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株式会社 RIGEL\Documents\保管庫\SET設備原価表\R5(2023)\"/>
    </mc:Choice>
  </mc:AlternateContent>
  <xr:revisionPtr revIDLastSave="0" documentId="8_{3CFCAE33-67BF-4530-96A5-D5DD40F1FD11}" xr6:coauthVersionLast="47" xr6:coauthVersionMax="47" xr10:uidLastSave="{00000000-0000-0000-0000-000000000000}"/>
  <bookViews>
    <workbookView xWindow="-120" yWindow="-120" windowWidth="29040" windowHeight="17520" firstSheet="233" activeTab="237" xr2:uid="{D534BBCA-EE2E-4998-AE83-8A16FA0749BE}"/>
  </bookViews>
  <sheets>
    <sheet name="【197648】信越化学" sheetId="2" r:id="rId1"/>
    <sheet name="【197648】信越化学-2" sheetId="3" r:id="rId2"/>
    <sheet name="【199335】三和スクリーン銘板 原価一覧" sheetId="4" r:id="rId3"/>
    <sheet name="【199335】三和スクリーン銘板 原価一覧-2" sheetId="5" r:id="rId4"/>
    <sheet name="【202920】アルプスアルパイン様 ﾊﾞｷｭｰﾑｸﾘｰﾅｰ蓋" sheetId="6" r:id="rId5"/>
    <sheet name="【198947】丸一(JR3603) 原価一覧" sheetId="7" r:id="rId6"/>
    <sheet name="【200761】藤本電器(エア・ブラウン) 原価一覧" sheetId="8" r:id="rId7"/>
    <sheet name="【202411】Thai TOYO DENSO 原価一覧" sheetId="9" r:id="rId8"/>
    <sheet name="【202663】 オムロンアミューズメント(エア・ブラウン) " sheetId="10" r:id="rId9"/>
    <sheet name="【202780】②福島氏　SETB0106-A01 JR240" sheetId="11" r:id="rId10"/>
    <sheet name="【202780】福島氏　SETB0106-A01 JR2403" sheetId="12" r:id="rId11"/>
    <sheet name="【203476】SETB0138-A01　上野氏　日産自動車様" sheetId="13" r:id="rId12"/>
    <sheet name="【195238】信越化学 メカ関係原価一覧" sheetId="14" r:id="rId13"/>
    <sheet name="【195238】信越化学 メカ関係原価一覧-2" sheetId="15" r:id="rId14"/>
    <sheet name="【195238】信越化学 電気関係原価一覧" sheetId="16" r:id="rId15"/>
    <sheet name="【201211】①　SETB0113-A01 デクセリアルズ株" sheetId="17" r:id="rId16"/>
    <sheet name="【201211】②　SETB0113-A01 デクセリアルズ株" sheetId="18" r:id="rId17"/>
    <sheet name="【201211】②　SETB0113-A01 デクセリアル-2" sheetId="19" r:id="rId18"/>
    <sheet name="【201554】日邦興産 原価一覧" sheetId="20" r:id="rId19"/>
    <sheet name="【201987】ランテクニカルサービス 原価一覧" sheetId="21" r:id="rId20"/>
    <sheet name="【202536】ﾊﾟﾅｿﾆｯｸﾗｲﾌｿﾘｭｰｼｮﾝｽﾞ電材三重" sheetId="22" r:id="rId21"/>
    <sheet name="【202536】ﾊﾟﾅｿﾆｯｸﾗｲﾌｿﾘｭｰｼｮﾝｽﾞ電材-2" sheetId="23" r:id="rId22"/>
    <sheet name="【202770、202771】4set 福島氏　旭東電気様　A" sheetId="24" r:id="rId23"/>
    <sheet name="【202839】福島氏　阪本株式会社様　AXAロボット600+" sheetId="25" r:id="rId24"/>
    <sheet name="【202839】福島氏　阪本株式会社様　AXAロボット60-2" sheetId="26" r:id="rId25"/>
    <sheet name="【202892】日本サポートシステム(ネクスティエレクトロニク" sheetId="27" r:id="rId26"/>
    <sheet name="【204068】南氏　ヤマイチ西神（富士電機向け）様　AXAロ" sheetId="28" r:id="rId27"/>
    <sheet name="【204149】田中貴金属 原価一覧" sheetId="29" r:id="rId28"/>
    <sheet name="【204792】　岸氏　山善様(東邦工業株式会社） 　原価一覧" sheetId="30" r:id="rId29"/>
    <sheet name="【202154】つねみ 原価一覧" sheetId="31" r:id="rId30"/>
    <sheet name="【202880】①　SETB0130－A01 アルプスアルパイ" sheetId="32" r:id="rId31"/>
    <sheet name="【202880】②　SETB0130－A01 アルプスアルパイ" sheetId="33" r:id="rId32"/>
    <sheet name="【204534】森田製作所 原価一覧" sheetId="34" r:id="rId33"/>
    <sheet name="【204725】ペルノックス 原価一覧" sheetId="35" r:id="rId34"/>
    <sheet name="【204971】　SETB-0034-A03　浸け置きユニット" sheetId="36" r:id="rId35"/>
    <sheet name="【204030】藤本電器(エア・ブラウン) 原価一覧" sheetId="37" r:id="rId36"/>
    <sheet name="【205374】京セミ様（北海道）JR2203N改造用 　ﾜｰ" sheetId="38" r:id="rId37"/>
    <sheet name="【205663】ASTIベトナム(第一商事) 原価一覧" sheetId="39" r:id="rId38"/>
    <sheet name="【203220】日邦興産 原価一覧" sheetId="40" r:id="rId39"/>
    <sheet name="【203787】 ①SETB0142-A01 千葉氏　安住電機" sheetId="41" r:id="rId40"/>
    <sheet name="【203787】 ①SETB0142-A01 千葉氏　安住-2" sheetId="42" r:id="rId41"/>
    <sheet name="【203787】 ②SETB0142-A01 千葉氏　安住電機" sheetId="43" r:id="rId42"/>
    <sheet name="【204017】日本ｻﾎﾟｰﾄｼｽﾃﾑ(ﾈｸｽﾃｨｴﾚｸﾄﾛﾆ" sheetId="44" r:id="rId43"/>
    <sheet name="【204903】信越化学 原価一覧" sheetId="45" r:id="rId44"/>
    <sheet name="【205684】三和スクリーン銘板 原価一覧" sheetId="46" r:id="rId45"/>
    <sheet name="【205735】森田製作所 原価一覧" sheetId="47" r:id="rId46"/>
    <sheet name="【205737】日本製鉄 原価一覧" sheetId="48" r:id="rId47"/>
    <sheet name="【206033】 岸氏　東邦工業株式会社様　ｼﾘﾝｼﾞ取付治具" sheetId="49" r:id="rId48"/>
    <sheet name="【206212】フコク東海 原価一覧" sheetId="50" r:id="rId49"/>
    <sheet name="【206271】  福島氏　安曇川電子工業㈱　SV70ﾉｽﾞﾙ" sheetId="51" r:id="rId50"/>
    <sheet name="【204285】①　福島氏　SETB0144－A01 ｾｲﾃｨ" sheetId="52" r:id="rId51"/>
    <sheet name="【204285】②　福島氏　SETB0144－A01 ｾｲﾃｨ" sheetId="53" r:id="rId52"/>
    <sheet name="【204328】SETB0089-A01　磯部氏　川重商事（株" sheetId="54" r:id="rId53"/>
    <sheet name="【205406】　SETB0145-A01　ｺﾛｺﾝﾘﾆｱ受け" sheetId="55" r:id="rId54"/>
    <sheet name="【205406】②　SETB0145-A01　ｺﾛｺﾝﾘﾆｱ受" sheetId="56" r:id="rId55"/>
    <sheet name="【205580】①ｹｼｰﾙ氏　Axend (ﾕｰｻﾞｰ_Cir" sheetId="57" r:id="rId56"/>
    <sheet name="【205580】②ｹｼｰﾙ氏　Axend (ﾕｰｻﾞｰ_Cir" sheetId="58" r:id="rId57"/>
    <sheet name="【206508】カネヒデ(村松石油) 原価一覧" sheetId="59" r:id="rId58"/>
    <sheet name="【206554】森田製作所 原価一覧" sheetId="60" r:id="rId59"/>
    <sheet name="【206935】ジェコー(第一実業) 原価一覧" sheetId="61" r:id="rId60"/>
    <sheet name="【206992】 岸氏　東邦工業株式会社様　ｼﾘﾝｼﾞ取付治具" sheetId="62" r:id="rId61"/>
    <sheet name="【207216】①ｹｼｰﾙ氏　Axend (ﾕｰｻﾞｰ_Cir" sheetId="63" r:id="rId62"/>
    <sheet name="【207264】日立Astemo(日本電計) 原価一覧" sheetId="64" r:id="rId63"/>
    <sheet name="【207006】ASTIベトナム(第一商事)  原価一覧" sheetId="65" r:id="rId64"/>
    <sheet name="【207163】富士化学 原価一覧" sheetId="66" r:id="rId65"/>
    <sheet name="【207486】キーレックス(中島商会) 原価一覧" sheetId="67" r:id="rId66"/>
    <sheet name="【207496】 SETB0164-A01 岸氏　山形カシオ様" sheetId="68" r:id="rId67"/>
    <sheet name="【207526】岸氏（株）タルイシ 東根営業所(山形カシオ)様" sheetId="69" r:id="rId68"/>
    <sheet name="【207526】岸氏（株）タルイシ 東根営業所(山形カシオ-2" sheetId="70" r:id="rId69"/>
    <sheet name="【207588】三菱電機(日本電計) 原価一覧" sheetId="71" r:id="rId70"/>
    <sheet name="【207634】 千葉氏　株式会社東陽様(DENSO福島)　ﾜ" sheetId="72" r:id="rId71"/>
    <sheet name="【207745】信越化学 原価一覧" sheetId="73" r:id="rId72"/>
    <sheet name="【207900】パナソニックEW紀南電工(パナソニックEW電材" sheetId="74" r:id="rId73"/>
    <sheet name="【207983】安福ゴム工業 原価一覧" sheetId="75" r:id="rId74"/>
    <sheet name="【206486】米谷氏　明星化学工業様　AXA300-HV　配" sheetId="76" r:id="rId75"/>
    <sheet name="【206627】日立ビルシステム(東鉱商事) 原価一覧" sheetId="77" r:id="rId76"/>
    <sheet name="【206837】 ①SETB0152-A01 岸氏　ﾜｲｴｽｲ" sheetId="78" r:id="rId77"/>
    <sheet name="【206837】 ②SETB0152-A01 岸氏　ﾜｲｴｽｲ" sheetId="79" r:id="rId78"/>
    <sheet name="【206837】 ③SETB0152-A01 岸氏　ﾜｲｴｽｲ" sheetId="80" r:id="rId79"/>
    <sheet name="【207294】丸一(JR3404) 原価一覧" sheetId="81" r:id="rId80"/>
    <sheet name="【207538】デンソー三共(進和) 原価一覧" sheetId="82" r:id="rId81"/>
    <sheet name="【207987】福島氏　千代電子工業（株）様　AXAロボット6" sheetId="83" r:id="rId82"/>
    <sheet name="【207987】福島氏　千代電子工業（株）様　AXAロボッ-2" sheetId="84" r:id="rId83"/>
    <sheet name="【207295】丸一(JR3604) 原価一覧" sheetId="85" r:id="rId84"/>
    <sheet name="【207296】丸一(JC-3) 原価一覧" sheetId="86" r:id="rId85"/>
    <sheet name="【208172】　田中氏　ﾕｰ･ｴﾑ･ｼｰｴﾚｸﾄﾛﾆｸｽ株式" sheetId="87" r:id="rId86"/>
    <sheet name="【208331】豊田自動織機(井高) 原価一覧" sheetId="88" r:id="rId87"/>
    <sheet name="【208485】 杉浦氏　SETB0182-A01 吸着テーブ" sheetId="89" r:id="rId88"/>
    <sheet name="【208485】 杉浦氏　SETB0182-A01 吸着テ-2" sheetId="90" r:id="rId89"/>
    <sheet name="【209318 】京都セミコンダクター様　JRＶ2303用 ノ" sheetId="91" r:id="rId90"/>
    <sheet name="【209453】デンソー三共(進和) 原価一覧" sheetId="92" r:id="rId91"/>
    <sheet name="【209514】日邦興産 原価一覧" sheetId="93" r:id="rId92"/>
    <sheet name="【209711】 SETB0189-A01 増渕氏　ワーク治具" sheetId="94" r:id="rId93"/>
    <sheet name="【209765】 SETB0189-A01 岸氏　山形カシオ株" sheetId="95" r:id="rId94"/>
    <sheet name="【209797】上野部長　新φ140ワーク用　JR3303N+" sheetId="96" r:id="rId95"/>
    <sheet name="【208201】新潟電子工業(成電社) 原価一覧" sheetId="97" r:id="rId96"/>
    <sheet name="【209349】 南氏　富士電機株式会社様　AXAロボット40" sheetId="98" r:id="rId97"/>
    <sheet name="【209238】①千葉氏　SETB0188-A01 JR340" sheetId="99" r:id="rId98"/>
    <sheet name="【209238】②千葉氏　SETB0188-A01 JR340" sheetId="100" r:id="rId99"/>
    <sheet name="【209551】コーセル(ホクシン) 原価一覧" sheetId="101" r:id="rId100"/>
    <sheet name="【209875】岸氏　①　JR3603用+NOVADOT+ツー" sheetId="102" r:id="rId101"/>
    <sheet name="【209875】岸氏　②　JR3603用+NOVADOT+ﾂｰ" sheetId="103" r:id="rId102"/>
    <sheet name="【210289】日本化学工業 原価一覧" sheetId="104" r:id="rId103"/>
    <sheet name="【210314】①フレンテック株式会社様　JR3203+SV3" sheetId="105" r:id="rId104"/>
    <sheet name="【210314】②フレンテック株式会社様　JR3203+SV3" sheetId="106" r:id="rId105"/>
    <sheet name="【210738】京都セミコンダクター様　JRＶ2303用 ノズ" sheetId="107" r:id="rId106"/>
    <sheet name="【210900】プロピア(トクヨシ精機) 原価一覧" sheetId="108" r:id="rId107"/>
    <sheet name="【000000(SETA0179)】メキシコ展示会 原価一覧" sheetId="109" r:id="rId108"/>
    <sheet name="【201044】啓愛社（ミネベアミツミ）原価一覧" sheetId="110" r:id="rId109"/>
    <sheet name="【201045】啓愛社（ミネベアミツミ）原価一覧" sheetId="111" r:id="rId110"/>
    <sheet name="【201045】啓愛社（ミネベアミツミ）原価一覧-2" sheetId="112" r:id="rId111"/>
    <sheet name="【201349】埼玉工業 原価一覧" sheetId="113" r:id="rId112"/>
    <sheet name="【201349】埼玉工業 原価一覧-2" sheetId="114" r:id="rId113"/>
    <sheet name="【201597】 郡山ヒロセ電機原価一覧" sheetId="115" r:id="rId114"/>
    <sheet name="【201597】 郡山ヒロセ電機原価一覧-2" sheetId="116" r:id="rId115"/>
    <sheet name="【201872】エレマテック 原価一覧" sheetId="117" r:id="rId116"/>
    <sheet name="【202050】 関西ペイント原価一覧" sheetId="118" r:id="rId117"/>
    <sheet name="【202261(SETA0118)】 アズビル 原価一覧" sheetId="119" r:id="rId118"/>
    <sheet name="【202261(SETA0118)】 アズビル 原価一覧-2" sheetId="120" r:id="rId119"/>
    <sheet name="【202582】ヘンケルジャパン" sheetId="121" r:id="rId120"/>
    <sheet name="【202676】三井機工 原価一覧" sheetId="122" r:id="rId121"/>
    <sheet name="【202769】丸和電子 原価一覧" sheetId="123" r:id="rId122"/>
    <sheet name="【202769】丸和電子 原価一覧-2" sheetId="124" r:id="rId123"/>
    <sheet name="【202853(SETA0127)】 新光電子 原価一覧 - " sheetId="125" r:id="rId124"/>
    <sheet name="【202853(SETA0127)】 新光電子 原価一覧 -2" sheetId="126" r:id="rId125"/>
    <sheet name="【202857(SETA0128)】 新光電子 原価一覧" sheetId="127" r:id="rId126"/>
    <sheet name="【202857(SETA0128)】 新光電子 原価一覧-2" sheetId="128" r:id="rId127"/>
    <sheet name="【202889】安川電機 原価一覧表" sheetId="129" r:id="rId128"/>
    <sheet name="【203147】コガネイ 原価一覧" sheetId="130" r:id="rId129"/>
    <sheet name="【203150】コガネイ 原価一覧" sheetId="131" r:id="rId130"/>
    <sheet name="【203205】エレマテック 原価一覧" sheetId="132" r:id="rId131"/>
    <sheet name="【203206】エレマテック 原価一覧" sheetId="133" r:id="rId132"/>
    <sheet name="【203207】エレマテック 原価一覧" sheetId="134" r:id="rId133"/>
    <sheet name="【203325】住友電装 原価一覧" sheetId="135" r:id="rId134"/>
    <sheet name="【203454】スリーボンド 原価一覧" sheetId="136" r:id="rId135"/>
    <sheet name="【203454】スリーボンド 原価一覧-2" sheetId="137" r:id="rId136"/>
    <sheet name="【203481】クボタケミックス 原価一覧" sheetId="138" r:id="rId137"/>
    <sheet name="【203660】富士ゴム 原価一覧" sheetId="139" r:id="rId138"/>
    <sheet name="【203660】富士ゴム 原価一覧-2" sheetId="140" r:id="rId139"/>
    <sheet name="【204032(SETA0129)】加賀EMS十和田 原価一覧" sheetId="141" r:id="rId140"/>
    <sheet name="【204328(SETA0140)】 川重商事 原価一覧" sheetId="142" r:id="rId141"/>
    <sheet name="【204328(SETA0140)】 川重商事 原価一覧-2" sheetId="143" r:id="rId142"/>
    <sheet name="【204338】富士ゴム 原価一覧" sheetId="144" r:id="rId143"/>
    <sheet name="【204338】富士ゴム 原価一覧-2" sheetId="145" r:id="rId144"/>
    <sheet name="【204352(SETA0143)】 Ad2P 原価一覧" sheetId="146" r:id="rId145"/>
    <sheet name="【204352(SETA0143)】 Ad2P 原価一覧-2" sheetId="147" r:id="rId146"/>
    <sheet name="【204352(SETA0143)】 Ad2P 原価一覧-3" sheetId="148" r:id="rId147"/>
    <sheet name="【204352(SETA0143)】 Ad2P 原価一覧-4" sheetId="149" r:id="rId148"/>
    <sheet name="【204493】 郡山ヒロセ電機原価一覧" sheetId="150" r:id="rId149"/>
    <sheet name="【204493】 郡山ヒロセ電機原価一覧-2" sheetId="151" r:id="rId150"/>
    <sheet name="【204733】 日精原価一覧" sheetId="152" r:id="rId151"/>
    <sheet name="【204733】 日精原価一覧-2" sheetId="153" r:id="rId152"/>
    <sheet name="【205176】エレマテック 原価一覧" sheetId="154" r:id="rId153"/>
    <sheet name="【205224(SETA0148)】 ナノテック 原価一覧" sheetId="155" r:id="rId154"/>
    <sheet name="【205224(SETA0148)】 ナノテック 原価一覧-2" sheetId="156" r:id="rId155"/>
    <sheet name="【205247(SETA0149)】 NOK 原価一覧" sheetId="157" r:id="rId156"/>
    <sheet name="【205247(SETA0149)】 NOK 原価一覧-2" sheetId="158" r:id="rId157"/>
    <sheet name="【205565(SETA0145)】 シンフォニアテクノロジー" sheetId="159" r:id="rId158"/>
    <sheet name="【205633】ウエノ太田(NSK)原価一覧表" sheetId="160" r:id="rId159"/>
    <sheet name="【205633】ウエノ太田(NSK)原価一覧表-2" sheetId="161" r:id="rId160"/>
    <sheet name="【205751】エレマテック 原価一覧" sheetId="162" r:id="rId161"/>
    <sheet name="【205813】エレマテック 原価一覧" sheetId="163" r:id="rId162"/>
    <sheet name="【205931(SETA0071)】ナミックス 原価一覧" sheetId="164" r:id="rId163"/>
    <sheet name="【206003(SETA0122)】安川電機 原価一覧" sheetId="165" r:id="rId164"/>
    <sheet name="【206003(SETA0122)】安川電機 原価一覧-2" sheetId="166" r:id="rId165"/>
    <sheet name="【206162(SETA0156)】ムラカミ原価一覧" sheetId="167" r:id="rId166"/>
    <sheet name="【206166(SETA0133)】日本化学工業" sheetId="168" r:id="rId167"/>
    <sheet name="【206197】啓愛社（ミネベアミツミ）原価一覧" sheetId="169" r:id="rId168"/>
    <sheet name="【206197】啓愛社（ミネベアミツミ）原価一覧-2" sheetId="170" r:id="rId169"/>
    <sheet name="【206200】啓愛社（ミネベアミツミ）原価一覧" sheetId="171" r:id="rId170"/>
    <sheet name="【206549】 啓愛社 原価一覧" sheetId="172" r:id="rId171"/>
    <sheet name="【206549】 啓愛社 原価一覧-2" sheetId="173" r:id="rId172"/>
    <sheet name="【206550】 啓愛社 原価一覧" sheetId="174" r:id="rId173"/>
    <sheet name="【206550】 啓愛社 原価一覧-2" sheetId="175" r:id="rId174"/>
    <sheet name="【206700(SETA0114)】砂永樹脂製作所 原価一覧" sheetId="176" r:id="rId175"/>
    <sheet name="【206785(SETA0162)】 AGC 原価一覧" sheetId="177" r:id="rId176"/>
    <sheet name="【206785(SETA0162)】 AGC 原価一覧-2" sheetId="178" r:id="rId177"/>
    <sheet name="【206867】株式会社ミツトヨ原価一覧" sheetId="179" r:id="rId178"/>
    <sheet name="【206936(SETA0079】富士ゴム 原価一覧" sheetId="180" r:id="rId179"/>
    <sheet name="【206936(SETA0079】富士ゴム 原価一覧-2" sheetId="181" r:id="rId180"/>
    <sheet name="【207154(SETA0165)】 富士フイルム 原価一覧" sheetId="182" r:id="rId181"/>
    <sheet name="【207154(SETA0165)】 富士フイルム 原価一-2" sheetId="183" r:id="rId182"/>
    <sheet name="【207207(SETA0162)】 AGC 原価一覧" sheetId="184" r:id="rId183"/>
    <sheet name="【207207(SETA0162)】 AGC 原価一覧-2" sheetId="185" r:id="rId184"/>
    <sheet name="【207568】 NOK原価一覧" sheetId="186" r:id="rId185"/>
    <sheet name="【207568】 NOK原価一覧-2" sheetId="187" r:id="rId186"/>
    <sheet name="【207606(SETA0111)】 横浜国立大学改造" sheetId="188" r:id="rId187"/>
    <sheet name="【207606(SETA0111)】 横浜国立大学改造-2" sheetId="189" r:id="rId188"/>
    <sheet name="【207744(SETA0151)】TOKIMEKU 原価一覧" sheetId="190" r:id="rId189"/>
    <sheet name="【207801(SETA0140)】 銀河電機工業 原価一覧" sheetId="191" r:id="rId190"/>
    <sheet name="【207801(SETA0140)】 銀河電機工業 原価一-2" sheetId="192" r:id="rId191"/>
    <sheet name="【207832(SETA0129)】加賀EMS十和田 原価一覧" sheetId="193" r:id="rId192"/>
    <sheet name="【208192】 SETタイ 原価一覧" sheetId="194" r:id="rId193"/>
    <sheet name="【208211】 啓愛社（ミネベアミツミ）原価表" sheetId="195" r:id="rId194"/>
    <sheet name="【208212】 啓愛社（ミネベアミツミ）原価表" sheetId="196" r:id="rId195"/>
    <sheet name="【208293】エフシーシー向け  原価一覧" sheetId="197" r:id="rId196"/>
    <sheet name="【208293】エフシーシー向け  原価一覧-2" sheetId="198" r:id="rId197"/>
    <sheet name="【208341】 東京測定器材原価一覧" sheetId="199" r:id="rId198"/>
    <sheet name="【208341】 東京測定器材原価一覧-2" sheetId="200" r:id="rId199"/>
    <sheet name="【208430(SETA0133)】ケミテック" sheetId="201" r:id="rId200"/>
    <sheet name="【208430】 ケミテック原価一覧" sheetId="202" r:id="rId201"/>
    <sheet name="【208430】 ケミテック原価一覧-2" sheetId="203" r:id="rId202"/>
    <sheet name="【208474】 NOK原価一覧" sheetId="204" r:id="rId203"/>
    <sheet name="【208474】 NOK原価一覧-2" sheetId="205" r:id="rId204"/>
    <sheet name="【208484】 NOK原価一覧" sheetId="206" r:id="rId205"/>
    <sheet name="【208484】 NOK原価一覧-2" sheetId="207" r:id="rId206"/>
    <sheet name="【208657(SETA0140)】 川重商事 原価一覧" sheetId="208" r:id="rId207"/>
    <sheet name="【208657(SETA0140)】 川重商事 原価一覧-2" sheetId="209" r:id="rId208"/>
    <sheet name="【208995】 啓愛社 原価一覧" sheetId="210" r:id="rId209"/>
    <sheet name="【208995】 啓愛社 原価一覧-2" sheetId="211" r:id="rId210"/>
    <sheet name="【209616(SETA0114)】砂永樹脂製作所 原価一覧" sheetId="212" r:id="rId211"/>
    <sheet name="【209757】株式会社ミツトヨ原価一覧" sheetId="213" r:id="rId212"/>
    <sheet name="【209790】アイテックサイエンス原価一覧" sheetId="214" r:id="rId213"/>
    <sheet name="【209876(SETA0162)】 AGC 原価一覧" sheetId="215" r:id="rId214"/>
    <sheet name="【209876(SETA0162)】 AGC 原価一覧-2" sheetId="216" r:id="rId215"/>
    <sheet name="【210036(SETA0180)】KATOLEC 原価一覧" sheetId="217" r:id="rId216"/>
    <sheet name="【210331(SETA0162)】 AGC 原価一覧" sheetId="218" r:id="rId217"/>
    <sheet name="【210331(SETA0162)】 AGC 原価一覧-2" sheetId="219" r:id="rId218"/>
    <sheet name="【210430(SETA0122)】安川電機 原価一覧" sheetId="220" r:id="rId219"/>
    <sheet name="【210430(SETA0122)】安川電機 原価一覧-2" sheetId="221" r:id="rId220"/>
    <sheet name="【210481】 (SETA0177)】ラプラス（キヤノン） " sheetId="222" r:id="rId221"/>
    <sheet name="【210504】しげる工業 原価一覧" sheetId="223" r:id="rId222"/>
    <sheet name="【210504】しげる工業 原価一覧-2" sheetId="224" r:id="rId223"/>
    <sheet name="【210506】しげる工業 原価一覧" sheetId="225" r:id="rId224"/>
    <sheet name="【210506】しげる工業 原価一覧-2" sheetId="226" r:id="rId225"/>
    <sheet name="【210748】岩瀬産業 前橋機工 原価一覧表" sheetId="227" r:id="rId226"/>
    <sheet name="【210748】岩瀬産業 前橋機工 原価一覧表-2" sheetId="228" r:id="rId227"/>
    <sheet name="【211371】テクノボックス 原価一覧表" sheetId="229" r:id="rId228"/>
    <sheet name="【211371】テクノボックス 原価一覧表-2" sheetId="230" r:id="rId229"/>
    <sheet name="A-NPC2023TKO(AXCT+SV70+SV01CS)展" sheetId="231" r:id="rId230"/>
    <sheet name="A-STSG2023TKO(AXG600+RD-DUO)展示会" sheetId="232" r:id="rId231"/>
    <sheet name="A-STSG2023TKO(AXG600+RD-DUO)展-2" sheetId="233" r:id="rId232"/>
    <sheet name="C-NPC2023TKO(AXP450+Beatrum)展示会" sheetId="234" r:id="rId233"/>
    <sheet name="D-NPC2023TKO(SRS303+ecoPEN600+E" sheetId="235" r:id="rId234"/>
    <sheet name="D-STSG2023TKO(JR3303+SV01+チルト)展" sheetId="236" r:id="rId235"/>
    <sheet name="D-STSG2023TKO(JR3303+SV01+チルト-2" sheetId="237" r:id="rId236"/>
    <sheet name="E-NPC2023TKO(AXA400＋SV01S＋上下架台)" sheetId="238" r:id="rId237"/>
    <sheet name="F-NPC2023TKO(協働ロボット＋AXA200＋SV35" sheetId="239" r:id="rId238"/>
  </sheets>
  <definedNames>
    <definedName name="_xlnm._FilterDatabase" localSheetId="107" hidden="1">'【000000(SETA0179)】メキシコ展示会 原価一覧'!$B$9:$O$10</definedName>
    <definedName name="_xlnm._FilterDatabase" localSheetId="12" hidden="1">'【195238】信越化学 メカ関係原価一覧'!$B$8:$O$262</definedName>
    <definedName name="_xlnm._FilterDatabase" localSheetId="14" hidden="1">'【195238】信越化学 電気関係原価一覧'!$B$8:$O$56</definedName>
    <definedName name="_xlnm._FilterDatabase" localSheetId="0" hidden="1">【197648】信越化学!$B$8:$O$8</definedName>
    <definedName name="_xlnm._FilterDatabase" localSheetId="5" hidden="1">'【198947】丸一(JR3603) 原価一覧'!$B$8:$O$99</definedName>
    <definedName name="_xlnm._FilterDatabase" localSheetId="2" hidden="1">'【199335】三和スクリーン銘板 原価一覧'!$B$8:$O$85</definedName>
    <definedName name="_xlnm._FilterDatabase" localSheetId="6" hidden="1">'【200761】藤本電器(エア・ブラウン) 原価一覧'!$B$8:$O$48</definedName>
    <definedName name="_xlnm._FilterDatabase" localSheetId="108" hidden="1">'【201044】啓愛社（ミネベアミツミ）原価一覧'!$B$9:$O$29</definedName>
    <definedName name="_xlnm._FilterDatabase" localSheetId="109" hidden="1">'【201045】啓愛社（ミネベアミツミ）原価一覧'!$B$9:$O$34</definedName>
    <definedName name="_xlnm._FilterDatabase" localSheetId="15" hidden="1">'【201211】①　SETB0113-A01 デクセリアルズ株'!$D$8:$Q$113</definedName>
    <definedName name="_xlnm._FilterDatabase" localSheetId="16" hidden="1">'【201211】②　SETB0113-A01 デクセリアルズ株'!$D$8:$Q$241</definedName>
    <definedName name="_xlnm._FilterDatabase" localSheetId="111" hidden="1">'【201349】埼玉工業 原価一覧'!$B$9:$O$9</definedName>
    <definedName name="_xlnm._FilterDatabase" localSheetId="18" hidden="1">'【201554】日邦興産 原価一覧'!$B$8:$O$19</definedName>
    <definedName name="_xlnm._FilterDatabase" localSheetId="113" hidden="1">'【201597】 郡山ヒロセ電機原価一覧'!$B$9:$O$30</definedName>
    <definedName name="_xlnm._FilterDatabase" localSheetId="115" hidden="1">'【201872】エレマテック 原価一覧'!$B$9:$O$17</definedName>
    <definedName name="_xlnm._FilterDatabase" localSheetId="19" hidden="1">'【201987】ランテクニカルサービス 原価一覧'!$B$8:$O$27</definedName>
    <definedName name="_xlnm._FilterDatabase" localSheetId="116" hidden="1">'【202050】 関西ペイント原価一覧'!$B$8:$O$45</definedName>
    <definedName name="_xlnm._FilterDatabase" localSheetId="29" hidden="1">'【202154】つねみ 原価一覧'!$B$8:$O$21</definedName>
    <definedName name="_xlnm._FilterDatabase" localSheetId="117" hidden="1">'【202261(SETA0118)】 アズビル 原価一覧'!$B$9:$O$46</definedName>
    <definedName name="_xlnm._FilterDatabase" localSheetId="7" hidden="1">'【202411】Thai TOYO DENSO 原価一覧'!$B$8:$O$18</definedName>
    <definedName name="_xlnm._FilterDatabase" localSheetId="20" hidden="1">【202536】ﾊﾟﾅｿﾆｯｸﾗｲﾌｿﾘｭｰｼｮﾝｽﾞ電材三重!$B$8:$O$127</definedName>
    <definedName name="_xlnm._FilterDatabase" localSheetId="119" hidden="1">【202582】ヘンケルジャパン!$B$8:$O$8</definedName>
    <definedName name="_xlnm._FilterDatabase" localSheetId="8" hidden="1">'【202663】 オムロンアミューズメント(エア・ブラウン) '!$B$8:$O$93</definedName>
    <definedName name="_xlnm._FilterDatabase" localSheetId="120" hidden="1">'【202676】三井機工 原価一覧'!$B$8:$O$8</definedName>
    <definedName name="_xlnm._FilterDatabase" localSheetId="121" hidden="1">'【202769】丸和電子 原価一覧'!$B$9:$O$9</definedName>
    <definedName name="_xlnm._FilterDatabase" localSheetId="22">'【202770、202771】4set 福島氏　旭東電気様　A'!$C$8:$P$8</definedName>
    <definedName name="_xlnm._FilterDatabase" localSheetId="9" hidden="1">'【202780】②福島氏　SETB0106-A01 JR240'!$E$9:$R$16</definedName>
    <definedName name="_xlnm._FilterDatabase" localSheetId="10">'【202780】福島氏　SETB0106-A01 JR2403'!$C$8:$P$8</definedName>
    <definedName name="_xlnm._FilterDatabase" localSheetId="23" hidden="1">'【202839】福島氏　阪本株式会社様　AXAロボット600+'!$C$8:$P$198</definedName>
    <definedName name="_xlnm._FilterDatabase" localSheetId="123" hidden="1">'【202853(SETA0127)】 新光電子 原価一覧 - '!$B$9:$O$28</definedName>
    <definedName name="_xlnm._FilterDatabase" localSheetId="125" hidden="1">'【202857(SETA0128)】 新光電子 原価一覧'!$B$9:$O$32</definedName>
    <definedName name="_xlnm._FilterDatabase" localSheetId="30" hidden="1">'【202880】①　SETB0130－A01 アルプスアルパイ'!$E$9:$R$46</definedName>
    <definedName name="_xlnm._FilterDatabase" localSheetId="31" hidden="1">'【202880】②　SETB0130－A01 アルプスアルパイ'!$E$9:$R$136</definedName>
    <definedName name="_xlnm._FilterDatabase" localSheetId="127" hidden="1">'【202889】安川電機 原価一覧表'!$B$8:$O$12</definedName>
    <definedName name="_xlnm._FilterDatabase" localSheetId="25" hidden="1">'【202892】日本サポートシステム(ネクスティエレクトロニク'!$B$8:$O$40</definedName>
    <definedName name="_xlnm._FilterDatabase" localSheetId="4" hidden="1">'【202920】アルプスアルパイン様 ﾊﾞｷｭｰﾑｸﾘｰﾅｰ蓋'!$E$9:$R$23</definedName>
    <definedName name="_xlnm._FilterDatabase" localSheetId="128" hidden="1">'【203147】コガネイ 原価一覧'!$B$9:$O$25</definedName>
    <definedName name="_xlnm._FilterDatabase" localSheetId="129" hidden="1">'【203150】コガネイ 原価一覧'!$B$9:$O$24</definedName>
    <definedName name="_xlnm._FilterDatabase" localSheetId="130" hidden="1">'【203205】エレマテック 原価一覧'!$B$9:$O$17</definedName>
    <definedName name="_xlnm._FilterDatabase" localSheetId="131" hidden="1">'【203206】エレマテック 原価一覧'!$B$9:$O$17</definedName>
    <definedName name="_xlnm._FilterDatabase" localSheetId="132" hidden="1">'【203207】エレマテック 原価一覧'!$B$9:$O$18</definedName>
    <definedName name="_xlnm._FilterDatabase" localSheetId="38" hidden="1">'【203220】日邦興産 原価一覧'!$B$8:$O$19</definedName>
    <definedName name="_xlnm._FilterDatabase" localSheetId="133" hidden="1">'【203325】住友電装 原価一覧'!$B$8:$O$8</definedName>
    <definedName name="_xlnm._FilterDatabase" localSheetId="134" hidden="1">'【203454】スリーボンド 原価一覧'!$B$9:$O$9</definedName>
    <definedName name="_xlnm._FilterDatabase" localSheetId="11" hidden="1">'【203476】SETB0138-A01　上野氏　日産自動車様'!$C$10:$P$38</definedName>
    <definedName name="_xlnm._FilterDatabase" localSheetId="137" hidden="1">'【203660】富士ゴム 原価一覧'!$B$9:$O$9</definedName>
    <definedName name="_xlnm._FilterDatabase" localSheetId="40" hidden="1">'【203787】 ①SETB0142-A01 千葉氏　安住-2'!$C$9:$P$153</definedName>
    <definedName name="_xlnm._FilterDatabase" localSheetId="41" hidden="1">'【203787】 ②SETB0142-A01 千葉氏　安住電機'!$C$8:$P$196</definedName>
    <definedName name="_xlnm._FilterDatabase" localSheetId="42" hidden="1">'【204017】日本ｻﾎﾟｰﾄｼｽﾃﾑ(ﾈｸｽﾃｨｴﾚｸﾄﾛﾆ'!$B$8:$O$41</definedName>
    <definedName name="_xlnm._FilterDatabase" localSheetId="35" hidden="1">'【204030】藤本電器(エア・ブラウン) 原価一覧'!$B$8:$O$50</definedName>
    <definedName name="_xlnm._FilterDatabase" localSheetId="139" hidden="1">'【204032(SETA0129)】加賀EMS十和田 原価一覧'!$B$9:$O$9</definedName>
    <definedName name="_xlnm._FilterDatabase" localSheetId="26" hidden="1">'【204068】南氏　ヤマイチ西神（富士電機向け）様　AXAロ'!$C$8:$P$198</definedName>
    <definedName name="_xlnm._FilterDatabase" localSheetId="27" hidden="1">'【204149】田中貴金属 原価一覧'!$B$8:$O$34</definedName>
    <definedName name="_xlnm._FilterDatabase" localSheetId="50" hidden="1">'【204285】①　福島氏　SETB0144－A01 ｾｲﾃｨ'!$E$9:$R$23</definedName>
    <definedName name="_xlnm._FilterDatabase" localSheetId="51" hidden="1">'【204285】②　福島氏　SETB0144－A01 ｾｲﾃｨ'!$E$10:$R$158</definedName>
    <definedName name="_xlnm._FilterDatabase" localSheetId="140" hidden="1">'【204328(SETA0140)】 川重商事 原価一覧'!$B$9:$O$94</definedName>
    <definedName name="_xlnm._FilterDatabase" localSheetId="52" hidden="1">'【204328】SETB0089-A01　磯部氏　川重商事（株'!$C$10:$P$47</definedName>
    <definedName name="_xlnm._FilterDatabase" localSheetId="142" hidden="1">'【204338】富士ゴム 原価一覧'!$B$9:$O$9</definedName>
    <definedName name="_xlnm._FilterDatabase" localSheetId="144" hidden="1">'【204352(SETA0143)】 Ad2P 原価一覧'!$B$9:$O$21</definedName>
    <definedName name="_xlnm._FilterDatabase" localSheetId="148" hidden="1">'【204493】 郡山ヒロセ電機原価一覧'!$B$9:$O$30</definedName>
    <definedName name="_xlnm._FilterDatabase" localSheetId="32" hidden="1">'【204534】森田製作所 原価一覧'!$B$8:$O$19</definedName>
    <definedName name="_xlnm._FilterDatabase" localSheetId="33" hidden="1">'【204725】ペルノックス 原価一覧'!$B$8:$O$36</definedName>
    <definedName name="_xlnm._FilterDatabase" localSheetId="150" hidden="1">'【204733】 日精原価一覧'!$B$9:$O$30</definedName>
    <definedName name="_xlnm._FilterDatabase" localSheetId="28" hidden="1">'【204792】　岸氏　山善様(東邦工業株式会社） 　原価一覧'!$E$10:$R$13</definedName>
    <definedName name="_xlnm._FilterDatabase" localSheetId="43" hidden="1">'【204903】信越化学 原価一覧'!$B$8:$O$22</definedName>
    <definedName name="_xlnm._FilterDatabase" localSheetId="34" hidden="1">'【204971】　SETB-0034-A03　浸け置きユニット'!$E$9:$R$27</definedName>
    <definedName name="_xlnm._FilterDatabase" localSheetId="152" hidden="1">'【205176】エレマテック 原価一覧'!$B$9:$O$17</definedName>
    <definedName name="_xlnm._FilterDatabase" localSheetId="153" hidden="1">'【205224(SETA0148)】 ナノテック 原価一覧'!$B$9:$O$14</definedName>
    <definedName name="_xlnm._FilterDatabase" localSheetId="155" hidden="1">'【205247(SETA0149)】 NOK 原価一覧'!$B$9:$O$9</definedName>
    <definedName name="_xlnm._FilterDatabase" localSheetId="36" hidden="1">'【205374】京セミ様（北海道）JR2203N改造用 　ﾜｰ'!$E$8:$R$8</definedName>
    <definedName name="_xlnm._FilterDatabase" localSheetId="53" hidden="1">#N/A</definedName>
    <definedName name="_xlnm._FilterDatabase" localSheetId="54" hidden="1">#N/A</definedName>
    <definedName name="_xlnm._FilterDatabase" localSheetId="157" hidden="1">'【205565(SETA0145)】 シンフォニアテクノロジー'!$B$9:$O$19</definedName>
    <definedName name="_xlnm._FilterDatabase" localSheetId="55">'【205580】①ｹｼｰﾙ氏　Axend (ﾕｰｻﾞｰ_Cir'!$C$8:$P$8</definedName>
    <definedName name="_xlnm._FilterDatabase" localSheetId="56" hidden="1">'【205580】②ｹｼｰﾙ氏　Axend (ﾕｰｻﾞｰ_Cir'!$D$9:$Q$109</definedName>
    <definedName name="_xlnm._FilterDatabase" localSheetId="158" hidden="1">'【205633】ウエノ太田(NSK)原価一覧表'!$B$8:$O$17</definedName>
    <definedName name="_xlnm._FilterDatabase" localSheetId="37" hidden="1">'【205663】ASTIベトナム(第一商事) 原価一覧'!$B$8:$O$35</definedName>
    <definedName name="_xlnm._FilterDatabase" localSheetId="44" hidden="1">'【205684】三和スクリーン銘板 原価一覧'!$B$8:$O$40</definedName>
    <definedName name="_xlnm._FilterDatabase" localSheetId="45" hidden="1">'【205735】森田製作所 原価一覧'!$B$8:$O$22</definedName>
    <definedName name="_xlnm._FilterDatabase" localSheetId="46" hidden="1">'【205737】日本製鉄 原価一覧'!$B$8:$O$30</definedName>
    <definedName name="_xlnm._FilterDatabase" localSheetId="160" hidden="1">'【205751】エレマテック 原価一覧'!$B$9:$O$17</definedName>
    <definedName name="_xlnm._FilterDatabase" localSheetId="161" hidden="1">'【205813】エレマテック 原価一覧'!$B$9:$O$17</definedName>
    <definedName name="_xlnm._FilterDatabase" localSheetId="162" hidden="1">'【205931(SETA0071)】ナミックス 原価一覧'!$B$8:$O$22</definedName>
    <definedName name="_xlnm._FilterDatabase" localSheetId="163" hidden="1">'【206003(SETA0122)】安川電機 原価一覧'!$B$9:$O$9</definedName>
    <definedName name="_xlnm._FilterDatabase" localSheetId="47" hidden="1">'【206033】 岸氏　東邦工業株式会社様　ｼﾘﾝｼﾞ取付治具'!$D$8:$Q$53</definedName>
    <definedName name="_xlnm._FilterDatabase" localSheetId="165" hidden="1">'【206162(SETA0156)】ムラカミ原価一覧'!$A$8:$W$12</definedName>
    <definedName name="_xlnm._FilterDatabase" localSheetId="166" hidden="1">'【206166(SETA0133)】日本化学工業'!$B$8:$O$8</definedName>
    <definedName name="_xlnm._FilterDatabase" localSheetId="167" hidden="1">'【206197】啓愛社（ミネベアミツミ）原価一覧'!$B$9:$O$32</definedName>
    <definedName name="_xlnm._FilterDatabase" localSheetId="169" hidden="1">'【206200】啓愛社（ミネベアミツミ）原価一覧'!$B$9:$O$30</definedName>
    <definedName name="_xlnm._FilterDatabase" localSheetId="48" hidden="1">'【206212】フコク東海 原価一覧'!$B$8:$O$18</definedName>
    <definedName name="_xlnm._FilterDatabase" localSheetId="49" hidden="1">'【206271】  福島氏　安曇川電子工業㈱　SV70ﾉｽﾞﾙ'!$C$8:$P$37</definedName>
    <definedName name="_xlnm._FilterDatabase" localSheetId="74" hidden="1">'【206486】米谷氏　明星化学工業様　AXA300-HV　配'!$D$9:$Q$29</definedName>
    <definedName name="_xlnm._FilterDatabase" localSheetId="57" hidden="1">'【206508】カネヒデ(村松石油) 原価一覧'!$B$8:$O$64</definedName>
    <definedName name="_xlnm._FilterDatabase" localSheetId="170" hidden="1">'【206549】 啓愛社 原価一覧'!$B$9:$O$45</definedName>
    <definedName name="_xlnm._FilterDatabase" localSheetId="172" hidden="1">'【206550】 啓愛社 原価一覧'!$B$9:$O$42</definedName>
    <definedName name="_xlnm._FilterDatabase" localSheetId="58" hidden="1">'【206554】森田製作所 原価一覧'!$B$8:$O$20</definedName>
    <definedName name="_xlnm._FilterDatabase" localSheetId="75" hidden="1">'【206627】日立ビルシステム(東鉱商事) 原価一覧'!$B$8:$O$187</definedName>
    <definedName name="_xlnm._FilterDatabase" localSheetId="174" hidden="1">'【206700(SETA0114)】砂永樹脂製作所 原価一覧'!$B$9:$O$13</definedName>
    <definedName name="_xlnm._FilterDatabase" localSheetId="175" hidden="1">'【206785(SETA0162)】 AGC 原価一覧'!$B$9:$O$9</definedName>
    <definedName name="_xlnm._FilterDatabase" localSheetId="76" hidden="1">'【206837】 ①SETB0152-A01 岸氏　ﾜｲｴｽｲ'!$C$9:$P$156</definedName>
    <definedName name="_xlnm._FilterDatabase" localSheetId="77" hidden="1">'【206837】 ②SETB0152-A01 岸氏　ﾜｲｴｽｲ'!$C$9:$P$296</definedName>
    <definedName name="_xlnm._FilterDatabase" localSheetId="78" hidden="1">'【206837】 ③SETB0152-A01 岸氏　ﾜｲｴｽｲ'!$C$8:$P$37</definedName>
    <definedName name="_xlnm._FilterDatabase" localSheetId="177" hidden="1">【206867】株式会社ミツトヨ原価一覧!$B$8:$N$37</definedName>
    <definedName name="_xlnm._FilterDatabase" localSheetId="59" hidden="1">'【206935】ジェコー(第一実業) 原価一覧'!$B$8:$O$19</definedName>
    <definedName name="_xlnm._FilterDatabase" localSheetId="178" hidden="1">'【206936(SETA0079】富士ゴム 原価一覧'!$B$9:$O$9</definedName>
    <definedName name="_xlnm._FilterDatabase" localSheetId="60" hidden="1">'【206992】 岸氏　東邦工業株式会社様　ｼﾘﾝｼﾞ取付治具'!$D$8:$Q$59</definedName>
    <definedName name="_xlnm._FilterDatabase" localSheetId="63" hidden="1">'【207006】ASTIベトナム(第一商事)  原価一覧'!$B$8:$O$15</definedName>
    <definedName name="_xlnm._FilterDatabase" localSheetId="180" hidden="1">'【207154(SETA0165)】 富士フイルム 原価一覧'!$B$9:$O$9</definedName>
    <definedName name="_xlnm._FilterDatabase" localSheetId="64" hidden="1">'【207163】富士化学 原価一覧'!$B$8:$O$84</definedName>
    <definedName name="_xlnm._FilterDatabase" localSheetId="182" hidden="1">'【207207(SETA0162)】 AGC 原価一覧'!$B$9:$O$9</definedName>
    <definedName name="_xlnm._FilterDatabase" localSheetId="61">'【207216】①ｹｼｰﾙ氏　Axend (ﾕｰｻﾞｰ_Cir'!$C$8:$P$8</definedName>
    <definedName name="_xlnm._FilterDatabase" localSheetId="62" hidden="1">'【207264】日立Astemo(日本電計) 原価一覧'!$B$8:$O$17</definedName>
    <definedName name="_xlnm._FilterDatabase" localSheetId="79" hidden="1">'【207294】丸一(JR3404) 原価一覧'!$B$8:$O$36</definedName>
    <definedName name="_xlnm._FilterDatabase" localSheetId="83" hidden="1">'【207295】丸一(JR3604) 原価一覧'!$B$8:$O$46</definedName>
    <definedName name="_xlnm._FilterDatabase" localSheetId="84" hidden="1">'【207296】丸一(JC-3) 原価一覧'!$B$8:$O$37</definedName>
    <definedName name="_xlnm._FilterDatabase" localSheetId="65" hidden="1">'【207486】キーレックス(中島商会) 原価一覧'!$B$8:$O$79</definedName>
    <definedName name="_xlnm._FilterDatabase" localSheetId="66" hidden="1">'【207496】 SETB0164-A01 岸氏　山形カシオ様'!$D$9:$Q$222</definedName>
    <definedName name="_xlnm._FilterDatabase" localSheetId="67" hidden="1">#N/A</definedName>
    <definedName name="_xlnm._FilterDatabase" localSheetId="68" hidden="1">#N/A</definedName>
    <definedName name="_xlnm._FilterDatabase" localSheetId="80" hidden="1">'【207538】デンソー三共(進和) 原価一覧'!$B$8:$O$25</definedName>
    <definedName name="_xlnm._FilterDatabase" localSheetId="184" hidden="1">'【207568】 NOK原価一覧'!$B$9:$O$28</definedName>
    <definedName name="_xlnm._FilterDatabase" localSheetId="69" hidden="1">'【207588】三菱電機(日本電計) 原価一覧'!$B$8:$O$22</definedName>
    <definedName name="_xlnm._FilterDatabase" localSheetId="186" hidden="1">'【207606(SETA0111)】 横浜国立大学改造'!$B$9:$O$9</definedName>
    <definedName name="_xlnm._FilterDatabase" localSheetId="70" hidden="1">'【207634】 千葉氏　株式会社東陽様(DENSO福島)　ﾜ'!$D$8:$Q$35</definedName>
    <definedName name="_xlnm._FilterDatabase" localSheetId="188" hidden="1">'【207744(SETA0151)】TOKIMEKU 原価一覧'!$B$9:$O$11</definedName>
    <definedName name="_xlnm._FilterDatabase" localSheetId="71" hidden="1">'【207745】信越化学 原価一覧'!$B$8:$O$22</definedName>
    <definedName name="_xlnm._FilterDatabase" localSheetId="189" hidden="1">'【207801(SETA0140)】 銀河電機工業 原価一覧'!$B$9:$O$18</definedName>
    <definedName name="_xlnm._FilterDatabase" localSheetId="191" hidden="1">'【207832(SETA0129)】加賀EMS十和田 原価一覧'!$B$9:$O$9</definedName>
    <definedName name="_xlnm._FilterDatabase" localSheetId="72" hidden="1">'【207900】パナソニックEW紀南電工(パナソニックEW電材'!$B$8:$O$18</definedName>
    <definedName name="_xlnm._FilterDatabase" localSheetId="73" hidden="1">'【207983】安福ゴム工業 原価一覧'!$B$8:$O$26</definedName>
    <definedName name="_xlnm._FilterDatabase" localSheetId="81" hidden="1">'【207987】福島氏　千代電子工業（株）様　AXAロボット6'!$C$8:$P$217</definedName>
    <definedName name="_xlnm._FilterDatabase" localSheetId="85" hidden="1">'【208172】　田中氏　ﾕｰ･ｴﾑ･ｼｰｴﾚｸﾄﾛﾆｸｽ株式'!$C$10:$P$48</definedName>
    <definedName name="_xlnm._FilterDatabase" localSheetId="95" hidden="1">'【208201】新潟電子工業(成電社) 原価一覧'!$B$8:$O$33</definedName>
    <definedName name="_xlnm._FilterDatabase" localSheetId="193" hidden="1">'【208211】 啓愛社（ミネベアミツミ）原価表'!$B$9:$O$27</definedName>
    <definedName name="_xlnm._FilterDatabase" localSheetId="194" hidden="1">'【208212】 啓愛社（ミネベアミツミ）原価表'!$B$9:$O$27</definedName>
    <definedName name="_xlnm._FilterDatabase" localSheetId="195" hidden="1">'【208293】エフシーシー向け  原価一覧'!$B$8:$O$16</definedName>
    <definedName name="_xlnm._FilterDatabase" localSheetId="86" hidden="1">'【208331】豊田自動織機(井高) 原価一覧'!$B$8:$O$18</definedName>
    <definedName name="_xlnm._FilterDatabase" localSheetId="197" hidden="1">'【208341】 東京測定器材原価一覧'!$B$9:$O$17</definedName>
    <definedName name="_xlnm._FilterDatabase" localSheetId="199" hidden="1">'【208430(SETA0133)】ケミテック'!$B$8:$O$8</definedName>
    <definedName name="_xlnm._FilterDatabase" localSheetId="200" hidden="1">'【208430】 ケミテック原価一覧'!$B$9:$O$28</definedName>
    <definedName name="_xlnm._FilterDatabase" localSheetId="202" hidden="1">'【208474】 NOK原価一覧'!$B$9:$O$17</definedName>
    <definedName name="_xlnm._FilterDatabase" localSheetId="204" hidden="1">'【208484】 NOK原価一覧'!$B$9:$O$17</definedName>
    <definedName name="_xlnm._FilterDatabase" localSheetId="88" hidden="1">'【208485】 杉浦氏　SETB0182-A01 吸着テ-2'!$D$8:$Q$68</definedName>
    <definedName name="_xlnm._FilterDatabase" localSheetId="87" hidden="1">'【208485】 杉浦氏　SETB0182-A01 吸着テーブ'!$D$8:$Q$61</definedName>
    <definedName name="_xlnm._FilterDatabase" localSheetId="206" hidden="1">'【208657(SETA0140)】 川重商事 原価一覧'!$B$9:$O$12</definedName>
    <definedName name="_xlnm._FilterDatabase" localSheetId="208" hidden="1">'【208995】 啓愛社 原価一覧'!$B$9:$O$68</definedName>
    <definedName name="_xlnm._FilterDatabase" localSheetId="97">'【209238】①千葉氏　SETB0188-A01 JR340'!$C$8:$P$8</definedName>
    <definedName name="_xlnm._FilterDatabase" localSheetId="98" hidden="1">'【209238】②千葉氏　SETB0188-A01 JR340'!$C$8:$P$177</definedName>
    <definedName name="_xlnm._FilterDatabase" localSheetId="89" hidden="1">'【209318 】京都セミコンダクター様　JRＶ2303用 ノ'!$E$8:$R$8</definedName>
    <definedName name="_xlnm._FilterDatabase" localSheetId="96">'【209349】 南氏　富士電機株式会社様　AXAロボット40'!$C$8:$P$8</definedName>
    <definedName name="_xlnm._FilterDatabase" localSheetId="90" hidden="1">'【209453】デンソー三共(進和) 原価一覧'!$B$8:$O$61</definedName>
    <definedName name="_xlnm._FilterDatabase" localSheetId="91" hidden="1">'【209514】日邦興産 原価一覧'!$B$8:$O$19</definedName>
    <definedName name="_xlnm._FilterDatabase" localSheetId="99" hidden="1">'【209551】コーセル(ホクシン) 原価一覧'!$B$8:$O$62</definedName>
    <definedName name="_xlnm._FilterDatabase" localSheetId="210" hidden="1">'【209616(SETA0114)】砂永樹脂製作所 原価一覧'!$B$9:$O$10</definedName>
    <definedName name="_xlnm._FilterDatabase" localSheetId="92" hidden="1">'【209711】 SETB0189-A01 増渕氏　ワーク治具'!$A$8:$S$18</definedName>
    <definedName name="_xlnm._FilterDatabase" localSheetId="211" hidden="1">【209757】株式会社ミツトヨ原価一覧!$B$8:$N$15</definedName>
    <definedName name="_xlnm._FilterDatabase" localSheetId="93" hidden="1">'【209765】 SETB0189-A01 岸氏　山形カシオ株'!$A$8:$S$19</definedName>
    <definedName name="_xlnm._FilterDatabase" localSheetId="212" hidden="1">【209790】アイテックサイエンス原価一覧!$B$8:$N$15</definedName>
    <definedName name="_xlnm._FilterDatabase" localSheetId="94" hidden="1">#N/A</definedName>
    <definedName name="_xlnm._FilterDatabase" localSheetId="100" hidden="1">'【209875】岸氏　①　JR3603用+NOVADOT+ツー'!$C$8:$P$22</definedName>
    <definedName name="_xlnm._FilterDatabase" localSheetId="101" hidden="1">'【209875】岸氏　②　JR3603用+NOVADOT+ﾂｰ'!$C$8:$P$74</definedName>
    <definedName name="_xlnm._FilterDatabase" localSheetId="213" hidden="1">'【209876(SETA0162)】 AGC 原価一覧'!$B$9:$O$9</definedName>
    <definedName name="_xlnm._FilterDatabase" localSheetId="102" hidden="1">'【210289】日本化学工業 原価一覧'!$B$8:$O$29</definedName>
    <definedName name="_xlnm._FilterDatabase" localSheetId="103" hidden="1">'【210314】①フレンテック株式会社様　JR3203+SV3'!$C$8:$P$211</definedName>
    <definedName name="_xlnm._FilterDatabase" localSheetId="104" hidden="1">'【210314】②フレンテック株式会社様　JR3203+SV3'!$C$8:$P$134</definedName>
    <definedName name="_xlnm._FilterDatabase" localSheetId="216" hidden="1">'【210331(SETA0162)】 AGC 原価一覧'!$B$9:$O$9</definedName>
    <definedName name="_xlnm._FilterDatabase" localSheetId="218" hidden="1">'【210430(SETA0122)】安川電機 原価一覧'!$B$9:$O$9</definedName>
    <definedName name="_xlnm._FilterDatabase" localSheetId="220" hidden="1">'【210481】 (SETA0177)】ラプラス（キヤノン） '!$B$8:$O$155</definedName>
    <definedName name="_xlnm._FilterDatabase" localSheetId="221" hidden="1">'【210504】しげる工業 原価一覧'!$B$8:$O$8</definedName>
    <definedName name="_xlnm._FilterDatabase" localSheetId="223" hidden="1">'【210506】しげる工業 原価一覧'!$B$8:$O$8</definedName>
    <definedName name="_xlnm._FilterDatabase" localSheetId="105" hidden="1">'【210738】京都セミコンダクター様　JRＶ2303用 ノズ'!$E$8:$R$8</definedName>
    <definedName name="_xlnm._FilterDatabase" localSheetId="225" hidden="1">'【210748】岩瀬産業 前橋機工 原価一覧表'!$B$8:$O$16</definedName>
    <definedName name="_xlnm._FilterDatabase" localSheetId="106" hidden="1">'【210900】プロピア(トクヨシ精機) 原価一覧'!$B$8:$O$20</definedName>
    <definedName name="_xlnm._FilterDatabase" localSheetId="227" hidden="1">'【211371】テクノボックス 原価一覧表'!$B$8:$O$9</definedName>
    <definedName name="ExternalData_1" localSheetId="39" hidden="1">'【203787】 ①SETB0142-A01 千葉氏　安住電機'!$A$1:$R$409</definedName>
    <definedName name="_xlnm.Print_Area" localSheetId="15">'【201211】①　SETB0113-A01 デクセリアルズ株'!$C$1:$L$84</definedName>
    <definedName name="_xlnm.Print_Area" localSheetId="16">'【201211】②　SETB0113-A01 デクセリアルズ株'!$C$1:$L$178</definedName>
    <definedName name="_xlnm.Print_Area" localSheetId="40">'【203787】 ①SETB0142-A01 千葉氏　安住-2'!$B$1:$K$98</definedName>
    <definedName name="_xlnm.Print_Area" localSheetId="76">'【206837】 ①SETB0152-A01 岸氏　ﾜｲｴｽｲ'!$B$1:$K$101</definedName>
    <definedName name="_xlnm.Print_Area" localSheetId="77">'【206837】 ②SETB0152-A01 岸氏　ﾜｲｴｽｲ'!$B$1:$K$241</definedName>
    <definedName name="_xlnm.Print_Area" localSheetId="66">'【207496】 SETB0164-A01 岸氏　山形カシオ様'!$C$1:$L$167</definedName>
    <definedName name="_xlnm.Print_Area" localSheetId="67">#N/A</definedName>
    <definedName name="_xlnm.Print_Area" localSheetId="68">#N/A</definedName>
    <definedName name="_xlnm.Print_Area" localSheetId="92">'【209711】 SETB0189-A01 増渕氏　ワーク治具'!$C$1:$L$87</definedName>
    <definedName name="_xlnm.Print_Area" localSheetId="93">'【209765】 SETB0189-A01 岸氏　山形カシオ株'!$C$1:$L$88</definedName>
    <definedName name="_xlnm.Print_Area" localSheetId="100">'【209875】岸氏　①　JR3603用+NOVADOT+ツー'!$B$1:$K$18</definedName>
    <definedName name="_xlnm.Print_Area" localSheetId="101">'【209875】岸氏　②　JR3603用+NOVADOT+ﾂｰ'!$B$1:$K$64</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9" i="239" l="1"/>
  <c r="H38" i="239"/>
  <c r="H37" i="239"/>
  <c r="H36" i="239"/>
  <c r="H35" i="239"/>
  <c r="H34" i="239"/>
  <c r="H33" i="239"/>
  <c r="H32" i="239"/>
  <c r="H31" i="239"/>
  <c r="H30" i="239"/>
  <c r="H29" i="239"/>
  <c r="H28" i="239"/>
  <c r="H27" i="239"/>
  <c r="H26" i="239"/>
  <c r="H25" i="239"/>
  <c r="H24" i="239"/>
  <c r="H23" i="239"/>
  <c r="H22" i="239"/>
  <c r="H21" i="239"/>
  <c r="H20" i="239"/>
  <c r="H19" i="239"/>
  <c r="H18" i="239"/>
  <c r="H17" i="239"/>
  <c r="H16" i="239"/>
  <c r="H15" i="239"/>
  <c r="H14" i="239"/>
  <c r="H13" i="239"/>
  <c r="H12" i="239"/>
  <c r="H11" i="239"/>
  <c r="H10" i="239"/>
  <c r="H9" i="239"/>
  <c r="J2" i="239"/>
  <c r="H17" i="238"/>
  <c r="H16" i="238"/>
  <c r="H15" i="238"/>
  <c r="H14" i="238"/>
  <c r="H13" i="238"/>
  <c r="H12" i="238"/>
  <c r="H11" i="238"/>
  <c r="H10" i="238"/>
  <c r="H9" i="238"/>
  <c r="J2" i="238"/>
  <c r="H21" i="236"/>
  <c r="H20" i="236"/>
  <c r="H19" i="236"/>
  <c r="H18" i="236"/>
  <c r="H17" i="236"/>
  <c r="H16" i="236"/>
  <c r="J2" i="236" s="1"/>
  <c r="H15" i="236"/>
  <c r="H14" i="236"/>
  <c r="H13" i="236"/>
  <c r="H12" i="236"/>
  <c r="H11" i="236"/>
  <c r="H10" i="236"/>
  <c r="H9" i="236"/>
  <c r="H37" i="235"/>
  <c r="H36" i="235"/>
  <c r="H35" i="235"/>
  <c r="H34" i="235"/>
  <c r="H33" i="235"/>
  <c r="H32" i="235"/>
  <c r="H31" i="235"/>
  <c r="H30" i="235"/>
  <c r="H29" i="235"/>
  <c r="H28" i="235"/>
  <c r="H27" i="235"/>
  <c r="H26" i="235"/>
  <c r="H25" i="235"/>
  <c r="H24" i="235"/>
  <c r="H23" i="235"/>
  <c r="H22" i="235"/>
  <c r="H21" i="235"/>
  <c r="H20" i="235"/>
  <c r="H19" i="235"/>
  <c r="H18" i="235"/>
  <c r="H17" i="235"/>
  <c r="H16" i="235"/>
  <c r="H15" i="235"/>
  <c r="H14" i="235"/>
  <c r="J2" i="235" s="1"/>
  <c r="H13" i="235"/>
  <c r="H12" i="235"/>
  <c r="H11" i="235"/>
  <c r="H10" i="235"/>
  <c r="H9" i="235"/>
  <c r="H35" i="234"/>
  <c r="H34" i="234"/>
  <c r="H33" i="234"/>
  <c r="H32" i="234"/>
  <c r="H31" i="234"/>
  <c r="H30" i="234"/>
  <c r="H29" i="234"/>
  <c r="H28" i="234"/>
  <c r="H27" i="234"/>
  <c r="H26" i="234"/>
  <c r="H25" i="234"/>
  <c r="H24" i="234"/>
  <c r="H23" i="234"/>
  <c r="H22" i="234"/>
  <c r="H21" i="234"/>
  <c r="H20" i="234"/>
  <c r="H19" i="234"/>
  <c r="H18" i="234"/>
  <c r="H17" i="234"/>
  <c r="H16" i="234"/>
  <c r="H15" i="234"/>
  <c r="H14" i="234"/>
  <c r="H13" i="234"/>
  <c r="H12" i="234"/>
  <c r="H11" i="234"/>
  <c r="H10" i="234"/>
  <c r="J2" i="234" s="1"/>
  <c r="H9" i="234"/>
  <c r="H124" i="232"/>
  <c r="H123" i="232"/>
  <c r="H122" i="232"/>
  <c r="H121" i="232"/>
  <c r="H120" i="232"/>
  <c r="H119" i="232"/>
  <c r="H118" i="232"/>
  <c r="H117" i="232"/>
  <c r="H116" i="232"/>
  <c r="H115" i="232"/>
  <c r="H114" i="232"/>
  <c r="H113" i="232"/>
  <c r="H112" i="232"/>
  <c r="H111" i="232"/>
  <c r="H110" i="232"/>
  <c r="H109" i="232"/>
  <c r="H108" i="232"/>
  <c r="H107" i="232"/>
  <c r="H106" i="232"/>
  <c r="H105" i="232"/>
  <c r="H104" i="232"/>
  <c r="H103" i="232"/>
  <c r="H102" i="232"/>
  <c r="H101" i="232"/>
  <c r="H100" i="232"/>
  <c r="H99" i="232"/>
  <c r="H98" i="232"/>
  <c r="H97" i="232"/>
  <c r="H96" i="232"/>
  <c r="H95" i="232"/>
  <c r="H94" i="232"/>
  <c r="H93" i="232"/>
  <c r="H92" i="232"/>
  <c r="H91" i="232"/>
  <c r="H90" i="232"/>
  <c r="H89" i="232"/>
  <c r="H88" i="232"/>
  <c r="H87" i="232"/>
  <c r="H86" i="232"/>
  <c r="H85" i="232"/>
  <c r="H84" i="232"/>
  <c r="H83" i="232"/>
  <c r="H82" i="232"/>
  <c r="H81" i="232"/>
  <c r="H80" i="232"/>
  <c r="H79" i="232"/>
  <c r="H78" i="232"/>
  <c r="H77" i="232"/>
  <c r="H76" i="232"/>
  <c r="H75" i="232"/>
  <c r="H74" i="232"/>
  <c r="H73" i="232"/>
  <c r="H72" i="232"/>
  <c r="H71" i="232"/>
  <c r="H70" i="232"/>
  <c r="H69" i="232"/>
  <c r="H68" i="232"/>
  <c r="H67" i="232"/>
  <c r="H66" i="232"/>
  <c r="H65" i="232"/>
  <c r="H64" i="232"/>
  <c r="H63" i="232"/>
  <c r="H62" i="232"/>
  <c r="H61" i="232"/>
  <c r="H60" i="232"/>
  <c r="H59" i="232"/>
  <c r="H58" i="232"/>
  <c r="H57" i="232"/>
  <c r="H56" i="232"/>
  <c r="H55" i="232"/>
  <c r="H54" i="232"/>
  <c r="H53" i="232"/>
  <c r="H52" i="232"/>
  <c r="H51" i="232"/>
  <c r="H50" i="232"/>
  <c r="H46" i="232"/>
  <c r="H45" i="232"/>
  <c r="H44" i="232"/>
  <c r="H43" i="232"/>
  <c r="H42" i="232"/>
  <c r="H41" i="232"/>
  <c r="H40" i="232"/>
  <c r="H39" i="232"/>
  <c r="H38" i="232"/>
  <c r="H37" i="232"/>
  <c r="H36" i="232"/>
  <c r="H35" i="232"/>
  <c r="H34" i="232"/>
  <c r="H33" i="232"/>
  <c r="H32" i="232"/>
  <c r="H31" i="232"/>
  <c r="H30" i="232"/>
  <c r="H29" i="232"/>
  <c r="H28" i="232"/>
  <c r="H27" i="232"/>
  <c r="H26" i="232"/>
  <c r="H25" i="232"/>
  <c r="H24" i="232"/>
  <c r="H23" i="232"/>
  <c r="H22" i="232"/>
  <c r="H21" i="232"/>
  <c r="H20" i="232"/>
  <c r="H19" i="232"/>
  <c r="H18" i="232"/>
  <c r="H17" i="232"/>
  <c r="H16" i="232"/>
  <c r="H15" i="232"/>
  <c r="H14" i="232"/>
  <c r="H13" i="232"/>
  <c r="H12" i="232"/>
  <c r="J2" i="232" s="1"/>
  <c r="H11" i="232"/>
  <c r="H10" i="232"/>
  <c r="H9" i="232"/>
  <c r="H33" i="231"/>
  <c r="H32" i="231"/>
  <c r="H31" i="231"/>
  <c r="H30" i="231"/>
  <c r="H29" i="231"/>
  <c r="H28" i="231"/>
  <c r="H27" i="231"/>
  <c r="H26" i="231"/>
  <c r="H25" i="231"/>
  <c r="H24" i="231"/>
  <c r="H23" i="231"/>
  <c r="H22" i="231"/>
  <c r="J2" i="231" s="1"/>
  <c r="H21" i="231"/>
  <c r="H20" i="231"/>
  <c r="H19" i="231"/>
  <c r="H18" i="231"/>
  <c r="H17" i="231"/>
  <c r="H16" i="231"/>
  <c r="H15" i="231"/>
  <c r="H14" i="231"/>
  <c r="H13" i="231"/>
  <c r="H12" i="231"/>
  <c r="H11" i="231"/>
  <c r="H10" i="231"/>
  <c r="H9" i="231"/>
  <c r="H18" i="229"/>
  <c r="H17" i="229"/>
  <c r="J2" i="229" s="1"/>
  <c r="H16" i="229"/>
  <c r="H15" i="229"/>
  <c r="H14" i="229"/>
  <c r="H13" i="229"/>
  <c r="H12" i="229"/>
  <c r="H11" i="229"/>
  <c r="H10" i="229"/>
  <c r="H25" i="227"/>
  <c r="H24" i="227"/>
  <c r="H23" i="227"/>
  <c r="H22" i="227"/>
  <c r="H21" i="227"/>
  <c r="H20" i="227"/>
  <c r="H19" i="227"/>
  <c r="H18" i="227"/>
  <c r="J2" i="227" s="1"/>
  <c r="H17" i="227"/>
  <c r="H15" i="227"/>
  <c r="H14" i="227"/>
  <c r="H13" i="227"/>
  <c r="H10" i="227"/>
  <c r="H24" i="225"/>
  <c r="H23" i="225"/>
  <c r="H22" i="225"/>
  <c r="H21" i="225"/>
  <c r="H20" i="225"/>
  <c r="H19" i="225"/>
  <c r="H18" i="225"/>
  <c r="H17" i="225"/>
  <c r="H16" i="225"/>
  <c r="H15" i="225"/>
  <c r="J2" i="225" s="1"/>
  <c r="H14" i="225"/>
  <c r="H13" i="225"/>
  <c r="H12" i="225"/>
  <c r="H11" i="225"/>
  <c r="H10" i="225"/>
  <c r="H9" i="225"/>
  <c r="H24" i="223"/>
  <c r="H23" i="223"/>
  <c r="H22" i="223"/>
  <c r="H21" i="223"/>
  <c r="H20" i="223"/>
  <c r="H19" i="223"/>
  <c r="H18" i="223"/>
  <c r="H17" i="223"/>
  <c r="H16" i="223"/>
  <c r="J2" i="223" s="1"/>
  <c r="H15" i="223"/>
  <c r="H14" i="223"/>
  <c r="H13" i="223"/>
  <c r="H12" i="223"/>
  <c r="H11" i="223"/>
  <c r="H10" i="223"/>
  <c r="H9" i="223"/>
  <c r="H155" i="222"/>
  <c r="H154" i="222"/>
  <c r="H153" i="222"/>
  <c r="H152" i="222"/>
  <c r="H151" i="222"/>
  <c r="H150" i="222"/>
  <c r="H149" i="222"/>
  <c r="H148" i="222"/>
  <c r="H147" i="222"/>
  <c r="H146" i="222"/>
  <c r="H145" i="222"/>
  <c r="H144" i="222"/>
  <c r="H143" i="222"/>
  <c r="H142" i="222"/>
  <c r="H141" i="222"/>
  <c r="H140" i="222"/>
  <c r="H139" i="222"/>
  <c r="H138" i="222"/>
  <c r="H137" i="222"/>
  <c r="H136" i="222"/>
  <c r="H135" i="222"/>
  <c r="H134" i="222"/>
  <c r="H133" i="222"/>
  <c r="H132" i="222"/>
  <c r="H131" i="222"/>
  <c r="H130" i="222"/>
  <c r="H129" i="222"/>
  <c r="H128" i="222"/>
  <c r="H127" i="222"/>
  <c r="H126" i="222"/>
  <c r="H125" i="222"/>
  <c r="H123" i="222"/>
  <c r="H122" i="222"/>
  <c r="H121" i="222"/>
  <c r="H120" i="222"/>
  <c r="H119" i="222"/>
  <c r="H118" i="222"/>
  <c r="H117" i="222"/>
  <c r="H116" i="222"/>
  <c r="H115" i="222"/>
  <c r="H114" i="222"/>
  <c r="H113" i="222"/>
  <c r="H112" i="222"/>
  <c r="H111" i="222"/>
  <c r="H110" i="222"/>
  <c r="H109" i="222"/>
  <c r="H108" i="222"/>
  <c r="H107" i="222"/>
  <c r="H106" i="222"/>
  <c r="H105" i="222"/>
  <c r="H104" i="222"/>
  <c r="H103" i="222"/>
  <c r="H102" i="222"/>
  <c r="H101" i="222"/>
  <c r="H100" i="222"/>
  <c r="H99" i="222"/>
  <c r="H98" i="222"/>
  <c r="H97" i="222"/>
  <c r="H96" i="222"/>
  <c r="H95" i="222"/>
  <c r="H94" i="222"/>
  <c r="H93" i="222"/>
  <c r="H92" i="222"/>
  <c r="H91" i="222"/>
  <c r="H90" i="222"/>
  <c r="H89" i="222"/>
  <c r="H88" i="222"/>
  <c r="H87" i="222"/>
  <c r="H86" i="222"/>
  <c r="H85" i="222"/>
  <c r="H84" i="222"/>
  <c r="H83" i="222"/>
  <c r="H82" i="222"/>
  <c r="H81" i="222"/>
  <c r="H80" i="222"/>
  <c r="H79" i="222"/>
  <c r="H78" i="222"/>
  <c r="H77" i="222"/>
  <c r="H76" i="222"/>
  <c r="H75" i="222"/>
  <c r="H74" i="222"/>
  <c r="H73" i="222"/>
  <c r="H72" i="222"/>
  <c r="H71" i="222"/>
  <c r="H70" i="222"/>
  <c r="H69" i="222"/>
  <c r="H68" i="222"/>
  <c r="H67" i="222"/>
  <c r="H66" i="222"/>
  <c r="H65" i="222"/>
  <c r="H64" i="222"/>
  <c r="H63" i="222"/>
  <c r="H62" i="222"/>
  <c r="H61" i="222"/>
  <c r="H60" i="222"/>
  <c r="H59" i="222"/>
  <c r="H58" i="222"/>
  <c r="H57" i="222"/>
  <c r="H56" i="222"/>
  <c r="H55" i="222"/>
  <c r="H54" i="222"/>
  <c r="H53" i="222"/>
  <c r="H52" i="222"/>
  <c r="H51" i="222"/>
  <c r="H50" i="222"/>
  <c r="H49" i="222"/>
  <c r="H48" i="222"/>
  <c r="H47" i="222"/>
  <c r="H46" i="222"/>
  <c r="H45" i="222"/>
  <c r="H44" i="222"/>
  <c r="H43" i="222"/>
  <c r="H42" i="222"/>
  <c r="H41" i="222"/>
  <c r="H40" i="222"/>
  <c r="H39" i="222"/>
  <c r="H38" i="222"/>
  <c r="H37" i="222"/>
  <c r="H36" i="222"/>
  <c r="H35" i="222"/>
  <c r="H34" i="222"/>
  <c r="H33" i="222"/>
  <c r="H32" i="222"/>
  <c r="H31" i="222"/>
  <c r="H30" i="222"/>
  <c r="H29" i="222"/>
  <c r="H28" i="222"/>
  <c r="H27" i="222"/>
  <c r="H26" i="222"/>
  <c r="H25" i="222"/>
  <c r="H24" i="222"/>
  <c r="H23" i="222"/>
  <c r="H22" i="222"/>
  <c r="H21" i="222"/>
  <c r="H20" i="222"/>
  <c r="H19" i="222"/>
  <c r="J2" i="222" s="1"/>
  <c r="H18" i="222"/>
  <c r="H17" i="222"/>
  <c r="H16" i="222"/>
  <c r="H15" i="222"/>
  <c r="H14" i="222"/>
  <c r="H13" i="222"/>
  <c r="H12" i="222"/>
  <c r="H11" i="222"/>
  <c r="H10" i="222"/>
  <c r="H9" i="222"/>
  <c r="H13" i="220"/>
  <c r="H12" i="220"/>
  <c r="H11" i="220"/>
  <c r="H10" i="220"/>
  <c r="J2" i="220"/>
  <c r="H22" i="218"/>
  <c r="H21" i="218"/>
  <c r="H20" i="218"/>
  <c r="H19" i="218"/>
  <c r="H18" i="218"/>
  <c r="H17" i="218"/>
  <c r="H16" i="218"/>
  <c r="H15" i="218"/>
  <c r="H14" i="218"/>
  <c r="H13" i="218"/>
  <c r="H12" i="218"/>
  <c r="H11" i="218"/>
  <c r="H10" i="218"/>
  <c r="J2" i="218"/>
  <c r="H31" i="217"/>
  <c r="H30" i="217"/>
  <c r="H29" i="217"/>
  <c r="H28" i="217"/>
  <c r="H27" i="217"/>
  <c r="H26" i="217"/>
  <c r="H25" i="217"/>
  <c r="H24" i="217"/>
  <c r="H23" i="217"/>
  <c r="H22" i="217"/>
  <c r="H21" i="217"/>
  <c r="H20" i="217"/>
  <c r="H19" i="217"/>
  <c r="H18" i="217"/>
  <c r="H17" i="217"/>
  <c r="H16" i="217"/>
  <c r="H15" i="217"/>
  <c r="H14" i="217"/>
  <c r="J2" i="217" s="1"/>
  <c r="H13" i="217"/>
  <c r="H12" i="217"/>
  <c r="H11" i="217"/>
  <c r="H10" i="217"/>
  <c r="H9" i="217"/>
  <c r="H23" i="215"/>
  <c r="H22" i="215"/>
  <c r="H21" i="215"/>
  <c r="H20" i="215"/>
  <c r="H19" i="215"/>
  <c r="H18" i="215"/>
  <c r="H17" i="215"/>
  <c r="H16" i="215"/>
  <c r="H15" i="215"/>
  <c r="H14" i="215"/>
  <c r="J2" i="215" s="1"/>
  <c r="H13" i="215"/>
  <c r="H17" i="214"/>
  <c r="H16" i="214"/>
  <c r="H15" i="214"/>
  <c r="H14" i="214"/>
  <c r="H13" i="214"/>
  <c r="H12" i="214"/>
  <c r="H11" i="214"/>
  <c r="H10" i="214"/>
  <c r="H9" i="214"/>
  <c r="J2" i="214"/>
  <c r="H32" i="213"/>
  <c r="H31" i="213"/>
  <c r="H30" i="213"/>
  <c r="H29" i="213"/>
  <c r="H28" i="213"/>
  <c r="H27" i="213"/>
  <c r="H26" i="213"/>
  <c r="H25" i="213"/>
  <c r="H24" i="213"/>
  <c r="H23" i="213"/>
  <c r="H22" i="213"/>
  <c r="H21" i="213"/>
  <c r="H20" i="213"/>
  <c r="H19" i="213"/>
  <c r="H18" i="213"/>
  <c r="H17" i="213"/>
  <c r="H16" i="213"/>
  <c r="H15" i="213"/>
  <c r="H14" i="213"/>
  <c r="H13" i="213"/>
  <c r="J2" i="213" s="1"/>
  <c r="H12" i="213"/>
  <c r="H11" i="213"/>
  <c r="H10" i="213"/>
  <c r="H9" i="213"/>
  <c r="H15" i="212"/>
  <c r="H12" i="212"/>
  <c r="H11" i="212"/>
  <c r="H10" i="212"/>
  <c r="J2" i="212"/>
  <c r="H68" i="210"/>
  <c r="H67" i="210"/>
  <c r="H63" i="210"/>
  <c r="H62" i="210"/>
  <c r="H61" i="210"/>
  <c r="H60" i="210"/>
  <c r="H59" i="210"/>
  <c r="H58" i="210"/>
  <c r="H57" i="210"/>
  <c r="H56" i="210"/>
  <c r="H55" i="210"/>
  <c r="H54" i="210"/>
  <c r="H53" i="210"/>
  <c r="H52" i="210"/>
  <c r="H51" i="210"/>
  <c r="H50" i="210"/>
  <c r="H49" i="210"/>
  <c r="H48" i="210"/>
  <c r="H47" i="210"/>
  <c r="H46" i="210"/>
  <c r="H45" i="210"/>
  <c r="H44" i="210"/>
  <c r="H43" i="210"/>
  <c r="H42" i="210"/>
  <c r="H41" i="210"/>
  <c r="H40" i="210"/>
  <c r="H39" i="210"/>
  <c r="H38" i="210"/>
  <c r="H37" i="210"/>
  <c r="H36" i="210"/>
  <c r="H35" i="210"/>
  <c r="H34" i="210"/>
  <c r="H33" i="210"/>
  <c r="H32" i="210"/>
  <c r="H31" i="210"/>
  <c r="H30" i="210"/>
  <c r="H29" i="210"/>
  <c r="H28" i="210"/>
  <c r="H27" i="210"/>
  <c r="H26" i="210"/>
  <c r="H25" i="210"/>
  <c r="H24" i="210"/>
  <c r="H23" i="210"/>
  <c r="H22" i="210"/>
  <c r="H21" i="210"/>
  <c r="H20" i="210"/>
  <c r="H19" i="210"/>
  <c r="H18" i="210"/>
  <c r="H17" i="210"/>
  <c r="H16" i="210"/>
  <c r="H15" i="210"/>
  <c r="H14" i="210"/>
  <c r="H13" i="210"/>
  <c r="H12" i="210"/>
  <c r="J2" i="210" s="1"/>
  <c r="H11" i="210"/>
  <c r="H10" i="210"/>
  <c r="H12" i="208" l="1"/>
  <c r="H11" i="208"/>
  <c r="H10" i="208"/>
  <c r="J2" i="208"/>
  <c r="H127" i="206"/>
  <c r="H126" i="206"/>
  <c r="H125" i="206"/>
  <c r="H124" i="206"/>
  <c r="H123" i="206"/>
  <c r="H122" i="206"/>
  <c r="H121" i="206"/>
  <c r="H120" i="206"/>
  <c r="H119" i="206"/>
  <c r="H118" i="206"/>
  <c r="H117" i="206"/>
  <c r="H116" i="206"/>
  <c r="H115" i="206"/>
  <c r="H114" i="206"/>
  <c r="H113" i="206"/>
  <c r="H112" i="206"/>
  <c r="H111" i="206"/>
  <c r="H110" i="206"/>
  <c r="H109" i="206"/>
  <c r="H108" i="206"/>
  <c r="H107" i="206"/>
  <c r="H106" i="206"/>
  <c r="H105" i="206"/>
  <c r="H104" i="206"/>
  <c r="H103" i="206"/>
  <c r="H102" i="206"/>
  <c r="H101" i="206"/>
  <c r="H100" i="206"/>
  <c r="H99" i="206"/>
  <c r="H98" i="206"/>
  <c r="H97" i="206"/>
  <c r="H96" i="206"/>
  <c r="H95" i="206"/>
  <c r="H94" i="206"/>
  <c r="H93" i="206"/>
  <c r="H92" i="206"/>
  <c r="H91" i="206"/>
  <c r="H90" i="206"/>
  <c r="H89" i="206"/>
  <c r="H88" i="206"/>
  <c r="H87" i="206"/>
  <c r="H15" i="206"/>
  <c r="H14" i="206"/>
  <c r="H13" i="206"/>
  <c r="J2" i="206" s="1"/>
  <c r="H12" i="206"/>
  <c r="H11" i="206"/>
  <c r="H10" i="206"/>
  <c r="H127" i="204"/>
  <c r="H126" i="204"/>
  <c r="H125" i="204"/>
  <c r="H124" i="204"/>
  <c r="H123" i="204"/>
  <c r="H122" i="204"/>
  <c r="H121" i="204"/>
  <c r="H120" i="204"/>
  <c r="H119" i="204"/>
  <c r="H118" i="204"/>
  <c r="H117" i="204"/>
  <c r="H116" i="204"/>
  <c r="H115" i="204"/>
  <c r="H114" i="204"/>
  <c r="H113" i="204"/>
  <c r="H112" i="204"/>
  <c r="H111" i="204"/>
  <c r="H110" i="204"/>
  <c r="H109" i="204"/>
  <c r="H108" i="204"/>
  <c r="H107" i="204"/>
  <c r="H106" i="204"/>
  <c r="H105" i="204"/>
  <c r="H104" i="204"/>
  <c r="H103" i="204"/>
  <c r="H102" i="204"/>
  <c r="H101" i="204"/>
  <c r="H100" i="204"/>
  <c r="H99" i="204"/>
  <c r="H98" i="204"/>
  <c r="H97" i="204"/>
  <c r="H96" i="204"/>
  <c r="H95" i="204"/>
  <c r="H94" i="204"/>
  <c r="H93" i="204"/>
  <c r="H92" i="204"/>
  <c r="H91" i="204"/>
  <c r="H90" i="204"/>
  <c r="H89" i="204"/>
  <c r="H88" i="204"/>
  <c r="H87" i="204"/>
  <c r="H15" i="204"/>
  <c r="H14" i="204"/>
  <c r="H13" i="204"/>
  <c r="J2" i="204" s="1"/>
  <c r="H12" i="204"/>
  <c r="H11" i="204"/>
  <c r="H10" i="204"/>
  <c r="H138" i="202"/>
  <c r="H137" i="202"/>
  <c r="H136" i="202"/>
  <c r="H135" i="202"/>
  <c r="H134" i="202"/>
  <c r="H133" i="202"/>
  <c r="H132" i="202"/>
  <c r="H131" i="202"/>
  <c r="H130" i="202"/>
  <c r="H129" i="202"/>
  <c r="H128" i="202"/>
  <c r="H127" i="202"/>
  <c r="H126" i="202"/>
  <c r="H125" i="202"/>
  <c r="H124" i="202"/>
  <c r="H123" i="202"/>
  <c r="H122" i="202"/>
  <c r="H121" i="202"/>
  <c r="H120" i="202"/>
  <c r="H119" i="202"/>
  <c r="H118" i="202"/>
  <c r="H117" i="202"/>
  <c r="H116" i="202"/>
  <c r="H115" i="202"/>
  <c r="H114" i="202"/>
  <c r="H113" i="202"/>
  <c r="H112" i="202"/>
  <c r="H111" i="202"/>
  <c r="H110" i="202"/>
  <c r="H109" i="202"/>
  <c r="H108" i="202"/>
  <c r="H107" i="202"/>
  <c r="H106" i="202"/>
  <c r="H105" i="202"/>
  <c r="H104" i="202"/>
  <c r="H103" i="202"/>
  <c r="H102" i="202"/>
  <c r="H101" i="202"/>
  <c r="H100" i="202"/>
  <c r="H99" i="202"/>
  <c r="H98" i="202"/>
  <c r="H16" i="202"/>
  <c r="H15" i="202"/>
  <c r="H14" i="202"/>
  <c r="J2" i="202" s="1"/>
  <c r="H13" i="202"/>
  <c r="H12" i="202"/>
  <c r="H11" i="202"/>
  <c r="H10" i="202"/>
  <c r="H15" i="201"/>
  <c r="H14" i="201"/>
  <c r="H13" i="201"/>
  <c r="H12" i="201"/>
  <c r="H11" i="201"/>
  <c r="H10" i="201"/>
  <c r="H9" i="201"/>
  <c r="J2" i="201"/>
  <c r="H127" i="199"/>
  <c r="H126" i="199"/>
  <c r="H125" i="199"/>
  <c r="H124" i="199"/>
  <c r="H123" i="199"/>
  <c r="H122" i="199"/>
  <c r="H121" i="199"/>
  <c r="H120" i="199"/>
  <c r="H119" i="199"/>
  <c r="H118" i="199"/>
  <c r="H117" i="199"/>
  <c r="H116" i="199"/>
  <c r="H115" i="199"/>
  <c r="H114" i="199"/>
  <c r="H113" i="199"/>
  <c r="H112" i="199"/>
  <c r="H111" i="199"/>
  <c r="H110" i="199"/>
  <c r="H109" i="199"/>
  <c r="H108" i="199"/>
  <c r="H107" i="199"/>
  <c r="H106" i="199"/>
  <c r="H105" i="199"/>
  <c r="H104" i="199"/>
  <c r="H103" i="199"/>
  <c r="H102" i="199"/>
  <c r="H101" i="199"/>
  <c r="H100" i="199"/>
  <c r="H99" i="199"/>
  <c r="H98" i="199"/>
  <c r="H97" i="199"/>
  <c r="H96" i="199"/>
  <c r="H95" i="199"/>
  <c r="H94" i="199"/>
  <c r="H93" i="199"/>
  <c r="H92" i="199"/>
  <c r="H91" i="199"/>
  <c r="H90" i="199"/>
  <c r="H89" i="199"/>
  <c r="H88" i="199"/>
  <c r="H87" i="199"/>
  <c r="H30" i="199"/>
  <c r="H29" i="199"/>
  <c r="H28" i="199"/>
  <c r="H27" i="199"/>
  <c r="H26" i="199"/>
  <c r="H25" i="199"/>
  <c r="H24" i="199"/>
  <c r="H23" i="199"/>
  <c r="H22" i="199"/>
  <c r="H21" i="199"/>
  <c r="J2" i="199" s="1"/>
  <c r="H20" i="199"/>
  <c r="H19" i="199"/>
  <c r="H18" i="199"/>
  <c r="H17" i="199"/>
  <c r="H16" i="199"/>
  <c r="H15" i="199"/>
  <c r="H14" i="199"/>
  <c r="H13" i="199"/>
  <c r="H12" i="199"/>
  <c r="H11" i="199"/>
  <c r="H10" i="199"/>
  <c r="H34" i="197"/>
  <c r="H33" i="197"/>
  <c r="H32" i="197"/>
  <c r="H31" i="197"/>
  <c r="H30" i="197"/>
  <c r="H29" i="197"/>
  <c r="H28" i="197"/>
  <c r="H27" i="197"/>
  <c r="H26" i="197"/>
  <c r="H25" i="197"/>
  <c r="H24" i="197"/>
  <c r="H23" i="197"/>
  <c r="H22" i="197"/>
  <c r="H21" i="197"/>
  <c r="H20" i="197"/>
  <c r="H19" i="197"/>
  <c r="H18" i="197"/>
  <c r="H17" i="197"/>
  <c r="H16" i="197"/>
  <c r="H15" i="197"/>
  <c r="J2" i="197" s="1"/>
  <c r="H14" i="197"/>
  <c r="H13" i="197"/>
  <c r="H12" i="197"/>
  <c r="H11" i="197"/>
  <c r="H10" i="197"/>
  <c r="H9" i="197"/>
  <c r="H68" i="196"/>
  <c r="H67" i="196"/>
  <c r="H66" i="196"/>
  <c r="H65" i="196"/>
  <c r="H64" i="196"/>
  <c r="H63" i="196"/>
  <c r="H62" i="196"/>
  <c r="H61" i="196"/>
  <c r="H60" i="196"/>
  <c r="H59" i="196"/>
  <c r="H58" i="196"/>
  <c r="H57" i="196"/>
  <c r="H56" i="196"/>
  <c r="H55" i="196"/>
  <c r="H54" i="196"/>
  <c r="H53" i="196"/>
  <c r="H52" i="196"/>
  <c r="H51" i="196"/>
  <c r="H50" i="196"/>
  <c r="H49" i="196"/>
  <c r="H48" i="196"/>
  <c r="H47" i="196"/>
  <c r="H46" i="196"/>
  <c r="H45" i="196"/>
  <c r="H44" i="196"/>
  <c r="H43" i="196"/>
  <c r="H42" i="196"/>
  <c r="H41" i="196"/>
  <c r="H40" i="196"/>
  <c r="H39" i="196"/>
  <c r="H38" i="196"/>
  <c r="H37" i="196"/>
  <c r="H36" i="196"/>
  <c r="H35" i="196"/>
  <c r="H34" i="196"/>
  <c r="H33" i="196"/>
  <c r="H32" i="196"/>
  <c r="H31" i="196"/>
  <c r="H30" i="196"/>
  <c r="H29" i="196"/>
  <c r="H28" i="196"/>
  <c r="H27" i="196"/>
  <c r="H26" i="196"/>
  <c r="H25" i="196"/>
  <c r="H24" i="196"/>
  <c r="H23" i="196"/>
  <c r="H22" i="196"/>
  <c r="H21" i="196"/>
  <c r="H20" i="196"/>
  <c r="H18" i="196"/>
  <c r="H17" i="196"/>
  <c r="H16" i="196"/>
  <c r="H15" i="196"/>
  <c r="H14" i="196"/>
  <c r="H13" i="196"/>
  <c r="H12" i="196"/>
  <c r="H11" i="196"/>
  <c r="J2" i="196" s="1"/>
  <c r="H10" i="196"/>
  <c r="H62" i="195" l="1"/>
  <c r="H61" i="195"/>
  <c r="H60" i="195"/>
  <c r="H59" i="195"/>
  <c r="H58" i="195"/>
  <c r="H57" i="195"/>
  <c r="H56" i="195"/>
  <c r="H55" i="195"/>
  <c r="H54" i="195"/>
  <c r="H53" i="195"/>
  <c r="H52" i="195"/>
  <c r="H51" i="195"/>
  <c r="H50" i="195"/>
  <c r="H49" i="195"/>
  <c r="H48" i="195"/>
  <c r="H47" i="195"/>
  <c r="H46" i="195"/>
  <c r="H45" i="195"/>
  <c r="H44" i="195"/>
  <c r="H43" i="195"/>
  <c r="H42" i="195"/>
  <c r="H41" i="195"/>
  <c r="H40" i="195"/>
  <c r="H39" i="195"/>
  <c r="H38" i="195"/>
  <c r="H37" i="195"/>
  <c r="H36" i="195"/>
  <c r="H35" i="195"/>
  <c r="H34" i="195"/>
  <c r="H33" i="195"/>
  <c r="H32" i="195"/>
  <c r="H31" i="195"/>
  <c r="H30" i="195"/>
  <c r="H29" i="195"/>
  <c r="H28" i="195"/>
  <c r="H27" i="195"/>
  <c r="H26" i="195"/>
  <c r="H25" i="195"/>
  <c r="H24" i="195"/>
  <c r="H23" i="195"/>
  <c r="H22" i="195"/>
  <c r="H21" i="195"/>
  <c r="H20" i="195"/>
  <c r="H19" i="195"/>
  <c r="H18" i="195"/>
  <c r="H17" i="195"/>
  <c r="H16" i="195"/>
  <c r="H15" i="195"/>
  <c r="J2" i="195" s="1"/>
  <c r="H14" i="195"/>
  <c r="H13" i="195"/>
  <c r="H12" i="195"/>
  <c r="H11" i="195"/>
  <c r="H10" i="195"/>
  <c r="H15" i="194" l="1"/>
  <c r="H14" i="194"/>
  <c r="H13" i="194"/>
  <c r="H12" i="194"/>
  <c r="H11" i="194"/>
  <c r="H10" i="194"/>
  <c r="H9" i="194"/>
  <c r="J2" i="194"/>
  <c r="H11" i="193"/>
  <c r="H10" i="193"/>
  <c r="J2" i="193"/>
  <c r="H20" i="191"/>
  <c r="H19" i="191"/>
  <c r="H18" i="191"/>
  <c r="H17" i="191"/>
  <c r="H16" i="191"/>
  <c r="J2" i="191" s="1"/>
  <c r="H15" i="191"/>
  <c r="H14" i="191"/>
  <c r="H13" i="191"/>
  <c r="H12" i="191"/>
  <c r="H11" i="191"/>
  <c r="H10" i="191"/>
  <c r="H35" i="190"/>
  <c r="H34" i="190"/>
  <c r="H33" i="190"/>
  <c r="H32" i="190"/>
  <c r="H31" i="190"/>
  <c r="H30" i="190"/>
  <c r="H29" i="190"/>
  <c r="H28" i="190"/>
  <c r="H27" i="190"/>
  <c r="J2" i="190" s="1"/>
  <c r="H26" i="190"/>
  <c r="H25" i="190"/>
  <c r="H24" i="190"/>
  <c r="H23" i="190"/>
  <c r="H22" i="190"/>
  <c r="H21" i="190"/>
  <c r="H20" i="190"/>
  <c r="H19" i="190"/>
  <c r="H18" i="190"/>
  <c r="H16" i="190"/>
  <c r="H15" i="190"/>
  <c r="H14" i="190"/>
  <c r="H13" i="190"/>
  <c r="H12" i="190"/>
  <c r="H33" i="188"/>
  <c r="H32" i="188"/>
  <c r="H31" i="188"/>
  <c r="H30" i="188"/>
  <c r="H29" i="188"/>
  <c r="H28" i="188"/>
  <c r="H27" i="188"/>
  <c r="H26" i="188"/>
  <c r="H25" i="188"/>
  <c r="H24" i="188"/>
  <c r="H23" i="188"/>
  <c r="H22" i="188"/>
  <c r="H21" i="188"/>
  <c r="H20" i="188"/>
  <c r="H19" i="188"/>
  <c r="H18" i="188"/>
  <c r="H17" i="188"/>
  <c r="J2" i="188" s="1"/>
  <c r="H16" i="188"/>
  <c r="H15" i="188"/>
  <c r="H14" i="188"/>
  <c r="H13" i="188"/>
  <c r="H12" i="188"/>
  <c r="H11" i="188"/>
  <c r="H10" i="188"/>
  <c r="H138" i="186"/>
  <c r="H137" i="186"/>
  <c r="H136" i="186"/>
  <c r="H135" i="186"/>
  <c r="H134" i="186"/>
  <c r="H133" i="186"/>
  <c r="H132" i="186"/>
  <c r="H131" i="186"/>
  <c r="H130" i="186"/>
  <c r="H129" i="186"/>
  <c r="H128" i="186"/>
  <c r="H127" i="186"/>
  <c r="H126" i="186"/>
  <c r="H125" i="186"/>
  <c r="H124" i="186"/>
  <c r="H123" i="186"/>
  <c r="H122" i="186"/>
  <c r="H121" i="186"/>
  <c r="H120" i="186"/>
  <c r="H119" i="186"/>
  <c r="H118" i="186"/>
  <c r="H117" i="186"/>
  <c r="H116" i="186"/>
  <c r="H115" i="186"/>
  <c r="H114" i="186"/>
  <c r="H113" i="186"/>
  <c r="H112" i="186"/>
  <c r="H111" i="186"/>
  <c r="H110" i="186"/>
  <c r="H109" i="186"/>
  <c r="H108" i="186"/>
  <c r="H107" i="186"/>
  <c r="H106" i="186"/>
  <c r="H105" i="186"/>
  <c r="H104" i="186"/>
  <c r="H103" i="186"/>
  <c r="H102" i="186"/>
  <c r="H101" i="186"/>
  <c r="H100" i="186"/>
  <c r="H99" i="186"/>
  <c r="H98" i="186"/>
  <c r="H26" i="186"/>
  <c r="H25" i="186"/>
  <c r="H24" i="186"/>
  <c r="H23" i="186"/>
  <c r="H22" i="186"/>
  <c r="H21" i="186"/>
  <c r="H20" i="186"/>
  <c r="H19" i="186"/>
  <c r="H18" i="186"/>
  <c r="H17" i="186"/>
  <c r="H16" i="186"/>
  <c r="H15" i="186"/>
  <c r="H14" i="186"/>
  <c r="H13" i="186"/>
  <c r="H12" i="186"/>
  <c r="J2" i="186" s="1"/>
  <c r="H11" i="186"/>
  <c r="H10" i="186"/>
  <c r="H13" i="184"/>
  <c r="H12" i="184"/>
  <c r="H11" i="184"/>
  <c r="H10" i="184"/>
  <c r="J2" i="184"/>
  <c r="H50" i="182"/>
  <c r="H49" i="182"/>
  <c r="H48" i="182"/>
  <c r="H47" i="182"/>
  <c r="H46" i="182"/>
  <c r="H45" i="182"/>
  <c r="H44" i="182"/>
  <c r="H43" i="182"/>
  <c r="H42" i="182"/>
  <c r="H41" i="182"/>
  <c r="H40" i="182"/>
  <c r="H39" i="182"/>
  <c r="H38" i="182"/>
  <c r="H37" i="182"/>
  <c r="H36" i="182"/>
  <c r="H35" i="182"/>
  <c r="H34" i="182"/>
  <c r="H33" i="182"/>
  <c r="H32" i="182"/>
  <c r="H31" i="182"/>
  <c r="H30" i="182"/>
  <c r="H29" i="182"/>
  <c r="H28" i="182"/>
  <c r="H27" i="182"/>
  <c r="H26" i="182"/>
  <c r="H25" i="182"/>
  <c r="H24" i="182"/>
  <c r="H23" i="182"/>
  <c r="H22" i="182"/>
  <c r="H21" i="182"/>
  <c r="H20" i="182"/>
  <c r="H19" i="182"/>
  <c r="H18" i="182"/>
  <c r="H17" i="182"/>
  <c r="H16" i="182"/>
  <c r="H15" i="182"/>
  <c r="H14" i="182"/>
  <c r="H13" i="182"/>
  <c r="H12" i="182"/>
  <c r="H11" i="182"/>
  <c r="J2" i="182" s="1"/>
  <c r="H10" i="182"/>
  <c r="H13" i="180"/>
  <c r="H12" i="180"/>
  <c r="H11" i="180"/>
  <c r="H10" i="180"/>
  <c r="J2" i="180"/>
  <c r="H137" i="179"/>
  <c r="H136" i="179"/>
  <c r="H135" i="179"/>
  <c r="H134" i="179"/>
  <c r="H133" i="179"/>
  <c r="H132" i="179"/>
  <c r="H131" i="179"/>
  <c r="H128" i="179"/>
  <c r="H127" i="179"/>
  <c r="H126" i="179"/>
  <c r="H125" i="179"/>
  <c r="H124" i="179"/>
  <c r="H123" i="179"/>
  <c r="H122" i="179"/>
  <c r="H121" i="179"/>
  <c r="H120" i="179"/>
  <c r="H119" i="179"/>
  <c r="H118" i="179"/>
  <c r="H117" i="179"/>
  <c r="H116" i="179"/>
  <c r="H115" i="179"/>
  <c r="H114" i="179"/>
  <c r="H113" i="179"/>
  <c r="H112" i="179"/>
  <c r="H111" i="179"/>
  <c r="H110" i="179"/>
  <c r="H109" i="179"/>
  <c r="H108" i="179"/>
  <c r="H107" i="179"/>
  <c r="H106" i="179"/>
  <c r="H105" i="179"/>
  <c r="H104" i="179"/>
  <c r="H103" i="179"/>
  <c r="H102" i="179"/>
  <c r="H101" i="179"/>
  <c r="H100" i="179"/>
  <c r="H99" i="179"/>
  <c r="H98" i="179"/>
  <c r="H97" i="179"/>
  <c r="H96" i="179"/>
  <c r="H95" i="179"/>
  <c r="H94" i="179"/>
  <c r="H93" i="179"/>
  <c r="H92" i="179"/>
  <c r="H91" i="179"/>
  <c r="H90" i="179"/>
  <c r="H89" i="179"/>
  <c r="H88" i="179"/>
  <c r="H87" i="179"/>
  <c r="H86" i="179"/>
  <c r="H85" i="179"/>
  <c r="H84" i="179"/>
  <c r="H83" i="179"/>
  <c r="H82" i="179"/>
  <c r="H81" i="179"/>
  <c r="H80" i="179"/>
  <c r="H79" i="179"/>
  <c r="H78" i="179"/>
  <c r="H77" i="179"/>
  <c r="H76" i="179"/>
  <c r="H75" i="179"/>
  <c r="H74" i="179"/>
  <c r="H73" i="179"/>
  <c r="H72" i="179"/>
  <c r="H71" i="179"/>
  <c r="H70" i="179"/>
  <c r="H69" i="179"/>
  <c r="H68" i="179"/>
  <c r="H67" i="179"/>
  <c r="H66" i="179"/>
  <c r="H65" i="179"/>
  <c r="H64" i="179"/>
  <c r="H63" i="179"/>
  <c r="H62" i="179"/>
  <c r="H61" i="179"/>
  <c r="H60" i="179"/>
  <c r="H59" i="179"/>
  <c r="H58" i="179"/>
  <c r="H57" i="179"/>
  <c r="H56" i="179"/>
  <c r="H55" i="179"/>
  <c r="H54" i="179"/>
  <c r="H53" i="179"/>
  <c r="H52" i="179"/>
  <c r="H51" i="179"/>
  <c r="H50" i="179"/>
  <c r="H49" i="179"/>
  <c r="H48" i="179"/>
  <c r="H47" i="179"/>
  <c r="H46" i="179"/>
  <c r="H45" i="179"/>
  <c r="H44" i="179"/>
  <c r="H43" i="179"/>
  <c r="H42" i="179"/>
  <c r="H41" i="179"/>
  <c r="H40" i="179"/>
  <c r="H39" i="179"/>
  <c r="H38" i="179"/>
  <c r="H37" i="179"/>
  <c r="H36" i="179"/>
  <c r="H35" i="179"/>
  <c r="H34" i="179"/>
  <c r="H33" i="179"/>
  <c r="H32" i="179"/>
  <c r="H31" i="179"/>
  <c r="H30" i="179"/>
  <c r="H29" i="179"/>
  <c r="H28" i="179"/>
  <c r="H27" i="179"/>
  <c r="H26" i="179"/>
  <c r="H25" i="179"/>
  <c r="H24" i="179"/>
  <c r="H23" i="179"/>
  <c r="H22" i="179"/>
  <c r="H21" i="179"/>
  <c r="H20" i="179"/>
  <c r="H19" i="179"/>
  <c r="H18" i="179"/>
  <c r="H17" i="179"/>
  <c r="H16" i="179"/>
  <c r="H15" i="179"/>
  <c r="J2" i="179" s="1"/>
  <c r="H14" i="179"/>
  <c r="H13" i="179"/>
  <c r="H12" i="179"/>
  <c r="H11" i="179"/>
  <c r="H10" i="179"/>
  <c r="H9" i="179"/>
  <c r="H34" i="177"/>
  <c r="H33" i="177"/>
  <c r="H32" i="177"/>
  <c r="H31" i="177"/>
  <c r="H30" i="177"/>
  <c r="H29" i="177"/>
  <c r="H28" i="177"/>
  <c r="H27" i="177"/>
  <c r="H26" i="177"/>
  <c r="H25" i="177"/>
  <c r="H24" i="177"/>
  <c r="H23" i="177"/>
  <c r="H22" i="177"/>
  <c r="H21" i="177"/>
  <c r="H20" i="177"/>
  <c r="H19" i="177"/>
  <c r="H18" i="177"/>
  <c r="H17" i="177"/>
  <c r="H16" i="177"/>
  <c r="H15" i="177"/>
  <c r="H14" i="177"/>
  <c r="H13" i="177"/>
  <c r="H12" i="177"/>
  <c r="H11" i="177"/>
  <c r="H10" i="177"/>
  <c r="J2" i="177" s="1"/>
  <c r="H121" i="176"/>
  <c r="H120" i="176"/>
  <c r="H119" i="176"/>
  <c r="H118" i="176"/>
  <c r="H117" i="176"/>
  <c r="H116" i="176"/>
  <c r="H115" i="176"/>
  <c r="H114" i="176"/>
  <c r="H113" i="176"/>
  <c r="H112" i="176"/>
  <c r="H111" i="176"/>
  <c r="H110" i="176"/>
  <c r="H109" i="176"/>
  <c r="H108" i="176"/>
  <c r="H107" i="176"/>
  <c r="H104" i="176"/>
  <c r="H103" i="176"/>
  <c r="H102" i="176"/>
  <c r="H101" i="176"/>
  <c r="H100" i="176"/>
  <c r="H99" i="176"/>
  <c r="H98" i="176"/>
  <c r="H97" i="176"/>
  <c r="H96" i="176"/>
  <c r="H95" i="176"/>
  <c r="H94" i="176"/>
  <c r="H93" i="176"/>
  <c r="H92" i="176"/>
  <c r="H91" i="176"/>
  <c r="H90" i="176"/>
  <c r="H89" i="176"/>
  <c r="H88" i="176"/>
  <c r="H87" i="176"/>
  <c r="H86" i="176"/>
  <c r="H85" i="176"/>
  <c r="H84" i="176"/>
  <c r="H83" i="176"/>
  <c r="H82" i="176"/>
  <c r="H81" i="176"/>
  <c r="H80" i="176"/>
  <c r="H79" i="176"/>
  <c r="H78" i="176"/>
  <c r="H77" i="176"/>
  <c r="H76" i="176"/>
  <c r="H75" i="176"/>
  <c r="H74" i="176"/>
  <c r="H73" i="176"/>
  <c r="H72" i="176"/>
  <c r="H71" i="176"/>
  <c r="H70" i="176"/>
  <c r="H69" i="176"/>
  <c r="H68" i="176"/>
  <c r="H67" i="176"/>
  <c r="H66" i="176"/>
  <c r="H65" i="176"/>
  <c r="H64" i="176"/>
  <c r="H63" i="176"/>
  <c r="H62" i="176"/>
  <c r="H61" i="176"/>
  <c r="H60" i="176"/>
  <c r="H59" i="176"/>
  <c r="H58" i="176"/>
  <c r="H57" i="176"/>
  <c r="H56" i="176"/>
  <c r="H55" i="176"/>
  <c r="H54" i="176"/>
  <c r="H53" i="176"/>
  <c r="H52" i="176"/>
  <c r="H51" i="176"/>
  <c r="H50" i="176"/>
  <c r="H49" i="176"/>
  <c r="H48" i="176"/>
  <c r="H47" i="176"/>
  <c r="H46" i="176"/>
  <c r="H45" i="176"/>
  <c r="H44" i="176"/>
  <c r="H43" i="176"/>
  <c r="H42" i="176"/>
  <c r="H41" i="176"/>
  <c r="H40" i="176"/>
  <c r="H39" i="176"/>
  <c r="H38" i="176"/>
  <c r="H37" i="176"/>
  <c r="H36" i="176"/>
  <c r="H35" i="176"/>
  <c r="H34" i="176"/>
  <c r="H33" i="176"/>
  <c r="H32" i="176"/>
  <c r="H31" i="176"/>
  <c r="H30" i="176"/>
  <c r="H29" i="176"/>
  <c r="H28" i="176"/>
  <c r="H27" i="176"/>
  <c r="H26" i="176"/>
  <c r="H25" i="176"/>
  <c r="H24" i="176"/>
  <c r="H23" i="176"/>
  <c r="H22" i="176"/>
  <c r="H21" i="176"/>
  <c r="H20" i="176"/>
  <c r="H19" i="176"/>
  <c r="H18" i="176"/>
  <c r="H17" i="176"/>
  <c r="H16" i="176"/>
  <c r="H15" i="176"/>
  <c r="H14" i="176"/>
  <c r="H13" i="176"/>
  <c r="H12" i="176"/>
  <c r="H11" i="176"/>
  <c r="H10" i="176"/>
  <c r="J2" i="176"/>
  <c r="H42" i="174"/>
  <c r="H41" i="174"/>
  <c r="H17" i="174"/>
  <c r="H16" i="174"/>
  <c r="H15" i="174"/>
  <c r="H14" i="174"/>
  <c r="H13" i="174"/>
  <c r="H12" i="174"/>
  <c r="H11" i="174"/>
  <c r="H10" i="174"/>
  <c r="J2" i="174"/>
  <c r="H45" i="172" l="1"/>
  <c r="H44" i="172"/>
  <c r="H42" i="172"/>
  <c r="H41" i="172"/>
  <c r="H40" i="172"/>
  <c r="H39" i="172"/>
  <c r="H38" i="172"/>
  <c r="H37" i="172"/>
  <c r="H36" i="172"/>
  <c r="H35" i="172"/>
  <c r="H34" i="172"/>
  <c r="H33" i="172"/>
  <c r="H32" i="172"/>
  <c r="H31" i="172"/>
  <c r="H30" i="172"/>
  <c r="H29" i="172"/>
  <c r="H28" i="172"/>
  <c r="H27" i="172"/>
  <c r="H26" i="172"/>
  <c r="H25" i="172"/>
  <c r="H24" i="172"/>
  <c r="H23" i="172"/>
  <c r="H22" i="172"/>
  <c r="H21" i="172"/>
  <c r="H20" i="172"/>
  <c r="H19" i="172"/>
  <c r="H18" i="172"/>
  <c r="H17" i="172"/>
  <c r="H16" i="172"/>
  <c r="H15" i="172"/>
  <c r="H14" i="172"/>
  <c r="H13" i="172"/>
  <c r="H12" i="172"/>
  <c r="J2" i="172" s="1"/>
  <c r="H11" i="172"/>
  <c r="H10" i="172"/>
  <c r="H95" i="171" l="1"/>
  <c r="H94" i="171"/>
  <c r="H93" i="171"/>
  <c r="H92" i="171"/>
  <c r="H91" i="171"/>
  <c r="H90" i="171"/>
  <c r="H89" i="171"/>
  <c r="H88" i="171"/>
  <c r="H87" i="171"/>
  <c r="H86" i="171"/>
  <c r="H85" i="171"/>
  <c r="H84" i="171"/>
  <c r="H83" i="171"/>
  <c r="H82" i="171"/>
  <c r="H81" i="171"/>
  <c r="H80" i="171"/>
  <c r="H79" i="171"/>
  <c r="H78" i="171"/>
  <c r="H77" i="171"/>
  <c r="H76" i="171"/>
  <c r="H75" i="171"/>
  <c r="H74" i="171"/>
  <c r="H73" i="171"/>
  <c r="H72" i="171"/>
  <c r="H71" i="171"/>
  <c r="H70" i="171"/>
  <c r="H69" i="171"/>
  <c r="H68" i="171"/>
  <c r="H67" i="171"/>
  <c r="H66" i="171"/>
  <c r="H65" i="171"/>
  <c r="H64" i="171"/>
  <c r="H63" i="171"/>
  <c r="H62" i="171"/>
  <c r="H61" i="171"/>
  <c r="H60" i="171"/>
  <c r="H59" i="171"/>
  <c r="H58" i="171"/>
  <c r="H57" i="171"/>
  <c r="H56" i="171"/>
  <c r="H55" i="171"/>
  <c r="H54" i="171"/>
  <c r="H53" i="171"/>
  <c r="H52" i="171"/>
  <c r="H51" i="171"/>
  <c r="H50" i="171"/>
  <c r="H49" i="171"/>
  <c r="H48" i="171"/>
  <c r="H47" i="171"/>
  <c r="H46" i="171"/>
  <c r="H45" i="171"/>
  <c r="H44" i="171"/>
  <c r="H43" i="171"/>
  <c r="H42" i="171"/>
  <c r="H41" i="171"/>
  <c r="H40" i="171"/>
  <c r="H39" i="171"/>
  <c r="H38" i="171"/>
  <c r="H37" i="171"/>
  <c r="H36" i="171"/>
  <c r="H35" i="171"/>
  <c r="H34" i="171"/>
  <c r="H33" i="171"/>
  <c r="H32" i="171"/>
  <c r="H31" i="171"/>
  <c r="H30" i="171"/>
  <c r="H29" i="171"/>
  <c r="H28" i="171"/>
  <c r="H27" i="171"/>
  <c r="H26" i="171"/>
  <c r="H25" i="171"/>
  <c r="H24" i="171"/>
  <c r="H23" i="171"/>
  <c r="H22" i="171"/>
  <c r="H21" i="171"/>
  <c r="H20" i="171"/>
  <c r="H19" i="171"/>
  <c r="H18" i="171"/>
  <c r="H17" i="171"/>
  <c r="H16" i="171"/>
  <c r="J2" i="171" s="1"/>
  <c r="H15" i="171"/>
  <c r="H14" i="171"/>
  <c r="H13" i="171"/>
  <c r="H12" i="171"/>
  <c r="H11" i="171"/>
  <c r="H108" i="169" l="1"/>
  <c r="H107" i="169"/>
  <c r="H106" i="169"/>
  <c r="H105" i="169"/>
  <c r="H104" i="169"/>
  <c r="H103" i="169"/>
  <c r="H102" i="169"/>
  <c r="H101" i="169"/>
  <c r="H100" i="169"/>
  <c r="H99" i="169"/>
  <c r="H98" i="169"/>
  <c r="H97" i="169"/>
  <c r="H96" i="169"/>
  <c r="H95" i="169"/>
  <c r="H93" i="169"/>
  <c r="H92" i="169"/>
  <c r="H91" i="169"/>
  <c r="H90" i="169"/>
  <c r="H89" i="169"/>
  <c r="H88" i="169"/>
  <c r="H87" i="169"/>
  <c r="H86" i="169"/>
  <c r="H85" i="169"/>
  <c r="H84" i="169"/>
  <c r="H83" i="169"/>
  <c r="H82" i="169"/>
  <c r="H81" i="169"/>
  <c r="H80" i="169"/>
  <c r="H79" i="169"/>
  <c r="H78" i="169"/>
  <c r="H77" i="169"/>
  <c r="H76" i="169"/>
  <c r="H75" i="169"/>
  <c r="H74" i="169"/>
  <c r="H73" i="169"/>
  <c r="H72" i="169"/>
  <c r="H71" i="169"/>
  <c r="H70" i="169"/>
  <c r="H69" i="169"/>
  <c r="H68" i="169"/>
  <c r="H67" i="169"/>
  <c r="H66" i="169"/>
  <c r="H65" i="169"/>
  <c r="H64" i="169"/>
  <c r="H63" i="169"/>
  <c r="H62" i="169"/>
  <c r="H61" i="169"/>
  <c r="H60" i="169"/>
  <c r="H59" i="169"/>
  <c r="H58" i="169"/>
  <c r="H57" i="169"/>
  <c r="H56" i="169"/>
  <c r="H55" i="169"/>
  <c r="H54" i="169"/>
  <c r="H53" i="169"/>
  <c r="H52" i="169"/>
  <c r="H51" i="169"/>
  <c r="H50" i="169"/>
  <c r="H49" i="169"/>
  <c r="H48" i="169"/>
  <c r="H47" i="169"/>
  <c r="H46" i="169"/>
  <c r="H45" i="169"/>
  <c r="H44" i="169"/>
  <c r="H43" i="169"/>
  <c r="H42" i="169"/>
  <c r="H41" i="169"/>
  <c r="H40" i="169"/>
  <c r="H39" i="169"/>
  <c r="H38" i="169"/>
  <c r="H37" i="169"/>
  <c r="H36" i="169"/>
  <c r="H35" i="169"/>
  <c r="H34" i="169"/>
  <c r="H33" i="169"/>
  <c r="H32" i="169"/>
  <c r="H31" i="169"/>
  <c r="H30" i="169"/>
  <c r="H29" i="169"/>
  <c r="H28" i="169"/>
  <c r="H27" i="169"/>
  <c r="H26" i="169"/>
  <c r="H25" i="169"/>
  <c r="H24" i="169"/>
  <c r="H23" i="169"/>
  <c r="H22" i="169"/>
  <c r="H21" i="169"/>
  <c r="H20" i="169"/>
  <c r="H19" i="169"/>
  <c r="H18" i="169"/>
  <c r="H17" i="169"/>
  <c r="H16" i="169"/>
  <c r="H15" i="169"/>
  <c r="H14" i="169"/>
  <c r="H13" i="169"/>
  <c r="H12" i="169"/>
  <c r="J2" i="169" s="1"/>
  <c r="H11" i="169"/>
  <c r="H20" i="168" l="1"/>
  <c r="H19" i="168"/>
  <c r="H18" i="168"/>
  <c r="H17" i="168"/>
  <c r="H16" i="168"/>
  <c r="H15" i="168"/>
  <c r="H14" i="168"/>
  <c r="H13" i="168"/>
  <c r="H12" i="168"/>
  <c r="H11" i="168"/>
  <c r="H10" i="168"/>
  <c r="H9" i="168"/>
  <c r="J2" i="168"/>
  <c r="H12" i="167"/>
  <c r="H11" i="167"/>
  <c r="H10" i="167"/>
  <c r="H9" i="167"/>
  <c r="J2" i="167" s="1"/>
  <c r="H164" i="165"/>
  <c r="H163" i="165"/>
  <c r="H162" i="165"/>
  <c r="H161" i="165"/>
  <c r="H160" i="165"/>
  <c r="H159" i="165"/>
  <c r="H158" i="165"/>
  <c r="H157" i="165"/>
  <c r="H156" i="165"/>
  <c r="H155" i="165"/>
  <c r="H154" i="165"/>
  <c r="H153" i="165"/>
  <c r="H152" i="165"/>
  <c r="H151" i="165"/>
  <c r="H150" i="165"/>
  <c r="H149" i="165"/>
  <c r="H148" i="165"/>
  <c r="H147" i="165"/>
  <c r="H146" i="165"/>
  <c r="H145" i="165"/>
  <c r="H144" i="165"/>
  <c r="H143" i="165"/>
  <c r="H142" i="165"/>
  <c r="H141" i="165"/>
  <c r="H140" i="165"/>
  <c r="H139" i="165"/>
  <c r="H138" i="165"/>
  <c r="H137" i="165"/>
  <c r="H136" i="165"/>
  <c r="H135" i="165"/>
  <c r="H134" i="165"/>
  <c r="H133" i="165"/>
  <c r="H132" i="165"/>
  <c r="H131" i="165"/>
  <c r="H130" i="165"/>
  <c r="H129" i="165"/>
  <c r="H128" i="165"/>
  <c r="H127" i="165"/>
  <c r="H126" i="165"/>
  <c r="H125" i="165"/>
  <c r="H124" i="165"/>
  <c r="H123" i="165"/>
  <c r="H122" i="165"/>
  <c r="H121" i="165"/>
  <c r="H120" i="165"/>
  <c r="H119" i="165"/>
  <c r="H118" i="165"/>
  <c r="H117" i="165"/>
  <c r="H116" i="165"/>
  <c r="H115" i="165"/>
  <c r="H114" i="165"/>
  <c r="H113" i="165"/>
  <c r="H112" i="165"/>
  <c r="H111" i="165"/>
  <c r="H110" i="165"/>
  <c r="H109" i="165"/>
  <c r="H108" i="165"/>
  <c r="H107" i="165"/>
  <c r="H106" i="165"/>
  <c r="H105" i="165"/>
  <c r="H104" i="165"/>
  <c r="H103" i="165"/>
  <c r="H102" i="165"/>
  <c r="H101" i="165"/>
  <c r="H100" i="165"/>
  <c r="H99" i="165"/>
  <c r="H98" i="165"/>
  <c r="H97" i="165"/>
  <c r="H96" i="165"/>
  <c r="H95" i="165"/>
  <c r="H94" i="165"/>
  <c r="H93" i="165"/>
  <c r="H92" i="165"/>
  <c r="H91" i="165"/>
  <c r="H90" i="165"/>
  <c r="H89" i="165"/>
  <c r="H88" i="165"/>
  <c r="H87" i="165"/>
  <c r="H86" i="165"/>
  <c r="H85" i="165"/>
  <c r="H84" i="165"/>
  <c r="H83" i="165"/>
  <c r="H82" i="165"/>
  <c r="H81" i="165"/>
  <c r="H80" i="165"/>
  <c r="H79" i="165"/>
  <c r="H78" i="165"/>
  <c r="H77" i="165"/>
  <c r="H76" i="165"/>
  <c r="H75" i="165"/>
  <c r="H74" i="165"/>
  <c r="H73" i="165"/>
  <c r="H72" i="165"/>
  <c r="H71" i="165"/>
  <c r="H70" i="165"/>
  <c r="H69" i="165"/>
  <c r="H68" i="165"/>
  <c r="H67" i="165"/>
  <c r="H66" i="165"/>
  <c r="H65" i="165"/>
  <c r="H64" i="165"/>
  <c r="H63" i="165"/>
  <c r="H62" i="165"/>
  <c r="H61" i="165"/>
  <c r="H60" i="165"/>
  <c r="H59" i="165"/>
  <c r="H58" i="165"/>
  <c r="H57" i="165"/>
  <c r="H56" i="165"/>
  <c r="H55" i="165"/>
  <c r="H54" i="165"/>
  <c r="H53" i="165"/>
  <c r="H52" i="165"/>
  <c r="H51" i="165"/>
  <c r="H50" i="165"/>
  <c r="H49" i="165"/>
  <c r="H48" i="165"/>
  <c r="H47" i="165"/>
  <c r="H46" i="165"/>
  <c r="H45" i="165"/>
  <c r="H44" i="165"/>
  <c r="H43" i="165"/>
  <c r="H42" i="165"/>
  <c r="H41" i="165"/>
  <c r="H40" i="165"/>
  <c r="H39" i="165"/>
  <c r="H38" i="165"/>
  <c r="H37" i="165"/>
  <c r="H36" i="165"/>
  <c r="H35" i="165"/>
  <c r="H34" i="165"/>
  <c r="H33" i="165"/>
  <c r="H32" i="165"/>
  <c r="H31" i="165"/>
  <c r="H30" i="165"/>
  <c r="H29" i="165"/>
  <c r="H28" i="165"/>
  <c r="H27" i="165"/>
  <c r="H26" i="165"/>
  <c r="H25" i="165"/>
  <c r="H24" i="165"/>
  <c r="H23" i="165"/>
  <c r="J2" i="165" s="1"/>
  <c r="H22" i="165"/>
  <c r="H21" i="165"/>
  <c r="H20" i="165"/>
  <c r="H19" i="165"/>
  <c r="H18" i="165"/>
  <c r="H17" i="165"/>
  <c r="H16" i="165"/>
  <c r="H15" i="165"/>
  <c r="H14" i="165"/>
  <c r="H13" i="165"/>
  <c r="H12" i="165"/>
  <c r="H11" i="165"/>
  <c r="H10" i="165"/>
  <c r="H22" i="164"/>
  <c r="H21" i="164"/>
  <c r="J2" i="164" s="1"/>
  <c r="H20" i="164"/>
  <c r="H19" i="164"/>
  <c r="H18" i="164"/>
  <c r="H17" i="164"/>
  <c r="H16" i="164"/>
  <c r="H15" i="164"/>
  <c r="H14" i="164"/>
  <c r="H13" i="164"/>
  <c r="H12" i="164"/>
  <c r="H11" i="164"/>
  <c r="H10" i="164"/>
  <c r="H9" i="164"/>
  <c r="H16" i="163" l="1"/>
  <c r="H15" i="163"/>
  <c r="H14" i="163"/>
  <c r="H13" i="163"/>
  <c r="H12" i="163"/>
  <c r="J2" i="163" s="1"/>
  <c r="H11" i="163"/>
  <c r="H10" i="163"/>
  <c r="H16" i="162" l="1"/>
  <c r="H15" i="162"/>
  <c r="H14" i="162"/>
  <c r="H13" i="162"/>
  <c r="H12" i="162"/>
  <c r="H11" i="162"/>
  <c r="H10" i="162"/>
  <c r="J2" i="162"/>
  <c r="H33" i="160" l="1"/>
  <c r="H32" i="160"/>
  <c r="H31" i="160"/>
  <c r="H30" i="160"/>
  <c r="H29" i="160"/>
  <c r="H28" i="160"/>
  <c r="H27" i="160"/>
  <c r="H26" i="160"/>
  <c r="H25" i="160"/>
  <c r="H24" i="160"/>
  <c r="H23" i="160"/>
  <c r="H22" i="160"/>
  <c r="H21" i="160"/>
  <c r="H20" i="160"/>
  <c r="H19" i="160"/>
  <c r="H18" i="160"/>
  <c r="J2" i="160" s="1"/>
  <c r="H16" i="160"/>
  <c r="H15" i="160"/>
  <c r="H14" i="160"/>
  <c r="H13" i="160"/>
  <c r="H10" i="160"/>
  <c r="H35" i="159"/>
  <c r="H34" i="159"/>
  <c r="H33" i="159"/>
  <c r="H32" i="159"/>
  <c r="H31" i="159"/>
  <c r="H30" i="159"/>
  <c r="H29" i="159"/>
  <c r="H28" i="159"/>
  <c r="H27" i="159"/>
  <c r="H26" i="159"/>
  <c r="H25" i="159"/>
  <c r="H24" i="159"/>
  <c r="H23" i="159"/>
  <c r="H22" i="159"/>
  <c r="H21" i="159"/>
  <c r="H20" i="159"/>
  <c r="H19" i="159"/>
  <c r="H18" i="159"/>
  <c r="H17" i="159"/>
  <c r="H16" i="159"/>
  <c r="H15" i="159"/>
  <c r="H14" i="159"/>
  <c r="H13" i="159"/>
  <c r="H12" i="159"/>
  <c r="H11" i="159"/>
  <c r="H10" i="159"/>
  <c r="J2" i="159" s="1"/>
  <c r="H17" i="157"/>
  <c r="H16" i="157"/>
  <c r="H15" i="157"/>
  <c r="H14" i="157"/>
  <c r="H13" i="157"/>
  <c r="H12" i="157"/>
  <c r="H11" i="157"/>
  <c r="H10" i="157"/>
  <c r="J2" i="157" s="1"/>
  <c r="H111" i="155"/>
  <c r="H110" i="155"/>
  <c r="H109" i="155"/>
  <c r="H108" i="155"/>
  <c r="H107" i="155"/>
  <c r="H106" i="155"/>
  <c r="H105" i="155"/>
  <c r="H104" i="155"/>
  <c r="H103" i="155"/>
  <c r="H102" i="155"/>
  <c r="H101" i="155"/>
  <c r="H100" i="155"/>
  <c r="H99" i="155"/>
  <c r="H98" i="155"/>
  <c r="H97" i="155"/>
  <c r="H96" i="155"/>
  <c r="H95" i="155"/>
  <c r="H94" i="155"/>
  <c r="H93" i="155"/>
  <c r="H92" i="155"/>
  <c r="H91" i="155"/>
  <c r="H90" i="155"/>
  <c r="H89" i="155"/>
  <c r="H88" i="155"/>
  <c r="H87" i="155"/>
  <c r="H86" i="155"/>
  <c r="H85" i="155"/>
  <c r="H84" i="155"/>
  <c r="H83" i="155"/>
  <c r="H82" i="155"/>
  <c r="H81" i="155"/>
  <c r="H80" i="155"/>
  <c r="H79" i="155"/>
  <c r="H78" i="155"/>
  <c r="H77" i="155"/>
  <c r="H76" i="155"/>
  <c r="H75" i="155"/>
  <c r="H74" i="155"/>
  <c r="H73" i="155"/>
  <c r="H72" i="155"/>
  <c r="H71" i="155"/>
  <c r="H70" i="155"/>
  <c r="H69" i="155"/>
  <c r="H68" i="155"/>
  <c r="H67" i="155"/>
  <c r="H66" i="155"/>
  <c r="H65" i="155"/>
  <c r="H64" i="155"/>
  <c r="H63" i="155"/>
  <c r="H62" i="155"/>
  <c r="H61" i="155"/>
  <c r="H60" i="155"/>
  <c r="H59" i="155"/>
  <c r="H58" i="155"/>
  <c r="H57" i="155"/>
  <c r="H56" i="155"/>
  <c r="H55" i="155"/>
  <c r="H54" i="155"/>
  <c r="H53" i="155"/>
  <c r="H52" i="155"/>
  <c r="H51" i="155"/>
  <c r="H50" i="155"/>
  <c r="H49" i="155"/>
  <c r="H48" i="155"/>
  <c r="H47" i="155"/>
  <c r="H46" i="155"/>
  <c r="H45" i="155"/>
  <c r="H44" i="155"/>
  <c r="H43" i="155"/>
  <c r="H42" i="155"/>
  <c r="H41" i="155"/>
  <c r="H40" i="155"/>
  <c r="H39" i="155"/>
  <c r="H38" i="155"/>
  <c r="H37" i="155"/>
  <c r="H36" i="155"/>
  <c r="H35" i="155"/>
  <c r="H34" i="155"/>
  <c r="H33" i="155"/>
  <c r="H32" i="155"/>
  <c r="H31" i="155"/>
  <c r="H30" i="155"/>
  <c r="H29" i="155"/>
  <c r="H28" i="155"/>
  <c r="H27" i="155"/>
  <c r="H26" i="155"/>
  <c r="H25" i="155"/>
  <c r="H24" i="155"/>
  <c r="H23" i="155"/>
  <c r="H22" i="155"/>
  <c r="H21" i="155"/>
  <c r="H20" i="155"/>
  <c r="H19" i="155"/>
  <c r="H18" i="155"/>
  <c r="H17" i="155"/>
  <c r="H16" i="155"/>
  <c r="H15" i="155"/>
  <c r="H14" i="155"/>
  <c r="H13" i="155"/>
  <c r="H12" i="155"/>
  <c r="H11" i="155"/>
  <c r="H10" i="155"/>
  <c r="J2" i="155" s="1"/>
  <c r="H16" i="154"/>
  <c r="H15" i="154"/>
  <c r="H14" i="154"/>
  <c r="H13" i="154"/>
  <c r="H12" i="154"/>
  <c r="H11" i="154"/>
  <c r="H10" i="154"/>
  <c r="J2" i="154"/>
  <c r="H140" i="152" l="1"/>
  <c r="H139" i="152"/>
  <c r="H138" i="152"/>
  <c r="H137" i="152"/>
  <c r="H136" i="152"/>
  <c r="H135" i="152"/>
  <c r="H134" i="152"/>
  <c r="H133" i="152"/>
  <c r="H132" i="152"/>
  <c r="H131" i="152"/>
  <c r="H130" i="152"/>
  <c r="H129" i="152"/>
  <c r="H128" i="152"/>
  <c r="H127" i="152"/>
  <c r="H126" i="152"/>
  <c r="H125" i="152"/>
  <c r="H124" i="152"/>
  <c r="H123" i="152"/>
  <c r="H122" i="152"/>
  <c r="H121" i="152"/>
  <c r="H120" i="152"/>
  <c r="H119" i="152"/>
  <c r="H118" i="152"/>
  <c r="H117" i="152"/>
  <c r="H116" i="152"/>
  <c r="H115" i="152"/>
  <c r="H114" i="152"/>
  <c r="H113" i="152"/>
  <c r="H112" i="152"/>
  <c r="H111" i="152"/>
  <c r="H110" i="152"/>
  <c r="H109" i="152"/>
  <c r="H108" i="152"/>
  <c r="H107" i="152"/>
  <c r="H106" i="152"/>
  <c r="H105" i="152"/>
  <c r="H104" i="152"/>
  <c r="H103" i="152"/>
  <c r="H102" i="152"/>
  <c r="H101" i="152"/>
  <c r="H100" i="152"/>
  <c r="H99" i="152"/>
  <c r="H98" i="152"/>
  <c r="H97" i="152"/>
  <c r="H96" i="152"/>
  <c r="H95" i="152"/>
  <c r="H94" i="152"/>
  <c r="H93" i="152"/>
  <c r="H92" i="152"/>
  <c r="H91" i="152"/>
  <c r="H90" i="152"/>
  <c r="H89" i="152"/>
  <c r="H88" i="152"/>
  <c r="H87" i="152"/>
  <c r="H86" i="152"/>
  <c r="H85" i="152"/>
  <c r="H84" i="152"/>
  <c r="H83" i="152"/>
  <c r="H82" i="152"/>
  <c r="H81" i="152"/>
  <c r="H80" i="152"/>
  <c r="H79" i="152"/>
  <c r="H78" i="152"/>
  <c r="H77" i="152"/>
  <c r="H76" i="152"/>
  <c r="H75" i="152"/>
  <c r="H74" i="152"/>
  <c r="H73" i="152"/>
  <c r="H72" i="152"/>
  <c r="H71" i="152"/>
  <c r="H70" i="152"/>
  <c r="H69" i="152"/>
  <c r="H68" i="152"/>
  <c r="H67" i="152"/>
  <c r="H66" i="152"/>
  <c r="H65" i="152"/>
  <c r="H64" i="152"/>
  <c r="H63" i="152"/>
  <c r="H62" i="152"/>
  <c r="H61" i="152"/>
  <c r="H60" i="152"/>
  <c r="H59" i="152"/>
  <c r="H58" i="152"/>
  <c r="H57" i="152"/>
  <c r="H56" i="152"/>
  <c r="H55" i="152"/>
  <c r="H54" i="152"/>
  <c r="H53" i="152"/>
  <c r="H52" i="152"/>
  <c r="H51" i="152"/>
  <c r="H50" i="152"/>
  <c r="H49" i="152"/>
  <c r="H48" i="152"/>
  <c r="H47" i="152"/>
  <c r="H46" i="152"/>
  <c r="H45" i="152"/>
  <c r="H44" i="152"/>
  <c r="H43" i="152"/>
  <c r="H42" i="152"/>
  <c r="H41" i="152"/>
  <c r="H40" i="152"/>
  <c r="H39" i="152"/>
  <c r="H38" i="152"/>
  <c r="H37" i="152"/>
  <c r="H36" i="152"/>
  <c r="H35" i="152"/>
  <c r="H34" i="152"/>
  <c r="H33" i="152"/>
  <c r="H32" i="152"/>
  <c r="H31" i="152"/>
  <c r="H30" i="152"/>
  <c r="H29" i="152"/>
  <c r="H28" i="152"/>
  <c r="H27" i="152"/>
  <c r="H26" i="152"/>
  <c r="H25" i="152"/>
  <c r="H24" i="152"/>
  <c r="H23" i="152"/>
  <c r="H22" i="152"/>
  <c r="H21" i="152"/>
  <c r="H20" i="152"/>
  <c r="H19" i="152"/>
  <c r="H18" i="152"/>
  <c r="H17" i="152"/>
  <c r="H16" i="152"/>
  <c r="H15" i="152"/>
  <c r="H14" i="152"/>
  <c r="H13" i="152"/>
  <c r="J2" i="152" s="1"/>
  <c r="H12" i="152"/>
  <c r="H11" i="152"/>
  <c r="H140" i="150"/>
  <c r="H139" i="150"/>
  <c r="H138" i="150"/>
  <c r="H137" i="150"/>
  <c r="H136" i="150"/>
  <c r="H135" i="150"/>
  <c r="H134" i="150"/>
  <c r="H133" i="150"/>
  <c r="H132" i="150"/>
  <c r="H131" i="150"/>
  <c r="H130" i="150"/>
  <c r="H129" i="150"/>
  <c r="H128" i="150"/>
  <c r="H127" i="150"/>
  <c r="H126" i="150"/>
  <c r="H125" i="150"/>
  <c r="H124" i="150"/>
  <c r="H123" i="150"/>
  <c r="H122" i="150"/>
  <c r="H121" i="150"/>
  <c r="H120" i="150"/>
  <c r="H119" i="150"/>
  <c r="H118" i="150"/>
  <c r="H117" i="150"/>
  <c r="H116" i="150"/>
  <c r="H115" i="150"/>
  <c r="H114" i="150"/>
  <c r="H113" i="150"/>
  <c r="H112" i="150"/>
  <c r="H111" i="150"/>
  <c r="H110" i="150"/>
  <c r="H109" i="150"/>
  <c r="H108" i="150"/>
  <c r="H107" i="150"/>
  <c r="H106" i="150"/>
  <c r="H105" i="150"/>
  <c r="H104" i="150"/>
  <c r="H103" i="150"/>
  <c r="H102" i="150"/>
  <c r="H101" i="150"/>
  <c r="H100" i="150"/>
  <c r="H99" i="150"/>
  <c r="H98" i="150"/>
  <c r="H97" i="150"/>
  <c r="H96" i="150"/>
  <c r="H95" i="150"/>
  <c r="H94" i="150"/>
  <c r="H93" i="150"/>
  <c r="H92" i="150"/>
  <c r="H91" i="150"/>
  <c r="H90" i="150"/>
  <c r="H89" i="150"/>
  <c r="H88" i="150"/>
  <c r="H87" i="150"/>
  <c r="H86" i="150"/>
  <c r="H85" i="150"/>
  <c r="H84" i="150"/>
  <c r="H83" i="150"/>
  <c r="H82" i="150"/>
  <c r="H81" i="150"/>
  <c r="H80" i="150"/>
  <c r="H79" i="150"/>
  <c r="H78" i="150"/>
  <c r="H77" i="150"/>
  <c r="H76" i="150"/>
  <c r="H75" i="150"/>
  <c r="H74" i="150"/>
  <c r="H73" i="150"/>
  <c r="H72" i="150"/>
  <c r="H71" i="150"/>
  <c r="H70" i="150"/>
  <c r="H69" i="150"/>
  <c r="H68" i="150"/>
  <c r="H67" i="150"/>
  <c r="H66" i="150"/>
  <c r="H65" i="150"/>
  <c r="H64" i="150"/>
  <c r="H63" i="150"/>
  <c r="H62" i="150"/>
  <c r="H61" i="150"/>
  <c r="H60" i="150"/>
  <c r="H59" i="150"/>
  <c r="H58" i="150"/>
  <c r="H57" i="150"/>
  <c r="H56" i="150"/>
  <c r="H55" i="150"/>
  <c r="H54" i="150"/>
  <c r="H53" i="150"/>
  <c r="H52" i="150"/>
  <c r="H51" i="150"/>
  <c r="H50" i="150"/>
  <c r="H49" i="150"/>
  <c r="H48" i="150"/>
  <c r="H47" i="150"/>
  <c r="H46" i="150"/>
  <c r="H45" i="150"/>
  <c r="H44" i="150"/>
  <c r="H43" i="150"/>
  <c r="H42" i="150"/>
  <c r="H41" i="150"/>
  <c r="H40" i="150"/>
  <c r="H39" i="150"/>
  <c r="H38" i="150"/>
  <c r="H37" i="150"/>
  <c r="H36" i="150"/>
  <c r="H35" i="150"/>
  <c r="H34" i="150"/>
  <c r="H33" i="150"/>
  <c r="H32" i="150"/>
  <c r="H31" i="150"/>
  <c r="H30" i="150"/>
  <c r="H29" i="150"/>
  <c r="H28" i="150"/>
  <c r="H27" i="150"/>
  <c r="H26" i="150"/>
  <c r="H25" i="150"/>
  <c r="H24" i="150"/>
  <c r="H23" i="150"/>
  <c r="H22" i="150"/>
  <c r="H21" i="150"/>
  <c r="H20" i="150"/>
  <c r="H19" i="150"/>
  <c r="H18" i="150"/>
  <c r="H17" i="150"/>
  <c r="H16" i="150"/>
  <c r="J2" i="150" s="1"/>
  <c r="H15" i="150"/>
  <c r="H14" i="150"/>
  <c r="H13" i="150"/>
  <c r="H12" i="150"/>
  <c r="H11" i="150"/>
  <c r="H23" i="146"/>
  <c r="H22" i="146"/>
  <c r="H21" i="146"/>
  <c r="H20" i="146"/>
  <c r="H19" i="146"/>
  <c r="H18" i="146"/>
  <c r="H17" i="146"/>
  <c r="H16" i="146"/>
  <c r="H15" i="146"/>
  <c r="H14" i="146"/>
  <c r="J2" i="146" s="1"/>
  <c r="H13" i="146"/>
  <c r="H18" i="144" l="1"/>
  <c r="H17" i="144"/>
  <c r="H14" i="144"/>
  <c r="H13" i="144"/>
  <c r="H12" i="144"/>
  <c r="H11" i="144"/>
  <c r="H10" i="144"/>
  <c r="J2" i="144"/>
  <c r="H94" i="142"/>
  <c r="H93" i="142"/>
  <c r="H92" i="142"/>
  <c r="H91" i="142"/>
  <c r="H90" i="142"/>
  <c r="H89" i="142"/>
  <c r="H88" i="142"/>
  <c r="H87" i="142"/>
  <c r="H86" i="142"/>
  <c r="H85" i="142"/>
  <c r="H84" i="142"/>
  <c r="H83" i="142"/>
  <c r="H82" i="142"/>
  <c r="H81" i="142"/>
  <c r="H80" i="142"/>
  <c r="H79" i="142"/>
  <c r="H78" i="142"/>
  <c r="H77" i="142"/>
  <c r="H76" i="142"/>
  <c r="H75" i="142"/>
  <c r="H74" i="142"/>
  <c r="H73" i="142"/>
  <c r="H72" i="142"/>
  <c r="H71" i="142"/>
  <c r="H70" i="142"/>
  <c r="H69" i="142"/>
  <c r="H68" i="142"/>
  <c r="H67" i="142"/>
  <c r="H66" i="142"/>
  <c r="H65" i="142"/>
  <c r="H64" i="142"/>
  <c r="H63" i="142"/>
  <c r="H62" i="142"/>
  <c r="H61" i="142"/>
  <c r="H60" i="142"/>
  <c r="H59" i="142"/>
  <c r="H58" i="142"/>
  <c r="H57" i="142"/>
  <c r="H56" i="142"/>
  <c r="H55" i="142"/>
  <c r="H54" i="142"/>
  <c r="H53" i="142"/>
  <c r="H52" i="142"/>
  <c r="H51" i="142"/>
  <c r="H50" i="142"/>
  <c r="H49" i="142"/>
  <c r="H48" i="142"/>
  <c r="H47" i="142"/>
  <c r="H46" i="142"/>
  <c r="H45" i="142"/>
  <c r="H44" i="142"/>
  <c r="H43" i="142"/>
  <c r="H42" i="142"/>
  <c r="H41" i="142"/>
  <c r="H40" i="142"/>
  <c r="H39" i="142"/>
  <c r="H38" i="142"/>
  <c r="H37" i="142"/>
  <c r="H36" i="142"/>
  <c r="H35" i="142"/>
  <c r="H34" i="142"/>
  <c r="H33" i="142"/>
  <c r="H32" i="142"/>
  <c r="H31" i="142"/>
  <c r="H30" i="142"/>
  <c r="H29" i="142"/>
  <c r="H28" i="142"/>
  <c r="H27" i="142"/>
  <c r="H26" i="142"/>
  <c r="H25" i="142"/>
  <c r="H24" i="142"/>
  <c r="H23" i="142"/>
  <c r="J2" i="142" s="1"/>
  <c r="H22" i="142"/>
  <c r="H21" i="142"/>
  <c r="H20" i="142"/>
  <c r="H19" i="142"/>
  <c r="H18" i="142"/>
  <c r="H17" i="142"/>
  <c r="H16" i="142"/>
  <c r="H15" i="142"/>
  <c r="H14" i="142"/>
  <c r="H12" i="142"/>
  <c r="H11" i="142"/>
  <c r="H10" i="142"/>
  <c r="H78" i="141"/>
  <c r="H77" i="141"/>
  <c r="H76" i="141"/>
  <c r="H75" i="141"/>
  <c r="H74" i="141"/>
  <c r="H73" i="141"/>
  <c r="H72" i="141"/>
  <c r="H71" i="141"/>
  <c r="H70" i="141"/>
  <c r="H69" i="141"/>
  <c r="H68" i="141"/>
  <c r="H67" i="141"/>
  <c r="H66" i="141"/>
  <c r="H65" i="141"/>
  <c r="H64" i="141"/>
  <c r="H63" i="141"/>
  <c r="H62" i="141"/>
  <c r="H61" i="141"/>
  <c r="H60" i="141"/>
  <c r="H59" i="141"/>
  <c r="H58" i="141"/>
  <c r="H57" i="141"/>
  <c r="H56" i="141"/>
  <c r="H55" i="141"/>
  <c r="H54" i="141"/>
  <c r="H53" i="141"/>
  <c r="H52" i="141"/>
  <c r="H51" i="141"/>
  <c r="H50" i="141"/>
  <c r="H49" i="141"/>
  <c r="H48" i="141"/>
  <c r="H47" i="141"/>
  <c r="H46" i="141"/>
  <c r="H45" i="141"/>
  <c r="H44" i="141"/>
  <c r="H43" i="141"/>
  <c r="H42" i="141"/>
  <c r="H41" i="141"/>
  <c r="H40" i="141"/>
  <c r="H39" i="141"/>
  <c r="H38" i="141"/>
  <c r="H37" i="141"/>
  <c r="H36" i="141"/>
  <c r="H35" i="141"/>
  <c r="H34" i="141"/>
  <c r="H33" i="141"/>
  <c r="H32" i="141"/>
  <c r="H31" i="141"/>
  <c r="H30" i="141"/>
  <c r="H29" i="141"/>
  <c r="H28" i="141"/>
  <c r="H27" i="141"/>
  <c r="H26" i="141"/>
  <c r="H25" i="141"/>
  <c r="H24" i="141"/>
  <c r="H23" i="141"/>
  <c r="H22" i="141"/>
  <c r="H21" i="141"/>
  <c r="H20" i="141"/>
  <c r="H19" i="141"/>
  <c r="H18" i="141"/>
  <c r="H17" i="141"/>
  <c r="H16" i="141"/>
  <c r="H15" i="141"/>
  <c r="H14" i="141"/>
  <c r="H13" i="141"/>
  <c r="H12" i="141"/>
  <c r="H11" i="141"/>
  <c r="H10" i="141"/>
  <c r="J2" i="141" s="1"/>
  <c r="H12" i="139"/>
  <c r="H11" i="139"/>
  <c r="H10" i="139"/>
  <c r="J2" i="139"/>
  <c r="J2" i="138"/>
  <c r="H15" i="136"/>
  <c r="H14" i="136"/>
  <c r="H13" i="136"/>
  <c r="H12" i="136"/>
  <c r="H11" i="136"/>
  <c r="H10" i="136"/>
  <c r="J2" i="136"/>
  <c r="H44" i="135"/>
  <c r="J2" i="135" s="1"/>
  <c r="H25" i="135"/>
  <c r="H24" i="135"/>
  <c r="H23" i="135"/>
  <c r="H22" i="135"/>
  <c r="H21" i="135"/>
  <c r="H20" i="135"/>
  <c r="H19" i="135"/>
  <c r="H17" i="134"/>
  <c r="H16" i="134"/>
  <c r="H14" i="134"/>
  <c r="H13" i="134"/>
  <c r="H12" i="134"/>
  <c r="H11" i="134"/>
  <c r="H10" i="134"/>
  <c r="J2" i="134"/>
  <c r="H16" i="133" l="1"/>
  <c r="H15" i="133"/>
  <c r="H14" i="133"/>
  <c r="H13" i="133"/>
  <c r="H12" i="133"/>
  <c r="H11" i="133"/>
  <c r="H10" i="133"/>
  <c r="J2" i="133"/>
  <c r="H16" i="132" l="1"/>
  <c r="H15" i="132"/>
  <c r="H14" i="132"/>
  <c r="H13" i="132"/>
  <c r="H12" i="132"/>
  <c r="H11" i="132"/>
  <c r="H10" i="132"/>
  <c r="J2" i="132"/>
  <c r="H23" i="131" l="1"/>
  <c r="H22" i="131"/>
  <c r="H21" i="131"/>
  <c r="H20" i="131"/>
  <c r="H19" i="131"/>
  <c r="H18" i="131"/>
  <c r="H17" i="131"/>
  <c r="H16" i="131"/>
  <c r="H15" i="131"/>
  <c r="H14" i="131"/>
  <c r="H13" i="131"/>
  <c r="H12" i="131"/>
  <c r="H11" i="131"/>
  <c r="J2" i="131" s="1"/>
  <c r="H10" i="131"/>
  <c r="H24" i="130" l="1"/>
  <c r="H23" i="130"/>
  <c r="H22" i="130"/>
  <c r="H21" i="130"/>
  <c r="H20" i="130"/>
  <c r="H19" i="130"/>
  <c r="H18" i="130"/>
  <c r="H17" i="130"/>
  <c r="H16" i="130"/>
  <c r="H15" i="130"/>
  <c r="H14" i="130"/>
  <c r="H13" i="130"/>
  <c r="H12" i="130"/>
  <c r="H11" i="130"/>
  <c r="H10" i="130"/>
  <c r="J2" i="130"/>
  <c r="H19" i="129" l="1"/>
  <c r="H18" i="129"/>
  <c r="H17" i="129"/>
  <c r="H16" i="129"/>
  <c r="J2" i="129" s="1"/>
  <c r="H15" i="129"/>
  <c r="H14" i="129"/>
  <c r="H13" i="129"/>
  <c r="H12" i="129"/>
  <c r="H11" i="129"/>
  <c r="H10" i="129"/>
  <c r="H45" i="127"/>
  <c r="H44" i="127"/>
  <c r="H43" i="127"/>
  <c r="H42" i="127"/>
  <c r="H41" i="127"/>
  <c r="H40" i="127"/>
  <c r="H39" i="127"/>
  <c r="H38" i="127"/>
  <c r="H37" i="127"/>
  <c r="H36" i="127"/>
  <c r="H35" i="127"/>
  <c r="H34" i="127"/>
  <c r="H33" i="127"/>
  <c r="H32" i="127"/>
  <c r="H31" i="127"/>
  <c r="H30" i="127"/>
  <c r="H29" i="127"/>
  <c r="H28" i="127"/>
  <c r="H27" i="127"/>
  <c r="H26" i="127"/>
  <c r="H25" i="127"/>
  <c r="J2" i="127" s="1"/>
  <c r="H24" i="127"/>
  <c r="H23" i="127"/>
  <c r="H22" i="127"/>
  <c r="H21" i="127"/>
  <c r="H20" i="127"/>
  <c r="H19" i="127"/>
  <c r="H18" i="127"/>
  <c r="H17" i="127"/>
  <c r="H16" i="127"/>
  <c r="H15" i="127"/>
  <c r="H14" i="127"/>
  <c r="H13" i="127"/>
  <c r="H12" i="127"/>
  <c r="H11" i="127"/>
  <c r="H10" i="127"/>
  <c r="H45" i="125"/>
  <c r="H44" i="125"/>
  <c r="H43" i="125"/>
  <c r="H42" i="125"/>
  <c r="H41" i="125"/>
  <c r="H40" i="125"/>
  <c r="H39" i="125"/>
  <c r="H38" i="125"/>
  <c r="H37" i="125"/>
  <c r="H36" i="125"/>
  <c r="H35" i="125"/>
  <c r="H34" i="125"/>
  <c r="H33" i="125"/>
  <c r="H32" i="125"/>
  <c r="H31" i="125"/>
  <c r="H30" i="125"/>
  <c r="H29" i="125"/>
  <c r="H28" i="125"/>
  <c r="H27" i="125"/>
  <c r="H26" i="125"/>
  <c r="H25" i="125"/>
  <c r="H24" i="125"/>
  <c r="H23" i="125"/>
  <c r="H22" i="125"/>
  <c r="H21" i="125"/>
  <c r="H20" i="125"/>
  <c r="H19" i="125"/>
  <c r="H18" i="125"/>
  <c r="H17" i="125"/>
  <c r="H16" i="125"/>
  <c r="H15" i="125"/>
  <c r="H14" i="125"/>
  <c r="H13" i="125"/>
  <c r="H12" i="125"/>
  <c r="H11" i="125"/>
  <c r="H10" i="125"/>
  <c r="J2" i="125" s="1"/>
  <c r="H62" i="123"/>
  <c r="H61" i="123"/>
  <c r="H60" i="123"/>
  <c r="H59" i="123"/>
  <c r="H58" i="123"/>
  <c r="H57" i="123"/>
  <c r="H56" i="123"/>
  <c r="H55" i="123"/>
  <c r="H53" i="123"/>
  <c r="H52" i="123"/>
  <c r="H51" i="123"/>
  <c r="H50" i="123"/>
  <c r="H49" i="123"/>
  <c r="H48" i="123"/>
  <c r="H47" i="123"/>
  <c r="H46" i="123"/>
  <c r="H45" i="123"/>
  <c r="H44" i="123"/>
  <c r="H43" i="123"/>
  <c r="H42" i="123"/>
  <c r="H41" i="123"/>
  <c r="H40" i="123"/>
  <c r="H39" i="123"/>
  <c r="H38" i="123"/>
  <c r="H37" i="123"/>
  <c r="H36" i="123"/>
  <c r="H35" i="123"/>
  <c r="H34" i="123"/>
  <c r="H33" i="123"/>
  <c r="H32" i="123"/>
  <c r="H31" i="123"/>
  <c r="H30" i="123"/>
  <c r="H29" i="123"/>
  <c r="H28" i="123"/>
  <c r="H27" i="123"/>
  <c r="H26" i="123"/>
  <c r="H25" i="123"/>
  <c r="H24" i="123"/>
  <c r="H23" i="123"/>
  <c r="H22" i="123"/>
  <c r="H21" i="123"/>
  <c r="H20" i="123"/>
  <c r="H19" i="123"/>
  <c r="H18" i="123"/>
  <c r="J2" i="123" s="1"/>
  <c r="H17" i="123"/>
  <c r="H16" i="123"/>
  <c r="H15" i="123"/>
  <c r="H14" i="123"/>
  <c r="H13" i="123"/>
  <c r="H12" i="123"/>
  <c r="H11" i="123"/>
  <c r="H10" i="123"/>
  <c r="H12" i="122"/>
  <c r="H11" i="122"/>
  <c r="H10" i="122"/>
  <c r="H9" i="122"/>
  <c r="J2" i="122"/>
  <c r="H11" i="121"/>
  <c r="H10" i="121"/>
  <c r="J2" i="121" s="1"/>
  <c r="H9" i="121"/>
  <c r="H50" i="119"/>
  <c r="H49" i="119"/>
  <c r="H48" i="119"/>
  <c r="H47" i="119"/>
  <c r="H46" i="119"/>
  <c r="H45" i="119"/>
  <c r="H44" i="119"/>
  <c r="H43" i="119"/>
  <c r="H42" i="119"/>
  <c r="H41" i="119"/>
  <c r="H40" i="119"/>
  <c r="H39" i="119"/>
  <c r="H38" i="119"/>
  <c r="H37" i="119"/>
  <c r="H36" i="119"/>
  <c r="H35" i="119"/>
  <c r="H34" i="119"/>
  <c r="H33" i="119"/>
  <c r="H32" i="119"/>
  <c r="H31" i="119"/>
  <c r="H30" i="119"/>
  <c r="H29" i="119"/>
  <c r="H28" i="119"/>
  <c r="H27" i="119"/>
  <c r="H26" i="119"/>
  <c r="H25" i="119"/>
  <c r="H24" i="119"/>
  <c r="H23" i="119"/>
  <c r="H22" i="119"/>
  <c r="H21" i="119"/>
  <c r="J2" i="119" s="1"/>
  <c r="H20" i="119"/>
  <c r="H19" i="119"/>
  <c r="H18" i="119"/>
  <c r="H17" i="119"/>
  <c r="H14" i="119"/>
  <c r="H13" i="119"/>
  <c r="H10" i="119"/>
  <c r="H45" i="118"/>
  <c r="H43" i="118"/>
  <c r="H42" i="118"/>
  <c r="H41" i="118"/>
  <c r="H40" i="118"/>
  <c r="H39" i="118"/>
  <c r="H38" i="118"/>
  <c r="H37" i="118"/>
  <c r="H35" i="118"/>
  <c r="H34" i="118"/>
  <c r="H33" i="118"/>
  <c r="H32" i="118"/>
  <c r="H31" i="118"/>
  <c r="H30" i="118"/>
  <c r="H29" i="118"/>
  <c r="H28" i="118"/>
  <c r="H27" i="118"/>
  <c r="H26" i="118"/>
  <c r="H25" i="118"/>
  <c r="H24" i="118"/>
  <c r="H23" i="118"/>
  <c r="H22" i="118"/>
  <c r="H21" i="118"/>
  <c r="H20" i="118"/>
  <c r="J2" i="118" s="1"/>
  <c r="H19" i="118"/>
  <c r="H18" i="118"/>
  <c r="H17" i="118"/>
  <c r="H16" i="118"/>
  <c r="H15" i="118"/>
  <c r="H14" i="118"/>
  <c r="H13" i="118"/>
  <c r="H12" i="118"/>
  <c r="H11" i="118"/>
  <c r="H10" i="118"/>
  <c r="H21" i="117"/>
  <c r="H20" i="117"/>
  <c r="H19" i="117"/>
  <c r="H18" i="117"/>
  <c r="H17" i="117"/>
  <c r="J2" i="117" s="1"/>
  <c r="H16" i="117"/>
  <c r="H15" i="117"/>
  <c r="H14" i="117"/>
  <c r="H13" i="117"/>
  <c r="H12" i="117"/>
  <c r="H11" i="117"/>
  <c r="H10" i="117"/>
  <c r="H140" i="115" l="1"/>
  <c r="H139" i="115"/>
  <c r="H138" i="115"/>
  <c r="H137" i="115"/>
  <c r="H136" i="115"/>
  <c r="H135" i="115"/>
  <c r="H134" i="115"/>
  <c r="H133" i="115"/>
  <c r="H132" i="115"/>
  <c r="H131" i="115"/>
  <c r="H130" i="115"/>
  <c r="H129" i="115"/>
  <c r="H128" i="115"/>
  <c r="H127" i="115"/>
  <c r="H126" i="115"/>
  <c r="H125" i="115"/>
  <c r="H124" i="115"/>
  <c r="H123" i="115"/>
  <c r="H122" i="115"/>
  <c r="H121" i="115"/>
  <c r="H120" i="115"/>
  <c r="H119" i="115"/>
  <c r="H118" i="115"/>
  <c r="H117" i="115"/>
  <c r="H116" i="115"/>
  <c r="H115" i="115"/>
  <c r="H114" i="115"/>
  <c r="H113" i="115"/>
  <c r="H112" i="115"/>
  <c r="H111" i="115"/>
  <c r="H110" i="115"/>
  <c r="H109" i="115"/>
  <c r="H108" i="115"/>
  <c r="H107" i="115"/>
  <c r="H106" i="115"/>
  <c r="H105" i="115"/>
  <c r="H104" i="115"/>
  <c r="H103" i="115"/>
  <c r="H102" i="115"/>
  <c r="H101" i="115"/>
  <c r="H100" i="115"/>
  <c r="H99" i="115"/>
  <c r="H98" i="115"/>
  <c r="H97" i="115"/>
  <c r="H96" i="115"/>
  <c r="H95" i="115"/>
  <c r="H94" i="115"/>
  <c r="H93" i="115"/>
  <c r="H92" i="115"/>
  <c r="H91" i="115"/>
  <c r="H90" i="115"/>
  <c r="H89" i="115"/>
  <c r="H88" i="115"/>
  <c r="H87" i="115"/>
  <c r="H86" i="115"/>
  <c r="H85" i="115"/>
  <c r="H84" i="115"/>
  <c r="H83" i="115"/>
  <c r="H82" i="115"/>
  <c r="H81" i="115"/>
  <c r="H80" i="115"/>
  <c r="H79" i="115"/>
  <c r="H78" i="115"/>
  <c r="H77" i="115"/>
  <c r="H76" i="115"/>
  <c r="H75" i="115"/>
  <c r="H74" i="115"/>
  <c r="H73" i="115"/>
  <c r="H72" i="115"/>
  <c r="H71" i="115"/>
  <c r="H70" i="115"/>
  <c r="H69" i="115"/>
  <c r="H68" i="115"/>
  <c r="H67" i="115"/>
  <c r="H66" i="115"/>
  <c r="H65" i="115"/>
  <c r="H64" i="115"/>
  <c r="H63" i="115"/>
  <c r="H62" i="115"/>
  <c r="H61" i="115"/>
  <c r="H60" i="115"/>
  <c r="H59" i="115"/>
  <c r="H58" i="115"/>
  <c r="H57" i="115"/>
  <c r="H56" i="115"/>
  <c r="H55" i="115"/>
  <c r="H54" i="115"/>
  <c r="H53" i="115"/>
  <c r="H52" i="115"/>
  <c r="H51" i="115"/>
  <c r="H50" i="115"/>
  <c r="H49" i="115"/>
  <c r="H48" i="115"/>
  <c r="H47" i="115"/>
  <c r="H46" i="115"/>
  <c r="H45" i="115"/>
  <c r="H44" i="115"/>
  <c r="H43" i="115"/>
  <c r="H42" i="115"/>
  <c r="H41" i="115"/>
  <c r="H40" i="115"/>
  <c r="H39" i="115"/>
  <c r="H38" i="115"/>
  <c r="H37" i="115"/>
  <c r="H36" i="115"/>
  <c r="H35" i="115"/>
  <c r="H34" i="115"/>
  <c r="H33" i="115"/>
  <c r="H32" i="115"/>
  <c r="H31" i="115"/>
  <c r="H30" i="115"/>
  <c r="H29" i="115"/>
  <c r="H28" i="115"/>
  <c r="H27" i="115"/>
  <c r="H26" i="115"/>
  <c r="H25" i="115"/>
  <c r="H24" i="115"/>
  <c r="H23" i="115"/>
  <c r="H22" i="115"/>
  <c r="H21" i="115"/>
  <c r="H20" i="115"/>
  <c r="H19" i="115"/>
  <c r="H18" i="115"/>
  <c r="H17" i="115"/>
  <c r="H16" i="115"/>
  <c r="H15" i="115"/>
  <c r="H14" i="115"/>
  <c r="H13" i="115"/>
  <c r="J2" i="115" s="1"/>
  <c r="H12" i="115"/>
  <c r="H11" i="115"/>
  <c r="H50" i="113"/>
  <c r="H49" i="113"/>
  <c r="H48" i="113"/>
  <c r="H47" i="113"/>
  <c r="H46" i="113"/>
  <c r="H45" i="113"/>
  <c r="H44" i="113"/>
  <c r="H43" i="113"/>
  <c r="H42" i="113"/>
  <c r="H41" i="113"/>
  <c r="H40" i="113"/>
  <c r="H39" i="113"/>
  <c r="H38" i="113"/>
  <c r="H37" i="113"/>
  <c r="H36" i="113"/>
  <c r="H35" i="113"/>
  <c r="H34" i="113"/>
  <c r="H33" i="113"/>
  <c r="H32" i="113"/>
  <c r="H31" i="113"/>
  <c r="H30" i="113"/>
  <c r="H29" i="113"/>
  <c r="H28" i="113"/>
  <c r="H27" i="113"/>
  <c r="H26" i="113"/>
  <c r="H25" i="113"/>
  <c r="H24" i="113"/>
  <c r="H23" i="113"/>
  <c r="H22" i="113"/>
  <c r="J2" i="113" s="1"/>
  <c r="H21" i="113"/>
  <c r="H20" i="113"/>
  <c r="H19" i="113"/>
  <c r="H18" i="113"/>
  <c r="H17" i="113"/>
  <c r="H16" i="113"/>
  <c r="H15" i="113"/>
  <c r="H14" i="113"/>
  <c r="H13" i="113"/>
  <c r="H12" i="113"/>
  <c r="H11" i="113"/>
  <c r="H10" i="113"/>
  <c r="H112" i="111"/>
  <c r="H111" i="111"/>
  <c r="H110" i="111"/>
  <c r="H109" i="111"/>
  <c r="H108" i="111"/>
  <c r="H107" i="111"/>
  <c r="H105" i="111"/>
  <c r="H104" i="111"/>
  <c r="H103" i="111"/>
  <c r="H102" i="111"/>
  <c r="H101" i="111"/>
  <c r="H100" i="111"/>
  <c r="H99" i="111"/>
  <c r="H98" i="111"/>
  <c r="H95" i="111"/>
  <c r="H94" i="111"/>
  <c r="H93" i="111"/>
  <c r="H92" i="111"/>
  <c r="H91" i="111"/>
  <c r="H90" i="111"/>
  <c r="H89" i="111"/>
  <c r="H88" i="111"/>
  <c r="H87" i="111"/>
  <c r="H86" i="111"/>
  <c r="H85" i="111"/>
  <c r="H84" i="111"/>
  <c r="H83" i="111"/>
  <c r="H82" i="111"/>
  <c r="H81" i="111"/>
  <c r="H80" i="111"/>
  <c r="H79" i="111"/>
  <c r="H78" i="111"/>
  <c r="H77" i="111"/>
  <c r="H76" i="111"/>
  <c r="H75" i="111"/>
  <c r="H74" i="111"/>
  <c r="H73" i="111"/>
  <c r="H72" i="111"/>
  <c r="H71" i="111"/>
  <c r="H70" i="111"/>
  <c r="H69" i="111"/>
  <c r="H68" i="111"/>
  <c r="H67" i="111"/>
  <c r="H66" i="111"/>
  <c r="H65" i="111"/>
  <c r="H64" i="111"/>
  <c r="H63" i="111"/>
  <c r="H62" i="111"/>
  <c r="H61" i="111"/>
  <c r="H60" i="111"/>
  <c r="H59" i="111"/>
  <c r="H58" i="111"/>
  <c r="H57" i="111"/>
  <c r="H56" i="111"/>
  <c r="H55" i="111"/>
  <c r="H54" i="111"/>
  <c r="H53" i="111"/>
  <c r="H52" i="111"/>
  <c r="H51" i="111"/>
  <c r="H50" i="111"/>
  <c r="H49" i="111"/>
  <c r="H48" i="111"/>
  <c r="H47" i="111"/>
  <c r="H46" i="111"/>
  <c r="H45" i="111"/>
  <c r="H44" i="111"/>
  <c r="H43" i="111"/>
  <c r="H42" i="111"/>
  <c r="H41" i="111"/>
  <c r="H40" i="111"/>
  <c r="H39" i="111"/>
  <c r="H38" i="111"/>
  <c r="H37" i="111"/>
  <c r="H36" i="111"/>
  <c r="H35" i="111"/>
  <c r="H34" i="111"/>
  <c r="H33" i="111"/>
  <c r="H32" i="111"/>
  <c r="H31" i="111"/>
  <c r="H30" i="111"/>
  <c r="H29" i="111"/>
  <c r="H28" i="111"/>
  <c r="H27" i="111"/>
  <c r="H26" i="111"/>
  <c r="H25" i="111"/>
  <c r="H24" i="111"/>
  <c r="H23" i="111"/>
  <c r="H22" i="111"/>
  <c r="H21" i="111"/>
  <c r="H20" i="111"/>
  <c r="H19" i="111"/>
  <c r="H18" i="111"/>
  <c r="H16" i="111"/>
  <c r="H14" i="111"/>
  <c r="H13" i="111"/>
  <c r="H12" i="111"/>
  <c r="H11" i="111"/>
  <c r="H10" i="111"/>
  <c r="J2" i="111"/>
  <c r="H75" i="110" l="1"/>
  <c r="H74" i="110"/>
  <c r="H73" i="110"/>
  <c r="H72" i="110"/>
  <c r="H71" i="110"/>
  <c r="H70" i="110"/>
  <c r="H69" i="110"/>
  <c r="H68" i="110"/>
  <c r="H67" i="110"/>
  <c r="H66" i="110"/>
  <c r="H65" i="110"/>
  <c r="H64" i="110"/>
  <c r="H63" i="110"/>
  <c r="H62" i="110"/>
  <c r="H61" i="110"/>
  <c r="H60" i="110"/>
  <c r="H59" i="110"/>
  <c r="H58" i="110"/>
  <c r="H57" i="110"/>
  <c r="H56" i="110"/>
  <c r="H55" i="110"/>
  <c r="H54" i="110"/>
  <c r="H53" i="110"/>
  <c r="H52" i="110"/>
  <c r="H51" i="110"/>
  <c r="H50" i="110"/>
  <c r="H49" i="110"/>
  <c r="H48" i="110"/>
  <c r="H47" i="110"/>
  <c r="H46" i="110"/>
  <c r="H45" i="110"/>
  <c r="H44" i="110"/>
  <c r="H43" i="110"/>
  <c r="H42" i="110"/>
  <c r="H41" i="110"/>
  <c r="H40" i="110"/>
  <c r="H39" i="110"/>
  <c r="H38" i="110"/>
  <c r="H37" i="110"/>
  <c r="H36" i="110"/>
  <c r="H35" i="110"/>
  <c r="H34" i="110"/>
  <c r="H33" i="110"/>
  <c r="H32" i="110"/>
  <c r="H31" i="110"/>
  <c r="H30" i="110"/>
  <c r="H29" i="110"/>
  <c r="H28" i="110"/>
  <c r="H27" i="110"/>
  <c r="H26" i="110"/>
  <c r="H25" i="110"/>
  <c r="H24" i="110"/>
  <c r="H23" i="110"/>
  <c r="H22" i="110"/>
  <c r="H21" i="110"/>
  <c r="H20" i="110"/>
  <c r="H19" i="110"/>
  <c r="H18" i="110"/>
  <c r="H16" i="110"/>
  <c r="H15" i="110"/>
  <c r="H14" i="110"/>
  <c r="H12" i="110"/>
  <c r="H11" i="110"/>
  <c r="H10" i="110"/>
  <c r="J2" i="110" s="1"/>
  <c r="H35" i="109" l="1"/>
  <c r="H34" i="109"/>
  <c r="H33" i="109"/>
  <c r="H32" i="109"/>
  <c r="H31" i="109"/>
  <c r="H30" i="109"/>
  <c r="H29" i="109"/>
  <c r="H28" i="109"/>
  <c r="H27" i="109"/>
  <c r="H26" i="109"/>
  <c r="H25" i="109"/>
  <c r="H24" i="109"/>
  <c r="H23" i="109"/>
  <c r="H22" i="109"/>
  <c r="H21" i="109"/>
  <c r="H20" i="109"/>
  <c r="J2" i="109" s="1"/>
  <c r="H19" i="109"/>
  <c r="H18" i="109"/>
  <c r="H17" i="109"/>
  <c r="H16" i="109"/>
  <c r="H15" i="109"/>
  <c r="H14" i="109"/>
  <c r="H13" i="109"/>
  <c r="H12" i="109"/>
  <c r="H11" i="109"/>
  <c r="H10" i="109"/>
  <c r="H20" i="108"/>
  <c r="H19" i="108"/>
  <c r="H18" i="108"/>
  <c r="H17" i="108"/>
  <c r="H16" i="108"/>
  <c r="J2" i="108" s="1"/>
  <c r="H15" i="108"/>
  <c r="H14" i="108"/>
  <c r="H13" i="108"/>
  <c r="H12" i="108"/>
  <c r="H11" i="108"/>
  <c r="H10" i="108"/>
  <c r="H9" i="108"/>
  <c r="K28" i="107"/>
  <c r="K27" i="107"/>
  <c r="K26" i="107"/>
  <c r="K25" i="107"/>
  <c r="B22" i="107"/>
  <c r="C14" i="107"/>
  <c r="K12" i="107"/>
  <c r="B12" i="107"/>
  <c r="I45" i="106"/>
  <c r="I44" i="106"/>
  <c r="I43" i="106"/>
  <c r="I42" i="106"/>
  <c r="I41" i="106"/>
  <c r="I40" i="106"/>
  <c r="I39" i="106"/>
  <c r="I38" i="106"/>
  <c r="I37" i="106"/>
  <c r="I36" i="106"/>
  <c r="I35" i="106"/>
  <c r="I34" i="106"/>
  <c r="I33" i="106"/>
  <c r="I32" i="106"/>
  <c r="I31" i="106"/>
  <c r="I30" i="106"/>
  <c r="I29" i="106"/>
  <c r="I28" i="106"/>
  <c r="I27" i="106"/>
  <c r="I26" i="106"/>
  <c r="I25" i="106"/>
  <c r="I24" i="106"/>
  <c r="I23" i="106"/>
  <c r="I22" i="106"/>
  <c r="I16" i="106"/>
  <c r="I15" i="106"/>
  <c r="I14" i="106"/>
  <c r="I13" i="106"/>
  <c r="I12" i="106"/>
  <c r="C12" i="106"/>
  <c r="C13" i="106" s="1"/>
  <c r="C14" i="106" s="1"/>
  <c r="C15" i="106" s="1"/>
  <c r="C16" i="106" s="1"/>
  <c r="C22" i="106" s="1"/>
  <c r="C23" i="106" s="1"/>
  <c r="C24" i="106" s="1"/>
  <c r="C25" i="106" s="1"/>
  <c r="C26" i="106" s="1"/>
  <c r="C27" i="106" s="1"/>
  <c r="C28" i="106" s="1"/>
  <c r="C29" i="106" s="1"/>
  <c r="C30" i="106" s="1"/>
  <c r="C31" i="106" s="1"/>
  <c r="C32" i="106" s="1"/>
  <c r="C33" i="106" s="1"/>
  <c r="C34" i="106" s="1"/>
  <c r="C35" i="106" s="1"/>
  <c r="C36" i="106" s="1"/>
  <c r="C37" i="106" s="1"/>
  <c r="C38" i="106" s="1"/>
  <c r="C39" i="106" s="1"/>
  <c r="C40" i="106" s="1"/>
  <c r="C41" i="106" s="1"/>
  <c r="C42" i="106" s="1"/>
  <c r="C43" i="106" s="1"/>
  <c r="C44" i="106" s="1"/>
  <c r="C45" i="106" s="1"/>
  <c r="I11" i="106"/>
  <c r="F18" i="106" s="1"/>
  <c r="K2" i="106"/>
  <c r="I123" i="105"/>
  <c r="I122" i="105"/>
  <c r="I121" i="105"/>
  <c r="I120" i="105"/>
  <c r="I119" i="105"/>
  <c r="I118" i="105"/>
  <c r="I117" i="105"/>
  <c r="I116" i="105"/>
  <c r="I115" i="105"/>
  <c r="I114" i="105"/>
  <c r="I113" i="105"/>
  <c r="I112" i="105"/>
  <c r="F126" i="105" s="1"/>
  <c r="I105" i="105"/>
  <c r="I104" i="105"/>
  <c r="I103" i="105"/>
  <c r="I102" i="105"/>
  <c r="I101" i="105"/>
  <c r="I100" i="105"/>
  <c r="I99" i="105"/>
  <c r="I98" i="105"/>
  <c r="I97" i="105"/>
  <c r="I96" i="105"/>
  <c r="I95" i="105"/>
  <c r="F107" i="105" s="1"/>
  <c r="I94" i="105"/>
  <c r="I87" i="105"/>
  <c r="I86" i="105"/>
  <c r="I85" i="105"/>
  <c r="I84" i="105"/>
  <c r="I83" i="105"/>
  <c r="I82" i="105"/>
  <c r="I81" i="105"/>
  <c r="I80" i="105"/>
  <c r="I79" i="105"/>
  <c r="I78" i="105"/>
  <c r="I77" i="105"/>
  <c r="I76" i="105"/>
  <c r="I75" i="105"/>
  <c r="I74" i="105"/>
  <c r="I73" i="105"/>
  <c r="I72" i="105"/>
  <c r="I71" i="105"/>
  <c r="I70" i="105"/>
  <c r="I63" i="105"/>
  <c r="I62" i="105"/>
  <c r="I61" i="105"/>
  <c r="I60" i="105"/>
  <c r="C60" i="105"/>
  <c r="C61" i="105" s="1"/>
  <c r="C62" i="105" s="1"/>
  <c r="C63" i="105" s="1"/>
  <c r="C70" i="105" s="1"/>
  <c r="C71" i="105" s="1"/>
  <c r="C72" i="105" s="1"/>
  <c r="C73" i="105" s="1"/>
  <c r="C74" i="105" s="1"/>
  <c r="C75" i="105" s="1"/>
  <c r="C76" i="105" s="1"/>
  <c r="C77" i="105" s="1"/>
  <c r="C78" i="105" s="1"/>
  <c r="C79" i="105" s="1"/>
  <c r="C80" i="105" s="1"/>
  <c r="C81" i="105" s="1"/>
  <c r="C82" i="105" s="1"/>
  <c r="C83" i="105" s="1"/>
  <c r="C84" i="105" s="1"/>
  <c r="C85" i="105" s="1"/>
  <c r="C86" i="105" s="1"/>
  <c r="C87" i="105" s="1"/>
  <c r="C94" i="105" s="1"/>
  <c r="C95" i="105" s="1"/>
  <c r="C96" i="105" s="1"/>
  <c r="C97" i="105" s="1"/>
  <c r="C98" i="105" s="1"/>
  <c r="C99" i="105" s="1"/>
  <c r="C100" i="105" s="1"/>
  <c r="C101" i="105" s="1"/>
  <c r="C102" i="105" s="1"/>
  <c r="C103" i="105" s="1"/>
  <c r="C104" i="105" s="1"/>
  <c r="C105" i="105" s="1"/>
  <c r="C112" i="105" s="1"/>
  <c r="C113" i="105" s="1"/>
  <c r="C114" i="105" s="1"/>
  <c r="C115" i="105" s="1"/>
  <c r="C116" i="105" s="1"/>
  <c r="C117" i="105" s="1"/>
  <c r="C118" i="105" s="1"/>
  <c r="C119" i="105" s="1"/>
  <c r="C120" i="105" s="1"/>
  <c r="C121" i="105" s="1"/>
  <c r="C122" i="105" s="1"/>
  <c r="C123" i="105" s="1"/>
  <c r="I59" i="105"/>
  <c r="I58" i="105"/>
  <c r="I57" i="105"/>
  <c r="I56" i="105"/>
  <c r="I55" i="105"/>
  <c r="I54" i="105"/>
  <c r="I53" i="105"/>
  <c r="I52" i="105"/>
  <c r="F65" i="105" s="1"/>
  <c r="C52" i="105"/>
  <c r="C53" i="105" s="1"/>
  <c r="C54" i="105" s="1"/>
  <c r="C55" i="105" s="1"/>
  <c r="C56" i="105" s="1"/>
  <c r="C57" i="105" s="1"/>
  <c r="C58" i="105" s="1"/>
  <c r="C59" i="105" s="1"/>
  <c r="I51" i="105"/>
  <c r="I44" i="105"/>
  <c r="I43" i="105"/>
  <c r="I42" i="105"/>
  <c r="I41" i="105"/>
  <c r="I40" i="105"/>
  <c r="I39" i="105"/>
  <c r="I38" i="105"/>
  <c r="I37" i="105"/>
  <c r="I36" i="105"/>
  <c r="I35" i="105"/>
  <c r="I34" i="105"/>
  <c r="I33" i="105"/>
  <c r="I32" i="105"/>
  <c r="I31" i="105"/>
  <c r="I30" i="105"/>
  <c r="I29" i="105"/>
  <c r="I28" i="105"/>
  <c r="I27" i="105"/>
  <c r="I26" i="105"/>
  <c r="I25" i="105"/>
  <c r="I24" i="105"/>
  <c r="I23" i="105"/>
  <c r="I22" i="105"/>
  <c r="I21" i="105"/>
  <c r="I20" i="105"/>
  <c r="I13" i="105"/>
  <c r="I12" i="105"/>
  <c r="I11" i="105"/>
  <c r="C11" i="105"/>
  <c r="C12" i="105" s="1"/>
  <c r="C20" i="105" s="1"/>
  <c r="C21" i="105" s="1"/>
  <c r="C22" i="105" s="1"/>
  <c r="C23" i="105" s="1"/>
  <c r="C24" i="105" s="1"/>
  <c r="C25" i="105" s="1"/>
  <c r="C26" i="105" s="1"/>
  <c r="C27" i="105" s="1"/>
  <c r="C28" i="105" s="1"/>
  <c r="C29" i="105" s="1"/>
  <c r="C30" i="105" s="1"/>
  <c r="C31" i="105" s="1"/>
  <c r="C32" i="105" s="1"/>
  <c r="C33" i="105" s="1"/>
  <c r="C34" i="105" s="1"/>
  <c r="C35" i="105" s="1"/>
  <c r="C36" i="105" s="1"/>
  <c r="C37" i="105" s="1"/>
  <c r="C38" i="105" s="1"/>
  <c r="C39" i="105" s="1"/>
  <c r="C40" i="105" s="1"/>
  <c r="C41" i="105" s="1"/>
  <c r="C42" i="105" s="1"/>
  <c r="C43" i="105" s="1"/>
  <c r="C44" i="105" s="1"/>
  <c r="C51" i="105" s="1"/>
  <c r="I10" i="105"/>
  <c r="F15" i="105" s="1"/>
  <c r="H29" i="104"/>
  <c r="H28" i="104"/>
  <c r="H27" i="104"/>
  <c r="H26" i="104"/>
  <c r="H25" i="104"/>
  <c r="H24" i="104"/>
  <c r="H23" i="104"/>
  <c r="H22" i="104"/>
  <c r="H21" i="104"/>
  <c r="H20" i="104"/>
  <c r="H19" i="104"/>
  <c r="H18" i="104"/>
  <c r="H17" i="104"/>
  <c r="H16" i="104"/>
  <c r="H15" i="104"/>
  <c r="H14" i="104"/>
  <c r="H13" i="104"/>
  <c r="H12" i="104"/>
  <c r="H11" i="104"/>
  <c r="J2" i="104" s="1"/>
  <c r="H10" i="104"/>
  <c r="H9" i="104"/>
  <c r="I68" i="103"/>
  <c r="F70" i="103" s="1"/>
  <c r="I60" i="103"/>
  <c r="I59" i="103"/>
  <c r="I58" i="103"/>
  <c r="I57" i="103"/>
  <c r="I56" i="103"/>
  <c r="I55" i="103"/>
  <c r="I54" i="103"/>
  <c r="I53" i="103"/>
  <c r="I52" i="103"/>
  <c r="I51" i="103"/>
  <c r="I50" i="103"/>
  <c r="I49" i="103"/>
  <c r="F63" i="103" s="1"/>
  <c r="I40" i="103"/>
  <c r="I39" i="103"/>
  <c r="I38" i="103"/>
  <c r="I37" i="103"/>
  <c r="I36" i="103"/>
  <c r="I35" i="103"/>
  <c r="I34" i="103"/>
  <c r="I33" i="103"/>
  <c r="I32" i="103"/>
  <c r="I31" i="103"/>
  <c r="I30" i="103"/>
  <c r="I29" i="103"/>
  <c r="I28" i="103"/>
  <c r="I27" i="103"/>
  <c r="I26" i="103"/>
  <c r="I25" i="103"/>
  <c r="F43" i="103" s="1"/>
  <c r="C25" i="103"/>
  <c r="C26" i="103" s="1"/>
  <c r="C27" i="103" s="1"/>
  <c r="C28" i="103" s="1"/>
  <c r="C29" i="103" s="1"/>
  <c r="C30" i="103" s="1"/>
  <c r="C31" i="103" s="1"/>
  <c r="C32" i="103" s="1"/>
  <c r="C33" i="103" s="1"/>
  <c r="C34" i="103" s="1"/>
  <c r="C35" i="103" s="1"/>
  <c r="C36" i="103" s="1"/>
  <c r="C37" i="103" s="1"/>
  <c r="C38" i="103" s="1"/>
  <c r="C39" i="103" s="1"/>
  <c r="C40" i="103" s="1"/>
  <c r="C49" i="103" s="1"/>
  <c r="C50" i="103" s="1"/>
  <c r="C51" i="103" s="1"/>
  <c r="C52" i="103" s="1"/>
  <c r="C53" i="103" s="1"/>
  <c r="C54" i="103" s="1"/>
  <c r="C55" i="103" s="1"/>
  <c r="C56" i="103" s="1"/>
  <c r="C57" i="103" s="1"/>
  <c r="C58" i="103" s="1"/>
  <c r="C59" i="103" s="1"/>
  <c r="C60" i="103" s="1"/>
  <c r="C68" i="103" s="1"/>
  <c r="I24" i="103"/>
  <c r="I23" i="103"/>
  <c r="I17" i="103"/>
  <c r="I16" i="103"/>
  <c r="I15" i="103"/>
  <c r="I14" i="103"/>
  <c r="I13" i="103"/>
  <c r="C13" i="103"/>
  <c r="C14" i="103" s="1"/>
  <c r="C15" i="103" s="1"/>
  <c r="C16" i="103" s="1"/>
  <c r="C17" i="103" s="1"/>
  <c r="C23" i="103" s="1"/>
  <c r="C24" i="103" s="1"/>
  <c r="I12" i="103"/>
  <c r="I14" i="102"/>
  <c r="I13" i="102"/>
  <c r="I12" i="102"/>
  <c r="I11" i="102"/>
  <c r="C11" i="102"/>
  <c r="C12" i="102" s="1"/>
  <c r="C13" i="102" s="1"/>
  <c r="C14" i="102" s="1"/>
  <c r="I10" i="102"/>
  <c r="F16" i="102" s="1"/>
  <c r="K2" i="102"/>
  <c r="H62" i="101"/>
  <c r="H61" i="101"/>
  <c r="H60" i="101"/>
  <c r="H59" i="101"/>
  <c r="H58" i="101"/>
  <c r="H57" i="101"/>
  <c r="H56" i="101"/>
  <c r="H55" i="101"/>
  <c r="H54" i="101"/>
  <c r="H53" i="101"/>
  <c r="H52" i="101"/>
  <c r="H51" i="101"/>
  <c r="H50" i="101"/>
  <c r="H49" i="101"/>
  <c r="H48" i="101"/>
  <c r="H47" i="101"/>
  <c r="H46" i="101"/>
  <c r="H45" i="101"/>
  <c r="H44" i="101"/>
  <c r="H43" i="101"/>
  <c r="H42" i="101"/>
  <c r="H41" i="101"/>
  <c r="H40" i="101"/>
  <c r="H39" i="101"/>
  <c r="H38" i="101"/>
  <c r="H37" i="101"/>
  <c r="H36" i="101"/>
  <c r="H35" i="101"/>
  <c r="H34" i="101"/>
  <c r="H33" i="101"/>
  <c r="H32" i="101"/>
  <c r="H31" i="101"/>
  <c r="H30" i="101"/>
  <c r="H29" i="101"/>
  <c r="H28" i="101"/>
  <c r="H27" i="101"/>
  <c r="H26" i="101"/>
  <c r="H25" i="101"/>
  <c r="H24" i="101"/>
  <c r="H23" i="101"/>
  <c r="H22" i="101"/>
  <c r="H21" i="101"/>
  <c r="H20" i="101"/>
  <c r="H19" i="101"/>
  <c r="H18" i="101"/>
  <c r="H17" i="101"/>
  <c r="H16" i="101"/>
  <c r="H15" i="101"/>
  <c r="H14" i="101"/>
  <c r="H13" i="101"/>
  <c r="H12" i="101"/>
  <c r="H11" i="101"/>
  <c r="H10" i="101"/>
  <c r="H9" i="101"/>
  <c r="I163" i="100"/>
  <c r="I157" i="100"/>
  <c r="I156" i="100"/>
  <c r="I154" i="100"/>
  <c r="I153" i="100"/>
  <c r="I152" i="100"/>
  <c r="I151" i="100"/>
  <c r="I149" i="100"/>
  <c r="I148" i="100"/>
  <c r="I147" i="100"/>
  <c r="I146" i="100"/>
  <c r="I145" i="100"/>
  <c r="I144" i="100"/>
  <c r="I142" i="100"/>
  <c r="I141" i="100"/>
  <c r="I140" i="100"/>
  <c r="I138" i="100"/>
  <c r="I137" i="100"/>
  <c r="I136" i="100"/>
  <c r="I135" i="100"/>
  <c r="I133" i="100"/>
  <c r="I132" i="100"/>
  <c r="I131" i="100"/>
  <c r="I130" i="100"/>
  <c r="I129" i="100"/>
  <c r="I128" i="100"/>
  <c r="I127" i="100"/>
  <c r="I126" i="100"/>
  <c r="I120" i="100"/>
  <c r="I119" i="100"/>
  <c r="F122" i="100" s="1"/>
  <c r="I118" i="100"/>
  <c r="I112" i="100"/>
  <c r="I111" i="100"/>
  <c r="I110" i="100"/>
  <c r="I109" i="100"/>
  <c r="I108" i="100"/>
  <c r="I107" i="100"/>
  <c r="I106" i="100"/>
  <c r="I105" i="100"/>
  <c r="I104" i="100"/>
  <c r="I103" i="100"/>
  <c r="I102" i="100"/>
  <c r="I96" i="100"/>
  <c r="I95" i="100"/>
  <c r="I94" i="100"/>
  <c r="I93" i="100"/>
  <c r="I92" i="100"/>
  <c r="I90" i="100"/>
  <c r="I89" i="100"/>
  <c r="I88" i="100"/>
  <c r="I87" i="100"/>
  <c r="I86" i="100"/>
  <c r="I85" i="100"/>
  <c r="F98" i="100" s="1"/>
  <c r="I84" i="100"/>
  <c r="I83" i="100"/>
  <c r="I76" i="100"/>
  <c r="I75" i="100"/>
  <c r="I73" i="100"/>
  <c r="I72" i="100"/>
  <c r="I71" i="100"/>
  <c r="I69" i="100"/>
  <c r="I68" i="100"/>
  <c r="I67" i="100"/>
  <c r="I66" i="100"/>
  <c r="I65" i="100"/>
  <c r="I64" i="100"/>
  <c r="I63" i="100"/>
  <c r="I62" i="100"/>
  <c r="F78" i="100" s="1"/>
  <c r="I61" i="100"/>
  <c r="I55" i="100"/>
  <c r="I54" i="100"/>
  <c r="I53" i="100"/>
  <c r="I52" i="100"/>
  <c r="I51" i="100"/>
  <c r="I50" i="100"/>
  <c r="C50" i="100"/>
  <c r="C51" i="100" s="1"/>
  <c r="C52" i="100" s="1"/>
  <c r="C53" i="100" s="1"/>
  <c r="I49" i="100"/>
  <c r="F57" i="100" s="1"/>
  <c r="C49" i="100"/>
  <c r="I43" i="100"/>
  <c r="I42" i="100"/>
  <c r="C42" i="100"/>
  <c r="I40" i="100"/>
  <c r="I39" i="100"/>
  <c r="I38" i="100"/>
  <c r="I37" i="100"/>
  <c r="I35" i="100"/>
  <c r="I34" i="100"/>
  <c r="I33" i="100"/>
  <c r="I31" i="100"/>
  <c r="I30" i="100"/>
  <c r="I29" i="100"/>
  <c r="I28" i="100"/>
  <c r="I26" i="100"/>
  <c r="I25" i="100"/>
  <c r="C25" i="100"/>
  <c r="C26" i="100" s="1"/>
  <c r="C28" i="100" s="1"/>
  <c r="C29" i="100" s="1"/>
  <c r="C30" i="100" s="1"/>
  <c r="C31" i="100" s="1"/>
  <c r="C33" i="100" s="1"/>
  <c r="C34" i="100" s="1"/>
  <c r="C35" i="100" s="1"/>
  <c r="C37" i="100" s="1"/>
  <c r="C38" i="100" s="1"/>
  <c r="C39" i="100" s="1"/>
  <c r="C40" i="100" s="1"/>
  <c r="I24" i="100"/>
  <c r="I22" i="100"/>
  <c r="I21" i="100"/>
  <c r="I20" i="100"/>
  <c r="I19" i="100"/>
  <c r="I17" i="100"/>
  <c r="I16" i="100"/>
  <c r="I15" i="100"/>
  <c r="C15" i="100"/>
  <c r="C16" i="100" s="1"/>
  <c r="C17" i="100" s="1"/>
  <c r="C19" i="100" s="1"/>
  <c r="C20" i="100" s="1"/>
  <c r="C21" i="100" s="1"/>
  <c r="C22" i="100" s="1"/>
  <c r="C24" i="100" s="1"/>
  <c r="I14" i="100"/>
  <c r="C14" i="100"/>
  <c r="I13" i="100"/>
  <c r="F46" i="105" l="1"/>
  <c r="K2" i="105"/>
  <c r="M2" i="107"/>
  <c r="H14" i="107"/>
  <c r="F45" i="100"/>
  <c r="K2" i="103"/>
  <c r="F19" i="103"/>
  <c r="F89" i="105"/>
  <c r="F47" i="106"/>
  <c r="C61" i="100"/>
  <c r="C62" i="100" s="1"/>
  <c r="C63" i="100" s="1"/>
  <c r="C64" i="100" s="1"/>
  <c r="C65" i="100" s="1"/>
  <c r="C66" i="100" s="1"/>
  <c r="C67" i="100" s="1"/>
  <c r="C68" i="100" s="1"/>
  <c r="C69" i="100" s="1"/>
  <c r="C71" i="100" s="1"/>
  <c r="C72" i="100" s="1"/>
  <c r="C73" i="100" s="1"/>
  <c r="C54" i="100"/>
  <c r="C55" i="100" s="1"/>
  <c r="K2" i="100"/>
  <c r="F114" i="100"/>
  <c r="F159" i="100"/>
  <c r="J2" i="101"/>
  <c r="I25" i="99"/>
  <c r="K2" i="99" s="1"/>
  <c r="I24" i="99"/>
  <c r="I23" i="99"/>
  <c r="I15" i="99"/>
  <c r="I14" i="99"/>
  <c r="I13" i="99"/>
  <c r="I12" i="99"/>
  <c r="I11" i="99"/>
  <c r="C11" i="99"/>
  <c r="C12" i="99" s="1"/>
  <c r="C13" i="99" s="1"/>
  <c r="C14" i="99" s="1"/>
  <c r="C15" i="99" s="1"/>
  <c r="I10" i="99"/>
  <c r="F18" i="99" s="1"/>
  <c r="C75" i="100" l="1"/>
  <c r="C76" i="100" s="1"/>
  <c r="C82" i="100"/>
  <c r="C83" i="100" s="1"/>
  <c r="C84" i="100" s="1"/>
  <c r="C85" i="100" s="1"/>
  <c r="C86" i="100" s="1"/>
  <c r="C87" i="100" s="1"/>
  <c r="C88" i="100" s="1"/>
  <c r="C89" i="100" s="1"/>
  <c r="C90" i="100" s="1"/>
  <c r="C92" i="100" s="1"/>
  <c r="C93" i="100" s="1"/>
  <c r="C94" i="100" s="1"/>
  <c r="C95" i="100" s="1"/>
  <c r="C96" i="100" s="1"/>
  <c r="C102" i="100" s="1"/>
  <c r="C103" i="100" s="1"/>
  <c r="C104" i="100" s="1"/>
  <c r="C105" i="100" s="1"/>
  <c r="C106" i="100" s="1"/>
  <c r="C107" i="100" s="1"/>
  <c r="C108" i="100" s="1"/>
  <c r="C109" i="100" s="1"/>
  <c r="I135" i="98"/>
  <c r="I134" i="98"/>
  <c r="I133" i="98"/>
  <c r="I128" i="98"/>
  <c r="F130" i="98" s="1"/>
  <c r="I122" i="98"/>
  <c r="I121" i="98"/>
  <c r="I119" i="98"/>
  <c r="I118" i="98"/>
  <c r="F124" i="98" s="1"/>
  <c r="I117" i="98"/>
  <c r="I116" i="98"/>
  <c r="I108" i="98"/>
  <c r="I107" i="98"/>
  <c r="I106" i="98"/>
  <c r="I105" i="98"/>
  <c r="I104" i="98"/>
  <c r="I103" i="98"/>
  <c r="I102" i="98"/>
  <c r="I101" i="98"/>
  <c r="I100" i="98"/>
  <c r="I98" i="98"/>
  <c r="I97" i="98"/>
  <c r="I96" i="98"/>
  <c r="I95" i="98"/>
  <c r="I94" i="98"/>
  <c r="I92" i="98"/>
  <c r="I91" i="98"/>
  <c r="I89" i="98"/>
  <c r="I88" i="98"/>
  <c r="I87" i="98"/>
  <c r="I86" i="98"/>
  <c r="I85" i="98"/>
  <c r="F111" i="98" s="1"/>
  <c r="I78" i="98"/>
  <c r="I77" i="98"/>
  <c r="I75" i="98"/>
  <c r="I74" i="98"/>
  <c r="I73" i="98"/>
  <c r="I72" i="98"/>
  <c r="I71" i="98"/>
  <c r="I70" i="98"/>
  <c r="I69" i="98"/>
  <c r="I68" i="98"/>
  <c r="F80" i="98" s="1"/>
  <c r="I60" i="98"/>
  <c r="I59" i="98"/>
  <c r="F62" i="98" s="1"/>
  <c r="I52" i="98"/>
  <c r="I51" i="98"/>
  <c r="I50" i="98"/>
  <c r="I49" i="98"/>
  <c r="I48" i="98"/>
  <c r="I46" i="98"/>
  <c r="I45" i="98"/>
  <c r="I44" i="98"/>
  <c r="I43" i="98"/>
  <c r="I41" i="98"/>
  <c r="I40" i="98"/>
  <c r="I39" i="98"/>
  <c r="I38" i="98"/>
  <c r="I36" i="98"/>
  <c r="I35" i="98"/>
  <c r="I34" i="98"/>
  <c r="I32" i="98"/>
  <c r="I31" i="98"/>
  <c r="I30" i="98"/>
  <c r="I28" i="98"/>
  <c r="I27" i="98"/>
  <c r="I26" i="98"/>
  <c r="I25" i="98"/>
  <c r="I24" i="98"/>
  <c r="I22" i="98"/>
  <c r="I21" i="98"/>
  <c r="I20" i="98"/>
  <c r="K2" i="98" s="1"/>
  <c r="I19" i="98"/>
  <c r="I18" i="98"/>
  <c r="I17" i="98"/>
  <c r="C11" i="98"/>
  <c r="C12" i="98" s="1"/>
  <c r="C17" i="98" s="1"/>
  <c r="C18" i="98" s="1"/>
  <c r="C19" i="98" s="1"/>
  <c r="C20" i="98" s="1"/>
  <c r="C21" i="98" s="1"/>
  <c r="C22" i="98" s="1"/>
  <c r="C24" i="98" s="1"/>
  <c r="C25" i="98" s="1"/>
  <c r="C26" i="98" s="1"/>
  <c r="C27" i="98" s="1"/>
  <c r="C28" i="98" s="1"/>
  <c r="C30" i="98" s="1"/>
  <c r="C31" i="98" s="1"/>
  <c r="C32" i="98" s="1"/>
  <c r="C34" i="98" s="1"/>
  <c r="C35" i="98" s="1"/>
  <c r="C36" i="98" s="1"/>
  <c r="C38" i="98" s="1"/>
  <c r="C39" i="98" s="1"/>
  <c r="C40" i="98" s="1"/>
  <c r="C41" i="98" s="1"/>
  <c r="C43" i="98" s="1"/>
  <c r="C44" i="98" s="1"/>
  <c r="C45" i="98" s="1"/>
  <c r="C46" i="98" s="1"/>
  <c r="C48" i="98" s="1"/>
  <c r="C49" i="98" s="1"/>
  <c r="C50" i="98" s="1"/>
  <c r="C51" i="98" s="1"/>
  <c r="C52" i="98" s="1"/>
  <c r="C59" i="98" s="1"/>
  <c r="C60" i="98" s="1"/>
  <c r="C67" i="98" s="1"/>
  <c r="C70" i="98" l="1"/>
  <c r="C69" i="98"/>
  <c r="C71" i="98"/>
  <c r="C72" i="98" s="1"/>
  <c r="C73" i="98" s="1"/>
  <c r="C74" i="98" s="1"/>
  <c r="C75" i="98" s="1"/>
  <c r="C77" i="98" s="1"/>
  <c r="C78" i="98" s="1"/>
  <c r="C85" i="98" s="1"/>
  <c r="C86" i="98" s="1"/>
  <c r="C87" i="98" s="1"/>
  <c r="C88" i="98" s="1"/>
  <c r="C89" i="98" s="1"/>
  <c r="C91" i="98" s="1"/>
  <c r="C92" i="98" s="1"/>
  <c r="C94" i="98" s="1"/>
  <c r="C95" i="98" s="1"/>
  <c r="C96" i="98" s="1"/>
  <c r="C97" i="98" s="1"/>
  <c r="C98" i="98" s="1"/>
  <c r="C100" i="98" s="1"/>
  <c r="C101" i="98" s="1"/>
  <c r="C102" i="98" s="1"/>
  <c r="C103" i="98" s="1"/>
  <c r="C104" i="98" s="1"/>
  <c r="C105" i="98" s="1"/>
  <c r="C106" i="98" s="1"/>
  <c r="C107" i="98" s="1"/>
  <c r="C108" i="98" s="1"/>
  <c r="C116" i="98" s="1"/>
  <c r="C117" i="98" s="1"/>
  <c r="C118" i="98" s="1"/>
  <c r="C119" i="98" s="1"/>
  <c r="C121" i="98" s="1"/>
  <c r="C122" i="98" s="1"/>
  <c r="C128" i="98" s="1"/>
  <c r="F54" i="98"/>
  <c r="C110" i="100"/>
  <c r="C112" i="100" s="1"/>
  <c r="C111" i="100"/>
  <c r="C118" i="100" s="1"/>
  <c r="C119" i="100" s="1"/>
  <c r="H33" i="97"/>
  <c r="H32" i="97"/>
  <c r="H31" i="97"/>
  <c r="H30" i="97"/>
  <c r="H29" i="97"/>
  <c r="H28" i="97"/>
  <c r="H27" i="97"/>
  <c r="H26" i="97"/>
  <c r="H25" i="97"/>
  <c r="H24" i="97"/>
  <c r="H23" i="97"/>
  <c r="H22" i="97"/>
  <c r="H21" i="97"/>
  <c r="H20" i="97"/>
  <c r="H19" i="97"/>
  <c r="H18" i="97"/>
  <c r="H17" i="97"/>
  <c r="H16" i="97"/>
  <c r="H15" i="97"/>
  <c r="H14" i="97"/>
  <c r="H13" i="97"/>
  <c r="H12" i="97"/>
  <c r="H11" i="97"/>
  <c r="H10" i="97"/>
  <c r="H9" i="97"/>
  <c r="J2" i="97"/>
  <c r="I97" i="96"/>
  <c r="I96" i="96"/>
  <c r="I95" i="96"/>
  <c r="I94" i="96"/>
  <c r="I93" i="96"/>
  <c r="I92" i="96"/>
  <c r="I91" i="96"/>
  <c r="I60" i="96"/>
  <c r="I59" i="96"/>
  <c r="I21" i="96"/>
  <c r="I20" i="96"/>
  <c r="I19" i="96"/>
  <c r="I18" i="96"/>
  <c r="I17" i="96"/>
  <c r="I16" i="96"/>
  <c r="I15" i="96"/>
  <c r="I14" i="96"/>
  <c r="I13" i="96"/>
  <c r="I12" i="96"/>
  <c r="C12" i="96"/>
  <c r="C13" i="96" s="1"/>
  <c r="C14" i="96" s="1"/>
  <c r="C15" i="96" s="1"/>
  <c r="C16" i="96" s="1"/>
  <c r="C17" i="96" s="1"/>
  <c r="C18" i="96" s="1"/>
  <c r="C19" i="96" s="1"/>
  <c r="C20" i="96" s="1"/>
  <c r="C21" i="96" s="1"/>
  <c r="I11" i="96"/>
  <c r="F23" i="96" s="1"/>
  <c r="K2" i="96"/>
  <c r="G140" i="95"/>
  <c r="J28" i="95"/>
  <c r="J19" i="95"/>
  <c r="J18" i="95"/>
  <c r="J17" i="95"/>
  <c r="J16" i="95"/>
  <c r="J15" i="95"/>
  <c r="J14" i="95"/>
  <c r="L2" i="95" s="1"/>
  <c r="D13" i="95"/>
  <c r="D14" i="95" s="1"/>
  <c r="D15" i="95" s="1"/>
  <c r="D16" i="95" s="1"/>
  <c r="D17" i="95" s="1"/>
  <c r="D18" i="95" s="1"/>
  <c r="D19" i="95" s="1"/>
  <c r="J12" i="95"/>
  <c r="D12" i="95"/>
  <c r="J11" i="95"/>
  <c r="G21" i="95" s="1"/>
  <c r="G139" i="94"/>
  <c r="J27" i="94"/>
  <c r="J18" i="94"/>
  <c r="J17" i="94"/>
  <c r="J16" i="94"/>
  <c r="J15" i="94"/>
  <c r="J14" i="94"/>
  <c r="G20" i="94" s="1"/>
  <c r="J13" i="94"/>
  <c r="D13" i="94"/>
  <c r="D14" i="94" s="1"/>
  <c r="D15" i="94" s="1"/>
  <c r="D16" i="94" s="1"/>
  <c r="D17" i="94" s="1"/>
  <c r="D18" i="94" s="1"/>
  <c r="J12" i="94"/>
  <c r="D12" i="94"/>
  <c r="J11" i="94"/>
  <c r="H19" i="93"/>
  <c r="H18" i="93"/>
  <c r="H17" i="93"/>
  <c r="H16" i="93"/>
  <c r="H15" i="93"/>
  <c r="H14" i="93"/>
  <c r="H13" i="93"/>
  <c r="H12" i="93"/>
  <c r="H11" i="93"/>
  <c r="J2" i="93" s="1"/>
  <c r="H10" i="93"/>
  <c r="H9" i="93"/>
  <c r="H61" i="92"/>
  <c r="H60" i="92"/>
  <c r="H59" i="92"/>
  <c r="H58" i="92"/>
  <c r="H57" i="92"/>
  <c r="H56" i="92"/>
  <c r="H55" i="92"/>
  <c r="H54" i="92"/>
  <c r="H53" i="92"/>
  <c r="H52" i="92"/>
  <c r="H51" i="92"/>
  <c r="H50" i="92"/>
  <c r="H49" i="92"/>
  <c r="H48" i="92"/>
  <c r="H47" i="92"/>
  <c r="H46" i="92"/>
  <c r="H45" i="92"/>
  <c r="H44" i="92"/>
  <c r="H43" i="92"/>
  <c r="H42" i="92"/>
  <c r="H41" i="92"/>
  <c r="H40" i="92"/>
  <c r="H39" i="92"/>
  <c r="H38" i="92"/>
  <c r="H37" i="92"/>
  <c r="H36" i="92"/>
  <c r="H35" i="92"/>
  <c r="H34" i="92"/>
  <c r="H33" i="92"/>
  <c r="H32" i="92"/>
  <c r="H31" i="92"/>
  <c r="H30" i="92"/>
  <c r="H29" i="92"/>
  <c r="H28" i="92"/>
  <c r="H27" i="92"/>
  <c r="H26" i="92"/>
  <c r="H25" i="92"/>
  <c r="H24" i="92"/>
  <c r="H23" i="92"/>
  <c r="H22" i="92"/>
  <c r="H21" i="92"/>
  <c r="H20" i="92"/>
  <c r="H19" i="92"/>
  <c r="H18" i="92"/>
  <c r="H17" i="92"/>
  <c r="J2" i="92" s="1"/>
  <c r="H16" i="92"/>
  <c r="H15" i="92"/>
  <c r="H14" i="92"/>
  <c r="H13" i="92"/>
  <c r="H12" i="92"/>
  <c r="H11" i="92"/>
  <c r="H10" i="92"/>
  <c r="H9" i="92"/>
  <c r="K28" i="91"/>
  <c r="K27" i="91"/>
  <c r="K26" i="91"/>
  <c r="K25" i="91"/>
  <c r="M2" i="91" s="1"/>
  <c r="B22" i="91"/>
  <c r="H14" i="91"/>
  <c r="C14" i="91"/>
  <c r="K12" i="91"/>
  <c r="B12" i="91"/>
  <c r="J67" i="90"/>
  <c r="J52" i="90"/>
  <c r="J51" i="90"/>
  <c r="J50" i="90"/>
  <c r="J49" i="90"/>
  <c r="J48" i="90"/>
  <c r="J47" i="90"/>
  <c r="J46" i="90"/>
  <c r="J45" i="90"/>
  <c r="J44" i="90"/>
  <c r="J43" i="90"/>
  <c r="J42" i="90"/>
  <c r="J41" i="90"/>
  <c r="J40" i="90"/>
  <c r="J39" i="90"/>
  <c r="J38" i="90"/>
  <c r="J37" i="90"/>
  <c r="G54" i="90" s="1"/>
  <c r="J29" i="90"/>
  <c r="J28" i="90"/>
  <c r="J27" i="90"/>
  <c r="J26" i="90"/>
  <c r="J24" i="90"/>
  <c r="J23" i="90"/>
  <c r="J22" i="90"/>
  <c r="J21" i="90"/>
  <c r="J20" i="90"/>
  <c r="J19" i="90"/>
  <c r="J17" i="90"/>
  <c r="J16" i="90"/>
  <c r="J14" i="90"/>
  <c r="G32" i="90" s="1"/>
  <c r="J13" i="90"/>
  <c r="J12" i="90"/>
  <c r="D12" i="90"/>
  <c r="D13" i="90" s="1"/>
  <c r="D14" i="90" s="1"/>
  <c r="D16" i="90" s="1"/>
  <c r="D17" i="90" s="1"/>
  <c r="D19" i="90" s="1"/>
  <c r="D20" i="90" s="1"/>
  <c r="D21" i="90" s="1"/>
  <c r="D22" i="90" s="1"/>
  <c r="D23" i="90" s="1"/>
  <c r="D24" i="90" s="1"/>
  <c r="D26" i="90" s="1"/>
  <c r="D27" i="90" s="1"/>
  <c r="D28" i="90" s="1"/>
  <c r="D29" i="90" s="1"/>
  <c r="D37" i="90" s="1"/>
  <c r="D38" i="90" s="1"/>
  <c r="D39" i="90" s="1"/>
  <c r="D40" i="90" s="1"/>
  <c r="D41" i="90" s="1"/>
  <c r="D42" i="90" s="1"/>
  <c r="D43" i="90" s="1"/>
  <c r="D44" i="90" s="1"/>
  <c r="D45" i="90" s="1"/>
  <c r="D46" i="90" s="1"/>
  <c r="D47" i="90" s="1"/>
  <c r="D48" i="90" s="1"/>
  <c r="D49" i="90" s="1"/>
  <c r="D50" i="90" s="1"/>
  <c r="D51" i="90" s="1"/>
  <c r="D52" i="90" s="1"/>
  <c r="J11" i="90"/>
  <c r="J60" i="89"/>
  <c r="J31" i="89"/>
  <c r="J30" i="89"/>
  <c r="J29" i="89"/>
  <c r="J28" i="89"/>
  <c r="J27" i="89"/>
  <c r="J25" i="89"/>
  <c r="J24" i="89"/>
  <c r="J23" i="89"/>
  <c r="L2" i="89" s="1"/>
  <c r="J22" i="89"/>
  <c r="J21" i="89"/>
  <c r="J20" i="89"/>
  <c r="J19" i="89"/>
  <c r="J18" i="89"/>
  <c r="J17" i="89"/>
  <c r="J16" i="89"/>
  <c r="J15" i="89"/>
  <c r="J14" i="89"/>
  <c r="J13" i="89"/>
  <c r="J12" i="89"/>
  <c r="J11" i="89"/>
  <c r="G33" i="89" s="1"/>
  <c r="H18" i="88"/>
  <c r="H17" i="88"/>
  <c r="H16" i="88"/>
  <c r="J2" i="88" s="1"/>
  <c r="H15" i="88"/>
  <c r="H14" i="88"/>
  <c r="H13" i="88"/>
  <c r="H12" i="88"/>
  <c r="H11" i="88"/>
  <c r="H10" i="88"/>
  <c r="H9" i="88"/>
  <c r="I72" i="87"/>
  <c r="I71" i="87"/>
  <c r="I70" i="87"/>
  <c r="I69" i="87"/>
  <c r="I68" i="87"/>
  <c r="I67" i="87"/>
  <c r="I38" i="87"/>
  <c r="I37" i="87"/>
  <c r="I36" i="87"/>
  <c r="I35" i="87"/>
  <c r="I34" i="87"/>
  <c r="I33" i="87"/>
  <c r="I32" i="87"/>
  <c r="I31" i="87"/>
  <c r="I30" i="87"/>
  <c r="I29" i="87"/>
  <c r="I28" i="87"/>
  <c r="I27" i="87"/>
  <c r="I26" i="87"/>
  <c r="I25" i="87"/>
  <c r="I24" i="87"/>
  <c r="I23" i="87"/>
  <c r="I22" i="87"/>
  <c r="I21" i="87"/>
  <c r="I20" i="87"/>
  <c r="I19" i="87"/>
  <c r="I18" i="87"/>
  <c r="I17" i="87"/>
  <c r="I16" i="87"/>
  <c r="I15" i="87"/>
  <c r="C15" i="87"/>
  <c r="C16" i="87" s="1"/>
  <c r="C17" i="87" s="1"/>
  <c r="C18" i="87" s="1"/>
  <c r="C19" i="87" s="1"/>
  <c r="C20" i="87" s="1"/>
  <c r="C21" i="87" s="1"/>
  <c r="C22" i="87" s="1"/>
  <c r="C23" i="87" s="1"/>
  <c r="C24" i="87" s="1"/>
  <c r="C25" i="87" s="1"/>
  <c r="C26" i="87" s="1"/>
  <c r="C27" i="87" s="1"/>
  <c r="C28" i="87" s="1"/>
  <c r="C29" i="87" s="1"/>
  <c r="C30" i="87" s="1"/>
  <c r="C31" i="87" s="1"/>
  <c r="C32" i="87" s="1"/>
  <c r="C33" i="87" s="1"/>
  <c r="C34" i="87" s="1"/>
  <c r="C35" i="87" s="1"/>
  <c r="C36" i="87" s="1"/>
  <c r="C37" i="87" s="1"/>
  <c r="C38" i="87" s="1"/>
  <c r="I14" i="87"/>
  <c r="K2" i="87" s="1"/>
  <c r="C14" i="87"/>
  <c r="I13" i="87"/>
  <c r="H37" i="86"/>
  <c r="H36" i="86"/>
  <c r="H35" i="86"/>
  <c r="H34" i="86"/>
  <c r="H33" i="86"/>
  <c r="H32" i="86"/>
  <c r="H31" i="86"/>
  <c r="H30" i="86"/>
  <c r="H29" i="86"/>
  <c r="H28" i="86"/>
  <c r="H27" i="86"/>
  <c r="H26" i="86"/>
  <c r="H25" i="86"/>
  <c r="H24" i="86"/>
  <c r="H23" i="86"/>
  <c r="H22" i="86"/>
  <c r="H21" i="86"/>
  <c r="H20" i="86"/>
  <c r="H19" i="86"/>
  <c r="H18" i="86"/>
  <c r="H17" i="86"/>
  <c r="H16" i="86"/>
  <c r="H15" i="86"/>
  <c r="H14" i="86"/>
  <c r="H13" i="86"/>
  <c r="H12" i="86"/>
  <c r="H11" i="86"/>
  <c r="H10" i="86"/>
  <c r="H9" i="86"/>
  <c r="J2" i="86" s="1"/>
  <c r="H46" i="85"/>
  <c r="H45" i="85"/>
  <c r="H44" i="85"/>
  <c r="H43" i="85"/>
  <c r="H42" i="85"/>
  <c r="H41" i="85"/>
  <c r="H40" i="85"/>
  <c r="H39" i="85"/>
  <c r="H38" i="85"/>
  <c r="H37" i="85"/>
  <c r="H36" i="85"/>
  <c r="H35" i="85"/>
  <c r="H34" i="85"/>
  <c r="H33" i="85"/>
  <c r="H32" i="85"/>
  <c r="H31" i="85"/>
  <c r="H30" i="85"/>
  <c r="H29" i="85"/>
  <c r="H28" i="85"/>
  <c r="H27" i="85"/>
  <c r="H26" i="85"/>
  <c r="H25" i="85"/>
  <c r="H24" i="85"/>
  <c r="H23" i="85"/>
  <c r="H22" i="85"/>
  <c r="H21" i="85"/>
  <c r="H20" i="85"/>
  <c r="H19" i="85"/>
  <c r="H18" i="85"/>
  <c r="H17" i="85"/>
  <c r="H16" i="85"/>
  <c r="J2" i="85" s="1"/>
  <c r="H15" i="85"/>
  <c r="H14" i="85"/>
  <c r="H13" i="85"/>
  <c r="H12" i="85"/>
  <c r="H11" i="85"/>
  <c r="H10" i="85"/>
  <c r="H9" i="85"/>
  <c r="I213" i="83"/>
  <c r="I212" i="83"/>
  <c r="I211" i="83"/>
  <c r="I206" i="83"/>
  <c r="I205" i="83"/>
  <c r="I204" i="83"/>
  <c r="I203" i="83"/>
  <c r="I202" i="83"/>
  <c r="I201" i="83"/>
  <c r="I200" i="83"/>
  <c r="I199" i="83"/>
  <c r="I198" i="83"/>
  <c r="I197" i="83"/>
  <c r="I196" i="83"/>
  <c r="I195" i="83"/>
  <c r="I194" i="83"/>
  <c r="I193" i="83"/>
  <c r="I192" i="83"/>
  <c r="I191" i="83"/>
  <c r="I190" i="83"/>
  <c r="I189" i="83"/>
  <c r="I188" i="83"/>
  <c r="I187" i="83"/>
  <c r="I186" i="83"/>
  <c r="I185" i="83"/>
  <c r="I184" i="83"/>
  <c r="I183" i="83"/>
  <c r="I182" i="83"/>
  <c r="I181" i="83"/>
  <c r="F209" i="83" s="1"/>
  <c r="I180" i="83"/>
  <c r="I179" i="83"/>
  <c r="I172" i="83"/>
  <c r="I171" i="83"/>
  <c r="I170" i="83"/>
  <c r="I169" i="83"/>
  <c r="I168" i="83"/>
  <c r="I167" i="83"/>
  <c r="I166" i="83"/>
  <c r="I165" i="83"/>
  <c r="I164" i="83"/>
  <c r="I163" i="83"/>
  <c r="I162" i="83"/>
  <c r="I161" i="83"/>
  <c r="I160" i="83"/>
  <c r="I159" i="83"/>
  <c r="I158" i="83"/>
  <c r="I157" i="83"/>
  <c r="I156" i="83"/>
  <c r="I155" i="83"/>
  <c r="I154" i="83"/>
  <c r="I153" i="83"/>
  <c r="I152" i="83"/>
  <c r="I151" i="83"/>
  <c r="I150" i="83"/>
  <c r="I149" i="83"/>
  <c r="I148" i="83"/>
  <c r="I147" i="83"/>
  <c r="I146" i="83"/>
  <c r="I145" i="83"/>
  <c r="I144" i="83"/>
  <c r="I143" i="83"/>
  <c r="I142" i="83"/>
  <c r="I141" i="83"/>
  <c r="I140" i="83"/>
  <c r="I139" i="83"/>
  <c r="I138" i="83"/>
  <c r="I137" i="83"/>
  <c r="F174" i="83" s="1"/>
  <c r="I130" i="83"/>
  <c r="F132" i="83" s="1"/>
  <c r="I129" i="83"/>
  <c r="I128" i="83"/>
  <c r="I127" i="83"/>
  <c r="I126" i="83"/>
  <c r="I125" i="83"/>
  <c r="I124" i="83"/>
  <c r="I123" i="83"/>
  <c r="I116" i="83"/>
  <c r="I115" i="83"/>
  <c r="I114" i="83"/>
  <c r="I113" i="83"/>
  <c r="I112" i="83"/>
  <c r="I111" i="83"/>
  <c r="I110" i="83"/>
  <c r="I109" i="83"/>
  <c r="I108" i="83"/>
  <c r="I107" i="83"/>
  <c r="I106" i="83"/>
  <c r="I105" i="83"/>
  <c r="I104" i="83"/>
  <c r="I103" i="83"/>
  <c r="I102" i="83"/>
  <c r="I101" i="83"/>
  <c r="I100" i="83"/>
  <c r="F118" i="83" s="1"/>
  <c r="I92" i="83"/>
  <c r="I91" i="83"/>
  <c r="I90" i="83"/>
  <c r="I89" i="83"/>
  <c r="I88" i="83"/>
  <c r="I87" i="83"/>
  <c r="I86" i="83"/>
  <c r="F94" i="83" s="1"/>
  <c r="I79" i="83"/>
  <c r="I78" i="83"/>
  <c r="I77" i="83"/>
  <c r="I76" i="83"/>
  <c r="I75" i="83"/>
  <c r="I74" i="83"/>
  <c r="I73" i="83"/>
  <c r="I72" i="83"/>
  <c r="I71" i="83"/>
  <c r="I70" i="83"/>
  <c r="I69" i="83"/>
  <c r="I68" i="83"/>
  <c r="I67" i="83"/>
  <c r="I66" i="83"/>
  <c r="I65" i="83"/>
  <c r="I64" i="83"/>
  <c r="I63" i="83"/>
  <c r="I62" i="83"/>
  <c r="I61" i="83"/>
  <c r="I60" i="83"/>
  <c r="I59" i="83"/>
  <c r="I58" i="83"/>
  <c r="I57" i="83"/>
  <c r="I56" i="83"/>
  <c r="I55" i="83"/>
  <c r="I54" i="83"/>
  <c r="I53" i="83"/>
  <c r="I52" i="83"/>
  <c r="I51" i="83"/>
  <c r="I50" i="83"/>
  <c r="I49" i="83"/>
  <c r="I48" i="83"/>
  <c r="I47" i="83"/>
  <c r="I46" i="83"/>
  <c r="I45" i="83"/>
  <c r="I44" i="83"/>
  <c r="I43" i="83"/>
  <c r="I42" i="83"/>
  <c r="I41" i="83"/>
  <c r="I40" i="83"/>
  <c r="I39" i="83"/>
  <c r="I38" i="83"/>
  <c r="I37" i="83"/>
  <c r="I36" i="83"/>
  <c r="I35" i="83"/>
  <c r="I34" i="83"/>
  <c r="I33" i="83"/>
  <c r="I32" i="83"/>
  <c r="I31" i="83"/>
  <c r="I30" i="83"/>
  <c r="I29" i="83"/>
  <c r="I28" i="83"/>
  <c r="I27" i="83"/>
  <c r="I26" i="83"/>
  <c r="I25" i="83"/>
  <c r="I24" i="83"/>
  <c r="I23" i="83"/>
  <c r="I22" i="83"/>
  <c r="I21" i="83"/>
  <c r="I20" i="83"/>
  <c r="I19" i="83"/>
  <c r="I18" i="83"/>
  <c r="F81" i="83" s="1"/>
  <c r="C11" i="83"/>
  <c r="C12" i="83" s="1"/>
  <c r="C13" i="83" s="1"/>
  <c r="C18" i="83" s="1"/>
  <c r="C19" i="83" s="1"/>
  <c r="C20" i="83" s="1"/>
  <c r="C21" i="83" s="1"/>
  <c r="C22" i="83" s="1"/>
  <c r="C23" i="83" s="1"/>
  <c r="C24" i="83" s="1"/>
  <c r="C25" i="83" s="1"/>
  <c r="C26" i="83" s="1"/>
  <c r="C27" i="83" s="1"/>
  <c r="C28" i="83" s="1"/>
  <c r="C29" i="83" s="1"/>
  <c r="C30" i="83" s="1"/>
  <c r="C31" i="83" s="1"/>
  <c r="C32" i="83" s="1"/>
  <c r="C33" i="83" s="1"/>
  <c r="C34" i="83" s="1"/>
  <c r="C35" i="83" s="1"/>
  <c r="C36" i="83" s="1"/>
  <c r="C37" i="83" s="1"/>
  <c r="C38" i="83" s="1"/>
  <c r="C39" i="83" s="1"/>
  <c r="C40" i="83" s="1"/>
  <c r="C41" i="83" s="1"/>
  <c r="C42" i="83" s="1"/>
  <c r="C43" i="83" s="1"/>
  <c r="C44" i="83" s="1"/>
  <c r="C45" i="83" s="1"/>
  <c r="C46" i="83" s="1"/>
  <c r="C47" i="83" s="1"/>
  <c r="C48" i="83" s="1"/>
  <c r="C49" i="83" s="1"/>
  <c r="C50" i="83" s="1"/>
  <c r="C51" i="83" s="1"/>
  <c r="C52" i="83" s="1"/>
  <c r="C53" i="83" s="1"/>
  <c r="C54" i="83" s="1"/>
  <c r="C55" i="83" s="1"/>
  <c r="C56" i="83" s="1"/>
  <c r="C57" i="83" s="1"/>
  <c r="C58" i="83" s="1"/>
  <c r="C59" i="83" s="1"/>
  <c r="C60" i="83" s="1"/>
  <c r="C61" i="83" s="1"/>
  <c r="C62" i="83" s="1"/>
  <c r="C63" i="83" s="1"/>
  <c r="C64" i="83" s="1"/>
  <c r="C65" i="83" s="1"/>
  <c r="C66" i="83" s="1"/>
  <c r="C67" i="83" s="1"/>
  <c r="C68" i="83" s="1"/>
  <c r="C69" i="83" s="1"/>
  <c r="C70" i="83" s="1"/>
  <c r="C71" i="83" s="1"/>
  <c r="C72" i="83" s="1"/>
  <c r="C73" i="83" s="1"/>
  <c r="C74" i="83" s="1"/>
  <c r="C75" i="83" s="1"/>
  <c r="C76" i="83" s="1"/>
  <c r="C77" i="83" s="1"/>
  <c r="C78" i="83" s="1"/>
  <c r="C79" i="83" s="1"/>
  <c r="C86" i="83" s="1"/>
  <c r="C87" i="83" s="1"/>
  <c r="C88" i="83" s="1"/>
  <c r="C89" i="83" s="1"/>
  <c r="C90" i="83" s="1"/>
  <c r="C91" i="83" s="1"/>
  <c r="C92" i="83" s="1"/>
  <c r="C100" i="83" s="1"/>
  <c r="C101" i="83" s="1"/>
  <c r="C102" i="83" s="1"/>
  <c r="C103" i="83" s="1"/>
  <c r="C104" i="83" s="1"/>
  <c r="C105" i="83" s="1"/>
  <c r="C106" i="83" s="1"/>
  <c r="C107" i="83" s="1"/>
  <c r="C108" i="83" s="1"/>
  <c r="C109" i="83" s="1"/>
  <c r="C110" i="83" s="1"/>
  <c r="C111" i="83" s="1"/>
  <c r="C112" i="83" s="1"/>
  <c r="C113" i="83" s="1"/>
  <c r="C114" i="83" s="1"/>
  <c r="C115" i="83" s="1"/>
  <c r="C116" i="83" s="1"/>
  <c r="C123" i="83" s="1"/>
  <c r="C124" i="83" s="1"/>
  <c r="C125" i="83" s="1"/>
  <c r="C126" i="83" s="1"/>
  <c r="C127" i="83" s="1"/>
  <c r="C128" i="83" s="1"/>
  <c r="C129" i="83" s="1"/>
  <c r="C130" i="83" s="1"/>
  <c r="C137" i="83" s="1"/>
  <c r="C138" i="83" s="1"/>
  <c r="C139" i="83" s="1"/>
  <c r="C140" i="83" s="1"/>
  <c r="C141" i="83" s="1"/>
  <c r="C142" i="83" s="1"/>
  <c r="C143" i="83" s="1"/>
  <c r="C144" i="83" s="1"/>
  <c r="C145" i="83" s="1"/>
  <c r="C146" i="83" s="1"/>
  <c r="C147" i="83" s="1"/>
  <c r="C148" i="83" s="1"/>
  <c r="C149" i="83" s="1"/>
  <c r="C150" i="83" s="1"/>
  <c r="C151" i="83" s="1"/>
  <c r="C152" i="83" s="1"/>
  <c r="C153" i="83" s="1"/>
  <c r="C154" i="83" s="1"/>
  <c r="C155" i="83" s="1"/>
  <c r="C156" i="83" s="1"/>
  <c r="C157" i="83" s="1"/>
  <c r="C158" i="83" s="1"/>
  <c r="C159" i="83" s="1"/>
  <c r="C160" i="83" s="1"/>
  <c r="C161" i="83" s="1"/>
  <c r="C162" i="83" s="1"/>
  <c r="C163" i="83" s="1"/>
  <c r="C164" i="83" s="1"/>
  <c r="C165" i="83" s="1"/>
  <c r="C166" i="83" s="1"/>
  <c r="C167" i="83" s="1"/>
  <c r="C168" i="83" s="1"/>
  <c r="C169" i="83" s="1"/>
  <c r="C170" i="83" s="1"/>
  <c r="C171" i="83" s="1"/>
  <c r="C172" i="83" s="1"/>
  <c r="C179" i="83" s="1"/>
  <c r="C180" i="83" s="1"/>
  <c r="C181" i="83" s="1"/>
  <c r="C182" i="83" s="1"/>
  <c r="C183" i="83" s="1"/>
  <c r="C184" i="83" s="1"/>
  <c r="C185" i="83" s="1"/>
  <c r="C186" i="83" s="1"/>
  <c r="C187" i="83" s="1"/>
  <c r="C188" i="83" s="1"/>
  <c r="C189" i="83" s="1"/>
  <c r="C190" i="83" s="1"/>
  <c r="C192" i="83" s="1"/>
  <c r="C193" i="83" s="1"/>
  <c r="C194" i="83" s="1"/>
  <c r="C195" i="83" s="1"/>
  <c r="C196" i="83" s="1"/>
  <c r="C197" i="83" s="1"/>
  <c r="C198" i="83" s="1"/>
  <c r="C199" i="83" s="1"/>
  <c r="C200" i="83" s="1"/>
  <c r="C201" i="83" s="1"/>
  <c r="C202" i="83" s="1"/>
  <c r="C203" i="83" s="1"/>
  <c r="C204" i="83" s="1"/>
  <c r="C205" i="83" s="1"/>
  <c r="C206" i="83" s="1"/>
  <c r="C207" i="83" s="1"/>
  <c r="F41" i="87" l="1"/>
  <c r="L2" i="90"/>
  <c r="C120" i="100"/>
  <c r="C126" i="100"/>
  <c r="C127" i="100" s="1"/>
  <c r="C128" i="100" s="1"/>
  <c r="C129" i="100" s="1"/>
  <c r="C130" i="100" s="1"/>
  <c r="C131" i="100" s="1"/>
  <c r="C132" i="100" s="1"/>
  <c r="C133" i="100" s="1"/>
  <c r="C135" i="100" s="1"/>
  <c r="C136" i="100" s="1"/>
  <c r="L2" i="94"/>
  <c r="K2" i="83"/>
  <c r="H252" i="82"/>
  <c r="H251" i="82"/>
  <c r="H250" i="82"/>
  <c r="H249" i="82"/>
  <c r="H248" i="82"/>
  <c r="H247" i="82"/>
  <c r="H246" i="82"/>
  <c r="H245" i="82"/>
  <c r="H244" i="82"/>
  <c r="H243" i="82"/>
  <c r="H242" i="82"/>
  <c r="H241" i="82"/>
  <c r="H240" i="82"/>
  <c r="H239" i="82"/>
  <c r="H238" i="82"/>
  <c r="H237" i="82"/>
  <c r="H236" i="82"/>
  <c r="H235" i="82"/>
  <c r="H234" i="82"/>
  <c r="H233" i="82"/>
  <c r="H232" i="82"/>
  <c r="H231" i="82"/>
  <c r="H230" i="82"/>
  <c r="H229" i="82"/>
  <c r="H228" i="82"/>
  <c r="H227" i="82"/>
  <c r="H226" i="82"/>
  <c r="H225" i="82"/>
  <c r="H224" i="82"/>
  <c r="H223" i="82"/>
  <c r="H222" i="82"/>
  <c r="H221" i="82"/>
  <c r="H220" i="82"/>
  <c r="H219" i="82"/>
  <c r="H218" i="82"/>
  <c r="H217" i="82"/>
  <c r="H216" i="82"/>
  <c r="H215" i="82"/>
  <c r="H214" i="82"/>
  <c r="H213" i="82"/>
  <c r="H212" i="82"/>
  <c r="H211" i="82"/>
  <c r="H210" i="82"/>
  <c r="H209" i="82"/>
  <c r="H208" i="82"/>
  <c r="H207" i="82"/>
  <c r="H206" i="82"/>
  <c r="H205" i="82"/>
  <c r="H204" i="82"/>
  <c r="H203" i="82"/>
  <c r="H202" i="82"/>
  <c r="H201" i="82"/>
  <c r="H200" i="82"/>
  <c r="H199" i="82"/>
  <c r="H198" i="82"/>
  <c r="H197" i="82"/>
  <c r="H196" i="82"/>
  <c r="H195" i="82"/>
  <c r="H194" i="82"/>
  <c r="H193" i="82"/>
  <c r="H192" i="82"/>
  <c r="H191" i="82"/>
  <c r="H190" i="82"/>
  <c r="H189" i="82"/>
  <c r="H188" i="82"/>
  <c r="H187" i="82"/>
  <c r="H186" i="82"/>
  <c r="H185" i="82"/>
  <c r="H184" i="82"/>
  <c r="H183" i="82"/>
  <c r="H182" i="82"/>
  <c r="H181" i="82"/>
  <c r="H180" i="82"/>
  <c r="H179" i="82"/>
  <c r="H178" i="82"/>
  <c r="H177" i="82"/>
  <c r="H176" i="82"/>
  <c r="H175" i="82"/>
  <c r="H174" i="82"/>
  <c r="H173" i="82"/>
  <c r="H172" i="82"/>
  <c r="H171" i="82"/>
  <c r="H170" i="82"/>
  <c r="H169" i="82"/>
  <c r="H168" i="82"/>
  <c r="H167" i="82"/>
  <c r="H166" i="82"/>
  <c r="H165" i="82"/>
  <c r="H164" i="82"/>
  <c r="H163" i="82"/>
  <c r="H162" i="82"/>
  <c r="H161" i="82"/>
  <c r="H160" i="82"/>
  <c r="H159" i="82"/>
  <c r="H158" i="82"/>
  <c r="H157" i="82"/>
  <c r="H156" i="82"/>
  <c r="H155" i="82"/>
  <c r="H154" i="82"/>
  <c r="H153" i="82"/>
  <c r="H152" i="82"/>
  <c r="H151" i="82"/>
  <c r="H150" i="82"/>
  <c r="H149" i="82"/>
  <c r="H148" i="82"/>
  <c r="H147" i="82"/>
  <c r="H146" i="82"/>
  <c r="H145" i="82"/>
  <c r="H144" i="82"/>
  <c r="H143" i="82"/>
  <c r="H142" i="82"/>
  <c r="H141" i="82"/>
  <c r="H140" i="82"/>
  <c r="H139" i="82"/>
  <c r="H138" i="82"/>
  <c r="H137" i="82"/>
  <c r="H136" i="82"/>
  <c r="H135" i="82"/>
  <c r="H134" i="82"/>
  <c r="H133" i="82"/>
  <c r="H132" i="82"/>
  <c r="H131" i="82"/>
  <c r="H130" i="82"/>
  <c r="H129" i="82"/>
  <c r="H128" i="82"/>
  <c r="H127" i="82"/>
  <c r="H126" i="82"/>
  <c r="H125" i="82"/>
  <c r="H124" i="82"/>
  <c r="H123" i="82"/>
  <c r="H122" i="82"/>
  <c r="H121" i="82"/>
  <c r="H120" i="82"/>
  <c r="H119" i="82"/>
  <c r="H118" i="82"/>
  <c r="H117" i="82"/>
  <c r="H116" i="82"/>
  <c r="H115" i="82"/>
  <c r="H114" i="82"/>
  <c r="H113" i="82"/>
  <c r="H112" i="82"/>
  <c r="H111" i="82"/>
  <c r="H110" i="82"/>
  <c r="H109" i="82"/>
  <c r="H108" i="82"/>
  <c r="H107" i="82"/>
  <c r="H106" i="82"/>
  <c r="H105" i="82"/>
  <c r="H104" i="82"/>
  <c r="H103" i="82"/>
  <c r="H102" i="82"/>
  <c r="H101" i="82"/>
  <c r="H100" i="82"/>
  <c r="H99" i="82"/>
  <c r="H98" i="82"/>
  <c r="H97" i="82"/>
  <c r="H96" i="82"/>
  <c r="H95" i="82"/>
  <c r="H94" i="82"/>
  <c r="H93" i="82"/>
  <c r="H92" i="82"/>
  <c r="H91" i="82"/>
  <c r="H90" i="82"/>
  <c r="H89" i="82"/>
  <c r="H88" i="82"/>
  <c r="H87" i="82"/>
  <c r="H86" i="82"/>
  <c r="H85" i="82"/>
  <c r="H84" i="82"/>
  <c r="H83" i="82"/>
  <c r="H82" i="82"/>
  <c r="H81" i="82"/>
  <c r="H80" i="82"/>
  <c r="H79" i="82"/>
  <c r="H78" i="82"/>
  <c r="H77" i="82"/>
  <c r="H76" i="82"/>
  <c r="H75" i="82"/>
  <c r="H74" i="82"/>
  <c r="H73" i="82"/>
  <c r="H72" i="82"/>
  <c r="H71" i="82"/>
  <c r="H70" i="82"/>
  <c r="H69" i="82"/>
  <c r="H68" i="82"/>
  <c r="H67" i="82"/>
  <c r="H66" i="82"/>
  <c r="H65" i="82"/>
  <c r="H64" i="82"/>
  <c r="H63" i="82"/>
  <c r="H62" i="82"/>
  <c r="H61" i="82"/>
  <c r="H60" i="82"/>
  <c r="H59" i="82"/>
  <c r="H58" i="82"/>
  <c r="H57" i="82"/>
  <c r="H56" i="82"/>
  <c r="H55" i="82"/>
  <c r="H54" i="82"/>
  <c r="H53" i="82"/>
  <c r="H52" i="82"/>
  <c r="H51" i="82"/>
  <c r="H50" i="82"/>
  <c r="H49" i="82"/>
  <c r="H48" i="82"/>
  <c r="H47" i="82"/>
  <c r="H46" i="82"/>
  <c r="H45" i="82"/>
  <c r="H44" i="82"/>
  <c r="H43" i="82"/>
  <c r="H42" i="82"/>
  <c r="H41" i="82"/>
  <c r="H40" i="82"/>
  <c r="H39" i="82"/>
  <c r="H38" i="82"/>
  <c r="H37" i="82"/>
  <c r="H36" i="82"/>
  <c r="H35" i="82"/>
  <c r="H34" i="82"/>
  <c r="H33" i="82"/>
  <c r="H32" i="82"/>
  <c r="H31" i="82"/>
  <c r="H30" i="82"/>
  <c r="H29" i="82"/>
  <c r="H28" i="82"/>
  <c r="H27" i="82"/>
  <c r="H26" i="82"/>
  <c r="H25" i="82"/>
  <c r="H24" i="82"/>
  <c r="H23" i="82"/>
  <c r="H22" i="82"/>
  <c r="H21" i="82"/>
  <c r="H20" i="82"/>
  <c r="H19" i="82"/>
  <c r="J2" i="82" s="1"/>
  <c r="H18" i="82"/>
  <c r="H17" i="82"/>
  <c r="H16" i="82"/>
  <c r="H15" i="82"/>
  <c r="H14" i="82"/>
  <c r="H13" i="82"/>
  <c r="H12" i="82"/>
  <c r="H11" i="82"/>
  <c r="H10" i="82"/>
  <c r="H9" i="82"/>
  <c r="H36" i="81"/>
  <c r="H35" i="81"/>
  <c r="H34" i="81"/>
  <c r="H33" i="81"/>
  <c r="H32" i="81"/>
  <c r="H31" i="81"/>
  <c r="H30" i="81"/>
  <c r="H29" i="81"/>
  <c r="H28" i="81"/>
  <c r="H27" i="81"/>
  <c r="H26" i="81"/>
  <c r="H25" i="81"/>
  <c r="H24" i="81"/>
  <c r="H23" i="81"/>
  <c r="H22" i="81"/>
  <c r="H21" i="81"/>
  <c r="H20" i="81"/>
  <c r="H19" i="81"/>
  <c r="H18" i="81"/>
  <c r="H17" i="81"/>
  <c r="H16" i="81"/>
  <c r="J2" i="81" s="1"/>
  <c r="H15" i="81"/>
  <c r="H14" i="81"/>
  <c r="H13" i="81"/>
  <c r="H12" i="81"/>
  <c r="H11" i="81"/>
  <c r="H10" i="81"/>
  <c r="H9" i="81"/>
  <c r="I23" i="80"/>
  <c r="I17" i="80"/>
  <c r="I16" i="80"/>
  <c r="I15" i="80"/>
  <c r="F19" i="80" s="1"/>
  <c r="I14" i="80"/>
  <c r="I13" i="80"/>
  <c r="I12" i="80"/>
  <c r="C12" i="80"/>
  <c r="C13" i="80" s="1"/>
  <c r="C14" i="80" s="1"/>
  <c r="C15" i="80" s="1"/>
  <c r="C16" i="80" s="1"/>
  <c r="C17" i="80" s="1"/>
  <c r="I11" i="80"/>
  <c r="K2" i="80" l="1"/>
  <c r="C138" i="100"/>
  <c r="C140" i="100" s="1"/>
  <c r="C141" i="100" s="1"/>
  <c r="C142" i="100" s="1"/>
  <c r="C144" i="100" s="1"/>
  <c r="C145" i="100" s="1"/>
  <c r="C146" i="100" s="1"/>
  <c r="C147" i="100" s="1"/>
  <c r="C137" i="100"/>
  <c r="F293" i="79"/>
  <c r="I181" i="79"/>
  <c r="I176" i="79"/>
  <c r="I175" i="79"/>
  <c r="I174" i="79"/>
  <c r="I173" i="79"/>
  <c r="I172" i="79"/>
  <c r="I171" i="79"/>
  <c r="I170" i="79"/>
  <c r="I169" i="79"/>
  <c r="I168" i="79"/>
  <c r="I167" i="79"/>
  <c r="I166" i="79"/>
  <c r="I165" i="79"/>
  <c r="I164" i="79"/>
  <c r="I163" i="79"/>
  <c r="I162" i="79"/>
  <c r="I161" i="79"/>
  <c r="I160" i="79"/>
  <c r="I159" i="79"/>
  <c r="I158" i="79"/>
  <c r="I157" i="79"/>
  <c r="I156" i="79"/>
  <c r="I155" i="79"/>
  <c r="I154" i="79"/>
  <c r="I153" i="79"/>
  <c r="I152" i="79"/>
  <c r="I151" i="79"/>
  <c r="I150" i="79"/>
  <c r="I149" i="79"/>
  <c r="I148" i="79"/>
  <c r="I147" i="79"/>
  <c r="I146" i="79"/>
  <c r="I145" i="79"/>
  <c r="I144" i="79"/>
  <c r="I143" i="79"/>
  <c r="I142" i="79"/>
  <c r="I141" i="79"/>
  <c r="I140" i="79"/>
  <c r="I139" i="79"/>
  <c r="I138" i="79"/>
  <c r="F177" i="79" s="1"/>
  <c r="I132" i="79"/>
  <c r="I131" i="79"/>
  <c r="I130" i="79"/>
  <c r="F134" i="79" s="1"/>
  <c r="I124" i="79"/>
  <c r="I123" i="79"/>
  <c r="I122" i="79"/>
  <c r="I121" i="79"/>
  <c r="I120" i="79"/>
  <c r="I119" i="79"/>
  <c r="I118" i="79"/>
  <c r="I117" i="79"/>
  <c r="I116" i="79"/>
  <c r="I115" i="79"/>
  <c r="F126" i="79" s="1"/>
  <c r="F110" i="79"/>
  <c r="I108" i="79"/>
  <c r="I107" i="79"/>
  <c r="I106" i="79"/>
  <c r="I105" i="79"/>
  <c r="I104" i="79"/>
  <c r="I103" i="79"/>
  <c r="I102" i="79"/>
  <c r="I101" i="79"/>
  <c r="I100" i="79"/>
  <c r="I99" i="79"/>
  <c r="I90" i="79"/>
  <c r="I89" i="79"/>
  <c r="I88" i="79"/>
  <c r="I87" i="79"/>
  <c r="I86" i="79"/>
  <c r="I85" i="79"/>
  <c r="I84" i="79"/>
  <c r="I83" i="79"/>
  <c r="I82" i="79"/>
  <c r="I81" i="79"/>
  <c r="I80" i="79"/>
  <c r="I79" i="79"/>
  <c r="I78" i="79"/>
  <c r="I77" i="79"/>
  <c r="I76" i="79"/>
  <c r="I75" i="79"/>
  <c r="I74" i="79"/>
  <c r="I73" i="79"/>
  <c r="F92" i="79" s="1"/>
  <c r="I67" i="79"/>
  <c r="I66" i="79"/>
  <c r="F69" i="79" s="1"/>
  <c r="I60" i="79"/>
  <c r="I59" i="79"/>
  <c r="I58" i="79"/>
  <c r="I57" i="79"/>
  <c r="I56" i="79"/>
  <c r="I55" i="79"/>
  <c r="I54" i="79"/>
  <c r="I53" i="79"/>
  <c r="I52" i="79"/>
  <c r="I51" i="79"/>
  <c r="I49" i="79"/>
  <c r="I48" i="79"/>
  <c r="I47" i="79"/>
  <c r="I46" i="79"/>
  <c r="I45" i="79"/>
  <c r="I44" i="79"/>
  <c r="I43" i="79"/>
  <c r="I42" i="79"/>
  <c r="I40" i="79"/>
  <c r="I39" i="79"/>
  <c r="I38" i="79"/>
  <c r="I37" i="79"/>
  <c r="I36" i="79"/>
  <c r="I34" i="79"/>
  <c r="I33" i="79"/>
  <c r="I32" i="79"/>
  <c r="I31" i="79"/>
  <c r="I29" i="79"/>
  <c r="I28" i="79"/>
  <c r="I26" i="79"/>
  <c r="I25" i="79"/>
  <c r="I24" i="79"/>
  <c r="I23" i="79"/>
  <c r="I21" i="79"/>
  <c r="I20" i="79"/>
  <c r="I19" i="79"/>
  <c r="I18" i="79"/>
  <c r="I17" i="79"/>
  <c r="I16" i="79"/>
  <c r="I15" i="79"/>
  <c r="C15" i="79"/>
  <c r="C16" i="79" s="1"/>
  <c r="C17" i="79" s="1"/>
  <c r="C18" i="79" s="1"/>
  <c r="C19" i="79" s="1"/>
  <c r="C20" i="79" s="1"/>
  <c r="C21" i="79" s="1"/>
  <c r="C23" i="79" s="1"/>
  <c r="C24" i="79" s="1"/>
  <c r="C25" i="79" s="1"/>
  <c r="C26" i="79" s="1"/>
  <c r="C28" i="79" s="1"/>
  <c r="C29" i="79" s="1"/>
  <c r="C31" i="79" s="1"/>
  <c r="C32" i="79" s="1"/>
  <c r="C33" i="79" s="1"/>
  <c r="C34" i="79" s="1"/>
  <c r="C36" i="79" s="1"/>
  <c r="C37" i="79" s="1"/>
  <c r="C38" i="79" s="1"/>
  <c r="C39" i="79" s="1"/>
  <c r="C40" i="79" s="1"/>
  <c r="C42" i="79" s="1"/>
  <c r="C43" i="79" s="1"/>
  <c r="C44" i="79" s="1"/>
  <c r="C45" i="79" s="1"/>
  <c r="C46" i="79" s="1"/>
  <c r="C47" i="79" s="1"/>
  <c r="C48" i="79" s="1"/>
  <c r="C49" i="79" s="1"/>
  <c r="C51" i="79" s="1"/>
  <c r="C52" i="79" s="1"/>
  <c r="C54" i="79" s="1"/>
  <c r="C55" i="79" s="1"/>
  <c r="C56" i="79" s="1"/>
  <c r="C57" i="79" s="1"/>
  <c r="C58" i="79" s="1"/>
  <c r="C59" i="79" s="1"/>
  <c r="C60" i="79" s="1"/>
  <c r="C66" i="79" s="1"/>
  <c r="C67" i="79" s="1"/>
  <c r="C73" i="79" s="1"/>
  <c r="C74" i="79" s="1"/>
  <c r="C75" i="79" s="1"/>
  <c r="C76" i="79" s="1"/>
  <c r="C77" i="79" s="1"/>
  <c r="C78" i="79" s="1"/>
  <c r="C79" i="79" s="1"/>
  <c r="C80" i="79" s="1"/>
  <c r="C81" i="79" s="1"/>
  <c r="C82" i="79" s="1"/>
  <c r="C83" i="79" s="1"/>
  <c r="C84" i="79" s="1"/>
  <c r="C85" i="79" s="1"/>
  <c r="C86" i="79" s="1"/>
  <c r="C87" i="79" s="1"/>
  <c r="C88" i="79" s="1"/>
  <c r="C89" i="79" s="1"/>
  <c r="C90" i="79" s="1"/>
  <c r="C98" i="79" s="1"/>
  <c r="C99" i="79" s="1"/>
  <c r="C100" i="79" s="1"/>
  <c r="C101" i="79" s="1"/>
  <c r="C102" i="79" s="1"/>
  <c r="C103" i="79" s="1"/>
  <c r="C104" i="79" s="1"/>
  <c r="C105" i="79" s="1"/>
  <c r="C106" i="79" s="1"/>
  <c r="C107" i="79" s="1"/>
  <c r="C108" i="79" s="1"/>
  <c r="C115" i="79" s="1"/>
  <c r="C116" i="79" s="1"/>
  <c r="C117" i="79" s="1"/>
  <c r="C118" i="79" s="1"/>
  <c r="C119" i="79" s="1"/>
  <c r="C120" i="79" s="1"/>
  <c r="C121" i="79" s="1"/>
  <c r="C122" i="79" s="1"/>
  <c r="C123" i="79" s="1"/>
  <c r="C124" i="79" s="1"/>
  <c r="C130" i="79" s="1"/>
  <c r="C131" i="79" s="1"/>
  <c r="C132" i="79" s="1"/>
  <c r="C138" i="79" s="1"/>
  <c r="C139" i="79" s="1"/>
  <c r="C140" i="79" s="1"/>
  <c r="C141" i="79" s="1"/>
  <c r="C142" i="79" s="1"/>
  <c r="C143" i="79" s="1"/>
  <c r="C144" i="79" s="1"/>
  <c r="C145" i="79" s="1"/>
  <c r="C146" i="79" s="1"/>
  <c r="C147" i="79" s="1"/>
  <c r="C148" i="79" s="1"/>
  <c r="C149" i="79" s="1"/>
  <c r="C150" i="79" s="1"/>
  <c r="C151" i="79" s="1"/>
  <c r="C152" i="79" s="1"/>
  <c r="C153" i="79" s="1"/>
  <c r="C154" i="79" s="1"/>
  <c r="C155" i="79" s="1"/>
  <c r="C156" i="79" s="1"/>
  <c r="C157" i="79" s="1"/>
  <c r="C158" i="79" s="1"/>
  <c r="C159" i="79" s="1"/>
  <c r="C160" i="79" s="1"/>
  <c r="C161" i="79" s="1"/>
  <c r="C162" i="79" s="1"/>
  <c r="C163" i="79" s="1"/>
  <c r="C164" i="79" s="1"/>
  <c r="C165" i="79" s="1"/>
  <c r="C166" i="79" s="1"/>
  <c r="C167" i="79" s="1"/>
  <c r="C168" i="79" s="1"/>
  <c r="C169" i="79" s="1"/>
  <c r="C170" i="79" s="1"/>
  <c r="C171" i="79" s="1"/>
  <c r="C172" i="79" s="1"/>
  <c r="C173" i="79" s="1"/>
  <c r="C174" i="79" s="1"/>
  <c r="C175" i="79" s="1"/>
  <c r="I14" i="79"/>
  <c r="K2" i="79" s="1"/>
  <c r="F153" i="78"/>
  <c r="I41" i="78"/>
  <c r="I34" i="78"/>
  <c r="I33" i="78"/>
  <c r="I32" i="78"/>
  <c r="F37" i="78" s="1"/>
  <c r="I23" i="78"/>
  <c r="I22" i="78"/>
  <c r="I21" i="78"/>
  <c r="I20" i="78"/>
  <c r="C20" i="78"/>
  <c r="C21" i="78" s="1"/>
  <c r="C22" i="78" s="1"/>
  <c r="C23" i="78" s="1"/>
  <c r="C32" i="78" s="1"/>
  <c r="C33" i="78" s="1"/>
  <c r="C34" i="78" s="1"/>
  <c r="I19" i="78"/>
  <c r="C19" i="78"/>
  <c r="I17" i="78"/>
  <c r="I16" i="78"/>
  <c r="I15" i="78"/>
  <c r="I14" i="78"/>
  <c r="I13" i="78"/>
  <c r="K2" i="78" s="1"/>
  <c r="C13" i="78"/>
  <c r="C14" i="78" s="1"/>
  <c r="C15" i="78" s="1"/>
  <c r="C16" i="78" s="1"/>
  <c r="C17" i="78" s="1"/>
  <c r="C18" i="78" s="1"/>
  <c r="I12" i="78"/>
  <c r="H187" i="77"/>
  <c r="H186" i="77"/>
  <c r="H185" i="77"/>
  <c r="H184" i="77"/>
  <c r="H183" i="77"/>
  <c r="H182" i="77"/>
  <c r="H181" i="77"/>
  <c r="H180" i="77"/>
  <c r="H179" i="77"/>
  <c r="H178" i="77"/>
  <c r="H177" i="77"/>
  <c r="H176" i="77"/>
  <c r="H175" i="77"/>
  <c r="H174" i="77"/>
  <c r="H173" i="77"/>
  <c r="H172" i="77"/>
  <c r="H171" i="77"/>
  <c r="H170" i="77"/>
  <c r="H169" i="77"/>
  <c r="H168" i="77"/>
  <c r="H167" i="77"/>
  <c r="H166" i="77"/>
  <c r="H165" i="77"/>
  <c r="H164" i="77"/>
  <c r="H163" i="77"/>
  <c r="H162" i="77"/>
  <c r="H161" i="77"/>
  <c r="H160" i="77"/>
  <c r="H159" i="77"/>
  <c r="H158" i="77"/>
  <c r="H157" i="77"/>
  <c r="H156" i="77"/>
  <c r="H155" i="77"/>
  <c r="H154" i="77"/>
  <c r="H153" i="77"/>
  <c r="H152" i="77"/>
  <c r="H151" i="77"/>
  <c r="H150" i="77"/>
  <c r="H149" i="77"/>
  <c r="H148" i="77"/>
  <c r="H147" i="77"/>
  <c r="H146" i="77"/>
  <c r="H145" i="77"/>
  <c r="H144" i="77"/>
  <c r="H143" i="77"/>
  <c r="H142" i="77"/>
  <c r="H141" i="77"/>
  <c r="H140" i="77"/>
  <c r="H139" i="77"/>
  <c r="H138" i="77"/>
  <c r="H137" i="77"/>
  <c r="H136" i="77"/>
  <c r="H135" i="77"/>
  <c r="H134" i="77"/>
  <c r="H133" i="77"/>
  <c r="H132" i="77"/>
  <c r="H131" i="77"/>
  <c r="H130" i="77"/>
  <c r="H129" i="77"/>
  <c r="H128" i="77"/>
  <c r="H127" i="77"/>
  <c r="H126" i="77"/>
  <c r="H125" i="77"/>
  <c r="H124" i="77"/>
  <c r="H123" i="77"/>
  <c r="H122" i="77"/>
  <c r="H121" i="77"/>
  <c r="H120" i="77"/>
  <c r="H119" i="77"/>
  <c r="H118" i="77"/>
  <c r="H117" i="77"/>
  <c r="H116" i="77"/>
  <c r="H115" i="77"/>
  <c r="H114" i="77"/>
  <c r="H113" i="77"/>
  <c r="H112" i="77"/>
  <c r="H111" i="77"/>
  <c r="H110" i="77"/>
  <c r="H109" i="77"/>
  <c r="H108" i="77"/>
  <c r="H107" i="77"/>
  <c r="H106" i="77"/>
  <c r="H105" i="77"/>
  <c r="H104" i="77"/>
  <c r="H103" i="77"/>
  <c r="H102" i="77"/>
  <c r="H101" i="77"/>
  <c r="H100" i="77"/>
  <c r="H99" i="77"/>
  <c r="H98" i="77"/>
  <c r="H97" i="77"/>
  <c r="H96" i="77"/>
  <c r="H95" i="77"/>
  <c r="H94" i="77"/>
  <c r="H93" i="77"/>
  <c r="H92" i="77"/>
  <c r="H91" i="77"/>
  <c r="H90" i="77"/>
  <c r="H89" i="77"/>
  <c r="H88" i="77"/>
  <c r="H87" i="77"/>
  <c r="H86" i="77"/>
  <c r="H85" i="77"/>
  <c r="H84" i="77"/>
  <c r="H83" i="77"/>
  <c r="H82" i="77"/>
  <c r="H81" i="77"/>
  <c r="H80" i="77"/>
  <c r="H79" i="77"/>
  <c r="H78" i="77"/>
  <c r="H77" i="77"/>
  <c r="H76" i="77"/>
  <c r="H75" i="77"/>
  <c r="H74" i="77"/>
  <c r="H73" i="77"/>
  <c r="H72" i="77"/>
  <c r="H71" i="77"/>
  <c r="H70" i="77"/>
  <c r="H69" i="77"/>
  <c r="H68" i="77"/>
  <c r="H67" i="77"/>
  <c r="H66" i="77"/>
  <c r="H65" i="77"/>
  <c r="H64" i="77"/>
  <c r="H63" i="77"/>
  <c r="H62" i="77"/>
  <c r="H61" i="77"/>
  <c r="H60" i="77"/>
  <c r="H59" i="77"/>
  <c r="H58" i="77"/>
  <c r="H57" i="77"/>
  <c r="H56" i="77"/>
  <c r="H55" i="77"/>
  <c r="H54" i="77"/>
  <c r="H53" i="77"/>
  <c r="H52" i="77"/>
  <c r="H51" i="77"/>
  <c r="H50" i="77"/>
  <c r="H49" i="77"/>
  <c r="H48" i="77"/>
  <c r="H47" i="77"/>
  <c r="H46" i="77"/>
  <c r="H45" i="77"/>
  <c r="H44" i="77"/>
  <c r="H43" i="77"/>
  <c r="H42" i="77"/>
  <c r="H41" i="77"/>
  <c r="H40" i="77"/>
  <c r="H39" i="77"/>
  <c r="H38" i="77"/>
  <c r="H37" i="77"/>
  <c r="H36" i="77"/>
  <c r="H35" i="77"/>
  <c r="H34" i="77"/>
  <c r="H33" i="77"/>
  <c r="H32" i="77"/>
  <c r="H31" i="77"/>
  <c r="H30" i="77"/>
  <c r="H29" i="77"/>
  <c r="H28" i="77"/>
  <c r="H27" i="77"/>
  <c r="H26" i="77"/>
  <c r="H25" i="77"/>
  <c r="H24" i="77"/>
  <c r="H23" i="77"/>
  <c r="H22" i="77"/>
  <c r="H21" i="77"/>
  <c r="H20" i="77"/>
  <c r="H19" i="77"/>
  <c r="H18" i="77"/>
  <c r="H17" i="77"/>
  <c r="H16" i="77"/>
  <c r="H15" i="77"/>
  <c r="H14" i="77"/>
  <c r="H13" i="77"/>
  <c r="H12" i="77"/>
  <c r="H11" i="77"/>
  <c r="J2" i="77" s="1"/>
  <c r="H10" i="77"/>
  <c r="H9" i="77"/>
  <c r="J51" i="76"/>
  <c r="J50" i="76"/>
  <c r="J49" i="76"/>
  <c r="J48" i="76"/>
  <c r="J47" i="76"/>
  <c r="J46" i="76"/>
  <c r="J23" i="76"/>
  <c r="J22" i="76"/>
  <c r="J21" i="76"/>
  <c r="J20" i="76"/>
  <c r="J19" i="76"/>
  <c r="J18" i="76"/>
  <c r="J17" i="76"/>
  <c r="J16" i="76"/>
  <c r="J15" i="76"/>
  <c r="D15" i="76"/>
  <c r="D16" i="76" s="1"/>
  <c r="D17" i="76" s="1"/>
  <c r="D18" i="76" s="1"/>
  <c r="D19" i="76" s="1"/>
  <c r="D20" i="76" s="1"/>
  <c r="D21" i="76" s="1"/>
  <c r="D22" i="76" s="1"/>
  <c r="D23" i="76" s="1"/>
  <c r="J14" i="76"/>
  <c r="L2" i="76" s="1"/>
  <c r="F62" i="79" l="1"/>
  <c r="G27" i="76"/>
  <c r="F26" i="78"/>
  <c r="C151" i="100"/>
  <c r="C154" i="100" s="1"/>
  <c r="C148" i="100"/>
  <c r="H26" i="75"/>
  <c r="H25" i="75"/>
  <c r="H24" i="75"/>
  <c r="H23" i="75"/>
  <c r="H22" i="75"/>
  <c r="H21" i="75"/>
  <c r="H20" i="75"/>
  <c r="H19" i="75"/>
  <c r="H18" i="75"/>
  <c r="H17" i="75"/>
  <c r="J2" i="75" s="1"/>
  <c r="H16" i="75"/>
  <c r="H15" i="75"/>
  <c r="H14" i="75"/>
  <c r="H13" i="75"/>
  <c r="H12" i="75"/>
  <c r="H11" i="75"/>
  <c r="H10" i="75"/>
  <c r="H9" i="75"/>
  <c r="H18" i="74"/>
  <c r="H17" i="74"/>
  <c r="H16" i="74"/>
  <c r="H15" i="74"/>
  <c r="H14" i="74"/>
  <c r="H13" i="74"/>
  <c r="H12" i="74"/>
  <c r="H11" i="74"/>
  <c r="H10" i="74"/>
  <c r="H9" i="74"/>
  <c r="J2" i="74" s="1"/>
  <c r="H22" i="73"/>
  <c r="H21" i="73"/>
  <c r="H20" i="73"/>
  <c r="H19" i="73"/>
  <c r="H18" i="73"/>
  <c r="H17" i="73"/>
  <c r="H16" i="73"/>
  <c r="H15" i="73"/>
  <c r="H14" i="73"/>
  <c r="H13" i="73"/>
  <c r="H12" i="73"/>
  <c r="H11" i="73"/>
  <c r="H10" i="73"/>
  <c r="J2" i="73" s="1"/>
  <c r="H9" i="73"/>
  <c r="J34" i="72"/>
  <c r="J13" i="72"/>
  <c r="D13" i="72"/>
  <c r="J12" i="72"/>
  <c r="G16" i="72" s="1"/>
  <c r="L2" i="72"/>
  <c r="H22" i="71"/>
  <c r="H21" i="71"/>
  <c r="H20" i="71"/>
  <c r="H19" i="71"/>
  <c r="H18" i="71"/>
  <c r="H17" i="71"/>
  <c r="H16" i="71"/>
  <c r="H15" i="71"/>
  <c r="J2" i="71" s="1"/>
  <c r="H14" i="71"/>
  <c r="H13" i="71"/>
  <c r="H12" i="71"/>
  <c r="H11" i="71"/>
  <c r="H10" i="71"/>
  <c r="H9" i="71"/>
  <c r="H253" i="70"/>
  <c r="H252" i="70"/>
  <c r="H251" i="70"/>
  <c r="H250" i="70"/>
  <c r="H249" i="70"/>
  <c r="E255" i="70" s="1"/>
  <c r="H246" i="70"/>
  <c r="H245" i="70"/>
  <c r="E247" i="70" s="1"/>
  <c r="H244" i="70"/>
  <c r="H243" i="70"/>
  <c r="H242" i="70"/>
  <c r="H241" i="70"/>
  <c r="H240" i="70"/>
  <c r="H234" i="70"/>
  <c r="H233" i="70"/>
  <c r="H232" i="70"/>
  <c r="H231" i="70"/>
  <c r="H230" i="70"/>
  <c r="H228" i="70"/>
  <c r="H227" i="70"/>
  <c r="H226" i="70"/>
  <c r="E235" i="70" s="1"/>
  <c r="H221" i="70"/>
  <c r="H220" i="70"/>
  <c r="H219" i="70"/>
  <c r="H218" i="70"/>
  <c r="H217" i="70"/>
  <c r="H216" i="70"/>
  <c r="H215" i="70"/>
  <c r="H214" i="70"/>
  <c r="H213" i="70"/>
  <c r="H212" i="70"/>
  <c r="H211" i="70"/>
  <c r="H210" i="70"/>
  <c r="H209" i="70"/>
  <c r="H208" i="70"/>
  <c r="H207" i="70"/>
  <c r="H206" i="70"/>
  <c r="H205" i="70"/>
  <c r="H204" i="70"/>
  <c r="H203" i="70"/>
  <c r="H202" i="70"/>
  <c r="H201" i="70"/>
  <c r="H200" i="70"/>
  <c r="H199" i="70"/>
  <c r="H198" i="70"/>
  <c r="H197" i="70"/>
  <c r="H196" i="70"/>
  <c r="H195" i="70"/>
  <c r="H194" i="70"/>
  <c r="H193" i="70"/>
  <c r="H192" i="70"/>
  <c r="H191" i="70"/>
  <c r="H190" i="70"/>
  <c r="H189" i="70"/>
  <c r="E222" i="70" s="1"/>
  <c r="H188" i="70"/>
  <c r="H187" i="70"/>
  <c r="H186" i="70"/>
  <c r="H185" i="70"/>
  <c r="H184" i="70"/>
  <c r="H183" i="70"/>
  <c r="H182" i="70"/>
  <c r="H181" i="70"/>
  <c r="H180" i="70"/>
  <c r="H179" i="70"/>
  <c r="H178" i="70"/>
  <c r="H171" i="70"/>
  <c r="H170" i="70"/>
  <c r="H169" i="70"/>
  <c r="H168" i="70"/>
  <c r="H167" i="70"/>
  <c r="H166" i="70"/>
  <c r="H165" i="70"/>
  <c r="H164" i="70"/>
  <c r="H163" i="70"/>
  <c r="H162" i="70"/>
  <c r="H161" i="70"/>
  <c r="H160" i="70"/>
  <c r="H159" i="70"/>
  <c r="H158" i="70"/>
  <c r="H157" i="70"/>
  <c r="H156" i="70"/>
  <c r="H155" i="70"/>
  <c r="H154" i="70"/>
  <c r="H153" i="70"/>
  <c r="H152" i="70"/>
  <c r="H151" i="70"/>
  <c r="H150" i="70"/>
  <c r="H149" i="70"/>
  <c r="H148" i="70"/>
  <c r="H147" i="70"/>
  <c r="H146" i="70"/>
  <c r="H145" i="70"/>
  <c r="H144" i="70"/>
  <c r="H143" i="70"/>
  <c r="H142" i="70"/>
  <c r="H141" i="70"/>
  <c r="H140" i="70"/>
  <c r="H139" i="70"/>
  <c r="H138" i="70"/>
  <c r="H137" i="70"/>
  <c r="H136" i="70"/>
  <c r="E174" i="70" s="1"/>
  <c r="H135" i="70"/>
  <c r="H134" i="70"/>
  <c r="E131" i="70"/>
  <c r="H130" i="70"/>
  <c r="H125" i="70"/>
  <c r="H124" i="70"/>
  <c r="H123" i="70"/>
  <c r="H122" i="70"/>
  <c r="H121" i="70"/>
  <c r="H120" i="70"/>
  <c r="H119" i="70"/>
  <c r="H118" i="70"/>
  <c r="H117" i="70"/>
  <c r="H116" i="70"/>
  <c r="H115" i="70"/>
  <c r="H114" i="70"/>
  <c r="H113" i="70"/>
  <c r="H112" i="70"/>
  <c r="H111" i="70"/>
  <c r="H110" i="70"/>
  <c r="H109" i="70"/>
  <c r="H108" i="70"/>
  <c r="H107" i="70"/>
  <c r="H106" i="70"/>
  <c r="H105" i="70"/>
  <c r="H104" i="70"/>
  <c r="H103" i="70"/>
  <c r="H102" i="70"/>
  <c r="H101" i="70"/>
  <c r="H100" i="70"/>
  <c r="H99" i="70"/>
  <c r="H98" i="70"/>
  <c r="H97" i="70"/>
  <c r="H96" i="70"/>
  <c r="H95" i="70"/>
  <c r="H94" i="70"/>
  <c r="H93" i="70"/>
  <c r="H92" i="70"/>
  <c r="H91" i="70"/>
  <c r="H90" i="70"/>
  <c r="H89" i="70"/>
  <c r="H88" i="70"/>
  <c r="H87" i="70"/>
  <c r="H86" i="70"/>
  <c r="H85" i="70"/>
  <c r="H84" i="70"/>
  <c r="E126" i="70" s="1"/>
  <c r="H82" i="70"/>
  <c r="H81" i="70"/>
  <c r="H79" i="70"/>
  <c r="H78" i="70"/>
  <c r="H77" i="70"/>
  <c r="H76" i="70"/>
  <c r="H75" i="70"/>
  <c r="H74" i="70"/>
  <c r="H73" i="70"/>
  <c r="H72" i="70"/>
  <c r="H71" i="70"/>
  <c r="H70" i="70"/>
  <c r="H69" i="70"/>
  <c r="H68" i="70"/>
  <c r="H67" i="70"/>
  <c r="H66" i="70"/>
  <c r="E81" i="70" s="1"/>
  <c r="H59" i="70"/>
  <c r="H58" i="70"/>
  <c r="H57" i="70"/>
  <c r="H56" i="70"/>
  <c r="H55" i="70"/>
  <c r="H54" i="70"/>
  <c r="H53" i="70"/>
  <c r="H52" i="70"/>
  <c r="H51" i="70"/>
  <c r="E61" i="70" s="1"/>
  <c r="H45" i="70"/>
  <c r="H44" i="70"/>
  <c r="H43" i="70"/>
  <c r="H42" i="70"/>
  <c r="H41" i="70"/>
  <c r="H40" i="70"/>
  <c r="H39" i="70"/>
  <c r="H38" i="70"/>
  <c r="H37" i="70"/>
  <c r="H36" i="70"/>
  <c r="H35" i="70"/>
  <c r="H34" i="70"/>
  <c r="H33" i="70"/>
  <c r="H32" i="70"/>
  <c r="H31" i="70"/>
  <c r="H30" i="70"/>
  <c r="H29" i="70"/>
  <c r="H28" i="70"/>
  <c r="H27" i="70"/>
  <c r="H26" i="70"/>
  <c r="H25" i="70"/>
  <c r="E47" i="70" s="1"/>
  <c r="H24" i="70"/>
  <c r="H23" i="70"/>
  <c r="H22" i="70"/>
  <c r="H16" i="70"/>
  <c r="H15" i="70"/>
  <c r="H14" i="70"/>
  <c r="H13" i="70"/>
  <c r="H12" i="70"/>
  <c r="H11" i="70"/>
  <c r="H10" i="70"/>
  <c r="E18" i="70" s="1"/>
  <c r="J57" i="69"/>
  <c r="J56" i="69"/>
  <c r="G59" i="69" s="1"/>
  <c r="J55" i="69"/>
  <c r="J49" i="69"/>
  <c r="J48" i="69"/>
  <c r="J47" i="69"/>
  <c r="J46" i="69"/>
  <c r="J45" i="69"/>
  <c r="J44" i="69"/>
  <c r="J43" i="69"/>
  <c r="J42" i="69"/>
  <c r="J41" i="69"/>
  <c r="J40" i="69"/>
  <c r="J39" i="69"/>
  <c r="G51" i="69" s="1"/>
  <c r="J31" i="69"/>
  <c r="J30" i="69"/>
  <c r="J29" i="69"/>
  <c r="G34" i="69" s="1"/>
  <c r="J28" i="69"/>
  <c r="J27" i="69"/>
  <c r="J26" i="69"/>
  <c r="J25" i="69"/>
  <c r="J18" i="69"/>
  <c r="J17" i="69"/>
  <c r="J16" i="69"/>
  <c r="G20" i="69" s="1"/>
  <c r="J15" i="69"/>
  <c r="J14" i="69"/>
  <c r="J13" i="69"/>
  <c r="J12" i="69"/>
  <c r="D12" i="69"/>
  <c r="D13" i="69" s="1"/>
  <c r="D14" i="69" s="1"/>
  <c r="D15" i="69" s="1"/>
  <c r="D16" i="69" s="1"/>
  <c r="D17" i="69" s="1"/>
  <c r="D18" i="69" s="1"/>
  <c r="D25" i="69" s="1"/>
  <c r="D26" i="69" s="1"/>
  <c r="D27" i="69" s="1"/>
  <c r="D28" i="69" s="1"/>
  <c r="D29" i="69" s="1"/>
  <c r="D30" i="69" s="1"/>
  <c r="D31" i="69" s="1"/>
  <c r="D39" i="69" s="1"/>
  <c r="D40" i="69" s="1"/>
  <c r="D41" i="69" s="1"/>
  <c r="D42" i="69" s="1"/>
  <c r="D43" i="69" s="1"/>
  <c r="D44" i="69" s="1"/>
  <c r="D45" i="69" s="1"/>
  <c r="D46" i="69" s="1"/>
  <c r="D47" i="69" s="1"/>
  <c r="D48" i="69" s="1"/>
  <c r="D49" i="69" s="1"/>
  <c r="D55" i="69" s="1"/>
  <c r="D56" i="69" s="1"/>
  <c r="D57" i="69" s="1"/>
  <c r="J11" i="69"/>
  <c r="G219" i="68"/>
  <c r="J107" i="68"/>
  <c r="J99" i="68"/>
  <c r="J98" i="68"/>
  <c r="J97" i="68"/>
  <c r="J95" i="68"/>
  <c r="J94" i="68"/>
  <c r="J93" i="68"/>
  <c r="J92" i="68"/>
  <c r="J90" i="68"/>
  <c r="J89" i="68"/>
  <c r="J88" i="68"/>
  <c r="J87" i="68"/>
  <c r="J85" i="68"/>
  <c r="J84" i="68"/>
  <c r="J83" i="68"/>
  <c r="J81" i="68"/>
  <c r="J80" i="68"/>
  <c r="J79" i="68"/>
  <c r="J78" i="68"/>
  <c r="J77" i="68"/>
  <c r="J75" i="68"/>
  <c r="J74" i="68"/>
  <c r="J73" i="68"/>
  <c r="J71" i="68"/>
  <c r="J70" i="68"/>
  <c r="J69" i="68"/>
  <c r="J68" i="68"/>
  <c r="J66" i="68"/>
  <c r="J65" i="68"/>
  <c r="J64" i="68"/>
  <c r="J63" i="68"/>
  <c r="J62" i="68"/>
  <c r="J61" i="68"/>
  <c r="J60" i="68"/>
  <c r="J59" i="68"/>
  <c r="J58" i="68"/>
  <c r="J57" i="68"/>
  <c r="J56" i="68"/>
  <c r="J55" i="68"/>
  <c r="J54" i="68"/>
  <c r="J52" i="68"/>
  <c r="J51" i="68"/>
  <c r="J50" i="68"/>
  <c r="J49" i="68"/>
  <c r="J48" i="68"/>
  <c r="J47" i="68"/>
  <c r="J46" i="68"/>
  <c r="J45" i="68"/>
  <c r="J43" i="68"/>
  <c r="J42" i="68"/>
  <c r="J41" i="68"/>
  <c r="J40" i="68"/>
  <c r="J39" i="68"/>
  <c r="J38" i="68"/>
  <c r="J37" i="68"/>
  <c r="J36" i="68"/>
  <c r="J35" i="68"/>
  <c r="J34" i="68"/>
  <c r="J32" i="68"/>
  <c r="J31" i="68"/>
  <c r="J30" i="68"/>
  <c r="J29" i="68"/>
  <c r="J28" i="68"/>
  <c r="J27" i="68"/>
  <c r="J26" i="68"/>
  <c r="J25" i="68"/>
  <c r="J23" i="68"/>
  <c r="J22" i="68"/>
  <c r="J21" i="68"/>
  <c r="J20" i="68"/>
  <c r="J19" i="68"/>
  <c r="J18" i="68"/>
  <c r="J17" i="68"/>
  <c r="J16" i="68"/>
  <c r="D16" i="68"/>
  <c r="D17" i="68" s="1"/>
  <c r="D18" i="68" s="1"/>
  <c r="D19" i="68" s="1"/>
  <c r="D20" i="68" s="1"/>
  <c r="D21" i="68" s="1"/>
  <c r="D22" i="68" s="1"/>
  <c r="D23" i="68" s="1"/>
  <c r="D25" i="68" s="1"/>
  <c r="D26" i="68" s="1"/>
  <c r="D27" i="68" s="1"/>
  <c r="D28" i="68" s="1"/>
  <c r="D29" i="68" s="1"/>
  <c r="D30" i="68" s="1"/>
  <c r="D31" i="68" s="1"/>
  <c r="D32" i="68" s="1"/>
  <c r="D34" i="68" s="1"/>
  <c r="D35" i="68" s="1"/>
  <c r="D36" i="68" s="1"/>
  <c r="D37" i="68" s="1"/>
  <c r="D38" i="68" s="1"/>
  <c r="D39" i="68" s="1"/>
  <c r="D40" i="68" s="1"/>
  <c r="D41" i="68" s="1"/>
  <c r="D42" i="68" s="1"/>
  <c r="D43" i="68" s="1"/>
  <c r="D45" i="68" s="1"/>
  <c r="D46" i="68" s="1"/>
  <c r="D47" i="68" s="1"/>
  <c r="D48" i="68" s="1"/>
  <c r="D49" i="68" s="1"/>
  <c r="D50" i="68" s="1"/>
  <c r="D51" i="68" s="1"/>
  <c r="D52" i="68" s="1"/>
  <c r="D54" i="68" s="1"/>
  <c r="D55" i="68" s="1"/>
  <c r="D56" i="68" s="1"/>
  <c r="D57" i="68" s="1"/>
  <c r="D58" i="68" s="1"/>
  <c r="D59" i="68" s="1"/>
  <c r="D60" i="68" s="1"/>
  <c r="D61" i="68" s="1"/>
  <c r="D62" i="68" s="1"/>
  <c r="D63" i="68" s="1"/>
  <c r="D64" i="68" s="1"/>
  <c r="D65" i="68" s="1"/>
  <c r="D66" i="68" s="1"/>
  <c r="D68" i="68" s="1"/>
  <c r="D69" i="68" s="1"/>
  <c r="D70" i="68" s="1"/>
  <c r="D71" i="68" s="1"/>
  <c r="D73" i="68" s="1"/>
  <c r="D74" i="68" s="1"/>
  <c r="D75" i="68" s="1"/>
  <c r="D77" i="68" s="1"/>
  <c r="D78" i="68" s="1"/>
  <c r="D79" i="68" s="1"/>
  <c r="D80" i="68" s="1"/>
  <c r="D81" i="68" s="1"/>
  <c r="D83" i="68" s="1"/>
  <c r="D84" i="68" s="1"/>
  <c r="D85" i="68" s="1"/>
  <c r="D87" i="68" s="1"/>
  <c r="D88" i="68" s="1"/>
  <c r="D89" i="68" s="1"/>
  <c r="D90" i="68" s="1"/>
  <c r="D92" i="68" s="1"/>
  <c r="D93" i="68" s="1"/>
  <c r="D94" i="68" s="1"/>
  <c r="D95" i="68" s="1"/>
  <c r="D97" i="68" s="1"/>
  <c r="D98" i="68" s="1"/>
  <c r="D99" i="68" s="1"/>
  <c r="J15" i="68"/>
  <c r="G102" i="68" s="1"/>
  <c r="D15" i="68"/>
  <c r="J13" i="68"/>
  <c r="L2" i="68" s="1"/>
  <c r="D13" i="68"/>
  <c r="H79" i="67"/>
  <c r="H78" i="67"/>
  <c r="H77" i="67"/>
  <c r="H76" i="67"/>
  <c r="H75" i="67"/>
  <c r="H74" i="67"/>
  <c r="H73" i="67"/>
  <c r="H72" i="67"/>
  <c r="H71" i="67"/>
  <c r="H70" i="67"/>
  <c r="H69" i="67"/>
  <c r="H68" i="67"/>
  <c r="H67" i="67"/>
  <c r="H66" i="67"/>
  <c r="H65" i="67"/>
  <c r="H64" i="67"/>
  <c r="H63" i="67"/>
  <c r="H62" i="67"/>
  <c r="H61" i="67"/>
  <c r="H60" i="67"/>
  <c r="H59" i="67"/>
  <c r="H58" i="67"/>
  <c r="H57" i="67"/>
  <c r="H56" i="67"/>
  <c r="H55" i="67"/>
  <c r="H54" i="67"/>
  <c r="H53" i="67"/>
  <c r="H52" i="67"/>
  <c r="H51" i="67"/>
  <c r="H50" i="67"/>
  <c r="H49" i="67"/>
  <c r="H48" i="67"/>
  <c r="H47" i="67"/>
  <c r="H46" i="67"/>
  <c r="H45" i="67"/>
  <c r="H44" i="67"/>
  <c r="H43" i="67"/>
  <c r="H42" i="67"/>
  <c r="H41" i="67"/>
  <c r="H40" i="67"/>
  <c r="H39" i="67"/>
  <c r="H38" i="67"/>
  <c r="H37" i="67"/>
  <c r="H36" i="67"/>
  <c r="H35" i="67"/>
  <c r="H34" i="67"/>
  <c r="H33" i="67"/>
  <c r="H32" i="67"/>
  <c r="H31" i="67"/>
  <c r="H30" i="67"/>
  <c r="H29" i="67"/>
  <c r="H28" i="67"/>
  <c r="H27" i="67"/>
  <c r="H26" i="67"/>
  <c r="H25" i="67"/>
  <c r="H24" i="67"/>
  <c r="H23" i="67"/>
  <c r="H22" i="67"/>
  <c r="H21" i="67"/>
  <c r="H20" i="67"/>
  <c r="J2" i="67" s="1"/>
  <c r="H19" i="67"/>
  <c r="H18" i="67"/>
  <c r="H17" i="67"/>
  <c r="H16" i="67"/>
  <c r="H15" i="67"/>
  <c r="H14" i="67"/>
  <c r="H13" i="67"/>
  <c r="H12" i="67"/>
  <c r="H11" i="67"/>
  <c r="H10" i="67"/>
  <c r="H9" i="67"/>
  <c r="H84" i="66"/>
  <c r="H83" i="66"/>
  <c r="H82" i="66"/>
  <c r="H81" i="66"/>
  <c r="H80" i="66"/>
  <c r="H79" i="66"/>
  <c r="H78" i="66"/>
  <c r="H77" i="66"/>
  <c r="H76" i="66"/>
  <c r="H75" i="66"/>
  <c r="H74" i="66"/>
  <c r="H73" i="66"/>
  <c r="H72" i="66"/>
  <c r="H71" i="66"/>
  <c r="H70" i="66"/>
  <c r="H69" i="66"/>
  <c r="H68" i="66"/>
  <c r="H67" i="66"/>
  <c r="H66" i="66"/>
  <c r="H65" i="66"/>
  <c r="H64" i="66"/>
  <c r="H63" i="66"/>
  <c r="H62" i="66"/>
  <c r="H61" i="66"/>
  <c r="H60" i="66"/>
  <c r="H59" i="66"/>
  <c r="H58" i="66"/>
  <c r="H57" i="66"/>
  <c r="H56" i="66"/>
  <c r="H55" i="66"/>
  <c r="H54" i="66"/>
  <c r="H53" i="66"/>
  <c r="H52" i="66"/>
  <c r="H51" i="66"/>
  <c r="H50" i="66"/>
  <c r="H49" i="66"/>
  <c r="H48" i="66"/>
  <c r="H47" i="66"/>
  <c r="H46" i="66"/>
  <c r="H45" i="66"/>
  <c r="H44" i="66"/>
  <c r="H43" i="66"/>
  <c r="H42" i="66"/>
  <c r="H41" i="66"/>
  <c r="H40" i="66"/>
  <c r="H39" i="66"/>
  <c r="H38" i="66"/>
  <c r="H37" i="66"/>
  <c r="H36" i="66"/>
  <c r="H35" i="66"/>
  <c r="H34" i="66"/>
  <c r="H33" i="66"/>
  <c r="H32" i="66"/>
  <c r="H31" i="66"/>
  <c r="H30" i="66"/>
  <c r="H29" i="66"/>
  <c r="H28" i="66"/>
  <c r="H27" i="66"/>
  <c r="H26" i="66"/>
  <c r="H25" i="66"/>
  <c r="H24" i="66"/>
  <c r="H23" i="66"/>
  <c r="H22" i="66"/>
  <c r="H21" i="66"/>
  <c r="H20" i="66"/>
  <c r="H19" i="66"/>
  <c r="H18" i="66"/>
  <c r="H17" i="66"/>
  <c r="J2" i="66" s="1"/>
  <c r="H16" i="66"/>
  <c r="H15" i="66"/>
  <c r="H14" i="66"/>
  <c r="H13" i="66"/>
  <c r="H12" i="66"/>
  <c r="H11" i="66"/>
  <c r="H10" i="66"/>
  <c r="H9" i="66"/>
  <c r="H15" i="65"/>
  <c r="H14" i="65"/>
  <c r="H13" i="65"/>
  <c r="H12" i="65"/>
  <c r="H11" i="65"/>
  <c r="H10" i="65"/>
  <c r="H9" i="65"/>
  <c r="J2" i="65" s="1"/>
  <c r="H17" i="64"/>
  <c r="H16" i="64"/>
  <c r="H15" i="64"/>
  <c r="H14" i="64"/>
  <c r="H13" i="64"/>
  <c r="H12" i="64"/>
  <c r="H11" i="64"/>
  <c r="H10" i="64"/>
  <c r="H9" i="64"/>
  <c r="J2" i="64"/>
  <c r="I24" i="63"/>
  <c r="I23" i="63"/>
  <c r="I22" i="63"/>
  <c r="I17" i="63"/>
  <c r="F19" i="63" s="1"/>
  <c r="I15" i="63"/>
  <c r="I14" i="63"/>
  <c r="I13" i="63"/>
  <c r="I12" i="63"/>
  <c r="I11" i="63"/>
  <c r="I10" i="63"/>
  <c r="J2" i="70" l="1"/>
  <c r="L2" i="69"/>
  <c r="K2" i="63"/>
  <c r="C149" i="100"/>
  <c r="C152" i="100"/>
  <c r="J58" i="62"/>
  <c r="J39" i="62"/>
  <c r="G41" i="62" s="1"/>
  <c r="J33" i="62"/>
  <c r="J32" i="62"/>
  <c r="J31" i="62"/>
  <c r="L2" i="62" s="1"/>
  <c r="J30" i="62"/>
  <c r="J29" i="62"/>
  <c r="J28" i="62"/>
  <c r="J27" i="62"/>
  <c r="J26" i="62"/>
  <c r="J25" i="62"/>
  <c r="J24" i="62"/>
  <c r="J23" i="62"/>
  <c r="G35" i="62" s="1"/>
  <c r="J22" i="62"/>
  <c r="J21" i="62"/>
  <c r="J20" i="62"/>
  <c r="J19" i="62"/>
  <c r="J18" i="62"/>
  <c r="J11" i="62"/>
  <c r="D11" i="62"/>
  <c r="D18" i="62" s="1"/>
  <c r="D19" i="62" s="1"/>
  <c r="D20" i="62" s="1"/>
  <c r="D21" i="62" s="1"/>
  <c r="D22" i="62" s="1"/>
  <c r="D23" i="62" s="1"/>
  <c r="D24" i="62" s="1"/>
  <c r="D25" i="62" s="1"/>
  <c r="D26" i="62" s="1"/>
  <c r="D27" i="62" s="1"/>
  <c r="D28" i="62" s="1"/>
  <c r="D29" i="62" s="1"/>
  <c r="D30" i="62" s="1"/>
  <c r="D31" i="62" s="1"/>
  <c r="D32" i="62" s="1"/>
  <c r="D33" i="62" s="1"/>
  <c r="D39" i="62" s="1"/>
  <c r="J10" i="62"/>
  <c r="G13" i="62" s="1"/>
  <c r="H19" i="61"/>
  <c r="J2" i="61" s="1"/>
  <c r="H18" i="61"/>
  <c r="H17" i="61"/>
  <c r="H16" i="61"/>
  <c r="H15" i="61"/>
  <c r="H14" i="61"/>
  <c r="H13" i="61"/>
  <c r="H12" i="61"/>
  <c r="H11" i="61"/>
  <c r="H10" i="61"/>
  <c r="H9" i="61"/>
  <c r="H20" i="60"/>
  <c r="H19" i="60"/>
  <c r="H18" i="60"/>
  <c r="H17" i="60"/>
  <c r="H16" i="60"/>
  <c r="H15" i="60"/>
  <c r="H14" i="60"/>
  <c r="H13" i="60"/>
  <c r="J2" i="60" s="1"/>
  <c r="H12" i="60"/>
  <c r="H11" i="60"/>
  <c r="H10" i="60"/>
  <c r="H9" i="60"/>
  <c r="H64" i="59"/>
  <c r="H63" i="59"/>
  <c r="H62" i="59"/>
  <c r="H61" i="59"/>
  <c r="H60" i="59"/>
  <c r="H59" i="59"/>
  <c r="H58" i="59"/>
  <c r="H57" i="59"/>
  <c r="H56" i="59"/>
  <c r="H55" i="59"/>
  <c r="H54" i="59"/>
  <c r="H53" i="59"/>
  <c r="H52" i="59"/>
  <c r="H51" i="59"/>
  <c r="H50" i="59"/>
  <c r="H49" i="59"/>
  <c r="H48" i="59"/>
  <c r="H47" i="59"/>
  <c r="H46" i="59"/>
  <c r="H45" i="59"/>
  <c r="H44" i="59"/>
  <c r="H43" i="59"/>
  <c r="H42" i="59"/>
  <c r="H41" i="59"/>
  <c r="H40" i="59"/>
  <c r="H39" i="59"/>
  <c r="H38" i="59"/>
  <c r="H37" i="59"/>
  <c r="H36" i="59"/>
  <c r="H35" i="59"/>
  <c r="H34" i="59"/>
  <c r="H33" i="59"/>
  <c r="H32" i="59"/>
  <c r="H31" i="59"/>
  <c r="H30" i="59"/>
  <c r="H29" i="59"/>
  <c r="H28" i="59"/>
  <c r="H27" i="59"/>
  <c r="H26" i="59"/>
  <c r="H25" i="59"/>
  <c r="H24" i="59"/>
  <c r="H23" i="59"/>
  <c r="H22" i="59"/>
  <c r="H21" i="59"/>
  <c r="H20" i="59"/>
  <c r="H19" i="59"/>
  <c r="H18" i="59"/>
  <c r="H17" i="59"/>
  <c r="H16" i="59"/>
  <c r="H15" i="59"/>
  <c r="H14" i="59"/>
  <c r="H13" i="59"/>
  <c r="H12" i="59"/>
  <c r="H11" i="59"/>
  <c r="H10" i="59"/>
  <c r="H9" i="59"/>
  <c r="J2" i="59" s="1"/>
  <c r="J131" i="58"/>
  <c r="J130" i="58"/>
  <c r="J129" i="58"/>
  <c r="J128" i="58"/>
  <c r="J127" i="58"/>
  <c r="J126" i="58"/>
  <c r="J104" i="58"/>
  <c r="J103" i="58"/>
  <c r="J102" i="58"/>
  <c r="J101" i="58"/>
  <c r="J100" i="58"/>
  <c r="J99" i="58"/>
  <c r="J98" i="58"/>
  <c r="J97" i="58"/>
  <c r="J96" i="58"/>
  <c r="J95" i="58"/>
  <c r="J94" i="58"/>
  <c r="J93" i="58"/>
  <c r="J92" i="58"/>
  <c r="J91" i="58"/>
  <c r="J90" i="58"/>
  <c r="J89" i="58"/>
  <c r="J88" i="58"/>
  <c r="J87" i="58"/>
  <c r="J86" i="58"/>
  <c r="J85" i="58"/>
  <c r="J84" i="58"/>
  <c r="J83" i="58"/>
  <c r="J82" i="58"/>
  <c r="J81" i="58"/>
  <c r="J80" i="58"/>
  <c r="J79" i="58"/>
  <c r="J78" i="58"/>
  <c r="G107" i="58" s="1"/>
  <c r="J71" i="58"/>
  <c r="J70" i="58"/>
  <c r="J69" i="58"/>
  <c r="J68" i="58"/>
  <c r="J67" i="58"/>
  <c r="J66" i="58"/>
  <c r="J65" i="58"/>
  <c r="J64" i="58"/>
  <c r="J63" i="58"/>
  <c r="J62" i="58"/>
  <c r="J61" i="58"/>
  <c r="J60" i="58"/>
  <c r="J59" i="58"/>
  <c r="J58" i="58"/>
  <c r="J57" i="58"/>
  <c r="J56" i="58"/>
  <c r="D56" i="58"/>
  <c r="D57" i="58" s="1"/>
  <c r="D58" i="58" s="1"/>
  <c r="D59" i="58" s="1"/>
  <c r="D60" i="58" s="1"/>
  <c r="D61" i="58" s="1"/>
  <c r="D62" i="58" s="1"/>
  <c r="D63" i="58" s="1"/>
  <c r="D64" i="58" s="1"/>
  <c r="D65" i="58" s="1"/>
  <c r="D66" i="58" s="1"/>
  <c r="D67" i="58" s="1"/>
  <c r="D68" i="58" s="1"/>
  <c r="D69" i="58" s="1"/>
  <c r="D70" i="58" s="1"/>
  <c r="D71" i="58" s="1"/>
  <c r="D78" i="58" s="1"/>
  <c r="D79" i="58" s="1"/>
  <c r="D80" i="58" s="1"/>
  <c r="D81" i="58" s="1"/>
  <c r="D82" i="58" s="1"/>
  <c r="D83" i="58" s="1"/>
  <c r="D84" i="58" s="1"/>
  <c r="D85" i="58" s="1"/>
  <c r="D86" i="58" s="1"/>
  <c r="D87" i="58" s="1"/>
  <c r="D88" i="58" s="1"/>
  <c r="D89" i="58" s="1"/>
  <c r="D90" i="58" s="1"/>
  <c r="D91" i="58" s="1"/>
  <c r="D92" i="58" s="1"/>
  <c r="D93" i="58" s="1"/>
  <c r="D94" i="58" s="1"/>
  <c r="D95" i="58" s="1"/>
  <c r="D96" i="58" s="1"/>
  <c r="D97" i="58" s="1"/>
  <c r="D98" i="58" s="1"/>
  <c r="D99" i="58" s="1"/>
  <c r="D100" i="58" s="1"/>
  <c r="D101" i="58" s="1"/>
  <c r="D102" i="58" s="1"/>
  <c r="D103" i="58" s="1"/>
  <c r="D104" i="58" s="1"/>
  <c r="J55" i="58"/>
  <c r="G73" i="58" s="1"/>
  <c r="D55" i="58"/>
  <c r="J54" i="58"/>
  <c r="J46" i="58"/>
  <c r="J45" i="58"/>
  <c r="J44" i="58"/>
  <c r="J43" i="58"/>
  <c r="J42" i="58"/>
  <c r="J41" i="58"/>
  <c r="J40" i="58"/>
  <c r="J38" i="58"/>
  <c r="J37" i="58"/>
  <c r="J35" i="58"/>
  <c r="J34" i="58"/>
  <c r="J32" i="58"/>
  <c r="J31" i="58"/>
  <c r="J29" i="58"/>
  <c r="J28" i="58"/>
  <c r="J27" i="58"/>
  <c r="J26" i="58"/>
  <c r="J25" i="58"/>
  <c r="J24" i="58"/>
  <c r="J23" i="58"/>
  <c r="G48" i="58" s="1"/>
  <c r="J17" i="58"/>
  <c r="J16" i="58"/>
  <c r="G19" i="58" s="1"/>
  <c r="J15" i="58"/>
  <c r="D15" i="58"/>
  <c r="D16" i="58" s="1"/>
  <c r="D17" i="58" s="1"/>
  <c r="D23" i="58" s="1"/>
  <c r="D24" i="58" s="1"/>
  <c r="D25" i="58" s="1"/>
  <c r="D26" i="58" s="1"/>
  <c r="D27" i="58" s="1"/>
  <c r="D28" i="58" s="1"/>
  <c r="D29" i="58" s="1"/>
  <c r="D31" i="58" s="1"/>
  <c r="D32" i="58" s="1"/>
  <c r="D34" i="58" s="1"/>
  <c r="D35" i="58" s="1"/>
  <c r="D37" i="58" s="1"/>
  <c r="D38" i="58" s="1"/>
  <c r="D40" i="58" s="1"/>
  <c r="D41" i="58" s="1"/>
  <c r="D42" i="58" s="1"/>
  <c r="D43" i="58" s="1"/>
  <c r="D44" i="58" s="1"/>
  <c r="D45" i="58" s="1"/>
  <c r="D46" i="58" s="1"/>
  <c r="D54" i="58" s="1"/>
  <c r="J14" i="58"/>
  <c r="D14" i="58"/>
  <c r="J13" i="58"/>
  <c r="L2" i="58" l="1"/>
  <c r="C156" i="100"/>
  <c r="C153" i="100"/>
  <c r="C157" i="100" s="1"/>
  <c r="I20" i="57"/>
  <c r="I19" i="57"/>
  <c r="I18" i="57"/>
  <c r="I12" i="57"/>
  <c r="I11" i="57"/>
  <c r="I10" i="57"/>
  <c r="K2" i="57"/>
  <c r="J79" i="56" l="1"/>
  <c r="J78" i="56"/>
  <c r="J77" i="56"/>
  <c r="J76" i="56"/>
  <c r="J75" i="56"/>
  <c r="J74" i="56"/>
  <c r="J50" i="56"/>
  <c r="J49" i="56"/>
  <c r="J48" i="56"/>
  <c r="J47" i="56"/>
  <c r="J46" i="56"/>
  <c r="J45" i="56"/>
  <c r="J44" i="56"/>
  <c r="J43" i="56"/>
  <c r="J42" i="56"/>
  <c r="J41" i="56"/>
  <c r="J40" i="56"/>
  <c r="J39" i="56"/>
  <c r="J38" i="56"/>
  <c r="J37" i="56"/>
  <c r="J36" i="56"/>
  <c r="J35" i="56"/>
  <c r="J34" i="56"/>
  <c r="J33" i="56"/>
  <c r="J32" i="56"/>
  <c r="J31" i="56"/>
  <c r="J30" i="56"/>
  <c r="G53" i="56" s="1"/>
  <c r="J29" i="56"/>
  <c r="J21" i="56"/>
  <c r="J20" i="56"/>
  <c r="J19" i="56"/>
  <c r="J18" i="56"/>
  <c r="J17" i="56"/>
  <c r="J16" i="56"/>
  <c r="L2" i="56" s="1"/>
  <c r="J15" i="56"/>
  <c r="J14" i="56"/>
  <c r="J13" i="56"/>
  <c r="D13" i="56"/>
  <c r="D14" i="56" s="1"/>
  <c r="D15" i="56" s="1"/>
  <c r="D16" i="56" s="1"/>
  <c r="D17" i="56" s="1"/>
  <c r="D18" i="56" s="1"/>
  <c r="D19" i="56" s="1"/>
  <c r="D20" i="56" s="1"/>
  <c r="D21" i="56" s="1"/>
  <c r="D29" i="56" s="1"/>
  <c r="D30" i="56" s="1"/>
  <c r="D31" i="56" s="1"/>
  <c r="D32" i="56" s="1"/>
  <c r="D33" i="56" s="1"/>
  <c r="D34" i="56" s="1"/>
  <c r="D35" i="56" s="1"/>
  <c r="D36" i="56" s="1"/>
  <c r="D37" i="56" s="1"/>
  <c r="D38" i="56" s="1"/>
  <c r="D39" i="56" s="1"/>
  <c r="D40" i="56" s="1"/>
  <c r="D41" i="56" s="1"/>
  <c r="D42" i="56" s="1"/>
  <c r="D43" i="56" s="1"/>
  <c r="D44" i="56" s="1"/>
  <c r="D45" i="56" s="1"/>
  <c r="D46" i="56" s="1"/>
  <c r="D47" i="56" s="1"/>
  <c r="D48" i="56" s="1"/>
  <c r="D49" i="56" s="1"/>
  <c r="D50" i="56" s="1"/>
  <c r="J12" i="56"/>
  <c r="G24" i="56" s="1"/>
  <c r="J79" i="55"/>
  <c r="J78" i="55"/>
  <c r="J77" i="55"/>
  <c r="J76" i="55"/>
  <c r="J75" i="55"/>
  <c r="J74" i="55"/>
  <c r="J50" i="55"/>
  <c r="J49" i="55"/>
  <c r="J48" i="55"/>
  <c r="J47" i="55"/>
  <c r="J46" i="55"/>
  <c r="J45" i="55"/>
  <c r="J44" i="55"/>
  <c r="J43" i="55"/>
  <c r="J42" i="55"/>
  <c r="L2" i="55" s="1"/>
  <c r="J41" i="55"/>
  <c r="J40" i="55"/>
  <c r="J39" i="55"/>
  <c r="J38" i="55"/>
  <c r="J37" i="55"/>
  <c r="J36" i="55"/>
  <c r="J35" i="55"/>
  <c r="J34" i="55"/>
  <c r="G53" i="55" s="1"/>
  <c r="J33" i="55"/>
  <c r="J32" i="55"/>
  <c r="J31" i="55"/>
  <c r="J30" i="55"/>
  <c r="J29" i="55"/>
  <c r="J21" i="55"/>
  <c r="J20" i="55"/>
  <c r="J19" i="55"/>
  <c r="J18" i="55"/>
  <c r="J17" i="55"/>
  <c r="J16" i="55"/>
  <c r="J15" i="55"/>
  <c r="J14" i="55"/>
  <c r="J13" i="55"/>
  <c r="D13" i="55"/>
  <c r="D14" i="55" s="1"/>
  <c r="D15" i="55" s="1"/>
  <c r="D16" i="55" s="1"/>
  <c r="D17" i="55" s="1"/>
  <c r="D18" i="55" s="1"/>
  <c r="D19" i="55" s="1"/>
  <c r="D20" i="55" s="1"/>
  <c r="D21" i="55" s="1"/>
  <c r="D29" i="55" s="1"/>
  <c r="D30" i="55" s="1"/>
  <c r="D31" i="55" s="1"/>
  <c r="D32" i="55" s="1"/>
  <c r="D33" i="55" s="1"/>
  <c r="D34" i="55" s="1"/>
  <c r="D35" i="55" s="1"/>
  <c r="D36" i="55" s="1"/>
  <c r="D37" i="55" s="1"/>
  <c r="D38" i="55" s="1"/>
  <c r="D39" i="55" s="1"/>
  <c r="D40" i="55" s="1"/>
  <c r="D41" i="55" s="1"/>
  <c r="D42" i="55" s="1"/>
  <c r="D43" i="55" s="1"/>
  <c r="D44" i="55" s="1"/>
  <c r="D45" i="55" s="1"/>
  <c r="D46" i="55" s="1"/>
  <c r="D47" i="55" s="1"/>
  <c r="D48" i="55" s="1"/>
  <c r="D49" i="55" s="1"/>
  <c r="D50" i="55" s="1"/>
  <c r="J12" i="55"/>
  <c r="G24" i="55" s="1"/>
  <c r="I71" i="54"/>
  <c r="I70" i="54"/>
  <c r="I69" i="54"/>
  <c r="I68" i="54"/>
  <c r="I67" i="54"/>
  <c r="I66" i="54"/>
  <c r="I36" i="54"/>
  <c r="I35" i="54"/>
  <c r="I34" i="54"/>
  <c r="I33" i="54"/>
  <c r="I32" i="54"/>
  <c r="I31" i="54"/>
  <c r="I30" i="54"/>
  <c r="I29" i="54"/>
  <c r="I28" i="54"/>
  <c r="I27" i="54"/>
  <c r="I26" i="54"/>
  <c r="I25" i="54"/>
  <c r="I24" i="54"/>
  <c r="I23" i="54"/>
  <c r="I22" i="54"/>
  <c r="I21" i="54"/>
  <c r="I20" i="54"/>
  <c r="I19" i="54"/>
  <c r="I18" i="54"/>
  <c r="I17" i="54"/>
  <c r="I16" i="54"/>
  <c r="K2" i="54" s="1"/>
  <c r="I15" i="54"/>
  <c r="C15" i="54"/>
  <c r="C16" i="54" s="1"/>
  <c r="C17" i="54" s="1"/>
  <c r="C18" i="54" s="1"/>
  <c r="C19" i="54" s="1"/>
  <c r="C20" i="54" s="1"/>
  <c r="C21" i="54" s="1"/>
  <c r="C22" i="54" s="1"/>
  <c r="C23" i="54" s="1"/>
  <c r="C24" i="54" s="1"/>
  <c r="C25" i="54" s="1"/>
  <c r="C26" i="54" s="1"/>
  <c r="C27" i="54" s="1"/>
  <c r="C28" i="54" s="1"/>
  <c r="C29" i="54" s="1"/>
  <c r="C30" i="54" s="1"/>
  <c r="C31" i="54" s="1"/>
  <c r="C32" i="54" s="1"/>
  <c r="C33" i="54" s="1"/>
  <c r="C34" i="54" s="1"/>
  <c r="C35" i="54" s="1"/>
  <c r="C36" i="54" s="1"/>
  <c r="I14" i="54"/>
  <c r="C14" i="54"/>
  <c r="I13" i="54"/>
  <c r="K190" i="53"/>
  <c r="K188" i="53"/>
  <c r="K187" i="53"/>
  <c r="K186" i="53"/>
  <c r="K185" i="53"/>
  <c r="K184" i="53"/>
  <c r="K183" i="53"/>
  <c r="K182" i="53"/>
  <c r="K181" i="53"/>
  <c r="K180" i="53"/>
  <c r="K179" i="53"/>
  <c r="K178" i="53"/>
  <c r="K177" i="53"/>
  <c r="K176" i="53"/>
  <c r="K175" i="53"/>
  <c r="K174" i="53"/>
  <c r="K173" i="53"/>
  <c r="K172" i="53"/>
  <c r="K171" i="53"/>
  <c r="K170" i="53"/>
  <c r="K169" i="53"/>
  <c r="K168" i="53"/>
  <c r="K167" i="53"/>
  <c r="K166" i="53"/>
  <c r="K165" i="53"/>
  <c r="K164" i="53"/>
  <c r="K163" i="53"/>
  <c r="K162" i="53"/>
  <c r="K161" i="53"/>
  <c r="H192" i="53" s="1"/>
  <c r="K160" i="53"/>
  <c r="K159" i="53"/>
  <c r="K152" i="53"/>
  <c r="K151" i="53"/>
  <c r="K150" i="53"/>
  <c r="K149" i="53"/>
  <c r="K148" i="53"/>
  <c r="K147" i="53"/>
  <c r="K146" i="53"/>
  <c r="K145" i="53"/>
  <c r="K144" i="53"/>
  <c r="K143" i="53"/>
  <c r="H154" i="53" s="1"/>
  <c r="K136" i="53"/>
  <c r="K135" i="53"/>
  <c r="K134" i="53"/>
  <c r="K133" i="53"/>
  <c r="K132" i="53"/>
  <c r="K131" i="53"/>
  <c r="K130" i="53"/>
  <c r="K129" i="53"/>
  <c r="K128" i="53"/>
  <c r="K127" i="53"/>
  <c r="K126" i="53"/>
  <c r="H138" i="53" s="1"/>
  <c r="K125" i="53"/>
  <c r="K124" i="53"/>
  <c r="K117" i="53"/>
  <c r="K116" i="53"/>
  <c r="K115" i="53"/>
  <c r="K114" i="53"/>
  <c r="K113" i="53"/>
  <c r="K112" i="53"/>
  <c r="K111" i="53"/>
  <c r="K110" i="53"/>
  <c r="K109" i="53"/>
  <c r="K108" i="53"/>
  <c r="K107" i="53"/>
  <c r="K106" i="53"/>
  <c r="K105" i="53"/>
  <c r="K104" i="53"/>
  <c r="K103" i="53"/>
  <c r="K102" i="53"/>
  <c r="K101" i="53"/>
  <c r="K100" i="53"/>
  <c r="K99" i="53"/>
  <c r="H119" i="53" s="1"/>
  <c r="K92" i="53"/>
  <c r="K91" i="53"/>
  <c r="H94" i="53" s="1"/>
  <c r="K90" i="53"/>
  <c r="K89" i="53"/>
  <c r="K88" i="53"/>
  <c r="K87" i="53"/>
  <c r="K86" i="53"/>
  <c r="K79" i="53"/>
  <c r="H81" i="53" s="1"/>
  <c r="K72" i="53"/>
  <c r="K71" i="53"/>
  <c r="K70" i="53"/>
  <c r="K69" i="53"/>
  <c r="K68" i="53"/>
  <c r="K67" i="53"/>
  <c r="K66" i="53"/>
  <c r="K65" i="53"/>
  <c r="K64" i="53"/>
  <c r="H74" i="53" s="1"/>
  <c r="K63" i="53"/>
  <c r="K62" i="53"/>
  <c r="K61" i="53"/>
  <c r="K60" i="53"/>
  <c r="K59" i="53"/>
  <c r="K58" i="53"/>
  <c r="K57" i="53"/>
  <c r="C52" i="53"/>
  <c r="K50" i="53"/>
  <c r="K49" i="53"/>
  <c r="K48" i="53"/>
  <c r="K47" i="53"/>
  <c r="K46" i="53"/>
  <c r="K45" i="53"/>
  <c r="K44" i="53"/>
  <c r="K43" i="53"/>
  <c r="K41" i="53"/>
  <c r="K40" i="53"/>
  <c r="K39" i="53"/>
  <c r="K38" i="53"/>
  <c r="K37" i="53"/>
  <c r="K36" i="53"/>
  <c r="K35" i="53"/>
  <c r="K34" i="53"/>
  <c r="K33" i="53"/>
  <c r="K32" i="53"/>
  <c r="K31" i="53"/>
  <c r="K30" i="53"/>
  <c r="K29" i="53"/>
  <c r="K28" i="53"/>
  <c r="K27" i="53"/>
  <c r="K26" i="53"/>
  <c r="K25" i="53"/>
  <c r="K24" i="53"/>
  <c r="K23" i="53"/>
  <c r="K22" i="53"/>
  <c r="K21" i="53"/>
  <c r="K20" i="53"/>
  <c r="K19" i="53"/>
  <c r="K18" i="53"/>
  <c r="M2" i="53" s="1"/>
  <c r="K17" i="53"/>
  <c r="K16" i="53"/>
  <c r="K15" i="53"/>
  <c r="E15" i="53"/>
  <c r="E16" i="53" s="1"/>
  <c r="E17" i="53" s="1"/>
  <c r="E18" i="53" s="1"/>
  <c r="E19" i="53" s="1"/>
  <c r="E20" i="53" s="1"/>
  <c r="E21" i="53" s="1"/>
  <c r="E22" i="53" s="1"/>
  <c r="E23" i="53" s="1"/>
  <c r="E24" i="53" s="1"/>
  <c r="E25" i="53" s="1"/>
  <c r="E26" i="53" s="1"/>
  <c r="E27" i="53" s="1"/>
  <c r="E28" i="53" s="1"/>
  <c r="E29" i="53" s="1"/>
  <c r="E30" i="53" s="1"/>
  <c r="E31" i="53" s="1"/>
  <c r="E32" i="53" s="1"/>
  <c r="E33" i="53" s="1"/>
  <c r="E34" i="53" s="1"/>
  <c r="K14" i="53"/>
  <c r="K20" i="52"/>
  <c r="K19" i="52"/>
  <c r="K18" i="52"/>
  <c r="K17" i="52"/>
  <c r="M2" i="52" s="1"/>
  <c r="K16" i="52"/>
  <c r="K15" i="52"/>
  <c r="K14" i="52"/>
  <c r="K13" i="52"/>
  <c r="K12" i="52"/>
  <c r="E12" i="52"/>
  <c r="E13" i="52" s="1"/>
  <c r="E14" i="52" s="1"/>
  <c r="E15" i="52" s="1"/>
  <c r="E16" i="52" s="1"/>
  <c r="E17" i="52" s="1"/>
  <c r="E18" i="52" s="1"/>
  <c r="E19" i="52" s="1"/>
  <c r="E20" i="52" s="1"/>
  <c r="K11" i="52"/>
  <c r="H22" i="52" s="1"/>
  <c r="I23" i="51"/>
  <c r="I17" i="51"/>
  <c r="K2" i="51" s="1"/>
  <c r="I16" i="51"/>
  <c r="I15" i="51"/>
  <c r="I14" i="51"/>
  <c r="I13" i="51"/>
  <c r="I12" i="51"/>
  <c r="C12" i="51"/>
  <c r="C13" i="51" s="1"/>
  <c r="C14" i="51" s="1"/>
  <c r="C15" i="51" s="1"/>
  <c r="C16" i="51" s="1"/>
  <c r="C17" i="51" s="1"/>
  <c r="I11" i="51"/>
  <c r="E35" i="53" l="1"/>
  <c r="E36" i="53"/>
  <c r="E37" i="53" s="1"/>
  <c r="E38" i="53" s="1"/>
  <c r="E39" i="53" s="1"/>
  <c r="E40" i="53" s="1"/>
  <c r="E41" i="53" s="1"/>
  <c r="E43" i="53" s="1"/>
  <c r="E44" i="53" s="1"/>
  <c r="E45" i="53" s="1"/>
  <c r="E46" i="53" s="1"/>
  <c r="E47" i="53" s="1"/>
  <c r="E48" i="53" s="1"/>
  <c r="E49" i="53" s="1"/>
  <c r="E50" i="53" s="1"/>
  <c r="E57" i="53" s="1"/>
  <c r="E58" i="53" s="1"/>
  <c r="E59" i="53" s="1"/>
  <c r="E60" i="53" s="1"/>
  <c r="E61" i="53" s="1"/>
  <c r="E62" i="53" s="1"/>
  <c r="E63" i="53" s="1"/>
  <c r="E64" i="53" s="1"/>
  <c r="E65" i="53" s="1"/>
  <c r="E66" i="53" s="1"/>
  <c r="E67" i="53" s="1"/>
  <c r="E68" i="53" s="1"/>
  <c r="E69" i="53" s="1"/>
  <c r="E70" i="53" s="1"/>
  <c r="E71" i="53" s="1"/>
  <c r="E72" i="53" s="1"/>
  <c r="E79" i="53" s="1"/>
  <c r="E86" i="53" s="1"/>
  <c r="E87" i="53" s="1"/>
  <c r="E88" i="53" s="1"/>
  <c r="E89" i="53" s="1"/>
  <c r="E90" i="53" s="1"/>
  <c r="E91" i="53" s="1"/>
  <c r="E92" i="53" s="1"/>
  <c r="E99" i="53" s="1"/>
  <c r="E100" i="53" s="1"/>
  <c r="E101" i="53" s="1"/>
  <c r="E102" i="53" s="1"/>
  <c r="E103" i="53" s="1"/>
  <c r="E104" i="53" s="1"/>
  <c r="E105" i="53" s="1"/>
  <c r="E106" i="53" s="1"/>
  <c r="E107" i="53" s="1"/>
  <c r="E108" i="53" s="1"/>
  <c r="E109" i="53" s="1"/>
  <c r="E110" i="53" s="1"/>
  <c r="E111" i="53" s="1"/>
  <c r="E112" i="53" s="1"/>
  <c r="E113" i="53" s="1"/>
  <c r="E114" i="53" s="1"/>
  <c r="E115" i="53" s="1"/>
  <c r="E116" i="53" s="1"/>
  <c r="E117" i="53" s="1"/>
  <c r="E124" i="53" s="1"/>
  <c r="E125" i="53" s="1"/>
  <c r="E126" i="53" s="1"/>
  <c r="E127" i="53" s="1"/>
  <c r="E128" i="53" s="1"/>
  <c r="E129" i="53" s="1"/>
  <c r="E130" i="53" s="1"/>
  <c r="E131" i="53" s="1"/>
  <c r="E132" i="53" s="1"/>
  <c r="E134" i="53" s="1"/>
  <c r="E135" i="53" s="1"/>
  <c r="E136" i="53" s="1"/>
  <c r="E143" i="53" s="1"/>
  <c r="E144" i="53" s="1"/>
  <c r="E145" i="53" s="1"/>
  <c r="E146" i="53" s="1"/>
  <c r="E147" i="53" s="1"/>
  <c r="E148" i="53" s="1"/>
  <c r="E149" i="53" s="1"/>
  <c r="E150" i="53" s="1"/>
  <c r="E151" i="53" s="1"/>
  <c r="E152" i="53" s="1"/>
  <c r="E159" i="53" s="1"/>
  <c r="E160" i="53" s="1"/>
  <c r="E161" i="53" s="1"/>
  <c r="E162" i="53" s="1"/>
  <c r="E163" i="53" s="1"/>
  <c r="E164" i="53" s="1"/>
  <c r="E165" i="53" s="1"/>
  <c r="E166" i="53" s="1"/>
  <c r="E167" i="53" s="1"/>
  <c r="E168" i="53" s="1"/>
  <c r="E169" i="53" s="1"/>
  <c r="E170" i="53" s="1"/>
  <c r="E171" i="53" s="1"/>
  <c r="E172" i="53" s="1"/>
  <c r="E173" i="53" s="1"/>
  <c r="E174" i="53" s="1"/>
  <c r="E175" i="53" s="1"/>
  <c r="E176" i="53" s="1"/>
  <c r="E177" i="53" s="1"/>
  <c r="E178" i="53" s="1"/>
  <c r="E179" i="53" s="1"/>
  <c r="E180" i="53" s="1"/>
  <c r="E181" i="53" s="1"/>
  <c r="E182" i="53" s="1"/>
  <c r="E183" i="53" s="1"/>
  <c r="F40" i="54"/>
  <c r="F19" i="51"/>
  <c r="H52" i="53"/>
  <c r="H18" i="50"/>
  <c r="H17" i="50"/>
  <c r="H16" i="50"/>
  <c r="H15" i="50"/>
  <c r="H14" i="50"/>
  <c r="H13" i="50"/>
  <c r="H12" i="50"/>
  <c r="H11" i="50"/>
  <c r="H10" i="50"/>
  <c r="H9" i="50"/>
  <c r="J2" i="50"/>
  <c r="J52" i="49"/>
  <c r="J27" i="49"/>
  <c r="J26" i="49"/>
  <c r="J25" i="49"/>
  <c r="J24" i="49"/>
  <c r="J23" i="49"/>
  <c r="J22" i="49"/>
  <c r="J21" i="49"/>
  <c r="J20" i="49"/>
  <c r="J19" i="49"/>
  <c r="J18" i="49"/>
  <c r="J17" i="49"/>
  <c r="J16" i="49"/>
  <c r="J15" i="49"/>
  <c r="J14" i="49"/>
  <c r="J13" i="49"/>
  <c r="G29" i="49" s="1"/>
  <c r="D13" i="49"/>
  <c r="D14" i="49" s="1"/>
  <c r="D15" i="49" s="1"/>
  <c r="D16" i="49" s="1"/>
  <c r="D17" i="49" s="1"/>
  <c r="D18" i="49" s="1"/>
  <c r="D19" i="49" s="1"/>
  <c r="D20" i="49" s="1"/>
  <c r="D21" i="49" s="1"/>
  <c r="D22" i="49" s="1"/>
  <c r="D23" i="49" s="1"/>
  <c r="D24" i="49" s="1"/>
  <c r="D25" i="49" s="1"/>
  <c r="D26" i="49" s="1"/>
  <c r="D27" i="49" s="1"/>
  <c r="J12" i="49"/>
  <c r="H30" i="48"/>
  <c r="H29" i="48"/>
  <c r="H28" i="48"/>
  <c r="H27" i="48"/>
  <c r="H26" i="48"/>
  <c r="H25" i="48"/>
  <c r="H24" i="48"/>
  <c r="H23" i="48"/>
  <c r="H22" i="48"/>
  <c r="H21" i="48"/>
  <c r="H20" i="48"/>
  <c r="H19" i="48"/>
  <c r="H18" i="48"/>
  <c r="H17" i="48"/>
  <c r="J2" i="48" s="1"/>
  <c r="H16" i="48"/>
  <c r="H15" i="48"/>
  <c r="H14" i="48"/>
  <c r="H13" i="48"/>
  <c r="H12" i="48"/>
  <c r="H11" i="48"/>
  <c r="H10" i="48"/>
  <c r="H9" i="48"/>
  <c r="H22" i="47"/>
  <c r="H21" i="47"/>
  <c r="H20" i="47"/>
  <c r="H19" i="47"/>
  <c r="H18" i="47"/>
  <c r="H17" i="47"/>
  <c r="H16" i="47"/>
  <c r="H15" i="47"/>
  <c r="H14" i="47"/>
  <c r="H13" i="47"/>
  <c r="J2" i="47" s="1"/>
  <c r="H12" i="47"/>
  <c r="H11" i="47"/>
  <c r="H10" i="47"/>
  <c r="H9" i="47"/>
  <c r="H40" i="46"/>
  <c r="H39" i="46"/>
  <c r="H38" i="46"/>
  <c r="H37" i="46"/>
  <c r="H36" i="46"/>
  <c r="H35" i="46"/>
  <c r="H34" i="46"/>
  <c r="H33" i="46"/>
  <c r="H32" i="46"/>
  <c r="H31" i="46"/>
  <c r="H30" i="46"/>
  <c r="H29" i="46"/>
  <c r="H28" i="46"/>
  <c r="H27" i="46"/>
  <c r="H26" i="46"/>
  <c r="H25" i="46"/>
  <c r="H24" i="46"/>
  <c r="H23" i="46"/>
  <c r="H22" i="46"/>
  <c r="H21" i="46"/>
  <c r="H20" i="46"/>
  <c r="H19" i="46"/>
  <c r="H18" i="46"/>
  <c r="H17" i="46"/>
  <c r="J2" i="46" s="1"/>
  <c r="H16" i="46"/>
  <c r="H15" i="46"/>
  <c r="H14" i="46"/>
  <c r="H13" i="46"/>
  <c r="H12" i="46"/>
  <c r="H11" i="46"/>
  <c r="H10" i="46"/>
  <c r="H9" i="46"/>
  <c r="H22" i="45"/>
  <c r="H21" i="45"/>
  <c r="H20" i="45"/>
  <c r="H19" i="45"/>
  <c r="H18" i="45"/>
  <c r="H17" i="45"/>
  <c r="H16" i="45"/>
  <c r="H15" i="45"/>
  <c r="H14" i="45"/>
  <c r="H13" i="45"/>
  <c r="J2" i="45" s="1"/>
  <c r="H12" i="45"/>
  <c r="H11" i="45"/>
  <c r="H10" i="45"/>
  <c r="H9" i="45"/>
  <c r="H41" i="44"/>
  <c r="H40" i="44"/>
  <c r="H39" i="44"/>
  <c r="H38" i="44"/>
  <c r="H37" i="44"/>
  <c r="H36" i="44"/>
  <c r="H35" i="44"/>
  <c r="H34" i="44"/>
  <c r="H33" i="44"/>
  <c r="H32" i="44"/>
  <c r="H31" i="44"/>
  <c r="H30" i="44"/>
  <c r="H29" i="44"/>
  <c r="H28" i="44"/>
  <c r="H27" i="44"/>
  <c r="H26" i="44"/>
  <c r="H25" i="44"/>
  <c r="H24" i="44"/>
  <c r="H23" i="44"/>
  <c r="H22" i="44"/>
  <c r="H21" i="44"/>
  <c r="H20" i="44"/>
  <c r="H19" i="44"/>
  <c r="H18" i="44"/>
  <c r="J2" i="44" s="1"/>
  <c r="H17" i="44"/>
  <c r="H16" i="44"/>
  <c r="H15" i="44"/>
  <c r="H14" i="44"/>
  <c r="H13" i="44"/>
  <c r="H12" i="44"/>
  <c r="H11" i="44"/>
  <c r="H10" i="44"/>
  <c r="H9" i="44"/>
  <c r="I182" i="43"/>
  <c r="I176" i="43"/>
  <c r="I175" i="43"/>
  <c r="I174" i="43"/>
  <c r="I173" i="43"/>
  <c r="I172" i="43"/>
  <c r="I171" i="43"/>
  <c r="I170" i="43"/>
  <c r="I169" i="43"/>
  <c r="I168" i="43"/>
  <c r="I167" i="43"/>
  <c r="I166" i="43"/>
  <c r="I165" i="43"/>
  <c r="I164" i="43"/>
  <c r="I163" i="43"/>
  <c r="I162" i="43"/>
  <c r="I161" i="43"/>
  <c r="I160" i="43"/>
  <c r="I159" i="43"/>
  <c r="I158" i="43"/>
  <c r="I157" i="43"/>
  <c r="I156" i="43"/>
  <c r="I155" i="43"/>
  <c r="I154" i="43"/>
  <c r="I153" i="43"/>
  <c r="I152" i="43"/>
  <c r="I151" i="43"/>
  <c r="I150" i="43"/>
  <c r="I149" i="43"/>
  <c r="I148" i="43"/>
  <c r="I147" i="43"/>
  <c r="I146" i="43"/>
  <c r="I145" i="43"/>
  <c r="I144" i="43"/>
  <c r="I143" i="43"/>
  <c r="F178" i="43" s="1"/>
  <c r="I142" i="43"/>
  <c r="I141" i="43"/>
  <c r="I140" i="43"/>
  <c r="I139" i="43"/>
  <c r="I138" i="43"/>
  <c r="I132" i="43"/>
  <c r="I131" i="43"/>
  <c r="I130" i="43"/>
  <c r="F134" i="43" s="1"/>
  <c r="I129" i="43"/>
  <c r="I128" i="43"/>
  <c r="I122" i="43"/>
  <c r="I121" i="43"/>
  <c r="I120" i="43"/>
  <c r="I119" i="43"/>
  <c r="I118" i="43"/>
  <c r="I117" i="43"/>
  <c r="I116" i="43"/>
  <c r="I115" i="43"/>
  <c r="I114" i="43"/>
  <c r="I113" i="43"/>
  <c r="F124" i="43" s="1"/>
  <c r="I106" i="43"/>
  <c r="I105" i="43"/>
  <c r="I104" i="43"/>
  <c r="I103" i="43"/>
  <c r="I102" i="43"/>
  <c r="I101" i="43"/>
  <c r="I100" i="43"/>
  <c r="I99" i="43"/>
  <c r="I98" i="43"/>
  <c r="I97" i="43"/>
  <c r="I96" i="43"/>
  <c r="F108" i="43" s="1"/>
  <c r="I95" i="43"/>
  <c r="I94" i="43"/>
  <c r="I85" i="43"/>
  <c r="I84" i="43"/>
  <c r="I83" i="43"/>
  <c r="I82" i="43"/>
  <c r="I81" i="43"/>
  <c r="I80" i="43"/>
  <c r="I79" i="43"/>
  <c r="I78" i="43"/>
  <c r="I77" i="43"/>
  <c r="I76" i="43"/>
  <c r="I75" i="43"/>
  <c r="I74" i="43"/>
  <c r="I73" i="43"/>
  <c r="F88" i="43" s="1"/>
  <c r="I67" i="43"/>
  <c r="I66" i="43"/>
  <c r="I65" i="43"/>
  <c r="I64" i="43"/>
  <c r="I63" i="43"/>
  <c r="I62" i="43"/>
  <c r="I61" i="43"/>
  <c r="F69" i="43" s="1"/>
  <c r="I55" i="43"/>
  <c r="I54" i="43"/>
  <c r="I53" i="43"/>
  <c r="I51" i="43"/>
  <c r="I50" i="43"/>
  <c r="I49" i="43"/>
  <c r="I48" i="43"/>
  <c r="I46" i="43"/>
  <c r="I45" i="43"/>
  <c r="I44" i="43"/>
  <c r="I43" i="43"/>
  <c r="I42" i="43"/>
  <c r="I41" i="43"/>
  <c r="I39" i="43"/>
  <c r="I38" i="43"/>
  <c r="I37" i="43"/>
  <c r="I36" i="43"/>
  <c r="I35" i="43"/>
  <c r="I33" i="43"/>
  <c r="I32" i="43"/>
  <c r="I31" i="43"/>
  <c r="I30" i="43"/>
  <c r="I28" i="43"/>
  <c r="I27" i="43"/>
  <c r="I26" i="43"/>
  <c r="I24" i="43"/>
  <c r="I23" i="43"/>
  <c r="I22" i="43"/>
  <c r="I21" i="43"/>
  <c r="I19" i="43"/>
  <c r="I18" i="43"/>
  <c r="I17" i="43"/>
  <c r="I16" i="43"/>
  <c r="K2" i="43" s="1"/>
  <c r="I15" i="43"/>
  <c r="I14" i="43"/>
  <c r="I13" i="43"/>
  <c r="C13" i="43"/>
  <c r="C14" i="43" s="1"/>
  <c r="C15" i="43" s="1"/>
  <c r="C16" i="43" s="1"/>
  <c r="C17" i="43" s="1"/>
  <c r="C18" i="43" s="1"/>
  <c r="C19" i="43" s="1"/>
  <c r="C21" i="43" s="1"/>
  <c r="C22" i="43" s="1"/>
  <c r="C23" i="43" s="1"/>
  <c r="C24" i="43" s="1"/>
  <c r="C26" i="43" s="1"/>
  <c r="C27" i="43" s="1"/>
  <c r="C28" i="43" s="1"/>
  <c r="C30" i="43" s="1"/>
  <c r="C31" i="43" s="1"/>
  <c r="C32" i="43" s="1"/>
  <c r="C33" i="43" s="1"/>
  <c r="C35" i="43" s="1"/>
  <c r="C36" i="43" s="1"/>
  <c r="C37" i="43" s="1"/>
  <c r="C38" i="43" s="1"/>
  <c r="C39" i="43" s="1"/>
  <c r="C41" i="43" s="1"/>
  <c r="C42" i="43" s="1"/>
  <c r="C43" i="43" s="1"/>
  <c r="C44" i="43" s="1"/>
  <c r="C45" i="43" s="1"/>
  <c r="C46" i="43" s="1"/>
  <c r="C48" i="43" s="1"/>
  <c r="C49" i="43" s="1"/>
  <c r="C50" i="43" s="1"/>
  <c r="C51" i="43" s="1"/>
  <c r="C53" i="43" s="1"/>
  <c r="C54" i="43" s="1"/>
  <c r="C61" i="43" s="1"/>
  <c r="C62" i="43" s="1"/>
  <c r="C63" i="43" s="1"/>
  <c r="C64" i="43" s="1"/>
  <c r="C65" i="43" s="1"/>
  <c r="C66" i="43" s="1"/>
  <c r="C67" i="43" s="1"/>
  <c r="C73" i="43" s="1"/>
  <c r="C74" i="43" s="1"/>
  <c r="C75" i="43" s="1"/>
  <c r="C76" i="43" s="1"/>
  <c r="C77" i="43" s="1"/>
  <c r="C78" i="43" s="1"/>
  <c r="C79" i="43" s="1"/>
  <c r="C80" i="43" s="1"/>
  <c r="C81" i="43" s="1"/>
  <c r="C82" i="43" s="1"/>
  <c r="C83" i="43" s="1"/>
  <c r="C84" i="43" s="1"/>
  <c r="C85" i="43" s="1"/>
  <c r="C94" i="43" s="1"/>
  <c r="C95" i="43" s="1"/>
  <c r="C96" i="43" s="1"/>
  <c r="C97" i="43" s="1"/>
  <c r="C98" i="43" s="1"/>
  <c r="C99" i="43" s="1"/>
  <c r="C100" i="43" s="1"/>
  <c r="C101" i="43" s="1"/>
  <c r="C102" i="43" s="1"/>
  <c r="C103" i="43" s="1"/>
  <c r="C104" i="43" s="1"/>
  <c r="C105" i="43" s="1"/>
  <c r="C106" i="43" s="1"/>
  <c r="C113" i="43" s="1"/>
  <c r="C114" i="43" s="1"/>
  <c r="C115" i="43" s="1"/>
  <c r="C116" i="43" s="1"/>
  <c r="C117" i="43" s="1"/>
  <c r="C118" i="43" s="1"/>
  <c r="C119" i="43" s="1"/>
  <c r="C120" i="43" s="1"/>
  <c r="C121" i="43" s="1"/>
  <c r="C122" i="43" s="1"/>
  <c r="C128" i="43" s="1"/>
  <c r="C129" i="43" s="1"/>
  <c r="C130" i="43" s="1"/>
  <c r="C131" i="43" s="1"/>
  <c r="C132" i="43" s="1"/>
  <c r="C138" i="43" s="1"/>
  <c r="C139" i="43" s="1"/>
  <c r="C140" i="43" s="1"/>
  <c r="C141" i="43" s="1"/>
  <c r="C142" i="43" s="1"/>
  <c r="C143" i="43" s="1"/>
  <c r="C144" i="43" s="1"/>
  <c r="C145" i="43" s="1"/>
  <c r="C146" i="43" s="1"/>
  <c r="C147" i="43" s="1"/>
  <c r="C148" i="43" s="1"/>
  <c r="C149" i="43" s="1"/>
  <c r="C150" i="43" s="1"/>
  <c r="C151" i="43" s="1"/>
  <c r="C152" i="43" s="1"/>
  <c r="C153" i="43" s="1"/>
  <c r="C154" i="43" s="1"/>
  <c r="C155" i="43" s="1"/>
  <c r="C156" i="43" s="1"/>
  <c r="C157" i="43" s="1"/>
  <c r="C158" i="43" s="1"/>
  <c r="C159" i="43" s="1"/>
  <c r="C160" i="43" s="1"/>
  <c r="C161" i="43" s="1"/>
  <c r="C162" i="43" s="1"/>
  <c r="C163" i="43" s="1"/>
  <c r="C164" i="43" s="1"/>
  <c r="C165" i="43" s="1"/>
  <c r="C166" i="43" s="1"/>
  <c r="C167" i="43" s="1"/>
  <c r="C168" i="43" s="1"/>
  <c r="C169" i="43" s="1"/>
  <c r="C170" i="43" s="1"/>
  <c r="C171" i="43" s="1"/>
  <c r="C172" i="43" s="1"/>
  <c r="C173" i="43" s="1"/>
  <c r="C174" i="43" s="1"/>
  <c r="C175" i="43" s="1"/>
  <c r="C176" i="43" s="1"/>
  <c r="I12" i="43"/>
  <c r="F57" i="43" l="1"/>
  <c r="L2" i="49"/>
  <c r="E185" i="53"/>
  <c r="E186" i="53" s="1"/>
  <c r="E187" i="53" s="1"/>
  <c r="E188" i="53" s="1"/>
  <c r="E190" i="53"/>
  <c r="F150" i="42"/>
  <c r="I38" i="42"/>
  <c r="I32" i="42"/>
  <c r="I31" i="42"/>
  <c r="I30" i="42"/>
  <c r="F34" i="42" s="1"/>
  <c r="I21" i="42"/>
  <c r="F23" i="42" s="1"/>
  <c r="I20" i="42"/>
  <c r="I19" i="42"/>
  <c r="I18" i="42"/>
  <c r="I17" i="42"/>
  <c r="I16" i="42"/>
  <c r="I15" i="42"/>
  <c r="I14" i="42"/>
  <c r="I13" i="42"/>
  <c r="C13" i="42"/>
  <c r="C14" i="42" s="1"/>
  <c r="C15" i="42" s="1"/>
  <c r="C16" i="42" s="1"/>
  <c r="C17" i="42" s="1"/>
  <c r="C18" i="42" s="1"/>
  <c r="C19" i="42" s="1"/>
  <c r="C20" i="42" s="1"/>
  <c r="C21" i="42" s="1"/>
  <c r="C30" i="42" s="1"/>
  <c r="C31" i="42" s="1"/>
  <c r="C32" i="42" s="1"/>
  <c r="I12" i="42"/>
  <c r="I409" i="41"/>
  <c r="I216" i="41"/>
  <c r="I154" i="41"/>
  <c r="I117" i="41"/>
  <c r="I94" i="41"/>
  <c r="I93" i="41"/>
  <c r="I92" i="41"/>
  <c r="I91" i="41"/>
  <c r="I90" i="41"/>
  <c r="I89" i="41"/>
  <c r="I88" i="41"/>
  <c r="I87" i="41"/>
  <c r="I86" i="41"/>
  <c r="I85" i="41"/>
  <c r="I84" i="41"/>
  <c r="I83" i="41"/>
  <c r="I82" i="41"/>
  <c r="I81" i="41"/>
  <c r="I80" i="41"/>
  <c r="I79" i="41"/>
  <c r="I78" i="41"/>
  <c r="I77" i="41"/>
  <c r="I76" i="41"/>
  <c r="I75" i="41"/>
  <c r="I74" i="41"/>
  <c r="I73" i="41"/>
  <c r="I72" i="41"/>
  <c r="I71" i="41"/>
  <c r="I70" i="41"/>
  <c r="I69" i="41"/>
  <c r="I68" i="41"/>
  <c r="I67" i="41"/>
  <c r="I66" i="41"/>
  <c r="I65" i="41"/>
  <c r="I64" i="41"/>
  <c r="I63" i="41"/>
  <c r="I62" i="41"/>
  <c r="I61" i="41"/>
  <c r="I60" i="41"/>
  <c r="I59" i="41"/>
  <c r="I58" i="41"/>
  <c r="I57" i="41"/>
  <c r="I56" i="41"/>
  <c r="I55" i="41"/>
  <c r="I54" i="41"/>
  <c r="I53" i="41"/>
  <c r="I52" i="41"/>
  <c r="I51" i="41"/>
  <c r="I50" i="41"/>
  <c r="I49" i="41"/>
  <c r="I48" i="41"/>
  <c r="I47" i="41"/>
  <c r="I46" i="41"/>
  <c r="I45" i="41"/>
  <c r="I43" i="41"/>
  <c r="I29" i="41"/>
  <c r="I21" i="41"/>
  <c r="H19" i="40"/>
  <c r="H18" i="40"/>
  <c r="H17" i="40"/>
  <c r="H16" i="40"/>
  <c r="H15" i="40"/>
  <c r="H14" i="40"/>
  <c r="H13" i="40"/>
  <c r="J2" i="40" s="1"/>
  <c r="H12" i="40"/>
  <c r="H11" i="40"/>
  <c r="H10" i="40"/>
  <c r="H9" i="40"/>
  <c r="H35" i="39"/>
  <c r="H34" i="39"/>
  <c r="H33" i="39"/>
  <c r="H32" i="39"/>
  <c r="H31" i="39"/>
  <c r="H30" i="39"/>
  <c r="H29" i="39"/>
  <c r="H28" i="39"/>
  <c r="H27" i="39"/>
  <c r="H26" i="39"/>
  <c r="H25" i="39"/>
  <c r="H24" i="39"/>
  <c r="H23" i="39"/>
  <c r="H22" i="39"/>
  <c r="H21" i="39"/>
  <c r="H20" i="39"/>
  <c r="H19" i="39"/>
  <c r="H18" i="39"/>
  <c r="H17" i="39"/>
  <c r="H16" i="39"/>
  <c r="H15" i="39"/>
  <c r="H14" i="39"/>
  <c r="H13" i="39"/>
  <c r="H12" i="39"/>
  <c r="H11" i="39"/>
  <c r="H10" i="39"/>
  <c r="H9" i="39"/>
  <c r="J2" i="39" s="1"/>
  <c r="K51" i="38"/>
  <c r="K50" i="38"/>
  <c r="K49" i="38"/>
  <c r="K40" i="38"/>
  <c r="K39" i="38"/>
  <c r="K38" i="38"/>
  <c r="K37" i="38"/>
  <c r="K30" i="38"/>
  <c r="K29" i="38"/>
  <c r="K28" i="38"/>
  <c r="K27" i="38"/>
  <c r="H32" i="38" s="1"/>
  <c r="K20" i="38"/>
  <c r="K19" i="38"/>
  <c r="H22" i="38" s="1"/>
  <c r="K18" i="38"/>
  <c r="K17" i="38"/>
  <c r="K16" i="38"/>
  <c r="K15" i="38"/>
  <c r="K14" i="38"/>
  <c r="K13" i="38"/>
  <c r="K12" i="38"/>
  <c r="E12" i="38"/>
  <c r="E13" i="38" s="1"/>
  <c r="E14" i="38" s="1"/>
  <c r="E15" i="38" s="1"/>
  <c r="E16" i="38" s="1"/>
  <c r="E17" i="38" s="1"/>
  <c r="E18" i="38" s="1"/>
  <c r="E19" i="38" s="1"/>
  <c r="E20" i="38" s="1"/>
  <c r="E27" i="38" s="1"/>
  <c r="E28" i="38" s="1"/>
  <c r="E29" i="38" s="1"/>
  <c r="E30" i="38" s="1"/>
  <c r="E37" i="38" s="1"/>
  <c r="E38" i="38" s="1"/>
  <c r="E39" i="38" s="1"/>
  <c r="E40" i="38" s="1"/>
  <c r="K11" i="38"/>
  <c r="H50" i="37"/>
  <c r="H49" i="37"/>
  <c r="H48" i="37"/>
  <c r="H47" i="37"/>
  <c r="H46" i="37"/>
  <c r="H45" i="37"/>
  <c r="H44" i="37"/>
  <c r="H43" i="37"/>
  <c r="H42" i="37"/>
  <c r="H41" i="37"/>
  <c r="H40" i="37"/>
  <c r="H39" i="37"/>
  <c r="H38" i="37"/>
  <c r="H37" i="37"/>
  <c r="H36" i="37"/>
  <c r="H35" i="37"/>
  <c r="H34" i="37"/>
  <c r="H33" i="37"/>
  <c r="H32" i="37"/>
  <c r="H31" i="37"/>
  <c r="H30" i="37"/>
  <c r="H29" i="37"/>
  <c r="H28" i="37"/>
  <c r="H27" i="37"/>
  <c r="H26" i="37"/>
  <c r="H25" i="37"/>
  <c r="H24" i="37"/>
  <c r="H23" i="37"/>
  <c r="H22" i="37"/>
  <c r="H21" i="37"/>
  <c r="H20" i="37"/>
  <c r="H19" i="37"/>
  <c r="H18" i="37"/>
  <c r="H17" i="37"/>
  <c r="H16" i="37"/>
  <c r="H15" i="37"/>
  <c r="H14" i="37"/>
  <c r="J2" i="37" s="1"/>
  <c r="H13" i="37"/>
  <c r="H12" i="37"/>
  <c r="H11" i="37"/>
  <c r="H10" i="37"/>
  <c r="H9" i="37"/>
  <c r="K21" i="36"/>
  <c r="K20" i="36"/>
  <c r="K19" i="36"/>
  <c r="H23" i="36" s="1"/>
  <c r="E19" i="36"/>
  <c r="E20" i="36" s="1"/>
  <c r="E21" i="36" s="1"/>
  <c r="K18" i="36"/>
  <c r="K17" i="36"/>
  <c r="M2" i="36" s="1"/>
  <c r="K16" i="36"/>
  <c r="K15" i="36"/>
  <c r="E15" i="36"/>
  <c r="E16" i="36" s="1"/>
  <c r="E17" i="36" s="1"/>
  <c r="E18" i="36" s="1"/>
  <c r="K14" i="36"/>
  <c r="H36" i="35"/>
  <c r="H35" i="35"/>
  <c r="H34" i="35"/>
  <c r="H33" i="35"/>
  <c r="H32" i="35"/>
  <c r="H31" i="35"/>
  <c r="H30" i="35"/>
  <c r="H29" i="35"/>
  <c r="H28" i="35"/>
  <c r="H27" i="35"/>
  <c r="H26" i="35"/>
  <c r="H25" i="35"/>
  <c r="H24" i="35"/>
  <c r="H23" i="35"/>
  <c r="H22" i="35"/>
  <c r="H21" i="35"/>
  <c r="H20" i="35"/>
  <c r="H19" i="35"/>
  <c r="H18" i="35"/>
  <c r="H17" i="35"/>
  <c r="H16" i="35"/>
  <c r="H15" i="35"/>
  <c r="H14" i="35"/>
  <c r="H13" i="35"/>
  <c r="H12" i="35"/>
  <c r="J2" i="35" s="1"/>
  <c r="H11" i="35"/>
  <c r="H10" i="35"/>
  <c r="H9" i="35"/>
  <c r="H19" i="34"/>
  <c r="H18" i="34"/>
  <c r="H17" i="34"/>
  <c r="H16" i="34"/>
  <c r="H15" i="34"/>
  <c r="H14" i="34"/>
  <c r="H13" i="34"/>
  <c r="H12" i="34"/>
  <c r="H11" i="34"/>
  <c r="H10" i="34"/>
  <c r="H9" i="34"/>
  <c r="J2" i="34"/>
  <c r="K171" i="33"/>
  <c r="K170" i="33"/>
  <c r="K169" i="33"/>
  <c r="K168" i="33"/>
  <c r="K167" i="33"/>
  <c r="K166" i="33"/>
  <c r="K165" i="33"/>
  <c r="K164" i="33"/>
  <c r="K163" i="33"/>
  <c r="K162" i="33"/>
  <c r="K161" i="33"/>
  <c r="K160" i="33"/>
  <c r="K159" i="33"/>
  <c r="K158" i="33"/>
  <c r="K157" i="33"/>
  <c r="K156" i="33"/>
  <c r="K155" i="33"/>
  <c r="K154" i="33"/>
  <c r="K153" i="33"/>
  <c r="K152" i="33"/>
  <c r="K151" i="33"/>
  <c r="K150" i="33"/>
  <c r="K149" i="33"/>
  <c r="K148" i="33"/>
  <c r="K147" i="33"/>
  <c r="K146" i="33"/>
  <c r="K145" i="33"/>
  <c r="K144" i="33"/>
  <c r="K143" i="33"/>
  <c r="K142" i="33"/>
  <c r="K141" i="33"/>
  <c r="K140" i="33"/>
  <c r="K139" i="33"/>
  <c r="K138" i="33"/>
  <c r="K137" i="33"/>
  <c r="K130" i="33"/>
  <c r="K129" i="33"/>
  <c r="K128" i="33"/>
  <c r="K127" i="33"/>
  <c r="K126" i="33"/>
  <c r="K125" i="33"/>
  <c r="K124" i="33"/>
  <c r="K123" i="33"/>
  <c r="K122" i="33"/>
  <c r="K121" i="33"/>
  <c r="H132" i="33" s="1"/>
  <c r="K114" i="33"/>
  <c r="K113" i="33"/>
  <c r="K112" i="33"/>
  <c r="K111" i="33"/>
  <c r="K110" i="33"/>
  <c r="K109" i="33"/>
  <c r="K108" i="33"/>
  <c r="K107" i="33"/>
  <c r="K106" i="33"/>
  <c r="K105" i="33"/>
  <c r="H116" i="33" s="1"/>
  <c r="K98" i="33"/>
  <c r="K97" i="33"/>
  <c r="K96" i="33"/>
  <c r="K95" i="33"/>
  <c r="K94" i="33"/>
  <c r="K93" i="33"/>
  <c r="K92" i="33"/>
  <c r="K91" i="33"/>
  <c r="K90" i="33"/>
  <c r="K89" i="33"/>
  <c r="K82" i="33"/>
  <c r="K81" i="33"/>
  <c r="K80" i="33"/>
  <c r="H84" i="33" s="1"/>
  <c r="K73" i="33"/>
  <c r="K72" i="33"/>
  <c r="K71" i="33"/>
  <c r="K70" i="33"/>
  <c r="H75" i="33" s="1"/>
  <c r="K63" i="33"/>
  <c r="K62" i="33"/>
  <c r="K61" i="33"/>
  <c r="K60" i="33"/>
  <c r="K59" i="33"/>
  <c r="K58" i="33"/>
  <c r="K57" i="33"/>
  <c r="K56" i="33"/>
  <c r="K55" i="33"/>
  <c r="K54" i="33"/>
  <c r="K53" i="33"/>
  <c r="K52" i="33"/>
  <c r="K51" i="33"/>
  <c r="K50" i="33"/>
  <c r="K49" i="33"/>
  <c r="K48" i="33"/>
  <c r="K47" i="33"/>
  <c r="K46" i="33"/>
  <c r="K45" i="33"/>
  <c r="K44" i="33"/>
  <c r="K43" i="33"/>
  <c r="K42" i="33"/>
  <c r="K41" i="33"/>
  <c r="K40" i="33"/>
  <c r="K39" i="33"/>
  <c r="K38" i="33"/>
  <c r="K37" i="33"/>
  <c r="K36" i="33"/>
  <c r="K35" i="33"/>
  <c r="K34" i="33"/>
  <c r="K33" i="33"/>
  <c r="K32" i="33"/>
  <c r="K31" i="33"/>
  <c r="K30" i="33"/>
  <c r="K29" i="33"/>
  <c r="K28" i="33"/>
  <c r="K27" i="33"/>
  <c r="K26" i="33"/>
  <c r="K25" i="33"/>
  <c r="K24" i="33"/>
  <c r="K23" i="33"/>
  <c r="K22" i="33"/>
  <c r="K21" i="33"/>
  <c r="K20" i="33"/>
  <c r="K19" i="33"/>
  <c r="K18" i="33"/>
  <c r="K17" i="33"/>
  <c r="K16" i="33"/>
  <c r="K15" i="33"/>
  <c r="K14" i="33"/>
  <c r="H65" i="33" s="1"/>
  <c r="E14" i="33"/>
  <c r="E15" i="33" s="1"/>
  <c r="E16" i="33" s="1"/>
  <c r="K13" i="33"/>
  <c r="K40" i="32"/>
  <c r="K39" i="32"/>
  <c r="K38" i="32"/>
  <c r="K37" i="32"/>
  <c r="K36" i="32"/>
  <c r="K35" i="32"/>
  <c r="K34" i="32"/>
  <c r="K33" i="32"/>
  <c r="K32" i="32"/>
  <c r="K31" i="32"/>
  <c r="K30" i="32"/>
  <c r="K29" i="32"/>
  <c r="K28" i="32"/>
  <c r="K27" i="32"/>
  <c r="K26" i="32"/>
  <c r="K18" i="32"/>
  <c r="H20" i="32" s="1"/>
  <c r="K17" i="32"/>
  <c r="K16" i="32"/>
  <c r="K15" i="32"/>
  <c r="K14" i="32"/>
  <c r="K13" i="32"/>
  <c r="K12" i="32"/>
  <c r="E12" i="32"/>
  <c r="E13" i="32" s="1"/>
  <c r="E14" i="32" s="1"/>
  <c r="E15" i="32" s="1"/>
  <c r="E16" i="32" s="1"/>
  <c r="E17" i="32" s="1"/>
  <c r="E18" i="32" s="1"/>
  <c r="E26" i="32" s="1"/>
  <c r="E27" i="32" s="1"/>
  <c r="E28" i="32" s="1"/>
  <c r="E29" i="32" s="1"/>
  <c r="E30" i="32" s="1"/>
  <c r="E31" i="32" s="1"/>
  <c r="E32" i="32" s="1"/>
  <c r="E33" i="32" s="1"/>
  <c r="E34" i="32" s="1"/>
  <c r="E35" i="32" s="1"/>
  <c r="E36" i="32" s="1"/>
  <c r="E37" i="32" s="1"/>
  <c r="E38" i="32" s="1"/>
  <c r="E40" i="32" s="1"/>
  <c r="K11" i="32"/>
  <c r="H21" i="31"/>
  <c r="H20" i="31"/>
  <c r="H19" i="31"/>
  <c r="H18" i="31"/>
  <c r="J2" i="31" s="1"/>
  <c r="H17" i="31"/>
  <c r="H16" i="31"/>
  <c r="H15" i="31"/>
  <c r="H14" i="31"/>
  <c r="H13" i="31"/>
  <c r="H12" i="31"/>
  <c r="H11" i="31"/>
  <c r="H10" i="31"/>
  <c r="H9" i="31"/>
  <c r="K16" i="30"/>
  <c r="E16" i="30"/>
  <c r="K15" i="30"/>
  <c r="E15" i="30"/>
  <c r="K14" i="30"/>
  <c r="M2" i="30" s="1"/>
  <c r="H34" i="29"/>
  <c r="H33" i="29"/>
  <c r="H32" i="29"/>
  <c r="H31" i="29"/>
  <c r="H30" i="29"/>
  <c r="H29" i="29"/>
  <c r="H28" i="29"/>
  <c r="H27" i="29"/>
  <c r="H26" i="29"/>
  <c r="H25" i="29"/>
  <c r="H24" i="29"/>
  <c r="H23" i="29"/>
  <c r="H22" i="29"/>
  <c r="H21" i="29"/>
  <c r="H20" i="29"/>
  <c r="J2" i="29" s="1"/>
  <c r="H19" i="29"/>
  <c r="H18" i="29"/>
  <c r="H17" i="29"/>
  <c r="H16" i="29"/>
  <c r="H15" i="29"/>
  <c r="H14" i="29"/>
  <c r="H13" i="29"/>
  <c r="H12" i="29"/>
  <c r="H11" i="29"/>
  <c r="H10" i="29"/>
  <c r="H9" i="29"/>
  <c r="I194" i="28"/>
  <c r="I193" i="28"/>
  <c r="I192" i="28"/>
  <c r="I187" i="28"/>
  <c r="I186" i="28"/>
  <c r="I185" i="28"/>
  <c r="I184" i="28"/>
  <c r="I183" i="28"/>
  <c r="I182" i="28"/>
  <c r="I181" i="28"/>
  <c r="I180" i="28"/>
  <c r="I179" i="28"/>
  <c r="I178" i="28"/>
  <c r="I177" i="28"/>
  <c r="I176" i="28"/>
  <c r="I175" i="28"/>
  <c r="I174" i="28"/>
  <c r="I173" i="28"/>
  <c r="I172" i="28"/>
  <c r="I171" i="28"/>
  <c r="I170" i="28"/>
  <c r="I169" i="28"/>
  <c r="I168" i="28"/>
  <c r="F190" i="28" s="1"/>
  <c r="I167" i="28"/>
  <c r="I166" i="28"/>
  <c r="I165" i="28"/>
  <c r="I164" i="28"/>
  <c r="I163" i="28"/>
  <c r="I162" i="28"/>
  <c r="I161" i="28"/>
  <c r="I154" i="28"/>
  <c r="I153" i="28"/>
  <c r="I152" i="28"/>
  <c r="I151" i="28"/>
  <c r="I150" i="28"/>
  <c r="I149" i="28"/>
  <c r="I148" i="28"/>
  <c r="I147" i="28"/>
  <c r="I146" i="28"/>
  <c r="I145" i="28"/>
  <c r="I144" i="28"/>
  <c r="I143" i="28"/>
  <c r="I142" i="28"/>
  <c r="I141" i="28"/>
  <c r="I140" i="28"/>
  <c r="I139" i="28"/>
  <c r="I138" i="28"/>
  <c r="I137" i="28"/>
  <c r="I136" i="28"/>
  <c r="I135" i="28"/>
  <c r="I134" i="28"/>
  <c r="I133" i="28"/>
  <c r="I132" i="28"/>
  <c r="I131" i="28"/>
  <c r="I130" i="28"/>
  <c r="I129" i="28"/>
  <c r="I128" i="28"/>
  <c r="I127" i="28"/>
  <c r="I126" i="28"/>
  <c r="I125" i="28"/>
  <c r="I124" i="28"/>
  <c r="I123" i="28"/>
  <c r="F156" i="28" s="1"/>
  <c r="I122" i="28"/>
  <c r="I121" i="28"/>
  <c r="I120" i="28"/>
  <c r="I112" i="28"/>
  <c r="I111" i="28"/>
  <c r="I109" i="28"/>
  <c r="I108" i="28"/>
  <c r="I107" i="28"/>
  <c r="I106" i="28"/>
  <c r="I105" i="28"/>
  <c r="I104" i="28"/>
  <c r="I103" i="28"/>
  <c r="I102" i="28"/>
  <c r="I101" i="28"/>
  <c r="I100" i="28"/>
  <c r="I99" i="28"/>
  <c r="I98" i="28"/>
  <c r="I97" i="28"/>
  <c r="I96" i="28"/>
  <c r="I95" i="28"/>
  <c r="F115" i="28" s="1"/>
  <c r="I87" i="28"/>
  <c r="I86" i="28"/>
  <c r="I85" i="28"/>
  <c r="I84" i="28"/>
  <c r="I83" i="28"/>
  <c r="I82" i="28"/>
  <c r="I81" i="28"/>
  <c r="F89" i="28" s="1"/>
  <c r="I74" i="28"/>
  <c r="I73" i="28"/>
  <c r="I72" i="28"/>
  <c r="I71" i="28"/>
  <c r="I70" i="28"/>
  <c r="I69" i="28"/>
  <c r="I68" i="28"/>
  <c r="I67" i="28"/>
  <c r="I66" i="28"/>
  <c r="I65" i="28"/>
  <c r="I64" i="28"/>
  <c r="I63" i="28"/>
  <c r="I62" i="28"/>
  <c r="I61" i="28"/>
  <c r="I60" i="28"/>
  <c r="I59" i="28"/>
  <c r="I58" i="28"/>
  <c r="I57" i="28"/>
  <c r="I56" i="28"/>
  <c r="I55" i="28"/>
  <c r="I54" i="28"/>
  <c r="I53" i="28"/>
  <c r="I52" i="28"/>
  <c r="I51" i="28"/>
  <c r="I50" i="28"/>
  <c r="I49" i="28"/>
  <c r="I48" i="28"/>
  <c r="I47" i="28"/>
  <c r="I46" i="28"/>
  <c r="I45" i="28"/>
  <c r="I44" i="28"/>
  <c r="I43" i="28"/>
  <c r="K2" i="28" s="1"/>
  <c r="I42" i="28"/>
  <c r="I41" i="28"/>
  <c r="I40" i="28"/>
  <c r="I39" i="28"/>
  <c r="I38" i="28"/>
  <c r="I37" i="28"/>
  <c r="I36" i="28"/>
  <c r="I35" i="28"/>
  <c r="I34" i="28"/>
  <c r="I33" i="28"/>
  <c r="I32" i="28"/>
  <c r="I31" i="28"/>
  <c r="I30" i="28"/>
  <c r="I29" i="28"/>
  <c r="I28" i="28"/>
  <c r="I27" i="28"/>
  <c r="I26" i="28"/>
  <c r="I25" i="28"/>
  <c r="I24" i="28"/>
  <c r="I23" i="28"/>
  <c r="I22" i="28"/>
  <c r="I21" i="28"/>
  <c r="I20" i="28"/>
  <c r="I19" i="28"/>
  <c r="I18" i="28"/>
  <c r="I17" i="28"/>
  <c r="C11" i="28"/>
  <c r="C12" i="28" s="1"/>
  <c r="C17" i="28" s="1"/>
  <c r="C18" i="28" s="1"/>
  <c r="C19" i="28" s="1"/>
  <c r="C20" i="28" s="1"/>
  <c r="C21" i="28" s="1"/>
  <c r="C22" i="28" s="1"/>
  <c r="C23" i="28" s="1"/>
  <c r="C24" i="28" s="1"/>
  <c r="C25" i="28" s="1"/>
  <c r="C26" i="28" s="1"/>
  <c r="C27" i="28" s="1"/>
  <c r="C28" i="28" s="1"/>
  <c r="C29" i="28" s="1"/>
  <c r="C30" i="28" s="1"/>
  <c r="C31" i="28" s="1"/>
  <c r="C32" i="28" s="1"/>
  <c r="C33" i="28" s="1"/>
  <c r="C34" i="28" s="1"/>
  <c r="C35" i="28" s="1"/>
  <c r="C36" i="28" s="1"/>
  <c r="C37" i="28" s="1"/>
  <c r="C38" i="28" s="1"/>
  <c r="C39" i="28" s="1"/>
  <c r="C40" i="28" s="1"/>
  <c r="C41" i="28" s="1"/>
  <c r="C42" i="28" s="1"/>
  <c r="C43" i="28" s="1"/>
  <c r="C44" i="28" s="1"/>
  <c r="C45" i="28" s="1"/>
  <c r="C46" i="28" s="1"/>
  <c r="C47" i="28" s="1"/>
  <c r="C48" i="28" s="1"/>
  <c r="C49" i="28" s="1"/>
  <c r="C50" i="28" s="1"/>
  <c r="C51" i="28" s="1"/>
  <c r="C52" i="28" s="1"/>
  <c r="C53" i="28" s="1"/>
  <c r="C54" i="28" s="1"/>
  <c r="C55" i="28" s="1"/>
  <c r="C56" i="28" s="1"/>
  <c r="C57" i="28" s="1"/>
  <c r="C58" i="28" s="1"/>
  <c r="C59" i="28" s="1"/>
  <c r="C60" i="28" s="1"/>
  <c r="C61" i="28" s="1"/>
  <c r="C62" i="28" s="1"/>
  <c r="C63" i="28" s="1"/>
  <c r="C64" i="28" s="1"/>
  <c r="C65" i="28" s="1"/>
  <c r="C66" i="28" s="1"/>
  <c r="C67" i="28" s="1"/>
  <c r="C68" i="28" s="1"/>
  <c r="C69" i="28" s="1"/>
  <c r="C70" i="28" s="1"/>
  <c r="C71" i="28" s="1"/>
  <c r="C72" i="28" s="1"/>
  <c r="C73" i="28" s="1"/>
  <c r="C74" i="28" s="1"/>
  <c r="C81" i="28" s="1"/>
  <c r="C82" i="28" s="1"/>
  <c r="C83" i="28" s="1"/>
  <c r="C84" i="28" s="1"/>
  <c r="C85" i="28" s="1"/>
  <c r="C86" i="28" s="1"/>
  <c r="C87" i="28" s="1"/>
  <c r="C95" i="28" s="1"/>
  <c r="C96" i="28" s="1"/>
  <c r="C97" i="28" s="1"/>
  <c r="C98" i="28" s="1"/>
  <c r="C99" i="28" s="1"/>
  <c r="C100" i="28" s="1"/>
  <c r="C101" i="28" s="1"/>
  <c r="C102" i="28" s="1"/>
  <c r="C103" i="28" s="1"/>
  <c r="C104" i="28" s="1"/>
  <c r="C105" i="28" s="1"/>
  <c r="C106" i="28" s="1"/>
  <c r="C107" i="28" s="1"/>
  <c r="C108" i="28" s="1"/>
  <c r="C109" i="28" s="1"/>
  <c r="C111" i="28" s="1"/>
  <c r="C112" i="28" s="1"/>
  <c r="C120" i="28" s="1"/>
  <c r="C121" i="28" s="1"/>
  <c r="C122" i="28" s="1"/>
  <c r="C123" i="28" s="1"/>
  <c r="C124" i="28" s="1"/>
  <c r="C125" i="28" s="1"/>
  <c r="C126" i="28" s="1"/>
  <c r="C127" i="28" s="1"/>
  <c r="C128" i="28" s="1"/>
  <c r="C129" i="28" s="1"/>
  <c r="C130" i="28" s="1"/>
  <c r="C131" i="28" s="1"/>
  <c r="C132" i="28" s="1"/>
  <c r="C133" i="28" s="1"/>
  <c r="C134" i="28" s="1"/>
  <c r="C135" i="28" s="1"/>
  <c r="C136" i="28" s="1"/>
  <c r="C137" i="28" s="1"/>
  <c r="C138" i="28" s="1"/>
  <c r="C139" i="28" s="1"/>
  <c r="C140" i="28" s="1"/>
  <c r="C141" i="28" s="1"/>
  <c r="C142" i="28" s="1"/>
  <c r="C143" i="28" s="1"/>
  <c r="C144" i="28" s="1"/>
  <c r="C145" i="28" s="1"/>
  <c r="C146" i="28" s="1"/>
  <c r="C147" i="28" s="1"/>
  <c r="C148" i="28" s="1"/>
  <c r="C149" i="28" s="1"/>
  <c r="C150" i="28" s="1"/>
  <c r="C151" i="28" s="1"/>
  <c r="C152" i="28" s="1"/>
  <c r="C153" i="28" s="1"/>
  <c r="C154" i="28" s="1"/>
  <c r="C161" i="28" s="1"/>
  <c r="C162" i="28" s="1"/>
  <c r="C163" i="28" s="1"/>
  <c r="C164" i="28" s="1"/>
  <c r="C165" i="28" s="1"/>
  <c r="C166" i="28" s="1"/>
  <c r="C167" i="28" s="1"/>
  <c r="C168" i="28" s="1"/>
  <c r="C169" i="28" s="1"/>
  <c r="C170" i="28" s="1"/>
  <c r="C171" i="28" s="1"/>
  <c r="C172" i="28" s="1"/>
  <c r="C173" i="28" s="1"/>
  <c r="C174" i="28" s="1"/>
  <c r="C175" i="28" s="1"/>
  <c r="C176" i="28" s="1"/>
  <c r="C177" i="28" s="1"/>
  <c r="C178" i="28" s="1"/>
  <c r="C179" i="28" s="1"/>
  <c r="C180" i="28" s="1"/>
  <c r="C181" i="28" s="1"/>
  <c r="C182" i="28" s="1"/>
  <c r="C183" i="28" s="1"/>
  <c r="C184" i="28" s="1"/>
  <c r="C185" i="28" s="1"/>
  <c r="C186" i="28" s="1"/>
  <c r="C187" i="28" s="1"/>
  <c r="C188" i="28" s="1"/>
  <c r="E18" i="33" l="1"/>
  <c r="E19" i="33" s="1"/>
  <c r="E20" i="33" s="1"/>
  <c r="E21" i="33" s="1"/>
  <c r="E22" i="33" s="1"/>
  <c r="E23" i="33" s="1"/>
  <c r="E24" i="33" s="1"/>
  <c r="E25" i="33" s="1"/>
  <c r="E26" i="33" s="1"/>
  <c r="E27" i="33" s="1"/>
  <c r="E28" i="33" s="1"/>
  <c r="E29" i="33" s="1"/>
  <c r="E30" i="33" s="1"/>
  <c r="E31" i="33" s="1"/>
  <c r="E17" i="33"/>
  <c r="M2" i="32"/>
  <c r="K2" i="42"/>
  <c r="M2" i="33"/>
  <c r="H42" i="38"/>
  <c r="H43" i="32"/>
  <c r="M2" i="38"/>
  <c r="H19" i="30"/>
  <c r="F76" i="28"/>
  <c r="H100" i="33"/>
  <c r="I95" i="41"/>
  <c r="H174" i="33"/>
  <c r="H40" i="27"/>
  <c r="H39" i="27"/>
  <c r="H38" i="27"/>
  <c r="H37" i="27"/>
  <c r="H36" i="27"/>
  <c r="H35" i="27"/>
  <c r="H34" i="27"/>
  <c r="H33" i="27"/>
  <c r="H32" i="27"/>
  <c r="H31" i="27"/>
  <c r="H30" i="27"/>
  <c r="H29" i="27"/>
  <c r="H28" i="27"/>
  <c r="H27" i="27"/>
  <c r="H26" i="27"/>
  <c r="H25" i="27"/>
  <c r="H24" i="27"/>
  <c r="H23" i="27"/>
  <c r="H22" i="27"/>
  <c r="H21" i="27"/>
  <c r="H20" i="27"/>
  <c r="H19" i="27"/>
  <c r="H18" i="27"/>
  <c r="H17" i="27"/>
  <c r="H16" i="27"/>
  <c r="H15" i="27"/>
  <c r="H14" i="27"/>
  <c r="H13" i="27"/>
  <c r="H12" i="27"/>
  <c r="H11" i="27"/>
  <c r="H10" i="27"/>
  <c r="H9" i="27"/>
  <c r="J2" i="27" s="1"/>
  <c r="I194" i="25"/>
  <c r="I193" i="25"/>
  <c r="I192" i="25"/>
  <c r="I187" i="25"/>
  <c r="I186" i="25"/>
  <c r="I185" i="25"/>
  <c r="I184" i="25"/>
  <c r="I183" i="25"/>
  <c r="I182" i="25"/>
  <c r="I181" i="25"/>
  <c r="I180" i="25"/>
  <c r="I179" i="25"/>
  <c r="I178" i="25"/>
  <c r="I177" i="25"/>
  <c r="I176" i="25"/>
  <c r="I175" i="25"/>
  <c r="I174" i="25"/>
  <c r="I173" i="25"/>
  <c r="I172" i="25"/>
  <c r="I171" i="25"/>
  <c r="I170" i="25"/>
  <c r="I169" i="25"/>
  <c r="I168" i="25"/>
  <c r="I167" i="25"/>
  <c r="I166" i="25"/>
  <c r="I165" i="25"/>
  <c r="I164" i="25"/>
  <c r="I163" i="25"/>
  <c r="I162" i="25"/>
  <c r="I161" i="25"/>
  <c r="F190" i="25" s="1"/>
  <c r="I154" i="25"/>
  <c r="I153" i="25"/>
  <c r="I152" i="25"/>
  <c r="I151" i="25"/>
  <c r="I150" i="25"/>
  <c r="I149" i="25"/>
  <c r="I148" i="25"/>
  <c r="I147" i="25"/>
  <c r="I146" i="25"/>
  <c r="I145" i="25"/>
  <c r="I144" i="25"/>
  <c r="I143" i="25"/>
  <c r="I142" i="25"/>
  <c r="I141" i="25"/>
  <c r="I140" i="25"/>
  <c r="I139" i="25"/>
  <c r="I138" i="25"/>
  <c r="I137" i="25"/>
  <c r="I136" i="25"/>
  <c r="I135" i="25"/>
  <c r="I134" i="25"/>
  <c r="I133" i="25"/>
  <c r="I132" i="25"/>
  <c r="I131" i="25"/>
  <c r="I130" i="25"/>
  <c r="I129" i="25"/>
  <c r="I128" i="25"/>
  <c r="I127" i="25"/>
  <c r="I126" i="25"/>
  <c r="I125" i="25"/>
  <c r="I124" i="25"/>
  <c r="I123" i="25"/>
  <c r="I122" i="25"/>
  <c r="I121" i="25"/>
  <c r="F156" i="25" s="1"/>
  <c r="I120" i="25"/>
  <c r="I112" i="25"/>
  <c r="I111" i="25"/>
  <c r="I109" i="25"/>
  <c r="I108" i="25"/>
  <c r="I107" i="25"/>
  <c r="I106" i="25"/>
  <c r="I105" i="25"/>
  <c r="I104" i="25"/>
  <c r="I103" i="25"/>
  <c r="I102" i="25"/>
  <c r="I101" i="25"/>
  <c r="I100" i="25"/>
  <c r="I99" i="25"/>
  <c r="I98" i="25"/>
  <c r="I97" i="25"/>
  <c r="I96" i="25"/>
  <c r="I95" i="25"/>
  <c r="F115" i="25" s="1"/>
  <c r="I87" i="25"/>
  <c r="I86" i="25"/>
  <c r="I85" i="25"/>
  <c r="I84" i="25"/>
  <c r="I83" i="25"/>
  <c r="I82" i="25"/>
  <c r="I81" i="25"/>
  <c r="F89" i="25" s="1"/>
  <c r="I74" i="25"/>
  <c r="I73" i="25"/>
  <c r="I72" i="25"/>
  <c r="I71" i="25"/>
  <c r="I70" i="25"/>
  <c r="I69" i="25"/>
  <c r="I68" i="25"/>
  <c r="I67" i="25"/>
  <c r="I66" i="25"/>
  <c r="I65" i="25"/>
  <c r="I64" i="25"/>
  <c r="I63" i="25"/>
  <c r="I62" i="25"/>
  <c r="I61" i="25"/>
  <c r="I60" i="25"/>
  <c r="I59" i="25"/>
  <c r="I58" i="25"/>
  <c r="I57" i="25"/>
  <c r="I56" i="25"/>
  <c r="I55" i="25"/>
  <c r="I54" i="25"/>
  <c r="I53" i="25"/>
  <c r="I52" i="25"/>
  <c r="I51" i="25"/>
  <c r="I50" i="25"/>
  <c r="I49" i="25"/>
  <c r="I48" i="25"/>
  <c r="I47" i="25"/>
  <c r="I46" i="25"/>
  <c r="I45" i="25"/>
  <c r="I44" i="25"/>
  <c r="I43" i="25"/>
  <c r="I42" i="25"/>
  <c r="I41" i="25"/>
  <c r="I40" i="25"/>
  <c r="I39" i="25"/>
  <c r="I38" i="25"/>
  <c r="I37" i="25"/>
  <c r="I36" i="25"/>
  <c r="I35" i="25"/>
  <c r="I34" i="25"/>
  <c r="I33" i="25"/>
  <c r="I32" i="25"/>
  <c r="I31" i="25"/>
  <c r="I30" i="25"/>
  <c r="I29" i="25"/>
  <c r="I28" i="25"/>
  <c r="I27" i="25"/>
  <c r="I26" i="25"/>
  <c r="I25" i="25"/>
  <c r="I24" i="25"/>
  <c r="I23" i="25"/>
  <c r="I22" i="25"/>
  <c r="F76" i="25" s="1"/>
  <c r="I21" i="25"/>
  <c r="I20" i="25"/>
  <c r="I19" i="25"/>
  <c r="I18" i="25"/>
  <c r="I17" i="25"/>
  <c r="C11" i="25"/>
  <c r="C12" i="25" s="1"/>
  <c r="C17" i="25" s="1"/>
  <c r="C18" i="25" s="1"/>
  <c r="C19" i="25" s="1"/>
  <c r="C20" i="25" s="1"/>
  <c r="C21" i="25" s="1"/>
  <c r="C22" i="25" s="1"/>
  <c r="C23" i="25" s="1"/>
  <c r="C24" i="25" s="1"/>
  <c r="C25" i="25" s="1"/>
  <c r="C26" i="25" s="1"/>
  <c r="C27" i="25" s="1"/>
  <c r="C28" i="25" s="1"/>
  <c r="C29" i="25" s="1"/>
  <c r="C30" i="25" s="1"/>
  <c r="C31" i="25" s="1"/>
  <c r="C32" i="25" s="1"/>
  <c r="C33" i="25" s="1"/>
  <c r="C34" i="25" s="1"/>
  <c r="C35" i="25" s="1"/>
  <c r="C36" i="25" s="1"/>
  <c r="C37" i="25" s="1"/>
  <c r="C38" i="25" s="1"/>
  <c r="C39" i="25" s="1"/>
  <c r="C40" i="25" s="1"/>
  <c r="C41" i="25" s="1"/>
  <c r="C42" i="25" s="1"/>
  <c r="C43" i="25" s="1"/>
  <c r="C44" i="25" s="1"/>
  <c r="C45" i="25" s="1"/>
  <c r="C46" i="25" s="1"/>
  <c r="C47" i="25" s="1"/>
  <c r="C48" i="25" s="1"/>
  <c r="C49" i="25" s="1"/>
  <c r="C50" i="25" s="1"/>
  <c r="C51" i="25" s="1"/>
  <c r="C52" i="25" s="1"/>
  <c r="C53" i="25" s="1"/>
  <c r="C54" i="25" s="1"/>
  <c r="C55" i="25" s="1"/>
  <c r="C56" i="25" s="1"/>
  <c r="C57" i="25" s="1"/>
  <c r="C58" i="25" s="1"/>
  <c r="C59" i="25" s="1"/>
  <c r="C60" i="25" s="1"/>
  <c r="C61" i="25" s="1"/>
  <c r="C62" i="25" s="1"/>
  <c r="C63" i="25" s="1"/>
  <c r="C64" i="25" s="1"/>
  <c r="C65" i="25" s="1"/>
  <c r="C66" i="25" s="1"/>
  <c r="C67" i="25" s="1"/>
  <c r="C68" i="25" s="1"/>
  <c r="C69" i="25" s="1"/>
  <c r="C70" i="25" s="1"/>
  <c r="C71" i="25" s="1"/>
  <c r="C72" i="25" s="1"/>
  <c r="C73" i="25" s="1"/>
  <c r="C74" i="25" s="1"/>
  <c r="C81" i="25" s="1"/>
  <c r="C82" i="25" s="1"/>
  <c r="C83" i="25" s="1"/>
  <c r="C84" i="25" s="1"/>
  <c r="C85" i="25" s="1"/>
  <c r="C86" i="25" s="1"/>
  <c r="C87" i="25" s="1"/>
  <c r="C95" i="25" s="1"/>
  <c r="C96" i="25" s="1"/>
  <c r="C97" i="25" s="1"/>
  <c r="C98" i="25" s="1"/>
  <c r="C99" i="25" s="1"/>
  <c r="C100" i="25" s="1"/>
  <c r="C101" i="25" s="1"/>
  <c r="C102" i="25" s="1"/>
  <c r="C103" i="25" s="1"/>
  <c r="C104" i="25" s="1"/>
  <c r="C105" i="25" s="1"/>
  <c r="C106" i="25" s="1"/>
  <c r="C107" i="25" s="1"/>
  <c r="C108" i="25" s="1"/>
  <c r="C109" i="25" s="1"/>
  <c r="C111" i="25" s="1"/>
  <c r="C112" i="25" s="1"/>
  <c r="C120" i="25" s="1"/>
  <c r="C121" i="25" s="1"/>
  <c r="C122" i="25" s="1"/>
  <c r="C123" i="25" s="1"/>
  <c r="C124" i="25" s="1"/>
  <c r="C125" i="25" s="1"/>
  <c r="C126" i="25" s="1"/>
  <c r="C127" i="25" s="1"/>
  <c r="C128" i="25" s="1"/>
  <c r="C129" i="25" s="1"/>
  <c r="C130" i="25" s="1"/>
  <c r="C131" i="25" s="1"/>
  <c r="C132" i="25" s="1"/>
  <c r="C133" i="25" s="1"/>
  <c r="C134" i="25" s="1"/>
  <c r="C135" i="25" s="1"/>
  <c r="C136" i="25" s="1"/>
  <c r="C137" i="25" s="1"/>
  <c r="C138" i="25" s="1"/>
  <c r="C139" i="25" s="1"/>
  <c r="C140" i="25" s="1"/>
  <c r="C141" i="25" s="1"/>
  <c r="C142" i="25" s="1"/>
  <c r="C143" i="25" s="1"/>
  <c r="C144" i="25" s="1"/>
  <c r="C145" i="25" s="1"/>
  <c r="C146" i="25" s="1"/>
  <c r="C147" i="25" s="1"/>
  <c r="C148" i="25" s="1"/>
  <c r="C149" i="25" s="1"/>
  <c r="C150" i="25" s="1"/>
  <c r="C151" i="25" s="1"/>
  <c r="C152" i="25" s="1"/>
  <c r="C153" i="25" s="1"/>
  <c r="C154" i="25" s="1"/>
  <c r="C161" i="25" s="1"/>
  <c r="C162" i="25" s="1"/>
  <c r="C163" i="25" s="1"/>
  <c r="C164" i="25" s="1"/>
  <c r="C165" i="25" s="1"/>
  <c r="C166" i="25" s="1"/>
  <c r="C167" i="25" s="1"/>
  <c r="C168" i="25" s="1"/>
  <c r="C169" i="25" s="1"/>
  <c r="C170" i="25" s="1"/>
  <c r="C171" i="25" s="1"/>
  <c r="C172" i="25" s="1"/>
  <c r="C173" i="25" s="1"/>
  <c r="C174" i="25" s="1"/>
  <c r="C175" i="25" s="1"/>
  <c r="C176" i="25" s="1"/>
  <c r="C177" i="25" s="1"/>
  <c r="C178" i="25" s="1"/>
  <c r="C179" i="25" s="1"/>
  <c r="C180" i="25" s="1"/>
  <c r="C181" i="25" s="1"/>
  <c r="C182" i="25" s="1"/>
  <c r="C183" i="25" s="1"/>
  <c r="C184" i="25" s="1"/>
  <c r="C185" i="25" s="1"/>
  <c r="C186" i="25" s="1"/>
  <c r="C187" i="25" s="1"/>
  <c r="C188" i="25" s="1"/>
  <c r="K2" i="25" l="1"/>
  <c r="E33" i="33"/>
  <c r="E34" i="33" s="1"/>
  <c r="E35" i="33" s="1"/>
  <c r="E36" i="33" s="1"/>
  <c r="E37" i="33" s="1"/>
  <c r="E38" i="33" s="1"/>
  <c r="E39" i="33" s="1"/>
  <c r="E40" i="33" s="1"/>
  <c r="E41" i="33" s="1"/>
  <c r="E42" i="33" s="1"/>
  <c r="E43" i="33" s="1"/>
  <c r="E44" i="33" s="1"/>
  <c r="E45" i="33" s="1"/>
  <c r="E46" i="33" s="1"/>
  <c r="E47" i="33" s="1"/>
  <c r="E48" i="33" s="1"/>
  <c r="E49" i="33" s="1"/>
  <c r="E50" i="33" s="1"/>
  <c r="E51" i="33" s="1"/>
  <c r="E52" i="33" s="1"/>
  <c r="E53" i="33" s="1"/>
  <c r="E54" i="33" s="1"/>
  <c r="E55" i="33" s="1"/>
  <c r="E56" i="33" s="1"/>
  <c r="E57" i="33" s="1"/>
  <c r="E58" i="33" s="1"/>
  <c r="E59" i="33" s="1"/>
  <c r="E60" i="33" s="1"/>
  <c r="E61" i="33" s="1"/>
  <c r="E62" i="33" s="1"/>
  <c r="E63" i="33" s="1"/>
  <c r="E70" i="33" s="1"/>
  <c r="E71" i="33" s="1"/>
  <c r="E72" i="33" s="1"/>
  <c r="E73" i="33" s="1"/>
  <c r="E80" i="33" s="1"/>
  <c r="E81" i="33" s="1"/>
  <c r="E82" i="33" s="1"/>
  <c r="E89" i="33" s="1"/>
  <c r="E90" i="33" s="1"/>
  <c r="E91" i="33" s="1"/>
  <c r="E92" i="33" s="1"/>
  <c r="E93" i="33" s="1"/>
  <c r="E94" i="33" s="1"/>
  <c r="E95" i="33" s="1"/>
  <c r="E96" i="33" s="1"/>
  <c r="E97" i="33" s="1"/>
  <c r="E98" i="33" s="1"/>
  <c r="E105" i="33" s="1"/>
  <c r="E106" i="33" s="1"/>
  <c r="E107" i="33" s="1"/>
  <c r="E108" i="33" s="1"/>
  <c r="E109" i="33" s="1"/>
  <c r="E110" i="33" s="1"/>
  <c r="E111" i="33" s="1"/>
  <c r="E112" i="33" s="1"/>
  <c r="E113" i="33" s="1"/>
  <c r="E114" i="33" s="1"/>
  <c r="E121" i="33" s="1"/>
  <c r="E122" i="33" s="1"/>
  <c r="E123" i="33" s="1"/>
  <c r="E124" i="33" s="1"/>
  <c r="E125" i="33" s="1"/>
  <c r="E126" i="33" s="1"/>
  <c r="E127" i="33" s="1"/>
  <c r="E128" i="33" s="1"/>
  <c r="E129" i="33" s="1"/>
  <c r="E130" i="33" s="1"/>
  <c r="E137" i="33" s="1"/>
  <c r="E138" i="33" s="1"/>
  <c r="E139" i="33" s="1"/>
  <c r="E140" i="33" s="1"/>
  <c r="E141" i="33" s="1"/>
  <c r="E142" i="33" s="1"/>
  <c r="E143" i="33" s="1"/>
  <c r="E144" i="33" s="1"/>
  <c r="E145" i="33" s="1"/>
  <c r="E146" i="33" s="1"/>
  <c r="E147" i="33" s="1"/>
  <c r="E148" i="33" s="1"/>
  <c r="E149" i="33" s="1"/>
  <c r="E150" i="33" s="1"/>
  <c r="E151" i="33" s="1"/>
  <c r="E152" i="33" s="1"/>
  <c r="E153" i="33" s="1"/>
  <c r="E154" i="33" s="1"/>
  <c r="E155" i="33" s="1"/>
  <c r="E156" i="33" s="1"/>
  <c r="E157" i="33" s="1"/>
  <c r="E158" i="33" s="1"/>
  <c r="E159" i="33" s="1"/>
  <c r="E160" i="33" s="1"/>
  <c r="E161" i="33" s="1"/>
  <c r="E162" i="33" s="1"/>
  <c r="E163" i="33" s="1"/>
  <c r="E164" i="33" s="1"/>
  <c r="E165" i="33" s="1"/>
  <c r="E166" i="33" s="1"/>
  <c r="E167" i="33" s="1"/>
  <c r="E168" i="33" s="1"/>
  <c r="E169" i="33" s="1"/>
  <c r="E170" i="33" s="1"/>
  <c r="E171" i="33" s="1"/>
  <c r="E32" i="33"/>
  <c r="I155" i="24"/>
  <c r="I154" i="24"/>
  <c r="I153" i="24"/>
  <c r="I148" i="24"/>
  <c r="I147" i="24"/>
  <c r="I146" i="24"/>
  <c r="I145" i="24"/>
  <c r="I144" i="24"/>
  <c r="I143" i="24"/>
  <c r="I142" i="24"/>
  <c r="I141" i="24"/>
  <c r="I140" i="24"/>
  <c r="I139" i="24"/>
  <c r="I138" i="24"/>
  <c r="I137" i="24"/>
  <c r="I136" i="24"/>
  <c r="I135" i="24"/>
  <c r="I134" i="24"/>
  <c r="I133" i="24"/>
  <c r="I132" i="24"/>
  <c r="I131" i="24"/>
  <c r="I130" i="24"/>
  <c r="I129" i="24"/>
  <c r="I128" i="24"/>
  <c r="I127" i="24"/>
  <c r="I126" i="24"/>
  <c r="I125" i="24"/>
  <c r="I124" i="24"/>
  <c r="I123" i="24"/>
  <c r="F151" i="24" s="1"/>
  <c r="F117" i="24"/>
  <c r="I114" i="24"/>
  <c r="I113" i="24"/>
  <c r="I111" i="24"/>
  <c r="I110" i="24"/>
  <c r="I109" i="24"/>
  <c r="I108" i="24"/>
  <c r="I107" i="24"/>
  <c r="I106" i="24"/>
  <c r="I105" i="24"/>
  <c r="I104" i="24"/>
  <c r="I103" i="24"/>
  <c r="I102" i="24"/>
  <c r="I101" i="24"/>
  <c r="I100" i="24"/>
  <c r="I99" i="24"/>
  <c r="I98" i="24"/>
  <c r="I90" i="24"/>
  <c r="I89" i="24"/>
  <c r="I88" i="24"/>
  <c r="I87" i="24"/>
  <c r="I86" i="24"/>
  <c r="I85" i="24"/>
  <c r="I84" i="24"/>
  <c r="F92" i="24" s="1"/>
  <c r="I77" i="24"/>
  <c r="I76" i="24"/>
  <c r="I75" i="24"/>
  <c r="I74" i="24"/>
  <c r="I73" i="24"/>
  <c r="I72" i="24"/>
  <c r="I71" i="24"/>
  <c r="I70" i="24"/>
  <c r="I69" i="24"/>
  <c r="I68" i="24"/>
  <c r="I67" i="24"/>
  <c r="I66" i="24"/>
  <c r="I65" i="24"/>
  <c r="I64" i="24"/>
  <c r="I63" i="24"/>
  <c r="I62" i="24"/>
  <c r="I61" i="24"/>
  <c r="I60" i="24"/>
  <c r="I59" i="24"/>
  <c r="I58" i="24"/>
  <c r="I57" i="24"/>
  <c r="I56" i="24"/>
  <c r="I55" i="24"/>
  <c r="I54" i="24"/>
  <c r="I53" i="24"/>
  <c r="I52" i="24"/>
  <c r="I51" i="24"/>
  <c r="I50" i="24"/>
  <c r="I49" i="24"/>
  <c r="I48" i="24"/>
  <c r="I47" i="24"/>
  <c r="I46" i="24"/>
  <c r="I45" i="24"/>
  <c r="I44" i="24"/>
  <c r="I43" i="24"/>
  <c r="I42" i="24"/>
  <c r="I41" i="24"/>
  <c r="I40" i="24"/>
  <c r="I39" i="24"/>
  <c r="I38" i="24"/>
  <c r="I37" i="24"/>
  <c r="I36" i="24"/>
  <c r="I35" i="24"/>
  <c r="I34" i="24"/>
  <c r="I33" i="24"/>
  <c r="I32" i="24"/>
  <c r="I31" i="24"/>
  <c r="I30" i="24"/>
  <c r="I29" i="24"/>
  <c r="I28" i="24"/>
  <c r="I27" i="24"/>
  <c r="I26" i="24"/>
  <c r="I25" i="24"/>
  <c r="I24" i="24"/>
  <c r="I23" i="24"/>
  <c r="I22" i="24"/>
  <c r="I21" i="24"/>
  <c r="I20" i="24"/>
  <c r="I19" i="24"/>
  <c r="F79" i="24" s="1"/>
  <c r="I18" i="24"/>
  <c r="I17" i="24"/>
  <c r="C17" i="24"/>
  <c r="C18" i="24" s="1"/>
  <c r="C19" i="24" s="1"/>
  <c r="C20" i="24" s="1"/>
  <c r="C21" i="24" s="1"/>
  <c r="C22" i="24" s="1"/>
  <c r="C23" i="24" s="1"/>
  <c r="C24" i="24" s="1"/>
  <c r="C25" i="24" s="1"/>
  <c r="C26" i="24" s="1"/>
  <c r="C27" i="24" s="1"/>
  <c r="C28" i="24" s="1"/>
  <c r="C29" i="24" s="1"/>
  <c r="C30" i="24" s="1"/>
  <c r="C31" i="24" s="1"/>
  <c r="C32" i="24" s="1"/>
  <c r="C33" i="24" s="1"/>
  <c r="C34" i="24" s="1"/>
  <c r="C35" i="24" s="1"/>
  <c r="C36" i="24" s="1"/>
  <c r="C37" i="24" s="1"/>
  <c r="C38" i="24" s="1"/>
  <c r="C39" i="24" s="1"/>
  <c r="C40" i="24" s="1"/>
  <c r="C41" i="24" s="1"/>
  <c r="C42" i="24" s="1"/>
  <c r="C43" i="24" s="1"/>
  <c r="C44" i="24" s="1"/>
  <c r="C45" i="24" s="1"/>
  <c r="C46" i="24" s="1"/>
  <c r="C47" i="24" s="1"/>
  <c r="C48" i="24" s="1"/>
  <c r="C49" i="24" s="1"/>
  <c r="C50" i="24" s="1"/>
  <c r="C51" i="24" s="1"/>
  <c r="C52" i="24" s="1"/>
  <c r="C53" i="24" s="1"/>
  <c r="C54" i="24" s="1"/>
  <c r="C55" i="24" s="1"/>
  <c r="C56" i="24" s="1"/>
  <c r="C57" i="24" s="1"/>
  <c r="C58" i="24" s="1"/>
  <c r="C59" i="24" s="1"/>
  <c r="C60" i="24" s="1"/>
  <c r="C61" i="24" s="1"/>
  <c r="C62" i="24" s="1"/>
  <c r="C63" i="24" s="1"/>
  <c r="C64" i="24" s="1"/>
  <c r="C65" i="24" s="1"/>
  <c r="C66" i="24" s="1"/>
  <c r="C67" i="24" s="1"/>
  <c r="C68" i="24" s="1"/>
  <c r="C69" i="24" s="1"/>
  <c r="C70" i="24" s="1"/>
  <c r="C71" i="24" s="1"/>
  <c r="C72" i="24" s="1"/>
  <c r="C73" i="24" s="1"/>
  <c r="C74" i="24" s="1"/>
  <c r="C75" i="24" s="1"/>
  <c r="C76" i="24" s="1"/>
  <c r="C77" i="24" s="1"/>
  <c r="C84" i="24" s="1"/>
  <c r="C85" i="24" s="1"/>
  <c r="C86" i="24" s="1"/>
  <c r="C87" i="24" s="1"/>
  <c r="C88" i="24" s="1"/>
  <c r="C89" i="24" s="1"/>
  <c r="C90" i="24" s="1"/>
  <c r="C98" i="24" s="1"/>
  <c r="C99" i="24" s="1"/>
  <c r="C100" i="24" s="1"/>
  <c r="C101" i="24" s="1"/>
  <c r="C102" i="24" s="1"/>
  <c r="C103" i="24" s="1"/>
  <c r="C104" i="24" s="1"/>
  <c r="C105" i="24" s="1"/>
  <c r="C106" i="24" s="1"/>
  <c r="C107" i="24" s="1"/>
  <c r="C108" i="24" s="1"/>
  <c r="C109" i="24" s="1"/>
  <c r="C110" i="24" s="1"/>
  <c r="C111" i="24" s="1"/>
  <c r="C113" i="24" s="1"/>
  <c r="C114" i="24" s="1"/>
  <c r="C123" i="24" s="1"/>
  <c r="C124" i="24" s="1"/>
  <c r="C125" i="24" s="1"/>
  <c r="C126" i="24" s="1"/>
  <c r="C127" i="24" s="1"/>
  <c r="C128" i="24" s="1"/>
  <c r="C129" i="24" s="1"/>
  <c r="C130" i="24" s="1"/>
  <c r="C131" i="24" s="1"/>
  <c r="C132" i="24" s="1"/>
  <c r="C133" i="24" s="1"/>
  <c r="C134" i="24" s="1"/>
  <c r="C135" i="24" s="1"/>
  <c r="C136" i="24" s="1"/>
  <c r="C137" i="24" s="1"/>
  <c r="C138" i="24" s="1"/>
  <c r="C139" i="24" s="1"/>
  <c r="C140" i="24" s="1"/>
  <c r="C141" i="24" s="1"/>
  <c r="C142" i="24" s="1"/>
  <c r="C143" i="24" s="1"/>
  <c r="C144" i="24" s="1"/>
  <c r="C145" i="24" s="1"/>
  <c r="C146" i="24" s="1"/>
  <c r="C147" i="24" s="1"/>
  <c r="C148" i="24" s="1"/>
  <c r="C149" i="24" s="1"/>
  <c r="K2" i="24" l="1"/>
  <c r="H127" i="22"/>
  <c r="H126" i="22"/>
  <c r="H125" i="22"/>
  <c r="H124" i="22"/>
  <c r="H123" i="22"/>
  <c r="H122" i="22"/>
  <c r="H121" i="22"/>
  <c r="H120" i="22"/>
  <c r="H119" i="22"/>
  <c r="H118" i="22"/>
  <c r="H117" i="22"/>
  <c r="H116" i="22"/>
  <c r="H115" i="22"/>
  <c r="H114" i="22"/>
  <c r="H113" i="22"/>
  <c r="H112" i="22"/>
  <c r="H111" i="22"/>
  <c r="H110" i="22"/>
  <c r="H109" i="22"/>
  <c r="H108" i="22"/>
  <c r="H107" i="22"/>
  <c r="H106" i="22"/>
  <c r="H105" i="22"/>
  <c r="H104" i="22"/>
  <c r="H103" i="22"/>
  <c r="H102" i="22"/>
  <c r="H101" i="22"/>
  <c r="H100" i="22"/>
  <c r="H99" i="22"/>
  <c r="H98" i="22"/>
  <c r="H97" i="22"/>
  <c r="H96" i="22"/>
  <c r="H95" i="22"/>
  <c r="H94" i="22"/>
  <c r="H93" i="22"/>
  <c r="H92" i="22"/>
  <c r="H91" i="22"/>
  <c r="H90" i="22"/>
  <c r="H89" i="22"/>
  <c r="H88" i="22"/>
  <c r="H87" i="22"/>
  <c r="H86" i="22"/>
  <c r="H85" i="22"/>
  <c r="H84" i="22"/>
  <c r="H83" i="22"/>
  <c r="H82" i="22"/>
  <c r="H81" i="22"/>
  <c r="H80" i="22"/>
  <c r="H79" i="22"/>
  <c r="H78" i="22"/>
  <c r="H77" i="22"/>
  <c r="H76" i="22"/>
  <c r="H75" i="22"/>
  <c r="H74" i="22"/>
  <c r="H73" i="22"/>
  <c r="H72" i="22"/>
  <c r="H71" i="22"/>
  <c r="H70" i="22"/>
  <c r="H69" i="22"/>
  <c r="H68" i="22"/>
  <c r="H67" i="22"/>
  <c r="H66" i="22"/>
  <c r="H65" i="22"/>
  <c r="H64" i="22"/>
  <c r="H63" i="22"/>
  <c r="H62" i="22"/>
  <c r="H61" i="22"/>
  <c r="H60" i="22"/>
  <c r="H59" i="22"/>
  <c r="H58" i="22"/>
  <c r="H57" i="22"/>
  <c r="H56" i="22"/>
  <c r="H55" i="22"/>
  <c r="H54" i="22"/>
  <c r="H53" i="22"/>
  <c r="H52" i="22"/>
  <c r="H51" i="22"/>
  <c r="H50" i="22"/>
  <c r="H49" i="22"/>
  <c r="H48" i="22"/>
  <c r="H47" i="22"/>
  <c r="H46" i="22"/>
  <c r="H45" i="22"/>
  <c r="H44" i="22"/>
  <c r="H43" i="22"/>
  <c r="H42" i="22"/>
  <c r="H41" i="22"/>
  <c r="H40" i="22"/>
  <c r="H39" i="22"/>
  <c r="H38" i="22"/>
  <c r="H37" i="22"/>
  <c r="H36" i="22"/>
  <c r="H35" i="22"/>
  <c r="H34" i="22"/>
  <c r="H33" i="22"/>
  <c r="H32" i="22"/>
  <c r="H31" i="22"/>
  <c r="H30" i="22"/>
  <c r="H29" i="22"/>
  <c r="H28" i="22"/>
  <c r="H27" i="22"/>
  <c r="H26" i="22"/>
  <c r="H25" i="22"/>
  <c r="H24" i="22"/>
  <c r="H23" i="22"/>
  <c r="H22" i="22"/>
  <c r="H21" i="22"/>
  <c r="H20" i="22"/>
  <c r="H19" i="22"/>
  <c r="H18" i="22"/>
  <c r="H17" i="22"/>
  <c r="H16" i="22"/>
  <c r="H15" i="22"/>
  <c r="H14" i="22"/>
  <c r="H13" i="22"/>
  <c r="H12" i="22"/>
  <c r="H11" i="22"/>
  <c r="H10" i="22"/>
  <c r="H9" i="22"/>
  <c r="H27" i="21"/>
  <c r="H26" i="21"/>
  <c r="H25" i="21"/>
  <c r="H24" i="21"/>
  <c r="H23" i="21"/>
  <c r="H22" i="21"/>
  <c r="H21" i="21"/>
  <c r="J2" i="21" s="1"/>
  <c r="H20" i="21"/>
  <c r="H19" i="21"/>
  <c r="H18" i="21"/>
  <c r="H17" i="21"/>
  <c r="H16" i="21"/>
  <c r="H15" i="21"/>
  <c r="H14" i="21"/>
  <c r="H13" i="21"/>
  <c r="H12" i="21"/>
  <c r="H11" i="21"/>
  <c r="H10" i="21"/>
  <c r="H9" i="21"/>
  <c r="H19" i="20"/>
  <c r="H18" i="20"/>
  <c r="H17" i="20"/>
  <c r="J2" i="20" s="1"/>
  <c r="H16" i="20"/>
  <c r="H15" i="20"/>
  <c r="H14" i="20"/>
  <c r="H13" i="20"/>
  <c r="H12" i="20"/>
  <c r="H11" i="20"/>
  <c r="H10" i="20"/>
  <c r="H9" i="20"/>
  <c r="J205" i="18"/>
  <c r="J204" i="18"/>
  <c r="J203" i="18"/>
  <c r="J202" i="18"/>
  <c r="J201" i="18"/>
  <c r="J200" i="18"/>
  <c r="J199" i="18"/>
  <c r="J198" i="18"/>
  <c r="J197" i="18"/>
  <c r="J196" i="18"/>
  <c r="J195" i="18"/>
  <c r="J194" i="18"/>
  <c r="J193" i="18"/>
  <c r="J192" i="18"/>
  <c r="J191" i="18"/>
  <c r="J190" i="18"/>
  <c r="J189" i="18"/>
  <c r="J188" i="18"/>
  <c r="G209" i="18" s="1"/>
  <c r="C188" i="18"/>
  <c r="J187" i="18"/>
  <c r="J186" i="18"/>
  <c r="J178" i="18"/>
  <c r="C178" i="18"/>
  <c r="J177" i="18"/>
  <c r="C177" i="18"/>
  <c r="J176" i="18"/>
  <c r="C176" i="18"/>
  <c r="J175" i="18"/>
  <c r="J174" i="18"/>
  <c r="J173" i="18"/>
  <c r="J172" i="18"/>
  <c r="C172" i="18"/>
  <c r="J171" i="18"/>
  <c r="J170" i="18"/>
  <c r="J169" i="18"/>
  <c r="J167" i="18"/>
  <c r="J166" i="18"/>
  <c r="J165" i="18"/>
  <c r="J164" i="18"/>
  <c r="J163" i="18"/>
  <c r="J162" i="18"/>
  <c r="J161" i="18"/>
  <c r="J160" i="18"/>
  <c r="J159" i="18"/>
  <c r="C159" i="18"/>
  <c r="J158" i="18"/>
  <c r="J157" i="18"/>
  <c r="J156" i="18"/>
  <c r="J155" i="18"/>
  <c r="J154" i="18"/>
  <c r="J153" i="18"/>
  <c r="J152" i="18"/>
  <c r="J151" i="18"/>
  <c r="J150" i="18"/>
  <c r="J149" i="18"/>
  <c r="J148" i="18"/>
  <c r="J147" i="18"/>
  <c r="J146" i="18"/>
  <c r="J145" i="18"/>
  <c r="J144" i="18"/>
  <c r="J143" i="18"/>
  <c r="J142" i="18"/>
  <c r="J141" i="18"/>
  <c r="J140" i="18"/>
  <c r="J134" i="18"/>
  <c r="J133" i="18"/>
  <c r="J132" i="18"/>
  <c r="C132" i="18"/>
  <c r="J131" i="18"/>
  <c r="C131" i="18"/>
  <c r="J130" i="18"/>
  <c r="J129" i="18"/>
  <c r="J128" i="18"/>
  <c r="J127" i="18"/>
  <c r="J126" i="18"/>
  <c r="J125" i="18"/>
  <c r="C125" i="18"/>
  <c r="J124" i="18"/>
  <c r="C124" i="18"/>
  <c r="J123" i="18"/>
  <c r="J122" i="18"/>
  <c r="J121" i="18"/>
  <c r="J120" i="18"/>
  <c r="J119" i="18"/>
  <c r="J118" i="18"/>
  <c r="J116" i="18"/>
  <c r="C116" i="18"/>
  <c r="J115" i="18"/>
  <c r="C115" i="18"/>
  <c r="J114" i="18"/>
  <c r="C114" i="18"/>
  <c r="J112" i="18"/>
  <c r="C112" i="18"/>
  <c r="J111" i="18"/>
  <c r="C111" i="18"/>
  <c r="J110" i="18"/>
  <c r="C110" i="18"/>
  <c r="J109" i="18"/>
  <c r="C109" i="18"/>
  <c r="J108" i="18"/>
  <c r="C108" i="18"/>
  <c r="J107" i="18"/>
  <c r="C107" i="18"/>
  <c r="J106" i="18"/>
  <c r="C106" i="18"/>
  <c r="J105" i="18"/>
  <c r="C105" i="18"/>
  <c r="J104" i="18"/>
  <c r="C104" i="18"/>
  <c r="J103" i="18"/>
  <c r="C103" i="18"/>
  <c r="J102" i="18"/>
  <c r="C102" i="18"/>
  <c r="J101" i="18"/>
  <c r="J100" i="18"/>
  <c r="J99" i="18"/>
  <c r="J98" i="18"/>
  <c r="J97" i="18"/>
  <c r="C97" i="18"/>
  <c r="J95" i="18"/>
  <c r="J94" i="18"/>
  <c r="C94" i="18"/>
  <c r="J93" i="18"/>
  <c r="C93" i="18"/>
  <c r="J91" i="18"/>
  <c r="C91" i="18"/>
  <c r="J90" i="18"/>
  <c r="C90" i="18"/>
  <c r="J89" i="18"/>
  <c r="C89" i="18"/>
  <c r="J88" i="18"/>
  <c r="J87" i="18"/>
  <c r="J86" i="18"/>
  <c r="J85" i="18"/>
  <c r="C85" i="18"/>
  <c r="J84" i="18"/>
  <c r="C84" i="18"/>
  <c r="J83" i="18"/>
  <c r="C83" i="18"/>
  <c r="J82" i="18"/>
  <c r="C82" i="18"/>
  <c r="J81" i="18"/>
  <c r="C81" i="18"/>
  <c r="J80" i="18"/>
  <c r="C80" i="18"/>
  <c r="J79" i="18"/>
  <c r="C79" i="18"/>
  <c r="J78" i="18"/>
  <c r="C78" i="18"/>
  <c r="J77" i="18"/>
  <c r="C77" i="18"/>
  <c r="J75" i="18"/>
  <c r="C75" i="18"/>
  <c r="J73" i="18"/>
  <c r="J72" i="18"/>
  <c r="J71" i="18"/>
  <c r="J70" i="18"/>
  <c r="J69" i="18"/>
  <c r="J68" i="18"/>
  <c r="J67" i="18"/>
  <c r="J66" i="18"/>
  <c r="C66" i="18"/>
  <c r="J65" i="18"/>
  <c r="C65" i="18"/>
  <c r="J64" i="18"/>
  <c r="J63" i="18"/>
  <c r="C63" i="18"/>
  <c r="J62" i="18"/>
  <c r="C62" i="18"/>
  <c r="J61" i="18"/>
  <c r="C61" i="18"/>
  <c r="J60" i="18"/>
  <c r="C60" i="18"/>
  <c r="J59" i="18"/>
  <c r="C59" i="18"/>
  <c r="J58" i="18"/>
  <c r="C58" i="18"/>
  <c r="J56" i="18"/>
  <c r="C56" i="18"/>
  <c r="J55" i="18"/>
  <c r="C55" i="18"/>
  <c r="J53" i="18"/>
  <c r="C53" i="18"/>
  <c r="J52" i="18"/>
  <c r="C52" i="18"/>
  <c r="J51" i="18"/>
  <c r="C51" i="18"/>
  <c r="J50" i="18"/>
  <c r="J49" i="18"/>
  <c r="J48" i="18"/>
  <c r="C48" i="18"/>
  <c r="J47" i="18"/>
  <c r="J46" i="18"/>
  <c r="C46" i="18"/>
  <c r="J45" i="18"/>
  <c r="J44" i="18"/>
  <c r="J37" i="18"/>
  <c r="J36" i="18"/>
  <c r="J35" i="18"/>
  <c r="J34" i="18"/>
  <c r="J33" i="18"/>
  <c r="J24" i="18"/>
  <c r="J23" i="18"/>
  <c r="J22" i="18"/>
  <c r="J21" i="18"/>
  <c r="J20" i="18"/>
  <c r="D20" i="18"/>
  <c r="D21" i="18" s="1"/>
  <c r="D22" i="18" s="1"/>
  <c r="D23" i="18" s="1"/>
  <c r="D24" i="18" s="1"/>
  <c r="D33" i="18" s="1"/>
  <c r="D34" i="18" s="1"/>
  <c r="D35" i="18" s="1"/>
  <c r="D36" i="18" s="1"/>
  <c r="D37" i="18" s="1"/>
  <c r="D44" i="18" s="1"/>
  <c r="D45" i="18" s="1"/>
  <c r="D46" i="18" s="1"/>
  <c r="D47" i="18" s="1"/>
  <c r="D48" i="18" s="1"/>
  <c r="D49" i="18" s="1"/>
  <c r="D50" i="18" s="1"/>
  <c r="D51" i="18" s="1"/>
  <c r="D52" i="18" s="1"/>
  <c r="D53" i="18" s="1"/>
  <c r="D55" i="18" s="1"/>
  <c r="D56" i="18" s="1"/>
  <c r="D58" i="18" s="1"/>
  <c r="D59" i="18" s="1"/>
  <c r="D60" i="18" s="1"/>
  <c r="D61" i="18" s="1"/>
  <c r="D62" i="18" s="1"/>
  <c r="D63" i="18" s="1"/>
  <c r="D65" i="18" s="1"/>
  <c r="D66" i="18" s="1"/>
  <c r="D68" i="18" s="1"/>
  <c r="D69" i="18" s="1"/>
  <c r="D70" i="18" s="1"/>
  <c r="D71" i="18" s="1"/>
  <c r="D72" i="18" s="1"/>
  <c r="D73" i="18" s="1"/>
  <c r="D75" i="18" s="1"/>
  <c r="D77" i="18" s="1"/>
  <c r="D78" i="18" s="1"/>
  <c r="D79" i="18" s="1"/>
  <c r="D80" i="18" s="1"/>
  <c r="D81" i="18" s="1"/>
  <c r="D82" i="18" s="1"/>
  <c r="D83" i="18" s="1"/>
  <c r="D84" i="18" s="1"/>
  <c r="D85" i="18" s="1"/>
  <c r="D86" i="18" s="1"/>
  <c r="D87" i="18" s="1"/>
  <c r="D88" i="18" s="1"/>
  <c r="D89" i="18" s="1"/>
  <c r="D90" i="18" s="1"/>
  <c r="D91" i="18" s="1"/>
  <c r="D93" i="18" s="1"/>
  <c r="D94" i="18" s="1"/>
  <c r="D95" i="18" s="1"/>
  <c r="D97" i="18" s="1"/>
  <c r="D98" i="18" s="1"/>
  <c r="D99" i="18" s="1"/>
  <c r="D100" i="18" s="1"/>
  <c r="D101" i="18" s="1"/>
  <c r="D102" i="18" s="1"/>
  <c r="D103" i="18" s="1"/>
  <c r="D104" i="18" s="1"/>
  <c r="D105" i="18" s="1"/>
  <c r="D106" i="18" s="1"/>
  <c r="D107" i="18" s="1"/>
  <c r="D108" i="18" s="1"/>
  <c r="D109" i="18" s="1"/>
  <c r="D110" i="18" s="1"/>
  <c r="D111" i="18" s="1"/>
  <c r="D112" i="18" s="1"/>
  <c r="D114" i="18" s="1"/>
  <c r="D115" i="18" s="1"/>
  <c r="D116" i="18" s="1"/>
  <c r="D118" i="18" s="1"/>
  <c r="D119" i="18" s="1"/>
  <c r="D120" i="18" s="1"/>
  <c r="D122" i="18" s="1"/>
  <c r="D123" i="18" s="1"/>
  <c r="D124" i="18" s="1"/>
  <c r="D125" i="18" s="1"/>
  <c r="D127" i="18" s="1"/>
  <c r="D128" i="18" s="1"/>
  <c r="D129" i="18" s="1"/>
  <c r="D130" i="18" s="1"/>
  <c r="D131" i="18" s="1"/>
  <c r="D132" i="18" s="1"/>
  <c r="D133" i="18" s="1"/>
  <c r="D134" i="18" s="1"/>
  <c r="D140" i="18" s="1"/>
  <c r="D141" i="18" s="1"/>
  <c r="D142" i="18" s="1"/>
  <c r="D143" i="18" s="1"/>
  <c r="D144" i="18" s="1"/>
  <c r="D145" i="18" s="1"/>
  <c r="D146" i="18" s="1"/>
  <c r="D147" i="18" s="1"/>
  <c r="D148" i="18" s="1"/>
  <c r="D149" i="18" s="1"/>
  <c r="D150" i="18" s="1"/>
  <c r="D151" i="18" s="1"/>
  <c r="D152" i="18" s="1"/>
  <c r="D153" i="18" s="1"/>
  <c r="D154" i="18" s="1"/>
  <c r="D155" i="18" s="1"/>
  <c r="D156" i="18" s="1"/>
  <c r="D157" i="18" s="1"/>
  <c r="D158" i="18" s="1"/>
  <c r="D159" i="18" s="1"/>
  <c r="D160" i="18" s="1"/>
  <c r="D161" i="18" s="1"/>
  <c r="D162" i="18" s="1"/>
  <c r="D163" i="18" s="1"/>
  <c r="D164" i="18" s="1"/>
  <c r="D165" i="18" s="1"/>
  <c r="D166" i="18" s="1"/>
  <c r="D169" i="18" s="1"/>
  <c r="D170" i="18" s="1"/>
  <c r="D171" i="18" s="1"/>
  <c r="D172" i="18" s="1"/>
  <c r="D173" i="18" s="1"/>
  <c r="D174" i="18" s="1"/>
  <c r="D175" i="18" s="1"/>
  <c r="D176" i="18" s="1"/>
  <c r="D177" i="18" s="1"/>
  <c r="D178" i="18" s="1"/>
  <c r="D186" i="18" s="1"/>
  <c r="D187" i="18" s="1"/>
  <c r="D188" i="18" s="1"/>
  <c r="D189" i="18" s="1"/>
  <c r="D190" i="18" s="1"/>
  <c r="D191" i="18" s="1"/>
  <c r="D192" i="18" s="1"/>
  <c r="D193" i="18" s="1"/>
  <c r="D194" i="18" s="1"/>
  <c r="D195" i="18" s="1"/>
  <c r="D196" i="18" s="1"/>
  <c r="D197" i="18" s="1"/>
  <c r="D198" i="18" s="1"/>
  <c r="D199" i="18" s="1"/>
  <c r="D200" i="18" s="1"/>
  <c r="D201" i="18" s="1"/>
  <c r="D202" i="18" s="1"/>
  <c r="D203" i="18" s="1"/>
  <c r="D204" i="18" s="1"/>
  <c r="D205" i="18" s="1"/>
  <c r="J19" i="18"/>
  <c r="J18" i="18"/>
  <c r="J17" i="18"/>
  <c r="J16" i="18"/>
  <c r="J15" i="18"/>
  <c r="J14" i="18"/>
  <c r="J13" i="18"/>
  <c r="D13" i="18"/>
  <c r="D14" i="18" s="1"/>
  <c r="D15" i="18" s="1"/>
  <c r="D16" i="18" s="1"/>
  <c r="D17" i="18" s="1"/>
  <c r="D18" i="18" s="1"/>
  <c r="D19" i="18" s="1"/>
  <c r="J12" i="18"/>
  <c r="L2" i="18" s="1"/>
  <c r="J79" i="17"/>
  <c r="C79" i="17"/>
  <c r="J78" i="17"/>
  <c r="C78" i="17"/>
  <c r="J77" i="17"/>
  <c r="C77" i="17"/>
  <c r="J76" i="17"/>
  <c r="C76" i="17"/>
  <c r="J75" i="17"/>
  <c r="C75" i="17"/>
  <c r="J74" i="17"/>
  <c r="J73" i="17"/>
  <c r="J72" i="17"/>
  <c r="C72" i="17"/>
  <c r="J71" i="17"/>
  <c r="C71" i="17"/>
  <c r="J70" i="17"/>
  <c r="C70" i="17"/>
  <c r="J69" i="17"/>
  <c r="J68" i="17"/>
  <c r="C68" i="17"/>
  <c r="J60" i="17"/>
  <c r="J59" i="17"/>
  <c r="J58" i="17"/>
  <c r="J57" i="17"/>
  <c r="J56" i="17"/>
  <c r="J55" i="17"/>
  <c r="J54" i="17"/>
  <c r="J53" i="17"/>
  <c r="J52" i="17"/>
  <c r="J51" i="17"/>
  <c r="J50" i="17"/>
  <c r="J49" i="17"/>
  <c r="J41" i="17"/>
  <c r="G44" i="17" s="1"/>
  <c r="D41" i="17"/>
  <c r="D49" i="17" s="1"/>
  <c r="D50" i="17" s="1"/>
  <c r="D51" i="17" s="1"/>
  <c r="D52" i="17" s="1"/>
  <c r="D53" i="17" s="1"/>
  <c r="J40" i="17"/>
  <c r="J39" i="17"/>
  <c r="J38" i="17"/>
  <c r="J37" i="17"/>
  <c r="J36" i="17"/>
  <c r="J35" i="17"/>
  <c r="J34" i="17"/>
  <c r="D34" i="17"/>
  <c r="D35" i="17" s="1"/>
  <c r="D36" i="17" s="1"/>
  <c r="D37" i="17" s="1"/>
  <c r="D38" i="17" s="1"/>
  <c r="D39" i="17" s="1"/>
  <c r="D40" i="17" s="1"/>
  <c r="J33" i="17"/>
  <c r="J32" i="17"/>
  <c r="J31" i="17"/>
  <c r="J30" i="17"/>
  <c r="J29" i="17"/>
  <c r="J22" i="17"/>
  <c r="J21" i="17"/>
  <c r="J20" i="17"/>
  <c r="D20" i="17"/>
  <c r="D21" i="17" s="1"/>
  <c r="D22" i="17" s="1"/>
  <c r="D29" i="17" s="1"/>
  <c r="D30" i="17" s="1"/>
  <c r="D31" i="17" s="1"/>
  <c r="D32" i="17" s="1"/>
  <c r="D33" i="17" s="1"/>
  <c r="J19" i="17"/>
  <c r="L2" i="17" s="1"/>
  <c r="J18" i="17"/>
  <c r="J17" i="17"/>
  <c r="J16" i="17"/>
  <c r="J15" i="17"/>
  <c r="J14" i="17"/>
  <c r="D14" i="17"/>
  <c r="D15" i="17" s="1"/>
  <c r="D16" i="17" s="1"/>
  <c r="D17" i="17" s="1"/>
  <c r="D18" i="17" s="1"/>
  <c r="D19" i="17" s="1"/>
  <c r="J13" i="17"/>
  <c r="J11" i="17"/>
  <c r="H56" i="16"/>
  <c r="H55" i="16"/>
  <c r="H54" i="16"/>
  <c r="H53" i="16"/>
  <c r="H52" i="16"/>
  <c r="H51" i="16"/>
  <c r="H50" i="16"/>
  <c r="H49" i="16"/>
  <c r="H48" i="16"/>
  <c r="H47" i="16"/>
  <c r="H46" i="16"/>
  <c r="H45" i="16"/>
  <c r="H44" i="16"/>
  <c r="H43" i="16"/>
  <c r="H42" i="16"/>
  <c r="H41" i="16"/>
  <c r="H40" i="16"/>
  <c r="H39" i="16"/>
  <c r="H38" i="16"/>
  <c r="H37" i="16"/>
  <c r="H36" i="16"/>
  <c r="H35" i="16"/>
  <c r="H34" i="16"/>
  <c r="H33" i="16"/>
  <c r="H32" i="16"/>
  <c r="H31" i="16"/>
  <c r="H30" i="16"/>
  <c r="H29" i="16"/>
  <c r="H28" i="16"/>
  <c r="H27" i="16"/>
  <c r="H26" i="16"/>
  <c r="H25" i="16"/>
  <c r="H24" i="16"/>
  <c r="H23" i="16"/>
  <c r="J2" i="16" s="1"/>
  <c r="H22" i="16"/>
  <c r="H21" i="16"/>
  <c r="H20" i="16"/>
  <c r="H19" i="16"/>
  <c r="H18" i="16"/>
  <c r="H17" i="16"/>
  <c r="H16" i="16"/>
  <c r="H15" i="16"/>
  <c r="H14" i="16"/>
  <c r="H13" i="16"/>
  <c r="H12" i="16"/>
  <c r="H11" i="16"/>
  <c r="H10" i="16"/>
  <c r="H9" i="16"/>
  <c r="H262" i="14"/>
  <c r="H261" i="14"/>
  <c r="H260" i="14"/>
  <c r="H259" i="14"/>
  <c r="H258" i="14"/>
  <c r="H257" i="14"/>
  <c r="H256" i="14"/>
  <c r="H255" i="14"/>
  <c r="H254" i="14"/>
  <c r="H253" i="14"/>
  <c r="H252" i="14"/>
  <c r="H250" i="14"/>
  <c r="H249" i="14"/>
  <c r="H248" i="14"/>
  <c r="H247" i="14"/>
  <c r="H246" i="14"/>
  <c r="H244" i="14"/>
  <c r="H243" i="14"/>
  <c r="H242" i="14"/>
  <c r="H241" i="14"/>
  <c r="H240" i="14"/>
  <c r="H239" i="14"/>
  <c r="H238" i="14"/>
  <c r="H237" i="14"/>
  <c r="H236" i="14"/>
  <c r="H235" i="14"/>
  <c r="H234" i="14"/>
  <c r="H233" i="14"/>
  <c r="H232" i="14"/>
  <c r="H231" i="14"/>
  <c r="H230" i="14"/>
  <c r="H229" i="14"/>
  <c r="H228" i="14"/>
  <c r="H227" i="14"/>
  <c r="H226" i="14"/>
  <c r="H225" i="14"/>
  <c r="H224" i="14"/>
  <c r="H223" i="14"/>
  <c r="H222" i="14"/>
  <c r="H221" i="14"/>
  <c r="H220" i="14"/>
  <c r="H219" i="14"/>
  <c r="H218" i="14"/>
  <c r="H217" i="14"/>
  <c r="H216" i="14"/>
  <c r="H215" i="14"/>
  <c r="H214" i="14"/>
  <c r="H213" i="14"/>
  <c r="H212" i="14"/>
  <c r="H211" i="14"/>
  <c r="H210" i="14"/>
  <c r="H209" i="14"/>
  <c r="H208" i="14"/>
  <c r="H207" i="14"/>
  <c r="H206" i="14"/>
  <c r="H205" i="14"/>
  <c r="H204" i="14"/>
  <c r="H203" i="14"/>
  <c r="H202" i="14"/>
  <c r="H201" i="14"/>
  <c r="H200" i="14"/>
  <c r="H199" i="14"/>
  <c r="H198" i="14"/>
  <c r="H197" i="14"/>
  <c r="H196" i="14"/>
  <c r="H195" i="14"/>
  <c r="H194" i="14"/>
  <c r="H193" i="14"/>
  <c r="H192" i="14"/>
  <c r="H191" i="14"/>
  <c r="H190" i="14"/>
  <c r="H189" i="14"/>
  <c r="H188" i="14"/>
  <c r="H187" i="14"/>
  <c r="H186" i="14"/>
  <c r="H185" i="14"/>
  <c r="H184" i="14"/>
  <c r="H183" i="14"/>
  <c r="H182" i="14"/>
  <c r="H181" i="14"/>
  <c r="H180" i="14"/>
  <c r="H179" i="14"/>
  <c r="H178" i="14"/>
  <c r="H177" i="14"/>
  <c r="H176" i="14"/>
  <c r="H175" i="14"/>
  <c r="H174" i="14"/>
  <c r="H173" i="14"/>
  <c r="H172" i="14"/>
  <c r="H171" i="14"/>
  <c r="H170" i="14"/>
  <c r="H169" i="14"/>
  <c r="H168" i="14"/>
  <c r="H167" i="14"/>
  <c r="H166" i="14"/>
  <c r="H165" i="14"/>
  <c r="H164" i="14"/>
  <c r="H163" i="14"/>
  <c r="H162" i="14"/>
  <c r="H161" i="14"/>
  <c r="H160" i="14"/>
  <c r="H159" i="14"/>
  <c r="H158" i="14"/>
  <c r="H157" i="14"/>
  <c r="H156" i="14"/>
  <c r="H155" i="14"/>
  <c r="H154" i="14"/>
  <c r="H153" i="14"/>
  <c r="H152" i="14"/>
  <c r="H151" i="14"/>
  <c r="H150" i="14"/>
  <c r="H149" i="14"/>
  <c r="H148" i="14"/>
  <c r="H147" i="14"/>
  <c r="H146" i="14"/>
  <c r="H145" i="14"/>
  <c r="H144" i="14"/>
  <c r="H143" i="14"/>
  <c r="H142" i="14"/>
  <c r="H141" i="14"/>
  <c r="H140" i="14"/>
  <c r="H139" i="14"/>
  <c r="H138" i="14"/>
  <c r="H137" i="14"/>
  <c r="H136" i="14"/>
  <c r="H135" i="14"/>
  <c r="H134" i="14"/>
  <c r="H133" i="14"/>
  <c r="H132" i="14"/>
  <c r="H131" i="14"/>
  <c r="H130" i="14"/>
  <c r="H129" i="14"/>
  <c r="H128" i="14"/>
  <c r="H127" i="14"/>
  <c r="H126" i="14"/>
  <c r="H125" i="14"/>
  <c r="H124" i="14"/>
  <c r="H123" i="14"/>
  <c r="H122" i="14"/>
  <c r="H121" i="14"/>
  <c r="H120" i="14"/>
  <c r="H119" i="14"/>
  <c r="H118" i="14"/>
  <c r="H117" i="14"/>
  <c r="H116" i="14"/>
  <c r="H115" i="14"/>
  <c r="H114" i="14"/>
  <c r="H113" i="14"/>
  <c r="H112" i="14"/>
  <c r="H111" i="14"/>
  <c r="H110" i="14"/>
  <c r="H109" i="14"/>
  <c r="H108" i="14"/>
  <c r="H107" i="14"/>
  <c r="H106" i="14"/>
  <c r="H105" i="14"/>
  <c r="H104" i="14"/>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J2" i="14" s="1"/>
  <c r="H19" i="14"/>
  <c r="H18" i="14"/>
  <c r="H17" i="14"/>
  <c r="H16" i="14"/>
  <c r="H15" i="14"/>
  <c r="H14" i="14"/>
  <c r="H13" i="14"/>
  <c r="H12" i="14"/>
  <c r="H11" i="14"/>
  <c r="H10" i="14"/>
  <c r="H9" i="14"/>
  <c r="I62" i="13"/>
  <c r="I61" i="13"/>
  <c r="I60" i="13"/>
  <c r="I59" i="13"/>
  <c r="I58" i="13"/>
  <c r="I57" i="13"/>
  <c r="I26" i="13"/>
  <c r="I25" i="13"/>
  <c r="I24" i="13"/>
  <c r="I23" i="13"/>
  <c r="I22" i="13"/>
  <c r="I21" i="13"/>
  <c r="K2" i="13" s="1"/>
  <c r="I20" i="13"/>
  <c r="I19" i="13"/>
  <c r="I18" i="13"/>
  <c r="I17" i="13"/>
  <c r="I16" i="13"/>
  <c r="I15" i="13"/>
  <c r="I14" i="13"/>
  <c r="I13" i="13"/>
  <c r="C13" i="13"/>
  <c r="C14" i="13" s="1"/>
  <c r="C15" i="13" s="1"/>
  <c r="C16" i="13" s="1"/>
  <c r="C17" i="13" s="1"/>
  <c r="C18" i="13" s="1"/>
  <c r="C19" i="13" s="1"/>
  <c r="C20" i="13" s="1"/>
  <c r="C22" i="13" s="1"/>
  <c r="C23" i="13" s="1"/>
  <c r="C24" i="13" s="1"/>
  <c r="C25" i="13" s="1"/>
  <c r="C26" i="13" s="1"/>
  <c r="I12" i="13"/>
  <c r="I177" i="12"/>
  <c r="I176" i="12"/>
  <c r="I175" i="12"/>
  <c r="I169" i="12"/>
  <c r="I168" i="12"/>
  <c r="I167" i="12"/>
  <c r="I166" i="12"/>
  <c r="I165" i="12"/>
  <c r="I164" i="12"/>
  <c r="I163" i="12"/>
  <c r="I161" i="12"/>
  <c r="I160" i="12"/>
  <c r="I159" i="12"/>
  <c r="I158" i="12"/>
  <c r="I157" i="12"/>
  <c r="I156" i="12"/>
  <c r="I155" i="12"/>
  <c r="I153" i="12"/>
  <c r="I151" i="12"/>
  <c r="I150" i="12"/>
  <c r="I149" i="12"/>
  <c r="I148" i="12"/>
  <c r="I147" i="12"/>
  <c r="I145" i="12"/>
  <c r="I144" i="12"/>
  <c r="I143" i="12"/>
  <c r="I142" i="12"/>
  <c r="I141" i="12"/>
  <c r="I140" i="12"/>
  <c r="I139" i="12"/>
  <c r="I138" i="12"/>
  <c r="I137" i="12"/>
  <c r="I136" i="12"/>
  <c r="I135" i="12"/>
  <c r="I125" i="12"/>
  <c r="I124" i="12"/>
  <c r="I122" i="12"/>
  <c r="I121" i="12"/>
  <c r="I120" i="12"/>
  <c r="I118" i="12"/>
  <c r="I117" i="12"/>
  <c r="I116" i="12"/>
  <c r="I115" i="12"/>
  <c r="I114" i="12"/>
  <c r="I113" i="12"/>
  <c r="I112" i="12"/>
  <c r="I111" i="12"/>
  <c r="I110" i="12"/>
  <c r="I102" i="12"/>
  <c r="F104" i="12" s="1"/>
  <c r="I101" i="12"/>
  <c r="I100" i="12"/>
  <c r="I99" i="12"/>
  <c r="I98" i="12"/>
  <c r="I97" i="12"/>
  <c r="I96" i="12"/>
  <c r="I89" i="12"/>
  <c r="F91" i="12" s="1"/>
  <c r="I88" i="12"/>
  <c r="I87" i="12"/>
  <c r="I86" i="12"/>
  <c r="I85" i="12"/>
  <c r="I84" i="12"/>
  <c r="I83" i="12"/>
  <c r="I82" i="12"/>
  <c r="I81" i="12"/>
  <c r="I80" i="12"/>
  <c r="I79" i="12"/>
  <c r="I78" i="12"/>
  <c r="I77" i="12"/>
  <c r="I76" i="12"/>
  <c r="I75" i="12"/>
  <c r="I74" i="12"/>
  <c r="I73" i="12"/>
  <c r="I61" i="12"/>
  <c r="I59" i="12"/>
  <c r="I58" i="12"/>
  <c r="I57" i="12"/>
  <c r="I56" i="12"/>
  <c r="I55" i="12"/>
  <c r="I54" i="12"/>
  <c r="I53" i="12"/>
  <c r="I52" i="12"/>
  <c r="I51" i="12"/>
  <c r="I50" i="12"/>
  <c r="I49" i="12"/>
  <c r="I48" i="12"/>
  <c r="I47" i="12"/>
  <c r="I46" i="12"/>
  <c r="I45" i="12"/>
  <c r="I44" i="12"/>
  <c r="I43" i="12"/>
  <c r="I42" i="12"/>
  <c r="I41" i="12"/>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C12" i="12"/>
  <c r="C13" i="12" s="1"/>
  <c r="C14" i="12" s="1"/>
  <c r="C15" i="12" s="1"/>
  <c r="C16" i="12" s="1"/>
  <c r="C17" i="12" s="1"/>
  <c r="C18" i="12" s="1"/>
  <c r="C19" i="12" s="1"/>
  <c r="C20" i="12" s="1"/>
  <c r="C21" i="12" s="1"/>
  <c r="C22" i="12" s="1"/>
  <c r="C23" i="12" s="1"/>
  <c r="C24" i="12" s="1"/>
  <c r="C25" i="12" s="1"/>
  <c r="C26" i="12" s="1"/>
  <c r="C27" i="12" s="1"/>
  <c r="C28" i="12" s="1"/>
  <c r="C29" i="12" s="1"/>
  <c r="C30" i="12" s="1"/>
  <c r="C31" i="12" s="1"/>
  <c r="C32" i="12" s="1"/>
  <c r="C33" i="12" s="1"/>
  <c r="C34" i="12" s="1"/>
  <c r="C35" i="12" s="1"/>
  <c r="C36" i="12" s="1"/>
  <c r="C37" i="12" s="1"/>
  <c r="C38" i="12" s="1"/>
  <c r="C39" i="12" s="1"/>
  <c r="C40" i="12" s="1"/>
  <c r="C41" i="12" s="1"/>
  <c r="C42" i="12" s="1"/>
  <c r="C43" i="12" s="1"/>
  <c r="C44" i="12" s="1"/>
  <c r="C45" i="12" s="1"/>
  <c r="C46" i="12" s="1"/>
  <c r="C47" i="12" s="1"/>
  <c r="C48" i="12" s="1"/>
  <c r="C49" i="12" s="1"/>
  <c r="C50" i="12" s="1"/>
  <c r="C51" i="12" s="1"/>
  <c r="C52" i="12" s="1"/>
  <c r="C53" i="12" s="1"/>
  <c r="C54" i="12" s="1"/>
  <c r="C55" i="12" s="1"/>
  <c r="C56" i="12" s="1"/>
  <c r="C57" i="12" s="1"/>
  <c r="C58" i="12" s="1"/>
  <c r="C59" i="12" s="1"/>
  <c r="C61" i="12" s="1"/>
  <c r="C73" i="12" s="1"/>
  <c r="C74" i="12" s="1"/>
  <c r="C75" i="12" s="1"/>
  <c r="C76" i="12" s="1"/>
  <c r="C77" i="12" s="1"/>
  <c r="C78" i="12" s="1"/>
  <c r="C79" i="12" s="1"/>
  <c r="C80" i="12" s="1"/>
  <c r="C81" i="12" s="1"/>
  <c r="C82" i="12" s="1"/>
  <c r="C83" i="12" s="1"/>
  <c r="C84" i="12" s="1"/>
  <c r="C85" i="12" s="1"/>
  <c r="C86" i="12" s="1"/>
  <c r="C87" i="12" s="1"/>
  <c r="C88" i="12" s="1"/>
  <c r="C89" i="12" s="1"/>
  <c r="C96" i="12" s="1"/>
  <c r="C97" i="12" s="1"/>
  <c r="C98" i="12" s="1"/>
  <c r="C99" i="12" s="1"/>
  <c r="C100" i="12" s="1"/>
  <c r="C101" i="12" s="1"/>
  <c r="C102" i="12" s="1"/>
  <c r="C110" i="12" s="1"/>
  <c r="C111" i="12" s="1"/>
  <c r="C112" i="12" s="1"/>
  <c r="C113" i="12" s="1"/>
  <c r="C114" i="12" s="1"/>
  <c r="C115" i="12" s="1"/>
  <c r="C116" i="12" s="1"/>
  <c r="C117" i="12" s="1"/>
  <c r="C118" i="12" s="1"/>
  <c r="C120" i="12" s="1"/>
  <c r="C121" i="12" s="1"/>
  <c r="C122" i="12" s="1"/>
  <c r="C124" i="12" s="1"/>
  <c r="C125" i="12" s="1"/>
  <c r="C135" i="12" s="1"/>
  <c r="C136" i="12" s="1"/>
  <c r="C137" i="12" s="1"/>
  <c r="C138" i="12" s="1"/>
  <c r="C139" i="12" s="1"/>
  <c r="C140" i="12" s="1"/>
  <c r="C141" i="12" s="1"/>
  <c r="C142" i="12" s="1"/>
  <c r="C143" i="12" s="1"/>
  <c r="C144" i="12" s="1"/>
  <c r="C145" i="12" s="1"/>
  <c r="C147" i="12" s="1"/>
  <c r="C148" i="12" s="1"/>
  <c r="C150" i="12" s="1"/>
  <c r="C151" i="12" s="1"/>
  <c r="C153" i="12" s="1"/>
  <c r="C155" i="12" s="1"/>
  <c r="C156" i="12" s="1"/>
  <c r="C157" i="12" s="1"/>
  <c r="C158" i="12" l="1"/>
  <c r="C159" i="12"/>
  <c r="C160" i="12" s="1"/>
  <c r="C161" i="12" s="1"/>
  <c r="C163" i="12" s="1"/>
  <c r="C164" i="12" s="1"/>
  <c r="C165" i="12" s="1"/>
  <c r="C166" i="12" s="1"/>
  <c r="C167" i="12" s="1"/>
  <c r="C168" i="12" s="1"/>
  <c r="C169" i="12" s="1"/>
  <c r="D55" i="17"/>
  <c r="D56" i="17" s="1"/>
  <c r="D57" i="17" s="1"/>
  <c r="D58" i="17" s="1"/>
  <c r="D59" i="17" s="1"/>
  <c r="D60" i="17" s="1"/>
  <c r="D68" i="17" s="1"/>
  <c r="D69" i="17" s="1"/>
  <c r="D70" i="17" s="1"/>
  <c r="D71" i="17" s="1"/>
  <c r="D72" i="17" s="1"/>
  <c r="D73" i="17" s="1"/>
  <c r="D74" i="17" s="1"/>
  <c r="D75" i="17" s="1"/>
  <c r="D76" i="17" s="1"/>
  <c r="D77" i="17" s="1"/>
  <c r="D78" i="17" s="1"/>
  <c r="D79" i="17" s="1"/>
  <c r="D54" i="17"/>
  <c r="G181" i="18"/>
  <c r="C90" i="17"/>
  <c r="C96" i="17" s="1"/>
  <c r="G24" i="17"/>
  <c r="J2" i="22"/>
  <c r="G136" i="18"/>
  <c r="K2" i="12"/>
  <c r="C218" i="18"/>
  <c r="C224" i="18" s="1"/>
  <c r="F127" i="12"/>
  <c r="F173" i="12"/>
  <c r="F64" i="12"/>
  <c r="F31" i="13"/>
  <c r="G27" i="18"/>
  <c r="G81" i="17"/>
  <c r="G62" i="17"/>
  <c r="G39" i="18"/>
  <c r="K12" i="11"/>
  <c r="E12" i="11"/>
  <c r="K11" i="11"/>
  <c r="H14" i="11" s="1"/>
  <c r="M2" i="11"/>
  <c r="H93" i="10"/>
  <c r="H92" i="10"/>
  <c r="H91" i="10"/>
  <c r="H90" i="10"/>
  <c r="H89" i="10"/>
  <c r="H88" i="10"/>
  <c r="H87" i="10"/>
  <c r="H86" i="10"/>
  <c r="H85" i="10"/>
  <c r="H84" i="10"/>
  <c r="H83" i="10"/>
  <c r="H82" i="10"/>
  <c r="H81" i="10"/>
  <c r="H80" i="10"/>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J2" i="10" s="1"/>
  <c r="H21" i="10"/>
  <c r="H20" i="10"/>
  <c r="H19" i="10"/>
  <c r="H18" i="10"/>
  <c r="H17" i="10"/>
  <c r="H16" i="10"/>
  <c r="H15" i="10"/>
  <c r="H14" i="10"/>
  <c r="H13" i="10"/>
  <c r="H12" i="10"/>
  <c r="H11" i="10"/>
  <c r="H10" i="10"/>
  <c r="H9" i="10"/>
  <c r="H18" i="9"/>
  <c r="H17" i="9"/>
  <c r="J2" i="9" s="1"/>
  <c r="H16" i="9"/>
  <c r="H15" i="9"/>
  <c r="H14" i="9"/>
  <c r="H13" i="9"/>
  <c r="H12" i="9"/>
  <c r="H10" i="9"/>
  <c r="H9" i="9"/>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J2" i="8" s="1"/>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J2" i="7" s="1"/>
  <c r="H20" i="7"/>
  <c r="H19" i="7"/>
  <c r="H18" i="7"/>
  <c r="H17" i="7"/>
  <c r="H16" i="7"/>
  <c r="H15" i="7"/>
  <c r="H14" i="7"/>
  <c r="H13" i="7"/>
  <c r="H11" i="7"/>
  <c r="H10" i="7"/>
  <c r="H9" i="7"/>
  <c r="K18" i="6"/>
  <c r="K17" i="6"/>
  <c r="M2" i="6" s="1"/>
  <c r="K16" i="6"/>
  <c r="K15" i="6"/>
  <c r="K14" i="6"/>
  <c r="E14" i="6"/>
  <c r="E15" i="6" s="1"/>
  <c r="E16" i="6" s="1"/>
  <c r="E17" i="6" s="1"/>
  <c r="E18" i="6" s="1"/>
  <c r="K13" i="6"/>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J2" i="4" s="1"/>
  <c r="H14" i="4"/>
  <c r="H13" i="4"/>
  <c r="H12" i="4"/>
  <c r="H11" i="4"/>
  <c r="H10" i="4"/>
  <c r="H9" i="4"/>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J2" i="2" s="1"/>
  <c r="H14" i="2"/>
  <c r="H13" i="2"/>
  <c r="H12" i="2"/>
  <c r="H11" i="2"/>
  <c r="H10" i="2"/>
  <c r="H9" i="2"/>
  <c r="H20"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G174" authorId="0" shapeId="0" xr:uid="{60E3EBC6-519A-4D00-9C0E-B50C4622EDDF}">
      <text>
        <r>
          <rPr>
            <b/>
            <sz val="9"/>
            <color indexed="81"/>
            <rFont val="MS P ゴシック"/>
            <family val="3"/>
            <charset val="128"/>
          </rPr>
          <t>齋藤 秀昭:</t>
        </r>
        <r>
          <rPr>
            <sz val="9"/>
            <color indexed="81"/>
            <rFont val="MS P ゴシック"/>
            <family val="3"/>
            <charset val="128"/>
          </rPr>
          <t xml:space="preserve">
</t>
        </r>
        <r>
          <rPr>
            <sz val="18"/>
            <color indexed="81"/>
            <rFont val="MS P ゴシック"/>
            <family val="3"/>
            <charset val="128"/>
          </rPr>
          <t>必要に応じて選定</t>
        </r>
      </text>
    </comment>
    <comment ref="H203" authorId="0" shapeId="0" xr:uid="{9214E139-A47B-4D1D-AF1A-0E27578906E1}">
      <text>
        <r>
          <rPr>
            <b/>
            <sz val="9"/>
            <color indexed="81"/>
            <rFont val="MS P ゴシック"/>
            <family val="3"/>
            <charset val="128"/>
          </rPr>
          <t>齋藤 秀昭:</t>
        </r>
        <r>
          <rPr>
            <sz val="9"/>
            <color indexed="81"/>
            <rFont val="MS P ゴシック"/>
            <family val="3"/>
            <charset val="128"/>
          </rPr>
          <t xml:space="preserve">
まとめて上段部にて発注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G34" authorId="0" shapeId="0" xr:uid="{5BB2C2FE-CCE9-4022-B0BA-B988285A5450}">
      <text>
        <r>
          <rPr>
            <b/>
            <sz val="9"/>
            <color indexed="81"/>
            <rFont val="MS P ゴシック"/>
            <family val="3"/>
            <charset val="128"/>
          </rPr>
          <t>齋藤 秀昭:4台分</t>
        </r>
        <r>
          <rPr>
            <sz val="9"/>
            <color indexed="81"/>
            <rFont val="MS P ゴシック"/>
            <family val="3"/>
            <charset val="128"/>
          </rPr>
          <t xml:space="preserve">
</t>
        </r>
      </text>
    </comment>
    <comment ref="G40" authorId="0" shapeId="0" xr:uid="{9371FB19-BAD2-421C-ABC2-721CAFA04F40}">
      <text>
        <r>
          <rPr>
            <b/>
            <sz val="9"/>
            <color indexed="81"/>
            <rFont val="MS P ゴシック"/>
            <family val="3"/>
            <charset val="128"/>
          </rPr>
          <t>齋藤 秀昭:4台分</t>
        </r>
        <r>
          <rPr>
            <sz val="9"/>
            <color indexed="81"/>
            <rFont val="MS P ゴシック"/>
            <family val="3"/>
            <charset val="128"/>
          </rPr>
          <t xml:space="preserve">
</t>
        </r>
      </text>
    </comment>
    <comment ref="G49" authorId="0" shapeId="0" xr:uid="{FBD1F90B-E001-4B72-A69C-054C808650DE}">
      <text>
        <r>
          <rPr>
            <b/>
            <sz val="9"/>
            <color indexed="81"/>
            <rFont val="MS P ゴシック"/>
            <family val="3"/>
            <charset val="128"/>
          </rPr>
          <t>齋藤 秀昭:4台分</t>
        </r>
        <r>
          <rPr>
            <sz val="9"/>
            <color indexed="81"/>
            <rFont val="MS P ゴシック"/>
            <family val="3"/>
            <charset val="128"/>
          </rPr>
          <t xml:space="preserve">
</t>
        </r>
      </text>
    </comment>
    <comment ref="G50" authorId="0" shapeId="0" xr:uid="{10AD9DB1-B22C-4D5E-9908-9E8C6ABCEF72}">
      <text>
        <r>
          <rPr>
            <b/>
            <sz val="9"/>
            <color indexed="81"/>
            <rFont val="MS P ゴシック"/>
            <family val="3"/>
            <charset val="128"/>
          </rPr>
          <t>齋藤 秀昭:4台分</t>
        </r>
        <r>
          <rPr>
            <sz val="9"/>
            <color indexed="81"/>
            <rFont val="MS P ゴシック"/>
            <family val="3"/>
            <charset val="128"/>
          </rPr>
          <t xml:space="preserve">
</t>
        </r>
      </text>
    </comment>
    <comment ref="G59" authorId="0" shapeId="0" xr:uid="{8F86CD64-420E-466A-960B-85FCB5445143}">
      <text>
        <r>
          <rPr>
            <b/>
            <sz val="9"/>
            <color indexed="81"/>
            <rFont val="MS P ゴシック"/>
            <family val="3"/>
            <charset val="128"/>
          </rPr>
          <t>齋藤 秀昭:4台分</t>
        </r>
        <r>
          <rPr>
            <sz val="9"/>
            <color indexed="81"/>
            <rFont val="MS P ゴシック"/>
            <family val="3"/>
            <charset val="128"/>
          </rPr>
          <t xml:space="preserve">
</t>
        </r>
      </text>
    </comment>
    <comment ref="G69" authorId="0" shapeId="0" xr:uid="{7905AA79-BFF8-4C28-88F9-100046225A2C}">
      <text>
        <r>
          <rPr>
            <b/>
            <sz val="9"/>
            <color indexed="81"/>
            <rFont val="MS P ゴシック"/>
            <family val="3"/>
            <charset val="128"/>
          </rPr>
          <t>齋藤 秀昭:4台分</t>
        </r>
        <r>
          <rPr>
            <sz val="9"/>
            <color indexed="81"/>
            <rFont val="MS P ゴシック"/>
            <family val="3"/>
            <charset val="128"/>
          </rPr>
          <t xml:space="preserve">
</t>
        </r>
      </text>
    </comment>
    <comment ref="F98" authorId="0" shapeId="0" xr:uid="{349E9185-618C-4D6C-88E1-4290D1C5B5D7}">
      <text>
        <r>
          <rPr>
            <b/>
            <sz val="9"/>
            <color indexed="81"/>
            <rFont val="MS P ゴシック"/>
            <family val="3"/>
            <charset val="128"/>
          </rPr>
          <t>齋藤 秀昭:4台分</t>
        </r>
        <r>
          <rPr>
            <sz val="9"/>
            <color indexed="81"/>
            <rFont val="MS P ゴシック"/>
            <family val="3"/>
            <charset val="128"/>
          </rPr>
          <t xml:space="preserve">
</t>
        </r>
      </text>
    </comment>
    <comment ref="F130" authorId="0" shapeId="0" xr:uid="{999C4224-7B45-4CC0-9A59-673192538C03}">
      <text>
        <r>
          <rPr>
            <b/>
            <sz val="9"/>
            <color indexed="81"/>
            <rFont val="MS P ゴシック"/>
            <family val="3"/>
            <charset val="128"/>
          </rPr>
          <t>齋藤 秀昭:</t>
        </r>
        <r>
          <rPr>
            <sz val="9"/>
            <color indexed="81"/>
            <rFont val="MS P ゴシック"/>
            <family val="3"/>
            <charset val="128"/>
          </rPr>
          <t xml:space="preserve">
4台分</t>
        </r>
      </text>
    </comment>
    <comment ref="F131" authorId="0" shapeId="0" xr:uid="{BF350D0E-D7C1-445C-96F0-504C91F76101}">
      <text>
        <r>
          <rPr>
            <b/>
            <sz val="9"/>
            <color indexed="81"/>
            <rFont val="MS P ゴシック"/>
            <family val="3"/>
            <charset val="128"/>
          </rPr>
          <t>齋藤 秀昭:4台分</t>
        </r>
        <r>
          <rPr>
            <sz val="9"/>
            <color indexed="81"/>
            <rFont val="MS P ゴシック"/>
            <family val="3"/>
            <charset val="128"/>
          </rPr>
          <t xml:space="preserve">
</t>
        </r>
      </text>
    </comment>
    <comment ref="F146" authorId="0" shapeId="0" xr:uid="{3DB0DDC6-421E-476A-A646-35A58AB6C97F}">
      <text>
        <r>
          <rPr>
            <b/>
            <sz val="9"/>
            <color indexed="81"/>
            <rFont val="MS P ゴシック"/>
            <family val="3"/>
            <charset val="128"/>
          </rPr>
          <t>齋藤 秀昭:4台分</t>
        </r>
        <r>
          <rPr>
            <sz val="9"/>
            <color indexed="81"/>
            <rFont val="MS P ゴシック"/>
            <family val="3"/>
            <charset val="128"/>
          </rPr>
          <t xml:space="preserve">
</t>
        </r>
      </text>
    </comment>
    <comment ref="F147" authorId="0" shapeId="0" xr:uid="{69A5C8B9-A5A2-44F9-8604-BD446D91E834}">
      <text>
        <r>
          <rPr>
            <b/>
            <sz val="9"/>
            <color indexed="81"/>
            <rFont val="MS P ゴシック"/>
            <family val="3"/>
            <charset val="128"/>
          </rPr>
          <t>齋藤 秀昭:4台分</t>
        </r>
        <r>
          <rPr>
            <sz val="9"/>
            <color indexed="81"/>
            <rFont val="MS P ゴシック"/>
            <family val="3"/>
            <charset val="128"/>
          </rPr>
          <t xml:space="preserve">
</t>
        </r>
      </text>
    </comment>
    <comment ref="F148" authorId="0" shapeId="0" xr:uid="{2C01653F-9CC2-44F1-977F-963BE3846EE7}">
      <text>
        <r>
          <rPr>
            <b/>
            <sz val="9"/>
            <color indexed="81"/>
            <rFont val="MS P ゴシック"/>
            <family val="3"/>
            <charset val="128"/>
          </rPr>
          <t>齋藤 秀昭:4台分</t>
        </r>
        <r>
          <rPr>
            <sz val="9"/>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shinohara</author>
  </authors>
  <commentList>
    <comment ref="R172" authorId="0" shapeId="0" xr:uid="{32D1B8EB-CCEF-4BD7-BD05-FD083356BFB1}">
      <text>
        <r>
          <rPr>
            <b/>
            <sz val="9"/>
            <color indexed="81"/>
            <rFont val="MS P ゴシック"/>
            <family val="3"/>
            <charset val="128"/>
          </rPr>
          <t>shinohara:</t>
        </r>
        <r>
          <rPr>
            <sz val="9"/>
            <color indexed="81"/>
            <rFont val="MS P ゴシック"/>
            <family val="3"/>
            <charset val="128"/>
          </rPr>
          <t xml:space="preserve">
</t>
        </r>
      </text>
    </comment>
    <comment ref="R173" authorId="0" shapeId="0" xr:uid="{223D1CAC-D006-488D-B652-90C18A3D5734}">
      <text>
        <r>
          <rPr>
            <b/>
            <sz val="9"/>
            <color indexed="81"/>
            <rFont val="MS P ゴシック"/>
            <family val="3"/>
            <charset val="128"/>
          </rPr>
          <t>shinohara:</t>
        </r>
        <r>
          <rPr>
            <sz val="9"/>
            <color indexed="81"/>
            <rFont val="MS P ゴシック"/>
            <family val="3"/>
            <charset val="128"/>
          </rPr>
          <t xml:space="preserve">
</t>
        </r>
      </text>
    </comment>
    <comment ref="R174" authorId="0" shapeId="0" xr:uid="{BF24D8B6-A6B0-492B-9F3C-EACEA5A61664}">
      <text>
        <r>
          <rPr>
            <b/>
            <sz val="9"/>
            <color indexed="81"/>
            <rFont val="MS P ゴシック"/>
            <family val="3"/>
            <charset val="128"/>
          </rPr>
          <t>shinohara:</t>
        </r>
        <r>
          <rPr>
            <sz val="9"/>
            <color indexed="81"/>
            <rFont val="MS P ゴシック"/>
            <family val="3"/>
            <charset val="128"/>
          </rPr>
          <t xml:space="preserve">
</t>
        </r>
      </text>
    </comment>
    <comment ref="R175" authorId="0" shapeId="0" xr:uid="{457869F9-66C5-4ED9-A8CD-13DEA4361427}">
      <text>
        <r>
          <rPr>
            <b/>
            <sz val="9"/>
            <color indexed="81"/>
            <rFont val="MS P ゴシック"/>
            <family val="3"/>
            <charset val="128"/>
          </rPr>
          <t>shinohara:</t>
        </r>
        <r>
          <rPr>
            <sz val="9"/>
            <color indexed="81"/>
            <rFont val="MS P ゴシック"/>
            <family val="3"/>
            <charset val="128"/>
          </rPr>
          <t xml:space="preserve">
</t>
        </r>
      </text>
    </comment>
    <comment ref="R177" authorId="0" shapeId="0" xr:uid="{F2038D5B-4D5A-4F90-BAD2-DAF064D3D5C9}">
      <text>
        <r>
          <rPr>
            <b/>
            <sz val="9"/>
            <color indexed="81"/>
            <rFont val="MS P ゴシック"/>
            <family val="3"/>
            <charset val="128"/>
          </rPr>
          <t>shinohara:</t>
        </r>
        <r>
          <rPr>
            <sz val="9"/>
            <color indexed="81"/>
            <rFont val="MS P ゴシック"/>
            <family val="3"/>
            <charset val="128"/>
          </rPr>
          <t xml:space="preserve">
</t>
        </r>
      </text>
    </comment>
    <comment ref="R178" authorId="0" shapeId="0" xr:uid="{F2B3BC51-3F9E-4720-90B4-7E442622B5E3}">
      <text>
        <r>
          <rPr>
            <b/>
            <sz val="9"/>
            <color indexed="81"/>
            <rFont val="MS P ゴシック"/>
            <family val="3"/>
            <charset val="128"/>
          </rPr>
          <t>shinohara:</t>
        </r>
        <r>
          <rPr>
            <sz val="9"/>
            <color indexed="81"/>
            <rFont val="MS P ゴシック"/>
            <family val="3"/>
            <charset val="128"/>
          </rPr>
          <t xml:space="preserve">
</t>
        </r>
      </text>
    </comment>
    <comment ref="R182" authorId="0" shapeId="0" xr:uid="{29A0997D-5DB4-4DED-8040-9BB9CBB8E0DB}">
      <text>
        <r>
          <rPr>
            <b/>
            <sz val="9"/>
            <color indexed="81"/>
            <rFont val="MS P ゴシック"/>
            <family val="3"/>
            <charset val="128"/>
          </rPr>
          <t>shinohara:</t>
        </r>
        <r>
          <rPr>
            <sz val="9"/>
            <color indexed="81"/>
            <rFont val="MS P ゴシック"/>
            <family val="3"/>
            <charset val="128"/>
          </rPr>
          <t xml:space="preserve">
</t>
        </r>
      </text>
    </comment>
    <comment ref="R183" authorId="0" shapeId="0" xr:uid="{4D80250A-5B2F-4700-B7FB-1EBF01B5DFA8}">
      <text>
        <r>
          <rPr>
            <b/>
            <sz val="9"/>
            <color indexed="81"/>
            <rFont val="MS P ゴシック"/>
            <family val="3"/>
            <charset val="128"/>
          </rPr>
          <t>shinohara:</t>
        </r>
        <r>
          <rPr>
            <sz val="9"/>
            <color indexed="81"/>
            <rFont val="MS P ゴシック"/>
            <family val="3"/>
            <charset val="128"/>
          </rPr>
          <t xml:space="preserve">
</t>
        </r>
      </text>
    </comment>
    <comment ref="R184" authorId="0" shapeId="0" xr:uid="{2C795531-2A38-4EA4-97DA-CAC3D461AF85}">
      <text>
        <r>
          <rPr>
            <b/>
            <sz val="9"/>
            <color indexed="81"/>
            <rFont val="MS P ゴシック"/>
            <family val="3"/>
            <charset val="128"/>
          </rPr>
          <t>shinohara:</t>
        </r>
        <r>
          <rPr>
            <sz val="9"/>
            <color indexed="81"/>
            <rFont val="MS P ゴシック"/>
            <family val="3"/>
            <charset val="128"/>
          </rPr>
          <t xml:space="preserve">
</t>
        </r>
      </text>
    </comment>
    <comment ref="R185" authorId="0" shapeId="0" xr:uid="{4E1A1698-1342-4A30-B046-C9DFE1194B4D}">
      <text>
        <r>
          <rPr>
            <b/>
            <sz val="9"/>
            <color indexed="81"/>
            <rFont val="MS P ゴシック"/>
            <family val="3"/>
            <charset val="128"/>
          </rPr>
          <t>shinohara:</t>
        </r>
        <r>
          <rPr>
            <sz val="9"/>
            <color indexed="81"/>
            <rFont val="MS P ゴシック"/>
            <family val="3"/>
            <charset val="128"/>
          </rPr>
          <t xml:space="preserve">
</t>
        </r>
      </text>
    </comment>
    <comment ref="R187" authorId="0" shapeId="0" xr:uid="{0CE3AF43-BFD1-4BF2-9C5A-F94270FE116C}">
      <text>
        <r>
          <rPr>
            <b/>
            <sz val="9"/>
            <color indexed="81"/>
            <rFont val="MS P ゴシック"/>
            <family val="3"/>
            <charset val="128"/>
          </rPr>
          <t>shinohara:</t>
        </r>
        <r>
          <rPr>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I38" authorId="0" shapeId="0" xr:uid="{B74C92F2-1C19-430E-9810-6A68516AAA4E}">
      <text>
        <r>
          <rPr>
            <b/>
            <sz val="9"/>
            <color indexed="81"/>
            <rFont val="MS P ゴシック"/>
            <family val="3"/>
            <charset val="128"/>
          </rPr>
          <t>齋藤 秀昭:</t>
        </r>
        <r>
          <rPr>
            <sz val="9"/>
            <color indexed="81"/>
            <rFont val="MS P ゴシック"/>
            <family val="3"/>
            <charset val="128"/>
          </rPr>
          <t xml:space="preserve">
まとめて発注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G37" authorId="0" shapeId="0" xr:uid="{B1F81A14-4021-4819-B7ED-195022C79705}">
      <text>
        <r>
          <rPr>
            <b/>
            <sz val="9"/>
            <color indexed="81"/>
            <rFont val="MS P ゴシック"/>
            <family val="3"/>
            <charset val="128"/>
          </rPr>
          <t>齋藤 秀昭:</t>
        </r>
        <r>
          <rPr>
            <sz val="9"/>
            <color indexed="81"/>
            <rFont val="MS P ゴシック"/>
            <family val="3"/>
            <charset val="128"/>
          </rPr>
          <t xml:space="preserve">
まとめて発注</t>
        </r>
      </text>
    </comment>
    <comment ref="G44" authorId="0" shapeId="0" xr:uid="{F2D3393F-17D4-44AB-9458-A60EE5365906}">
      <text>
        <r>
          <rPr>
            <b/>
            <sz val="9"/>
            <color indexed="81"/>
            <rFont val="MS P ゴシック"/>
            <family val="3"/>
            <charset val="128"/>
          </rPr>
          <t>齋藤 秀昭:</t>
        </r>
        <r>
          <rPr>
            <sz val="9"/>
            <color indexed="81"/>
            <rFont val="MS P ゴシック"/>
            <family val="3"/>
            <charset val="128"/>
          </rPr>
          <t xml:space="preserve">
まとめて発注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I15" authorId="0" shapeId="0" xr:uid="{4950DA44-BD71-4397-BCE4-D250CCCC3F78}">
      <text>
        <r>
          <rPr>
            <b/>
            <sz val="9"/>
            <color indexed="81"/>
            <rFont val="MS P ゴシック"/>
            <family val="3"/>
            <charset val="128"/>
          </rPr>
          <t>齋藤 秀昭:</t>
        </r>
        <r>
          <rPr>
            <sz val="9"/>
            <color indexed="81"/>
            <rFont val="MS P ゴシック"/>
            <family val="3"/>
            <charset val="128"/>
          </rPr>
          <t xml:space="preserve">
まとめて発注
</t>
        </r>
      </text>
    </comment>
    <comment ref="I25" authorId="0" shapeId="0" xr:uid="{A7B9234B-8431-451D-89F2-95A8FEC54FB4}">
      <text>
        <r>
          <rPr>
            <b/>
            <sz val="9"/>
            <color indexed="81"/>
            <rFont val="MS P ゴシック"/>
            <family val="3"/>
            <charset val="128"/>
          </rPr>
          <t>齋藤 秀昭:</t>
        </r>
        <r>
          <rPr>
            <sz val="9"/>
            <color indexed="81"/>
            <rFont val="MS P ゴシック"/>
            <family val="3"/>
            <charset val="128"/>
          </rPr>
          <t xml:space="preserve">
まとめて発注
</t>
        </r>
      </text>
    </comment>
    <comment ref="G43" authorId="0" shapeId="0" xr:uid="{F3E52CB4-2370-48B7-9AB7-27278128E623}">
      <text>
        <r>
          <rPr>
            <b/>
            <sz val="9"/>
            <color indexed="81"/>
            <rFont val="MS P ゴシック"/>
            <family val="3"/>
            <charset val="128"/>
          </rPr>
          <t>齋藤 秀昭:
代理店確認お願い致します。</t>
        </r>
        <r>
          <rPr>
            <sz val="9"/>
            <color indexed="81"/>
            <rFont val="MS P ゴシック"/>
            <family val="3"/>
            <charset val="128"/>
          </rPr>
          <t xml:space="preserve">
</t>
        </r>
      </text>
    </comment>
    <comment ref="G44" authorId="0" shapeId="0" xr:uid="{11333B46-33E2-4C05-9000-784D92198420}">
      <text>
        <r>
          <rPr>
            <b/>
            <sz val="9"/>
            <color indexed="81"/>
            <rFont val="MS P ゴシック"/>
            <family val="3"/>
            <charset val="128"/>
          </rPr>
          <t>齋藤 秀昭:
代理店確認お願い致します。</t>
        </r>
        <r>
          <rPr>
            <sz val="9"/>
            <color indexed="81"/>
            <rFont val="MS P ゴシック"/>
            <family val="3"/>
            <charset val="128"/>
          </rPr>
          <t xml:space="preserve">
</t>
        </r>
      </text>
    </comment>
    <comment ref="I91" authorId="0" shapeId="0" xr:uid="{ED6E0797-7BA8-4060-B484-2F4319F81D2C}">
      <text>
        <r>
          <rPr>
            <b/>
            <sz val="9"/>
            <color indexed="81"/>
            <rFont val="MS P ゴシック"/>
            <family val="3"/>
            <charset val="128"/>
          </rPr>
          <t>齋藤 秀昭:
まとめて発注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H23" authorId="0" shapeId="0" xr:uid="{92B6CCB2-236D-4AA6-B61A-0EA957FD303B}">
      <text>
        <r>
          <rPr>
            <b/>
            <sz val="9"/>
            <color indexed="81"/>
            <rFont val="MS P ゴシック"/>
            <family val="3"/>
            <charset val="128"/>
          </rPr>
          <t>齋藤 秀昭:</t>
        </r>
        <r>
          <rPr>
            <sz val="9"/>
            <color indexed="81"/>
            <rFont val="MS P ゴシック"/>
            <family val="3"/>
            <charset val="128"/>
          </rPr>
          <t xml:space="preserve">
材料選択必要
sus材
AL材
pom材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G38" authorId="0" shapeId="0" xr:uid="{A0F3FF78-B1D3-4E99-8150-6114FECC1E46}">
      <text>
        <r>
          <rPr>
            <b/>
            <sz val="9"/>
            <color indexed="81"/>
            <rFont val="MS P ゴシック"/>
            <family val="3"/>
            <charset val="128"/>
          </rPr>
          <t>齋藤 秀昭:
まとめて発注</t>
        </r>
        <r>
          <rPr>
            <sz val="9"/>
            <color indexed="81"/>
            <rFont val="MS P ゴシック"/>
            <family val="3"/>
            <charset val="128"/>
          </rPr>
          <t xml:space="preserve">
</t>
        </r>
      </text>
    </comment>
    <comment ref="G57" authorId="0" shapeId="0" xr:uid="{EE33FEDD-72AC-4A12-AD85-44D53640B059}">
      <text>
        <r>
          <rPr>
            <b/>
            <sz val="9"/>
            <color indexed="81"/>
            <rFont val="MS P ゴシック"/>
            <family val="3"/>
            <charset val="128"/>
          </rPr>
          <t>齋藤 秀昭:</t>
        </r>
        <r>
          <rPr>
            <sz val="9"/>
            <color indexed="81"/>
            <rFont val="MS P ゴシック"/>
            <family val="3"/>
            <charset val="128"/>
          </rPr>
          <t xml:space="preserve">
まとめて発注</t>
        </r>
      </text>
    </comment>
    <comment ref="G106" authorId="0" shapeId="0" xr:uid="{61C58E5F-15C5-4504-AD06-22A1FB22DC10}">
      <text>
        <r>
          <rPr>
            <sz val="9"/>
            <color indexed="81"/>
            <rFont val="MS P ゴシック"/>
            <family val="3"/>
            <charset val="128"/>
          </rPr>
          <t xml:space="preserve">
最小発注数10個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G205" authorId="0" shapeId="0" xr:uid="{F987E0AC-4EFE-4201-8F20-E689CEF3A24C}">
      <text>
        <r>
          <rPr>
            <sz val="9"/>
            <color indexed="81"/>
            <rFont val="MS P ゴシック"/>
            <family val="3"/>
            <charset val="128"/>
          </rPr>
          <t xml:space="preserve">
最小発注数10個</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H23" authorId="0" shapeId="0" xr:uid="{565A5ECF-55EC-481E-93DB-F3A52079D8FF}">
      <text>
        <r>
          <rPr>
            <b/>
            <sz val="9"/>
            <color indexed="81"/>
            <rFont val="MS P ゴシック"/>
            <family val="3"/>
            <charset val="128"/>
          </rPr>
          <t>齋藤 秀昭:</t>
        </r>
        <r>
          <rPr>
            <sz val="9"/>
            <color indexed="81"/>
            <rFont val="MS P ゴシック"/>
            <family val="3"/>
            <charset val="128"/>
          </rPr>
          <t xml:space="preserve">
材料選択必要
sus材
AL材
pom材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F10" authorId="0" shapeId="0" xr:uid="{90F42889-9872-4C56-A1D6-4F21261EB30D}">
      <text>
        <r>
          <rPr>
            <b/>
            <sz val="9"/>
            <color indexed="81"/>
            <rFont val="MS P ゴシック"/>
            <family val="3"/>
            <charset val="128"/>
          </rPr>
          <t>齋藤 秀昭:</t>
        </r>
        <r>
          <rPr>
            <sz val="9"/>
            <color indexed="81"/>
            <rFont val="MS P ゴシック"/>
            <family val="3"/>
            <charset val="128"/>
          </rPr>
          <t xml:space="preserve">
社内在庫確認依頼　
在庫無い場合発注依頼</t>
        </r>
      </text>
    </comment>
    <comment ref="F11" authorId="0" shapeId="0" xr:uid="{594DD2E4-F1C3-410E-A0E4-CB086798370A}">
      <text>
        <r>
          <rPr>
            <b/>
            <sz val="9"/>
            <color indexed="81"/>
            <rFont val="MS P ゴシック"/>
            <family val="3"/>
            <charset val="128"/>
          </rPr>
          <t>齋藤 秀昭:</t>
        </r>
        <r>
          <rPr>
            <sz val="9"/>
            <color indexed="81"/>
            <rFont val="MS P ゴシック"/>
            <family val="3"/>
            <charset val="128"/>
          </rPr>
          <t xml:space="preserve">
社内在庫確認依頼　
在庫無い場合発注依頼</t>
        </r>
      </text>
    </comment>
    <comment ref="F12" authorId="0" shapeId="0" xr:uid="{94385EF2-6FEE-4639-B760-206B14FC6BA3}">
      <text>
        <r>
          <rPr>
            <b/>
            <sz val="9"/>
            <color indexed="81"/>
            <rFont val="MS P ゴシック"/>
            <family val="3"/>
            <charset val="128"/>
          </rPr>
          <t>齋藤 秀昭:</t>
        </r>
        <r>
          <rPr>
            <sz val="9"/>
            <color indexed="81"/>
            <rFont val="MS P ゴシック"/>
            <family val="3"/>
            <charset val="128"/>
          </rPr>
          <t xml:space="preserve">
社内在庫確認依頼　
在庫無い場合発注依頼</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H32" authorId="0" shapeId="0" xr:uid="{6897DAA9-1FE2-41E6-8E3A-A32AA4C76769}">
      <text>
        <r>
          <rPr>
            <b/>
            <sz val="9"/>
            <color indexed="81"/>
            <rFont val="MS P ゴシック"/>
            <family val="3"/>
            <charset val="128"/>
          </rPr>
          <t>齋藤 秀昭:</t>
        </r>
        <r>
          <rPr>
            <sz val="9"/>
            <color indexed="81"/>
            <rFont val="MS P ゴシック"/>
            <family val="3"/>
            <charset val="128"/>
          </rPr>
          <t xml:space="preserve">
材料選択必要
sus材
AL材
pom材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松丸Ｍ</author>
  </authors>
  <commentList>
    <comment ref="K20" authorId="0" shapeId="0" xr:uid="{E1A38511-D3A1-450F-9EC8-97F4A5AB2A3D}">
      <text>
        <r>
          <rPr>
            <b/>
            <sz val="22"/>
            <color indexed="81"/>
            <rFont val="MS P ゴシック"/>
            <family val="3"/>
            <charset val="128"/>
          </rPr>
          <t>松丸Ｍ:</t>
        </r>
        <r>
          <rPr>
            <sz val="22"/>
            <color indexed="81"/>
            <rFont val="MS P ゴシック"/>
            <family val="3"/>
            <charset val="128"/>
          </rPr>
          <t xml:space="preserve">
入荷後、ﾐｽﾐ（秋田）へ転送お願い致します。</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松丸Ｍ</author>
  </authors>
  <commentList>
    <comment ref="K18" authorId="0" shapeId="0" xr:uid="{BC632A8C-F42E-4552-80BF-0266BFFF793A}">
      <text>
        <r>
          <rPr>
            <b/>
            <sz val="22"/>
            <color indexed="81"/>
            <rFont val="MS P ゴシック"/>
            <family val="3"/>
            <charset val="128"/>
          </rPr>
          <t>松丸Ｍ:</t>
        </r>
        <r>
          <rPr>
            <sz val="22"/>
            <color indexed="81"/>
            <rFont val="MS P ゴシック"/>
            <family val="3"/>
            <charset val="128"/>
          </rPr>
          <t xml:space="preserve">
入荷後、ﾐｽﾐ（秋田）へ転送お願い致します。</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B155D2-E994-4E6F-BAD0-A77BED083A77}" keepAlive="1" name="クエリ - テーブル1" description="ブック内の 'テーブル1' クエリへの接続です。" type="5" refreshedVersion="4" background="1" saveData="1">
    <dbPr connection="Provider=Microsoft.Mashup.OleDb.1;Data Source=$Workbook$;Location=テーブル1;Extended Properties=&quot;&quot;" command="SELECT * FROM [テーブル1]"/>
  </connection>
</connections>
</file>

<file path=xl/sharedStrings.xml><?xml version="1.0" encoding="utf-8"?>
<sst xmlns="http://schemas.openxmlformats.org/spreadsheetml/2006/main" count="39508" uniqueCount="8863">
  <si>
    <t>お客先名</t>
    <rPh sb="1" eb="3">
      <t>キャクサキ</t>
    </rPh>
    <rPh sb="3" eb="4">
      <t>メイ</t>
    </rPh>
    <phoneticPr fontId="4"/>
  </si>
  <si>
    <t>信越化学</t>
    <rPh sb="0" eb="4">
      <t>シンエツカガク</t>
    </rPh>
    <phoneticPr fontId="4"/>
  </si>
  <si>
    <t>合計金額</t>
    <rPh sb="0" eb="2">
      <t>ゴウケイ</t>
    </rPh>
    <rPh sb="2" eb="4">
      <t>キンガク</t>
    </rPh>
    <phoneticPr fontId="4"/>
  </si>
  <si>
    <t>担当営業</t>
    <rPh sb="0" eb="2">
      <t>タントウ</t>
    </rPh>
    <rPh sb="2" eb="4">
      <t>エイギョウ</t>
    </rPh>
    <phoneticPr fontId="4"/>
  </si>
  <si>
    <t>吉本</t>
    <rPh sb="0" eb="2">
      <t>ヨシモト</t>
    </rPh>
    <phoneticPr fontId="4"/>
  </si>
  <si>
    <t>受注番号</t>
    <rPh sb="0" eb="2">
      <t>ジュチュウ</t>
    </rPh>
    <rPh sb="2" eb="4">
      <t>バンゴウ</t>
    </rPh>
    <phoneticPr fontId="4"/>
  </si>
  <si>
    <t>希望納期</t>
    <rPh sb="0" eb="2">
      <t>キボウ</t>
    </rPh>
    <rPh sb="2" eb="4">
      <t>ノウ</t>
    </rPh>
    <phoneticPr fontId="4"/>
  </si>
  <si>
    <t>最終納品</t>
    <rPh sb="0" eb="2">
      <t>サイシュウ</t>
    </rPh>
    <rPh sb="2" eb="4">
      <t>ノウヒン</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</si>
  <si>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</si>
  <si>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</si>
  <si>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</si>
  <si>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</si>
  <si>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</si>
  <si>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</si>
  <si>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</si>
  <si>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</si>
  <si>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</si>
  <si>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</si>
  <si>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</si>
  <si>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</si>
  <si>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</si>
  <si>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</si>
  <si>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</si>
  <si>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</si>
  <si>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JANOME</t>
    <phoneticPr fontId="4"/>
  </si>
  <si>
    <t>JR3404</t>
    <phoneticPr fontId="4"/>
  </si>
  <si>
    <t>先行手配済</t>
    <rPh sb="0" eb="2">
      <t>センコウ</t>
    </rPh>
    <rPh sb="2" eb="5">
      <t>テハイスミ</t>
    </rPh>
    <phoneticPr fontId="4"/>
  </si>
  <si>
    <t>JR3-TB2</t>
    <phoneticPr fontId="4"/>
  </si>
  <si>
    <t>在庫</t>
    <rPh sb="0" eb="2">
      <t>ザイコ</t>
    </rPh>
    <phoneticPr fontId="4"/>
  </si>
  <si>
    <t>-</t>
    <phoneticPr fontId="4"/>
  </si>
  <si>
    <t>MISUMI</t>
    <phoneticPr fontId="4"/>
  </si>
  <si>
    <t>NWGMC6-STN-SUMB-GY-3</t>
  </si>
  <si>
    <t>LAN ｱｯｾﾝﾌﾞﾙ ｹ-ﾌﾞﾙ</t>
  </si>
  <si>
    <t>Web発注済</t>
    <rPh sb="0" eb="5">
      <t>ウェBハッチュウ</t>
    </rPh>
    <rPh sb="5" eb="6">
      <t>スミ</t>
    </rPh>
    <phoneticPr fontId="4"/>
  </si>
  <si>
    <t>JR3-Cpts2</t>
    <phoneticPr fontId="4"/>
  </si>
  <si>
    <t>先行手配済</t>
    <rPh sb="0" eb="5">
      <t>センコウテハイスミ</t>
    </rPh>
    <phoneticPr fontId="4"/>
  </si>
  <si>
    <t>DNR274-200</t>
  </si>
  <si>
    <t>ﾃﾞｨﾝﾚｰﾙ(DNR274)</t>
  </si>
  <si>
    <t>MWS-DS37A-HT37</t>
  </si>
  <si>
    <t>ﾈｼﾞﾍﾝｶﾝｼｷﾀﾝｼﾀﾞｲ</t>
  </si>
  <si>
    <t>NEDJL-PS-SB-37-1.5</t>
  </si>
  <si>
    <t>DSUBﾊｰﾈｽ</t>
  </si>
  <si>
    <t>TKR-TWE1</t>
  </si>
  <si>
    <t>ｱｸｾｻﾘｰ ﾌﾟﾘﾝﾄｷﾊﾞﾝTKRｼﾘｰｽﾞ</t>
  </si>
  <si>
    <t>MVBLK-AMW-374-GDDGP</t>
  </si>
  <si>
    <t>■SETA0093-Y02(SV70ホルダ)ﾛﾝｸﾞ</t>
    <phoneticPr fontId="4"/>
  </si>
  <si>
    <t>MVSHM-3N01050-372-6J2NA</t>
  </si>
  <si>
    <t>SSTT0358_SV70バルブホルダ板金</t>
    <rPh sb="19" eb="21">
      <t>バンキン</t>
    </rPh>
    <phoneticPr fontId="4"/>
  </si>
  <si>
    <t>KNMS-24-M6-16-SC</t>
  </si>
  <si>
    <t>ﾀﾞﾂﾗｸﾎﾞｳｼﾛｰﾚｯﾄﾉﾌﾞ KNMS</t>
  </si>
  <si>
    <t>TRSS4-5</t>
  </si>
  <si>
    <t>ｼﾞｭｳｼﾞｱﾅﾂｷﾄﾗｽｺﾈｼﾞ</t>
  </si>
  <si>
    <t>MVSHM-3N03054-35A-BTJZA</t>
  </si>
  <si>
    <t>■SETA0093-Z01(カップ受け)</t>
    <phoneticPr fontId="4"/>
  </si>
  <si>
    <t>MVSHM-3N02050-35A-848NB</t>
  </si>
  <si>
    <t>■SETA0093-Z02(容器受け)</t>
    <phoneticPr fontId="4"/>
  </si>
  <si>
    <t>MVSHM-3N02002-35A-XWK1H</t>
  </si>
  <si>
    <t>■SETA0093-Z03(電磁弁ﾌﾟﾚｰﾄ)</t>
  </si>
  <si>
    <t>MVSHM-3N03002-374-XNXSN</t>
  </si>
  <si>
    <t>■SETA0093-Z04(背面ﾌﾟﾚｰﾄ)</t>
  </si>
  <si>
    <t>MVSHM-3N02052-378-LZ1J3</t>
  </si>
  <si>
    <t>■SETA0093-Z05(ｹｰﾌﾞﾙﾍﾞｱﾌﾟﾚｰﾄ)</t>
  </si>
  <si>
    <t>MVSHM-3N03002-378-UB7FU</t>
  </si>
  <si>
    <t>■SETA0093-Z06(ｹｰﾌﾞﾙﾍﾞｱﾍﾞｰｽ)</t>
    <phoneticPr fontId="4"/>
  </si>
  <si>
    <t>MVSHM-3N02050-2WH-FEPFP</t>
  </si>
  <si>
    <t>■RPR-A(ﾚｷﾞｭｰﾚｰﾀｰﾌﾟﾚｰﾄ_ｱﾅﾛｸﾞ用)</t>
  </si>
  <si>
    <t>SMC</t>
    <phoneticPr fontId="4"/>
  </si>
  <si>
    <t>制御機材</t>
    <rPh sb="0" eb="4">
      <t>セイギョキザイ</t>
    </rPh>
    <phoneticPr fontId="4"/>
  </si>
  <si>
    <t>ARP20-01-1</t>
    <phoneticPr fontId="4"/>
  </si>
  <si>
    <t>精密ﾚｷﾞｭﾚｰﾀｰ</t>
    <rPh sb="0" eb="2">
      <t>セイミツ</t>
    </rPh>
    <phoneticPr fontId="4"/>
  </si>
  <si>
    <t>G46E-2-01M-C</t>
    <phoneticPr fontId="4"/>
  </si>
  <si>
    <t>圧力計</t>
    <rPh sb="0" eb="3">
      <t>アツリョクケイ</t>
    </rPh>
    <phoneticPr fontId="4"/>
  </si>
  <si>
    <t>KBXS100-100</t>
  </si>
  <si>
    <t>ｷﾝｿﾞｸﾎﾞｯｸｽKBXS</t>
  </si>
  <si>
    <t>MNCN4-M5</t>
  </si>
  <si>
    <t>ﾐﾆﾁｭｱﾜﾝﾀｯﾁﾂｷﾞﾃ (MNCN)</t>
  </si>
  <si>
    <t>MSCNL6-M5</t>
  </si>
  <si>
    <t>ﾜﾝﾀｯﾁﾂｷﾞﾃ(MSCNL)</t>
  </si>
  <si>
    <t>MSELL4-1</t>
  </si>
  <si>
    <t>ﾜﾝﾀｯﾁﾂｷﾞﾃ(MSELL)</t>
  </si>
  <si>
    <t>MSELL4-M5</t>
  </si>
  <si>
    <t>MSHRT3</t>
  </si>
  <si>
    <t>ｼｭﾄﾞｳｷﾘｶｴﾍﾞﾝ(MSHRT)</t>
  </si>
  <si>
    <t>MSTEL4-1</t>
  </si>
  <si>
    <t>ﾜﾝﾀｯﾁﾂｷﾞﾃ(MSTEL)</t>
  </si>
  <si>
    <t>USYL6</t>
  </si>
  <si>
    <t>ﾜﾝﾀｯﾁﾂｷﾞﾃ(USYL)</t>
  </si>
  <si>
    <t>FNT3</t>
  </si>
  <si>
    <t>ﾌｸﾛﾅｯﾄ</t>
  </si>
  <si>
    <t>CSHSM-ST-M3-5</t>
  </si>
  <si>
    <t>FASTENING</t>
  </si>
  <si>
    <t>SETGS10-30-SC10-M4-N4</t>
  </si>
  <si>
    <t>ｴﾝｹｲｼﾁｭｳ - SETGS</t>
  </si>
  <si>
    <t>MVBLK-AMW-35A-YBYEZ</t>
  </si>
  <si>
    <t>■SETA0093-X01(ﾍﾞｰｽﾌﾟﾚﾄ)</t>
    <phoneticPr fontId="4"/>
  </si>
  <si>
    <t>MVBLK-AMW-35A-HFJPG</t>
  </si>
  <si>
    <t>■SETA0093-X02(井桁ﾚｰﾙ-A)</t>
  </si>
  <si>
    <t>MVBLK-AMW-35A-9HHTT</t>
  </si>
  <si>
    <t>■SETA0093-X03(井桁ﾚｰﾙ-B)</t>
  </si>
  <si>
    <t>MVBLK-AMW-35A-YM5JN</t>
  </si>
  <si>
    <t>■SETA0093-X04(井桁ﾚｰﾙ-C)</t>
    <phoneticPr fontId="4"/>
  </si>
  <si>
    <t>MVBLK-AMW-35A-MFEY1</t>
  </si>
  <si>
    <t>■SETA0093-X05(井桁ﾚｰﾙ-D)</t>
    <phoneticPr fontId="4"/>
  </si>
  <si>
    <t>MVBLK-AMW-35A-K16PJ</t>
  </si>
  <si>
    <t>■SETA0093-X06(井桁ﾚｰﾙ-E)</t>
  </si>
  <si>
    <t>MVBLK-ACW-35A-B1L4N</t>
  </si>
  <si>
    <t>■SETA0093-Y01(SV01ホルダ)</t>
    <phoneticPr fontId="4"/>
  </si>
  <si>
    <t>MS4-20</t>
  </si>
  <si>
    <t>ﾉｯｸﾋﾟﾝ MS</t>
  </si>
  <si>
    <t>SE08F-30-048-27</t>
  </si>
  <si>
    <t>SE08F ｹｰﾌﾞﾙｷｬﾘｱ</t>
  </si>
  <si>
    <t>SETDSUB-B-UL-MP-9</t>
  </si>
  <si>
    <t>DSUBｺﾈｸﾀ(ｺﾝﾌﾟﾘｰﾄｾｯﾄ)</t>
  </si>
  <si>
    <t>SKTGLK6-1</t>
    <phoneticPr fontId="4"/>
  </si>
  <si>
    <t>ｽﾃﾝﾚｽｶﾝﾂｷﾞﾃ (SKTGLK)</t>
    <phoneticPr fontId="4"/>
  </si>
  <si>
    <t>SET</t>
    <phoneticPr fontId="4"/>
  </si>
  <si>
    <t>設計費</t>
    <rPh sb="0" eb="3">
      <t>セッケイヒ</t>
    </rPh>
    <phoneticPr fontId="4"/>
  </si>
  <si>
    <t>組立費</t>
    <rPh sb="0" eb="2">
      <t>クミタテ</t>
    </rPh>
    <rPh sb="2" eb="3">
      <t>ヒ</t>
    </rPh>
    <phoneticPr fontId="4"/>
  </si>
  <si>
    <t>MVSHM-3N03054-3A3-28FDX</t>
    <phoneticPr fontId="4"/>
  </si>
  <si>
    <t>CONNECT</t>
    <phoneticPr fontId="4"/>
  </si>
  <si>
    <t>SETA0093-X01A　追加工費</t>
    <rPh sb="14" eb="16">
      <t>ツイカ</t>
    </rPh>
    <rPh sb="16" eb="17">
      <t>コウ</t>
    </rPh>
    <rPh sb="17" eb="18">
      <t>ヒ</t>
    </rPh>
    <phoneticPr fontId="4"/>
  </si>
  <si>
    <t>追加工費</t>
    <rPh sb="0" eb="3">
      <t>ツイカコウ</t>
    </rPh>
    <rPh sb="3" eb="4">
      <t>ヒ</t>
    </rPh>
    <phoneticPr fontId="4"/>
  </si>
  <si>
    <t>昭和電工マテリアルズ</t>
    <rPh sb="0" eb="4">
      <t>ショウワデンコウ</t>
    </rPh>
    <phoneticPr fontId="4"/>
  </si>
  <si>
    <t>株式会社三和ｽｸﾘｰﾝ銘板</t>
    <rPh sb="0" eb="4">
      <t>カブシキガイシャ</t>
    </rPh>
    <rPh sb="4" eb="6">
      <t>サンワ</t>
    </rPh>
    <rPh sb="11" eb="13">
      <t>メイハン</t>
    </rPh>
    <phoneticPr fontId="4"/>
  </si>
  <si>
    <t>杉浦（則包）</t>
    <rPh sb="0" eb="2">
      <t>スギウラ</t>
    </rPh>
    <rPh sb="3" eb="5">
      <t>ノリカネ</t>
    </rPh>
    <phoneticPr fontId="4"/>
  </si>
  <si>
    <t>蛇の目</t>
  </si>
  <si>
    <t>JR3604　外部SW　内部電源  Z方向100㎜嵩上げ</t>
    <rPh sb="19" eb="21">
      <t>ホウコウ</t>
    </rPh>
    <phoneticPr fontId="4"/>
  </si>
  <si>
    <t>4軸卓上ロボット</t>
    <phoneticPr fontId="4"/>
  </si>
  <si>
    <t>嵩上げ費用（特殊）SRO-POC-100</t>
    <rPh sb="3" eb="5">
      <t>ヒヨウ</t>
    </rPh>
    <rPh sb="6" eb="8">
      <t>トクシュ</t>
    </rPh>
    <phoneticPr fontId="4"/>
  </si>
  <si>
    <t>Z方向100㎜嵩上げ</t>
    <phoneticPr fontId="4"/>
  </si>
  <si>
    <t>I/O-MT増設 SRO-IOMT</t>
    <phoneticPr fontId="4"/>
  </si>
  <si>
    <t>ｵﾌﾟｼｮﾝSW付ｽｲｯﾁﾎﾞｯｸｽ(1.5m) SRO-SWB-NO</t>
    <rPh sb="8" eb="9">
      <t>ツキ</t>
    </rPh>
    <phoneticPr fontId="4"/>
  </si>
  <si>
    <t>ｽﾀｰﾄ･ｵﾌﾟｼｮﾝ･非常停止SW付</t>
    <rPh sb="12" eb="16">
      <t>ヒジョウテイシ</t>
    </rPh>
    <rPh sb="18" eb="19">
      <t>ツキ</t>
    </rPh>
    <phoneticPr fontId="4"/>
  </si>
  <si>
    <t>I/O-MTｵﾌﾟｼｮﾝｺｰﾄﾞ(3m)</t>
    <phoneticPr fontId="4"/>
  </si>
  <si>
    <t>荷造り運賃</t>
  </si>
  <si>
    <t>イグス</t>
    <phoneticPr fontId="4"/>
  </si>
  <si>
    <t>制御機材</t>
    <rPh sb="0" eb="2">
      <t>セイギョ</t>
    </rPh>
    <rPh sb="2" eb="4">
      <t>キザイ</t>
    </rPh>
    <phoneticPr fontId="4"/>
  </si>
  <si>
    <t>B15I.050.075.0-40L-1050.34PZ</t>
    <phoneticPr fontId="4"/>
  </si>
  <si>
    <t>エナジーチェーン</t>
  </si>
  <si>
    <t>153</t>
    <phoneticPr fontId="4"/>
  </si>
  <si>
    <t>スロットセパレータ</t>
    <phoneticPr fontId="4"/>
  </si>
  <si>
    <t>富士電機</t>
    <rPh sb="0" eb="2">
      <t>フジ</t>
    </rPh>
    <rPh sb="2" eb="4">
      <t>デンキ</t>
    </rPh>
    <phoneticPr fontId="4"/>
  </si>
  <si>
    <t>CP30FM-2P005</t>
    <phoneticPr fontId="4"/>
  </si>
  <si>
    <t>サーキットプロテクター</t>
    <phoneticPr fontId="4"/>
  </si>
  <si>
    <t>東洋技研</t>
    <rPh sb="0" eb="2">
      <t>トウヨウ</t>
    </rPh>
    <rPh sb="2" eb="4">
      <t>ギケン</t>
    </rPh>
    <phoneticPr fontId="4"/>
  </si>
  <si>
    <t>PCX-10S50</t>
    <phoneticPr fontId="4"/>
  </si>
  <si>
    <t>インターフェイス @2</t>
    <phoneticPr fontId="4"/>
  </si>
  <si>
    <t>9/1 発注キャンセル</t>
    <rPh sb="4" eb="6">
      <t>ハッチュウ</t>
    </rPh>
    <phoneticPr fontId="4"/>
  </si>
  <si>
    <t>PCX-3H37A</t>
    <phoneticPr fontId="4"/>
  </si>
  <si>
    <t>オムロン</t>
    <phoneticPr fontId="4"/>
  </si>
  <si>
    <t>XW5T-P1.5-1.2-1</t>
    <phoneticPr fontId="4"/>
  </si>
  <si>
    <t>端子台(プッシュイン) @40</t>
    <rPh sb="0" eb="3">
      <t>タンシダイ</t>
    </rPh>
    <phoneticPr fontId="4"/>
  </si>
  <si>
    <t>XW5S-P1.5-4RD</t>
    <phoneticPr fontId="4"/>
  </si>
  <si>
    <t>短絡バー @8</t>
    <rPh sb="0" eb="2">
      <t>タンラク</t>
    </rPh>
    <phoneticPr fontId="4"/>
  </si>
  <si>
    <t>XW5E-P1.5-1.2-1</t>
    <phoneticPr fontId="4"/>
  </si>
  <si>
    <t>終端板 @4</t>
    <rPh sb="0" eb="2">
      <t>シュウタン</t>
    </rPh>
    <rPh sb="2" eb="3">
      <t>イタ</t>
    </rPh>
    <phoneticPr fontId="4"/>
  </si>
  <si>
    <t>XW5Z-EP6</t>
    <phoneticPr fontId="4"/>
  </si>
  <si>
    <t>ストッパ @8</t>
    <phoneticPr fontId="4"/>
  </si>
  <si>
    <t>10/27~28入荷予定</t>
    <rPh sb="8" eb="10">
      <t>ニュウカ</t>
    </rPh>
    <rPh sb="10" eb="12">
      <t>ヨテイ</t>
    </rPh>
    <phoneticPr fontId="4"/>
  </si>
  <si>
    <t>オリエンタルモータ</t>
    <phoneticPr fontId="4"/>
  </si>
  <si>
    <t>オリムベクスタ</t>
    <phoneticPr fontId="4"/>
  </si>
  <si>
    <t>AZD-K</t>
    <phoneticPr fontId="4"/>
  </si>
  <si>
    <t>回路</t>
    <phoneticPr fontId="4"/>
  </si>
  <si>
    <t>AZM46AK-FC20UA</t>
    <phoneticPr fontId="4"/>
  </si>
  <si>
    <t>モータ</t>
    <phoneticPr fontId="4"/>
  </si>
  <si>
    <t>CC050VZR2</t>
    <phoneticPr fontId="4"/>
  </si>
  <si>
    <t>可動モーターケーブル(5m)</t>
    <phoneticPr fontId="4"/>
  </si>
  <si>
    <t>ミスミ</t>
    <phoneticPr fontId="4"/>
  </si>
  <si>
    <t>S8VS-12024-F</t>
  </si>
  <si>
    <t>パワーサプライ</t>
    <phoneticPr fontId="4"/>
  </si>
  <si>
    <t>199335(NORIKANE)で発注済み。</t>
    <rPh sb="17" eb="19">
      <t>ハッチュウ</t>
    </rPh>
    <rPh sb="19" eb="20">
      <t>ズ</t>
    </rPh>
    <phoneticPr fontId="4"/>
  </si>
  <si>
    <t>KCC7-18600-210226-405</t>
    <phoneticPr fontId="4"/>
  </si>
  <si>
    <t>IO-MT L4000</t>
    <phoneticPr fontId="4"/>
  </si>
  <si>
    <t>MWS-MDR50-HT50</t>
    <phoneticPr fontId="4"/>
  </si>
  <si>
    <t>MDRｺﾈｸﾀ端子台</t>
    <rPh sb="7" eb="10">
      <t>タンシダイ</t>
    </rPh>
    <phoneticPr fontId="4"/>
  </si>
  <si>
    <t xml:space="preserve">MWS-DS37A-HT37 </t>
    <phoneticPr fontId="4"/>
  </si>
  <si>
    <t>IO端子台</t>
    <rPh sb="2" eb="5">
      <t>タンシダイ</t>
    </rPh>
    <phoneticPr fontId="4"/>
  </si>
  <si>
    <t>NEDJL-PS-SB-37-4</t>
    <phoneticPr fontId="4"/>
  </si>
  <si>
    <t>Dsub37Pｺﾈｸﾀﾊｰﾈｽ</t>
    <phoneticPr fontId="4"/>
  </si>
  <si>
    <t>NEDUL-PT-JS-9-3</t>
    <phoneticPr fontId="4"/>
  </si>
  <si>
    <t>Dsub9Pｺﾈｸﾀﾊｰﾈｽ</t>
    <phoneticPr fontId="4"/>
  </si>
  <si>
    <t>MVSHM-3N02052-387-L3TE4</t>
    <phoneticPr fontId="4"/>
  </si>
  <si>
    <t>SETE0021-Z01Aベア固定端</t>
    <phoneticPr fontId="4"/>
  </si>
  <si>
    <t>MVSHM-3N02052005014-JPA27UZP7111AB</t>
    <phoneticPr fontId="4"/>
  </si>
  <si>
    <t>SETE0021-Z02ベア移動端</t>
    <phoneticPr fontId="4"/>
  </si>
  <si>
    <t>MVSHM-3N02052017020-JPA27U9FN111AA</t>
    <phoneticPr fontId="4"/>
  </si>
  <si>
    <t>SETE0021-Z03ヘッド取付ベース</t>
    <phoneticPr fontId="4"/>
  </si>
  <si>
    <t>ｱｽﾞﾜﾝ</t>
    <phoneticPr fontId="4"/>
  </si>
  <si>
    <t>石鍋</t>
    <rPh sb="0" eb="2">
      <t>イシナベ</t>
    </rPh>
    <phoneticPr fontId="4"/>
  </si>
  <si>
    <t>5-079-04</t>
    <phoneticPr fontId="4"/>
  </si>
  <si>
    <t>30ccｶｯﾌﾟ</t>
    <phoneticPr fontId="4"/>
  </si>
  <si>
    <t>社内在庫使用</t>
    <rPh sb="0" eb="6">
      <t>シャナイザイコシヨウ</t>
    </rPh>
    <phoneticPr fontId="4"/>
  </si>
  <si>
    <t>CSHSM-SUS-M3-5</t>
    <phoneticPr fontId="4"/>
  </si>
  <si>
    <t>小頭ﾎﾞﾙﾄ</t>
    <phoneticPr fontId="4"/>
  </si>
  <si>
    <t>FNT3</t>
    <phoneticPr fontId="4"/>
  </si>
  <si>
    <t>袋ﾅｯﾄ</t>
    <phoneticPr fontId="4"/>
  </si>
  <si>
    <t>CHNS4</t>
    <phoneticPr fontId="4"/>
  </si>
  <si>
    <t>蝶ﾅｯﾄ</t>
    <phoneticPr fontId="4"/>
  </si>
  <si>
    <t>RSCB4-15</t>
    <phoneticPr fontId="4"/>
  </si>
  <si>
    <t>六角ﾎﾞﾙﾄ</t>
    <phoneticPr fontId="4"/>
  </si>
  <si>
    <t>CHBS4-8</t>
    <phoneticPr fontId="4"/>
  </si>
  <si>
    <t>蝶ﾎﾞﾙﾄ</t>
  </si>
  <si>
    <t>MVSHM-3N02050013026-JPA27UMT1111AB</t>
    <phoneticPr fontId="4"/>
  </si>
  <si>
    <t>SETE0021-Z08カップ受けベース</t>
    <phoneticPr fontId="4"/>
  </si>
  <si>
    <t>MVSHM-3N01558008010-JPA27U8GB111AA</t>
    <phoneticPr fontId="4"/>
  </si>
  <si>
    <t>SETE0021-Z09カップ受け(1)</t>
    <phoneticPr fontId="4"/>
  </si>
  <si>
    <t>MVSHM-3N01550004008-JPA27U4AP111AA</t>
    <phoneticPr fontId="4"/>
  </si>
  <si>
    <t>SETE0021-Z10カップ受け(2)</t>
    <phoneticPr fontId="4"/>
  </si>
  <si>
    <t>MRB-1000</t>
    <phoneticPr fontId="4"/>
  </si>
  <si>
    <t>DINﾚｰﾙ</t>
    <phoneticPr fontId="4"/>
  </si>
  <si>
    <t>BDR-262</t>
    <phoneticPr fontId="4"/>
  </si>
  <si>
    <t>ｶｯﾁﾝﾀﾞｸﾄ</t>
    <phoneticPr fontId="4"/>
  </si>
  <si>
    <t>ﾀｷｹﾞﾝ</t>
    <phoneticPr fontId="4"/>
  </si>
  <si>
    <t>C-30-SG-30×90A-EP-UL</t>
    <phoneticPr fontId="4"/>
  </si>
  <si>
    <t>ｸﾞﾛﾒｯﾄ @4</t>
    <phoneticPr fontId="4"/>
  </si>
  <si>
    <t>AYSK15-10</t>
    <phoneticPr fontId="4"/>
  </si>
  <si>
    <t>ｺﾞﾑ足</t>
    <phoneticPr fontId="4"/>
  </si>
  <si>
    <t>3P-5</t>
    <phoneticPr fontId="4"/>
  </si>
  <si>
    <t>電源ｹｰﾌﾞﾙ</t>
    <phoneticPr fontId="4"/>
  </si>
  <si>
    <t>ﾜｺﾞ</t>
    <phoneticPr fontId="4"/>
  </si>
  <si>
    <t>209-120</t>
    <phoneticPr fontId="4"/>
  </si>
  <si>
    <t>ｽﾄｯﾊﾟ</t>
    <phoneticPr fontId="4"/>
  </si>
  <si>
    <t>2000-1301</t>
    <phoneticPr fontId="4"/>
  </si>
  <si>
    <t>端子台</t>
    <phoneticPr fontId="4"/>
  </si>
  <si>
    <t>2000-1391</t>
    <phoneticPr fontId="4"/>
  </si>
  <si>
    <t>終端ｶﾊﾞｰ</t>
    <rPh sb="0" eb="2">
      <t>シュウタン</t>
    </rPh>
    <phoneticPr fontId="4"/>
  </si>
  <si>
    <t>2000-404</t>
    <phoneticPr fontId="4"/>
  </si>
  <si>
    <t>短絡ﾊﾞｰ</t>
    <rPh sb="0" eb="2">
      <t>タンラク</t>
    </rPh>
    <phoneticPr fontId="4"/>
  </si>
  <si>
    <t>MWI-COM-P10N10</t>
    <phoneticPr fontId="4"/>
  </si>
  <si>
    <t>COM端子台</t>
    <phoneticPr fontId="4"/>
  </si>
  <si>
    <t>707-8255</t>
    <phoneticPr fontId="4"/>
  </si>
  <si>
    <t>炭素皮膜抵抗器 @4</t>
    <phoneticPr fontId="4"/>
  </si>
  <si>
    <t>WSSS20-5-2</t>
    <phoneticPr fontId="4"/>
  </si>
  <si>
    <t>金属ﾜｯｼｬ</t>
    <phoneticPr fontId="4"/>
  </si>
  <si>
    <t>SCB4-45</t>
    <phoneticPr fontId="4"/>
  </si>
  <si>
    <t>六角穴付ﾎﾞﾙﾄ</t>
    <phoneticPr fontId="4"/>
  </si>
  <si>
    <t>FWZSM-D30-V19-P15-H5-T7</t>
    <phoneticPr fontId="4"/>
  </si>
  <si>
    <t>段付金属ﾜｯｼｬ</t>
    <phoneticPr fontId="4"/>
  </si>
  <si>
    <t>NSK</t>
    <phoneticPr fontId="4"/>
  </si>
  <si>
    <t>6800ZZ</t>
    <phoneticPr fontId="4"/>
  </si>
  <si>
    <t>ﾍﾞｱﾘﾝｸﾞ</t>
    <phoneticPr fontId="4"/>
  </si>
  <si>
    <t>CIMRS10-15-0.5</t>
    <phoneticPr fontId="4"/>
  </si>
  <si>
    <t>ｼﾑ</t>
    <phoneticPr fontId="4"/>
  </si>
  <si>
    <t>STHWS10</t>
    <phoneticPr fontId="4"/>
  </si>
  <si>
    <t>ｼｬﾌﾄﾎﾙﾀﾞ</t>
    <phoneticPr fontId="4"/>
  </si>
  <si>
    <t>TWTAS10-4-6</t>
    <phoneticPr fontId="4"/>
  </si>
  <si>
    <t>金属ﾜｯｼｬ ﾀｯﾌﾟ穴</t>
    <phoneticPr fontId="4"/>
  </si>
  <si>
    <t>SCB6-8</t>
    <phoneticPr fontId="4"/>
  </si>
  <si>
    <t>MVBLK-ACW-JPA27ZGY5111AB</t>
    <phoneticPr fontId="4"/>
  </si>
  <si>
    <t>SETE0021-Y01シャフトクランプ(1)</t>
    <phoneticPr fontId="4"/>
  </si>
  <si>
    <t>MVBLK-ACW-JPA27Z20B111AB</t>
    <phoneticPr fontId="4"/>
  </si>
  <si>
    <t>SETE0021-Y02シャフトクランプ(2)</t>
    <phoneticPr fontId="4"/>
  </si>
  <si>
    <t>MVBLK-ACW-JPA27ZRK0111AC</t>
    <phoneticPr fontId="4"/>
  </si>
  <si>
    <t>SETE0021-Y03ツール板</t>
    <phoneticPr fontId="4"/>
  </si>
  <si>
    <t>MVBLK-ACW-2HC-BYBEF</t>
    <phoneticPr fontId="4"/>
  </si>
  <si>
    <t>SETE0021-Y04Aバルブベース</t>
    <phoneticPr fontId="4"/>
  </si>
  <si>
    <t>MVSHM-3N02058003011-JPA27ZG6U111AA</t>
    <phoneticPr fontId="4"/>
  </si>
  <si>
    <t>SETE0021-Y05ケーブル固定</t>
    <phoneticPr fontId="4"/>
  </si>
  <si>
    <t>RSAU-PS-500-350-180-K-WB2211160279</t>
    <phoneticPr fontId="4"/>
  </si>
  <si>
    <t>SETE0118-Z01制御BOX(RSAU)</t>
    <phoneticPr fontId="4"/>
  </si>
  <si>
    <t>KQ2T06-00A</t>
    <phoneticPr fontId="4"/>
  </si>
  <si>
    <t>ｴｱ継手 @2</t>
  </si>
  <si>
    <t>ｱﾙﾌﾟｽｱﾙﾊﾟｲﾝ</t>
    <phoneticPr fontId="4"/>
  </si>
  <si>
    <t>３台当たり</t>
    <rPh sb="1" eb="2">
      <t>ダイ</t>
    </rPh>
    <rPh sb="2" eb="3">
      <t>ア</t>
    </rPh>
    <phoneticPr fontId="4"/>
  </si>
  <si>
    <t>千葉(齋藤）</t>
    <rPh sb="0" eb="2">
      <t>チバ</t>
    </rPh>
    <rPh sb="3" eb="5">
      <t>サイトウ</t>
    </rPh>
    <phoneticPr fontId="4"/>
  </si>
  <si>
    <t>202920</t>
    <phoneticPr fontId="4"/>
  </si>
  <si>
    <t>仙台営業所へ直送願います。</t>
    <rPh sb="0" eb="2">
      <t>センダイ</t>
    </rPh>
    <rPh sb="2" eb="5">
      <t>エイギョウショ</t>
    </rPh>
    <rPh sb="6" eb="8">
      <t>チョクソウ</t>
    </rPh>
    <rPh sb="8" eb="9">
      <t>ネガ</t>
    </rPh>
    <phoneticPr fontId="4"/>
  </si>
  <si>
    <t>出荷依頼項目</t>
    <rPh sb="0" eb="2">
      <t>シュッカ</t>
    </rPh>
    <rPh sb="2" eb="4">
      <t>イライ</t>
    </rPh>
    <rPh sb="4" eb="6">
      <t>コウモク</t>
    </rPh>
    <phoneticPr fontId="4"/>
  </si>
  <si>
    <t>ﾉｽﾞﾙｸﾘｰﾆﾝｸﾞﾕﾆｯﾄ</t>
    <phoneticPr fontId="4"/>
  </si>
  <si>
    <t>6日目</t>
    <rPh sb="1" eb="2">
      <t>ヒ</t>
    </rPh>
    <rPh sb="2" eb="3">
      <t>メ</t>
    </rPh>
    <phoneticPr fontId="4"/>
  </si>
  <si>
    <t>meviy</t>
    <phoneticPr fontId="4"/>
  </si>
  <si>
    <t>MVTUP-PCN-396-4LZW4</t>
    <phoneticPr fontId="4"/>
  </si>
  <si>
    <t>155180-Z006　バキュームトップ</t>
    <phoneticPr fontId="4"/>
  </si>
  <si>
    <t>5日目</t>
    <rPh sb="1" eb="2">
      <t>ヒ</t>
    </rPh>
    <rPh sb="2" eb="3">
      <t>メ</t>
    </rPh>
    <phoneticPr fontId="4"/>
  </si>
  <si>
    <t>FWRBNA-D37-V6-T1</t>
    <phoneticPr fontId="4"/>
  </si>
  <si>
    <t>ゴムワッシャ</t>
    <phoneticPr fontId="4"/>
  </si>
  <si>
    <t>1日目</t>
    <rPh sb="1" eb="2">
      <t>ヒ</t>
    </rPh>
    <rPh sb="2" eb="3">
      <t>メ</t>
    </rPh>
    <phoneticPr fontId="4"/>
  </si>
  <si>
    <t>ＮＳF38</t>
    <phoneticPr fontId="4"/>
  </si>
  <si>
    <t>Oリング</t>
    <phoneticPr fontId="4"/>
  </si>
  <si>
    <t>ミスミ</t>
  </si>
  <si>
    <t>FWRBNA-D19-V2-T1</t>
    <phoneticPr fontId="4"/>
  </si>
  <si>
    <t>ゴムワッシャ FWRBNA</t>
    <phoneticPr fontId="4"/>
  </si>
  <si>
    <t>2日目</t>
    <rPh sb="1" eb="2">
      <t>ヒ</t>
    </rPh>
    <rPh sb="2" eb="3">
      <t>メ</t>
    </rPh>
    <phoneticPr fontId="4"/>
  </si>
  <si>
    <t>FWSSS-D9.5-V2-T1</t>
    <phoneticPr fontId="4"/>
  </si>
  <si>
    <t>金属ワッシャ　－並級／精密級　寸法フリー指定タイプ－</t>
    <phoneticPr fontId="4"/>
  </si>
  <si>
    <t>FWSSS-D9.5-V6-T3</t>
    <phoneticPr fontId="4"/>
  </si>
  <si>
    <t>丸一株式会社</t>
    <rPh sb="0" eb="2">
      <t>マルイチ</t>
    </rPh>
    <rPh sb="2" eb="6">
      <t>カブシキガイシャ</t>
    </rPh>
    <phoneticPr fontId="4"/>
  </si>
  <si>
    <t>宮嶋（則包）</t>
    <rPh sb="0" eb="2">
      <t>ミヤジマ</t>
    </rPh>
    <rPh sb="3" eb="5">
      <t>ノリカネ</t>
    </rPh>
    <phoneticPr fontId="4"/>
  </si>
  <si>
    <t>蛇の目</t>
    <rPh sb="0" eb="1">
      <t>ジャ</t>
    </rPh>
    <rPh sb="2" eb="3">
      <t>メ</t>
    </rPh>
    <phoneticPr fontId="4"/>
  </si>
  <si>
    <t>SRS-S603(JR3603)</t>
    <phoneticPr fontId="4"/>
  </si>
  <si>
    <t>JR3000 3軸ロボット</t>
    <rPh sb="8" eb="9">
      <t>ジク</t>
    </rPh>
    <phoneticPr fontId="4"/>
  </si>
  <si>
    <t>送料</t>
    <rPh sb="0" eb="2">
      <t>ソウリョウ</t>
    </rPh>
    <phoneticPr fontId="4"/>
  </si>
  <si>
    <t>I/O-MT（ｵﾌﾟｼｮﾝ）増設</t>
    <phoneticPr fontId="4"/>
  </si>
  <si>
    <t>柱嵩上げ費用(特殊)SRO-POC-150(O.H450)</t>
    <rPh sb="0" eb="1">
      <t>ハシラ</t>
    </rPh>
    <rPh sb="1" eb="3">
      <t>カサア</t>
    </rPh>
    <rPh sb="4" eb="6">
      <t>ヒヨウ</t>
    </rPh>
    <rPh sb="7" eb="9">
      <t>トクシュ</t>
    </rPh>
    <phoneticPr fontId="4"/>
  </si>
  <si>
    <t>X軸ｽﾗｲﾀﾞ上面ｶﾗZ軸下面ﾏﾃﾞ450mm</t>
    <rPh sb="1" eb="2">
      <t>ジク</t>
    </rPh>
    <rPh sb="7" eb="9">
      <t>ジョウメン</t>
    </rPh>
    <rPh sb="12" eb="13">
      <t>ジク</t>
    </rPh>
    <rPh sb="13" eb="15">
      <t>カメン</t>
    </rPh>
    <phoneticPr fontId="4"/>
  </si>
  <si>
    <t>PCｿﾌﾄ"C-Point2(塗布仕様)"SRO-PCS</t>
    <rPh sb="15" eb="17">
      <t>トフ</t>
    </rPh>
    <rPh sb="17" eb="19">
      <t>シヨウ</t>
    </rPh>
    <phoneticPr fontId="4"/>
  </si>
  <si>
    <t>PC編集ｿﾌﾄ 塗布仕様</t>
    <rPh sb="8" eb="12">
      <t>トフシヨウ</t>
    </rPh>
    <phoneticPr fontId="4"/>
  </si>
  <si>
    <t xml:space="preserve">Z軸ばね強に変更  </t>
    <rPh sb="1" eb="2">
      <t>ジク</t>
    </rPh>
    <rPh sb="6" eb="8">
      <t>ヘンコウ</t>
    </rPh>
    <phoneticPr fontId="4"/>
  </si>
  <si>
    <t>同梱不可時</t>
    <rPh sb="0" eb="2">
      <t>ドウコン</t>
    </rPh>
    <rPh sb="2" eb="4">
      <t>フカ</t>
    </rPh>
    <rPh sb="4" eb="5">
      <t>ジ</t>
    </rPh>
    <phoneticPr fontId="4"/>
  </si>
  <si>
    <t>AZM24AK-PS7.2</t>
    <phoneticPr fontId="4"/>
  </si>
  <si>
    <t>ﾓｰﾀ</t>
    <phoneticPr fontId="4"/>
  </si>
  <si>
    <t>見積No.562335-1</t>
    <rPh sb="0" eb="2">
      <t>ミツモリ</t>
    </rPh>
    <phoneticPr fontId="4"/>
  </si>
  <si>
    <t>CC030VZ2R2</t>
    <phoneticPr fontId="4"/>
  </si>
  <si>
    <t>3mﾛﾎﾞｯﾄｹｰﾌﾞﾙ</t>
    <phoneticPr fontId="4"/>
  </si>
  <si>
    <t>回路</t>
    <rPh sb="0" eb="2">
      <t>カイロ</t>
    </rPh>
    <phoneticPr fontId="4"/>
  </si>
  <si>
    <t>インターフェイス</t>
    <phoneticPr fontId="4"/>
  </si>
  <si>
    <t>ストッパ</t>
    <phoneticPr fontId="4"/>
  </si>
  <si>
    <t>KCC7-17500-210226-403</t>
    <phoneticPr fontId="4"/>
  </si>
  <si>
    <t>IO-MT L1500</t>
    <phoneticPr fontId="4"/>
  </si>
  <si>
    <t>198947(NORIKANE)で発注済み</t>
    <rPh sb="17" eb="20">
      <t>ハッチュウズ</t>
    </rPh>
    <phoneticPr fontId="4"/>
  </si>
  <si>
    <t>サンワサプライ</t>
    <phoneticPr fontId="4"/>
  </si>
  <si>
    <t xml:space="preserve">KB-STPTS-02 </t>
    <phoneticPr fontId="4"/>
  </si>
  <si>
    <t>LANｹｰﾌﾞﾙ</t>
    <phoneticPr fontId="4"/>
  </si>
  <si>
    <t>見積No.22-22-01006A</t>
    <rPh sb="0" eb="2">
      <t>ミツモリ</t>
    </rPh>
    <phoneticPr fontId="4"/>
  </si>
  <si>
    <t>AW10-M5BG-R-A</t>
  </si>
  <si>
    <t>ﾌｨﾙﾀｰﾚｷﾞｭﾚｰﾀ</t>
    <phoneticPr fontId="4"/>
  </si>
  <si>
    <t>KQ2L06-M5A</t>
    <phoneticPr fontId="4"/>
  </si>
  <si>
    <t>ｴｱ継手</t>
    <rPh sb="2" eb="4">
      <t>ツギテ</t>
    </rPh>
    <phoneticPr fontId="4"/>
  </si>
  <si>
    <t>SS5Y3-20-03</t>
    <phoneticPr fontId="4"/>
  </si>
  <si>
    <t>ﾏﾆﾎｰﾙﾄﾞ</t>
    <phoneticPr fontId="4"/>
  </si>
  <si>
    <t>*SY3220-5MOZ-C4</t>
    <phoneticPr fontId="4"/>
  </si>
  <si>
    <t>電磁弁</t>
    <phoneticPr fontId="4"/>
  </si>
  <si>
    <t>*SY3000-26-9A</t>
    <phoneticPr fontId="4"/>
  </si>
  <si>
    <t>ﾌﾞﾗﾝｷﾝｸﾞﾌﾟﾚｰﾄAss'y</t>
    <phoneticPr fontId="4"/>
  </si>
  <si>
    <t>SY100-30-4A-10</t>
    <phoneticPr fontId="4"/>
  </si>
  <si>
    <t>ｺﾈｸﾀ付ｹｰﾌﾞﾙ</t>
    <rPh sb="4" eb="5">
      <t>ツ</t>
    </rPh>
    <phoneticPr fontId="4"/>
  </si>
  <si>
    <t>KQ2L06-01AS</t>
    <phoneticPr fontId="4"/>
  </si>
  <si>
    <t>AN10-01</t>
    <phoneticPr fontId="4"/>
  </si>
  <si>
    <t>ｻｲﾚﾝｻ</t>
    <phoneticPr fontId="4"/>
  </si>
  <si>
    <t>MXS16-125ASR-M9NW</t>
    <phoneticPr fontId="4"/>
  </si>
  <si>
    <t>ｴｱｽﾗｲﾄﾞﾃｰﾌﾞﾙ</t>
    <phoneticPr fontId="4"/>
  </si>
  <si>
    <t>AS1201F-M5E-04A</t>
    <phoneticPr fontId="4"/>
  </si>
  <si>
    <t>ｽﾋﾟｺﾝ</t>
    <phoneticPr fontId="4"/>
  </si>
  <si>
    <t>MSWTSK1</t>
    <phoneticPr fontId="4"/>
  </si>
  <si>
    <t>ﾌﾟﾗｸﾞ</t>
    <phoneticPr fontId="4"/>
  </si>
  <si>
    <t>NEDJL-PS-SB-37-1.5</t>
    <phoneticPr fontId="4"/>
  </si>
  <si>
    <t>富士電機</t>
    <phoneticPr fontId="4"/>
  </si>
  <si>
    <t>ｻｰｷｯﾄﾌﾟﾛﾃｸﾀ</t>
    <phoneticPr fontId="4"/>
  </si>
  <si>
    <t>JAPPY</t>
    <phoneticPr fontId="4"/>
  </si>
  <si>
    <t>ADR-361-JP</t>
    <phoneticPr fontId="4"/>
  </si>
  <si>
    <t>ワゴ</t>
    <phoneticPr fontId="4"/>
  </si>
  <si>
    <t>終端ｶﾊﾞｰ</t>
  </si>
  <si>
    <t>短絡ﾊﾞｰ</t>
    <phoneticPr fontId="4"/>
  </si>
  <si>
    <t>3M-2</t>
    <phoneticPr fontId="4"/>
  </si>
  <si>
    <t>ACｺｰﾄﾞ</t>
    <phoneticPr fontId="4"/>
  </si>
  <si>
    <t>CBSTSR4-16</t>
    <phoneticPr fontId="4"/>
  </si>
  <si>
    <t>極低頭ﾎﾞﾙﾄ</t>
    <phoneticPr fontId="4"/>
  </si>
  <si>
    <t>炭素皮膜抵抗器</t>
    <phoneticPr fontId="4"/>
  </si>
  <si>
    <t>MVSHM-3N02052-38D-1UR2H</t>
    <phoneticPr fontId="4"/>
  </si>
  <si>
    <t>SETD0082-Z01背面板金</t>
    <phoneticPr fontId="4"/>
  </si>
  <si>
    <t>Z08.40.048.0-42-080.40.12PZ</t>
    <phoneticPr fontId="4"/>
  </si>
  <si>
    <t>ｹｰﾌﾞﾙﾍﾞｱ</t>
    <phoneticPr fontId="4"/>
  </si>
  <si>
    <t>E08.40.048.0-22-080.40.12PZ</t>
    <phoneticPr fontId="4"/>
  </si>
  <si>
    <t>廣杉計器</t>
    <phoneticPr fontId="4"/>
  </si>
  <si>
    <t>UF-0304</t>
    <phoneticPr fontId="4"/>
  </si>
  <si>
    <t>皿小ﾈｼﾞ @10</t>
    <phoneticPr fontId="4"/>
  </si>
  <si>
    <t>BDR-442</t>
    <phoneticPr fontId="4"/>
  </si>
  <si>
    <t>ｶｯﾁﾝｸﾞﾀﾞｸﾄ</t>
    <phoneticPr fontId="4"/>
  </si>
  <si>
    <t>MVSHM-3N02052-38D-5RZHK</t>
    <phoneticPr fontId="4"/>
  </si>
  <si>
    <t>SETD0082-Z02_Y軸移動端</t>
    <phoneticPr fontId="4"/>
  </si>
  <si>
    <t>MVSHM-3N02058-38D-H4C5K</t>
    <phoneticPr fontId="4"/>
  </si>
  <si>
    <t>SETD0082-Z03_Y軸ヘッド板金</t>
    <phoneticPr fontId="4"/>
  </si>
  <si>
    <t>MVSHM-3N02052-38D-6FC3P</t>
    <phoneticPr fontId="4"/>
  </si>
  <si>
    <t>SETD0082-Z04_Z軸固定端</t>
    <phoneticPr fontId="4"/>
  </si>
  <si>
    <t>MVSHM-3N02002-38D-XXKFX</t>
    <phoneticPr fontId="4"/>
  </si>
  <si>
    <t>SETD0082-Z05_Z軸移動端</t>
    <phoneticPr fontId="4"/>
  </si>
  <si>
    <t>MVSHM-3N02052-38G-W4LPG</t>
    <phoneticPr fontId="4"/>
  </si>
  <si>
    <t>SETD0082-Z06配線経路</t>
    <phoneticPr fontId="4"/>
  </si>
  <si>
    <t>日産ﾈｼﾞ</t>
    <phoneticPr fontId="4"/>
  </si>
  <si>
    <t>CSHSM-SUS-M4-6</t>
    <phoneticPr fontId="4"/>
  </si>
  <si>
    <t>SCB5-35</t>
    <phoneticPr fontId="4"/>
  </si>
  <si>
    <t>六角穴付ﾎﾞﾙﾄ</t>
    <rPh sb="0" eb="4">
      <t>ロッカクアナツキ</t>
    </rPh>
    <phoneticPr fontId="4"/>
  </si>
  <si>
    <t>AJPNGB3-P5-B3-G3-GC</t>
    <phoneticPr fontId="4"/>
  </si>
  <si>
    <t>位置決めﾋﾟﾝ</t>
    <rPh sb="0" eb="3">
      <t>イチギ</t>
    </rPh>
    <phoneticPr fontId="4"/>
  </si>
  <si>
    <t>CPLCX25-8-8</t>
    <phoneticPr fontId="4"/>
  </si>
  <si>
    <t>ｶｯﾌﾟﾘﾝｸﾞ</t>
    <phoneticPr fontId="4"/>
  </si>
  <si>
    <t>6300ZZ</t>
    <phoneticPr fontId="4"/>
  </si>
  <si>
    <t>CRBD-SU-B14-D10-L35.8-T5-F15-P8-M0-MA5</t>
    <phoneticPr fontId="4"/>
  </si>
  <si>
    <t>回転ｼｬﾌﾄ</t>
    <phoneticPr fontId="4"/>
  </si>
  <si>
    <t>FWSSA-D18-V10-T5</t>
    <phoneticPr fontId="4"/>
  </si>
  <si>
    <t>金属ﾜｯｼｬ</t>
  </si>
  <si>
    <t>WSSS16-5-1</t>
    <phoneticPr fontId="4"/>
  </si>
  <si>
    <t>RSCB5-10</t>
    <phoneticPr fontId="4"/>
  </si>
  <si>
    <t>SUNCO</t>
    <phoneticPr fontId="4"/>
  </si>
  <si>
    <t>CSPTRT-SUS-M4-6</t>
  </si>
  <si>
    <t>ﾄﾗｽﾈｼﾞ @4</t>
    <phoneticPr fontId="4"/>
  </si>
  <si>
    <t>MVBLK-AMW-38F-ATZ2L</t>
    <phoneticPr fontId="4"/>
  </si>
  <si>
    <t>SETD0082-Y01ツール板</t>
    <phoneticPr fontId="4"/>
  </si>
  <si>
    <t>MVBLK-AMW-38D-RPH6R</t>
    <phoneticPr fontId="4"/>
  </si>
  <si>
    <t>SETD0082-Y02補強板</t>
    <phoneticPr fontId="4"/>
  </si>
  <si>
    <t>P1-FBMAL-22311734</t>
  </si>
  <si>
    <t>SETD0082-Y03補強ブロック</t>
    <phoneticPr fontId="4"/>
  </si>
  <si>
    <t>MVBLK-AMW-38F-UUHMK</t>
    <phoneticPr fontId="4"/>
  </si>
  <si>
    <t>SETD0082-Y04バルブホルダR</t>
    <phoneticPr fontId="4"/>
  </si>
  <si>
    <t>MVBLK-AMW-38D-ECB99</t>
    <phoneticPr fontId="4"/>
  </si>
  <si>
    <t>SETD0082-Y05バルブホルダL</t>
    <phoneticPr fontId="4"/>
  </si>
  <si>
    <t>MVBLK-AMW-38G-GWGYR</t>
    <phoneticPr fontId="4"/>
  </si>
  <si>
    <t>SETD0082-Y06駆動連結ボックス</t>
    <phoneticPr fontId="4"/>
  </si>
  <si>
    <t>P1-JUAE-22311973</t>
    <phoneticPr fontId="4"/>
  </si>
  <si>
    <t>SETD0082-Y07ボックスベース</t>
    <phoneticPr fontId="4"/>
  </si>
  <si>
    <t>MVBLK-AMW-38F-D6Y6N</t>
    <phoneticPr fontId="4"/>
  </si>
  <si>
    <t>SETD0082-Y08ベアリング押え</t>
    <phoneticPr fontId="4"/>
  </si>
  <si>
    <t>MVSHM-3N01550-38F-LBPHH</t>
    <phoneticPr fontId="4"/>
  </si>
  <si>
    <t>SETD0082-Y09カバー</t>
    <phoneticPr fontId="4"/>
  </si>
  <si>
    <t>HFS6-3090-450-TPW</t>
    <phoneticPr fontId="4"/>
  </si>
  <si>
    <t>ｱﾙﾐﾌﾚｰﾑ</t>
    <phoneticPr fontId="4"/>
  </si>
  <si>
    <t>CSHBTAN-SUS-M8-20</t>
    <phoneticPr fontId="4"/>
  </si>
  <si>
    <t>ﾎﾞﾀﾝﾎﾞﾙﾄ</t>
    <phoneticPr fontId="4"/>
  </si>
  <si>
    <t>MVBLK-AMW-38D-B6N5B</t>
    <phoneticPr fontId="4"/>
  </si>
  <si>
    <t>SETD0082-Z10補強ベース</t>
    <phoneticPr fontId="4"/>
  </si>
  <si>
    <t>MVSHM-3N02050-38F-68EBP</t>
    <phoneticPr fontId="4"/>
  </si>
  <si>
    <t>SETD0082-Z11補強ブラケット</t>
    <phoneticPr fontId="4"/>
  </si>
  <si>
    <t>37303-3122-000FL-8P</t>
    <phoneticPr fontId="4"/>
  </si>
  <si>
    <t>e-CONﾒｽ(黄)</t>
    <rPh sb="8" eb="9">
      <t>コウ</t>
    </rPh>
    <phoneticPr fontId="4"/>
  </si>
  <si>
    <t>37103-3101-000FL-8P</t>
    <phoneticPr fontId="4"/>
  </si>
  <si>
    <t>e-CONｵｽ(赤)</t>
    <rPh sb="8" eb="9">
      <t>アカ</t>
    </rPh>
    <phoneticPr fontId="4"/>
  </si>
  <si>
    <t>ｴｱ継手 @4</t>
    <rPh sb="2" eb="4">
      <t>ツギテ</t>
    </rPh>
    <phoneticPr fontId="4"/>
  </si>
  <si>
    <t>藤本電器㈱(エア・ブラウン㈱)</t>
    <rPh sb="0" eb="2">
      <t>フジモト</t>
    </rPh>
    <rPh sb="2" eb="4">
      <t>デンキ</t>
    </rPh>
    <phoneticPr fontId="4"/>
  </si>
  <si>
    <t>JR3304</t>
    <phoneticPr fontId="4"/>
  </si>
  <si>
    <t>見積№HQ22-0820</t>
    <rPh sb="0" eb="2">
      <t>ミツ</t>
    </rPh>
    <phoneticPr fontId="4"/>
  </si>
  <si>
    <t>エア継手</t>
    <rPh sb="2" eb="4">
      <t>ツギテ</t>
    </rPh>
    <phoneticPr fontId="4"/>
  </si>
  <si>
    <t>見積№22-22-01229A</t>
    <rPh sb="0" eb="2">
      <t>ミツ</t>
    </rPh>
    <phoneticPr fontId="4"/>
  </si>
  <si>
    <t>アズワン</t>
    <phoneticPr fontId="4"/>
  </si>
  <si>
    <t>30ccﾐﾆｶｯﾌﾟ</t>
    <phoneticPr fontId="4"/>
  </si>
  <si>
    <t>見積No.287473-1</t>
    <rPh sb="0" eb="2">
      <t>ミツモリ</t>
    </rPh>
    <phoneticPr fontId="4"/>
  </si>
  <si>
    <t>KCC7-7100-210226-408</t>
    <phoneticPr fontId="4"/>
  </si>
  <si>
    <t>Web設計ﾊｰﾈｽ</t>
    <phoneticPr fontId="4"/>
  </si>
  <si>
    <t>200761(NORIKANE)で発注済み。</t>
    <rPh sb="17" eb="20">
      <t>ハッチュウズ</t>
    </rPh>
    <phoneticPr fontId="4"/>
  </si>
  <si>
    <t xml:space="preserve">MSSFS4-6 </t>
    <phoneticPr fontId="4"/>
  </si>
  <si>
    <t>止めﾈｼﾞ</t>
    <phoneticPr fontId="4"/>
  </si>
  <si>
    <t>Z08.30.048.0-32-080.30.12PZ</t>
    <phoneticPr fontId="4"/>
  </si>
  <si>
    <t>加工品</t>
    <rPh sb="0" eb="2">
      <t>カコウ</t>
    </rPh>
    <rPh sb="2" eb="3">
      <t>ヒン</t>
    </rPh>
    <phoneticPr fontId="4"/>
  </si>
  <si>
    <t>MVSHM-3N02052005011-2CY-96G4X</t>
    <phoneticPr fontId="4"/>
  </si>
  <si>
    <t>SETE0039-Z01固定端板金</t>
    <phoneticPr fontId="4"/>
  </si>
  <si>
    <t>MVSHM-3N02052004008-2CY-XBML9</t>
    <phoneticPr fontId="4"/>
  </si>
  <si>
    <t>SETE0039-Z02移動端板金</t>
    <phoneticPr fontId="4"/>
  </si>
  <si>
    <t>MVSHM-3N02052010018-2CY-XNM39</t>
    <phoneticPr fontId="4"/>
  </si>
  <si>
    <t>SETE0039-Z03Y軸ヘッド板金</t>
    <phoneticPr fontId="4"/>
  </si>
  <si>
    <t>HFSF5-2040-63</t>
    <phoneticPr fontId="4"/>
  </si>
  <si>
    <t>CSH-SUS-M4-70</t>
    <phoneticPr fontId="4"/>
  </si>
  <si>
    <t>日産ネジ</t>
    <rPh sb="0" eb="2">
      <t>ニッサン</t>
    </rPh>
    <phoneticPr fontId="4"/>
  </si>
  <si>
    <t xml:space="preserve">FNT3 </t>
  </si>
  <si>
    <t>RSCB4-12</t>
    <phoneticPr fontId="4"/>
  </si>
  <si>
    <t>MVSHM-3N02050008019-2CY-98PP9</t>
    <phoneticPr fontId="4"/>
  </si>
  <si>
    <t>SETE0039-Z05カップ板金</t>
    <phoneticPr fontId="4"/>
  </si>
  <si>
    <t>MVBLK-ACW-2CY-XL8BX</t>
    <phoneticPr fontId="4"/>
  </si>
  <si>
    <t>SETE0039-Z06カップ受け</t>
    <phoneticPr fontId="4"/>
  </si>
  <si>
    <t>SHSPMN10-25</t>
    <phoneticPr fontId="4"/>
  </si>
  <si>
    <t>MVBLK-ACW-2CY-934EX</t>
    <phoneticPr fontId="4"/>
  </si>
  <si>
    <t>SETE0039-Y01ツール板</t>
    <phoneticPr fontId="4"/>
  </si>
  <si>
    <t>MVBLK-ACW-2CY-9J6L9</t>
    <phoneticPr fontId="4"/>
  </si>
  <si>
    <t>SETE0039-Y02バルブホルダ</t>
    <phoneticPr fontId="4"/>
  </si>
  <si>
    <t>CSHBTT-SUS-M4-5</t>
    <phoneticPr fontId="4"/>
  </si>
  <si>
    <t>低頭六角穴付ﾎﾞﾙﾄ</t>
    <phoneticPr fontId="4"/>
  </si>
  <si>
    <t>NOOSP4-16</t>
    <phoneticPr fontId="4"/>
  </si>
  <si>
    <t>パッド付ローレットノブ</t>
    <phoneticPr fontId="4"/>
  </si>
  <si>
    <t>MVBLK-ACW-2CY-XD6PX</t>
    <phoneticPr fontId="4"/>
  </si>
  <si>
    <t>SETE0039-X01ベース板</t>
    <phoneticPr fontId="4"/>
  </si>
  <si>
    <t>MVBLK-ACW-2DY-8LYMY</t>
    <phoneticPr fontId="4"/>
  </si>
  <si>
    <t>SETE0039-X02Aレール @2</t>
    <phoneticPr fontId="4"/>
  </si>
  <si>
    <t>MVBLK-ACW-2CY-9R479</t>
    <phoneticPr fontId="4"/>
  </si>
  <si>
    <t>SETE0039-X03ガイドレール @2</t>
    <phoneticPr fontId="4"/>
  </si>
  <si>
    <t>MVBLK-ACW-2CY-XMNP9</t>
    <phoneticPr fontId="4"/>
  </si>
  <si>
    <t>SETE0039-X04ブロック @4</t>
    <phoneticPr fontId="4"/>
  </si>
  <si>
    <t>MVBLK-SUN-2CY-94PJ9</t>
  </si>
  <si>
    <t>SETE0039-X05ブラケット @4</t>
    <phoneticPr fontId="4"/>
  </si>
  <si>
    <t>MVBLK-ACW-2CY-9G3W9</t>
    <phoneticPr fontId="4"/>
  </si>
  <si>
    <t>SETE0039-X06ガイドブロック @4</t>
  </si>
  <si>
    <t>Thai TOYO DENSO</t>
    <phoneticPr fontId="4"/>
  </si>
  <si>
    <t>竹内（則包）</t>
    <rPh sb="0" eb="2">
      <t>タケウチ</t>
    </rPh>
    <rPh sb="3" eb="5">
      <t>ノリカネ</t>
    </rPh>
    <phoneticPr fontId="4"/>
  </si>
  <si>
    <t>輸出先：タイ 取説：英語版</t>
    <rPh sb="0" eb="3">
      <t>ユシュツサキ</t>
    </rPh>
    <rPh sb="7" eb="9">
      <t>トリセツ</t>
    </rPh>
    <rPh sb="10" eb="12">
      <t>エイゴ</t>
    </rPh>
    <rPh sb="12" eb="13">
      <t>バン</t>
    </rPh>
    <phoneticPr fontId="4"/>
  </si>
  <si>
    <t>2/16.ﾁｬｰﾀｰ便</t>
    <rPh sb="10" eb="11">
      <t>ビン</t>
    </rPh>
    <phoneticPr fontId="4"/>
  </si>
  <si>
    <t>KCC7-8000-210226-409</t>
    <phoneticPr fontId="4"/>
  </si>
  <si>
    <t>web設計ﾊｰﾈｽ</t>
    <phoneticPr fontId="4"/>
  </si>
  <si>
    <t>ｵﾑﾛﾝｱﾐｭｰｽﾞﾒﾝﾄ㈱(ｴｱ･ﾌﾞﾗｳﾝ㈱)</t>
    <phoneticPr fontId="4"/>
  </si>
  <si>
    <t>田中（則包）</t>
    <rPh sb="0" eb="2">
      <t>タナカ</t>
    </rPh>
    <rPh sb="3" eb="5">
      <t>ノリカネ</t>
    </rPh>
    <phoneticPr fontId="4"/>
  </si>
  <si>
    <t>AXA600-HV</t>
    <phoneticPr fontId="4"/>
  </si>
  <si>
    <t>AXELIAｼﾘｰｽﾞAXA-HV（600角）</t>
    <phoneticPr fontId="4"/>
  </si>
  <si>
    <t>専用PCｺﾝﾄﾛｰﾗ ﾓﾆﾀｰ ｷｰﾎﾞｰﾄﾞ &amp; ﾏｳｽ【ﾛﾎﾞｯﾄ付属品】</t>
    <rPh sb="35" eb="38">
      <t>フゾクヒン</t>
    </rPh>
    <phoneticPr fontId="4"/>
  </si>
  <si>
    <t>PCｿﾌﾄ 外部ｽｲｯﾁ 含む【ﾛﾎﾞｯﾄ付属品】</t>
    <phoneticPr fontId="4"/>
  </si>
  <si>
    <t>AW20-01BE-D</t>
    <phoneticPr fontId="4"/>
  </si>
  <si>
    <t>見積No.22-22-01540A</t>
    <rPh sb="0" eb="2">
      <t>ミツモリ</t>
    </rPh>
    <phoneticPr fontId="4"/>
  </si>
  <si>
    <t>ｴｱ継手</t>
    <phoneticPr fontId="4"/>
  </si>
  <si>
    <t>ARM5SB-27-A</t>
    <phoneticPr fontId="4"/>
  </si>
  <si>
    <t>ﾚｷﾞｭﾚｰﾀ</t>
    <phoneticPr fontId="4"/>
  </si>
  <si>
    <t>SS5Y3-20-02</t>
    <phoneticPr fontId="4"/>
  </si>
  <si>
    <t>*SY3120-5MOZ-C4</t>
    <phoneticPr fontId="4"/>
  </si>
  <si>
    <t>ﾌﾞﾗﾝｷﾝｸﾞﾌﾟﾚｰﾄ</t>
    <phoneticPr fontId="4"/>
  </si>
  <si>
    <t>ｺﾈｸﾀ付ｹｰﾌﾞﾙ</t>
    <phoneticPr fontId="4"/>
  </si>
  <si>
    <t>MDSUB7-90D-S79</t>
    <phoneticPr fontId="4"/>
  </si>
  <si>
    <t>ﾛｰﾀﾘｰｱｸﾁｭｴｰﾀ</t>
    <phoneticPr fontId="4"/>
  </si>
  <si>
    <t>KQ2H06-01AS</t>
    <phoneticPr fontId="4"/>
  </si>
  <si>
    <t>見積No.22-22-01558A</t>
    <rPh sb="0" eb="2">
      <t>ミツモリ</t>
    </rPh>
    <phoneticPr fontId="4"/>
  </si>
  <si>
    <t>KQ2U06-00A</t>
    <phoneticPr fontId="4"/>
  </si>
  <si>
    <t>ｵﾑﾛﾝ</t>
    <phoneticPr fontId="4"/>
  </si>
  <si>
    <t>ｽﾄｯﾊﾟｰ</t>
    <phoneticPr fontId="4"/>
  </si>
  <si>
    <t>ｷｰｴﾝｽ</t>
    <phoneticPr fontId="4"/>
  </si>
  <si>
    <t>IG-028</t>
    <phoneticPr fontId="4"/>
  </si>
  <si>
    <t>ｾﾝｻ</t>
    <phoneticPr fontId="4"/>
  </si>
  <si>
    <t>見積No.17927533</t>
    <rPh sb="0" eb="2">
      <t>ミツモリ</t>
    </rPh>
    <phoneticPr fontId="4"/>
  </si>
  <si>
    <t>IG-1500</t>
    <phoneticPr fontId="4"/>
  </si>
  <si>
    <t>ｱﾝﾌﾟ</t>
    <phoneticPr fontId="4"/>
  </si>
  <si>
    <t>出精値引</t>
    <rPh sb="0" eb="4">
      <t>シュッセイネビ</t>
    </rPh>
    <phoneticPr fontId="4"/>
  </si>
  <si>
    <t>202663(NORIKANE)で発注済み。</t>
  </si>
  <si>
    <t>CSH-SUS-M5-60</t>
    <phoneticPr fontId="4"/>
  </si>
  <si>
    <t>MVBLK-AMW-39D-C1BAX</t>
    <phoneticPr fontId="4"/>
  </si>
  <si>
    <t>SETE0127-Y01ツール板</t>
    <phoneticPr fontId="4"/>
  </si>
  <si>
    <t>MVBLK-AMW-39C-R1NGM</t>
    <phoneticPr fontId="4"/>
  </si>
  <si>
    <t>SETE0127-Y02補助板</t>
    <phoneticPr fontId="4"/>
  </si>
  <si>
    <t>MVBLK-AMW-39G-MMX7H</t>
    <phoneticPr fontId="4"/>
  </si>
  <si>
    <t>SETE0127-Y03バルブホルダ</t>
    <phoneticPr fontId="4"/>
  </si>
  <si>
    <t>MVBLK-AMW-39C-HL6R2</t>
    <phoneticPr fontId="4"/>
  </si>
  <si>
    <t>SETE0127-Y04カメラベース</t>
    <phoneticPr fontId="4"/>
  </si>
  <si>
    <t>MVSHM-3N02002-39C-K3TJA</t>
    <phoneticPr fontId="4"/>
  </si>
  <si>
    <t>SETE0127-Y05配線受け板金</t>
    <rPh sb="12" eb="15">
      <t>ハイセンウ</t>
    </rPh>
    <rPh sb="16" eb="18">
      <t>バンキン</t>
    </rPh>
    <phoneticPr fontId="4"/>
  </si>
  <si>
    <t>CSH-SUS-M4-60</t>
    <phoneticPr fontId="4"/>
  </si>
  <si>
    <t>UC-0206</t>
    <phoneticPr fontId="4"/>
  </si>
  <si>
    <t>六角穴付ﾎﾞﾙﾄ @8</t>
    <phoneticPr fontId="4"/>
  </si>
  <si>
    <t>鍋屋</t>
    <phoneticPr fontId="4"/>
  </si>
  <si>
    <t>SCBS-M4-16-FB</t>
    <phoneticPr fontId="4"/>
  </si>
  <si>
    <t>ｸﾗﾝﾌﾟﾎﾞﾙﾄ</t>
    <phoneticPr fontId="4"/>
  </si>
  <si>
    <t>PACK-PKN4-B</t>
    <phoneticPr fontId="4"/>
  </si>
  <si>
    <t>圧入ﾉﾌﾞ</t>
    <phoneticPr fontId="4"/>
  </si>
  <si>
    <t>MVBLK-AMW-39C-PUDZ7</t>
    <phoneticPr fontId="4"/>
  </si>
  <si>
    <t>SETE0127-X01ベース板</t>
    <phoneticPr fontId="4"/>
  </si>
  <si>
    <t>MVBLK-AMW-39C-7EPFK</t>
    <phoneticPr fontId="4"/>
  </si>
  <si>
    <t>SETE0127-X02レール</t>
    <phoneticPr fontId="4"/>
  </si>
  <si>
    <t>MVBLK-AMW-39D-FSRP4</t>
    <phoneticPr fontId="4"/>
  </si>
  <si>
    <t>SETE0127-X03ガイドレール</t>
    <phoneticPr fontId="4"/>
  </si>
  <si>
    <t>MVBLK-AMW-39D-6C4HA</t>
    <phoneticPr fontId="4"/>
  </si>
  <si>
    <t>SETE0127-X04ロックブロック</t>
    <phoneticPr fontId="4"/>
  </si>
  <si>
    <t>MVBLK-SUN-2GK-LD3EE</t>
    <phoneticPr fontId="4"/>
  </si>
  <si>
    <t>SETE0050-X05ブラケット</t>
    <phoneticPr fontId="4"/>
  </si>
  <si>
    <t>MVBLK-ACW-2GK-P66MG</t>
    <phoneticPr fontId="4"/>
  </si>
  <si>
    <t>SETE0050-X06ガイドブロック</t>
    <phoneticPr fontId="4"/>
  </si>
  <si>
    <t>KBXA-SUD-T1.5-A100-B100-L100</t>
    <phoneticPr fontId="4"/>
  </si>
  <si>
    <t>金属ｶｯﾌﾟ</t>
  </si>
  <si>
    <t>STXS100</t>
    <phoneticPr fontId="4"/>
  </si>
  <si>
    <t>受け板金</t>
    <phoneticPr fontId="4"/>
  </si>
  <si>
    <t>CSPCSA-SUS-M4-6</t>
    <phoneticPr fontId="4"/>
  </si>
  <si>
    <t>皿ﾈｼﾞ</t>
    <phoneticPr fontId="4"/>
  </si>
  <si>
    <t>SLSBF8-100-M4-N4-LVC</t>
    <phoneticPr fontId="4"/>
  </si>
  <si>
    <t>六角支柱</t>
    <phoneticPr fontId="4"/>
  </si>
  <si>
    <t>MSSFS4-12</t>
    <phoneticPr fontId="4"/>
  </si>
  <si>
    <t>M4x8止めﾈｼﾞ</t>
    <phoneticPr fontId="4"/>
  </si>
  <si>
    <t>SCB4-25</t>
    <phoneticPr fontId="4"/>
  </si>
  <si>
    <t>六角穴付ﾎﾞﾙﾄ @5</t>
    <rPh sb="0" eb="4">
      <t>ロッカクアナツキ</t>
    </rPh>
    <phoneticPr fontId="4"/>
  </si>
  <si>
    <t>FWZJJ-D42-V38-PM5-H12-T20</t>
    <phoneticPr fontId="4"/>
  </si>
  <si>
    <t>樹脂ｶﾗｰ</t>
    <phoneticPr fontId="4"/>
  </si>
  <si>
    <t>SETGR10-150</t>
    <phoneticPr fontId="4"/>
  </si>
  <si>
    <t>MTQAM10</t>
    <phoneticPr fontId="4"/>
  </si>
  <si>
    <t>MVBLK-AMW-39D-MBCTG</t>
    <phoneticPr fontId="4"/>
  </si>
  <si>
    <t>SETE0127-Z01カップ受けベース</t>
    <phoneticPr fontId="4"/>
  </si>
  <si>
    <t>MVSHM-3N02050-39D-MSUKT</t>
    <phoneticPr fontId="4"/>
  </si>
  <si>
    <t>SETE0127-Z02板金</t>
    <phoneticPr fontId="4"/>
  </si>
  <si>
    <t>DC-C8-J13-B5-1R</t>
    <phoneticPr fontId="4"/>
  </si>
  <si>
    <t>Dsub37Pﾌｰﾄﾞ</t>
    <phoneticPr fontId="4"/>
  </si>
  <si>
    <t>MWS-DS37A-HT37</t>
    <phoneticPr fontId="4"/>
  </si>
  <si>
    <t>Dsub37P端子台</t>
    <phoneticPr fontId="4"/>
  </si>
  <si>
    <t>R03J-JSP-F-2-3</t>
    <phoneticPr fontId="4"/>
  </si>
  <si>
    <t>延長ｹｰﾌﾞﾙ</t>
    <rPh sb="0" eb="2">
      <t>エンチョウ</t>
    </rPh>
    <phoneticPr fontId="4"/>
  </si>
  <si>
    <t>MVSHM-3N02058-35Y-M3CBC</t>
    <phoneticPr fontId="4"/>
  </si>
  <si>
    <t>SETE0121-Z01_AXA600背板板金</t>
    <phoneticPr fontId="4"/>
  </si>
  <si>
    <t>37303-3163-000FL-8P</t>
    <phoneticPr fontId="4"/>
  </si>
  <si>
    <t>e-CON3Pﾒｽ(橙)</t>
    <rPh sb="10" eb="11">
      <t>ダイダイ</t>
    </rPh>
    <phoneticPr fontId="4"/>
  </si>
  <si>
    <t>e-CON3Pﾒｽ(黄)</t>
    <rPh sb="10" eb="11">
      <t>コウ</t>
    </rPh>
    <phoneticPr fontId="4"/>
  </si>
  <si>
    <t>e-CON3Pｵｽ(赤)</t>
    <rPh sb="10" eb="11">
      <t>アカ</t>
    </rPh>
    <phoneticPr fontId="4"/>
  </si>
  <si>
    <t>NA3GH-24-3-5</t>
    <phoneticPr fontId="4"/>
  </si>
  <si>
    <t>ｹｰﾌﾞﾙ</t>
    <phoneticPr fontId="4"/>
  </si>
  <si>
    <t>SS300R-24-6-5</t>
    <phoneticPr fontId="4"/>
  </si>
  <si>
    <t>デンカエレクトロン</t>
    <phoneticPr fontId="4"/>
  </si>
  <si>
    <t>DK-1-40-10P</t>
    <phoneticPr fontId="4"/>
  </si>
  <si>
    <t>ネジ式結束バンド固定具</t>
    <phoneticPr fontId="4"/>
  </si>
  <si>
    <t>MVSHM-3N02050005013-JPA25G7CB111AA</t>
    <phoneticPr fontId="4"/>
  </si>
  <si>
    <t>SETA0010-Z04位置決めベース</t>
    <phoneticPr fontId="4"/>
  </si>
  <si>
    <t>MVSHM-3N03002003003-JPA25GYD1111AA</t>
    <phoneticPr fontId="4"/>
  </si>
  <si>
    <t>SETA0010-Z02角度切替ベース</t>
    <phoneticPr fontId="4"/>
  </si>
  <si>
    <t>MVSHM-3N02050002004-JPA25GP0K111AA</t>
    <phoneticPr fontId="4"/>
  </si>
  <si>
    <t>SETA0010-Z03角度切替ブラケット</t>
    <phoneticPr fontId="4"/>
  </si>
  <si>
    <t>MVSHM-6N00300-39D-YE7F8</t>
    <phoneticPr fontId="4"/>
  </si>
  <si>
    <t>SETE0127-Z03シム板</t>
    <phoneticPr fontId="4"/>
  </si>
  <si>
    <t>MVSHM-3N02002-39D-A1ETE</t>
    <phoneticPr fontId="4"/>
  </si>
  <si>
    <t>SETE0127-Z04押え板</t>
    <phoneticPr fontId="4"/>
  </si>
  <si>
    <t>旭東電気株式会社</t>
    <phoneticPr fontId="4"/>
  </si>
  <si>
    <t>福島</t>
    <rPh sb="0" eb="2">
      <t>フクシマ</t>
    </rPh>
    <phoneticPr fontId="4"/>
  </si>
  <si>
    <t>Ｎo.202780</t>
    <phoneticPr fontId="4"/>
  </si>
  <si>
    <t>SETB0106-A01　JR2403N+SV70ﾛ-ﾀﾘｰｱｸﾁｭｴｰﾀ+配電BOX</t>
    <phoneticPr fontId="4"/>
  </si>
  <si>
    <t>JR2403N用Z軸強化ばね　</t>
    <rPh sb="7" eb="8">
      <t>ヨウ</t>
    </rPh>
    <rPh sb="9" eb="10">
      <t>ジク</t>
    </rPh>
    <rPh sb="10" eb="12">
      <t>キョウカ</t>
    </rPh>
    <phoneticPr fontId="4"/>
  </si>
  <si>
    <t>JR2403N用　強化ばね　1式（2本）</t>
    <rPh sb="7" eb="8">
      <t>ヨウ</t>
    </rPh>
    <rPh sb="9" eb="11">
      <t>キョウカ</t>
    </rPh>
    <rPh sb="15" eb="16">
      <t>シキ</t>
    </rPh>
    <rPh sb="18" eb="19">
      <t>ホン</t>
    </rPh>
    <phoneticPr fontId="4"/>
  </si>
  <si>
    <t>1/20・仙台営業所着</t>
    <rPh sb="5" eb="7">
      <t>センダイ</t>
    </rPh>
    <rPh sb="7" eb="9">
      <t>エイギョウ</t>
    </rPh>
    <rPh sb="9" eb="10">
      <t>ショ</t>
    </rPh>
    <rPh sb="10" eb="11">
      <t>チャク</t>
    </rPh>
    <phoneticPr fontId="4"/>
  </si>
  <si>
    <t>1/17・仙台営業所着</t>
    <rPh sb="5" eb="7">
      <t>センダイ</t>
    </rPh>
    <rPh sb="7" eb="9">
      <t>エイギョウ</t>
    </rPh>
    <rPh sb="9" eb="10">
      <t>ショ</t>
    </rPh>
    <rPh sb="10" eb="11">
      <t>チャク</t>
    </rPh>
    <phoneticPr fontId="4"/>
  </si>
  <si>
    <t xml:space="preserve">荷造り運賃 </t>
    <rPh sb="0" eb="2">
      <t>ニヅク</t>
    </rPh>
    <rPh sb="3" eb="5">
      <t>ウンチン</t>
    </rPh>
    <phoneticPr fontId="4"/>
  </si>
  <si>
    <t>お客先名</t>
  </si>
  <si>
    <t>旭東電気株式会社</t>
    <phoneticPr fontId="28"/>
  </si>
  <si>
    <t>合計金額</t>
  </si>
  <si>
    <t>担当営業</t>
  </si>
  <si>
    <t>福島</t>
    <rPh sb="0" eb="2">
      <t>フクシマ</t>
    </rPh>
    <phoneticPr fontId="28"/>
  </si>
  <si>
    <t>受注番号</t>
  </si>
  <si>
    <t>Ｎo.202780</t>
    <phoneticPr fontId="28"/>
  </si>
  <si>
    <t>SETB0106-A01　JR2403N+SV70ﾛ-ﾀﾘｰｱｸﾁｭｴｰﾀ+配電BOX</t>
    <phoneticPr fontId="28"/>
  </si>
  <si>
    <t>希望納期</t>
  </si>
  <si>
    <t>最終納品</t>
  </si>
  <si>
    <t>出荷依頼項目NO.</t>
    <rPh sb="0" eb="4">
      <t>シュッカイライ</t>
    </rPh>
    <rPh sb="4" eb="6">
      <t>コウモク</t>
    </rPh>
    <phoneticPr fontId="28"/>
  </si>
  <si>
    <t>見積り分類</t>
  </si>
  <si>
    <t>メーカー</t>
  </si>
  <si>
    <t>仕入先</t>
  </si>
  <si>
    <t>品名 / 型式</t>
  </si>
  <si>
    <t>分類合計</t>
  </si>
  <si>
    <t>詳細</t>
  </si>
  <si>
    <t>備考</t>
  </si>
  <si>
    <t>技術分類</t>
  </si>
  <si>
    <t>発注日</t>
  </si>
  <si>
    <t>発注</t>
  </si>
  <si>
    <t>納期</t>
  </si>
  <si>
    <t>入荷予定日</t>
  </si>
  <si>
    <t>入荷日</t>
  </si>
  <si>
    <t>ツ－ル治具部分</t>
  </si>
  <si>
    <t>AETTS10-117-SC46.5-M3-N3</t>
    <phoneticPr fontId="28"/>
  </si>
  <si>
    <t>円形支柱－両端めねじ</t>
    <phoneticPr fontId="28"/>
  </si>
  <si>
    <t>全1/19ミスミ分仙台着</t>
    <rPh sb="0" eb="1">
      <t>ゼン</t>
    </rPh>
    <rPh sb="8" eb="9">
      <t>ブン</t>
    </rPh>
    <rPh sb="9" eb="11">
      <t>センダイ</t>
    </rPh>
    <rPh sb="11" eb="12">
      <t>ツ</t>
    </rPh>
    <phoneticPr fontId="28"/>
  </si>
  <si>
    <t>3日間</t>
    <rPh sb="1" eb="2">
      <t>ヒ</t>
    </rPh>
    <rPh sb="2" eb="3">
      <t>カン</t>
    </rPh>
    <phoneticPr fontId="28"/>
  </si>
  <si>
    <t>ＳＭＣ</t>
    <phoneticPr fontId="4"/>
  </si>
  <si>
    <t>MSQB10R-M9N</t>
    <phoneticPr fontId="4"/>
  </si>
  <si>
    <t>ロータリシリンダ</t>
    <phoneticPr fontId="4"/>
  </si>
  <si>
    <t>https://www.monotaro.com/g/00231808/?t.mpn=msqb10r-m9nz</t>
    <phoneticPr fontId="28"/>
  </si>
  <si>
    <r>
      <t>1</t>
    </r>
    <r>
      <rPr>
        <sz val="11"/>
        <color theme="1"/>
        <rFont val="游ゴシック"/>
        <family val="3"/>
        <charset val="128"/>
        <scheme val="minor"/>
      </rPr>
      <t>/23・仙台営業所着</t>
    </r>
    <rPh sb="5" eb="7">
      <t>センダイ</t>
    </rPh>
    <rPh sb="7" eb="11">
      <t>エイギョウショチャク</t>
    </rPh>
    <phoneticPr fontId="28"/>
  </si>
  <si>
    <t>AS1201F-M5-04A</t>
    <phoneticPr fontId="4"/>
  </si>
  <si>
    <t>スピコン</t>
    <phoneticPr fontId="4"/>
  </si>
  <si>
    <t>3日目</t>
    <rPh sb="1" eb="2">
      <t>ヒ</t>
    </rPh>
    <rPh sb="2" eb="3">
      <t>メ</t>
    </rPh>
    <phoneticPr fontId="4"/>
  </si>
  <si>
    <t>PSSFGW10-44-M5-N5-WRC11-Y4</t>
    <phoneticPr fontId="28"/>
  </si>
  <si>
    <t>シャフト　両端めねじタイプ</t>
    <phoneticPr fontId="28"/>
  </si>
  <si>
    <t>RACW30-40-10</t>
    <phoneticPr fontId="28"/>
  </si>
  <si>
    <t>リブ</t>
    <phoneticPr fontId="4"/>
  </si>
  <si>
    <t>8日間</t>
    <rPh sb="1" eb="2">
      <t>ヒ</t>
    </rPh>
    <rPh sb="2" eb="3">
      <t>カン</t>
    </rPh>
    <phoneticPr fontId="28"/>
  </si>
  <si>
    <t xml:space="preserve">MVBLK-AMW-2GL-8WK59    </t>
    <phoneticPr fontId="28"/>
  </si>
  <si>
    <t xml:space="preserve"> SETB0047-Y04　SV51、SV70、SV91、SV97用ホルダ(P=25)</t>
    <rPh sb="33" eb="34">
      <t>ヨウ</t>
    </rPh>
    <phoneticPr fontId="4"/>
  </si>
  <si>
    <t>SCB4-16</t>
    <phoneticPr fontId="28"/>
  </si>
  <si>
    <r>
      <t>六角穴付ボル</t>
    </r>
    <r>
      <rPr>
        <sz val="11"/>
        <rFont val="游ゴシック"/>
        <family val="3"/>
        <charset val="128"/>
        <scheme val="minor"/>
      </rPr>
      <t xml:space="preserve">ト  　2本　  </t>
    </r>
    <phoneticPr fontId="28"/>
  </si>
  <si>
    <t xml:space="preserve">SCB6-10 </t>
    <phoneticPr fontId="28"/>
  </si>
  <si>
    <t>六角穴付ボルト</t>
    <phoneticPr fontId="28"/>
  </si>
  <si>
    <t>MS3-35</t>
    <phoneticPr fontId="28"/>
  </si>
  <si>
    <t>ノックピン</t>
    <phoneticPr fontId="28"/>
  </si>
  <si>
    <t>8日目</t>
    <rPh sb="1" eb="2">
      <t>ヒ</t>
    </rPh>
    <rPh sb="2" eb="3">
      <t>メ</t>
    </rPh>
    <phoneticPr fontId="4"/>
  </si>
  <si>
    <t>MVBLK-AMW-2UH-4X1XW</t>
    <phoneticPr fontId="28"/>
  </si>
  <si>
    <t>SETB0075-X02　RA取付板</t>
    <phoneticPr fontId="28"/>
  </si>
  <si>
    <t>CBSST8-16</t>
    <phoneticPr fontId="28"/>
  </si>
  <si>
    <t>低頭六角穴付ボルト</t>
    <phoneticPr fontId="28"/>
  </si>
  <si>
    <t>MS3-10</t>
    <phoneticPr fontId="28"/>
  </si>
  <si>
    <t xml:space="preserve"> ノックピン     11　本　　　   </t>
    <phoneticPr fontId="28"/>
  </si>
  <si>
    <t xml:space="preserve">SCB5-10 </t>
    <phoneticPr fontId="28"/>
  </si>
  <si>
    <r>
      <t xml:space="preserve">六角穴付ボルト   </t>
    </r>
    <r>
      <rPr>
        <sz val="11"/>
        <color rgb="FFFF0000"/>
        <rFont val="游ゴシック"/>
        <family val="3"/>
        <charset val="128"/>
        <scheme val="minor"/>
      </rPr>
      <t>2本　  社内在庫使用</t>
    </r>
    <rPh sb="11" eb="12">
      <t>ホン</t>
    </rPh>
    <phoneticPr fontId="28"/>
  </si>
  <si>
    <t>MVBLK-AMW-2UH-LT9DG</t>
    <phoneticPr fontId="28"/>
  </si>
  <si>
    <t>SETB0075-X03　シャフトホルダ変換板</t>
    <phoneticPr fontId="28"/>
  </si>
  <si>
    <t>CBSST5-16</t>
    <phoneticPr fontId="28"/>
  </si>
  <si>
    <r>
      <t>低頭六角穴付ボルト  1　本　</t>
    </r>
    <r>
      <rPr>
        <sz val="11"/>
        <color rgb="FFFF0000"/>
        <rFont val="游ゴシック"/>
        <family val="3"/>
        <charset val="128"/>
        <scheme val="minor"/>
      </rPr>
      <t xml:space="preserve">　まとめて発注　　 </t>
    </r>
    <phoneticPr fontId="28"/>
  </si>
  <si>
    <t>MS3-6</t>
    <phoneticPr fontId="28"/>
  </si>
  <si>
    <r>
      <t>ノックピン　－プラス公差－　1本　</t>
    </r>
    <r>
      <rPr>
        <sz val="11"/>
        <color rgb="FFFF0000"/>
        <rFont val="游ゴシック"/>
        <family val="3"/>
        <charset val="128"/>
        <scheme val="minor"/>
      </rPr>
      <t>まとめて発注</t>
    </r>
    <rPh sb="15" eb="16">
      <t>ホン</t>
    </rPh>
    <rPh sb="21" eb="23">
      <t>ハッチュウ</t>
    </rPh>
    <phoneticPr fontId="28"/>
  </si>
  <si>
    <r>
      <t xml:space="preserve">ノックピン　　　　 4　本　　　    </t>
    </r>
    <r>
      <rPr>
        <sz val="11"/>
        <color rgb="FFFF0000"/>
        <rFont val="游ゴシック"/>
        <family val="3"/>
        <charset val="128"/>
        <scheme val="minor"/>
      </rPr>
      <t>まとめて発注　　</t>
    </r>
    <rPh sb="12" eb="13">
      <t>ホン</t>
    </rPh>
    <phoneticPr fontId="28"/>
  </si>
  <si>
    <t>SCB4-12</t>
    <phoneticPr fontId="28"/>
  </si>
  <si>
    <r>
      <t xml:space="preserve">六角穴付ボルト  </t>
    </r>
    <r>
      <rPr>
        <sz val="11"/>
        <color rgb="FFFF0000"/>
        <rFont val="游ゴシック"/>
        <family val="3"/>
        <charset val="128"/>
        <scheme val="minor"/>
      </rPr>
      <t>4本　  社内在庫使用</t>
    </r>
    <rPh sb="10" eb="11">
      <t>ホン</t>
    </rPh>
    <phoneticPr fontId="28"/>
  </si>
  <si>
    <t>SCB5-12</t>
    <phoneticPr fontId="28"/>
  </si>
  <si>
    <r>
      <t>六角穴付ボルト  　</t>
    </r>
    <r>
      <rPr>
        <sz val="11"/>
        <color rgb="FFFF0000"/>
        <rFont val="游ゴシック"/>
        <family val="3"/>
        <charset val="128"/>
        <scheme val="minor"/>
      </rPr>
      <t xml:space="preserve">2本　 </t>
    </r>
    <phoneticPr fontId="28"/>
  </si>
  <si>
    <t>SSTHS10M-MB</t>
    <phoneticPr fontId="28"/>
  </si>
  <si>
    <t>シャフトホルダ　-ブラケット型スタンダードタイプ</t>
    <phoneticPr fontId="28"/>
  </si>
  <si>
    <t>MVBLK-AMW-2UH-AZWZ7</t>
    <phoneticPr fontId="28"/>
  </si>
  <si>
    <t>SETB0075-X04 セットカラー固定ﾌﾞﾗｹｯﾄ</t>
    <phoneticPr fontId="28"/>
  </si>
  <si>
    <t>CBSST5-12</t>
    <phoneticPr fontId="28"/>
  </si>
  <si>
    <r>
      <t xml:space="preserve">六角穴付ボルト </t>
    </r>
    <r>
      <rPr>
        <sz val="11"/>
        <color rgb="FFFF0000"/>
        <rFont val="游ゴシック"/>
        <family val="3"/>
        <charset val="128"/>
        <scheme val="minor"/>
      </rPr>
      <t xml:space="preserve"> 6本　  社内在庫使用</t>
    </r>
    <rPh sb="10" eb="11">
      <t>ホン</t>
    </rPh>
    <phoneticPr fontId="28"/>
  </si>
  <si>
    <t>SSCMW10</t>
    <phoneticPr fontId="28"/>
  </si>
  <si>
    <t>セットカラー　止めねじ固定</t>
    <phoneticPr fontId="28"/>
  </si>
  <si>
    <t>MVBLK-AMW-2UH-D2WFZ</t>
    <phoneticPr fontId="28"/>
  </si>
  <si>
    <t>SETB0075-Y05  補強ﾌﾞﾛｯｸ</t>
    <phoneticPr fontId="28"/>
  </si>
  <si>
    <t>MVBLK-AMW-2UH-KS44C</t>
    <phoneticPr fontId="28"/>
  </si>
  <si>
    <t>SETB0075-Y06　ﾊﾞﾙﾌﾞﾎﾙﾀﾞｰﾌﾞﾗｹｯﾄ</t>
    <phoneticPr fontId="28"/>
  </si>
  <si>
    <t xml:space="preserve">MS3-10 </t>
    <phoneticPr fontId="28"/>
  </si>
  <si>
    <r>
      <t>ノックピン  6本　　　</t>
    </r>
    <r>
      <rPr>
        <sz val="11"/>
        <color rgb="FFFF0000"/>
        <rFont val="游ゴシック"/>
        <family val="3"/>
        <charset val="128"/>
        <scheme val="minor"/>
      </rPr>
      <t>　    まとめて発注　　　　　　</t>
    </r>
    <r>
      <rPr>
        <sz val="11"/>
        <color theme="1"/>
        <rFont val="游ゴシック"/>
        <family val="3"/>
        <charset val="128"/>
        <scheme val="minor"/>
      </rPr>
      <t>　　　　</t>
    </r>
    <rPh sb="8" eb="9">
      <t>ホン</t>
    </rPh>
    <phoneticPr fontId="28"/>
  </si>
  <si>
    <t xml:space="preserve">SCB4-10 </t>
    <phoneticPr fontId="28"/>
  </si>
  <si>
    <r>
      <t xml:space="preserve">六角穴付ボルト  </t>
    </r>
    <r>
      <rPr>
        <sz val="11"/>
        <color rgb="FFFF0000"/>
        <rFont val="游ゴシック"/>
        <family val="3"/>
        <charset val="128"/>
        <scheme val="minor"/>
      </rPr>
      <t>5本　　  社内在庫使用</t>
    </r>
    <rPh sb="10" eb="11">
      <t>ホン</t>
    </rPh>
    <phoneticPr fontId="28"/>
  </si>
  <si>
    <t>MVBLK-AMW-34E-Z87AW</t>
    <phoneticPr fontId="28"/>
  </si>
  <si>
    <t>SETB0106-Y01　ﾂｰﾙ取付板</t>
    <phoneticPr fontId="28"/>
  </si>
  <si>
    <t>JPLRS4-P5.0-B7.0</t>
    <phoneticPr fontId="28"/>
  </si>
  <si>
    <t>ﾏｰｶｰﾋﾟﾝ</t>
    <phoneticPr fontId="4"/>
  </si>
  <si>
    <r>
      <t xml:space="preserve"> ノックピン    14本    </t>
    </r>
    <r>
      <rPr>
        <sz val="11"/>
        <color rgb="FFFF0000"/>
        <rFont val="游ゴシック"/>
        <family val="3"/>
        <charset val="128"/>
        <scheme val="minor"/>
      </rPr>
      <t>まとめて発注</t>
    </r>
    <rPh sb="12" eb="13">
      <t>ホン</t>
    </rPh>
    <rPh sb="21" eb="23">
      <t>ハッチュウ</t>
    </rPh>
    <phoneticPr fontId="28"/>
  </si>
  <si>
    <t xml:space="preserve">SCB5-8   </t>
    <phoneticPr fontId="28"/>
  </si>
  <si>
    <r>
      <t xml:space="preserve">六角穴付ボルト  </t>
    </r>
    <r>
      <rPr>
        <sz val="11"/>
        <color rgb="FFFF0000"/>
        <rFont val="游ゴシック"/>
        <family val="3"/>
        <charset val="128"/>
        <scheme val="minor"/>
      </rPr>
      <t>2本　  社内在庫使用</t>
    </r>
    <phoneticPr fontId="28"/>
  </si>
  <si>
    <r>
      <t xml:space="preserve">低頭六角穴付ボルト  </t>
    </r>
    <r>
      <rPr>
        <sz val="11"/>
        <color rgb="FFFF0000"/>
        <rFont val="游ゴシック"/>
        <family val="3"/>
        <charset val="128"/>
        <scheme val="minor"/>
      </rPr>
      <t xml:space="preserve"> 2本　</t>
    </r>
    <phoneticPr fontId="28"/>
  </si>
  <si>
    <t>MVBLK-AMW-2UH-KM5D8</t>
    <phoneticPr fontId="28"/>
  </si>
  <si>
    <t>SETB0075-Y07 ｶﾑﾌｧﾛｱ固定ﾌﾞﾛｯｸ</t>
    <phoneticPr fontId="28"/>
  </si>
  <si>
    <t>C-CFA5-13</t>
    <phoneticPr fontId="28"/>
  </si>
  <si>
    <t>カムフォロア　頭部六角穴付　フラットタイプ</t>
    <phoneticPr fontId="28"/>
  </si>
  <si>
    <t>CFBRA5-40</t>
    <phoneticPr fontId="28"/>
  </si>
  <si>
    <t>カムフォロア用ブラケット</t>
    <phoneticPr fontId="28"/>
  </si>
  <si>
    <t>SBCB5-10</t>
    <phoneticPr fontId="28"/>
  </si>
  <si>
    <t>六角穴付ボタンボルト　－ステンレス</t>
    <phoneticPr fontId="28"/>
  </si>
  <si>
    <r>
      <t xml:space="preserve">六角穴付ボル </t>
    </r>
    <r>
      <rPr>
        <sz val="11"/>
        <color rgb="FFFF0000"/>
        <rFont val="游ゴシック"/>
        <family val="3"/>
        <charset val="128"/>
        <scheme val="minor"/>
      </rPr>
      <t xml:space="preserve">  4本　  社内在庫使用</t>
    </r>
    <rPh sb="10" eb="11">
      <t>ホン</t>
    </rPh>
    <phoneticPr fontId="28"/>
  </si>
  <si>
    <t>MVBLK-AMN-34E-4UESX</t>
    <phoneticPr fontId="28"/>
  </si>
  <si>
    <t>SETB0106-Y08 ｶﾑﾌｧﾛｱｶﾞｲﾄﾞ</t>
    <phoneticPr fontId="28"/>
  </si>
  <si>
    <t>MVSHM-3N02006-34E-2RPD7</t>
    <phoneticPr fontId="28"/>
  </si>
  <si>
    <t>SETB0106-Y09 右側ｶﾞｲﾄﾞｶﾊﾞｰ</t>
    <phoneticPr fontId="28"/>
  </si>
  <si>
    <t>MVSHM-3N02006-34E-ZP6EL</t>
    <phoneticPr fontId="28"/>
  </si>
  <si>
    <t>SETB0106-Y10 左側ｶﾞｲﾄﾞｶﾊﾞｰ</t>
    <phoneticPr fontId="28"/>
  </si>
  <si>
    <r>
      <t xml:space="preserve">ノックピン       4×2=8本　　　   </t>
    </r>
    <r>
      <rPr>
        <sz val="11"/>
        <color rgb="FFFF0000"/>
        <rFont val="游ゴシック"/>
        <family val="3"/>
        <charset val="128"/>
        <scheme val="minor"/>
      </rPr>
      <t xml:space="preserve"> まとめて発注</t>
    </r>
    <rPh sb="17" eb="18">
      <t>ホン</t>
    </rPh>
    <phoneticPr fontId="28"/>
  </si>
  <si>
    <t xml:space="preserve">SCB4-12 </t>
    <phoneticPr fontId="28"/>
  </si>
  <si>
    <r>
      <t xml:space="preserve">六角穴付ボル </t>
    </r>
    <r>
      <rPr>
        <sz val="11"/>
        <color rgb="FFFF0000"/>
        <rFont val="游ゴシック"/>
        <family val="3"/>
        <charset val="128"/>
        <scheme val="minor"/>
      </rPr>
      <t xml:space="preserve">  3×2=6本　  社内在庫使用</t>
    </r>
    <rPh sb="14" eb="15">
      <t>ホン</t>
    </rPh>
    <phoneticPr fontId="28"/>
  </si>
  <si>
    <t>SCB4-20</t>
    <phoneticPr fontId="28"/>
  </si>
  <si>
    <r>
      <t>六角穴付ボル  　　　</t>
    </r>
    <r>
      <rPr>
        <sz val="11"/>
        <color rgb="FFFF0000"/>
        <rFont val="游ゴシック"/>
        <family val="3"/>
        <charset val="128"/>
        <scheme val="minor"/>
      </rPr>
      <t>　2本  社内在庫使用</t>
    </r>
    <rPh sb="13" eb="14">
      <t>ホン</t>
    </rPh>
    <rPh sb="16" eb="18">
      <t>シャナイ</t>
    </rPh>
    <rPh sb="18" eb="20">
      <t>ザイコ</t>
    </rPh>
    <rPh sb="20" eb="22">
      <t>シヨウ</t>
    </rPh>
    <phoneticPr fontId="28"/>
  </si>
  <si>
    <t>SFB3-8</t>
    <phoneticPr fontId="28"/>
  </si>
  <si>
    <t>六角穴付皿ボルト　　7×2=14本</t>
    <phoneticPr fontId="28"/>
  </si>
  <si>
    <t>MVSHM-3N02050-34E-AKNL2</t>
  </si>
  <si>
    <t>SETB0106-Y11 上部ｶﾞｲﾄﾞｶﾊﾞｰ</t>
    <rPh sb="13" eb="14">
      <t>ウエ</t>
    </rPh>
    <rPh sb="14" eb="15">
      <t>ブ</t>
    </rPh>
    <phoneticPr fontId="28"/>
  </si>
  <si>
    <t>SBCB3-4</t>
    <phoneticPr fontId="28"/>
  </si>
  <si>
    <t>六角穴付ボタンボルト　</t>
    <phoneticPr fontId="28"/>
  </si>
  <si>
    <t xml:space="preserve">APMTS-N1-T1 </t>
    <phoneticPr fontId="4"/>
  </si>
  <si>
    <t>ねじ変換継手</t>
    <phoneticPr fontId="4"/>
  </si>
  <si>
    <t>電磁弁ﾕﾆｯﾄ部分</t>
    <rPh sb="0" eb="3">
      <t>デンジベン</t>
    </rPh>
    <rPh sb="7" eb="9">
      <t>ブブン</t>
    </rPh>
    <phoneticPr fontId="28"/>
  </si>
  <si>
    <t>MVSHM-3N03002-34E-RNS59</t>
    <phoneticPr fontId="28"/>
  </si>
  <si>
    <t>SETB0106-Z02 電磁弁+レギュラーﾕﾆｯﾄ取付板金</t>
    <phoneticPr fontId="28"/>
  </si>
  <si>
    <t>AW10-M5BG-A</t>
    <phoneticPr fontId="4"/>
  </si>
  <si>
    <t>レギュレータ</t>
    <phoneticPr fontId="4"/>
  </si>
  <si>
    <t>MNCNL6-M5</t>
    <phoneticPr fontId="4"/>
  </si>
  <si>
    <t>ミニチュアワンタッチ継手　エルボ</t>
    <phoneticPr fontId="28"/>
  </si>
  <si>
    <t>SCB4-5</t>
    <phoneticPr fontId="28"/>
  </si>
  <si>
    <r>
      <t>六角穴付ボル  　　　</t>
    </r>
    <r>
      <rPr>
        <sz val="11"/>
        <color rgb="FFFF0000"/>
        <rFont val="游ゴシック"/>
        <family val="3"/>
        <charset val="128"/>
        <scheme val="minor"/>
      </rPr>
      <t xml:space="preserve">　2本  </t>
    </r>
    <rPh sb="13" eb="14">
      <t>ホン</t>
    </rPh>
    <phoneticPr fontId="28"/>
  </si>
  <si>
    <t>SCB4-10</t>
    <phoneticPr fontId="28"/>
  </si>
  <si>
    <t>モノタロウなら8日間</t>
    <rPh sb="8" eb="9">
      <t>ヒ</t>
    </rPh>
    <rPh sb="9" eb="10">
      <t>カン</t>
    </rPh>
    <phoneticPr fontId="28"/>
  </si>
  <si>
    <t xml:space="preserve">SYJ3240-5MOZE-M5  </t>
    <phoneticPr fontId="4"/>
  </si>
  <si>
    <t>電磁弁</t>
    <rPh sb="0" eb="3">
      <t>デンジベン</t>
    </rPh>
    <phoneticPr fontId="4"/>
  </si>
  <si>
    <t>https://www.monotaro.com/p/5685/0394/</t>
    <phoneticPr fontId="28"/>
  </si>
  <si>
    <t>モノタロウなら1日間</t>
    <rPh sb="8" eb="9">
      <t>ヒ</t>
    </rPh>
    <rPh sb="9" eb="10">
      <t>カン</t>
    </rPh>
    <phoneticPr fontId="28"/>
  </si>
  <si>
    <t>SY100-30-4A</t>
    <phoneticPr fontId="4"/>
  </si>
  <si>
    <t>リード線</t>
    <rPh sb="3" eb="4">
      <t>セン</t>
    </rPh>
    <phoneticPr fontId="4"/>
  </si>
  <si>
    <t>https://www.monotaro.com/p/2822/6536/?t.q=sy100-30-4a</t>
    <phoneticPr fontId="28"/>
  </si>
  <si>
    <t>済み</t>
    <rPh sb="0" eb="1">
      <t>ズ</t>
    </rPh>
    <phoneticPr fontId="28"/>
  </si>
  <si>
    <t>MNCNL4-M5</t>
    <phoneticPr fontId="4"/>
  </si>
  <si>
    <t>sunco</t>
    <phoneticPr fontId="4"/>
  </si>
  <si>
    <t>CSH-SUS-M3-12</t>
    <phoneticPr fontId="28"/>
  </si>
  <si>
    <t>六角穴付きボルト ステンレス</t>
    <phoneticPr fontId="28"/>
  </si>
  <si>
    <t>1日間</t>
    <rPh sb="1" eb="2">
      <t>ヒ</t>
    </rPh>
    <rPh sb="2" eb="3">
      <t>カン</t>
    </rPh>
    <phoneticPr fontId="28"/>
  </si>
  <si>
    <t>BVHVU6-3</t>
    <phoneticPr fontId="4"/>
  </si>
  <si>
    <t>ハンドバルブ　φ6</t>
    <phoneticPr fontId="4"/>
  </si>
  <si>
    <t>USYL6</t>
    <phoneticPr fontId="28"/>
  </si>
  <si>
    <t>ワンタッチ継手　Ｙタイプ</t>
    <phoneticPr fontId="28"/>
  </si>
  <si>
    <t>チェリック</t>
    <phoneticPr fontId="28"/>
  </si>
  <si>
    <t>CNYW6-6</t>
    <phoneticPr fontId="28"/>
  </si>
  <si>
    <t>ワンタッチ継手 R（PT）付二重Y型 CNYW</t>
    <phoneticPr fontId="28"/>
  </si>
  <si>
    <t>BSLG6</t>
    <phoneticPr fontId="28"/>
  </si>
  <si>
    <t>ワンタッチ継手　ブラインドプラグ</t>
    <phoneticPr fontId="28"/>
  </si>
  <si>
    <t>UJDST4-W</t>
    <phoneticPr fontId="4"/>
  </si>
  <si>
    <t>ﾜﾝﾀｯﾁ継手異径ﾕﾆｵﾝｽﾄﾚｰﾄ</t>
    <rPh sb="5" eb="7">
      <t>ツギテ</t>
    </rPh>
    <rPh sb="7" eb="8">
      <t>イ</t>
    </rPh>
    <rPh sb="8" eb="9">
      <t>ケイ</t>
    </rPh>
    <phoneticPr fontId="4"/>
  </si>
  <si>
    <t>USSTL4</t>
    <phoneticPr fontId="4"/>
  </si>
  <si>
    <t>ﾜﾝﾀｯﾁ継手ﾕﾆｵﾝｽﾄﾚｰﾄ</t>
    <rPh sb="5" eb="7">
      <t>ツギテ</t>
    </rPh>
    <phoneticPr fontId="4"/>
  </si>
  <si>
    <t>ﾉｽﾞﾙ位置合わせ冶具　</t>
    <phoneticPr fontId="28"/>
  </si>
  <si>
    <t>JTDA-SUD-A27-B12-T2-X6-Y6-M4-L15-MA4</t>
    <phoneticPr fontId="4"/>
  </si>
  <si>
    <t>押え板</t>
    <phoneticPr fontId="4"/>
  </si>
  <si>
    <t>ASFCS-A27-B14-T0.3-D4.5-E6-C6-P15</t>
    <phoneticPr fontId="4"/>
  </si>
  <si>
    <t>シム</t>
    <phoneticPr fontId="4"/>
  </si>
  <si>
    <t>SCB4-5</t>
    <phoneticPr fontId="4"/>
  </si>
  <si>
    <t>六角穴付きﾎﾞﾙﾄ　M4×5mm　　　　6本</t>
    <rPh sb="21" eb="22">
      <t>ホン</t>
    </rPh>
    <phoneticPr fontId="4"/>
  </si>
  <si>
    <t>在庫使用</t>
    <rPh sb="0" eb="2">
      <t>ザイコ</t>
    </rPh>
    <rPh sb="2" eb="4">
      <t>シヨウ</t>
    </rPh>
    <phoneticPr fontId="4"/>
  </si>
  <si>
    <t xml:space="preserve">SPWF4 </t>
    <phoneticPr fontId="4"/>
  </si>
  <si>
    <t>ワッシャ　　平座金　　M4×8mm　　　4個</t>
    <rPh sb="21" eb="22">
      <t>コ</t>
    </rPh>
    <phoneticPr fontId="4"/>
  </si>
  <si>
    <t>浸け置きﾕﾆｯﾄ</t>
    <rPh sb="0" eb="1">
      <t>ツ</t>
    </rPh>
    <rPh sb="2" eb="3">
      <t>オ</t>
    </rPh>
    <phoneticPr fontId="4"/>
  </si>
  <si>
    <r>
      <t xml:space="preserve">5-079-04　   </t>
    </r>
    <r>
      <rPr>
        <b/>
        <sz val="11"/>
        <color indexed="10"/>
        <rFont val="ＭＳ Ｐゴシック"/>
        <family val="3"/>
        <charset val="128"/>
      </rPr>
      <t>在庫使用の為発注せず</t>
    </r>
    <phoneticPr fontId="4"/>
  </si>
  <si>
    <r>
      <t>ﾐﾆｶｯﾌﾟ（30cc）</t>
    </r>
    <r>
      <rPr>
        <sz val="11"/>
        <color rgb="FFFF0000"/>
        <rFont val="游ゴシック"/>
        <family val="3"/>
        <charset val="128"/>
        <scheme val="minor"/>
      </rPr>
      <t>　 在庫使用</t>
    </r>
    <phoneticPr fontId="4"/>
  </si>
  <si>
    <t>在庫使用　　　6個</t>
    <phoneticPr fontId="4"/>
  </si>
  <si>
    <t>CRKB4-8</t>
    <phoneticPr fontId="4"/>
  </si>
  <si>
    <t>樹脂付ローレットボルト</t>
    <rPh sb="0" eb="2">
      <t>ジュシ</t>
    </rPh>
    <rPh sb="2" eb="3">
      <t>ツキ</t>
    </rPh>
    <phoneticPr fontId="4"/>
  </si>
  <si>
    <t>ﾐｽﾐ</t>
    <phoneticPr fontId="4"/>
  </si>
  <si>
    <t>小頭ﾈｼﾞ</t>
    <phoneticPr fontId="4"/>
  </si>
  <si>
    <t>浸け置きカップ</t>
    <rPh sb="0" eb="1">
      <t>ツ</t>
    </rPh>
    <rPh sb="2" eb="3">
      <t>オ</t>
    </rPh>
    <phoneticPr fontId="4"/>
  </si>
  <si>
    <t>CSPCSA-SUS-M4-8</t>
    <phoneticPr fontId="4"/>
  </si>
  <si>
    <t>捨て打ちBOX</t>
    <rPh sb="0" eb="1">
      <t>ス</t>
    </rPh>
    <rPh sb="2" eb="3">
      <t>ウ</t>
    </rPh>
    <phoneticPr fontId="4"/>
  </si>
  <si>
    <t>KBXS100-100</t>
    <phoneticPr fontId="4"/>
  </si>
  <si>
    <t>金属BOX</t>
    <phoneticPr fontId="4"/>
  </si>
  <si>
    <t>ノックピン　－プラス公差－　2本</t>
    <rPh sb="15" eb="16">
      <t>ホン</t>
    </rPh>
    <phoneticPr fontId="28"/>
  </si>
  <si>
    <t>MVSHM-3N02050-34E-FLG51</t>
    <phoneticPr fontId="28"/>
  </si>
  <si>
    <t>SETB0106-Z01　カップ受け板金1</t>
    <phoneticPr fontId="28"/>
  </si>
  <si>
    <t>MVSHM-3N02052-34E-99FFC</t>
    <phoneticPr fontId="28"/>
  </si>
  <si>
    <t>SETB0106-Z03　カップ受け板金2</t>
    <phoneticPr fontId="28"/>
  </si>
  <si>
    <t>MVSHM-3N03054-33U-TS97K</t>
    <phoneticPr fontId="4"/>
  </si>
  <si>
    <t>SSTT0329金属BOX受皿</t>
    <phoneticPr fontId="4"/>
  </si>
  <si>
    <t>PUT4-10-B</t>
    <phoneticPr fontId="4"/>
  </si>
  <si>
    <t xml:space="preserve">エアチューブ  </t>
    <phoneticPr fontId="4"/>
  </si>
  <si>
    <t>PUT6-10-B</t>
    <phoneticPr fontId="4"/>
  </si>
  <si>
    <t>配電部分</t>
    <rPh sb="0" eb="2">
      <t>ハイデン</t>
    </rPh>
    <rPh sb="2" eb="4">
      <t>ブブン</t>
    </rPh>
    <phoneticPr fontId="28"/>
  </si>
  <si>
    <t>RSAUW-K-1453-P11-191023-0045</t>
    <phoneticPr fontId="4"/>
  </si>
  <si>
    <t>制御BOX</t>
    <rPh sb="0" eb="2">
      <t>セイギョ</t>
    </rPh>
    <phoneticPr fontId="4"/>
  </si>
  <si>
    <t>3日目</t>
    <rPh sb="1" eb="2">
      <t>ヒ</t>
    </rPh>
    <rPh sb="2" eb="3">
      <t>メ</t>
    </rPh>
    <phoneticPr fontId="31"/>
  </si>
  <si>
    <t>タキゲン</t>
    <phoneticPr fontId="4"/>
  </si>
  <si>
    <t>C-30-SG-30X90A-EP-UL</t>
    <phoneticPr fontId="4"/>
  </si>
  <si>
    <t>グロメット</t>
    <phoneticPr fontId="4"/>
  </si>
  <si>
    <t>ゴム足</t>
    <rPh sb="2" eb="3">
      <t>アシ</t>
    </rPh>
    <phoneticPr fontId="4"/>
  </si>
  <si>
    <t xml:space="preserve">SCB4-8  </t>
    <phoneticPr fontId="4"/>
  </si>
  <si>
    <t>六角穴付ボルト　　4本 在庫使用</t>
    <rPh sb="10" eb="11">
      <t>ホン</t>
    </rPh>
    <phoneticPr fontId="4"/>
  </si>
  <si>
    <t>2日間</t>
    <rPh sb="1" eb="2">
      <t>ヒ</t>
    </rPh>
    <rPh sb="2" eb="3">
      <t>カン</t>
    </rPh>
    <phoneticPr fontId="28"/>
  </si>
  <si>
    <t>PDDU-PT-MS-9-2-02S</t>
    <phoneticPr fontId="4"/>
  </si>
  <si>
    <t>Dsub9　オス　コネクタハーネス　#4-40ショートねじ</t>
    <phoneticPr fontId="4"/>
  </si>
  <si>
    <t>PDDJ-PS-JS-37-2</t>
    <phoneticPr fontId="4"/>
  </si>
  <si>
    <t>Dsubコネクタハーネス</t>
    <phoneticPr fontId="4"/>
  </si>
  <si>
    <t>R03ｺﾈｸﾀ ﾊｰﾈｽ</t>
    <phoneticPr fontId="4"/>
  </si>
  <si>
    <t>Dsubコネクタ端子台</t>
    <rPh sb="8" eb="10">
      <t>タンシ</t>
    </rPh>
    <rPh sb="10" eb="11">
      <t>ダイ</t>
    </rPh>
    <phoneticPr fontId="4"/>
  </si>
  <si>
    <t>MWS-B3102</t>
    <phoneticPr fontId="4"/>
  </si>
  <si>
    <t>コモン端子台　1個</t>
    <rPh sb="3" eb="5">
      <t>タンシ</t>
    </rPh>
    <rPh sb="5" eb="6">
      <t>ダイ</t>
    </rPh>
    <rPh sb="8" eb="9">
      <t>コ</t>
    </rPh>
    <phoneticPr fontId="4"/>
  </si>
  <si>
    <t>MRB-375</t>
    <phoneticPr fontId="4"/>
  </si>
  <si>
    <t>DINレール</t>
    <phoneticPr fontId="4"/>
  </si>
  <si>
    <t>MKS9L-10P</t>
    <phoneticPr fontId="4"/>
  </si>
  <si>
    <t>MKBシリーズ　止め金具【10個入り】</t>
    <phoneticPr fontId="4"/>
  </si>
  <si>
    <t>NA3GH-24-3-10</t>
    <phoneticPr fontId="4"/>
  </si>
  <si>
    <t>NA3GH UL規格 横巻きシールドセンサー用(３芯）</t>
    <rPh sb="25" eb="26">
      <t>シン</t>
    </rPh>
    <phoneticPr fontId="4"/>
  </si>
  <si>
    <t>アメリカン電機</t>
    <rPh sb="5" eb="7">
      <t>デンキ</t>
    </rPh>
    <phoneticPr fontId="4"/>
  </si>
  <si>
    <t>モノタロウ</t>
    <phoneticPr fontId="4"/>
  </si>
  <si>
    <t>A8110</t>
    <phoneticPr fontId="4"/>
  </si>
  <si>
    <t>汎用3芯OAタップ 4ヶ口</t>
    <phoneticPr fontId="4"/>
  </si>
  <si>
    <t>送料</t>
    <rPh sb="0" eb="2">
      <t>ソウリョウ</t>
    </rPh>
    <phoneticPr fontId="28"/>
  </si>
  <si>
    <r>
      <t>E</t>
    </r>
    <r>
      <rPr>
        <sz val="11"/>
        <color theme="1"/>
        <rFont val="游ゴシック"/>
        <family val="3"/>
        <charset val="128"/>
        <scheme val="minor"/>
      </rPr>
      <t>BS-32FB-10A</t>
    </r>
    <r>
      <rPr>
        <sz val="11"/>
        <color indexed="8"/>
        <rFont val="ＭＳ Ｐゴシック"/>
        <family val="3"/>
        <charset val="128"/>
      </rPr>
      <t xml:space="preserve"> </t>
    </r>
    <phoneticPr fontId="4"/>
  </si>
  <si>
    <t>漏電ブレーカ</t>
    <rPh sb="0" eb="2">
      <t>ロウデン</t>
    </rPh>
    <phoneticPr fontId="4"/>
  </si>
  <si>
    <t>TBS-22</t>
    <phoneticPr fontId="4"/>
  </si>
  <si>
    <t xml:space="preserve">漏電ブレーカ　ｶﾊﾞｰ  1セット </t>
    <phoneticPr fontId="4"/>
  </si>
  <si>
    <t>在庫使用</t>
    <rPh sb="0" eb="2">
      <t>ザイコ</t>
    </rPh>
    <rPh sb="2" eb="4">
      <t>シヨウ</t>
    </rPh>
    <phoneticPr fontId="28"/>
  </si>
  <si>
    <t>3VC-3</t>
    <phoneticPr fontId="4"/>
  </si>
  <si>
    <t>電源コード</t>
    <rPh sb="0" eb="2">
      <t>デンゲン</t>
    </rPh>
    <phoneticPr fontId="4"/>
  </si>
  <si>
    <t>1日目</t>
    <rPh sb="1" eb="3">
      <t>ヒメ</t>
    </rPh>
    <phoneticPr fontId="4"/>
  </si>
  <si>
    <t>BDR-342</t>
    <phoneticPr fontId="4"/>
  </si>
  <si>
    <t>配線ダクト（側片折り取り可能）　1本　　カッチンダクト</t>
    <rPh sb="17" eb="18">
      <t>ホン</t>
    </rPh>
    <phoneticPr fontId="4"/>
  </si>
  <si>
    <r>
      <t>配電ＢＯＸ　 　</t>
    </r>
    <r>
      <rPr>
        <b/>
        <sz val="11"/>
        <color rgb="FFFF0000"/>
        <rFont val="游ゴシック"/>
        <family val="3"/>
        <charset val="128"/>
        <scheme val="minor"/>
      </rPr>
      <t>在庫使用</t>
    </r>
    <rPh sb="0" eb="2">
      <t>ハイデン</t>
    </rPh>
    <phoneticPr fontId="4"/>
  </si>
  <si>
    <t>BDR-362</t>
    <phoneticPr fontId="28"/>
  </si>
  <si>
    <t>SUNCO</t>
    <phoneticPr fontId="28"/>
  </si>
  <si>
    <t>CSHBT-SUS-M4-6</t>
    <phoneticPr fontId="28"/>
  </si>
  <si>
    <t xml:space="preserve">六角穴付ボタンボルト </t>
    <phoneticPr fontId="28"/>
  </si>
  <si>
    <t>カッチンダクト固定用</t>
    <rPh sb="7" eb="9">
      <t>コテイ</t>
    </rPh>
    <rPh sb="9" eb="10">
      <t>ヨウ</t>
    </rPh>
    <phoneticPr fontId="28"/>
  </si>
  <si>
    <t>SPWF4</t>
    <phoneticPr fontId="28"/>
  </si>
  <si>
    <t>平座金</t>
    <phoneticPr fontId="28"/>
  </si>
  <si>
    <t>KV-0.5-BE-10</t>
    <phoneticPr fontId="4"/>
  </si>
  <si>
    <t>単芯電線　　0.5　AGW20　青色　1本</t>
    <rPh sb="0" eb="1">
      <t>タン</t>
    </rPh>
    <rPh sb="1" eb="2">
      <t>シン</t>
    </rPh>
    <rPh sb="2" eb="4">
      <t>デンセン</t>
    </rPh>
    <rPh sb="16" eb="17">
      <t>アオ</t>
    </rPh>
    <rPh sb="17" eb="18">
      <t>イロ</t>
    </rPh>
    <rPh sb="20" eb="21">
      <t>ホン</t>
    </rPh>
    <phoneticPr fontId="4"/>
  </si>
  <si>
    <r>
      <t>配電ＢＯＸ 　　</t>
    </r>
    <r>
      <rPr>
        <b/>
        <sz val="11"/>
        <color rgb="FFFF0000"/>
        <rFont val="游ゴシック"/>
        <family val="3"/>
        <charset val="128"/>
        <scheme val="minor"/>
      </rPr>
      <t>在庫使用</t>
    </r>
    <rPh sb="0" eb="2">
      <t>ハイデン</t>
    </rPh>
    <rPh sb="8" eb="10">
      <t>ザイコ</t>
    </rPh>
    <rPh sb="10" eb="12">
      <t>シヨウ</t>
    </rPh>
    <phoneticPr fontId="4"/>
  </si>
  <si>
    <t>KV-0.75-Y-10</t>
    <phoneticPr fontId="4"/>
  </si>
  <si>
    <t>単芯電線　　0.75　AGW18　黄色</t>
    <rPh sb="0" eb="1">
      <t>タン</t>
    </rPh>
    <rPh sb="1" eb="2">
      <t>シン</t>
    </rPh>
    <rPh sb="2" eb="4">
      <t>デンセン</t>
    </rPh>
    <rPh sb="17" eb="19">
      <t>キイロ</t>
    </rPh>
    <phoneticPr fontId="4"/>
  </si>
  <si>
    <t>KV-0.75-GN-10</t>
    <phoneticPr fontId="4"/>
  </si>
  <si>
    <t>単芯電線　　0.75　AGW18　緑色</t>
    <rPh sb="0" eb="1">
      <t>タン</t>
    </rPh>
    <rPh sb="1" eb="2">
      <t>シン</t>
    </rPh>
    <rPh sb="2" eb="4">
      <t>デンセン</t>
    </rPh>
    <rPh sb="17" eb="19">
      <t>ミドリイロ</t>
    </rPh>
    <phoneticPr fontId="4"/>
  </si>
  <si>
    <r>
      <t>1</t>
    </r>
    <r>
      <rPr>
        <sz val="11"/>
        <color rgb="FFFF0000"/>
        <rFont val="游ゴシック"/>
        <family val="3"/>
        <charset val="128"/>
        <scheme val="minor"/>
      </rPr>
      <t>.25-5</t>
    </r>
    <phoneticPr fontId="4"/>
  </si>
  <si>
    <t>裸圧着端子（丸型）</t>
    <rPh sb="0" eb="1">
      <t>ハダカ</t>
    </rPh>
    <rPh sb="1" eb="3">
      <t>アッチャク</t>
    </rPh>
    <rPh sb="3" eb="5">
      <t>タンシ</t>
    </rPh>
    <rPh sb="6" eb="7">
      <t>マル</t>
    </rPh>
    <rPh sb="7" eb="8">
      <t>ガタ</t>
    </rPh>
    <phoneticPr fontId="4"/>
  </si>
  <si>
    <t>NA3GH-24-2-8</t>
    <phoneticPr fontId="4"/>
  </si>
  <si>
    <t>NA3GH UL規格 横巻きシールドセンサー用(２芯）</t>
    <rPh sb="25" eb="26">
      <t>シン</t>
    </rPh>
    <phoneticPr fontId="4"/>
  </si>
  <si>
    <t>PC-2005-M</t>
    <phoneticPr fontId="4"/>
  </si>
  <si>
    <t>差込み型ピン端子　オス（１００個入り）</t>
    <rPh sb="15" eb="16">
      <t>コ</t>
    </rPh>
    <rPh sb="16" eb="17">
      <t>イ</t>
    </rPh>
    <phoneticPr fontId="4"/>
  </si>
  <si>
    <t>PC-2005-F</t>
    <phoneticPr fontId="4"/>
  </si>
  <si>
    <t>差込み型ピン端子　メス（１００個入り）</t>
    <phoneticPr fontId="4"/>
  </si>
  <si>
    <t>F1.25-M3</t>
    <phoneticPr fontId="4"/>
  </si>
  <si>
    <t>裸圧着端子Y型</t>
    <rPh sb="0" eb="1">
      <t>ハダカ</t>
    </rPh>
    <rPh sb="1" eb="3">
      <t>アッチャク</t>
    </rPh>
    <rPh sb="3" eb="5">
      <t>タンシ</t>
    </rPh>
    <rPh sb="6" eb="7">
      <t>ガタ</t>
    </rPh>
    <phoneticPr fontId="4"/>
  </si>
  <si>
    <t>SLBNR4</t>
    <phoneticPr fontId="4"/>
  </si>
  <si>
    <t>M4ﾅｯﾄ</t>
    <phoneticPr fontId="4"/>
  </si>
  <si>
    <t>VTUB3.2-W-10</t>
  </si>
  <si>
    <t>ﾏｰｸﾁｭｰﾌﾞ</t>
  </si>
  <si>
    <t>運送費</t>
  </si>
  <si>
    <t>設計費</t>
  </si>
  <si>
    <t>組立調整費</t>
  </si>
  <si>
    <t>日産自動車株式会社</t>
    <rPh sb="0" eb="2">
      <t>ニッサン</t>
    </rPh>
    <rPh sb="2" eb="5">
      <t>ジドウシャ</t>
    </rPh>
    <rPh sb="5" eb="9">
      <t>カブシキガイシャ</t>
    </rPh>
    <phoneticPr fontId="4"/>
  </si>
  <si>
    <t>上野(齋藤）</t>
    <rPh sb="0" eb="2">
      <t>ウエノ</t>
    </rPh>
    <phoneticPr fontId="4"/>
  </si>
  <si>
    <t>SETB0138-A01　　塗布ﾕﾆｯﾄのみ</t>
    <phoneticPr fontId="4"/>
  </si>
  <si>
    <t>ミスミ見積価格</t>
    <rPh sb="3" eb="5">
      <t>ミツモリ</t>
    </rPh>
    <rPh sb="5" eb="7">
      <t>カカク</t>
    </rPh>
    <phoneticPr fontId="4"/>
  </si>
  <si>
    <t>納期</t>
    <rPh sb="0" eb="2">
      <t>ノウキ</t>
    </rPh>
    <phoneticPr fontId="4"/>
  </si>
  <si>
    <t>SV01、SV59MSﾊﾞﾙﾌﾞ組付け治具</t>
    <phoneticPr fontId="4"/>
  </si>
  <si>
    <t>MVBLK-AMW-3A9-BD199</t>
    <phoneticPr fontId="4"/>
  </si>
  <si>
    <t>SETB0138-Z01　SV01側ﾊﾞﾙﾌﾞﾎﾙﾀﾞ</t>
    <phoneticPr fontId="4"/>
  </si>
  <si>
    <t>WP43A5AD9000にて発注済み</t>
    <rPh sb="14" eb="16">
      <t>ハッチュウ</t>
    </rPh>
    <rPh sb="16" eb="17">
      <t>ズ</t>
    </rPh>
    <phoneticPr fontId="4"/>
  </si>
  <si>
    <t>SCB5-22</t>
    <phoneticPr fontId="4"/>
  </si>
  <si>
    <t>六角穴付ボルト－ステンレス</t>
    <phoneticPr fontId="4"/>
  </si>
  <si>
    <t>WP43A5B23500にて発注済み</t>
    <rPh sb="14" eb="16">
      <t>ハッチュウ</t>
    </rPh>
    <rPh sb="16" eb="17">
      <t>ズ</t>
    </rPh>
    <phoneticPr fontId="4"/>
  </si>
  <si>
    <t>SCB6-12</t>
    <phoneticPr fontId="4"/>
  </si>
  <si>
    <t>MVBLK-AMW-3A9-TYSNM</t>
    <phoneticPr fontId="4"/>
  </si>
  <si>
    <t>SETB0138-Z02　SV01側ﾊﾞﾙﾌﾞﾎﾙﾀﾞ受け上下</t>
    <phoneticPr fontId="4"/>
  </si>
  <si>
    <t xml:space="preserve">SCB4-10 </t>
    <phoneticPr fontId="4"/>
  </si>
  <si>
    <r>
      <t>六角穴付ボルト－ステンレス　</t>
    </r>
    <r>
      <rPr>
        <sz val="11"/>
        <color indexed="10"/>
        <rFont val="ＭＳ Ｐゴシック"/>
        <family val="3"/>
        <charset val="128"/>
      </rPr>
      <t>社内在庫使用</t>
    </r>
    <r>
      <rPr>
        <sz val="11"/>
        <color theme="1"/>
        <rFont val="游ゴシック"/>
        <family val="2"/>
        <charset val="128"/>
        <scheme val="minor"/>
      </rPr>
      <t>　　4本</t>
    </r>
    <rPh sb="14" eb="16">
      <t>シャナイ</t>
    </rPh>
    <rPh sb="16" eb="18">
      <t>ザイコ</t>
    </rPh>
    <rPh sb="18" eb="20">
      <t>シヨウ</t>
    </rPh>
    <rPh sb="23" eb="24">
      <t>ホン</t>
    </rPh>
    <phoneticPr fontId="4"/>
  </si>
  <si>
    <t>SETGS8-20-SC8-M5-N5</t>
    <phoneticPr fontId="4"/>
  </si>
  <si>
    <t>円形支柱－片端おねじ片端めねじ</t>
    <phoneticPr fontId="4"/>
  </si>
  <si>
    <t>MVBLK-AMW-3A9-D6BUD</t>
    <phoneticPr fontId="4"/>
  </si>
  <si>
    <t>SETB0138-Z03　SV01側ﾊﾞﾙﾌﾞﾎﾙﾀﾞ受け左右</t>
    <phoneticPr fontId="4"/>
  </si>
  <si>
    <t>CBSST8-12</t>
    <phoneticPr fontId="4"/>
  </si>
  <si>
    <t>低頭六角穴付ボルト</t>
    <phoneticPr fontId="4"/>
  </si>
  <si>
    <t>MS3-10</t>
    <phoneticPr fontId="4"/>
  </si>
  <si>
    <t>ノックピン　　4×2set</t>
    <phoneticPr fontId="4"/>
  </si>
  <si>
    <t>NIC</t>
    <phoneticPr fontId="4"/>
  </si>
  <si>
    <t>NASS-08</t>
    <phoneticPr fontId="4"/>
  </si>
  <si>
    <t xml:space="preserve">後入れナットセット（ステンレス製カジリ防止付） </t>
    <phoneticPr fontId="4"/>
  </si>
  <si>
    <t>MVBLK-AMW-3A9-JYPXL</t>
    <phoneticPr fontId="4"/>
  </si>
  <si>
    <t>SETB0138-Z04　SV59MS側ﾊﾞﾙﾌﾞﾎﾙﾀﾞ</t>
    <phoneticPr fontId="4"/>
  </si>
  <si>
    <t>SCB6-15</t>
    <phoneticPr fontId="4"/>
  </si>
  <si>
    <t>MVBLK-AMW-3A9-F1F21</t>
    <phoneticPr fontId="4"/>
  </si>
  <si>
    <t>SETB0138-Z05　SV59MS側ﾊﾞﾙﾌﾞﾎﾙﾀﾞ受け上下</t>
    <phoneticPr fontId="4"/>
  </si>
  <si>
    <t>SCB4-12</t>
    <phoneticPr fontId="4"/>
  </si>
  <si>
    <t>MVBLK-AMW-3A9-MRSKZ</t>
    <phoneticPr fontId="4"/>
  </si>
  <si>
    <t>SETB0138-Z06　SV59MS側ﾊﾞﾙﾌﾞﾎﾙﾀﾞ変換</t>
    <phoneticPr fontId="4"/>
  </si>
  <si>
    <t>設計費</t>
    <rPh sb="0" eb="2">
      <t>セッケイ</t>
    </rPh>
    <rPh sb="2" eb="3">
      <t>ヒ</t>
    </rPh>
    <phoneticPr fontId="4"/>
  </si>
  <si>
    <t>信越工業株式会社</t>
    <rPh sb="0" eb="8">
      <t>シンエツコウギョウカブシキガイシャ</t>
    </rPh>
    <phoneticPr fontId="4"/>
  </si>
  <si>
    <t>吉本（則包）</t>
    <rPh sb="0" eb="2">
      <t>ヨシモト</t>
    </rPh>
    <rPh sb="3" eb="5">
      <t>ノリカネ</t>
    </rPh>
    <phoneticPr fontId="4"/>
  </si>
  <si>
    <t>JC-3A00-0H3304020(両持ち)</t>
    <rPh sb="18" eb="19">
      <t>リョウ</t>
    </rPh>
    <rPh sb="19" eb="20">
      <t>モ</t>
    </rPh>
    <phoneticPr fontId="4"/>
  </si>
  <si>
    <t>JC-3H(両持ち) X300 Y400 Z200</t>
    <phoneticPr fontId="4"/>
  </si>
  <si>
    <t>見積No.22-0221</t>
    <rPh sb="0" eb="2">
      <t>ミツモリ</t>
    </rPh>
    <phoneticPr fontId="4"/>
  </si>
  <si>
    <t>荷造り運賃</t>
    <rPh sb="0" eb="1">
      <t>ニ</t>
    </rPh>
    <rPh sb="1" eb="2">
      <t>ツク</t>
    </rPh>
    <rPh sb="3" eb="5">
      <t>ウンチン</t>
    </rPh>
    <phoneticPr fontId="4"/>
  </si>
  <si>
    <t>I/O内臓電源(24V)</t>
    <rPh sb="3" eb="5">
      <t>ナイゾウ</t>
    </rPh>
    <rPh sb="5" eb="7">
      <t>デンゲン</t>
    </rPh>
    <phoneticPr fontId="4"/>
  </si>
  <si>
    <t>フィールドバス（オプション）「EtherNet/IP」</t>
    <phoneticPr fontId="4"/>
  </si>
  <si>
    <t>ティーチングペンダント（非常停止付）</t>
    <rPh sb="12" eb="14">
      <t>ヒジョウ</t>
    </rPh>
    <rPh sb="14" eb="16">
      <t>テイシ</t>
    </rPh>
    <rPh sb="16" eb="17">
      <t>ツキ</t>
    </rPh>
    <phoneticPr fontId="4"/>
  </si>
  <si>
    <r>
      <t>JC3-TB</t>
    </r>
    <r>
      <rPr>
        <sz val="11"/>
        <color indexed="10"/>
        <rFont val="ＭＳ Ｐゴシック"/>
        <family val="3"/>
        <charset val="128"/>
      </rPr>
      <t>(ｹｰﾌﾞﾙ3m)</t>
    </r>
    <phoneticPr fontId="4"/>
  </si>
  <si>
    <t>ケーブルベアX</t>
  </si>
  <si>
    <t>ケーブルベアY</t>
  </si>
  <si>
    <t>位置決めピンセット (平行ピン3*6　16本入）</t>
    <rPh sb="0" eb="3">
      <t>イチギ</t>
    </rPh>
    <rPh sb="11" eb="13">
      <t>ヘイコウ</t>
    </rPh>
    <rPh sb="21" eb="22">
      <t>ホン</t>
    </rPh>
    <rPh sb="22" eb="23">
      <t>イリ</t>
    </rPh>
    <phoneticPr fontId="4"/>
  </si>
  <si>
    <t>付属品</t>
    <rPh sb="0" eb="3">
      <t>フゾクヒン</t>
    </rPh>
    <phoneticPr fontId="4"/>
  </si>
  <si>
    <t>島津製作所</t>
    <rPh sb="0" eb="2">
      <t>シマヅ</t>
    </rPh>
    <rPh sb="2" eb="5">
      <t>セイサクショ</t>
    </rPh>
    <phoneticPr fontId="4"/>
  </si>
  <si>
    <t>島津ｻｲｴﾝｽ東日本</t>
    <rPh sb="0" eb="2">
      <t>シマズ</t>
    </rPh>
    <rPh sb="7" eb="10">
      <t>ヒガシニホン</t>
    </rPh>
    <phoneticPr fontId="4"/>
  </si>
  <si>
    <t>UW6200HV</t>
    <phoneticPr fontId="4"/>
  </si>
  <si>
    <t>特定計量器 6.2kg@0.1g不確かさ</t>
    <rPh sb="0" eb="2">
      <t>トクテイ</t>
    </rPh>
    <rPh sb="2" eb="5">
      <t>ケイリョウキ</t>
    </rPh>
    <rPh sb="16" eb="18">
      <t>フタシ</t>
    </rPh>
    <phoneticPr fontId="4"/>
  </si>
  <si>
    <t>見積No.L-5022</t>
    <rPh sb="0" eb="2">
      <t>ミツモリ</t>
    </rPh>
    <phoneticPr fontId="4"/>
  </si>
  <si>
    <t>10/27・12/8</t>
    <phoneticPr fontId="4"/>
  </si>
  <si>
    <t>JCSS焼成証明書</t>
    <rPh sb="4" eb="6">
      <t>ショウセイ</t>
    </rPh>
    <rPh sb="6" eb="9">
      <t>ショウメイショ</t>
    </rPh>
    <phoneticPr fontId="4"/>
  </si>
  <si>
    <t>出精値引</t>
    <rPh sb="0" eb="2">
      <t>シュッセイ</t>
    </rPh>
    <rPh sb="2" eb="4">
      <t>ネビキ</t>
    </rPh>
    <phoneticPr fontId="4"/>
  </si>
  <si>
    <t>キーエンス</t>
    <phoneticPr fontId="4"/>
  </si>
  <si>
    <t>GS-P8CC3</t>
    <phoneticPr fontId="4"/>
  </si>
  <si>
    <t>延長ケーブル</t>
    <rPh sb="0" eb="2">
      <t>エンチョウ</t>
    </rPh>
    <phoneticPr fontId="4"/>
  </si>
  <si>
    <t>パトライト</t>
    <phoneticPr fontId="4"/>
  </si>
  <si>
    <t>LR4-302LJBW-RYG</t>
    <phoneticPr fontId="4"/>
  </si>
  <si>
    <t>積層信号灯</t>
    <rPh sb="0" eb="2">
      <t>セキソウ</t>
    </rPh>
    <rPh sb="2" eb="5">
      <t>シンゴウトウ</t>
    </rPh>
    <phoneticPr fontId="4"/>
  </si>
  <si>
    <t>VHS20-01-S-D</t>
    <phoneticPr fontId="4"/>
  </si>
  <si>
    <t>残圧抜き3ﾎﾟｰﾄ弁</t>
    <rPh sb="0" eb="3">
      <t>ザンアツヌ</t>
    </rPh>
    <rPh sb="9" eb="10">
      <t>ベン</t>
    </rPh>
    <phoneticPr fontId="4"/>
  </si>
  <si>
    <t>見積No.22-22-01514A</t>
    <rPh sb="0" eb="2">
      <t>ミツモリ</t>
    </rPh>
    <phoneticPr fontId="4"/>
  </si>
  <si>
    <t>Y300T-D</t>
    <phoneticPr fontId="4"/>
  </si>
  <si>
    <t>ﾌﾞﾗｹｯﾄ付ｽﾍﾟｰｻ</t>
    <rPh sb="6" eb="7">
      <t>ツ</t>
    </rPh>
    <phoneticPr fontId="4"/>
  </si>
  <si>
    <t>AW20-01E-D</t>
    <phoneticPr fontId="4"/>
  </si>
  <si>
    <t>Y300-D</t>
    <phoneticPr fontId="4"/>
  </si>
  <si>
    <t>ｽﾍﾟｰｻ</t>
    <phoneticPr fontId="4"/>
  </si>
  <si>
    <t>IS10E-20-01-L-D</t>
    <phoneticPr fontId="4"/>
  </si>
  <si>
    <t>圧力ｽｲｯﾁ</t>
    <rPh sb="0" eb="2">
      <t>アツリョク</t>
    </rPh>
    <phoneticPr fontId="4"/>
  </si>
  <si>
    <t>SY5120-5LOZ-C6</t>
    <phoneticPr fontId="4"/>
  </si>
  <si>
    <t>ｿﾚﾉｲﾄﾞﾊﾞﾙﾌﾞ</t>
    <phoneticPr fontId="4"/>
  </si>
  <si>
    <t>SY100-30-4A-30</t>
    <phoneticPr fontId="4"/>
  </si>
  <si>
    <t>KQ2S06-01AS</t>
    <phoneticPr fontId="4"/>
  </si>
  <si>
    <t>KQ2L06-99A</t>
    <phoneticPr fontId="4"/>
  </si>
  <si>
    <t>SY5000-26-20A</t>
    <phoneticPr fontId="4"/>
  </si>
  <si>
    <t>ﾌﾞﾗﾝｸﾌﾟﾚｰﾄ</t>
    <phoneticPr fontId="4"/>
  </si>
  <si>
    <t>CDQ2B50-25DCZ-L-M9BVL</t>
    <phoneticPr fontId="4"/>
  </si>
  <si>
    <t>ｴｱｼﾘﾝﾀﾞ</t>
    <phoneticPr fontId="4"/>
  </si>
  <si>
    <t>AS2201F-02-06SA</t>
    <phoneticPr fontId="4"/>
  </si>
  <si>
    <t>ｽﾋﾟｰﾄﾞｺﾝﾄﾛｰﾗ</t>
    <phoneticPr fontId="4"/>
  </si>
  <si>
    <t>KQ2F06-01A</t>
    <phoneticPr fontId="4"/>
  </si>
  <si>
    <t>KQ2U07-34AS</t>
    <phoneticPr fontId="4"/>
  </si>
  <si>
    <t>ARM10F2-20GPC</t>
    <phoneticPr fontId="4"/>
  </si>
  <si>
    <t>KQ2T06-00A</t>
  </si>
  <si>
    <t>195238(NORIKANE)で発注済み</t>
    <rPh sb="17" eb="20">
      <t>ハッチュウズ</t>
    </rPh>
    <phoneticPr fontId="4"/>
  </si>
  <si>
    <t>ARM10F1-20GPC</t>
    <phoneticPr fontId="4"/>
  </si>
  <si>
    <t>MVBLK-AMW-3AX-J8Y1L</t>
    <phoneticPr fontId="4"/>
  </si>
  <si>
    <t>SETE0106-Z01ロボットベースL</t>
    <phoneticPr fontId="4"/>
  </si>
  <si>
    <t>MVBLK-AMW-3AX-SMKK2</t>
    <phoneticPr fontId="4"/>
  </si>
  <si>
    <t>SETE0106-Z02ロボットベースR</t>
    <phoneticPr fontId="4"/>
  </si>
  <si>
    <t>MVBLK-AMW-3AX-44MT8</t>
    <phoneticPr fontId="4"/>
  </si>
  <si>
    <t>SETE0106-Z03ロボット架台ベース @8</t>
    <phoneticPr fontId="4"/>
  </si>
  <si>
    <t>MVSHM-3N02000-3AX-EAECL</t>
    <phoneticPr fontId="4"/>
  </si>
  <si>
    <t>SETE0106-Z04ロボット架台板金</t>
    <phoneticPr fontId="4"/>
  </si>
  <si>
    <t>MVBLK-AMW-3AX-DNAEZ</t>
    <phoneticPr fontId="4"/>
  </si>
  <si>
    <t>SETE0106-Z07秤ベース</t>
    <phoneticPr fontId="4"/>
  </si>
  <si>
    <t>2/21 →2/24</t>
    <phoneticPr fontId="4"/>
  </si>
  <si>
    <t>MVBLK-USB-3AX-Y6964</t>
    <phoneticPr fontId="4"/>
  </si>
  <si>
    <t>SETE0106-Z08秤平ガイド</t>
    <phoneticPr fontId="4"/>
  </si>
  <si>
    <t>MVSHM-3N02002-3AX-T6NRJ</t>
    <phoneticPr fontId="4"/>
  </si>
  <si>
    <t>SETE0106-X11板金</t>
    <phoneticPr fontId="4"/>
  </si>
  <si>
    <t>MVBLK-AMW-3AX-FM1CK</t>
    <phoneticPr fontId="4"/>
  </si>
  <si>
    <t>SETE0106-X12シャフト連結板</t>
    <phoneticPr fontId="4"/>
  </si>
  <si>
    <t>MVBLK-AMW-3AX-ST99K</t>
    <phoneticPr fontId="4"/>
  </si>
  <si>
    <t>SETE0106-X13ステイ</t>
    <phoneticPr fontId="4"/>
  </si>
  <si>
    <t>MVBLK-AMW-3AX-J9DFX</t>
    <phoneticPr fontId="4"/>
  </si>
  <si>
    <t>SETE0106-X14ガイド連結板</t>
    <phoneticPr fontId="4"/>
  </si>
  <si>
    <t>MVBLK-AMW-3AX-RFN7S</t>
    <phoneticPr fontId="4"/>
  </si>
  <si>
    <t>SETE0106-X15エアシリンダベース</t>
    <phoneticPr fontId="4"/>
  </si>
  <si>
    <t>MVBLK-AMW-3AU-A1NLG</t>
    <phoneticPr fontId="4"/>
  </si>
  <si>
    <t>SETE0106-Y01ツール板</t>
    <phoneticPr fontId="4"/>
  </si>
  <si>
    <t>MVBLK-AMW-3AU-TPRWY</t>
    <phoneticPr fontId="4"/>
  </si>
  <si>
    <t>SETE0106-Y02バルブホルダ</t>
    <phoneticPr fontId="4"/>
  </si>
  <si>
    <t>MVBLK-AMW-3AX-LW9BB</t>
    <phoneticPr fontId="4"/>
  </si>
  <si>
    <t>SETE0106-Y03バルブクランプ</t>
    <phoneticPr fontId="4"/>
  </si>
  <si>
    <t>1-4620-02</t>
    <phoneticPr fontId="4"/>
  </si>
  <si>
    <t>200ccｶｯﾌﾟ</t>
    <phoneticPr fontId="4"/>
  </si>
  <si>
    <t>2/13-1個・2/14-19個</t>
    <rPh sb="6" eb="7">
      <t>コ</t>
    </rPh>
    <rPh sb="15" eb="16">
      <t>コ</t>
    </rPh>
    <phoneticPr fontId="4"/>
  </si>
  <si>
    <t>Z14.4.100.0-20</t>
    <phoneticPr fontId="4"/>
  </si>
  <si>
    <t>エビス</t>
    <phoneticPr fontId="4"/>
  </si>
  <si>
    <t>F14CR</t>
    <phoneticPr fontId="4"/>
  </si>
  <si>
    <t>水準器</t>
  </si>
  <si>
    <t>CLJD6-20-25</t>
    <phoneticPr fontId="4"/>
  </si>
  <si>
    <t>WSX-SUS-M5X14-1</t>
    <phoneticPr fontId="4"/>
  </si>
  <si>
    <t>座金 @20/30</t>
    <phoneticPr fontId="4"/>
  </si>
  <si>
    <t>東洋技研</t>
    <rPh sb="0" eb="4">
      <t>トウヨウギケン</t>
    </rPh>
    <phoneticPr fontId="4"/>
  </si>
  <si>
    <t>BOXTM1003</t>
    <phoneticPr fontId="4"/>
  </si>
  <si>
    <t>中継ﾎﾞｯｸｽ</t>
    <phoneticPr fontId="4"/>
  </si>
  <si>
    <t>日本ABC</t>
    <rPh sb="0" eb="2">
      <t>ニホン</t>
    </rPh>
    <phoneticPr fontId="4"/>
  </si>
  <si>
    <t>FGA21L-14B</t>
    <phoneticPr fontId="4"/>
  </si>
  <si>
    <t>ｹｰﾌﾞﾙｸﾞﾗﾝﾄﾞ</t>
    <phoneticPr fontId="4"/>
  </si>
  <si>
    <t>HFSP6-6060-520</t>
    <phoneticPr fontId="4"/>
  </si>
  <si>
    <t>ｱﾙﾐﾌﾚｰﾑ</t>
  </si>
  <si>
    <t>HFSP6-6060-626</t>
    <phoneticPr fontId="4"/>
  </si>
  <si>
    <t>HFS6-6060-170-TPW-SC</t>
    <phoneticPr fontId="4"/>
  </si>
  <si>
    <t>HFCB6-6060-B</t>
    <phoneticPr fontId="4"/>
  </si>
  <si>
    <t>ﾌﾚｰﾑｷｬｯﾌﾟ</t>
  </si>
  <si>
    <t>HBKTST6</t>
    <phoneticPr fontId="4"/>
  </si>
  <si>
    <t>直角度ﾌﾞﾗｹｯﾄ</t>
  </si>
  <si>
    <t>SCB8-20</t>
    <phoneticPr fontId="4"/>
  </si>
  <si>
    <t>六角穴付ﾎﾞﾙﾄ</t>
  </si>
  <si>
    <t>MSYC4-8</t>
    <phoneticPr fontId="4"/>
  </si>
  <si>
    <t>段付平行ﾋﾟﾝ</t>
  </si>
  <si>
    <t>SHCDG6-30</t>
    <phoneticPr fontId="4"/>
  </si>
  <si>
    <t>ﾋﾝｼﾞﾋﾟﾝ</t>
  </si>
  <si>
    <t>BT-SUS-M6-35</t>
    <phoneticPr fontId="4"/>
  </si>
  <si>
    <t>ﾃﾞﾝﾃﾞﾝﾎﾞﾙﾄ</t>
  </si>
  <si>
    <t>CHN1T-SUS-M6</t>
    <phoneticPr fontId="4"/>
  </si>
  <si>
    <t>蝶ﾅｯﾄ</t>
  </si>
  <si>
    <t>HFS6-3030-290-Z8-XA15-XB45</t>
    <phoneticPr fontId="4"/>
  </si>
  <si>
    <t>HFCB6-3030-S</t>
    <phoneticPr fontId="4"/>
  </si>
  <si>
    <t>LPZS4-P15-B10-G10</t>
  </si>
  <si>
    <t>樹脂ｶﾗｰ</t>
  </si>
  <si>
    <t>WZJD20-10</t>
    <phoneticPr fontId="4"/>
  </si>
  <si>
    <t>HNTU6-5</t>
    <phoneticPr fontId="4"/>
  </si>
  <si>
    <t>先入れﾅｯﾄM5</t>
    <phoneticPr fontId="4"/>
  </si>
  <si>
    <t>SHNTU6-6</t>
    <phoneticPr fontId="4"/>
  </si>
  <si>
    <t>先入れﾅｯﾄM6</t>
    <phoneticPr fontId="4"/>
  </si>
  <si>
    <t>BOX-TRSS5-10</t>
    <phoneticPr fontId="4"/>
  </si>
  <si>
    <t>ﾄﾗｽﾈｼﾞ @6/500</t>
    <phoneticPr fontId="4"/>
  </si>
  <si>
    <t>HNTJ6-5</t>
    <phoneticPr fontId="4"/>
  </si>
  <si>
    <t>MSSFS5-8</t>
    <phoneticPr fontId="4"/>
  </si>
  <si>
    <t>止めﾈｼﾞ @6/10</t>
    <phoneticPr fontId="4"/>
  </si>
  <si>
    <t>CSH-SUS-M6-85</t>
    <phoneticPr fontId="4"/>
  </si>
  <si>
    <t>六角穴付ﾎﾞﾙﾄ @4/5</t>
    <phoneticPr fontId="4"/>
  </si>
  <si>
    <t>LHSS20</t>
    <phoneticPr fontId="4"/>
  </si>
  <si>
    <t>ﾘﾆｱﾌﾞｯｼｭ</t>
  </si>
  <si>
    <t>CNSB-SCM-B17-L35-F10-MS10-MA10-U2</t>
    <phoneticPr fontId="4"/>
  </si>
  <si>
    <t>六角支柱</t>
  </si>
  <si>
    <t>PSFHM20-480-F30-B20-P12-T30-S20-Q12-H20-LKC</t>
    <phoneticPr fontId="4"/>
  </si>
  <si>
    <t>ｼｬﾌﾄ</t>
  </si>
  <si>
    <t>SLBNR12</t>
    <phoneticPr fontId="4"/>
  </si>
  <si>
    <t>M12ﾅｯﾄ</t>
  </si>
  <si>
    <t>HBLFSN6-C</t>
    <phoneticPr fontId="4"/>
  </si>
  <si>
    <t>突起付反転ﾌﾞﾗｹｯﾄ</t>
    <phoneticPr fontId="4"/>
  </si>
  <si>
    <t>FLCF10-1.25</t>
    <phoneticPr fontId="4"/>
  </si>
  <si>
    <t>ﾌﾛｰﾃｨﾝｸﾞｼﾞｮｲﾝﾄ</t>
  </si>
  <si>
    <t>FABS10-65</t>
    <phoneticPr fontId="4"/>
  </si>
  <si>
    <t>全ﾈｼﾞ</t>
  </si>
  <si>
    <t>SLBNR10</t>
    <phoneticPr fontId="4"/>
  </si>
  <si>
    <t>M10ﾅｯﾄ</t>
  </si>
  <si>
    <t>CBSST4-6</t>
    <phoneticPr fontId="4"/>
  </si>
  <si>
    <t>低頭六角穴付ﾎﾞﾙﾄ @20/50</t>
  </si>
  <si>
    <t>CSH-SUS-M6-28</t>
    <phoneticPr fontId="4"/>
  </si>
  <si>
    <t>六角穴付ﾎﾞﾙﾄ @8/24</t>
    <phoneticPr fontId="4"/>
  </si>
  <si>
    <t>SCB6-45</t>
    <phoneticPr fontId="4"/>
  </si>
  <si>
    <t>六角穴付ﾎﾞﾙﾄ @8/10</t>
    <phoneticPr fontId="4"/>
  </si>
  <si>
    <t>SCB8-35</t>
    <phoneticPr fontId="4"/>
  </si>
  <si>
    <t>HFS6-3060-470-TPW-SC</t>
    <phoneticPr fontId="4"/>
  </si>
  <si>
    <t>HFS6-3060-530-Z8-YA15-YB265-YC515</t>
    <phoneticPr fontId="4"/>
  </si>
  <si>
    <t>HFS6-3060-130-Z6-YA15-YB115</t>
    <phoneticPr fontId="4"/>
  </si>
  <si>
    <t>HFCB6-3060-S</t>
    <phoneticPr fontId="4"/>
  </si>
  <si>
    <t>ﾌﾚｰﾑｷｬｯﾌﾟ</t>
    <phoneticPr fontId="4"/>
  </si>
  <si>
    <t>SCB6-18</t>
    <phoneticPr fontId="4"/>
  </si>
  <si>
    <t>WSSS25-6-2</t>
    <phoneticPr fontId="4"/>
  </si>
  <si>
    <t>TMA-06</t>
    <phoneticPr fontId="4"/>
  </si>
  <si>
    <t>ﾁｭｰﾌﾞﾎﾙﾀﾞ</t>
    <phoneticPr fontId="4"/>
  </si>
  <si>
    <t>見積No.22-23-00189A</t>
    <rPh sb="0" eb="2">
      <t>ミツモリ</t>
    </rPh>
    <phoneticPr fontId="4"/>
  </si>
  <si>
    <t>ｸﾞﾛﾒｯﾄ</t>
    <phoneticPr fontId="4"/>
  </si>
  <si>
    <r>
      <t>C-30-SG-32A-EP-UL　　　　</t>
    </r>
    <r>
      <rPr>
        <sz val="11"/>
        <color indexed="10"/>
        <rFont val="ＭＳ Ｐゴシック"/>
        <family val="3"/>
        <charset val="128"/>
      </rPr>
      <t>発注数：5</t>
    </r>
    <rPh sb="21" eb="23">
      <t>ハッチュウ</t>
    </rPh>
    <rPh sb="23" eb="24">
      <t>スウ</t>
    </rPh>
    <phoneticPr fontId="4"/>
  </si>
  <si>
    <r>
      <t>C-30-SG-14A-EP-UL　　　　</t>
    </r>
    <r>
      <rPr>
        <sz val="11"/>
        <color indexed="10"/>
        <rFont val="ＭＳ Ｐゴシック"/>
        <family val="3"/>
        <charset val="128"/>
      </rPr>
      <t>発注数：5</t>
    </r>
    <phoneticPr fontId="4"/>
  </si>
  <si>
    <t>C-56-BE-1</t>
    <phoneticPr fontId="4"/>
  </si>
  <si>
    <t>ﾏｸﾞﾈｯﾄｷｬｯﾁ</t>
    <phoneticPr fontId="4"/>
  </si>
  <si>
    <t>C-30-AP-22-EP-UL-Ivory</t>
    <phoneticPr fontId="4"/>
  </si>
  <si>
    <t>穴ﾌﾟﾗｸﾞ</t>
    <phoneticPr fontId="4"/>
  </si>
  <si>
    <t>HFS6-6060-725</t>
    <phoneticPr fontId="4"/>
  </si>
  <si>
    <t>HFS6-6060-830</t>
    <phoneticPr fontId="4"/>
  </si>
  <si>
    <t>HFS6-6060-880</t>
    <phoneticPr fontId="4"/>
  </si>
  <si>
    <t>HFS6-6060-590</t>
    <phoneticPr fontId="4"/>
  </si>
  <si>
    <t>HFS6-3030-605</t>
    <phoneticPr fontId="4"/>
  </si>
  <si>
    <t>HFS6-3030-210</t>
    <phoneticPr fontId="4"/>
  </si>
  <si>
    <t>HFS6-3030-200</t>
    <phoneticPr fontId="4"/>
  </si>
  <si>
    <t>HFCB6-3030-B</t>
    <phoneticPr fontId="4"/>
  </si>
  <si>
    <t>HCFT6-250</t>
    <phoneticPr fontId="4"/>
  </si>
  <si>
    <t>ｷｬｽﾀ&amp;ｱｼﾞｬｽﾀｰﾌｯﾄ</t>
    <phoneticPr fontId="4"/>
  </si>
  <si>
    <t>HBLFTD6-C</t>
    <phoneticPr fontId="4"/>
  </si>
  <si>
    <t>2列溝ﾌﾞﾗｹｯﾄ</t>
    <phoneticPr fontId="4"/>
  </si>
  <si>
    <t>HCBR6</t>
    <phoneticPr fontId="4"/>
  </si>
  <si>
    <t>ｻﾎﾟｰﾄﾌﾞﾗｹｯﾄ</t>
  </si>
  <si>
    <t>HBLBSL6</t>
    <phoneticPr fontId="4"/>
  </si>
  <si>
    <t>ﾌﾞﾗｲﾝﾄﾞﾌﾞﾗｹｯﾄ</t>
    <phoneticPr fontId="4"/>
  </si>
  <si>
    <t>BDR-361-JP</t>
    <phoneticPr fontId="4"/>
  </si>
  <si>
    <t>HFS6-3030-997</t>
    <phoneticPr fontId="4"/>
  </si>
  <si>
    <t>HFS6-3030-940</t>
    <phoneticPr fontId="4"/>
  </si>
  <si>
    <t>HFS6-3030-940-Z6-XA95-XB345-XC595-XD845</t>
    <phoneticPr fontId="4"/>
  </si>
  <si>
    <t>HFS6-3030-890</t>
    <phoneticPr fontId="4"/>
  </si>
  <si>
    <t>HFS6-3030-890-Z6-XA85-XB325-XC565-XD805</t>
    <phoneticPr fontId="4"/>
  </si>
  <si>
    <t>HFS6-3030-240</t>
    <phoneticPr fontId="4"/>
  </si>
  <si>
    <t>HFS6-3030-430</t>
    <phoneticPr fontId="4"/>
  </si>
  <si>
    <t>HFS6-3030-430-LDH</t>
    <phoneticPr fontId="4"/>
  </si>
  <si>
    <t>HFS6-3030-190</t>
  </si>
  <si>
    <t>HFS6-3030-65-RSP</t>
    <phoneticPr fontId="4"/>
  </si>
  <si>
    <t>HFS6-3030-805-RSP</t>
    <phoneticPr fontId="4"/>
  </si>
  <si>
    <t>HFS6-3030-277</t>
    <phoneticPr fontId="4"/>
  </si>
  <si>
    <t>HFS6-3030-115</t>
    <phoneticPr fontId="4"/>
  </si>
  <si>
    <t>日産ﾈｼﾞ</t>
    <rPh sb="0" eb="2">
      <t>ニッサン</t>
    </rPh>
    <phoneticPr fontId="4"/>
  </si>
  <si>
    <t>CSHSM-SUS-M5-8</t>
    <phoneticPr fontId="4"/>
  </si>
  <si>
    <t>小頭ﾎﾞﾙﾄ</t>
  </si>
  <si>
    <t>HFS6-3030-930</t>
    <phoneticPr fontId="4"/>
  </si>
  <si>
    <t>HFS6-3030-269.5</t>
    <phoneticPr fontId="4"/>
  </si>
  <si>
    <t>HFS6-3030-364</t>
    <phoneticPr fontId="4"/>
  </si>
  <si>
    <t>HFS6-3030-434</t>
    <phoneticPr fontId="4"/>
  </si>
  <si>
    <t>HHDNFA112</t>
    <phoneticPr fontId="4"/>
  </si>
  <si>
    <t>ｱﾝｸﾞﾙ取手</t>
  </si>
  <si>
    <t>NBK</t>
    <phoneticPr fontId="4"/>
  </si>
  <si>
    <t>UBC-20X120-BK</t>
    <phoneticPr fontId="4"/>
  </si>
  <si>
    <t>取手</t>
  </si>
  <si>
    <t>HHPFRN6-SST</t>
  </si>
  <si>
    <t>ﾊﾀ蝶番</t>
  </si>
  <si>
    <t>HHPFLN6-SST</t>
    <phoneticPr fontId="4"/>
  </si>
  <si>
    <t>HMEN6-6</t>
    <phoneticPr fontId="4"/>
  </si>
  <si>
    <t>ﾏｸﾞﾈｯﾄｷｬｯﾁ</t>
  </si>
  <si>
    <t>CSHEL-SUS-M5-6</t>
    <phoneticPr fontId="4"/>
  </si>
  <si>
    <t>極低頭六角穴付ﾎﾞﾙﾄ</t>
  </si>
  <si>
    <t>CSHEL-SUS-M4-10</t>
    <phoneticPr fontId="4"/>
  </si>
  <si>
    <t>HHPV6-6-312-SST</t>
    <phoneticPr fontId="4"/>
  </si>
  <si>
    <t>長蝶番</t>
  </si>
  <si>
    <t>SETMN10-75-SC10-M5</t>
    <phoneticPr fontId="4"/>
  </si>
  <si>
    <t>円形支柱</t>
  </si>
  <si>
    <t>SETMN10-30-SC10-M5</t>
    <phoneticPr fontId="4"/>
  </si>
  <si>
    <t>SMTA-10-T-5P</t>
    <phoneticPr fontId="4"/>
  </si>
  <si>
    <t>収縮ﾁｭｰﾌﾞ</t>
  </si>
  <si>
    <t>NTFL4-8</t>
  </si>
  <si>
    <t>高ﾅｯﾄ</t>
  </si>
  <si>
    <t>SSHH-SUS-M4-5</t>
    <phoneticPr fontId="4"/>
  </si>
  <si>
    <t>止めﾈｼﾞ</t>
  </si>
  <si>
    <t>BDR-242</t>
    <phoneticPr fontId="4"/>
  </si>
  <si>
    <t>ｶｯﾁﾝｸﾞﾀﾞｸﾄ</t>
  </si>
  <si>
    <t>DINﾚｰﾙ</t>
  </si>
  <si>
    <t>NAE-024</t>
    <phoneticPr fontId="4"/>
  </si>
  <si>
    <t>ｹｰﾌﾞﾙﾌﾞｯｼｭ 5個入</t>
    <rPh sb="12" eb="14">
      <t>コイ</t>
    </rPh>
    <phoneticPr fontId="4"/>
  </si>
  <si>
    <t>BOX-SCB6-15</t>
    <phoneticPr fontId="4"/>
  </si>
  <si>
    <t>ﾄﾗｽﾈｼﾞM5</t>
    <phoneticPr fontId="4"/>
  </si>
  <si>
    <t>BOX-TRSS5-15</t>
    <phoneticPr fontId="4"/>
  </si>
  <si>
    <t>先入れﾅｯﾄM6</t>
    <rPh sb="0" eb="2">
      <t>サキイ</t>
    </rPh>
    <phoneticPr fontId="4"/>
  </si>
  <si>
    <t>PACK-SHNTP6-6</t>
    <phoneticPr fontId="4"/>
  </si>
  <si>
    <t>後入れﾅｯﾄM6</t>
    <rPh sb="0" eb="1">
      <t>アト</t>
    </rPh>
    <rPh sb="1" eb="2">
      <t>イ</t>
    </rPh>
    <phoneticPr fontId="4"/>
  </si>
  <si>
    <t>PACK-SHNTP6-5</t>
    <phoneticPr fontId="4"/>
  </si>
  <si>
    <t>後入れﾅｯﾄM5</t>
    <rPh sb="0" eb="1">
      <t>アト</t>
    </rPh>
    <rPh sb="1" eb="2">
      <t>イ</t>
    </rPh>
    <phoneticPr fontId="4"/>
  </si>
  <si>
    <t>SHNTP6-4</t>
    <phoneticPr fontId="4"/>
  </si>
  <si>
    <t>後入れﾅｯﾄM4</t>
    <rPh sb="0" eb="1">
      <t>アト</t>
    </rPh>
    <rPh sb="1" eb="2">
      <t>イ</t>
    </rPh>
    <phoneticPr fontId="4"/>
  </si>
  <si>
    <t>SHNTP6-3</t>
    <phoneticPr fontId="4"/>
  </si>
  <si>
    <t>後入れﾅｯﾄM3</t>
    <rPh sb="0" eb="1">
      <t>アト</t>
    </rPh>
    <rPh sb="1" eb="2">
      <t>イ</t>
    </rPh>
    <phoneticPr fontId="4"/>
  </si>
  <si>
    <t>MVSHM-3N02052-3AY-UUH7K</t>
    <phoneticPr fontId="4"/>
  </si>
  <si>
    <t>SETE0106-Z05ベア受け</t>
    <phoneticPr fontId="4"/>
  </si>
  <si>
    <t>MVSHM-3N02050-3AY-SNTG4</t>
    <phoneticPr fontId="4"/>
  </si>
  <si>
    <t>SETE0106-Z06カップ受け</t>
    <phoneticPr fontId="4"/>
  </si>
  <si>
    <t>MVSHM-3N02050-3AY-YAUNB</t>
    <phoneticPr fontId="4"/>
  </si>
  <si>
    <t>SETE0106-Z09パレット検知ブラケット</t>
    <phoneticPr fontId="4"/>
  </si>
  <si>
    <t>MVSHM-3N02002-3AY-SKZFP</t>
    <phoneticPr fontId="4"/>
  </si>
  <si>
    <t>SETE0106-Z10板ナット</t>
    <rPh sb="12" eb="13">
      <t>イタ</t>
    </rPh>
    <phoneticPr fontId="4"/>
  </si>
  <si>
    <t>MVSHM-3N02052-3AY-5SMH9</t>
    <phoneticPr fontId="4"/>
  </si>
  <si>
    <t>SETE0106-Z11静電防止ブラケット</t>
    <phoneticPr fontId="4"/>
  </si>
  <si>
    <t>MVSHM-3N02058-3AY-GL6NW</t>
    <phoneticPr fontId="4"/>
  </si>
  <si>
    <t>SETE0106-Z12中継ボックス取付板金</t>
    <phoneticPr fontId="4"/>
  </si>
  <si>
    <t>SCB3-25</t>
    <phoneticPr fontId="4"/>
  </si>
  <si>
    <t>CSPCSZ-SUS-M4-6</t>
    <phoneticPr fontId="4"/>
  </si>
  <si>
    <t>皿ﾈｼﾞ @6/30</t>
    <phoneticPr fontId="4"/>
  </si>
  <si>
    <t>CSPCSZ-SUS-M3-8</t>
    <phoneticPr fontId="4"/>
  </si>
  <si>
    <t>皿ﾈｼﾞ @4/30</t>
    <phoneticPr fontId="4"/>
  </si>
  <si>
    <t>MVSHM-3N02002-3B5-N8995</t>
    <phoneticPr fontId="4"/>
  </si>
  <si>
    <t>SETE0106-Z21天板</t>
    <phoneticPr fontId="4"/>
  </si>
  <si>
    <t>MVSHM-3N02000-3B5-F3S72</t>
    <phoneticPr fontId="4"/>
  </si>
  <si>
    <t>SETE0106-Z22側面板</t>
    <phoneticPr fontId="4"/>
  </si>
  <si>
    <t>MVSHM-3N02052-3B6-L51RY</t>
    <phoneticPr fontId="4"/>
  </si>
  <si>
    <t>SETE0106-Z23エア機器板金</t>
    <phoneticPr fontId="4"/>
  </si>
  <si>
    <t>MVSHM-3N01552-3B6-YJYAM</t>
    <phoneticPr fontId="4"/>
  </si>
  <si>
    <t>SETE0106-Z31チューブホルダ板金</t>
    <phoneticPr fontId="4"/>
  </si>
  <si>
    <t>MVSHM-3N01550-3B6-THY7P</t>
  </si>
  <si>
    <t>SETE0106-Z32ホルダカバ―</t>
    <phoneticPr fontId="4"/>
  </si>
  <si>
    <t>MVSHM-3N02052-3B6-1CTY9</t>
    <phoneticPr fontId="4"/>
  </si>
  <si>
    <t>SETE0106-Z33ドアロック取付板R12.5</t>
    <phoneticPr fontId="4"/>
  </si>
  <si>
    <t>MVSHM-3N02052-3B6-ZRRT9</t>
    <phoneticPr fontId="4"/>
  </si>
  <si>
    <t>SETE0106-Z34ドアロック取付板L12.5</t>
    <phoneticPr fontId="4"/>
  </si>
  <si>
    <t>MVSHM-3N02052-3B6-N7KLZ</t>
    <phoneticPr fontId="4"/>
  </si>
  <si>
    <t>SETE0106-Z35ドアロックボルト取付板12.5</t>
    <phoneticPr fontId="4"/>
  </si>
  <si>
    <t>MVSHM-3N02052-3B6-4NFZ4</t>
    <phoneticPr fontId="4"/>
  </si>
  <si>
    <t>SETE0106-Z36ドアロック取付板10</t>
    <phoneticPr fontId="4"/>
  </si>
  <si>
    <t>MVSHM-3N02052-3B6-4FAXX</t>
    <phoneticPr fontId="4"/>
  </si>
  <si>
    <t>SETE0106-Z37ドアロックボルト取付板10</t>
    <phoneticPr fontId="4"/>
  </si>
  <si>
    <t>MVSHM-3N02000-3B6-DXSGJ</t>
    <phoneticPr fontId="4"/>
  </si>
  <si>
    <t>SETE0106-Z38ドアキャッチベース</t>
    <phoneticPr fontId="4"/>
  </si>
  <si>
    <t>MVSHM-4N02050-3B6-FA36H</t>
    <phoneticPr fontId="4"/>
  </si>
  <si>
    <t>SETE0106-Z39ドアキャッチ（SUS430）</t>
    <phoneticPr fontId="4"/>
  </si>
  <si>
    <t>MVSHM-3N02000-3B6-373ND</t>
  </si>
  <si>
    <t>SETE0106-Z40操作パネル</t>
    <phoneticPr fontId="4"/>
  </si>
  <si>
    <t>MVSHM-3N02052-3B6-WY3WM</t>
  </si>
  <si>
    <t>SETE0106-Z41操作パネルブラケット</t>
    <phoneticPr fontId="4"/>
  </si>
  <si>
    <t>MVSHM-3N02052-3B6-YAP6R</t>
    <phoneticPr fontId="4"/>
  </si>
  <si>
    <t>SETE0106-Z42中継BOX</t>
    <phoneticPr fontId="4"/>
  </si>
  <si>
    <t>MVSHM-3N02002-3B6-CLBD4</t>
  </si>
  <si>
    <t>SETE0106-Z43中板</t>
    <phoneticPr fontId="4"/>
  </si>
  <si>
    <t>MVSHM-3N02050-3B6-7E1HT</t>
    <phoneticPr fontId="4"/>
  </si>
  <si>
    <t>SETE0106-Z44バーコードリーダ設置板</t>
    <phoneticPr fontId="4"/>
  </si>
  <si>
    <t>MVSHM-3N02060-3B6-UUBKP</t>
    <phoneticPr fontId="4"/>
  </si>
  <si>
    <t>SETE0106-Z45ペンダント置き</t>
    <phoneticPr fontId="4"/>
  </si>
  <si>
    <t>ACTA4H-220-164-5-F160-G144-N5</t>
    <phoneticPr fontId="4"/>
  </si>
  <si>
    <t>SETE0106-Z46ペンダントカバー</t>
    <phoneticPr fontId="4"/>
  </si>
  <si>
    <t>新工</t>
    <rPh sb="0" eb="2">
      <t>シンコウ</t>
    </rPh>
    <phoneticPr fontId="4"/>
  </si>
  <si>
    <t>SETE0106-X01</t>
    <phoneticPr fontId="4"/>
  </si>
  <si>
    <t>パレットベース板</t>
    <phoneticPr fontId="4"/>
  </si>
  <si>
    <t>SETE0106-X02</t>
    <phoneticPr fontId="4"/>
  </si>
  <si>
    <t>上部ガイド板</t>
    <phoneticPr fontId="4"/>
  </si>
  <si>
    <t>SETE0106-X03</t>
    <phoneticPr fontId="4"/>
  </si>
  <si>
    <t>側面板</t>
    <phoneticPr fontId="4"/>
  </si>
  <si>
    <t>SETE0106-X04</t>
    <phoneticPr fontId="4"/>
  </si>
  <si>
    <t>補助板</t>
    <phoneticPr fontId="4"/>
  </si>
  <si>
    <t>SETE0106-X05</t>
    <phoneticPr fontId="4"/>
  </si>
  <si>
    <t>側面ガイド板</t>
    <phoneticPr fontId="4"/>
  </si>
  <si>
    <t>FWZJT-D20-V9-P5-H11-T22</t>
    <phoneticPr fontId="4"/>
  </si>
  <si>
    <t>ACTA4H-238-138-5-F216-G116-N5</t>
    <phoneticPr fontId="4"/>
  </si>
  <si>
    <t>制電ｱｸﾘﾙ板(正面)</t>
  </si>
  <si>
    <t>ACTA8H-453-428-5-F215.5-G203-N6</t>
    <phoneticPr fontId="4"/>
  </si>
  <si>
    <t>制電ｱｸﾘﾙ板(側面)</t>
  </si>
  <si>
    <t>ACTA6H-453-188-5-F215.5-G166-N5</t>
    <phoneticPr fontId="4"/>
  </si>
  <si>
    <t>制電ｱｸﾘﾙ板(後面)</t>
    <phoneticPr fontId="4"/>
  </si>
  <si>
    <t>ACTA8H-668-428-5-F323-G203-N6</t>
    <phoneticPr fontId="4"/>
  </si>
  <si>
    <t>制電ｱｸﾘﾙ板(上面1)</t>
  </si>
  <si>
    <t>ACTA6H-428-238-5-F203-G216-N5</t>
    <phoneticPr fontId="4"/>
  </si>
  <si>
    <t>制電ｱｸﾘﾙ板(上面2)</t>
  </si>
  <si>
    <t>ACTA6H-874-268-5-F426-G245.5-N5</t>
    <phoneticPr fontId="4"/>
  </si>
  <si>
    <t>制電ｱｸﾘﾙ板(正面扉)</t>
    <rPh sb="10" eb="11">
      <t>トビラ</t>
    </rPh>
    <phoneticPr fontId="4"/>
  </si>
  <si>
    <t>ACTA6H-874-362-5-F426-G340-N5</t>
    <phoneticPr fontId="4"/>
  </si>
  <si>
    <t>制電ｱｸﾘﾙ板(側面扉)</t>
    <rPh sb="10" eb="11">
      <t>トビラ</t>
    </rPh>
    <phoneticPr fontId="4"/>
  </si>
  <si>
    <t>ACTA8H-874-432-5-F426-G205-N6</t>
    <phoneticPr fontId="4"/>
  </si>
  <si>
    <t>制電ｱｸﾘﾙ板(後面扉)</t>
    <rPh sb="10" eb="11">
      <t>トビラ</t>
    </rPh>
    <phoneticPr fontId="4"/>
  </si>
  <si>
    <t>PASUS8H-588-480-2.0-F283-G229-N6</t>
    <phoneticPr fontId="4"/>
  </si>
  <si>
    <t>SUS板</t>
  </si>
  <si>
    <t>PASUS6H-588-336-2.0-F283-G314-N6</t>
    <phoneticPr fontId="4"/>
  </si>
  <si>
    <t>TRCV-200AW</t>
    <phoneticPr fontId="4"/>
  </si>
  <si>
    <t>ｹｰﾌﾞﾙﾀｲ</t>
    <phoneticPr fontId="4"/>
  </si>
  <si>
    <t>MSYC3-8</t>
    <phoneticPr fontId="4"/>
  </si>
  <si>
    <t>段付平行ﾋﾟﾝ</t>
    <phoneticPr fontId="4"/>
  </si>
  <si>
    <t>37103-3122-000FL-8P</t>
    <phoneticPr fontId="4"/>
  </si>
  <si>
    <t>e-CON</t>
    <phoneticPr fontId="4"/>
  </si>
  <si>
    <t>SHFBS5-10</t>
    <phoneticPr fontId="4"/>
  </si>
  <si>
    <t>皿ﾈｼﾞ</t>
    <rPh sb="0" eb="1">
      <t>サラ</t>
    </rPh>
    <phoneticPr fontId="4"/>
  </si>
  <si>
    <t>CV-200MW-100PACK</t>
    <phoneticPr fontId="4"/>
  </si>
  <si>
    <t>結束バンド</t>
    <rPh sb="0" eb="2">
      <t>ケッソク</t>
    </rPh>
    <phoneticPr fontId="4"/>
  </si>
  <si>
    <t>Y200-D</t>
    <phoneticPr fontId="4"/>
  </si>
  <si>
    <t>見積No.22-23-00266A</t>
    <rPh sb="0" eb="2">
      <t>ミツモリ</t>
    </rPh>
    <phoneticPr fontId="4"/>
  </si>
  <si>
    <t>AR23P-260S</t>
    <phoneticPr fontId="4"/>
  </si>
  <si>
    <t>ｾｯﾄﾅｯﾄ</t>
    <phoneticPr fontId="4"/>
  </si>
  <si>
    <t>BOX-TRSS5-8</t>
    <phoneticPr fontId="4"/>
  </si>
  <si>
    <t>ﾄﾗｽ小ねじM5x8</t>
    <rPh sb="3" eb="4">
      <t>コ</t>
    </rPh>
    <phoneticPr fontId="4"/>
  </si>
  <si>
    <t>HFCN6PACK-S-SET</t>
    <phoneticPr fontId="4"/>
  </si>
  <si>
    <t>ｹｰﾌﾞﾙｸﾗﾝﾌﾟ</t>
    <phoneticPr fontId="4"/>
  </si>
  <si>
    <t>MVSHM-3N02050-3BN-G92NF</t>
    <phoneticPr fontId="4"/>
  </si>
  <si>
    <t>SETE0106-Z24板金</t>
    <phoneticPr fontId="4"/>
  </si>
  <si>
    <t>MVSHM-3N02050-3BR-8WRZ4</t>
    <phoneticPr fontId="4"/>
  </si>
  <si>
    <t>SETE0106-Z44Aバーコードリーダ設置板</t>
    <phoneticPr fontId="4"/>
  </si>
  <si>
    <t>MVSHM-3N02060-3BR-DJAB4</t>
    <phoneticPr fontId="4"/>
  </si>
  <si>
    <t>SETE0106-Z45Aペンダント置き</t>
    <phoneticPr fontId="4"/>
  </si>
  <si>
    <t>AYFME25-15</t>
    <phoneticPr fontId="4"/>
  </si>
  <si>
    <t>金属ワッシャ付クッション</t>
    <phoneticPr fontId="4"/>
  </si>
  <si>
    <t>HFBMB4-12</t>
    <phoneticPr fontId="4"/>
  </si>
  <si>
    <t>六角穴付皿ねじ</t>
    <phoneticPr fontId="4"/>
  </si>
  <si>
    <t>SHFBS6-10</t>
    <phoneticPr fontId="4"/>
  </si>
  <si>
    <t>HFPALT8H-3-828-603-403-290-D7</t>
    <phoneticPr fontId="4"/>
  </si>
  <si>
    <t>ｶﾊﾞｰﾊﾟﾈﾙ複合板(右)</t>
    <phoneticPr fontId="4"/>
  </si>
  <si>
    <t>HFPALT4H-3-363-208-341-186-D5.5</t>
    <phoneticPr fontId="4"/>
  </si>
  <si>
    <t>ｶﾊﾞｰﾊﾟﾈﾙ複合板(左1)</t>
    <phoneticPr fontId="4"/>
  </si>
  <si>
    <t>HFPALT8H-3-603-588-290-283-D7</t>
    <phoneticPr fontId="4"/>
  </si>
  <si>
    <t>ｶﾊﾞｰﾊﾟﾈﾙ複合板(左2)</t>
    <phoneticPr fontId="4"/>
  </si>
  <si>
    <t>HFPALT8H-3-878-603-428-290-D7</t>
    <phoneticPr fontId="4"/>
  </si>
  <si>
    <t>ｶﾊﾞｰﾊﾟﾈﾙ複合板(後)</t>
    <phoneticPr fontId="4"/>
  </si>
  <si>
    <r>
      <t>MVBLK-AMW-3BU-MBGS9</t>
    </r>
    <r>
      <rPr>
        <sz val="11"/>
        <color indexed="10"/>
        <rFont val="ＭＳ Ｐゴシック"/>
        <family val="3"/>
        <charset val="128"/>
      </rPr>
      <t>-E</t>
    </r>
    <phoneticPr fontId="4"/>
  </si>
  <si>
    <t>SETE0106-Y02Aバルブホルダ</t>
    <phoneticPr fontId="4"/>
  </si>
  <si>
    <t>3/16   -Eで入荷</t>
    <rPh sb="10" eb="12">
      <t>ニュウカ</t>
    </rPh>
    <phoneticPr fontId="4"/>
  </si>
  <si>
    <t>SLSBFA6-14</t>
    <phoneticPr fontId="4"/>
  </si>
  <si>
    <t>六角支柱</t>
    <rPh sb="0" eb="4">
      <t>ロッカクシチュウ</t>
    </rPh>
    <phoneticPr fontId="4"/>
  </si>
  <si>
    <t>MVSHM-3N02050-3BW-KZYSS</t>
    <phoneticPr fontId="4"/>
  </si>
  <si>
    <t>SETE0106-Z06Aカップ受け</t>
    <phoneticPr fontId="4"/>
  </si>
  <si>
    <t>MVSHM-3N00850-3BW-G5WZA</t>
    <phoneticPr fontId="4"/>
  </si>
  <si>
    <t>SETE0106-Z13センサー遮光板金φ2</t>
    <phoneticPr fontId="4"/>
  </si>
  <si>
    <t>MVSHM-3N00850-3BW-2R94G</t>
    <phoneticPr fontId="4"/>
  </si>
  <si>
    <t>SETE0106-Z14センサー遮光板金φ3</t>
    <phoneticPr fontId="4"/>
  </si>
  <si>
    <t>SS300R-24-6-100</t>
    <phoneticPr fontId="4"/>
  </si>
  <si>
    <t>電線</t>
    <rPh sb="0" eb="2">
      <t>デンセン</t>
    </rPh>
    <phoneticPr fontId="4"/>
  </si>
  <si>
    <t>NA3GH-24-3-100</t>
    <phoneticPr fontId="4"/>
  </si>
  <si>
    <t>CNCS-PT-16-4-A-3</t>
    <phoneticPr fontId="4"/>
  </si>
  <si>
    <t>NE-Q05</t>
    <phoneticPr fontId="4"/>
  </si>
  <si>
    <t>5ﾎﾟｰﾄ EtherNet/IP対応</t>
    <phoneticPr fontId="4"/>
  </si>
  <si>
    <t>見積No.18453971</t>
    <rPh sb="0" eb="2">
      <t>ミツモリ</t>
    </rPh>
    <phoneticPr fontId="4"/>
  </si>
  <si>
    <t>MVSHM-3N00850-3C4-4H8R6</t>
    <phoneticPr fontId="4"/>
  </si>
  <si>
    <t xml:space="preserve">SETE0106-Z15センサー遮光板金φ1 </t>
    <phoneticPr fontId="4"/>
  </si>
  <si>
    <t>MVSHM-3N00850-3C4-2D6D6</t>
    <phoneticPr fontId="4"/>
  </si>
  <si>
    <t xml:space="preserve">SETE0106-Z16センサー遮光板金φ0.5 </t>
    <phoneticPr fontId="4"/>
  </si>
  <si>
    <t>七星化学</t>
    <rPh sb="0" eb="4">
      <t>ナナホシカガク</t>
    </rPh>
    <phoneticPr fontId="4"/>
  </si>
  <si>
    <t>NCS-163-Ad-CH</t>
    <phoneticPr fontId="4"/>
  </si>
  <si>
    <t>NCSシリーズ汎用大型メタルコネクタ 中継アダプタ</t>
    <phoneticPr fontId="4"/>
  </si>
  <si>
    <t>https://www.monotaro.com/p/6803/8835/</t>
    <phoneticPr fontId="4"/>
  </si>
  <si>
    <t>NCS-163-PM-CH</t>
    <phoneticPr fontId="4"/>
  </si>
  <si>
    <t>NCSシリーズ汎用大型メタルコネクタ</t>
    <phoneticPr fontId="4"/>
  </si>
  <si>
    <t>NCS-163-P-CH</t>
    <phoneticPr fontId="4"/>
  </si>
  <si>
    <t>195238(KOMURO)で発注済み</t>
    <rPh sb="15" eb="18">
      <t>ハッチュウズ</t>
    </rPh>
    <phoneticPr fontId="4"/>
  </si>
  <si>
    <t>3/30松本ｻﾝﾍ</t>
    <rPh sb="4" eb="6">
      <t>マツモト</t>
    </rPh>
    <phoneticPr fontId="4"/>
  </si>
  <si>
    <t>ﾄﾗｽｺ中山</t>
    <phoneticPr fontId="4"/>
  </si>
  <si>
    <t>TGH12</t>
    <phoneticPr fontId="4"/>
  </si>
  <si>
    <t>ﾊﾝｸﾞﾌｯｸ</t>
  </si>
  <si>
    <t>六角ﾅｯﾄ</t>
    <rPh sb="0" eb="2">
      <t>ロッカク</t>
    </rPh>
    <phoneticPr fontId="4"/>
  </si>
  <si>
    <t>MVSHM-3N02050-3CH-DAMHU</t>
    <phoneticPr fontId="4"/>
  </si>
  <si>
    <t>SETE0106-Z17フック板金</t>
  </si>
  <si>
    <t>吉本（小室）</t>
    <rPh sb="0" eb="2">
      <t>ヨシモト</t>
    </rPh>
    <rPh sb="3" eb="5">
      <t>コムロ</t>
    </rPh>
    <phoneticPr fontId="4"/>
  </si>
  <si>
    <t>済</t>
  </si>
  <si>
    <t>久保誠電気</t>
  </si>
  <si>
    <t>制御盤1式</t>
  </si>
  <si>
    <t>【見積書】久保誠_制御盤.pdf</t>
  </si>
  <si>
    <t>**テクネゴ済</t>
  </si>
  <si>
    <t>キーエンス</t>
  </si>
  <si>
    <t>HR-50RK</t>
  </si>
  <si>
    <t>【見積書】キーエンス_バーコードリーダー.pdf</t>
  </si>
  <si>
    <t>**ネゴ未実施。よろしくお願いします</t>
  </si>
  <si>
    <t>BCR本体</t>
    <rPh sb="3" eb="5">
      <t>ホンタイ</t>
    </rPh>
    <phoneticPr fontId="4"/>
  </si>
  <si>
    <t>NX-CD2M</t>
  </si>
  <si>
    <t>↓</t>
  </si>
  <si>
    <t>ケーブル</t>
    <phoneticPr fontId="4"/>
  </si>
  <si>
    <t>N-L20</t>
  </si>
  <si>
    <t>通信ユニット</t>
    <rPh sb="0" eb="2">
      <t>ツウシン</t>
    </rPh>
    <phoneticPr fontId="4"/>
  </si>
  <si>
    <t>1/25久保誠へ</t>
    <rPh sb="4" eb="7">
      <t>クボセイ</t>
    </rPh>
    <phoneticPr fontId="4"/>
  </si>
  <si>
    <t>SR-H7W</t>
  </si>
  <si>
    <t>設定ソフト</t>
    <rPh sb="0" eb="2">
      <t>セッテイ</t>
    </rPh>
    <phoneticPr fontId="4"/>
  </si>
  <si>
    <t>GS-P5CG03</t>
  </si>
  <si>
    <t>【見積書】キーエンス_セーフティコントローラ.pdf</t>
  </si>
  <si>
    <t>納入後久保誠電気に送付お願いします</t>
  </si>
  <si>
    <t>久保誠へ</t>
    <rPh sb="0" eb="3">
      <t>クボセイ</t>
    </rPh>
    <phoneticPr fontId="4"/>
  </si>
  <si>
    <t>GC-1000</t>
  </si>
  <si>
    <t>出精値引き</t>
  </si>
  <si>
    <t>GS-71PC</t>
  </si>
  <si>
    <t>【見積書】キーエンス_セーフティセンサ.pdf</t>
  </si>
  <si>
    <t>GS-Y11</t>
  </si>
  <si>
    <t>GS-Y12</t>
  </si>
  <si>
    <t>GS-P5CC1</t>
  </si>
  <si>
    <t>GS-P5CC5</t>
  </si>
  <si>
    <t>GS-P8CC1</t>
  </si>
  <si>
    <t>SJ-H084A</t>
    <phoneticPr fontId="4"/>
  </si>
  <si>
    <t>【見積書】キーエンス_イオナイザ.pdf</t>
    <phoneticPr fontId="4"/>
  </si>
  <si>
    <t>ネゴ済み</t>
    <rPh sb="2" eb="3">
      <t>ズ</t>
    </rPh>
    <phoneticPr fontId="4"/>
  </si>
  <si>
    <t>SJ-H060A</t>
    <phoneticPr fontId="4"/>
  </si>
  <si>
    <t>SJ-C10U</t>
    <phoneticPr fontId="4"/>
  </si>
  <si>
    <t>出精値引き</t>
    <phoneticPr fontId="4"/>
  </si>
  <si>
    <t>GS-P8CC1</t>
    <phoneticPr fontId="4"/>
  </si>
  <si>
    <t>【見積書】キーエンス_追加1.pdf</t>
    <phoneticPr fontId="4"/>
  </si>
  <si>
    <t>PR-M51N1</t>
    <phoneticPr fontId="4"/>
  </si>
  <si>
    <t>住友電工</t>
    <rPh sb="0" eb="2">
      <t>スミトモ</t>
    </rPh>
    <rPh sb="2" eb="4">
      <t>デンコウ</t>
    </rPh>
    <phoneticPr fontId="4"/>
  </si>
  <si>
    <t>STA2C</t>
  </si>
  <si>
    <t>熱収縮チューブ</t>
    <rPh sb="0" eb="1">
      <t>ネツ</t>
    </rPh>
    <rPh sb="1" eb="3">
      <t>シュウシュク</t>
    </rPh>
    <phoneticPr fontId="4"/>
  </si>
  <si>
    <t>ヘラマンタイトン</t>
    <phoneticPr fontId="4"/>
  </si>
  <si>
    <t>AB150-W</t>
    <phoneticPr fontId="4"/>
  </si>
  <si>
    <t>インシュロック</t>
    <phoneticPr fontId="4"/>
  </si>
  <si>
    <t>AB100-W-100</t>
  </si>
  <si>
    <t>AB80-W-100</t>
    <phoneticPr fontId="4"/>
  </si>
  <si>
    <t>ワイドミュラー</t>
    <phoneticPr fontId="4"/>
  </si>
  <si>
    <t>9019050000</t>
  </si>
  <si>
    <t>圧着端子</t>
    <rPh sb="0" eb="2">
      <t>アッチャク</t>
    </rPh>
    <rPh sb="2" eb="4">
      <t>タンシ</t>
    </rPh>
    <phoneticPr fontId="4"/>
  </si>
  <si>
    <t>9025760000</t>
  </si>
  <si>
    <t>9028240000</t>
  </si>
  <si>
    <t>NSDU-P-JS-25-5</t>
  </si>
  <si>
    <t>ケーブルハーネス</t>
    <phoneticPr fontId="4"/>
  </si>
  <si>
    <t>ULJP-C-ULJPSS-5</t>
  </si>
  <si>
    <t>富士電線</t>
    <rPh sb="0" eb="4">
      <t>フジデンセン</t>
    </rPh>
    <phoneticPr fontId="4"/>
  </si>
  <si>
    <t>VCT-3-1.25SQ-15</t>
  </si>
  <si>
    <t>VCTF-7-0.75SQ-50</t>
    <phoneticPr fontId="4"/>
  </si>
  <si>
    <t>VCTF-12-0.75SQ-50</t>
  </si>
  <si>
    <t>KU1130</t>
    <phoneticPr fontId="4"/>
  </si>
  <si>
    <t>4Pコンセント</t>
    <phoneticPr fontId="4"/>
  </si>
  <si>
    <t>VT5-W07S0(4224)</t>
    <phoneticPr fontId="4"/>
  </si>
  <si>
    <t>7型ﾜｲﾄﾞTFTｶﾗｰ(WVGA)</t>
    <rPh sb="1" eb="2">
      <t>ガタ</t>
    </rPh>
    <phoneticPr fontId="4"/>
  </si>
  <si>
    <t>デクセリアルズ様（（株）ﾛｰﾗﾝ）</t>
    <rPh sb="7" eb="8">
      <t>サマ</t>
    </rPh>
    <rPh sb="9" eb="12">
      <t>カブ</t>
    </rPh>
    <phoneticPr fontId="4"/>
  </si>
  <si>
    <t>岸氏、井上</t>
    <rPh sb="0" eb="1">
      <t>キシ</t>
    </rPh>
    <rPh sb="1" eb="2">
      <t>シ</t>
    </rPh>
    <rPh sb="3" eb="5">
      <t>イノウエ</t>
    </rPh>
    <phoneticPr fontId="4"/>
  </si>
  <si>
    <t>作成日20221031</t>
    <rPh sb="0" eb="2">
      <t>サクセイ</t>
    </rPh>
    <rPh sb="2" eb="3">
      <t>ビ</t>
    </rPh>
    <phoneticPr fontId="4"/>
  </si>
  <si>
    <t>図面番号</t>
    <rPh sb="0" eb="1">
      <t>ズ</t>
    </rPh>
    <rPh sb="1" eb="2">
      <t>メン</t>
    </rPh>
    <rPh sb="2" eb="4">
      <t>バンゴウ</t>
    </rPh>
    <phoneticPr fontId="4"/>
  </si>
  <si>
    <t>①</t>
    <phoneticPr fontId="4"/>
  </si>
  <si>
    <t>JR3403+SV51+ｺﾝﾄﾛｰﾗｰ+安全ｶﾊﾞｰ</t>
    <rPh sb="20" eb="22">
      <t>アンゼン</t>
    </rPh>
    <phoneticPr fontId="4"/>
  </si>
  <si>
    <r>
      <t>SETB0113-A01　　詳細設計</t>
    </r>
    <r>
      <rPr>
        <b/>
        <sz val="14"/>
        <color indexed="40"/>
        <rFont val="ＭＳ Ｐゴシック"/>
        <family val="3"/>
        <charset val="128"/>
      </rPr>
      <t xml:space="preserve"> ﾗｲﾄｶｰﾃﾝ</t>
    </r>
    <r>
      <rPr>
        <b/>
        <sz val="14"/>
        <color indexed="8"/>
        <rFont val="ＭＳ Ｐゴシック"/>
        <family val="3"/>
        <charset val="128"/>
      </rPr>
      <t>　上架台</t>
    </r>
    <phoneticPr fontId="4"/>
  </si>
  <si>
    <t>4A</t>
    <phoneticPr fontId="4"/>
  </si>
  <si>
    <t>部材重さkg</t>
    <rPh sb="0" eb="2">
      <t>ブザイ</t>
    </rPh>
    <rPh sb="2" eb="3">
      <t>オモ</t>
    </rPh>
    <phoneticPr fontId="4"/>
  </si>
  <si>
    <t>3カ月</t>
    <rPh sb="2" eb="3">
      <t>ゲツ</t>
    </rPh>
    <phoneticPr fontId="4"/>
  </si>
  <si>
    <t>JR3403　　　 3軸ﾛﾎﾞｯﾄ (外部ｽｲｯﾁ仕様)　片持ち</t>
    <rPh sb="29" eb="31">
      <t>カタモ</t>
    </rPh>
    <phoneticPr fontId="4"/>
  </si>
  <si>
    <r>
      <t>JR3403　　　SRS-S403　</t>
    </r>
    <r>
      <rPr>
        <b/>
        <sz val="11"/>
        <color indexed="10"/>
        <rFont val="ＭＳ Ｐゴシック"/>
        <family val="3"/>
        <charset val="128"/>
      </rPr>
      <t>　外部スイッチBOXﾀｲﾌﾟ</t>
    </r>
    <rPh sb="19" eb="21">
      <t>ガイブ</t>
    </rPh>
    <phoneticPr fontId="4"/>
  </si>
  <si>
    <t>JR3-Cｐｔｓ2　ＰＣｿﾌﾄ</t>
    <phoneticPr fontId="4"/>
  </si>
  <si>
    <t>オプションSW付スイッチボックス</t>
  </si>
  <si>
    <t>SRO-SWB-NO</t>
  </si>
  <si>
    <t>JR3000用ﾃｨｰﾁﾝｸﾞﾎﾞｯｸｽ</t>
    <phoneticPr fontId="4"/>
  </si>
  <si>
    <r>
      <t>SRO-TB500</t>
    </r>
    <r>
      <rPr>
        <b/>
        <sz val="11"/>
        <color indexed="10"/>
        <rFont val="ＭＳ Ｐゴシック"/>
        <family val="3"/>
        <charset val="128"/>
      </rPr>
      <t xml:space="preserve"> </t>
    </r>
    <phoneticPr fontId="4"/>
  </si>
  <si>
    <t>在庫分を使用の為、発注無し</t>
    <rPh sb="0" eb="3">
      <t>ザイコブン</t>
    </rPh>
    <rPh sb="4" eb="6">
      <t>シヨウ</t>
    </rPh>
    <rPh sb="7" eb="8">
      <t>タメ</t>
    </rPh>
    <rPh sb="9" eb="12">
      <t>ハッチュウナ</t>
    </rPh>
    <phoneticPr fontId="4"/>
  </si>
  <si>
    <t>I/O-S増設</t>
    <phoneticPr fontId="4"/>
  </si>
  <si>
    <t>SRO-IOS</t>
    <phoneticPr fontId="4"/>
  </si>
  <si>
    <t>COM2増設</t>
    <rPh sb="4" eb="6">
      <t>ゾウセツ</t>
    </rPh>
    <phoneticPr fontId="4"/>
  </si>
  <si>
    <t>SRO-COM2</t>
    <phoneticPr fontId="4"/>
  </si>
  <si>
    <t>送料</t>
  </si>
  <si>
    <t>3日目出荷</t>
    <rPh sb="1" eb="2">
      <t>ヒ</t>
    </rPh>
    <rPh sb="2" eb="3">
      <t>メ</t>
    </rPh>
    <rPh sb="3" eb="5">
      <t>シュッカ</t>
    </rPh>
    <phoneticPr fontId="4"/>
  </si>
  <si>
    <r>
      <t>AJPNGB</t>
    </r>
    <r>
      <rPr>
        <sz val="11"/>
        <rFont val="ＭＳ Ｐゴシック"/>
        <family val="3"/>
        <charset val="128"/>
      </rPr>
      <t>4-P6-B6-G4-GC</t>
    </r>
    <phoneticPr fontId="4"/>
  </si>
  <si>
    <t>【FA新商品】位置決めピン　高硬度ステンレス　</t>
    <phoneticPr fontId="4"/>
  </si>
  <si>
    <t>MVSHM-ZZ99000000000-JPA289PUB111AC</t>
    <phoneticPr fontId="4"/>
  </si>
  <si>
    <t>ロボット固定板金（１）</t>
    <phoneticPr fontId="4"/>
  </si>
  <si>
    <t>MVSHM-ZZ99000000000-JPA289EKH111AB</t>
    <phoneticPr fontId="4"/>
  </si>
  <si>
    <t>ロボット固定板金（２）</t>
  </si>
  <si>
    <t>SCB5-8　　　　社内在庫使用</t>
    <rPh sb="10" eb="12">
      <t>シャナイ</t>
    </rPh>
    <rPh sb="12" eb="14">
      <t>ザイコ</t>
    </rPh>
    <rPh sb="14" eb="16">
      <t>シヨウ</t>
    </rPh>
    <phoneticPr fontId="4"/>
  </si>
  <si>
    <t>六角穴付ボルト－ステンレス　 (M5×8)　　3本×2　使用</t>
    <rPh sb="24" eb="25">
      <t>ホン</t>
    </rPh>
    <rPh sb="28" eb="30">
      <t>シヨウ</t>
    </rPh>
    <phoneticPr fontId="4"/>
  </si>
  <si>
    <t>SCB5-10　　　　社内在庫使用</t>
    <rPh sb="11" eb="13">
      <t>シャナイ</t>
    </rPh>
    <rPh sb="13" eb="15">
      <t>ザイコ</t>
    </rPh>
    <rPh sb="15" eb="17">
      <t>シヨウ</t>
    </rPh>
    <phoneticPr fontId="4"/>
  </si>
  <si>
    <t>六角穴付ボルト－ステンレス　 (M5×10)　　2本×2　使用</t>
    <rPh sb="25" eb="26">
      <t>ホン</t>
    </rPh>
    <rPh sb="29" eb="31">
      <t>シヨウ</t>
    </rPh>
    <phoneticPr fontId="4"/>
  </si>
  <si>
    <t>ﾊｲﾄｾﾝｻｰﾕﾆｯﾄ</t>
    <phoneticPr fontId="4"/>
  </si>
  <si>
    <t>1WEEK</t>
    <phoneticPr fontId="4"/>
  </si>
  <si>
    <t>IL-S100</t>
    <phoneticPr fontId="4"/>
  </si>
  <si>
    <t>レーザー変位センサ</t>
    <phoneticPr fontId="4"/>
  </si>
  <si>
    <t>見積№17958558 2022/11/9再発注</t>
    <rPh sb="21" eb="24">
      <t>サイハッチュウ</t>
    </rPh>
    <phoneticPr fontId="4"/>
  </si>
  <si>
    <t>IL-1000</t>
    <phoneticPr fontId="4"/>
  </si>
  <si>
    <t>レーザー変位センサアンプ</t>
    <phoneticPr fontId="4"/>
  </si>
  <si>
    <t>24V　　0.1A</t>
    <phoneticPr fontId="4"/>
  </si>
  <si>
    <t>OP-87056</t>
    <phoneticPr fontId="4"/>
  </si>
  <si>
    <t>センサーヘッドケーブル 2m</t>
    <phoneticPr fontId="4"/>
  </si>
  <si>
    <t>DL-RS1A</t>
    <phoneticPr fontId="4"/>
  </si>
  <si>
    <t>通信ユニットRS-232C</t>
    <rPh sb="0" eb="2">
      <t>ツウシン</t>
    </rPh>
    <phoneticPr fontId="4"/>
  </si>
  <si>
    <t>OP-84338</t>
    <phoneticPr fontId="4"/>
  </si>
  <si>
    <t>接続用コネクタ</t>
    <rPh sb="0" eb="3">
      <t>セツゾクヨウ</t>
    </rPh>
    <phoneticPr fontId="4"/>
  </si>
  <si>
    <t>値引</t>
    <rPh sb="0" eb="2">
      <t>ネビキ</t>
    </rPh>
    <phoneticPr fontId="4"/>
  </si>
  <si>
    <t>MVSHM-3N02052005020-2D1-AN79X</t>
    <phoneticPr fontId="4"/>
  </si>
  <si>
    <t>158930-Z001　レギュレータ取付板金</t>
    <rPh sb="18" eb="20">
      <t>トリツケ</t>
    </rPh>
    <rPh sb="20" eb="22">
      <t>バンキン</t>
    </rPh>
    <phoneticPr fontId="4"/>
  </si>
  <si>
    <t>1日目出荷</t>
    <rPh sb="1" eb="2">
      <t>ヒ</t>
    </rPh>
    <rPh sb="2" eb="3">
      <t>メ</t>
    </rPh>
    <rPh sb="3" eb="5">
      <t>シュッカ</t>
    </rPh>
    <phoneticPr fontId="4"/>
  </si>
  <si>
    <t>MRB-75</t>
    <phoneticPr fontId="4"/>
  </si>
  <si>
    <t>DINレール(アルミタイプ) 取付穴 4．5×25長穴</t>
    <phoneticPr fontId="4"/>
  </si>
  <si>
    <t>HDV-2</t>
    <phoneticPr fontId="4"/>
  </si>
  <si>
    <t>止め金具　　　在庫使用</t>
    <rPh sb="7" eb="9">
      <t>ザイコ</t>
    </rPh>
    <rPh sb="9" eb="11">
      <t>シヨウ</t>
    </rPh>
    <phoneticPr fontId="4"/>
  </si>
  <si>
    <t>C06-09F-09F-906</t>
    <phoneticPr fontId="4"/>
  </si>
  <si>
    <t>RS232C ｹｰﾌﾞﾙ　モールド Dsub9芯⇔Dsub9芯 ストレートタイプ</t>
    <phoneticPr fontId="4"/>
  </si>
  <si>
    <t>ｹｰﾌﾞﾙﾍﾞｱユニット</t>
    <phoneticPr fontId="4"/>
  </si>
  <si>
    <t>CSHELH-SUS-M4-6</t>
    <phoneticPr fontId="4"/>
  </si>
  <si>
    <t>極薄NSローヘッド ステンレス 表面処理なし (M4×6)</t>
    <phoneticPr fontId="4"/>
  </si>
  <si>
    <t>SETB-0012-Z01とSETB-0023-Z25と26固定用　</t>
    <phoneticPr fontId="4"/>
  </si>
  <si>
    <t>CSHELH-SUS-M4-10</t>
    <phoneticPr fontId="4"/>
  </si>
  <si>
    <t>極薄NSローヘッド ステンレス 表面処理なし (M4×10)</t>
    <phoneticPr fontId="4"/>
  </si>
  <si>
    <t>SETB-0023-Z24-1とSETB-0031-Z01 　ロボット固定</t>
    <rPh sb="35" eb="37">
      <t>コテイ</t>
    </rPh>
    <phoneticPr fontId="4"/>
  </si>
  <si>
    <t>5日目出荷</t>
    <rPh sb="1" eb="2">
      <t>ヒ</t>
    </rPh>
    <rPh sb="2" eb="3">
      <t>メ</t>
    </rPh>
    <rPh sb="3" eb="5">
      <t>シュッカ</t>
    </rPh>
    <phoneticPr fontId="4"/>
  </si>
  <si>
    <t xml:space="preserve">FWZAA-D20-V8-P4.5-H4.5-T7 </t>
    <phoneticPr fontId="4"/>
  </si>
  <si>
    <t>金属ワッシャ　－ザグリ穴タイプ－</t>
    <phoneticPr fontId="4"/>
  </si>
  <si>
    <t>六角穴付きﾎﾞﾙﾄ　 (M4×5)　3本</t>
    <rPh sb="19" eb="20">
      <t>ホン</t>
    </rPh>
    <phoneticPr fontId="4"/>
  </si>
  <si>
    <t>SETB-0023-Z27へ7FWZAA-D20-V8-P4.5-H4.5-T7 　固定用</t>
    <phoneticPr fontId="4"/>
  </si>
  <si>
    <r>
      <t>MVSHM-3N02052021023-2LM-DB43G</t>
    </r>
    <r>
      <rPr>
        <b/>
        <sz val="11"/>
        <color indexed="10"/>
        <rFont val="ＭＳ Ｐゴシック"/>
        <family val="3"/>
        <charset val="128"/>
      </rPr>
      <t xml:space="preserve"> 次回発注せず</t>
    </r>
    <rPh sb="30" eb="32">
      <t>ジカイ</t>
    </rPh>
    <rPh sb="32" eb="34">
      <t>ハッチュウ</t>
    </rPh>
    <phoneticPr fontId="4"/>
  </si>
  <si>
    <r>
      <t>SETB-0023-Z24</t>
    </r>
    <r>
      <rPr>
        <b/>
        <sz val="11"/>
        <rFont val="ＭＳ Ｐゴシック"/>
        <family val="3"/>
        <charset val="128"/>
      </rPr>
      <t>-1</t>
    </r>
    <r>
      <rPr>
        <sz val="11"/>
        <rFont val="ＭＳ Ｐゴシック"/>
        <family val="3"/>
        <charset val="128"/>
      </rPr>
      <t>　ケーブルベアヘッド横板金</t>
    </r>
    <phoneticPr fontId="4"/>
  </si>
  <si>
    <t>MVSHM-3N02052016020-JPA291K45111AB</t>
    <phoneticPr fontId="4"/>
  </si>
  <si>
    <r>
      <t>SETB-0023-Z24</t>
    </r>
    <r>
      <rPr>
        <sz val="11"/>
        <rFont val="ＭＳ Ｐゴシック"/>
        <family val="3"/>
        <charset val="128"/>
      </rPr>
      <t>　ケーブルベアヘッド横板金</t>
    </r>
    <phoneticPr fontId="4"/>
  </si>
  <si>
    <t>WP43ACAD1C00</t>
    <phoneticPr fontId="4"/>
  </si>
  <si>
    <t>MVSHM-3N03058005012-JPA291K6N111AA</t>
    <phoneticPr fontId="4"/>
  </si>
  <si>
    <t>SETB-0023-Z25　ケーブルベア下板左側</t>
    <rPh sb="22" eb="23">
      <t>ヒダリ</t>
    </rPh>
    <rPh sb="23" eb="24">
      <t>ガワ</t>
    </rPh>
    <phoneticPr fontId="4"/>
  </si>
  <si>
    <t>MVSHM-3N03058005012-JPA291EG4111AA</t>
    <phoneticPr fontId="4"/>
  </si>
  <si>
    <t>SETB-0023-Z26　ケーブルベア下板右側</t>
    <rPh sb="22" eb="23">
      <t>ミギ</t>
    </rPh>
    <phoneticPr fontId="4"/>
  </si>
  <si>
    <t>MVSHM-3N03002-36L-Z5SF7</t>
    <phoneticPr fontId="4"/>
  </si>
  <si>
    <t>SETB-0113-Z27ケーブルベア下板</t>
    <phoneticPr fontId="4"/>
  </si>
  <si>
    <t>SFB5-8</t>
    <phoneticPr fontId="4"/>
  </si>
  <si>
    <t>六角穴付皿ボルト　M5×8mm</t>
    <phoneticPr fontId="4"/>
  </si>
  <si>
    <t xml:space="preserve">SZ16F-3-075-25 </t>
    <phoneticPr fontId="4"/>
  </si>
  <si>
    <t>ケーブルキャリア　スリットタイプ</t>
    <phoneticPr fontId="4"/>
  </si>
  <si>
    <t>SLBNR5</t>
    <phoneticPr fontId="4"/>
  </si>
  <si>
    <t>M5ﾅｯﾄ</t>
    <phoneticPr fontId="4"/>
  </si>
  <si>
    <t>元圧ﾚｷﾞｭﾚｰﾀﾕﾆｯﾄ</t>
    <rPh sb="0" eb="1">
      <t>モト</t>
    </rPh>
    <rPh sb="1" eb="2">
      <t>アツ</t>
    </rPh>
    <phoneticPr fontId="4"/>
  </si>
  <si>
    <t>SMC</t>
  </si>
  <si>
    <t>制御機材</t>
    <rPh sb="0" eb="1">
      <t>セイ</t>
    </rPh>
    <rPh sb="1" eb="2">
      <t>オ</t>
    </rPh>
    <rPh sb="2" eb="4">
      <t>キザイ</t>
    </rPh>
    <phoneticPr fontId="4"/>
  </si>
  <si>
    <t>ＡＷ２０Ｋ－０２Ｅ－Ｂ</t>
    <phoneticPr fontId="4"/>
  </si>
  <si>
    <t>１／４　レギュレーター　（逆流機能付）</t>
  </si>
  <si>
    <t>元圧</t>
    <rPh sb="0" eb="1">
      <t>モト</t>
    </rPh>
    <rPh sb="1" eb="2">
      <t>アツ</t>
    </rPh>
    <phoneticPr fontId="4"/>
  </si>
  <si>
    <t>BSLG6</t>
    <phoneticPr fontId="4"/>
  </si>
  <si>
    <t>ワンタッチ継手　ブラインドプラグ</t>
    <phoneticPr fontId="4"/>
  </si>
  <si>
    <t>BVHVU6-3　</t>
    <phoneticPr fontId="4"/>
  </si>
  <si>
    <t>3方弁　ハンドバルブ</t>
    <phoneticPr fontId="4"/>
  </si>
  <si>
    <t>FAMBS-SUD-T2-A60-B120-L60-F40-H45-N6-V48-S65-W30-MA4  　ﾚｷﾞｭﾚｰﾀ固定用</t>
    <phoneticPr fontId="4"/>
  </si>
  <si>
    <t>Ｌ字ﾌﾞﾗｹｯﾄ</t>
    <rPh sb="0" eb="2">
      <t>リジ</t>
    </rPh>
    <phoneticPr fontId="4"/>
  </si>
  <si>
    <t>ＫＱ２Ｌ０６－０２Ａ</t>
    <phoneticPr fontId="4"/>
  </si>
  <si>
    <t>１／４　Ø６　継ぎ手</t>
  </si>
  <si>
    <t>日本ピスコ</t>
    <rPh sb="0" eb="2">
      <t>ニホン</t>
    </rPh>
    <phoneticPr fontId="4"/>
  </si>
  <si>
    <t>PAW6-02</t>
    <phoneticPr fontId="4"/>
  </si>
  <si>
    <t>一般配管用 チューブフィッティング ダブルブランチエイ</t>
    <phoneticPr fontId="4"/>
  </si>
  <si>
    <t>SCB4-10　　　　　社内在庫使用</t>
    <phoneticPr fontId="4"/>
  </si>
  <si>
    <t>六角穴付ボルト－ステンレス　 (M4×10)　2本</t>
    <rPh sb="24" eb="25">
      <t>ホン</t>
    </rPh>
    <phoneticPr fontId="4"/>
  </si>
  <si>
    <t>SCB6-10</t>
    <phoneticPr fontId="4"/>
  </si>
  <si>
    <t>六角穴付ボルト－ステンレス　 (M6×10)  2本使用</t>
    <rPh sb="25" eb="26">
      <t>ホン</t>
    </rPh>
    <rPh sb="26" eb="28">
      <t>シヨウ</t>
    </rPh>
    <phoneticPr fontId="4"/>
  </si>
  <si>
    <t>SHNTP6-6</t>
    <phoneticPr fontId="4"/>
  </si>
  <si>
    <t>後入れバネナット</t>
    <phoneticPr fontId="4"/>
  </si>
  <si>
    <t xml:space="preserve">SLBNR4 </t>
    <phoneticPr fontId="4"/>
  </si>
  <si>
    <t>ナット</t>
    <phoneticPr fontId="4"/>
  </si>
  <si>
    <t>当日</t>
    <rPh sb="0" eb="2">
      <t>トウジツ</t>
    </rPh>
    <phoneticPr fontId="4"/>
  </si>
  <si>
    <t>ＶＨＳ２０－０２Ａ</t>
    <phoneticPr fontId="4"/>
  </si>
  <si>
    <t>１／４　三方弁</t>
  </si>
  <si>
    <t>Ｙ２００Ｔ－Ａ</t>
    <phoneticPr fontId="4"/>
  </si>
  <si>
    <t>１／４　エアコンビネーション　</t>
  </si>
  <si>
    <t>安全ｶﾊﾞｰ（上部架台）</t>
    <rPh sb="0" eb="2">
      <t>アンゼン</t>
    </rPh>
    <rPh sb="7" eb="9">
      <t>ジョウブ</t>
    </rPh>
    <rPh sb="9" eb="11">
      <t>カダイ</t>
    </rPh>
    <phoneticPr fontId="4"/>
  </si>
  <si>
    <t>kg</t>
    <phoneticPr fontId="4"/>
  </si>
  <si>
    <t>TOTAL重量</t>
    <rPh sb="5" eb="7">
      <t>ジュウリョウ</t>
    </rPh>
    <phoneticPr fontId="4"/>
  </si>
  <si>
    <t>デクセリアルズ様</t>
    <rPh sb="7" eb="8">
      <t>サマ</t>
    </rPh>
    <phoneticPr fontId="4"/>
  </si>
  <si>
    <t>作成日20221212</t>
    <rPh sb="0" eb="2">
      <t>サクセイ</t>
    </rPh>
    <rPh sb="2" eb="3">
      <t>ビ</t>
    </rPh>
    <phoneticPr fontId="4"/>
  </si>
  <si>
    <t>SETB0113-A01</t>
    <phoneticPr fontId="4"/>
  </si>
  <si>
    <t>②</t>
    <phoneticPr fontId="4"/>
  </si>
  <si>
    <t>ツ－ル治具部分</t>
    <rPh sb="3" eb="5">
      <t>ジグ</t>
    </rPh>
    <rPh sb="5" eb="7">
      <t>ブブン</t>
    </rPh>
    <phoneticPr fontId="4"/>
  </si>
  <si>
    <t>MVBLK-AMW-38N-2ZRRW</t>
    <phoneticPr fontId="4"/>
  </si>
  <si>
    <t>SETB-0113-Y01　SV51+画像　ﾂｰﾙﾍﾞｰｽ</t>
    <phoneticPr fontId="4"/>
  </si>
  <si>
    <t>1日間</t>
    <rPh sb="1" eb="2">
      <t>ヒ</t>
    </rPh>
    <rPh sb="2" eb="3">
      <t>カン</t>
    </rPh>
    <phoneticPr fontId="4"/>
  </si>
  <si>
    <t>CBSST5-12</t>
    <phoneticPr fontId="4"/>
  </si>
  <si>
    <t>2日間</t>
    <rPh sb="1" eb="2">
      <t>ヒ</t>
    </rPh>
    <rPh sb="2" eb="3">
      <t>カン</t>
    </rPh>
    <phoneticPr fontId="4"/>
  </si>
  <si>
    <t>MS2-8</t>
    <phoneticPr fontId="4"/>
  </si>
  <si>
    <t>ﾉｯｸﾋﾟﾝ　φ2-8mm　　4本　　　4+4+8=16本</t>
    <rPh sb="16" eb="17">
      <t>ホン</t>
    </rPh>
    <rPh sb="28" eb="29">
      <t>ホン</t>
    </rPh>
    <phoneticPr fontId="4"/>
  </si>
  <si>
    <t>仙台営業所在庫使用</t>
    <rPh sb="0" eb="5">
      <t>センダイエイギョウショ</t>
    </rPh>
    <rPh sb="5" eb="7">
      <t>ザイコ</t>
    </rPh>
    <rPh sb="7" eb="9">
      <t>シヨウ</t>
    </rPh>
    <phoneticPr fontId="4"/>
  </si>
  <si>
    <t>MVBLK-AMW-37P-K2487</t>
    <phoneticPr fontId="4"/>
  </si>
  <si>
    <t>SETB0113-Y02　SV5916 ﾊﾞﾙﾌﾞﾎﾙﾀﾞ 変換板</t>
    <phoneticPr fontId="4"/>
  </si>
  <si>
    <t>DBS4-3-6</t>
    <phoneticPr fontId="4"/>
  </si>
  <si>
    <t>段付ボルト</t>
    <phoneticPr fontId="4"/>
  </si>
  <si>
    <t>MS4-10</t>
    <phoneticPr fontId="4"/>
  </si>
  <si>
    <t>ﾉｯｸﾋﾟﾝ　φ4-10mm　　2本</t>
    <rPh sb="17" eb="18">
      <t>ホン</t>
    </rPh>
    <phoneticPr fontId="4"/>
  </si>
  <si>
    <t>MVSHM-3N03052-37P-C4BAZ</t>
    <phoneticPr fontId="4"/>
  </si>
  <si>
    <r>
      <t>SETB-0113-Y03　IL-S100固定ブラケット　1　　</t>
    </r>
    <r>
      <rPr>
        <b/>
        <sz val="11"/>
        <rFont val="ＭＳ Ｐゴシック"/>
        <family val="3"/>
        <charset val="128"/>
      </rPr>
      <t>t=3</t>
    </r>
    <phoneticPr fontId="4"/>
  </si>
  <si>
    <t>ﾉｯｸﾋﾟﾝ　φ2-8mm　　4本</t>
    <rPh sb="16" eb="17">
      <t>ホン</t>
    </rPh>
    <phoneticPr fontId="4"/>
  </si>
  <si>
    <t xml:space="preserve">SCB3-8 </t>
    <phoneticPr fontId="4"/>
  </si>
  <si>
    <t>六角穴付きﾎﾞﾙﾄ　 (M3×8)　　2本</t>
    <rPh sb="20" eb="21">
      <t>ホン</t>
    </rPh>
    <phoneticPr fontId="4"/>
  </si>
  <si>
    <t xml:space="preserve">SCB4-8 </t>
    <phoneticPr fontId="4"/>
  </si>
  <si>
    <t>六角穴付きﾎﾞﾙﾄ　 (M4×8)　　3本</t>
    <rPh sb="20" eb="21">
      <t>ホン</t>
    </rPh>
    <phoneticPr fontId="4"/>
  </si>
  <si>
    <t>MVSHM-3N03052-37P-1U2LA</t>
    <phoneticPr fontId="4"/>
  </si>
  <si>
    <r>
      <t>SETB-0113-Y04　IV3-G500MA　OP-87908　固定ﾌﾞﾗｹｯﾄ　</t>
    </r>
    <r>
      <rPr>
        <b/>
        <sz val="11"/>
        <rFont val="ＭＳ Ｐゴシック"/>
        <family val="3"/>
        <charset val="128"/>
      </rPr>
      <t>t=3</t>
    </r>
    <phoneticPr fontId="4"/>
  </si>
  <si>
    <t>ﾉｯｸﾋﾟﾝ　φ2-8mm　　8本</t>
    <rPh sb="16" eb="17">
      <t>ホン</t>
    </rPh>
    <phoneticPr fontId="4"/>
  </si>
  <si>
    <t>六角穴付きﾎﾞﾙﾄ　 (M4×8)　　5本</t>
    <rPh sb="20" eb="21">
      <t>ホン</t>
    </rPh>
    <phoneticPr fontId="4"/>
  </si>
  <si>
    <t>ﾜｰｸ治具ﾕﾆｯﾄ</t>
    <rPh sb="3" eb="5">
      <t>ジグ</t>
    </rPh>
    <phoneticPr fontId="4"/>
  </si>
  <si>
    <t>18日目</t>
    <rPh sb="2" eb="3">
      <t>ヒ</t>
    </rPh>
    <rPh sb="3" eb="4">
      <t>メ</t>
    </rPh>
    <phoneticPr fontId="4"/>
  </si>
  <si>
    <t>（株）コネクト</t>
    <rPh sb="0" eb="3">
      <t>カブ</t>
    </rPh>
    <phoneticPr fontId="4"/>
  </si>
  <si>
    <t>SETB0082-X01</t>
    <phoneticPr fontId="4"/>
  </si>
  <si>
    <t>SETB0082-X01　井桁ﾜｰｸ冶具ﾍﾞｰｽ- 1 (400mm)</t>
    <phoneticPr fontId="4"/>
  </si>
  <si>
    <t>1/18・仙台営業所着</t>
    <rPh sb="5" eb="7">
      <t>センダイ</t>
    </rPh>
    <rPh sb="7" eb="11">
      <t>エイギョウショチャク</t>
    </rPh>
    <phoneticPr fontId="4"/>
  </si>
  <si>
    <t>ﾉｯｸﾋﾟﾝ　φ3-10mm　12本</t>
    <rPh sb="17" eb="18">
      <t>ホン</t>
    </rPh>
    <phoneticPr fontId="4"/>
  </si>
  <si>
    <t>六角穴付ボルト　　24本 在庫使用</t>
    <rPh sb="11" eb="12">
      <t>ホン</t>
    </rPh>
    <phoneticPr fontId="4"/>
  </si>
  <si>
    <t>APNA4-P2-L0-B10-E2.3</t>
    <phoneticPr fontId="4"/>
  </si>
  <si>
    <t>位置決めﾋﾟﾝ　φ3</t>
    <rPh sb="0" eb="2">
      <t>イチ</t>
    </rPh>
    <rPh sb="2" eb="3">
      <t>ギ</t>
    </rPh>
    <phoneticPr fontId="4"/>
  </si>
  <si>
    <t>MVBLK-AMW-37P-U9YFD</t>
    <phoneticPr fontId="4"/>
  </si>
  <si>
    <t>SSTT0044   ﾜｰｸ位置決め ﾈｼﾞM4-座ｸﾞﾘM4</t>
    <phoneticPr fontId="4"/>
  </si>
  <si>
    <t>安全ｶﾊﾞｰﾕﾆｯﾄ</t>
    <rPh sb="0" eb="2">
      <t>アンゼン</t>
    </rPh>
    <phoneticPr fontId="4"/>
  </si>
  <si>
    <t>3日間</t>
    <rPh sb="1" eb="2">
      <t>ヒ</t>
    </rPh>
    <rPh sb="2" eb="3">
      <t>カン</t>
    </rPh>
    <phoneticPr fontId="4"/>
  </si>
  <si>
    <t>ACDA4H-422-232-5-F400.5-G210-N6</t>
    <phoneticPr fontId="4"/>
  </si>
  <si>
    <r>
      <t>カバープレート (アクリル透明）</t>
    </r>
    <r>
      <rPr>
        <sz val="11"/>
        <rFont val="ＭＳ Ｐゴシック"/>
        <family val="3"/>
        <charset val="128"/>
      </rPr>
      <t xml:space="preserve">  </t>
    </r>
    <r>
      <rPr>
        <b/>
        <sz val="11"/>
        <color indexed="51"/>
        <rFont val="ＭＳ Ｐゴシック"/>
        <family val="3"/>
        <charset val="128"/>
      </rPr>
      <t>オレンジ色ｱｸﾘﾙへ</t>
    </r>
    <rPh sb="13" eb="15">
      <t>トウメイ</t>
    </rPh>
    <rPh sb="22" eb="23">
      <t>イロ</t>
    </rPh>
    <phoneticPr fontId="4"/>
  </si>
  <si>
    <t>安全ｶﾊﾞｰ部</t>
    <rPh sb="0" eb="2">
      <t>アンゼン</t>
    </rPh>
    <rPh sb="6" eb="7">
      <t>ブ</t>
    </rPh>
    <phoneticPr fontId="4"/>
  </si>
  <si>
    <t>ACDA4H-422-410-5-F400.5-G388-N6</t>
    <phoneticPr fontId="4"/>
  </si>
  <si>
    <t>ACDA4H-503-156-5-F481-G133.5-N6</t>
    <phoneticPr fontId="4"/>
  </si>
  <si>
    <t>ACDA6H-798-478-5-F388-G456-N6</t>
    <phoneticPr fontId="4"/>
  </si>
  <si>
    <r>
      <t>カバープレート (アクリル透明）</t>
    </r>
    <r>
      <rPr>
        <sz val="11"/>
        <rFont val="ＭＳ Ｐゴシック"/>
        <family val="3"/>
        <charset val="128"/>
      </rPr>
      <t xml:space="preserve">  </t>
    </r>
    <r>
      <rPr>
        <b/>
        <sz val="11"/>
        <color indexed="51"/>
        <rFont val="ＭＳ Ｐゴシック"/>
        <family val="3"/>
        <charset val="128"/>
      </rPr>
      <t>オレンジ色ｱｸﾘﾙへ</t>
    </r>
    <r>
      <rPr>
        <sz val="11"/>
        <rFont val="ＭＳ Ｐゴシック"/>
        <family val="3"/>
        <charset val="128"/>
      </rPr>
      <t>　</t>
    </r>
    <rPh sb="13" eb="15">
      <t>トウメイ</t>
    </rPh>
    <rPh sb="22" eb="23">
      <t>イロ</t>
    </rPh>
    <phoneticPr fontId="4"/>
  </si>
  <si>
    <t>ACDA6H-988-503-5-F483-G481-N6</t>
    <phoneticPr fontId="4"/>
  </si>
  <si>
    <t>10日間</t>
    <rPh sb="2" eb="3">
      <t>ヒ</t>
    </rPh>
    <rPh sb="3" eb="4">
      <t>カン</t>
    </rPh>
    <phoneticPr fontId="4"/>
  </si>
  <si>
    <r>
      <t>#CP2212-2506J-SETB0113-Z01　</t>
    </r>
    <r>
      <rPr>
        <b/>
        <sz val="11"/>
        <color indexed="10"/>
        <rFont val="ＭＳ Ｐゴシック"/>
        <family val="3"/>
        <charset val="128"/>
      </rPr>
      <t>次回発注しない　くすんだオレンジ色の為</t>
    </r>
    <rPh sb="27" eb="31">
      <t>ジカイハッチュウ</t>
    </rPh>
    <rPh sb="43" eb="44">
      <t>イロ</t>
    </rPh>
    <rPh sb="45" eb="46">
      <t>タメ</t>
    </rPh>
    <phoneticPr fontId="4"/>
  </si>
  <si>
    <r>
      <t xml:space="preserve">SETB0113-Z01　安全ｶﾊﾞｰ下段ﾌﾗﾝｼﾞ固定側 </t>
    </r>
    <r>
      <rPr>
        <b/>
        <sz val="11"/>
        <color indexed="51"/>
        <rFont val="ＭＳ Ｐゴシック"/>
        <family val="3"/>
        <charset val="128"/>
      </rPr>
      <t>オレンジ色ｱｸﾘﾙへ</t>
    </r>
    <phoneticPr fontId="4"/>
  </si>
  <si>
    <t>見積管理番号：2212-2506J</t>
    <phoneticPr fontId="4"/>
  </si>
  <si>
    <t>SC2301-7523J-ACDA6H</t>
    <phoneticPr fontId="4"/>
  </si>
  <si>
    <r>
      <t>SETB0113-</t>
    </r>
    <r>
      <rPr>
        <sz val="11"/>
        <color indexed="10"/>
        <rFont val="ＭＳ Ｐゴシック"/>
        <family val="3"/>
        <charset val="128"/>
      </rPr>
      <t>Z01-1　</t>
    </r>
    <r>
      <rPr>
        <sz val="11"/>
        <rFont val="ＭＳ Ｐゴシック"/>
        <family val="3"/>
        <charset val="128"/>
      </rPr>
      <t xml:space="preserve">安全ｶﾊﾞｰ下段ﾌﾗﾝｼﾞ固定側 </t>
    </r>
    <r>
      <rPr>
        <b/>
        <sz val="11"/>
        <color indexed="30"/>
        <rFont val="ＭＳ Ｐゴシック"/>
        <family val="3"/>
        <charset val="128"/>
      </rPr>
      <t>オレンジ色ｱｸﾘﾙへ</t>
    </r>
    <phoneticPr fontId="4"/>
  </si>
  <si>
    <t>WP43A571B600</t>
    <phoneticPr fontId="4"/>
  </si>
  <si>
    <t>HBLFSN6-C-SET　</t>
    <phoneticPr fontId="4"/>
  </si>
  <si>
    <t>　突起付反転ブラケット</t>
    <phoneticPr fontId="4"/>
  </si>
  <si>
    <t>HCBR6　</t>
    <phoneticPr fontId="4"/>
  </si>
  <si>
    <t>パネルサポートブラケット</t>
    <phoneticPr fontId="4"/>
  </si>
  <si>
    <t>HFC6-3030-S</t>
    <phoneticPr fontId="4"/>
  </si>
  <si>
    <t>６シリーズ（溝幅８ｍｍ）　アルミフレーム用フレームキャップ</t>
    <phoneticPr fontId="4"/>
  </si>
  <si>
    <t>0.9kg/m</t>
    <phoneticPr fontId="4"/>
  </si>
  <si>
    <t>HFS6-3030-157.5</t>
    <phoneticPr fontId="4"/>
  </si>
  <si>
    <t>アルミフレーム　６シリーズ　正方形　３０×３０ｍｍ　１列溝　４面溝</t>
    <phoneticPr fontId="4"/>
  </si>
  <si>
    <t>HFS6-3030-424.5</t>
    <phoneticPr fontId="4"/>
  </si>
  <si>
    <t>HFS6-3030-800-LDH-RDH</t>
    <phoneticPr fontId="4"/>
  </si>
  <si>
    <t>HFS6-3030-800</t>
    <phoneticPr fontId="4"/>
  </si>
  <si>
    <t>HFS6-3030-990</t>
    <phoneticPr fontId="4"/>
  </si>
  <si>
    <t>HFS6-3030-1040</t>
    <phoneticPr fontId="4"/>
  </si>
  <si>
    <t>HFS6-3030-1050-LCH-RCH</t>
    <phoneticPr fontId="4"/>
  </si>
  <si>
    <t>HFS6-3030-1050</t>
    <phoneticPr fontId="4"/>
  </si>
  <si>
    <t>2.4kg/m</t>
    <phoneticPr fontId="4"/>
  </si>
  <si>
    <t>HFS6-3090-478</t>
    <phoneticPr fontId="4"/>
  </si>
  <si>
    <t>アルミフレーム　６シリーズ　正方形　３０×9０ｍｍ　１列溝　４面溝</t>
    <phoneticPr fontId="4"/>
  </si>
  <si>
    <t>安全ｶﾊﾞｰ部　ﾛﾎﾞｯﾄ固定用</t>
    <rPh sb="0" eb="2">
      <t>アンゼン</t>
    </rPh>
    <rPh sb="6" eb="7">
      <t>ブ</t>
    </rPh>
    <rPh sb="13" eb="15">
      <t>コテイ</t>
    </rPh>
    <rPh sb="15" eb="16">
      <t>ヨウ</t>
    </rPh>
    <phoneticPr fontId="4"/>
  </si>
  <si>
    <t>HFS6-3090-1040</t>
    <phoneticPr fontId="4"/>
  </si>
  <si>
    <t>8日間</t>
    <rPh sb="1" eb="2">
      <t>ヒ</t>
    </rPh>
    <rPh sb="2" eb="3">
      <t>カン</t>
    </rPh>
    <phoneticPr fontId="4"/>
  </si>
  <si>
    <t>MVBLK-AMW-386-U4P77</t>
    <phoneticPr fontId="4"/>
  </si>
  <si>
    <t>SETB0113-Z02　固定ﾌﾞﾛｯｸ   安全ｶﾊﾞｰ固定　アルミ材加工品</t>
    <rPh sb="13" eb="15">
      <t>コテイ</t>
    </rPh>
    <phoneticPr fontId="4"/>
  </si>
  <si>
    <t>安全ｶﾊﾞｰ部　ﾃｰﾌﾞﾙ固定用</t>
    <rPh sb="0" eb="2">
      <t>アンゼン</t>
    </rPh>
    <rPh sb="6" eb="7">
      <t>ブ</t>
    </rPh>
    <rPh sb="13" eb="15">
      <t>コテイ</t>
    </rPh>
    <rPh sb="15" eb="16">
      <t>ヨウ</t>
    </rPh>
    <phoneticPr fontId="4"/>
  </si>
  <si>
    <t>MVSHM-3N03050-386-7G7AE</t>
    <phoneticPr fontId="4"/>
  </si>
  <si>
    <t>SETB0113-Z03　固定Ｌ字ﾌﾞﾗｹｯﾄ    安全ｶﾊﾞｰ固定　SUS材加工品</t>
    <rPh sb="13" eb="15">
      <t>コテイ</t>
    </rPh>
    <rPh sb="16" eb="17">
      <t>ジ</t>
    </rPh>
    <phoneticPr fontId="4"/>
  </si>
  <si>
    <t>SHNTP6-5　</t>
    <phoneticPr fontId="4"/>
  </si>
  <si>
    <t>後入ればねナット</t>
    <phoneticPr fontId="4"/>
  </si>
  <si>
    <t>六角穴付ボルト－ステンレス　 (M5×10)　　6本使用</t>
    <rPh sb="25" eb="26">
      <t>ホン</t>
    </rPh>
    <rPh sb="26" eb="28">
      <t>シヨウ</t>
    </rPh>
    <phoneticPr fontId="4"/>
  </si>
  <si>
    <t>SCB5-12　　　　社内在庫使用</t>
    <rPh sb="11" eb="13">
      <t>シャナイ</t>
    </rPh>
    <rPh sb="13" eb="15">
      <t>ザイコ</t>
    </rPh>
    <rPh sb="15" eb="17">
      <t>シヨウ</t>
    </rPh>
    <phoneticPr fontId="4"/>
  </si>
  <si>
    <t>六角穴付ボルト－ステンレス　 (M5×12)　　8本使用</t>
    <rPh sb="25" eb="26">
      <t>ホン</t>
    </rPh>
    <rPh sb="26" eb="28">
      <t>シヨウ</t>
    </rPh>
    <phoneticPr fontId="4"/>
  </si>
  <si>
    <t>SCB5-22　　　　社内在庫使用</t>
    <rPh sb="11" eb="13">
      <t>シャナイ</t>
    </rPh>
    <rPh sb="13" eb="15">
      <t>ザイコ</t>
    </rPh>
    <rPh sb="15" eb="17">
      <t>シヨウ</t>
    </rPh>
    <phoneticPr fontId="4"/>
  </si>
  <si>
    <t>六角穴付ボルト－ステンレス　 (M5×22)　　8本使用</t>
    <rPh sb="25" eb="26">
      <t>ホン</t>
    </rPh>
    <rPh sb="26" eb="28">
      <t>シヨウ</t>
    </rPh>
    <phoneticPr fontId="4"/>
  </si>
  <si>
    <t>HSJNS6</t>
    <phoneticPr fontId="4"/>
  </si>
  <si>
    <t>６シリーズ（溝幅８ｍｍ）ブラインドジョイント部品　シングルジョイントキット</t>
    <phoneticPr fontId="4"/>
  </si>
  <si>
    <t>突起付反転ブラケット</t>
    <phoneticPr fontId="4"/>
  </si>
  <si>
    <t>照明ﾕﾆｯﾄ</t>
    <rPh sb="0" eb="2">
      <t>ショウメイ</t>
    </rPh>
    <phoneticPr fontId="4"/>
  </si>
  <si>
    <t>HFC6-3030-Ｓ　</t>
    <phoneticPr fontId="4"/>
  </si>
  <si>
    <t>フレームキャップ　</t>
    <phoneticPr fontId="4"/>
  </si>
  <si>
    <t>HFS6-3030-100</t>
    <phoneticPr fontId="4"/>
  </si>
  <si>
    <t>HFS6-3030-680</t>
    <phoneticPr fontId="4"/>
  </si>
  <si>
    <t>HNTP6-4　</t>
    <phoneticPr fontId="4"/>
  </si>
  <si>
    <t>LEAB1</t>
    <phoneticPr fontId="4"/>
  </si>
  <si>
    <t>角度調整ブラケット</t>
    <phoneticPr fontId="4"/>
  </si>
  <si>
    <t>SCB4-10　　　　社内在庫使用</t>
    <rPh sb="11" eb="13">
      <t>シャナイ</t>
    </rPh>
    <rPh sb="13" eb="15">
      <t>ザイコ</t>
    </rPh>
    <rPh sb="15" eb="17">
      <t>シヨウ</t>
    </rPh>
    <phoneticPr fontId="4"/>
  </si>
  <si>
    <t>六角穴付ボルト－ステンレス　 (M4×10)　　6本使用</t>
    <rPh sb="25" eb="26">
      <t>ホン</t>
    </rPh>
    <rPh sb="26" eb="28">
      <t>シヨウ</t>
    </rPh>
    <phoneticPr fontId="4"/>
  </si>
  <si>
    <t>LEDSC665-W</t>
    <phoneticPr fontId="4"/>
  </si>
  <si>
    <t>ＬＥＤバー照明　調光機能付き</t>
    <phoneticPr fontId="4"/>
  </si>
  <si>
    <t>24V　　　0.9A</t>
    <phoneticPr fontId="4"/>
  </si>
  <si>
    <t>SCB6-20</t>
    <phoneticPr fontId="4"/>
  </si>
  <si>
    <t>六角穴付ボルト　　　　6本</t>
    <phoneticPr fontId="4"/>
  </si>
  <si>
    <t>排気ﾌﾗﾝｼﾞ固定用</t>
    <phoneticPr fontId="4"/>
  </si>
  <si>
    <t>栗本鐵工所</t>
    <rPh sb="0" eb="2">
      <t>クリモト</t>
    </rPh>
    <rPh sb="2" eb="4">
      <t>テッコウ</t>
    </rPh>
    <rPh sb="4" eb="5">
      <t>ショ</t>
    </rPh>
    <phoneticPr fontId="4"/>
  </si>
  <si>
    <t>SD-Z-TK-100</t>
    <phoneticPr fontId="4"/>
  </si>
  <si>
    <t>スパイラルダクト継手 フランジカラー</t>
    <phoneticPr fontId="4"/>
  </si>
  <si>
    <t>SD-Z-LF-100</t>
    <phoneticPr fontId="4"/>
  </si>
  <si>
    <t>スパイラルダクト継手 フランジ ﾌﾟﾚｰﾄ</t>
    <phoneticPr fontId="4"/>
  </si>
  <si>
    <t>カナフレックスコーポレーション</t>
    <phoneticPr fontId="4"/>
  </si>
  <si>
    <t>HSCP100</t>
    <phoneticPr fontId="4"/>
  </si>
  <si>
    <r>
      <rPr>
        <sz val="11"/>
        <color indexed="30"/>
        <rFont val="ＭＳ Ｐゴシック"/>
        <family val="3"/>
        <charset val="128"/>
      </rPr>
      <t>ホースクランプ　SUS430</t>
    </r>
    <r>
      <rPr>
        <sz val="11"/>
        <rFont val="ＭＳ Ｐゴシック"/>
        <family val="3"/>
        <charset val="128"/>
      </rPr>
      <t>　201円</t>
    </r>
    <rPh sb="18" eb="19">
      <t>エン</t>
    </rPh>
    <phoneticPr fontId="4"/>
  </si>
  <si>
    <t>SLBNR6</t>
    <phoneticPr fontId="4"/>
  </si>
  <si>
    <t>SPWF6</t>
    <phoneticPr fontId="4"/>
  </si>
  <si>
    <t>平座金－単品販売－</t>
    <phoneticPr fontId="4"/>
  </si>
  <si>
    <t xml:space="preserve">SPWF8 </t>
    <phoneticPr fontId="4"/>
  </si>
  <si>
    <t>SHCBM5-12　</t>
    <phoneticPr fontId="4"/>
  </si>
  <si>
    <t>ﾄﾗｽﾄﾈｼﾞ</t>
    <phoneticPr fontId="4"/>
  </si>
  <si>
    <t>SHCBM5-15　</t>
    <phoneticPr fontId="4"/>
  </si>
  <si>
    <t>HFCN6PACK-S</t>
    <phoneticPr fontId="4"/>
  </si>
  <si>
    <t>ケーブルクランプひし形タイプ【1～50個入り】</t>
    <phoneticPr fontId="4"/>
  </si>
  <si>
    <t>配線処理用</t>
    <rPh sb="0" eb="2">
      <t>ハイセン</t>
    </rPh>
    <rPh sb="2" eb="4">
      <t>ショリ</t>
    </rPh>
    <rPh sb="4" eb="5">
      <t>ヨウ</t>
    </rPh>
    <phoneticPr fontId="4"/>
  </si>
  <si>
    <t>ACDA-763-275-3</t>
    <phoneticPr fontId="4"/>
  </si>
  <si>
    <r>
      <t>カバープレート (アクリル透明）</t>
    </r>
    <r>
      <rPr>
        <b/>
        <sz val="11"/>
        <color indexed="30"/>
        <rFont val="ＭＳ Ｐゴシック"/>
        <family val="3"/>
        <charset val="128"/>
      </rPr>
      <t>⇒</t>
    </r>
    <r>
      <rPr>
        <sz val="11"/>
        <rFont val="ＭＳ Ｐゴシック"/>
        <family val="3"/>
        <charset val="128"/>
      </rPr>
      <t xml:space="preserve">  </t>
    </r>
    <r>
      <rPr>
        <b/>
        <sz val="11"/>
        <color indexed="51"/>
        <rFont val="ＭＳ Ｐゴシック"/>
        <family val="3"/>
        <charset val="128"/>
      </rPr>
      <t>オレンジ色ｱｸﾘﾙへ</t>
    </r>
    <rPh sb="13" eb="15">
      <t>トウメイ</t>
    </rPh>
    <rPh sb="23" eb="24">
      <t>イロ</t>
    </rPh>
    <phoneticPr fontId="4"/>
  </si>
  <si>
    <t>ﾗｲﾄｶｰﾃﾝ</t>
    <phoneticPr fontId="4"/>
  </si>
  <si>
    <t>ACDA4H-158-88-5-F136-G66-N6</t>
    <phoneticPr fontId="4"/>
  </si>
  <si>
    <t>ACDA4H-233-88-5-F211-G66-N6　</t>
    <phoneticPr fontId="4"/>
  </si>
  <si>
    <r>
      <t>#CP2212-2507J-SETB0113-Z04　</t>
    </r>
    <r>
      <rPr>
        <b/>
        <sz val="11"/>
        <color indexed="10"/>
        <rFont val="ＭＳ Ｐゴシック"/>
        <family val="3"/>
        <charset val="128"/>
      </rPr>
      <t>次回発注しない　くすんだオレンジ色の為</t>
    </r>
    <phoneticPr fontId="4"/>
  </si>
  <si>
    <r>
      <t xml:space="preserve"> SETB0113-Z04　正面下段右側パネル　</t>
    </r>
    <r>
      <rPr>
        <b/>
        <sz val="11"/>
        <color indexed="51"/>
        <rFont val="ＭＳ Ｐゴシック"/>
        <family val="3"/>
        <charset val="128"/>
      </rPr>
      <t>オレンジ色ｱｸﾘﾙへ</t>
    </r>
    <phoneticPr fontId="4"/>
  </si>
  <si>
    <t>見積管理番号：2212-2507J</t>
    <phoneticPr fontId="4"/>
  </si>
  <si>
    <t>SC2301-7524J-ACDA4H</t>
    <phoneticPr fontId="4"/>
  </si>
  <si>
    <r>
      <t xml:space="preserve"> SETB0113-</t>
    </r>
    <r>
      <rPr>
        <sz val="11"/>
        <color indexed="10"/>
        <rFont val="ＭＳ Ｐゴシック"/>
        <family val="3"/>
        <charset val="128"/>
      </rPr>
      <t>Z04-1</t>
    </r>
    <r>
      <rPr>
        <sz val="11"/>
        <rFont val="ＭＳ Ｐゴシック"/>
        <family val="3"/>
        <charset val="128"/>
      </rPr>
      <t>　正面下段右側パネル　</t>
    </r>
    <r>
      <rPr>
        <b/>
        <sz val="11"/>
        <color indexed="30"/>
        <rFont val="ＭＳ Ｐゴシック"/>
        <family val="3"/>
        <charset val="128"/>
      </rPr>
      <t>オレンジ色ｱｸﾘﾙへ</t>
    </r>
    <phoneticPr fontId="4"/>
  </si>
  <si>
    <t>WP43A572AC00</t>
    <phoneticPr fontId="4"/>
  </si>
  <si>
    <t>HBLSS6-SET　</t>
    <phoneticPr fontId="4"/>
  </si>
  <si>
    <t>薄型ブラケット</t>
    <phoneticPr fontId="4"/>
  </si>
  <si>
    <t>HFC5-2020-S</t>
    <phoneticPr fontId="4"/>
  </si>
  <si>
    <t>５シリーズ（溝幅６ｍｍ）　アルミフレーム用フレームキャップ</t>
    <phoneticPr fontId="4"/>
  </si>
  <si>
    <t>0.5kg/m</t>
    <phoneticPr fontId="4"/>
  </si>
  <si>
    <t>HFS5-2020-754-TPW</t>
    <phoneticPr fontId="4"/>
  </si>
  <si>
    <t>アルミフレーム　５シリーズ　正方形　２０×２０ｍｍ　１列溝　4面溝</t>
    <phoneticPr fontId="4"/>
  </si>
  <si>
    <t>HHDF19-SSP 　</t>
    <phoneticPr fontId="4"/>
  </si>
  <si>
    <t>アルミ取手 ｾｯﾄ</t>
    <phoneticPr fontId="4"/>
  </si>
  <si>
    <t>HHPFDLN6-SET　</t>
    <phoneticPr fontId="4"/>
  </si>
  <si>
    <t>ハタ蝶番　L側</t>
    <rPh sb="6" eb="7">
      <t>ガワ</t>
    </rPh>
    <phoneticPr fontId="4"/>
  </si>
  <si>
    <t>HMEN6-5　</t>
    <phoneticPr fontId="4"/>
  </si>
  <si>
    <t>マグネットキャッチセット</t>
    <phoneticPr fontId="4"/>
  </si>
  <si>
    <t>HMER6-5　</t>
    <phoneticPr fontId="4"/>
  </si>
  <si>
    <t>センサ付マグネットキャッチセット</t>
    <phoneticPr fontId="4"/>
  </si>
  <si>
    <t>HSCPF3H-S-255</t>
    <phoneticPr fontId="4"/>
  </si>
  <si>
    <t>パネルクランプ</t>
    <phoneticPr fontId="4"/>
  </si>
  <si>
    <t>HSCPF3H-S-752</t>
    <phoneticPr fontId="4"/>
  </si>
  <si>
    <t>NEFS6-3030-90</t>
    <phoneticPr fontId="4"/>
  </si>
  <si>
    <t>NFS5-2020-301-Z5-XA7.5-XB293.5</t>
    <phoneticPr fontId="4"/>
  </si>
  <si>
    <t>アルミフレーム　５シリーズ　正方形　２０×２０ｍｍ　１列溝　４面溝</t>
    <phoneticPr fontId="4"/>
  </si>
  <si>
    <t>SHCBM5-12</t>
    <phoneticPr fontId="4"/>
  </si>
  <si>
    <t>2WEEK</t>
    <phoneticPr fontId="4"/>
  </si>
  <si>
    <t>KEYENCE</t>
  </si>
  <si>
    <t>GL-S24SH</t>
    <phoneticPr fontId="4"/>
  </si>
  <si>
    <t>24光軸　スリムタイプ</t>
    <rPh sb="2" eb="4">
      <t>コウジク</t>
    </rPh>
    <phoneticPr fontId="4"/>
  </si>
  <si>
    <t xml:space="preserve">24V　　0.5A  </t>
    <phoneticPr fontId="4"/>
  </si>
  <si>
    <t>GL-SS2</t>
    <phoneticPr fontId="4"/>
  </si>
  <si>
    <t>連結ｹｰﾌﾞﾙ　2m</t>
    <rPh sb="0" eb="2">
      <t>レンケツ</t>
    </rPh>
    <phoneticPr fontId="4"/>
  </si>
  <si>
    <t>GL-SP5N1</t>
    <phoneticPr fontId="4"/>
  </si>
  <si>
    <t>標準ｹｰﾌﾞﾙ　5m(ワンライン)</t>
    <rPh sb="0" eb="2">
      <t>ヒョウジュン</t>
    </rPh>
    <phoneticPr fontId="4"/>
  </si>
  <si>
    <t>出精値引き</t>
    <rPh sb="0" eb="4">
      <t>シュッセイネビ</t>
    </rPh>
    <phoneticPr fontId="4"/>
  </si>
  <si>
    <t>見積№18111962</t>
    <rPh sb="0" eb="3">
      <t>ミツモリナンバー</t>
    </rPh>
    <phoneticPr fontId="4"/>
  </si>
  <si>
    <t>六角穴付ボルト－ステンレス　 (M6×10)</t>
    <phoneticPr fontId="4"/>
  </si>
  <si>
    <t>CBSST3-8</t>
    <phoneticPr fontId="4"/>
  </si>
  <si>
    <t>iv3-cp50_op-88349 壁掛け 固定用</t>
    <rPh sb="22" eb="24">
      <t>コテイ</t>
    </rPh>
    <rPh sb="24" eb="25">
      <t>ヨウ</t>
    </rPh>
    <phoneticPr fontId="4"/>
  </si>
  <si>
    <t>HBLBS6</t>
    <phoneticPr fontId="4"/>
  </si>
  <si>
    <t>６シリーズ（溝幅８ｍｍ）　３０・６０角アルミフレーム用ブラインドブラケット</t>
    <phoneticPr fontId="4"/>
  </si>
  <si>
    <t>HFS6-3030-60</t>
    <phoneticPr fontId="4"/>
  </si>
  <si>
    <t>HFS6-3030-167</t>
    <phoneticPr fontId="4"/>
  </si>
  <si>
    <t>６シリーズ（溝幅８ｍｍ）３０・６０角アルミフレーム用後入れバネナット</t>
    <phoneticPr fontId="4"/>
  </si>
  <si>
    <t>HSMC65-N</t>
    <phoneticPr fontId="4"/>
  </si>
  <si>
    <t>アルミフレーム用キャスタ　コーナーアングル・軽荷重タイプ</t>
    <phoneticPr fontId="4"/>
  </si>
  <si>
    <t>WP43B13CFC00</t>
    <phoneticPr fontId="4"/>
  </si>
  <si>
    <t>配線BOX、IOｹｰﾌﾞﾙ　類</t>
    <rPh sb="0" eb="2">
      <t>ハイセン</t>
    </rPh>
    <rPh sb="14" eb="15">
      <t>ルイ</t>
    </rPh>
    <phoneticPr fontId="4"/>
  </si>
  <si>
    <t>配電ＢＯＸ</t>
    <rPh sb="0" eb="2">
      <t>ハイデン</t>
    </rPh>
    <phoneticPr fontId="4"/>
  </si>
  <si>
    <t>MRB-140</t>
    <phoneticPr fontId="4"/>
  </si>
  <si>
    <t>MRB-250</t>
    <phoneticPr fontId="4"/>
  </si>
  <si>
    <t>ＪＡＰＰＹ</t>
    <phoneticPr fontId="4"/>
  </si>
  <si>
    <t>ADR-341-JP</t>
    <phoneticPr fontId="4"/>
  </si>
  <si>
    <t>KV-0.75-BE-10</t>
    <phoneticPr fontId="4"/>
  </si>
  <si>
    <t>単芯電線　　0.75　AGW18　青色</t>
    <rPh sb="0" eb="1">
      <t>タン</t>
    </rPh>
    <rPh sb="1" eb="2">
      <t>シン</t>
    </rPh>
    <rPh sb="2" eb="4">
      <t>デンセン</t>
    </rPh>
    <rPh sb="17" eb="18">
      <t>アオ</t>
    </rPh>
    <rPh sb="18" eb="19">
      <t>イロ</t>
    </rPh>
    <phoneticPr fontId="4"/>
  </si>
  <si>
    <t>KV-1.25-Y-10</t>
    <phoneticPr fontId="4"/>
  </si>
  <si>
    <t>単芯電線　　1.25　AGW18　黄色</t>
    <rPh sb="0" eb="1">
      <t>タン</t>
    </rPh>
    <rPh sb="1" eb="2">
      <t>シン</t>
    </rPh>
    <rPh sb="2" eb="4">
      <t>デンセン</t>
    </rPh>
    <rPh sb="17" eb="19">
      <t>キイロ</t>
    </rPh>
    <phoneticPr fontId="4"/>
  </si>
  <si>
    <t>KV-1.25-GN-10</t>
    <phoneticPr fontId="4"/>
  </si>
  <si>
    <t>単芯電線　　1.25　AGW18　緑色</t>
    <rPh sb="0" eb="1">
      <t>タン</t>
    </rPh>
    <rPh sb="1" eb="2">
      <t>シン</t>
    </rPh>
    <rPh sb="2" eb="4">
      <t>デンセン</t>
    </rPh>
    <rPh sb="17" eb="19">
      <t>ミドリイロ</t>
    </rPh>
    <phoneticPr fontId="4"/>
  </si>
  <si>
    <t>ﾓﾉﾀﾛｳ</t>
    <phoneticPr fontId="4"/>
  </si>
  <si>
    <t>配電ＢＯＸ　ﾛﾎﾞｯﾄ、etc</t>
    <rPh sb="0" eb="2">
      <t>ハイデン</t>
    </rPh>
    <phoneticPr fontId="4"/>
  </si>
  <si>
    <t>A8140</t>
    <phoneticPr fontId="4"/>
  </si>
  <si>
    <r>
      <t xml:space="preserve">汎用3芯OAタップ </t>
    </r>
    <r>
      <rPr>
        <b/>
        <sz val="11"/>
        <color indexed="10"/>
        <rFont val="ＭＳ Ｐゴシック"/>
        <family val="3"/>
        <charset val="128"/>
      </rPr>
      <t>2</t>
    </r>
    <r>
      <rPr>
        <sz val="11"/>
        <color theme="1"/>
        <rFont val="游ゴシック"/>
        <family val="2"/>
        <charset val="128"/>
        <scheme val="minor"/>
      </rPr>
      <t>ヶ口</t>
    </r>
    <phoneticPr fontId="4"/>
  </si>
  <si>
    <t>配電ＢＯＸ  ｸﾘｰﾝﾍﾞﾝﾁ用</t>
    <rPh sb="0" eb="2">
      <t>ハイデン</t>
    </rPh>
    <rPh sb="15" eb="16">
      <t>ヨウ</t>
    </rPh>
    <phoneticPr fontId="4"/>
  </si>
  <si>
    <t>NA3GH-24-3-30</t>
    <phoneticPr fontId="4"/>
  </si>
  <si>
    <t>フランジボタン　　4本 在庫使用</t>
    <rPh sb="10" eb="11">
      <t>ホン</t>
    </rPh>
    <phoneticPr fontId="4"/>
  </si>
  <si>
    <t>配電ＢＯＸ　DINﾚｰﾙ固定用</t>
    <rPh sb="0" eb="2">
      <t>ハイデン</t>
    </rPh>
    <rPh sb="12" eb="14">
      <t>コテイ</t>
    </rPh>
    <rPh sb="14" eb="15">
      <t>ヨウ</t>
    </rPh>
    <phoneticPr fontId="4"/>
  </si>
  <si>
    <t>MKBシリーズ　止め金具【10個入り】　　</t>
    <phoneticPr fontId="4"/>
  </si>
  <si>
    <r>
      <t>配電ＢＯＸ　</t>
    </r>
    <r>
      <rPr>
        <sz val="11"/>
        <color indexed="10"/>
        <rFont val="ＭＳ Ｐゴシック"/>
        <family val="3"/>
        <charset val="128"/>
      </rPr>
      <t>仙台営業所在庫使用</t>
    </r>
    <rPh sb="0" eb="2">
      <t>ハイデン</t>
    </rPh>
    <phoneticPr fontId="4"/>
  </si>
  <si>
    <t>2002-1301</t>
    <phoneticPr fontId="4"/>
  </si>
  <si>
    <t>電源側　DINレール用中継端子台 2002シリーズ　ｸﾞﾚｰ色</t>
    <rPh sb="0" eb="2">
      <t>デンゲン</t>
    </rPh>
    <rPh sb="2" eb="3">
      <t>ガワ</t>
    </rPh>
    <rPh sb="30" eb="31">
      <t>ショク</t>
    </rPh>
    <phoneticPr fontId="4"/>
  </si>
  <si>
    <t>2002-1307</t>
    <phoneticPr fontId="4"/>
  </si>
  <si>
    <t>電源側　DINレール用中継端子台 2002シリーズ　ｱｰｽ用ｸﾞﾘｰﾝ色</t>
    <rPh sb="29" eb="30">
      <t>ヨウ</t>
    </rPh>
    <rPh sb="35" eb="36">
      <t>イロ</t>
    </rPh>
    <phoneticPr fontId="4"/>
  </si>
  <si>
    <t>2002-404</t>
    <phoneticPr fontId="4"/>
  </si>
  <si>
    <t>電源側　中継用端子台 差込型ジャンパ（絶縁） 2002シリーズ用</t>
    <phoneticPr fontId="4"/>
  </si>
  <si>
    <t>2002-1391</t>
    <phoneticPr fontId="4"/>
  </si>
  <si>
    <t>電源側　中継用端子台用エンドプレート</t>
    <phoneticPr fontId="4"/>
  </si>
  <si>
    <r>
      <t>E</t>
    </r>
    <r>
      <rPr>
        <sz val="11"/>
        <color theme="1"/>
        <rFont val="游ゴシック"/>
        <family val="2"/>
        <charset val="128"/>
        <scheme val="minor"/>
      </rPr>
      <t>BS-32FB-15A</t>
    </r>
    <phoneticPr fontId="4"/>
  </si>
  <si>
    <t>配電BOX に固定</t>
    <rPh sb="7" eb="9">
      <t>コテイ</t>
    </rPh>
    <phoneticPr fontId="4"/>
  </si>
  <si>
    <t xml:space="preserve">DR30D0L-H9W </t>
    <phoneticPr fontId="4"/>
  </si>
  <si>
    <t>φ30 コマンドスイッチ DR30 表示灯</t>
    <phoneticPr fontId="4"/>
  </si>
  <si>
    <t>1/6・仙台営業所着</t>
    <rPh sb="4" eb="6">
      <t>センダイ</t>
    </rPh>
    <rPh sb="6" eb="8">
      <t>エイギョウ</t>
    </rPh>
    <rPh sb="8" eb="9">
      <t>ショ</t>
    </rPh>
    <rPh sb="9" eb="10">
      <t>チャク</t>
    </rPh>
    <phoneticPr fontId="4"/>
  </si>
  <si>
    <t>TCL-12</t>
    <phoneticPr fontId="4"/>
  </si>
  <si>
    <r>
      <t>端子カバー　</t>
    </r>
    <r>
      <rPr>
        <b/>
        <sz val="11"/>
        <color indexed="10"/>
        <rFont val="ＭＳ Ｐゴシック"/>
        <family val="3"/>
        <charset val="128"/>
      </rPr>
      <t>　発注最低単位　3個から</t>
    </r>
    <rPh sb="7" eb="9">
      <t>ハッチュウ</t>
    </rPh>
    <rPh sb="9" eb="11">
      <t>サイテイ</t>
    </rPh>
    <rPh sb="11" eb="13">
      <t>タンイ</t>
    </rPh>
    <rPh sb="15" eb="16">
      <t>コ</t>
    </rPh>
    <phoneticPr fontId="4"/>
  </si>
  <si>
    <r>
      <t>配電ＢＯＸ　　</t>
    </r>
    <r>
      <rPr>
        <sz val="11"/>
        <color indexed="10"/>
        <rFont val="ＭＳ Ｐゴシック"/>
        <family val="3"/>
        <charset val="128"/>
      </rPr>
      <t>仙台営業所在庫使用</t>
    </r>
    <rPh sb="0" eb="2">
      <t>ハイデン</t>
    </rPh>
    <phoneticPr fontId="4"/>
  </si>
  <si>
    <t>IDEC</t>
    <phoneticPr fontId="4"/>
  </si>
  <si>
    <t>RY2S-ULDC24</t>
    <phoneticPr fontId="4"/>
  </si>
  <si>
    <t>RY形ミニチュアリレー　　3A</t>
    <phoneticPr fontId="4"/>
  </si>
  <si>
    <t>SY2S-05B</t>
    <phoneticPr fontId="4"/>
  </si>
  <si>
    <t>ワンタッチ Sソケット表面配線形</t>
    <phoneticPr fontId="4"/>
  </si>
  <si>
    <t>SFA-101PN20</t>
    <phoneticPr fontId="4"/>
  </si>
  <si>
    <t>ワンタッチ Sソケット リレー固定ばね【10～20個入り】</t>
    <phoneticPr fontId="4"/>
  </si>
  <si>
    <t>ライト</t>
    <phoneticPr fontId="4"/>
  </si>
  <si>
    <t>サーキットプロテクター　5A</t>
    <phoneticPr fontId="4"/>
  </si>
  <si>
    <t>配電BOX に固定　ﾛﾎﾞｯﾄとｸﾘｰﾝﾍﾞﾝﾁ用</t>
    <rPh sb="7" eb="9">
      <t>コテイ</t>
    </rPh>
    <rPh sb="24" eb="25">
      <t>ヨウ</t>
    </rPh>
    <phoneticPr fontId="4"/>
  </si>
  <si>
    <r>
      <t>CP30FM-2P00</t>
    </r>
    <r>
      <rPr>
        <b/>
        <sz val="11"/>
        <color indexed="10"/>
        <rFont val="ＭＳ Ｐゴシック"/>
        <family val="3"/>
        <charset val="128"/>
      </rPr>
      <t>7</t>
    </r>
    <phoneticPr fontId="4"/>
  </si>
  <si>
    <t xml:space="preserve">サーキットプロテクター　7Ａ </t>
    <phoneticPr fontId="4"/>
  </si>
  <si>
    <t>配電BOX に固定　24V電源用</t>
    <rPh sb="7" eb="9">
      <t>コテイ</t>
    </rPh>
    <rPh sb="12" eb="15">
      <t>ヒデンゲン</t>
    </rPh>
    <rPh sb="15" eb="16">
      <t>ヨウ</t>
    </rPh>
    <phoneticPr fontId="4"/>
  </si>
  <si>
    <t>【スリーエムジャパン】e-CON　プラグコネクタ　　3端子　赤色</t>
    <rPh sb="30" eb="31">
      <t>アカ</t>
    </rPh>
    <rPh sb="31" eb="32">
      <t>イロ</t>
    </rPh>
    <phoneticPr fontId="4"/>
  </si>
  <si>
    <t>37303-3101-000FL-8P</t>
    <phoneticPr fontId="4"/>
  </si>
  <si>
    <t>e-CON　ソケットコネクタ　　3端子　赤色</t>
    <phoneticPr fontId="4"/>
  </si>
  <si>
    <t>S8VS-12024　</t>
    <phoneticPr fontId="4"/>
  </si>
  <si>
    <t>パワーサプライ　５Ａ　120W</t>
    <phoneticPr fontId="4"/>
  </si>
  <si>
    <t>STEP3-PS/1AC/24DC/5/PT　ﾌｪﾆｯｸｽ・ｺﾝﾀｸﾄ　10900円　モノタロウ</t>
    <rPh sb="41" eb="42">
      <t>エン</t>
    </rPh>
    <phoneticPr fontId="4"/>
  </si>
  <si>
    <t>MWS-DS37A-HT37　</t>
    <phoneticPr fontId="4"/>
  </si>
  <si>
    <t>MWSシリーズ（バネアップ）</t>
    <phoneticPr fontId="4"/>
  </si>
  <si>
    <t>コモン端子台　Pコモン、Nコモン分割（棒端子用）　1対9ｘ2</t>
    <phoneticPr fontId="4"/>
  </si>
  <si>
    <t>DSDU-PT-JS-9-2-02S</t>
    <phoneticPr fontId="4"/>
  </si>
  <si>
    <t>DSDJ-PS-SB-37-3</t>
    <phoneticPr fontId="4"/>
  </si>
  <si>
    <t>RSAU-PS-500-330-200-K-WB2204120331</t>
    <phoneticPr fontId="4"/>
  </si>
  <si>
    <t>ﾃｰﾌﾞﾙ</t>
    <phoneticPr fontId="4"/>
  </si>
  <si>
    <t>山金工業</t>
    <rPh sb="0" eb="2">
      <t>ヤマキン</t>
    </rPh>
    <rPh sb="2" eb="4">
      <t>コウギョウ</t>
    </rPh>
    <phoneticPr fontId="4"/>
  </si>
  <si>
    <t>SWSU-1590-GG</t>
    <phoneticPr fontId="4"/>
  </si>
  <si>
    <t>ワークテーブル300シリーズ ワンタッチ移動タイプ 脚部材質スチール　　1500×900　　天板26mm</t>
    <rPh sb="46" eb="48">
      <t>テンバン</t>
    </rPh>
    <phoneticPr fontId="4"/>
  </si>
  <si>
    <t>架台棚板固定部品代</t>
    <phoneticPr fontId="4"/>
  </si>
  <si>
    <t>HFS6-3030-670</t>
    <phoneticPr fontId="4"/>
  </si>
  <si>
    <t>HFS6-3030-1334</t>
    <phoneticPr fontId="4"/>
  </si>
  <si>
    <t>MVSHM-3N03050-38N-36R62</t>
    <phoneticPr fontId="4"/>
  </si>
  <si>
    <t>SETB0113-Z05　底板部固定Ｌ字ﾌﾞﾗｹｯﾄ</t>
    <phoneticPr fontId="4"/>
  </si>
  <si>
    <t xml:space="preserve">SCB5-10 </t>
    <phoneticPr fontId="4"/>
  </si>
  <si>
    <t>六角穴付ボルト　　8個</t>
    <rPh sb="10" eb="11">
      <t>コ</t>
    </rPh>
    <phoneticPr fontId="4"/>
  </si>
  <si>
    <t>SHNTP6-5</t>
    <phoneticPr fontId="4"/>
  </si>
  <si>
    <t>MVSHM-3N03054-38N-HCRUP</t>
    <phoneticPr fontId="4"/>
  </si>
  <si>
    <t>SETB0113-Z06　配電BOX固定Ｌ字ﾌﾞﾗｹｯﾄ</t>
    <phoneticPr fontId="4"/>
  </si>
  <si>
    <t>六角穴付ボルト　　3個　　</t>
    <phoneticPr fontId="4"/>
  </si>
  <si>
    <t>SFB5-10</t>
    <phoneticPr fontId="4"/>
  </si>
  <si>
    <t>六角穴付皿ボルト　－ステンレス・パック/単品販売　4+8個　</t>
    <phoneticPr fontId="4"/>
  </si>
  <si>
    <t>ナット－単品販売－　4個</t>
    <rPh sb="11" eb="12">
      <t>コ</t>
    </rPh>
    <phoneticPr fontId="4"/>
  </si>
  <si>
    <t xml:space="preserve">SPWF5 </t>
    <phoneticPr fontId="4"/>
  </si>
  <si>
    <t>ワッシャ　　4個</t>
    <rPh sb="7" eb="8">
      <t>コ</t>
    </rPh>
    <phoneticPr fontId="4"/>
  </si>
  <si>
    <t>MVSHM-3N03004-38N-J89EN</t>
    <phoneticPr fontId="4"/>
  </si>
  <si>
    <t>SETB0113-Z07　底板部</t>
    <phoneticPr fontId="4"/>
  </si>
  <si>
    <t>架台棚板</t>
    <phoneticPr fontId="4"/>
  </si>
  <si>
    <t xml:space="preserve">MS3-10 </t>
    <phoneticPr fontId="4"/>
  </si>
  <si>
    <t>ノックピン　8本</t>
    <rPh sb="7" eb="8">
      <t>ホン</t>
    </rPh>
    <phoneticPr fontId="4"/>
  </si>
  <si>
    <t>六角穴付皿ボルト　－ステンレス・パック/単品販売</t>
    <phoneticPr fontId="4"/>
  </si>
  <si>
    <t>エスコ</t>
    <phoneticPr fontId="4"/>
  </si>
  <si>
    <t>EA781GB-9</t>
    <phoneticPr fontId="4"/>
  </si>
  <si>
    <t>φ29x 5mm マグネットフック EA781GB-9　耐え荷重18kg</t>
    <rPh sb="28" eb="29">
      <t>タ</t>
    </rPh>
    <rPh sb="30" eb="32">
      <t>カジュウ</t>
    </rPh>
    <phoneticPr fontId="4"/>
  </si>
  <si>
    <t>SWSU-1590-GG</t>
  </si>
  <si>
    <t>関連カテゴリー</t>
  </si>
  <si>
    <t>日邦興産㈱</t>
    <phoneticPr fontId="4"/>
  </si>
  <si>
    <t>ランテクニカルサービス株式会社</t>
    <phoneticPr fontId="4"/>
  </si>
  <si>
    <t>勝田（則包）</t>
    <rPh sb="0" eb="2">
      <t>カツタ</t>
    </rPh>
    <rPh sb="3" eb="5">
      <t>ノリカネ</t>
    </rPh>
    <phoneticPr fontId="4"/>
  </si>
  <si>
    <t>JC-3A00-0T3303015(X軸ﾓｰﾀ折り返し仕様)</t>
    <rPh sb="19" eb="20">
      <t>ジク</t>
    </rPh>
    <rPh sb="23" eb="24">
      <t>オ</t>
    </rPh>
    <rPh sb="25" eb="26">
      <t>カエ</t>
    </rPh>
    <rPh sb="27" eb="29">
      <t>シヨウ</t>
    </rPh>
    <phoneticPr fontId="4"/>
  </si>
  <si>
    <t>3軸,片持,x300y300z150mm,NPN,塗布仕様</t>
    <rPh sb="1" eb="2">
      <t>ジク</t>
    </rPh>
    <rPh sb="3" eb="5">
      <t>カタモ</t>
    </rPh>
    <rPh sb="25" eb="29">
      <t>トフシヨウ</t>
    </rPh>
    <phoneticPr fontId="4"/>
  </si>
  <si>
    <t>見積No.HQ22-1013</t>
    <rPh sb="0" eb="2">
      <t>ミツモリ</t>
    </rPh>
    <phoneticPr fontId="4"/>
  </si>
  <si>
    <t>荷造り運賃</t>
    <rPh sb="0" eb="2">
      <t>ニツク</t>
    </rPh>
    <rPh sb="3" eb="5">
      <t>ウンチン</t>
    </rPh>
    <phoneticPr fontId="4"/>
  </si>
  <si>
    <t>I/O用内臓電源増設</t>
    <rPh sb="3" eb="4">
      <t>ヨウ</t>
    </rPh>
    <rPh sb="4" eb="8">
      <t>ナイゾウデンゲン</t>
    </rPh>
    <rPh sb="8" eb="10">
      <t>ゾウセツ</t>
    </rPh>
    <phoneticPr fontId="4"/>
  </si>
  <si>
    <t>48V電源</t>
    <rPh sb="3" eb="5">
      <t>デンゲン</t>
    </rPh>
    <phoneticPr fontId="4"/>
  </si>
  <si>
    <t>操作ﾎﾞｯｸｽ(2m) 初期化/ｵﾌﾟｼｮﾝSW付</t>
    <rPh sb="0" eb="2">
      <t>ソウサ</t>
    </rPh>
    <rPh sb="12" eb="15">
      <t>ショキカ</t>
    </rPh>
    <rPh sb="24" eb="25">
      <t>ツキ</t>
    </rPh>
    <phoneticPr fontId="4"/>
  </si>
  <si>
    <t>ﾃｨｰﾁﾝｸﾞﾍﾟﾝﾀﾞﾝﾄII(2m) 非常停止/ｲﾈｰﾌﾞﾙSW付</t>
    <rPh sb="21" eb="25">
      <t>ヒジョウテイシ</t>
    </rPh>
    <rPh sb="34" eb="35">
      <t>ツ</t>
    </rPh>
    <phoneticPr fontId="4"/>
  </si>
  <si>
    <t>ｹｰﾌﾞﾙｷｬﾘｱ X軸用</t>
    <rPh sb="11" eb="13">
      <t>ジクヨウ</t>
    </rPh>
    <phoneticPr fontId="4"/>
  </si>
  <si>
    <t>ｹｰﾌﾞﾙｷｬﾘｱ Y軸用 3軸</t>
    <rPh sb="11" eb="13">
      <t>ジクヨウ</t>
    </rPh>
    <rPh sb="15" eb="16">
      <t>ジク</t>
    </rPh>
    <phoneticPr fontId="4"/>
  </si>
  <si>
    <t>PCｿﾌﾄ JR C-PointsII 塗布仕様</t>
    <rPh sb="20" eb="24">
      <t>トフシヨウ</t>
    </rPh>
    <phoneticPr fontId="4"/>
  </si>
  <si>
    <t>DSDU-PT-MS-9-5-02S</t>
    <phoneticPr fontId="4"/>
  </si>
  <si>
    <t>D-Sub9PIN ｵｽｺﾈｸﾀ 5m ばら線</t>
    <phoneticPr fontId="4"/>
  </si>
  <si>
    <t>DSDJ-ST-MS-25-5-02S</t>
    <phoneticPr fontId="4"/>
  </si>
  <si>
    <t>D-Sub25PIN ﾒｽｺﾈｸﾀ 5m ばら線</t>
    <phoneticPr fontId="4"/>
  </si>
  <si>
    <t>DSDJ-PT-MS-37-5-02S</t>
    <phoneticPr fontId="4"/>
  </si>
  <si>
    <t>D-Sub37PIN ｵｽｺﾈｸﾀ 5m ばら線</t>
    <phoneticPr fontId="4"/>
  </si>
  <si>
    <t>KB-STPTS-02</t>
    <phoneticPr fontId="4"/>
  </si>
  <si>
    <t>LANケーブル</t>
    <phoneticPr fontId="4"/>
  </si>
  <si>
    <t>見積No.22-22-00967A</t>
    <rPh sb="0" eb="2">
      <t>ミツモリ</t>
    </rPh>
    <phoneticPr fontId="4"/>
  </si>
  <si>
    <t>ﾊﾟﾅｿﾆｯｸﾗｲﾌｿﾘｭｰｼｮﾝｽﾞ電材三重㈱(ﾊﾟﾅｿﾆｯｸｴﾚｸﾄﾘｯｸﾜｰｸｽ電材三重㈱)</t>
    <phoneticPr fontId="4"/>
  </si>
  <si>
    <t>GL-S20SH</t>
    <phoneticPr fontId="4"/>
  </si>
  <si>
    <t>見積№18418841</t>
    <rPh sb="0" eb="2">
      <t>ミツ</t>
    </rPh>
    <phoneticPr fontId="4"/>
  </si>
  <si>
    <t>GL-SPC03N</t>
    <phoneticPr fontId="4"/>
  </si>
  <si>
    <t>本体接続ｹｰﾌﾞﾙ(0.3m)</t>
    <phoneticPr fontId="4"/>
  </si>
  <si>
    <t>見積No.18074373</t>
    <rPh sb="0" eb="2">
      <t>ミツモリ</t>
    </rPh>
    <phoneticPr fontId="4"/>
  </si>
  <si>
    <t>OP-75721</t>
    <phoneticPr fontId="4"/>
  </si>
  <si>
    <t>延長ｹｰﾌﾞﾙ(2m)</t>
    <phoneticPr fontId="4"/>
  </si>
  <si>
    <t>富士電機</t>
    <rPh sb="0" eb="4">
      <t>フジデンキ</t>
    </rPh>
    <phoneticPr fontId="4"/>
  </si>
  <si>
    <t>AR22E0S-10G</t>
    <phoneticPr fontId="4"/>
  </si>
  <si>
    <t>押ボタンスイッチ</t>
  </si>
  <si>
    <t>見積No.22-23-00072A</t>
    <rPh sb="0" eb="2">
      <t>ミツモリ</t>
    </rPh>
    <phoneticPr fontId="4"/>
  </si>
  <si>
    <t>AR22V0R-01R</t>
    <phoneticPr fontId="4"/>
  </si>
  <si>
    <t>非常停止用押ボタンスイッチ</t>
    <phoneticPr fontId="4"/>
  </si>
  <si>
    <t>AR9P719-5A</t>
    <phoneticPr fontId="4"/>
  </si>
  <si>
    <t>コマンドスイッチ銘板</t>
    <phoneticPr fontId="4"/>
  </si>
  <si>
    <t>光モール</t>
    <rPh sb="0" eb="1">
      <t>ヒカリ</t>
    </rPh>
    <phoneticPr fontId="4"/>
  </si>
  <si>
    <t>462</t>
    <phoneticPr fontId="4"/>
  </si>
  <si>
    <t>ｱﾙﾐﾁｬﾝﾈﾙAC-5.5</t>
    <phoneticPr fontId="4"/>
  </si>
  <si>
    <t>https://www.monotaro.com/p/4035/6075/</t>
    <phoneticPr fontId="4"/>
  </si>
  <si>
    <t>大和電機</t>
    <phoneticPr fontId="4"/>
  </si>
  <si>
    <t>201-C1-100V-50/60Hz</t>
    <phoneticPr fontId="4"/>
  </si>
  <si>
    <t>殺菌灯</t>
    <phoneticPr fontId="4"/>
  </si>
  <si>
    <t>見積No.22-23-00092A　制御へ見積依頼中</t>
    <rPh sb="0" eb="2">
      <t>ミツモリ</t>
    </rPh>
    <rPh sb="18" eb="20">
      <t>セイギョ</t>
    </rPh>
    <rPh sb="21" eb="26">
      <t>ミツモリイライチュウ</t>
    </rPh>
    <phoneticPr fontId="4"/>
  </si>
  <si>
    <t>見積No.22-23-00092A</t>
    <phoneticPr fontId="4"/>
  </si>
  <si>
    <t>東芝</t>
    <phoneticPr fontId="4"/>
  </si>
  <si>
    <t>FL20S･BLB</t>
    <phoneticPr fontId="4"/>
  </si>
  <si>
    <t>ﾌﾞﾗｯｸﾗｲﾄ</t>
    <phoneticPr fontId="4"/>
  </si>
  <si>
    <t>見積No.22-23-00092A　制御へ見積依頼中</t>
    <rPh sb="18" eb="20">
      <t>セイギョ</t>
    </rPh>
    <rPh sb="21" eb="26">
      <t>ミツモリイライチュウ</t>
    </rPh>
    <phoneticPr fontId="4"/>
  </si>
  <si>
    <t>AP22M-2Q4S</t>
    <phoneticPr fontId="4"/>
  </si>
  <si>
    <t>LED表示灯　青</t>
    <rPh sb="3" eb="6">
      <t>ヒョウジトウ</t>
    </rPh>
    <rPh sb="7" eb="8">
      <t>アオ</t>
    </rPh>
    <phoneticPr fontId="4"/>
  </si>
  <si>
    <t>202536(NORIKANE)で発注済み。</t>
    <rPh sb="17" eb="20">
      <t>ハッチュウズ</t>
    </rPh>
    <phoneticPr fontId="4"/>
  </si>
  <si>
    <t>AP22M-2Q4Y</t>
    <phoneticPr fontId="4"/>
  </si>
  <si>
    <t>LED表示灯　黄</t>
    <rPh sb="3" eb="6">
      <t>ヒョウジトウ</t>
    </rPh>
    <rPh sb="7" eb="8">
      <t>キ</t>
    </rPh>
    <phoneticPr fontId="4"/>
  </si>
  <si>
    <t>AP22M-2Q4R</t>
    <phoneticPr fontId="4"/>
  </si>
  <si>
    <t>LED表示灯　赤</t>
    <rPh sb="3" eb="6">
      <t>ヒョウジトウ</t>
    </rPh>
    <rPh sb="7" eb="8">
      <t>アカ</t>
    </rPh>
    <phoneticPr fontId="4"/>
  </si>
  <si>
    <t>ASW220</t>
    <phoneticPr fontId="4"/>
  </si>
  <si>
    <t>セレクトスイッチ</t>
    <phoneticPr fontId="4"/>
  </si>
  <si>
    <t>TM-06</t>
    <phoneticPr fontId="4"/>
  </si>
  <si>
    <t>ﾁｭｰﾌﾞﾎﾙﾀﾞ @1/2</t>
    <phoneticPr fontId="4"/>
  </si>
  <si>
    <t>見積No.22-23-00135A</t>
    <rPh sb="0" eb="2">
      <t>ミツモリ</t>
    </rPh>
    <phoneticPr fontId="4"/>
  </si>
  <si>
    <t>YAZAWA</t>
    <phoneticPr fontId="4"/>
  </si>
  <si>
    <t>FG1E2P</t>
    <phoneticPr fontId="4"/>
  </si>
  <si>
    <t>点灯管(グロースタータ)</t>
    <phoneticPr fontId="4"/>
  </si>
  <si>
    <t>A22Z-3466-1</t>
    <phoneticPr fontId="4"/>
  </si>
  <si>
    <t>SSHHB-SUS-M4-6</t>
  </si>
  <si>
    <t>NEDUL-PT-SB-9-1</t>
    <phoneticPr fontId="4"/>
  </si>
  <si>
    <t>I/O端子台</t>
    <phoneticPr fontId="4"/>
  </si>
  <si>
    <t>ニチフ端子</t>
    <rPh sb="3" eb="5">
      <t>タンシ</t>
    </rPh>
    <phoneticPr fontId="4"/>
  </si>
  <si>
    <t>CE1</t>
    <phoneticPr fontId="4"/>
  </si>
  <si>
    <t>絶縁被覆付閉端接続子</t>
    <phoneticPr fontId="4"/>
  </si>
  <si>
    <t>CE2</t>
    <phoneticPr fontId="4"/>
  </si>
  <si>
    <t>NEDJL-ST-SB-15-1</t>
    <phoneticPr fontId="4"/>
  </si>
  <si>
    <t>Dsub15Pｺﾈｸﾀﾊｰﾈｽ</t>
    <phoneticPr fontId="4"/>
  </si>
  <si>
    <t>NEDJL-PT-SB-15-3</t>
    <phoneticPr fontId="4"/>
  </si>
  <si>
    <t>HD-LN-M2.6-05</t>
  </si>
  <si>
    <t>中継接続用ロック金具 @1/2</t>
    <phoneticPr fontId="4"/>
  </si>
  <si>
    <t>37103-3163-000FL-8P</t>
    <phoneticPr fontId="4"/>
  </si>
  <si>
    <t>e-CON3Pｵｽ(橙)</t>
    <rPh sb="10" eb="11">
      <t>ダイダイ</t>
    </rPh>
    <phoneticPr fontId="4"/>
  </si>
  <si>
    <t>ｹｰﾌﾞﾙﾍﾞｱ</t>
  </si>
  <si>
    <t>2MV-5</t>
    <phoneticPr fontId="4"/>
  </si>
  <si>
    <t>ACｺｰﾄﾞ(5m)</t>
    <phoneticPr fontId="4"/>
  </si>
  <si>
    <t>C-30-SG-22A-EP-UL</t>
    <phoneticPr fontId="4"/>
  </si>
  <si>
    <t>TRSS4-5</t>
    <phoneticPr fontId="4"/>
  </si>
  <si>
    <t>ﾄﾗｽﾈｼﾞ @8/100</t>
    <phoneticPr fontId="4"/>
  </si>
  <si>
    <t>MVSHM-3N02052-36C-B7PHP</t>
    <phoneticPr fontId="4"/>
  </si>
  <si>
    <t>SETE0132-Z01背面板金(SETE0111-Z01)</t>
    <phoneticPr fontId="4"/>
  </si>
  <si>
    <t>MVSHM-3N02052-36C-KNZGM</t>
    <phoneticPr fontId="4"/>
  </si>
  <si>
    <t>SETE0132-Z02移動端(SETE0111-Z02)</t>
    <phoneticPr fontId="4"/>
  </si>
  <si>
    <t>MVSHM-3N02052-36C-AABT7</t>
    <phoneticPr fontId="4"/>
  </si>
  <si>
    <t>SETE0132-Z03ヘッド板金(SETE0111-Z03)</t>
    <phoneticPr fontId="4"/>
  </si>
  <si>
    <t>MVSHM-3N02002-3AP-1PK3A</t>
    <phoneticPr fontId="4"/>
  </si>
  <si>
    <t>SETE0132-Z04照明固定板金</t>
    <phoneticPr fontId="4"/>
  </si>
  <si>
    <t>RSUSDXP-PS-M-250-100-100-WB2302020194</t>
    <phoneticPr fontId="4"/>
  </si>
  <si>
    <t>SETE0132-Z05中継ボックス(RSUSDXP-M-250-100-100)</t>
    <phoneticPr fontId="4"/>
  </si>
  <si>
    <t>MVSHM-3N02050-3AP-NHU99</t>
    <phoneticPr fontId="4"/>
  </si>
  <si>
    <t>SETE0132-Z06中継ボックス取付板金</t>
    <phoneticPr fontId="4"/>
  </si>
  <si>
    <t>MVSHM-3N02058-3AP-5MG16</t>
    <phoneticPr fontId="4"/>
  </si>
  <si>
    <t>SETE0132-Z07スイッチボックス</t>
    <phoneticPr fontId="4"/>
  </si>
  <si>
    <t>MVSHM-3N02050-3AP-15E39</t>
    <phoneticPr fontId="4"/>
  </si>
  <si>
    <t>SETE0132-Z08スイッチボックス蓋</t>
    <phoneticPr fontId="4"/>
  </si>
  <si>
    <t>KBXA-SUD-T1.5-A100-B100-L65</t>
    <phoneticPr fontId="4"/>
  </si>
  <si>
    <t>金属ｶｯﾌﾟ</t>
    <phoneticPr fontId="4"/>
  </si>
  <si>
    <t>皿ﾈｼﾞ @2/13</t>
    <phoneticPr fontId="4"/>
  </si>
  <si>
    <t>蝶ﾈｼﾞ</t>
    <phoneticPr fontId="4"/>
  </si>
  <si>
    <t>MVSHM-3N03054-3AP-W9DGP</t>
    <phoneticPr fontId="4"/>
  </si>
  <si>
    <t>SETE0132-Z09受皿</t>
    <phoneticPr fontId="4"/>
  </si>
  <si>
    <t>MVSHM-3N02050-3AP-9MY9M</t>
    <phoneticPr fontId="4"/>
  </si>
  <si>
    <t>SETE0132-Z10カップ受け</t>
    <rPh sb="15" eb="16">
      <t>ウ</t>
    </rPh>
    <phoneticPr fontId="4"/>
  </si>
  <si>
    <r>
      <rPr>
        <sz val="11"/>
        <color indexed="10"/>
        <rFont val="ＭＳ Ｐゴシック"/>
        <family val="3"/>
        <charset val="128"/>
      </rPr>
      <t>2/3キャンセル済み。</t>
    </r>
    <r>
      <rPr>
        <sz val="11"/>
        <color theme="1"/>
        <rFont val="游ゴシック"/>
        <family val="2"/>
        <charset val="128"/>
        <scheme val="minor"/>
      </rPr>
      <t>　202536(NORIKANE)で発注済み。</t>
    </r>
    <rPh sb="8" eb="9">
      <t>ズ</t>
    </rPh>
    <rPh sb="29" eb="32">
      <t>ハッチュウズ</t>
    </rPh>
    <phoneticPr fontId="4"/>
  </si>
  <si>
    <t>HFS6-3030-744</t>
    <phoneticPr fontId="4"/>
  </si>
  <si>
    <t>HFS6-3030-690</t>
    <phoneticPr fontId="4"/>
  </si>
  <si>
    <t>HFS6-3030-690-Z8-XA270-XB420</t>
    <phoneticPr fontId="4"/>
  </si>
  <si>
    <t>HFS6-3030-100-TPW</t>
    <phoneticPr fontId="4"/>
  </si>
  <si>
    <t>HFS6-3030-648</t>
    <phoneticPr fontId="4"/>
  </si>
  <si>
    <t>ｱﾙﾐﾌﾚｰﾑ 扉</t>
    <rPh sb="8" eb="9">
      <t>トビラ</t>
    </rPh>
    <phoneticPr fontId="4"/>
  </si>
  <si>
    <t>HFS6-3030-279.5</t>
    <phoneticPr fontId="4"/>
  </si>
  <si>
    <t>ｻﾎﾟｰﾄﾌﾞﾗｹｯﾄ</t>
    <phoneticPr fontId="4"/>
  </si>
  <si>
    <t>SHBLBSL6</t>
    <phoneticPr fontId="4"/>
  </si>
  <si>
    <t>SCB8-30</t>
    <phoneticPr fontId="4"/>
  </si>
  <si>
    <t>六角穴付ﾎﾞﾙﾄ @4/10</t>
    <phoneticPr fontId="4"/>
  </si>
  <si>
    <t>先入れﾅｯﾄM6 @92/100</t>
    <rPh sb="0" eb="2">
      <t>サキイ</t>
    </rPh>
    <phoneticPr fontId="4"/>
  </si>
  <si>
    <t>後入れﾅｯﾄM6 @22/50</t>
    <rPh sb="0" eb="2">
      <t>アトイ</t>
    </rPh>
    <phoneticPr fontId="4"/>
  </si>
  <si>
    <t>後入れﾅｯﾄM5 @20/50</t>
    <rPh sb="0" eb="2">
      <t>アトイ</t>
    </rPh>
    <phoneticPr fontId="4"/>
  </si>
  <si>
    <t>後入れﾅｯﾄM4 @6/50</t>
    <rPh sb="0" eb="2">
      <t>アトイ</t>
    </rPh>
    <phoneticPr fontId="4"/>
  </si>
  <si>
    <t>CHBS5-10</t>
    <phoneticPr fontId="4"/>
  </si>
  <si>
    <t>蝶ﾎﾞﾙﾄ</t>
    <phoneticPr fontId="4"/>
  </si>
  <si>
    <t>SHHPS6-3</t>
    <phoneticPr fontId="4"/>
  </si>
  <si>
    <t>ﾋﾝｼﾞ</t>
    <phoneticPr fontId="4"/>
  </si>
  <si>
    <t>CSH-SUS-M6-5</t>
    <phoneticPr fontId="4"/>
  </si>
  <si>
    <t>六角穴付ﾎﾞﾙﾄ @3/12</t>
    <phoneticPr fontId="4"/>
  </si>
  <si>
    <t>HMER6-6</t>
    <phoneticPr fontId="4"/>
  </si>
  <si>
    <t>扉ｽｲｯﾁ</t>
  </si>
  <si>
    <t>CSH-SUS-M4-22</t>
    <phoneticPr fontId="4"/>
  </si>
  <si>
    <t>六角穴付ﾎﾞﾙﾄ @2/42</t>
    <phoneticPr fontId="4"/>
  </si>
  <si>
    <t>NMF6-25</t>
    <phoneticPr fontId="4"/>
  </si>
  <si>
    <t>ﾉﾌﾞ</t>
    <phoneticPr fontId="4"/>
  </si>
  <si>
    <t>CSPCSZ-SUS-M2.5-4</t>
    <phoneticPr fontId="4"/>
  </si>
  <si>
    <t>皿ﾈｼﾞ @12/30</t>
    <phoneticPr fontId="4"/>
  </si>
  <si>
    <t>HHPFLN6</t>
    <phoneticPr fontId="4"/>
  </si>
  <si>
    <t>HHPFRN6</t>
    <phoneticPr fontId="4"/>
  </si>
  <si>
    <t>MVSHM-3N02050-37Z-RY3ME</t>
    <phoneticPr fontId="4"/>
  </si>
  <si>
    <t>SETE0112-Z12ブラケット右</t>
    <phoneticPr fontId="4"/>
  </si>
  <si>
    <t>MVSHM-3N02050-37Z-P4JG5</t>
    <phoneticPr fontId="4"/>
  </si>
  <si>
    <t>SETE0112-Z13ブラケット左</t>
  </si>
  <si>
    <t>MVSHM-3N02050-3AP-L879C</t>
    <phoneticPr fontId="4"/>
  </si>
  <si>
    <t>SETE0132-Z11ロボット固定板金</t>
    <phoneticPr fontId="4"/>
  </si>
  <si>
    <t>MVSHM-4N03002-3AP-XR19J</t>
    <phoneticPr fontId="4"/>
  </si>
  <si>
    <t>SETE0132-Z12上部蓋(SUS430)</t>
    <phoneticPr fontId="4"/>
  </si>
  <si>
    <t>P1-JTAC-23317443</t>
    <phoneticPr fontId="4"/>
  </si>
  <si>
    <t>SETE0132-Z13配管固定板金</t>
    <phoneticPr fontId="4"/>
  </si>
  <si>
    <t>MVSHM-4E05000-3AP-TT78U</t>
    <phoneticPr fontId="4"/>
  </si>
  <si>
    <t>SETE0132-Z14正面上カバー(制電PETﾌﾞﾗｳﾝ)</t>
    <phoneticPr fontId="4"/>
  </si>
  <si>
    <t>MVSHM-3E05000-3AP-ZBF14</t>
    <phoneticPr fontId="4"/>
  </si>
  <si>
    <t>SETE0132-Z15正面下カバー(制電PET透明)</t>
    <phoneticPr fontId="4"/>
  </si>
  <si>
    <t>PYBTA6H-688-328-5-F333-G306-N6</t>
    <phoneticPr fontId="4"/>
  </si>
  <si>
    <t>SETE0132-Z16左右面カバー(制電PETﾌﾞﾗｳﾝ)</t>
    <phoneticPr fontId="4"/>
  </si>
  <si>
    <t>PYBTA6H-688-198-5-F333-G176-N5</t>
    <phoneticPr fontId="4"/>
  </si>
  <si>
    <t>SETE0132-Z17上面前カバー(制電PETﾌﾞﾗｳﾝ)</t>
    <rPh sb="12" eb="14">
      <t>ジョウメン</t>
    </rPh>
    <phoneticPr fontId="4"/>
  </si>
  <si>
    <t>PYBTA4H-253-98-5-F231-G76-N5</t>
    <phoneticPr fontId="4"/>
  </si>
  <si>
    <t>SETE0132-Z18上面左右カバー(制電PETﾌﾞﾗｳﾝ)</t>
    <phoneticPr fontId="4"/>
  </si>
  <si>
    <t>MVSHM-4E05000-3AP-HHAJY</t>
    <phoneticPr fontId="4"/>
  </si>
  <si>
    <t>SETE0132-Z19上面後カバー(制電PETﾌﾞﾗｳﾝ)</t>
    <phoneticPr fontId="4"/>
  </si>
  <si>
    <t>PYBTA6H-592-278-5-F285-G255.5-N5</t>
    <phoneticPr fontId="4"/>
  </si>
  <si>
    <t>SETE0132-Z20扉(制電PETﾌﾞﾗｳﾝ)</t>
    <phoneticPr fontId="4"/>
  </si>
  <si>
    <t>六角穴付ﾎﾞﾙﾄ @1/10</t>
    <phoneticPr fontId="4"/>
  </si>
  <si>
    <t>MVBLK-AMW-3AP-8FZZT</t>
    <phoneticPr fontId="4"/>
  </si>
  <si>
    <t>SETE0132-Y01ツール板</t>
    <phoneticPr fontId="4"/>
  </si>
  <si>
    <t>MVBLK-AMW-3AP-Y8JKX</t>
    <phoneticPr fontId="4"/>
  </si>
  <si>
    <t>SETE0132-Y02バルブホルダ</t>
    <phoneticPr fontId="4"/>
  </si>
  <si>
    <t>六角穴付ﾎﾞﾙﾄ @8/50</t>
  </si>
  <si>
    <t>ｸﾗﾝﾌﾟﾎﾞﾙﾄ</t>
  </si>
  <si>
    <t>圧入ﾉﾌﾞ @4/10</t>
    <phoneticPr fontId="4"/>
  </si>
  <si>
    <t>SETE0050-X06ガイドブロック</t>
  </si>
  <si>
    <t>MVBLK-AMW-3AP-7L1C6</t>
    <phoneticPr fontId="4"/>
  </si>
  <si>
    <t>SETE0132-X01ベース板</t>
  </si>
  <si>
    <t>MVBLK-AMW-3AP-UU9UD</t>
    <phoneticPr fontId="4"/>
  </si>
  <si>
    <t>SETE0132-X02レール</t>
  </si>
  <si>
    <t>MVBLK-AMW-3AP-SS6GF</t>
    <phoneticPr fontId="4"/>
  </si>
  <si>
    <t>SETE0132-X03ガイドレール</t>
  </si>
  <si>
    <t>MVBLK-AMW-3AP-NZJW7</t>
    <phoneticPr fontId="4"/>
  </si>
  <si>
    <t>SETE0132-X04ブロック</t>
  </si>
  <si>
    <t>37103-3080-000FL-8P</t>
    <phoneticPr fontId="4"/>
  </si>
  <si>
    <t>e-CON3Pｵｽ(紫)</t>
    <rPh sb="10" eb="11">
      <t>ムラサキ</t>
    </rPh>
    <phoneticPr fontId="4"/>
  </si>
  <si>
    <t>MVSHM-3N02050-3AU-G9EUB</t>
    <phoneticPr fontId="4"/>
  </si>
  <si>
    <t>ﾊﾟﾅｿﾆｯｸﾗｲﾌｿﾘｭｰｼｮﾝｽﾞ電材三重㈱          (ﾊﾟﾅｿﾆｯｸｴﾚｸﾄﾘｯｸﾜｰｸｽ電材三重㈱)</t>
    <phoneticPr fontId="4"/>
  </si>
  <si>
    <t>旭東電気様　</t>
    <phoneticPr fontId="28"/>
  </si>
  <si>
    <t>Ｎo.202770、202771</t>
    <phoneticPr fontId="28"/>
  </si>
  <si>
    <t xml:space="preserve">4set </t>
    <phoneticPr fontId="28"/>
  </si>
  <si>
    <t>AXAロボット400+SV70ﾛｰﾀﾘｰｱｸﾁｭｴﾀｰ＋浸け置き+SVC720F　</t>
    <phoneticPr fontId="28"/>
  </si>
  <si>
    <t>図面NO.　SETB-0128-A01</t>
    <rPh sb="0" eb="2">
      <t>ズメン</t>
    </rPh>
    <phoneticPr fontId="28"/>
  </si>
  <si>
    <t>AXA卓上ﾛﾎﾞｯﾄ</t>
    <rPh sb="0" eb="5">
      <t>チサチタクジョウ</t>
    </rPh>
    <phoneticPr fontId="28"/>
  </si>
  <si>
    <t>SET</t>
  </si>
  <si>
    <t>AXA400-SV</t>
    <phoneticPr fontId="28"/>
  </si>
  <si>
    <t>AXELIAｼﾘｰｽﾞAXA-SV（400角）</t>
    <phoneticPr fontId="28"/>
  </si>
  <si>
    <t>PCｿﾌﾄ 外部ｽｲｯﾁ 含む【ﾛﾎﾞｯﾄ付属品】</t>
  </si>
  <si>
    <t>AETTS10-93-SC46.5-M3-N3</t>
    <phoneticPr fontId="28"/>
  </si>
  <si>
    <t>円形支柱－両端めねじ　2本</t>
    <rPh sb="12" eb="13">
      <t>ホン</t>
    </rPh>
    <phoneticPr fontId="28"/>
  </si>
  <si>
    <t>AETTS8-93-SC46.5-M3-N3</t>
    <phoneticPr fontId="28"/>
  </si>
  <si>
    <t>円形支柱－両端めねじ　1本</t>
    <rPh sb="12" eb="13">
      <t>ホン</t>
    </rPh>
    <phoneticPr fontId="28"/>
  </si>
  <si>
    <t>SCB4-8</t>
    <phoneticPr fontId="28"/>
  </si>
  <si>
    <r>
      <t>六角穴付ボルト  2</t>
    </r>
    <r>
      <rPr>
        <sz val="11"/>
        <color rgb="FFFF0000"/>
        <rFont val="游ゴシック"/>
        <family val="3"/>
        <charset val="128"/>
        <scheme val="minor"/>
      </rPr>
      <t>本　  社内在庫使用</t>
    </r>
    <rPh sb="10" eb="11">
      <t>ホン</t>
    </rPh>
    <phoneticPr fontId="28"/>
  </si>
  <si>
    <t>MVSHM-3N03000-39A-5BMUM</t>
    <phoneticPr fontId="28"/>
  </si>
  <si>
    <t>SETZJ-JF0010-07 AXAｶﾒﾗSV固定用ﾌﾞﾗｹｯﾄ</t>
    <phoneticPr fontId="28"/>
  </si>
  <si>
    <t>PLSBWRK7-25</t>
    <phoneticPr fontId="28"/>
  </si>
  <si>
    <t>六角支柱－片端おねじ片端めねじ　2本</t>
    <rPh sb="17" eb="18">
      <t>ホン</t>
    </rPh>
    <phoneticPr fontId="28"/>
  </si>
  <si>
    <t>MVBLK-AMW-2UH-KB7YY</t>
    <phoneticPr fontId="28"/>
  </si>
  <si>
    <t>SETB0075-X01　ﾂｰﾙ取付板</t>
    <phoneticPr fontId="28"/>
  </si>
  <si>
    <t>ﾏｰｶｰﾋﾟﾝ　2本</t>
    <rPh sb="9" eb="10">
      <t>ホン</t>
    </rPh>
    <phoneticPr fontId="4"/>
  </si>
  <si>
    <t>低頭六角穴付ボルト 2本+1本</t>
    <rPh sb="11" eb="12">
      <t>ホン</t>
    </rPh>
    <rPh sb="14" eb="15">
      <t>ホン</t>
    </rPh>
    <phoneticPr fontId="28"/>
  </si>
  <si>
    <t>低頭六角穴付ボルト　2本</t>
    <rPh sb="11" eb="12">
      <t>ホン</t>
    </rPh>
    <phoneticPr fontId="28"/>
  </si>
  <si>
    <r>
      <t xml:space="preserve"> ノックピン     11　本　　　   </t>
    </r>
    <r>
      <rPr>
        <sz val="11"/>
        <color rgb="FFFF0000"/>
        <rFont val="游ゴシック"/>
        <family val="3"/>
        <charset val="128"/>
        <scheme val="minor"/>
      </rPr>
      <t xml:space="preserve"> まとめて発注　</t>
    </r>
    <phoneticPr fontId="28"/>
  </si>
  <si>
    <r>
      <t xml:space="preserve">低頭六角穴付ボルト  1　本　　　   </t>
    </r>
    <r>
      <rPr>
        <sz val="11"/>
        <color rgb="FFFF0000"/>
        <rFont val="游ゴシック"/>
        <family val="3"/>
        <charset val="128"/>
        <scheme val="minor"/>
      </rPr>
      <t xml:space="preserve"> まとめて発注</t>
    </r>
    <r>
      <rPr>
        <sz val="11"/>
        <color theme="1"/>
        <rFont val="游ゴシック"/>
        <family val="3"/>
        <charset val="128"/>
        <scheme val="minor"/>
      </rPr>
      <t>　</t>
    </r>
    <phoneticPr fontId="28"/>
  </si>
  <si>
    <t>ノックピン　－プラス公差－　１本</t>
    <rPh sb="15" eb="16">
      <t>ホン</t>
    </rPh>
    <phoneticPr fontId="28"/>
  </si>
  <si>
    <r>
      <t>六角穴付ボルト  　</t>
    </r>
    <r>
      <rPr>
        <sz val="11"/>
        <color rgb="FFFF0000"/>
        <rFont val="游ゴシック"/>
        <family val="3"/>
        <charset val="128"/>
        <scheme val="minor"/>
      </rPr>
      <t>2本　  社内在庫使用</t>
    </r>
    <phoneticPr fontId="28"/>
  </si>
  <si>
    <t>低頭六角穴付ボルト　1本</t>
    <rPh sb="11" eb="12">
      <t>ホン</t>
    </rPh>
    <phoneticPr fontId="28"/>
  </si>
  <si>
    <r>
      <t xml:space="preserve">ノックピン　　　 </t>
    </r>
    <r>
      <rPr>
        <sz val="11"/>
        <color rgb="FFFF0000"/>
        <rFont val="游ゴシック"/>
        <family val="3"/>
        <charset val="128"/>
        <scheme val="minor"/>
      </rPr>
      <t xml:space="preserve"> 6本　　　　</t>
    </r>
    <r>
      <rPr>
        <sz val="11"/>
        <color theme="1"/>
        <rFont val="游ゴシック"/>
        <family val="3"/>
        <charset val="128"/>
        <scheme val="minor"/>
      </rPr>
      <t>　　　</t>
    </r>
    <phoneticPr fontId="28"/>
  </si>
  <si>
    <t>六角穴付ボルト　2本</t>
    <rPh sb="9" eb="10">
      <t>ホン</t>
    </rPh>
    <phoneticPr fontId="28"/>
  </si>
  <si>
    <t>ノックピン　4本</t>
    <rPh sb="7" eb="8">
      <t>ホン</t>
    </rPh>
    <phoneticPr fontId="28"/>
  </si>
  <si>
    <t>カムフォロア　頭部六角穴付　フラットタイプ　2個</t>
    <rPh sb="23" eb="24">
      <t>コ</t>
    </rPh>
    <phoneticPr fontId="28"/>
  </si>
  <si>
    <t>カムフォロア用ブラケット　2個</t>
    <rPh sb="14" eb="15">
      <t>コ</t>
    </rPh>
    <phoneticPr fontId="28"/>
  </si>
  <si>
    <t>六角穴付ボタンボルト　－ステンレス　4本</t>
    <rPh sb="19" eb="20">
      <t>ホン</t>
    </rPh>
    <phoneticPr fontId="28"/>
  </si>
  <si>
    <t>MVBLK-AMW-2UH-M913F</t>
    <phoneticPr fontId="28"/>
  </si>
  <si>
    <t>SETB0075-Y08 ｶﾑﾌｧﾛｱｶﾞｲﾄﾞ</t>
    <phoneticPr fontId="28"/>
  </si>
  <si>
    <t>MVSHM-3N02006011031-2UH-4UG7Z</t>
    <phoneticPr fontId="28"/>
  </si>
  <si>
    <t>SETB0075-Y09 右側ｶﾞｲﾄﾞｶﾊﾞｰ</t>
    <phoneticPr fontId="28"/>
  </si>
  <si>
    <t>MVSHM-3N02006011031-2UH-DFW1R</t>
    <phoneticPr fontId="28"/>
  </si>
  <si>
    <t>SETB0075-Y10 左側ｶﾞｲﾄﾞｶﾊﾞｰ</t>
    <phoneticPr fontId="28"/>
  </si>
  <si>
    <t>CSHCS-SUS-M3-4</t>
    <phoneticPr fontId="28"/>
  </si>
  <si>
    <t>六角穴付皿ボルト　  2本　×2SET　</t>
    <phoneticPr fontId="28"/>
  </si>
  <si>
    <r>
      <t xml:space="preserve">ノックピン       8本　　　   </t>
    </r>
    <r>
      <rPr>
        <sz val="11"/>
        <color rgb="FFFF0000"/>
        <rFont val="游ゴシック"/>
        <family val="3"/>
        <charset val="128"/>
        <scheme val="minor"/>
      </rPr>
      <t xml:space="preserve"> まとめて発注</t>
    </r>
    <rPh sb="13" eb="14">
      <t>ホン</t>
    </rPh>
    <phoneticPr fontId="28"/>
  </si>
  <si>
    <t>六角穴付皿ボルト　  9本　×2SET　</t>
    <phoneticPr fontId="28"/>
  </si>
  <si>
    <t>MVSHM-3N02054-37F-R3R62</t>
    <phoneticPr fontId="28"/>
  </si>
  <si>
    <r>
      <t>SETB0</t>
    </r>
    <r>
      <rPr>
        <b/>
        <sz val="11"/>
        <color rgb="FFFF0000"/>
        <rFont val="游ゴシック"/>
        <family val="3"/>
        <charset val="128"/>
        <scheme val="minor"/>
      </rPr>
      <t>128</t>
    </r>
    <r>
      <rPr>
        <sz val="11"/>
        <color theme="1"/>
        <rFont val="游ゴシック"/>
        <family val="3"/>
        <charset val="128"/>
        <scheme val="minor"/>
      </rPr>
      <t>-Y11 上部ｶﾞｲﾄﾞｶﾊﾞｰ</t>
    </r>
    <rPh sb="13" eb="14">
      <t>ウエ</t>
    </rPh>
    <rPh sb="14" eb="15">
      <t>ブ</t>
    </rPh>
    <phoneticPr fontId="28"/>
  </si>
  <si>
    <t>リブ　　2個</t>
    <rPh sb="5" eb="6">
      <t>コ</t>
    </rPh>
    <phoneticPr fontId="4"/>
  </si>
  <si>
    <t>MVSHM-3N03002011027-2UK-1UMGD</t>
    <phoneticPr fontId="4"/>
  </si>
  <si>
    <t>SETB0075-Z01 電磁弁+レギュラーﾕﾆｯﾄ取付板金</t>
    <phoneticPr fontId="28"/>
  </si>
  <si>
    <t>SBCB5-8</t>
    <phoneticPr fontId="28"/>
  </si>
  <si>
    <t>六角穴付ボタンボルト　６本</t>
    <rPh sb="12" eb="13">
      <t>ホン</t>
    </rPh>
    <phoneticPr fontId="28"/>
  </si>
  <si>
    <t>六角穴付きボルト ステンレス　２本</t>
    <rPh sb="16" eb="17">
      <t>ホン</t>
    </rPh>
    <phoneticPr fontId="28"/>
  </si>
  <si>
    <t>モノタロウなら3日間</t>
    <rPh sb="8" eb="9">
      <t>ヒ</t>
    </rPh>
    <rPh sb="9" eb="10">
      <t>カン</t>
    </rPh>
    <phoneticPr fontId="28"/>
  </si>
  <si>
    <t>モノタロウ</t>
    <phoneticPr fontId="28"/>
  </si>
  <si>
    <t>リード線　2本</t>
    <rPh sb="3" eb="4">
      <t>セン</t>
    </rPh>
    <rPh sb="6" eb="7">
      <t>ホン</t>
    </rPh>
    <phoneticPr fontId="4"/>
  </si>
  <si>
    <t>スピコン　　2個</t>
    <rPh sb="7" eb="8">
      <t>コ</t>
    </rPh>
    <phoneticPr fontId="4"/>
  </si>
  <si>
    <t>ミニチュアワンタッチ継手　エルボ　　2個</t>
    <rPh sb="19" eb="20">
      <t>コ</t>
    </rPh>
    <phoneticPr fontId="28"/>
  </si>
  <si>
    <t>ミニチュアワンタッチ継手　エルボ　3個</t>
    <rPh sb="18" eb="19">
      <t>コ</t>
    </rPh>
    <phoneticPr fontId="28"/>
  </si>
  <si>
    <t>マルエム</t>
    <phoneticPr fontId="4"/>
  </si>
  <si>
    <t>NO.30　　　　　　　　　　　ｱｽﾞﾜﾝ型番　5-079-04　</t>
    <rPh sb="21" eb="23">
      <t>カタバン</t>
    </rPh>
    <phoneticPr fontId="4"/>
  </si>
  <si>
    <r>
      <t>ﾐﾆｶｯﾌﾟ（30cc）</t>
    </r>
    <r>
      <rPr>
        <sz val="11"/>
        <color rgb="FFFF0000"/>
        <rFont val="游ゴシック"/>
        <family val="3"/>
        <charset val="128"/>
        <scheme val="minor"/>
      </rPr>
      <t xml:space="preserve">　 </t>
    </r>
    <phoneticPr fontId="4"/>
  </si>
  <si>
    <t>https://www.monotaro.com/p/3343/6225/?t.q=%83%7E%83j%83J%83b%83v</t>
    <phoneticPr fontId="4"/>
  </si>
  <si>
    <t>蝶ﾅｯﾄ　　2本</t>
    <rPh sb="7" eb="8">
      <t>ホン</t>
    </rPh>
    <phoneticPr fontId="4"/>
  </si>
  <si>
    <t>CSHSM-SUS-M3-5　　AXAでは次回から発注しない</t>
    <rPh sb="21" eb="23">
      <t>ジカイ</t>
    </rPh>
    <rPh sb="25" eb="27">
      <t>ハッチュウ</t>
    </rPh>
    <phoneticPr fontId="4"/>
  </si>
  <si>
    <t>小頭ﾈｼﾞ　　4個</t>
    <rPh sb="8" eb="9">
      <t>コ</t>
    </rPh>
    <phoneticPr fontId="4"/>
  </si>
  <si>
    <t>CSHCS-SUS-M4-5</t>
    <phoneticPr fontId="4"/>
  </si>
  <si>
    <t>皿ﾈｼﾞ　　2個</t>
    <rPh sb="7" eb="8">
      <t>コ</t>
    </rPh>
    <phoneticPr fontId="4"/>
  </si>
  <si>
    <t>FNT3　　AXAでは次回から発注しない</t>
    <phoneticPr fontId="4"/>
  </si>
  <si>
    <t>袋ﾅｯﾄ　4個</t>
    <rPh sb="6" eb="7">
      <t>コ</t>
    </rPh>
    <phoneticPr fontId="4"/>
  </si>
  <si>
    <t>六角ﾎﾞﾙﾄ　2本</t>
    <rPh sb="8" eb="9">
      <t>ホン</t>
    </rPh>
    <phoneticPr fontId="4"/>
  </si>
  <si>
    <t>AFPSA4-P3.2-L3-B5</t>
    <phoneticPr fontId="28"/>
  </si>
  <si>
    <t>位置決めピン　高硬度ステンレス　小頭テーパ　－圧入－</t>
    <phoneticPr fontId="28"/>
  </si>
  <si>
    <t>WP43AB6B4500</t>
    <phoneticPr fontId="28"/>
  </si>
  <si>
    <t>MVSHM-3N02052-37F-UF7PA</t>
    <phoneticPr fontId="28"/>
  </si>
  <si>
    <r>
      <t>SETB0</t>
    </r>
    <r>
      <rPr>
        <b/>
        <sz val="11"/>
        <color rgb="FFFF0000"/>
        <rFont val="游ゴシック"/>
        <family val="3"/>
        <charset val="128"/>
        <scheme val="minor"/>
      </rPr>
      <t>128</t>
    </r>
    <r>
      <rPr>
        <sz val="11"/>
        <color theme="1"/>
        <rFont val="游ゴシック"/>
        <family val="3"/>
        <charset val="128"/>
        <scheme val="minor"/>
      </rPr>
      <t>-Z03　カップ受け板金2</t>
    </r>
    <phoneticPr fontId="28"/>
  </si>
  <si>
    <t>MVSHM-3N02052-37F-TF1BL</t>
    <phoneticPr fontId="28"/>
  </si>
  <si>
    <r>
      <t>SETB0</t>
    </r>
    <r>
      <rPr>
        <b/>
        <sz val="11"/>
        <color rgb="FFFF0000"/>
        <rFont val="游ゴシック"/>
        <family val="3"/>
        <charset val="128"/>
        <scheme val="minor"/>
      </rPr>
      <t>128</t>
    </r>
    <r>
      <rPr>
        <sz val="11"/>
        <color theme="1"/>
        <rFont val="游ゴシック"/>
        <family val="3"/>
        <charset val="128"/>
        <scheme val="minor"/>
      </rPr>
      <t>-Z04　金属BOX受け板金3</t>
    </r>
    <rPh sb="13" eb="15">
      <t>キンゾク</t>
    </rPh>
    <phoneticPr fontId="28"/>
  </si>
  <si>
    <t>エアチューブ  在庫使用</t>
    <phoneticPr fontId="4"/>
  </si>
  <si>
    <t xml:space="preserve">FSAWM-K-P11-1086-181203-0241 </t>
    <phoneticPr fontId="28"/>
  </si>
  <si>
    <t xml:space="preserve">配電BOX </t>
    <phoneticPr fontId="4"/>
  </si>
  <si>
    <t>Dsubコネクタハーネス　M2.6ショートネジ</t>
    <phoneticPr fontId="4"/>
  </si>
  <si>
    <t>コモン端子台</t>
    <rPh sb="3" eb="5">
      <t>タンシ</t>
    </rPh>
    <rPh sb="5" eb="6">
      <t>ダイ</t>
    </rPh>
    <phoneticPr fontId="4"/>
  </si>
  <si>
    <t>MRB-280</t>
    <phoneticPr fontId="4"/>
  </si>
  <si>
    <t>KV-0.5-BK-10</t>
    <phoneticPr fontId="4"/>
  </si>
  <si>
    <t>単芯電線　黒色</t>
    <rPh sb="0" eb="1">
      <t>タン</t>
    </rPh>
    <rPh sb="1" eb="2">
      <t>シン</t>
    </rPh>
    <rPh sb="2" eb="4">
      <t>デンセン</t>
    </rPh>
    <rPh sb="5" eb="6">
      <t>クロ</t>
    </rPh>
    <rPh sb="6" eb="7">
      <t>イロ</t>
    </rPh>
    <phoneticPr fontId="4"/>
  </si>
  <si>
    <t>KV-0.5-R-10</t>
    <phoneticPr fontId="4"/>
  </si>
  <si>
    <t>単芯電線　赤色</t>
    <rPh sb="0" eb="1">
      <t>タン</t>
    </rPh>
    <rPh sb="1" eb="2">
      <t>シン</t>
    </rPh>
    <rPh sb="2" eb="4">
      <t>デンセン</t>
    </rPh>
    <rPh sb="5" eb="6">
      <t>アカ</t>
    </rPh>
    <rPh sb="6" eb="7">
      <t>イロ</t>
    </rPh>
    <phoneticPr fontId="4"/>
  </si>
  <si>
    <t>https://www.monotaro.com/p/1026/1684/?t.mpn=a8110</t>
    <phoneticPr fontId="28"/>
  </si>
  <si>
    <t>EBS-32FB-10A</t>
    <phoneticPr fontId="4"/>
  </si>
  <si>
    <t>3M-3</t>
    <phoneticPr fontId="4"/>
  </si>
  <si>
    <t>ACコード(プラグ）</t>
    <phoneticPr fontId="4"/>
  </si>
  <si>
    <t>SS300SB-24-1P-40  次回は発注する</t>
    <rPh sb="18" eb="20">
      <t>ジカイ</t>
    </rPh>
    <rPh sb="21" eb="23">
      <t>ハッチュウ</t>
    </rPh>
    <phoneticPr fontId="4"/>
  </si>
  <si>
    <t>NA3GH-24-3-40　  次回は発注する</t>
    <phoneticPr fontId="4"/>
  </si>
  <si>
    <t>ハンドバルブ　φ6　　　1個</t>
    <rPh sb="13" eb="14">
      <t>コ</t>
    </rPh>
    <phoneticPr fontId="4"/>
  </si>
  <si>
    <t>ワンタッチ継手　ブラインドプラグ　3個</t>
    <rPh sb="18" eb="19">
      <t>コ</t>
    </rPh>
    <phoneticPr fontId="28"/>
  </si>
  <si>
    <t>ﾜﾝﾀｯﾁ継手ﾕﾆｵﾝｽﾄﾚｰﾄ　2個</t>
    <rPh sb="5" eb="7">
      <t>ツギテ</t>
    </rPh>
    <rPh sb="18" eb="19">
      <t>コ</t>
    </rPh>
    <phoneticPr fontId="4"/>
  </si>
  <si>
    <t xml:space="preserve">HDV-2 </t>
    <phoneticPr fontId="4"/>
  </si>
  <si>
    <t>止め金具　　　　　　2個</t>
    <rPh sb="0" eb="1">
      <t>ト</t>
    </rPh>
    <rPh sb="2" eb="4">
      <t>カナグ</t>
    </rPh>
    <rPh sb="11" eb="12">
      <t>コ</t>
    </rPh>
    <phoneticPr fontId="4"/>
  </si>
  <si>
    <t>BCBFS4-6</t>
    <phoneticPr fontId="28"/>
  </si>
  <si>
    <t>六角穴付ボタンボルト　フランジ付タイプ-単品　4個</t>
    <rPh sb="24" eb="25">
      <t>コ</t>
    </rPh>
    <phoneticPr fontId="28"/>
  </si>
  <si>
    <t>PEW池田電機様　(阪本（株））</t>
    <rPh sb="10" eb="12">
      <t>サカモト</t>
    </rPh>
    <rPh sb="12" eb="15">
      <t>カブ</t>
    </rPh>
    <phoneticPr fontId="28"/>
  </si>
  <si>
    <t>Ｎo.【202839】</t>
    <phoneticPr fontId="28"/>
  </si>
  <si>
    <t>SETB0133-A01　AXAﾛﾎﾞｯﾄ600+SV70ﾛｰﾀﾘｰｱｸﾁｭｴﾀｰ＋浸け置き+SVC720F　PEW池田電機様　構想図　塗布範囲　20221205　</t>
    <phoneticPr fontId="28"/>
  </si>
  <si>
    <t>図面NO.　SETB-0133-A01</t>
    <rPh sb="0" eb="2">
      <t>ズメン</t>
    </rPh>
    <phoneticPr fontId="28"/>
  </si>
  <si>
    <t>AXA600-ＨV</t>
    <phoneticPr fontId="28"/>
  </si>
  <si>
    <r>
      <t xml:space="preserve">AXELIAｼﾘｰｽﾞAXA-ＨV（600角） </t>
    </r>
    <r>
      <rPr>
        <sz val="11"/>
        <color rgb="FFFF0000"/>
        <rFont val="游ゴシック"/>
        <family val="3"/>
        <charset val="128"/>
        <scheme val="minor"/>
      </rPr>
      <t>在庫使用</t>
    </r>
    <rPh sb="24" eb="28">
      <t>ザイコシヨウ</t>
    </rPh>
    <phoneticPr fontId="28"/>
  </si>
  <si>
    <t>MVBLK-AMW-38U-G1JAA</t>
    <phoneticPr fontId="28"/>
  </si>
  <si>
    <r>
      <t>SETB0133-</t>
    </r>
    <r>
      <rPr>
        <b/>
        <sz val="11"/>
        <color theme="1"/>
        <rFont val="游ゴシック"/>
        <family val="3"/>
        <charset val="128"/>
        <scheme val="minor"/>
      </rPr>
      <t>Y</t>
    </r>
    <r>
      <rPr>
        <sz val="11"/>
        <color theme="1"/>
        <rFont val="游ゴシック"/>
        <family val="3"/>
        <charset val="128"/>
        <scheme val="minor"/>
      </rPr>
      <t>01　ﾂｰﾙ取付板</t>
    </r>
    <phoneticPr fontId="28"/>
  </si>
  <si>
    <t>低頭六角穴付ボルト  2本+1本　　    まとめて発注　</t>
    <rPh sb="15" eb="16">
      <t>ホン</t>
    </rPh>
    <phoneticPr fontId="28"/>
  </si>
  <si>
    <r>
      <t xml:space="preserve">ノックピン　－プラス公差－ 　　   </t>
    </r>
    <r>
      <rPr>
        <sz val="11"/>
        <color rgb="FFFF0000"/>
        <rFont val="游ゴシック"/>
        <family val="3"/>
        <charset val="128"/>
        <scheme val="minor"/>
      </rPr>
      <t xml:space="preserve"> まとめて発注</t>
    </r>
    <r>
      <rPr>
        <sz val="11"/>
        <color theme="1"/>
        <rFont val="游ゴシック"/>
        <family val="3"/>
        <charset val="128"/>
        <scheme val="minor"/>
      </rPr>
      <t>　</t>
    </r>
    <phoneticPr fontId="28"/>
  </si>
  <si>
    <t>MVBLK-AMN-38U-DN3NT</t>
    <phoneticPr fontId="28"/>
  </si>
  <si>
    <t>SETB0133-Y08 ｶﾑﾌｧﾛｱｶﾞｲﾄﾞ</t>
    <phoneticPr fontId="28"/>
  </si>
  <si>
    <t>MVSHM-3N02006-38U-D2XMB</t>
    <phoneticPr fontId="28"/>
  </si>
  <si>
    <t>SETB0133-Y09 右側ｶﾞｲﾄﾞｶﾊﾞｰ</t>
    <phoneticPr fontId="28"/>
  </si>
  <si>
    <t>MVSHM-3N02006-38U-E1PYU</t>
    <phoneticPr fontId="28"/>
  </si>
  <si>
    <t>SETB0133-Y10 左側ｶﾞｲﾄﾞｶﾊﾞｰ</t>
    <phoneticPr fontId="28"/>
  </si>
  <si>
    <t>MVSHM-3N02054-38U-WD5SU</t>
    <phoneticPr fontId="28"/>
  </si>
  <si>
    <t>SETB0133-Y11 上部ｶﾞｲﾄﾞｶﾊﾞｰ</t>
    <rPh sb="13" eb="14">
      <t>ウエ</t>
    </rPh>
    <rPh sb="14" eb="15">
      <t>ブ</t>
    </rPh>
    <phoneticPr fontId="28"/>
  </si>
  <si>
    <t>ノックピン　－プラス公差－　2本+1本</t>
    <rPh sb="15" eb="16">
      <t>ホン</t>
    </rPh>
    <rPh sb="18" eb="19">
      <t>ホン</t>
    </rPh>
    <phoneticPr fontId="28"/>
  </si>
  <si>
    <t>WP43AB6BA000</t>
    <phoneticPr fontId="28"/>
  </si>
  <si>
    <t>MVSHM-3N03054-38U-7PGND</t>
    <phoneticPr fontId="28"/>
  </si>
  <si>
    <r>
      <t>SETB0</t>
    </r>
    <r>
      <rPr>
        <b/>
        <sz val="11"/>
        <color rgb="FFFF0000"/>
        <rFont val="游ゴシック"/>
        <family val="3"/>
        <charset val="128"/>
        <scheme val="minor"/>
      </rPr>
      <t>128</t>
    </r>
    <r>
      <rPr>
        <sz val="11"/>
        <color theme="1"/>
        <rFont val="游ゴシック"/>
        <family val="3"/>
        <charset val="128"/>
        <scheme val="minor"/>
      </rPr>
      <t>-Z05　捨て射ちBOX受け</t>
    </r>
    <phoneticPr fontId="28"/>
  </si>
  <si>
    <t>井桁ﾜｰｸ治具</t>
    <rPh sb="0" eb="2">
      <t>イゲタ</t>
    </rPh>
    <rPh sb="5" eb="7">
      <t>ジグ</t>
    </rPh>
    <phoneticPr fontId="4"/>
  </si>
  <si>
    <t>5日間</t>
    <rPh sb="1" eb="2">
      <t>ヒ</t>
    </rPh>
    <rPh sb="2" eb="3">
      <t>カン</t>
    </rPh>
    <phoneticPr fontId="4"/>
  </si>
  <si>
    <t>WQBB-JW-A22-B8-T15-H6.5-Q45-X6-F10-S10.5-Z3</t>
    <phoneticPr fontId="4"/>
  </si>
  <si>
    <t>位置決めｶﾞｲﾄﾞ受け　2018-09-13-X028　</t>
    <phoneticPr fontId="4"/>
  </si>
  <si>
    <t>CLMSC5-12-B</t>
    <phoneticPr fontId="4"/>
  </si>
  <si>
    <t>ミニチュアクランプレバー</t>
    <phoneticPr fontId="4"/>
  </si>
  <si>
    <t>SUMCO</t>
    <phoneticPr fontId="4"/>
  </si>
  <si>
    <t>CSHZ-SUS-M4-55</t>
    <phoneticPr fontId="4"/>
  </si>
  <si>
    <t xml:space="preserve">六角穴付きボルト ステンレス </t>
    <phoneticPr fontId="4"/>
  </si>
  <si>
    <t>HBLFSNF5-SEP</t>
    <phoneticPr fontId="4"/>
  </si>
  <si>
    <t>５シリーズ（溝幅６ｍｍ）　－１列溝用－　突起付反転ブラケット</t>
    <phoneticPr fontId="4"/>
  </si>
  <si>
    <t>アルミフレーム用フレームキャップ</t>
    <phoneticPr fontId="4"/>
  </si>
  <si>
    <t>HFC5-2040-S</t>
    <phoneticPr fontId="4"/>
  </si>
  <si>
    <t>HFS5-2020-570-Z5-XA115.5-XB240.5-XC365.5-XD490.5</t>
    <phoneticPr fontId="4"/>
  </si>
  <si>
    <t>HNTP5-4</t>
    <phoneticPr fontId="4"/>
  </si>
  <si>
    <t>後入れバネナット  6個　凸無し</t>
    <rPh sb="11" eb="12">
      <t>コ</t>
    </rPh>
    <rPh sb="13" eb="14">
      <t>トツ</t>
    </rPh>
    <rPh sb="14" eb="15">
      <t>ナ</t>
    </rPh>
    <phoneticPr fontId="4"/>
  </si>
  <si>
    <t xml:space="preserve">HNTP5-5 </t>
    <phoneticPr fontId="4"/>
  </si>
  <si>
    <t>後入れバネナット  4個+4個　凸無し</t>
    <rPh sb="11" eb="12">
      <t>コ</t>
    </rPh>
    <rPh sb="14" eb="15">
      <t>コ</t>
    </rPh>
    <rPh sb="16" eb="17">
      <t>トツ</t>
    </rPh>
    <rPh sb="17" eb="18">
      <t>ナ</t>
    </rPh>
    <phoneticPr fontId="4"/>
  </si>
  <si>
    <t>NFS5-2020-492-AV51-BV226-CV401-Z5-XA77-XB352</t>
    <phoneticPr fontId="4"/>
  </si>
  <si>
    <t>NFS5-2040-492-AV77-BV352-Z5-XA51-XB226-XC401</t>
    <phoneticPr fontId="4"/>
  </si>
  <si>
    <t>7日間</t>
    <rPh sb="1" eb="2">
      <t>ヒ</t>
    </rPh>
    <rPh sb="2" eb="3">
      <t>カン</t>
    </rPh>
    <phoneticPr fontId="4"/>
  </si>
  <si>
    <t>NOOSAF4-8-7</t>
    <phoneticPr fontId="4"/>
  </si>
  <si>
    <t>厚型ローレットノブ</t>
    <phoneticPr fontId="4"/>
  </si>
  <si>
    <t xml:space="preserve">SBCB4-6 </t>
    <phoneticPr fontId="4"/>
  </si>
  <si>
    <t xml:space="preserve"> 六角穴付ボタンボルト　　6本</t>
    <rPh sb="14" eb="15">
      <t>ホン</t>
    </rPh>
    <phoneticPr fontId="4"/>
  </si>
  <si>
    <t>SCB5-20</t>
    <phoneticPr fontId="4"/>
  </si>
  <si>
    <t>六角穴付ボルト　　22本 在庫使用</t>
    <rPh sb="11" eb="12">
      <t>ホン</t>
    </rPh>
    <phoneticPr fontId="4"/>
  </si>
  <si>
    <t>BLFA-SUD-T2-A20-B20-H29-J15-X8-Y10-W0-N4-E10.5-S5-G10-MA3-LCC1</t>
    <phoneticPr fontId="4"/>
  </si>
  <si>
    <t>SETB0082-X02-1 　U字型外形位置決めﾌﾞﾛｯｸ</t>
    <phoneticPr fontId="4"/>
  </si>
  <si>
    <t>JTAB-SUD-A400-B37-T2-X20-Y10-G20-N4-L200-V180-S10-W20-NA4-CC2</t>
    <phoneticPr fontId="4"/>
  </si>
  <si>
    <t>SETB0082-X03　井桁ﾜｰｸ冶具ﾜｰｸ受け　2mm幅　</t>
    <phoneticPr fontId="4"/>
  </si>
  <si>
    <t>6日間</t>
    <rPh sb="1" eb="2">
      <t>ヒ</t>
    </rPh>
    <rPh sb="2" eb="3">
      <t>カン</t>
    </rPh>
    <phoneticPr fontId="4"/>
  </si>
  <si>
    <t>MVBLK-SUB-2XX-P8KB5</t>
    <phoneticPr fontId="4"/>
  </si>
  <si>
    <r>
      <rPr>
        <sz val="11"/>
        <rFont val="ＭＳ Ｐゴシック"/>
        <family val="3"/>
        <charset val="128"/>
      </rPr>
      <t>SETB0082-X05-1</t>
    </r>
    <r>
      <rPr>
        <sz val="11"/>
        <color indexed="8"/>
        <rFont val="ＭＳ Ｐゴシック"/>
        <family val="3"/>
        <charset val="128"/>
      </rPr>
      <t xml:space="preserve"> ﾜｰｸ押さえ</t>
    </r>
    <phoneticPr fontId="4"/>
  </si>
  <si>
    <t>MVBLK-AMW-38T-WYYHZ</t>
    <phoneticPr fontId="28"/>
  </si>
  <si>
    <t>SETB0133-X01　井桁ﾜｰｸ冶具ﾍﾞｰｽ- 1 (400mm)</t>
    <phoneticPr fontId="4"/>
  </si>
  <si>
    <t>フランジボタン</t>
    <phoneticPr fontId="4"/>
  </si>
  <si>
    <t xml:space="preserve">CRONUR12  </t>
    <phoneticPr fontId="4"/>
  </si>
  <si>
    <t>コロコンローラ　ローラ幅９、１０ｍｍタイプ</t>
    <phoneticPr fontId="4"/>
  </si>
  <si>
    <t>FWSSA-D16-V5-T8.7</t>
    <phoneticPr fontId="28"/>
  </si>
  <si>
    <t>金属ワッシャ　－焼入品　フリー指定タイプ－</t>
    <phoneticPr fontId="28"/>
  </si>
  <si>
    <t>ﾉｯｸﾋﾟﾝ　φ3-10mm</t>
  </si>
  <si>
    <t>MS3-20</t>
    <phoneticPr fontId="4"/>
  </si>
  <si>
    <t>ﾉｯｸﾋﾟﾝ　φ3-20mm</t>
    <phoneticPr fontId="28"/>
  </si>
  <si>
    <t>MS4-35</t>
    <phoneticPr fontId="4"/>
  </si>
  <si>
    <t>ﾉｯｸﾋﾟﾝ　φ4-35mm</t>
    <phoneticPr fontId="4"/>
  </si>
  <si>
    <t>PACK10-CIMRS5-16-0.1</t>
    <phoneticPr fontId="28"/>
  </si>
  <si>
    <t>シムリング</t>
    <phoneticPr fontId="28"/>
  </si>
  <si>
    <t>六角穴付ボルト　　8本 在庫使用</t>
    <rPh sb="10" eb="11">
      <t>ホン</t>
    </rPh>
    <phoneticPr fontId="4"/>
  </si>
  <si>
    <t xml:space="preserve">SHNTP5-4  </t>
    <phoneticPr fontId="4"/>
  </si>
  <si>
    <t>後入れバネナット  14個</t>
    <rPh sb="12" eb="13">
      <t>コ</t>
    </rPh>
    <phoneticPr fontId="4"/>
  </si>
  <si>
    <t>SNCAA-XN-V6-D12-L11.2</t>
    <phoneticPr fontId="4"/>
  </si>
  <si>
    <t>金属カラー　－並級</t>
    <phoneticPr fontId="4"/>
  </si>
  <si>
    <t>SNCS-XX-V4-D6-L18.5</t>
    <phoneticPr fontId="4"/>
  </si>
  <si>
    <t xml:space="preserve">SHNTP5-5 </t>
    <phoneticPr fontId="4"/>
  </si>
  <si>
    <t>後入れバネナット  12個</t>
    <rPh sb="12" eb="13">
      <t>コ</t>
    </rPh>
    <phoneticPr fontId="4"/>
  </si>
  <si>
    <t>ワッシャ　　 12個</t>
    <phoneticPr fontId="4"/>
  </si>
  <si>
    <t>SPWF5</t>
    <phoneticPr fontId="4"/>
  </si>
  <si>
    <t>平座金－単品販売－　4枚 在庫使用</t>
    <rPh sb="11" eb="12">
      <t>マイ</t>
    </rPh>
    <phoneticPr fontId="4"/>
  </si>
  <si>
    <t>WSSS10-4-1</t>
    <phoneticPr fontId="4"/>
  </si>
  <si>
    <t>金属ﾜｯｼｬｰ　　Ｔ寸選択・指定タイプ　並級</t>
    <rPh sb="0" eb="2">
      <t>キンゾク</t>
    </rPh>
    <phoneticPr fontId="4"/>
  </si>
  <si>
    <t>WSSS10-5-2</t>
    <phoneticPr fontId="4"/>
  </si>
  <si>
    <t>金属ワッシャ　Ｔ寸選択・指定タイプ</t>
    <phoneticPr fontId="4"/>
  </si>
  <si>
    <r>
      <t xml:space="preserve">PACK10-CIMRS4-8-0.5  </t>
    </r>
    <r>
      <rPr>
        <b/>
        <sz val="11"/>
        <color rgb="FFFF0000"/>
        <rFont val="游ゴシック"/>
        <family val="3"/>
        <charset val="128"/>
        <scheme val="minor"/>
      </rPr>
      <t>次回追加</t>
    </r>
    <rPh sb="21" eb="23">
      <t>ジカイ</t>
    </rPh>
    <rPh sb="23" eb="25">
      <t>ツイカ</t>
    </rPh>
    <phoneticPr fontId="28"/>
  </si>
  <si>
    <t>ｼﾑ PACK10-CIMRS</t>
    <phoneticPr fontId="28"/>
  </si>
  <si>
    <t>WP43AFAAC600</t>
    <phoneticPr fontId="28"/>
  </si>
  <si>
    <t>MRB-170</t>
    <phoneticPr fontId="4"/>
  </si>
  <si>
    <t>WP43AE284400</t>
    <phoneticPr fontId="28"/>
  </si>
  <si>
    <t>SS300SB-24-1P-8</t>
    <phoneticPr fontId="4"/>
  </si>
  <si>
    <t>NA3GH-24-3-8</t>
    <phoneticPr fontId="4"/>
  </si>
  <si>
    <t>ﾃﾞﾝｶｴﾚｸﾄﾛﾆｸｽ</t>
    <phoneticPr fontId="28"/>
  </si>
  <si>
    <t>VTUB3.2-W-10⇒TB-3.2W-10</t>
    <phoneticPr fontId="28"/>
  </si>
  <si>
    <t>日本ｻﾎﾟｰﾄｼｽﾃﾑ㈱(㈱ﾈｸｽﾃｨｴﾚｸﾄﾛﾆｸｽ)</t>
    <phoneticPr fontId="4"/>
  </si>
  <si>
    <t>平山（則包）</t>
    <rPh sb="0" eb="2">
      <t>ヒラヤマ</t>
    </rPh>
    <rPh sb="3" eb="5">
      <t>ノリカネ</t>
    </rPh>
    <phoneticPr fontId="4"/>
  </si>
  <si>
    <t>JC-3B01-0H4405015</t>
    <phoneticPr fontId="4"/>
  </si>
  <si>
    <t>4軸(両持ち) X軸400 Y軸500 Z軸150</t>
    <rPh sb="1" eb="2">
      <t>ジク</t>
    </rPh>
    <rPh sb="3" eb="5">
      <t>リョウモ</t>
    </rPh>
    <rPh sb="9" eb="10">
      <t>ジク</t>
    </rPh>
    <rPh sb="15" eb="16">
      <t>ジク</t>
    </rPh>
    <rPh sb="21" eb="22">
      <t>ジク</t>
    </rPh>
    <phoneticPr fontId="4"/>
  </si>
  <si>
    <t>見積No.HQ22-0327 Rev.02</t>
    <rPh sb="0" eb="2">
      <t>ミツモリ</t>
    </rPh>
    <phoneticPr fontId="4"/>
  </si>
  <si>
    <t>IO用内臓電源増設</t>
    <rPh sb="2" eb="3">
      <t>ヨウ</t>
    </rPh>
    <rPh sb="3" eb="7">
      <t>ナイゾウデンゲン</t>
    </rPh>
    <rPh sb="7" eb="9">
      <t>ゾウセツ</t>
    </rPh>
    <phoneticPr fontId="4"/>
  </si>
  <si>
    <t>ﾌｨｰﾙﾄﾞﾊﾞｽ増設費用(EtherNet/IP)</t>
    <rPh sb="9" eb="13">
      <t>ゾウセツヒヨウ</t>
    </rPh>
    <phoneticPr fontId="4"/>
  </si>
  <si>
    <r>
      <t xml:space="preserve">ﾃｨｰﾁﾝｸﾞﾍﾟﾝﾀﾞﾝﾄII(5ｍ)  </t>
    </r>
    <r>
      <rPr>
        <sz val="11"/>
        <color indexed="10"/>
        <rFont val="ＭＳ Ｐゴシック"/>
        <family val="3"/>
        <charset val="128"/>
      </rPr>
      <t xml:space="preserve"> JC3-TB5</t>
    </r>
  </si>
  <si>
    <t>非常停止SW付</t>
    <rPh sb="0" eb="4">
      <t>ヒジョウテイシ</t>
    </rPh>
    <rPh sb="6" eb="7">
      <t>ツキ</t>
    </rPh>
    <phoneticPr fontId="4"/>
  </si>
  <si>
    <t>操作BOX(5m)初期化/ｵﾌﾟｼｮﾝSW付</t>
    <rPh sb="0" eb="2">
      <t>ソウサ</t>
    </rPh>
    <rPh sb="9" eb="11">
      <t>ショキ</t>
    </rPh>
    <rPh sb="11" eb="12">
      <t>カ</t>
    </rPh>
    <rPh sb="21" eb="22">
      <t>ツ</t>
    </rPh>
    <phoneticPr fontId="4"/>
  </si>
  <si>
    <t>ｹｰﾌﾞﾙｷｬﾘｱ X軸用</t>
    <rPh sb="11" eb="12">
      <t>ジク</t>
    </rPh>
    <rPh sb="12" eb="13">
      <t>ヨウ</t>
    </rPh>
    <phoneticPr fontId="4"/>
  </si>
  <si>
    <t>ｹｰﾌﾞﾙｷｬﾘｱ Y軸用 4軸用</t>
    <rPh sb="11" eb="12">
      <t>ジク</t>
    </rPh>
    <rPh sb="12" eb="13">
      <t>ヨウ</t>
    </rPh>
    <rPh sb="15" eb="17">
      <t>ジクヨウ</t>
    </rPh>
    <phoneticPr fontId="4"/>
  </si>
  <si>
    <t>DC48V電源</t>
    <rPh sb="5" eb="7">
      <t>デンゲン</t>
    </rPh>
    <phoneticPr fontId="4"/>
  </si>
  <si>
    <r>
      <t xml:space="preserve">PCｿﾌﾄ JR C-PointsII(塗布仕様)  </t>
    </r>
    <r>
      <rPr>
        <sz val="11"/>
        <color indexed="10"/>
        <rFont val="ＭＳ Ｐゴシック"/>
        <family val="3"/>
        <charset val="128"/>
      </rPr>
      <t>JR3-Cpts2</t>
    </r>
    <rPh sb="20" eb="24">
      <t>トフシヨウ</t>
    </rPh>
    <phoneticPr fontId="4"/>
  </si>
  <si>
    <t>見積No.22-22-00967A (値引き・＠890円になりました）</t>
    <rPh sb="0" eb="2">
      <t>ミツモリ</t>
    </rPh>
    <rPh sb="19" eb="21">
      <t>ネビ</t>
    </rPh>
    <rPh sb="27" eb="28">
      <t>エン</t>
    </rPh>
    <phoneticPr fontId="4"/>
  </si>
  <si>
    <t>202892(NORIKANE)で発注済み。</t>
    <rPh sb="17" eb="20">
      <t>ハッチュウズ</t>
    </rPh>
    <phoneticPr fontId="4"/>
  </si>
  <si>
    <t>MVBLK-ACW-33U-8R9ZM</t>
    <phoneticPr fontId="4"/>
  </si>
  <si>
    <t>SSTT0327_SV70ホルダ</t>
    <phoneticPr fontId="4"/>
  </si>
  <si>
    <t>MVSHM-3N02002-34J-UBNYP</t>
    <phoneticPr fontId="4"/>
  </si>
  <si>
    <t>SETE0115-Y02電磁弁板金</t>
    <phoneticPr fontId="4"/>
  </si>
  <si>
    <t>SETA0010-Z01位置決めベース</t>
    <phoneticPr fontId="4"/>
  </si>
  <si>
    <t>FSC10-C-5</t>
    <phoneticPr fontId="4"/>
  </si>
  <si>
    <t>M8丸型防水コネクタハーネス</t>
    <phoneticPr fontId="4"/>
  </si>
  <si>
    <t>ヤマイチ西神（富士電機様向）様　</t>
    <phoneticPr fontId="28"/>
  </si>
  <si>
    <t>南</t>
    <rPh sb="0" eb="1">
      <t>ミナミ</t>
    </rPh>
    <phoneticPr fontId="28"/>
  </si>
  <si>
    <t>Ｎo.【204068】</t>
    <phoneticPr fontId="28"/>
  </si>
  <si>
    <t>SETB0133-A01　AXAﾛﾎﾞｯﾄ600+SV70ﾛｰﾀﾘｰｱｸﾁｭｴﾀｰ＋浸け置き+SVC720F　ヤマイチ西神（富士電機様向）様　　</t>
    <phoneticPr fontId="28"/>
  </si>
  <si>
    <t>AXELIAｼﾘｰｽﾞAXA-ＨV（600角）</t>
    <phoneticPr fontId="28"/>
  </si>
  <si>
    <t xml:space="preserve">5-079-04　  </t>
    <phoneticPr fontId="4"/>
  </si>
  <si>
    <t>CSHSM-SUS-M3-5　　AXAなので発注しない</t>
    <rPh sb="22" eb="24">
      <t>ハッチュウ</t>
    </rPh>
    <phoneticPr fontId="4"/>
  </si>
  <si>
    <t>小頭ﾈｼﾞ　4個</t>
    <rPh sb="7" eb="8">
      <t>コ</t>
    </rPh>
    <phoneticPr fontId="4"/>
  </si>
  <si>
    <t>FNT3　　AXAなので発注しない</t>
    <phoneticPr fontId="4"/>
  </si>
  <si>
    <r>
      <t xml:space="preserve">PACK10-CIMRS4-8-0.5  </t>
    </r>
    <r>
      <rPr>
        <b/>
        <sz val="11"/>
        <color rgb="FFFF0000"/>
        <rFont val="游ゴシック"/>
        <family val="3"/>
        <charset val="128"/>
        <scheme val="minor"/>
      </rPr>
      <t>追加</t>
    </r>
    <rPh sb="21" eb="23">
      <t>ツイカ</t>
    </rPh>
    <phoneticPr fontId="28"/>
  </si>
  <si>
    <t>3/3鉄さんへ渡し済</t>
    <rPh sb="3" eb="4">
      <t>テツ</t>
    </rPh>
    <rPh sb="7" eb="8">
      <t>ワタ</t>
    </rPh>
    <rPh sb="9" eb="10">
      <t>ズ</t>
    </rPh>
    <phoneticPr fontId="28"/>
  </si>
  <si>
    <t>MRB-170   次回の発注はこちら</t>
    <rPh sb="10" eb="12">
      <t>ジカイ</t>
    </rPh>
    <rPh sb="13" eb="15">
      <t>ハッチュウ</t>
    </rPh>
    <phoneticPr fontId="4"/>
  </si>
  <si>
    <r>
      <t>DINレール　　</t>
    </r>
    <r>
      <rPr>
        <b/>
        <sz val="11"/>
        <color rgb="FFFF0000"/>
        <rFont val="游ゴシック"/>
        <family val="3"/>
        <charset val="128"/>
        <scheme val="minor"/>
      </rPr>
      <t>2個</t>
    </r>
    <rPh sb="9" eb="10">
      <t>コ</t>
    </rPh>
    <phoneticPr fontId="4"/>
  </si>
  <si>
    <t>SS300SB-24-1P-8　　</t>
    <phoneticPr fontId="4"/>
  </si>
  <si>
    <t>NA3GH-24-3-8　</t>
    <phoneticPr fontId="4"/>
  </si>
  <si>
    <t>田中貴金属工業株式会社</t>
    <rPh sb="0" eb="5">
      <t>タナカキキンゾク</t>
    </rPh>
    <rPh sb="5" eb="11">
      <t>コウギョウカブシキガイシャ</t>
    </rPh>
    <phoneticPr fontId="4"/>
  </si>
  <si>
    <t>遠藤製作所</t>
    <rPh sb="0" eb="5">
      <t>エンドウセイサクショ</t>
    </rPh>
    <phoneticPr fontId="4"/>
  </si>
  <si>
    <t>SETE0137-Y03</t>
    <phoneticPr fontId="4"/>
  </si>
  <si>
    <t>見積No.18500</t>
    <rPh sb="0" eb="2">
      <t>ミツモリ</t>
    </rPh>
    <phoneticPr fontId="4"/>
  </si>
  <si>
    <t>SETE0137-Y11</t>
    <phoneticPr fontId="4"/>
  </si>
  <si>
    <t>延長ノズル(段付)</t>
    <phoneticPr fontId="4"/>
  </si>
  <si>
    <t>見積No.18501</t>
    <rPh sb="0" eb="2">
      <t>ミツモリ</t>
    </rPh>
    <phoneticPr fontId="4"/>
  </si>
  <si>
    <t>MSYC4-10</t>
    <phoneticPr fontId="4"/>
  </si>
  <si>
    <t>段付平行ﾋﾟﾝ</t>
    <rPh sb="0" eb="2">
      <t>ダンツ</t>
    </rPh>
    <rPh sb="2" eb="4">
      <t>ヘイコウ</t>
    </rPh>
    <phoneticPr fontId="4"/>
  </si>
  <si>
    <t>204140(NORIKANE)で発注済み。</t>
    <rPh sb="17" eb="20">
      <t>ハッチュウズ</t>
    </rPh>
    <phoneticPr fontId="4"/>
  </si>
  <si>
    <t>TRSS4-6</t>
    <phoneticPr fontId="4"/>
  </si>
  <si>
    <t>ﾄﾗｽﾈｼﾞ</t>
    <phoneticPr fontId="4"/>
  </si>
  <si>
    <t>KNMS-24-M6-16-SC</t>
    <phoneticPr fontId="4"/>
  </si>
  <si>
    <t>DNDN6-50</t>
    <phoneticPr fontId="4"/>
  </si>
  <si>
    <t>ﾃﾞﾝﾃﾞﾝﾎﾞﾙﾄ</t>
    <phoneticPr fontId="4"/>
  </si>
  <si>
    <t>SHCDG5-20</t>
    <phoneticPr fontId="4"/>
  </si>
  <si>
    <t>ﾋﾝｼﾞﾋﾟﾝ</t>
    <phoneticPr fontId="4"/>
  </si>
  <si>
    <t>SHCDG6-20</t>
    <phoneticPr fontId="4"/>
  </si>
  <si>
    <t>CSHBTT-SUS-M4-6</t>
    <phoneticPr fontId="4"/>
  </si>
  <si>
    <t>低頭ﾎﾞﾙﾄ</t>
    <phoneticPr fontId="4"/>
  </si>
  <si>
    <t>MVBLK-AMW-3BJ-6Z4RD</t>
    <phoneticPr fontId="4"/>
  </si>
  <si>
    <t>SETE0137-Y04ツール板(LM62)</t>
    <phoneticPr fontId="4"/>
  </si>
  <si>
    <t>MVBLK-AMW-3BJ-KFEG2</t>
  </si>
  <si>
    <t>SETE0137-Y05バルブホルダ</t>
    <phoneticPr fontId="4"/>
  </si>
  <si>
    <t>MVBLK-AMW-3BJ-TPR7M</t>
    <phoneticPr fontId="4"/>
  </si>
  <si>
    <t>SETE0137-Y06カートリッジホルダ</t>
    <phoneticPr fontId="4"/>
  </si>
  <si>
    <t>MVBLK-AMW-3BJ-NEZTW</t>
    <phoneticPr fontId="4"/>
  </si>
  <si>
    <t>SETE0137-Y07カートリッジクランプ</t>
    <phoneticPr fontId="4"/>
  </si>
  <si>
    <t>MVSHM-3N02000-3BJ-M5D59</t>
    <phoneticPr fontId="4"/>
  </si>
  <si>
    <t>SETE0137-Y08板金</t>
    <phoneticPr fontId="4"/>
  </si>
  <si>
    <t>MVBLK-AMW-3BJ-76TFS</t>
    <phoneticPr fontId="4"/>
  </si>
  <si>
    <t>SETE0137-Y09ベース板</t>
    <phoneticPr fontId="4"/>
  </si>
  <si>
    <t>MVBLK-AMW-3BJ-KXKEK</t>
    <phoneticPr fontId="4"/>
  </si>
  <si>
    <t>SETE0137-Y10ツール板(eco-PEN)</t>
    <phoneticPr fontId="4"/>
  </si>
  <si>
    <t>MSYC3-10</t>
    <phoneticPr fontId="4"/>
  </si>
  <si>
    <t>MVBLK-AMW-3CF-2RSJ6</t>
    <phoneticPr fontId="4"/>
  </si>
  <si>
    <t>SETE0137-Y04Aツール板(LM62)</t>
    <phoneticPr fontId="4"/>
  </si>
  <si>
    <t>4/10本社吉本ｻﾝﾍ</t>
    <rPh sb="4" eb="6">
      <t>ホンシャ</t>
    </rPh>
    <rPh sb="6" eb="8">
      <t>ヨシモト</t>
    </rPh>
    <phoneticPr fontId="4"/>
  </si>
  <si>
    <t>株式会社山善（東邦工業株式会社）</t>
    <rPh sb="7" eb="9">
      <t>トウホウ</t>
    </rPh>
    <rPh sb="9" eb="11">
      <t>コウギョウ</t>
    </rPh>
    <rPh sb="11" eb="15">
      <t>カブシキガイシャ</t>
    </rPh>
    <phoneticPr fontId="4"/>
  </si>
  <si>
    <t>岸 (齋藤）</t>
    <rPh sb="0" eb="1">
      <t>キシ</t>
    </rPh>
    <rPh sb="3" eb="5">
      <t>サイトウ</t>
    </rPh>
    <phoneticPr fontId="4"/>
  </si>
  <si>
    <t>204792</t>
    <phoneticPr fontId="4"/>
  </si>
  <si>
    <t>ﾛﾎﾞｯﾄ⇔ｺﾝﾄﾛｰﾗｰ接続ｹｰﾌﾞﾙ</t>
    <phoneticPr fontId="4"/>
  </si>
  <si>
    <t>WP43B66B1F00</t>
    <phoneticPr fontId="4"/>
  </si>
  <si>
    <t>日本航空電子工業</t>
    <rPh sb="0" eb="8">
      <t>ニホンコウクウデンシコウギョウ</t>
    </rPh>
    <phoneticPr fontId="4"/>
  </si>
  <si>
    <t>DC-37PF-N</t>
    <phoneticPr fontId="4"/>
  </si>
  <si>
    <t>Dsubコネクタ 圧着型　ソケットコネクタ Dsubシリーズ</t>
    <phoneticPr fontId="4"/>
  </si>
  <si>
    <t>DC-C8-J13-F4-1R</t>
    <phoneticPr fontId="4"/>
  </si>
  <si>
    <t>D sub シリーズ 付属品</t>
    <phoneticPr fontId="4"/>
  </si>
  <si>
    <t>株式会社つねみ</t>
    <rPh sb="0" eb="4">
      <t>カブシキガイシャ</t>
    </rPh>
    <phoneticPr fontId="4"/>
  </si>
  <si>
    <t>冨沢（則包）</t>
    <rPh sb="0" eb="2">
      <t>トミザワ</t>
    </rPh>
    <rPh sb="3" eb="5">
      <t>ノリカネ</t>
    </rPh>
    <phoneticPr fontId="4"/>
  </si>
  <si>
    <t>202154(NORIKANE)で手配済み。</t>
    <rPh sb="17" eb="20">
      <t>テハイズ</t>
    </rPh>
    <phoneticPr fontId="4"/>
  </si>
  <si>
    <t>202880</t>
    <phoneticPr fontId="4"/>
  </si>
  <si>
    <t>　JR3304+SV51 と画像と3軸ﾏｲｸﾛ+浸け置き+ﾜｰｸ治具(百裂拳）+配電BOX+ｹｰﾌﾞﾙﾍﾞｱ</t>
    <rPh sb="14" eb="16">
      <t>ガゾウ</t>
    </rPh>
    <rPh sb="18" eb="19">
      <t>ジク</t>
    </rPh>
    <rPh sb="24" eb="25">
      <t>ツ</t>
    </rPh>
    <rPh sb="26" eb="27">
      <t>オ</t>
    </rPh>
    <rPh sb="32" eb="34">
      <t>ジグ</t>
    </rPh>
    <rPh sb="35" eb="38">
      <t>ヒャクレツケン</t>
    </rPh>
    <rPh sb="40" eb="42">
      <t>ハイデン</t>
    </rPh>
    <phoneticPr fontId="4"/>
  </si>
  <si>
    <t>蛇の目ﾛﾎﾞｯﾄ</t>
    <rPh sb="0" eb="1">
      <t>ジャ</t>
    </rPh>
    <rPh sb="2" eb="3">
      <t>メ</t>
    </rPh>
    <phoneticPr fontId="4"/>
  </si>
  <si>
    <t>JR3304　4軸ロボット　外部スイッチ仕様　</t>
    <rPh sb="14" eb="16">
      <t>ガイブ</t>
    </rPh>
    <rPh sb="20" eb="22">
      <t>シヨウ</t>
    </rPh>
    <phoneticPr fontId="4"/>
  </si>
  <si>
    <t>SRS-S304　外部スイッチﾀｲﾌﾟ</t>
    <rPh sb="9" eb="11">
      <t>ガイブ</t>
    </rPh>
    <phoneticPr fontId="4"/>
  </si>
  <si>
    <t>B仕様ｵﾌﾟｼｮﾝSW付</t>
    <phoneticPr fontId="4"/>
  </si>
  <si>
    <t>SRO-SWB-NO</t>
    <phoneticPr fontId="4"/>
  </si>
  <si>
    <t>I/O-1増設 JR3300-I/O-1</t>
    <phoneticPr fontId="4"/>
  </si>
  <si>
    <t>SRO-IO1</t>
    <phoneticPr fontId="4"/>
  </si>
  <si>
    <t>COM2増設　JR3300-COM2</t>
    <phoneticPr fontId="4"/>
  </si>
  <si>
    <t>I/O-S増設　JR3300-I/O-S</t>
    <phoneticPr fontId="4"/>
  </si>
  <si>
    <t>JR3304用Z軸強化ばね　</t>
    <rPh sb="6" eb="7">
      <t>ヨウ</t>
    </rPh>
    <rPh sb="8" eb="9">
      <t>ジク</t>
    </rPh>
    <rPh sb="9" eb="11">
      <t>キョウカ</t>
    </rPh>
    <phoneticPr fontId="4"/>
  </si>
  <si>
    <t>JR3304用　強化ばね　1式（2本）</t>
    <rPh sb="6" eb="7">
      <t>ヨウ</t>
    </rPh>
    <rPh sb="8" eb="10">
      <t>キョウカ</t>
    </rPh>
    <rPh sb="14" eb="15">
      <t>シキ</t>
    </rPh>
    <rPh sb="17" eb="18">
      <t>ホン</t>
    </rPh>
    <phoneticPr fontId="4"/>
  </si>
  <si>
    <t>見積№HQ22-1151</t>
    <rPh sb="0" eb="3">
      <t>ミツモリナンバー</t>
    </rPh>
    <phoneticPr fontId="4"/>
  </si>
  <si>
    <t>JR3000用ﾃｨｰﾁﾝｸﾞﾎﾞｯｸｽ2　　JR3-TB2</t>
    <phoneticPr fontId="4"/>
  </si>
  <si>
    <t>SET在庫使用－引当</t>
    <phoneticPr fontId="4"/>
  </si>
  <si>
    <t>カメラﾕﾆｯﾄ</t>
    <phoneticPr fontId="4"/>
  </si>
  <si>
    <t>パナソニック</t>
    <phoneticPr fontId="4"/>
  </si>
  <si>
    <t>ﾗｲﾄ</t>
    <phoneticPr fontId="4"/>
  </si>
  <si>
    <t xml:space="preserve">ANPLMPR080W </t>
    <phoneticPr fontId="4"/>
  </si>
  <si>
    <t>LEDリング照明</t>
    <rPh sb="6" eb="8">
      <t>ショウメイ</t>
    </rPh>
    <phoneticPr fontId="4"/>
  </si>
  <si>
    <t xml:space="preserve">ANPP24V </t>
    <phoneticPr fontId="4"/>
  </si>
  <si>
    <t>LED照明用PWM調光コントローラ</t>
    <phoneticPr fontId="4"/>
  </si>
  <si>
    <t>ANPC24V3S</t>
    <phoneticPr fontId="4"/>
  </si>
  <si>
    <t>照明ｹｰﾌﾞﾙ(3m）</t>
    <rPh sb="0" eb="2">
      <t>ショウメイ</t>
    </rPh>
    <phoneticPr fontId="4"/>
  </si>
  <si>
    <t>ANPV0202ADP</t>
    <phoneticPr fontId="4"/>
  </si>
  <si>
    <t>イメージチェッカPV200</t>
    <phoneticPr fontId="4"/>
  </si>
  <si>
    <r>
      <t>A</t>
    </r>
    <r>
      <rPr>
        <sz val="11"/>
        <color indexed="8"/>
        <rFont val="ＭＳ Ｐゴシック"/>
        <family val="3"/>
        <charset val="128"/>
      </rPr>
      <t>NPVL502</t>
    </r>
    <phoneticPr fontId="4"/>
  </si>
  <si>
    <t>レンズ　f-50mm</t>
    <phoneticPr fontId="4"/>
  </si>
  <si>
    <r>
      <t>A</t>
    </r>
    <r>
      <rPr>
        <sz val="11"/>
        <color indexed="8"/>
        <rFont val="ＭＳ Ｐゴシック"/>
        <family val="3"/>
        <charset val="128"/>
      </rPr>
      <t>NPVP03</t>
    </r>
    <phoneticPr fontId="4"/>
  </si>
  <si>
    <t>キーパッド</t>
    <phoneticPr fontId="4"/>
  </si>
  <si>
    <t>ANPVC8103R</t>
    <phoneticPr fontId="4"/>
  </si>
  <si>
    <t>対屈曲カメラケーブル（3ｍ）</t>
    <rPh sb="0" eb="1">
      <t>タイ</t>
    </rPh>
    <rPh sb="1" eb="3">
      <t>クッキョク</t>
    </rPh>
    <phoneticPr fontId="4"/>
  </si>
  <si>
    <t>ANPVC2260</t>
    <phoneticPr fontId="4"/>
  </si>
  <si>
    <t>200万画素カラーCCD</t>
    <rPh sb="3" eb="4">
      <t>マン</t>
    </rPh>
    <rPh sb="4" eb="6">
      <t>ガソ</t>
    </rPh>
    <phoneticPr fontId="4"/>
  </si>
  <si>
    <t>VSテクノロジー</t>
    <phoneticPr fontId="4"/>
  </si>
  <si>
    <t>SV-EXR-5set</t>
    <phoneticPr fontId="4"/>
  </si>
  <si>
    <t>中間リング</t>
    <rPh sb="0" eb="2">
      <t>チュウカン</t>
    </rPh>
    <phoneticPr fontId="4"/>
  </si>
  <si>
    <t>KC-VMH2</t>
    <phoneticPr fontId="4"/>
  </si>
  <si>
    <t>極細ディスプレイケーブル（複合同軸） アナログRGB</t>
    <phoneticPr fontId="4"/>
  </si>
  <si>
    <t xml:space="preserve">PCMTL-MV12-R2 </t>
    <phoneticPr fontId="4"/>
  </si>
  <si>
    <t>12.1インチ　SVGA　ビデオ入力_アナログRGB入力　（LEDバックライト）</t>
    <phoneticPr fontId="4"/>
  </si>
  <si>
    <t>NEDUL-ST-KS-9-2</t>
    <phoneticPr fontId="4"/>
  </si>
  <si>
    <t>Dsubﾊ-ﾈｽ</t>
    <phoneticPr fontId="4"/>
  </si>
  <si>
    <t>MVBLK-AMW-396-Y8WZZ</t>
    <phoneticPr fontId="4"/>
  </si>
  <si>
    <r>
      <rPr>
        <b/>
        <sz val="11"/>
        <rFont val="ＭＳ Ｐゴシック"/>
        <family val="3"/>
        <charset val="128"/>
      </rPr>
      <t>SETB0130-Y01</t>
    </r>
    <r>
      <rPr>
        <sz val="11"/>
        <rFont val="ＭＳ Ｐゴシック"/>
        <family val="3"/>
        <charset val="128"/>
      </rPr>
      <t>　eco600+画像　ﾂｰﾙﾍﾞｰｽ</t>
    </r>
    <phoneticPr fontId="4"/>
  </si>
  <si>
    <t>3/2・仙台営業所着</t>
    <rPh sb="4" eb="10">
      <t>センダイエイギョウショチャク</t>
    </rPh>
    <phoneticPr fontId="4"/>
  </si>
  <si>
    <t>CBSST5-10</t>
    <phoneticPr fontId="4"/>
  </si>
  <si>
    <t>MS３-10</t>
    <phoneticPr fontId="4"/>
  </si>
  <si>
    <t>ﾉｯｸﾋﾟﾝ　φ3mm-10mm　　13本×2set</t>
    <rPh sb="20" eb="21">
      <t>ホン</t>
    </rPh>
    <phoneticPr fontId="4"/>
  </si>
  <si>
    <t>SCB3-10</t>
    <phoneticPr fontId="4"/>
  </si>
  <si>
    <t>六角穴付きﾎﾞﾙﾄ　 (M3×10)　　2本×2set</t>
    <phoneticPr fontId="4"/>
  </si>
  <si>
    <t>社内在庫使用　</t>
    <rPh sb="0" eb="2">
      <t>シャナイ</t>
    </rPh>
    <rPh sb="2" eb="4">
      <t>ザイコ</t>
    </rPh>
    <rPh sb="4" eb="6">
      <t>シヨウ</t>
    </rPh>
    <phoneticPr fontId="4"/>
  </si>
  <si>
    <t>六角穴付きﾎﾞﾙﾄ　 (M4×12)　4本×2set</t>
    <rPh sb="20" eb="21">
      <t>ホン</t>
    </rPh>
    <phoneticPr fontId="4"/>
  </si>
  <si>
    <t>SP-S3-5</t>
    <phoneticPr fontId="4"/>
  </si>
  <si>
    <t>パイプスペーサ　2個×2set</t>
    <rPh sb="9" eb="10">
      <t>コ</t>
    </rPh>
    <phoneticPr fontId="4"/>
  </si>
  <si>
    <t>SSE2B10-175</t>
    <phoneticPr fontId="4"/>
  </si>
  <si>
    <t>スライドガイド　　ＣＣＤ側　1本×2set</t>
    <rPh sb="12" eb="13">
      <t>ガワ</t>
    </rPh>
    <rPh sb="15" eb="16">
      <t>ホン</t>
    </rPh>
    <phoneticPr fontId="4"/>
  </si>
  <si>
    <t>SCB3-8</t>
    <phoneticPr fontId="4"/>
  </si>
  <si>
    <t>六角穴付きﾎﾞﾙﾄ　 (M3×8)　9本×2set</t>
    <phoneticPr fontId="4"/>
  </si>
  <si>
    <t>MVBLK-AMW-3AF-5UAD4</t>
    <phoneticPr fontId="4"/>
  </si>
  <si>
    <t>SETB0130－Y002 回転軸位置決めﾌﾞﾗｹｯﾄ</t>
    <phoneticPr fontId="4"/>
  </si>
  <si>
    <t>MSSFS4-6</t>
    <phoneticPr fontId="4"/>
  </si>
  <si>
    <t>六角穴付止ねじ 平先</t>
    <phoneticPr fontId="4"/>
  </si>
  <si>
    <t>WSSS20-5-3</t>
    <phoneticPr fontId="4"/>
  </si>
  <si>
    <t>金属ワッシャ　Ｔ寸選択・</t>
    <phoneticPr fontId="4"/>
  </si>
  <si>
    <t>六角穴付きﾎﾞﾙﾄ　 (M4×25)　2本</t>
    <rPh sb="20" eb="21">
      <t>ホン</t>
    </rPh>
    <phoneticPr fontId="4"/>
  </si>
  <si>
    <t>SCB5-10</t>
    <phoneticPr fontId="4"/>
  </si>
  <si>
    <t>六角穴付きﾎﾞﾙﾄ　 (M5×10)　1本</t>
    <rPh sb="20" eb="21">
      <t>ホン</t>
    </rPh>
    <phoneticPr fontId="4"/>
  </si>
  <si>
    <t>MVBLK-AMW-396-95PHS</t>
    <phoneticPr fontId="4"/>
  </si>
  <si>
    <t>SETB-0004-Y02　eco600ﾂｰﾙﾍﾞｰｽ補強</t>
    <phoneticPr fontId="4"/>
  </si>
  <si>
    <t>六角穴付きﾎﾞﾙﾄ　 (M4×12)　3本×2set</t>
    <rPh sb="20" eb="21">
      <t>ホン</t>
    </rPh>
    <phoneticPr fontId="4"/>
  </si>
  <si>
    <t>MVBLK-AMW-396-H3F7E</t>
    <phoneticPr fontId="4"/>
  </si>
  <si>
    <t>SETB-0004-Y03　eco600　ﾂｰﾙﾍﾞｰｽ補強　2</t>
    <phoneticPr fontId="4"/>
  </si>
  <si>
    <t>ﾉｯｸﾋﾟﾝ　φ3mm-10mm　　4本×2set　　まとめて発注</t>
    <rPh sb="19" eb="20">
      <t>ホン</t>
    </rPh>
    <phoneticPr fontId="4"/>
  </si>
  <si>
    <t>４日目</t>
    <rPh sb="1" eb="2">
      <t>ヒ</t>
    </rPh>
    <rPh sb="2" eb="3">
      <t>メ</t>
    </rPh>
    <phoneticPr fontId="4"/>
  </si>
  <si>
    <t>BSS73-40CU</t>
    <phoneticPr fontId="4"/>
  </si>
  <si>
    <t>リニアボールXＹZ軸ステージ　1個×2set</t>
    <rPh sb="9" eb="10">
      <t>ジク</t>
    </rPh>
    <rPh sb="16" eb="17">
      <t>コ</t>
    </rPh>
    <phoneticPr fontId="4"/>
  </si>
  <si>
    <t>3Week</t>
    <phoneticPr fontId="4"/>
  </si>
  <si>
    <t>東北マテリアルス</t>
    <rPh sb="0" eb="2">
      <t>トウホク</t>
    </rPh>
    <phoneticPr fontId="4"/>
  </si>
  <si>
    <t>SETB0004-Y01</t>
    <phoneticPr fontId="4"/>
  </si>
  <si>
    <t>SETB0004-Y01　eco600+画像　ﾂｰﾙﾍﾞｰｽ</t>
    <phoneticPr fontId="4"/>
  </si>
  <si>
    <t>SETB-0004-Y07</t>
    <phoneticPr fontId="4"/>
  </si>
  <si>
    <t>eco600+画像+ATD300　ﾛﾎﾞｯﾄ固定ﾌﾞﾗｹｯﾄ</t>
    <phoneticPr fontId="4"/>
  </si>
  <si>
    <t>２日目</t>
    <rPh sb="1" eb="2">
      <t>ヒ</t>
    </rPh>
    <rPh sb="2" eb="3">
      <t>メ</t>
    </rPh>
    <phoneticPr fontId="4"/>
  </si>
  <si>
    <t>JPLRS4-P7.9-B7.0</t>
    <phoneticPr fontId="4"/>
  </si>
  <si>
    <t>マーカーピン　六角穴付タイプ</t>
    <phoneticPr fontId="4"/>
  </si>
  <si>
    <t>SCB5-12</t>
    <phoneticPr fontId="4"/>
  </si>
  <si>
    <t>六角穴付きﾎﾞﾙﾄ　 (M5×12)　8本</t>
    <rPh sb="20" eb="21">
      <t>ホン</t>
    </rPh>
    <phoneticPr fontId="4"/>
  </si>
  <si>
    <t xml:space="preserve">SETGRS10-62-SC10 </t>
    <phoneticPr fontId="4"/>
  </si>
  <si>
    <t>SETB-0004-Y08　</t>
    <phoneticPr fontId="4"/>
  </si>
  <si>
    <t>ﾛﾎﾞｯﾄ固定ﾌﾞﾗｹｯﾄ</t>
    <phoneticPr fontId="4"/>
  </si>
  <si>
    <t>ﾉｯｸﾋﾟﾝ　φ3mm-10mm　4本　　まとめて発注</t>
    <rPh sb="18" eb="19">
      <t>ホン</t>
    </rPh>
    <phoneticPr fontId="4"/>
  </si>
  <si>
    <t>六角穴付きﾎﾞﾙﾄ　 (M5×12)　　4本使用</t>
    <rPh sb="21" eb="22">
      <t>ホン</t>
    </rPh>
    <rPh sb="22" eb="24">
      <t>シヨウ</t>
    </rPh>
    <phoneticPr fontId="4"/>
  </si>
  <si>
    <t>MVBLK-AMW-396-XZHX6</t>
    <phoneticPr fontId="4"/>
  </si>
  <si>
    <t>SETB0130-Y03　SV59MD+SV5916ﾌﾞﾗｹｯﾄ</t>
    <phoneticPr fontId="4"/>
  </si>
  <si>
    <t>ﾉｯｸﾋﾟﾝ　φ3mm-10mm　　7本×2set　　まとめて発注</t>
    <rPh sb="19" eb="20">
      <t>ホン</t>
    </rPh>
    <phoneticPr fontId="4"/>
  </si>
  <si>
    <t>六角穴付きﾎﾞﾙﾄ　 (M3×10)　　4本×2set</t>
    <rPh sb="21" eb="22">
      <t>ホン</t>
    </rPh>
    <phoneticPr fontId="4"/>
  </si>
  <si>
    <t>MVBLK-AMW-396-LRZ1C</t>
    <phoneticPr fontId="4"/>
  </si>
  <si>
    <t>SETB0130-Y04　SV5916 ﾊﾞﾙﾌﾞﾎﾙﾀﾞ 変換板</t>
    <phoneticPr fontId="4"/>
  </si>
  <si>
    <t>段付ボルト　2本×2set</t>
    <phoneticPr fontId="4"/>
  </si>
  <si>
    <t xml:space="preserve">MS4-10 </t>
    <phoneticPr fontId="4"/>
  </si>
  <si>
    <t>ノックピン　　2本×2set</t>
    <phoneticPr fontId="4"/>
  </si>
  <si>
    <t>MVBLK-AMW-392-PNJN4</t>
    <phoneticPr fontId="4"/>
  </si>
  <si>
    <t>155180-Y002-1 2.0M用CCD取付板</t>
    <rPh sb="18" eb="19">
      <t>ヨウ</t>
    </rPh>
    <rPh sb="22" eb="24">
      <t>トリツケ</t>
    </rPh>
    <rPh sb="24" eb="25">
      <t>イタ</t>
    </rPh>
    <phoneticPr fontId="4"/>
  </si>
  <si>
    <t>ﾉｯｸﾋﾟﾝ　φ3mm-10mm　　4本×2set　　まとめて発注</t>
    <phoneticPr fontId="4"/>
  </si>
  <si>
    <t>六角穴付きﾎﾞﾙﾄ　 (M3×8)　４本×2set</t>
    <rPh sb="19" eb="20">
      <t>ホン</t>
    </rPh>
    <phoneticPr fontId="4"/>
  </si>
  <si>
    <t>SLSBWF7-55</t>
    <phoneticPr fontId="4"/>
  </si>
  <si>
    <t>六角支柱　4本×2set</t>
    <rPh sb="0" eb="2">
      <t>ロッカク</t>
    </rPh>
    <rPh sb="2" eb="4">
      <t>シチュウ</t>
    </rPh>
    <phoneticPr fontId="4"/>
  </si>
  <si>
    <t>MVBLK-AMW-392-PRBGW</t>
    <phoneticPr fontId="4"/>
  </si>
  <si>
    <t>155180-Y003　CCDｶﾒﾗ取付ﾌﾟﾚｰﾄ</t>
    <rPh sb="18" eb="20">
      <t>トリツケ</t>
    </rPh>
    <phoneticPr fontId="4"/>
  </si>
  <si>
    <t>MS2-10</t>
    <phoneticPr fontId="4"/>
  </si>
  <si>
    <t>ﾉｯｸﾋﾟﾝ　φ2-10mm　　2本×2set</t>
    <rPh sb="17" eb="18">
      <t>ホン</t>
    </rPh>
    <phoneticPr fontId="4"/>
  </si>
  <si>
    <t>ﾉｯｸﾋﾟﾝ　φ3mm-10mm　　2本×2set　　まとめて発注</t>
    <rPh sb="19" eb="20">
      <t>ホン</t>
    </rPh>
    <phoneticPr fontId="4"/>
  </si>
  <si>
    <t>SCB4-10</t>
    <phoneticPr fontId="4"/>
  </si>
  <si>
    <t>六角穴付きﾎﾞﾙﾄ　 (M4×10)　4本×2set</t>
    <phoneticPr fontId="4"/>
  </si>
  <si>
    <t>MVBLK-AMW-392-C5ZB6</t>
    <phoneticPr fontId="4"/>
  </si>
  <si>
    <t>155180-Y004-1　LED照明ｽﾗｲﾄﾞﾌﾟﾚｰﾄ</t>
    <rPh sb="17" eb="19">
      <t>ショウメイ</t>
    </rPh>
    <phoneticPr fontId="4"/>
  </si>
  <si>
    <t>MVSHM-3N02050-396-5F9PE　</t>
    <phoneticPr fontId="4"/>
  </si>
  <si>
    <r>
      <t>SETB0</t>
    </r>
    <r>
      <rPr>
        <b/>
        <sz val="11"/>
        <color indexed="10"/>
        <rFont val="ＭＳ Ｐゴシック"/>
        <family val="3"/>
        <charset val="128"/>
      </rPr>
      <t>130</t>
    </r>
    <r>
      <rPr>
        <sz val="11"/>
        <color indexed="8"/>
        <rFont val="ＭＳ Ｐゴシック"/>
        <family val="3"/>
        <charset val="128"/>
      </rPr>
      <t>-Y005 LEDリング照明取付板金</t>
    </r>
    <rPh sb="20" eb="22">
      <t>ショウメイ</t>
    </rPh>
    <rPh sb="22" eb="24">
      <t>トリツケ</t>
    </rPh>
    <rPh sb="24" eb="26">
      <t>バンキン</t>
    </rPh>
    <phoneticPr fontId="4"/>
  </si>
  <si>
    <t>MVSHM-3N02050-392-9G669</t>
    <phoneticPr fontId="4"/>
  </si>
  <si>
    <t>155180-Y005 LEDリング照明取付板金</t>
    <rPh sb="18" eb="20">
      <t>ショウメイ</t>
    </rPh>
    <rPh sb="20" eb="22">
      <t>トリツケ</t>
    </rPh>
    <rPh sb="22" eb="24">
      <t>バンキン</t>
    </rPh>
    <phoneticPr fontId="4"/>
  </si>
  <si>
    <t>SCB3-6</t>
    <phoneticPr fontId="4"/>
  </si>
  <si>
    <t>六角穴付きﾎﾞﾙﾄ　 (M3×6)　2本×2set</t>
    <rPh sb="19" eb="20">
      <t>ホン</t>
    </rPh>
    <phoneticPr fontId="4"/>
  </si>
  <si>
    <t>SCB4-8</t>
    <phoneticPr fontId="4"/>
  </si>
  <si>
    <t>六角穴付きﾎﾞﾙﾄ　 (M4×8)　　4本×2set</t>
    <phoneticPr fontId="4"/>
  </si>
  <si>
    <t>MVSHM-3N02000-392-3UEUE　　</t>
    <phoneticPr fontId="4"/>
  </si>
  <si>
    <t>155180-Y008　スライド固定板金</t>
    <rPh sb="16" eb="18">
      <t>コテイ</t>
    </rPh>
    <rPh sb="18" eb="20">
      <t>バンキン</t>
    </rPh>
    <phoneticPr fontId="4"/>
  </si>
  <si>
    <t>六角穴付きﾎﾞﾙﾄ　 (M4×8)　　2本×2set</t>
    <rPh sb="20" eb="21">
      <t>ホン</t>
    </rPh>
    <phoneticPr fontId="4"/>
  </si>
  <si>
    <t>六角穴付きﾎﾞﾙﾄ　 (M4×10)　2本×2set</t>
    <rPh sb="20" eb="21">
      <t>ホン</t>
    </rPh>
    <phoneticPr fontId="4"/>
  </si>
  <si>
    <t>ﾜｰｸﾕﾆｯﾄ</t>
    <phoneticPr fontId="4"/>
  </si>
  <si>
    <t>20日目</t>
    <rPh sb="2" eb="3">
      <t>ヒ</t>
    </rPh>
    <rPh sb="3" eb="4">
      <t>メ</t>
    </rPh>
    <phoneticPr fontId="4"/>
  </si>
  <si>
    <t>MVBLK-AMW-39T-RXUET-L</t>
    <phoneticPr fontId="4"/>
  </si>
  <si>
    <t>SETB0130-X01　井桁ﾜｰｸ冶具ﾍﾞｰｽ- 1 (340mm)</t>
    <phoneticPr fontId="4"/>
  </si>
  <si>
    <t>ﾉｯｸﾋﾟﾝ　φ3-10mm　12本　　　まとめて発注</t>
    <rPh sb="17" eb="18">
      <t>ホン</t>
    </rPh>
    <rPh sb="25" eb="27">
      <t>ハッチュウ</t>
    </rPh>
    <phoneticPr fontId="4"/>
  </si>
  <si>
    <t>ﾉｽﾞﾙ位置合わせ</t>
    <phoneticPr fontId="4"/>
  </si>
  <si>
    <t>SXSKKS-D2-L7-P0.5-B8-E0.5</t>
    <phoneticPr fontId="4"/>
  </si>
  <si>
    <t>小径位置決めピン　高硬度ステンレス小頭タイプ</t>
    <phoneticPr fontId="4"/>
  </si>
  <si>
    <t>WP435F9B1A00</t>
    <phoneticPr fontId="4"/>
  </si>
  <si>
    <t>MVBLK-AMN-33B-TFD4E</t>
    <phoneticPr fontId="4"/>
  </si>
  <si>
    <t>メヴィー_カクモノ_アルミ</t>
    <phoneticPr fontId="4"/>
  </si>
  <si>
    <t xml:space="preserve">WP435F9B3C00 </t>
    <phoneticPr fontId="4"/>
  </si>
  <si>
    <t>ﾉｽﾞﾙ浸け置きﾕﾆｯﾄ</t>
    <rPh sb="4" eb="5">
      <t>ツ</t>
    </rPh>
    <rPh sb="6" eb="7">
      <t>オ</t>
    </rPh>
    <phoneticPr fontId="4"/>
  </si>
  <si>
    <t xml:space="preserve">MVSHM-3N02052011011-JPA267F08111AA  </t>
    <phoneticPr fontId="4"/>
  </si>
  <si>
    <r>
      <t xml:space="preserve">148710-Z001 ｶｯﾌﾟﾎﾙﾀﾞｰﾍﾞｰｽＬ字ﾌﾞﾗｹｯﾄ　L板金        </t>
    </r>
    <r>
      <rPr>
        <b/>
        <sz val="11"/>
        <color indexed="30"/>
        <rFont val="ＭＳ Ｐゴシック"/>
        <family val="3"/>
        <charset val="128"/>
      </rPr>
      <t xml:space="preserve">   </t>
    </r>
    <rPh sb="35" eb="37">
      <t>バンキン</t>
    </rPh>
    <phoneticPr fontId="4"/>
  </si>
  <si>
    <t>MVSHM-3N02050006018-JPA267WC9111AA　</t>
    <phoneticPr fontId="4"/>
  </si>
  <si>
    <t>148710-Z002 ｶｯﾌﾟﾎﾙﾀﾞｰＬ字ﾌﾞﾗｹｯﾄ　高さ固定板金　</t>
    <rPh sb="30" eb="31">
      <t>タカ</t>
    </rPh>
    <rPh sb="32" eb="34">
      <t>コテイ</t>
    </rPh>
    <rPh sb="34" eb="36">
      <t>バンキン</t>
    </rPh>
    <phoneticPr fontId="4"/>
  </si>
  <si>
    <t>MVSHM-ZZ99000000000-JPA243U9A111AB</t>
    <phoneticPr fontId="4"/>
  </si>
  <si>
    <t>SETB-0012-Z05 ｶｯﾌﾟﾎﾙﾀﾞｰ</t>
    <phoneticPr fontId="4"/>
  </si>
  <si>
    <t>ＭＳ2-8</t>
    <phoneticPr fontId="4"/>
  </si>
  <si>
    <t>ﾉｯｸﾋﾟﾝφ2-8mm</t>
    <phoneticPr fontId="4"/>
  </si>
  <si>
    <t>ﾐﾆｶｯﾌﾟ（30cc）　NO.30</t>
    <phoneticPr fontId="4"/>
  </si>
  <si>
    <t>エアチューブ</t>
    <phoneticPr fontId="4"/>
  </si>
  <si>
    <t>シリンジ加圧レギュレータユニット</t>
  </si>
  <si>
    <t>MRB-100　</t>
    <phoneticPr fontId="4"/>
  </si>
  <si>
    <t>DINレール（アルミタイプ） 取付穴 4.5×25長穴 MRB</t>
    <phoneticPr fontId="4"/>
  </si>
  <si>
    <t>SCB4-6</t>
    <phoneticPr fontId="4"/>
  </si>
  <si>
    <r>
      <t xml:space="preserve">六角穴付きﾎﾞﾙﾄ　M4×6mm </t>
    </r>
    <r>
      <rPr>
        <b/>
        <sz val="11"/>
        <color indexed="10"/>
        <rFont val="ＭＳ Ｐゴシック"/>
        <family val="3"/>
        <charset val="128"/>
      </rPr>
      <t>2本</t>
    </r>
    <r>
      <rPr>
        <sz val="11"/>
        <color theme="1"/>
        <rFont val="游ゴシック"/>
        <family val="2"/>
        <charset val="128"/>
        <scheme val="minor"/>
      </rPr>
      <t>　　</t>
    </r>
    <r>
      <rPr>
        <sz val="11"/>
        <color indexed="10"/>
        <rFont val="ＭＳ Ｐゴシック"/>
        <family val="3"/>
        <charset val="128"/>
      </rPr>
      <t>社内在庫使用　</t>
    </r>
    <rPh sb="18" eb="19">
      <t>ホン</t>
    </rPh>
    <phoneticPr fontId="4"/>
  </si>
  <si>
    <t>MRB-100を158930－Z001へ固定用</t>
    <rPh sb="20" eb="22">
      <t>コテイ</t>
    </rPh>
    <rPh sb="22" eb="23">
      <t>ヨウ</t>
    </rPh>
    <phoneticPr fontId="4"/>
  </si>
  <si>
    <t>158930－Z001　レギュレーター取付板金</t>
    <phoneticPr fontId="4"/>
  </si>
  <si>
    <t xml:space="preserve">IR1010-01BEA-A </t>
    <phoneticPr fontId="4"/>
  </si>
  <si>
    <r>
      <t>ﾚｷﾞｭﾚｰﾀﾃﾞｼﾞﾀﾙ表示　0～</t>
    </r>
    <r>
      <rPr>
        <b/>
        <sz val="11"/>
        <rFont val="ＭＳ Ｐゴシック"/>
        <family val="3"/>
        <charset val="128"/>
      </rPr>
      <t>0.4</t>
    </r>
    <r>
      <rPr>
        <sz val="11"/>
        <rFont val="ＭＳ Ｐゴシック"/>
        <family val="3"/>
        <charset val="128"/>
      </rPr>
      <t>MPa</t>
    </r>
    <phoneticPr fontId="4"/>
  </si>
  <si>
    <t>https://www.monotaro.com/p/3989/6754/?t.mpn=ir1010-01bea-a</t>
    <phoneticPr fontId="4"/>
  </si>
  <si>
    <t>3/1・仙台営業所着</t>
    <rPh sb="4" eb="10">
      <t>センダイエイギョウショチャク</t>
    </rPh>
    <phoneticPr fontId="4"/>
  </si>
  <si>
    <r>
      <t xml:space="preserve">六角穴付きﾎﾞﾙﾄ　M4×6mm </t>
    </r>
    <r>
      <rPr>
        <b/>
        <sz val="11"/>
        <color indexed="10"/>
        <rFont val="ＭＳ Ｐゴシック"/>
        <family val="3"/>
        <charset val="128"/>
      </rPr>
      <t>2本</t>
    </r>
    <r>
      <rPr>
        <sz val="11"/>
        <color theme="1"/>
        <rFont val="游ゴシック"/>
        <family val="2"/>
        <charset val="128"/>
        <scheme val="minor"/>
      </rPr>
      <t>　　　</t>
    </r>
    <r>
      <rPr>
        <sz val="11"/>
        <color indexed="10"/>
        <rFont val="ＭＳ Ｐゴシック"/>
        <family val="3"/>
        <charset val="128"/>
      </rPr>
      <t>社内在庫使用　</t>
    </r>
    <rPh sb="18" eb="19">
      <t>ホン</t>
    </rPh>
    <phoneticPr fontId="4"/>
  </si>
  <si>
    <t>IR1010-01BEA-Aを158930－Z001へ固定用</t>
    <rPh sb="27" eb="29">
      <t>コテイ</t>
    </rPh>
    <rPh sb="29" eb="30">
      <t>ヨウ</t>
    </rPh>
    <phoneticPr fontId="4"/>
  </si>
  <si>
    <t>BVHV6-1-3-A</t>
    <phoneticPr fontId="4"/>
  </si>
  <si>
    <t>ハンドバルブ</t>
    <phoneticPr fontId="4"/>
  </si>
  <si>
    <t>シリンジ加圧レギュレータユニット</t>
    <rPh sb="4" eb="6">
      <t>カアツ</t>
    </rPh>
    <phoneticPr fontId="4"/>
  </si>
  <si>
    <t>エアタック</t>
    <phoneticPr fontId="4"/>
  </si>
  <si>
    <t>PC401</t>
    <phoneticPr fontId="4"/>
  </si>
  <si>
    <t>補助機器 ワンタッチ継手</t>
    <phoneticPr fontId="4"/>
  </si>
  <si>
    <t xml:space="preserve">MVSHM-3N02052010016-2MZ-SEZ9T  </t>
    <phoneticPr fontId="4"/>
  </si>
  <si>
    <t>ケーブルベアヘッド横板金　135154-Z04 ケーブルベアヘッド横板金</t>
    <rPh sb="9" eb="10">
      <t>ヨコ</t>
    </rPh>
    <rPh sb="10" eb="12">
      <t>バンキン</t>
    </rPh>
    <phoneticPr fontId="4"/>
  </si>
  <si>
    <t>MVBLK-AMW-2MZ-JBU1M　　</t>
    <phoneticPr fontId="4"/>
  </si>
  <si>
    <t>ケーブルベア下板　135154-Z05 ケーブルベア下板</t>
    <rPh sb="6" eb="8">
      <t>シタイタ</t>
    </rPh>
    <phoneticPr fontId="4"/>
  </si>
  <si>
    <t>SCB4-16</t>
    <phoneticPr fontId="4"/>
  </si>
  <si>
    <r>
      <t xml:space="preserve">六角穴付きﾎﾞﾙﾄ　M4×16mm </t>
    </r>
    <r>
      <rPr>
        <b/>
        <sz val="11"/>
        <color indexed="10"/>
        <rFont val="ＭＳ Ｐゴシック"/>
        <family val="3"/>
        <charset val="128"/>
      </rPr>
      <t>2本</t>
    </r>
    <rPh sb="19" eb="20">
      <t>ホン</t>
    </rPh>
    <phoneticPr fontId="4"/>
  </si>
  <si>
    <t>SZ16F-2-060-20</t>
    <phoneticPr fontId="4"/>
  </si>
  <si>
    <t>ケーブルベア</t>
    <phoneticPr fontId="4"/>
  </si>
  <si>
    <r>
      <t>六角穴付皿ボルト　M5×8mm　</t>
    </r>
    <r>
      <rPr>
        <b/>
        <sz val="11"/>
        <color indexed="10"/>
        <rFont val="ＭＳ Ｐゴシック"/>
        <family val="3"/>
        <charset val="128"/>
      </rPr>
      <t>4本</t>
    </r>
    <rPh sb="17" eb="18">
      <t>ホン</t>
    </rPh>
    <phoneticPr fontId="4"/>
  </si>
  <si>
    <t>M5ﾅｯﾄ</t>
  </si>
  <si>
    <t>MVSHM-3N02002007016-2LU-F6R7Z</t>
    <phoneticPr fontId="4"/>
  </si>
  <si>
    <t>SETB-0031-Z01 ＳＶＥＭ取付ﾌﾞﾗｹｯﾄ</t>
    <phoneticPr fontId="4"/>
  </si>
  <si>
    <t>SCB4-20</t>
    <phoneticPr fontId="4"/>
  </si>
  <si>
    <r>
      <t>六角穴付きﾎﾞﾙﾄ　 (M4×20)　</t>
    </r>
    <r>
      <rPr>
        <b/>
        <sz val="11"/>
        <color indexed="10"/>
        <rFont val="ＭＳ Ｐゴシック"/>
        <family val="3"/>
        <charset val="128"/>
      </rPr>
      <t>2本</t>
    </r>
    <r>
      <rPr>
        <sz val="11"/>
        <color theme="1"/>
        <rFont val="游ゴシック"/>
        <family val="2"/>
        <charset val="128"/>
        <scheme val="minor"/>
      </rPr>
      <t>　</t>
    </r>
    <r>
      <rPr>
        <sz val="11"/>
        <color indexed="10"/>
        <rFont val="ＭＳ Ｐゴシック"/>
        <family val="3"/>
        <charset val="128"/>
      </rPr>
      <t>　社内在庫使用　</t>
    </r>
    <rPh sb="20" eb="21">
      <t>ホン</t>
    </rPh>
    <phoneticPr fontId="4"/>
  </si>
  <si>
    <t>SETB-0012-Z01 にＳＶＥＭ取付固定用</t>
    <rPh sb="21" eb="23">
      <t>コテイ</t>
    </rPh>
    <rPh sb="23" eb="24">
      <t>ヨウ</t>
    </rPh>
    <phoneticPr fontId="4"/>
  </si>
  <si>
    <t>SBCB4-15</t>
    <phoneticPr fontId="4"/>
  </si>
  <si>
    <t>六角穴付ボタンボルト　 (M4×15)</t>
    <phoneticPr fontId="4"/>
  </si>
  <si>
    <t>SETB-0031-Z21と135154-Z04ﾛﾎﾞｯﾄ固定用　</t>
    <rPh sb="29" eb="31">
      <t>コテイ</t>
    </rPh>
    <rPh sb="31" eb="32">
      <t>ヨウ</t>
    </rPh>
    <phoneticPr fontId="4"/>
  </si>
  <si>
    <r>
      <t>平座金－単品販売－　M4用　</t>
    </r>
    <r>
      <rPr>
        <b/>
        <sz val="11"/>
        <color indexed="10"/>
        <rFont val="ＭＳ Ｐゴシック"/>
        <family val="3"/>
        <charset val="128"/>
      </rPr>
      <t>4個</t>
    </r>
    <r>
      <rPr>
        <sz val="11"/>
        <color theme="1"/>
        <rFont val="游ゴシック"/>
        <family val="2"/>
        <charset val="128"/>
        <scheme val="minor"/>
      </rPr>
      <t>　　</t>
    </r>
    <r>
      <rPr>
        <sz val="11"/>
        <color indexed="10"/>
        <rFont val="ＭＳ Ｐゴシック"/>
        <family val="3"/>
        <charset val="128"/>
      </rPr>
      <t>社内在庫使用　</t>
    </r>
    <rPh sb="12" eb="13">
      <t>ヨウ</t>
    </rPh>
    <rPh sb="15" eb="16">
      <t>コ</t>
    </rPh>
    <phoneticPr fontId="4"/>
  </si>
  <si>
    <t>配電BOXﾕﾆｯﾄ</t>
    <phoneticPr fontId="4"/>
  </si>
  <si>
    <t>FSAWM-K-P11-1425-190927-0172</t>
    <phoneticPr fontId="4"/>
  </si>
  <si>
    <t>Web設計ボックス</t>
    <rPh sb="3" eb="5">
      <t>セッケイ</t>
    </rPh>
    <phoneticPr fontId="4"/>
  </si>
  <si>
    <t xml:space="preserve">3P-3 </t>
    <phoneticPr fontId="4"/>
  </si>
  <si>
    <t xml:space="preserve"> FSC10-C-2</t>
    <phoneticPr fontId="4"/>
  </si>
  <si>
    <t>【自由長】M8・M12丸型防水コネクタハーネス</t>
    <phoneticPr fontId="4"/>
  </si>
  <si>
    <t>WP43B8ED9B00</t>
    <phoneticPr fontId="4"/>
  </si>
  <si>
    <t>CP30FM-2P007</t>
    <phoneticPr fontId="4"/>
  </si>
  <si>
    <t xml:space="preserve">S8VS-12024  </t>
    <phoneticPr fontId="4"/>
  </si>
  <si>
    <t>確認中</t>
    <rPh sb="0" eb="2">
      <t>カクニン</t>
    </rPh>
    <rPh sb="2" eb="3">
      <t>ナカ</t>
    </rPh>
    <phoneticPr fontId="4"/>
  </si>
  <si>
    <t>MRB-300</t>
    <phoneticPr fontId="4"/>
  </si>
  <si>
    <t>MRB-240</t>
    <phoneticPr fontId="4"/>
  </si>
  <si>
    <t>5日目</t>
    <rPh sb="1" eb="3">
      <t>ヒメ</t>
    </rPh>
    <phoneticPr fontId="4"/>
  </si>
  <si>
    <t>単芯電線　　1.25　AGW16　黄色</t>
    <rPh sb="0" eb="1">
      <t>タン</t>
    </rPh>
    <rPh sb="1" eb="2">
      <t>シン</t>
    </rPh>
    <rPh sb="2" eb="4">
      <t>デンセン</t>
    </rPh>
    <rPh sb="17" eb="19">
      <t>キイロ</t>
    </rPh>
    <phoneticPr fontId="4"/>
  </si>
  <si>
    <t>2日目</t>
    <rPh sb="1" eb="3">
      <t>ヒメ</t>
    </rPh>
    <phoneticPr fontId="4"/>
  </si>
  <si>
    <t>NA3GH-24-3-20　</t>
    <phoneticPr fontId="4"/>
  </si>
  <si>
    <t>端子ｶﾊﾞｰ</t>
    <rPh sb="0" eb="2">
      <t>タンシ</t>
    </rPh>
    <phoneticPr fontId="4"/>
  </si>
  <si>
    <t>AW20-01BＧ-A</t>
    <phoneticPr fontId="4"/>
  </si>
  <si>
    <t>レギュレーター</t>
    <phoneticPr fontId="4"/>
  </si>
  <si>
    <t>レギュレーター固定用</t>
    <rPh sb="7" eb="10">
      <t>コテイヨウ</t>
    </rPh>
    <phoneticPr fontId="4"/>
  </si>
  <si>
    <t xml:space="preserve">BVHV6-1-3-A </t>
    <phoneticPr fontId="4"/>
  </si>
  <si>
    <t>PAW6-01</t>
    <phoneticPr fontId="4"/>
  </si>
  <si>
    <r>
      <t>PP6</t>
    </r>
    <r>
      <rPr>
        <sz val="11"/>
        <color indexed="10"/>
        <rFont val="ＭＳ Ｐゴシック"/>
        <family val="3"/>
        <charset val="128"/>
      </rPr>
      <t>(10個からの販売）</t>
    </r>
    <rPh sb="6" eb="7">
      <t>コ</t>
    </rPh>
    <rPh sb="10" eb="12">
      <t>ハンバイ</t>
    </rPh>
    <phoneticPr fontId="4"/>
  </si>
  <si>
    <t>一般配管用 チューブフィッティング プラグ</t>
    <phoneticPr fontId="4"/>
  </si>
  <si>
    <t xml:space="preserve">SLSBG10-30-M4-ND5 </t>
    <phoneticPr fontId="4"/>
  </si>
  <si>
    <t>六角支柱－片端おねじ片端めねじ</t>
    <phoneticPr fontId="4"/>
  </si>
  <si>
    <t>SPWF5</t>
  </si>
  <si>
    <t>ナット－単品販売－</t>
    <phoneticPr fontId="4"/>
  </si>
  <si>
    <t>平座金－単品販売－　16個</t>
    <rPh sb="12" eb="13">
      <t>コ</t>
    </rPh>
    <phoneticPr fontId="4"/>
  </si>
  <si>
    <t>ｶｯﾁﾝﾀﾞｸﾄ 、DINレール固定用</t>
    <rPh sb="16" eb="18">
      <t>コテイ</t>
    </rPh>
    <rPh sb="18" eb="19">
      <t>ヨウ</t>
    </rPh>
    <phoneticPr fontId="4"/>
  </si>
  <si>
    <t>六角穴付ボルト　　14本 在庫使用</t>
    <rPh sb="11" eb="12">
      <t>ホン</t>
    </rPh>
    <phoneticPr fontId="4"/>
  </si>
  <si>
    <t>止め金具／ストッパー</t>
    <phoneticPr fontId="4"/>
  </si>
  <si>
    <t>DINレール用中継端子台 2002シリーズ　ｸﾞﾚｰ色</t>
    <rPh sb="26" eb="27">
      <t>ショク</t>
    </rPh>
    <phoneticPr fontId="4"/>
  </si>
  <si>
    <t>DINレール用中継端子台 2002シリーズ　ｱｰｽ用ｸﾞﾘｰﾝ色</t>
    <rPh sb="25" eb="26">
      <t>ヨウ</t>
    </rPh>
    <rPh sb="31" eb="32">
      <t>イロ</t>
    </rPh>
    <phoneticPr fontId="4"/>
  </si>
  <si>
    <t>2002-402</t>
    <phoneticPr fontId="4"/>
  </si>
  <si>
    <t>中継用端子台 差込型ジャンパ（絶縁） 2002シリーズ用</t>
    <phoneticPr fontId="4"/>
  </si>
  <si>
    <t>中継用端子台用エンドプレート</t>
    <phoneticPr fontId="4"/>
  </si>
  <si>
    <r>
      <t>E</t>
    </r>
    <r>
      <rPr>
        <sz val="11"/>
        <color theme="1"/>
        <rFont val="游ゴシック"/>
        <family val="2"/>
        <charset val="128"/>
        <scheme val="minor"/>
      </rPr>
      <t>BS-32FB-10A</t>
    </r>
    <phoneticPr fontId="4"/>
  </si>
  <si>
    <t>有限会社森田製作所</t>
    <rPh sb="0" eb="4">
      <t>ユウゲンガイシャ</t>
    </rPh>
    <rPh sb="4" eb="9">
      <t>モリタセイサクショ</t>
    </rPh>
    <phoneticPr fontId="4"/>
  </si>
  <si>
    <t>原田（則包）</t>
    <rPh sb="0" eb="2">
      <t>ハラダ</t>
    </rPh>
    <rPh sb="3" eb="5">
      <t>ノリカネ</t>
    </rPh>
    <phoneticPr fontId="4"/>
  </si>
  <si>
    <t>SETE0142-X01</t>
    <phoneticPr fontId="4"/>
  </si>
  <si>
    <t>ワークパレット</t>
    <phoneticPr fontId="4"/>
  </si>
  <si>
    <t>3/8見積取得済み</t>
    <rPh sb="3" eb="5">
      <t>ミツモリ</t>
    </rPh>
    <rPh sb="5" eb="8">
      <t>シュトクズ</t>
    </rPh>
    <phoneticPr fontId="4"/>
  </si>
  <si>
    <r>
      <t xml:space="preserve">3/29  </t>
    </r>
    <r>
      <rPr>
        <sz val="11"/>
        <color indexed="10"/>
        <rFont val="ＭＳ Ｐゴシック"/>
        <family val="3"/>
        <charset val="128"/>
      </rPr>
      <t>6/19再入荷</t>
    </r>
    <rPh sb="10" eb="13">
      <t>サイニュウカ</t>
    </rPh>
    <phoneticPr fontId="4"/>
  </si>
  <si>
    <t>CFPQSTA5-P3-L8-B2</t>
    <phoneticPr fontId="4"/>
  </si>
  <si>
    <t>位置決めﾋﾟﾝ</t>
  </si>
  <si>
    <t>204534(NORIKANE)で発注済み。</t>
    <rPh sb="17" eb="20">
      <t>ハッチュウズ</t>
    </rPh>
    <phoneticPr fontId="4"/>
  </si>
  <si>
    <t>CSH-SUS-M2-6</t>
    <phoneticPr fontId="4"/>
  </si>
  <si>
    <t>SPWF2</t>
    <phoneticPr fontId="4"/>
  </si>
  <si>
    <t>M2平座金</t>
  </si>
  <si>
    <t>JTDAS-SPU-A30-B12-T1.6-N3-L20-NA3</t>
    <phoneticPr fontId="4"/>
  </si>
  <si>
    <t>板金</t>
  </si>
  <si>
    <t>ペルノックス株式会社</t>
    <phoneticPr fontId="4"/>
  </si>
  <si>
    <t>SETE0143-Y01</t>
    <phoneticPr fontId="4"/>
  </si>
  <si>
    <t>ツール治具</t>
    <phoneticPr fontId="4"/>
  </si>
  <si>
    <t>見積No.18831</t>
    <rPh sb="0" eb="2">
      <t>ミツモリ</t>
    </rPh>
    <phoneticPr fontId="4"/>
  </si>
  <si>
    <t>SETE0143-Y02</t>
    <phoneticPr fontId="4"/>
  </si>
  <si>
    <t>SETE0143-X01</t>
    <phoneticPr fontId="4"/>
  </si>
  <si>
    <t>先端ガイド</t>
    <phoneticPr fontId="4"/>
  </si>
  <si>
    <t>SETE0143-X02</t>
    <phoneticPr fontId="4"/>
  </si>
  <si>
    <t>シリンジガイド(POM)</t>
    <phoneticPr fontId="4"/>
  </si>
  <si>
    <t>204725(NORIKANE)で発注済み。</t>
    <rPh sb="17" eb="20">
      <t>ハッチュウズ</t>
    </rPh>
    <phoneticPr fontId="4"/>
  </si>
  <si>
    <t>ALSBF10-100-M6-N6-LVC</t>
    <phoneticPr fontId="4"/>
  </si>
  <si>
    <t>SSHHB-SUS-M6-16</t>
    <phoneticPr fontId="4"/>
  </si>
  <si>
    <t>UHFNEA100</t>
    <phoneticPr fontId="4"/>
  </si>
  <si>
    <t>取手</t>
    <rPh sb="0" eb="2">
      <t>トッテ</t>
    </rPh>
    <phoneticPr fontId="4"/>
  </si>
  <si>
    <t>MVSHM-3N02050-3C9-9XNS8</t>
    <phoneticPr fontId="4"/>
  </si>
  <si>
    <t>SETE0143-X03取手板金</t>
    <phoneticPr fontId="4"/>
  </si>
  <si>
    <t>MVBLK-AMW-3D8-8R7D9-E</t>
    <phoneticPr fontId="4"/>
  </si>
  <si>
    <t>SETE0143-X01-01先端ガイド</t>
    <phoneticPr fontId="4"/>
  </si>
  <si>
    <t>4/28吉本ｻﾝへ</t>
    <rPh sb="4" eb="6">
      <t>ヨシモト</t>
    </rPh>
    <phoneticPr fontId="4"/>
  </si>
  <si>
    <t>CRKB4-10</t>
    <phoneticPr fontId="4"/>
  </si>
  <si>
    <t>六角穴付ﾎﾞﾙﾄ @2/10</t>
    <phoneticPr fontId="4"/>
  </si>
  <si>
    <t>MVBLK-AMW-3D8-EP8FL</t>
    <phoneticPr fontId="4"/>
  </si>
  <si>
    <t>SETE0143-Y03バルブホルダ</t>
    <phoneticPr fontId="4"/>
  </si>
  <si>
    <t>MVBLK-AMW-3D8-2MUG7</t>
    <phoneticPr fontId="4"/>
  </si>
  <si>
    <t>SETE0143-Y04バルブクランプ</t>
    <phoneticPr fontId="4"/>
  </si>
  <si>
    <t>MVBLK-AMW-3D8-EZJ7P</t>
    <phoneticPr fontId="4"/>
  </si>
  <si>
    <t>SETE0143-Y05先端受け</t>
    <phoneticPr fontId="4"/>
  </si>
  <si>
    <t>株式会社ヤマモリ(株式会社タルイシ)</t>
    <phoneticPr fontId="4"/>
  </si>
  <si>
    <t>岸(齋藤）</t>
    <rPh sb="0" eb="1">
      <t>キシ</t>
    </rPh>
    <rPh sb="2" eb="4">
      <t>サイトウ</t>
    </rPh>
    <phoneticPr fontId="4"/>
  </si>
  <si>
    <t>204971</t>
    <phoneticPr fontId="4"/>
  </si>
  <si>
    <t>【204971】　SETB-0034-A03　浸け置きﾕﾆｯﾄ様 　原価一覧　20230403</t>
    <phoneticPr fontId="4"/>
  </si>
  <si>
    <t>WP43B8ACC200</t>
    <phoneticPr fontId="4"/>
  </si>
  <si>
    <t>4日間</t>
    <rPh sb="1" eb="2">
      <t>ヒ</t>
    </rPh>
    <rPh sb="2" eb="3">
      <t>カン</t>
    </rPh>
    <phoneticPr fontId="4"/>
  </si>
  <si>
    <t>見積No.297030-1</t>
    <rPh sb="0" eb="2">
      <t>ミツモリ</t>
    </rPh>
    <phoneticPr fontId="4"/>
  </si>
  <si>
    <t>204030(NORIKANE)で発注済み。</t>
    <rPh sb="17" eb="20">
      <t>ハッチュウズ</t>
    </rPh>
    <phoneticPr fontId="4"/>
  </si>
  <si>
    <t>京セミ（上砂川事業所）</t>
    <rPh sb="0" eb="1">
      <t>キョウ</t>
    </rPh>
    <phoneticPr fontId="4"/>
  </si>
  <si>
    <t>千葉</t>
    <rPh sb="0" eb="2">
      <t>チバ</t>
    </rPh>
    <phoneticPr fontId="4"/>
  </si>
  <si>
    <t>NO.205374</t>
    <phoneticPr fontId="4"/>
  </si>
  <si>
    <t>見積確認済み</t>
    <rPh sb="0" eb="2">
      <t>ミツモリ</t>
    </rPh>
    <rPh sb="2" eb="4">
      <t>カクニン</t>
    </rPh>
    <rPh sb="4" eb="5">
      <t>ズ</t>
    </rPh>
    <phoneticPr fontId="4"/>
  </si>
  <si>
    <t>発注しない</t>
    <rPh sb="0" eb="2">
      <t>ハッチュウ</t>
    </rPh>
    <phoneticPr fontId="4"/>
  </si>
  <si>
    <t>ワーク受けベース治具部分</t>
    <rPh sb="3" eb="4">
      <t>ウ</t>
    </rPh>
    <rPh sb="8" eb="10">
      <t>ジグ</t>
    </rPh>
    <rPh sb="10" eb="12">
      <t>ブブン</t>
    </rPh>
    <phoneticPr fontId="4"/>
  </si>
  <si>
    <t>AFPBA5-P5.95-L5-B4</t>
    <phoneticPr fontId="4"/>
  </si>
  <si>
    <t>位置決めピン　高硬度ステンレス</t>
    <phoneticPr fontId="4"/>
  </si>
  <si>
    <t>ﾛﾎﾞｯﾄﾜｰｸﾍﾞｰｽ位置決め用PIN</t>
    <rPh sb="12" eb="15">
      <t>イチギ</t>
    </rPh>
    <rPh sb="16" eb="17">
      <t>ヨウ</t>
    </rPh>
    <phoneticPr fontId="4"/>
  </si>
  <si>
    <t>5/17･仙台営業所着</t>
    <rPh sb="5" eb="7">
      <t>センダイ</t>
    </rPh>
    <rPh sb="7" eb="9">
      <t>エイギョウ</t>
    </rPh>
    <rPh sb="9" eb="10">
      <t>ショ</t>
    </rPh>
    <rPh sb="10" eb="11">
      <t>チャク</t>
    </rPh>
    <phoneticPr fontId="4"/>
  </si>
  <si>
    <t>東北ﾏﾃﾘｱﾙ</t>
    <rPh sb="0" eb="2">
      <t>トウホク</t>
    </rPh>
    <phoneticPr fontId="4"/>
  </si>
  <si>
    <t>SETB0153-X02　ﾜｰｸ治具受けﾍﾞｰｽ</t>
    <phoneticPr fontId="4"/>
  </si>
  <si>
    <t>見積NO.6921</t>
    <rPh sb="0" eb="2">
      <t>ミツモリ</t>
    </rPh>
    <phoneticPr fontId="4"/>
  </si>
  <si>
    <r>
      <t>ワーク治具ガイド　00000-X003-</t>
    </r>
    <r>
      <rPr>
        <b/>
        <sz val="11"/>
        <color indexed="10"/>
        <rFont val="ＭＳ Ｐゴシック"/>
        <family val="3"/>
        <charset val="128"/>
      </rPr>
      <t>1</t>
    </r>
    <rPh sb="3" eb="5">
      <t>ジグ</t>
    </rPh>
    <phoneticPr fontId="4"/>
  </si>
  <si>
    <t>ワーク治具ガイド</t>
    <rPh sb="3" eb="5">
      <t>ジグ</t>
    </rPh>
    <phoneticPr fontId="4"/>
  </si>
  <si>
    <t>MSSFS3-6</t>
    <phoneticPr fontId="4"/>
  </si>
  <si>
    <t>六角穴付止めネジ</t>
  </si>
  <si>
    <t>SBCB4-8</t>
    <phoneticPr fontId="4"/>
  </si>
  <si>
    <t>六角穴付ボタンネジ</t>
    <rPh sb="0" eb="2">
      <t>ロッカク</t>
    </rPh>
    <rPh sb="2" eb="3">
      <t>アナ</t>
    </rPh>
    <rPh sb="3" eb="4">
      <t>ツキ</t>
    </rPh>
    <phoneticPr fontId="4"/>
  </si>
  <si>
    <t>六角穴付ｷｬｯﾌﾟﾈｼﾞ　　M4×10　4本</t>
    <rPh sb="0" eb="2">
      <t>ロッカク</t>
    </rPh>
    <rPh sb="2" eb="3">
      <t>アナ</t>
    </rPh>
    <rPh sb="3" eb="4">
      <t>ツキ</t>
    </rPh>
    <rPh sb="21" eb="22">
      <t>ホン</t>
    </rPh>
    <phoneticPr fontId="4"/>
  </si>
  <si>
    <t>社内在庫使用</t>
    <rPh sb="0" eb="2">
      <t>シャナイ</t>
    </rPh>
    <rPh sb="2" eb="4">
      <t>ザイコ</t>
    </rPh>
    <rPh sb="4" eb="6">
      <t>シヨウ</t>
    </rPh>
    <phoneticPr fontId="4"/>
  </si>
  <si>
    <t>ﾉｯｸﾋﾟﾝ　　φ3-10　　4本</t>
    <rPh sb="16" eb="17">
      <t>ホン</t>
    </rPh>
    <phoneticPr fontId="4"/>
  </si>
  <si>
    <t>MS5-20</t>
    <phoneticPr fontId="4"/>
  </si>
  <si>
    <t>ﾉｯｸﾋﾟﾝ　　φ5-20</t>
    <phoneticPr fontId="4"/>
  </si>
  <si>
    <t>JPBA5-7.93</t>
    <phoneticPr fontId="4"/>
  </si>
  <si>
    <t>大頭位置決めﾋﾟﾝ  丸</t>
    <rPh sb="0" eb="1">
      <t>ダイ</t>
    </rPh>
    <rPh sb="1" eb="2">
      <t>アタマ</t>
    </rPh>
    <rPh sb="2" eb="4">
      <t>イチ</t>
    </rPh>
    <rPh sb="4" eb="5">
      <t>キ</t>
    </rPh>
    <rPh sb="11" eb="12">
      <t>マル</t>
    </rPh>
    <phoneticPr fontId="4"/>
  </si>
  <si>
    <t>JPBD5-7.93</t>
    <phoneticPr fontId="4"/>
  </si>
  <si>
    <t>大頭位置決めﾋﾟﾝ  ﾀﾞｲﾔ</t>
    <rPh sb="0" eb="1">
      <t>ダイ</t>
    </rPh>
    <rPh sb="1" eb="2">
      <t>アタマ</t>
    </rPh>
    <rPh sb="2" eb="4">
      <t>イチ</t>
    </rPh>
    <rPh sb="4" eb="5">
      <t>キ</t>
    </rPh>
    <phoneticPr fontId="4"/>
  </si>
  <si>
    <t>ワーク治具部分（405用2 PAD LCC ﾜｰｸ受け治具　4枚SET）　　1ＳＥＴ分</t>
    <rPh sb="3" eb="5">
      <t>ジグ</t>
    </rPh>
    <rPh sb="5" eb="7">
      <t>ブブン</t>
    </rPh>
    <rPh sb="11" eb="12">
      <t>ヨウ</t>
    </rPh>
    <rPh sb="25" eb="26">
      <t>ウ</t>
    </rPh>
    <rPh sb="27" eb="29">
      <t>ジグ</t>
    </rPh>
    <rPh sb="31" eb="32">
      <t>マイ</t>
    </rPh>
    <rPh sb="42" eb="43">
      <t>ブ</t>
    </rPh>
    <phoneticPr fontId="4"/>
  </si>
  <si>
    <r>
      <t>SETB0153-X01  ﾜｰｸ治具ﾍﾞｰｽﾌﾟﾚｰﾄ</t>
    </r>
    <r>
      <rPr>
        <sz val="11"/>
        <color indexed="10"/>
        <rFont val="ＭＳ Ｐゴシック"/>
        <family val="3"/>
        <charset val="128"/>
      </rPr>
      <t xml:space="preserve"> 2</t>
    </r>
    <phoneticPr fontId="4"/>
  </si>
  <si>
    <t>SETB0153-X01  ﾜｰｸ治具ﾍﾞｰｽﾌﾟﾚｰﾄ 1</t>
    <phoneticPr fontId="4"/>
  </si>
  <si>
    <t xml:space="preserve">SKFHNAGG4-P2.34-L0-B2.0-E0.6-A45-HC5.0 </t>
    <phoneticPr fontId="4"/>
  </si>
  <si>
    <t>位置決めピン　ツバ付タイプ</t>
    <rPh sb="0" eb="2">
      <t>イチ</t>
    </rPh>
    <phoneticPr fontId="4"/>
  </si>
  <si>
    <t>ＪＢＡＭ８－8</t>
    <phoneticPr fontId="4"/>
  </si>
  <si>
    <t>位置決めﾋﾟﾝ用ﾌﾞｯｼｭ</t>
    <rPh sb="0" eb="2">
      <t>イチ</t>
    </rPh>
    <rPh sb="2" eb="3">
      <t>ギ</t>
    </rPh>
    <rPh sb="7" eb="8">
      <t>ヨウ</t>
    </rPh>
    <phoneticPr fontId="4"/>
  </si>
  <si>
    <t>ワーク治具部分（691用 ﾜｰｸ受け治具　3枚SET）　　1ＳＥＴ分</t>
    <rPh sb="3" eb="5">
      <t>ジグ</t>
    </rPh>
    <rPh sb="5" eb="7">
      <t>ブブン</t>
    </rPh>
    <rPh sb="11" eb="12">
      <t>ヨウ</t>
    </rPh>
    <rPh sb="16" eb="17">
      <t>ウ</t>
    </rPh>
    <rPh sb="18" eb="20">
      <t>ジグ</t>
    </rPh>
    <rPh sb="22" eb="23">
      <t>マイ</t>
    </rPh>
    <rPh sb="33" eb="34">
      <t>ブ</t>
    </rPh>
    <phoneticPr fontId="4"/>
  </si>
  <si>
    <t>SETB0153-X04  ﾜｰｸ治具ﾍﾞｰｽﾌﾟﾚｰﾄ 3</t>
    <phoneticPr fontId="4"/>
  </si>
  <si>
    <t>ﾉｯｸﾋﾟﾝ　　φ3-10　　24本</t>
    <rPh sb="17" eb="18">
      <t>ホン</t>
    </rPh>
    <phoneticPr fontId="4"/>
  </si>
  <si>
    <t>運送費</t>
    <phoneticPr fontId="4"/>
  </si>
  <si>
    <t>設計費</t>
    <phoneticPr fontId="4"/>
  </si>
  <si>
    <t>組立調整費</t>
    <rPh sb="0" eb="2">
      <t>クミタテ</t>
    </rPh>
    <rPh sb="2" eb="4">
      <t>チョウセイ</t>
    </rPh>
    <rPh sb="4" eb="5">
      <t>ヒ</t>
    </rPh>
    <phoneticPr fontId="4"/>
  </si>
  <si>
    <t>組立調整費</t>
    <phoneticPr fontId="4"/>
  </si>
  <si>
    <t>ASTIﾍﾞﾄﾅﾑ(第一商事)</t>
    <rPh sb="10" eb="14">
      <t>ダイイチショウジ</t>
    </rPh>
    <phoneticPr fontId="4"/>
  </si>
  <si>
    <t xml:space="preserve">SETDSUB-N-U-MP-9 </t>
    <phoneticPr fontId="4"/>
  </si>
  <si>
    <t>Dsub9Pｺﾈｸﾀｺﾝﾌﾟﾘｰﾄｾｯﾄ</t>
    <phoneticPr fontId="4"/>
  </si>
  <si>
    <t>205663(NORIKANE)で発注済み。</t>
    <rPh sb="17" eb="20">
      <t>ハッチュウズ</t>
    </rPh>
    <phoneticPr fontId="4"/>
  </si>
  <si>
    <t>LAFDA-ASW-T6-A50-B25-L90-P20-V50-S15-M5-X5-H25-F80-NA5</t>
    <phoneticPr fontId="4"/>
  </si>
  <si>
    <t>アングル</t>
  </si>
  <si>
    <t>HFSFIN6-1530-200-Z5-XA40-XB60-XC100-XD120</t>
    <phoneticPr fontId="4"/>
  </si>
  <si>
    <t>アルミフレーム</t>
    <phoneticPr fontId="4"/>
  </si>
  <si>
    <t>HFCFIN6-1530-B</t>
    <phoneticPr fontId="4"/>
  </si>
  <si>
    <t>フレームキャップ</t>
    <phoneticPr fontId="4"/>
  </si>
  <si>
    <t>低頭六角穴付ボルト</t>
    <rPh sb="0" eb="2">
      <t>テイトウ</t>
    </rPh>
    <phoneticPr fontId="4"/>
  </si>
  <si>
    <t>小径六角穴付ボルト</t>
    <rPh sb="0" eb="2">
      <t>ショウケイ</t>
    </rPh>
    <phoneticPr fontId="4"/>
  </si>
  <si>
    <t>CSHHA-SUS-M4-50</t>
    <phoneticPr fontId="4"/>
  </si>
  <si>
    <t>六角穴付ボルト</t>
    <rPh sb="0" eb="2">
      <t>ロッカク</t>
    </rPh>
    <rPh sb="2" eb="3">
      <t>アナ</t>
    </rPh>
    <rPh sb="3" eb="4">
      <t>ツキ</t>
    </rPh>
    <phoneticPr fontId="4"/>
  </si>
  <si>
    <t>LRLB5-10</t>
    <phoneticPr fontId="4"/>
  </si>
  <si>
    <t>長尺ローレット付ボルト</t>
    <phoneticPr fontId="4"/>
  </si>
  <si>
    <t>WZAS12-8</t>
    <phoneticPr fontId="4"/>
  </si>
  <si>
    <t>金属ワッシャ</t>
    <rPh sb="0" eb="2">
      <t>キンゾク</t>
    </rPh>
    <phoneticPr fontId="4"/>
  </si>
  <si>
    <t>WSSS8-4-2</t>
    <phoneticPr fontId="4"/>
  </si>
  <si>
    <t>MVBLK-AMW-3D8-5GUAT</t>
    <phoneticPr fontId="4"/>
  </si>
  <si>
    <t>SETE0026-Y01ツール板</t>
    <phoneticPr fontId="4"/>
  </si>
  <si>
    <t>MVBLK-AMW-3DB-XJXHR</t>
    <phoneticPr fontId="4"/>
  </si>
  <si>
    <t>SETE0026-Y02カートリッジホルダ</t>
    <phoneticPr fontId="4"/>
  </si>
  <si>
    <t>MVBLK-AMW-3DB-ZH6FH</t>
    <phoneticPr fontId="4"/>
  </si>
  <si>
    <t>SETE0026-Y03カートリッジクランプ</t>
    <phoneticPr fontId="4"/>
  </si>
  <si>
    <t>MVBLK-AMW-3DB-Y27LZ</t>
    <phoneticPr fontId="4"/>
  </si>
  <si>
    <t>SETE0026-Y04バルブホルダ</t>
    <phoneticPr fontId="4"/>
  </si>
  <si>
    <t>MVBLK-AMW-3DB-SENSX</t>
    <phoneticPr fontId="4"/>
  </si>
  <si>
    <t>SETE0026-Y05バルブクランプ</t>
    <phoneticPr fontId="4"/>
  </si>
  <si>
    <t>MVSHM-3N03002-3DB-DDMS2</t>
    <phoneticPr fontId="4"/>
  </si>
  <si>
    <t>SETE0026-Y06タップシート(1)</t>
    <phoneticPr fontId="4"/>
  </si>
  <si>
    <t>MVSHM-3N03002-3DB-DSW8P</t>
    <phoneticPr fontId="4"/>
  </si>
  <si>
    <t>SETE0026-Y07タップシート(2)</t>
    <phoneticPr fontId="4"/>
  </si>
  <si>
    <t>%WRFH-4050-230428-3-1</t>
    <phoneticPr fontId="4"/>
  </si>
  <si>
    <t>Web設計ﾊｰﾈｽ(JRV-SET_DSP-L2000)</t>
    <rPh sb="3" eb="5">
      <t>セッケイ</t>
    </rPh>
    <phoneticPr fontId="4"/>
  </si>
  <si>
    <t>5/19 鉄ｻﾝﾍ</t>
    <rPh sb="5" eb="6">
      <t>テツ</t>
    </rPh>
    <phoneticPr fontId="4"/>
  </si>
  <si>
    <t>203220(NORIKANE)で発注済み。</t>
    <phoneticPr fontId="4"/>
  </si>
  <si>
    <t>203220(NORIKANE)で発注済み。</t>
  </si>
  <si>
    <t>列1</t>
  </si>
  <si>
    <t>列2</t>
  </si>
  <si>
    <t>列3</t>
  </si>
  <si>
    <t>列4</t>
  </si>
  <si>
    <t>列5</t>
  </si>
  <si>
    <t>列6</t>
  </si>
  <si>
    <t>列7</t>
  </si>
  <si>
    <t>列8</t>
  </si>
  <si>
    <t>列9</t>
  </si>
  <si>
    <t>列10</t>
  </si>
  <si>
    <t>列11</t>
  </si>
  <si>
    <t>列12</t>
  </si>
  <si>
    <t>列13</t>
  </si>
  <si>
    <t>列14</t>
  </si>
  <si>
    <t>列15</t>
  </si>
  <si>
    <t>列16</t>
  </si>
  <si>
    <t>列17</t>
  </si>
  <si>
    <t>列18</t>
  </si>
  <si>
    <t>1.5ｶ月</t>
  </si>
  <si>
    <t>JR3504　　　 4軸ﾛﾎﾞｯﾄ (外部ｽｲｯﾁ仕様)　</t>
  </si>
  <si>
    <t>JR3504　　　SRS-S504　　外部スイッチBOXﾀｲﾌﾟ</t>
  </si>
  <si>
    <t>9/5・仙台営業所着</t>
  </si>
  <si>
    <t>嵩上げ　100mm</t>
  </si>
  <si>
    <t>嵩上げ費用</t>
  </si>
  <si>
    <t>1日目</t>
  </si>
  <si>
    <t>CSHELH-SUS-M4-6</t>
  </si>
  <si>
    <t>極薄NSローヘッド ステンレス 表面処理なし (M4×6)</t>
  </si>
  <si>
    <t>SETB-0012-Z01とSETB-0023-Z25と26固定用　</t>
  </si>
  <si>
    <t>CSHELH-SUS-M4-10</t>
  </si>
  <si>
    <t>極薄NSローヘッド ステンレス 表面処理なし (M4×10)</t>
  </si>
  <si>
    <t>SETB-0023-Z24-1とSETB-0031-Z01 　ロボット固定</t>
  </si>
  <si>
    <t>5日目</t>
  </si>
  <si>
    <t xml:space="preserve">FWZAA-D20-V8-P4.5-H4.5-T7 </t>
  </si>
  <si>
    <t>金属ワッシャ　－ザグリ穴タイプ－</t>
  </si>
  <si>
    <t>SCB4-5</t>
  </si>
  <si>
    <t>六角穴付きﾎﾞﾙﾄ　 (M4×5)　3本</t>
  </si>
  <si>
    <t>SETB-0023-Z27へ7FWZAA-D20-V8-P4.5-H4.5-T7 　固定用</t>
  </si>
  <si>
    <t>3日目</t>
  </si>
  <si>
    <t>meviy</t>
  </si>
  <si>
    <t>MVSHM-3N02052021023-2LM-DB43G</t>
  </si>
  <si>
    <t>SETB-0023-Z24-1　ケーブルベアヘッド横板金</t>
  </si>
  <si>
    <t>MVSHM-3N03058005012-JPA291K6N111AA</t>
  </si>
  <si>
    <t>SETB-0023-Z25　ケーブルベア下板左側</t>
  </si>
  <si>
    <t>MVSHM-3N03058005012-JPA291EG4111AA</t>
  </si>
  <si>
    <t>SETB-0023-Z26　ケーブルベア下板右側</t>
  </si>
  <si>
    <t>MVSHM-3N03002006064-JPA29144M111AB</t>
  </si>
  <si>
    <t>SETB-0023-Z27　ケーブルベア下板</t>
  </si>
  <si>
    <t>SFB5-8</t>
  </si>
  <si>
    <t>六角穴付皿ボルト　M5×8mm</t>
  </si>
  <si>
    <t xml:space="preserve">SZ16F-3-075-25 </t>
  </si>
  <si>
    <t>ケーブルキャリア　スリットタイプ</t>
  </si>
  <si>
    <t>SLBNR5</t>
  </si>
  <si>
    <t>MVSHM-3N02002007016-2LU-F6R7Z</t>
  </si>
  <si>
    <t>SETB-0031-Z01 ＳＶＥＭ取付ﾌﾞﾗｹｯﾄ</t>
  </si>
  <si>
    <t>SCB4-20</t>
  </si>
  <si>
    <t>六角穴付きﾎﾞﾙﾄ　 (M4×20)　2本</t>
  </si>
  <si>
    <t>SETB-0012-Z01 にＳＶＥＭ取付固定用</t>
  </si>
  <si>
    <t>SBCB4-15</t>
  </si>
  <si>
    <t>六角穴付ボタンボルト　 (M4×20)</t>
  </si>
  <si>
    <t>SETB-0023-Z25と26ﾛﾎﾞｯﾄ固定用　</t>
  </si>
  <si>
    <t xml:space="preserve">SPWF4 </t>
  </si>
  <si>
    <t>平座金－単品販売－　M4用</t>
  </si>
  <si>
    <t>SLBNR4</t>
  </si>
  <si>
    <t>M4ﾅｯﾄ　　在庫使用　4個</t>
  </si>
  <si>
    <t>2日目</t>
  </si>
  <si>
    <t>AirTAC</t>
  </si>
  <si>
    <t>PY4</t>
  </si>
  <si>
    <t>補助機器 ワンタッチ継手 PYシリーズ</t>
  </si>
  <si>
    <t>WP437BA77400</t>
  </si>
  <si>
    <t>B仕様ｵﾌﾟｼｮﾝSW付</t>
  </si>
  <si>
    <t>I/O－MT改造追加</t>
  </si>
  <si>
    <t>I/O-MT内部品　追加</t>
  </si>
  <si>
    <t>I/O－MTｵﾌﾟｼｮﾝｺｰﾄﾞ（3m)</t>
  </si>
  <si>
    <t>I/O－MTｹｰﾌﾞﾙ</t>
  </si>
  <si>
    <t>6/13仙台(営)着</t>
  </si>
  <si>
    <t>JR3000用ﾃｨｰﾁﾝｸﾞﾎﾞｯｸｽ   JR3-TB2</t>
  </si>
  <si>
    <t xml:space="preserve">SRO-TB500 </t>
  </si>
  <si>
    <t>在庫使用</t>
  </si>
  <si>
    <t>JR3000用C-Points2 塗布編集ｿﾌ</t>
  </si>
  <si>
    <t>JR C-Point2 Ver8</t>
  </si>
  <si>
    <t>60日目</t>
  </si>
  <si>
    <t>オリエンタルモータ</t>
  </si>
  <si>
    <t>オリムベクスタ</t>
  </si>
  <si>
    <t>AZD-K</t>
  </si>
  <si>
    <t>回路</t>
  </si>
  <si>
    <t>8/22・仙台営業所着</t>
  </si>
  <si>
    <t>8日目</t>
  </si>
  <si>
    <t>CC050VZR2</t>
  </si>
  <si>
    <t>可動モーターケーブル</t>
  </si>
  <si>
    <t>AZM46AK-FC20DA</t>
  </si>
  <si>
    <t>モータ</t>
  </si>
  <si>
    <t>10日間</t>
  </si>
  <si>
    <t>@ECHN-20200311-00006</t>
  </si>
  <si>
    <t>IO-MTコネクタケーブル L3000  Web設計ハーネス　3m</t>
  </si>
  <si>
    <t>再見積もり依頼－ミスミ受付完了、回答待ち</t>
  </si>
  <si>
    <t>住友スリーエム（株）</t>
  </si>
  <si>
    <t>ａｍａｚｏｎ</t>
  </si>
  <si>
    <t>10150-3000PE</t>
  </si>
  <si>
    <t>IEEE1284ハーフピッチコネクタ　EMI対策ハンダ式オスコネクタ</t>
  </si>
  <si>
    <t>10350-52F0-008</t>
  </si>
  <si>
    <t>IEEE1284ハーフピッチコネクタ　EMI対策　汎用プラスチックフード</t>
  </si>
  <si>
    <t>MVBLK-AMW-33Z-NPTLB</t>
  </si>
  <si>
    <t>SETB-0091-Ｙ01 ﾊﾞﾙﾌﾞ固定モーターﾌﾞﾗｹｯﾄ</t>
  </si>
  <si>
    <t>CBSST3-6</t>
  </si>
  <si>
    <t>低頭六角穴付ボルト</t>
  </si>
  <si>
    <t>モーター駆動軸先端固定用ﾈｼﾞ</t>
  </si>
  <si>
    <t xml:space="preserve">MS4-10 </t>
  </si>
  <si>
    <t>ノックピン　2本</t>
  </si>
  <si>
    <t>PMXYSM8</t>
  </si>
  <si>
    <t>ミスミ1</t>
  </si>
  <si>
    <t>SCB4-25</t>
  </si>
  <si>
    <t>六角穴付きﾎﾞﾙﾄ　 (M4×25)　1本</t>
  </si>
  <si>
    <t>ﾛﾎﾞｯﾄθ軸固定用</t>
  </si>
  <si>
    <t xml:space="preserve">SLBNR4 </t>
  </si>
  <si>
    <t>ナット　　1個</t>
  </si>
  <si>
    <t>sunco</t>
  </si>
  <si>
    <t>SSHNI-ST-M4-14</t>
  </si>
  <si>
    <t>六角穴付 止めねじ 棒先 アンスコ製</t>
  </si>
  <si>
    <t>WSSS12-3-1</t>
  </si>
  <si>
    <t>金属ワッシャ　Ｔ寸選択・指定タイプ</t>
  </si>
  <si>
    <t>モーター駆動軸先端固定用ｽﾍﾟｰｻ部使用</t>
  </si>
  <si>
    <t>MVBLK-AMW-343-8869P</t>
  </si>
  <si>
    <t>SETB-0091-Ｙ02 ﾊﾞﾙﾌﾞ固定ﾌﾞﾛｯｸ1</t>
  </si>
  <si>
    <t>JBAUFC8-P5.06-L7.0</t>
  </si>
  <si>
    <t>位置決めピン用ブシュ　フリー　ストレートタイプ</t>
  </si>
  <si>
    <t>MSSU3-3</t>
  </si>
  <si>
    <t>SCB4-12</t>
  </si>
  <si>
    <t>六角穴付きﾎﾞﾙﾄ　 (M4×12)　 8本</t>
  </si>
  <si>
    <t>MVSHM-3N03002-343-RRWF7</t>
  </si>
  <si>
    <t>SETB-0091-Ｙ03-1 ﾊﾞﾙﾌﾞ固定ﾌﾞﾛｯｸ2</t>
  </si>
  <si>
    <t>MS3-10</t>
  </si>
  <si>
    <t>ノックピン　4本</t>
  </si>
  <si>
    <t>MS3-8</t>
  </si>
  <si>
    <t>ノックピン</t>
  </si>
  <si>
    <t>MVBLK-AMW-33Z-HR299</t>
  </si>
  <si>
    <t>SETB-0091-Ｙ04 ﾊﾞﾙﾌﾞ固定ﾌﾞﾛｯｸ3</t>
  </si>
  <si>
    <t>CBSST6-10</t>
  </si>
  <si>
    <t>低頭六角穴付ボルトー単品</t>
  </si>
  <si>
    <t xml:space="preserve">MS3-30 </t>
  </si>
  <si>
    <t>SCB4-8 六角穴付ボルト</t>
  </si>
  <si>
    <t>六角穴付きﾎﾞﾙﾄ　 (M4×8)　 2本×2個　=4個</t>
  </si>
  <si>
    <t>MVBLK-AMW-343-8ZXY2</t>
  </si>
  <si>
    <t>SETB-0091-Ｙ05 回転軸位置決めﾌﾞﾗｹｯﾄ</t>
  </si>
  <si>
    <t>MSSFS4-8</t>
  </si>
  <si>
    <t>六角穴付止めねじ平先</t>
  </si>
  <si>
    <t>SETB-0091-Ｙ05 に固定</t>
  </si>
  <si>
    <t>六角穴付きﾎﾞﾙﾄ　 (M4×25)　2本</t>
  </si>
  <si>
    <t>SCB5-10</t>
  </si>
  <si>
    <t>六角穴付きﾎﾞﾙﾄ　M5×10mm</t>
  </si>
  <si>
    <t>WSSS16-5-3</t>
  </si>
  <si>
    <t>MVBLK-AMW-33Z-T5GCB</t>
  </si>
  <si>
    <t>SETB-0091-Ｙ06 モータ取付板</t>
  </si>
  <si>
    <t>DCLS-D17-V10-H22-T1.5-L5.5</t>
  </si>
  <si>
    <t>段付スペーサ</t>
  </si>
  <si>
    <t>SETB-0091-Ｙ06 モータ受けとして</t>
  </si>
  <si>
    <t>FL6903ZZ</t>
  </si>
  <si>
    <t>小径玉軸受　フランジ付両シールド形</t>
  </si>
  <si>
    <t>ノックピン　－プラス公差　6本</t>
  </si>
  <si>
    <t>SCB4-45</t>
  </si>
  <si>
    <t>六角穴付きﾎﾞﾙﾄ　 (M4×45)　4本</t>
  </si>
  <si>
    <t>SCB4-14</t>
  </si>
  <si>
    <t>六角穴付きﾎﾞﾙﾄ　 (M4×14)　　6本</t>
  </si>
  <si>
    <t>SETB-0091-Y06とSETB-0091-Y05　固定用　6個</t>
  </si>
  <si>
    <t>MVSHM-3N03002005010-2LP-WRU4Z</t>
  </si>
  <si>
    <t>SETB-0041-Ｙ06 ｾﾝｻｰﾌﾞﾗｹｯﾄ</t>
  </si>
  <si>
    <t>MS2-8</t>
  </si>
  <si>
    <t>ノックピン　－プラス公差－</t>
  </si>
  <si>
    <t>SUNCO</t>
  </si>
  <si>
    <t>CSH-SUS-M3-28</t>
  </si>
  <si>
    <t>六角穴付きボルト ステンレス 表面処理なし</t>
  </si>
  <si>
    <t>SCB4-8</t>
  </si>
  <si>
    <t>六角穴付きﾎﾞﾙﾄ　 (M4×8)</t>
  </si>
  <si>
    <t>2個</t>
  </si>
  <si>
    <t xml:space="preserve">APMTS-N1-T1 </t>
  </si>
  <si>
    <t>ねじ変換継手</t>
  </si>
  <si>
    <t>SV70、SV97MSへ組付け</t>
  </si>
  <si>
    <t>MCLPTK6-1 　　営業さん発注済み</t>
  </si>
  <si>
    <t>チューブ用継手　ナット・スリーブ一体型　エルボ　2個</t>
  </si>
  <si>
    <t>MVBLK-AMW-33Z-BUGH5</t>
  </si>
  <si>
    <t>SETB-0091-Z01 交換ﾊﾞﾙﾌﾞ固定ﾌﾞﾗｹｯﾄ</t>
  </si>
  <si>
    <t>MVSHM-3N02052005020-2D1-AN79X</t>
  </si>
  <si>
    <t>158930－Z001　レギュレーター取付板金</t>
  </si>
  <si>
    <t>CHNS4</t>
  </si>
  <si>
    <t>ノックピン 2本</t>
  </si>
  <si>
    <t>RSCB4-15</t>
  </si>
  <si>
    <t>六角ﾎﾞﾙﾄ</t>
  </si>
  <si>
    <t>MVSHM-3N02050005013-JPA25G7CB111AA</t>
  </si>
  <si>
    <t>SETA0010-Z04位置決めベース</t>
  </si>
  <si>
    <t>MVSHM-3N03002003003-JPA25GYD1111AA</t>
  </si>
  <si>
    <t>SETA0010-Z02角度切替ベース</t>
  </si>
  <si>
    <t>MVSHM-3N02050002004-JPA25GP0K111AA</t>
  </si>
  <si>
    <t>SETA0010-Z03角度切替ブラケット</t>
  </si>
  <si>
    <t>JTDA-SUD-A27-B12-T2-X6-Y6-M4-L15-MA4</t>
  </si>
  <si>
    <t>押え板</t>
  </si>
  <si>
    <t>ASFCS-A27-B14-T0.3-D4.5-E6-C6-P15</t>
  </si>
  <si>
    <t>シム</t>
  </si>
  <si>
    <t>六角穴付きﾎﾞﾙﾄ　M4×5mm　　　　6本</t>
  </si>
  <si>
    <t>ワッシャ　　平座金　　M4×8mm　　　4個</t>
  </si>
  <si>
    <t>アズワン</t>
  </si>
  <si>
    <t>5-079-04　   在庫使用の為発注せず</t>
  </si>
  <si>
    <t>ﾐﾆｶｯﾌﾟ（30cc）　</t>
  </si>
  <si>
    <t>在庫使用　　　6個</t>
  </si>
  <si>
    <t>ﾐｽﾐ</t>
  </si>
  <si>
    <t>蝶ﾈｼﾞ</t>
  </si>
  <si>
    <t>浸け置きカップ</t>
  </si>
  <si>
    <t>日産ﾈｼﾞ</t>
  </si>
  <si>
    <t>CSHSM-SUS-M3-5</t>
  </si>
  <si>
    <t>小頭ﾈｼﾞ</t>
  </si>
  <si>
    <t>CSPCSA-SUS-M4-8</t>
  </si>
  <si>
    <t>皿ﾈｼﾞ</t>
  </si>
  <si>
    <t>捨て打ちBOX</t>
  </si>
  <si>
    <t>袋ﾅｯﾄ</t>
  </si>
  <si>
    <t>金属BOX</t>
  </si>
  <si>
    <t>RSCB4-12</t>
  </si>
  <si>
    <t>MVSHM-3N02050-33U-A6RE4</t>
  </si>
  <si>
    <t>SSTT0328カップ受け板金</t>
  </si>
  <si>
    <t>MVSHM-3N03054-33U-TS97K</t>
  </si>
  <si>
    <t>SSTT0329金属BOX受皿</t>
  </si>
  <si>
    <t>取り外し側ﾊﾞﾙﾌﾞ　浸け置きカップ</t>
  </si>
  <si>
    <t>CRKB4-8</t>
  </si>
  <si>
    <t>樹脂付ローレットボルト</t>
  </si>
  <si>
    <t>MVSHM-3N02050-33Y-X6TDK</t>
  </si>
  <si>
    <t>SETB-0091-Z02　ｶｯﾌﾟﾎﾙﾀﾞｰ</t>
  </si>
  <si>
    <t>M4ﾈｼﾞ用　ナット</t>
  </si>
  <si>
    <t>在庫使用　　　2個</t>
  </si>
  <si>
    <t>SLSBG6-16.5-M4-N4</t>
  </si>
  <si>
    <t>六角支柱－片端おねじ片端めねじ</t>
  </si>
  <si>
    <t>PUT4-10-B</t>
  </si>
  <si>
    <t>エアチューブ</t>
  </si>
  <si>
    <t>在庫使用　　　1個</t>
  </si>
  <si>
    <t>PUT6-10-B</t>
  </si>
  <si>
    <t>3日間</t>
  </si>
  <si>
    <t>MVSHM-3N03050-35Z-5MLXW</t>
  </si>
  <si>
    <t>SETB-0091-Z03 捨て射ち受けﾌﾞﾗｹｯﾄ</t>
  </si>
  <si>
    <t>WP4379F0A900</t>
  </si>
  <si>
    <t>SLSBG10-50-M4-N4</t>
  </si>
  <si>
    <t>WP4379F13D00</t>
  </si>
  <si>
    <t>5日間</t>
  </si>
  <si>
    <t>WQBB-JW-A22-B8-T15-H6.5-Q45-X6-F10-S10.5-Z3</t>
  </si>
  <si>
    <t>位置決めｶﾞｲﾄﾞ受け　2018-09-13-X028　</t>
  </si>
  <si>
    <t>CLMSC5-8-B</t>
  </si>
  <si>
    <t>ミニチュアクランプレバー</t>
  </si>
  <si>
    <t>CLMSC5-12-B</t>
  </si>
  <si>
    <t>FWSSSH-D6-V4-T1.2</t>
  </si>
  <si>
    <t>金属ワッシャ　－焼入品　フリー指定タイプ－</t>
  </si>
  <si>
    <t>HBLFSNF5-SEP</t>
  </si>
  <si>
    <t>５シリーズ（溝幅６ｍｍ）　－１列溝用－　突起付反転ブラケット</t>
  </si>
  <si>
    <t xml:space="preserve">HBLSS5 </t>
  </si>
  <si>
    <t xml:space="preserve"> 薄型ブラケット</t>
  </si>
  <si>
    <t>HFC5-2020-S</t>
  </si>
  <si>
    <t>アルミフレーム用フレームキャップ</t>
  </si>
  <si>
    <t>HFC5-2040-S</t>
  </si>
  <si>
    <t>HFS5-2020-506-Z5-XA65.5-XB190.5-XC315.5-XD440.5</t>
  </si>
  <si>
    <t>アルミフレーム　５シリーズ　正方形　２０×２０ｍｍ　１列溝　４面溝</t>
  </si>
  <si>
    <t>HNTP5-4</t>
  </si>
  <si>
    <t>後入れバネナット  6個　凸無し</t>
  </si>
  <si>
    <t xml:space="preserve">HNTP5-5 </t>
  </si>
  <si>
    <t>後入れバネナット  4個+4個　凸無し</t>
  </si>
  <si>
    <t>NFS5-2020-452-Z5-XA77-XB352</t>
  </si>
  <si>
    <t>NFS5-2040-452-AV77-BV352-Z5-XA51-XB226-XC401</t>
  </si>
  <si>
    <t>7日間</t>
  </si>
  <si>
    <t>NOOSAF4-8-7</t>
  </si>
  <si>
    <t>厚型ローレットノブ</t>
  </si>
  <si>
    <t xml:space="preserve">SBCB4-6 </t>
  </si>
  <si>
    <t xml:space="preserve"> 六角穴付ボタンボルト　　6本</t>
  </si>
  <si>
    <t>SCB4-40</t>
  </si>
  <si>
    <t>全長指定六角穴付ボルト</t>
  </si>
  <si>
    <t xml:space="preserve">SCB5-8  </t>
  </si>
  <si>
    <t>六角穴付ボルト    4本 在庫使用</t>
  </si>
  <si>
    <t>SCB5-20</t>
  </si>
  <si>
    <t>六角穴付ボルト　　22本 在庫使用</t>
  </si>
  <si>
    <t>BLFA-SUD-T2-A20-B20-H29-J15-X8-Y10-W0-N4-E10.5-S5-G10-MA3-LCC1</t>
  </si>
  <si>
    <t>SETB0082-X02-1 　U字型外形位置決めﾌﾞﾛｯｸ</t>
  </si>
  <si>
    <t>JTAB-SUD-A400-B37-T2-X20-Y10-G20-N4-L200-V180-S10-W20-NA4-CC2</t>
  </si>
  <si>
    <t>SETB0082-X03　井桁ﾜｰｸ冶具ﾜｰｸ受け　2mm幅　</t>
  </si>
  <si>
    <t>6日間</t>
  </si>
  <si>
    <t>MVBLK-SUB-2XX-P8KB5</t>
  </si>
  <si>
    <t>SETB0082-X05-1 ﾜｰｸ押さえ</t>
  </si>
  <si>
    <t>8日間</t>
  </si>
  <si>
    <t xml:space="preserve">MVBLK-AMW-343-PBGMM </t>
  </si>
  <si>
    <t>SETB0091-X01　井桁ﾜｰｸ冶具ﾍﾞｰｽ- 1 (400mm)</t>
  </si>
  <si>
    <t>フランジボタン</t>
  </si>
  <si>
    <t xml:space="preserve">CRONUR12  </t>
  </si>
  <si>
    <t>コロコンローラ　ローラ幅９、１０ｍｍタイプ</t>
  </si>
  <si>
    <t>MS4-35</t>
  </si>
  <si>
    <t>ﾉｯｸﾋﾟﾝ　φ4-35mm</t>
  </si>
  <si>
    <t xml:space="preserve">SCB4-8  </t>
  </si>
  <si>
    <t>六角穴付ボルト　　8本 在庫使用</t>
  </si>
  <si>
    <t>2日間</t>
  </si>
  <si>
    <t>SETKF8-29.2-SC10-M4-N4-G2-H4-NPC</t>
  </si>
  <si>
    <t>円形支柱－片端おねじ片端めねじ両側インロー付－</t>
  </si>
  <si>
    <t xml:space="preserve">SHNTP5-4  </t>
  </si>
  <si>
    <t>後入れバネナット  14個</t>
  </si>
  <si>
    <t>WSSS12-4-2</t>
  </si>
  <si>
    <t xml:space="preserve">SHNTP5-5 </t>
  </si>
  <si>
    <t>後入れバネナット  12個</t>
  </si>
  <si>
    <t>ワッシャ　　 12個</t>
  </si>
  <si>
    <t>平座金－単品販売－　4枚 在庫使用</t>
  </si>
  <si>
    <t>WSSS10-4-1</t>
  </si>
  <si>
    <t>金属ﾜｯｼｬｰ　　Ｔ寸選択・指定タイプ　並級</t>
  </si>
  <si>
    <t>WSSS10-5-2</t>
  </si>
  <si>
    <t>BVHV6-1-3-A</t>
  </si>
  <si>
    <t>ハンドバルブ</t>
  </si>
  <si>
    <t>制御機材</t>
  </si>
  <si>
    <t>IR1020-01BEA-A</t>
  </si>
  <si>
    <t>精密レギュレータ IR1000-A  0.01～0.8MPa</t>
  </si>
  <si>
    <t>UJDST4-W</t>
  </si>
  <si>
    <t>ﾜﾝﾀｯﾁ継手異径ﾕﾆｵﾝｽﾄﾚｰﾄ</t>
  </si>
  <si>
    <t xml:space="preserve">USYL6 </t>
  </si>
  <si>
    <t>ワンタッチ継手　Ｙタイプ</t>
  </si>
  <si>
    <t>USSTL4</t>
  </si>
  <si>
    <t>ﾜﾝﾀｯﾁ継手ﾕﾆｵﾝｽﾄﾚｰﾄ</t>
  </si>
  <si>
    <t>日本ピスコ</t>
  </si>
  <si>
    <t>PAW6-01</t>
  </si>
  <si>
    <t>一般配管用 チューブフィッティング ダブルブランチエイ</t>
  </si>
  <si>
    <t>BSLG6</t>
  </si>
  <si>
    <t>ワンタッチ継手　ブラインドプラグ</t>
  </si>
  <si>
    <t>ｱｿｰ</t>
  </si>
  <si>
    <t>BT-4333</t>
  </si>
  <si>
    <t>黄銅製 エースボール3W 3方2面シートLポート（切替用）</t>
  </si>
  <si>
    <t>WP437B375100</t>
  </si>
  <si>
    <t>APMTS-T3-T3</t>
  </si>
  <si>
    <t>PDDJ-PS-SB-37-3</t>
  </si>
  <si>
    <t>Dsubコネクタハーネス配電BOXとﾛﾎﾞｯﾄ　D-Sub(L=3m）</t>
  </si>
  <si>
    <t>PDDU-PT-MS-9-3-02S</t>
  </si>
  <si>
    <t>Dsub9　オス　コネクタハーネス　#4-40ショートねじ</t>
  </si>
  <si>
    <t>R03J-JSP-F-2-2</t>
  </si>
  <si>
    <t>R03ｺﾈｸﾀ ﾊｰﾈｽ　ｺﾝﾌｫｰﾏﾙｹｰﾌﾞﾙ延長1.5m</t>
  </si>
  <si>
    <t>富士電機</t>
  </si>
  <si>
    <t>ライト</t>
  </si>
  <si>
    <t>CP30FM-2P005</t>
  </si>
  <si>
    <t>サーキットプロテクター</t>
  </si>
  <si>
    <t>見積№3074927　価格改定</t>
  </si>
  <si>
    <t>2022/07/05 0:00:00</t>
  </si>
  <si>
    <t>オムロン</t>
  </si>
  <si>
    <t>S8VS-12024</t>
  </si>
  <si>
    <t>パワーサプライ</t>
  </si>
  <si>
    <t>8/10・仙台営業所着</t>
  </si>
  <si>
    <t>東洋技研</t>
  </si>
  <si>
    <t xml:space="preserve">PCX-10S50   　　　　　　　　　 </t>
  </si>
  <si>
    <t>インターフェイス</t>
  </si>
  <si>
    <t>納期未定の為9/6ｷｬﾝｾﾙ済</t>
  </si>
  <si>
    <t>納期未定・仙台営業所着</t>
  </si>
  <si>
    <t>PCX-3H37A</t>
  </si>
  <si>
    <t>XW5T-P1.5-1.2-1　　　　　　　</t>
  </si>
  <si>
    <t>端子台(プッシュイン)</t>
  </si>
  <si>
    <t xml:space="preserve"> 納期未定の為9/6ｷｬﾝｾﾙ済</t>
  </si>
  <si>
    <t>XW5S-P1.5-4RD</t>
  </si>
  <si>
    <t>短絡バー</t>
  </si>
  <si>
    <t>XW5E-P1.5-1.2-1</t>
  </si>
  <si>
    <t>終端板</t>
  </si>
  <si>
    <t>XW5Z-EP6</t>
  </si>
  <si>
    <t>ストッパ</t>
  </si>
  <si>
    <t>KHD</t>
  </si>
  <si>
    <t>3P-3 ➡3P-20VCTF-3にて手配</t>
  </si>
  <si>
    <t>電源コード</t>
  </si>
  <si>
    <t>8/17・仙台営業所着</t>
  </si>
  <si>
    <t>NEDJL-PS-SB-37-3</t>
  </si>
  <si>
    <t>Dsubハーネス</t>
  </si>
  <si>
    <t>7日目</t>
  </si>
  <si>
    <t>NEDUL-PT-SB-9-3</t>
  </si>
  <si>
    <t>Dsubコネクタハーネス</t>
  </si>
  <si>
    <t>モノタロウ</t>
  </si>
  <si>
    <t>707-8255　10個入／袋</t>
  </si>
  <si>
    <t>炭素皮膜抵抗器</t>
  </si>
  <si>
    <t>2022/06/06 0:00:00</t>
  </si>
  <si>
    <t>MRB-440</t>
  </si>
  <si>
    <t>DINレール</t>
  </si>
  <si>
    <t>配電ＢＯＸ</t>
  </si>
  <si>
    <t>ＪＡＰＰＹ</t>
  </si>
  <si>
    <t>ADR-341-JP</t>
  </si>
  <si>
    <t>配線ダクト（側片折り取り可能）　1本　　カッチンダクト</t>
  </si>
  <si>
    <t>ADR-361-JP</t>
  </si>
  <si>
    <t>KV-0.5-BE-10</t>
  </si>
  <si>
    <t>単芯電線　　0.5　AGW20　青色</t>
  </si>
  <si>
    <t>KV-0.75-Y-10</t>
  </si>
  <si>
    <t>単芯電線　　0.75　AGW18　黄色</t>
  </si>
  <si>
    <t>KV-0.75-GN-10</t>
  </si>
  <si>
    <t>単芯電線　　0.75　AGW18　緑色</t>
  </si>
  <si>
    <t>A8110</t>
  </si>
  <si>
    <t>汎用3芯OAタップ 4ヶ口</t>
  </si>
  <si>
    <t>NA3GH-24-3-20　</t>
  </si>
  <si>
    <t>NA3GH UL規格 横巻きシールドセンサー用(３芯）</t>
  </si>
  <si>
    <t xml:space="preserve">DR30D0L-H9W </t>
  </si>
  <si>
    <t>φ30 コマンドスイッチ DR30 表示灯</t>
  </si>
  <si>
    <t>配電ＢＯＸ　　https://www.monotaro.com/p/5017/7452/?t.mpn=dr30d0l-h9w</t>
  </si>
  <si>
    <t>RSAU-PS-500-330-200-K-WB2204120331</t>
  </si>
  <si>
    <t>Web設計ボックス</t>
  </si>
  <si>
    <t>C-30-SG-30X90A-EP-UL</t>
  </si>
  <si>
    <t>グロメット</t>
  </si>
  <si>
    <t>AYSK15-10</t>
  </si>
  <si>
    <t>ゴム足</t>
  </si>
  <si>
    <t>六角穴付ボルト　　4本 在庫使用</t>
  </si>
  <si>
    <t>MKS9L-10P</t>
  </si>
  <si>
    <t>MKBシリーズ　止め金具【10個入り】</t>
  </si>
  <si>
    <t>ﾜｺﾞ</t>
  </si>
  <si>
    <t>2002-1301</t>
  </si>
  <si>
    <t>DINレール用中継端子台 2002シリーズ　ｸﾞﾚｰ色</t>
  </si>
  <si>
    <t>2002-1307</t>
  </si>
  <si>
    <t>DINレール用中継端子台 2002シリーズ　ｱｰｽ用ｸﾞﾘｰﾝ色</t>
  </si>
  <si>
    <t>2002-402</t>
  </si>
  <si>
    <t>中継用端子台 差込型ジャンパ（絶縁） 2002シリーズ用</t>
  </si>
  <si>
    <t>2002-1391</t>
  </si>
  <si>
    <t>中継用端子台用エンドプレート</t>
  </si>
  <si>
    <t>EBS-32FB-15A</t>
  </si>
  <si>
    <t>漏電ブレーカ</t>
  </si>
  <si>
    <t>配電BOX に固定</t>
  </si>
  <si>
    <t xml:space="preserve">AI0.34-8TQ </t>
  </si>
  <si>
    <t>圧着端子　　絶縁付圧着端子 専用棒端子</t>
  </si>
  <si>
    <t>KV-0.3-BE-10 青線　AGW22   0.25sq</t>
  </si>
  <si>
    <t>AI0.5-8WH</t>
  </si>
  <si>
    <t>AGW20   0.5sq</t>
  </si>
  <si>
    <t>AI1.5-8BK</t>
  </si>
  <si>
    <t>AGW16   1.5sq</t>
  </si>
  <si>
    <t>AI0.75-10GY</t>
  </si>
  <si>
    <t>AGW18   0.75sq</t>
  </si>
  <si>
    <t>37103-3101-000FL-8P</t>
  </si>
  <si>
    <t>【スリーエムジャパン】e-CON　プラグコネクタ　　3端子</t>
  </si>
  <si>
    <t>37303-3101-000FL-8P</t>
  </si>
  <si>
    <t>e-CON　ソケットコネクタ　　3端子</t>
  </si>
  <si>
    <t>2000-1201</t>
  </si>
  <si>
    <t>DINレール用中継端子台 2000シリーズ　ｸﾞﾚｰ色</t>
  </si>
  <si>
    <t>WP436AE37400</t>
  </si>
  <si>
    <t>2000-1291</t>
  </si>
  <si>
    <t>中継用端子台用エンドプレート  ｸﾞﾚｰ色</t>
  </si>
  <si>
    <t>2000-1292</t>
  </si>
  <si>
    <t>中継用端子台用エンドプレート ｵﾚﾝｼﾞ色</t>
  </si>
  <si>
    <t>2000-1301</t>
  </si>
  <si>
    <t>2000-1391</t>
  </si>
  <si>
    <t>2000-404</t>
  </si>
  <si>
    <t>中継用端子台 差込型ジャンパ（絶縁）</t>
  </si>
  <si>
    <t>COM2増設　JR3300-COM2</t>
  </si>
  <si>
    <t>SRO-COM2</t>
  </si>
  <si>
    <t>組立課へ組立指示、在庫引当</t>
  </si>
  <si>
    <t>I/O-S増設　JR3300-I/O-S</t>
  </si>
  <si>
    <t>SRO-IOS</t>
  </si>
  <si>
    <t>I/O-1増設 JR3300-I/O-1</t>
  </si>
  <si>
    <t>SRO-IO1</t>
  </si>
  <si>
    <t>出荷依頼項目NO.</t>
  </si>
  <si>
    <t>ﾂｰﾙ冶具ﾕﾆｯﾄ</t>
  </si>
  <si>
    <t>ﾉｽﾞﾙ位置合わせ冶具</t>
  </si>
  <si>
    <t>浸け置きﾕﾆｯﾄ　</t>
  </si>
  <si>
    <t>井桁ﾜｰｸ治具</t>
  </si>
  <si>
    <t>ｹｰﾌﾞﾙﾍﾞｱ関連</t>
  </si>
  <si>
    <t>レギュレーター継ぎ手　関連　　元圧用</t>
  </si>
  <si>
    <t>I/Oｹｰﾌﾞﾙ</t>
  </si>
  <si>
    <t>配電BOX</t>
  </si>
  <si>
    <t>安住電機様</t>
    <rPh sb="0" eb="2">
      <t>アズミ</t>
    </rPh>
    <rPh sb="2" eb="4">
      <t>デンキ</t>
    </rPh>
    <rPh sb="4" eb="5">
      <t>サマ</t>
    </rPh>
    <phoneticPr fontId="4"/>
  </si>
  <si>
    <t>SETB0142-A01　JR3304＋ﾁﾙﾄﾞ角+SV70+浸け置き捨て射ち+ﾀﾝｸ+配電BOX</t>
    <phoneticPr fontId="4"/>
  </si>
  <si>
    <t>NO.203787</t>
    <phoneticPr fontId="4"/>
  </si>
  <si>
    <t>出荷依頼項目NO.</t>
    <rPh sb="0" eb="2">
      <t>シュッカ</t>
    </rPh>
    <rPh sb="2" eb="4">
      <t>イライ</t>
    </rPh>
    <rPh sb="4" eb="6">
      <t>コウモク</t>
    </rPh>
    <phoneticPr fontId="4"/>
  </si>
  <si>
    <t>1.5ｶ月</t>
    <rPh sb="4" eb="5">
      <t>ゲツ</t>
    </rPh>
    <phoneticPr fontId="4"/>
  </si>
  <si>
    <r>
      <rPr>
        <b/>
        <sz val="11"/>
        <color indexed="8"/>
        <rFont val="ＭＳ Ｐゴシック"/>
        <family val="3"/>
        <charset val="128"/>
      </rPr>
      <t>JR3304　　</t>
    </r>
    <r>
      <rPr>
        <sz val="11"/>
        <color theme="1"/>
        <rFont val="游ゴシック"/>
        <family val="2"/>
        <charset val="128"/>
        <scheme val="minor"/>
      </rPr>
      <t>　 4軸ﾛﾎﾞｯﾄ (外部ｽｲｯﾁ仕様)　</t>
    </r>
    <phoneticPr fontId="4"/>
  </si>
  <si>
    <r>
      <t>JR3304　　　SRS-S304　</t>
    </r>
    <r>
      <rPr>
        <b/>
        <sz val="11"/>
        <color indexed="10"/>
        <rFont val="ＭＳ Ｐゴシック"/>
        <family val="3"/>
        <charset val="128"/>
      </rPr>
      <t>　外部スイッチBOXﾀｲﾌﾟ</t>
    </r>
    <rPh sb="19" eb="21">
      <t>ガイブ</t>
    </rPh>
    <phoneticPr fontId="4"/>
  </si>
  <si>
    <t>JR3000用ﾃｨｰﾁﾝｸﾞﾎﾞｯｸｽ   JR3-TB2</t>
    <phoneticPr fontId="4"/>
  </si>
  <si>
    <r>
      <t>COM2増設</t>
    </r>
    <r>
      <rPr>
        <b/>
        <sz val="11"/>
        <color indexed="10"/>
        <rFont val="ＭＳ Ｐゴシック"/>
        <family val="3"/>
        <charset val="128"/>
      </rPr>
      <t>　</t>
    </r>
    <phoneticPr fontId="4"/>
  </si>
  <si>
    <t>I/O－MT改造追加</t>
    <rPh sb="6" eb="8">
      <t>カイゾウ</t>
    </rPh>
    <rPh sb="8" eb="10">
      <t>ツイカ</t>
    </rPh>
    <phoneticPr fontId="4"/>
  </si>
  <si>
    <t>I/O-MT増設　SRO-IOMT</t>
    <rPh sb="6" eb="8">
      <t>ゾウセツ</t>
    </rPh>
    <phoneticPr fontId="4"/>
  </si>
  <si>
    <r>
      <t>I/O-S増設</t>
    </r>
    <r>
      <rPr>
        <b/>
        <sz val="11"/>
        <color indexed="10"/>
        <rFont val="ＭＳ Ｐゴシック"/>
        <family val="3"/>
        <charset val="128"/>
      </rPr>
      <t>　</t>
    </r>
    <phoneticPr fontId="4"/>
  </si>
  <si>
    <t xml:space="preserve">I/O-1増設 </t>
    <phoneticPr fontId="4"/>
  </si>
  <si>
    <t>JR3000用C-Points2 塗布編集ｿﾌ JR3-Cpts2</t>
    <phoneticPr fontId="4"/>
  </si>
  <si>
    <t>JR C-Point2 Ver8</t>
    <phoneticPr fontId="4"/>
  </si>
  <si>
    <t>配電BOX</t>
    <phoneticPr fontId="4"/>
  </si>
  <si>
    <t>60日目</t>
    <rPh sb="2" eb="4">
      <t>ヒメ</t>
    </rPh>
    <phoneticPr fontId="4"/>
  </si>
  <si>
    <t>8日目</t>
    <rPh sb="1" eb="3">
      <t>ヒメ</t>
    </rPh>
    <phoneticPr fontId="4"/>
  </si>
  <si>
    <t>可動モーターケーブル　5m</t>
    <phoneticPr fontId="4"/>
  </si>
  <si>
    <t>AZM46AK-FC20DA</t>
    <phoneticPr fontId="4"/>
  </si>
  <si>
    <t>運送費</t>
    <rPh sb="0" eb="2">
      <t>ウンソウ</t>
    </rPh>
    <rPh sb="2" eb="3">
      <t>ヒ</t>
    </rPh>
    <phoneticPr fontId="4"/>
  </si>
  <si>
    <t>ﾂｰﾙ冶具ﾕﾆｯﾄ</t>
    <rPh sb="3" eb="5">
      <t>ジグ</t>
    </rPh>
    <phoneticPr fontId="4"/>
  </si>
  <si>
    <t>MVBLK-AMW-33Z-NPTLB</t>
    <phoneticPr fontId="4"/>
  </si>
  <si>
    <t>SETB-0091-Ｙ01 ﾊﾞﾙﾌﾞ固定モーターﾌﾞﾗｹｯﾄ</t>
    <phoneticPr fontId="4"/>
  </si>
  <si>
    <t>CBSST3-6</t>
    <phoneticPr fontId="4"/>
  </si>
  <si>
    <t>モーター駆動軸先端固定用ﾈｼﾞ</t>
    <rPh sb="4" eb="6">
      <t>クドウ</t>
    </rPh>
    <rPh sb="6" eb="7">
      <t>ジク</t>
    </rPh>
    <rPh sb="7" eb="9">
      <t>センタン</t>
    </rPh>
    <rPh sb="9" eb="11">
      <t>コテイ</t>
    </rPh>
    <rPh sb="11" eb="12">
      <t>ヨウ</t>
    </rPh>
    <phoneticPr fontId="4"/>
  </si>
  <si>
    <t>ノックピン　2本</t>
    <rPh sb="7" eb="8">
      <t>ホン</t>
    </rPh>
    <phoneticPr fontId="4"/>
  </si>
  <si>
    <t>PMXYSM8</t>
    <phoneticPr fontId="4"/>
  </si>
  <si>
    <t>ミスミ1</t>
    <phoneticPr fontId="4"/>
  </si>
  <si>
    <t>六角穴付きﾎﾞﾙﾄ　 (M4×25)　1本</t>
    <rPh sb="20" eb="21">
      <t>ホン</t>
    </rPh>
    <phoneticPr fontId="4"/>
  </si>
  <si>
    <t>ﾛﾎﾞｯﾄθ軸固定用</t>
    <phoneticPr fontId="4"/>
  </si>
  <si>
    <t>ナット　　1個</t>
    <rPh sb="6" eb="7">
      <t>コ</t>
    </rPh>
    <phoneticPr fontId="4"/>
  </si>
  <si>
    <t>-</t>
    <phoneticPr fontId="28"/>
  </si>
  <si>
    <t>SSHNI-ST-M4-14</t>
    <phoneticPr fontId="4"/>
  </si>
  <si>
    <t>六角穴付 止めねじ 棒先 アンスコ製</t>
    <phoneticPr fontId="4"/>
  </si>
  <si>
    <t>WSSS12-3-1</t>
    <phoneticPr fontId="4"/>
  </si>
  <si>
    <t>モーター駆動軸先端固定用ｽﾍﾟｰｻ部使用</t>
    <rPh sb="4" eb="6">
      <t>クドウ</t>
    </rPh>
    <rPh sb="6" eb="7">
      <t>ジク</t>
    </rPh>
    <rPh sb="7" eb="9">
      <t>センタン</t>
    </rPh>
    <rPh sb="9" eb="11">
      <t>コテイ</t>
    </rPh>
    <rPh sb="11" eb="12">
      <t>ヨウ</t>
    </rPh>
    <rPh sb="17" eb="18">
      <t>ブ</t>
    </rPh>
    <rPh sb="18" eb="20">
      <t>シヨウ</t>
    </rPh>
    <phoneticPr fontId="4"/>
  </si>
  <si>
    <t>MVBLK-AMW-343-8869P</t>
    <phoneticPr fontId="4"/>
  </si>
  <si>
    <t>SETB-0091-Ｙ02 ﾊﾞﾙﾌﾞ固定ﾌﾞﾛｯｸ1</t>
    <phoneticPr fontId="4"/>
  </si>
  <si>
    <t>JBAUFC8-P5.06-L7.0</t>
    <phoneticPr fontId="4"/>
  </si>
  <si>
    <t>位置決めピン用ブシュ　フリー　ストレートタイプ</t>
    <phoneticPr fontId="4"/>
  </si>
  <si>
    <t>MSSU3-3</t>
    <phoneticPr fontId="4"/>
  </si>
  <si>
    <t>六角穴付きﾎﾞﾙﾄ　 (M4×12)　 4本</t>
    <rPh sb="21" eb="22">
      <t>ホン</t>
    </rPh>
    <phoneticPr fontId="4"/>
  </si>
  <si>
    <t>MVSHM-3N03002-343-RRWF7</t>
    <phoneticPr fontId="4"/>
  </si>
  <si>
    <t>SETB-0091-Ｙ03-1 ﾊﾞﾙﾌﾞ固定ﾌﾞﾛｯｸ2</t>
    <phoneticPr fontId="4"/>
  </si>
  <si>
    <t>MS3-8</t>
    <phoneticPr fontId="4"/>
  </si>
  <si>
    <t>MVBLK-AMW-33Z-HR299</t>
    <phoneticPr fontId="4"/>
  </si>
  <si>
    <t>SETB-0091-Ｙ04 ﾊﾞﾙﾌﾞ固定ﾌﾞﾛｯｸ3</t>
    <phoneticPr fontId="4"/>
  </si>
  <si>
    <t>CBSST6-10</t>
    <phoneticPr fontId="4"/>
  </si>
  <si>
    <t>低頭六角穴付ボルトー単品</t>
    <phoneticPr fontId="4"/>
  </si>
  <si>
    <t xml:space="preserve">MS3-30 </t>
    <phoneticPr fontId="4"/>
  </si>
  <si>
    <t>ノックピン</t>
    <phoneticPr fontId="4"/>
  </si>
  <si>
    <t>SCB4-8 六角穴付ボルト</t>
    <phoneticPr fontId="4"/>
  </si>
  <si>
    <t>六角穴付きﾎﾞﾙﾄ　 (M4×8)　 2本×2個　=4個</t>
    <rPh sb="20" eb="21">
      <t>ホン</t>
    </rPh>
    <rPh sb="23" eb="24">
      <t>コ</t>
    </rPh>
    <rPh sb="27" eb="28">
      <t>コ</t>
    </rPh>
    <phoneticPr fontId="4"/>
  </si>
  <si>
    <t>MVBLK-AMW-343-8ZXY2</t>
    <phoneticPr fontId="4"/>
  </si>
  <si>
    <t>SETB-0091-Ｙ05 回転軸位置決めﾌﾞﾗｹｯﾄ</t>
    <phoneticPr fontId="4"/>
  </si>
  <si>
    <t>MSSFS4-8</t>
    <phoneticPr fontId="4"/>
  </si>
  <si>
    <t>六角穴付止めねじ平先</t>
    <phoneticPr fontId="4"/>
  </si>
  <si>
    <t>SETB-0091-Ｙ05 に固定</t>
    <rPh sb="15" eb="17">
      <t>コテイ</t>
    </rPh>
    <phoneticPr fontId="4"/>
  </si>
  <si>
    <t>六角穴付きﾎﾞﾙﾄ　M5×10mm</t>
    <phoneticPr fontId="4"/>
  </si>
  <si>
    <t>ﾛﾎﾞｯﾄθ軸固定用</t>
    <rPh sb="6" eb="7">
      <t>ジク</t>
    </rPh>
    <rPh sb="7" eb="9">
      <t>コテイ</t>
    </rPh>
    <rPh sb="9" eb="10">
      <t>ヨウ</t>
    </rPh>
    <phoneticPr fontId="4"/>
  </si>
  <si>
    <t>WSSS16-5-3</t>
    <phoneticPr fontId="4"/>
  </si>
  <si>
    <t>MVBLK-AMW-33Z-T5GCB</t>
    <phoneticPr fontId="4"/>
  </si>
  <si>
    <t>SETB-0091-Ｙ06 モータ取付板</t>
    <phoneticPr fontId="4"/>
  </si>
  <si>
    <t>DCLS-D17-V10-H22-T1.5-L5.5</t>
    <phoneticPr fontId="4"/>
  </si>
  <si>
    <t>段付スペーサ</t>
    <phoneticPr fontId="4"/>
  </si>
  <si>
    <t>SETB-0091-Ｙ06 モータ受けとして</t>
    <rPh sb="17" eb="18">
      <t>ウ</t>
    </rPh>
    <phoneticPr fontId="4"/>
  </si>
  <si>
    <t>FL6903ZZ</t>
    <phoneticPr fontId="4"/>
  </si>
  <si>
    <t>小径玉軸受　フランジ付両シールド形</t>
    <phoneticPr fontId="4"/>
  </si>
  <si>
    <t>ノックピン　－プラス公差　6本</t>
    <rPh sb="14" eb="15">
      <t>ホン</t>
    </rPh>
    <phoneticPr fontId="4"/>
  </si>
  <si>
    <t>六角穴付きﾎﾞﾙﾄ　 (M4×45)　4本</t>
    <rPh sb="20" eb="21">
      <t>ホン</t>
    </rPh>
    <phoneticPr fontId="4"/>
  </si>
  <si>
    <t>SCB4-14</t>
    <phoneticPr fontId="4"/>
  </si>
  <si>
    <t>六角穴付きﾎﾞﾙﾄ　 (M4×14)　　6本</t>
    <rPh sb="21" eb="22">
      <t>ホン</t>
    </rPh>
    <phoneticPr fontId="4"/>
  </si>
  <si>
    <t>SETB-0091-Y06とSETB-0091-Y05　固定用　6個</t>
    <rPh sb="28" eb="30">
      <t>コテイ</t>
    </rPh>
    <rPh sb="30" eb="31">
      <t>ヨウ</t>
    </rPh>
    <rPh sb="33" eb="34">
      <t>コ</t>
    </rPh>
    <phoneticPr fontId="4"/>
  </si>
  <si>
    <t>MVSHM-3N03002005010-2LP-WRU4Z</t>
    <phoneticPr fontId="4"/>
  </si>
  <si>
    <t>SETB-0041-Ｙ06 ｾﾝｻｰﾌﾞﾗｹｯﾄ</t>
    <phoneticPr fontId="4"/>
  </si>
  <si>
    <t>ノックピン　－プラス公差－</t>
    <phoneticPr fontId="4"/>
  </si>
  <si>
    <t>CSH-SUS-M3-28</t>
    <phoneticPr fontId="4"/>
  </si>
  <si>
    <t>六角穴付きボルト ステンレス 表面処理なし</t>
    <phoneticPr fontId="4"/>
  </si>
  <si>
    <t>六角穴付きﾎﾞﾙﾄ　 (M4×8)</t>
    <phoneticPr fontId="4"/>
  </si>
  <si>
    <t>2個</t>
    <rPh sb="1" eb="2">
      <t>コ</t>
    </rPh>
    <phoneticPr fontId="4"/>
  </si>
  <si>
    <t>SV70、SV97MSへ組付け</t>
    <rPh sb="12" eb="13">
      <t>クミ</t>
    </rPh>
    <rPh sb="13" eb="14">
      <t>ツ</t>
    </rPh>
    <phoneticPr fontId="4"/>
  </si>
  <si>
    <r>
      <t>MCLPTK6-1 　　</t>
    </r>
    <r>
      <rPr>
        <b/>
        <sz val="11"/>
        <color indexed="10"/>
        <rFont val="ＭＳ Ｐゴシック"/>
        <family val="3"/>
        <charset val="128"/>
      </rPr>
      <t>営業さん発注済み</t>
    </r>
    <rPh sb="12" eb="14">
      <t>エイギョウ</t>
    </rPh>
    <rPh sb="16" eb="18">
      <t>ハッチュウ</t>
    </rPh>
    <rPh sb="18" eb="19">
      <t>ズ</t>
    </rPh>
    <phoneticPr fontId="4"/>
  </si>
  <si>
    <t>チューブ用継手　ナット・スリーブ一体型　エルボ　2個</t>
    <rPh sb="25" eb="26">
      <t>コ</t>
    </rPh>
    <phoneticPr fontId="4"/>
  </si>
  <si>
    <t>ﾉｽﾞﾙ位置合わせ冶具</t>
    <rPh sb="4" eb="6">
      <t>イチ</t>
    </rPh>
    <rPh sb="6" eb="7">
      <t>ア</t>
    </rPh>
    <rPh sb="9" eb="11">
      <t>ジグ</t>
    </rPh>
    <phoneticPr fontId="4"/>
  </si>
  <si>
    <t>浸け置きﾕﾆｯﾄ　</t>
    <rPh sb="0" eb="1">
      <t>ツ</t>
    </rPh>
    <rPh sb="2" eb="3">
      <t>オ</t>
    </rPh>
    <phoneticPr fontId="4"/>
  </si>
  <si>
    <t>ﾐﾆｶｯﾌﾟ（30cc）　</t>
    <phoneticPr fontId="4"/>
  </si>
  <si>
    <t>MS3-6</t>
    <phoneticPr fontId="4"/>
  </si>
  <si>
    <r>
      <t>ノックピン　－プラス公差　</t>
    </r>
    <r>
      <rPr>
        <sz val="11"/>
        <color indexed="10"/>
        <rFont val="ＭＳ Ｐゴシック"/>
        <family val="3"/>
        <charset val="128"/>
      </rPr>
      <t>2本</t>
    </r>
    <rPh sb="14" eb="15">
      <t>ホン</t>
    </rPh>
    <phoneticPr fontId="4"/>
  </si>
  <si>
    <t>MVSHM-3N02050-34E-FLG51</t>
    <phoneticPr fontId="4"/>
  </si>
  <si>
    <t>SETB0106-Z01　カップ受け板金1</t>
    <phoneticPr fontId="4"/>
  </si>
  <si>
    <t>MVSHM-3N03054-3AM-PACME</t>
    <phoneticPr fontId="4"/>
  </si>
  <si>
    <t>SETB0134-Z02　金属BOX受皿</t>
    <phoneticPr fontId="4"/>
  </si>
  <si>
    <t>MVSHM-3N02052-3AN-6GML5</t>
    <phoneticPr fontId="4"/>
  </si>
  <si>
    <t>SETB0142-Z03　カップ受け板金2</t>
    <phoneticPr fontId="4"/>
  </si>
  <si>
    <t>MVSHM-3N02052-3AN-J745F</t>
    <phoneticPr fontId="4"/>
  </si>
  <si>
    <t>SETB0142-Z04　金属BOX受け板金2</t>
    <phoneticPr fontId="4"/>
  </si>
  <si>
    <t>ｹｰﾌﾞﾙﾍﾞｱ関連</t>
    <rPh sb="8" eb="10">
      <t>カンレン</t>
    </rPh>
    <phoneticPr fontId="4"/>
  </si>
  <si>
    <r>
      <t>六角穴付きﾎﾞﾙﾄ　 (M4×20)　</t>
    </r>
    <r>
      <rPr>
        <b/>
        <sz val="11"/>
        <color indexed="10"/>
        <rFont val="ＭＳ Ｐゴシック"/>
        <family val="3"/>
        <charset val="128"/>
      </rPr>
      <t>2本</t>
    </r>
    <r>
      <rPr>
        <sz val="11"/>
        <color theme="1"/>
        <rFont val="游ゴシック"/>
        <family val="3"/>
        <charset val="128"/>
        <scheme val="minor"/>
      </rPr>
      <t>　</t>
    </r>
    <r>
      <rPr>
        <sz val="11"/>
        <color indexed="10"/>
        <rFont val="ＭＳ Ｐゴシック"/>
        <family val="3"/>
        <charset val="128"/>
      </rPr>
      <t>　社内在庫使用　</t>
    </r>
    <rPh sb="20" eb="21">
      <t>ホン</t>
    </rPh>
    <phoneticPr fontId="4"/>
  </si>
  <si>
    <r>
      <t>平座金－単品販売－　M4用　</t>
    </r>
    <r>
      <rPr>
        <b/>
        <sz val="11"/>
        <color indexed="10"/>
        <rFont val="ＭＳ Ｐゴシック"/>
        <family val="3"/>
        <charset val="128"/>
      </rPr>
      <t>4個</t>
    </r>
    <r>
      <rPr>
        <sz val="11"/>
        <color theme="1"/>
        <rFont val="游ゴシック"/>
        <family val="3"/>
        <charset val="128"/>
        <scheme val="minor"/>
      </rPr>
      <t>　　</t>
    </r>
    <r>
      <rPr>
        <sz val="11"/>
        <color indexed="10"/>
        <rFont val="ＭＳ Ｐゴシック"/>
        <family val="3"/>
        <charset val="128"/>
      </rPr>
      <t>社内在庫使用　</t>
    </r>
    <rPh sb="12" eb="13">
      <t>ヨウ</t>
    </rPh>
    <rPh sb="15" eb="16">
      <t>コ</t>
    </rPh>
    <phoneticPr fontId="4"/>
  </si>
  <si>
    <t>MVSHM-3N02050006018-JPA24PPJ2111AA</t>
    <phoneticPr fontId="4"/>
  </si>
  <si>
    <r>
      <t xml:space="preserve">SETB-0004-Z06　重量センサｺﾝﾄﾛｰﾗ取付ﾌﾞﾗｹｯﾄ　重量センサーﾀｲﾌﾟ </t>
    </r>
    <r>
      <rPr>
        <b/>
        <sz val="11"/>
        <color rgb="FF0070C0"/>
        <rFont val="ＭＳ Ｐゴシック"/>
        <family val="3"/>
        <charset val="128"/>
      </rPr>
      <t>MX-11</t>
    </r>
    <phoneticPr fontId="4"/>
  </si>
  <si>
    <t>レギュレーター継ぎ手　関連　　元圧用</t>
    <rPh sb="7" eb="8">
      <t>ツ</t>
    </rPh>
    <rPh sb="9" eb="10">
      <t>テ</t>
    </rPh>
    <rPh sb="11" eb="13">
      <t>カンレン</t>
    </rPh>
    <rPh sb="15" eb="16">
      <t>モト</t>
    </rPh>
    <rPh sb="16" eb="17">
      <t>アツ</t>
    </rPh>
    <rPh sb="17" eb="18">
      <t>ヨウ</t>
    </rPh>
    <phoneticPr fontId="4"/>
  </si>
  <si>
    <t>ワンタッチ継手　ブラインドプラグ　3個</t>
    <rPh sb="18" eb="19">
      <t>コ</t>
    </rPh>
    <phoneticPr fontId="4"/>
  </si>
  <si>
    <t>IR1020-01BEA-A</t>
    <phoneticPr fontId="4"/>
  </si>
  <si>
    <t>精密レギュレータ IR1000-A  0.01～0.8MPa</t>
    <phoneticPr fontId="4"/>
  </si>
  <si>
    <t>4/12・機材着</t>
    <rPh sb="5" eb="7">
      <t>キザイ</t>
    </rPh>
    <rPh sb="7" eb="8">
      <t>チャク</t>
    </rPh>
    <phoneticPr fontId="28"/>
  </si>
  <si>
    <r>
      <t>4</t>
    </r>
    <r>
      <rPr>
        <sz val="11"/>
        <color theme="1"/>
        <rFont val="游ゴシック"/>
        <family val="3"/>
        <charset val="128"/>
        <scheme val="minor"/>
      </rPr>
      <t>/11仙台(営)へ</t>
    </r>
    <rPh sb="4" eb="9">
      <t>センダイエイ</t>
    </rPh>
    <phoneticPr fontId="28"/>
  </si>
  <si>
    <t xml:space="preserve">USYL6 </t>
    <phoneticPr fontId="4"/>
  </si>
  <si>
    <t>ワンタッチ継手　Ｙタイプ</t>
    <phoneticPr fontId="4"/>
  </si>
  <si>
    <t>I/Oｹｰﾌﾞﾙ</t>
    <phoneticPr fontId="4"/>
  </si>
  <si>
    <t>PDDJ-PS-JS-37-3</t>
    <phoneticPr fontId="4"/>
  </si>
  <si>
    <t>PDDU-PT-MS-9-3-02S</t>
    <phoneticPr fontId="4"/>
  </si>
  <si>
    <t>R03J-JSP-F-2-2　　ミスミ発注中止中今回は発注しない</t>
    <rPh sb="19" eb="21">
      <t>ハッチュウ</t>
    </rPh>
    <rPh sb="21" eb="23">
      <t>チュウシ</t>
    </rPh>
    <rPh sb="23" eb="24">
      <t>チュウ</t>
    </rPh>
    <rPh sb="24" eb="26">
      <t>コンカイ</t>
    </rPh>
    <rPh sb="27" eb="29">
      <t>ハッチュウ</t>
    </rPh>
    <phoneticPr fontId="4"/>
  </si>
  <si>
    <r>
      <t>R03ｺﾈｸﾀ ﾊｰﾈｽ　ｺﾝﾌｫｰﾏﾙｹｰﾌﾞﾙ延長2.0m　</t>
    </r>
    <r>
      <rPr>
        <sz val="11"/>
        <color rgb="FFFF0000"/>
        <rFont val="游ゴシック"/>
        <family val="3"/>
        <charset val="128"/>
        <scheme val="minor"/>
      </rPr>
      <t>1</t>
    </r>
    <r>
      <rPr>
        <sz val="11"/>
        <color theme="1"/>
        <rFont val="游ゴシック"/>
        <family val="3"/>
        <charset val="128"/>
        <scheme val="minor"/>
      </rPr>
      <t>本</t>
    </r>
    <rPh sb="33" eb="34">
      <t>ホン</t>
    </rPh>
    <phoneticPr fontId="4"/>
  </si>
  <si>
    <t>FSC10-C-5</t>
    <phoneticPr fontId="28"/>
  </si>
  <si>
    <t>M8丸型防水コネクタハーネス  ＳＶＥＭﾛﾝｸﾞ5m　TYPE</t>
    <phoneticPr fontId="28"/>
  </si>
  <si>
    <t>WP43CB93A000</t>
    <phoneticPr fontId="28"/>
  </si>
  <si>
    <r>
      <t>6</t>
    </r>
    <r>
      <rPr>
        <sz val="11"/>
        <color theme="1"/>
        <rFont val="游ゴシック"/>
        <family val="3"/>
        <charset val="128"/>
        <scheme val="minor"/>
      </rPr>
      <t>/16鉄さんへ</t>
    </r>
    <rPh sb="4" eb="5">
      <t>テツ</t>
    </rPh>
    <phoneticPr fontId="28"/>
  </si>
  <si>
    <t>特注ﾊｰﾈｽ　　IO-M　4m　MWS-MDR50-HT50用</t>
    <rPh sb="0" eb="2">
      <t>トクチュウ</t>
    </rPh>
    <rPh sb="30" eb="31">
      <t>ヨウ</t>
    </rPh>
    <phoneticPr fontId="4"/>
  </si>
  <si>
    <t>IO-M用コネクタ端子台</t>
    <rPh sb="4" eb="5">
      <t>ヨウ</t>
    </rPh>
    <rPh sb="9" eb="11">
      <t>タンシ</t>
    </rPh>
    <rPh sb="11" eb="12">
      <t>ダイ</t>
    </rPh>
    <phoneticPr fontId="4"/>
  </si>
  <si>
    <t>S8VS-12024</t>
    <phoneticPr fontId="4"/>
  </si>
  <si>
    <t>パワーサプライ   5A</t>
    <phoneticPr fontId="4"/>
  </si>
  <si>
    <t>確認中</t>
    <rPh sb="0" eb="2">
      <t>カクニン</t>
    </rPh>
    <rPh sb="2" eb="3">
      <t>ナカ</t>
    </rPh>
    <phoneticPr fontId="28"/>
  </si>
  <si>
    <t>MWSシリーズ（バネアップ）,対応圧着端子：Y端子/丸端子</t>
    <phoneticPr fontId="4"/>
  </si>
  <si>
    <t>MWSシリーズ（バネアップ）,DINレール取付、ネジ取付両対応</t>
    <phoneticPr fontId="4"/>
  </si>
  <si>
    <t>KHD</t>
    <phoneticPr fontId="4"/>
  </si>
  <si>
    <r>
      <t>707-8255　</t>
    </r>
    <r>
      <rPr>
        <sz val="11"/>
        <color indexed="10"/>
        <rFont val="ＭＳ Ｐゴシック"/>
        <family val="3"/>
        <charset val="128"/>
      </rPr>
      <t>10個入／袋</t>
    </r>
    <rPh sb="11" eb="13">
      <t>コイ</t>
    </rPh>
    <rPh sb="14" eb="15">
      <t>フクロ</t>
    </rPh>
    <phoneticPr fontId="4"/>
  </si>
  <si>
    <t>MRB-440</t>
    <phoneticPr fontId="4"/>
  </si>
  <si>
    <r>
      <t>U</t>
    </r>
    <r>
      <rPr>
        <sz val="11"/>
        <color theme="1"/>
        <rFont val="游ゴシック"/>
        <family val="3"/>
        <charset val="128"/>
        <scheme val="minor"/>
      </rPr>
      <t>L1007-20-BE-10</t>
    </r>
    <phoneticPr fontId="4"/>
  </si>
  <si>
    <t>単芯電線　　0.5　AGW20　青色</t>
    <rPh sb="0" eb="1">
      <t>タン</t>
    </rPh>
    <rPh sb="1" eb="2">
      <t>シン</t>
    </rPh>
    <rPh sb="2" eb="4">
      <t>デンセン</t>
    </rPh>
    <rPh sb="16" eb="17">
      <t>アオ</t>
    </rPh>
    <rPh sb="17" eb="18">
      <t>イロ</t>
    </rPh>
    <phoneticPr fontId="4"/>
  </si>
  <si>
    <r>
      <t>U</t>
    </r>
    <r>
      <rPr>
        <sz val="11"/>
        <color theme="1"/>
        <rFont val="游ゴシック"/>
        <family val="3"/>
        <charset val="128"/>
        <scheme val="minor"/>
      </rPr>
      <t>L1007-18-GN-10</t>
    </r>
    <phoneticPr fontId="4"/>
  </si>
  <si>
    <r>
      <t>U</t>
    </r>
    <r>
      <rPr>
        <sz val="11"/>
        <color theme="1"/>
        <rFont val="游ゴシック"/>
        <family val="3"/>
        <charset val="128"/>
        <scheme val="minor"/>
      </rPr>
      <t>L1007-18-Y-10</t>
    </r>
    <phoneticPr fontId="4"/>
  </si>
  <si>
    <t>配電ＢＯＸ　　https://www.monotaro.com/p/5017/7452/?t.mpn=dr30d0l-h9w</t>
    <rPh sb="0" eb="2">
      <t>ハイデン</t>
    </rPh>
    <phoneticPr fontId="4"/>
  </si>
  <si>
    <r>
      <t>4</t>
    </r>
    <r>
      <rPr>
        <sz val="11"/>
        <color theme="1"/>
        <rFont val="游ゴシック"/>
        <family val="3"/>
        <charset val="128"/>
        <scheme val="minor"/>
      </rPr>
      <t>/12・仙台営業所着</t>
    </r>
    <rPh sb="5" eb="11">
      <t>センダイエイギョウショチャク</t>
    </rPh>
    <phoneticPr fontId="28"/>
  </si>
  <si>
    <t>グロメット　　2個</t>
    <rPh sb="8" eb="9">
      <t>コ</t>
    </rPh>
    <phoneticPr fontId="4"/>
  </si>
  <si>
    <r>
      <t>配電ＢＯＸ　　</t>
    </r>
    <r>
      <rPr>
        <sz val="11"/>
        <color indexed="10"/>
        <rFont val="ＭＳ Ｐゴシック"/>
        <family val="3"/>
        <charset val="128"/>
      </rPr>
      <t>仙台社内在庫使用　</t>
    </r>
    <rPh sb="0" eb="2">
      <t>ハイデン</t>
    </rPh>
    <rPh sb="7" eb="9">
      <t>センダイ</t>
    </rPh>
    <phoneticPr fontId="4"/>
  </si>
  <si>
    <t>2002-403</t>
    <phoneticPr fontId="4"/>
  </si>
  <si>
    <r>
      <t>E</t>
    </r>
    <r>
      <rPr>
        <sz val="11"/>
        <color theme="1"/>
        <rFont val="游ゴシック"/>
        <family val="3"/>
        <charset val="128"/>
        <scheme val="minor"/>
      </rPr>
      <t>BS-32FB-15A</t>
    </r>
    <phoneticPr fontId="4"/>
  </si>
  <si>
    <r>
      <t>端子カバー　</t>
    </r>
    <r>
      <rPr>
        <b/>
        <sz val="11"/>
        <rFont val="ＭＳ Ｐゴシック"/>
        <family val="3"/>
        <charset val="128"/>
      </rPr>
      <t>　</t>
    </r>
    <phoneticPr fontId="4"/>
  </si>
  <si>
    <t>配電ＢＯＸ　</t>
    <rPh sb="0" eb="2">
      <t>ハイデン</t>
    </rPh>
    <phoneticPr fontId="4"/>
  </si>
  <si>
    <t>CP30FM-2P005 5A</t>
    <phoneticPr fontId="4"/>
  </si>
  <si>
    <t>CP30FM-2P007 7A</t>
    <phoneticPr fontId="4"/>
  </si>
  <si>
    <t xml:space="preserve">AI0.34-8TQ </t>
    <phoneticPr fontId="4"/>
  </si>
  <si>
    <t>圧着端子　　絶縁付圧着端子 専用棒端子　　1個</t>
    <rPh sb="22" eb="23">
      <t>コ</t>
    </rPh>
    <phoneticPr fontId="4"/>
  </si>
  <si>
    <t>KV-0.3-BE-10 青線　AGW22   0.25sq</t>
    <rPh sb="13" eb="14">
      <t>アオ</t>
    </rPh>
    <rPh sb="14" eb="15">
      <t>セン</t>
    </rPh>
    <phoneticPr fontId="4"/>
  </si>
  <si>
    <t>AI0.5-8WH</t>
    <phoneticPr fontId="4"/>
  </si>
  <si>
    <t>圧着端子　　絶縁付圧着端子 専用棒端子　　1個</t>
    <phoneticPr fontId="4"/>
  </si>
  <si>
    <t>AGW20   0.5sq</t>
    <phoneticPr fontId="4"/>
  </si>
  <si>
    <t>AI1.5-8BK</t>
    <phoneticPr fontId="4"/>
  </si>
  <si>
    <t>AGW16   1.5sq</t>
    <phoneticPr fontId="4"/>
  </si>
  <si>
    <t>AI0.75-10GY</t>
    <phoneticPr fontId="4"/>
  </si>
  <si>
    <t>AGW18   0.75sq</t>
    <phoneticPr fontId="4"/>
  </si>
  <si>
    <t>【スリーエムジャパン】e-CON　プラグコネクタ　　3端子　　2個</t>
    <phoneticPr fontId="4"/>
  </si>
  <si>
    <t>e-CON　ソケットコネクタ　　3端子　　　2個</t>
    <phoneticPr fontId="4"/>
  </si>
  <si>
    <t>DINレール用中継端子台 2000シリーズ　ｸﾞﾚｰ色</t>
    <rPh sb="26" eb="27">
      <t>ショク</t>
    </rPh>
    <phoneticPr fontId="4"/>
  </si>
  <si>
    <t>中継用端子台用エンドプレート  ｸﾞﾚｰ色</t>
    <phoneticPr fontId="4"/>
  </si>
  <si>
    <t>中継用端子台 差込型ジャンパ（絶縁）</t>
    <phoneticPr fontId="4"/>
  </si>
  <si>
    <t>日本ｻﾎﾟｰﾄｼｽﾃﾑ㈱(㈱ﾈｸｽﾃｨｴﾚｸﾄﾛﾆｸｽ)</t>
    <rPh sb="0" eb="2">
      <t>ニホン</t>
    </rPh>
    <phoneticPr fontId="4"/>
  </si>
  <si>
    <t>見積No.HQ22-1145</t>
    <rPh sb="0" eb="2">
      <t>ミツモリ</t>
    </rPh>
    <phoneticPr fontId="4"/>
  </si>
  <si>
    <t>ﾃｨｰﾁﾝｸﾞﾍﾟﾝﾀﾞﾝﾄII(5ｍ)</t>
    <phoneticPr fontId="4"/>
  </si>
  <si>
    <r>
      <t>非常停止SW付き　　　</t>
    </r>
    <r>
      <rPr>
        <sz val="11"/>
        <color indexed="10"/>
        <rFont val="ＭＳ Ｐゴシック"/>
        <family val="3"/>
        <charset val="128"/>
      </rPr>
      <t>JC3-TB5</t>
    </r>
    <rPh sb="0" eb="4">
      <t>ヒジョウテイシ</t>
    </rPh>
    <rPh sb="6" eb="7">
      <t>ツ</t>
    </rPh>
    <phoneticPr fontId="4"/>
  </si>
  <si>
    <t>PCｿﾌﾄ JR C-PointsII(塗布仕様)</t>
    <rPh sb="20" eb="24">
      <t>トフシヨウ</t>
    </rPh>
    <phoneticPr fontId="4"/>
  </si>
  <si>
    <t>4/25~26</t>
    <phoneticPr fontId="4"/>
  </si>
  <si>
    <t>204017(NORIKANE)で発注済み。</t>
    <rPh sb="17" eb="20">
      <t>ハッチュウズ</t>
    </rPh>
    <phoneticPr fontId="4"/>
  </si>
  <si>
    <t>信越化学工業株式会社</t>
    <phoneticPr fontId="4"/>
  </si>
  <si>
    <t>AXA200-HV</t>
    <phoneticPr fontId="4"/>
  </si>
  <si>
    <t>AXELIAｼﾘｰｽﾞAXA-HV（200角）</t>
    <phoneticPr fontId="4"/>
  </si>
  <si>
    <t>204903(NORIKANE)で手配済。</t>
    <rPh sb="17" eb="19">
      <t>テハイ</t>
    </rPh>
    <rPh sb="19" eb="20">
      <t>スミ</t>
    </rPh>
    <phoneticPr fontId="4"/>
  </si>
  <si>
    <t>MVBLK-AMW-3CJ-D33G5</t>
    <phoneticPr fontId="4"/>
  </si>
  <si>
    <t>SETE0148-X01ワークベース</t>
    <phoneticPr fontId="4"/>
  </si>
  <si>
    <t>MVBLK-AMW-3CJ-4BH2E</t>
    <phoneticPr fontId="4"/>
  </si>
  <si>
    <t>SETE0148-Y01ツール板</t>
  </si>
  <si>
    <t>KCC7-9200-230330-12-1</t>
    <phoneticPr fontId="4"/>
  </si>
  <si>
    <t>IOｹｰﾌﾞﾙ2m(AXA-SJVC5000-L2000)</t>
    <phoneticPr fontId="4"/>
  </si>
  <si>
    <t>株式会社 三和ｽｸﾘｰﾝ銘板</t>
    <rPh sb="0" eb="4">
      <t>カブシキガイシャ</t>
    </rPh>
    <rPh sb="5" eb="7">
      <t>サンワ</t>
    </rPh>
    <rPh sb="12" eb="14">
      <t>メイハン</t>
    </rPh>
    <phoneticPr fontId="4"/>
  </si>
  <si>
    <t>AXELIAｼﾘｰｽﾞAXA-SV（600角）</t>
    <phoneticPr fontId="4"/>
  </si>
  <si>
    <t>見積№22-23-00476A</t>
    <rPh sb="0" eb="3">
      <t>ミツモリナンバー</t>
    </rPh>
    <phoneticPr fontId="4"/>
  </si>
  <si>
    <t xml:space="preserve">ARM5SB-27-A </t>
    <phoneticPr fontId="4"/>
  </si>
  <si>
    <t>5ﾎﾟｰﾄ電磁弁</t>
    <phoneticPr fontId="4"/>
  </si>
  <si>
    <t>SYJ512-5MOZ-M5-F</t>
    <phoneticPr fontId="4"/>
  </si>
  <si>
    <t>3ﾎﾟｰﾄ電磁弁</t>
    <phoneticPr fontId="4"/>
  </si>
  <si>
    <t>KQ2H06-M5A</t>
    <phoneticPr fontId="4"/>
  </si>
  <si>
    <t>KQ2L04-M5A</t>
    <phoneticPr fontId="4"/>
  </si>
  <si>
    <t>AN05-M5</t>
    <phoneticPr fontId="4"/>
  </si>
  <si>
    <t>TNC10</t>
    <phoneticPr fontId="4"/>
  </si>
  <si>
    <t>端子台 @2 (4個入)</t>
    <phoneticPr fontId="4"/>
  </si>
  <si>
    <t>Dsubｺﾈｸﾀﾊｰﾈｽ</t>
    <phoneticPr fontId="4"/>
  </si>
  <si>
    <t>205684(NORIKANE)</t>
    <phoneticPr fontId="4"/>
  </si>
  <si>
    <t>日本航空電子</t>
    <rPh sb="0" eb="2">
      <t>ニホン</t>
    </rPh>
    <rPh sb="2" eb="4">
      <t>コウクウ</t>
    </rPh>
    <rPh sb="4" eb="6">
      <t>デンシ</t>
    </rPh>
    <phoneticPr fontId="4"/>
  </si>
  <si>
    <t>DC-C8-J13-F2-1R</t>
  </si>
  <si>
    <t>Dsub37Pﾌｰﾄﾞ#4-40</t>
    <phoneticPr fontId="4"/>
  </si>
  <si>
    <t>NEDJL-PT-SB-H15-2.5</t>
    <phoneticPr fontId="4"/>
  </si>
  <si>
    <t>SETE0121-Z01_AXA背板板金</t>
    <phoneticPr fontId="4"/>
  </si>
  <si>
    <t>有限会社 森田製作所</t>
    <rPh sb="0" eb="4">
      <t>ユウゲンガイシャ</t>
    </rPh>
    <rPh sb="5" eb="10">
      <t>モリタセイサクショ</t>
    </rPh>
    <phoneticPr fontId="4"/>
  </si>
  <si>
    <t>SETE0140-X01</t>
    <phoneticPr fontId="4"/>
  </si>
  <si>
    <t>見積日付　2023.5.10</t>
    <rPh sb="0" eb="4">
      <t>ミツモリヒヅケ</t>
    </rPh>
    <phoneticPr fontId="4"/>
  </si>
  <si>
    <t>5/10先行手配済</t>
    <rPh sb="4" eb="6">
      <t>センコウ</t>
    </rPh>
    <rPh sb="6" eb="9">
      <t>テハイスミ</t>
    </rPh>
    <phoneticPr fontId="4"/>
  </si>
  <si>
    <t>205735(NORIKANE)で発注済み。</t>
    <rPh sb="17" eb="20">
      <t>ハッチュウズ</t>
    </rPh>
    <phoneticPr fontId="4"/>
  </si>
  <si>
    <t>CFPQSTA5-P3.9-L8-B2</t>
    <phoneticPr fontId="4"/>
  </si>
  <si>
    <t>日本製鉄株式会社</t>
    <rPh sb="0" eb="4">
      <t>ニホンセイテツ</t>
    </rPh>
    <rPh sb="4" eb="8">
      <t>カブシキガイシャ</t>
    </rPh>
    <phoneticPr fontId="4"/>
  </si>
  <si>
    <t>増渕（則包）</t>
    <rPh sb="0" eb="2">
      <t>マスブチ</t>
    </rPh>
    <rPh sb="3" eb="5">
      <t>ノリカネ</t>
    </rPh>
    <phoneticPr fontId="4"/>
  </si>
  <si>
    <t>MHRHS-250-200-V100-W400-F1000-TPG2</t>
    <phoneticPr fontId="4"/>
  </si>
  <si>
    <t>ﾗﾊﾞｰﾋｰﾀ</t>
    <phoneticPr fontId="4"/>
  </si>
  <si>
    <t>205737(NORIKANE)で発注済み</t>
    <rPh sb="17" eb="20">
      <t>ハッチュウズ</t>
    </rPh>
    <phoneticPr fontId="4"/>
  </si>
  <si>
    <t xml:space="preserve">MFMT4-5 </t>
    <phoneticPr fontId="4"/>
  </si>
  <si>
    <t>K熱電対</t>
    <rPh sb="1" eb="2">
      <t>ネツ</t>
    </rPh>
    <rPh sb="2" eb="4">
      <t>デンツイ</t>
    </rPh>
    <phoneticPr fontId="4"/>
  </si>
  <si>
    <t>DJC16-5-10</t>
    <phoneticPr fontId="4"/>
  </si>
  <si>
    <t>断熱ｶﾗｰ</t>
    <phoneticPr fontId="4"/>
  </si>
  <si>
    <t>DJW10-5-3</t>
    <phoneticPr fontId="4"/>
  </si>
  <si>
    <t>SCB5-25</t>
    <phoneticPr fontId="4"/>
  </si>
  <si>
    <t>小頭ﾎﾞﾙﾄ</t>
    <rPh sb="0" eb="2">
      <t>ショウトウ</t>
    </rPh>
    <phoneticPr fontId="4"/>
  </si>
  <si>
    <t>CBSTS5-10</t>
    <phoneticPr fontId="4"/>
  </si>
  <si>
    <t>極低頭六角穴付ﾎﾞﾙﾄ</t>
    <rPh sb="0" eb="3">
      <t>ゴクテイトウ</t>
    </rPh>
    <rPh sb="3" eb="7">
      <t>ロッカクアナツキ</t>
    </rPh>
    <phoneticPr fontId="4"/>
  </si>
  <si>
    <t>MVBLK-AMW-3DT-PYYWC</t>
    <phoneticPr fontId="4"/>
  </si>
  <si>
    <t>SETE0138-X01ベース板1</t>
    <phoneticPr fontId="4"/>
  </si>
  <si>
    <t>MVBLK-AMW-3DT-D1NA1</t>
    <phoneticPr fontId="4"/>
  </si>
  <si>
    <t>SETE0138-X02ベース板2</t>
    <phoneticPr fontId="4"/>
  </si>
  <si>
    <t>MVBLK-AMW-3DT-XWFHC</t>
    <phoneticPr fontId="4"/>
  </si>
  <si>
    <t>SETE0138-X03ベース板3</t>
    <phoneticPr fontId="4"/>
  </si>
  <si>
    <t>MVSHM-3N02000-3DT-T865B</t>
    <phoneticPr fontId="4"/>
  </si>
  <si>
    <t>SETE0138-X04スペーサ</t>
    <phoneticPr fontId="4"/>
  </si>
  <si>
    <t>MVBLK-SUB-3DT-A8Z1L</t>
    <phoneticPr fontId="4"/>
  </si>
  <si>
    <t>SETE0138-X05ワークガイド1</t>
    <phoneticPr fontId="4"/>
  </si>
  <si>
    <t>MVBLK-SUB-3DT-BE45M</t>
    <phoneticPr fontId="4"/>
  </si>
  <si>
    <t>SETE0138-X06ワークガイド2</t>
    <phoneticPr fontId="4"/>
  </si>
  <si>
    <t>MVSHM-3N01200-3DT-YDKH5</t>
    <phoneticPr fontId="4"/>
  </si>
  <si>
    <t>SETE0138-X07ワークベース</t>
    <phoneticPr fontId="4"/>
  </si>
  <si>
    <t>MVSHM-3N01558-3DT-X9JZ9</t>
  </si>
  <si>
    <t>SETE0138-X08配線固定板</t>
    <phoneticPr fontId="4"/>
  </si>
  <si>
    <t>東邦工業株式会社様向け</t>
    <rPh sb="8" eb="9">
      <t>サマ</t>
    </rPh>
    <rPh sb="9" eb="10">
      <t>ム</t>
    </rPh>
    <phoneticPr fontId="4"/>
  </si>
  <si>
    <t>岸</t>
    <rPh sb="0" eb="1">
      <t>キシ</t>
    </rPh>
    <phoneticPr fontId="4"/>
  </si>
  <si>
    <t>NO.206033</t>
    <phoneticPr fontId="4"/>
  </si>
  <si>
    <t>SETB0157-A01　JR3203+ｼﾘﾝｼﾞﾎﾙﾀﾞ</t>
    <phoneticPr fontId="4"/>
  </si>
  <si>
    <t>ﾂｰﾙ治具</t>
    <rPh sb="3" eb="5">
      <t>ジグ</t>
    </rPh>
    <phoneticPr fontId="4"/>
  </si>
  <si>
    <t>MVBLK-AMW-3D1-CTBRX</t>
    <phoneticPr fontId="4"/>
  </si>
  <si>
    <t>SETB0157-Y01　万能ツールﾌﾞﾗｹｯﾄ　1  位置決めピン変更ﾀｲﾌﾟ1</t>
    <phoneticPr fontId="4"/>
  </si>
  <si>
    <t xml:space="preserve">AJPNGB5-P6.00-B6.0-G4-GC </t>
    <phoneticPr fontId="4"/>
  </si>
  <si>
    <t>6/2・6/13紛失の為再入荷</t>
    <rPh sb="8" eb="10">
      <t>フンシツ</t>
    </rPh>
    <rPh sb="11" eb="12">
      <t>タメ</t>
    </rPh>
    <rPh sb="12" eb="15">
      <t>サイニュウカ</t>
    </rPh>
    <phoneticPr fontId="4"/>
  </si>
  <si>
    <t>ﾉｯｸﾋﾟﾝ　φ3-10mm　　3本</t>
    <rPh sb="17" eb="18">
      <t>ホン</t>
    </rPh>
    <phoneticPr fontId="4"/>
  </si>
  <si>
    <t>六角穴付きﾎﾞﾙﾄ　 (M4×10)　2本　　　　在庫使用</t>
    <rPh sb="20" eb="21">
      <t>ホン</t>
    </rPh>
    <phoneticPr fontId="4"/>
  </si>
  <si>
    <t>MVBLK-AMW-2P7-KSYZ6</t>
    <phoneticPr fontId="4"/>
  </si>
  <si>
    <r>
      <t>ｼﾘﾝｼﾞﾎﾙﾀﾞｰ　A　150489-Y008</t>
    </r>
    <r>
      <rPr>
        <b/>
        <sz val="11"/>
        <color indexed="8"/>
        <rFont val="ＭＳ Ｐゴシック"/>
        <family val="3"/>
        <charset val="128"/>
      </rPr>
      <t>-</t>
    </r>
    <r>
      <rPr>
        <b/>
        <sz val="11"/>
        <color indexed="30"/>
        <rFont val="ＭＳ Ｐゴシック"/>
        <family val="3"/>
        <charset val="128"/>
      </rPr>
      <t>1</t>
    </r>
    <r>
      <rPr>
        <sz val="11"/>
        <color theme="1"/>
        <rFont val="游ゴシック"/>
        <family val="2"/>
        <charset val="128"/>
        <scheme val="minor"/>
      </rPr>
      <t>-Ａ</t>
    </r>
    <phoneticPr fontId="4"/>
  </si>
  <si>
    <t>SCB3-12</t>
    <phoneticPr fontId="4"/>
  </si>
  <si>
    <t>六角穴付きﾎﾞﾙﾄ　 (M3×10)　2本　　　　</t>
    <rPh sb="20" eb="21">
      <t>ホン</t>
    </rPh>
    <phoneticPr fontId="4"/>
  </si>
  <si>
    <t>MVBLK-AMW-2NW-RX8ZK</t>
    <phoneticPr fontId="4"/>
  </si>
  <si>
    <t>ｼﾘﾝｼﾞﾎﾙﾀﾞｰ　B　150489-Y008-B　　</t>
    <phoneticPr fontId="4"/>
  </si>
  <si>
    <t>六角穴付きﾎﾞﾙﾄ　 (M4×10)　4本　　　　在庫使用</t>
    <rPh sb="20" eb="21">
      <t>ホン</t>
    </rPh>
    <phoneticPr fontId="4"/>
  </si>
  <si>
    <t>六角穴付きﾎﾞﾙﾄ　 (M3×12)　2本　　　　まとめて発注</t>
    <rPh sb="20" eb="21">
      <t>ホン</t>
    </rPh>
    <rPh sb="29" eb="31">
      <t>ハッチュウ</t>
    </rPh>
    <phoneticPr fontId="4"/>
  </si>
  <si>
    <t>ﾉｯｸﾋﾟﾝ　φ3-10mm　　2本　　まとめて発注</t>
    <rPh sb="17" eb="18">
      <t>ホン</t>
    </rPh>
    <rPh sb="24" eb="26">
      <t>ハッチュウ</t>
    </rPh>
    <phoneticPr fontId="4"/>
  </si>
  <si>
    <t>MVBLK-AMW-2NW-UYH9R</t>
    <phoneticPr fontId="4"/>
  </si>
  <si>
    <t>ｼﾘﾝｼﾞﾎﾙﾀﾞｰ　C　　150489-Y008-C</t>
    <phoneticPr fontId="4"/>
  </si>
  <si>
    <t>FCLJHJ-V19-D26-H30-T3-L13</t>
    <phoneticPr fontId="4"/>
  </si>
  <si>
    <t>10ccｼﾘﾝｼﾞアダプタ　150489-Y008-Ｄ　　　</t>
    <phoneticPr fontId="4"/>
  </si>
  <si>
    <t>FCLJHJ-V15-D26-H30-T3-L13</t>
    <phoneticPr fontId="4"/>
  </si>
  <si>
    <t>5ccｼﾘﾝｼﾞアダプタ　150489-Y008-Ｅ　　　</t>
    <phoneticPr fontId="4"/>
  </si>
  <si>
    <t xml:space="preserve"> FCLJHJ-V12-D26-H30-T3-L13</t>
    <phoneticPr fontId="4"/>
  </si>
  <si>
    <t xml:space="preserve">3ccｼﾘﾝｼﾞアダプタ　150489-Y008-Ｆ      </t>
    <phoneticPr fontId="4"/>
  </si>
  <si>
    <t>樹脂ﾛｰﾚｯﾄ</t>
    <rPh sb="0" eb="2">
      <t>ジュシ</t>
    </rPh>
    <phoneticPr fontId="4"/>
  </si>
  <si>
    <t>株式会社フコク東海</t>
  </si>
  <si>
    <t>田中(則包）</t>
    <phoneticPr fontId="4"/>
  </si>
  <si>
    <t>MVBLK-AMW-3EF-W5X6D</t>
    <phoneticPr fontId="4"/>
  </si>
  <si>
    <t>SETE0152-Y01バルブホルダ</t>
    <phoneticPr fontId="4"/>
  </si>
  <si>
    <t>202612(NORIKANE)で手配済み。</t>
    <rPh sb="17" eb="20">
      <t>テハイズ</t>
    </rPh>
    <phoneticPr fontId="4"/>
  </si>
  <si>
    <t>MVBLK-AMW-3EF-HF3NW</t>
    <phoneticPr fontId="4"/>
  </si>
  <si>
    <t>SETE0152-Y02バルブクランプ</t>
    <phoneticPr fontId="4"/>
  </si>
  <si>
    <t>MVSHM-3N02052-3EF-KBMSY</t>
    <phoneticPr fontId="4"/>
  </si>
  <si>
    <t>SETE0152-Y03待機用板金</t>
    <rPh sb="12" eb="17">
      <t>タイキヨウバンキン</t>
    </rPh>
    <phoneticPr fontId="4"/>
  </si>
  <si>
    <t>SETDSUB-N-U-MP-9</t>
    <phoneticPr fontId="4"/>
  </si>
  <si>
    <t>Dsub9Pｺﾈｸﾀ ｺﾝﾌﾟﾘｰﾄｾｯﾄ</t>
    <phoneticPr fontId="4"/>
  </si>
  <si>
    <t xml:space="preserve"> 安曇川電子工業株式会社様</t>
    <rPh sb="12" eb="13">
      <t>サマ</t>
    </rPh>
    <phoneticPr fontId="4"/>
  </si>
  <si>
    <t>S70用ﾉｽﾞﾙ位置合わせ治具</t>
    <phoneticPr fontId="28"/>
  </si>
  <si>
    <t>NO.206271</t>
    <phoneticPr fontId="4"/>
  </si>
  <si>
    <t>SPWF4    在庫使用</t>
    <rPh sb="9" eb="11">
      <t>ザイコ</t>
    </rPh>
    <rPh sb="11" eb="13">
      <t>シヨウ</t>
    </rPh>
    <phoneticPr fontId="4"/>
  </si>
  <si>
    <t>セイテック（株）</t>
    <rPh sb="5" eb="8">
      <t>カブ</t>
    </rPh>
    <phoneticPr fontId="4"/>
  </si>
  <si>
    <t>福島(齋藤）</t>
    <rPh sb="0" eb="2">
      <t>フクシマ</t>
    </rPh>
    <rPh sb="3" eb="5">
      <t>サイトウ</t>
    </rPh>
    <phoneticPr fontId="4"/>
  </si>
  <si>
    <t>204285</t>
    <phoneticPr fontId="4"/>
  </si>
  <si>
    <t>　JR3304-H　100mm+SV51 Z軸ﾏｲｸﾛ上下ｼﾘﾝﾀﾞとSV70+浸け置き+圧送ﾀﾝｸ+配電BOX+ｹｰﾌﾞﾙﾍﾞｱ</t>
    <rPh sb="22" eb="23">
      <t>ジク</t>
    </rPh>
    <rPh sb="27" eb="29">
      <t>ジョウゲ</t>
    </rPh>
    <rPh sb="39" eb="41">
      <t>ツケ</t>
    </rPh>
    <rPh sb="40" eb="41">
      <t>ツ</t>
    </rPh>
    <rPh sb="42" eb="43">
      <t>オ</t>
    </rPh>
    <rPh sb="45" eb="47">
      <t>アッソウ</t>
    </rPh>
    <rPh sb="50" eb="52">
      <t>ハイデン</t>
    </rPh>
    <rPh sb="51" eb="53">
      <t>ハイデン</t>
    </rPh>
    <phoneticPr fontId="4"/>
  </si>
  <si>
    <t>柱嵩上げ(特殊)　SRO-POC(100mm)</t>
    <rPh sb="0" eb="3">
      <t>ハシラカサア</t>
    </rPh>
    <rPh sb="5" eb="7">
      <t>トクシュ</t>
    </rPh>
    <phoneticPr fontId="4"/>
  </si>
  <si>
    <t>柱嵩上げ(特殊)　SRO-POC(100)</t>
    <phoneticPr fontId="4"/>
  </si>
  <si>
    <r>
      <t>SRO-TB500</t>
    </r>
    <r>
      <rPr>
        <b/>
        <sz val="11"/>
        <color indexed="10"/>
        <rFont val="ＭＳ Ｐゴシック"/>
        <family val="3"/>
        <charset val="128"/>
      </rPr>
      <t xml:space="preserve"> </t>
    </r>
    <r>
      <rPr>
        <sz val="11"/>
        <color theme="1"/>
        <rFont val="游ゴシック"/>
        <family val="2"/>
        <charset val="128"/>
        <scheme val="minor"/>
      </rPr>
      <t>在庫使用</t>
    </r>
    <rPh sb="10" eb="14">
      <t>ザイコシヨウ</t>
    </rPh>
    <phoneticPr fontId="4"/>
  </si>
  <si>
    <t>②で発注分</t>
    <rPh sb="2" eb="4">
      <t>ハッチュウ</t>
    </rPh>
    <rPh sb="4" eb="5">
      <t>ブン</t>
    </rPh>
    <phoneticPr fontId="4"/>
  </si>
  <si>
    <t>MVBLK-AMW-3C7-Z3WK2</t>
    <phoneticPr fontId="4"/>
  </si>
  <si>
    <r>
      <rPr>
        <b/>
        <sz val="11"/>
        <color indexed="10"/>
        <rFont val="ＭＳ Ｐゴシック"/>
        <family val="3"/>
        <charset val="128"/>
      </rPr>
      <t>SETB0144-Y01</t>
    </r>
    <r>
      <rPr>
        <sz val="11"/>
        <rFont val="ＭＳ Ｐゴシック"/>
        <family val="3"/>
        <charset val="128"/>
      </rPr>
      <t>　　ﾂｰﾙﾍﾞｰｽ</t>
    </r>
    <phoneticPr fontId="4"/>
  </si>
  <si>
    <t>4/13・仙台営業所着</t>
    <rPh sb="5" eb="11">
      <t>センダイエイギョウショチャク</t>
    </rPh>
    <phoneticPr fontId="4"/>
  </si>
  <si>
    <t>ﾉｯｸﾋﾟﾝ　φ3mm-10mm　　6本</t>
    <phoneticPr fontId="4"/>
  </si>
  <si>
    <t>六角穴付きﾎﾞﾙﾄ　 (M4×12)　4本</t>
    <rPh sb="20" eb="21">
      <t>ホン</t>
    </rPh>
    <phoneticPr fontId="4"/>
  </si>
  <si>
    <t>SCB4-22</t>
    <phoneticPr fontId="4"/>
  </si>
  <si>
    <t>六角穴付きﾎﾞﾙﾄ　 (M4×22)　4本</t>
    <rPh sb="20" eb="21">
      <t>ホン</t>
    </rPh>
    <phoneticPr fontId="4"/>
  </si>
  <si>
    <t>SETB0130-Y02 回転軸位置決めﾌﾞﾗｹｯﾄ</t>
    <phoneticPr fontId="4"/>
  </si>
  <si>
    <t>MVBLK-AMW-3C7-G94YB</t>
    <phoneticPr fontId="4"/>
  </si>
  <si>
    <t>SETB0144-Y02　SV5916 ﾊﾞﾙﾌﾞﾎﾙﾀﾞ 変換板1</t>
    <phoneticPr fontId="4"/>
  </si>
  <si>
    <t>段付ボルト　2本</t>
    <phoneticPr fontId="4"/>
  </si>
  <si>
    <t>ノックピン　　2本</t>
    <phoneticPr fontId="4"/>
  </si>
  <si>
    <t>六角穴付きﾎﾞﾙﾄ　 (M6×10)　1本</t>
    <rPh sb="20" eb="21">
      <t>ホン</t>
    </rPh>
    <phoneticPr fontId="4"/>
  </si>
  <si>
    <t>ﾊﾞﾙﾌﾞ固定用</t>
    <rPh sb="5" eb="7">
      <t>コテイ</t>
    </rPh>
    <rPh sb="7" eb="8">
      <t>ヨウ</t>
    </rPh>
    <phoneticPr fontId="4"/>
  </si>
  <si>
    <t>MVBLK-AMW-3C7-5EECS</t>
    <phoneticPr fontId="4"/>
  </si>
  <si>
    <t>SETB0144-Y03　SV59MD+SV5916ﾌﾞﾗｹｯﾄ</t>
    <phoneticPr fontId="4"/>
  </si>
  <si>
    <t>ﾉｯｸﾋﾟﾝ　φ3mm-10mm　　4本</t>
    <rPh sb="19" eb="20">
      <t>ホン</t>
    </rPh>
    <phoneticPr fontId="4"/>
  </si>
  <si>
    <t>六角穴付きﾎﾞﾙﾄ　 (M3×10)　　4本</t>
    <rPh sb="21" eb="22">
      <t>ホン</t>
    </rPh>
    <phoneticPr fontId="4"/>
  </si>
  <si>
    <t>MVBLK-AMW-3C7-2DEFZ</t>
    <phoneticPr fontId="4"/>
  </si>
  <si>
    <t>SETB0144-Y04　SV5916 ﾊﾞﾙﾌﾞﾎﾙﾀﾞ 変換板</t>
    <phoneticPr fontId="4"/>
  </si>
  <si>
    <t>MVBLK-AMW-3C7-XUAU6</t>
    <phoneticPr fontId="4"/>
  </si>
  <si>
    <t>SETB0144-Y05　ｼﾘﾝﾀﾞとSV51ﾊﾞﾙﾌﾞ変換板</t>
    <phoneticPr fontId="4"/>
  </si>
  <si>
    <t>ﾉｯｸﾋﾟﾝ　φ3mm-10mm　　6本</t>
    <rPh sb="19" eb="20">
      <t>ホン</t>
    </rPh>
    <phoneticPr fontId="4"/>
  </si>
  <si>
    <t>六角穴付きﾎﾞﾙﾄ　 (M4×10)　4本</t>
    <phoneticPr fontId="4"/>
  </si>
  <si>
    <t>MVBLK-AMW-3C7-H551S</t>
    <phoneticPr fontId="4"/>
  </si>
  <si>
    <t>SETB0144-Y06　1軸ﾏｲｸﾛ日本製ﾏｲｸﾛｽﾍﾟｰｻ</t>
  </si>
  <si>
    <t>SCB4-18</t>
    <phoneticPr fontId="4"/>
  </si>
  <si>
    <t>六角穴付きﾎﾞﾙﾄ　 (M4×18)　　2本</t>
    <phoneticPr fontId="4"/>
  </si>
  <si>
    <t>ノックピン　　1本</t>
    <phoneticPr fontId="4"/>
  </si>
  <si>
    <t>ﾉｯｸﾋﾟﾝ　φ3mm-10mm　　2本</t>
    <rPh sb="19" eb="20">
      <t>ホン</t>
    </rPh>
    <phoneticPr fontId="4"/>
  </si>
  <si>
    <t>XSG40</t>
    <phoneticPr fontId="4"/>
  </si>
  <si>
    <t>Ｘ軸リニアボール　マイクロメータヘッド</t>
    <phoneticPr fontId="4"/>
  </si>
  <si>
    <t>45日目</t>
    <rPh sb="2" eb="3">
      <t>ヒ</t>
    </rPh>
    <rPh sb="3" eb="4">
      <t>メ</t>
    </rPh>
    <phoneticPr fontId="4"/>
  </si>
  <si>
    <t>CKD</t>
    <phoneticPr fontId="4"/>
  </si>
  <si>
    <t>鳥居電業</t>
    <rPh sb="0" eb="2">
      <t>トリイ</t>
    </rPh>
    <rPh sb="2" eb="4">
      <t>デンギョウ</t>
    </rPh>
    <phoneticPr fontId="4"/>
  </si>
  <si>
    <t>LCR-12-100-F3H3-D-S1</t>
    <phoneticPr fontId="4"/>
  </si>
  <si>
    <t>複合機能付リニアスライドシリンダ LCRシリーズ</t>
    <phoneticPr fontId="4"/>
  </si>
  <si>
    <r>
      <t>LCR-12-Ｎ</t>
    </r>
    <r>
      <rPr>
        <sz val="11"/>
        <color indexed="10"/>
        <rFont val="ＭＳ Ｐゴシック"/>
        <family val="3"/>
        <charset val="128"/>
      </rPr>
      <t>(2ケ入り）</t>
    </r>
    <rPh sb="11" eb="12">
      <t>イ</t>
    </rPh>
    <phoneticPr fontId="4"/>
  </si>
  <si>
    <t>側面配管ポート用プラグキット</t>
    <rPh sb="0" eb="2">
      <t>ソクメン</t>
    </rPh>
    <rPh sb="2" eb="4">
      <t>ハイカン</t>
    </rPh>
    <rPh sb="7" eb="8">
      <t>ヨウ</t>
    </rPh>
    <phoneticPr fontId="4"/>
  </si>
  <si>
    <t>AS1201F-M5-04A</t>
  </si>
  <si>
    <t>4/12・仙台営業所着</t>
    <rPh sb="5" eb="11">
      <t>センダイエイギョウショチャク</t>
    </rPh>
    <phoneticPr fontId="4"/>
  </si>
  <si>
    <t>AS1002F-04A</t>
    <phoneticPr fontId="4"/>
  </si>
  <si>
    <t>ワンタッチ管継手付スピードコントローラ プッシュロック式</t>
    <phoneticPr fontId="4"/>
  </si>
  <si>
    <t>M-5HL-4</t>
    <phoneticPr fontId="4"/>
  </si>
  <si>
    <r>
      <t>ミニチュア管継手 Mシリーズ ホースエルボ M-5HL-4　　</t>
    </r>
    <r>
      <rPr>
        <b/>
        <sz val="11"/>
        <color indexed="30"/>
        <rFont val="ＭＳ Ｐゴシック"/>
        <family val="3"/>
        <charset val="128"/>
      </rPr>
      <t>1個使用</t>
    </r>
    <rPh sb="32" eb="33">
      <t>コ</t>
    </rPh>
    <rPh sb="33" eb="35">
      <t>シヨウ</t>
    </rPh>
    <phoneticPr fontId="4"/>
  </si>
  <si>
    <r>
      <t>PLJ4M　</t>
    </r>
    <r>
      <rPr>
        <sz val="11"/>
        <color indexed="10"/>
        <rFont val="ＭＳ Ｐゴシック"/>
        <family val="3"/>
        <charset val="128"/>
      </rPr>
      <t>(10個単位）</t>
    </r>
    <rPh sb="9" eb="10">
      <t>コ</t>
    </rPh>
    <rPh sb="10" eb="12">
      <t>タンイ</t>
    </rPh>
    <phoneticPr fontId="4"/>
  </si>
  <si>
    <t>一般配管用 チューブフィッティングミニタイプ ソケットエルボ</t>
    <phoneticPr fontId="4"/>
  </si>
  <si>
    <t>4/6・仙台営業所着</t>
    <rPh sb="4" eb="10">
      <t>センダイエイギョウショチャク</t>
    </rPh>
    <phoneticPr fontId="4"/>
  </si>
  <si>
    <t>APMTS-T1-N1</t>
    <phoneticPr fontId="4"/>
  </si>
  <si>
    <t>APMTS-T2-N2</t>
    <phoneticPr fontId="4"/>
  </si>
  <si>
    <t>WP43BE9DAB00</t>
    <phoneticPr fontId="4"/>
  </si>
  <si>
    <t>Kg</t>
    <phoneticPr fontId="4"/>
  </si>
  <si>
    <t>電磁弁ﾕﾆｯﾄ部分</t>
    <rPh sb="0" eb="3">
      <t>デンジベン</t>
    </rPh>
    <rPh sb="7" eb="9">
      <t>ブブン</t>
    </rPh>
    <phoneticPr fontId="4"/>
  </si>
  <si>
    <t>MVSHM-3N03002-3C9-4BCEC</t>
    <phoneticPr fontId="4"/>
  </si>
  <si>
    <r>
      <t>SETB0</t>
    </r>
    <r>
      <rPr>
        <sz val="11"/>
        <rFont val="ＭＳ Ｐゴシック"/>
        <family val="3"/>
        <charset val="128"/>
      </rPr>
      <t>144</t>
    </r>
    <r>
      <rPr>
        <sz val="11"/>
        <rFont val="ＭＳ Ｐゴシック"/>
        <family val="3"/>
        <charset val="128"/>
      </rPr>
      <t>-Z03 電磁弁+レギュラーﾕﾆｯﾄ取付板金</t>
    </r>
    <phoneticPr fontId="4"/>
  </si>
  <si>
    <r>
      <t>六角穴付ボル  　　　</t>
    </r>
    <r>
      <rPr>
        <sz val="11"/>
        <color indexed="10"/>
        <rFont val="ＭＳ Ｐゴシック"/>
        <family val="3"/>
        <charset val="128"/>
      </rPr>
      <t xml:space="preserve">　2本  </t>
    </r>
    <rPh sb="13" eb="14">
      <t>ホン</t>
    </rPh>
    <phoneticPr fontId="4"/>
  </si>
  <si>
    <r>
      <t>六角穴付ボル  　　　</t>
    </r>
    <r>
      <rPr>
        <sz val="11"/>
        <color indexed="10"/>
        <rFont val="ＭＳ Ｐゴシック"/>
        <family val="3"/>
        <charset val="128"/>
      </rPr>
      <t>　2本  社内在庫使用</t>
    </r>
    <rPh sb="13" eb="14">
      <t>ホン</t>
    </rPh>
    <rPh sb="16" eb="18">
      <t>シャナイ</t>
    </rPh>
    <rPh sb="18" eb="20">
      <t>ザイコ</t>
    </rPh>
    <rPh sb="20" eb="22">
      <t>シヨウ</t>
    </rPh>
    <phoneticPr fontId="4"/>
  </si>
  <si>
    <t>https://www.monotaro.com/p/5685/0394/</t>
    <phoneticPr fontId="4"/>
  </si>
  <si>
    <t>https://www.monotaro.com/p/2822/6536/?t.q=sy100-30-4a</t>
    <phoneticPr fontId="4"/>
  </si>
  <si>
    <t>ミニチュアワンタッチ継手　エルボ</t>
    <phoneticPr fontId="4"/>
  </si>
  <si>
    <t>FWSA-D8-V4-T2.7</t>
    <phoneticPr fontId="4"/>
  </si>
  <si>
    <t>金属ワッシャ　－並級</t>
    <phoneticPr fontId="4"/>
  </si>
  <si>
    <t>CSH-SUS-M3-12</t>
    <phoneticPr fontId="4"/>
  </si>
  <si>
    <t>六角穴付きボルト ステンレス</t>
    <phoneticPr fontId="4"/>
  </si>
  <si>
    <r>
      <t>ハンドバルブ　φ6　　</t>
    </r>
    <r>
      <rPr>
        <sz val="11"/>
        <color indexed="10"/>
        <rFont val="ＭＳ Ｐゴシック"/>
        <family val="3"/>
        <charset val="128"/>
      </rPr>
      <t>社内在庫使用</t>
    </r>
    <r>
      <rPr>
        <sz val="11"/>
        <rFont val="ＭＳ Ｐゴシック"/>
        <family val="3"/>
        <charset val="128"/>
      </rPr>
      <t>　　1個</t>
    </r>
    <rPh sb="20" eb="21">
      <t>コ</t>
    </rPh>
    <phoneticPr fontId="4"/>
  </si>
  <si>
    <t>USYL6</t>
    <phoneticPr fontId="4"/>
  </si>
  <si>
    <t>チェリック</t>
    <phoneticPr fontId="4"/>
  </si>
  <si>
    <t>CNYW6-6</t>
    <phoneticPr fontId="4"/>
  </si>
  <si>
    <t>ワンタッチ継手 R（PT）付二重Y型 CNYW</t>
    <phoneticPr fontId="4"/>
  </si>
  <si>
    <t>SV51用ﾉｽﾞﾙ位置合わせ</t>
    <rPh sb="4" eb="5">
      <t>ヨウ</t>
    </rPh>
    <phoneticPr fontId="4"/>
  </si>
  <si>
    <t>SV70用ﾉｽﾞﾙ位置合わせ冶具　</t>
    <rPh sb="4" eb="5">
      <t>ヨウ</t>
    </rPh>
    <phoneticPr fontId="4"/>
  </si>
  <si>
    <t>ノックピン　－プラス公差－　2本+1本</t>
    <rPh sb="15" eb="16">
      <t>ホン</t>
    </rPh>
    <rPh sb="18" eb="19">
      <t>ホン</t>
    </rPh>
    <phoneticPr fontId="4"/>
  </si>
  <si>
    <t>六角穴付きﾎﾞﾙﾄ　M4×5mm　　　　2本</t>
    <rPh sb="21" eb="22">
      <t>ホン</t>
    </rPh>
    <phoneticPr fontId="4"/>
  </si>
  <si>
    <t>SETB0134-Z02 金属BOX受皿</t>
    <phoneticPr fontId="4"/>
  </si>
  <si>
    <r>
      <t>SETB0</t>
    </r>
    <r>
      <rPr>
        <sz val="11"/>
        <rFont val="ＭＳ Ｐゴシック"/>
        <family val="3"/>
        <charset val="128"/>
      </rPr>
      <t>142-Z03　カップ受け板金2</t>
    </r>
    <phoneticPr fontId="4"/>
  </si>
  <si>
    <t>MVSHM-3N02052-3C9-HUXY4</t>
  </si>
  <si>
    <r>
      <t>SETB0</t>
    </r>
    <r>
      <rPr>
        <sz val="11"/>
        <rFont val="ＭＳ Ｐゴシック"/>
        <family val="3"/>
        <charset val="128"/>
      </rPr>
      <t>144-Z04　金属BOX受け板金3</t>
    </r>
    <rPh sb="13" eb="15">
      <t>キンゾク</t>
    </rPh>
    <phoneticPr fontId="4"/>
  </si>
  <si>
    <t>MVSHM-3N02050-3C9-2CE2J</t>
    <phoneticPr fontId="4"/>
  </si>
  <si>
    <t>SETB0144-Z05 ｶｯﾌﾟ受けL字ﾌﾞﾗｹｯﾄ</t>
    <phoneticPr fontId="4"/>
  </si>
  <si>
    <t>UNST5-40</t>
    <phoneticPr fontId="4"/>
  </si>
  <si>
    <t>低弾性ラバー付ボルト</t>
    <phoneticPr fontId="4"/>
  </si>
  <si>
    <t>FSC10-C-3</t>
    <phoneticPr fontId="4"/>
  </si>
  <si>
    <t>M8丸型防水コネクタハーネス  ＳＶＥＭﾛﾝｸﾞ3m　TYPE</t>
    <phoneticPr fontId="4"/>
  </si>
  <si>
    <t>PLGJ4-6M</t>
    <phoneticPr fontId="4"/>
  </si>
  <si>
    <r>
      <t>一般配管用 チューブフィッティングミニタイプ 違径ソケットエルボ　　</t>
    </r>
    <r>
      <rPr>
        <b/>
        <sz val="11"/>
        <color indexed="10"/>
        <rFont val="ＭＳ Ｐゴシック"/>
        <family val="3"/>
        <charset val="128"/>
      </rPr>
      <t>1個</t>
    </r>
    <rPh sb="35" eb="36">
      <t>コ</t>
    </rPh>
    <phoneticPr fontId="4"/>
  </si>
  <si>
    <r>
      <t>六角穴付きﾎﾞﾙﾄ　 (M4×20)　</t>
    </r>
    <r>
      <rPr>
        <b/>
        <sz val="11"/>
        <color indexed="10"/>
        <rFont val="ＭＳ Ｐゴシック"/>
        <family val="3"/>
        <charset val="128"/>
      </rPr>
      <t>2本</t>
    </r>
    <rPh sb="20" eb="21">
      <t>ホン</t>
    </rPh>
    <phoneticPr fontId="4"/>
  </si>
  <si>
    <r>
      <t>平座金－単品販売－　M4用　</t>
    </r>
    <r>
      <rPr>
        <b/>
        <sz val="11"/>
        <color indexed="10"/>
        <rFont val="ＭＳ Ｐゴシック"/>
        <family val="3"/>
        <charset val="128"/>
      </rPr>
      <t>4個</t>
    </r>
    <rPh sb="12" eb="13">
      <t>ヨウ</t>
    </rPh>
    <rPh sb="15" eb="16">
      <t>コ</t>
    </rPh>
    <phoneticPr fontId="4"/>
  </si>
  <si>
    <r>
      <t>SETB-0031-Z21と135154-Z04ﾛﾎﾞｯﾄ固定用　</t>
    </r>
    <r>
      <rPr>
        <b/>
        <sz val="11"/>
        <color indexed="10"/>
        <rFont val="ＭＳ Ｐゴシック"/>
        <family val="3"/>
        <charset val="128"/>
      </rPr>
      <t>在庫使用</t>
    </r>
    <rPh sb="29" eb="31">
      <t>コテイ</t>
    </rPh>
    <rPh sb="31" eb="32">
      <t>ヨウ</t>
    </rPh>
    <rPh sb="33" eb="35">
      <t>ザイコ</t>
    </rPh>
    <rPh sb="35" eb="37">
      <t>シヨウ</t>
    </rPh>
    <phoneticPr fontId="4"/>
  </si>
  <si>
    <t>レギュレーター継ぎ手　関連　　ｼﾘﾝｼﾞ加圧ﾚｷﾞｭﾚｰﾀ圧用、Keyenceｾﾝｻｰｱﾝﾌﾟ固定用</t>
    <rPh sb="7" eb="8">
      <t>ツ</t>
    </rPh>
    <rPh sb="9" eb="10">
      <t>テ</t>
    </rPh>
    <rPh sb="11" eb="13">
      <t>カンレン</t>
    </rPh>
    <rPh sb="20" eb="22">
      <t>カアツ</t>
    </rPh>
    <rPh sb="29" eb="30">
      <t>アツ</t>
    </rPh>
    <rPh sb="30" eb="31">
      <t>ヨウ</t>
    </rPh>
    <rPh sb="47" eb="49">
      <t>コテイ</t>
    </rPh>
    <rPh sb="49" eb="50">
      <t>ヨウ</t>
    </rPh>
    <phoneticPr fontId="4"/>
  </si>
  <si>
    <r>
      <t>IR10</t>
    </r>
    <r>
      <rPr>
        <b/>
        <sz val="11"/>
        <color indexed="10"/>
        <rFont val="ＭＳ Ｐゴシック"/>
        <family val="3"/>
        <charset val="128"/>
      </rPr>
      <t>1</t>
    </r>
    <r>
      <rPr>
        <sz val="11"/>
        <color indexed="8"/>
        <rFont val="ＭＳ Ｐゴシック"/>
        <family val="3"/>
        <charset val="128"/>
      </rPr>
      <t>0-01BEA-A</t>
    </r>
    <phoneticPr fontId="4"/>
  </si>
  <si>
    <r>
      <t xml:space="preserve">精密レギュレータ IR1000-A  </t>
    </r>
    <r>
      <rPr>
        <b/>
        <sz val="11"/>
        <rFont val="ＭＳ Ｐゴシック"/>
        <family val="3"/>
        <charset val="128"/>
      </rPr>
      <t>0.01～0.4MPa</t>
    </r>
    <r>
      <rPr>
        <sz val="11"/>
        <rFont val="ＭＳ Ｐゴシック"/>
        <family val="3"/>
        <charset val="128"/>
      </rPr>
      <t>　</t>
    </r>
    <phoneticPr fontId="4"/>
  </si>
  <si>
    <t>補助機器 ワンタッチ継手 PC</t>
    <phoneticPr fontId="4"/>
  </si>
  <si>
    <r>
      <t xml:space="preserve">六角穴付きﾎﾞﾙﾄ　M4×6mm </t>
    </r>
    <r>
      <rPr>
        <b/>
        <sz val="11"/>
        <color indexed="10"/>
        <rFont val="ＭＳ Ｐゴシック"/>
        <family val="3"/>
        <charset val="128"/>
      </rPr>
      <t>2本</t>
    </r>
    <rPh sb="18" eb="19">
      <t>ホン</t>
    </rPh>
    <phoneticPr fontId="4"/>
  </si>
  <si>
    <t>3日目</t>
    <rPh sb="1" eb="2">
      <t>ヒ</t>
    </rPh>
    <rPh sb="2" eb="3">
      <t>メ</t>
    </rPh>
    <phoneticPr fontId="86"/>
  </si>
  <si>
    <t>グロメット　2個</t>
    <rPh sb="7" eb="8">
      <t>コ</t>
    </rPh>
    <phoneticPr fontId="4"/>
  </si>
  <si>
    <t>配電ＢＯＸ　在庫使用</t>
    <rPh sb="0" eb="2">
      <t>ハイデン</t>
    </rPh>
    <phoneticPr fontId="4"/>
  </si>
  <si>
    <t>CSHBT-SUS-M4-6</t>
    <phoneticPr fontId="4"/>
  </si>
  <si>
    <t xml:space="preserve">六角穴付ボタンボルト </t>
    <phoneticPr fontId="4"/>
  </si>
  <si>
    <t>カッチンダクト固定用</t>
    <rPh sb="7" eb="9">
      <t>コテイ</t>
    </rPh>
    <rPh sb="9" eb="10">
      <t>ヨウ</t>
    </rPh>
    <phoneticPr fontId="4"/>
  </si>
  <si>
    <t>SPWF4</t>
    <phoneticPr fontId="4"/>
  </si>
  <si>
    <t>平座金</t>
    <phoneticPr fontId="4"/>
  </si>
  <si>
    <t>カッチンダクト固定用とゴム足用</t>
    <rPh sb="7" eb="9">
      <t>コテイ</t>
    </rPh>
    <rPh sb="9" eb="10">
      <t>ヨウ</t>
    </rPh>
    <rPh sb="13" eb="14">
      <t>アシ</t>
    </rPh>
    <rPh sb="14" eb="15">
      <t>ヨウ</t>
    </rPh>
    <phoneticPr fontId="4"/>
  </si>
  <si>
    <t>KV-0.75SQ-BK-10</t>
    <phoneticPr fontId="4"/>
  </si>
  <si>
    <t>単芯電線　黒色 300V 電子・通信機器用ビニル電線 KV</t>
    <rPh sb="0" eb="1">
      <t>タン</t>
    </rPh>
    <rPh sb="1" eb="2">
      <t>シン</t>
    </rPh>
    <rPh sb="2" eb="4">
      <t>デンセン</t>
    </rPh>
    <rPh sb="5" eb="6">
      <t>クロ</t>
    </rPh>
    <rPh sb="6" eb="7">
      <t>イロ</t>
    </rPh>
    <phoneticPr fontId="4"/>
  </si>
  <si>
    <t>KV-0.75SQ-R-10</t>
    <phoneticPr fontId="4"/>
  </si>
  <si>
    <t>単芯電線　赤色 300V 電子・通信機器用ビニル電線 KV</t>
    <rPh sb="0" eb="1">
      <t>タン</t>
    </rPh>
    <rPh sb="1" eb="2">
      <t>シン</t>
    </rPh>
    <rPh sb="2" eb="4">
      <t>デンセン</t>
    </rPh>
    <rPh sb="5" eb="6">
      <t>アカ</t>
    </rPh>
    <rPh sb="6" eb="7">
      <t>イロ</t>
    </rPh>
    <phoneticPr fontId="4"/>
  </si>
  <si>
    <t>KV-0.75SQ-GN-10</t>
    <phoneticPr fontId="4"/>
  </si>
  <si>
    <t>単芯電線　緑色 300V 電子・通信機器用ビニル電線 KV1本</t>
    <rPh sb="0" eb="1">
      <t>タン</t>
    </rPh>
    <rPh sb="1" eb="2">
      <t>シン</t>
    </rPh>
    <rPh sb="2" eb="4">
      <t>デンセン</t>
    </rPh>
    <rPh sb="5" eb="7">
      <t>ミドリイロ</t>
    </rPh>
    <phoneticPr fontId="4"/>
  </si>
  <si>
    <t>富士端子工業</t>
    <rPh sb="0" eb="2">
      <t>フジ</t>
    </rPh>
    <rPh sb="2" eb="4">
      <t>タンシ</t>
    </rPh>
    <rPh sb="4" eb="6">
      <t>コウギョウ</t>
    </rPh>
    <phoneticPr fontId="4"/>
  </si>
  <si>
    <t>2-5</t>
    <phoneticPr fontId="4"/>
  </si>
  <si>
    <t>銅線用裸圧着端子(R型)</t>
    <phoneticPr fontId="4"/>
  </si>
  <si>
    <t>https://www.monotaro.com/p/0856/3405/?t.q=r2-5%20%88%B3%92%85%92%5B%8Eq</t>
    <phoneticPr fontId="4"/>
  </si>
  <si>
    <t>3/27・仙台営業所着</t>
    <rPh sb="5" eb="11">
      <t>センダイエイギョウショチャク</t>
    </rPh>
    <phoneticPr fontId="4"/>
  </si>
  <si>
    <t>止め金具／ストッパー　4個</t>
    <rPh sb="12" eb="13">
      <t>コ</t>
    </rPh>
    <phoneticPr fontId="4"/>
  </si>
  <si>
    <r>
      <t>E</t>
    </r>
    <r>
      <rPr>
        <sz val="11"/>
        <color theme="1"/>
        <rFont val="游ゴシック"/>
        <family val="2"/>
        <charset val="128"/>
        <scheme val="minor"/>
      </rPr>
      <t>BS-32FB-</t>
    </r>
    <r>
      <rPr>
        <b/>
        <sz val="11"/>
        <color indexed="8"/>
        <rFont val="ＭＳ Ｐゴシック"/>
        <family val="3"/>
        <charset val="128"/>
      </rPr>
      <t>10</t>
    </r>
    <r>
      <rPr>
        <sz val="11"/>
        <color theme="1"/>
        <rFont val="游ゴシック"/>
        <family val="2"/>
        <charset val="128"/>
        <scheme val="minor"/>
      </rPr>
      <t>A</t>
    </r>
    <phoneticPr fontId="4"/>
  </si>
  <si>
    <t>WP43C6162D00</t>
    <phoneticPr fontId="4"/>
  </si>
  <si>
    <t>川重商事株式会社</t>
    <rPh sb="0" eb="2">
      <t>カワジュウ</t>
    </rPh>
    <rPh sb="2" eb="4">
      <t>ショウジ</t>
    </rPh>
    <rPh sb="4" eb="8">
      <t>カブシキガイシャ</t>
    </rPh>
    <phoneticPr fontId="4"/>
  </si>
  <si>
    <t>磯部(齋藤）</t>
    <rPh sb="0" eb="2">
      <t>イソベ</t>
    </rPh>
    <phoneticPr fontId="4"/>
  </si>
  <si>
    <t>SETB0089-A03　</t>
    <phoneticPr fontId="4"/>
  </si>
  <si>
    <t xml:space="preserve">東北マテリアルス価格 </t>
    <rPh sb="8" eb="10">
      <t>カカク</t>
    </rPh>
    <phoneticPr fontId="4"/>
  </si>
  <si>
    <t>ATD300CV-G　金属ｶｰﾄﾘｯﾁ改造タイプ　全加圧　クランプタイプ</t>
    <rPh sb="11" eb="13">
      <t>キンゾク</t>
    </rPh>
    <rPh sb="19" eb="21">
      <t>カイゾウ</t>
    </rPh>
    <rPh sb="25" eb="28">
      <t>ゼンカアツ</t>
    </rPh>
    <phoneticPr fontId="4"/>
  </si>
  <si>
    <r>
      <t>CDJ2B16-200Z-M9N</t>
    </r>
    <r>
      <rPr>
        <b/>
        <sz val="11"/>
        <color indexed="30"/>
        <rFont val="ＭＳ Ｐゴシック"/>
        <family val="3"/>
        <charset val="128"/>
      </rPr>
      <t>L</t>
    </r>
    <r>
      <rPr>
        <sz val="11"/>
        <color indexed="8"/>
        <rFont val="ＭＳ Ｐゴシック"/>
        <family val="3"/>
        <charset val="128"/>
      </rPr>
      <t>S-B</t>
    </r>
    <phoneticPr fontId="4"/>
  </si>
  <si>
    <t>エアシリンダー</t>
    <phoneticPr fontId="4"/>
  </si>
  <si>
    <t>https://www.monotaro.com/p/5183/9401/?utm_source=Overture&amp;utm_medium=cpc&amp;utm_campaign=568056_6493295470&amp;utm_content=78172182855&amp;utm_term=_531382189112_x_aud-1380337644641:dsa-1293357533976&amp;cq_plt=yp&amp;yclid=YSS.1000110717.EAIaIQobChMIxOq3oJbg_wIVx7CWCh3FvwvdEAAYASAAEgK-lPD_BwE&amp;gclid=COLztaOW4P8CFUbjvAod9AUPlg&amp;gclsrc=ds</t>
    <phoneticPr fontId="4"/>
  </si>
  <si>
    <t>7/19・仙台営業所着</t>
    <rPh sb="5" eb="9">
      <t>センダイエイギョウ</t>
    </rPh>
    <rPh sb="9" eb="10">
      <t>ショ</t>
    </rPh>
    <rPh sb="10" eb="11">
      <t>チャク</t>
    </rPh>
    <phoneticPr fontId="4"/>
  </si>
  <si>
    <t>7/14・仙台(営)着</t>
    <rPh sb="5" eb="10">
      <t>センダイエイ</t>
    </rPh>
    <rPh sb="10" eb="11">
      <t>ツ</t>
    </rPh>
    <phoneticPr fontId="4"/>
  </si>
  <si>
    <t>FWRBA-D60-V51-T4</t>
    <phoneticPr fontId="4"/>
  </si>
  <si>
    <t>ミニュチュアワンタッチ継手</t>
    <rPh sb="11" eb="12">
      <t>ツギ</t>
    </rPh>
    <rPh sb="12" eb="13">
      <t>テ</t>
    </rPh>
    <phoneticPr fontId="10"/>
  </si>
  <si>
    <t>MSSL5</t>
    <phoneticPr fontId="4"/>
  </si>
  <si>
    <t>サイレンサ</t>
  </si>
  <si>
    <t>NPB5</t>
    <phoneticPr fontId="4"/>
  </si>
  <si>
    <t>Oリング</t>
  </si>
  <si>
    <t>NPB10</t>
    <phoneticPr fontId="4"/>
  </si>
  <si>
    <t>2Week</t>
    <phoneticPr fontId="4"/>
  </si>
  <si>
    <t>SC40311-01</t>
    <phoneticPr fontId="4"/>
  </si>
  <si>
    <t>シールナット</t>
    <phoneticPr fontId="4"/>
  </si>
  <si>
    <t>7/20・仙台営業所着</t>
    <rPh sb="5" eb="9">
      <t>センダイエイギョウ</t>
    </rPh>
    <rPh sb="9" eb="10">
      <t>ショ</t>
    </rPh>
    <rPh sb="10" eb="11">
      <t>チャク</t>
    </rPh>
    <phoneticPr fontId="4"/>
  </si>
  <si>
    <t>7/20・仙台営業所着</t>
    <rPh sb="5" eb="7">
      <t>センダイ</t>
    </rPh>
    <rPh sb="7" eb="10">
      <t>エイギョウショ</t>
    </rPh>
    <rPh sb="10" eb="11">
      <t>チャク</t>
    </rPh>
    <phoneticPr fontId="4"/>
  </si>
  <si>
    <t>MVBLK-SUB-JPA2AJKBW111AB</t>
    <phoneticPr fontId="4"/>
  </si>
  <si>
    <t>SETB-0004-Z06 パッド1</t>
    <phoneticPr fontId="4"/>
  </si>
  <si>
    <t>MVSHM-3N03004-32Y-ZAWDK</t>
    <phoneticPr fontId="4"/>
  </si>
  <si>
    <t>SETB0004-Z08　パッド3　φ42</t>
    <phoneticPr fontId="4"/>
  </si>
  <si>
    <t>CSHCS-SUS-M3-8</t>
    <phoneticPr fontId="4"/>
  </si>
  <si>
    <t>ﾛｯｶｸｱﾅﾂｷｻﾗﾎﾞﾙﾄ</t>
    <phoneticPr fontId="4"/>
  </si>
  <si>
    <t>SETB0088-Z01　580091A ﾄﾞﾛｯﾌﾟｲﾝｱﾀﾞﾌﾟﾀ　ﾅｯﾄ  材料　A2017</t>
    <phoneticPr fontId="4"/>
  </si>
  <si>
    <t>ﾄﾞﾛｯﾌﾟｲﾝｱﾀﾞﾌﾟﾀ　ﾅｯﾄ　　17アルマイト</t>
    <phoneticPr fontId="4"/>
  </si>
  <si>
    <t>見積NO.　6389</t>
    <rPh sb="0" eb="2">
      <t>ミツモリ</t>
    </rPh>
    <phoneticPr fontId="4"/>
  </si>
  <si>
    <r>
      <t>SETB0088-Z02</t>
    </r>
    <r>
      <rPr>
        <b/>
        <sz val="11"/>
        <color indexed="30"/>
        <rFont val="ＭＳ Ｐゴシック"/>
        <family val="3"/>
        <charset val="128"/>
      </rPr>
      <t>-1</t>
    </r>
    <r>
      <rPr>
        <sz val="11"/>
        <color indexed="8"/>
        <rFont val="ＭＳ Ｐゴシック"/>
        <family val="3"/>
        <charset val="128"/>
      </rPr>
      <t>　580091A改　 ﾄﾞﾛｯﾌﾟｲﾝｱﾀﾞﾌﾟﾀ　 材料　A2017</t>
    </r>
    <phoneticPr fontId="4"/>
  </si>
  <si>
    <t>ﾄﾞﾛｯﾌﾟｲﾝｱﾀﾞﾌﾟﾀ　　　17アルマイト</t>
    <phoneticPr fontId="4"/>
  </si>
  <si>
    <t>見積NO.　</t>
    <rPh sb="0" eb="2">
      <t>ミツモリ</t>
    </rPh>
    <phoneticPr fontId="4"/>
  </si>
  <si>
    <t>FWRBN-D23-V16-T3</t>
    <phoneticPr fontId="4"/>
  </si>
  <si>
    <t>NGF40</t>
    <phoneticPr fontId="4"/>
  </si>
  <si>
    <t>Ｏリング　Ｇシリーズ</t>
    <phoneticPr fontId="4"/>
  </si>
  <si>
    <t>SETB0089-Z04-1　ATP300　蓋改良版2　φ75×35H　材料　A2017　Type:2</t>
    <phoneticPr fontId="4"/>
  </si>
  <si>
    <t>見積NO.　6417</t>
    <rPh sb="0" eb="2">
      <t>ミツモリ</t>
    </rPh>
    <phoneticPr fontId="4"/>
  </si>
  <si>
    <t>SETB0089-Z01　ATP300　蓋改良版　管用継手　クランプＴｙｐｅ 材料　A2017</t>
    <phoneticPr fontId="4"/>
  </si>
  <si>
    <t>見積NO.　6369</t>
    <rPh sb="0" eb="2">
      <t>ミツモリ</t>
    </rPh>
    <phoneticPr fontId="4"/>
  </si>
  <si>
    <t>SETB0089-Z02　ATP300　上部管用継手　クランプＴｙｐｅ 材料　A2017</t>
    <phoneticPr fontId="4"/>
  </si>
  <si>
    <t>SETB0089-Z03-1　ATP300　筒部 アルミパイプ本体　M60（φ55.8）×185L</t>
    <phoneticPr fontId="4"/>
  </si>
  <si>
    <t>SNCPH2.5S</t>
    <phoneticPr fontId="4"/>
  </si>
  <si>
    <t>サニタリー管用継手　クランプ　中・高圧用</t>
    <phoneticPr fontId="4"/>
  </si>
  <si>
    <t>TOSTE</t>
    <phoneticPr fontId="4"/>
  </si>
  <si>
    <r>
      <t>SNGS2.5S　在庫無い場合　⇒</t>
    </r>
    <r>
      <rPr>
        <b/>
        <sz val="11"/>
        <color indexed="10"/>
        <rFont val="ＭＳ Ｐゴシック"/>
        <family val="3"/>
        <charset val="128"/>
      </rPr>
      <t>40MP/2.5S-EPDMにて発注しました</t>
    </r>
    <rPh sb="9" eb="11">
      <t>ザイコ</t>
    </rPh>
    <rPh sb="11" eb="12">
      <t>ナ</t>
    </rPh>
    <rPh sb="13" eb="15">
      <t>バアイ</t>
    </rPh>
    <phoneticPr fontId="4"/>
  </si>
  <si>
    <t>サニタリー管用継手　ガスケット</t>
    <phoneticPr fontId="4"/>
  </si>
  <si>
    <t>PACK10-CIMRS4-9-0.2</t>
    <phoneticPr fontId="4"/>
  </si>
  <si>
    <t>シムリング【1～30個入り】</t>
    <phoneticPr fontId="4"/>
  </si>
  <si>
    <t>DBS4-5-4</t>
    <phoneticPr fontId="4"/>
  </si>
  <si>
    <t>SETB0089-Z05　ATP300　蓋改良版2　スペーサ　材料　A2017</t>
    <phoneticPr fontId="4"/>
  </si>
  <si>
    <t>山栄ゴム工業株式会社　様</t>
    <rPh sb="11" eb="12">
      <t>サマ</t>
    </rPh>
    <phoneticPr fontId="4"/>
  </si>
  <si>
    <t>米谷</t>
    <rPh sb="0" eb="2">
      <t>ヨネタニ</t>
    </rPh>
    <phoneticPr fontId="4"/>
  </si>
  <si>
    <t>205406</t>
    <phoneticPr fontId="4"/>
  </si>
  <si>
    <t>　AXA600用　ｺﾛｺﾝ受けﾜｰｸ治具ﾍﾞｰｽ+配電盤</t>
    <rPh sb="7" eb="8">
      <t>ヨウ</t>
    </rPh>
    <rPh sb="13" eb="14">
      <t>ウ</t>
    </rPh>
    <rPh sb="18" eb="20">
      <t>ジグ</t>
    </rPh>
    <rPh sb="25" eb="27">
      <t>ハイデン</t>
    </rPh>
    <rPh sb="27" eb="28">
      <t>バン</t>
    </rPh>
    <phoneticPr fontId="4"/>
  </si>
  <si>
    <t>ﾜｰｸ治具ﾍﾞｰｽ</t>
    <rPh sb="3" eb="5">
      <t>ジグ</t>
    </rPh>
    <phoneticPr fontId="4"/>
  </si>
  <si>
    <t>MVBLK-AMW-3D6-WA4JD</t>
    <phoneticPr fontId="4"/>
  </si>
  <si>
    <r>
      <t>SETB0</t>
    </r>
    <r>
      <rPr>
        <b/>
        <sz val="11"/>
        <rFont val="ＭＳ Ｐゴシック"/>
        <family val="3"/>
        <charset val="128"/>
      </rPr>
      <t>145</t>
    </r>
    <r>
      <rPr>
        <sz val="11"/>
        <rFont val="ＭＳ Ｐゴシック"/>
        <family val="3"/>
        <charset val="128"/>
      </rPr>
      <t>-X01　井桁ﾜｰｸ冶具ﾍﾞｰｽ- 1 (500mm)</t>
    </r>
    <phoneticPr fontId="4"/>
  </si>
  <si>
    <t>FWSSA-D16-V5-T8.7</t>
    <phoneticPr fontId="4"/>
  </si>
  <si>
    <t>金属ワッシャ　－焼入品　フリー指定タイプ－</t>
    <phoneticPr fontId="4"/>
  </si>
  <si>
    <t>ﾉｯｸﾋﾟﾝ　φ3-10mm　　8本</t>
    <rPh sb="17" eb="18">
      <t>ホン</t>
    </rPh>
    <phoneticPr fontId="4"/>
  </si>
  <si>
    <t>ﾉｯｸﾋﾟﾝ　φ3-20mm</t>
    <phoneticPr fontId="4"/>
  </si>
  <si>
    <t>PACK10-CIMRS5-16-0.1</t>
    <phoneticPr fontId="4"/>
  </si>
  <si>
    <t>シムリング　　　　　　6枚</t>
    <rPh sb="12" eb="13">
      <t>マイ</t>
    </rPh>
    <phoneticPr fontId="4"/>
  </si>
  <si>
    <t xml:space="preserve">PACK10-CIMRS4-8-0.5  </t>
    <phoneticPr fontId="4"/>
  </si>
  <si>
    <t>ｼﾑ PACK10-CIMRS　　　　6枚</t>
    <rPh sb="20" eb="21">
      <t>マイ</t>
    </rPh>
    <phoneticPr fontId="4"/>
  </si>
  <si>
    <t>配電ﾕﾆｯﾄ</t>
    <rPh sb="0" eb="2">
      <t>ハイデン</t>
    </rPh>
    <phoneticPr fontId="4"/>
  </si>
  <si>
    <t>MVSHM-3N03006-3D6-9BN8M</t>
    <phoneticPr fontId="4"/>
  </si>
  <si>
    <t>SETB0145-Z01 電磁弁+レギュラーﾕﾆｯﾄ取付板金</t>
    <phoneticPr fontId="4"/>
  </si>
  <si>
    <t>BCBFB4-6</t>
    <phoneticPr fontId="4"/>
  </si>
  <si>
    <t>六角穴付ボタンボルト　フランジ付タイプ</t>
    <phoneticPr fontId="4"/>
  </si>
  <si>
    <t>CSHCS-SUS-M5-18</t>
    <phoneticPr fontId="4"/>
  </si>
  <si>
    <t>六角穴付き皿ボルト</t>
    <phoneticPr fontId="4"/>
  </si>
  <si>
    <t>NCLA5-10-10</t>
    <phoneticPr fontId="4"/>
  </si>
  <si>
    <t>金属カラー　　並級</t>
    <phoneticPr fontId="4"/>
  </si>
  <si>
    <t>六角穴付ボルト－ステンレス　4本</t>
    <rPh sb="15" eb="16">
      <t>ホン</t>
    </rPh>
    <phoneticPr fontId="4"/>
  </si>
  <si>
    <t>DSDJ-PS-MS-37-2</t>
    <phoneticPr fontId="4"/>
  </si>
  <si>
    <t>MWI-COM-P10N10　</t>
    <phoneticPr fontId="4"/>
  </si>
  <si>
    <t>止め金具</t>
    <phoneticPr fontId="4"/>
  </si>
  <si>
    <t>ＪＡＰＰY</t>
    <phoneticPr fontId="4"/>
  </si>
  <si>
    <r>
      <t>カッチンダクト　　</t>
    </r>
    <r>
      <rPr>
        <b/>
        <sz val="11"/>
        <rFont val="ＭＳ Ｐゴシック"/>
        <family val="3"/>
        <charset val="128"/>
      </rPr>
      <t>390mmカット　2本</t>
    </r>
    <rPh sb="19" eb="20">
      <t>ホン</t>
    </rPh>
    <phoneticPr fontId="4"/>
  </si>
  <si>
    <r>
      <t>AW10-M5BG-A(0)→</t>
    </r>
    <r>
      <rPr>
        <sz val="11"/>
        <color indexed="10"/>
        <rFont val="ＭＳ Ｐゴシック"/>
        <family val="3"/>
        <charset val="128"/>
      </rPr>
      <t>AW10-M5BG-Aにて発注</t>
    </r>
    <phoneticPr fontId="4"/>
  </si>
  <si>
    <t>フィルタレギュレータ</t>
    <phoneticPr fontId="4"/>
  </si>
  <si>
    <t>SFA-101PN20(20個入）</t>
    <rPh sb="14" eb="15">
      <t>コ</t>
    </rPh>
    <rPh sb="15" eb="16">
      <t>ニュウ</t>
    </rPh>
    <phoneticPr fontId="4"/>
  </si>
  <si>
    <r>
      <t>AW10-M5BG-A(0)→</t>
    </r>
    <r>
      <rPr>
        <b/>
        <sz val="11"/>
        <color indexed="10"/>
        <rFont val="ＭＳ Ｐゴシック"/>
        <family val="3"/>
        <charset val="128"/>
      </rPr>
      <t>AW10-M5BG-Aにて発注</t>
    </r>
    <rPh sb="28" eb="30">
      <t>ハッチュウ</t>
    </rPh>
    <phoneticPr fontId="4"/>
  </si>
  <si>
    <t>Axend (ﾕｰｻﾞｰ：Cirtekﾌｨﾘﾋﾟﾝ)様　</t>
    <phoneticPr fontId="28"/>
  </si>
  <si>
    <t>ｹｼｰﾙ</t>
    <phoneticPr fontId="28"/>
  </si>
  <si>
    <t>Ｎo.205580</t>
    <phoneticPr fontId="28"/>
  </si>
  <si>
    <t>AXA300-HV+BEATRUM+ﾜｰｸ治具+ﾏｰｷﾝｸﾞﾌﾟﾚｰﾄ</t>
    <phoneticPr fontId="28"/>
  </si>
  <si>
    <t>図面NO.　SETB-0150-A01</t>
    <rPh sb="0" eb="2">
      <t>ズメン</t>
    </rPh>
    <phoneticPr fontId="28"/>
  </si>
  <si>
    <t xml:space="preserve">AXA300-HV-P </t>
    <phoneticPr fontId="28"/>
  </si>
  <si>
    <t>AXELIAｼﾘｰｽﾞAXA-HV（300角）　(PNP仕様）</t>
    <rPh sb="25" eb="30">
      <t>セミセシヨウ</t>
    </rPh>
    <phoneticPr fontId="28"/>
  </si>
  <si>
    <t>Axend Cirtek ﾌｨﾘﾋﾟﾝ</t>
    <phoneticPr fontId="4"/>
  </si>
  <si>
    <t>ケシール(齋藤）</t>
    <rPh sb="5" eb="7">
      <t>サイトウ</t>
    </rPh>
    <phoneticPr fontId="4"/>
  </si>
  <si>
    <t xml:space="preserve">205580 </t>
    <phoneticPr fontId="4"/>
  </si>
  <si>
    <t>SETB0150-A01　AXA300-HV+BEATRUM+ﾜｰｸ治具+ﾏｰｷﾝｸﾞﾌﾟﾚｰﾄ原価一覧　20230426</t>
    <phoneticPr fontId="4"/>
  </si>
  <si>
    <t>MVBLK-AMW-3DD-BWWW9</t>
    <phoneticPr fontId="4"/>
  </si>
  <si>
    <t>SETB0150-Y01　AXA-HV　ﾂｰﾙ治具板</t>
    <phoneticPr fontId="4"/>
  </si>
  <si>
    <r>
      <t>六角穴付ボルト  4</t>
    </r>
    <r>
      <rPr>
        <sz val="11"/>
        <color indexed="10"/>
        <rFont val="ＭＳ Ｐゴシック"/>
        <family val="3"/>
        <charset val="128"/>
      </rPr>
      <t>本　　  社内在庫使用</t>
    </r>
    <rPh sb="10" eb="11">
      <t>ホン</t>
    </rPh>
    <phoneticPr fontId="4"/>
  </si>
  <si>
    <r>
      <t xml:space="preserve">ノックピン　　　　 2　本　　　   </t>
    </r>
    <r>
      <rPr>
        <sz val="11"/>
        <rFont val="ＭＳ Ｐゴシック"/>
        <family val="3"/>
        <charset val="128"/>
      </rPr>
      <t>　</t>
    </r>
    <rPh sb="12" eb="13">
      <t>ホン</t>
    </rPh>
    <phoneticPr fontId="4"/>
  </si>
  <si>
    <t xml:space="preserve">SCB4-12 </t>
    <phoneticPr fontId="4"/>
  </si>
  <si>
    <t>JPLRS5-P6-B7</t>
    <phoneticPr fontId="4"/>
  </si>
  <si>
    <t>ﾜｰｸ治具受け部分</t>
    <rPh sb="3" eb="5">
      <t>ジグ</t>
    </rPh>
    <rPh sb="5" eb="6">
      <t>ウ</t>
    </rPh>
    <rPh sb="7" eb="9">
      <t>ブブン</t>
    </rPh>
    <phoneticPr fontId="4"/>
  </si>
  <si>
    <t>MVBLK-AMW-3DX-N1FJL</t>
    <phoneticPr fontId="4"/>
  </si>
  <si>
    <t>SETB0150-X01　ﾜｰｸ治具ﾍﾞｰｽ</t>
    <phoneticPr fontId="4"/>
  </si>
  <si>
    <t>AETGS8-22.5-SC5-M4-N4</t>
    <phoneticPr fontId="4"/>
  </si>
  <si>
    <t>AETGS10-38.5-SC15-M4-N4</t>
    <phoneticPr fontId="4"/>
  </si>
  <si>
    <t>AJPNGB4-P5.95-B6.5-G5-RAC</t>
    <phoneticPr fontId="4"/>
  </si>
  <si>
    <t>位置決めピン　高硬度ステンレス　R・テーパ・テーパR　－　全ねじ　－</t>
    <phoneticPr fontId="4"/>
  </si>
  <si>
    <t>ALSBG8-37-M4-N4</t>
    <phoneticPr fontId="4"/>
  </si>
  <si>
    <t>ノックピン　プラス公差　端部形状　2本</t>
    <rPh sb="18" eb="19">
      <t>ホン</t>
    </rPh>
    <phoneticPr fontId="4"/>
  </si>
  <si>
    <t>まとめて注文</t>
    <rPh sb="4" eb="6">
      <t>チュウモン</t>
    </rPh>
    <phoneticPr fontId="4"/>
  </si>
  <si>
    <t>MVBLK-AMW-3DX-XWDYA</t>
    <phoneticPr fontId="4"/>
  </si>
  <si>
    <t>SETB0150-X02　ﾊﾞｷﾞｭｳｰﾑｸﾘｰﾆﾝｸﾞﾕﾆｯﾄ受け</t>
    <phoneticPr fontId="4"/>
  </si>
  <si>
    <t>MVBLK-AMW-3DD-47BTW</t>
    <phoneticPr fontId="4"/>
  </si>
  <si>
    <t>SETB0150-X03　拭き取りステージ　拭き取りステージ</t>
    <phoneticPr fontId="4"/>
  </si>
  <si>
    <r>
      <t>六角穴付ボルト  2</t>
    </r>
    <r>
      <rPr>
        <sz val="11"/>
        <color indexed="10"/>
        <rFont val="ＭＳ Ｐゴシック"/>
        <family val="3"/>
        <charset val="128"/>
      </rPr>
      <t>本　　  社内在庫使用</t>
    </r>
    <rPh sb="10" eb="11">
      <t>ホン</t>
    </rPh>
    <phoneticPr fontId="4"/>
  </si>
  <si>
    <t>MVSHM-3N03004-3DD-22TG4</t>
    <phoneticPr fontId="4"/>
  </si>
  <si>
    <t>SETB0150-X04　ﾏｰｷﾝｸﾞﾌﾟﾚｰﾄ</t>
    <phoneticPr fontId="4"/>
  </si>
  <si>
    <t>SFB3-6</t>
    <phoneticPr fontId="4"/>
  </si>
  <si>
    <t>六角穴付皿ボルト　－ステンレス</t>
    <phoneticPr fontId="4"/>
  </si>
  <si>
    <t>MVBLK-AMW-3DD-SYSFP</t>
    <phoneticPr fontId="4"/>
  </si>
  <si>
    <t>SETB0150-X05　ﾜｰｸ治具受け</t>
    <phoneticPr fontId="4"/>
  </si>
  <si>
    <t>AFPBA5-P5.95-L8-B3</t>
    <phoneticPr fontId="4"/>
  </si>
  <si>
    <t>位置決めピン　高硬度ステンレス　大頭テーパ　－圧入－</t>
    <phoneticPr fontId="4"/>
  </si>
  <si>
    <t>AFPBA5-P7.95-L8-B3</t>
    <phoneticPr fontId="4"/>
  </si>
  <si>
    <t>MS3-10 ノックピン</t>
    <phoneticPr fontId="4"/>
  </si>
  <si>
    <t>ノックピン　プラス公差　端部形状　20本</t>
    <rPh sb="19" eb="20">
      <t>ホン</t>
    </rPh>
    <phoneticPr fontId="4"/>
  </si>
  <si>
    <r>
      <t>六角穴付ボルト  8</t>
    </r>
    <r>
      <rPr>
        <sz val="11"/>
        <rFont val="ＭＳ Ｐゴシック"/>
        <family val="3"/>
        <charset val="128"/>
      </rPr>
      <t xml:space="preserve">本　　 </t>
    </r>
    <rPh sb="10" eb="11">
      <t>ホン</t>
    </rPh>
    <phoneticPr fontId="4"/>
  </si>
  <si>
    <r>
      <t>六角穴付ボルト  6</t>
    </r>
    <r>
      <rPr>
        <sz val="11"/>
        <color indexed="10"/>
        <rFont val="ＭＳ Ｐゴシック"/>
        <family val="3"/>
        <charset val="128"/>
      </rPr>
      <t>本　　  社内在庫使用</t>
    </r>
    <rPh sb="10" eb="11">
      <t>ホン</t>
    </rPh>
    <phoneticPr fontId="4"/>
  </si>
  <si>
    <t>WGLS-30-10-12</t>
    <phoneticPr fontId="4"/>
  </si>
  <si>
    <t>ワークガイド　Ｌ字型タイプ</t>
    <phoneticPr fontId="4"/>
  </si>
  <si>
    <t>ﾉｽﾞﾙｸﾘｰﾆﾝｸﾞ</t>
    <phoneticPr fontId="4"/>
  </si>
  <si>
    <t>5-079-01　</t>
    <phoneticPr fontId="4"/>
  </si>
  <si>
    <t>ミニカップ（PP製）　5mL　100個入　No.5</t>
    <phoneticPr fontId="4"/>
  </si>
  <si>
    <t>4Week</t>
    <phoneticPr fontId="4"/>
  </si>
  <si>
    <t>155180-Z006</t>
    <phoneticPr fontId="4"/>
  </si>
  <si>
    <t>バキュームトップ</t>
    <phoneticPr fontId="4"/>
  </si>
  <si>
    <t>155180-Z007　</t>
    <phoneticPr fontId="4"/>
  </si>
  <si>
    <t>バキュームパイプ</t>
    <phoneticPr fontId="4"/>
  </si>
  <si>
    <t>155180-Z005</t>
    <phoneticPr fontId="4"/>
  </si>
  <si>
    <t>バキュームベース</t>
    <phoneticPr fontId="4"/>
  </si>
  <si>
    <t>FTCLSS-V2.0-D6-H20-T2-L12.0</t>
    <phoneticPr fontId="4"/>
  </si>
  <si>
    <t>金属カラー　－ツバ付タイプ　並級/精密級－</t>
    <phoneticPr fontId="4"/>
  </si>
  <si>
    <t>FWRBNA-D10-V2-T5</t>
    <phoneticPr fontId="4"/>
  </si>
  <si>
    <t>MNCNL6-1</t>
    <phoneticPr fontId="4"/>
  </si>
  <si>
    <t>在庫使用　　　2個　</t>
    <phoneticPr fontId="4"/>
  </si>
  <si>
    <t>SRP6</t>
    <phoneticPr fontId="4"/>
  </si>
  <si>
    <t>吸着パッド　ソフトタイプ・ベローズタイプ</t>
    <phoneticPr fontId="4"/>
  </si>
  <si>
    <t>WRBNA10-6-3</t>
    <phoneticPr fontId="4"/>
  </si>
  <si>
    <t>10日目</t>
    <rPh sb="2" eb="3">
      <t>ヒ</t>
    </rPh>
    <rPh sb="3" eb="4">
      <t>メ</t>
    </rPh>
    <phoneticPr fontId="4"/>
  </si>
  <si>
    <r>
      <t>ZX1101-J15LZ-E</t>
    </r>
    <r>
      <rPr>
        <sz val="11"/>
        <color indexed="10"/>
        <rFont val="ＭＳ Ｐゴシック"/>
        <family val="3"/>
        <charset val="128"/>
      </rPr>
      <t>55C</t>
    </r>
    <phoneticPr fontId="4"/>
  </si>
  <si>
    <r>
      <t>真空発生エジェクタ　　</t>
    </r>
    <r>
      <rPr>
        <sz val="11"/>
        <color indexed="10"/>
        <rFont val="ＭＳ Ｐゴシック"/>
        <family val="3"/>
        <charset val="128"/>
      </rPr>
      <t>PNP仕様</t>
    </r>
    <rPh sb="11" eb="16">
      <t>セミセシヨウ</t>
    </rPh>
    <phoneticPr fontId="4"/>
  </si>
  <si>
    <t>ZX1101-J15LZ-E55C Z Series(ZX1101) 1個 SMC 【通販モノタロウ】 (monotaro.com)</t>
  </si>
  <si>
    <t>継手　ｲｼﾞｪｸﾀｰ用</t>
    <phoneticPr fontId="4"/>
  </si>
  <si>
    <t>継手　ｲｼﾞｪｸﾀｰ用</t>
  </si>
  <si>
    <t>USTEL6</t>
    <phoneticPr fontId="4"/>
  </si>
  <si>
    <t>ワンタッチ継手　ユニオンティ</t>
    <phoneticPr fontId="4"/>
  </si>
  <si>
    <t>MVSHM-3N03002-3DD-41Y7L</t>
    <phoneticPr fontId="4"/>
  </si>
  <si>
    <t>SETB0150-Z03 電磁弁+レギュラーﾕﾆｯﾄ取付板金</t>
    <phoneticPr fontId="4"/>
  </si>
  <si>
    <r>
      <t>平座金－単品販売－　M4用　16</t>
    </r>
    <r>
      <rPr>
        <b/>
        <sz val="11"/>
        <color rgb="FFFF0000"/>
        <rFont val="ＭＳ Ｐゴシック"/>
        <family val="3"/>
        <charset val="128"/>
      </rPr>
      <t>個</t>
    </r>
    <r>
      <rPr>
        <sz val="11"/>
        <color rgb="FFFF0000"/>
        <rFont val="ＭＳ Ｐゴシック"/>
        <family val="3"/>
        <charset val="128"/>
      </rPr>
      <t>　</t>
    </r>
    <rPh sb="12" eb="13">
      <t>ヨウ</t>
    </rPh>
    <rPh sb="16" eb="17">
      <t>コ</t>
    </rPh>
    <phoneticPr fontId="4"/>
  </si>
  <si>
    <t>在庫使用　　　16個　</t>
    <phoneticPr fontId="4"/>
  </si>
  <si>
    <t>六角穴付ボルト－ステンレス　2本</t>
    <rPh sb="15" eb="16">
      <t>ホン</t>
    </rPh>
    <phoneticPr fontId="4"/>
  </si>
  <si>
    <t>SCB5-18</t>
    <phoneticPr fontId="4"/>
  </si>
  <si>
    <t>PDDU-PT-MS-9-2.5-02S</t>
    <phoneticPr fontId="4"/>
  </si>
  <si>
    <t>7日目</t>
    <rPh sb="1" eb="2">
      <t>ヒ</t>
    </rPh>
    <rPh sb="2" eb="3">
      <t>メ</t>
    </rPh>
    <phoneticPr fontId="4"/>
  </si>
  <si>
    <r>
      <t>KCC7-22000-210226-401</t>
    </r>
    <r>
      <rPr>
        <sz val="11"/>
        <color rgb="FFFF0000"/>
        <rFont val="游ゴシック"/>
        <family val="3"/>
        <charset val="128"/>
        <scheme val="minor"/>
      </rPr>
      <t>➡ｷｬﾝｾﾙ</t>
    </r>
    <phoneticPr fontId="4"/>
  </si>
  <si>
    <t>R03ｺﾈｸﾀ ﾊｰﾈｽ　BEATRUM　HEATER　5m</t>
    <phoneticPr fontId="4"/>
  </si>
  <si>
    <r>
      <t>KCC7-18700-210226-402</t>
    </r>
    <r>
      <rPr>
        <sz val="11"/>
        <color rgb="FFFF0000"/>
        <rFont val="游ゴシック"/>
        <family val="3"/>
        <charset val="128"/>
        <scheme val="minor"/>
      </rPr>
      <t>➡ｷｬﾝｾﾙ</t>
    </r>
    <phoneticPr fontId="4"/>
  </si>
  <si>
    <t>R03ｺﾈｸﾀ ﾊｰﾈｽ　BEATRUM　SOL　5m</t>
    <phoneticPr fontId="4"/>
  </si>
  <si>
    <t>カッチンダクト</t>
    <phoneticPr fontId="4"/>
  </si>
  <si>
    <r>
      <t>AW10-M5BG-A(0)→</t>
    </r>
    <r>
      <rPr>
        <sz val="11"/>
        <color rgb="FFFF0000"/>
        <rFont val="游ゴシック"/>
        <family val="3"/>
        <charset val="128"/>
        <scheme val="minor"/>
      </rPr>
      <t>AW10-M5BG-Aにて発注</t>
    </r>
    <rPh sb="28" eb="30">
      <t>ハッチュウ</t>
    </rPh>
    <phoneticPr fontId="4"/>
  </si>
  <si>
    <t>株式会社カネヒデ(村松石油株式会社)</t>
    <rPh sb="0" eb="4">
      <t>カブシキガイシャ</t>
    </rPh>
    <rPh sb="9" eb="11">
      <t>ムラマツ</t>
    </rPh>
    <rPh sb="11" eb="13">
      <t>セキユ</t>
    </rPh>
    <rPh sb="13" eb="17">
      <t>カブシキガイシャ</t>
    </rPh>
    <phoneticPr fontId="4"/>
  </si>
  <si>
    <t>30ccﾐﾆｶｯﾌﾟ</t>
  </si>
  <si>
    <t>見積No.287473-1</t>
  </si>
  <si>
    <t>ﾌｨﾙﾀｰﾚｷﾞｭﾚｰﾀ</t>
  </si>
  <si>
    <t>見積No.22-23-00629A</t>
    <rPh sb="0" eb="2">
      <t>ミツモリ</t>
    </rPh>
    <phoneticPr fontId="4"/>
  </si>
  <si>
    <t>ｴｱ継手</t>
  </si>
  <si>
    <t>G46-2-01-C</t>
  </si>
  <si>
    <t>圧力計</t>
  </si>
  <si>
    <t>KQ2LF04-01A</t>
    <phoneticPr fontId="4"/>
  </si>
  <si>
    <t>ARP20K-01H-1</t>
    <phoneticPr fontId="4"/>
  </si>
  <si>
    <t>ﾚｷﾞｭﾚｰﾀ</t>
  </si>
  <si>
    <t>KQ2L04-01AS</t>
    <phoneticPr fontId="4"/>
  </si>
  <si>
    <t>KQ2U04-00A</t>
    <phoneticPr fontId="4"/>
  </si>
  <si>
    <t>MSHRT3</t>
    <phoneticPr fontId="4"/>
  </si>
  <si>
    <t>手動ﾊﾞﾙﾌﾞ</t>
    <phoneticPr fontId="4"/>
  </si>
  <si>
    <t>206508(NORIKANE)で発注済み</t>
    <rPh sb="17" eb="20">
      <t>ハッチュウズ</t>
    </rPh>
    <phoneticPr fontId="4"/>
  </si>
  <si>
    <t>MVSHM-3N02052-3ES-6FYBC</t>
    <phoneticPr fontId="4"/>
  </si>
  <si>
    <t>SETE0158-Z01エア元ブラケット</t>
    <phoneticPr fontId="4"/>
  </si>
  <si>
    <t>MVSHM-3N02050-3ES-9DKRP</t>
    <phoneticPr fontId="4"/>
  </si>
  <si>
    <t>SETE0158-Z02レギュレータパネル</t>
    <phoneticPr fontId="4"/>
  </si>
  <si>
    <t>MVSHM-3N02058-3ES-W5SHX</t>
  </si>
  <si>
    <t>SETE0158-Z03レギュレータ固定ブラケット</t>
    <phoneticPr fontId="4"/>
  </si>
  <si>
    <t>HFS5-2040-215</t>
    <phoneticPr fontId="4"/>
  </si>
  <si>
    <t>SHNTU5-5</t>
    <phoneticPr fontId="4"/>
  </si>
  <si>
    <t>先入れﾅｯﾄ</t>
  </si>
  <si>
    <t>HFCB5-2040-B</t>
    <phoneticPr fontId="4"/>
  </si>
  <si>
    <t>CHBS5-8</t>
    <phoneticPr fontId="4"/>
  </si>
  <si>
    <t>HNTT5-5</t>
    <phoneticPr fontId="4"/>
  </si>
  <si>
    <t>KBXA-SUD-T1.5-A100-B100-L80</t>
    <phoneticPr fontId="4"/>
  </si>
  <si>
    <t>MVSHM-3N02050-3ES-DJYC2</t>
    <phoneticPr fontId="4"/>
  </si>
  <si>
    <t>SETE0158-Z04ボックス受け</t>
    <phoneticPr fontId="4"/>
  </si>
  <si>
    <t>MVSHM-3N02050-3ES-EY7ZS</t>
    <phoneticPr fontId="4"/>
  </si>
  <si>
    <t>SETE0158-Z05カップ受け</t>
    <phoneticPr fontId="4"/>
  </si>
  <si>
    <r>
      <rPr>
        <sz val="11"/>
        <color indexed="10"/>
        <rFont val="ＭＳ Ｐゴシック"/>
        <family val="3"/>
        <charset val="128"/>
      </rPr>
      <t>ﾐｽﾐより製作不可の連絡あり、キャンセル済み。2</t>
    </r>
    <r>
      <rPr>
        <sz val="11"/>
        <color theme="1"/>
        <rFont val="游ゴシック"/>
        <family val="2"/>
        <charset val="128"/>
        <scheme val="minor"/>
      </rPr>
      <t>06508(NORIKANE)で発注済み</t>
    </r>
    <rPh sb="5" eb="9">
      <t>セイサクフカ</t>
    </rPh>
    <rPh sb="10" eb="12">
      <t>レンラク</t>
    </rPh>
    <rPh sb="20" eb="21">
      <t>ズ</t>
    </rPh>
    <rPh sb="40" eb="43">
      <t>ハッチュウズ</t>
    </rPh>
    <phoneticPr fontId="4"/>
  </si>
  <si>
    <t>MVSHM-3N02050-3FG-9LDBA</t>
    <phoneticPr fontId="4"/>
  </si>
  <si>
    <t>SETE0158-Z05Dカップ受け</t>
    <phoneticPr fontId="4"/>
  </si>
  <si>
    <r>
      <rPr>
        <sz val="11"/>
        <color indexed="10"/>
        <rFont val="ＭＳ Ｐゴシック"/>
        <family val="3"/>
        <charset val="128"/>
      </rPr>
      <t>7/3 ﾐｽﾐより製作不可の連絡あり、キャンセル連絡済み。</t>
    </r>
    <r>
      <rPr>
        <sz val="11"/>
        <color theme="1"/>
        <rFont val="游ゴシック"/>
        <family val="2"/>
        <charset val="128"/>
        <scheme val="minor"/>
      </rPr>
      <t xml:space="preserve"> 206508(NORIKANE)で発注済み</t>
    </r>
    <rPh sb="24" eb="26">
      <t>レンラク</t>
    </rPh>
    <rPh sb="26" eb="27">
      <t>ズ</t>
    </rPh>
    <rPh sb="47" eb="50">
      <t>ハッチュウズ</t>
    </rPh>
    <phoneticPr fontId="4"/>
  </si>
  <si>
    <t>MVSHM-3N02050-3EZ-Y3NRM</t>
    <phoneticPr fontId="4"/>
  </si>
  <si>
    <t>MSYC4-12</t>
    <phoneticPr fontId="4"/>
  </si>
  <si>
    <t>段付き平行ﾋﾟﾝ</t>
    <phoneticPr fontId="4"/>
  </si>
  <si>
    <t>MVBLK-AMW-3ER-U6H6P</t>
    <phoneticPr fontId="4"/>
  </si>
  <si>
    <t>SETE0158-Y01ツール板</t>
    <phoneticPr fontId="4"/>
  </si>
  <si>
    <t>MVSHM-3N02000-3ER-3M58R</t>
    <phoneticPr fontId="4"/>
  </si>
  <si>
    <t>SETE0158-Y02シリンジガイド</t>
    <phoneticPr fontId="4"/>
  </si>
  <si>
    <t>MVSHM-3N02050-3FK-NLM8F</t>
    <phoneticPr fontId="4"/>
  </si>
  <si>
    <t>SETE0158-Z05Eカップ受け</t>
    <phoneticPr fontId="4"/>
  </si>
  <si>
    <t>CSH-SUS-M4-30</t>
    <phoneticPr fontId="4"/>
  </si>
  <si>
    <t>鍋屋</t>
    <rPh sb="0" eb="2">
      <t>ナベヤ</t>
    </rPh>
    <phoneticPr fontId="4"/>
  </si>
  <si>
    <t>SCBS-M4-12-FB</t>
    <phoneticPr fontId="4"/>
  </si>
  <si>
    <t>圧入ﾉﾌﾞ(10入)</t>
  </si>
  <si>
    <t>MVBLK-AMW-3ES-B9HER</t>
    <phoneticPr fontId="4"/>
  </si>
  <si>
    <t>SETE0158-X01ベース板</t>
    <phoneticPr fontId="4"/>
  </si>
  <si>
    <t>MVBLK-AMW-3ES-FLF6T</t>
    <phoneticPr fontId="4"/>
  </si>
  <si>
    <t>SETE0158-X02レール</t>
    <phoneticPr fontId="4"/>
  </si>
  <si>
    <t>MVBLK-AMW-3ES-L8M23</t>
    <phoneticPr fontId="4"/>
  </si>
  <si>
    <t>SETE0158-X03ガイドレール</t>
    <phoneticPr fontId="4"/>
  </si>
  <si>
    <t>MVBLK-AMW-3ES-2M9TP</t>
    <phoneticPr fontId="4"/>
  </si>
  <si>
    <t>SETE0158-X04ロックブロック</t>
    <phoneticPr fontId="4"/>
  </si>
  <si>
    <t>NEDUL-PT-SB-9-3</t>
    <phoneticPr fontId="4"/>
  </si>
  <si>
    <t>Dsub9Pｹｰﾌﾞﾙ</t>
  </si>
  <si>
    <t>MVSHM-3N02050-3FP-CR55D</t>
    <phoneticPr fontId="4"/>
  </si>
  <si>
    <t>SETE0158-Z05Fカップ受け</t>
    <phoneticPr fontId="4"/>
  </si>
  <si>
    <t>有限会社森田製作所</t>
    <phoneticPr fontId="4"/>
  </si>
  <si>
    <t>SETE0159-X01</t>
    <phoneticPr fontId="4"/>
  </si>
  <si>
    <t>206554(NORIKANE)で発注済み。</t>
    <rPh sb="17" eb="20">
      <t>ハッチュウズ</t>
    </rPh>
    <phoneticPr fontId="4"/>
  </si>
  <si>
    <t>発注№59944</t>
    <rPh sb="0" eb="3">
      <t>ハッチュウナンバー</t>
    </rPh>
    <phoneticPr fontId="4"/>
  </si>
  <si>
    <t>ジェコー㈱(第一実業㈱)</t>
    <rPh sb="6" eb="10">
      <t>ダイイチジツギョウ</t>
    </rPh>
    <phoneticPr fontId="4"/>
  </si>
  <si>
    <t>206935(NORIKANE)で発注済み。</t>
    <phoneticPr fontId="4"/>
  </si>
  <si>
    <t>NO.206992</t>
    <phoneticPr fontId="4"/>
  </si>
  <si>
    <t>JR3203　　　 3軸ﾛﾎﾞｯﾄ (内部ｽｲｯﾁ仕様)　</t>
    <rPh sb="19" eb="21">
      <t>ナイブ</t>
    </rPh>
    <phoneticPr fontId="4"/>
  </si>
  <si>
    <r>
      <t>JR3203　　　SRS-S203　</t>
    </r>
    <r>
      <rPr>
        <b/>
        <sz val="11"/>
        <color indexed="10"/>
        <rFont val="ＭＳ Ｐゴシック"/>
        <family val="3"/>
        <charset val="128"/>
      </rPr>
      <t>　</t>
    </r>
    <r>
      <rPr>
        <sz val="11"/>
        <color theme="1"/>
        <rFont val="游ゴシック"/>
        <family val="2"/>
        <charset val="128"/>
        <scheme val="minor"/>
      </rPr>
      <t>　　</t>
    </r>
    <r>
      <rPr>
        <b/>
        <sz val="11"/>
        <color indexed="30"/>
        <rFont val="ＭＳ Ｐゴシック"/>
        <family val="3"/>
        <charset val="128"/>
      </rPr>
      <t>　社内在庫品</t>
    </r>
    <rPh sb="22" eb="24">
      <t>シャナイ</t>
    </rPh>
    <rPh sb="24" eb="26">
      <t>ザイコ</t>
    </rPh>
    <rPh sb="26" eb="27">
      <t>ヒン</t>
    </rPh>
    <phoneticPr fontId="4"/>
  </si>
  <si>
    <t>JR3-TB2     JR3000用ﾃｨｰﾁﾝｸﾞﾎﾞｯｸｽ2</t>
    <rPh sb="18" eb="19">
      <t>ヨウ</t>
    </rPh>
    <phoneticPr fontId="4"/>
  </si>
  <si>
    <r>
      <t>SRO-TB500　　JR3000用ﾃｨｰﾁﾝｸﾞﾎﾞｯｸｽ2　　</t>
    </r>
    <r>
      <rPr>
        <sz val="11"/>
        <color indexed="30"/>
        <rFont val="ＭＳ Ｐゴシック"/>
        <family val="3"/>
        <charset val="128"/>
      </rPr>
      <t>　</t>
    </r>
    <r>
      <rPr>
        <b/>
        <sz val="11"/>
        <color indexed="30"/>
        <rFont val="ＭＳ Ｐゴシック"/>
        <family val="3"/>
        <charset val="128"/>
      </rPr>
      <t>　社内在庫品</t>
    </r>
    <phoneticPr fontId="4"/>
  </si>
  <si>
    <t>MVBLK-AMW-3ER-GHT6S</t>
    <phoneticPr fontId="4"/>
  </si>
  <si>
    <r>
      <t>SETB0157-Y01</t>
    </r>
    <r>
      <rPr>
        <b/>
        <sz val="11"/>
        <color indexed="10"/>
        <rFont val="ＭＳ Ｐゴシック"/>
        <family val="3"/>
        <charset val="128"/>
      </rPr>
      <t>-1</t>
    </r>
    <r>
      <rPr>
        <sz val="11"/>
        <color indexed="8"/>
        <rFont val="ＭＳ Ｐゴシック"/>
        <family val="3"/>
        <charset val="128"/>
      </rPr>
      <t>　万能ツールﾌﾞﾗｹｯﾄ　1  位置決めピン変更ﾀｲﾌﾟ1</t>
    </r>
    <phoneticPr fontId="4"/>
  </si>
  <si>
    <t>JRN-SET　DSP-L2000</t>
    <phoneticPr fontId="4"/>
  </si>
  <si>
    <t>Ｎo.207216</t>
    <phoneticPr fontId="28"/>
  </si>
  <si>
    <t>①</t>
    <phoneticPr fontId="28"/>
  </si>
  <si>
    <t>MedusaNGA 01 ﾘｰﾄﾞﾌﾚｰﾑd治具　</t>
    <phoneticPr fontId="28"/>
  </si>
  <si>
    <t>AXA卓上ﾛﾎﾞｯﾄ ﾜｰｸ MedusaNGA 01 ﾘｰﾄﾞﾌﾚｰﾑd治具　</t>
    <rPh sb="0" eb="5">
      <t>チサチタクジョウ</t>
    </rPh>
    <phoneticPr fontId="28"/>
  </si>
  <si>
    <t>8日目</t>
    <rPh sb="1" eb="2">
      <t>ヒ</t>
    </rPh>
    <rPh sb="2" eb="3">
      <t>メ</t>
    </rPh>
    <phoneticPr fontId="28"/>
  </si>
  <si>
    <t>meviy</t>
    <phoneticPr fontId="28"/>
  </si>
  <si>
    <t>ﾐｽﾐ</t>
    <phoneticPr fontId="28"/>
  </si>
  <si>
    <t>MVBLK-AMW-3FM-3W45Y</t>
    <phoneticPr fontId="28"/>
  </si>
  <si>
    <t>SETB0150-X06-2　ﾜｰｸ治具　Type1</t>
    <phoneticPr fontId="28"/>
  </si>
  <si>
    <t>WP43D4E69B00</t>
    <phoneticPr fontId="28"/>
  </si>
  <si>
    <t>1日目</t>
    <rPh sb="1" eb="2">
      <t>ヒ</t>
    </rPh>
    <rPh sb="2" eb="3">
      <t>メ</t>
    </rPh>
    <phoneticPr fontId="28"/>
  </si>
  <si>
    <t xml:space="preserve"> ノックピン　　24本</t>
    <rPh sb="10" eb="11">
      <t>ホン</t>
    </rPh>
    <phoneticPr fontId="28"/>
  </si>
  <si>
    <t>WP43D4E59300</t>
    <phoneticPr fontId="28"/>
  </si>
  <si>
    <t>６日目</t>
    <rPh sb="1" eb="2">
      <t>ヒ</t>
    </rPh>
    <rPh sb="2" eb="3">
      <t>メ</t>
    </rPh>
    <phoneticPr fontId="28"/>
  </si>
  <si>
    <t>MVBLK-SUB-3FX-S1RR9</t>
    <phoneticPr fontId="28"/>
  </si>
  <si>
    <t>SETB0150-X09-1 ﾜｰｸ位置決め部品</t>
    <phoneticPr fontId="28"/>
  </si>
  <si>
    <t xml:space="preserve"> ノックピン　2×2本</t>
    <rPh sb="10" eb="11">
      <t>ホン</t>
    </rPh>
    <phoneticPr fontId="28"/>
  </si>
  <si>
    <t>CBSST3-5</t>
    <phoneticPr fontId="28"/>
  </si>
  <si>
    <t xml:space="preserve"> 低頭六角穴付ボルト　 　2×2本</t>
    <rPh sb="16" eb="17">
      <t>ホン</t>
    </rPh>
    <phoneticPr fontId="28"/>
  </si>
  <si>
    <t>2日目</t>
    <rPh sb="1" eb="2">
      <t>ヒ</t>
    </rPh>
    <rPh sb="2" eb="3">
      <t>メ</t>
    </rPh>
    <phoneticPr fontId="28"/>
  </si>
  <si>
    <t>RBFMFA0.5-209-39</t>
    <phoneticPr fontId="28"/>
  </si>
  <si>
    <t xml:space="preserve">ﾌｯｿｺﾞﾑｼｰﾄ ｼｰﾙﾂｷ RBFMFA </t>
    <phoneticPr fontId="28"/>
  </si>
  <si>
    <t>WP43DB99D100</t>
  </si>
  <si>
    <t>日立Astemo(日本電計)</t>
    <rPh sb="0" eb="2">
      <t>ヒタチ</t>
    </rPh>
    <rPh sb="9" eb="13">
      <t>ニホンデンケイ</t>
    </rPh>
    <phoneticPr fontId="4"/>
  </si>
  <si>
    <t>MVSHM-3N02002-3FG-CD592</t>
    <phoneticPr fontId="4"/>
  </si>
  <si>
    <t>SETE0164-Y01センサ板</t>
    <phoneticPr fontId="4"/>
  </si>
  <si>
    <t>207264(NORIKANE)で発注済み</t>
    <rPh sb="17" eb="20">
      <t>ハッチュウズ</t>
    </rPh>
    <phoneticPr fontId="4"/>
  </si>
  <si>
    <t>MVSHM-3N02058-3FG-DUEL1</t>
    <phoneticPr fontId="4"/>
  </si>
  <si>
    <t>SETE0164-Y02LED照明取付板</t>
    <phoneticPr fontId="4"/>
  </si>
  <si>
    <t>ASTIﾍﾞﾄﾅﾑ(第一商事)</t>
    <phoneticPr fontId="4"/>
  </si>
  <si>
    <t>JRN用IOｹｰﾌﾞﾙ</t>
    <rPh sb="3" eb="4">
      <t>ヨウ</t>
    </rPh>
    <phoneticPr fontId="4"/>
  </si>
  <si>
    <t>207006（NORIKANE)で発注済み</t>
    <rPh sb="17" eb="20">
      <t>ハッチュウズ</t>
    </rPh>
    <phoneticPr fontId="4"/>
  </si>
  <si>
    <t>富士化学産業株式会社</t>
    <rPh sb="0" eb="6">
      <t>フジカガクサンギョウ</t>
    </rPh>
    <rPh sb="6" eb="10">
      <t>カブシキガイシャ</t>
    </rPh>
    <phoneticPr fontId="4"/>
  </si>
  <si>
    <t>AH164-TGLG11E3</t>
    <phoneticPr fontId="4"/>
  </si>
  <si>
    <t>照光式押しﾎﾞﾀﾝ</t>
  </si>
  <si>
    <t xml:space="preserve">見積No.3096513  </t>
    <rPh sb="0" eb="2">
      <t>ミツモリ</t>
    </rPh>
    <phoneticPr fontId="4"/>
  </si>
  <si>
    <t>リキッド</t>
    <phoneticPr fontId="4"/>
  </si>
  <si>
    <t>MNJ-01S</t>
    <phoneticPr fontId="4"/>
  </si>
  <si>
    <t>ﾙｱｰｱﾀﾞﾌﾟﾀ</t>
  </si>
  <si>
    <t>F-4000-A</t>
    <phoneticPr fontId="4"/>
  </si>
  <si>
    <t>ﾋｭｰｽﾞﾎﾙﾀﾞ</t>
  </si>
  <si>
    <t>207163(NORIKANE)で発注済み。</t>
    <rPh sb="17" eb="20">
      <t>ハッチュウズ</t>
    </rPh>
    <phoneticPr fontId="4"/>
  </si>
  <si>
    <t>OA-W-1609</t>
    <phoneticPr fontId="4"/>
  </si>
  <si>
    <t>ｹｰﾌﾞﾙｸﾗﾝﾌﾟ</t>
  </si>
  <si>
    <t>3P-3</t>
    <phoneticPr fontId="4"/>
  </si>
  <si>
    <t>ACｺｰﾄﾞ</t>
  </si>
  <si>
    <t>NNK</t>
    <phoneticPr fontId="4"/>
  </si>
  <si>
    <t>CW-SB21NMKZMEF</t>
    <phoneticPr fontId="4"/>
  </si>
  <si>
    <t>ﾈｵﾝ照光ﾛｯｶｽｲｯﾁ @1/3</t>
    <phoneticPr fontId="4"/>
  </si>
  <si>
    <t>富士端子</t>
    <rPh sb="0" eb="2">
      <t>フジ</t>
    </rPh>
    <rPh sb="2" eb="4">
      <t>タンシ</t>
    </rPh>
    <phoneticPr fontId="4"/>
  </si>
  <si>
    <t>FGBO-250V-1A-2P-PBF</t>
    <phoneticPr fontId="4"/>
  </si>
  <si>
    <t>ﾋｭｰｽﾞ @1/2</t>
    <phoneticPr fontId="4"/>
  </si>
  <si>
    <t>BDDU-PT-B-9-0.3</t>
    <phoneticPr fontId="4"/>
  </si>
  <si>
    <t>D-Sub9Pｺﾈｸﾀ(ｵｽ)</t>
  </si>
  <si>
    <t>C06UL-09M-09F-906</t>
    <phoneticPr fontId="4"/>
  </si>
  <si>
    <t>D-Sub9Pｺﾈｸﾀﾊｰﾈｽ</t>
  </si>
  <si>
    <t>BDDU-ST-B-9-0.3</t>
    <phoneticPr fontId="4"/>
  </si>
  <si>
    <t>D-Sub9Pｺﾈｸﾀ(ﾒｽ)</t>
  </si>
  <si>
    <t>NEDUL-PT-JS-9-2</t>
    <phoneticPr fontId="4"/>
  </si>
  <si>
    <t>e-CON(3Pﾒｽ黄)</t>
  </si>
  <si>
    <t>37103-2206-000FL-8P</t>
    <phoneticPr fontId="4"/>
  </si>
  <si>
    <t>e-CON(3Pｵｽ灰)</t>
  </si>
  <si>
    <t>MRB-190</t>
    <phoneticPr fontId="4"/>
  </si>
  <si>
    <t>CBSTS4-6</t>
    <phoneticPr fontId="4"/>
  </si>
  <si>
    <t>ESP20-20-24</t>
    <phoneticPr fontId="4"/>
  </si>
  <si>
    <t>ｽｲｯﾁﾝｸﾞ電源</t>
  </si>
  <si>
    <t>ESAW-TCM310-5P</t>
    <phoneticPr fontId="4"/>
  </si>
  <si>
    <t>COM端子台 @2/5</t>
    <phoneticPr fontId="4"/>
  </si>
  <si>
    <t>AL6M-P4A</t>
    <phoneticPr fontId="4"/>
  </si>
  <si>
    <t>LED表示灯</t>
  </si>
  <si>
    <t>ELS1211-DA</t>
    <phoneticPr fontId="4"/>
  </si>
  <si>
    <t>非常停止ｽｲｯﾁ</t>
  </si>
  <si>
    <t>TL-W20ME1 2M</t>
    <phoneticPr fontId="4"/>
  </si>
  <si>
    <t>近接ｾﾝｻ</t>
  </si>
  <si>
    <t>7/4 発注キャンセルしました。</t>
    <rPh sb="4" eb="6">
      <t>ハッチュウ</t>
    </rPh>
    <phoneticPr fontId="4"/>
  </si>
  <si>
    <t>TL-W20ME15 5M</t>
    <phoneticPr fontId="4"/>
  </si>
  <si>
    <t>近接ｾﾝｻ　異周波ﾀｲﾌﾟ</t>
    <rPh sb="6" eb="9">
      <t>イシュウハ</t>
    </rPh>
    <phoneticPr fontId="4"/>
  </si>
  <si>
    <r>
      <rPr>
        <sz val="11"/>
        <color indexed="10"/>
        <rFont val="ＭＳ Ｐゴシック"/>
        <family val="3"/>
        <charset val="128"/>
      </rPr>
      <t>7/11 長納期のため購入断念。</t>
    </r>
    <r>
      <rPr>
        <sz val="11"/>
        <color theme="1"/>
        <rFont val="游ゴシック"/>
        <family val="2"/>
        <charset val="128"/>
        <scheme val="minor"/>
      </rPr>
      <t xml:space="preserve"> https://www.monotaro.com/p/4648/3796/</t>
    </r>
    <rPh sb="5" eb="8">
      <t>チョウノウキ</t>
    </rPh>
    <rPh sb="11" eb="13">
      <t>コウニュウ</t>
    </rPh>
    <rPh sb="13" eb="15">
      <t>ダンネン</t>
    </rPh>
    <phoneticPr fontId="4"/>
  </si>
  <si>
    <r>
      <rPr>
        <sz val="11"/>
        <color indexed="10"/>
        <rFont val="ＭＳ Ｐゴシック"/>
        <family val="3"/>
        <charset val="128"/>
      </rPr>
      <t>7/7 発注キャンセルしました。</t>
    </r>
    <r>
      <rPr>
        <sz val="11"/>
        <color theme="1"/>
        <rFont val="游ゴシック"/>
        <family val="2"/>
        <charset val="128"/>
        <scheme val="minor"/>
      </rPr>
      <t>207163(NORIKANE)で発注済み。</t>
    </r>
    <rPh sb="33" eb="36">
      <t>ハッチュウズ</t>
    </rPh>
    <phoneticPr fontId="4"/>
  </si>
  <si>
    <t>制御器材</t>
    <rPh sb="0" eb="2">
      <t>セイギョ</t>
    </rPh>
    <rPh sb="2" eb="4">
      <t>キザイ</t>
    </rPh>
    <phoneticPr fontId="4"/>
  </si>
  <si>
    <t>E2E-X20D130 2M</t>
    <phoneticPr fontId="4"/>
  </si>
  <si>
    <t>近接ｾﾝｻ</t>
    <phoneticPr fontId="4"/>
  </si>
  <si>
    <t>7/13 発注キャンセル（回路設計不具合発生の為）</t>
    <rPh sb="5" eb="7">
      <t>ハッチュウ</t>
    </rPh>
    <rPh sb="13" eb="17">
      <t>カイロセッケイ</t>
    </rPh>
    <rPh sb="17" eb="20">
      <t>フグアイ</t>
    </rPh>
    <rPh sb="20" eb="22">
      <t>ハッセイ</t>
    </rPh>
    <rPh sb="23" eb="24">
      <t>タメ</t>
    </rPh>
    <phoneticPr fontId="4"/>
  </si>
  <si>
    <t>GPR-M-2CL-D24DB+GPR-MS-2CD</t>
    <phoneticPr fontId="4"/>
  </si>
  <si>
    <t>ﾘﾚｰ、ｿｹｯﾄ @4</t>
    <phoneticPr fontId="4"/>
  </si>
  <si>
    <t>PSTS8A-350</t>
    <phoneticPr fontId="4"/>
  </si>
  <si>
    <t>厚肉ｽﾃﾝﾚｽﾊﾟｲﾌﾟ追加工 @1/3</t>
    <phoneticPr fontId="4"/>
  </si>
  <si>
    <t>APMTS-N2-T1</t>
    <phoneticPr fontId="4"/>
  </si>
  <si>
    <t>ﾈｼﾞ変換継手</t>
  </si>
  <si>
    <t>APMMS-N2-N2</t>
    <phoneticPr fontId="4"/>
  </si>
  <si>
    <t>FNCLSH-V12-D18-L20</t>
    <phoneticPr fontId="4"/>
  </si>
  <si>
    <t>金属ｶﾗｰSUS440</t>
    <phoneticPr fontId="4"/>
  </si>
  <si>
    <t>FNCLSH-V6-D12-L16</t>
    <phoneticPr fontId="4"/>
  </si>
  <si>
    <t>FNCLSH-V30-D35-L20</t>
    <phoneticPr fontId="4"/>
  </si>
  <si>
    <t>CSH-SUS-M8-8</t>
    <phoneticPr fontId="4"/>
  </si>
  <si>
    <t>HFSH6-3030-340-LTP</t>
    <phoneticPr fontId="4"/>
  </si>
  <si>
    <t>MEPCTT-300</t>
    <phoneticPr fontId="4"/>
  </si>
  <si>
    <t>ｽｹｰﾙ</t>
    <phoneticPr fontId="4"/>
  </si>
  <si>
    <t>CHBS6-10</t>
    <phoneticPr fontId="4"/>
  </si>
  <si>
    <t>HNTT6-6</t>
    <phoneticPr fontId="4"/>
  </si>
  <si>
    <t>MVBLK-AMW-3FL-UEWED</t>
    <phoneticPr fontId="4"/>
  </si>
  <si>
    <t>SETE0153-Z01シャフトホルダ</t>
    <phoneticPr fontId="4"/>
  </si>
  <si>
    <t>MVBLK-AMW-3FL-CF2DD</t>
    <phoneticPr fontId="4"/>
  </si>
  <si>
    <t>SETE0153-Z02シャフトクランプ</t>
    <phoneticPr fontId="4"/>
  </si>
  <si>
    <t>MVSHM-3N02050-3FL-L9PM9</t>
    <phoneticPr fontId="4"/>
  </si>
  <si>
    <t>SETE0153-Z03バルブホルダ</t>
    <phoneticPr fontId="4"/>
  </si>
  <si>
    <t>MVSHM-3N02052-3FL-RKN1N</t>
    <phoneticPr fontId="4"/>
  </si>
  <si>
    <t>SETE0153-Z04センサーブラケット</t>
    <phoneticPr fontId="4"/>
  </si>
  <si>
    <t>MVSHM-3N02050-3FL-KTNED</t>
    <phoneticPr fontId="4"/>
  </si>
  <si>
    <t>SETE0153-Z05飛び出し防止板金</t>
    <phoneticPr fontId="4"/>
  </si>
  <si>
    <r>
      <t>G2R-2-SND-DC24→</t>
    </r>
    <r>
      <rPr>
        <sz val="11"/>
        <color indexed="10"/>
        <rFont val="ＭＳ Ｐゴシック"/>
        <family val="3"/>
        <charset val="128"/>
      </rPr>
      <t>G2R-2-SND DC24にて発注</t>
    </r>
    <phoneticPr fontId="4"/>
  </si>
  <si>
    <t>リレー</t>
    <phoneticPr fontId="4"/>
  </si>
  <si>
    <t>見積No.22-23-00782A</t>
    <rPh sb="0" eb="2">
      <t>ミツモリ</t>
    </rPh>
    <phoneticPr fontId="4"/>
  </si>
  <si>
    <t>P2RFZ-08</t>
    <phoneticPr fontId="4"/>
  </si>
  <si>
    <t>リレーソケット</t>
    <phoneticPr fontId="4"/>
  </si>
  <si>
    <t>見積No.22-23-00757B</t>
    <rPh sb="0" eb="2">
      <t>ミツモリ</t>
    </rPh>
    <phoneticPr fontId="4"/>
  </si>
  <si>
    <t>ACH-PS-B-200-120-200-WB2307120113</t>
    <phoneticPr fontId="4"/>
  </si>
  <si>
    <t>SETE0153-Z10Web設計ｱﾙﾐﾎﾞｯｸｽ(ACH-B-200-120-200)</t>
    <phoneticPr fontId="4"/>
  </si>
  <si>
    <t>MTR-480509-FA</t>
    <phoneticPr fontId="4"/>
  </si>
  <si>
    <t>差込型接続子(赤t0.5)</t>
    <phoneticPr fontId="4"/>
  </si>
  <si>
    <t>MTR-480809-FA</t>
    <phoneticPr fontId="4"/>
  </si>
  <si>
    <t>差込型接続子(赤t0.8)</t>
  </si>
  <si>
    <t>MVSHM-3N02050-3FU-HB44K</t>
    <phoneticPr fontId="4"/>
  </si>
  <si>
    <t>SETE0153-Z06センサーブラケット</t>
    <phoneticPr fontId="4"/>
  </si>
  <si>
    <t>37103-2165-000FL-8P</t>
    <phoneticPr fontId="4"/>
  </si>
  <si>
    <t>e-CON(3Pｵｽ青)</t>
    <rPh sb="10" eb="11">
      <t>アオ</t>
    </rPh>
    <phoneticPr fontId="4"/>
  </si>
  <si>
    <t>37304-3122-000FL-8P</t>
    <phoneticPr fontId="4"/>
  </si>
  <si>
    <t>e-CON(4Pﾒｽ黄)</t>
  </si>
  <si>
    <t>37104-2165-000FL-8P</t>
    <phoneticPr fontId="4"/>
  </si>
  <si>
    <t>e-CON(4Pｵｽ青)</t>
    <phoneticPr fontId="4"/>
  </si>
  <si>
    <t>キーレックス(中島商会)</t>
    <rPh sb="7" eb="11">
      <t>ナカジマショウカイ</t>
    </rPh>
    <phoneticPr fontId="4"/>
  </si>
  <si>
    <t>福島（則包）</t>
    <rPh sb="0" eb="2">
      <t>フクシマ</t>
    </rPh>
    <rPh sb="3" eb="5">
      <t>ノリカネ</t>
    </rPh>
    <phoneticPr fontId="4"/>
  </si>
  <si>
    <t>タイショー</t>
    <phoneticPr fontId="4"/>
  </si>
  <si>
    <t>SC40309</t>
    <phoneticPr fontId="4"/>
  </si>
  <si>
    <t>トップキャップ</t>
    <phoneticPr fontId="4"/>
  </si>
  <si>
    <t>見積No.23DO-0190</t>
    <rPh sb="0" eb="2">
      <t>ミツモリ</t>
    </rPh>
    <phoneticPr fontId="4"/>
  </si>
  <si>
    <t>SC40310</t>
  </si>
  <si>
    <t>シールキャップ</t>
    <phoneticPr fontId="4"/>
  </si>
  <si>
    <t>SC40312</t>
  </si>
  <si>
    <t>パッド</t>
    <phoneticPr fontId="4"/>
  </si>
  <si>
    <t>SETE0081-Y02</t>
    <phoneticPr fontId="4"/>
  </si>
  <si>
    <t>SETE0081-Y02ノズルガイド</t>
    <phoneticPr fontId="4"/>
  </si>
  <si>
    <t>見積No.19437</t>
    <rPh sb="0" eb="2">
      <t>ミツモリ</t>
    </rPh>
    <phoneticPr fontId="4"/>
  </si>
  <si>
    <t>CDJ2B16-200Z-C73CZS-B</t>
    <phoneticPr fontId="4"/>
  </si>
  <si>
    <t>エアシリンダ</t>
    <phoneticPr fontId="4"/>
  </si>
  <si>
    <t>見積No.22-23-00591A</t>
    <rPh sb="0" eb="2">
      <t>ミツモリ</t>
    </rPh>
    <phoneticPr fontId="4"/>
  </si>
  <si>
    <t>ARX21-01BG</t>
    <phoneticPr fontId="4"/>
  </si>
  <si>
    <t>見積No.22-23-00591A 欠品中</t>
    <rPh sb="0" eb="2">
      <t>ミツモリ</t>
    </rPh>
    <rPh sb="18" eb="21">
      <t>ケッピンチュウ</t>
    </rPh>
    <phoneticPr fontId="4"/>
  </si>
  <si>
    <t>https://www.monotaro.com/p/1151/4806/?t.q=ARX21-01BG</t>
    <phoneticPr fontId="4"/>
  </si>
  <si>
    <t>エア・ウォータ・マッハ</t>
    <phoneticPr fontId="4"/>
  </si>
  <si>
    <t>JASO 1022 1種A</t>
    <phoneticPr fontId="4"/>
  </si>
  <si>
    <t>"O"リング</t>
    <phoneticPr fontId="4"/>
  </si>
  <si>
    <t>6/1 メール回答あり</t>
    <rPh sb="7" eb="9">
      <t>カイトウ</t>
    </rPh>
    <phoneticPr fontId="4"/>
  </si>
  <si>
    <t>ピスコ</t>
    <phoneticPr fontId="4"/>
  </si>
  <si>
    <t>PLJ6</t>
    <phoneticPr fontId="4"/>
  </si>
  <si>
    <t>ソケットエルボ</t>
    <phoneticPr fontId="4"/>
  </si>
  <si>
    <t>見積No.306084-1</t>
    <rPh sb="0" eb="2">
      <t>ミツモリ</t>
    </rPh>
    <phoneticPr fontId="4"/>
  </si>
  <si>
    <t>FWRBN-D51-V32-T2</t>
    <phoneticPr fontId="4"/>
  </si>
  <si>
    <t>207486(NORIKANE)で発注済み。</t>
    <rPh sb="17" eb="20">
      <t>ハッチュウズ</t>
    </rPh>
    <phoneticPr fontId="4"/>
  </si>
  <si>
    <t>NOK</t>
    <phoneticPr fontId="4"/>
  </si>
  <si>
    <t>P10-1B</t>
    <phoneticPr fontId="4"/>
  </si>
  <si>
    <t>P15-1B</t>
    <phoneticPr fontId="4"/>
  </si>
  <si>
    <t>MPLGN</t>
    <phoneticPr fontId="4"/>
  </si>
  <si>
    <t>ミニチュア管継手　プラグ</t>
    <phoneticPr fontId="4"/>
  </si>
  <si>
    <t>サイレンサ</t>
    <phoneticPr fontId="4"/>
  </si>
  <si>
    <t>MNCLYT6</t>
    <phoneticPr fontId="4"/>
  </si>
  <si>
    <t>ミニチュアワンタッチ継手　ユニオンティー</t>
    <phoneticPr fontId="4"/>
  </si>
  <si>
    <t>MNUNY6</t>
    <phoneticPr fontId="4"/>
  </si>
  <si>
    <t>ミニチュアワンタッチ継手　ユニオンワイ</t>
    <phoneticPr fontId="4"/>
  </si>
  <si>
    <t>MTCRM</t>
    <phoneticPr fontId="4"/>
  </si>
  <si>
    <t>温度調節コントローラ</t>
    <phoneticPr fontId="4"/>
  </si>
  <si>
    <t>3VC-2</t>
    <phoneticPr fontId="4"/>
  </si>
  <si>
    <t>ACケーブル</t>
    <phoneticPr fontId="4"/>
  </si>
  <si>
    <t>VCTF23NX-0.3-2-10</t>
  </si>
  <si>
    <t>SET-YM-R-2-24</t>
    <phoneticPr fontId="4"/>
  </si>
  <si>
    <t>ﾕﾆﾊﾞｰｻﾙﾒｰﾃﾝﾛｯｸ ｺﾝﾌﾟﾘｰﾄｾｯﾄ</t>
    <phoneticPr fontId="4"/>
  </si>
  <si>
    <t>MSNDC8</t>
    <phoneticPr fontId="4"/>
  </si>
  <si>
    <t>Ｋ熱電対用コネクタ</t>
    <phoneticPr fontId="4"/>
  </si>
  <si>
    <t>CRKB4-15</t>
    <phoneticPr fontId="4"/>
  </si>
  <si>
    <t>樹脂ノブ</t>
    <rPh sb="0" eb="2">
      <t>ジュシ</t>
    </rPh>
    <phoneticPr fontId="4"/>
  </si>
  <si>
    <t>SETGR12-150</t>
    <phoneticPr fontId="4"/>
  </si>
  <si>
    <t>円形支柱</t>
    <rPh sb="0" eb="4">
      <t>エンケイシチュウ</t>
    </rPh>
    <phoneticPr fontId="4"/>
  </si>
  <si>
    <t>MFMT4-5</t>
    <phoneticPr fontId="4"/>
  </si>
  <si>
    <t>熱電対</t>
    <rPh sb="0" eb="3">
      <t>ネツデンツイ</t>
    </rPh>
    <phoneticPr fontId="4"/>
  </si>
  <si>
    <t>HHPSNT5</t>
    <phoneticPr fontId="4"/>
  </si>
  <si>
    <t>ヒンジ</t>
    <phoneticPr fontId="4"/>
  </si>
  <si>
    <t>PKBSA</t>
    <phoneticPr fontId="4"/>
  </si>
  <si>
    <t>パチン錠</t>
    <rPh sb="3" eb="4">
      <t>ジョウ</t>
    </rPh>
    <phoneticPr fontId="4"/>
  </si>
  <si>
    <t>SHA12</t>
    <phoneticPr fontId="4"/>
  </si>
  <si>
    <t>シャフトホルダ</t>
    <phoneticPr fontId="4"/>
  </si>
  <si>
    <t>坂口電熱</t>
    <rPh sb="0" eb="4">
      <t>サカグチデンネツ</t>
    </rPh>
    <phoneticPr fontId="4"/>
  </si>
  <si>
    <t>SAM0510</t>
  </si>
  <si>
    <t>ヒータ</t>
    <phoneticPr fontId="4"/>
  </si>
  <si>
    <t>SUS304-BHN-12-400</t>
    <phoneticPr fontId="4"/>
  </si>
  <si>
    <t>シャフト</t>
    <phoneticPr fontId="4"/>
  </si>
  <si>
    <t>CSH-SUS-M5-55</t>
    <phoneticPr fontId="4"/>
  </si>
  <si>
    <t>六角穴付きﾎﾞﾙﾄ @4/12</t>
    <phoneticPr fontId="4"/>
  </si>
  <si>
    <t>CSH-SUS-M5-100</t>
    <phoneticPr fontId="4"/>
  </si>
  <si>
    <t>六角穴付きﾎﾞﾙﾄ @4/6</t>
    <phoneticPr fontId="4"/>
  </si>
  <si>
    <t>廣杉計器</t>
    <rPh sb="0" eb="2">
      <t>ヒロスギ</t>
    </rPh>
    <rPh sb="2" eb="4">
      <t>ケイキ</t>
    </rPh>
    <phoneticPr fontId="4"/>
  </si>
  <si>
    <t xml:space="preserve">UC-0204 </t>
    <phoneticPr fontId="4"/>
  </si>
  <si>
    <t>六角穴付きﾎﾞﾙﾄ @8/50</t>
    <phoneticPr fontId="4"/>
  </si>
  <si>
    <t>MVBLK-ACW-2RH-E4R6F</t>
    <phoneticPr fontId="4"/>
  </si>
  <si>
    <t>SETE0081-Y01温調ブロック</t>
    <phoneticPr fontId="4"/>
  </si>
  <si>
    <t>MVSHM-3N01050006010-2RG-DEHNX</t>
    <phoneticPr fontId="4"/>
  </si>
  <si>
    <t>SETE0081-Y03カバー1</t>
    <phoneticPr fontId="4"/>
  </si>
  <si>
    <t>MVSHM-3N01050009011-2RH-463A5</t>
    <phoneticPr fontId="4"/>
  </si>
  <si>
    <t>SETE0081-Y04カバー2</t>
    <phoneticPr fontId="4"/>
  </si>
  <si>
    <t>MVBLK-ACW-2RH-MWPPU</t>
    <phoneticPr fontId="4"/>
  </si>
  <si>
    <t>SETE0081-Z01温調ブロックA</t>
    <phoneticPr fontId="4"/>
  </si>
  <si>
    <t>MVBLK-ACW-2RH-XHU3Z</t>
    <phoneticPr fontId="4"/>
  </si>
  <si>
    <t>SETE0081-Z02温調ブロックB</t>
    <phoneticPr fontId="4"/>
  </si>
  <si>
    <t>MVBLK-ACW-2RJ-WGDM8</t>
    <phoneticPr fontId="4"/>
  </si>
  <si>
    <t>SETE0081-Z03温調ブロックC</t>
    <phoneticPr fontId="4"/>
  </si>
  <si>
    <t>MVBLK-ACW-2RJ-47X1K</t>
    <phoneticPr fontId="4"/>
  </si>
  <si>
    <t>SETE0081-Z04温調ブロックD</t>
    <phoneticPr fontId="4"/>
  </si>
  <si>
    <t>MVBLK-ACW-2RJ-BHKSK</t>
    <phoneticPr fontId="4"/>
  </si>
  <si>
    <t>SETE0081-Z05温調ブロックE</t>
    <phoneticPr fontId="4"/>
  </si>
  <si>
    <t>MVSHM-3N02000008025-2RJ-JKDEN</t>
    <phoneticPr fontId="4"/>
  </si>
  <si>
    <t>SETE0081-Z06カバー1</t>
    <phoneticPr fontId="4"/>
  </si>
  <si>
    <t>MVSHM-3N02002008025-2RJ-1PWJ6</t>
    <phoneticPr fontId="4"/>
  </si>
  <si>
    <t>SETE0081-Z07カバー2</t>
    <phoneticPr fontId="4"/>
  </si>
  <si>
    <t>MVSHM-6N00500001004-2S8-JH1CB</t>
    <phoneticPr fontId="4"/>
  </si>
  <si>
    <t>SETE0081-Z08スペーサ</t>
    <phoneticPr fontId="4"/>
  </si>
  <si>
    <t>MRHSB</t>
    <phoneticPr fontId="4"/>
  </si>
  <si>
    <t>ラバーヒータ用接着剤</t>
    <phoneticPr fontId="4"/>
  </si>
  <si>
    <t>C-30-SG-12A-EP-UL</t>
    <phoneticPr fontId="4"/>
  </si>
  <si>
    <t>グロメット（10個入り） @1/5</t>
    <rPh sb="8" eb="10">
      <t>コイ</t>
    </rPh>
    <phoneticPr fontId="4"/>
  </si>
  <si>
    <t>C-30-SG-14A-EP-UL</t>
    <phoneticPr fontId="4"/>
  </si>
  <si>
    <t>グロメット（10個入り） @2/5</t>
    <rPh sb="8" eb="10">
      <t>コイ</t>
    </rPh>
    <phoneticPr fontId="4"/>
  </si>
  <si>
    <t>SAM0520</t>
    <phoneticPr fontId="4"/>
  </si>
  <si>
    <t>山形カシオ株式会社</t>
    <rPh sb="0" eb="2">
      <t>ヤマガタ</t>
    </rPh>
    <rPh sb="5" eb="9">
      <t>カブシキガイシャ</t>
    </rPh>
    <phoneticPr fontId="4"/>
  </si>
  <si>
    <t>SETB0164-A01　JR3303-H100+ecoPEN30+30cc撹拌ｼﾘﾝｼﾞ+ﾜｰｸ回転ﾃｰﾌﾞﾙ+浸け置き+配電BOX</t>
    <phoneticPr fontId="4"/>
  </si>
  <si>
    <t>NO.207496</t>
    <phoneticPr fontId="4"/>
  </si>
  <si>
    <t>列19</t>
  </si>
  <si>
    <t>APMTSL-G1-N1-L20</t>
    <phoneticPr fontId="4"/>
  </si>
  <si>
    <t>WP43D5523700</t>
    <phoneticPr fontId="4"/>
  </si>
  <si>
    <t>MVBLK-AMW-3FW-WG4C8</t>
    <phoneticPr fontId="4"/>
  </si>
  <si>
    <r>
      <rPr>
        <b/>
        <sz val="11"/>
        <color indexed="8"/>
        <rFont val="ＭＳ Ｐゴシック"/>
        <family val="3"/>
        <charset val="128"/>
      </rPr>
      <t>SETB0164-Y012</t>
    </r>
    <r>
      <rPr>
        <sz val="11"/>
        <color theme="1"/>
        <rFont val="游ゴシック"/>
        <family val="2"/>
        <charset val="128"/>
        <scheme val="minor"/>
      </rPr>
      <t xml:space="preserve"> 30ccｼﾘﾝｼﾞ撹拌機　ｶﾞｲﾄﾞﾕﾆｯﾄ1</t>
    </r>
    <phoneticPr fontId="4"/>
  </si>
  <si>
    <t>WP43D52CA500</t>
    <phoneticPr fontId="4"/>
  </si>
  <si>
    <t>MVBLK-AMW-3FW-NWBMK</t>
    <phoneticPr fontId="4"/>
  </si>
  <si>
    <r>
      <rPr>
        <b/>
        <sz val="11"/>
        <color indexed="8"/>
        <rFont val="ＭＳ Ｐゴシック"/>
        <family val="3"/>
        <charset val="128"/>
      </rPr>
      <t>SETB0164-Y013</t>
    </r>
    <r>
      <rPr>
        <sz val="11"/>
        <color theme="1"/>
        <rFont val="游ゴシック"/>
        <family val="2"/>
        <charset val="128"/>
        <scheme val="minor"/>
      </rPr>
      <t xml:space="preserve"> 30ccｼﾘﾝｼﾞ撹拌機　ｶﾞｲﾄﾞﾕﾆｯﾄ2</t>
    </r>
    <phoneticPr fontId="4"/>
  </si>
  <si>
    <t>MVSHM-3N03000-3FW-A6HRA</t>
    <phoneticPr fontId="4"/>
  </si>
  <si>
    <r>
      <rPr>
        <b/>
        <sz val="11"/>
        <color indexed="8"/>
        <rFont val="ＭＳ Ｐゴシック"/>
        <family val="3"/>
        <charset val="128"/>
      </rPr>
      <t>SETB0164-Y014</t>
    </r>
    <r>
      <rPr>
        <sz val="11"/>
        <color theme="1"/>
        <rFont val="游ゴシック"/>
        <family val="2"/>
        <charset val="128"/>
        <scheme val="minor"/>
      </rPr>
      <t xml:space="preserve"> 30ccｼﾘﾝｼﾞ撹拌機　ｶﾞｲﾄﾞﾕﾆｯﾄ3</t>
    </r>
    <phoneticPr fontId="4"/>
  </si>
  <si>
    <t>HHPSNC5</t>
    <phoneticPr fontId="4"/>
  </si>
  <si>
    <t>アルミ蝶番　ショートタイプ</t>
    <phoneticPr fontId="4"/>
  </si>
  <si>
    <t>ﾉｯｸﾋﾟﾝ　φ3mm-10mm　7本</t>
    <rPh sb="18" eb="19">
      <t>ホン</t>
    </rPh>
    <phoneticPr fontId="4"/>
  </si>
  <si>
    <t>PKWS2</t>
    <phoneticPr fontId="4"/>
  </si>
  <si>
    <t>スナップ錠　PKWS</t>
    <phoneticPr fontId="4"/>
  </si>
  <si>
    <t>六角穴付きﾎﾞﾙﾄ　 (M4×10)　4本</t>
    <rPh sb="20" eb="21">
      <t>ホン</t>
    </rPh>
    <phoneticPr fontId="4"/>
  </si>
  <si>
    <t>SFB3-8</t>
    <phoneticPr fontId="4"/>
  </si>
  <si>
    <t>六角穴付皿ボルト　－ステンレス 4本</t>
    <rPh sb="17" eb="18">
      <t>ホン</t>
    </rPh>
    <phoneticPr fontId="4"/>
  </si>
  <si>
    <t>六角穴付きﾎﾞﾙﾄ　 (M3×8)　4本</t>
    <rPh sb="19" eb="20">
      <t>ホン</t>
    </rPh>
    <phoneticPr fontId="4"/>
  </si>
  <si>
    <t>ﾉｯｸﾋﾟﾝ　φ3mm-10mm　4本</t>
    <rPh sb="18" eb="19">
      <t>ホン</t>
    </rPh>
    <phoneticPr fontId="4"/>
  </si>
  <si>
    <t>六角穴付きﾎﾞﾙﾄ　 (M4×8)　1本</t>
    <rPh sb="19" eb="20">
      <t>ホン</t>
    </rPh>
    <phoneticPr fontId="4"/>
  </si>
  <si>
    <t>MVBLK-AMW-3FW-L5WNW</t>
    <phoneticPr fontId="4"/>
  </si>
  <si>
    <r>
      <rPr>
        <b/>
        <sz val="11"/>
        <color indexed="8"/>
        <rFont val="ＭＳ Ｐゴシック"/>
        <family val="3"/>
        <charset val="128"/>
      </rPr>
      <t>SETB0164-Y006</t>
    </r>
    <r>
      <rPr>
        <sz val="11"/>
        <color indexed="8"/>
        <rFont val="ＭＳ Ｐゴシック"/>
        <family val="3"/>
        <charset val="128"/>
      </rPr>
      <t xml:space="preserve"> CCDｶﾒﾗ取付ﾌﾟﾚｰﾄ</t>
    </r>
    <rPh sb="20" eb="22">
      <t>トリツケ</t>
    </rPh>
    <phoneticPr fontId="4"/>
  </si>
  <si>
    <t>MS3-25</t>
    <phoneticPr fontId="4"/>
  </si>
  <si>
    <t>ﾉｯｸﾋﾟﾝ　φ3mm-10mm　2本</t>
    <rPh sb="18" eb="19">
      <t>ホン</t>
    </rPh>
    <phoneticPr fontId="4"/>
  </si>
  <si>
    <t>六角穴付きﾎﾞﾙﾄ　 (M3×8)　2本</t>
    <rPh sb="19" eb="20">
      <t>ホン</t>
    </rPh>
    <phoneticPr fontId="4"/>
  </si>
  <si>
    <t>六角穴付きﾎﾞﾙﾄ　 (M4×8)　4本</t>
    <rPh sb="19" eb="20">
      <t>ホン</t>
    </rPh>
    <phoneticPr fontId="4"/>
  </si>
  <si>
    <t>155180-Y004-1 LED照明ｽﾗｲﾄﾞﾌﾟﾚｰﾄ</t>
    <rPh sb="17" eb="19">
      <t>ショウメイ</t>
    </rPh>
    <phoneticPr fontId="4"/>
  </si>
  <si>
    <t>六角穴付きﾎﾞﾙﾄ　 (M4×8)　3本</t>
    <rPh sb="19" eb="20">
      <t>ホン</t>
    </rPh>
    <phoneticPr fontId="4"/>
  </si>
  <si>
    <t>MVSHM-3N02050-3FW-Y8HDK</t>
    <phoneticPr fontId="4"/>
  </si>
  <si>
    <r>
      <rPr>
        <b/>
        <sz val="11"/>
        <color indexed="8"/>
        <rFont val="ＭＳ Ｐゴシック"/>
        <family val="3"/>
        <charset val="128"/>
      </rPr>
      <t>SETB0164-Y005</t>
    </r>
    <r>
      <rPr>
        <sz val="11"/>
        <color indexed="8"/>
        <rFont val="ＭＳ Ｐゴシック"/>
        <family val="3"/>
        <charset val="128"/>
      </rPr>
      <t xml:space="preserve"> LEDリング照明取付板金</t>
    </r>
    <rPh sb="20" eb="22">
      <t>ショウメイ</t>
    </rPh>
    <rPh sb="22" eb="24">
      <t>トリツケ</t>
    </rPh>
    <rPh sb="24" eb="26">
      <t>バンキン</t>
    </rPh>
    <phoneticPr fontId="4"/>
  </si>
  <si>
    <t>六角穴付きﾎﾞﾙﾄ　 (M4×8)　2本</t>
    <rPh sb="19" eb="20">
      <t>ホン</t>
    </rPh>
    <phoneticPr fontId="4"/>
  </si>
  <si>
    <t>六角穴付きﾎﾞﾙﾄ　 (M3×6)　2本</t>
    <rPh sb="19" eb="20">
      <t>ホン</t>
    </rPh>
    <phoneticPr fontId="4"/>
  </si>
  <si>
    <t>MVSHM-3N02000-392-3UEUE</t>
    <phoneticPr fontId="4"/>
  </si>
  <si>
    <t>155180-Y008 スライド固定板金</t>
    <rPh sb="16" eb="18">
      <t>コテイ</t>
    </rPh>
    <rPh sb="18" eb="20">
      <t>バンキン</t>
    </rPh>
    <phoneticPr fontId="4"/>
  </si>
  <si>
    <r>
      <t>ALSBWF7-</t>
    </r>
    <r>
      <rPr>
        <b/>
        <sz val="11"/>
        <rFont val="ＭＳ Ｐゴシック"/>
        <family val="3"/>
        <charset val="128"/>
      </rPr>
      <t>57.5</t>
    </r>
    <r>
      <rPr>
        <sz val="11"/>
        <rFont val="ＭＳ Ｐゴシック"/>
        <family val="3"/>
        <charset val="128"/>
      </rPr>
      <t>　</t>
    </r>
    <phoneticPr fontId="4"/>
  </si>
  <si>
    <t>六角支柱</t>
    <rPh sb="0" eb="2">
      <t>ロッカク</t>
    </rPh>
    <rPh sb="2" eb="4">
      <t>シチュウ</t>
    </rPh>
    <phoneticPr fontId="4"/>
  </si>
  <si>
    <t>MVBLK-AMW-3FW-HEH4X</t>
    <phoneticPr fontId="4"/>
  </si>
  <si>
    <r>
      <rPr>
        <b/>
        <sz val="11"/>
        <color indexed="8"/>
        <rFont val="ＭＳ Ｐゴシック"/>
        <family val="3"/>
        <charset val="128"/>
      </rPr>
      <t>SETB0164-Y02</t>
    </r>
    <r>
      <rPr>
        <sz val="11"/>
        <color theme="1"/>
        <rFont val="游ゴシック"/>
        <family val="2"/>
        <charset val="128"/>
        <scheme val="minor"/>
      </rPr>
      <t>　Aバルブクランプ　eco300ﾎﾙﾀﾞ</t>
    </r>
    <phoneticPr fontId="4"/>
  </si>
  <si>
    <t>MVBLK-AMW-3FW-B8W1Y</t>
    <phoneticPr fontId="4"/>
  </si>
  <si>
    <r>
      <rPr>
        <b/>
        <sz val="11"/>
        <color indexed="8"/>
        <rFont val="ＭＳ Ｐゴシック"/>
        <family val="3"/>
        <charset val="128"/>
      </rPr>
      <t>SETB0164-Y03</t>
    </r>
    <r>
      <rPr>
        <sz val="11"/>
        <color theme="1"/>
        <rFont val="游ゴシック"/>
        <family val="2"/>
        <charset val="128"/>
        <scheme val="minor"/>
      </rPr>
      <t>　Aバルブベース　eco300ﾎﾙﾀﾞ</t>
    </r>
    <phoneticPr fontId="4"/>
  </si>
  <si>
    <t>蝶ナット</t>
    <phoneticPr fontId="4"/>
  </si>
  <si>
    <t>HGBSR6-12-62-6</t>
    <phoneticPr fontId="4"/>
  </si>
  <si>
    <t>ヒンジボルト</t>
    <phoneticPr fontId="4"/>
  </si>
  <si>
    <t>六角穴付きﾎﾞﾙﾄ　 (M4×20)　2本</t>
    <rPh sb="20" eb="21">
      <t>ホン</t>
    </rPh>
    <phoneticPr fontId="4"/>
  </si>
  <si>
    <t>SCLBK5-20.2-FC4</t>
    <phoneticPr fontId="4"/>
  </si>
  <si>
    <t>ヒンジピン</t>
    <phoneticPr fontId="4"/>
  </si>
  <si>
    <t>MVSHM-3N03002-3FX-FXLYR</t>
    <phoneticPr fontId="4"/>
  </si>
  <si>
    <t>SETB0164-Y15タップシート</t>
    <phoneticPr fontId="4"/>
  </si>
  <si>
    <t>SETB-0004-Y02 eco600ﾂｰﾙﾍﾞｰｽ補強</t>
    <phoneticPr fontId="4"/>
  </si>
  <si>
    <t>六角穴付きﾎﾞﾙﾄ　 (M4×12)　3本</t>
    <rPh sb="20" eb="21">
      <t>ホン</t>
    </rPh>
    <phoneticPr fontId="4"/>
  </si>
  <si>
    <t>SETB-0004-Y03 eco600　ﾂｰﾙﾍﾞｰｽ補強　2</t>
    <phoneticPr fontId="4"/>
  </si>
  <si>
    <t>MVBLK-AMW-3FW-S1XMS</t>
    <phoneticPr fontId="4"/>
  </si>
  <si>
    <r>
      <rPr>
        <b/>
        <sz val="11"/>
        <rFont val="ＭＳ Ｐゴシック"/>
        <family val="3"/>
        <charset val="128"/>
      </rPr>
      <t>SETB-0164-Y01</t>
    </r>
    <r>
      <rPr>
        <sz val="11"/>
        <rFont val="ＭＳ Ｐゴシック"/>
        <family val="3"/>
        <charset val="128"/>
      </rPr>
      <t>　eco300+画像　ﾂｰﾙﾍﾞｰｽ</t>
    </r>
    <phoneticPr fontId="4"/>
  </si>
  <si>
    <t>ﾉｯｸﾋﾟﾝ　φ3mm-10mm　　10本</t>
    <rPh sb="20" eb="21">
      <t>ホン</t>
    </rPh>
    <phoneticPr fontId="4"/>
  </si>
  <si>
    <t xml:space="preserve">ＡETGRS10-62-SC10 </t>
    <phoneticPr fontId="4"/>
  </si>
  <si>
    <t xml:space="preserve">CBSST5-12 </t>
    <phoneticPr fontId="4"/>
  </si>
  <si>
    <t>極低頭六角穴付ボルト-単品・</t>
    <phoneticPr fontId="4"/>
  </si>
  <si>
    <t>スライドガイド　　ＣＣＤ側</t>
    <rPh sb="12" eb="13">
      <t>ガワ</t>
    </rPh>
    <phoneticPr fontId="4"/>
  </si>
  <si>
    <t>パイプスペーサ</t>
    <phoneticPr fontId="4"/>
  </si>
  <si>
    <t>六角穴付きﾎﾞﾙﾄ　 (M3×8)　　9本</t>
    <rPh sb="20" eb="21">
      <t>ホン</t>
    </rPh>
    <phoneticPr fontId="4"/>
  </si>
  <si>
    <t>SSE2B10-175固定、CCDｶﾒﾗ固定、155180-Y004と155180-Y002LMﾌﾞﾛｯｸ固定゛</t>
    <rPh sb="11" eb="13">
      <t>コテイ</t>
    </rPh>
    <rPh sb="53" eb="55">
      <t>コテイ</t>
    </rPh>
    <phoneticPr fontId="4"/>
  </si>
  <si>
    <t>六角穴付きﾎﾞﾙﾄ　 (M3×10)　　2本</t>
    <rPh sb="21" eb="22">
      <t>ホン</t>
    </rPh>
    <phoneticPr fontId="4"/>
  </si>
  <si>
    <r>
      <t xml:space="preserve">MVBLK-AMW-3FW-L9MP8  </t>
    </r>
    <r>
      <rPr>
        <b/>
        <sz val="11"/>
        <color indexed="10"/>
        <rFont val="ＭＳ Ｐゴシック"/>
        <family val="3"/>
        <charset val="128"/>
      </rPr>
      <t>次回は発注しない</t>
    </r>
    <rPh sb="21" eb="23">
      <t>ジカイ</t>
    </rPh>
    <rPh sb="24" eb="26">
      <t>ハッチュウ</t>
    </rPh>
    <phoneticPr fontId="4"/>
  </si>
  <si>
    <r>
      <rPr>
        <b/>
        <sz val="11"/>
        <rFont val="ＭＳ Ｐゴシック"/>
        <family val="3"/>
        <charset val="128"/>
      </rPr>
      <t>SETB-01</t>
    </r>
    <r>
      <rPr>
        <b/>
        <sz val="11"/>
        <color indexed="30"/>
        <rFont val="ＭＳ Ｐゴシック"/>
        <family val="3"/>
        <charset val="128"/>
      </rPr>
      <t>64</t>
    </r>
    <r>
      <rPr>
        <b/>
        <sz val="11"/>
        <rFont val="ＭＳ Ｐゴシック"/>
        <family val="3"/>
        <charset val="128"/>
      </rPr>
      <t xml:space="preserve">-Y04 </t>
    </r>
    <r>
      <rPr>
        <sz val="11"/>
        <rFont val="ＭＳ Ｐゴシック"/>
        <family val="3"/>
        <charset val="128"/>
      </rPr>
      <t>eco300+画像　ﾛﾎﾞｯﾄ固定ﾌﾞﾗｹｯﾄ</t>
    </r>
    <phoneticPr fontId="4"/>
  </si>
  <si>
    <r>
      <t>MVBLK-AMW-3GC-4JGFA　</t>
    </r>
    <r>
      <rPr>
        <b/>
        <sz val="11"/>
        <color indexed="30"/>
        <rFont val="ＭＳ Ｐゴシック"/>
        <family val="3"/>
        <charset val="128"/>
      </rPr>
      <t>　修正済み　精度変更</t>
    </r>
    <rPh sb="21" eb="23">
      <t>シュウセイ</t>
    </rPh>
    <rPh sb="23" eb="24">
      <t>ズ</t>
    </rPh>
    <rPh sb="26" eb="28">
      <t>セイド</t>
    </rPh>
    <rPh sb="28" eb="30">
      <t>ヘンコウ</t>
    </rPh>
    <phoneticPr fontId="4"/>
  </si>
  <si>
    <r>
      <rPr>
        <b/>
        <sz val="11"/>
        <rFont val="ＭＳ Ｐゴシック"/>
        <family val="3"/>
        <charset val="128"/>
      </rPr>
      <t>SETB-01</t>
    </r>
    <r>
      <rPr>
        <b/>
        <sz val="11"/>
        <color indexed="30"/>
        <rFont val="ＭＳ Ｐゴシック"/>
        <family val="3"/>
        <charset val="128"/>
      </rPr>
      <t>64</t>
    </r>
    <r>
      <rPr>
        <b/>
        <sz val="11"/>
        <rFont val="ＭＳ Ｐゴシック"/>
        <family val="3"/>
        <charset val="128"/>
      </rPr>
      <t>-Y04</t>
    </r>
    <r>
      <rPr>
        <b/>
        <sz val="11"/>
        <color indexed="10"/>
        <rFont val="ＭＳ Ｐゴシック"/>
        <family val="3"/>
        <charset val="128"/>
      </rPr>
      <t>-1</t>
    </r>
    <r>
      <rPr>
        <b/>
        <sz val="11"/>
        <rFont val="ＭＳ Ｐゴシック"/>
        <family val="3"/>
        <charset val="128"/>
      </rPr>
      <t xml:space="preserve"> </t>
    </r>
    <r>
      <rPr>
        <sz val="11"/>
        <rFont val="ＭＳ Ｐゴシック"/>
        <family val="3"/>
        <charset val="128"/>
      </rPr>
      <t>eco300+画像　ﾛﾎﾞｯﾄ固定ﾌﾞﾗｹｯﾄ</t>
    </r>
    <phoneticPr fontId="4"/>
  </si>
  <si>
    <t>WP43D8EFC900</t>
    <phoneticPr fontId="4"/>
  </si>
  <si>
    <t>JPLRM4-P8-B7</t>
    <phoneticPr fontId="4"/>
  </si>
  <si>
    <t>六角穴付きﾎﾞﾙﾄ　 (M5×12)　　2本</t>
    <rPh sb="21" eb="22">
      <t>ホン</t>
    </rPh>
    <phoneticPr fontId="4"/>
  </si>
  <si>
    <t>MVBLK-AMW-3FW-RW683</t>
    <phoneticPr fontId="4"/>
  </si>
  <si>
    <r>
      <rPr>
        <b/>
        <sz val="11"/>
        <color indexed="8"/>
        <rFont val="ＭＳ Ｐゴシック"/>
        <family val="3"/>
        <charset val="128"/>
      </rPr>
      <t>SETB-0164-Y08</t>
    </r>
    <r>
      <rPr>
        <sz val="11"/>
        <color theme="1"/>
        <rFont val="游ゴシック"/>
        <family val="2"/>
        <charset val="128"/>
        <scheme val="minor"/>
      </rPr>
      <t xml:space="preserve"> ﾛﾎﾞｯﾄ固定ﾌﾞﾗｹｯﾄ</t>
    </r>
    <phoneticPr fontId="4"/>
  </si>
  <si>
    <t>MVBLK-AMW-3FW-PULTJ</t>
    <phoneticPr fontId="4"/>
  </si>
  <si>
    <r>
      <rPr>
        <b/>
        <sz val="11"/>
        <color indexed="8"/>
        <rFont val="ＭＳ Ｐゴシック"/>
        <family val="3"/>
        <charset val="128"/>
      </rPr>
      <t>SETB0164-Y07</t>
    </r>
    <r>
      <rPr>
        <sz val="11"/>
        <color theme="1"/>
        <rFont val="游ゴシック"/>
        <family val="2"/>
        <charset val="128"/>
        <scheme val="minor"/>
      </rPr>
      <t xml:space="preserve"> eco300　ﾂｰﾙﾍﾞｰｽ　2</t>
    </r>
    <phoneticPr fontId="4"/>
  </si>
  <si>
    <t>六角穴付きﾎﾞﾙﾄ　 (M3×8)　　6本</t>
    <rPh sb="20" eb="21">
      <t>ホン</t>
    </rPh>
    <phoneticPr fontId="4"/>
  </si>
  <si>
    <t>六角穴付きﾎﾞﾙﾄ　 (M4×16)　2本</t>
    <rPh sb="20" eb="21">
      <t>ホン</t>
    </rPh>
    <phoneticPr fontId="4"/>
  </si>
  <si>
    <t>ＡETGRS6-22-SC10</t>
    <phoneticPr fontId="4"/>
  </si>
  <si>
    <t>MVBLK-AMW-3FW-72JK7</t>
    <phoneticPr fontId="4"/>
  </si>
  <si>
    <r>
      <rPr>
        <b/>
        <sz val="11"/>
        <color indexed="8"/>
        <rFont val="ＭＳ Ｐゴシック"/>
        <family val="3"/>
        <charset val="128"/>
      </rPr>
      <t>SETB0164-Y09</t>
    </r>
    <r>
      <rPr>
        <sz val="11"/>
        <color theme="1"/>
        <rFont val="游ゴシック"/>
        <family val="2"/>
        <charset val="128"/>
        <scheme val="minor"/>
      </rPr>
      <t xml:space="preserve"> eco300先端受け</t>
    </r>
    <phoneticPr fontId="4"/>
  </si>
  <si>
    <t>CRKB4-20</t>
    <phoneticPr fontId="4"/>
  </si>
  <si>
    <t>樹脂ローレット付ねじ-単品</t>
    <phoneticPr fontId="4"/>
  </si>
  <si>
    <t>MVSHM-3N03006-3FW-62M9R</t>
    <phoneticPr fontId="4"/>
  </si>
  <si>
    <r>
      <rPr>
        <b/>
        <sz val="11"/>
        <color indexed="8"/>
        <rFont val="ＭＳ Ｐゴシック"/>
        <family val="3"/>
        <charset val="128"/>
      </rPr>
      <t xml:space="preserve">SETB0164-Y011 </t>
    </r>
    <r>
      <rPr>
        <sz val="11"/>
        <color indexed="8"/>
        <rFont val="ＭＳ Ｐゴシック"/>
        <family val="3"/>
        <charset val="128"/>
      </rPr>
      <t>マルチカラーレーザ同軸変位計取付ﾌﾞﾗｹｯﾄ</t>
    </r>
    <phoneticPr fontId="4"/>
  </si>
  <si>
    <t>ﾉｯｸﾋﾟﾝ　φ2mm-8mm　4本</t>
    <rPh sb="17" eb="18">
      <t>ホン</t>
    </rPh>
    <phoneticPr fontId="4"/>
  </si>
  <si>
    <t>SFB4-8</t>
    <phoneticPr fontId="4"/>
  </si>
  <si>
    <t>六角穴付皿ボルト　－ステンレス 2本</t>
    <rPh sb="17" eb="18">
      <t>ホン</t>
    </rPh>
    <phoneticPr fontId="4"/>
  </si>
  <si>
    <t>MVBLK-AMW-3FW-D7D9S</t>
    <phoneticPr fontId="4"/>
  </si>
  <si>
    <r>
      <rPr>
        <b/>
        <sz val="11"/>
        <rFont val="ＭＳ Ｐゴシック"/>
        <family val="3"/>
        <charset val="128"/>
      </rPr>
      <t>SETB0164-Y010</t>
    </r>
    <r>
      <rPr>
        <sz val="11"/>
        <rFont val="ＭＳ Ｐゴシック"/>
        <family val="3"/>
        <charset val="128"/>
      </rPr>
      <t xml:space="preserve"> 薄型XYZ軸リニアボールガイド固定部品　製作品</t>
    </r>
    <phoneticPr fontId="4"/>
  </si>
  <si>
    <t>4日目</t>
    <rPh sb="1" eb="2">
      <t>ヒ</t>
    </rPh>
    <rPh sb="2" eb="3">
      <t>メ</t>
    </rPh>
    <phoneticPr fontId="4"/>
  </si>
  <si>
    <t>リニアボールXＹZ軸ステージ</t>
    <rPh sb="9" eb="10">
      <t>ジク</t>
    </rPh>
    <phoneticPr fontId="4"/>
  </si>
  <si>
    <t>MS4-8</t>
    <phoneticPr fontId="4"/>
  </si>
  <si>
    <t>ﾉｯｸﾋﾟﾝ　φ4mm-8mm　　2本</t>
    <rPh sb="18" eb="19">
      <t>ホン</t>
    </rPh>
    <phoneticPr fontId="4"/>
  </si>
  <si>
    <t>六角穴付きﾎﾞﾙﾄ　 (M3×12)　　4本</t>
    <rPh sb="21" eb="22">
      <t>ホン</t>
    </rPh>
    <phoneticPr fontId="4"/>
  </si>
  <si>
    <t>MVSHM-3N02052-3FY-MYJBK</t>
  </si>
  <si>
    <r>
      <rPr>
        <b/>
        <sz val="11"/>
        <rFont val="ＭＳ Ｐゴシック"/>
        <family val="3"/>
        <charset val="128"/>
      </rPr>
      <t>SETB0164-Y017</t>
    </r>
    <r>
      <rPr>
        <sz val="11"/>
        <rFont val="ＭＳ Ｐゴシック"/>
        <family val="3"/>
        <charset val="128"/>
      </rPr>
      <t xml:space="preserve"> LK-H082　ﾊｲﾄｾﾝｻｰﾌﾞﾗｹｯﾄ2</t>
    </r>
    <phoneticPr fontId="4"/>
  </si>
  <si>
    <t>WP43D5517500</t>
    <phoneticPr fontId="4"/>
  </si>
  <si>
    <t>SCB4-40</t>
    <phoneticPr fontId="4"/>
  </si>
  <si>
    <t>六角穴付きﾎﾞﾙﾄ　 (M4×40)　2本</t>
    <rPh sb="20" eb="21">
      <t>ホン</t>
    </rPh>
    <phoneticPr fontId="4"/>
  </si>
  <si>
    <t>（株）タルイシ 東根営業所(山形カシオ)</t>
    <rPh sb="0" eb="3">
      <t>カブ</t>
    </rPh>
    <rPh sb="14" eb="16">
      <t>ヤマガタ</t>
    </rPh>
    <phoneticPr fontId="4"/>
  </si>
  <si>
    <t>NO.207526</t>
    <phoneticPr fontId="4"/>
  </si>
  <si>
    <t xml:space="preserve">JR2304+SV91からSV70へﾂｰﾙ治具+浸け置き+圧送タンク+コントローラ </t>
    <phoneticPr fontId="4"/>
  </si>
  <si>
    <t>出荷依頼書項目NO.</t>
    <rPh sb="0" eb="2">
      <t>シュッカ</t>
    </rPh>
    <rPh sb="2" eb="4">
      <t>イライ</t>
    </rPh>
    <rPh sb="4" eb="5">
      <t>ショ</t>
    </rPh>
    <rPh sb="5" eb="7">
      <t>コウモク</t>
    </rPh>
    <phoneticPr fontId="4"/>
  </si>
  <si>
    <t>MVBLK-AMW-2Z1-6UH3H</t>
    <phoneticPr fontId="4"/>
  </si>
  <si>
    <t>Ｒ軸ブロック　長手44mm　ｔｙｐｅ</t>
    <rPh sb="1" eb="2">
      <t>ジク</t>
    </rPh>
    <phoneticPr fontId="4"/>
  </si>
  <si>
    <t>148710－Y002 回転軸位置決めﾌﾞﾗｹｯﾄ</t>
    <phoneticPr fontId="4"/>
  </si>
  <si>
    <t>CBSST6-12</t>
    <phoneticPr fontId="4"/>
  </si>
  <si>
    <t>金属ﾜｯｼｬｰ</t>
    <phoneticPr fontId="4"/>
  </si>
  <si>
    <t xml:space="preserve">MSSFS4-8 </t>
    <phoneticPr fontId="4"/>
  </si>
  <si>
    <t>六角穴付きﾎﾞﾙﾄ　 (M4×25)　回転軸位置決めﾌﾞﾗｹｯト軸固定用</t>
    <rPh sb="32" eb="33">
      <t>ジク</t>
    </rPh>
    <rPh sb="33" eb="35">
      <t>コテイ</t>
    </rPh>
    <rPh sb="35" eb="36">
      <t>ヨウ</t>
    </rPh>
    <phoneticPr fontId="4"/>
  </si>
  <si>
    <t>在庫使用　　　1個</t>
    <phoneticPr fontId="4"/>
  </si>
  <si>
    <t>六角穴付きﾎﾞﾙﾄ　 (M4×12)回転軸位置決めﾌﾞﾗｹｯﾄﾂｰﾙ板固定用</t>
    <rPh sb="34" eb="35">
      <t>イタ</t>
    </rPh>
    <rPh sb="35" eb="37">
      <t>コテイ</t>
    </rPh>
    <rPh sb="37" eb="38">
      <t>ヨウ</t>
    </rPh>
    <phoneticPr fontId="4"/>
  </si>
  <si>
    <t>在庫使用　　　4個</t>
    <phoneticPr fontId="4"/>
  </si>
  <si>
    <t>六角穴付きﾎﾞﾙﾄ　M4×5mm　　6個</t>
    <rPh sb="19" eb="20">
      <t>コ</t>
    </rPh>
    <phoneticPr fontId="4"/>
  </si>
  <si>
    <t>六角穴付きﾎﾞﾙﾄ　M4×12mm</t>
    <phoneticPr fontId="4"/>
  </si>
  <si>
    <t>MVSHM-3N02052-3G3-18Y5C</t>
    <phoneticPr fontId="4"/>
  </si>
  <si>
    <r>
      <t>148710-Z001</t>
    </r>
    <r>
      <rPr>
        <b/>
        <sz val="11"/>
        <color indexed="30"/>
        <rFont val="ＭＳ Ｐゴシック"/>
        <family val="3"/>
        <charset val="128"/>
      </rPr>
      <t>-1</t>
    </r>
    <r>
      <rPr>
        <sz val="11"/>
        <color indexed="30"/>
        <rFont val="ＭＳ Ｐゴシック"/>
        <family val="3"/>
        <charset val="128"/>
      </rPr>
      <t xml:space="preserve"> </t>
    </r>
    <r>
      <rPr>
        <sz val="11"/>
        <color theme="1"/>
        <rFont val="游ゴシック"/>
        <family val="2"/>
        <charset val="128"/>
        <scheme val="minor"/>
      </rPr>
      <t>ｶｯﾌﾟﾎﾙﾀﾞｰﾍﾞｰｽＬ字ﾌﾞﾗｹｯﾄ</t>
    </r>
    <phoneticPr fontId="4"/>
  </si>
  <si>
    <t>MVSHM-3N02050006018-JPA267WC9111AA</t>
    <phoneticPr fontId="4"/>
  </si>
  <si>
    <t>148710-Z002　ｶｯﾌﾟﾎﾙﾀﾞｰＬ字ﾌﾞﾗｹｯﾄ</t>
    <phoneticPr fontId="4"/>
  </si>
  <si>
    <t xml:space="preserve">5-079-04　   </t>
    <phoneticPr fontId="4"/>
  </si>
  <si>
    <t xml:space="preserve"> ＳＶＥＭ取付ﾌﾞﾗｹｯﾄ</t>
    <phoneticPr fontId="4"/>
  </si>
  <si>
    <t>SETB-0031-Z01  ＳＶＥＭ取付ﾌﾞﾗｹｯﾄ</t>
    <phoneticPr fontId="4"/>
  </si>
  <si>
    <t>ＳＶＥＭ固定用ﾈｼﾞ</t>
    <rPh sb="4" eb="6">
      <t>コテイ</t>
    </rPh>
    <rPh sb="6" eb="7">
      <t>ヨウ</t>
    </rPh>
    <phoneticPr fontId="4"/>
  </si>
  <si>
    <t>六角穴付きﾎﾞﾙﾄ　M4×20mm　　2本</t>
    <rPh sb="20" eb="21">
      <t>ホン</t>
    </rPh>
    <phoneticPr fontId="4"/>
  </si>
  <si>
    <t>ＳＶＥＭ固定用ﾈｼﾞ　　在庫使用</t>
    <rPh sb="4" eb="6">
      <t>コテイ</t>
    </rPh>
    <rPh sb="6" eb="7">
      <t>ヨウ</t>
    </rPh>
    <phoneticPr fontId="4"/>
  </si>
  <si>
    <t>一般配管用 チューブフィッティングミニタイプ 違径ソケットエルボ</t>
    <phoneticPr fontId="4"/>
  </si>
  <si>
    <t>様</t>
    <phoneticPr fontId="4"/>
  </si>
  <si>
    <t>NO.17</t>
    <phoneticPr fontId="4"/>
  </si>
  <si>
    <t>JR3404　　　 4軸ﾛﾎﾞｯﾄ (外部ｽｲｯﾁ仕様)　</t>
    <phoneticPr fontId="4"/>
  </si>
  <si>
    <r>
      <t>JR3404　　　SRS-S404　</t>
    </r>
    <r>
      <rPr>
        <b/>
        <sz val="11"/>
        <color indexed="10"/>
        <rFont val="ＭＳ Ｐゴシック"/>
        <family val="3"/>
        <charset val="128"/>
      </rPr>
      <t>　外部スイッチBOXﾀｲﾌﾟ</t>
    </r>
    <rPh sb="19" eb="21">
      <t>ガイブ</t>
    </rPh>
    <phoneticPr fontId="4"/>
  </si>
  <si>
    <t>I/O-１増設</t>
  </si>
  <si>
    <t>COM2増設</t>
  </si>
  <si>
    <t>SRO-COM02</t>
  </si>
  <si>
    <r>
      <t>JR3000用ﾃｨｰﾁﾝｸﾞﾎﾞｯｸｽ　</t>
    </r>
    <r>
      <rPr>
        <b/>
        <sz val="11"/>
        <color indexed="10"/>
        <rFont val="ＭＳ Ｐゴシック"/>
        <family val="3"/>
        <charset val="128"/>
      </rPr>
      <t>※在庫使用</t>
    </r>
    <rPh sb="21" eb="23">
      <t>ザイコ</t>
    </rPh>
    <rPh sb="23" eb="25">
      <t>シヨウ</t>
    </rPh>
    <phoneticPr fontId="4"/>
  </si>
  <si>
    <t>SRO-PCS２</t>
  </si>
  <si>
    <t>148710－Y001  4軸用ﾊﾞﾙﾌﾞ固定ﾌﾞﾗｹｯﾄ</t>
    <phoneticPr fontId="4"/>
  </si>
  <si>
    <t>ツール取付板</t>
    <rPh sb="3" eb="5">
      <t>トリツケ</t>
    </rPh>
    <rPh sb="5" eb="6">
      <t>イタ</t>
    </rPh>
    <phoneticPr fontId="4"/>
  </si>
  <si>
    <t>148710－Y003 ﾊﾞﾙﾌﾞﾎﾙﾀﾞﾈｼﾞ固定ﾀｲﾌﾟ</t>
    <phoneticPr fontId="4"/>
  </si>
  <si>
    <t>SV51、SV70、SV91、SV97用ホルダ(P=25)</t>
    <rPh sb="19" eb="20">
      <t>ヨウ</t>
    </rPh>
    <phoneticPr fontId="4"/>
  </si>
  <si>
    <t>ＭＳ3－１0</t>
    <phoneticPr fontId="4"/>
  </si>
  <si>
    <t>ﾉｯｸﾋﾟﾝφ3-10mm</t>
    <phoneticPr fontId="4"/>
  </si>
  <si>
    <t>ＭＳ3－35</t>
    <phoneticPr fontId="4"/>
  </si>
  <si>
    <t>ﾉｯｸﾋﾟﾝ　φ3-35mm</t>
    <phoneticPr fontId="4"/>
  </si>
  <si>
    <r>
      <t>CBSST6-1</t>
    </r>
    <r>
      <rPr>
        <b/>
        <sz val="11"/>
        <color indexed="10"/>
        <rFont val="ＭＳ Ｐゴシック"/>
        <family val="3"/>
        <charset val="128"/>
      </rPr>
      <t>6</t>
    </r>
    <phoneticPr fontId="4"/>
  </si>
  <si>
    <t>六角穴付きﾎﾞﾙﾄ　 (M4×10)</t>
    <phoneticPr fontId="4"/>
  </si>
  <si>
    <t>SCB4-15</t>
    <phoneticPr fontId="4"/>
  </si>
  <si>
    <t>六角穴付きﾎﾞﾙﾄ　 (M4×12)　ﾊﾞﾙﾌﾞﾎﾙﾀﾞ固定ﾄﾂｰﾙ板固定用</t>
    <rPh sb="28" eb="30">
      <t>コテイ</t>
    </rPh>
    <rPh sb="34" eb="35">
      <t>イタ</t>
    </rPh>
    <rPh sb="35" eb="37">
      <t>コテイ</t>
    </rPh>
    <rPh sb="37" eb="38">
      <t>ヨウ</t>
    </rPh>
    <phoneticPr fontId="4"/>
  </si>
  <si>
    <t>六角穴付きﾎﾞﾙﾄ　 (M4×35)　回転軸位置決めﾌﾞﾗｹｯト軸固定用</t>
    <rPh sb="32" eb="33">
      <t>ジク</t>
    </rPh>
    <rPh sb="33" eb="35">
      <t>コテイ</t>
    </rPh>
    <rPh sb="35" eb="36">
      <t>ヨウ</t>
    </rPh>
    <phoneticPr fontId="4"/>
  </si>
  <si>
    <t>１個使用　残りは予備</t>
    <rPh sb="0" eb="2">
      <t>イッコ</t>
    </rPh>
    <rPh sb="2" eb="4">
      <t>シヨウ</t>
    </rPh>
    <rPh sb="5" eb="6">
      <t>ノコ</t>
    </rPh>
    <rPh sb="8" eb="10">
      <t>ヨビ</t>
    </rPh>
    <phoneticPr fontId="4"/>
  </si>
  <si>
    <t xml:space="preserve">MCLPTK6-1 </t>
    <phoneticPr fontId="4"/>
  </si>
  <si>
    <t>チューブ用継手　ナット・スリーブ一体型　エルボ</t>
    <phoneticPr fontId="4"/>
  </si>
  <si>
    <t>予備で購入</t>
    <rPh sb="3" eb="5">
      <t>コウニュウ</t>
    </rPh>
    <phoneticPr fontId="4"/>
  </si>
  <si>
    <t>MCPTK6-1</t>
    <phoneticPr fontId="4"/>
  </si>
  <si>
    <t>チューブ用継手　ナット・スリーブ一体型　ストレート</t>
    <phoneticPr fontId="4"/>
  </si>
  <si>
    <t xml:space="preserve">MCLPTK8-1 </t>
    <phoneticPr fontId="4"/>
  </si>
  <si>
    <t>MCPTK8-1</t>
    <phoneticPr fontId="4"/>
  </si>
  <si>
    <t xml:space="preserve">APMTS-N2-T2 </t>
    <phoneticPr fontId="4"/>
  </si>
  <si>
    <t xml:space="preserve">MCLPTK6-2 </t>
    <phoneticPr fontId="4"/>
  </si>
  <si>
    <t>MCPTK6-2</t>
    <phoneticPr fontId="4"/>
  </si>
  <si>
    <t xml:space="preserve">MCLPTK8-2 </t>
    <phoneticPr fontId="4"/>
  </si>
  <si>
    <t>MCPTK8-2</t>
    <phoneticPr fontId="4"/>
  </si>
  <si>
    <t>127814-Z04</t>
  </si>
  <si>
    <t>位置決めﾍﾞｰｽ</t>
    <rPh sb="0" eb="2">
      <t>イチ</t>
    </rPh>
    <rPh sb="2" eb="3">
      <t>ギ</t>
    </rPh>
    <phoneticPr fontId="4"/>
  </si>
  <si>
    <t>127814-Z05</t>
  </si>
  <si>
    <t>角度切替ﾌﾞﾗｹｯﾄ</t>
    <rPh sb="0" eb="2">
      <t>カクド</t>
    </rPh>
    <rPh sb="2" eb="3">
      <t>キ</t>
    </rPh>
    <rPh sb="3" eb="4">
      <t>カ</t>
    </rPh>
    <phoneticPr fontId="4"/>
  </si>
  <si>
    <t>127814-Z07</t>
  </si>
  <si>
    <t>角ｼﾑ</t>
    <rPh sb="0" eb="1">
      <t>カク</t>
    </rPh>
    <phoneticPr fontId="4"/>
  </si>
  <si>
    <t>六角穴付きﾎﾞﾙﾄ　M4×5mm</t>
    <phoneticPr fontId="4"/>
  </si>
  <si>
    <t>六角穴付きﾎﾞﾙﾄ　M4×15mm</t>
    <phoneticPr fontId="4"/>
  </si>
  <si>
    <t>六角穴付きﾎﾞﾙﾄ　M4×20mm</t>
    <phoneticPr fontId="4"/>
  </si>
  <si>
    <t>止めﾈｼﾞ　M4×8mm</t>
    <rPh sb="0" eb="1">
      <t>ト</t>
    </rPh>
    <phoneticPr fontId="4"/>
  </si>
  <si>
    <t xml:space="preserve">148710-Z001 </t>
    <phoneticPr fontId="4"/>
  </si>
  <si>
    <t>ｶｯﾌﾟﾎﾙﾀﾞｰﾍﾞｰｽＬ字ﾌﾞﾗｹｯﾄ</t>
    <phoneticPr fontId="4"/>
  </si>
  <si>
    <t>148710-Z002</t>
    <phoneticPr fontId="4"/>
  </si>
  <si>
    <t>ｶｯﾌﾟﾎﾙﾀﾞｰＬ字ﾌﾞﾗｹｯﾄ</t>
    <phoneticPr fontId="4"/>
  </si>
  <si>
    <t>148710-Z003</t>
    <phoneticPr fontId="4"/>
  </si>
  <si>
    <t>ｶｯﾌﾟﾎﾙﾀﾞｰ</t>
    <phoneticPr fontId="4"/>
  </si>
  <si>
    <t>M4ﾈｼﾞ×8</t>
    <phoneticPr fontId="4"/>
  </si>
  <si>
    <t>M4ﾈｼﾞ×10</t>
    <phoneticPr fontId="4"/>
  </si>
  <si>
    <t>配電BOX　関連</t>
    <rPh sb="0" eb="2">
      <t>ハイデン</t>
    </rPh>
    <rPh sb="6" eb="8">
      <t>カンレン</t>
    </rPh>
    <phoneticPr fontId="4"/>
  </si>
  <si>
    <t>東北ﾏﾃﾘｱﾙｽ</t>
    <rPh sb="0" eb="2">
      <t>トウホク</t>
    </rPh>
    <phoneticPr fontId="4"/>
  </si>
  <si>
    <t>135154-Z04 ケーブルベアヘッド横板金</t>
    <phoneticPr fontId="4"/>
  </si>
  <si>
    <t>ケーブルベアヘッド横板金</t>
    <rPh sb="9" eb="10">
      <t>ヨコ</t>
    </rPh>
    <rPh sb="10" eb="12">
      <t>バンキン</t>
    </rPh>
    <phoneticPr fontId="4"/>
  </si>
  <si>
    <t>135154-Z05 ケーブルベア下板</t>
    <phoneticPr fontId="4"/>
  </si>
  <si>
    <t>ケーブルベア下板</t>
    <rPh sb="6" eb="8">
      <t>シタイタ</t>
    </rPh>
    <phoneticPr fontId="4"/>
  </si>
  <si>
    <t>FSAWM-K-P11-1238-190114-0052</t>
    <phoneticPr fontId="4"/>
  </si>
  <si>
    <t>NEDJL-PT-SB-9-1.5</t>
    <phoneticPr fontId="4"/>
  </si>
  <si>
    <t>MRB-200</t>
    <phoneticPr fontId="4"/>
  </si>
  <si>
    <t xml:space="preserve">AD-342 </t>
    <phoneticPr fontId="4"/>
  </si>
  <si>
    <t>配線ダクト（側片折り取り可能）</t>
    <phoneticPr fontId="4"/>
  </si>
  <si>
    <t>KV-0.3-BE-10</t>
    <phoneticPr fontId="4"/>
  </si>
  <si>
    <t>単芯電線</t>
    <rPh sb="0" eb="1">
      <t>タン</t>
    </rPh>
    <rPh sb="1" eb="2">
      <t>シン</t>
    </rPh>
    <rPh sb="2" eb="4">
      <t>デンセン</t>
    </rPh>
    <phoneticPr fontId="4"/>
  </si>
  <si>
    <t>KU0120</t>
    <phoneticPr fontId="4"/>
  </si>
  <si>
    <t>マルチユース電源タップ</t>
    <phoneticPr fontId="4"/>
  </si>
  <si>
    <t>汎用3芯OAタップ 2ヶ口</t>
    <phoneticPr fontId="4"/>
  </si>
  <si>
    <r>
      <t>E</t>
    </r>
    <r>
      <rPr>
        <sz val="11"/>
        <color theme="1"/>
        <rFont val="游ゴシック"/>
        <family val="2"/>
        <charset val="128"/>
        <scheme val="minor"/>
      </rPr>
      <t>BS-32FB-5A</t>
    </r>
    <phoneticPr fontId="4"/>
  </si>
  <si>
    <t xml:space="preserve">TCS-12 </t>
    <phoneticPr fontId="4"/>
  </si>
  <si>
    <t>富士電機機器制御</t>
    <rPh sb="0" eb="2">
      <t>フジ</t>
    </rPh>
    <rPh sb="2" eb="4">
      <t>デンキ</t>
    </rPh>
    <rPh sb="4" eb="6">
      <t>キキ</t>
    </rPh>
    <rPh sb="6" eb="8">
      <t>セイギョ</t>
    </rPh>
    <phoneticPr fontId="4"/>
  </si>
  <si>
    <t xml:space="preserve">AR30PR-210B </t>
    <phoneticPr fontId="4"/>
  </si>
  <si>
    <t>φ30 セレクタスイッチ AR30形</t>
    <phoneticPr fontId="4"/>
  </si>
  <si>
    <t>AR30PR-220B</t>
    <phoneticPr fontId="4"/>
  </si>
  <si>
    <t>TZW5-51-190115-0043</t>
    <phoneticPr fontId="4"/>
  </si>
  <si>
    <t>φ30コマンドスイッチ AR30/DR30シリーズ スイッチ用銘板</t>
    <phoneticPr fontId="4"/>
  </si>
  <si>
    <t>RUBTA20W-471-190115-0173</t>
    <phoneticPr fontId="4"/>
  </si>
  <si>
    <t>φ30 セレクタスイッチ　ＢＯＸ</t>
    <phoneticPr fontId="4"/>
  </si>
  <si>
    <t>富士電線工業</t>
    <rPh sb="0" eb="2">
      <t>フジ</t>
    </rPh>
    <rPh sb="2" eb="4">
      <t>デンセン</t>
    </rPh>
    <rPh sb="4" eb="6">
      <t>コウギョウ</t>
    </rPh>
    <phoneticPr fontId="4"/>
  </si>
  <si>
    <t xml:space="preserve">VCTF-2-0.75SQ-8 </t>
    <phoneticPr fontId="4"/>
  </si>
  <si>
    <t>ビニルキャブタイヤコード VCTF</t>
    <phoneticPr fontId="4"/>
  </si>
  <si>
    <r>
      <t>1</t>
    </r>
    <r>
      <rPr>
        <sz val="11"/>
        <color theme="1"/>
        <rFont val="游ゴシック"/>
        <family val="2"/>
        <charset val="128"/>
        <scheme val="minor"/>
      </rPr>
      <t>.25-5</t>
    </r>
    <phoneticPr fontId="4"/>
  </si>
  <si>
    <t>NA3GH-24-5-8</t>
    <phoneticPr fontId="4"/>
  </si>
  <si>
    <t>NA3GH UL規格 横巻きシールドセンサー用(５芯）</t>
    <rPh sb="25" eb="26">
      <t>シン</t>
    </rPh>
    <phoneticPr fontId="4"/>
  </si>
  <si>
    <t>PC6-M5</t>
    <phoneticPr fontId="4"/>
  </si>
  <si>
    <t>φ6継ぎ手</t>
    <rPh sb="2" eb="3">
      <t>ツ</t>
    </rPh>
    <rPh sb="4" eb="5">
      <t>テ</t>
    </rPh>
    <phoneticPr fontId="4"/>
  </si>
  <si>
    <t>AW10-M5BＧ-A</t>
    <phoneticPr fontId="4"/>
  </si>
  <si>
    <t>レギュレーター</t>
  </si>
  <si>
    <t>ポリウレタンチューブ</t>
    <phoneticPr fontId="4"/>
  </si>
  <si>
    <t>PUT4-10-C</t>
    <phoneticPr fontId="4"/>
  </si>
  <si>
    <t>φ4ソフトナイロンチューブ</t>
    <phoneticPr fontId="4"/>
  </si>
  <si>
    <t>@ECHN-20160324-00025</t>
    <phoneticPr fontId="4"/>
  </si>
  <si>
    <t>Web設計ﾊｰﾈｽ(ｺﾝﾌｫｰﾏﾙｹｰﾌﾞﾙ延長)2m</t>
    <rPh sb="22" eb="24">
      <t>エンチョウ</t>
    </rPh>
    <phoneticPr fontId="4"/>
  </si>
  <si>
    <t>漏電ブレーカ</t>
    <phoneticPr fontId="4"/>
  </si>
  <si>
    <t>ｺﾝﾄﾛｰﾗ用I/O　-　D-Sub(L=2m）</t>
    <rPh sb="6" eb="7">
      <t>ヨウ</t>
    </rPh>
    <phoneticPr fontId="4"/>
  </si>
  <si>
    <t>架台ﾕﾆｯﾄ</t>
    <rPh sb="0" eb="2">
      <t>カダイ</t>
    </rPh>
    <phoneticPr fontId="4"/>
  </si>
  <si>
    <t xml:space="preserve">RUK20W-478-181204-0082 </t>
    <phoneticPr fontId="4"/>
  </si>
  <si>
    <t>架台棚板　1</t>
    <rPh sb="0" eb="2">
      <t>カダイ</t>
    </rPh>
    <rPh sb="2" eb="4">
      <t>タナイタ</t>
    </rPh>
    <phoneticPr fontId="4"/>
  </si>
  <si>
    <t>架台部分</t>
    <rPh sb="0" eb="2">
      <t>カダイ</t>
    </rPh>
    <rPh sb="2" eb="4">
      <t>ブブン</t>
    </rPh>
    <phoneticPr fontId="4"/>
  </si>
  <si>
    <t xml:space="preserve">RUK20W-478-181203-0173 </t>
    <phoneticPr fontId="4"/>
  </si>
  <si>
    <t>架台天面　1　左奥</t>
    <rPh sb="0" eb="2">
      <t>カダイ</t>
    </rPh>
    <rPh sb="2" eb="4">
      <t>テンメン</t>
    </rPh>
    <rPh sb="7" eb="8">
      <t>ヒダリ</t>
    </rPh>
    <rPh sb="8" eb="9">
      <t>オク</t>
    </rPh>
    <phoneticPr fontId="4"/>
  </si>
  <si>
    <t>RUK20W-478-181203-0179</t>
    <phoneticPr fontId="4"/>
  </si>
  <si>
    <t>架台天面　2　右奥</t>
    <rPh sb="0" eb="2">
      <t>カダイ</t>
    </rPh>
    <rPh sb="2" eb="4">
      <t>テンメン</t>
    </rPh>
    <rPh sb="7" eb="8">
      <t>ミギ</t>
    </rPh>
    <rPh sb="8" eb="9">
      <t>オク</t>
    </rPh>
    <phoneticPr fontId="4"/>
  </si>
  <si>
    <t>RUK20W-478-181203-0183</t>
    <phoneticPr fontId="4"/>
  </si>
  <si>
    <t>架台天面　3　左手前</t>
    <rPh sb="0" eb="2">
      <t>カダイ</t>
    </rPh>
    <rPh sb="2" eb="4">
      <t>テンメン</t>
    </rPh>
    <rPh sb="7" eb="8">
      <t>オク</t>
    </rPh>
    <rPh sb="8" eb="10">
      <t>テマエ</t>
    </rPh>
    <phoneticPr fontId="4"/>
  </si>
  <si>
    <t>RUK20W-478-181203-0187</t>
    <phoneticPr fontId="4"/>
  </si>
  <si>
    <t>架台天面　4　右手前</t>
    <rPh sb="0" eb="2">
      <t>カダイ</t>
    </rPh>
    <rPh sb="2" eb="4">
      <t>テンメン</t>
    </rPh>
    <rPh sb="7" eb="8">
      <t>ミギ</t>
    </rPh>
    <rPh sb="8" eb="10">
      <t>テマエ</t>
    </rPh>
    <phoneticPr fontId="4"/>
  </si>
  <si>
    <t xml:space="preserve">CBSST5-8 </t>
    <phoneticPr fontId="4"/>
  </si>
  <si>
    <t>低頭六角穴付ボルト　　架台と天面固定ﾈｼﾞ</t>
    <rPh sb="11" eb="13">
      <t>カダイ</t>
    </rPh>
    <rPh sb="14" eb="16">
      <t>テンメン</t>
    </rPh>
    <rPh sb="16" eb="18">
      <t>コテイ</t>
    </rPh>
    <phoneticPr fontId="4"/>
  </si>
  <si>
    <t>HFS8-4040-365</t>
    <phoneticPr fontId="4"/>
  </si>
  <si>
    <t>アルミフレーム　８シリーズ　正方形　４０×４０</t>
  </si>
  <si>
    <t>HFS8-4040-565</t>
    <phoneticPr fontId="4"/>
  </si>
  <si>
    <t>HFS8-4040-670</t>
    <phoneticPr fontId="4"/>
  </si>
  <si>
    <t>HFS8-4040-770</t>
    <phoneticPr fontId="4"/>
  </si>
  <si>
    <t>HFS8-4040-844</t>
    <phoneticPr fontId="4"/>
  </si>
  <si>
    <t>HFS8-4040-402</t>
    <phoneticPr fontId="4"/>
  </si>
  <si>
    <t>アルミフレーム　８シリーズ　正方形　４０×４０</t>
    <phoneticPr fontId="4"/>
  </si>
  <si>
    <t>HFS8-4040-315</t>
  </si>
  <si>
    <t>棚板1段目と2段目に使用</t>
    <rPh sb="0" eb="2">
      <t>タナイタ</t>
    </rPh>
    <rPh sb="3" eb="5">
      <t>ダンメ</t>
    </rPh>
    <rPh sb="7" eb="9">
      <t>ダンメ</t>
    </rPh>
    <rPh sb="10" eb="12">
      <t>シヨウ</t>
    </rPh>
    <phoneticPr fontId="4"/>
  </si>
  <si>
    <t>HBLFSN8-C-SST</t>
    <phoneticPr fontId="4"/>
  </si>
  <si>
    <t>突起付反転ブラケット　M5ﾈｼﾞ穴有り</t>
    <rPh sb="16" eb="17">
      <t>アナ</t>
    </rPh>
    <rPh sb="17" eb="18">
      <t>ア</t>
    </rPh>
    <phoneticPr fontId="4"/>
  </si>
  <si>
    <t>HBLSS8-SST</t>
  </si>
  <si>
    <t>突起付反転ブラケット　</t>
    <phoneticPr fontId="4"/>
  </si>
  <si>
    <t>HCFT8-130-SET</t>
    <phoneticPr fontId="4"/>
  </si>
  <si>
    <t>一体型キャスタ　＆アジャスタパッド</t>
    <phoneticPr fontId="4"/>
  </si>
  <si>
    <t>HFC8-4040-B</t>
    <phoneticPr fontId="4"/>
  </si>
  <si>
    <t>SHNTP8-6</t>
    <phoneticPr fontId="4"/>
  </si>
  <si>
    <t>ｽｲｯﾁBOXﾌﾞﾗｹｯﾄ固定用</t>
    <rPh sb="13" eb="15">
      <t>コテイ</t>
    </rPh>
    <rPh sb="15" eb="16">
      <t>ヨウ</t>
    </rPh>
    <phoneticPr fontId="4"/>
  </si>
  <si>
    <t>SHNTP8-8</t>
    <phoneticPr fontId="4"/>
  </si>
  <si>
    <t>SHNTP8-5</t>
    <phoneticPr fontId="4"/>
  </si>
  <si>
    <t>配電BOX固定用　ﾚｷﾞｭﾚｰﾀ取付用</t>
    <rPh sb="0" eb="5">
      <t>ハイデンコラサ</t>
    </rPh>
    <rPh sb="5" eb="7">
      <t>コテイ</t>
    </rPh>
    <rPh sb="7" eb="8">
      <t>ヨウ</t>
    </rPh>
    <rPh sb="16" eb="18">
      <t>トリツケ</t>
    </rPh>
    <rPh sb="18" eb="19">
      <t>ヨウ</t>
    </rPh>
    <phoneticPr fontId="4"/>
  </si>
  <si>
    <t>φ30 セレクタスイッチ　ＢＯＸ固定用</t>
    <rPh sb="16" eb="18">
      <t>コテイ</t>
    </rPh>
    <rPh sb="18" eb="19">
      <t>ヨウ</t>
    </rPh>
    <phoneticPr fontId="4"/>
  </si>
  <si>
    <t xml:space="preserve">HCBR8 </t>
    <phoneticPr fontId="4"/>
  </si>
  <si>
    <t>パネルサポートブラケット　樹脂タイプ</t>
    <phoneticPr fontId="4"/>
  </si>
  <si>
    <t xml:space="preserve">HFCN8PACK </t>
    <phoneticPr fontId="4"/>
  </si>
  <si>
    <t>ケーブルクランプひし形タイプ</t>
    <phoneticPr fontId="4"/>
  </si>
  <si>
    <t>配線固定用</t>
    <rPh sb="0" eb="2">
      <t>ハイセン</t>
    </rPh>
    <rPh sb="2" eb="4">
      <t>コテイ</t>
    </rPh>
    <rPh sb="4" eb="5">
      <t>ヨウ</t>
    </rPh>
    <phoneticPr fontId="4"/>
  </si>
  <si>
    <r>
      <t xml:space="preserve">HFCFJ8   </t>
    </r>
    <r>
      <rPr>
        <b/>
        <sz val="12"/>
        <color indexed="10"/>
        <rFont val="ＭＳ Ｐゴシック"/>
        <family val="3"/>
        <charset val="128"/>
      </rPr>
      <t>在庫使用の為発注せず</t>
    </r>
    <rPh sb="9" eb="11">
      <t>ザイコ</t>
    </rPh>
    <rPh sb="11" eb="13">
      <t>シヨウ</t>
    </rPh>
    <rPh sb="14" eb="15">
      <t>タメ</t>
    </rPh>
    <rPh sb="15" eb="17">
      <t>ハッチュウ</t>
    </rPh>
    <phoneticPr fontId="4"/>
  </si>
  <si>
    <t>小物フック　Ｊ型</t>
    <phoneticPr fontId="4"/>
  </si>
  <si>
    <t>SCB8-35</t>
  </si>
  <si>
    <t>ロボット固定用M8×35</t>
    <rPh sb="4" eb="6">
      <t>コテイ</t>
    </rPh>
    <rPh sb="6" eb="7">
      <t>ヨウ</t>
    </rPh>
    <phoneticPr fontId="4"/>
  </si>
  <si>
    <t>FNCLSS-V8-D27-L20</t>
    <phoneticPr fontId="4"/>
  </si>
  <si>
    <t>ロボット固定用金属カラー　　並級</t>
    <rPh sb="4" eb="6">
      <t>コテイ</t>
    </rPh>
    <rPh sb="6" eb="7">
      <t>ヨウ</t>
    </rPh>
    <phoneticPr fontId="4"/>
  </si>
  <si>
    <t xml:space="preserve">FAMAS-SUD-T3-A80-B30-L180-X30-F120-H42.5-N4-Y20-V140-S15-NA6 </t>
    <phoneticPr fontId="4"/>
  </si>
  <si>
    <t>外部スイッチ取付ブラケット</t>
    <rPh sb="0" eb="2">
      <t>ガイブ</t>
    </rPh>
    <rPh sb="6" eb="8">
      <t>トリツケ</t>
    </rPh>
    <phoneticPr fontId="4"/>
  </si>
  <si>
    <t xml:space="preserve">HNTP8-4 </t>
    <phoneticPr fontId="4"/>
  </si>
  <si>
    <t>８シリーズ（溝幅１０ｍｍ）　４０・８０角アルミフレーム用後入れバネナット</t>
    <phoneticPr fontId="4"/>
  </si>
  <si>
    <t>配線ダクト（側片折り取り可能）固定用</t>
    <rPh sb="15" eb="18">
      <t>コテイヨウ</t>
    </rPh>
    <phoneticPr fontId="4"/>
  </si>
  <si>
    <t>六角穴付きﾎﾞﾀﾝﾎﾞﾙﾄ　 (M4×8)</t>
    <phoneticPr fontId="4"/>
  </si>
  <si>
    <t>BFHB-SUD-A55-T3.0-D35-Q45-N4</t>
    <phoneticPr fontId="4"/>
  </si>
  <si>
    <t xml:space="preserve">
板金丸プレート
</t>
  </si>
  <si>
    <t xml:space="preserve">TG045 </t>
    <phoneticPr fontId="4"/>
  </si>
  <si>
    <t>コの字型ブッシュ（自在ブッシュ）</t>
    <phoneticPr fontId="4"/>
  </si>
  <si>
    <t xml:space="preserve">AD-442 </t>
    <phoneticPr fontId="4"/>
  </si>
  <si>
    <t xml:space="preserve">HFS8-4080-275 </t>
    <phoneticPr fontId="4"/>
  </si>
  <si>
    <t>配電BOX固定用　</t>
    <rPh sb="0" eb="5">
      <t>ハイデンコラサ</t>
    </rPh>
    <rPh sb="5" eb="7">
      <t>コテイ</t>
    </rPh>
    <rPh sb="7" eb="8">
      <t>ヨウ</t>
    </rPh>
    <phoneticPr fontId="4"/>
  </si>
  <si>
    <t xml:space="preserve">HFS8-4080-474 </t>
    <phoneticPr fontId="4"/>
  </si>
  <si>
    <r>
      <rPr>
        <b/>
        <sz val="12"/>
        <color indexed="10"/>
        <rFont val="ＭＳ Ｐゴシック"/>
        <family val="3"/>
        <charset val="128"/>
      </rPr>
      <t>HBLFSN8-C-SSP</t>
    </r>
    <r>
      <rPr>
        <b/>
        <sz val="12"/>
        <color indexed="63"/>
        <rFont val="ＭＳ Ｐゴシック"/>
        <family val="3"/>
        <charset val="128"/>
      </rPr>
      <t xml:space="preserve"> </t>
    </r>
    <phoneticPr fontId="4"/>
  </si>
  <si>
    <t>HFC8-4080-B</t>
    <phoneticPr fontId="4"/>
  </si>
  <si>
    <t>SHBLBSL8</t>
    <phoneticPr fontId="4"/>
  </si>
  <si>
    <t>安全カバーﾕﾆｯﾄ</t>
    <rPh sb="0" eb="2">
      <t>アンゼン</t>
    </rPh>
    <phoneticPr fontId="4"/>
  </si>
  <si>
    <t>HFS5-2020-361-Z5-XA7.5-XB353.5</t>
    <phoneticPr fontId="4"/>
  </si>
  <si>
    <t>アルミフレーム　5シリーズ　正方形　2０×2０</t>
    <phoneticPr fontId="4"/>
  </si>
  <si>
    <t>安全カバー部</t>
    <rPh sb="0" eb="2">
      <t>アンゼン</t>
    </rPh>
    <rPh sb="5" eb="6">
      <t>ブ</t>
    </rPh>
    <phoneticPr fontId="4"/>
  </si>
  <si>
    <t>HFS5-2020-744-TPW</t>
  </si>
  <si>
    <t>HFS6-3030-90</t>
    <phoneticPr fontId="4"/>
  </si>
  <si>
    <t>アルミフレーム　6シリーズ　正方形　3０×3０</t>
    <phoneticPr fontId="4"/>
  </si>
  <si>
    <t>HFS6-3030-690</t>
  </si>
  <si>
    <t>HFS6-3030-790</t>
  </si>
  <si>
    <t>HFS6-3030-790-LDH-RDH</t>
  </si>
  <si>
    <t>HFS6-3030-1010</t>
    <phoneticPr fontId="4"/>
  </si>
  <si>
    <t>HFS6-3030-1010-LCV</t>
    <phoneticPr fontId="4"/>
  </si>
  <si>
    <t>HBLFSN6-C-SET</t>
    <phoneticPr fontId="4"/>
  </si>
  <si>
    <t>HBLFSN6-SET</t>
  </si>
  <si>
    <t>HBLSS6-SET</t>
    <phoneticPr fontId="4"/>
  </si>
  <si>
    <t>HSJ6</t>
    <phoneticPr fontId="4"/>
  </si>
  <si>
    <t>ブラインドジョイント部品</t>
    <phoneticPr fontId="4"/>
  </si>
  <si>
    <t xml:space="preserve">PYA4H-148-88-5-F126-G66-N6 </t>
  </si>
  <si>
    <t>パネル13</t>
    <phoneticPr fontId="4"/>
  </si>
  <si>
    <t>PYA4H-233-88-5-F211-G66-N6</t>
  </si>
  <si>
    <t>パネル14</t>
  </si>
  <si>
    <t xml:space="preserve">PYA4H-343-88-5-F321-G66-N6 </t>
  </si>
  <si>
    <t>パネル15</t>
  </si>
  <si>
    <t>PYA6H-688-458-5-F333-G436-N6</t>
    <phoneticPr fontId="4"/>
  </si>
  <si>
    <t>パネル16</t>
  </si>
  <si>
    <t>PYA6H-788-328-5-F383-G306-N6</t>
  </si>
  <si>
    <t>パネル17</t>
  </si>
  <si>
    <t>PYA6H-788-458-5-F383-G436-N6</t>
    <phoneticPr fontId="4"/>
  </si>
  <si>
    <t>パネル18</t>
  </si>
  <si>
    <t xml:space="preserve">PYA-753-335-3 </t>
    <phoneticPr fontId="4"/>
  </si>
  <si>
    <t>パネル19</t>
  </si>
  <si>
    <t>HSCA5-B</t>
    <phoneticPr fontId="4"/>
  </si>
  <si>
    <t>溝カバー　　樹脂／樹脂ソフト</t>
    <phoneticPr fontId="4"/>
  </si>
  <si>
    <t>HHPFDLN6-SET</t>
    <phoneticPr fontId="4"/>
  </si>
  <si>
    <t>ハタ蝶番/異形ハタ蝶番</t>
    <phoneticPr fontId="4"/>
  </si>
  <si>
    <t>HHDF19</t>
    <phoneticPr fontId="4"/>
  </si>
  <si>
    <t>アルミ取手</t>
    <phoneticPr fontId="4"/>
  </si>
  <si>
    <t>HMEN6-5</t>
    <phoneticPr fontId="4"/>
  </si>
  <si>
    <t>フレーム取付用マグネットキャッチセット</t>
    <phoneticPr fontId="4"/>
  </si>
  <si>
    <t>HMER6-5</t>
    <phoneticPr fontId="4"/>
  </si>
  <si>
    <t>フレーム取付用センサ付マグネットキャッチセット</t>
    <phoneticPr fontId="4"/>
  </si>
  <si>
    <t>HFC5-2020-B</t>
  </si>
  <si>
    <t>アルミフレーム用フレームキャップ　20用</t>
    <rPh sb="19" eb="20">
      <t>ヨウ</t>
    </rPh>
    <phoneticPr fontId="4"/>
  </si>
  <si>
    <t>HFC6-3030-B</t>
  </si>
  <si>
    <t>アルミフレーム用フレームキャップ　30用</t>
    <rPh sb="19" eb="20">
      <t>ヨウ</t>
    </rPh>
    <phoneticPr fontId="4"/>
  </si>
  <si>
    <t>CBM5-10</t>
  </si>
  <si>
    <t>六角穴付ボルト　M5ﾈｼﾞ×10mm</t>
    <phoneticPr fontId="4"/>
  </si>
  <si>
    <t>CBM5-25</t>
    <phoneticPr fontId="4"/>
  </si>
  <si>
    <t>六角穴付ボルト　M5ﾈｼﾞ×25mm</t>
    <phoneticPr fontId="4"/>
  </si>
  <si>
    <t>HCBM5-10</t>
    <phoneticPr fontId="4"/>
  </si>
  <si>
    <t>十字穴付トラス小ねじ　　M5ﾈｼﾞ×10mm</t>
    <phoneticPr fontId="4"/>
  </si>
  <si>
    <t>HCBM5-15</t>
  </si>
  <si>
    <t>十字穴付トラス小ねじ　　M5ﾈｼﾞ×15mm</t>
    <phoneticPr fontId="4"/>
  </si>
  <si>
    <t>先入れナット</t>
    <phoneticPr fontId="4"/>
  </si>
  <si>
    <t>FALA-SUD-T3.0-A30-B40-L30-X15-H15-N5-Y15-S28-NA5</t>
    <phoneticPr fontId="4"/>
  </si>
  <si>
    <t>L字ﾌﾞﾗｹｯﾄ　ミスミ設計品　</t>
    <rPh sb="1" eb="2">
      <t>ジ</t>
    </rPh>
    <rPh sb="12" eb="14">
      <t>セッケイ</t>
    </rPh>
    <rPh sb="14" eb="15">
      <t>ヒン</t>
    </rPh>
    <phoneticPr fontId="4"/>
  </si>
  <si>
    <t>安全カバーと架台固定用</t>
    <rPh sb="0" eb="2">
      <t>アンゼン</t>
    </rPh>
    <rPh sb="6" eb="8">
      <t>カダイ</t>
    </rPh>
    <rPh sb="8" eb="10">
      <t>コテイ</t>
    </rPh>
    <rPh sb="10" eb="11">
      <t>ヨウ</t>
    </rPh>
    <phoneticPr fontId="4"/>
  </si>
  <si>
    <t xml:space="preserve">TWSSS20-5-1 </t>
    <phoneticPr fontId="4"/>
  </si>
  <si>
    <t>金属ワッシャ　Ｔ寸選択・指定タイプ　並級</t>
    <phoneticPr fontId="4"/>
  </si>
  <si>
    <t xml:space="preserve">SHNTP6-5 </t>
    <phoneticPr fontId="4"/>
  </si>
  <si>
    <t>後入れナット　　M5ﾈｼﾞ</t>
    <rPh sb="0" eb="1">
      <t>アト</t>
    </rPh>
    <rPh sb="1" eb="2">
      <t>イ</t>
    </rPh>
    <phoneticPr fontId="4"/>
  </si>
  <si>
    <t xml:space="preserve">SHNTP6-6 </t>
    <phoneticPr fontId="4"/>
  </si>
  <si>
    <t>ﾊﾟﾄﾗﾝﾌﾟ固定用</t>
    <rPh sb="7" eb="9">
      <t>コテイ</t>
    </rPh>
    <rPh sb="9" eb="10">
      <t>ヨウ</t>
    </rPh>
    <phoneticPr fontId="4"/>
  </si>
  <si>
    <t>CBM6-10</t>
    <phoneticPr fontId="4"/>
  </si>
  <si>
    <t>六角穴付ボルト　M6ﾈｼﾞ×10mm</t>
    <phoneticPr fontId="4"/>
  </si>
  <si>
    <t xml:space="preserve">HFCN6PACK </t>
  </si>
  <si>
    <t xml:space="preserve">HOAFS100 </t>
    <phoneticPr fontId="4"/>
  </si>
  <si>
    <t>排気ダクト取付フランジ</t>
    <phoneticPr fontId="4"/>
  </si>
  <si>
    <t xml:space="preserve">SLBNR6 </t>
    <phoneticPr fontId="4"/>
  </si>
  <si>
    <t>ナット　　M6ﾈｼﾞ</t>
    <phoneticPr fontId="4"/>
  </si>
  <si>
    <t>排気ダクト取付フランジ</t>
  </si>
  <si>
    <t xml:space="preserve">WSSM16-6-1.5 </t>
    <phoneticPr fontId="4"/>
  </si>
  <si>
    <t>ワッシャ　　外形16φ　内径6.5</t>
    <phoneticPr fontId="4"/>
  </si>
  <si>
    <t>SUNCU</t>
    <phoneticPr fontId="4"/>
  </si>
  <si>
    <t xml:space="preserve">WSJ-SUS-M6 </t>
    <phoneticPr fontId="4"/>
  </si>
  <si>
    <t>丸ワッシャー JIS</t>
    <phoneticPr fontId="4"/>
  </si>
  <si>
    <t xml:space="preserve">SCB6-14 </t>
    <phoneticPr fontId="4"/>
  </si>
  <si>
    <t>ﾎﾞﾙﾄ　　M6ﾈｼﾞ</t>
    <phoneticPr fontId="4"/>
  </si>
  <si>
    <t>164710-Z001</t>
    <phoneticPr fontId="4"/>
  </si>
  <si>
    <t>パネル20</t>
    <phoneticPr fontId="4"/>
  </si>
  <si>
    <t>ﾗｲﾄｶｰﾃﾝﾕﾆｯﾄ</t>
    <phoneticPr fontId="4"/>
  </si>
  <si>
    <t>KEYENCE</t>
    <phoneticPr fontId="4"/>
  </si>
  <si>
    <t>SL-V24H</t>
    <phoneticPr fontId="4"/>
  </si>
  <si>
    <t>ライトカーテン＊</t>
    <phoneticPr fontId="4"/>
  </si>
  <si>
    <t>OP-83180</t>
  </si>
  <si>
    <t>取付金具J＊（ライトカーテンに含）</t>
    <rPh sb="0" eb="2">
      <t>トリツケ</t>
    </rPh>
    <rPh sb="2" eb="4">
      <t>カナグ</t>
    </rPh>
    <rPh sb="15" eb="16">
      <t>フク</t>
    </rPh>
    <phoneticPr fontId="4"/>
  </si>
  <si>
    <t>SL-VP7N</t>
  </si>
  <si>
    <t>本体接続ケーブル＊（ライトカーテンに含）</t>
    <rPh sb="0" eb="2">
      <t>ホンタイ</t>
    </rPh>
    <rPh sb="2" eb="4">
      <t>セツゾク</t>
    </rPh>
    <rPh sb="18" eb="19">
      <t>フク</t>
    </rPh>
    <phoneticPr fontId="4"/>
  </si>
  <si>
    <t>出精値引き</t>
    <rPh sb="0" eb="2">
      <t>シュッセイ</t>
    </rPh>
    <rPh sb="2" eb="4">
      <t>ネビ</t>
    </rPh>
    <phoneticPr fontId="4"/>
  </si>
  <si>
    <t>見積№13451029</t>
    <rPh sb="0" eb="2">
      <t>ミツモリ</t>
    </rPh>
    <phoneticPr fontId="4"/>
  </si>
  <si>
    <t>GPR-M-2CL-D24B</t>
    <phoneticPr fontId="4"/>
  </si>
  <si>
    <t>リレー</t>
  </si>
  <si>
    <t>GPR-MS-2CD</t>
    <phoneticPr fontId="4"/>
  </si>
  <si>
    <t>リレーソケット</t>
  </si>
  <si>
    <t>シグナルタワーﾕﾆｯﾄ</t>
    <phoneticPr fontId="4"/>
  </si>
  <si>
    <t>AW20-01BG-A</t>
  </si>
  <si>
    <t>フィルターレギュレータ</t>
  </si>
  <si>
    <t>PATLITE</t>
    <phoneticPr fontId="4"/>
  </si>
  <si>
    <t>シグナルタワー 積層信号灯 LRシリーズ　3色</t>
    <rPh sb="22" eb="23">
      <t>ショク</t>
    </rPh>
    <phoneticPr fontId="4"/>
  </si>
  <si>
    <t xml:space="preserve">SS300R-24-6-100 </t>
    <phoneticPr fontId="4"/>
  </si>
  <si>
    <t>SS300R　UL規格　小径・低価格</t>
    <phoneticPr fontId="4"/>
  </si>
  <si>
    <t>61-3409-93</t>
    <phoneticPr fontId="4"/>
  </si>
  <si>
    <t xml:space="preserve">PL-112小 PL警告表示ラベルヨコ型 </t>
    <phoneticPr fontId="4"/>
  </si>
  <si>
    <t>61-3404-62</t>
    <phoneticPr fontId="4"/>
  </si>
  <si>
    <t>HY-504M 配管識別明示ステッカー</t>
    <phoneticPr fontId="4"/>
  </si>
  <si>
    <t xml:space="preserve">61-3410-34 </t>
    <phoneticPr fontId="4"/>
  </si>
  <si>
    <t>PL-133小 PL警告表示ラベルヨコ型</t>
    <phoneticPr fontId="4"/>
  </si>
  <si>
    <t>61-3410-28</t>
    <phoneticPr fontId="4"/>
  </si>
  <si>
    <t>PL-127小 PL警告表示ラベルヨコ型</t>
    <phoneticPr fontId="4"/>
  </si>
  <si>
    <t>61-3410-37</t>
    <phoneticPr fontId="4"/>
  </si>
  <si>
    <t xml:space="preserve">PL-136小 PL警告表示ラベルヨコ型 </t>
    <phoneticPr fontId="4"/>
  </si>
  <si>
    <t>三菱電機㈱(日本電計㈱)</t>
    <rPh sb="0" eb="4">
      <t>ミツビシデンキ</t>
    </rPh>
    <rPh sb="6" eb="10">
      <t>ニホンデンケイ</t>
    </rPh>
    <phoneticPr fontId="4"/>
  </si>
  <si>
    <t>南（則包）</t>
    <rPh sb="0" eb="1">
      <t>ミナミ</t>
    </rPh>
    <rPh sb="2" eb="4">
      <t>ノリカネ</t>
    </rPh>
    <phoneticPr fontId="4"/>
  </si>
  <si>
    <t>樹脂ﾉﾌﾞ</t>
  </si>
  <si>
    <t>207588(NORIKANE)</t>
    <phoneticPr fontId="4"/>
  </si>
  <si>
    <t>メビー</t>
    <phoneticPr fontId="4"/>
  </si>
  <si>
    <t>MVBLK-AMW-3FN-H4Z5U</t>
    <phoneticPr fontId="4"/>
  </si>
  <si>
    <t>シリンジベース</t>
    <phoneticPr fontId="4"/>
  </si>
  <si>
    <t>MVBLK-AMW-3FN-BLP16</t>
    <phoneticPr fontId="4"/>
  </si>
  <si>
    <t>シリンジガイド</t>
    <phoneticPr fontId="4"/>
  </si>
  <si>
    <t>MVBLK-AMW-3FN-JNH3L</t>
    <phoneticPr fontId="4"/>
  </si>
  <si>
    <t>シリンジ受け</t>
    <phoneticPr fontId="4"/>
  </si>
  <si>
    <t>MVTUP-POW-3G4-8CXM6</t>
    <phoneticPr fontId="4"/>
  </si>
  <si>
    <t>段付きカラー9.4</t>
    <phoneticPr fontId="4"/>
  </si>
  <si>
    <t>MVTUP-POW-3G4-56KAT</t>
    <phoneticPr fontId="4"/>
  </si>
  <si>
    <t>段付きカラー10.5</t>
    <phoneticPr fontId="4"/>
  </si>
  <si>
    <t>MVTUP-POW-3G4-NM7MX</t>
    <phoneticPr fontId="4"/>
  </si>
  <si>
    <t>段付きカラー18.4</t>
    <phoneticPr fontId="4"/>
  </si>
  <si>
    <t>FCLJHJ-V15-D26-H30-T2-L10</t>
    <phoneticPr fontId="4"/>
  </si>
  <si>
    <t>段付きカラー15</t>
    <phoneticPr fontId="4"/>
  </si>
  <si>
    <t>株式会社東陽様(DENSO福島)　</t>
    <phoneticPr fontId="4"/>
  </si>
  <si>
    <t>NO.207634</t>
    <phoneticPr fontId="4"/>
  </si>
  <si>
    <t>ﾜｰｸ治具位置決めﾌﾞﾛｯｸ2種</t>
    <phoneticPr fontId="4"/>
  </si>
  <si>
    <t>15-X036</t>
    <phoneticPr fontId="4"/>
  </si>
  <si>
    <t>ﾜｰｸ位置決めﾌﾞﾛｯｸ2　4882用</t>
    <phoneticPr fontId="4"/>
  </si>
  <si>
    <r>
      <t xml:space="preserve">図面送信済み  </t>
    </r>
    <r>
      <rPr>
        <b/>
        <sz val="11"/>
        <color indexed="40"/>
        <rFont val="ＭＳ Ｐゴシック"/>
        <family val="3"/>
        <charset val="128"/>
      </rPr>
      <t>納品先仙台営業所へ</t>
    </r>
    <rPh sb="0" eb="2">
      <t>ズメン</t>
    </rPh>
    <rPh sb="2" eb="4">
      <t>ソウシン</t>
    </rPh>
    <rPh sb="4" eb="5">
      <t>ズ</t>
    </rPh>
    <rPh sb="8" eb="10">
      <t>ノウヒン</t>
    </rPh>
    <rPh sb="10" eb="11">
      <t>サキ</t>
    </rPh>
    <rPh sb="11" eb="13">
      <t>センダイ</t>
    </rPh>
    <rPh sb="13" eb="16">
      <t>エイギョウショ</t>
    </rPh>
    <phoneticPr fontId="4"/>
  </si>
  <si>
    <t>8/2・仙台営業所着</t>
    <rPh sb="4" eb="9">
      <t>センダイエイギョウショ</t>
    </rPh>
    <rPh sb="9" eb="10">
      <t>チャク</t>
    </rPh>
    <phoneticPr fontId="4"/>
  </si>
  <si>
    <t>15-X038</t>
    <phoneticPr fontId="4"/>
  </si>
  <si>
    <t>ﾜｰｸ位置決めﾌﾞﾛｯｸ4　4882用</t>
    <phoneticPr fontId="4"/>
  </si>
  <si>
    <t>信越化学工業株式会社</t>
  </si>
  <si>
    <t>NEDUL-PT-SB-9-2</t>
    <phoneticPr fontId="4"/>
  </si>
  <si>
    <t>207745(NORIKANE)で発注済み。</t>
    <rPh sb="17" eb="20">
      <t>ハッチュウズ</t>
    </rPh>
    <phoneticPr fontId="4"/>
  </si>
  <si>
    <t>CSHSM-SUS-M5-6</t>
    <phoneticPr fontId="4"/>
  </si>
  <si>
    <t>CBSST4-10</t>
    <phoneticPr fontId="4"/>
  </si>
  <si>
    <t>低頭ﾎﾞﾙﾄ</t>
  </si>
  <si>
    <t>CBSST4-12</t>
    <phoneticPr fontId="4"/>
  </si>
  <si>
    <t>MVBLK-AMW-3GA-6GHUH</t>
    <phoneticPr fontId="4"/>
  </si>
  <si>
    <t>SETE0166-Y01カメラベース</t>
    <phoneticPr fontId="4"/>
  </si>
  <si>
    <t>MVBLK-AMW-3FU-CZKTU</t>
    <phoneticPr fontId="4"/>
  </si>
  <si>
    <t>SETE0166-Y02_SPB-30ベース</t>
    <phoneticPr fontId="4"/>
  </si>
  <si>
    <t>MVBLK-AMW-3FU-R4NUB</t>
  </si>
  <si>
    <t>SETE0166-Y03_SJVH5000ベース</t>
    <phoneticPr fontId="4"/>
  </si>
  <si>
    <t xml:space="preserve"> ﾊﾟﾅｿﾆｯｸEW紀南電工㈱(ﾊﾟﾅｿﾆｯｸEW電材三重㈱)</t>
    <phoneticPr fontId="4"/>
  </si>
  <si>
    <t>MVSHM-3N03058004013-JPA2BK8ER111AA</t>
    <phoneticPr fontId="4"/>
  </si>
  <si>
    <t>SSTT0012位置決めベース</t>
    <rPh sb="8" eb="10">
      <t>イチ</t>
    </rPh>
    <rPh sb="10" eb="11">
      <t>ギ</t>
    </rPh>
    <phoneticPr fontId="4"/>
  </si>
  <si>
    <t>207900(NORIKANE)で発注済み</t>
    <rPh sb="17" eb="20">
      <t>ハッチュウズ</t>
    </rPh>
    <phoneticPr fontId="4"/>
  </si>
  <si>
    <t>MVSHM-3N02052003005-JPA2BKBAW111AB</t>
    <phoneticPr fontId="4"/>
  </si>
  <si>
    <t>SSTT0013角度切替ブラケット</t>
    <rPh sb="8" eb="10">
      <t>カクド</t>
    </rPh>
    <rPh sb="10" eb="11">
      <t>キ</t>
    </rPh>
    <rPh sb="11" eb="12">
      <t>カ</t>
    </rPh>
    <phoneticPr fontId="4"/>
  </si>
  <si>
    <t>MVSHM-3N02000001002-JPA2BK2X5111AA</t>
    <phoneticPr fontId="4"/>
  </si>
  <si>
    <t>SSTT0015押え板</t>
    <phoneticPr fontId="4"/>
  </si>
  <si>
    <t>角シム(厚さ0.3)</t>
    <phoneticPr fontId="4"/>
  </si>
  <si>
    <t>APMTS-N1-N1</t>
    <phoneticPr fontId="4"/>
  </si>
  <si>
    <t>ネジ変換継手</t>
    <rPh sb="2" eb="4">
      <t>ヘンカン</t>
    </rPh>
    <rPh sb="4" eb="6">
      <t>ツギテ</t>
    </rPh>
    <phoneticPr fontId="4"/>
  </si>
  <si>
    <t>安福ゴム工業株式会社</t>
    <rPh sb="0" eb="2">
      <t>ヤスフク</t>
    </rPh>
    <rPh sb="4" eb="6">
      <t>コウギョウ</t>
    </rPh>
    <rPh sb="6" eb="10">
      <t>カブシキガイシャ</t>
    </rPh>
    <phoneticPr fontId="4"/>
  </si>
  <si>
    <t>JR3300-I/O-S</t>
    <phoneticPr fontId="4"/>
  </si>
  <si>
    <t>JR3300以上用I/O-S増設部品</t>
    <rPh sb="6" eb="8">
      <t>イジョウ</t>
    </rPh>
    <rPh sb="8" eb="9">
      <t>ヨウ</t>
    </rPh>
    <rPh sb="14" eb="16">
      <t>ゾウセツ</t>
    </rPh>
    <rPh sb="16" eb="18">
      <t>ブヒン</t>
    </rPh>
    <phoneticPr fontId="4"/>
  </si>
  <si>
    <t>Web設計ﾊｰﾈｽ</t>
  </si>
  <si>
    <t>207983(NORIKANE)で発注済み</t>
    <rPh sb="17" eb="20">
      <t>ハッチュウズ</t>
    </rPh>
    <phoneticPr fontId="4"/>
  </si>
  <si>
    <t>HANWGRR-SUS-M6-15</t>
    <phoneticPr fontId="4"/>
  </si>
  <si>
    <t>MVBLK-AMW-3GJ-LHLP3-E</t>
    <phoneticPr fontId="4"/>
  </si>
  <si>
    <t>SETE0150-Y01ツール板</t>
    <phoneticPr fontId="4"/>
  </si>
  <si>
    <t>MVBLK-AMW-3GJ-47XXF</t>
    <phoneticPr fontId="4"/>
  </si>
  <si>
    <t>SETE0150-Y02バルブホルダ</t>
    <phoneticPr fontId="4"/>
  </si>
  <si>
    <t>SZ08F-30-048-32</t>
    <phoneticPr fontId="4"/>
  </si>
  <si>
    <t>MVSHM-3N02002-3GJ-5MYYM</t>
    <phoneticPr fontId="4"/>
  </si>
  <si>
    <t>SETE0150-Z01固定端板金</t>
    <phoneticPr fontId="4"/>
  </si>
  <si>
    <t>MVSHM-3N02052-3GJ-K6X83</t>
  </si>
  <si>
    <t>SETE0150-Z02移動端板金</t>
    <phoneticPr fontId="4"/>
  </si>
  <si>
    <t>MVSHM-3N02052-3GJ-7FYU3</t>
    <phoneticPr fontId="4"/>
  </si>
  <si>
    <t>SETE0150-Z03ヘッド板金</t>
    <phoneticPr fontId="4"/>
  </si>
  <si>
    <t>明星化学工業様</t>
    <phoneticPr fontId="4"/>
  </si>
  <si>
    <t>米谷(齋藤）</t>
    <rPh sb="0" eb="2">
      <t>ヨネタニ</t>
    </rPh>
    <rPh sb="3" eb="5">
      <t>サイトウ</t>
    </rPh>
    <phoneticPr fontId="4"/>
  </si>
  <si>
    <t>206486</t>
    <phoneticPr fontId="4"/>
  </si>
  <si>
    <t>AXA300-HV+BEATRUM+配電盤ﾕﾆｯﾄ　原価一覧　20230911</t>
    <rPh sb="18" eb="20">
      <t>ハイデン</t>
    </rPh>
    <rPh sb="20" eb="21">
      <t>バン</t>
    </rPh>
    <phoneticPr fontId="4"/>
  </si>
  <si>
    <r>
      <rPr>
        <sz val="11"/>
        <color theme="9" tint="-0.499984740745262"/>
        <rFont val="游ゴシック"/>
        <family val="3"/>
        <charset val="128"/>
        <scheme val="minor"/>
      </rPr>
      <t>WP43E4317600</t>
    </r>
    <r>
      <rPr>
        <sz val="11"/>
        <color theme="1"/>
        <rFont val="游ゴシック"/>
        <family val="2"/>
        <charset val="128"/>
        <scheme val="minor"/>
      </rPr>
      <t>　　大阪営業所へ直送</t>
    </r>
    <rPh sb="14" eb="19">
      <t>オオサカエイギョウショ</t>
    </rPh>
    <rPh sb="20" eb="22">
      <t>チョクソウ</t>
    </rPh>
    <phoneticPr fontId="4"/>
  </si>
  <si>
    <t>1.日目</t>
    <rPh sb="2" eb="3">
      <t>ヒ</t>
    </rPh>
    <rPh sb="3" eb="4">
      <t>メ</t>
    </rPh>
    <phoneticPr fontId="4"/>
  </si>
  <si>
    <t>WP43E4351500　　大阪営業所へ直送</t>
    <phoneticPr fontId="4"/>
  </si>
  <si>
    <t>六角穴付ボルト－ステンレス　6本</t>
    <rPh sb="15" eb="16">
      <t>ホン</t>
    </rPh>
    <phoneticPr fontId="4"/>
  </si>
  <si>
    <t>PDDJ-PS-JS-37-1</t>
    <phoneticPr fontId="4"/>
  </si>
  <si>
    <t>MRB-350</t>
    <phoneticPr fontId="4"/>
  </si>
  <si>
    <t>ﾀｶﾁ電機工業</t>
    <rPh sb="3" eb="5">
      <t>デンキ</t>
    </rPh>
    <rPh sb="5" eb="7">
      <t>コウギョウ</t>
    </rPh>
    <phoneticPr fontId="4"/>
  </si>
  <si>
    <t>TKR-TWE1</t>
    <phoneticPr fontId="4"/>
  </si>
  <si>
    <t>DINレール止め金具</t>
    <phoneticPr fontId="4"/>
  </si>
  <si>
    <t>株式会社日立ビルシステム(東鉱商事株式会社)</t>
    <rPh sb="0" eb="4">
      <t>カブシキガイシャ</t>
    </rPh>
    <rPh sb="4" eb="6">
      <t>ヒタチ</t>
    </rPh>
    <rPh sb="13" eb="17">
      <t>トウコウショウジ</t>
    </rPh>
    <rPh sb="17" eb="21">
      <t>カブシキガイシャ</t>
    </rPh>
    <phoneticPr fontId="4"/>
  </si>
  <si>
    <t>JR3300-COM2</t>
    <phoneticPr fontId="4"/>
  </si>
  <si>
    <t>COM2増設ﾕﾆｯﾄ 社内在庫</t>
    <rPh sb="4" eb="6">
      <t>ゾウセツ</t>
    </rPh>
    <rPh sb="11" eb="15">
      <t>シャナイザイコ</t>
    </rPh>
    <phoneticPr fontId="4"/>
  </si>
  <si>
    <t>swagelok</t>
    <phoneticPr fontId="4"/>
  </si>
  <si>
    <t>日本スウェージロック</t>
    <rPh sb="0" eb="2">
      <t>ニホン</t>
    </rPh>
    <phoneticPr fontId="4"/>
  </si>
  <si>
    <t>SS-BVM4</t>
    <phoneticPr fontId="4"/>
  </si>
  <si>
    <t>ﾊﾞﾙﾌﾞ</t>
    <phoneticPr fontId="4"/>
  </si>
  <si>
    <t>見積No.1100355931</t>
    <rPh sb="0" eb="2">
      <t>ミツモリ</t>
    </rPh>
    <phoneticPr fontId="4"/>
  </si>
  <si>
    <t xml:space="preserve">見積No.307401-1 </t>
    <phoneticPr fontId="4"/>
  </si>
  <si>
    <t>PLJ4M</t>
    <phoneticPr fontId="4"/>
  </si>
  <si>
    <t>見積No.307401-1</t>
    <phoneticPr fontId="4"/>
  </si>
  <si>
    <t>https://jp.misumi-ec.com/vona2/detail/221000066917/?PNSearch=PLJ4M&amp;HissuCode=PLJ4M&amp;searchFlow=suggest2products&amp;Keyword=PLJ4M&amp;list=SuggestPreview</t>
    <phoneticPr fontId="4"/>
  </si>
  <si>
    <t>イマオ</t>
    <phoneticPr fontId="4"/>
  </si>
  <si>
    <t>QCPC0834-M5-SUS</t>
    <phoneticPr fontId="4"/>
  </si>
  <si>
    <t>ﾋﾟﾝ</t>
    <phoneticPr fontId="4"/>
  </si>
  <si>
    <t>見積No.307401-1</t>
  </si>
  <si>
    <t>QCPC0834-14</t>
    <phoneticPr fontId="4"/>
  </si>
  <si>
    <t>ｻﾑﾀｰﾝｸﾗﾝパ</t>
    <phoneticPr fontId="4"/>
  </si>
  <si>
    <t xml:space="preserve">VD3-3030M8 →型式変更VD3-3020M8 </t>
    <rPh sb="12" eb="14">
      <t>カタシキ</t>
    </rPh>
    <rPh sb="14" eb="16">
      <t>ヘンコウ</t>
    </rPh>
    <phoneticPr fontId="4"/>
  </si>
  <si>
    <r>
      <t>防振ｺﾞﾑ　</t>
    </r>
    <r>
      <rPr>
        <sz val="11"/>
        <color indexed="10"/>
        <rFont val="ＭＳ Ｐゴシック"/>
        <family val="3"/>
        <charset val="128"/>
      </rPr>
      <t>6/13型式変更</t>
    </r>
    <rPh sb="10" eb="12">
      <t>カタシキ</t>
    </rPh>
    <rPh sb="12" eb="14">
      <t>ヘンコウ</t>
    </rPh>
    <phoneticPr fontId="4"/>
  </si>
  <si>
    <t>EW32AAG-2P015B</t>
    <phoneticPr fontId="4"/>
  </si>
  <si>
    <t>漏電ﾌﾞﾚｰｶ</t>
  </si>
  <si>
    <t xml:space="preserve">見積No.3095259 </t>
    <rPh sb="0" eb="2">
      <t>ミツモリ</t>
    </rPh>
    <phoneticPr fontId="4"/>
  </si>
  <si>
    <t>BW9BTAA-L2</t>
    <phoneticPr fontId="4"/>
  </si>
  <si>
    <t xml:space="preserve">見積No.3095259 </t>
    <phoneticPr fontId="4"/>
  </si>
  <si>
    <t>BZ6N10D</t>
    <phoneticPr fontId="4"/>
  </si>
  <si>
    <t>ﾌﾞﾚｰｶ外部操作ﾊﾝﾄﾞﾙ</t>
  </si>
  <si>
    <t>DR22D0L-H3W</t>
    <phoneticPr fontId="4"/>
  </si>
  <si>
    <t>表示灯(白)</t>
  </si>
  <si>
    <t>DR22D0L-H3G</t>
    <phoneticPr fontId="4"/>
  </si>
  <si>
    <t>表示灯(緑)</t>
  </si>
  <si>
    <t>ｷｰｴﾝｽ</t>
  </si>
  <si>
    <t>GL-R48H</t>
    <phoneticPr fontId="4"/>
  </si>
  <si>
    <t>48光軸 ﾗｲﾄｶｰﾃﾝ</t>
    <rPh sb="2" eb="4">
      <t>コウジク</t>
    </rPh>
    <phoneticPr fontId="4"/>
  </si>
  <si>
    <t>見積No.20112585</t>
    <rPh sb="0" eb="2">
      <t>ミツモリ</t>
    </rPh>
    <phoneticPr fontId="4"/>
  </si>
  <si>
    <t>GL-RP5N</t>
    <phoneticPr fontId="4"/>
  </si>
  <si>
    <t>ｹｰﾌﾞﾙ5m</t>
    <phoneticPr fontId="4"/>
  </si>
  <si>
    <t>HR-100</t>
    <phoneticPr fontId="4"/>
  </si>
  <si>
    <t>2次元ｺｰﾄﾞﾊﾝﾃﾞｨｽｷｬﾅ</t>
    <phoneticPr fontId="4"/>
  </si>
  <si>
    <t>見積No.20126806</t>
    <rPh sb="0" eb="2">
      <t>ミツモリ</t>
    </rPh>
    <phoneticPr fontId="4"/>
  </si>
  <si>
    <t>HR-1C3RC</t>
    <phoneticPr fontId="4"/>
  </si>
  <si>
    <t>RS-232Cｹｰﾌﾞﾙ ｶｰﾙ 3m</t>
    <phoneticPr fontId="4"/>
  </si>
  <si>
    <t>OP-88046</t>
    <phoneticPr fontId="4"/>
  </si>
  <si>
    <t>HR100用ACｱﾀﾞﾌﾟﾀ(日本･ｱﾒﾘｶ･ｶﾅﾀﾞ用)</t>
    <rPh sb="5" eb="6">
      <t>ヨウ</t>
    </rPh>
    <rPh sb="15" eb="17">
      <t>ニホン</t>
    </rPh>
    <rPh sb="27" eb="28">
      <t>ヨウ</t>
    </rPh>
    <phoneticPr fontId="4"/>
  </si>
  <si>
    <t>OP-99012</t>
    <phoneticPr fontId="4"/>
  </si>
  <si>
    <t>日本用ACｺｰﾄﾞ</t>
    <rPh sb="0" eb="3">
      <t>ニホンヨウ</t>
    </rPh>
    <phoneticPr fontId="4"/>
  </si>
  <si>
    <t>OP-87532</t>
    <phoneticPr fontId="4"/>
  </si>
  <si>
    <t>HR-100用ﾌﾚｷｼﾌﾞﾙｱｰﾑｽﾀﾝﾄﾞ</t>
    <rPh sb="6" eb="7">
      <t>ヨウ</t>
    </rPh>
    <phoneticPr fontId="4"/>
  </si>
  <si>
    <t>HR-H1W</t>
    <phoneticPr fontId="4"/>
  </si>
  <si>
    <t>HR-100ｼﾘｰｽﾞ用設定ｿﾌﾄ</t>
    <rPh sb="12" eb="14">
      <t>セッテイ</t>
    </rPh>
    <phoneticPr fontId="4"/>
  </si>
  <si>
    <r>
      <rPr>
        <sz val="11"/>
        <rFont val="ＭＳ Ｐゴシック"/>
        <family val="3"/>
        <charset val="128"/>
      </rPr>
      <t>見積No.22-23-00648A</t>
    </r>
    <r>
      <rPr>
        <sz val="11"/>
        <color indexed="10"/>
        <rFont val="ＭＳ Ｐゴシック"/>
        <family val="3"/>
        <charset val="128"/>
      </rPr>
      <t xml:space="preserve"> </t>
    </r>
    <rPh sb="0" eb="2">
      <t>ミツモリ</t>
    </rPh>
    <phoneticPr fontId="4"/>
  </si>
  <si>
    <t>C-30-SG-30x90A-EP-UL</t>
    <phoneticPr fontId="4"/>
  </si>
  <si>
    <t>見積No.22-23-00648A</t>
    <phoneticPr fontId="4"/>
  </si>
  <si>
    <t>ﾊﾟﾄﾗｲﾄ</t>
    <phoneticPr fontId="4"/>
  </si>
  <si>
    <t>LED積層信号灯</t>
  </si>
  <si>
    <t>SUS</t>
    <phoneticPr fontId="4"/>
  </si>
  <si>
    <t>NCC-321</t>
    <phoneticPr fontId="4"/>
  </si>
  <si>
    <t>外部SW</t>
    <rPh sb="0" eb="2">
      <t>ガイブ</t>
    </rPh>
    <phoneticPr fontId="4"/>
  </si>
  <si>
    <t>206627(NORIKANE)で発注済み。</t>
    <rPh sb="17" eb="20">
      <t>ハッチュウズ</t>
    </rPh>
    <phoneticPr fontId="4"/>
  </si>
  <si>
    <t>坂口電機</t>
    <rPh sb="0" eb="4">
      <t>サカグチデンキ</t>
    </rPh>
    <phoneticPr fontId="4"/>
  </si>
  <si>
    <t>SAM0510</t>
    <phoneticPr fontId="4"/>
  </si>
  <si>
    <r>
      <t xml:space="preserve">SRO-PCS   </t>
    </r>
    <r>
      <rPr>
        <sz val="11"/>
        <color indexed="10"/>
        <rFont val="ＭＳ Ｐゴシック"/>
        <family val="3"/>
        <charset val="128"/>
      </rPr>
      <t xml:space="preserve"> JR3-Cpts2</t>
    </r>
    <phoneticPr fontId="4"/>
  </si>
  <si>
    <t>PCｿﾌﾄ "JR C-PointsII" 塗布仕様</t>
    <rPh sb="22" eb="26">
      <t>トフシヨウ</t>
    </rPh>
    <phoneticPr fontId="4"/>
  </si>
  <si>
    <t>SETE0134-Y09</t>
    <phoneticPr fontId="4"/>
  </si>
  <si>
    <t>継手</t>
    <phoneticPr fontId="4"/>
  </si>
  <si>
    <t>見積№19767</t>
    <rPh sb="0" eb="3">
      <t>ミツモリナンバー</t>
    </rPh>
    <phoneticPr fontId="4"/>
  </si>
  <si>
    <t>見積No.22-23-00833A</t>
    <phoneticPr fontId="4"/>
  </si>
  <si>
    <t>C-30-SG-50A-EP-UL</t>
    <phoneticPr fontId="4"/>
  </si>
  <si>
    <t>ｻｰｷｯﾄﾌﾟﾛﾃｸﾀ</t>
  </si>
  <si>
    <t>見積No.3097747</t>
    <phoneticPr fontId="4"/>
  </si>
  <si>
    <t>ｱﾒﾘｶﾝ電機</t>
    <rPh sb="5" eb="7">
      <t>デンキ</t>
    </rPh>
    <phoneticPr fontId="4"/>
  </si>
  <si>
    <t>OAﾀｯﾌﾟ</t>
  </si>
  <si>
    <t>見積No.310458-1</t>
    <phoneticPr fontId="4"/>
  </si>
  <si>
    <t>NWYC6A2-STP-S-GY-2</t>
    <phoneticPr fontId="4"/>
  </si>
  <si>
    <t>Dsub9Pｺﾈｸﾀﾊｰﾈｽ</t>
  </si>
  <si>
    <t>M8丸型防水ｺﾈｸﾀﾊｰﾈｽ</t>
  </si>
  <si>
    <t>MVSHM-3N02050-3G4-A2FEH</t>
    <phoneticPr fontId="4"/>
  </si>
  <si>
    <t>SETE0134-Z01紙コップガイド</t>
  </si>
  <si>
    <t>Z08.40.048.0-32-080.40.12PZ</t>
    <phoneticPr fontId="4"/>
  </si>
  <si>
    <t>WSSS8-4-4</t>
    <phoneticPr fontId="4"/>
  </si>
  <si>
    <t>三桂製作所</t>
    <rPh sb="0" eb="2">
      <t>サンケイ</t>
    </rPh>
    <rPh sb="2" eb="5">
      <t>セイサクショ</t>
    </rPh>
    <phoneticPr fontId="4"/>
  </si>
  <si>
    <t>NS20</t>
    <phoneticPr fontId="4"/>
  </si>
  <si>
    <t>ｻﾝﾌﾚｷ</t>
    <phoneticPr fontId="4"/>
  </si>
  <si>
    <t>三桂製作所</t>
    <rPh sb="0" eb="5">
      <t>サンケイセイサクショ</t>
    </rPh>
    <phoneticPr fontId="4"/>
  </si>
  <si>
    <t>N2BG20</t>
    <phoneticPr fontId="4"/>
  </si>
  <si>
    <t>ﾌﾚｷﾁｭｰﾌﾞｺﾈｸﾀ @4</t>
    <phoneticPr fontId="4"/>
  </si>
  <si>
    <t>MD-0L-R</t>
    <phoneticPr fontId="4"/>
  </si>
  <si>
    <t>ｶｯﾁﾝﾀﾞｸﾄ</t>
  </si>
  <si>
    <t>MVSHM-3N02002-3G4-RJXEY</t>
    <phoneticPr fontId="4"/>
  </si>
  <si>
    <t>SETE0134-Z02固定端</t>
  </si>
  <si>
    <t>MVSHM-3N02052-3G4-JUPLC</t>
    <phoneticPr fontId="4"/>
  </si>
  <si>
    <t>SETE0134-Z03移動端</t>
  </si>
  <si>
    <t>MVSHM-3N02052-3G4-S2XJM</t>
    <phoneticPr fontId="4"/>
  </si>
  <si>
    <t>SETE0134-Z04ヘッド板金L</t>
  </si>
  <si>
    <t>MVSHM-3N02052-3G4-5HPUX</t>
    <phoneticPr fontId="4"/>
  </si>
  <si>
    <t>SETE0134-Z05ヘッド板金R</t>
  </si>
  <si>
    <t>MVSHM-3N02052-3G4-1LM2F</t>
    <phoneticPr fontId="4"/>
  </si>
  <si>
    <t>SETE0134-Z06コネクタ取付板金</t>
  </si>
  <si>
    <t>MVSHM-3N02050-3G4-XX3JS</t>
    <phoneticPr fontId="4"/>
  </si>
  <si>
    <t>SETE0134-Z07コネクタ受け @2</t>
  </si>
  <si>
    <t>SETGR10-70</t>
    <phoneticPr fontId="4"/>
  </si>
  <si>
    <t>AFPND5-P8-L0-B5-DRC-NNC</t>
    <phoneticPr fontId="4"/>
  </si>
  <si>
    <t>AFPNA5-P8-L0-B5-DRC-NNC</t>
    <phoneticPr fontId="4"/>
  </si>
  <si>
    <t>MVBLK-AMW-3G6-14DEZ</t>
    <phoneticPr fontId="4"/>
  </si>
  <si>
    <t>SETE0134-Y01ツール板</t>
  </si>
  <si>
    <t>FBMAL-ASW-T6-A40-B20-L90-F80-H25-N5-V68-S15-MA4</t>
    <phoneticPr fontId="4"/>
  </si>
  <si>
    <t>SETE0134-Y02補強</t>
  </si>
  <si>
    <t>MVBLK-AMW-3G4-P5M16</t>
    <phoneticPr fontId="4"/>
  </si>
  <si>
    <t>SETE0134-Y03待機ベース板</t>
  </si>
  <si>
    <t>HIPAP4H-75-33-10-F60-G20-N4</t>
    <phoneticPr fontId="4"/>
  </si>
  <si>
    <t>断熱板</t>
    <rPh sb="2" eb="3">
      <t>イタ</t>
    </rPh>
    <phoneticPr fontId="4"/>
  </si>
  <si>
    <t>HIPAP4H-75-33-5-F60-G20-M4-L4</t>
    <phoneticPr fontId="4"/>
  </si>
  <si>
    <t>MVBLK-AMW-3G4-BKUBA</t>
    <phoneticPr fontId="4"/>
  </si>
  <si>
    <t>SETE0134-Y04ベース板(55ccｼﾘﾝｼﾞ)</t>
  </si>
  <si>
    <t>MVBLK-AMW-3G4-CPLFT</t>
    <phoneticPr fontId="4"/>
  </si>
  <si>
    <t>SETE0134-Y05クランプベース</t>
  </si>
  <si>
    <t>APMMSL-N2-N2-L17</t>
    <phoneticPr fontId="4"/>
  </si>
  <si>
    <t>継手</t>
  </si>
  <si>
    <t>CSH-SUS-M5-70</t>
    <phoneticPr fontId="4"/>
  </si>
  <si>
    <t>DJB4-10-15</t>
    <phoneticPr fontId="4"/>
  </si>
  <si>
    <t>断熱ｶﾗｰ</t>
  </si>
  <si>
    <t>DJW10-4-3</t>
    <phoneticPr fontId="4"/>
  </si>
  <si>
    <t>断熱ﾜｯｼｬ</t>
  </si>
  <si>
    <t>DJW10-3-3</t>
    <phoneticPr fontId="4"/>
  </si>
  <si>
    <t>SCB4-50</t>
    <phoneticPr fontId="4"/>
  </si>
  <si>
    <t>熱電対</t>
  </si>
  <si>
    <t>ﾉﾌﾞねじ</t>
  </si>
  <si>
    <t>CSH-SUS-M5-65</t>
    <phoneticPr fontId="4"/>
  </si>
  <si>
    <t>六角穴付ﾎﾞﾙﾄ @3/9</t>
    <phoneticPr fontId="4"/>
  </si>
  <si>
    <t>MVBLK-AMW-3G4-32LLL</t>
    <phoneticPr fontId="4"/>
  </si>
  <si>
    <t>SETE0134-Y06ベース板(SV35HF)</t>
  </si>
  <si>
    <t>MVBLK-AMW-3G5-H2FLX</t>
  </si>
  <si>
    <t>SETE0134-Y07温調ブロック1</t>
  </si>
  <si>
    <t>MVBLK-AMW-3G4-RUHK1</t>
    <phoneticPr fontId="4"/>
  </si>
  <si>
    <t>SETE0134-Y08温調ブロック2</t>
  </si>
  <si>
    <t>MVSHM-3N01050-3G5-NGPU4</t>
    <phoneticPr fontId="4"/>
  </si>
  <si>
    <t>SETE0134-Y10カバー前</t>
  </si>
  <si>
    <t>MVSHM-3N01058-3G5-1EUS9</t>
    <phoneticPr fontId="4"/>
  </si>
  <si>
    <t>SETE0134-Y11カバー後</t>
  </si>
  <si>
    <t>MVBLK-AMW-3G5-56RMZ</t>
    <phoneticPr fontId="4"/>
  </si>
  <si>
    <t>SETE0134-Y12クランプ前</t>
  </si>
  <si>
    <t>MVBLK-AMW-3G5-E2YTX</t>
    <phoneticPr fontId="4"/>
  </si>
  <si>
    <t>SETE0134-Y13クランプ後</t>
  </si>
  <si>
    <t>MVBLK-AMW-3G6-SLAKC</t>
    <phoneticPr fontId="4"/>
  </si>
  <si>
    <t>SETE0134-Y14バルブクランプ @2</t>
  </si>
  <si>
    <t>HFS6-3030-1027</t>
  </si>
  <si>
    <t>ｱﾙﾐﾌﾚｰﾑ 上ｶﾊﾞｰ</t>
    <rPh sb="8" eb="9">
      <t>ウエ</t>
    </rPh>
    <phoneticPr fontId="4"/>
  </si>
  <si>
    <t>HFS6-3030-355</t>
  </si>
  <si>
    <t>HFS6-3030-740</t>
  </si>
  <si>
    <t>HFS6-3030-740-Z6-XA70-XB270-XC470-XD670</t>
    <phoneticPr fontId="4"/>
  </si>
  <si>
    <t>HFS6-3030-970</t>
  </si>
  <si>
    <t>HFS6-6060-652</t>
  </si>
  <si>
    <t>ｱﾙﾐﾌﾚｰﾑ 下架台</t>
    <rPh sb="8" eb="11">
      <t>シタカダイ</t>
    </rPh>
    <phoneticPr fontId="4"/>
  </si>
  <si>
    <t>HFS6-6060-680</t>
  </si>
  <si>
    <t>HFS6-3060-125</t>
  </si>
  <si>
    <t>HFS6-3060-680-Z8-YA112.5-YB567.5</t>
    <phoneticPr fontId="4"/>
  </si>
  <si>
    <t>HFS6-3060-172</t>
  </si>
  <si>
    <t>ｱﾙﾐﾌﾚｰﾑ 温調器架台</t>
    <rPh sb="8" eb="13">
      <t>オンチョウキカダイ</t>
    </rPh>
    <phoneticPr fontId="4"/>
  </si>
  <si>
    <t>HFS6-3030-172</t>
  </si>
  <si>
    <t>HFS6-3030-167</t>
  </si>
  <si>
    <t>HFS6-3030-140</t>
  </si>
  <si>
    <t>HABLBS6</t>
  </si>
  <si>
    <t>後入れﾌﾞﾗｲﾝﾄﾞﾌﾞﾗｹｯﾄ</t>
    <phoneticPr fontId="4"/>
  </si>
  <si>
    <t>SHBLBSL6</t>
  </si>
  <si>
    <t>HBLFSN6-C</t>
  </si>
  <si>
    <t>突起付反転ブラケット</t>
  </si>
  <si>
    <t>2列突起付ブラケット</t>
    <rPh sb="1" eb="2">
      <t>レツ</t>
    </rPh>
    <phoneticPr fontId="4"/>
  </si>
  <si>
    <t>BOX-SCB6-12</t>
    <phoneticPr fontId="4"/>
  </si>
  <si>
    <t>六角穴付ボルト</t>
    <phoneticPr fontId="4"/>
  </si>
  <si>
    <t>十字穴付トラス小ねじ</t>
  </si>
  <si>
    <t>HFCB6-3030-B</t>
  </si>
  <si>
    <t xml:space="preserve">フレームキャップ </t>
    <phoneticPr fontId="4"/>
  </si>
  <si>
    <t>HFCB6-3060-B</t>
  </si>
  <si>
    <t>HCFT6-250</t>
  </si>
  <si>
    <t>一体型キャスタ＆アジャスタパッド</t>
  </si>
  <si>
    <t>SHNTU6-6</t>
  </si>
  <si>
    <t>先入れバネナット</t>
    <phoneticPr fontId="4"/>
  </si>
  <si>
    <t>後入れバネナット</t>
    <rPh sb="0" eb="1">
      <t>アト</t>
    </rPh>
    <phoneticPr fontId="4"/>
  </si>
  <si>
    <t>ACTA4H-353-353-5-F331-G331-N6</t>
    <phoneticPr fontId="4"/>
  </si>
  <si>
    <t>制電アクリルプレート</t>
    <rPh sb="0" eb="2">
      <t>セイデン</t>
    </rPh>
    <phoneticPr fontId="4"/>
  </si>
  <si>
    <t>ACTA4H-468-353-5-F446-G331-N6</t>
    <phoneticPr fontId="4"/>
  </si>
  <si>
    <t>MSSFS8-16</t>
    <phoneticPr fontId="4"/>
  </si>
  <si>
    <t>MVSHM-3N02000-3G6-5M8PH</t>
    <phoneticPr fontId="4"/>
  </si>
  <si>
    <t>SETE0134-Z11天板</t>
  </si>
  <si>
    <t>MVSHM-3N02002-3G6-8LF5Y</t>
    <phoneticPr fontId="4"/>
  </si>
  <si>
    <t>SETE0134-Z12外部SW板金</t>
    <phoneticPr fontId="4"/>
  </si>
  <si>
    <t>MVSHM-3N02050-3G6-B6EMH</t>
    <phoneticPr fontId="4"/>
  </si>
  <si>
    <t>SETE0134-Z13ブラケット</t>
    <phoneticPr fontId="4"/>
  </si>
  <si>
    <t>MVSHM-3N02002-3G6-AB9GF</t>
    <phoneticPr fontId="4"/>
  </si>
  <si>
    <t>SETE0134-Z14タップシート</t>
    <phoneticPr fontId="4"/>
  </si>
  <si>
    <t>MVSHM-3N02052-3G6-S41SG</t>
    <phoneticPr fontId="4"/>
  </si>
  <si>
    <t>SETE0134-Z15エア機器板金</t>
    <phoneticPr fontId="4"/>
  </si>
  <si>
    <t>MVSHM-3N02050-3G6-K6GTT</t>
    <phoneticPr fontId="4"/>
  </si>
  <si>
    <t>SETE0154-Z17温調器受け板</t>
    <phoneticPr fontId="4"/>
  </si>
  <si>
    <t>MTCD</t>
    <phoneticPr fontId="4"/>
  </si>
  <si>
    <t>温調器</t>
  </si>
  <si>
    <t>電源ｹｰﾌﾞﾙ</t>
    <rPh sb="0" eb="2">
      <t>デンゲン</t>
    </rPh>
    <phoneticPr fontId="4"/>
  </si>
  <si>
    <t>EE-JMSS-3</t>
    <phoneticPr fontId="4"/>
  </si>
  <si>
    <t>VCTF-3-1.25SQ(ｸﾛｼﾛﾐﾄﾞﾘ/ｷ)-10</t>
    <phoneticPr fontId="4"/>
  </si>
  <si>
    <t>ｹｰﾌﾞﾙ</t>
  </si>
  <si>
    <t>Dsub37Pｺﾈｸﾀﾊｰﾈｽ</t>
  </si>
  <si>
    <t>MRB-1000</t>
  </si>
  <si>
    <t>BDR-362</t>
    <phoneticPr fontId="4"/>
  </si>
  <si>
    <t>PYC-A1 FOR MY</t>
    <phoneticPr fontId="4"/>
  </si>
  <si>
    <t>ﾘﾘｰｽﾚﾊﾞｰ @1/50</t>
    <phoneticPr fontId="4"/>
  </si>
  <si>
    <t>MY2N-D2 DC24</t>
  </si>
  <si>
    <t>ﾘﾚｰ @1</t>
    <phoneticPr fontId="4"/>
  </si>
  <si>
    <t>PYFZ-08</t>
    <phoneticPr fontId="4"/>
  </si>
  <si>
    <t>ﾘﾚｰｿｹｯﾄ @1</t>
    <phoneticPr fontId="4"/>
  </si>
  <si>
    <t>XW5G-P2.5-1.2-1</t>
    <phoneticPr fontId="4"/>
  </si>
  <si>
    <t>多線式端子台</t>
    <rPh sb="0" eb="2">
      <t>タセン</t>
    </rPh>
    <rPh sb="2" eb="3">
      <t>シキ</t>
    </rPh>
    <rPh sb="3" eb="6">
      <t>タンシダイ</t>
    </rPh>
    <phoneticPr fontId="4"/>
  </si>
  <si>
    <t>見積No.22-23-00849A</t>
    <rPh sb="0" eb="2">
      <t>ミツモリ</t>
    </rPh>
    <phoneticPr fontId="4"/>
  </si>
  <si>
    <t>XW5E-P2.5-1.2-1</t>
    <phoneticPr fontId="4"/>
  </si>
  <si>
    <t>終端板</t>
    <rPh sb="0" eb="3">
      <t>シュウタンイタ</t>
    </rPh>
    <phoneticPr fontId="4"/>
  </si>
  <si>
    <t>XW5S-P2.5-4RD</t>
    <phoneticPr fontId="4"/>
  </si>
  <si>
    <t>RSAU-PS-500-400-200-K-WB2307210267</t>
    <phoneticPr fontId="4"/>
  </si>
  <si>
    <t>SETE0134-Z20制御BOX(RSAU-500-400-200-K)</t>
    <phoneticPr fontId="4"/>
  </si>
  <si>
    <t>MVSHM-3N02050-3G6-XNW99</t>
    <phoneticPr fontId="4"/>
  </si>
  <si>
    <t>SETE0134-Z21ブレーカベース</t>
    <phoneticPr fontId="4"/>
  </si>
  <si>
    <t>MVSHM-3N02002-3G6-FA3GF</t>
    <phoneticPr fontId="4"/>
  </si>
  <si>
    <t>SETE0134-Z22ブレーカタップシート</t>
    <phoneticPr fontId="4"/>
  </si>
  <si>
    <t>CSH-SUS-M4-75</t>
    <phoneticPr fontId="4"/>
  </si>
  <si>
    <t>多芯ｹｰﾌﾞﾙ</t>
  </si>
  <si>
    <t>e-CONﾒｽ4P(黄)</t>
  </si>
  <si>
    <t>37104-3122-000FL-8P</t>
    <phoneticPr fontId="4"/>
  </si>
  <si>
    <t>e-CONｵｽ4P(黄)</t>
  </si>
  <si>
    <t>e-CONﾒｽ3P(黄)</t>
  </si>
  <si>
    <t>e-CONｵｽ3P(黄)</t>
  </si>
  <si>
    <t>e-CONｵｽ4P(青)</t>
    <rPh sb="10" eb="11">
      <t>アオ</t>
    </rPh>
    <phoneticPr fontId="4"/>
  </si>
  <si>
    <t>ECON-GUARD</t>
    <phoneticPr fontId="4"/>
  </si>
  <si>
    <t>e-CONｶﾊﾞｰ</t>
  </si>
  <si>
    <t>TAP-EX21003</t>
    <phoneticPr fontId="4"/>
  </si>
  <si>
    <t>電源延長コード(0.3m)</t>
    <rPh sb="0" eb="4">
      <t>デンゲンエンチョウ</t>
    </rPh>
    <phoneticPr fontId="4"/>
  </si>
  <si>
    <t>TAP-CAP3P5</t>
    <phoneticPr fontId="4"/>
  </si>
  <si>
    <t>ｺﾝｾﾝﾄｶﾊﾞｰ(5個入)</t>
    <rPh sb="11" eb="13">
      <t>コイ</t>
    </rPh>
    <phoneticPr fontId="4"/>
  </si>
  <si>
    <t>ﾕﾆﾊﾞｰｻﾙﾒｰﾃﾝﾛｯｸ(5個入)</t>
    <rPh sb="16" eb="18">
      <t>コイ</t>
    </rPh>
    <phoneticPr fontId="4"/>
  </si>
  <si>
    <t>VCTF23NX-0.3-2-5</t>
    <phoneticPr fontId="4"/>
  </si>
  <si>
    <t>SS300R-24-8-100</t>
    <phoneticPr fontId="4"/>
  </si>
  <si>
    <t>PYFZ-08-E</t>
    <phoneticPr fontId="4"/>
  </si>
  <si>
    <t>見積No.22-23-00952A</t>
    <rPh sb="0" eb="2">
      <t>ミツモリ</t>
    </rPh>
    <phoneticPr fontId="4"/>
  </si>
  <si>
    <t>RSAU-PS-500-400-200-K-WB2308170128</t>
    <phoneticPr fontId="4"/>
  </si>
  <si>
    <t>SETE0134-Z20-2制御BOX(RSAU-500-400-200-K)</t>
    <phoneticPr fontId="4"/>
  </si>
  <si>
    <t>MVSHM-3N02052-3H6-FM2TX</t>
    <phoneticPr fontId="4"/>
  </si>
  <si>
    <t>SETE0134-Z07コネクタ受け @2</t>
    <phoneticPr fontId="4"/>
  </si>
  <si>
    <t>MVBLK-AMW-3H6-ER96F</t>
  </si>
  <si>
    <t>SETE0134-Y08A温調ブロック2</t>
    <phoneticPr fontId="4"/>
  </si>
  <si>
    <t>MVBLK-AMW-3H6-RUHU6</t>
    <phoneticPr fontId="4"/>
  </si>
  <si>
    <t>SETE0134-Y12Aクランプ前</t>
    <phoneticPr fontId="4"/>
  </si>
  <si>
    <t>MVBLK-AMW-3H6-MABBP</t>
    <phoneticPr fontId="4"/>
  </si>
  <si>
    <t>SETE0134-Y13Aクランプ後</t>
    <phoneticPr fontId="4"/>
  </si>
  <si>
    <t>三菱電機</t>
    <rPh sb="0" eb="4">
      <t>ミツビシデンキ</t>
    </rPh>
    <phoneticPr fontId="4"/>
  </si>
  <si>
    <t>SD-Q11 DC24V 1A</t>
    <phoneticPr fontId="4"/>
  </si>
  <si>
    <t>電磁接触器</t>
    <rPh sb="0" eb="5">
      <t>デンジセッショクキ</t>
    </rPh>
    <phoneticPr fontId="4"/>
  </si>
  <si>
    <t>見積No.3099095</t>
    <rPh sb="0" eb="2">
      <t>ミツモリ</t>
    </rPh>
    <phoneticPr fontId="4"/>
  </si>
  <si>
    <t>明工社</t>
    <rPh sb="0" eb="3">
      <t>メイコウシャ</t>
    </rPh>
    <phoneticPr fontId="4"/>
  </si>
  <si>
    <t>MC2622B</t>
    <phoneticPr fontId="4"/>
  </si>
  <si>
    <t>コネクタボディ</t>
    <phoneticPr fontId="4"/>
  </si>
  <si>
    <t>ﾜｲｴｽｲｰ福島株式会社</t>
    <rPh sb="6" eb="8">
      <t>フクシマ</t>
    </rPh>
    <phoneticPr fontId="4"/>
  </si>
  <si>
    <t>SETB0152-A01　JR3404-H100+ｼﾘﾝｼﾞ55ccとSV91-CD チルドモーター+捨て射ち+配電BOX+圧送タンク</t>
    <phoneticPr fontId="4"/>
  </si>
  <si>
    <t>NO.206837</t>
    <phoneticPr fontId="4"/>
  </si>
  <si>
    <t>3.5ｶ月</t>
    <rPh sb="4" eb="5">
      <t>ゲツ</t>
    </rPh>
    <phoneticPr fontId="4"/>
  </si>
  <si>
    <r>
      <rPr>
        <b/>
        <sz val="11"/>
        <color indexed="8"/>
        <rFont val="ＭＳ Ｐゴシック"/>
        <family val="3"/>
        <charset val="128"/>
      </rPr>
      <t>JR3404　　</t>
    </r>
    <r>
      <rPr>
        <sz val="11"/>
        <color theme="1"/>
        <rFont val="游ゴシック"/>
        <family val="2"/>
        <charset val="128"/>
        <scheme val="minor"/>
      </rPr>
      <t>　 4軸ﾛﾎﾞｯﾄ (外部ｽｲｯﾁ仕様）　</t>
    </r>
    <r>
      <rPr>
        <sz val="11"/>
        <color indexed="10"/>
        <rFont val="ＭＳ Ｐゴシック"/>
        <family val="3"/>
        <charset val="128"/>
      </rPr>
      <t>片持ち</t>
    </r>
    <rPh sb="29" eb="31">
      <t>カタモ</t>
    </rPh>
    <phoneticPr fontId="4"/>
  </si>
  <si>
    <r>
      <t>COM2増設</t>
    </r>
    <r>
      <rPr>
        <b/>
        <sz val="11"/>
        <color indexed="10"/>
        <rFont val="ＭＳ Ｐゴシック"/>
        <family val="3"/>
        <charset val="128"/>
      </rPr>
      <t>　JR3300-COM2</t>
    </r>
    <phoneticPr fontId="4"/>
  </si>
  <si>
    <t>組立課へ組立指示、在庫引当</t>
    <phoneticPr fontId="4"/>
  </si>
  <si>
    <t>I/O-MT内部品　追加</t>
    <rPh sb="6" eb="8">
      <t>ナイブ</t>
    </rPh>
    <rPh sb="10" eb="12">
      <t>ツイカ</t>
    </rPh>
    <phoneticPr fontId="4"/>
  </si>
  <si>
    <t>8日管</t>
    <rPh sb="1" eb="2">
      <t>ヒ</t>
    </rPh>
    <rPh sb="2" eb="3">
      <t>カン</t>
    </rPh>
    <phoneticPr fontId="4"/>
  </si>
  <si>
    <t>JR3404用Z軸強化ばね　</t>
    <rPh sb="6" eb="7">
      <t>ヨウ</t>
    </rPh>
    <rPh sb="8" eb="9">
      <t>ジク</t>
    </rPh>
    <rPh sb="9" eb="11">
      <t>キョウカ</t>
    </rPh>
    <phoneticPr fontId="4"/>
  </si>
  <si>
    <t>JR3404用　強化ばね　1式（2本）</t>
    <rPh sb="6" eb="7">
      <t>ヨウ</t>
    </rPh>
    <rPh sb="8" eb="10">
      <t>キョウカ</t>
    </rPh>
    <rPh sb="14" eb="15">
      <t>シキ</t>
    </rPh>
    <rPh sb="17" eb="18">
      <t>ホン</t>
    </rPh>
    <phoneticPr fontId="4"/>
  </si>
  <si>
    <t>JR3404には取付不可の為、発注取消</t>
    <rPh sb="8" eb="12">
      <t>トリツケフカ</t>
    </rPh>
    <rPh sb="13" eb="14">
      <t>タメ</t>
    </rPh>
    <rPh sb="15" eb="19">
      <t>ハッチュウトリケシ</t>
    </rPh>
    <phoneticPr fontId="4"/>
  </si>
  <si>
    <r>
      <t>I/O-S増設</t>
    </r>
    <r>
      <rPr>
        <b/>
        <sz val="11"/>
        <color indexed="10"/>
        <rFont val="ＭＳ Ｐゴシック"/>
        <family val="3"/>
        <charset val="128"/>
      </rPr>
      <t>　JR3300-I/O-S</t>
    </r>
    <phoneticPr fontId="4"/>
  </si>
  <si>
    <r>
      <t xml:space="preserve">I/O-1増設 </t>
    </r>
    <r>
      <rPr>
        <b/>
        <sz val="11"/>
        <color indexed="10"/>
        <rFont val="ＭＳ Ｐゴシック"/>
        <family val="3"/>
        <charset val="128"/>
      </rPr>
      <t>JR3300-I/O-1</t>
    </r>
    <phoneticPr fontId="4"/>
  </si>
  <si>
    <r>
      <t>JR3000用C-Points2 塗布編集ｿﾌ　　</t>
    </r>
    <r>
      <rPr>
        <b/>
        <sz val="11"/>
        <color indexed="10"/>
        <rFont val="ＭＳ Ｐゴシック"/>
        <family val="3"/>
        <charset val="128"/>
      </rPr>
      <t>　</t>
    </r>
    <r>
      <rPr>
        <sz val="11"/>
        <color indexed="10"/>
        <rFont val="ＭＳ Ｐゴシック"/>
        <family val="3"/>
        <charset val="128"/>
      </rPr>
      <t>JR3-Cpts2</t>
    </r>
    <phoneticPr fontId="4"/>
  </si>
  <si>
    <t>荷造り運賃</t>
    <rPh sb="0" eb="2">
      <t>ニヅク</t>
    </rPh>
    <rPh sb="3" eb="5">
      <t>ウンチン</t>
    </rPh>
    <phoneticPr fontId="4"/>
  </si>
  <si>
    <t>20日目</t>
    <rPh sb="2" eb="4">
      <t>ヒメ</t>
    </rPh>
    <phoneticPr fontId="4"/>
  </si>
  <si>
    <t>10日目</t>
    <rPh sb="2" eb="4">
      <t>ヒメ</t>
    </rPh>
    <phoneticPr fontId="4"/>
  </si>
  <si>
    <t>ﾂｰﾙ冶具ﾕﾆｯﾄ</t>
    <phoneticPr fontId="4"/>
  </si>
  <si>
    <t>六角穴付 止めねじ 棒先 アンスコ製　　1個</t>
    <rPh sb="21" eb="22">
      <t>コ</t>
    </rPh>
    <phoneticPr fontId="4"/>
  </si>
  <si>
    <t>JBAUFC8-P5.08-L7.0</t>
    <phoneticPr fontId="4"/>
  </si>
  <si>
    <t>MVSHM-3N03002-3CM-NRF5T</t>
    <phoneticPr fontId="4"/>
  </si>
  <si>
    <r>
      <t>SETB-</t>
    </r>
    <r>
      <rPr>
        <b/>
        <sz val="11"/>
        <color indexed="10"/>
        <rFont val="ＭＳ Ｐゴシック"/>
        <family val="3"/>
        <charset val="128"/>
      </rPr>
      <t>0152</t>
    </r>
    <r>
      <rPr>
        <sz val="11"/>
        <color theme="1"/>
        <rFont val="游ゴシック"/>
        <family val="2"/>
        <charset val="128"/>
        <scheme val="minor"/>
      </rPr>
      <t>-Ｙ03 ﾊﾞﾙﾌﾞ固定ﾌﾞﾛｯｸ2</t>
    </r>
    <phoneticPr fontId="4"/>
  </si>
  <si>
    <t>六角穴付きﾎﾞﾙﾄ　 (M4×8)　 2本</t>
    <rPh sb="20" eb="21">
      <t>ホン</t>
    </rPh>
    <phoneticPr fontId="4"/>
  </si>
  <si>
    <t>MVBLK-AMW-3FG-XKXU6</t>
    <phoneticPr fontId="4"/>
  </si>
  <si>
    <r>
      <t>SETB-</t>
    </r>
    <r>
      <rPr>
        <b/>
        <sz val="11"/>
        <color indexed="10"/>
        <rFont val="ＭＳ Ｐゴシック"/>
        <family val="3"/>
        <charset val="128"/>
      </rPr>
      <t>0152</t>
    </r>
    <r>
      <rPr>
        <sz val="11"/>
        <color theme="1"/>
        <rFont val="游ゴシック"/>
        <family val="2"/>
        <charset val="128"/>
        <scheme val="minor"/>
      </rPr>
      <t>-Ｙ06 モータ取付板</t>
    </r>
    <phoneticPr fontId="4"/>
  </si>
  <si>
    <t>ノックピン　－プラス公差　8本</t>
    <rPh sb="14" eb="15">
      <t>ホン</t>
    </rPh>
    <phoneticPr fontId="4"/>
  </si>
  <si>
    <t>MVBLK-AMW-3FG-5Z4ZU</t>
    <phoneticPr fontId="4"/>
  </si>
  <si>
    <r>
      <t>SETB-</t>
    </r>
    <r>
      <rPr>
        <b/>
        <sz val="11"/>
        <color indexed="10"/>
        <rFont val="ＭＳ Ｐゴシック"/>
        <family val="3"/>
        <charset val="128"/>
      </rPr>
      <t>0152</t>
    </r>
    <r>
      <rPr>
        <sz val="11"/>
        <color theme="1"/>
        <rFont val="游ゴシック"/>
        <family val="2"/>
        <charset val="128"/>
        <scheme val="minor"/>
      </rPr>
      <t>-Ｙ07 補強板</t>
    </r>
    <rPh sb="14" eb="16">
      <t>ホキョウ</t>
    </rPh>
    <rPh sb="16" eb="17">
      <t>イタ</t>
    </rPh>
    <phoneticPr fontId="4"/>
  </si>
  <si>
    <t>六角穴付きﾎﾞﾙﾄ　 (M4×20)</t>
    <phoneticPr fontId="4"/>
  </si>
  <si>
    <t>3個</t>
    <rPh sb="1" eb="2">
      <t>コ</t>
    </rPh>
    <phoneticPr fontId="4"/>
  </si>
  <si>
    <t>SV91-CDへ組付け</t>
    <rPh sb="8" eb="9">
      <t>クミ</t>
    </rPh>
    <rPh sb="9" eb="10">
      <t>ツ</t>
    </rPh>
    <phoneticPr fontId="4"/>
  </si>
  <si>
    <t>MCLPTK6-1 　</t>
    <phoneticPr fontId="4"/>
  </si>
  <si>
    <t>MVBLK-AMW-33Z-BUGH5</t>
    <phoneticPr fontId="4"/>
  </si>
  <si>
    <t>SETB-0091-Z01 交換ﾊﾞﾙﾌﾞ固定ﾌﾞﾗｹｯﾄ</t>
    <phoneticPr fontId="4"/>
  </si>
  <si>
    <t>ノックピン 　2本</t>
    <rPh sb="8" eb="9">
      <t>ホン</t>
    </rPh>
    <phoneticPr fontId="4"/>
  </si>
  <si>
    <t>ﾉｽﾞﾙ位置合わせ冶具</t>
    <phoneticPr fontId="4"/>
  </si>
  <si>
    <t>ALSBG8-60-M4-N4</t>
    <phoneticPr fontId="4"/>
  </si>
  <si>
    <t>浸け置きﾕﾆｯﾄ　</t>
    <phoneticPr fontId="4"/>
  </si>
  <si>
    <t>MVSHM-3N02052011011-2LF-KW1SE</t>
    <phoneticPr fontId="4"/>
  </si>
  <si>
    <t>SETB-0055-Z03　ｶｯﾌﾟﾎﾙﾀﾞｰﾍﾞｰｽＬ字ﾌﾞﾗｹｯﾄ</t>
    <phoneticPr fontId="4"/>
  </si>
  <si>
    <t>MVSHM-3N02050006016-2LF-1RSEZ</t>
    <phoneticPr fontId="4"/>
  </si>
  <si>
    <t>SETB-0055-Z04　ｶｯﾌﾟﾎﾙﾀﾞｰＬ字ﾌﾞﾗｹｯﾄ</t>
    <phoneticPr fontId="4"/>
  </si>
  <si>
    <t>取り外し側ﾊﾞﾙﾌﾞ　浸け置きカップ</t>
    <rPh sb="0" eb="1">
      <t>ト</t>
    </rPh>
    <rPh sb="2" eb="3">
      <t>ハズ</t>
    </rPh>
    <rPh sb="4" eb="5">
      <t>ガワ</t>
    </rPh>
    <rPh sb="11" eb="12">
      <t>ツ</t>
    </rPh>
    <rPh sb="13" eb="14">
      <t>オ</t>
    </rPh>
    <phoneticPr fontId="4"/>
  </si>
  <si>
    <t>MVSHM-3N02050-33Y-X6TDK</t>
    <phoneticPr fontId="4"/>
  </si>
  <si>
    <t>SETB-0091-Z02　ｶｯﾌﾟﾎﾙﾀﾞｰ</t>
    <phoneticPr fontId="4"/>
  </si>
  <si>
    <t>M4ﾈｼﾞ用　ナット</t>
    <rPh sb="5" eb="6">
      <t>ヨウ</t>
    </rPh>
    <phoneticPr fontId="4"/>
  </si>
  <si>
    <t>在庫使用　　　2個</t>
    <phoneticPr fontId="4"/>
  </si>
  <si>
    <t>SLSBG6-16.5-M4-N4</t>
    <phoneticPr fontId="4"/>
  </si>
  <si>
    <t>　　　1個</t>
    <phoneticPr fontId="4"/>
  </si>
  <si>
    <t>ｹｰﾌﾞﾙﾍﾞｱ関連</t>
    <phoneticPr fontId="4"/>
  </si>
  <si>
    <t>MVSHM-3N02052013016-JPA267D1P111AB</t>
    <phoneticPr fontId="4"/>
  </si>
  <si>
    <t>SETB-0009-Z01-1　ケーブルベアヘッド横板金</t>
    <phoneticPr fontId="4"/>
  </si>
  <si>
    <t>MVBLK-AMN-JPA2547JU111AB</t>
    <phoneticPr fontId="4"/>
  </si>
  <si>
    <t>SETB-0009-Z02　ケーブルベア下板</t>
    <rPh sb="20" eb="22">
      <t>シタイタ</t>
    </rPh>
    <phoneticPr fontId="4"/>
  </si>
  <si>
    <t>SZ16F-2-060-22</t>
    <phoneticPr fontId="4"/>
  </si>
  <si>
    <t>六角穴付ボタンボルト　 (M4×20)</t>
    <phoneticPr fontId="4"/>
  </si>
  <si>
    <t>SETB-0023-Z25と26ﾛﾎﾞｯﾄ固定用　</t>
    <rPh sb="21" eb="23">
      <t>コテイ</t>
    </rPh>
    <rPh sb="23" eb="24">
      <t>ヨウ</t>
    </rPh>
    <phoneticPr fontId="4"/>
  </si>
  <si>
    <t>一般配管用 チューブフィッティングミニタイプ 違径ソケットエルボ　1個</t>
    <rPh sb="34" eb="35">
      <t>コ</t>
    </rPh>
    <phoneticPr fontId="4"/>
  </si>
  <si>
    <t>平座金－単品販売－　M4用　4個</t>
    <rPh sb="12" eb="13">
      <t>ヨウ</t>
    </rPh>
    <rPh sb="15" eb="16">
      <t>コ</t>
    </rPh>
    <phoneticPr fontId="4"/>
  </si>
  <si>
    <t>M4ﾅｯﾄ　　在庫使用　4個</t>
    <rPh sb="7" eb="9">
      <t>ザイコ</t>
    </rPh>
    <rPh sb="9" eb="11">
      <t>シヨウ</t>
    </rPh>
    <rPh sb="13" eb="14">
      <t>コ</t>
    </rPh>
    <phoneticPr fontId="4"/>
  </si>
  <si>
    <t>レギュレーター継ぎ手　関連　　元圧用</t>
    <phoneticPr fontId="4"/>
  </si>
  <si>
    <t>Dsubコネクタハーネス配電BOXとﾛﾎﾞｯﾄ　D-Sub(L=3m）</t>
    <rPh sb="12" eb="14">
      <t>ハイデン</t>
    </rPh>
    <phoneticPr fontId="4"/>
  </si>
  <si>
    <t>ACコード 固定長（PSE） 片側切り落としタイププラグ</t>
    <phoneticPr fontId="4"/>
  </si>
  <si>
    <t>RS Pro</t>
    <phoneticPr fontId="4"/>
  </si>
  <si>
    <r>
      <t>707-8255　</t>
    </r>
    <r>
      <rPr>
        <sz val="11"/>
        <rFont val="ＭＳ Ｐゴシック"/>
        <family val="3"/>
        <charset val="128"/>
      </rPr>
      <t>10個入／袋</t>
    </r>
    <rPh sb="11" eb="13">
      <t>コイ</t>
    </rPh>
    <rPh sb="14" eb="15">
      <t>フクロ</t>
    </rPh>
    <phoneticPr fontId="4"/>
  </si>
  <si>
    <t>炭素皮膜抵抗器　　在庫使用　2個</t>
    <rPh sb="9" eb="11">
      <t>ザイコ</t>
    </rPh>
    <rPh sb="11" eb="13">
      <t>シヨウ</t>
    </rPh>
    <rPh sb="15" eb="16">
      <t>コ</t>
    </rPh>
    <phoneticPr fontId="4"/>
  </si>
  <si>
    <t>三沢電線</t>
    <rPh sb="0" eb="2">
      <t>ミサワ</t>
    </rPh>
    <rPh sb="2" eb="4">
      <t>デンセン</t>
    </rPh>
    <phoneticPr fontId="4"/>
  </si>
  <si>
    <t>UL1007-20AWG-BE-10</t>
    <phoneticPr fontId="4"/>
  </si>
  <si>
    <t>UL1007-18AWG-R-10</t>
    <phoneticPr fontId="4"/>
  </si>
  <si>
    <t>単芯電線　　0.75　AGW18　赤色</t>
    <rPh sb="0" eb="1">
      <t>タン</t>
    </rPh>
    <rPh sb="1" eb="2">
      <t>シン</t>
    </rPh>
    <rPh sb="2" eb="4">
      <t>デンセン</t>
    </rPh>
    <rPh sb="17" eb="19">
      <t>アカイロ</t>
    </rPh>
    <phoneticPr fontId="4"/>
  </si>
  <si>
    <t>UL1007-18AWG-BK-10</t>
    <phoneticPr fontId="4"/>
  </si>
  <si>
    <t>単芯電線　　0.75　AGW18　黒色</t>
    <rPh sb="0" eb="1">
      <t>タン</t>
    </rPh>
    <rPh sb="1" eb="2">
      <t>シン</t>
    </rPh>
    <rPh sb="2" eb="4">
      <t>デンセン</t>
    </rPh>
    <rPh sb="17" eb="19">
      <t>コクショク</t>
    </rPh>
    <phoneticPr fontId="4"/>
  </si>
  <si>
    <t>UL1007-18AWG-Y-10</t>
    <phoneticPr fontId="4"/>
  </si>
  <si>
    <t>UL1007-18AWG-GN-10</t>
    <phoneticPr fontId="4"/>
  </si>
  <si>
    <t>UL1007-16AWG-Y-10</t>
    <phoneticPr fontId="4"/>
  </si>
  <si>
    <t>UL1007-16AWG-GN-10</t>
    <phoneticPr fontId="4"/>
  </si>
  <si>
    <t>単芯電線　　1.25　AGW16　緑色</t>
    <rPh sb="0" eb="1">
      <t>タン</t>
    </rPh>
    <rPh sb="1" eb="2">
      <t>シン</t>
    </rPh>
    <rPh sb="2" eb="4">
      <t>デンセン</t>
    </rPh>
    <rPh sb="17" eb="19">
      <t>ミドリイロ</t>
    </rPh>
    <phoneticPr fontId="4"/>
  </si>
  <si>
    <t>SS300UCRSB-23-3-20</t>
    <phoneticPr fontId="4"/>
  </si>
  <si>
    <t>SS300UCR UL/CE対応（シールド有(３芯）</t>
    <rPh sb="24" eb="25">
      <t>シン</t>
    </rPh>
    <phoneticPr fontId="4"/>
  </si>
  <si>
    <r>
      <t>配電ＢＯＸ　</t>
    </r>
    <r>
      <rPr>
        <sz val="11"/>
        <color indexed="10"/>
        <rFont val="ＭＳ Ｐゴシック"/>
        <family val="3"/>
        <charset val="128"/>
      </rPr>
      <t>　</t>
    </r>
    <rPh sb="0" eb="2">
      <t>ハイデン</t>
    </rPh>
    <phoneticPr fontId="4"/>
  </si>
  <si>
    <t>DINレール用中継端子台 2002シリーズ　ｸﾞﾚｰ色　　6個</t>
    <rPh sb="26" eb="27">
      <t>ショク</t>
    </rPh>
    <rPh sb="30" eb="31">
      <t>コ</t>
    </rPh>
    <phoneticPr fontId="4"/>
  </si>
  <si>
    <t>DINレール用中継端子台 2002シリーズ　ｱｰｽ用ｸﾞﾘｰﾝ色　3個</t>
    <rPh sb="25" eb="26">
      <t>ヨウ</t>
    </rPh>
    <rPh sb="31" eb="32">
      <t>イロ</t>
    </rPh>
    <rPh sb="34" eb="35">
      <t>コ</t>
    </rPh>
    <phoneticPr fontId="4"/>
  </si>
  <si>
    <t>中継用端子台 差込型ジャンパ（絶縁） 2002シリーズ用　3個</t>
    <rPh sb="30" eb="31">
      <t>コ</t>
    </rPh>
    <phoneticPr fontId="4"/>
  </si>
  <si>
    <t>中継用端子台用エンドプレート　　4個</t>
    <rPh sb="17" eb="18">
      <t>コ</t>
    </rPh>
    <phoneticPr fontId="4"/>
  </si>
  <si>
    <r>
      <t>E</t>
    </r>
    <r>
      <rPr>
        <sz val="11"/>
        <color indexed="8"/>
        <rFont val="ＭＳ Ｐゴシック"/>
        <family val="3"/>
        <charset val="128"/>
      </rPr>
      <t>BS-32FB-15A</t>
    </r>
    <phoneticPr fontId="4"/>
  </si>
  <si>
    <t>ﾌｴﾆｯｸｽ・ｺﾝﾀｸﾄ</t>
    <phoneticPr fontId="4"/>
  </si>
  <si>
    <t>【スリーエムジャパン】e-CON　プラグコネクタ　赤色　　3端子　　2個</t>
    <rPh sb="25" eb="26">
      <t>アカ</t>
    </rPh>
    <rPh sb="26" eb="27">
      <t>イロ</t>
    </rPh>
    <phoneticPr fontId="4"/>
  </si>
  <si>
    <t>DINレール用中継端子台 2000シリーズ　ｸﾞﾚｰ色　　16個</t>
    <rPh sb="26" eb="27">
      <t>ショク</t>
    </rPh>
    <rPh sb="31" eb="32">
      <t>コ</t>
    </rPh>
    <phoneticPr fontId="4"/>
  </si>
  <si>
    <t>中継用端子台用エンドプレート  ｸﾞﾚｰ色　4枚</t>
    <rPh sb="23" eb="24">
      <t>マイ</t>
    </rPh>
    <phoneticPr fontId="4"/>
  </si>
  <si>
    <t>中継用端子台 差込型ジャンパ（絶縁）　　4個</t>
    <rPh sb="21" eb="22">
      <t>コ</t>
    </rPh>
    <phoneticPr fontId="4"/>
  </si>
  <si>
    <t>https://www.monotaro.com/p/4185/8591/?t.mpn=2000-404</t>
    <phoneticPr fontId="4"/>
  </si>
  <si>
    <t>③</t>
    <phoneticPr fontId="28"/>
  </si>
  <si>
    <t>SRS-S404(JR3404)</t>
    <phoneticPr fontId="4"/>
  </si>
  <si>
    <t>JR3000 4軸ロボット</t>
    <rPh sb="8" eb="9">
      <t>ジク</t>
    </rPh>
    <phoneticPr fontId="4"/>
  </si>
  <si>
    <t>ﾁｬｰﾀｰ便に変更</t>
    <rPh sb="5" eb="6">
      <t>ビン</t>
    </rPh>
    <rPh sb="7" eb="9">
      <t>ヘンコウ</t>
    </rPh>
    <phoneticPr fontId="4"/>
  </si>
  <si>
    <t>207294(NORIKANE)で発注済み</t>
    <rPh sb="17" eb="20">
      <t>ハッチュウズ</t>
    </rPh>
    <phoneticPr fontId="4"/>
  </si>
  <si>
    <t>NEDUL-PT-JS-9-2.5</t>
    <phoneticPr fontId="4"/>
  </si>
  <si>
    <t>IO端子台</t>
  </si>
  <si>
    <t>COM端子台</t>
  </si>
  <si>
    <t>メビィー</t>
    <phoneticPr fontId="4"/>
  </si>
  <si>
    <t>MVSHM-3N02052-3FT-37PMX</t>
    <phoneticPr fontId="4"/>
  </si>
  <si>
    <t>SETE0163-Z01背面板金</t>
  </si>
  <si>
    <t>MVBLK-AMW-3FT-DKYZA</t>
    <phoneticPr fontId="4"/>
  </si>
  <si>
    <t>SETE0163-Y01バルブホルダ</t>
    <phoneticPr fontId="4"/>
  </si>
  <si>
    <t>207294･207295(NORIKANE)で発注済み</t>
    <rPh sb="24" eb="27">
      <t>ハッチュウズ</t>
    </rPh>
    <phoneticPr fontId="4"/>
  </si>
  <si>
    <t>MVSHM-3N02050-3FP-KAGMX</t>
    <phoneticPr fontId="4"/>
  </si>
  <si>
    <t>SETE0163-Z02配管受け板金</t>
    <phoneticPr fontId="4"/>
  </si>
  <si>
    <t>207294･207295･207296(NORIKANE)で発注済み</t>
    <rPh sb="31" eb="34">
      <t>ハッチュウズ</t>
    </rPh>
    <phoneticPr fontId="4"/>
  </si>
  <si>
    <t>株式会社ﾃﾞﾝｿｰ三共(株式会社 進和)</t>
    <rPh sb="0" eb="4">
      <t>カブシキガイシャ</t>
    </rPh>
    <rPh sb="9" eb="11">
      <t>サンキョウ</t>
    </rPh>
    <rPh sb="12" eb="16">
      <t>カブシキガイシャ</t>
    </rPh>
    <rPh sb="17" eb="19">
      <t>シンワ</t>
    </rPh>
    <phoneticPr fontId="4"/>
  </si>
  <si>
    <t>JR3303N-BJ</t>
    <phoneticPr fontId="4"/>
  </si>
  <si>
    <t>SRS-S303 3軸卓上ロボット(外部スイッチ仕様)</t>
    <phoneticPr fontId="4"/>
  </si>
  <si>
    <t>見積書No.TQ23-0508</t>
    <rPh sb="0" eb="2">
      <t>ミツモリ</t>
    </rPh>
    <rPh sb="2" eb="3">
      <t>ショ</t>
    </rPh>
    <phoneticPr fontId="4"/>
  </si>
  <si>
    <t xml:space="preserve">I/O-1増設 SRO-IO1 </t>
    <phoneticPr fontId="4"/>
  </si>
  <si>
    <t xml:space="preserve">I/O-S増設 SRO-IOS </t>
    <phoneticPr fontId="4"/>
  </si>
  <si>
    <t>3軸ばね100強(10.4kgf/cm) JR3303用</t>
    <rPh sb="1" eb="2">
      <t>ジク</t>
    </rPh>
    <rPh sb="7" eb="8">
      <t>キョウ</t>
    </rPh>
    <rPh sb="27" eb="28">
      <t>ヨウ</t>
    </rPh>
    <phoneticPr fontId="4"/>
  </si>
  <si>
    <t>ﾓｰﾄﾞ切替SW付ｽｲｯﾁﾎﾞｯｸｽ(1.5m) SRO-SWB-NW</t>
    <rPh sb="4" eb="6">
      <t>キリカエ</t>
    </rPh>
    <rPh sb="8" eb="9">
      <t>ツキ</t>
    </rPh>
    <phoneticPr fontId="4"/>
  </si>
  <si>
    <t>ｽﾀｰﾄ・ﾓｰﾄﾞ切替・非常停止SW付</t>
    <rPh sb="9" eb="11">
      <t>キリカエ</t>
    </rPh>
    <rPh sb="12" eb="16">
      <t>ヒジョウテイシ</t>
    </rPh>
    <rPh sb="18" eb="19">
      <t>ツキ</t>
    </rPh>
    <phoneticPr fontId="4"/>
  </si>
  <si>
    <t>ｽｲｯﾁｼｰﾄ</t>
    <phoneticPr fontId="4"/>
  </si>
  <si>
    <t>JR3-Cpts2 SRO-PCS</t>
    <phoneticPr fontId="4"/>
  </si>
  <si>
    <t>Panasonic</t>
    <phoneticPr fontId="4"/>
  </si>
  <si>
    <t>BED2153K</t>
    <phoneticPr fontId="4"/>
  </si>
  <si>
    <t>ケースブレーカ　ED型</t>
    <rPh sb="10" eb="11">
      <t>ガタ</t>
    </rPh>
    <phoneticPr fontId="4"/>
  </si>
  <si>
    <t>見積書No.22-23-00812A</t>
    <rPh sb="0" eb="2">
      <t>ミツモリ</t>
    </rPh>
    <rPh sb="2" eb="3">
      <t>ショ</t>
    </rPh>
    <phoneticPr fontId="4"/>
  </si>
  <si>
    <t>見積書No.22-23-00868A</t>
    <rPh sb="0" eb="2">
      <t>ミツモリ</t>
    </rPh>
    <rPh sb="2" eb="3">
      <t>ショ</t>
    </rPh>
    <phoneticPr fontId="4"/>
  </si>
  <si>
    <t>3方弁</t>
  </si>
  <si>
    <t>Y200T-D</t>
    <phoneticPr fontId="4"/>
  </si>
  <si>
    <t>ｽﾍﾟｰｻ</t>
  </si>
  <si>
    <t>ｴｱ継手 @2</t>
    <phoneticPr fontId="4"/>
  </si>
  <si>
    <t>SYJ712T-5MOZ-01</t>
    <phoneticPr fontId="4"/>
  </si>
  <si>
    <t>3ﾎﾟｰﾄ電磁弁</t>
    <rPh sb="5" eb="8">
      <t>デンジベン</t>
    </rPh>
    <phoneticPr fontId="4"/>
  </si>
  <si>
    <t>ﾘｰﾄﾞ線付ﾌﾟﾗｸﾞｺﾈｸﾀ</t>
    <rPh sb="4" eb="6">
      <t>センツキ</t>
    </rPh>
    <phoneticPr fontId="4"/>
  </si>
  <si>
    <t>ｻｲﾚﾝｻ　＠1/2</t>
    <phoneticPr fontId="4"/>
  </si>
  <si>
    <t>ISE20-N-M5-LD</t>
    <phoneticPr fontId="4"/>
  </si>
  <si>
    <t>圧力ｽｲｯﾁ</t>
  </si>
  <si>
    <t>ARP20K-01H-3</t>
    <phoneticPr fontId="4"/>
  </si>
  <si>
    <t>ｸﾞﾛﾒｯﾄ</t>
  </si>
  <si>
    <r>
      <t>E2E-X2C112-2M→</t>
    </r>
    <r>
      <rPr>
        <sz val="11"/>
        <color indexed="10"/>
        <rFont val="ＭＳ Ｐゴシック"/>
        <family val="3"/>
        <charset val="128"/>
      </rPr>
      <t>E2E-X2C112 2Mにて発注しました</t>
    </r>
    <rPh sb="29" eb="31">
      <t>ハッチュウ</t>
    </rPh>
    <phoneticPr fontId="4"/>
  </si>
  <si>
    <t>LED積層信号灯</t>
    <phoneticPr fontId="4"/>
  </si>
  <si>
    <t>SF08-M1KTB-R</t>
    <phoneticPr fontId="4"/>
  </si>
  <si>
    <t>回転灯(赤)</t>
    <rPh sb="4" eb="5">
      <t>アカ</t>
    </rPh>
    <phoneticPr fontId="4"/>
  </si>
  <si>
    <t>H7EC-NV</t>
    <phoneticPr fontId="4"/>
  </si>
  <si>
    <t>ｶｳﾝﾀ</t>
  </si>
  <si>
    <t>見積書No.3098077</t>
    <rPh sb="0" eb="2">
      <t>ミツモリ</t>
    </rPh>
    <rPh sb="2" eb="3">
      <t>ショ</t>
    </rPh>
    <phoneticPr fontId="4"/>
  </si>
  <si>
    <t>AH164-TX2BE</t>
    <phoneticPr fontId="4"/>
  </si>
  <si>
    <t>ﾌﾞｻﾞｰ</t>
  </si>
  <si>
    <t>ｾﾚｸﾄｽｲｯﾁ</t>
  </si>
  <si>
    <t>CW1B-M1E10B</t>
    <phoneticPr fontId="4"/>
  </si>
  <si>
    <t>押しﾎﾞﾀﾝｽｲｯﾁ</t>
  </si>
  <si>
    <t>コガネイ</t>
    <phoneticPr fontId="4"/>
  </si>
  <si>
    <t>3V</t>
    <phoneticPr fontId="4"/>
  </si>
  <si>
    <t>手動ﾊﾞﾙﾌﾞ</t>
  </si>
  <si>
    <t>見積書No.311078-1</t>
    <rPh sb="0" eb="2">
      <t>ミツモリ</t>
    </rPh>
    <rPh sb="2" eb="3">
      <t>ショ</t>
    </rPh>
    <phoneticPr fontId="4"/>
  </si>
  <si>
    <t>30ccﾐﾆｶｯﾌﾟ(100個/入)</t>
    <rPh sb="14" eb="15">
      <t>コ</t>
    </rPh>
    <rPh sb="16" eb="17">
      <t>イ</t>
    </rPh>
    <phoneticPr fontId="4"/>
  </si>
  <si>
    <t>見積書No.297030-1</t>
    <rPh sb="0" eb="2">
      <t>ミツモリ</t>
    </rPh>
    <rPh sb="2" eb="3">
      <t>ショ</t>
    </rPh>
    <phoneticPr fontId="4"/>
  </si>
  <si>
    <t>VD3-3020M8</t>
    <phoneticPr fontId="4"/>
  </si>
  <si>
    <t>防振ゴム</t>
    <rPh sb="0" eb="2">
      <t>ボウシン</t>
    </rPh>
    <phoneticPr fontId="4"/>
  </si>
  <si>
    <t>見積書No.307401-1</t>
    <rPh sb="0" eb="2">
      <t>ミツモリ</t>
    </rPh>
    <rPh sb="2" eb="3">
      <t>ショ</t>
    </rPh>
    <phoneticPr fontId="4"/>
  </si>
  <si>
    <t>ｱﾒﾘｶﾝ電機</t>
    <phoneticPr fontId="4"/>
  </si>
  <si>
    <t>4口OAﾀｯﾌﾟ</t>
    <phoneticPr fontId="4"/>
  </si>
  <si>
    <t>見積書No.310458-1</t>
    <rPh sb="0" eb="2">
      <t>ミツモリ</t>
    </rPh>
    <rPh sb="2" eb="3">
      <t>ショ</t>
    </rPh>
    <phoneticPr fontId="4"/>
  </si>
  <si>
    <t>GL-SP5N</t>
    <phoneticPr fontId="4"/>
  </si>
  <si>
    <t>標準ｹｰﾌﾞﾙ</t>
    <rPh sb="0" eb="2">
      <t>ヒョウジュン</t>
    </rPh>
    <phoneticPr fontId="4"/>
  </si>
  <si>
    <t>見積書No.20305912</t>
    <rPh sb="0" eb="2">
      <t>ミツモリ</t>
    </rPh>
    <rPh sb="2" eb="3">
      <t>ショ</t>
    </rPh>
    <phoneticPr fontId="4"/>
  </si>
  <si>
    <t>SETE0154-Z13</t>
    <phoneticPr fontId="4"/>
  </si>
  <si>
    <t>ハンドルボス</t>
    <phoneticPr fontId="4"/>
  </si>
  <si>
    <t>見積書No.19826</t>
    <rPh sb="0" eb="2">
      <t>ミツモリ</t>
    </rPh>
    <rPh sb="2" eb="3">
      <t>ショ</t>
    </rPh>
    <phoneticPr fontId="4"/>
  </si>
  <si>
    <t>SETE0154-Z14</t>
    <phoneticPr fontId="4"/>
  </si>
  <si>
    <t>板金1</t>
    <phoneticPr fontId="4"/>
  </si>
  <si>
    <t>DR22D0L-E3G</t>
    <phoneticPr fontId="4"/>
  </si>
  <si>
    <t>表示灯(緑)</t>
    <rPh sb="4" eb="5">
      <t>ミドリ</t>
    </rPh>
    <phoneticPr fontId="4"/>
  </si>
  <si>
    <t>見積No.3098646</t>
    <rPh sb="0" eb="2">
      <t>ミツモリ</t>
    </rPh>
    <phoneticPr fontId="4"/>
  </si>
  <si>
    <t>CW1B-M1E10Y</t>
    <phoneticPr fontId="4"/>
  </si>
  <si>
    <t>押しﾎﾞﾀﾝｽｲｯﾁ(黄)</t>
    <rPh sb="11" eb="12">
      <t>）</t>
    </rPh>
    <phoneticPr fontId="4"/>
  </si>
  <si>
    <t>見積No.3098646</t>
  </si>
  <si>
    <t>CW1L-M1E10Q4G</t>
    <phoneticPr fontId="4"/>
  </si>
  <si>
    <t>照光式押しﾎﾞﾀﾝｽｲｯﾁ(緑)</t>
    <rPh sb="0" eb="3">
      <t>ショウコウシキ</t>
    </rPh>
    <rPh sb="14" eb="15">
      <t>ミドリ</t>
    </rPh>
    <phoneticPr fontId="4"/>
  </si>
  <si>
    <t>見積No.297030-1</t>
    <rPh sb="0" eb="2">
      <t>ミツモ</t>
    </rPh>
    <phoneticPr fontId="4"/>
  </si>
  <si>
    <t>LANｹｰﾌﾞﾙ</t>
  </si>
  <si>
    <t>207538(NORIKANE)で発注済み。</t>
    <rPh sb="17" eb="20">
      <t>ハッチュウズ</t>
    </rPh>
    <phoneticPr fontId="4"/>
  </si>
  <si>
    <t>SZ08F-30-048-32</t>
  </si>
  <si>
    <t>MVSHM-3N02002-3GR-1LFJ3</t>
    <phoneticPr fontId="4"/>
  </si>
  <si>
    <t>SETE0154-Z01固定端</t>
    <phoneticPr fontId="4"/>
  </si>
  <si>
    <t>MVSHM-3N02052-3GR-US2U4</t>
    <phoneticPr fontId="4"/>
  </si>
  <si>
    <t>SETE0154-Z02移動端</t>
    <phoneticPr fontId="4"/>
  </si>
  <si>
    <t>MVSHM-3N02052-3GR-JLR2X</t>
    <phoneticPr fontId="4"/>
  </si>
  <si>
    <t>SETE0154-Z03ヘッド板金</t>
    <phoneticPr fontId="4"/>
  </si>
  <si>
    <t>MVSHM-3N03054-3GR-5569Z</t>
    <phoneticPr fontId="4"/>
  </si>
  <si>
    <t>SETE0154-Z04受皿</t>
    <phoneticPr fontId="4"/>
  </si>
  <si>
    <t>HFS5-2040-200</t>
    <phoneticPr fontId="4"/>
  </si>
  <si>
    <t>MVSHM-3N02050-3GS-81834</t>
    <phoneticPr fontId="4"/>
  </si>
  <si>
    <t>SETE0154-Z05カップ受け</t>
  </si>
  <si>
    <t>MVSHM-3N02050-3GS-AMWGZ</t>
    <phoneticPr fontId="4"/>
  </si>
  <si>
    <t>SETE0154-Z06レギュレータ板金</t>
  </si>
  <si>
    <t>APMMS-T2-T3</t>
    <phoneticPr fontId="4"/>
  </si>
  <si>
    <t>変換継手</t>
  </si>
  <si>
    <t>日東工器</t>
  </si>
  <si>
    <t>MS-20PM-BRS</t>
    <phoneticPr fontId="4"/>
  </si>
  <si>
    <t>スモールカプラ 真ちゅう PM型</t>
    <phoneticPr fontId="4"/>
  </si>
  <si>
    <t>MS-20SCL-6-BRS-NBR</t>
    <phoneticPr fontId="4"/>
  </si>
  <si>
    <t>スモールカプラ 真ちゅう SCL型</t>
    <phoneticPr fontId="4"/>
  </si>
  <si>
    <t>XYSG50</t>
    <phoneticPr fontId="4"/>
  </si>
  <si>
    <t>XYｽﾃｰｼﾞ</t>
  </si>
  <si>
    <t>XSG50-CZ</t>
    <phoneticPr fontId="4"/>
  </si>
  <si>
    <t>Xｽﾃｰｼﾞ</t>
  </si>
  <si>
    <t>段付ﾋﾟﾝ</t>
  </si>
  <si>
    <t>MSYC3-12</t>
    <phoneticPr fontId="4"/>
  </si>
  <si>
    <t>AJPNGLB3-P5.00-B6.5-G1-ML4-RAC</t>
    <phoneticPr fontId="4"/>
  </si>
  <si>
    <t>MVBLK-AMW-3GS-NUM6J</t>
    <phoneticPr fontId="4"/>
  </si>
  <si>
    <t>SETE0154-Y01ベース板</t>
  </si>
  <si>
    <t>P1-ANGL-23334917</t>
    <phoneticPr fontId="4"/>
  </si>
  <si>
    <t>SETE0154-Y02アングルベース</t>
  </si>
  <si>
    <t>MVBLK-AMW-3GS-M7M6S</t>
    <phoneticPr fontId="4"/>
  </si>
  <si>
    <t>SETE0154-Y03ツール板</t>
    <phoneticPr fontId="4"/>
  </si>
  <si>
    <t>MVBLK-AMW-3GS-2M8A5</t>
    <phoneticPr fontId="4"/>
  </si>
  <si>
    <t>SETE0154-Y04カートリッジホルダ</t>
    <phoneticPr fontId="4"/>
  </si>
  <si>
    <t>MVBLK-AMW-3GS-P75RN</t>
    <phoneticPr fontId="4"/>
  </si>
  <si>
    <t>SETE0154-Y05カートリッジクランプ</t>
    <phoneticPr fontId="4"/>
  </si>
  <si>
    <t>FPMK45</t>
    <phoneticPr fontId="4"/>
  </si>
  <si>
    <t>ﾏｲｸﾛﾌｫﾄｾﾝｻ</t>
  </si>
  <si>
    <t>SETGRS8-30-SC6-LKC</t>
    <phoneticPr fontId="4"/>
  </si>
  <si>
    <t>WGLN-60-13-20</t>
    <phoneticPr fontId="4"/>
  </si>
  <si>
    <t>ﾜｰｸｶﾞｲﾄﾞ</t>
  </si>
  <si>
    <t>SXSNS4-L0-P2.6-B15-H8-T10-E2</t>
    <phoneticPr fontId="4"/>
  </si>
  <si>
    <t>LPDASLA6-P10-B4-R5-L5-ML12</t>
    <phoneticPr fontId="4"/>
  </si>
  <si>
    <t>LPASLA6-P8-B4-R4-L5-ML12</t>
    <phoneticPr fontId="4"/>
  </si>
  <si>
    <t>MHPUS102-19-20-S</t>
    <phoneticPr fontId="4"/>
  </si>
  <si>
    <t>ｹｰﾌﾞﾙｷｬﾘｱ</t>
  </si>
  <si>
    <t>SSHHA-SUS-M4-6</t>
    <phoneticPr fontId="4"/>
  </si>
  <si>
    <t>止めﾈｼﾞ@2/10</t>
    <phoneticPr fontId="4"/>
  </si>
  <si>
    <t>MVBLK-AMW-3GS-RSE1M</t>
    <phoneticPr fontId="4"/>
  </si>
  <si>
    <t>SETE0154-X01ワークベース</t>
  </si>
  <si>
    <t>MVSHM-3N02000-3GS-F3NHD</t>
    <phoneticPr fontId="4"/>
  </si>
  <si>
    <t>SETE0154-X02センサー板金</t>
    <rPh sb="16" eb="18">
      <t>バンキン</t>
    </rPh>
    <phoneticPr fontId="4"/>
  </si>
  <si>
    <t>MVSHM-3N02002-3GS-ZRDN1</t>
    <phoneticPr fontId="4"/>
  </si>
  <si>
    <t>SETE0154-X03固定端</t>
    <phoneticPr fontId="4"/>
  </si>
  <si>
    <t>HFS6-3030-180</t>
  </si>
  <si>
    <t>HFS6-3030-405</t>
  </si>
  <si>
    <t>HFS6-3030-840</t>
  </si>
  <si>
    <t>HFS6-3030-840-Z6-XA90-XB310-XC530-XD750</t>
    <phoneticPr fontId="4"/>
  </si>
  <si>
    <t>HFS6-3030-937</t>
    <phoneticPr fontId="4"/>
  </si>
  <si>
    <t>HFS6-3030-994</t>
    <phoneticPr fontId="4"/>
  </si>
  <si>
    <t>HFS6-3060-680-Z8-YA112.5-YB567.5-SC</t>
    <phoneticPr fontId="4"/>
  </si>
  <si>
    <t>ｱﾙﾐﾌﾚｰﾑ　下架台</t>
    <rPh sb="8" eb="11">
      <t>シタカダイ</t>
    </rPh>
    <phoneticPr fontId="4"/>
  </si>
  <si>
    <t>HFS6-6060-601-SC</t>
    <phoneticPr fontId="4"/>
  </si>
  <si>
    <t>HFS6-6060-680-SC</t>
    <phoneticPr fontId="4"/>
  </si>
  <si>
    <t>HFS6-6060-780-SC</t>
    <phoneticPr fontId="4"/>
  </si>
  <si>
    <t>SHBLBS6</t>
    <phoneticPr fontId="4"/>
  </si>
  <si>
    <t>2列突起付ﾌﾞﾗｹｯﾄ</t>
    <rPh sb="1" eb="2">
      <t>レツ</t>
    </rPh>
    <phoneticPr fontId="4"/>
  </si>
  <si>
    <t>ﾊﾟﾈﾙｻﾎﾟｰﾄ</t>
    <phoneticPr fontId="4"/>
  </si>
  <si>
    <t>先入れﾊﾞﾈﾅｯﾄ</t>
    <phoneticPr fontId="4"/>
  </si>
  <si>
    <t>一体型ｷｬｽﾀ＆ｱｼﾞｬｽﾀﾊﾟｯﾄﾞ</t>
    <phoneticPr fontId="4"/>
  </si>
  <si>
    <t>PYA4H-403-353-5-F381-G331-N6</t>
    <phoneticPr fontId="4"/>
  </si>
  <si>
    <t>PETﾌﾟﾚｰﾄ 上面</t>
    <rPh sb="9" eb="11">
      <t>ジョウメン</t>
    </rPh>
    <phoneticPr fontId="4"/>
  </si>
  <si>
    <t>PYA4H-915-353-5-F893-G331-N6</t>
    <phoneticPr fontId="4"/>
  </si>
  <si>
    <t>PETﾌﾟﾚｰﾄ 後面</t>
    <rPh sb="9" eb="11">
      <t>ウシロメン</t>
    </rPh>
    <phoneticPr fontId="4"/>
  </si>
  <si>
    <t>PYA4H-915-403-5-F893-G381-N6</t>
    <phoneticPr fontId="4"/>
  </si>
  <si>
    <t>PETﾌﾟﾚｰﾄ 右側面</t>
    <rPh sb="9" eb="10">
      <t>ミギ</t>
    </rPh>
    <rPh sb="10" eb="12">
      <t>ソクメン</t>
    </rPh>
    <phoneticPr fontId="4"/>
  </si>
  <si>
    <t>LZ13-555B-W</t>
    <phoneticPr fontId="4"/>
  </si>
  <si>
    <t>LED照明</t>
  </si>
  <si>
    <t>BDR-362-10P</t>
    <phoneticPr fontId="4"/>
  </si>
  <si>
    <t>ｶｯﾁﾝﾀﾞｸﾄ(BDR-362-10P)送料</t>
    <rPh sb="21" eb="23">
      <t>ソウリョウ</t>
    </rPh>
    <phoneticPr fontId="4"/>
  </si>
  <si>
    <t>ADR-231-JP</t>
    <phoneticPr fontId="4"/>
  </si>
  <si>
    <t>FGA21L-14-G</t>
    <phoneticPr fontId="4"/>
  </si>
  <si>
    <t>ｹｰﾌﾞﾙｸﾞﾗﾝﾄﾞ @1/2</t>
    <phoneticPr fontId="4"/>
  </si>
  <si>
    <t>UADL116</t>
    <phoneticPr fontId="4"/>
  </si>
  <si>
    <t>MVSHM-3N02000-3H9-KB3DW</t>
  </si>
  <si>
    <t>SETE0154-Z21天板</t>
  </si>
  <si>
    <t>MVSHM-3N06000-3H9-HR3GH</t>
    <phoneticPr fontId="4"/>
  </si>
  <si>
    <t>SETE0154-Z22スペーサ @4</t>
    <phoneticPr fontId="4"/>
  </si>
  <si>
    <t>Dsub37P端子台</t>
    <rPh sb="7" eb="10">
      <t>タンシダイ</t>
    </rPh>
    <phoneticPr fontId="4"/>
  </si>
  <si>
    <t>見積No.22-23-00882A</t>
    <rPh sb="0" eb="2">
      <t>ミツモ</t>
    </rPh>
    <phoneticPr fontId="4"/>
  </si>
  <si>
    <t>PCX-3H25B</t>
    <phoneticPr fontId="4"/>
  </si>
  <si>
    <t>Dsub25P端子台</t>
    <rPh sb="7" eb="10">
      <t>タンシダイ</t>
    </rPh>
    <phoneticPr fontId="4"/>
  </si>
  <si>
    <r>
      <rPr>
        <sz val="11"/>
        <rFont val="ＭＳ Ｐゴシック"/>
        <family val="3"/>
        <charset val="128"/>
      </rPr>
      <t>見積No.22-23-00990A</t>
    </r>
    <r>
      <rPr>
        <sz val="11"/>
        <color indexed="10"/>
        <rFont val="ＭＳ Ｐゴシック"/>
        <family val="3"/>
        <charset val="128"/>
      </rPr>
      <t xml:space="preserve">  </t>
    </r>
    <rPh sb="0" eb="2">
      <t>ミツモリ</t>
    </rPh>
    <phoneticPr fontId="4"/>
  </si>
  <si>
    <t>9/11鉄さんへ</t>
    <rPh sb="4" eb="5">
      <t>テツ</t>
    </rPh>
    <phoneticPr fontId="4"/>
  </si>
  <si>
    <t>ｽﾄｯﾊﾟ</t>
  </si>
  <si>
    <t>見積No.22-23-00990A</t>
    <phoneticPr fontId="4"/>
  </si>
  <si>
    <t>K-251-HDS-18</t>
    <phoneticPr fontId="4"/>
  </si>
  <si>
    <t>ｽﾗｲﾄﾞﾚｰﾙ</t>
  </si>
  <si>
    <t>見積No.22-23-00990A</t>
  </si>
  <si>
    <t>MY2N-D2 DC24</t>
    <phoneticPr fontId="4"/>
  </si>
  <si>
    <t>ﾘﾚｰ</t>
  </si>
  <si>
    <t>ﾘﾚｰｿｹｯﾄ</t>
  </si>
  <si>
    <t>ﾘﾘｰｽﾚﾊﾞｰ</t>
  </si>
  <si>
    <t>ライト→ミスミ</t>
    <phoneticPr fontId="4"/>
  </si>
  <si>
    <t>RF1V-2A2BL-D24</t>
    <phoneticPr fontId="4"/>
  </si>
  <si>
    <t>ﾘﾚｰ　＠1/10</t>
    <phoneticPr fontId="4"/>
  </si>
  <si>
    <r>
      <rPr>
        <sz val="11"/>
        <rFont val="ＭＳ Ｐゴシック"/>
        <family val="3"/>
        <charset val="128"/>
      </rPr>
      <t>207538(NORIKANE)で発注済み。8/29　見積依頼中</t>
    </r>
    <rPh sb="27" eb="31">
      <t>ミツモリイライ</t>
    </rPh>
    <rPh sb="31" eb="32">
      <t>ナカ</t>
    </rPh>
    <phoneticPr fontId="4"/>
  </si>
  <si>
    <t>SF1V-4-07L</t>
    <phoneticPr fontId="4"/>
  </si>
  <si>
    <t>ｿｹｯﾄ　＠1/10</t>
    <phoneticPr fontId="4"/>
  </si>
  <si>
    <t>見積No.3099480</t>
    <rPh sb="0" eb="2">
      <t>ミツモ</t>
    </rPh>
    <phoneticPr fontId="4"/>
  </si>
  <si>
    <t>MVSHM-3N02002-3HA-J8YR5</t>
  </si>
  <si>
    <t>SETE0154-Z16板金</t>
    <phoneticPr fontId="4"/>
  </si>
  <si>
    <t>PYA6H-935-178-5-F456.5-G156-N6</t>
    <phoneticPr fontId="4"/>
  </si>
  <si>
    <t>PETﾌﾟﾚｰﾄ 左側面</t>
    <rPh sb="9" eb="10">
      <t>ヒダリ</t>
    </rPh>
    <rPh sb="10" eb="12">
      <t>ソクメン</t>
    </rPh>
    <phoneticPr fontId="4"/>
  </si>
  <si>
    <t>HFS6-3030-927-SC</t>
    <phoneticPr fontId="4"/>
  </si>
  <si>
    <t>HFS6-3030-353-SC</t>
    <phoneticPr fontId="4"/>
  </si>
  <si>
    <t>PYA8H-871-351-5-F424.5-G164.5-N6</t>
    <phoneticPr fontId="4"/>
  </si>
  <si>
    <t>PETﾌﾟﾚｰﾄ 扉</t>
    <rPh sb="9" eb="10">
      <t>トビラ</t>
    </rPh>
    <phoneticPr fontId="4"/>
  </si>
  <si>
    <t>スガツネ</t>
    <phoneticPr fontId="4"/>
  </si>
  <si>
    <t>TZ-360</t>
    <phoneticPr fontId="4"/>
  </si>
  <si>
    <t>フック</t>
    <phoneticPr fontId="4"/>
  </si>
  <si>
    <t>後入れﾅｯﾄ</t>
    <rPh sb="0" eb="1">
      <t>アト</t>
    </rPh>
    <rPh sb="1" eb="2">
      <t>イ</t>
    </rPh>
    <phoneticPr fontId="4"/>
  </si>
  <si>
    <t>MVSHM-3N02052-3HA-H2CAM</t>
    <phoneticPr fontId="4"/>
  </si>
  <si>
    <t>SETE0154-Z23ブレーカーブラケット</t>
  </si>
  <si>
    <t>MVSHM-3N02052-3HA-HX48A</t>
    <phoneticPr fontId="4"/>
  </si>
  <si>
    <t>SETE0154-Z24OAタップ板金</t>
  </si>
  <si>
    <t>MVSHM-1E05000-3HA-9BT4N</t>
    <phoneticPr fontId="4"/>
  </si>
  <si>
    <t>SETE0154-Z25PETパネル上面</t>
  </si>
  <si>
    <t>PYA6H-730-75-5-F358-G53-N6</t>
    <phoneticPr fontId="4"/>
  </si>
  <si>
    <t>SETE0154-Z26PETパネル正面</t>
    <phoneticPr fontId="4"/>
  </si>
  <si>
    <t>MVSHM-3N02052-3HA-FZNN3</t>
    <phoneticPr fontId="4"/>
  </si>
  <si>
    <t>SETE0154-Z27エア機器板金</t>
    <phoneticPr fontId="4"/>
  </si>
  <si>
    <t>HHPV6-6-266-SST</t>
    <phoneticPr fontId="4"/>
  </si>
  <si>
    <t>FWSSS-D5-V3-T3.2</t>
    <phoneticPr fontId="4"/>
  </si>
  <si>
    <t>MVSHM-3N02058-3HA-BB62R</t>
    <phoneticPr fontId="4"/>
  </si>
  <si>
    <t>SETE0154-Z31ヒンジ受け板金</t>
  </si>
  <si>
    <t>LEAD1</t>
    <phoneticPr fontId="4"/>
  </si>
  <si>
    <t>AC電源</t>
  </si>
  <si>
    <t>NEDJ-PS-SB-25-4</t>
    <phoneticPr fontId="4"/>
  </si>
  <si>
    <t>Dsub25P(ｵｽﾒｽM2.6)ｹｰﾌﾞﾙ</t>
  </si>
  <si>
    <t>ADR-261-JP</t>
    <phoneticPr fontId="4"/>
  </si>
  <si>
    <t>NTFL4-8</t>
    <phoneticPr fontId="4"/>
  </si>
  <si>
    <t>3P-W-3</t>
    <phoneticPr fontId="4"/>
  </si>
  <si>
    <t>PNUC-PT-T5-A164-B185-L284-F242-S165-K1-N6</t>
    <phoneticPr fontId="4"/>
  </si>
  <si>
    <t>樹脂ｶﾊﾞｰ</t>
  </si>
  <si>
    <t>MVSHM-3N02052-3HD-Y533L</t>
    <phoneticPr fontId="4"/>
  </si>
  <si>
    <t>SETE0154-Z33操作BOX</t>
    <phoneticPr fontId="4"/>
  </si>
  <si>
    <t>MVSHM-3N02050-3HD-3RT3X</t>
    <phoneticPr fontId="4"/>
  </si>
  <si>
    <t>SETE0154-Z34操作BOX側面板</t>
    <rPh sb="12" eb="14">
      <t>ソウサ</t>
    </rPh>
    <rPh sb="17" eb="19">
      <t>ソクメン</t>
    </rPh>
    <rPh sb="19" eb="20">
      <t>イタ</t>
    </rPh>
    <phoneticPr fontId="4"/>
  </si>
  <si>
    <t>MVSHM-3N02002-3HA-CRSBJ</t>
    <phoneticPr fontId="4"/>
  </si>
  <si>
    <t>SETE0154-Z34操作BOX中板</t>
    <rPh sb="12" eb="14">
      <t>ソウサ</t>
    </rPh>
    <rPh sb="17" eb="19">
      <t>ナカイタ</t>
    </rPh>
    <phoneticPr fontId="4"/>
  </si>
  <si>
    <t>MVSHM-3N02000-3HA-WLTGE</t>
    <phoneticPr fontId="4"/>
  </si>
  <si>
    <t>SETE0154-Z36コントローラパネル</t>
    <phoneticPr fontId="4"/>
  </si>
  <si>
    <t>MVSHM-3N02052-3HA-FMUY1</t>
    <phoneticPr fontId="4"/>
  </si>
  <si>
    <t>SETE0154-Z37コントローラブラケット @2</t>
    <phoneticPr fontId="4"/>
  </si>
  <si>
    <t>SETR12-200</t>
    <phoneticPr fontId="4"/>
  </si>
  <si>
    <t>MSSFS6-12</t>
    <phoneticPr fontId="4"/>
  </si>
  <si>
    <t>CBSST4-5</t>
    <phoneticPr fontId="4"/>
  </si>
  <si>
    <t>MVSHM-3N02052-3HD-RHF84</t>
    <phoneticPr fontId="4"/>
  </si>
  <si>
    <t>SETE0154-Z40タンク受け板金</t>
  </si>
  <si>
    <r>
      <rPr>
        <sz val="11"/>
        <color indexed="10"/>
        <rFont val="ＭＳ Ｐゴシック"/>
        <family val="3"/>
        <charset val="128"/>
      </rPr>
      <t>8/29キャンセル済み。</t>
    </r>
    <r>
      <rPr>
        <sz val="11"/>
        <color theme="1"/>
        <rFont val="游ゴシック"/>
        <family val="2"/>
        <charset val="128"/>
        <scheme val="minor"/>
      </rPr>
      <t>　207538(NORIKANE)で発注済み。</t>
    </r>
    <rPh sb="9" eb="10">
      <t>ズ</t>
    </rPh>
    <rPh sb="30" eb="33">
      <t>ハッチュウズ</t>
    </rPh>
    <phoneticPr fontId="4"/>
  </si>
  <si>
    <t>MVSHM-3N03000-3HA-CTFHN</t>
    <phoneticPr fontId="4"/>
  </si>
  <si>
    <t>SETE0154-Z41タンクガイドリング</t>
    <phoneticPr fontId="4"/>
  </si>
  <si>
    <t>MVSHM-3N02052-3HD-2CK66</t>
    <phoneticPr fontId="4"/>
  </si>
  <si>
    <t>SETE0154-Z42スライドレール受け @2</t>
    <phoneticPr fontId="4"/>
  </si>
  <si>
    <t>MVSHM-3N02052-3HE-RRHTX</t>
    <phoneticPr fontId="4"/>
  </si>
  <si>
    <t>SETE0154-Z40Aタンク受け板金</t>
    <phoneticPr fontId="4"/>
  </si>
  <si>
    <t>清和工芸</t>
    <phoneticPr fontId="4"/>
  </si>
  <si>
    <t>SETE0154-Z32</t>
    <phoneticPr fontId="4"/>
  </si>
  <si>
    <t>SETE0154-Z32銘板</t>
    <rPh sb="12" eb="14">
      <t>メイバン</t>
    </rPh>
    <phoneticPr fontId="4"/>
  </si>
  <si>
    <t>9/7 14枚</t>
    <rPh sb="6" eb="7">
      <t>マイ</t>
    </rPh>
    <phoneticPr fontId="4"/>
  </si>
  <si>
    <t>MVSHM-3N02002-3HA-AD6NW</t>
    <phoneticPr fontId="4"/>
  </si>
  <si>
    <t>SETE0154-Z30操作パネル</t>
  </si>
  <si>
    <t>Dsub37Pﾊｰﾈｽ</t>
    <phoneticPr fontId="4"/>
  </si>
  <si>
    <t>NEDJL-PT-JS-37-1.5</t>
    <phoneticPr fontId="4"/>
  </si>
  <si>
    <t>NEDJL-PS-SB-15-2</t>
    <phoneticPr fontId="4"/>
  </si>
  <si>
    <t>Dsub15Pﾊｰﾈｽ</t>
    <phoneticPr fontId="4"/>
  </si>
  <si>
    <t>ヒロセ電機</t>
    <rPh sb="3" eb="5">
      <t>デンキ</t>
    </rPh>
    <phoneticPr fontId="4"/>
  </si>
  <si>
    <t>HD-LN(05)</t>
    <phoneticPr fontId="4"/>
  </si>
  <si>
    <t>Dsubｺﾈｸﾀ用ﾛｯｸ金具(2個入)</t>
    <rPh sb="16" eb="18">
      <t>コイ</t>
    </rPh>
    <phoneticPr fontId="4"/>
  </si>
  <si>
    <t>φ22非常停止銘板</t>
  </si>
  <si>
    <t>コンセントカバー（5個入）</t>
    <rPh sb="10" eb="12">
      <t>コイ</t>
    </rPh>
    <phoneticPr fontId="4"/>
  </si>
  <si>
    <t>XW5S-P1.5-10RD</t>
    <phoneticPr fontId="4"/>
  </si>
  <si>
    <t>e-CONﾒｽ3P(黄)</t>
    <rPh sb="10" eb="11">
      <t>コウ</t>
    </rPh>
    <phoneticPr fontId="4"/>
  </si>
  <si>
    <t>e-CONｵｽ3P(黄)</t>
    <rPh sb="10" eb="11">
      <t>コウ</t>
    </rPh>
    <phoneticPr fontId="4"/>
  </si>
  <si>
    <t>37103-4080-G00FL-8P</t>
    <phoneticPr fontId="4"/>
  </si>
  <si>
    <t>e-CONｵｽ3P(紫)</t>
    <rPh sb="10" eb="11">
      <t>ムラサキ</t>
    </rPh>
    <phoneticPr fontId="4"/>
  </si>
  <si>
    <t>37104-3163-000FL-8P</t>
    <phoneticPr fontId="4"/>
  </si>
  <si>
    <t>e-CONｵｽ4P(橙)</t>
    <rPh sb="10" eb="11">
      <t>ダイダイ</t>
    </rPh>
    <phoneticPr fontId="4"/>
  </si>
  <si>
    <t>e-CONｵｽ3P(灰)</t>
    <rPh sb="10" eb="11">
      <t>ハイ</t>
    </rPh>
    <phoneticPr fontId="4"/>
  </si>
  <si>
    <t>SUCEL8A</t>
    <phoneticPr fontId="4"/>
  </si>
  <si>
    <t>HV6-02</t>
    <phoneticPr fontId="4"/>
  </si>
  <si>
    <t>ﾊﾝﾄﾞﾊﾞﾙﾌﾞ</t>
  </si>
  <si>
    <t>PETﾌﾟﾚｰﾄ</t>
    <phoneticPr fontId="4"/>
  </si>
  <si>
    <t xml:space="preserve">VCTF-3-1.25SQ(ｸﾛｼﾛﾐﾄﾞﾘ/ｷ)-10 </t>
    <phoneticPr fontId="4"/>
  </si>
  <si>
    <t>電力ｹｰﾌﾞﾙ</t>
    <rPh sb="0" eb="2">
      <t>デンリョク</t>
    </rPh>
    <phoneticPr fontId="4"/>
  </si>
  <si>
    <t>MVSHM-3N02002-3HP-59DM5</t>
    <phoneticPr fontId="4"/>
  </si>
  <si>
    <t>SETE0154-Z30A操作パネル</t>
    <phoneticPr fontId="4"/>
  </si>
  <si>
    <t>9028270000</t>
    <phoneticPr fontId="4"/>
  </si>
  <si>
    <t>絶縁ｶﾊﾞｰ付ﾌｪﾙｰﾙ</t>
    <phoneticPr fontId="4"/>
  </si>
  <si>
    <t>HW1B-V402R</t>
    <phoneticPr fontId="4"/>
  </si>
  <si>
    <t>非常停止SW</t>
    <rPh sb="0" eb="4">
      <t>ヒジョウテイシ</t>
    </rPh>
    <phoneticPr fontId="4"/>
  </si>
  <si>
    <t>SETE0154-Z38</t>
    <phoneticPr fontId="4"/>
  </si>
  <si>
    <t>SETE0154-Z38銘板</t>
    <rPh sb="12" eb="14">
      <t>メイバン</t>
    </rPh>
    <phoneticPr fontId="4"/>
  </si>
  <si>
    <t>最短納期で手配済み。</t>
    <rPh sb="0" eb="4">
      <t>サイタンノウキ</t>
    </rPh>
    <rPh sb="5" eb="7">
      <t>テハイ</t>
    </rPh>
    <rPh sb="7" eb="8">
      <t>ズ</t>
    </rPh>
    <phoneticPr fontId="4"/>
  </si>
  <si>
    <t>SUTPB23</t>
    <phoneticPr fontId="4"/>
  </si>
  <si>
    <t>ブッシング</t>
    <phoneticPr fontId="4"/>
  </si>
  <si>
    <t>千代電子工業（株）様</t>
    <rPh sb="0" eb="2">
      <t>チヨ</t>
    </rPh>
    <rPh sb="2" eb="4">
      <t>デンシ</t>
    </rPh>
    <rPh sb="4" eb="6">
      <t>コウギョウ</t>
    </rPh>
    <rPh sb="6" eb="9">
      <t>カブ</t>
    </rPh>
    <rPh sb="9" eb="10">
      <t>サマ</t>
    </rPh>
    <phoneticPr fontId="28"/>
  </si>
  <si>
    <t>福島　(齋藤秀昭）</t>
    <rPh sb="0" eb="2">
      <t>フクシマ</t>
    </rPh>
    <rPh sb="4" eb="6">
      <t>サイトウ</t>
    </rPh>
    <rPh sb="6" eb="8">
      <t>ヒデアキ</t>
    </rPh>
    <phoneticPr fontId="28"/>
  </si>
  <si>
    <t>Ｎo.【207987 】</t>
    <phoneticPr fontId="28"/>
  </si>
  <si>
    <t>SETB0178-A01　AXAﾛﾎﾞｯﾄ600+SV70ﾛｰﾀﾘｰｱｸﾁｭｴﾀｰ＋浸け置き+SVC720F　構想図　塗布範囲　20230802</t>
    <phoneticPr fontId="28"/>
  </si>
  <si>
    <t>図面NO.　SETB-0178-A01</t>
    <rPh sb="0" eb="2">
      <t>ズメン</t>
    </rPh>
    <phoneticPr fontId="28"/>
  </si>
  <si>
    <t>AXELIAｼﾘｰｽﾞAXA-ＨV（600角） 　EVERPRESISION</t>
    <phoneticPr fontId="28"/>
  </si>
  <si>
    <t>大阪営業所　福島氏　ﾛﾎﾞｯﾄ発注の件</t>
    <rPh sb="0" eb="2">
      <t>オオサカ</t>
    </rPh>
    <rPh sb="2" eb="5">
      <t>エイギョウショ</t>
    </rPh>
    <rPh sb="6" eb="8">
      <t>フクシマ</t>
    </rPh>
    <rPh sb="8" eb="9">
      <t>シ</t>
    </rPh>
    <rPh sb="15" eb="17">
      <t>ハッチュウ</t>
    </rPh>
    <rPh sb="18" eb="19">
      <t>ケン</t>
    </rPh>
    <phoneticPr fontId="28"/>
  </si>
  <si>
    <t>AXHD-01001K  Tip detect</t>
    <phoneticPr fontId="28"/>
  </si>
  <si>
    <t>ﾁｯﾌﾟﾃﾞｨﾃｸﾄｾﾝｻｰ</t>
    <phoneticPr fontId="28"/>
  </si>
  <si>
    <r>
      <t xml:space="preserve">ノックピン　－プラス公差－ 　　   </t>
    </r>
    <r>
      <rPr>
        <sz val="11"/>
        <color rgb="FFFF0000"/>
        <rFont val="游ゴシック"/>
        <family val="3"/>
        <charset val="128"/>
        <scheme val="minor"/>
      </rPr>
      <t xml:space="preserve"> まとめて発注</t>
    </r>
    <r>
      <rPr>
        <sz val="11"/>
        <color theme="1"/>
        <rFont val="游ゴシック"/>
        <family val="3"/>
        <charset val="128"/>
        <scheme val="minor"/>
      </rPr>
      <t>　１個</t>
    </r>
    <rPh sb="27" eb="29">
      <t>ヌコ</t>
    </rPh>
    <phoneticPr fontId="28"/>
  </si>
  <si>
    <t>六角穴付きボルト ステンレス　2本</t>
    <rPh sb="16" eb="17">
      <t>ホン</t>
    </rPh>
    <phoneticPr fontId="28"/>
  </si>
  <si>
    <t>モノタロウなら5日間</t>
    <rPh sb="8" eb="9">
      <t>ヒ</t>
    </rPh>
    <rPh sb="9" eb="10">
      <t>カン</t>
    </rPh>
    <phoneticPr fontId="28"/>
  </si>
  <si>
    <t>モノタロウなら10日間</t>
    <rPh sb="9" eb="10">
      <t>ヒ</t>
    </rPh>
    <rPh sb="10" eb="11">
      <t>カン</t>
    </rPh>
    <phoneticPr fontId="28"/>
  </si>
  <si>
    <t>APMTSL-N1-N1-L20</t>
    <phoneticPr fontId="4"/>
  </si>
  <si>
    <t>MVBLK-AMW-3GJ-WEMYJ</t>
    <phoneticPr fontId="28"/>
  </si>
  <si>
    <t>SETB0178-Y01　AXAｶﾒﾗﾌﾞﾗｹｯﾄ</t>
    <phoneticPr fontId="28"/>
  </si>
  <si>
    <t>CBBTS4-8</t>
    <phoneticPr fontId="28"/>
  </si>
  <si>
    <t>小径頭ボルト　－スタンダード/低頭/極低頭タイプ－</t>
    <phoneticPr fontId="28"/>
  </si>
  <si>
    <t>MS2-8</t>
    <phoneticPr fontId="28"/>
  </si>
  <si>
    <t>ノックピン　プラス公差 2本</t>
    <rPh sb="13" eb="14">
      <t>ホン</t>
    </rPh>
    <phoneticPr fontId="28"/>
  </si>
  <si>
    <t>皿ﾈｼﾞ  2本＋2本</t>
    <rPh sb="7" eb="8">
      <t>ホン</t>
    </rPh>
    <rPh sb="9" eb="11">
      <t>フホン</t>
    </rPh>
    <phoneticPr fontId="4"/>
  </si>
  <si>
    <t>MVSHM-3N02050-3GJ-FHUF2</t>
    <phoneticPr fontId="28"/>
  </si>
  <si>
    <t>SETB0178-Z01　カップ受け板金1</t>
    <phoneticPr fontId="28"/>
  </si>
  <si>
    <t>MVSHM-3N02052-3GJ-FFDBT</t>
    <phoneticPr fontId="28"/>
  </si>
  <si>
    <r>
      <t>SETB0</t>
    </r>
    <r>
      <rPr>
        <b/>
        <sz val="11"/>
        <color rgb="FFFF0000"/>
        <rFont val="游ゴシック"/>
        <family val="3"/>
        <charset val="128"/>
        <scheme val="minor"/>
      </rPr>
      <t>178</t>
    </r>
    <r>
      <rPr>
        <sz val="11"/>
        <color theme="1"/>
        <rFont val="游ゴシック"/>
        <family val="3"/>
        <charset val="128"/>
        <scheme val="minor"/>
      </rPr>
      <t>-Z03　カップ受け板金2</t>
    </r>
    <phoneticPr fontId="28"/>
  </si>
  <si>
    <t>MVSHM-3N02052-3GJ-1ULA8</t>
    <phoneticPr fontId="28"/>
  </si>
  <si>
    <r>
      <t>SETB0</t>
    </r>
    <r>
      <rPr>
        <b/>
        <sz val="11"/>
        <color rgb="FFFF0000"/>
        <rFont val="游ゴシック"/>
        <family val="3"/>
        <charset val="128"/>
        <scheme val="minor"/>
      </rPr>
      <t>178</t>
    </r>
    <r>
      <rPr>
        <sz val="11"/>
        <color theme="1"/>
        <rFont val="游ゴシック"/>
        <family val="3"/>
        <charset val="128"/>
        <scheme val="minor"/>
      </rPr>
      <t>-Z04　金属BOX受け板金3</t>
    </r>
    <rPh sb="13" eb="15">
      <t>キンゾク</t>
    </rPh>
    <phoneticPr fontId="28"/>
  </si>
  <si>
    <r>
      <t xml:space="preserve">六角穴付きﾎﾞﾙﾄ　M4×5mm </t>
    </r>
    <r>
      <rPr>
        <b/>
        <sz val="11"/>
        <color indexed="10"/>
        <rFont val="ＭＳ Ｐゴシック"/>
        <family val="3"/>
        <charset val="128"/>
      </rPr>
      <t>2本</t>
    </r>
    <r>
      <rPr>
        <sz val="11"/>
        <color theme="1"/>
        <rFont val="游ゴシック"/>
        <family val="3"/>
        <charset val="128"/>
        <scheme val="minor"/>
      </rPr>
      <t>　　　まとめて発注</t>
    </r>
    <r>
      <rPr>
        <sz val="11"/>
        <color indexed="10"/>
        <rFont val="ＭＳ Ｐゴシック"/>
        <family val="3"/>
        <charset val="128"/>
      </rPr>
      <t>　</t>
    </r>
    <rPh sb="18" eb="19">
      <t>ホン</t>
    </rPh>
    <rPh sb="26" eb="28">
      <t>ハッチュウ</t>
    </rPh>
    <phoneticPr fontId="4"/>
  </si>
  <si>
    <t>六角穴付きボルト ステンレス 　6本</t>
    <rPh sb="17" eb="18">
      <t>ホン</t>
    </rPh>
    <phoneticPr fontId="4"/>
  </si>
  <si>
    <t>MVBLK-AMW-3GJ-MP1AW　</t>
    <phoneticPr fontId="28"/>
  </si>
  <si>
    <r>
      <t>SETB01</t>
    </r>
    <r>
      <rPr>
        <b/>
        <sz val="11"/>
        <color rgb="FFFF0000"/>
        <rFont val="游ゴシック"/>
        <family val="3"/>
        <charset val="128"/>
        <scheme val="minor"/>
      </rPr>
      <t>78</t>
    </r>
    <r>
      <rPr>
        <sz val="11"/>
        <color theme="1"/>
        <rFont val="游ゴシック"/>
        <family val="3"/>
        <charset val="128"/>
        <scheme val="minor"/>
      </rPr>
      <t>-X01　井桁ﾜｰｸ冶具ﾍﾞｰｽ- 1 (400mm)</t>
    </r>
    <phoneticPr fontId="4"/>
  </si>
  <si>
    <t>フランジボタン　　6本</t>
    <rPh sb="10" eb="11">
      <t>ホン</t>
    </rPh>
    <phoneticPr fontId="4"/>
  </si>
  <si>
    <t xml:space="preserve">PACK10-CIMRS4-8-0.5  </t>
    <phoneticPr fontId="28"/>
  </si>
  <si>
    <r>
      <t>ｼﾑ PACK10-CIMRS　　</t>
    </r>
    <r>
      <rPr>
        <b/>
        <sz val="11"/>
        <color rgb="FF0070C0"/>
        <rFont val="游ゴシック"/>
        <family val="3"/>
        <charset val="128"/>
        <scheme val="minor"/>
      </rPr>
      <t>AXAﾍﾞｰｽ高さ調整用</t>
    </r>
    <rPh sb="24" eb="25">
      <t>タカ</t>
    </rPh>
    <rPh sb="26" eb="28">
      <t>チョウセイ</t>
    </rPh>
    <rPh sb="28" eb="29">
      <t>ヨウ</t>
    </rPh>
    <phoneticPr fontId="28"/>
  </si>
  <si>
    <t>MVBLK-AMW-3GJ-1GFK5</t>
    <phoneticPr fontId="28"/>
  </si>
  <si>
    <t>SETB0178-Z05　AXA用ｹｰﾌﾞﾙﾍﾞｱ固定部品</t>
    <phoneticPr fontId="28"/>
  </si>
  <si>
    <t>太陽ｹｰﾌﾞﾙﾃｯｸ</t>
    <rPh sb="0" eb="2">
      <t>タイヨウ</t>
    </rPh>
    <phoneticPr fontId="4"/>
  </si>
  <si>
    <t>KIV-0.75SQ-R-10</t>
    <phoneticPr fontId="4"/>
  </si>
  <si>
    <t>KIV-0.75SQ-BK-10</t>
    <phoneticPr fontId="4"/>
  </si>
  <si>
    <t>SS300UCRSB-23-3-10</t>
    <phoneticPr fontId="4"/>
  </si>
  <si>
    <t>東陽技研</t>
    <rPh sb="0" eb="2">
      <t>トウヨウ</t>
    </rPh>
    <rPh sb="2" eb="4">
      <t>ギケン</t>
    </rPh>
    <phoneticPr fontId="4"/>
  </si>
  <si>
    <t>Ｄinﾚｰﾙ固定用</t>
    <rPh sb="6" eb="8">
      <t>コテイ</t>
    </rPh>
    <rPh sb="8" eb="9">
      <t>ヨウ</t>
    </rPh>
    <phoneticPr fontId="28"/>
  </si>
  <si>
    <t>SRS-S604(JR3604)</t>
    <phoneticPr fontId="4"/>
  </si>
  <si>
    <t>7/10 台数修正</t>
    <rPh sb="5" eb="7">
      <t>ダイスウ</t>
    </rPh>
    <rPh sb="7" eb="9">
      <t>シュウセイ</t>
    </rPh>
    <phoneticPr fontId="4"/>
  </si>
  <si>
    <t>7/6  7/10再FAX</t>
    <rPh sb="9" eb="10">
      <t>サイ</t>
    </rPh>
    <phoneticPr fontId="4"/>
  </si>
  <si>
    <t>207295(NORIKANE)で発注済み</t>
    <rPh sb="17" eb="20">
      <t>ハッチュウズ</t>
    </rPh>
    <phoneticPr fontId="4"/>
  </si>
  <si>
    <t>【207294】で購入済み</t>
    <rPh sb="9" eb="11">
      <t>コウニュウ</t>
    </rPh>
    <rPh sb="11" eb="12">
      <t>スミ</t>
    </rPh>
    <phoneticPr fontId="4"/>
  </si>
  <si>
    <t>MVSHM-3N02052-3FT-97LDM</t>
    <phoneticPr fontId="4"/>
  </si>
  <si>
    <t>SETE0145-Z01背面板金</t>
    <phoneticPr fontId="4"/>
  </si>
  <si>
    <t>丸一株式会社</t>
    <rPh sb="0" eb="6">
      <t>マルイチカブシキガイシャ</t>
    </rPh>
    <phoneticPr fontId="4"/>
  </si>
  <si>
    <t>JC-3B01-0H4605015</t>
    <phoneticPr fontId="4"/>
  </si>
  <si>
    <t xml:space="preserve">4軸(両持ち) X軸600 Y軸500 Z軸150 Mｹｰﾌﾞﾙ03 </t>
    <rPh sb="1" eb="2">
      <t>ジク</t>
    </rPh>
    <rPh sb="3" eb="5">
      <t>リョウモ</t>
    </rPh>
    <rPh sb="9" eb="10">
      <t>ジク</t>
    </rPh>
    <rPh sb="15" eb="16">
      <t>ジク</t>
    </rPh>
    <rPh sb="21" eb="22">
      <t>ジク</t>
    </rPh>
    <phoneticPr fontId="4"/>
  </si>
  <si>
    <t>IO-MT増設</t>
    <rPh sb="5" eb="7">
      <t>ゾウセツ</t>
    </rPh>
    <phoneticPr fontId="4"/>
  </si>
  <si>
    <t>ティーチングペンダント(EMG付) JC3-TB</t>
    <rPh sb="15" eb="16">
      <t>ツ</t>
    </rPh>
    <phoneticPr fontId="4"/>
  </si>
  <si>
    <t>操作BOX(初期化ｽｲｯﾁ付)</t>
    <rPh sb="0" eb="2">
      <t>ソウサ</t>
    </rPh>
    <rPh sb="6" eb="8">
      <t>ショキ</t>
    </rPh>
    <rPh sb="8" eb="9">
      <t>カ</t>
    </rPh>
    <rPh sb="13" eb="14">
      <t>ツ</t>
    </rPh>
    <phoneticPr fontId="4"/>
  </si>
  <si>
    <t>DC電源(48V)</t>
    <rPh sb="2" eb="4">
      <t>デンゲン</t>
    </rPh>
    <phoneticPr fontId="4"/>
  </si>
  <si>
    <t>ケーブルキャリア X軸用</t>
    <rPh sb="10" eb="11">
      <t>ジク</t>
    </rPh>
    <rPh sb="11" eb="12">
      <t>ヨウ</t>
    </rPh>
    <phoneticPr fontId="4"/>
  </si>
  <si>
    <t>ケーブルキャリア Y軸 4軸用</t>
    <rPh sb="10" eb="11">
      <t>ジク</t>
    </rPh>
    <rPh sb="13" eb="15">
      <t>ジクヨウ</t>
    </rPh>
    <phoneticPr fontId="4"/>
  </si>
  <si>
    <t>RF1V-2A2BL-D24</t>
  </si>
  <si>
    <t>RF1V形強制ｶﾞｲﾄﾞ式ﾘﾚｰ</t>
  </si>
  <si>
    <t>ﾜﾝﾀｯﾁ Sｿｹｯﾄ表面配線形</t>
  </si>
  <si>
    <t xml:space="preserve">FSC10-C-5 </t>
    <phoneticPr fontId="4"/>
  </si>
  <si>
    <t>207296(NORIKANE)で発注済み</t>
    <rPh sb="17" eb="20">
      <t>ハッチュウズ</t>
    </rPh>
    <phoneticPr fontId="4"/>
  </si>
  <si>
    <t>NEDJL-PS-SB-37-2</t>
    <phoneticPr fontId="4"/>
  </si>
  <si>
    <t>Dsub9Pﾊｰﾈｽ</t>
    <phoneticPr fontId="4"/>
  </si>
  <si>
    <t>MVBLK-ACW-34J-F55C5</t>
    <phoneticPr fontId="4"/>
  </si>
  <si>
    <t>SETE0115-Y01バルブホルダ</t>
  </si>
  <si>
    <t>SETE0115-Y02電磁弁板金</t>
    <rPh sb="12" eb="15">
      <t>デンジベン</t>
    </rPh>
    <rPh sb="15" eb="17">
      <t>バンキン</t>
    </rPh>
    <phoneticPr fontId="4"/>
  </si>
  <si>
    <t>ﾕｰ･ｴﾑ･ｼｰｴﾚｸﾄﾛﾆｸｽ株式会社　</t>
    <phoneticPr fontId="4"/>
  </si>
  <si>
    <t>田中(齋藤）</t>
    <rPh sb="0" eb="2">
      <t>タナカ</t>
    </rPh>
    <phoneticPr fontId="4"/>
  </si>
  <si>
    <t>ATP300-HZ　4SET</t>
    <phoneticPr fontId="4"/>
  </si>
  <si>
    <t>ATP300-HZ　金属ｶｰﾄﾘｯﾁ改造タイプ　全加圧　クランプタイプ</t>
    <rPh sb="10" eb="12">
      <t>キンゾク</t>
    </rPh>
    <rPh sb="18" eb="20">
      <t>カイゾウ</t>
    </rPh>
    <rPh sb="24" eb="27">
      <t>ゼンカアツ</t>
    </rPh>
    <phoneticPr fontId="4"/>
  </si>
  <si>
    <t>FWRBA-D60-V52-T4</t>
    <phoneticPr fontId="4"/>
  </si>
  <si>
    <t>9/19・仙台営業所着</t>
    <rPh sb="5" eb="10">
      <t>センダイエイギョウショ</t>
    </rPh>
    <rPh sb="10" eb="11">
      <t>チャク</t>
    </rPh>
    <phoneticPr fontId="4"/>
  </si>
  <si>
    <r>
      <t>SETB0088-Z02</t>
    </r>
    <r>
      <rPr>
        <b/>
        <sz val="11"/>
        <color indexed="10"/>
        <rFont val="ＭＳ Ｐゴシック"/>
        <family val="3"/>
        <charset val="128"/>
      </rPr>
      <t>-2　</t>
    </r>
    <r>
      <rPr>
        <sz val="11"/>
        <color indexed="8"/>
        <rFont val="ＭＳ Ｐゴシック"/>
        <family val="3"/>
        <charset val="128"/>
      </rPr>
      <t>8分の3変更 ﾄﾞﾛｯﾌﾟｲﾝｱﾀﾞﾌﾟﾀ　</t>
    </r>
    <r>
      <rPr>
        <sz val="11"/>
        <color indexed="8"/>
        <rFont val="ＭＳ Ｐゴシック"/>
        <family val="3"/>
        <charset val="128"/>
      </rPr>
      <t>　580091A改　 ﾄﾞﾛｯﾌﾟｲﾝｱﾀﾞﾌﾟﾀ　 材料　A2017</t>
    </r>
    <phoneticPr fontId="4"/>
  </si>
  <si>
    <t>FWRBF-D23-V16-T3</t>
    <phoneticPr fontId="4"/>
  </si>
  <si>
    <t>WP43DCAFF100</t>
    <phoneticPr fontId="4"/>
  </si>
  <si>
    <t>40MP/2.5S-EPDM</t>
    <phoneticPr fontId="4"/>
  </si>
  <si>
    <t>D-C73C</t>
    <phoneticPr fontId="4"/>
  </si>
  <si>
    <t>有接点オートスイッチ バンド取付タイプ D-C73C</t>
    <phoneticPr fontId="4"/>
  </si>
  <si>
    <t>WP43E9734D00</t>
    <phoneticPr fontId="4"/>
  </si>
  <si>
    <t>㈱豊田自動織機(㈱井高)</t>
    <rPh sb="1" eb="7">
      <t>トヨタジドウオリキ</t>
    </rPh>
    <rPh sb="9" eb="11">
      <t>イタカ</t>
    </rPh>
    <phoneticPr fontId="4"/>
  </si>
  <si>
    <t>208331(NORIKANE)で発注済み。</t>
    <rPh sb="17" eb="20">
      <t>ハッチュウズ</t>
    </rPh>
    <phoneticPr fontId="4"/>
  </si>
  <si>
    <t>名古屋営業所　</t>
    <rPh sb="0" eb="3">
      <t>ナゴヤ</t>
    </rPh>
    <rPh sb="3" eb="6">
      <t>エイギョウショ</t>
    </rPh>
    <phoneticPr fontId="4"/>
  </si>
  <si>
    <t>佐藤和夫</t>
    <rPh sb="0" eb="2">
      <t>サトウ</t>
    </rPh>
    <rPh sb="2" eb="4">
      <t>カズオ</t>
    </rPh>
    <phoneticPr fontId="4"/>
  </si>
  <si>
    <t>NO.20</t>
    <phoneticPr fontId="4"/>
  </si>
  <si>
    <t>【20】 佐藤和夫氏　SETB0173-A01 吸着ﾃｰﾌﾞﾙﾕﾆｯﾄ一式  原価一覧 20230706</t>
    <phoneticPr fontId="4"/>
  </si>
  <si>
    <t>吸着ﾜｰｸ治具</t>
    <rPh sb="0" eb="2">
      <t>キュウチャク</t>
    </rPh>
    <rPh sb="5" eb="7">
      <t>ジグ</t>
    </rPh>
    <phoneticPr fontId="4"/>
  </si>
  <si>
    <t>8日間</t>
    <rPh sb="0" eb="2">
      <t>ユヒ</t>
    </rPh>
    <rPh sb="2" eb="3">
      <t>カン</t>
    </rPh>
    <phoneticPr fontId="4"/>
  </si>
  <si>
    <r>
      <t xml:space="preserve">MVBLK-AMN-3FM-8M5P6 </t>
    </r>
    <r>
      <rPr>
        <b/>
        <sz val="11"/>
        <color indexed="10"/>
        <rFont val="ＭＳ Ｐゴシック"/>
        <family val="3"/>
        <charset val="128"/>
      </rPr>
      <t xml:space="preserve"> 次回は下記で発注</t>
    </r>
    <rPh sb="21" eb="23">
      <t>ジカイ</t>
    </rPh>
    <rPh sb="24" eb="26">
      <t>カキ</t>
    </rPh>
    <rPh sb="27" eb="29">
      <t>ハッチュウ</t>
    </rPh>
    <phoneticPr fontId="4"/>
  </si>
  <si>
    <r>
      <t>SETB0173-X01</t>
    </r>
    <r>
      <rPr>
        <b/>
        <sz val="11"/>
        <color indexed="30"/>
        <rFont val="ＭＳ Ｐゴシック"/>
        <family val="3"/>
        <charset val="128"/>
      </rPr>
      <t>-1</t>
    </r>
    <r>
      <rPr>
        <sz val="11"/>
        <color indexed="8"/>
        <rFont val="ＭＳ Ｐゴシック"/>
        <family val="3"/>
        <charset val="128"/>
      </rPr>
      <t>　吸着ﾕﾆｯﾄ300角ﾍﾞｰｽ板</t>
    </r>
    <phoneticPr fontId="4"/>
  </si>
  <si>
    <t>MVBLK-AMW-3GG-SKFR8</t>
    <phoneticPr fontId="4"/>
  </si>
  <si>
    <r>
      <t>SETB0173-X01</t>
    </r>
    <r>
      <rPr>
        <b/>
        <sz val="11"/>
        <color indexed="30"/>
        <rFont val="ＭＳ Ｐゴシック"/>
        <family val="3"/>
        <charset val="128"/>
      </rPr>
      <t>-2</t>
    </r>
    <r>
      <rPr>
        <sz val="11"/>
        <color indexed="8"/>
        <rFont val="ＭＳ Ｐゴシック"/>
        <family val="3"/>
        <charset val="128"/>
      </rPr>
      <t>　吸着ﾕﾆｯﾄ300角ﾍﾞｰｽ板</t>
    </r>
    <phoneticPr fontId="4"/>
  </si>
  <si>
    <t>5日間</t>
    <rPh sb="2" eb="3">
      <t>カン</t>
    </rPh>
    <phoneticPr fontId="4"/>
  </si>
  <si>
    <t>AETGS8-28-SC10-M4-N4</t>
    <phoneticPr fontId="4"/>
  </si>
  <si>
    <t>ALSBG8-26-M4-N4</t>
    <phoneticPr fontId="4"/>
  </si>
  <si>
    <t>1日間</t>
    <rPh sb="2" eb="3">
      <t>カン</t>
    </rPh>
    <phoneticPr fontId="4"/>
  </si>
  <si>
    <t>ノックピン　プラス公差</t>
    <phoneticPr fontId="4"/>
  </si>
  <si>
    <t>PL6-M5Ｗ</t>
    <phoneticPr fontId="4"/>
  </si>
  <si>
    <t>一般配管用 チューブフィッティング エルボ　　8個</t>
    <rPh sb="24" eb="25">
      <t>コ</t>
    </rPh>
    <phoneticPr fontId="4"/>
  </si>
  <si>
    <t>六角穴付ボルト－ステンレス　　8本</t>
    <rPh sb="16" eb="17">
      <t>ホン</t>
    </rPh>
    <phoneticPr fontId="4"/>
  </si>
  <si>
    <t>3日間</t>
    <rPh sb="1" eb="2">
      <t>ニチ</t>
    </rPh>
    <rPh sb="2" eb="3">
      <t>カン</t>
    </rPh>
    <phoneticPr fontId="4"/>
  </si>
  <si>
    <t>USNA-NR-A154-B138-T2-P149-R133</t>
    <phoneticPr fontId="4"/>
  </si>
  <si>
    <t>円形、四角パッキン　　Cﾅﾋﾞ</t>
    <rPh sb="3" eb="5">
      <t>シカク</t>
    </rPh>
    <phoneticPr fontId="4"/>
  </si>
  <si>
    <t>8日間</t>
    <rPh sb="1" eb="2">
      <t>ニチ</t>
    </rPh>
    <rPh sb="2" eb="3">
      <t>カン</t>
    </rPh>
    <phoneticPr fontId="4"/>
  </si>
  <si>
    <t>MVSHM-AW03007-3FN-49S71</t>
    <phoneticPr fontId="4"/>
  </si>
  <si>
    <r>
      <t>SETB0173-X02</t>
    </r>
    <r>
      <rPr>
        <b/>
        <sz val="11"/>
        <color indexed="30"/>
        <rFont val="ＭＳ Ｐゴシック"/>
        <family val="3"/>
        <charset val="128"/>
      </rPr>
      <t>-1</t>
    </r>
    <r>
      <rPr>
        <sz val="11"/>
        <color indexed="8"/>
        <rFont val="ＭＳ Ｐゴシック"/>
        <family val="3"/>
        <charset val="128"/>
      </rPr>
      <t>　吸着ﾕﾆｯﾄ300角吸着天板　　</t>
    </r>
    <r>
      <rPr>
        <b/>
        <sz val="11"/>
        <color indexed="30"/>
        <rFont val="ＭＳ Ｐゴシック"/>
        <family val="3"/>
        <charset val="128"/>
      </rPr>
      <t>アルミ材</t>
    </r>
    <rPh sb="34" eb="35">
      <t>ザイ</t>
    </rPh>
    <phoneticPr fontId="4"/>
  </si>
  <si>
    <t>六角穴付ボルト－ステンレス　　10本</t>
    <rPh sb="17" eb="18">
      <t>ホン</t>
    </rPh>
    <phoneticPr fontId="4"/>
  </si>
  <si>
    <t>六角穴付皿ボルト</t>
    <phoneticPr fontId="4"/>
  </si>
  <si>
    <t>AS2211F-01-06SA</t>
    <phoneticPr fontId="4"/>
  </si>
  <si>
    <t>ワンタッチ管継手付スピードコントローラ プッシュロック式 エルボ</t>
    <phoneticPr fontId="4"/>
  </si>
  <si>
    <t>BMUANA4-12</t>
    <phoneticPr fontId="4"/>
  </si>
  <si>
    <t>エア用ブロックマニホールド</t>
    <phoneticPr fontId="4"/>
  </si>
  <si>
    <t>MJELLS6-2-W</t>
    <phoneticPr fontId="4"/>
  </si>
  <si>
    <t>ワンタッチ継手　メイルエルボ</t>
    <phoneticPr fontId="4"/>
  </si>
  <si>
    <t>MSWTSK2</t>
    <phoneticPr fontId="4"/>
  </si>
  <si>
    <t>テーパスクリュー（テーパプラグ）</t>
    <phoneticPr fontId="4"/>
  </si>
  <si>
    <t>東亜合成（株）様</t>
    <phoneticPr fontId="4"/>
  </si>
  <si>
    <t>杉浦氏</t>
    <rPh sb="0" eb="2">
      <t>スギウラ</t>
    </rPh>
    <rPh sb="2" eb="3">
      <t>シ</t>
    </rPh>
    <phoneticPr fontId="4"/>
  </si>
  <si>
    <t xml:space="preserve">NO.208485 </t>
    <phoneticPr fontId="4"/>
  </si>
  <si>
    <t>SETB0182－A01 SRS-S403+SV01S+SVC620S+井桁用吸着ﾜｰｸ治具</t>
    <phoneticPr fontId="4"/>
  </si>
  <si>
    <t>出荷依頼書項目</t>
    <rPh sb="0" eb="2">
      <t>シュッカ</t>
    </rPh>
    <rPh sb="2" eb="4">
      <t>イライ</t>
    </rPh>
    <rPh sb="4" eb="5">
      <t>ショ</t>
    </rPh>
    <rPh sb="5" eb="7">
      <t>コウモク</t>
    </rPh>
    <phoneticPr fontId="4"/>
  </si>
  <si>
    <t>MVBLK-AMW-3HA-4LNHS</t>
    <phoneticPr fontId="4"/>
  </si>
  <si>
    <r>
      <t>SETB0182-X01　吸着ﾕﾆｯﾄﾍﾞｰｽ板　　</t>
    </r>
    <r>
      <rPr>
        <b/>
        <sz val="11"/>
        <color indexed="30"/>
        <rFont val="ＭＳ Ｐゴシック"/>
        <family val="3"/>
        <charset val="128"/>
      </rPr>
      <t>次回は　SETB0182-X01-1　吸着ﾕﾆｯﾄﾍﾞｰｽ板　MVBLK-AMW-3J7-3B7NL</t>
    </r>
    <rPh sb="26" eb="28">
      <t>ジカイ</t>
    </rPh>
    <phoneticPr fontId="4"/>
  </si>
  <si>
    <t>PISCO</t>
    <phoneticPr fontId="4"/>
  </si>
  <si>
    <t>一般配管用 チューブフィッティング エルボ　　4個</t>
    <rPh sb="24" eb="25">
      <t>コ</t>
    </rPh>
    <phoneticPr fontId="4"/>
  </si>
  <si>
    <t>見積№313213-1</t>
    <rPh sb="0" eb="3">
      <t>ミツモリナンバー</t>
    </rPh>
    <phoneticPr fontId="4"/>
  </si>
  <si>
    <t>USNA-NR-A96-B196-T2-P91-R191</t>
    <phoneticPr fontId="4"/>
  </si>
  <si>
    <t>6日間</t>
    <rPh sb="1" eb="2">
      <t>ニチ</t>
    </rPh>
    <rPh sb="2" eb="3">
      <t>カン</t>
    </rPh>
    <phoneticPr fontId="4"/>
  </si>
  <si>
    <t>MVBLK-FSW-3HA-RYSBN</t>
    <phoneticPr fontId="4"/>
  </si>
  <si>
    <t>SETB0182-X02　吸着ﾕﾆｯﾄ吸着天板</t>
    <phoneticPr fontId="4"/>
  </si>
  <si>
    <t>FCLJHF-V0-D4-H6-T6-L11.5</t>
    <phoneticPr fontId="4"/>
  </si>
  <si>
    <t>樹脂カラー　ツバ付タイプ</t>
    <phoneticPr fontId="4"/>
  </si>
  <si>
    <t>MVSHM-3N03002-3HA-NW3TF</t>
    <phoneticPr fontId="4"/>
  </si>
  <si>
    <t>SETB0182-X03 ﾜｰｸｶﾞｲﾄﾞ</t>
    <phoneticPr fontId="4"/>
  </si>
  <si>
    <t>FWZJF-D10-V6-P3.5-H3.5-T6</t>
    <phoneticPr fontId="4"/>
  </si>
  <si>
    <t>樹脂カラー　ザグリ穴タイプ</t>
    <phoneticPr fontId="4"/>
  </si>
  <si>
    <t>SCB3-5</t>
    <phoneticPr fontId="4"/>
  </si>
  <si>
    <t>六角穴付ボルト－ステンレス 4本</t>
    <rPh sb="15" eb="16">
      <t>ホン</t>
    </rPh>
    <phoneticPr fontId="4"/>
  </si>
  <si>
    <t xml:space="preserve">SPWF3 </t>
    <phoneticPr fontId="4"/>
  </si>
  <si>
    <t>ワッシャ</t>
    <phoneticPr fontId="4"/>
  </si>
  <si>
    <t>SFB3-15</t>
    <phoneticPr fontId="4"/>
  </si>
  <si>
    <t>AS2311F-01-06SA</t>
    <phoneticPr fontId="4"/>
  </si>
  <si>
    <t>BMRANA4-12</t>
    <phoneticPr fontId="4"/>
  </si>
  <si>
    <t>配電板と真空ｲｼﾞｪｸﾀｰﾕﾆｯﾄ</t>
    <rPh sb="0" eb="2">
      <t>ハイデン</t>
    </rPh>
    <rPh sb="2" eb="3">
      <t>イタ</t>
    </rPh>
    <rPh sb="4" eb="6">
      <t>シンクウ</t>
    </rPh>
    <phoneticPr fontId="4"/>
  </si>
  <si>
    <t>AW10-M5BG-A(0)</t>
    <phoneticPr fontId="4"/>
  </si>
  <si>
    <t>フィルタレギュレータ AW10</t>
    <phoneticPr fontId="4"/>
  </si>
  <si>
    <t>継手　ﾚｷﾞｭﾚｰﾀｰ用</t>
    <phoneticPr fontId="4"/>
  </si>
  <si>
    <t>止め金具　　2個</t>
    <rPh sb="7" eb="8">
      <t>コ</t>
    </rPh>
    <phoneticPr fontId="4"/>
  </si>
  <si>
    <t>コモン端子台　Pコモン、Nコモン分割</t>
    <phoneticPr fontId="4"/>
  </si>
  <si>
    <t>六角穴付ボルト－ステンレス 2本</t>
    <rPh sb="15" eb="16">
      <t>ホン</t>
    </rPh>
    <phoneticPr fontId="4"/>
  </si>
  <si>
    <t>ディンレール</t>
    <phoneticPr fontId="4"/>
  </si>
  <si>
    <t>ZX1101-J15LZ-EL</t>
    <phoneticPr fontId="4"/>
  </si>
  <si>
    <t>真空発生エジェクタ</t>
    <phoneticPr fontId="4"/>
  </si>
  <si>
    <t>https://www.monotaro.com/p/3167/3257/?t.mpn=zx1101-j15lz-el</t>
    <phoneticPr fontId="4"/>
  </si>
  <si>
    <t>KNCLSS4-8-10</t>
    <phoneticPr fontId="4"/>
  </si>
  <si>
    <t>KNCLSS4-8-10:6</t>
    <phoneticPr fontId="4"/>
  </si>
  <si>
    <t>Dsubコネクタハーネス配電BOXとﾛﾎﾞｯﾄ　D-Sub(L=2m）</t>
    <rPh sb="12" eb="14">
      <t>ハイデン</t>
    </rPh>
    <phoneticPr fontId="4"/>
  </si>
  <si>
    <t>WP43E81B0A00</t>
    <phoneticPr fontId="4"/>
  </si>
  <si>
    <t>京セミ（上砂川事業所）　</t>
    <rPh sb="0" eb="1">
      <t>キョウ</t>
    </rPh>
    <phoneticPr fontId="4"/>
  </si>
  <si>
    <t>NO.209318</t>
    <phoneticPr fontId="4"/>
  </si>
  <si>
    <t>発注数での重さ</t>
    <rPh sb="0" eb="2">
      <t>ハッチュウ</t>
    </rPh>
    <rPh sb="2" eb="3">
      <t>スウ</t>
    </rPh>
    <rPh sb="5" eb="6">
      <t>オモ</t>
    </rPh>
    <phoneticPr fontId="4"/>
  </si>
  <si>
    <t>1個の重さ</t>
    <rPh sb="1" eb="2">
      <t>コ</t>
    </rPh>
    <rPh sb="3" eb="4">
      <t>オモ</t>
    </rPh>
    <phoneticPr fontId="4"/>
  </si>
  <si>
    <t>2week</t>
    <phoneticPr fontId="4"/>
  </si>
  <si>
    <t>00000－Y008 ﾉｽﾞﾙｶﾞｲﾄﾞ(SH25-0.25-B）</t>
    <phoneticPr fontId="4"/>
  </si>
  <si>
    <t>ﾉｽﾞﾙｶﾞｲﾄﾞ(SH25-0.25-B）</t>
    <phoneticPr fontId="4"/>
  </si>
  <si>
    <t>総重量</t>
    <rPh sb="0" eb="1">
      <t>ソウ</t>
    </rPh>
    <rPh sb="1" eb="3">
      <t>ジュウリョウ</t>
    </rPh>
    <phoneticPr fontId="4"/>
  </si>
  <si>
    <t>現地立ち上げ調整費用</t>
    <rPh sb="0" eb="2">
      <t>ゲンチ</t>
    </rPh>
    <rPh sb="2" eb="3">
      <t>タ</t>
    </rPh>
    <rPh sb="4" eb="5">
      <t>ア</t>
    </rPh>
    <rPh sb="6" eb="8">
      <t>チョウセイ</t>
    </rPh>
    <rPh sb="8" eb="10">
      <t>ヒヨウ</t>
    </rPh>
    <phoneticPr fontId="4"/>
  </si>
  <si>
    <t>PYA6H-935-403-5-F456.5-G381-N6</t>
    <phoneticPr fontId="4"/>
  </si>
  <si>
    <t>10/2鉄Sへ</t>
    <rPh sb="4" eb="5">
      <t>テツ</t>
    </rPh>
    <phoneticPr fontId="4"/>
  </si>
  <si>
    <t>PYA6H-935-353-5-F456.5-G331-N6</t>
    <phoneticPr fontId="4"/>
  </si>
  <si>
    <t>突起付反転ﾌﾞﾗｹｯﾄ</t>
  </si>
  <si>
    <t>209453(NORIKANE)で発注済み。</t>
    <rPh sb="17" eb="20">
      <t>ハッチュウズ</t>
    </rPh>
    <phoneticPr fontId="4"/>
  </si>
  <si>
    <t>HBLTS6-5L</t>
    <phoneticPr fontId="4"/>
  </si>
  <si>
    <t>ﾌﾞﾗｹｯﾄ</t>
  </si>
  <si>
    <t>HBLTS6-5R</t>
    <phoneticPr fontId="4"/>
  </si>
  <si>
    <t>後入れﾅｯﾄ</t>
  </si>
  <si>
    <t>後入れﾅｯﾄ</t>
    <phoneticPr fontId="4"/>
  </si>
  <si>
    <t>SHNTP5-5</t>
    <phoneticPr fontId="4"/>
  </si>
  <si>
    <t>SCB6-60</t>
    <phoneticPr fontId="4"/>
  </si>
  <si>
    <t>WSSS10-6-1</t>
    <phoneticPr fontId="4"/>
  </si>
  <si>
    <t>HFS6-3060-667-Z6-XA120-XB547</t>
    <phoneticPr fontId="4"/>
  </si>
  <si>
    <t>HFS6-3060-740</t>
    <phoneticPr fontId="4"/>
  </si>
  <si>
    <t>HFS5-2060-740</t>
    <phoneticPr fontId="4"/>
  </si>
  <si>
    <t>HFCB6-3060-B</t>
    <phoneticPr fontId="4"/>
  </si>
  <si>
    <t>MVSHM-3N02050-3JE-XYGUG</t>
    <phoneticPr fontId="4"/>
  </si>
  <si>
    <t>SETE0154-Z50上げ底</t>
    <rPh sb="12" eb="13">
      <t>ア</t>
    </rPh>
    <rPh sb="14" eb="15">
      <t>ゾコ</t>
    </rPh>
    <phoneticPr fontId="4"/>
  </si>
  <si>
    <t>HFS6-3090-100-LTP</t>
    <phoneticPr fontId="4"/>
  </si>
  <si>
    <t>SCB8-10</t>
    <phoneticPr fontId="4"/>
  </si>
  <si>
    <t>六角穴付ﾎﾞﾙﾄ @2/10</t>
    <rPh sb="0" eb="4">
      <t>ロッカクアナツキ</t>
    </rPh>
    <phoneticPr fontId="4"/>
  </si>
  <si>
    <t>MVSHM-3N02000-3JE-6W7UN</t>
    <phoneticPr fontId="4"/>
  </si>
  <si>
    <t>SETE0154-Z51板金</t>
    <rPh sb="12" eb="14">
      <t>バンキン</t>
    </rPh>
    <phoneticPr fontId="4"/>
  </si>
  <si>
    <t>HFLANK6-3060</t>
    <phoneticPr fontId="4"/>
  </si>
  <si>
    <t>ｱﾝｶｰﾌﾞﾗｹｯﾄ</t>
  </si>
  <si>
    <t>WSSS30-10-2</t>
    <phoneticPr fontId="4"/>
  </si>
  <si>
    <t>WSSS15-6-1</t>
    <phoneticPr fontId="4"/>
  </si>
  <si>
    <t>HFS5-2020-1150-TPW</t>
    <phoneticPr fontId="4"/>
  </si>
  <si>
    <t>HFS5-2020-360</t>
    <phoneticPr fontId="4"/>
  </si>
  <si>
    <t>HRCAA-SU-A60-B50-T9-X10-V40-Y20-N5-L30-G40-MA10-CC2</t>
    <phoneticPr fontId="4"/>
  </si>
  <si>
    <t>取付ﾌﾟﾚｰﾄ</t>
    <phoneticPr fontId="4"/>
  </si>
  <si>
    <t>FJSMS10-50-S</t>
    <phoneticPr fontId="4"/>
  </si>
  <si>
    <t>ｱｼﾞｬｽﾔｰﾊﾟｯﾄﾞ</t>
  </si>
  <si>
    <t>HBLFSL5-C</t>
    <phoneticPr fontId="4"/>
  </si>
  <si>
    <t>MVSHM-3N02000-3JJ-AYG9R</t>
    <phoneticPr fontId="4"/>
  </si>
  <si>
    <t>SETE0154-Z61天板</t>
    <phoneticPr fontId="4"/>
  </si>
  <si>
    <t>MVSHM-3N02000-3JJ-NFKPP</t>
    <phoneticPr fontId="4"/>
  </si>
  <si>
    <t>SETE0154-Z62底板</t>
    <phoneticPr fontId="4"/>
  </si>
  <si>
    <t>PYA6H-543-358-5-F260.5-G336-N6</t>
    <phoneticPr fontId="4"/>
  </si>
  <si>
    <t>PETﾊﾟﾈﾙ</t>
    <phoneticPr fontId="4"/>
  </si>
  <si>
    <t>PYA4H-358-198-5-F336-G176-N6</t>
    <phoneticPr fontId="4"/>
  </si>
  <si>
    <t>HCBR5</t>
    <phoneticPr fontId="4"/>
  </si>
  <si>
    <t>WSSS15-5-2</t>
    <phoneticPr fontId="4"/>
  </si>
  <si>
    <t>HNTU5-5</t>
    <phoneticPr fontId="4"/>
  </si>
  <si>
    <t>先入れナット</t>
  </si>
  <si>
    <t>MVSHM-3N03050-3JZ-7CY7Z</t>
    <phoneticPr fontId="4"/>
  </si>
  <si>
    <t>SETE0154-Z63アンカーブラケット</t>
  </si>
  <si>
    <t>MVSHM-3N02052-3JZ-R77EY</t>
    <phoneticPr fontId="4"/>
  </si>
  <si>
    <t>SETE0154-Z65フィンガーガード</t>
    <phoneticPr fontId="4"/>
  </si>
  <si>
    <t>209514(NORIKANE)で発注済み。</t>
    <phoneticPr fontId="4"/>
  </si>
  <si>
    <t>根本特殊化学株式会社</t>
    <rPh sb="6" eb="10">
      <t>カブシキガイシャ</t>
    </rPh>
    <phoneticPr fontId="4"/>
  </si>
  <si>
    <t>増渕</t>
    <rPh sb="0" eb="2">
      <t>マスブチ</t>
    </rPh>
    <phoneticPr fontId="4"/>
  </si>
  <si>
    <r>
      <t>SETB0189-A01　</t>
    </r>
    <r>
      <rPr>
        <b/>
        <sz val="20"/>
        <color indexed="30"/>
        <rFont val="ＭＳ Ｐゴシック"/>
        <family val="3"/>
        <charset val="128"/>
      </rPr>
      <t>MG7用</t>
    </r>
    <r>
      <rPr>
        <sz val="20"/>
        <color indexed="8"/>
        <rFont val="ＭＳ Ｐゴシック"/>
        <family val="3"/>
        <charset val="128"/>
      </rPr>
      <t>　ﾜｰｸ回転ﾃｰﾌﾞﾙ1個ｾｯﾄ治具</t>
    </r>
    <rPh sb="16" eb="17">
      <t>ヨウ</t>
    </rPh>
    <rPh sb="29" eb="30">
      <t>コ</t>
    </rPh>
    <rPh sb="33" eb="35">
      <t>ジグ</t>
    </rPh>
    <phoneticPr fontId="4"/>
  </si>
  <si>
    <t>NO.209711</t>
    <phoneticPr fontId="4"/>
  </si>
  <si>
    <t>ﾜｰｸ回転ﾃｰﾌﾞﾙ1個ｾｯﾄ治具</t>
    <phoneticPr fontId="4"/>
  </si>
  <si>
    <t>MVBLK-SUB-3JE-7LECK</t>
    <phoneticPr fontId="4"/>
  </si>
  <si>
    <t>SETB0189-X02　ﾜｰｸｾｯﾄ治具-1-1　蓋部分　20230922　sus材　TYPE</t>
    <rPh sb="39" eb="43">
      <t>トナトザイ</t>
    </rPh>
    <phoneticPr fontId="4"/>
  </si>
  <si>
    <t>WP43ECDE2500</t>
    <phoneticPr fontId="4"/>
  </si>
  <si>
    <t>CSMKN-SUS-M4-10</t>
    <phoneticPr fontId="4"/>
  </si>
  <si>
    <t>すり割り付 ローレットビス</t>
    <phoneticPr fontId="4"/>
  </si>
  <si>
    <t>WP43ECE00200</t>
    <phoneticPr fontId="4"/>
  </si>
  <si>
    <t>MVBLK-AMW-3JE-7T3FH</t>
    <phoneticPr fontId="4"/>
  </si>
  <si>
    <t>SETB0189-X01　ﾜｰｸｾｯﾄ治具-1-1　受け部分　20230922　AL材　TYPE</t>
    <rPh sb="42" eb="43">
      <t>ザイ</t>
    </rPh>
    <phoneticPr fontId="4"/>
  </si>
  <si>
    <t>HFPSA3-P1.00-L5-B2.0</t>
    <phoneticPr fontId="4"/>
  </si>
  <si>
    <t>位置決めピン　小頭テーパタイプ　－圧入－</t>
    <phoneticPr fontId="4"/>
  </si>
  <si>
    <t>ノックピン　プラス公差　</t>
    <phoneticPr fontId="4"/>
  </si>
  <si>
    <t>MSHS5-10</t>
    <phoneticPr fontId="4"/>
  </si>
  <si>
    <t>ノックピン　マイナス公差</t>
    <phoneticPr fontId="4"/>
  </si>
  <si>
    <t>PACK10-CIMRS4-8-0.1</t>
    <phoneticPr fontId="4"/>
  </si>
  <si>
    <t>シムリング(10枚入り）</t>
    <rPh sb="8" eb="9">
      <t>マイ</t>
    </rPh>
    <rPh sb="9" eb="10">
      <t>イ</t>
    </rPh>
    <phoneticPr fontId="4"/>
  </si>
  <si>
    <r>
      <t>SETB0189-A01　</t>
    </r>
    <r>
      <rPr>
        <b/>
        <sz val="20"/>
        <color indexed="40"/>
        <rFont val="ＭＳ Ｐゴシック"/>
        <family val="3"/>
        <charset val="128"/>
      </rPr>
      <t>MG8</t>
    </r>
    <r>
      <rPr>
        <sz val="20"/>
        <color indexed="8"/>
        <rFont val="ＭＳ Ｐゴシック"/>
        <family val="3"/>
        <charset val="128"/>
      </rPr>
      <t>用　ﾜｰｸ回転ﾃｰﾌﾞﾙ1個ｾｯﾄ治具</t>
    </r>
    <rPh sb="16" eb="17">
      <t>ヨウ</t>
    </rPh>
    <rPh sb="29" eb="30">
      <t>コ</t>
    </rPh>
    <rPh sb="33" eb="35">
      <t>ジグ</t>
    </rPh>
    <phoneticPr fontId="4"/>
  </si>
  <si>
    <t>NO.209765</t>
    <phoneticPr fontId="4"/>
  </si>
  <si>
    <t>MVBLK-SUB-3JE-DW4KE</t>
    <phoneticPr fontId="4"/>
  </si>
  <si>
    <t>SETB0189-X04　ﾜｰｸｾｯﾄ治具-1　MG8用　蓋部分　20230922　sus材　TYPE</t>
    <rPh sb="42" eb="46">
      <t>トナトザイ</t>
    </rPh>
    <phoneticPr fontId="4"/>
  </si>
  <si>
    <t>WP43E97E5F00</t>
    <phoneticPr fontId="4"/>
  </si>
  <si>
    <t>WP43E97FC600</t>
    <phoneticPr fontId="4"/>
  </si>
  <si>
    <t>MVBLK-AMW-3JE-L457B</t>
    <phoneticPr fontId="4"/>
  </si>
  <si>
    <t>SETB0189-X03　ﾜｰｸｾｯﾄ治具-1　MG8用　受け部分　20230905:2AL材　TYPE</t>
    <rPh sb="46" eb="47">
      <t>ザイ</t>
    </rPh>
    <phoneticPr fontId="4"/>
  </si>
  <si>
    <t>日産　様向け</t>
    <rPh sb="0" eb="2">
      <t>ニッサン</t>
    </rPh>
    <rPh sb="3" eb="4">
      <t>サマ</t>
    </rPh>
    <rPh sb="4" eb="5">
      <t>ム</t>
    </rPh>
    <phoneticPr fontId="4"/>
  </si>
  <si>
    <t>上野、佐々木(晴）　　</t>
    <rPh sb="0" eb="2">
      <t>ウエノ</t>
    </rPh>
    <rPh sb="3" eb="6">
      <t>ササキ</t>
    </rPh>
    <rPh sb="7" eb="8">
      <t>ハル</t>
    </rPh>
    <phoneticPr fontId="4"/>
  </si>
  <si>
    <t>NO.209797　</t>
    <phoneticPr fontId="4"/>
  </si>
  <si>
    <t>SETB0190-A01　新φ140ﾜｰｸ用　JR3303N+ｼﾘﾝｼﾞ+SV59MS　2連　ﾜｰｸ治具　</t>
    <rPh sb="13" eb="14">
      <t>シン</t>
    </rPh>
    <rPh sb="21" eb="22">
      <t>ヨウ</t>
    </rPh>
    <phoneticPr fontId="4"/>
  </si>
  <si>
    <t>部品納期</t>
    <rPh sb="0" eb="2">
      <t>ブヒン</t>
    </rPh>
    <rPh sb="2" eb="4">
      <t>ノウキ</t>
    </rPh>
    <phoneticPr fontId="4"/>
  </si>
  <si>
    <t>ﾜｰｸ治具ﾕﾆｯﾄ</t>
    <rPh sb="3" eb="4">
      <t>オサム</t>
    </rPh>
    <phoneticPr fontId="4"/>
  </si>
  <si>
    <t>MVBLK-AMW-3JB-7DH4T</t>
    <phoneticPr fontId="4"/>
  </si>
  <si>
    <t>SETB0190-X01　ﾜｰｸ治具ﾍﾞｰｽ</t>
    <phoneticPr fontId="4"/>
  </si>
  <si>
    <t>WP43EDBF8700</t>
    <phoneticPr fontId="4"/>
  </si>
  <si>
    <t>SXSNS4-L0.0-P2.0-B10.0-H6.0-T8.0-E2.0</t>
    <phoneticPr fontId="4"/>
  </si>
  <si>
    <t>小径位置決めピン　ツバ付　おねじタイプ</t>
    <phoneticPr fontId="4"/>
  </si>
  <si>
    <t>WP43EDC24400</t>
    <phoneticPr fontId="4"/>
  </si>
  <si>
    <t>六角穴付きﾎﾞﾙﾄ　 (M4×8)　4個　　社内在庫使用　　　　</t>
    <rPh sb="19" eb="20">
      <t>コ</t>
    </rPh>
    <phoneticPr fontId="4"/>
  </si>
  <si>
    <t>ノックピン　　2本</t>
    <rPh sb="8" eb="9">
      <t>ホン</t>
    </rPh>
    <phoneticPr fontId="4"/>
  </si>
  <si>
    <t>ノックピン　　　18本</t>
    <phoneticPr fontId="4"/>
  </si>
  <si>
    <t>MVBLK-FSW-3JB-9GMPW</t>
    <phoneticPr fontId="4"/>
  </si>
  <si>
    <t>SETB0190-X02　ﾜｰｸ治具ﾜｰｸ受け</t>
    <phoneticPr fontId="4"/>
  </si>
  <si>
    <t>六角穴付きﾎﾞﾙﾄ　 (M4×8)　8個　　社内在庫使用　　　</t>
    <rPh sb="19" eb="20">
      <t>コ</t>
    </rPh>
    <phoneticPr fontId="4"/>
  </si>
  <si>
    <t>MVBLK-FSW-3JB-F2M8C</t>
    <phoneticPr fontId="4"/>
  </si>
  <si>
    <t>SETB0190-X03　ﾜｰｸ治具ｽﾃｰﾀｰｶﾞｲﾄﾞ1</t>
    <phoneticPr fontId="4"/>
  </si>
  <si>
    <t>SCB3-16</t>
    <phoneticPr fontId="4"/>
  </si>
  <si>
    <t>六角穴付きﾎﾞﾙﾄ　 (M3×16)　8個</t>
    <rPh sb="20" eb="21">
      <t>コ</t>
    </rPh>
    <phoneticPr fontId="4"/>
  </si>
  <si>
    <t>MVBLK-FSW-3JB-52JMW</t>
    <phoneticPr fontId="4"/>
  </si>
  <si>
    <t>SETB0190-X04　ﾜｰｸ治具ｽﾃｰﾀｰｶﾞｲﾄﾞ2</t>
    <phoneticPr fontId="4"/>
  </si>
  <si>
    <t>六角穴付きﾎﾞﾙﾄ　 (M3×16)　2本　　社内在庫使用</t>
    <rPh sb="20" eb="21">
      <t>ホン</t>
    </rPh>
    <rPh sb="23" eb="25">
      <t>シャナイ</t>
    </rPh>
    <rPh sb="25" eb="27">
      <t>ザイコ</t>
    </rPh>
    <rPh sb="27" eb="29">
      <t>シヨウ</t>
    </rPh>
    <phoneticPr fontId="4"/>
  </si>
  <si>
    <t>新潟電子工業㈱(㈱成電社)</t>
    <rPh sb="0" eb="6">
      <t>ニイガタデンシコウギョウ</t>
    </rPh>
    <rPh sb="9" eb="12">
      <t>セイデンシャ</t>
    </rPh>
    <phoneticPr fontId="4"/>
  </si>
  <si>
    <t>JC-3A00-0H3404015</t>
    <phoneticPr fontId="4"/>
  </si>
  <si>
    <t>先行手配済み。見積No.TQ23-0554</t>
    <rPh sb="0" eb="2">
      <t>センコウ</t>
    </rPh>
    <rPh sb="2" eb="4">
      <t>テハイ</t>
    </rPh>
    <rPh sb="4" eb="5">
      <t>ズ</t>
    </rPh>
    <rPh sb="7" eb="9">
      <t>ミツモ</t>
    </rPh>
    <phoneticPr fontId="4"/>
  </si>
  <si>
    <t>ﾃｨｰﾁﾝｸﾞﾍﾟﾝﾀﾞﾝﾄII(5m) 非常停止/ｲﾈｰﾌﾞﾙSW付</t>
    <rPh sb="21" eb="25">
      <t>ヒジョウテイシ</t>
    </rPh>
    <rPh sb="34" eb="35">
      <t>ツ</t>
    </rPh>
    <phoneticPr fontId="4"/>
  </si>
  <si>
    <t>MVBLK-AMW-3HU-8U8C7</t>
    <phoneticPr fontId="4"/>
  </si>
  <si>
    <t>SETE0173-Y01ツール板</t>
  </si>
  <si>
    <t>208201(NORIKANE)で手配済み。</t>
    <rPh sb="17" eb="20">
      <t>テハイズ</t>
    </rPh>
    <phoneticPr fontId="4"/>
  </si>
  <si>
    <t>MVSHM-3N02002-3HU-7Y58R</t>
    <phoneticPr fontId="4"/>
  </si>
  <si>
    <t>SETE0173-Y02板金</t>
    <phoneticPr fontId="4"/>
  </si>
  <si>
    <t>富士電機株式会社様　</t>
    <phoneticPr fontId="28"/>
  </si>
  <si>
    <t>Ｎo.209349</t>
    <phoneticPr fontId="28"/>
  </si>
  <si>
    <t>AXAロボット400+SV51 3軸ﾏｲｸﾛ＋浸け置き+SDP420+圧送ﾀﾝｸ　原価一覧　20230816</t>
    <phoneticPr fontId="28"/>
  </si>
  <si>
    <t>図面NO.　SETB-0181-A01</t>
    <rPh sb="0" eb="2">
      <t>ズメン</t>
    </rPh>
    <phoneticPr fontId="28"/>
  </si>
  <si>
    <t>納期</t>
    <rPh sb="0" eb="2">
      <t>ノウキ</t>
    </rPh>
    <phoneticPr fontId="28"/>
  </si>
  <si>
    <t>AXA400-HV</t>
    <phoneticPr fontId="28"/>
  </si>
  <si>
    <t>AXELIAｼﾘｰｽﾞAXA-HV（400角）</t>
    <phoneticPr fontId="28"/>
  </si>
  <si>
    <t>MVBLK-AMW-3H1-ER1SJ</t>
    <phoneticPr fontId="28"/>
  </si>
  <si>
    <t>SETB0181-Y01　SV5916 ﾊﾞﾙﾌﾞﾎﾙﾀﾞ 変換板</t>
    <phoneticPr fontId="28"/>
  </si>
  <si>
    <t>10/24・仙台営業所着</t>
    <rPh sb="6" eb="11">
      <t>センダイエイギョウショ</t>
    </rPh>
    <rPh sb="11" eb="12">
      <t>チャク</t>
    </rPh>
    <phoneticPr fontId="28"/>
  </si>
  <si>
    <t>DBS4-3-6</t>
    <phoneticPr fontId="28"/>
  </si>
  <si>
    <t>段付ボルト</t>
    <phoneticPr fontId="28"/>
  </si>
  <si>
    <t xml:space="preserve">MS4-10 </t>
    <phoneticPr fontId="28"/>
  </si>
  <si>
    <t>ノックピン　プラス公差　端部形状</t>
    <phoneticPr fontId="28"/>
  </si>
  <si>
    <t>六角穴付ボルト  2本　  社内在庫使用</t>
    <rPh sb="10" eb="11">
      <t>ホン</t>
    </rPh>
    <phoneticPr fontId="28"/>
  </si>
  <si>
    <t>ﾛﾎﾞｯﾄ固定用</t>
    <rPh sb="5" eb="7">
      <t>コテイ</t>
    </rPh>
    <rPh sb="7" eb="8">
      <t>ヨウ</t>
    </rPh>
    <phoneticPr fontId="28"/>
  </si>
  <si>
    <t>APMTS-N1-T1</t>
    <phoneticPr fontId="28"/>
  </si>
  <si>
    <t>ねじ変換継手</t>
    <phoneticPr fontId="28"/>
  </si>
  <si>
    <t>MCLPTK6-1</t>
    <phoneticPr fontId="28"/>
  </si>
  <si>
    <t>チューブ用継手　ナット・スリーブ一体型　エルボ</t>
    <phoneticPr fontId="28"/>
  </si>
  <si>
    <t>SET</t>
    <phoneticPr fontId="28"/>
  </si>
  <si>
    <t>SV5916</t>
    <phoneticPr fontId="28"/>
  </si>
  <si>
    <t xml:space="preserve">SV5916 バルブホルダ </t>
    <phoneticPr fontId="28"/>
  </si>
  <si>
    <r>
      <t>SDP420⇒</t>
    </r>
    <r>
      <rPr>
        <b/>
        <sz val="11"/>
        <color rgb="FFFF0000"/>
        <rFont val="游ゴシック"/>
        <family val="3"/>
        <charset val="128"/>
        <scheme val="minor"/>
      </rPr>
      <t>SVC720V</t>
    </r>
    <phoneticPr fontId="28"/>
  </si>
  <si>
    <t>SDP420ｺﾝﾄﾛｰﾗ</t>
    <phoneticPr fontId="28"/>
  </si>
  <si>
    <t>SV51ﾊﾞﾙﾌﾞ</t>
    <phoneticPr fontId="28"/>
  </si>
  <si>
    <t>ﾘｷｯﾄｼｽﾃﾑ</t>
    <phoneticPr fontId="28"/>
  </si>
  <si>
    <t>圧送ﾀﾝｸｾｯﾄ</t>
    <rPh sb="0" eb="2">
      <t>アッソウ</t>
    </rPh>
    <phoneticPr fontId="28"/>
  </si>
  <si>
    <t>圧送ﾀﾝｸｾｯﾄ　　ℓﾀｲﾌﾟ</t>
    <phoneticPr fontId="28"/>
  </si>
  <si>
    <t>TLC</t>
    <phoneticPr fontId="28"/>
  </si>
  <si>
    <t xml:space="preserve">N18G-75L </t>
    <phoneticPr fontId="28"/>
  </si>
  <si>
    <t>金属ノズル　　 12本/PACK</t>
    <phoneticPr fontId="28"/>
  </si>
  <si>
    <t>MVBLK-AMW-3H1-EY1R6</t>
    <phoneticPr fontId="28"/>
  </si>
  <si>
    <t>SETB0181-Y02　3軸ﾏｲｸﾛ受けﾌﾞﾗｹｯﾄ</t>
    <phoneticPr fontId="28"/>
  </si>
  <si>
    <r>
      <t xml:space="preserve">ノックピン　　　 </t>
    </r>
    <r>
      <rPr>
        <sz val="11"/>
        <color rgb="FFFF0000"/>
        <rFont val="游ゴシック"/>
        <family val="3"/>
        <charset val="128"/>
        <scheme val="minor"/>
      </rPr>
      <t xml:space="preserve"> 10本　+　4本　+3本　+4本</t>
    </r>
    <r>
      <rPr>
        <sz val="11"/>
        <color theme="1"/>
        <rFont val="游ゴシック"/>
        <family val="3"/>
        <charset val="128"/>
        <scheme val="minor"/>
      </rPr>
      <t>　　+8本　</t>
    </r>
    <rPh sb="17" eb="18">
      <t>ホン</t>
    </rPh>
    <rPh sb="21" eb="22">
      <t>ホン</t>
    </rPh>
    <rPh sb="25" eb="26">
      <t>ホン</t>
    </rPh>
    <rPh sb="30" eb="31">
      <t>ホン</t>
    </rPh>
    <phoneticPr fontId="28"/>
  </si>
  <si>
    <t>駿河精機</t>
    <phoneticPr fontId="28"/>
  </si>
  <si>
    <t>BSS73-40C</t>
    <phoneticPr fontId="28"/>
  </si>
  <si>
    <r>
      <t>薄型XYZ軸リニアボールガイド　</t>
    </r>
    <r>
      <rPr>
        <b/>
        <sz val="11"/>
        <color rgb="FFFF0000"/>
        <rFont val="游ゴシック"/>
        <family val="3"/>
        <charset val="128"/>
        <scheme val="minor"/>
      </rPr>
      <t>組直しType</t>
    </r>
    <phoneticPr fontId="28"/>
  </si>
  <si>
    <t>MVBLK-AMW-3H1-RMXX2</t>
    <phoneticPr fontId="28"/>
  </si>
  <si>
    <t>SETB0181-Y03　SV59MD+SV5916ﾌﾞﾗｹｯﾄ</t>
    <phoneticPr fontId="28"/>
  </si>
  <si>
    <t>ノックピン　　　  4本　　　  まとめて発注　　　　　</t>
    <phoneticPr fontId="28"/>
  </si>
  <si>
    <t>SCB3-10</t>
    <phoneticPr fontId="28"/>
  </si>
  <si>
    <t>六角穴付ボル  　　　　4本  社内在庫使用</t>
    <rPh sb="13" eb="14">
      <t>ホン</t>
    </rPh>
    <rPh sb="16" eb="18">
      <t>シャナイ</t>
    </rPh>
    <rPh sb="18" eb="20">
      <t>ザイコ</t>
    </rPh>
    <rPh sb="20" eb="22">
      <t>シヨウ</t>
    </rPh>
    <phoneticPr fontId="28"/>
  </si>
  <si>
    <t>MVSHM-3N03002-3H1-HFX6W</t>
    <phoneticPr fontId="28"/>
  </si>
  <si>
    <t>SETB0181-Y04　HVｶﾒﾗﾌﾞﾗｹｯﾄ</t>
    <phoneticPr fontId="28"/>
  </si>
  <si>
    <t>MS2-6</t>
    <phoneticPr fontId="28"/>
  </si>
  <si>
    <t xml:space="preserve"> ノックピン    3本   +4本</t>
    <rPh sb="11" eb="12">
      <t>ホン</t>
    </rPh>
    <rPh sb="17" eb="18">
      <t>ホン</t>
    </rPh>
    <phoneticPr fontId="28"/>
  </si>
  <si>
    <t>SCB4-6</t>
    <phoneticPr fontId="28"/>
  </si>
  <si>
    <t>六角穴付ボル  　　　　2本  社内在庫使用</t>
    <rPh sb="13" eb="14">
      <t>ホン</t>
    </rPh>
    <rPh sb="16" eb="18">
      <t>シャナイ</t>
    </rPh>
    <rPh sb="18" eb="20">
      <t>ザイコ</t>
    </rPh>
    <rPh sb="20" eb="22">
      <t>シヨウ</t>
    </rPh>
    <phoneticPr fontId="28"/>
  </si>
  <si>
    <t>MVBLK-AMW-3H1-KHDN1</t>
    <phoneticPr fontId="28"/>
  </si>
  <si>
    <t>SETB0181-Y05　左固定ﾌﾞﾗｹｯﾄ</t>
    <phoneticPr fontId="28"/>
  </si>
  <si>
    <t>CSHSM-ST-M4-20</t>
    <phoneticPr fontId="28"/>
  </si>
  <si>
    <t>六角穴付きボルト（キャップスクリュー）（小頭）</t>
    <phoneticPr fontId="28"/>
  </si>
  <si>
    <t>ノックピン　　　  3本　　　  まとめて発注　　　</t>
    <phoneticPr fontId="28"/>
  </si>
  <si>
    <t>六角穴付ボル  　　　　3本  社内在庫使用</t>
    <rPh sb="13" eb="14">
      <t>ホン</t>
    </rPh>
    <rPh sb="16" eb="18">
      <t>シャナイ</t>
    </rPh>
    <rPh sb="18" eb="20">
      <t>ザイコ</t>
    </rPh>
    <rPh sb="20" eb="22">
      <t>シヨウ</t>
    </rPh>
    <phoneticPr fontId="28"/>
  </si>
  <si>
    <t>MVBLK-AMW-3H1-88AN2</t>
    <phoneticPr fontId="28"/>
  </si>
  <si>
    <t>SETB0181-Y06　右固定ﾌﾞﾗｹｯﾄ</t>
    <phoneticPr fontId="28"/>
  </si>
  <si>
    <t>AETGS8-24-SC5-M4-N4</t>
    <phoneticPr fontId="28"/>
  </si>
  <si>
    <t>円形支柱－片端おねじ片端めねじ</t>
    <phoneticPr fontId="28"/>
  </si>
  <si>
    <t>ノックピン　　　  4本　　  まとめて発注　　　　</t>
    <phoneticPr fontId="28"/>
  </si>
  <si>
    <t>APNA4-P2.00-L0-B10.0-E2.3</t>
    <phoneticPr fontId="4"/>
  </si>
  <si>
    <t>位置決めピン　高硬度ステンレス　ツバ付テーパ　－おねじ－</t>
    <phoneticPr fontId="28"/>
  </si>
  <si>
    <t>ワッシャ　　平座金　　　　　1個</t>
    <rPh sb="15" eb="16">
      <t>コ</t>
    </rPh>
    <phoneticPr fontId="4"/>
  </si>
  <si>
    <t>石鍋</t>
  </si>
  <si>
    <t xml:space="preserve">5-079-04　   </t>
  </si>
  <si>
    <t>MVSHM-3N02052-3JK-7S3MG</t>
    <phoneticPr fontId="28"/>
  </si>
  <si>
    <t>SETB0181-Z04 ｶｯﾌﾟﾎﾙﾀﾞｰﾍﾞｰｽＬ字ﾌﾞﾗｹｯﾄ</t>
    <phoneticPr fontId="28"/>
  </si>
  <si>
    <t xml:space="preserve"> ノックピン    4本   まとめて発注</t>
    <rPh sb="11" eb="12">
      <t>ホン</t>
    </rPh>
    <rPh sb="19" eb="21">
      <t>ハッチュウ</t>
    </rPh>
    <phoneticPr fontId="28"/>
  </si>
  <si>
    <t>MVSHM-3N02050-3JK-YWK9T</t>
    <phoneticPr fontId="28"/>
  </si>
  <si>
    <t>SETB0181-Z05　ｶｯﾌﾟﾎﾙﾀﾞｰＬ字ﾌﾞﾗｹｯﾄ</t>
    <phoneticPr fontId="28"/>
  </si>
  <si>
    <t>4日間</t>
    <rPh sb="1" eb="2">
      <t>ヒ</t>
    </rPh>
    <rPh sb="2" eb="3">
      <t>カン</t>
    </rPh>
    <phoneticPr fontId="28"/>
  </si>
  <si>
    <t>MVSHM-ZZ99000000000-JPA243U9A111AB</t>
    <phoneticPr fontId="28"/>
  </si>
  <si>
    <t>SETB-0012-Z05 カップホルダー</t>
    <phoneticPr fontId="28"/>
  </si>
  <si>
    <t>ﾜｰｸ治具　(井桁ﾀｲﾌﾟ）</t>
    <rPh sb="3" eb="5">
      <t>ジグ</t>
    </rPh>
    <rPh sb="7" eb="9">
      <t>イゲタ</t>
    </rPh>
    <phoneticPr fontId="28"/>
  </si>
  <si>
    <t>MVBLK-AMW-3JK-114TN</t>
    <phoneticPr fontId="28"/>
  </si>
  <si>
    <r>
      <t>SETB0181-X01</t>
    </r>
    <r>
      <rPr>
        <b/>
        <sz val="11"/>
        <color rgb="FFFF0000"/>
        <rFont val="游ゴシック"/>
        <family val="3"/>
        <charset val="128"/>
        <scheme val="minor"/>
      </rPr>
      <t>-1</t>
    </r>
    <r>
      <rPr>
        <sz val="11"/>
        <rFont val="游ゴシック"/>
        <family val="3"/>
        <charset val="128"/>
        <scheme val="minor"/>
      </rPr>
      <t>　300角万能ﾜｰｸ冶具ﾍﾞｰｽ:</t>
    </r>
    <phoneticPr fontId="28"/>
  </si>
  <si>
    <t>ノックピン　　　  8本　　　まとめて発注　　　</t>
    <phoneticPr fontId="28"/>
  </si>
  <si>
    <t>MS3-20</t>
    <phoneticPr fontId="28"/>
  </si>
  <si>
    <t>ノックピン　　　  6本　　　　　</t>
    <phoneticPr fontId="28"/>
  </si>
  <si>
    <t>六角穴付ボル  　　　　6本  社内在庫使用</t>
    <rPh sb="13" eb="14">
      <t>ホン</t>
    </rPh>
    <rPh sb="16" eb="18">
      <t>シャナイ</t>
    </rPh>
    <rPh sb="18" eb="20">
      <t>ザイコ</t>
    </rPh>
    <rPh sb="20" eb="22">
      <t>シヨウ</t>
    </rPh>
    <phoneticPr fontId="28"/>
  </si>
  <si>
    <t>ワッシャ　　平座金　　　　　1個　　まとめて発注</t>
    <rPh sb="15" eb="16">
      <t>コ</t>
    </rPh>
    <phoneticPr fontId="4"/>
  </si>
  <si>
    <r>
      <rPr>
        <sz val="11"/>
        <color rgb="FFFF0000"/>
        <rFont val="游ゴシック"/>
        <family val="3"/>
        <charset val="128"/>
        <scheme val="minor"/>
      </rPr>
      <t>間違えMVBLK-AMW-3JJ-H2PSD</t>
    </r>
    <r>
      <rPr>
        <sz val="11"/>
        <rFont val="游ゴシック"/>
        <family val="3"/>
        <charset val="128"/>
        <scheme val="minor"/>
      </rPr>
      <t>⇒次回</t>
    </r>
    <r>
      <rPr>
        <b/>
        <sz val="11"/>
        <color rgb="FF00B0F0"/>
        <rFont val="游ゴシック"/>
        <family val="3"/>
        <charset val="128"/>
        <scheme val="minor"/>
      </rPr>
      <t>MVBLK-AMW-3H1-LJ1Z2</t>
    </r>
    <rPh sb="0" eb="2">
      <t>マチガ</t>
    </rPh>
    <rPh sb="23" eb="25">
      <t>ジカイ</t>
    </rPh>
    <phoneticPr fontId="28"/>
  </si>
  <si>
    <t>SETB0181-X02　300角万能ﾜｰｸ冶具ﾚｰﾙ①</t>
    <phoneticPr fontId="28"/>
  </si>
  <si>
    <t>六角穴付ボル  　　　　4本×2+1本  社内在庫使用</t>
    <rPh sb="13" eb="14">
      <t>ホン</t>
    </rPh>
    <rPh sb="18" eb="19">
      <t>ホン</t>
    </rPh>
    <rPh sb="21" eb="23">
      <t>シャナイ</t>
    </rPh>
    <rPh sb="23" eb="25">
      <t>ザイコ</t>
    </rPh>
    <rPh sb="25" eb="27">
      <t>シヨウ</t>
    </rPh>
    <phoneticPr fontId="28"/>
  </si>
  <si>
    <t>MVBLK-AMW-3JJ-H2PSD</t>
    <phoneticPr fontId="28"/>
  </si>
  <si>
    <r>
      <t>SETB0181-X03</t>
    </r>
    <r>
      <rPr>
        <b/>
        <sz val="11"/>
        <color rgb="FFFF0000"/>
        <rFont val="游ゴシック"/>
        <family val="3"/>
        <charset val="128"/>
        <scheme val="minor"/>
      </rPr>
      <t>-2</t>
    </r>
    <r>
      <rPr>
        <sz val="11"/>
        <rFont val="游ゴシック"/>
        <family val="3"/>
        <charset val="128"/>
        <scheme val="minor"/>
      </rPr>
      <t>　300角万能ﾜｰｸ冶具ﾚｰﾙ②_7040</t>
    </r>
    <phoneticPr fontId="28"/>
  </si>
  <si>
    <t>六角穴付ボル  　　　　4本×2  社内在庫使用</t>
    <rPh sb="13" eb="14">
      <t>ホン</t>
    </rPh>
    <rPh sb="18" eb="20">
      <t>シャナイ</t>
    </rPh>
    <rPh sb="20" eb="22">
      <t>ザイコ</t>
    </rPh>
    <rPh sb="22" eb="24">
      <t>シヨウ</t>
    </rPh>
    <phoneticPr fontId="28"/>
  </si>
  <si>
    <t>SVCN24</t>
    <phoneticPr fontId="28"/>
  </si>
  <si>
    <t>リニアガイドクランパー 中　2個×2</t>
    <rPh sb="15" eb="16">
      <t>コ</t>
    </rPh>
    <phoneticPr fontId="28"/>
  </si>
  <si>
    <t>ASFFS-A44-B10-T0.3-Q4.5-E10-C4.3-P24</t>
    <phoneticPr fontId="28"/>
  </si>
  <si>
    <t>角シム　フリー指定タイプ　切欠き穴タイプ　(2個×4）×2　</t>
    <rPh sb="23" eb="24">
      <t>コ</t>
    </rPh>
    <phoneticPr fontId="28"/>
  </si>
  <si>
    <t>CBSTSR4-5</t>
    <phoneticPr fontId="28"/>
  </si>
  <si>
    <t>超極低頭ボルト　六角穴タイプ　4個×4　+　2個×4</t>
    <rPh sb="16" eb="17">
      <t>コ</t>
    </rPh>
    <phoneticPr fontId="28"/>
  </si>
  <si>
    <t>6日間</t>
    <rPh sb="1" eb="2">
      <t>ヒ</t>
    </rPh>
    <rPh sb="2" eb="3">
      <t>カン</t>
    </rPh>
    <phoneticPr fontId="28"/>
  </si>
  <si>
    <t>MVBLK-POW-3H1-SPSYN</t>
    <phoneticPr fontId="28"/>
  </si>
  <si>
    <t>SETB0181-X04　固定ﾌﾞﾛｯｸ先端:</t>
    <phoneticPr fontId="28"/>
  </si>
  <si>
    <t>KBBS4-10</t>
    <phoneticPr fontId="28"/>
  </si>
  <si>
    <t>小径頭ボルト　－スタンダード　2個×4</t>
    <rPh sb="16" eb="17">
      <t>コ</t>
    </rPh>
    <phoneticPr fontId="28"/>
  </si>
  <si>
    <t>角シム　フリー指定タイプ　切欠き穴タイプ　2個×4　まとめて発注</t>
    <rPh sb="22" eb="23">
      <t>コ</t>
    </rPh>
    <rPh sb="30" eb="32">
      <t>ハッチュウ</t>
    </rPh>
    <phoneticPr fontId="28"/>
  </si>
  <si>
    <t>超極低頭ボルト　六角穴タイプ　2個×4　まとめて発注</t>
    <rPh sb="16" eb="17">
      <t>コ</t>
    </rPh>
    <rPh sb="24" eb="26">
      <t>ハッチュウ</t>
    </rPh>
    <phoneticPr fontId="28"/>
  </si>
  <si>
    <t>MVBLK-POW-3H2-M9C17</t>
    <phoneticPr fontId="28"/>
  </si>
  <si>
    <t>SETB0181-X05　固定ﾌﾞﾛｯｸ先端　2</t>
    <phoneticPr fontId="28"/>
  </si>
  <si>
    <t>MVBLK-POW-3H2-DTS85</t>
    <phoneticPr fontId="28"/>
  </si>
  <si>
    <t>SETB0181-X06　固定ﾌﾞﾛｯｸ先端　3</t>
    <phoneticPr fontId="28"/>
  </si>
  <si>
    <t>KBBS4-8</t>
    <phoneticPr fontId="28"/>
  </si>
  <si>
    <t>小径頭ボルト　－スタンダード　2個×2×2</t>
    <rPh sb="16" eb="17">
      <t>コ</t>
    </rPh>
    <phoneticPr fontId="28"/>
  </si>
  <si>
    <t>MVBLK-AMW-3H1-LJ1Z2-E</t>
    <phoneticPr fontId="28"/>
  </si>
  <si>
    <t>WP43F16A6E00</t>
    <phoneticPr fontId="28"/>
  </si>
  <si>
    <t>ﾜｰｸ治具　(井桁ﾀｲﾌﾟ） ﾜｰｸ受け</t>
    <rPh sb="3" eb="5">
      <t>ジグ</t>
    </rPh>
    <rPh sb="7" eb="9">
      <t>イゲタ</t>
    </rPh>
    <rPh sb="18" eb="19">
      <t>ウ</t>
    </rPh>
    <phoneticPr fontId="28"/>
  </si>
  <si>
    <t>MVSHM-3N03004-3JK-AD7HL</t>
  </si>
  <si>
    <r>
      <t>SETB0181-X07</t>
    </r>
    <r>
      <rPr>
        <b/>
        <sz val="11"/>
        <color rgb="FFFF0000"/>
        <rFont val="ＭＳ Ｐゴシック"/>
        <family val="3"/>
        <charset val="128"/>
      </rPr>
      <t>-1</t>
    </r>
    <r>
      <rPr>
        <sz val="11"/>
        <color rgb="FF000000"/>
        <rFont val="ＭＳ Ｐゴシック"/>
        <family val="3"/>
        <charset val="128"/>
      </rPr>
      <t>　ﾜｰｸ毎受け板</t>
    </r>
    <phoneticPr fontId="28"/>
  </si>
  <si>
    <t>FWZJM-D10-V6-PM4-H3.5-T19</t>
    <phoneticPr fontId="28"/>
  </si>
  <si>
    <t>樹脂カラー　ザグリ穴タイプ</t>
    <phoneticPr fontId="28"/>
  </si>
  <si>
    <t>PHNRF6-20-SC5</t>
    <phoneticPr fontId="28"/>
  </si>
  <si>
    <t>樹脂円形支柱ー片端／ーめねじ</t>
    <phoneticPr fontId="28"/>
  </si>
  <si>
    <t xml:space="preserve">PACK10-CIMRS4-6-0.1 </t>
    <phoneticPr fontId="28"/>
  </si>
  <si>
    <t>六角穴付皿ボルト　－ステンレス</t>
    <phoneticPr fontId="28"/>
  </si>
  <si>
    <t>SFB4-8</t>
    <phoneticPr fontId="28"/>
  </si>
  <si>
    <t>コントローラ用配線</t>
    <rPh sb="6" eb="7">
      <t>ヨウ</t>
    </rPh>
    <rPh sb="7" eb="9">
      <t>ハイセン</t>
    </rPh>
    <phoneticPr fontId="28"/>
  </si>
  <si>
    <t>安住電機様</t>
    <rPh sb="0" eb="5">
      <t>アズミデンキサマ</t>
    </rPh>
    <phoneticPr fontId="28"/>
  </si>
  <si>
    <t>千葉</t>
    <rPh sb="0" eb="2">
      <t>チバ</t>
    </rPh>
    <phoneticPr fontId="28"/>
  </si>
  <si>
    <t>Ｎo.209238</t>
    <phoneticPr fontId="28"/>
  </si>
  <si>
    <r>
      <t>SETB0188-A01　JR3404</t>
    </r>
    <r>
      <rPr>
        <b/>
        <sz val="19.95"/>
        <color rgb="FFFF0000"/>
        <rFont val="游ゴシック"/>
        <family val="3"/>
        <charset val="128"/>
        <scheme val="minor"/>
      </rPr>
      <t>両持ち</t>
    </r>
    <r>
      <rPr>
        <sz val="19.95"/>
        <color theme="1"/>
        <rFont val="游ゴシック"/>
        <family val="3"/>
        <charset val="128"/>
        <scheme val="minor"/>
      </rPr>
      <t>+SV70+SVC720F+配電BOX</t>
    </r>
    <rPh sb="19" eb="20">
      <t>リョウ</t>
    </rPh>
    <rPh sb="20" eb="21">
      <t>モ</t>
    </rPh>
    <phoneticPr fontId="28"/>
  </si>
  <si>
    <r>
      <rPr>
        <b/>
        <sz val="11"/>
        <color indexed="8"/>
        <rFont val="ＭＳ Ｐゴシック"/>
        <family val="3"/>
        <charset val="128"/>
      </rPr>
      <t>JR3404</t>
    </r>
    <r>
      <rPr>
        <b/>
        <sz val="11"/>
        <color rgb="FF0070C0"/>
        <rFont val="ＭＳ Ｐゴシック"/>
        <family val="3"/>
        <charset val="128"/>
      </rPr>
      <t>両持ち　</t>
    </r>
    <r>
      <rPr>
        <b/>
        <sz val="11"/>
        <color indexed="8"/>
        <rFont val="ＭＳ Ｐゴシック"/>
        <family val="3"/>
        <charset val="128"/>
      </rPr>
      <t>　</t>
    </r>
    <r>
      <rPr>
        <sz val="11"/>
        <color theme="1"/>
        <rFont val="游ゴシック"/>
        <family val="3"/>
        <charset val="128"/>
        <scheme val="minor"/>
      </rPr>
      <t>　 4軸ﾛﾎﾞｯﾄ (外部ｽｲｯﾁ仕様)　</t>
    </r>
    <rPh sb="6" eb="8">
      <t>リョウモ</t>
    </rPh>
    <phoneticPr fontId="4"/>
  </si>
  <si>
    <r>
      <t>JR3404両持ち　　　SRS-S404W　</t>
    </r>
    <r>
      <rPr>
        <b/>
        <sz val="11"/>
        <color indexed="10"/>
        <rFont val="ＭＳ Ｐゴシック"/>
        <family val="3"/>
        <charset val="128"/>
      </rPr>
      <t>　外部スイッチBOXﾀｲﾌﾟ</t>
    </r>
    <rPh sb="6" eb="8">
      <t>リョウモ</t>
    </rPh>
    <rPh sb="23" eb="25">
      <t>ガイブ</t>
    </rPh>
    <phoneticPr fontId="4"/>
  </si>
  <si>
    <t>JR3403N用　強化ばね　1式（2本）</t>
    <rPh sb="7" eb="8">
      <t>ヨウ</t>
    </rPh>
    <rPh sb="9" eb="11">
      <t>キョウカ</t>
    </rPh>
    <rPh sb="15" eb="16">
      <t>シキ</t>
    </rPh>
    <rPh sb="18" eb="19">
      <t>ホン</t>
    </rPh>
    <phoneticPr fontId="4"/>
  </si>
  <si>
    <t>【209238】千葉氏　SETB0188-A01 JR3404両持+SV70ﾛ-+SVC720F+配電BOX　原価一覧　20230928</t>
    <phoneticPr fontId="28"/>
  </si>
  <si>
    <t>NO.209238</t>
    <phoneticPr fontId="4"/>
  </si>
  <si>
    <t>六角穴付きﾎﾞﾙﾄ　 (M4×12)　2個　　社内在庫使用　</t>
    <rPh sb="20" eb="21">
      <t>コ</t>
    </rPh>
    <phoneticPr fontId="4"/>
  </si>
  <si>
    <t>MVBLK-AMW-3JD-Z5JCK</t>
    <phoneticPr fontId="28"/>
  </si>
  <si>
    <t>SETB0188-Ｙ06 ﾊﾞﾙﾌﾞ取付板</t>
    <phoneticPr fontId="28"/>
  </si>
  <si>
    <t>ノックピン　7本</t>
    <rPh sb="7" eb="8">
      <t>ホン</t>
    </rPh>
    <phoneticPr fontId="4"/>
  </si>
  <si>
    <t>六角穴付きﾎﾞﾙﾄ　 (M4×14)　　6本　　社内在庫使用　</t>
    <rPh sb="21" eb="22">
      <t>ホン</t>
    </rPh>
    <phoneticPr fontId="4"/>
  </si>
  <si>
    <t>JBAUFC8-P5.10-L7.0</t>
    <phoneticPr fontId="4"/>
  </si>
  <si>
    <t>六角穴付きﾎﾞﾙﾄ　 (M4×12)　 4本　　社内在庫使用　</t>
    <rPh sb="21" eb="22">
      <t>ホン</t>
    </rPh>
    <phoneticPr fontId="4"/>
  </si>
  <si>
    <t>ノックピン　2本　　まとめて発注</t>
    <rPh sb="7" eb="8">
      <t>ホン</t>
    </rPh>
    <rPh sb="14" eb="16">
      <t>ハッチュウ</t>
    </rPh>
    <phoneticPr fontId="4"/>
  </si>
  <si>
    <t>MVBLK-AMW-3JD-ZF8LR</t>
    <phoneticPr fontId="28"/>
  </si>
  <si>
    <t>SETB-0188-Ｙ04 ﾊﾞﾙﾌﾞ固定ﾌﾞﾛｯｸ3</t>
    <phoneticPr fontId="4"/>
  </si>
  <si>
    <t>SCB4-12 六角穴付ボルト</t>
    <phoneticPr fontId="4"/>
  </si>
  <si>
    <t>六角穴付きﾎﾞﾙﾄ　 (M4×12)　 2本　　社内在庫使用　</t>
    <rPh sb="21" eb="22">
      <t>ホン</t>
    </rPh>
    <phoneticPr fontId="4"/>
  </si>
  <si>
    <t>ワッシャ　　平座金　　M4×8mm　　　4個　　社内在庫使用　</t>
    <rPh sb="21" eb="22">
      <t>コ</t>
    </rPh>
    <phoneticPr fontId="4"/>
  </si>
  <si>
    <t>MVSHM-3N02050-3AM-7REP4</t>
    <phoneticPr fontId="28"/>
  </si>
  <si>
    <t>SETB0134-Z01　カップ受け板金1</t>
    <phoneticPr fontId="28"/>
  </si>
  <si>
    <t>MVSHM-3N03054-3AM-PACME</t>
    <phoneticPr fontId="28"/>
  </si>
  <si>
    <t>ｹｰﾌﾞﾙﾍﾞｱとＳＶＥＭ取付ﾌﾞﾗｹｯﾄと重量センサｺﾝﾄﾛｰﾗ取付ﾌﾞﾗｹｯﾄ関連</t>
    <rPh sb="41" eb="43">
      <t>カンレン</t>
    </rPh>
    <phoneticPr fontId="4"/>
  </si>
  <si>
    <t>MVBLK-AMW-2LF-ZX584</t>
    <phoneticPr fontId="4"/>
  </si>
  <si>
    <t>SETB-0055-Z02　ケーブルベア下板</t>
    <rPh sb="20" eb="22">
      <t>シタイタ</t>
    </rPh>
    <phoneticPr fontId="4"/>
  </si>
  <si>
    <r>
      <t xml:space="preserve">六角穴付きﾎﾞﾙﾄ　M4×16mm </t>
    </r>
    <r>
      <rPr>
        <b/>
        <sz val="11"/>
        <color indexed="10"/>
        <rFont val="ＭＳ Ｐゴシック"/>
        <family val="3"/>
        <charset val="128"/>
      </rPr>
      <t>2本</t>
    </r>
    <r>
      <rPr>
        <sz val="11"/>
        <color theme="1"/>
        <rFont val="游ゴシック"/>
        <family val="3"/>
        <charset val="128"/>
        <scheme val="minor"/>
      </rPr>
      <t>　　</t>
    </r>
    <r>
      <rPr>
        <sz val="11"/>
        <color rgb="FFFF0000"/>
        <rFont val="游ゴシック"/>
        <family val="3"/>
        <charset val="128"/>
        <scheme val="minor"/>
      </rPr>
      <t>社内在庫使用</t>
    </r>
    <r>
      <rPr>
        <sz val="11"/>
        <color theme="1"/>
        <rFont val="游ゴシック"/>
        <family val="3"/>
        <charset val="128"/>
        <scheme val="minor"/>
      </rPr>
      <t>　</t>
    </r>
    <rPh sb="19" eb="20">
      <t>ホン</t>
    </rPh>
    <phoneticPr fontId="4"/>
  </si>
  <si>
    <r>
      <t>六角穴付皿ボルト　M5×8mm　</t>
    </r>
    <r>
      <rPr>
        <sz val="11"/>
        <rFont val="ＭＳ Ｐゴシック"/>
        <family val="3"/>
        <charset val="128"/>
      </rPr>
      <t>4本</t>
    </r>
    <rPh sb="17" eb="18">
      <t>ホン</t>
    </rPh>
    <phoneticPr fontId="4"/>
  </si>
  <si>
    <t>日本ﾋﾟｽｺ</t>
    <rPh sb="0" eb="2">
      <t>ニホン</t>
    </rPh>
    <phoneticPr fontId="28"/>
  </si>
  <si>
    <t>PLGJ4-6M</t>
    <phoneticPr fontId="28"/>
  </si>
  <si>
    <t>一般配管用 チューブフィッティングミニタイプ 違径ソケットエルボ</t>
    <phoneticPr fontId="28"/>
  </si>
  <si>
    <t>USSTL6</t>
    <phoneticPr fontId="4"/>
  </si>
  <si>
    <t>コモン端子台　Pコモン、Nコモン分割　1対10ｘ2極</t>
    <phoneticPr fontId="4"/>
  </si>
  <si>
    <t>日産ﾈｼﾞ</t>
    <rPh sb="0" eb="2">
      <t>ニッサン</t>
    </rPh>
    <phoneticPr fontId="28"/>
  </si>
  <si>
    <t>CSHBTTF-ST3B-D4-6</t>
    <phoneticPr fontId="28"/>
  </si>
  <si>
    <t>SS300R-22-6-6</t>
    <phoneticPr fontId="28"/>
  </si>
  <si>
    <t>SS300R　UL規格　小径  黒色、白色、赤色、緑色、黄色、茶色</t>
    <rPh sb="25" eb="26">
      <t>ミドリ</t>
    </rPh>
    <rPh sb="26" eb="27">
      <t>イロ</t>
    </rPh>
    <rPh sb="28" eb="30">
      <t>キイロ</t>
    </rPh>
    <rPh sb="31" eb="33">
      <t>チャイロ</t>
    </rPh>
    <phoneticPr fontId="28"/>
  </si>
  <si>
    <t>SS300R-22-3-6</t>
    <phoneticPr fontId="28"/>
  </si>
  <si>
    <t>SS300R　UL規格　小径  黒色、白色、赤色</t>
    <rPh sb="16" eb="17">
      <t>クロ</t>
    </rPh>
    <rPh sb="17" eb="18">
      <t>イロ</t>
    </rPh>
    <rPh sb="19" eb="20">
      <t>シロ</t>
    </rPh>
    <rPh sb="20" eb="21">
      <t>イロ</t>
    </rPh>
    <rPh sb="22" eb="23">
      <t>アカ</t>
    </rPh>
    <rPh sb="23" eb="24">
      <t>イロ</t>
    </rPh>
    <phoneticPr fontId="28"/>
  </si>
  <si>
    <t>37303-2165-000FL-8P</t>
    <phoneticPr fontId="4"/>
  </si>
  <si>
    <t>コーセル㈱(㈱ホクシン)</t>
    <phoneticPr fontId="4"/>
  </si>
  <si>
    <t>前田（則包）</t>
    <rPh sb="0" eb="2">
      <t>マエダ</t>
    </rPh>
    <rPh sb="3" eb="5">
      <t>ノリカネ</t>
    </rPh>
    <phoneticPr fontId="4"/>
  </si>
  <si>
    <t>卓上型ﾛﾎﾞｯﾄJR3400ﾀｲﾌﾟ</t>
    <phoneticPr fontId="4"/>
  </si>
  <si>
    <t>見積№TQ23-0795</t>
    <rPh sb="0" eb="2">
      <t>ミツ</t>
    </rPh>
    <phoneticPr fontId="4"/>
  </si>
  <si>
    <t>I/O-S増設 SRO-IOS</t>
    <phoneticPr fontId="4"/>
  </si>
  <si>
    <t>ｽﾄｯﾊﾟｰ</t>
  </si>
  <si>
    <t>見積№22-23-01189A</t>
  </si>
  <si>
    <t>SY100-30-4A-20</t>
    <phoneticPr fontId="4"/>
  </si>
  <si>
    <t>NEDJ-PS-SB-37-1.5</t>
    <phoneticPr fontId="4"/>
  </si>
  <si>
    <t>209551(NORIKANE)で発注済み。</t>
    <rPh sb="17" eb="20">
      <t>ハッチュウズ</t>
    </rPh>
    <phoneticPr fontId="4"/>
  </si>
  <si>
    <t>Dsub37P端子台</t>
  </si>
  <si>
    <t>端子台(4個入)</t>
    <phoneticPr fontId="4"/>
  </si>
  <si>
    <t>e-CONｵｽ</t>
  </si>
  <si>
    <t>SECON-S-U-3-2</t>
    <phoneticPr fontId="4"/>
  </si>
  <si>
    <t>e-CONﾒｽ ｹｰﾌﾞﾙ</t>
  </si>
  <si>
    <t>CSHEL-SUS-M4-16</t>
    <phoneticPr fontId="4"/>
  </si>
  <si>
    <t>極低頭ｷｬｯﾌﾟ</t>
  </si>
  <si>
    <t>Z08.30.048.0-42-080.30.12PZ</t>
    <phoneticPr fontId="4"/>
  </si>
  <si>
    <t>MVSHM-3N02058-3JA-96UY5</t>
  </si>
  <si>
    <t>SETE0178-Z01背面板金</t>
    <phoneticPr fontId="4"/>
  </si>
  <si>
    <t>MVSHM-3N02052-358-85478</t>
    <phoneticPr fontId="4"/>
  </si>
  <si>
    <t>SETE0117-Z02移動端板金</t>
    <phoneticPr fontId="4"/>
  </si>
  <si>
    <t>MVSHM-3N02052-358-UYJ4S</t>
    <phoneticPr fontId="4"/>
  </si>
  <si>
    <t>SETE0117-Z03ヘッド板金</t>
  </si>
  <si>
    <t>5-079-06</t>
    <phoneticPr fontId="4"/>
  </si>
  <si>
    <t>No.60ﾐﾆｶｯﾌﾟ(100個入)</t>
    <rPh sb="15" eb="17">
      <t>コイ</t>
    </rPh>
    <phoneticPr fontId="4"/>
  </si>
  <si>
    <t>大阪営業所手配。見積No.297030-1</t>
    <rPh sb="8" eb="10">
      <t>ミツモ</t>
    </rPh>
    <phoneticPr fontId="4"/>
  </si>
  <si>
    <t>CDM2L32-250Z-C73C</t>
    <phoneticPr fontId="4"/>
  </si>
  <si>
    <t>ｴｱｼﾘﾝﾀﾞ</t>
  </si>
  <si>
    <t>大阪営業所手配。</t>
    <rPh sb="0" eb="5">
      <t>オオサカエイギョウショ</t>
    </rPh>
    <rPh sb="5" eb="7">
      <t>テハイ</t>
    </rPh>
    <phoneticPr fontId="4"/>
  </si>
  <si>
    <t>AS2201F-01-06SA</t>
    <phoneticPr fontId="4"/>
  </si>
  <si>
    <t>ｽﾋﾟｺﾝ</t>
  </si>
  <si>
    <t>ｻｲﾚﾝｻ</t>
  </si>
  <si>
    <t>AW20-01BE-B</t>
    <phoneticPr fontId="4"/>
  </si>
  <si>
    <t>ﾌｨﾙﾀﾚｷﾞｭﾚｰﾀ</t>
  </si>
  <si>
    <t>SYJ514-5MZ-01</t>
    <phoneticPr fontId="4"/>
  </si>
  <si>
    <t>電磁弁</t>
  </si>
  <si>
    <t>ｴｱ継手　＠3/7</t>
    <phoneticPr fontId="4"/>
  </si>
  <si>
    <t>VZM450-01-34R</t>
    <phoneticPr fontId="4"/>
  </si>
  <si>
    <t>手動弁</t>
  </si>
  <si>
    <t>山中精工所</t>
    <phoneticPr fontId="4"/>
  </si>
  <si>
    <t>95000-Z01</t>
    <phoneticPr fontId="4"/>
  </si>
  <si>
    <t>ノズル洗浄カップ</t>
    <phoneticPr fontId="4"/>
  </si>
  <si>
    <t>95000-Z02</t>
    <phoneticPr fontId="4"/>
  </si>
  <si>
    <t>カップ固定板金</t>
  </si>
  <si>
    <t>95000-Z03</t>
    <phoneticPr fontId="4"/>
  </si>
  <si>
    <t>カップ固定ブロック</t>
  </si>
  <si>
    <t>不明</t>
    <rPh sb="0" eb="2">
      <t>フメイ</t>
    </rPh>
    <phoneticPr fontId="4"/>
  </si>
  <si>
    <t>小川製作所</t>
    <phoneticPr fontId="4"/>
  </si>
  <si>
    <t>蝶番</t>
  </si>
  <si>
    <t>ﾊﾟﾁﾝ錠</t>
  </si>
  <si>
    <t>シリンダブラケット</t>
  </si>
  <si>
    <t>カバー</t>
    <phoneticPr fontId="4"/>
  </si>
  <si>
    <t>パッド</t>
  </si>
  <si>
    <t>外容器クランプ</t>
  </si>
  <si>
    <t>ナット</t>
  </si>
  <si>
    <t>先端受け</t>
  </si>
  <si>
    <t>シリンダー取付板</t>
  </si>
  <si>
    <t>スペーサ</t>
  </si>
  <si>
    <t>パッド(改造部品)</t>
  </si>
  <si>
    <t>エア機器取付板金</t>
  </si>
  <si>
    <t>ロボット取付板</t>
  </si>
  <si>
    <t>95000-Y01</t>
    <phoneticPr fontId="4"/>
  </si>
  <si>
    <t>ツール板</t>
  </si>
  <si>
    <t>SS40079</t>
    <phoneticPr fontId="4"/>
  </si>
  <si>
    <t>740,752,780用ホルダ（P=25）</t>
  </si>
  <si>
    <t>TPR株式会社　様</t>
    <rPh sb="8" eb="9">
      <t>サマ</t>
    </rPh>
    <phoneticPr fontId="4"/>
  </si>
  <si>
    <t>NO.209875</t>
    <phoneticPr fontId="4"/>
  </si>
  <si>
    <t>SETB0179-A01　JR3603用+NOVADOT+ﾂｰﾙ治具+ﾜｰｸ治具</t>
    <phoneticPr fontId="4"/>
  </si>
  <si>
    <t>1.5カ月</t>
    <rPh sb="4" eb="5">
      <t>ゲツ</t>
    </rPh>
    <phoneticPr fontId="4"/>
  </si>
  <si>
    <t>JR3603　　　 3軸ﾛﾎﾞｯﾄ (外部ｽｲｯﾁ仕様)　</t>
    <rPh sb="19" eb="20">
      <t>ソト</t>
    </rPh>
    <phoneticPr fontId="4"/>
  </si>
  <si>
    <r>
      <t>JR3603　　　SRS-S603　</t>
    </r>
    <r>
      <rPr>
        <b/>
        <sz val="11"/>
        <color indexed="10"/>
        <rFont val="ＭＳ Ｐゴシック"/>
        <family val="3"/>
        <charset val="128"/>
      </rPr>
      <t>　外部スイッチ</t>
    </r>
    <rPh sb="19" eb="21">
      <t>ガイブ</t>
    </rPh>
    <phoneticPr fontId="4"/>
  </si>
  <si>
    <t>11/29・仙台営業所着</t>
    <rPh sb="6" eb="12">
      <t>センダイエイギョウショチャク</t>
    </rPh>
    <phoneticPr fontId="4"/>
  </si>
  <si>
    <t>JR3-TB2　JR3000用ﾃｨｰﾁﾝｸﾞﾎﾞｯｸｽ2　SRO-TB500　</t>
    <phoneticPr fontId="4"/>
  </si>
  <si>
    <t>JR3000用C-Points2 塗布編集ｿﾌﾄ　　JR3-Cpts2</t>
    <phoneticPr fontId="4"/>
  </si>
  <si>
    <t>JR C-Point2 Ver8　　SRO-PCS2</t>
    <phoneticPr fontId="4"/>
  </si>
  <si>
    <t>MVBLK-AMW-3GS-Y2XTZ-L</t>
    <phoneticPr fontId="4"/>
  </si>
  <si>
    <t>SETB0179-Y01　万能ツールﾌﾞﾗｹｯﾄ　1 位置決めピン変更ﾀｲﾌﾟ</t>
    <phoneticPr fontId="4"/>
  </si>
  <si>
    <t>11/20・仙台営業所着</t>
    <rPh sb="6" eb="12">
      <t>センダイエイギョウショチャク</t>
    </rPh>
    <phoneticPr fontId="4"/>
  </si>
  <si>
    <t>AJPNGB4-P5.95-B2.0-G1-GC</t>
    <phoneticPr fontId="4"/>
  </si>
  <si>
    <t>位置決めピン 高硬度ステンレス R・テーパ・テーパR －全ねじ－</t>
    <phoneticPr fontId="4"/>
  </si>
  <si>
    <t>位置決めピン　高硬度ステンレス　</t>
    <phoneticPr fontId="4"/>
  </si>
  <si>
    <t>まとめて注文　ノックピン　3本</t>
    <rPh sb="4" eb="6">
      <t>チュウモン</t>
    </rPh>
    <rPh sb="14" eb="15">
      <t>ホン</t>
    </rPh>
    <phoneticPr fontId="4"/>
  </si>
  <si>
    <t>六角穴付きﾎﾞﾙﾄ　 (M4×12)　2本　社内在庫使用</t>
    <rPh sb="20" eb="21">
      <t>ホン</t>
    </rPh>
    <rPh sb="22" eb="24">
      <t>シャナイ</t>
    </rPh>
    <rPh sb="24" eb="26">
      <t>ザイコ</t>
    </rPh>
    <rPh sb="26" eb="28">
      <t>シヨウ</t>
    </rPh>
    <phoneticPr fontId="4"/>
  </si>
  <si>
    <t>六角穴付ボルト　 (M4×8)　4本　社内在庫使用</t>
    <rPh sb="17" eb="18">
      <t>ホン</t>
    </rPh>
    <phoneticPr fontId="4"/>
  </si>
  <si>
    <t>ﾜｰｸ冶具ﾕﾆｯﾄ</t>
    <rPh sb="3" eb="5">
      <t>ジグ</t>
    </rPh>
    <phoneticPr fontId="4"/>
  </si>
  <si>
    <t>21日目</t>
    <rPh sb="2" eb="3">
      <t>ヒ</t>
    </rPh>
    <rPh sb="3" eb="4">
      <t>メ</t>
    </rPh>
    <phoneticPr fontId="4"/>
  </si>
  <si>
    <t>SETB0179-X01　ﾜｰｸ治具ﾍﾞｰｽ</t>
    <phoneticPr fontId="4"/>
  </si>
  <si>
    <t>フランジボタン　5本</t>
    <rPh sb="9" eb="10">
      <t>ホン</t>
    </rPh>
    <phoneticPr fontId="4"/>
  </si>
  <si>
    <t>ALSBG8-50-M4-N4</t>
    <phoneticPr fontId="4"/>
  </si>
  <si>
    <t>CROSUR16</t>
    <phoneticPr fontId="4"/>
  </si>
  <si>
    <t>本来　CRONUR16だが納期　65日間なので  CROSUR16を発注</t>
    <rPh sb="0" eb="2">
      <t>ホンライ</t>
    </rPh>
    <rPh sb="13" eb="15">
      <t>ノウキ</t>
    </rPh>
    <rPh sb="18" eb="20">
      <t>ヒカン</t>
    </rPh>
    <rPh sb="34" eb="36">
      <t>ハッチュウ</t>
    </rPh>
    <phoneticPr fontId="4"/>
  </si>
  <si>
    <t>六角穴付きﾎﾞﾙﾄ　 (M4×8)　8本　　社内在庫使用</t>
    <rPh sb="18" eb="19">
      <t>ホン</t>
    </rPh>
    <phoneticPr fontId="4"/>
  </si>
  <si>
    <t>SETGS10-51.5-SC10-M4-N4</t>
    <phoneticPr fontId="4"/>
  </si>
  <si>
    <t>SFPBA5-P7.95-L5-B4</t>
    <phoneticPr fontId="4"/>
  </si>
  <si>
    <t>位置決めピン　大頭テーパタイプ　－圧入－</t>
    <phoneticPr fontId="4"/>
  </si>
  <si>
    <t>9日目</t>
    <rPh sb="1" eb="2">
      <t>ヒ</t>
    </rPh>
    <rPh sb="2" eb="3">
      <t>メ</t>
    </rPh>
    <phoneticPr fontId="4"/>
  </si>
  <si>
    <t>MVBLK-AMW-3JL-59RKE</t>
    <phoneticPr fontId="4"/>
  </si>
  <si>
    <r>
      <t>SETB0179-X02</t>
    </r>
    <r>
      <rPr>
        <b/>
        <sz val="11"/>
        <color indexed="10"/>
        <rFont val="ＭＳ Ｐゴシック"/>
        <family val="3"/>
        <charset val="128"/>
      </rPr>
      <t>-2</t>
    </r>
    <r>
      <rPr>
        <sz val="11"/>
        <color theme="1"/>
        <rFont val="游ゴシック"/>
        <family val="2"/>
        <charset val="128"/>
        <scheme val="minor"/>
      </rPr>
      <t>　ﾜｰｸ治具受け</t>
    </r>
    <phoneticPr fontId="4"/>
  </si>
  <si>
    <t>ノックピン　40本×2+3+3</t>
    <rPh sb="8" eb="9">
      <t>ホン</t>
    </rPh>
    <phoneticPr fontId="4"/>
  </si>
  <si>
    <t>六角穴付きﾎﾞﾙﾄ　 (M4×10)　6本×2　　社内在庫使用</t>
    <rPh sb="20" eb="21">
      <t>ホン</t>
    </rPh>
    <phoneticPr fontId="4"/>
  </si>
  <si>
    <t>WGHSC-30-6-12</t>
    <phoneticPr fontId="4"/>
  </si>
  <si>
    <t>ワークガイド　ストレートタイプ　12個×2</t>
    <rPh sb="18" eb="19">
      <t>コ</t>
    </rPh>
    <phoneticPr fontId="4"/>
  </si>
  <si>
    <t>六角穴付きﾎﾞﾙﾄ　 (M3×8)　24本×2</t>
    <phoneticPr fontId="4"/>
  </si>
  <si>
    <t>MVSHM-3N03004-3GS-N1JWY-L</t>
    <phoneticPr fontId="4"/>
  </si>
  <si>
    <t>SETB0179-X03　ﾜｰｸ治具ﾍﾞｰｽｶﾞｲﾄﾞ</t>
    <phoneticPr fontId="4"/>
  </si>
  <si>
    <t>11/22・仙台営業所着</t>
    <rPh sb="6" eb="12">
      <t>センダイエイギョウショチャク</t>
    </rPh>
    <phoneticPr fontId="4"/>
  </si>
  <si>
    <t>六角穴付皿ボルト　－ステンレス　3本×2×2</t>
    <phoneticPr fontId="4"/>
  </si>
  <si>
    <t>MVBLK-AMW-3JH-EAHGW</t>
    <phoneticPr fontId="4"/>
  </si>
  <si>
    <t>SETB0179-X04　ﾜｰｸ受け1　SH99-NH000_塗布治具A_1×3-600</t>
    <phoneticPr fontId="4"/>
  </si>
  <si>
    <t>MVBLK-AMW-3H1-PTXS2</t>
    <phoneticPr fontId="4"/>
  </si>
  <si>
    <t>SETB0179-X05　ﾜｰｸ受け2　SH99-NH001_塗布治具A_2×3-600</t>
    <phoneticPr fontId="4"/>
  </si>
  <si>
    <t>MVBLK-AMW-3H1-ML4W9</t>
    <phoneticPr fontId="4"/>
  </si>
  <si>
    <t>SETB0179-X06　ﾜｰｸ受け3　SH99-NH002_塗布治具A_5×5-600</t>
    <phoneticPr fontId="4"/>
  </si>
  <si>
    <r>
      <t>ケーブルﾍﾞｱﾕﾆｯﾄ　　　</t>
    </r>
    <r>
      <rPr>
        <b/>
        <sz val="16"/>
        <color indexed="30"/>
        <rFont val="ＭＳ Ｐゴシック"/>
        <family val="3"/>
        <charset val="128"/>
      </rPr>
      <t>JR3603用</t>
    </r>
    <rPh sb="20" eb="21">
      <t>ヨウ</t>
    </rPh>
    <phoneticPr fontId="4"/>
  </si>
  <si>
    <t>SETB-0023-Z24　ケーブルベアヘッド横板金</t>
    <phoneticPr fontId="4"/>
  </si>
  <si>
    <t>MVSHM-3N03002-3GP-PB84X-L</t>
    <phoneticPr fontId="4"/>
  </si>
  <si>
    <r>
      <t>SETB</t>
    </r>
    <r>
      <rPr>
        <b/>
        <sz val="11"/>
        <color indexed="10"/>
        <rFont val="ＭＳ Ｐゴシック"/>
        <family val="3"/>
        <charset val="128"/>
      </rPr>
      <t>-0179</t>
    </r>
    <r>
      <rPr>
        <sz val="11"/>
        <rFont val="ＭＳ Ｐゴシック"/>
        <family val="3"/>
        <charset val="128"/>
      </rPr>
      <t>-Z27　ケーブルベア下板</t>
    </r>
    <phoneticPr fontId="4"/>
  </si>
  <si>
    <t>極薄NSローヘッド ステンレス 表面処理なし</t>
    <phoneticPr fontId="4"/>
  </si>
  <si>
    <t>SETB-0023-Z24に固定</t>
    <rPh sb="14" eb="15">
      <t>コ</t>
    </rPh>
    <phoneticPr fontId="4"/>
  </si>
  <si>
    <t>六角穴付きﾎﾞﾀﾝﾎﾞﾙﾄ　 (M4×15)</t>
    <phoneticPr fontId="4"/>
  </si>
  <si>
    <t>六角穴付きﾎﾞﾙﾄ　 (M4×5)　３本</t>
    <rPh sb="19" eb="20">
      <t>ホン</t>
    </rPh>
    <phoneticPr fontId="4"/>
  </si>
  <si>
    <t>　3個　SETB-0179-Z27とFWZAA-D20-V8-P4.5-H4.5-T7 固定用</t>
    <rPh sb="44" eb="46">
      <t>コテイ</t>
    </rPh>
    <rPh sb="46" eb="47">
      <t>ヨウ</t>
    </rPh>
    <phoneticPr fontId="4"/>
  </si>
  <si>
    <t>ケーブルベア固定用　SETB-0023-Z24、Z27　</t>
    <rPh sb="6" eb="8">
      <t>コテイ</t>
    </rPh>
    <rPh sb="8" eb="9">
      <t>ヨウ</t>
    </rPh>
    <phoneticPr fontId="4"/>
  </si>
  <si>
    <t>ケーブルベア固定用　SETB-0023-Z24</t>
    <rPh sb="6" eb="8">
      <t>コテイ</t>
    </rPh>
    <rPh sb="8" eb="9">
      <t>ヨウ</t>
    </rPh>
    <phoneticPr fontId="4"/>
  </si>
  <si>
    <t>IOｹｰﾌﾞﾙ　関連</t>
    <rPh sb="8" eb="10">
      <t>カンレン</t>
    </rPh>
    <phoneticPr fontId="4"/>
  </si>
  <si>
    <t>KCC7-8700-210226-406</t>
    <phoneticPr fontId="4"/>
  </si>
  <si>
    <t>NOVADOT接続　JR3-SJVC3000-L2000</t>
    <rPh sb="0" eb="9">
      <t>ミラヒチシラカセツゾク</t>
    </rPh>
    <phoneticPr fontId="4"/>
  </si>
  <si>
    <t>日本化学工業株式会社</t>
    <phoneticPr fontId="4"/>
  </si>
  <si>
    <t>145039-X01</t>
    <phoneticPr fontId="4"/>
  </si>
  <si>
    <t>先端ガイド板</t>
    <phoneticPr fontId="4"/>
  </si>
  <si>
    <t>見積No.19763</t>
    <phoneticPr fontId="4"/>
  </si>
  <si>
    <t>新工</t>
    <rPh sb="0" eb="1">
      <t>シン</t>
    </rPh>
    <rPh sb="1" eb="2">
      <t>コウ</t>
    </rPh>
    <phoneticPr fontId="4"/>
  </si>
  <si>
    <t>145039-X02</t>
    <phoneticPr fontId="4"/>
  </si>
  <si>
    <t>シリンジガイド板(5cc)</t>
    <phoneticPr fontId="4"/>
  </si>
  <si>
    <t>見積書あり</t>
    <rPh sb="0" eb="3">
      <t>ミツモリショ</t>
    </rPh>
    <phoneticPr fontId="4"/>
  </si>
  <si>
    <t>145039-X03</t>
  </si>
  <si>
    <t>シリンジガイド板(10cc)</t>
    <phoneticPr fontId="4"/>
  </si>
  <si>
    <t>AS-540(50)</t>
    <phoneticPr fontId="4"/>
  </si>
  <si>
    <t>樹脂スペーサ　50個入／ｾｯﾄ</t>
    <phoneticPr fontId="4"/>
  </si>
  <si>
    <t>見積No.315172-1</t>
    <phoneticPr fontId="4"/>
  </si>
  <si>
    <t>AS-550(50)</t>
    <phoneticPr fontId="4"/>
  </si>
  <si>
    <t>CLJTJ6-D20-L10</t>
    <phoneticPr fontId="4"/>
  </si>
  <si>
    <t>樹脂カラー内ねじタイプ</t>
    <phoneticPr fontId="4"/>
  </si>
  <si>
    <t>210289(NORIKANE)で発注済</t>
    <rPh sb="17" eb="20">
      <t>ハッチュウズミ</t>
    </rPh>
    <phoneticPr fontId="4"/>
  </si>
  <si>
    <t>六角穴付止ネジ</t>
    <rPh sb="0" eb="2">
      <t>ロッカク</t>
    </rPh>
    <rPh sb="2" eb="3">
      <t>アナ</t>
    </rPh>
    <rPh sb="3" eb="4">
      <t>ツキ</t>
    </rPh>
    <rPh sb="4" eb="5">
      <t>ト</t>
    </rPh>
    <phoneticPr fontId="4"/>
  </si>
  <si>
    <t>組立費</t>
    <rPh sb="0" eb="3">
      <t>クミタテヒ</t>
    </rPh>
    <phoneticPr fontId="4"/>
  </si>
  <si>
    <t>フレンテック株式会社</t>
    <phoneticPr fontId="4"/>
  </si>
  <si>
    <t>岸　氏</t>
    <rPh sb="0" eb="1">
      <t>キシ</t>
    </rPh>
    <rPh sb="2" eb="3">
      <t>シ</t>
    </rPh>
    <phoneticPr fontId="4"/>
  </si>
  <si>
    <t>JR3203+SV35DA+ATD300-HZ+IOｹｰﾌﾞﾙ</t>
    <phoneticPr fontId="4"/>
  </si>
  <si>
    <t>SETB0161-A01</t>
    <phoneticPr fontId="4"/>
  </si>
  <si>
    <t>出荷依頼書Ｎｏ</t>
    <phoneticPr fontId="4"/>
  </si>
  <si>
    <t>在庫引当</t>
    <rPh sb="0" eb="2">
      <t>ザイコ</t>
    </rPh>
    <rPh sb="2" eb="4">
      <t>ヒキアテ</t>
    </rPh>
    <phoneticPr fontId="4"/>
  </si>
  <si>
    <t>JR3203　　　 3軸ﾛﾎﾞｯﾄ (内部ｽｲｯﾁ仕様)　　社内在庫</t>
    <rPh sb="19" eb="21">
      <t>ナイブ</t>
    </rPh>
    <rPh sb="30" eb="32">
      <t>シャナイ</t>
    </rPh>
    <rPh sb="32" eb="34">
      <t>ザイコ</t>
    </rPh>
    <phoneticPr fontId="4"/>
  </si>
  <si>
    <r>
      <t>JR3203　　　SRS-S203　</t>
    </r>
    <r>
      <rPr>
        <b/>
        <sz val="11"/>
        <color indexed="10"/>
        <rFont val="ＭＳ Ｐゴシック"/>
        <family val="3"/>
        <charset val="128"/>
      </rPr>
      <t>　</t>
    </r>
    <phoneticPr fontId="4"/>
  </si>
  <si>
    <t>JR3-TB2     JR3000用ﾃｨｰﾁﾝｸﾞﾎﾞｯｸｽ2　　社内在庫</t>
    <rPh sb="18" eb="19">
      <t>ヨウ</t>
    </rPh>
    <rPh sb="34" eb="36">
      <t>シャナイ</t>
    </rPh>
    <rPh sb="36" eb="38">
      <t>ザイコ</t>
    </rPh>
    <phoneticPr fontId="4"/>
  </si>
  <si>
    <t>SRO-TB500　　JR3000用ﾃｨｰﾁﾝｸﾞﾎﾞｯｸｽ2</t>
    <phoneticPr fontId="4"/>
  </si>
  <si>
    <r>
      <t>JR3</t>
    </r>
    <r>
      <rPr>
        <b/>
        <sz val="14"/>
        <color indexed="10"/>
        <rFont val="ＭＳ Ｐゴシック"/>
        <family val="3"/>
        <charset val="128"/>
      </rPr>
      <t>2</t>
    </r>
    <r>
      <rPr>
        <b/>
        <sz val="14"/>
        <color indexed="8"/>
        <rFont val="ＭＳ Ｐゴシック"/>
        <family val="3"/>
        <charset val="128"/>
      </rPr>
      <t>03用Z軸強化ばね　1式（2本）　　</t>
    </r>
    <r>
      <rPr>
        <b/>
        <sz val="14"/>
        <color indexed="10"/>
        <rFont val="ＭＳ Ｐゴシック"/>
        <family val="3"/>
        <charset val="128"/>
      </rPr>
      <t>見積発注願います。</t>
    </r>
    <rPh sb="6" eb="7">
      <t>ヨウ</t>
    </rPh>
    <rPh sb="8" eb="9">
      <t>ジク</t>
    </rPh>
    <rPh sb="9" eb="11">
      <t>キョウカ</t>
    </rPh>
    <rPh sb="15" eb="16">
      <t>シキ</t>
    </rPh>
    <rPh sb="18" eb="19">
      <t>ホン</t>
    </rPh>
    <rPh sb="22" eb="24">
      <t>ミツモリ</t>
    </rPh>
    <rPh sb="24" eb="26">
      <t>ハッチュウ</t>
    </rPh>
    <rPh sb="26" eb="27">
      <t>ネガ</t>
    </rPh>
    <phoneticPr fontId="4"/>
  </si>
  <si>
    <r>
      <t>JR3</t>
    </r>
    <r>
      <rPr>
        <b/>
        <sz val="11"/>
        <color indexed="10"/>
        <rFont val="ＭＳ Ｐゴシック"/>
        <family val="3"/>
        <charset val="128"/>
      </rPr>
      <t>2</t>
    </r>
    <r>
      <rPr>
        <sz val="11"/>
        <color indexed="8"/>
        <rFont val="ＭＳ Ｐゴシック"/>
        <family val="3"/>
        <charset val="128"/>
      </rPr>
      <t>03用　強化ばね　1式（2本）</t>
    </r>
    <rPh sb="6" eb="7">
      <t>ヨウ</t>
    </rPh>
    <rPh sb="8" eb="10">
      <t>キョウカ</t>
    </rPh>
    <rPh sb="14" eb="15">
      <t>シキ</t>
    </rPh>
    <rPh sb="17" eb="18">
      <t>ホン</t>
    </rPh>
    <phoneticPr fontId="4"/>
  </si>
  <si>
    <t>見積№TQ23-0977</t>
    <rPh sb="0" eb="3">
      <t>ミツモリナンバー</t>
    </rPh>
    <phoneticPr fontId="4"/>
  </si>
  <si>
    <t>送料　ばね</t>
    <rPh sb="0" eb="2">
      <t>ソウリョウ</t>
    </rPh>
    <phoneticPr fontId="4"/>
  </si>
  <si>
    <t>ﾂｰﾙ冶具</t>
    <rPh sb="3" eb="4">
      <t>ジ</t>
    </rPh>
    <rPh sb="4" eb="5">
      <t>グ</t>
    </rPh>
    <phoneticPr fontId="4"/>
  </si>
  <si>
    <t>APMMSL-T2-T2-L18</t>
    <phoneticPr fontId="4"/>
  </si>
  <si>
    <t>アソー</t>
    <phoneticPr fontId="4"/>
  </si>
  <si>
    <t xml:space="preserve">BT-1222 </t>
    <phoneticPr fontId="4"/>
  </si>
  <si>
    <t>黄銅製 エースボール3W 3方2面シートLポート（切替用）</t>
    <phoneticPr fontId="4"/>
  </si>
  <si>
    <t>SKMA6-2</t>
    <phoneticPr fontId="4"/>
  </si>
  <si>
    <t>ステンレス管用継手　オネジアダプタ</t>
    <phoneticPr fontId="4"/>
  </si>
  <si>
    <t>MVBLK-AMW-2GL-8MNXZ</t>
    <phoneticPr fontId="4"/>
  </si>
  <si>
    <t>SETB0047-Y02　ﾊﾞﾙﾌﾞﾎﾙﾀﾞﾈｼﾞ固定ﾈｼﾞ式（SV35DA）</t>
    <phoneticPr fontId="4"/>
  </si>
  <si>
    <t>MS3-35</t>
    <phoneticPr fontId="4"/>
  </si>
  <si>
    <t>六角穴付ボルト－ステンレス　　　２本　　在庫</t>
    <rPh sb="17" eb="18">
      <t>ホン</t>
    </rPh>
    <phoneticPr fontId="4"/>
  </si>
  <si>
    <t>六角穴付ボルト－ステンレス　　　1本</t>
    <rPh sb="17" eb="18">
      <t>ホン</t>
    </rPh>
    <phoneticPr fontId="4"/>
  </si>
  <si>
    <t>MVBLK-AMW-3KM-U7FP8</t>
    <phoneticPr fontId="4"/>
  </si>
  <si>
    <t>SETB0161-Y01　ﾂｰﾙ治具ﾌﾞﾗｹｯﾄ</t>
    <phoneticPr fontId="4"/>
  </si>
  <si>
    <t>AJPNGB4-P6.00-B6.0-G4-GC</t>
    <phoneticPr fontId="4"/>
  </si>
  <si>
    <t>位置決めピン 高硬度ステンレス R</t>
    <phoneticPr fontId="4"/>
  </si>
  <si>
    <t>CBSST5-16</t>
    <phoneticPr fontId="4"/>
  </si>
  <si>
    <t>ノックピン　　7本</t>
    <rPh sb="8" eb="9">
      <t>ホン</t>
    </rPh>
    <phoneticPr fontId="4"/>
  </si>
  <si>
    <t xml:space="preserve">RBYW30-30-T10  </t>
    <phoneticPr fontId="4"/>
  </si>
  <si>
    <t>リブ　－通し穴・ザグリ穴　固定寸タイプ－</t>
    <phoneticPr fontId="4"/>
  </si>
  <si>
    <t>SBBSS4-12</t>
    <phoneticPr fontId="4"/>
  </si>
  <si>
    <t>小径頭ボルト　－スタンダード/</t>
    <phoneticPr fontId="4"/>
  </si>
  <si>
    <t>六角穴付ボルト　4本　在庫</t>
    <rPh sb="9" eb="10">
      <t>ホン</t>
    </rPh>
    <rPh sb="11" eb="13">
      <t>ザイコ</t>
    </rPh>
    <phoneticPr fontId="4"/>
  </si>
  <si>
    <t>六角穴付ボルト　2本　在庫</t>
    <rPh sb="9" eb="10">
      <t>ホン</t>
    </rPh>
    <rPh sb="11" eb="13">
      <t>ザイコ</t>
    </rPh>
    <phoneticPr fontId="4"/>
  </si>
  <si>
    <t>MVBLK-AMW-3KM-6XZ2L</t>
    <phoneticPr fontId="4"/>
  </si>
  <si>
    <t>SETB0161-Y02　ﾛﾎﾞｯﾄ固定ﾌﾞﾗｹｯﾄ</t>
    <phoneticPr fontId="4"/>
  </si>
  <si>
    <t>ノックピン　　4本　まとめて発注</t>
    <rPh sb="8" eb="9">
      <t>ホン</t>
    </rPh>
    <rPh sb="14" eb="16">
      <t>ハッチュウ</t>
    </rPh>
    <phoneticPr fontId="4"/>
  </si>
  <si>
    <t>SCB5-14</t>
    <phoneticPr fontId="4"/>
  </si>
  <si>
    <t>MVSHM-3N03052-3KM-267WY</t>
    <phoneticPr fontId="4"/>
  </si>
  <si>
    <t>SETB0161-Y03　ADP300ﾍﾞｰｽＬ字ﾌﾞﾗｹｯﾄ2</t>
  </si>
  <si>
    <t>六角穴付ボルト　　4本</t>
    <rPh sb="10" eb="11">
      <t>ホン</t>
    </rPh>
    <phoneticPr fontId="4"/>
  </si>
  <si>
    <t>MVBLK-AMW-3KM-9ZPXY</t>
    <phoneticPr fontId="4"/>
  </si>
  <si>
    <t>SETB0161-Y04　ADP300ﾍﾞｰｽ</t>
    <phoneticPr fontId="4"/>
  </si>
  <si>
    <t>ノックピン　　6本　まとめて発注</t>
    <rPh sb="8" eb="9">
      <t>ホン</t>
    </rPh>
    <rPh sb="14" eb="16">
      <t>ハッチュウ</t>
    </rPh>
    <phoneticPr fontId="4"/>
  </si>
  <si>
    <t>AC-25-G-6</t>
    <phoneticPr fontId="4"/>
  </si>
  <si>
    <t>ﾄﾒｶﾞﾈ ﾛｯﾄﾞﾎﾞｳ AC-25</t>
    <phoneticPr fontId="4"/>
  </si>
  <si>
    <t>WP43FB53B000</t>
    <phoneticPr fontId="4"/>
  </si>
  <si>
    <t>残量検知ｼﾘﾝﾀﾞ加圧レギュレータユニット</t>
    <rPh sb="0" eb="2">
      <t>ザンリョウ</t>
    </rPh>
    <rPh sb="2" eb="4">
      <t>ケンチ</t>
    </rPh>
    <phoneticPr fontId="4"/>
  </si>
  <si>
    <t>MVSHM-3N02050-32J-7GYH8</t>
    <phoneticPr fontId="4"/>
  </si>
  <si>
    <t>SETB-0073-Z20　ARP20K取付板金3</t>
    <phoneticPr fontId="4"/>
  </si>
  <si>
    <t>MSYL6-M5</t>
    <phoneticPr fontId="4"/>
  </si>
  <si>
    <t>Φ6分岐継手　Ｙタイプ</t>
    <phoneticPr fontId="4"/>
  </si>
  <si>
    <t>Φ6ミニチュアワンタッチ継手</t>
    <phoneticPr fontId="4"/>
  </si>
  <si>
    <t>小型切替バルブ トグルタイプ</t>
    <phoneticPr fontId="4"/>
  </si>
  <si>
    <t xml:space="preserve">Φ6ミニチュアワンタッチ継手 </t>
    <phoneticPr fontId="4"/>
  </si>
  <si>
    <t>MNCNP6-M5</t>
    <phoneticPr fontId="4"/>
  </si>
  <si>
    <t>スリーエム</t>
    <phoneticPr fontId="4"/>
  </si>
  <si>
    <r>
      <t>37103-3101-000FL</t>
    </r>
    <r>
      <rPr>
        <b/>
        <sz val="14"/>
        <color indexed="10"/>
        <rFont val="ＭＳ Ｐゴシック"/>
        <family val="3"/>
        <charset val="128"/>
      </rPr>
      <t>（8ｹ入）</t>
    </r>
    <rPh sb="19" eb="20">
      <t>イ</t>
    </rPh>
    <phoneticPr fontId="4"/>
  </si>
  <si>
    <t>e-CONコネクタ(プラグ)</t>
    <phoneticPr fontId="4"/>
  </si>
  <si>
    <t>SECON-S-U-3-3</t>
    <phoneticPr fontId="4"/>
  </si>
  <si>
    <t>e-CON(ソケット)コネクタ付ケーブル</t>
    <phoneticPr fontId="4"/>
  </si>
  <si>
    <t>ISE20-N-M-M5-L</t>
    <phoneticPr fontId="4"/>
  </si>
  <si>
    <t xml:space="preserve">デジタル圧力スイッチ（SMC） </t>
    <phoneticPr fontId="4"/>
  </si>
  <si>
    <t>ARP20K-01H</t>
    <phoneticPr fontId="4"/>
  </si>
  <si>
    <r>
      <t>逆流機能付直動精密レギュレータ（SMC）　</t>
    </r>
    <r>
      <rPr>
        <b/>
        <sz val="11"/>
        <color indexed="10"/>
        <rFont val="ＭＳ Ｐゴシック"/>
        <family val="3"/>
        <charset val="128"/>
      </rPr>
      <t>0.4MPa</t>
    </r>
    <phoneticPr fontId="4"/>
  </si>
  <si>
    <t>六角穴付きﾎﾞﾙﾄ　 (M3×8)　4本　在庫使用</t>
    <rPh sb="19" eb="20">
      <t>ホン</t>
    </rPh>
    <rPh sb="21" eb="23">
      <t>ザイコ</t>
    </rPh>
    <rPh sb="23" eb="25">
      <t>シヨウ</t>
    </rPh>
    <phoneticPr fontId="4"/>
  </si>
  <si>
    <t>ｹｰﾌﾞﾙベアﾕﾆｯﾄ</t>
    <phoneticPr fontId="4"/>
  </si>
  <si>
    <t>MVSHM-3N02058019030-2MR-PGX8E　　</t>
    <phoneticPr fontId="4"/>
  </si>
  <si>
    <t>9999-1001-Z001　ＪＲ３２０３背面取付板金 Ver3 156732-Z001より変更</t>
    <rPh sb="46" eb="48">
      <t>ヘンコウ</t>
    </rPh>
    <phoneticPr fontId="4"/>
  </si>
  <si>
    <t xml:space="preserve">MVSHM-3N02052013016-2MR-6SJGX  </t>
    <phoneticPr fontId="4"/>
  </si>
  <si>
    <t>155043-Z001　ケーブルキャリア取付板金:</t>
    <phoneticPr fontId="4"/>
  </si>
  <si>
    <t>配管ダクト　280mm  在庫使用</t>
    <rPh sb="13" eb="15">
      <t>ザイコ</t>
    </rPh>
    <rPh sb="15" eb="17">
      <t>シヨウ</t>
    </rPh>
    <phoneticPr fontId="4"/>
  </si>
  <si>
    <t>BCBFS4-10</t>
    <phoneticPr fontId="4"/>
  </si>
  <si>
    <t>六角穴付ボタンボルト　フランジ付タイプ-</t>
    <phoneticPr fontId="4"/>
  </si>
  <si>
    <t>CBSTS4-12</t>
    <phoneticPr fontId="4"/>
  </si>
  <si>
    <t>極低頭六角穴付ボルト-</t>
    <phoneticPr fontId="4"/>
  </si>
  <si>
    <t>37pin I/O端子台</t>
    <rPh sb="9" eb="12">
      <t>タンシダイ</t>
    </rPh>
    <phoneticPr fontId="4"/>
  </si>
  <si>
    <t>PDDJ-PS-JS-37-1.7</t>
    <phoneticPr fontId="4"/>
  </si>
  <si>
    <t>止め金具　2個</t>
    <rPh sb="0" eb="1">
      <t>ト</t>
    </rPh>
    <rPh sb="6" eb="7">
      <t>コ</t>
    </rPh>
    <phoneticPr fontId="4"/>
  </si>
  <si>
    <t>MRB-270</t>
    <phoneticPr fontId="4"/>
  </si>
  <si>
    <t>SZ08F-30-048-25　</t>
    <phoneticPr fontId="4"/>
  </si>
  <si>
    <t>ｹｰﾌﾞﾙキャリア</t>
    <phoneticPr fontId="4"/>
  </si>
  <si>
    <t>金属ワッシャ　Ｔ寸選択・指定タイプ　</t>
    <phoneticPr fontId="4"/>
  </si>
  <si>
    <t>155043-Z001　取付ｽﾍﾟｰｻ</t>
    <rPh sb="12" eb="14">
      <t>トリツケ</t>
    </rPh>
    <phoneticPr fontId="4"/>
  </si>
  <si>
    <t xml:space="preserve">SBCB4-12 </t>
    <phoneticPr fontId="4"/>
  </si>
  <si>
    <t>六角穴付ボタンボルト　－ステンレス</t>
    <phoneticPr fontId="4"/>
  </si>
  <si>
    <t>SFB3-5</t>
    <phoneticPr fontId="4"/>
  </si>
  <si>
    <t>六角穴付皿ボルト　M3×5mm</t>
    <phoneticPr fontId="4"/>
  </si>
  <si>
    <t>ｹｰﾌﾞﾙキャリア　SZ08F-30-048-30固定用</t>
    <rPh sb="25" eb="27">
      <t>コテイ</t>
    </rPh>
    <rPh sb="27" eb="28">
      <t>ヨウ</t>
    </rPh>
    <phoneticPr fontId="4"/>
  </si>
  <si>
    <t>六角穴付皿ボルト　M3×6mm</t>
    <phoneticPr fontId="4"/>
  </si>
  <si>
    <t>六角穴付きﾎﾞﾙﾄ　M3×10mm　　4本　在庫使用</t>
    <rPh sb="20" eb="21">
      <t>ホン</t>
    </rPh>
    <rPh sb="22" eb="24">
      <t>ザイコ</t>
    </rPh>
    <rPh sb="24" eb="26">
      <t>シヨウ</t>
    </rPh>
    <phoneticPr fontId="4"/>
  </si>
  <si>
    <t>SLBNR3</t>
    <phoneticPr fontId="4"/>
  </si>
  <si>
    <t>M3ﾅｯﾄ　2個　在庫使用</t>
    <rPh sb="7" eb="8">
      <t>コ</t>
    </rPh>
    <rPh sb="9" eb="11">
      <t>ザイコ</t>
    </rPh>
    <rPh sb="11" eb="13">
      <t>シヨウ</t>
    </rPh>
    <phoneticPr fontId="4"/>
  </si>
  <si>
    <t>ﾐﾆｶｯﾌﾟ（30cc）　 在庫使用</t>
    <rPh sb="14" eb="16">
      <t>ザイコ</t>
    </rPh>
    <rPh sb="16" eb="18">
      <t>シヨウ</t>
    </rPh>
    <phoneticPr fontId="4"/>
  </si>
  <si>
    <t>MVBLK-AMW-3KN-CNCR4</t>
    <phoneticPr fontId="4"/>
  </si>
  <si>
    <t>SETB0161-X01　ﾜｰｸ治具ﾍﾞｰｽ</t>
    <phoneticPr fontId="4"/>
  </si>
  <si>
    <t>ﾉｯｸﾋﾟﾝ　φ3-10mm　16本　　　まとめて発注</t>
    <rPh sb="17" eb="18">
      <t>ホン</t>
    </rPh>
    <rPh sb="25" eb="27">
      <t>ハッチュウ</t>
    </rPh>
    <phoneticPr fontId="4"/>
  </si>
  <si>
    <t>MVBLK-MCL-3KN-W6HAB</t>
    <phoneticPr fontId="4"/>
  </si>
  <si>
    <t>SETB0161-X02 ﾜｰｸ位置合せﾌﾞﾛｯｸ1</t>
    <phoneticPr fontId="4"/>
  </si>
  <si>
    <t xml:space="preserve">六角穴付ボルト　　4本 </t>
    <rPh sb="10" eb="11">
      <t>ホン</t>
    </rPh>
    <phoneticPr fontId="4"/>
  </si>
  <si>
    <t>MVBLK-MCL-3KN-5YZ15</t>
    <phoneticPr fontId="4"/>
  </si>
  <si>
    <t>SETB0161-X03 ﾜｰｸ位置合せﾌﾞﾛｯｸ2</t>
    <phoneticPr fontId="4"/>
  </si>
  <si>
    <t>SCB4-35</t>
    <phoneticPr fontId="4"/>
  </si>
  <si>
    <t xml:space="preserve">六角穴付ボルト　　8本 </t>
    <rPh sb="10" eb="11">
      <t>ホン</t>
    </rPh>
    <phoneticPr fontId="4"/>
  </si>
  <si>
    <t>MVBLK-AMW-3KN-RS8TA</t>
    <phoneticPr fontId="4"/>
  </si>
  <si>
    <t>SETB0161-X04 ﾜｰｸｽﾍﾟｰｻ</t>
    <phoneticPr fontId="4"/>
  </si>
  <si>
    <t>SFB4-10</t>
    <phoneticPr fontId="4"/>
  </si>
  <si>
    <t>六角穴付皿ボルト　－ステンレス 6本</t>
    <rPh sb="17" eb="18">
      <t>ホン</t>
    </rPh>
    <phoneticPr fontId="4"/>
  </si>
  <si>
    <t>SLSBG8-20-M4-N4</t>
    <phoneticPr fontId="4"/>
  </si>
  <si>
    <t xml:space="preserve">SETB-0004-Y13 </t>
    <phoneticPr fontId="4"/>
  </si>
  <si>
    <t>ﾀﾌﾞﾃｰﾌﾞﾙ(L120）薄型</t>
    <phoneticPr fontId="4"/>
  </si>
  <si>
    <t>ノックピン　　2本　　まとめて発注</t>
    <rPh sb="8" eb="9">
      <t>ホン</t>
    </rPh>
    <rPh sb="15" eb="17">
      <t>ハッチュウ</t>
    </rPh>
    <phoneticPr fontId="4"/>
  </si>
  <si>
    <t xml:space="preserve">SETB-0004-Y14  </t>
    <phoneticPr fontId="4"/>
  </si>
  <si>
    <t>ｶｰﾄﾘｯﾁﾎﾙﾀﾞ(タブ用）</t>
    <phoneticPr fontId="4"/>
  </si>
  <si>
    <t>CSMKN-SUS-M5-10</t>
    <phoneticPr fontId="4"/>
  </si>
  <si>
    <t>仙台11/27</t>
    <rPh sb="0" eb="2">
      <t>センダイ</t>
    </rPh>
    <phoneticPr fontId="4"/>
  </si>
  <si>
    <t>ATP300-HZ　金属残量ｶｰﾄﾘｯﾁﾎﾙﾀﾞ　全加圧　クランプタイプ</t>
    <rPh sb="10" eb="12">
      <t>キンゾク</t>
    </rPh>
    <rPh sb="12" eb="14">
      <t>ザンリョウ</t>
    </rPh>
    <rPh sb="25" eb="28">
      <t>ゼンカアツ</t>
    </rPh>
    <phoneticPr fontId="4"/>
  </si>
  <si>
    <t>https://www.monotaro.com/p/5183/9426/?t.mpn=cdj2b16-200z-m9ns-b</t>
    <phoneticPr fontId="4"/>
  </si>
  <si>
    <t>仙台11/21</t>
    <rPh sb="0" eb="2">
      <t>センダイ</t>
    </rPh>
    <phoneticPr fontId="4"/>
  </si>
  <si>
    <t>FWRBN-D23-V15-T3</t>
    <phoneticPr fontId="4"/>
  </si>
  <si>
    <t>蓋改良版2　φ75×35H</t>
    <phoneticPr fontId="4"/>
  </si>
  <si>
    <t>管用継手　クランプ</t>
    <phoneticPr fontId="4"/>
  </si>
  <si>
    <t>上部管用継手　クランプＴｙｐｅ</t>
    <phoneticPr fontId="4"/>
  </si>
  <si>
    <t>筒部 アルミパイプ本体</t>
    <phoneticPr fontId="4"/>
  </si>
  <si>
    <t>SNGS2.5S　</t>
    <phoneticPr fontId="4"/>
  </si>
  <si>
    <t>スペーサ　材料</t>
    <phoneticPr fontId="4"/>
  </si>
  <si>
    <t>NO.210738</t>
    <phoneticPr fontId="4"/>
  </si>
  <si>
    <r>
      <t>00000－Y008</t>
    </r>
    <r>
      <rPr>
        <b/>
        <sz val="11"/>
        <color indexed="10"/>
        <rFont val="ＭＳ Ｐゴシック"/>
        <family val="3"/>
        <charset val="128"/>
      </rPr>
      <t>-1</t>
    </r>
    <r>
      <rPr>
        <sz val="11"/>
        <rFont val="ＭＳ Ｐゴシック"/>
        <family val="3"/>
        <charset val="128"/>
      </rPr>
      <t xml:space="preserve"> ﾉｽﾞﾙｶﾞｲﾄﾞ(SH25-0.25-B）</t>
    </r>
    <phoneticPr fontId="4"/>
  </si>
  <si>
    <t>株式会社プロピア(株式会社トクヨシ精機)</t>
    <rPh sb="0" eb="4">
      <t>カブシキガイシャ</t>
    </rPh>
    <rPh sb="9" eb="13">
      <t>カブシキガイシャ</t>
    </rPh>
    <rPh sb="17" eb="19">
      <t>セイキ</t>
    </rPh>
    <phoneticPr fontId="4"/>
  </si>
  <si>
    <t>三和ｺﾈｸﾀ研究所</t>
    <rPh sb="0" eb="2">
      <t>サンワ</t>
    </rPh>
    <rPh sb="6" eb="9">
      <t>ケンキュウショ</t>
    </rPh>
    <phoneticPr fontId="4"/>
  </si>
  <si>
    <t>SCK-1604-R</t>
    <phoneticPr fontId="4"/>
  </si>
  <si>
    <t>SCK 4芯 ﾚｾｸﾀｸﾙ</t>
    <rPh sb="5" eb="6">
      <t>シン</t>
    </rPh>
    <phoneticPr fontId="4"/>
  </si>
  <si>
    <r>
      <rPr>
        <sz val="11"/>
        <rFont val="ＭＳ Ｐゴシック"/>
        <family val="3"/>
        <charset val="128"/>
      </rPr>
      <t>見積No.22-23-01413A 11/28 見積依頼中</t>
    </r>
    <rPh sb="24" eb="26">
      <t>ミツ</t>
    </rPh>
    <rPh sb="26" eb="28">
      <t>イライ</t>
    </rPh>
    <rPh sb="28" eb="29">
      <t>ナカ</t>
    </rPh>
    <phoneticPr fontId="4"/>
  </si>
  <si>
    <t>見積No.22-23-01413A</t>
    <rPh sb="0" eb="2">
      <t>ミツモリ</t>
    </rPh>
    <phoneticPr fontId="4"/>
  </si>
  <si>
    <t>PLT-164-P-R</t>
    <phoneticPr fontId="4"/>
  </si>
  <si>
    <t>PLTｺﾈｸﾀ</t>
    <phoneticPr fontId="4"/>
  </si>
  <si>
    <t>210900(NORIKANE)で発注済。</t>
    <rPh sb="17" eb="20">
      <t>ハッチュウズミ</t>
    </rPh>
    <phoneticPr fontId="4"/>
  </si>
  <si>
    <t>AUD-1.5</t>
    <phoneticPr fontId="4"/>
  </si>
  <si>
    <t>φ3.5mmｽﾃﾚｵﾐﾆﾌﾟﾗｸﾞ</t>
    <phoneticPr fontId="4"/>
  </si>
  <si>
    <t>メキシコ展示会</t>
    <rPh sb="4" eb="7">
      <t>テンジカイ</t>
    </rPh>
    <phoneticPr fontId="4"/>
  </si>
  <si>
    <t>ケシール</t>
    <phoneticPr fontId="4"/>
  </si>
  <si>
    <t>000000</t>
    <phoneticPr fontId="4"/>
  </si>
  <si>
    <t>AXA300-HV</t>
    <phoneticPr fontId="4"/>
  </si>
  <si>
    <t>2
ﾂｰﾙｼﾞｸﾞ</t>
    <phoneticPr fontId="4"/>
  </si>
  <si>
    <t>MVBLK-AMW-3HM-WMBS3</t>
  </si>
  <si>
    <t>■SETA0179-Y01(ﾂｰﾙﾌﾟﾚｰﾄ)</t>
    <phoneticPr fontId="4"/>
  </si>
  <si>
    <t>WEB発注済</t>
    <rPh sb="3" eb="5">
      <t>ハッチュウ</t>
    </rPh>
    <rPh sb="5" eb="6">
      <t>スミ</t>
    </rPh>
    <phoneticPr fontId="4"/>
  </si>
  <si>
    <t>NCLA4-10-10</t>
  </si>
  <si>
    <t>ｷﾝｿﾞｸｶﾗｰ</t>
    <phoneticPr fontId="4"/>
  </si>
  <si>
    <t>3
ﾜｰｸｼﾞｸﾞ</t>
    <phoneticPr fontId="4"/>
  </si>
  <si>
    <t>MVBLK-AMW-3HM-7JKLU</t>
  </si>
  <si>
    <t>■SETA0179-X01(ﾍﾞｰｽﾌﾟﾚｰﾄ)</t>
    <phoneticPr fontId="4"/>
  </si>
  <si>
    <t>MVSHM-3N02050-3HM-UET72</t>
  </si>
  <si>
    <t>■SETA0179-X02(突き当てﾌﾟﾚｰﾄ)</t>
    <phoneticPr fontId="4"/>
  </si>
  <si>
    <t>MVSHM-3N01500-3HM-YF1LS</t>
  </si>
  <si>
    <t>■SETA0179-X03(ﾌﾟﾚｰﾄ)</t>
    <phoneticPr fontId="4"/>
  </si>
  <si>
    <t>MVSHM-3N01200-3HM-GWRDW</t>
  </si>
  <si>
    <t>■SETA0179-X04(ｶｯﾌﾟﾌﾟﾚｰﾄ)</t>
    <phoneticPr fontId="4"/>
  </si>
  <si>
    <t>C-PLSBWRK7-30</t>
  </si>
  <si>
    <t>ｴｺﾉﾐｰｼﾘｰｽﾞ_ｼﾁｭｳ</t>
  </si>
  <si>
    <t>CBSTSR4-6</t>
  </si>
  <si>
    <t>ｺﾞｸﾃｲﾄｳﾎﾞﾙﾄ(CBSTSR)</t>
  </si>
  <si>
    <t>HBLSS5-SET</t>
  </si>
  <si>
    <t>ｱﾙﾐﾌﾞﾗｹｯﾄｻﾞｲ</t>
  </si>
  <si>
    <t>HFCB5-2020-S</t>
  </si>
  <si>
    <t>ﾌﾚｰﾑｷｬｯﾌﾟ (HFC)</t>
  </si>
  <si>
    <t>HNTTSN5-5</t>
  </si>
  <si>
    <t>ｱﾙﾐﾌﾚｰﾑﾖｳﾅｯﾄ</t>
  </si>
  <si>
    <t>KNCLSS4-8-15</t>
  </si>
  <si>
    <t>ｷﾝｿﾞｸｶﾗｰ (KNCLSS)</t>
  </si>
  <si>
    <t>MS4-10</t>
  </si>
  <si>
    <t>NFS5-2020-265.0-Z5-XA42.5-XB237.5</t>
  </si>
  <si>
    <t>ｱﾙﾐﾌﾚｰﾑ(NFS5-20__)</t>
  </si>
  <si>
    <t>NFS5-2020-295.0</t>
  </si>
  <si>
    <t>ASONE</t>
    <phoneticPr fontId="4"/>
  </si>
  <si>
    <t>ﾐﾆｶｯﾌﾟ 60ml　5-079-06</t>
    <phoneticPr fontId="4"/>
  </si>
  <si>
    <t>樹脂容器</t>
    <rPh sb="0" eb="4">
      <t>ジュシヨウキ</t>
    </rPh>
    <phoneticPr fontId="4"/>
  </si>
  <si>
    <t>4
電気関係</t>
    <rPh sb="3" eb="7">
      <t>デンキカンケイ</t>
    </rPh>
    <phoneticPr fontId="4"/>
  </si>
  <si>
    <t>MVSHM-3N02002-3HM-EG6YT</t>
  </si>
  <si>
    <t>■SETA0179-Z01(背面ﾌﾟﾚｰﾄ)</t>
  </si>
  <si>
    <t>NEDJL-PS-SB-37-1</t>
  </si>
  <si>
    <t>DB-9SP</t>
  </si>
  <si>
    <t>ｺﾈｸﾀ</t>
  </si>
  <si>
    <t>DE-C8-J9-B21R</t>
  </si>
  <si>
    <t>DSUBﾌｰﾄﾞ</t>
  </si>
  <si>
    <t>株式会社啓愛社</t>
    <rPh sb="0" eb="4">
      <t>カブシキカイシャ</t>
    </rPh>
    <rPh sb="4" eb="7">
      <t>ケイアイシャ</t>
    </rPh>
    <phoneticPr fontId="4"/>
  </si>
  <si>
    <t>原田</t>
    <rPh sb="0" eb="2">
      <t>ハラダ</t>
    </rPh>
    <phoneticPr fontId="4"/>
  </si>
  <si>
    <t>回転数コントローラー表示機能/日本省力に伝える</t>
    <rPh sb="0" eb="2">
      <t>カイテン</t>
    </rPh>
    <rPh sb="2" eb="3">
      <t>カズ</t>
    </rPh>
    <rPh sb="10" eb="12">
      <t>ヒョウジ</t>
    </rPh>
    <rPh sb="12" eb="14">
      <t>キノウ</t>
    </rPh>
    <rPh sb="15" eb="17">
      <t>ニホン</t>
    </rPh>
    <rPh sb="17" eb="19">
      <t>ショウリョク</t>
    </rPh>
    <rPh sb="20" eb="21">
      <t>ツタ</t>
    </rPh>
    <phoneticPr fontId="4"/>
  </si>
  <si>
    <t>22.10.17数量2台用に変更済み</t>
    <rPh sb="8" eb="10">
      <t>スウリョウ</t>
    </rPh>
    <rPh sb="11" eb="12">
      <t>ダイ</t>
    </rPh>
    <rPh sb="12" eb="13">
      <t>ヨウ</t>
    </rPh>
    <rPh sb="14" eb="16">
      <t>ヘンコウ</t>
    </rPh>
    <rPh sb="16" eb="17">
      <t>ズ</t>
    </rPh>
    <phoneticPr fontId="4"/>
  </si>
  <si>
    <t>JR3303-SET02</t>
    <phoneticPr fontId="4"/>
  </si>
  <si>
    <t>先行発注済み➡SET在庫使用</t>
    <rPh sb="0" eb="2">
      <t>センコウ</t>
    </rPh>
    <rPh sb="2" eb="5">
      <t>ハッチュウスミ</t>
    </rPh>
    <rPh sb="10" eb="14">
      <t>ザイコシヨウ</t>
    </rPh>
    <phoneticPr fontId="4"/>
  </si>
  <si>
    <t>日本省力技術研究所</t>
    <phoneticPr fontId="3"/>
  </si>
  <si>
    <t>MGP-0020P-1</t>
    <phoneticPr fontId="3"/>
  </si>
  <si>
    <t>２型スペアギヤポンプ</t>
    <rPh sb="1" eb="2">
      <t>ガタ</t>
    </rPh>
    <phoneticPr fontId="3"/>
  </si>
  <si>
    <t>日本省力技術研究所</t>
    <rPh sb="0" eb="2">
      <t>ニホン</t>
    </rPh>
    <rPh sb="2" eb="4">
      <t>ショウリョク</t>
    </rPh>
    <rPh sb="4" eb="6">
      <t>ギジュツ</t>
    </rPh>
    <rPh sb="6" eb="9">
      <t>ケンキュウショ</t>
    </rPh>
    <phoneticPr fontId="3"/>
  </si>
  <si>
    <t>ID-200N特424-2</t>
    <rPh sb="7" eb="8">
      <t>トク</t>
    </rPh>
    <phoneticPr fontId="3"/>
  </si>
  <si>
    <t>２液混合吐出装置</t>
    <rPh sb="1" eb="2">
      <t>エキ</t>
    </rPh>
    <rPh sb="2" eb="4">
      <t>コンゴウ</t>
    </rPh>
    <rPh sb="4" eb="6">
      <t>トシュツ</t>
    </rPh>
    <rPh sb="6" eb="8">
      <t>ソウチ</t>
    </rPh>
    <phoneticPr fontId="3"/>
  </si>
  <si>
    <t>MC-146-AFA</t>
    <phoneticPr fontId="3"/>
  </si>
  <si>
    <t>ID-200N特424-2込み</t>
    <rPh sb="13" eb="14">
      <t>コ</t>
    </rPh>
    <phoneticPr fontId="4"/>
  </si>
  <si>
    <t>ミキサー</t>
    <phoneticPr fontId="3"/>
  </si>
  <si>
    <t>ミキサーモーター回転数モニター機能</t>
    <rPh sb="8" eb="10">
      <t>カイテン</t>
    </rPh>
    <rPh sb="10" eb="11">
      <t>スウ</t>
    </rPh>
    <rPh sb="15" eb="17">
      <t>キノウ</t>
    </rPh>
    <phoneticPr fontId="4"/>
  </si>
  <si>
    <t>ユニコントロールズ</t>
    <phoneticPr fontId="3"/>
  </si>
  <si>
    <t>制御機材</t>
    <rPh sb="0" eb="2">
      <t>セイギョ</t>
    </rPh>
    <rPh sb="2" eb="4">
      <t>キザイ</t>
    </rPh>
    <phoneticPr fontId="3"/>
  </si>
  <si>
    <t>TB1N-LG</t>
    <phoneticPr fontId="3"/>
  </si>
  <si>
    <t>タンク</t>
    <phoneticPr fontId="3"/>
  </si>
  <si>
    <t>ヒロセ電機</t>
    <rPh sb="3" eb="5">
      <t>デンキ</t>
    </rPh>
    <phoneticPr fontId="3"/>
  </si>
  <si>
    <t>RM15QPS-4PA</t>
    <phoneticPr fontId="4"/>
  </si>
  <si>
    <t>コネクタ</t>
    <phoneticPr fontId="3"/>
  </si>
  <si>
    <t>装置付属の為、発注取消</t>
    <rPh sb="0" eb="4">
      <t>ソウチフゾク</t>
    </rPh>
    <rPh sb="5" eb="6">
      <t>タメ</t>
    </rPh>
    <rPh sb="7" eb="11">
      <t>ハッチュウトリケシ</t>
    </rPh>
    <phoneticPr fontId="4"/>
  </si>
  <si>
    <t>日本省力技研</t>
    <rPh sb="0" eb="4">
      <t>ニホンショウリョク</t>
    </rPh>
    <rPh sb="4" eb="6">
      <t>ギケン</t>
    </rPh>
    <phoneticPr fontId="4"/>
  </si>
  <si>
    <t>MX-112セパレートミキサー</t>
    <phoneticPr fontId="4"/>
  </si>
  <si>
    <t>ID-200N特424-2込み</t>
    <phoneticPr fontId="4"/>
  </si>
  <si>
    <t>モーター付きミキサー</t>
    <rPh sb="4" eb="5">
      <t>ツ</t>
    </rPh>
    <phoneticPr fontId="4"/>
  </si>
  <si>
    <t>コガネイ</t>
    <phoneticPr fontId="3"/>
  </si>
  <si>
    <t>F150-01-BG-F1</t>
    <phoneticPr fontId="3"/>
  </si>
  <si>
    <t>フイルター</t>
    <phoneticPr fontId="3"/>
  </si>
  <si>
    <t>アズワン</t>
    <phoneticPr fontId="3"/>
  </si>
  <si>
    <t>1-2957-01</t>
    <phoneticPr fontId="3"/>
  </si>
  <si>
    <t>カップ</t>
    <phoneticPr fontId="3"/>
  </si>
  <si>
    <t>ミスミ</t>
    <phoneticPr fontId="3"/>
  </si>
  <si>
    <t>NSDJ-PT-SB-37-1.5</t>
    <phoneticPr fontId="4"/>
  </si>
  <si>
    <t>PLCﾛｰﾀﾞｰﾊｰﾈｽ</t>
  </si>
  <si>
    <t>キャンセル不可品</t>
    <rPh sb="5" eb="7">
      <t>フカ</t>
    </rPh>
    <rPh sb="7" eb="8">
      <t>ヒン</t>
    </rPh>
    <phoneticPr fontId="4"/>
  </si>
  <si>
    <t>NSDJ-PT-SB-37-2.5</t>
    <phoneticPr fontId="4"/>
  </si>
  <si>
    <t>追加発注依頼品</t>
    <rPh sb="0" eb="2">
      <t>ツイカ</t>
    </rPh>
    <rPh sb="2" eb="4">
      <t>ハッチュウ</t>
    </rPh>
    <rPh sb="4" eb="6">
      <t>イライ</t>
    </rPh>
    <rPh sb="6" eb="7">
      <t>ヒン</t>
    </rPh>
    <phoneticPr fontId="4"/>
  </si>
  <si>
    <t>9000-300X300X1.0</t>
  </si>
  <si>
    <t>ﾅﾌﾛﾝPTFEｼｰﾄ(ｽｶｲﾌﾞﾄﾞ)</t>
  </si>
  <si>
    <t>CFPNLA4-P6-L2-B2-ML8</t>
  </si>
  <si>
    <t>ｲﾁｷﾞﾒﾋﾟﾝ CFPNLA</t>
  </si>
  <si>
    <t>FAMDS-SUD-T2-A125-B30-L20-F10-H110-N4-J20-V10-S17-NA4-K15</t>
  </si>
  <si>
    <t>FAﾒｶ_ﾊﾞﾝｷﾝ_ﾌﾞﾗｹｯﾄ(FAMDS)</t>
  </si>
  <si>
    <t>IBNC-T0.2-H8-L50-A4.5-X4-P10</t>
  </si>
  <si>
    <t>ｲﾀﾊﾞﾈ IBN_</t>
  </si>
  <si>
    <t>MSH4-10</t>
  </si>
  <si>
    <t>ﾉｯｸﾋﾟﾝ MSH</t>
  </si>
  <si>
    <t>MTCS</t>
  </si>
  <si>
    <t>ｵﾝﾁｮｳｺﾝﾄﾛｰﾗ</t>
  </si>
  <si>
    <t>SLSBWRK7-50</t>
  </si>
  <si>
    <t>ﾛｯｶｸｼﾁｭｳ SLSBWRK</t>
  </si>
  <si>
    <t>XYSPG80</t>
  </si>
  <si>
    <t>ｳｽｶﾞﾀXYｽﾃｰｼﾞ(XYSPG)</t>
  </si>
  <si>
    <t>NMCPMS5</t>
  </si>
  <si>
    <t>ｴｱﾖｳｶﾌﾟﾗ(NMCPMS)</t>
  </si>
  <si>
    <t>BSFFA10A</t>
    <phoneticPr fontId="4"/>
  </si>
  <si>
    <t>ﾎﾞｰﾙﾊﾞﾙﾌﾞ(BSFF)</t>
  </si>
  <si>
    <t>HBLFSL5-C-SSP</t>
  </si>
  <si>
    <t>HBLSS5</t>
  </si>
  <si>
    <t>HFCB5-2020-B</t>
    <phoneticPr fontId="4"/>
  </si>
  <si>
    <t>HFS5-2020-150</t>
  </si>
  <si>
    <t>ｱﾙﾐﾌﾚｰﾑｻﾞｲ</t>
  </si>
  <si>
    <t>HFS5-2020-280</t>
  </si>
  <si>
    <t>HFS5-2020-560</t>
  </si>
  <si>
    <t>HOSBS9N</t>
  </si>
  <si>
    <t>ﾎｰｽﾊﾞﾝﾄﾞ (HOSBS)</t>
  </si>
  <si>
    <t>HOSNS628</t>
  </si>
  <si>
    <t>ﾎｰｽﾖｳｵﾈｼﾞﾆｯﾌﾟﾙ (HOSNS)</t>
  </si>
  <si>
    <t>MBSGN</t>
  </si>
  <si>
    <t>ｶﾝﾂｷﾞﾃ MBSG</t>
  </si>
  <si>
    <t>MCSMSS5</t>
  </si>
  <si>
    <t>ｴｱﾖｳｶﾌﾟﾗ(MCSMSS)</t>
  </si>
  <si>
    <t>MPLGN</t>
  </si>
  <si>
    <t>ｶﾝﾂｷﾞﾃ MPLG</t>
  </si>
  <si>
    <t>MSWTSK2</t>
  </si>
  <si>
    <t>ｽｸﾘｭﾌﾟﾗｸﾞ (MSWTSK)</t>
  </si>
  <si>
    <t>PUJTFL12-1</t>
  </si>
  <si>
    <t>ｼﾞｭｳﾅﾝﾌｯｿﾁｭｰﾌﾞ(PUJTFL)</t>
  </si>
  <si>
    <t>SBCB5-6</t>
  </si>
  <si>
    <t>ﾈｼﾞ CB SCB BCB SBCB GUTB</t>
  </si>
  <si>
    <t>SCB3-8</t>
  </si>
  <si>
    <t>SCB5-8</t>
  </si>
  <si>
    <t>SCB8-15</t>
  </si>
  <si>
    <t>SHNTU5-5</t>
  </si>
  <si>
    <t>ｱﾙﾐﾌﾚｰﾑﾖｳｻｷｲﾚﾊﾞﾈﾅｯﾄ</t>
  </si>
  <si>
    <t>SLBNR8</t>
  </si>
  <si>
    <t>ﾅｯﾄ-ﾀﾝﾋﾟﾝﾊﾝﾊﾞｲ-</t>
  </si>
  <si>
    <t>SRTG6N-1</t>
  </si>
  <si>
    <t>ﾐﾆﾁｭｱｶﾝﾂｷﾞﾃ SRTG</t>
  </si>
  <si>
    <t>SUTCS10A</t>
  </si>
  <si>
    <t>ｺｳｶﾝﾖｳﾂｷﾞﾃ (SUTCS)</t>
  </si>
  <si>
    <t>SUTNR10A</t>
  </si>
  <si>
    <t>ｺｳｶﾝﾖｳﾂｷﾞﾃ (SUTNR)</t>
  </si>
  <si>
    <t>APMTS-T3-T2</t>
  </si>
  <si>
    <t>ｱﾀﾞﾌﾟﾀｰ(APMTS)</t>
  </si>
  <si>
    <t>WSSS10-3-2</t>
  </si>
  <si>
    <t>ｷﾝｿﾞｸﾜｯｼｬ SUS (WSSS)</t>
  </si>
  <si>
    <t>MSEN0.32-1000</t>
  </si>
  <si>
    <t>ﾋﾌｸﾈﾂﾃﾞﾝﾂｲ (MSEN)</t>
  </si>
  <si>
    <t>XCRS60</t>
  </si>
  <si>
    <t>Xｼﾞｸ ﾋｮｳｼﾞｭﾝ(XCRS)</t>
  </si>
  <si>
    <t>MSNDM6-1</t>
  </si>
  <si>
    <t>ｾﾝｻ ﾈｼﾞﾄﾘﾂｹ (MSNDM)</t>
  </si>
  <si>
    <t>MCHK5-30-V100-W40</t>
  </si>
  <si>
    <t>ｶｰﾄﾘｯｼﾞﾋｰﾀｰ ｺﾃｲ (MCHK)</t>
  </si>
  <si>
    <t>NOOS4-10</t>
  </si>
  <si>
    <t>ﾉﾌﾞ</t>
  </si>
  <si>
    <t>SCB4-6</t>
  </si>
  <si>
    <t>APMTS-T1-M5</t>
  </si>
  <si>
    <t>組立時不足品 M4止めネジ 5ｍｍ</t>
    <rPh sb="0" eb="2">
      <t>クミタテ</t>
    </rPh>
    <rPh sb="2" eb="3">
      <t>ジ</t>
    </rPh>
    <rPh sb="3" eb="6">
      <t>フソクヒン</t>
    </rPh>
    <rPh sb="9" eb="10">
      <t>ト</t>
    </rPh>
    <phoneticPr fontId="4"/>
  </si>
  <si>
    <t>止めネジ</t>
    <rPh sb="0" eb="1">
      <t>ト</t>
    </rPh>
    <phoneticPr fontId="4"/>
  </si>
  <si>
    <t>組立時不足品　ヒーター用100V電源ケーブル</t>
    <rPh sb="0" eb="2">
      <t>クミタテ</t>
    </rPh>
    <rPh sb="2" eb="3">
      <t>ジ</t>
    </rPh>
    <rPh sb="3" eb="6">
      <t>フソクヒン</t>
    </rPh>
    <rPh sb="11" eb="12">
      <t>ヨウ</t>
    </rPh>
    <rPh sb="16" eb="18">
      <t>デンゲン</t>
    </rPh>
    <phoneticPr fontId="4"/>
  </si>
  <si>
    <t>電源ケーブル</t>
    <rPh sb="0" eb="2">
      <t>デンゲン</t>
    </rPh>
    <phoneticPr fontId="4"/>
  </si>
  <si>
    <t>CPS20-8-8</t>
    <phoneticPr fontId="4"/>
  </si>
  <si>
    <t>カップリング</t>
    <phoneticPr fontId="4"/>
  </si>
  <si>
    <t>コネクト</t>
    <phoneticPr fontId="3"/>
  </si>
  <si>
    <t>図番：JR-AS00-361-21A　</t>
    <rPh sb="0" eb="2">
      <t>ズバン</t>
    </rPh>
    <phoneticPr fontId="3"/>
  </si>
  <si>
    <t>治具</t>
    <rPh sb="0" eb="2">
      <t>ジグ</t>
    </rPh>
    <phoneticPr fontId="3"/>
  </si>
  <si>
    <t>図番：JR-AS00-361-22A　</t>
    <rPh sb="0" eb="2">
      <t>ズバン</t>
    </rPh>
    <phoneticPr fontId="3"/>
  </si>
  <si>
    <t>図番：JR-AS00-361-23A</t>
    <rPh sb="0" eb="2">
      <t>ズバン</t>
    </rPh>
    <phoneticPr fontId="3"/>
  </si>
  <si>
    <t xml:space="preserve">図番：JR-AS00-361-24A </t>
    <rPh sb="0" eb="2">
      <t>ズバン</t>
    </rPh>
    <phoneticPr fontId="3"/>
  </si>
  <si>
    <t xml:space="preserve">図番：JR-AS00-361-25A </t>
    <rPh sb="0" eb="2">
      <t>ズバン</t>
    </rPh>
    <phoneticPr fontId="3"/>
  </si>
  <si>
    <t>図番：JR-AS00-361-11A　</t>
    <rPh sb="0" eb="2">
      <t>ズバン</t>
    </rPh>
    <phoneticPr fontId="3"/>
  </si>
  <si>
    <t>図番：JR-AS00-361-06A</t>
    <rPh sb="0" eb="2">
      <t>ズバン</t>
    </rPh>
    <phoneticPr fontId="3"/>
  </si>
  <si>
    <t xml:space="preserve">図番：JR-AS00-361-07B </t>
    <rPh sb="0" eb="2">
      <t>ズバン</t>
    </rPh>
    <phoneticPr fontId="3"/>
  </si>
  <si>
    <t>図番：JR-AS00-166-51</t>
    <rPh sb="0" eb="2">
      <t>ズバン</t>
    </rPh>
    <phoneticPr fontId="3"/>
  </si>
  <si>
    <t>図番：JR-AS00-166-52</t>
    <phoneticPr fontId="3"/>
  </si>
  <si>
    <t>ID-200N特426</t>
    <rPh sb="7" eb="8">
      <t>トク</t>
    </rPh>
    <phoneticPr fontId="4"/>
  </si>
  <si>
    <t>2液混合吐出装置</t>
    <rPh sb="1" eb="2">
      <t>エキ</t>
    </rPh>
    <rPh sb="2" eb="4">
      <t>コンゴウ</t>
    </rPh>
    <rPh sb="4" eb="6">
      <t>トシュツ</t>
    </rPh>
    <rPh sb="6" eb="8">
      <t>ソウチ</t>
    </rPh>
    <phoneticPr fontId="3"/>
  </si>
  <si>
    <t>小型簡易密閉タンク(プレート付、ヒーターなし)</t>
    <rPh sb="0" eb="2">
      <t>コガタ</t>
    </rPh>
    <rPh sb="2" eb="4">
      <t>カンイ</t>
    </rPh>
    <rPh sb="4" eb="6">
      <t>ミッペイ</t>
    </rPh>
    <rPh sb="14" eb="15">
      <t>ツキ</t>
    </rPh>
    <phoneticPr fontId="4"/>
  </si>
  <si>
    <t>タンク</t>
    <phoneticPr fontId="4"/>
  </si>
  <si>
    <t>除湿機(乾燥剤ユニット)</t>
    <rPh sb="0" eb="2">
      <t>ジョシツ</t>
    </rPh>
    <rPh sb="4" eb="7">
      <t>カンソウザイ</t>
    </rPh>
    <phoneticPr fontId="4"/>
  </si>
  <si>
    <t>乾燥剤ユニット</t>
    <phoneticPr fontId="4"/>
  </si>
  <si>
    <t>MGP-0020P-1</t>
    <phoneticPr fontId="4"/>
  </si>
  <si>
    <t>2型スペアギヤポンプ</t>
    <rPh sb="1" eb="2">
      <t>カタ</t>
    </rPh>
    <phoneticPr fontId="4"/>
  </si>
  <si>
    <t>MC-146-AFA</t>
    <phoneticPr fontId="4"/>
  </si>
  <si>
    <t>ミキサーカートリッジ</t>
    <phoneticPr fontId="4"/>
  </si>
  <si>
    <t>パナソニック</t>
    <phoneticPr fontId="3"/>
  </si>
  <si>
    <t>ライト</t>
    <phoneticPr fontId="3"/>
  </si>
  <si>
    <t>EX-L212-J</t>
    <phoneticPr fontId="3"/>
  </si>
  <si>
    <t>センサー</t>
    <phoneticPr fontId="3"/>
  </si>
  <si>
    <t>2/20キャンセル</t>
    <phoneticPr fontId="4"/>
  </si>
  <si>
    <t>未定</t>
    <rPh sb="0" eb="2">
      <t>ミテイ</t>
    </rPh>
    <phoneticPr fontId="4"/>
  </si>
  <si>
    <t>CN-24A-C2</t>
    <phoneticPr fontId="3"/>
  </si>
  <si>
    <t>ケーブル</t>
    <phoneticPr fontId="3"/>
  </si>
  <si>
    <t>オムロン</t>
    <phoneticPr fontId="3"/>
  </si>
  <si>
    <t>EE-SPX613</t>
    <phoneticPr fontId="3"/>
  </si>
  <si>
    <t>液面センサー</t>
    <rPh sb="0" eb="2">
      <t>エキメン</t>
    </rPh>
    <phoneticPr fontId="3"/>
  </si>
  <si>
    <t>納期未定の為キャンセル</t>
    <rPh sb="0" eb="4">
      <t>ノウキミテイ</t>
    </rPh>
    <rPh sb="5" eb="6">
      <t>タメ</t>
    </rPh>
    <phoneticPr fontId="4"/>
  </si>
  <si>
    <t>1-2957-01</t>
    <phoneticPr fontId="4"/>
  </si>
  <si>
    <t>カップ</t>
    <phoneticPr fontId="4"/>
  </si>
  <si>
    <t>価格改定</t>
    <rPh sb="0" eb="4">
      <t>カカクカイテイ</t>
    </rPh>
    <phoneticPr fontId="4"/>
  </si>
  <si>
    <t>XM2S-1511</t>
    <phoneticPr fontId="3"/>
  </si>
  <si>
    <t>Dsub15ピン　フード</t>
    <phoneticPr fontId="3"/>
  </si>
  <si>
    <t>HIF6-40D-1.27R</t>
    <phoneticPr fontId="3"/>
  </si>
  <si>
    <t>ハーフピッチMILソケット</t>
    <phoneticPr fontId="3"/>
  </si>
  <si>
    <t>日本省力技研</t>
    <rPh sb="0" eb="4">
      <t>ニホンショウリョク</t>
    </rPh>
    <rPh sb="4" eb="6">
      <t>ギケン</t>
    </rPh>
    <phoneticPr fontId="3"/>
  </si>
  <si>
    <t>RM15QPS-4PA</t>
    <phoneticPr fontId="3"/>
  </si>
  <si>
    <t>コネクタ</t>
    <phoneticPr fontId="4"/>
  </si>
  <si>
    <t>オリエンタルモーター</t>
    <phoneticPr fontId="3"/>
  </si>
  <si>
    <t>ｵﾘﾑﾍﾞｸｽﾀ</t>
    <phoneticPr fontId="3"/>
  </si>
  <si>
    <t>BLM230-A2</t>
    <phoneticPr fontId="3"/>
  </si>
  <si>
    <t>モーター</t>
    <phoneticPr fontId="3"/>
  </si>
  <si>
    <t>BMUD30-A2</t>
    <phoneticPr fontId="3"/>
  </si>
  <si>
    <t>モーターコントローラー</t>
    <phoneticPr fontId="4"/>
  </si>
  <si>
    <t>価格改定 ミネベアより拝借,オリムベクスタ発注品は入荷次第、ミネベアへ返却</t>
    <rPh sb="0" eb="4">
      <t>カカクカイテイ</t>
    </rPh>
    <phoneticPr fontId="4"/>
  </si>
  <si>
    <t>PYFZ-08</t>
    <phoneticPr fontId="3"/>
  </si>
  <si>
    <t>ソケット</t>
    <phoneticPr fontId="3"/>
  </si>
  <si>
    <t>MY2N</t>
    <phoneticPr fontId="3"/>
  </si>
  <si>
    <t>ミニパワーリレー</t>
    <phoneticPr fontId="3"/>
  </si>
  <si>
    <t>ニチアス</t>
    <phoneticPr fontId="3"/>
  </si>
  <si>
    <t>9000-300X300X1.0</t>
    <phoneticPr fontId="3"/>
  </si>
  <si>
    <t>PTFEシート</t>
    <phoneticPr fontId="3"/>
  </si>
  <si>
    <t>CBSSTH4-8</t>
    <phoneticPr fontId="3"/>
  </si>
  <si>
    <t>低頭六角穴付ボルト</t>
    <phoneticPr fontId="3"/>
  </si>
  <si>
    <t>CFPNLA4-P6-L2-B2-ML8</t>
    <phoneticPr fontId="3"/>
  </si>
  <si>
    <t>位置決めピン</t>
    <rPh sb="0" eb="3">
      <t>イチキ</t>
    </rPh>
    <phoneticPr fontId="3"/>
  </si>
  <si>
    <t>IBNC-T0.2-H8-L50-A4.5-X4-P10</t>
    <phoneticPr fontId="3"/>
  </si>
  <si>
    <t>薄板ばね</t>
    <rPh sb="0" eb="2">
      <t>ウスイタ</t>
    </rPh>
    <phoneticPr fontId="3"/>
  </si>
  <si>
    <t>MSH4-10</t>
    <phoneticPr fontId="3"/>
  </si>
  <si>
    <t>ノックピンマイナス公差</t>
    <rPh sb="9" eb="11">
      <t>コウサ</t>
    </rPh>
    <phoneticPr fontId="3"/>
  </si>
  <si>
    <t>MTCS</t>
    <phoneticPr fontId="3"/>
  </si>
  <si>
    <t>温度調節コントローラー</t>
    <rPh sb="0" eb="2">
      <t>オンド</t>
    </rPh>
    <rPh sb="2" eb="4">
      <t>チョウセツ</t>
    </rPh>
    <phoneticPr fontId="3"/>
  </si>
  <si>
    <t>PAAL4H-80-80-2-F55-G55-N4</t>
    <phoneticPr fontId="3"/>
  </si>
  <si>
    <t>カバーパネル</t>
    <phoneticPr fontId="3"/>
  </si>
  <si>
    <t>SLSBRK7-25</t>
    <phoneticPr fontId="3"/>
  </si>
  <si>
    <t>六角支柱</t>
    <rPh sb="0" eb="2">
      <t>ロッカク</t>
    </rPh>
    <rPh sb="2" eb="4">
      <t>シチュウ</t>
    </rPh>
    <phoneticPr fontId="3"/>
  </si>
  <si>
    <t>XYSPG80</t>
    <phoneticPr fontId="3"/>
  </si>
  <si>
    <t>クロスローラ</t>
    <phoneticPr fontId="3"/>
  </si>
  <si>
    <t>AFPBA4-P6.90-L5-B1.5</t>
    <phoneticPr fontId="3"/>
  </si>
  <si>
    <t>位置決めピン</t>
    <phoneticPr fontId="4"/>
  </si>
  <si>
    <t>AQMW10</t>
    <phoneticPr fontId="3"/>
  </si>
  <si>
    <t>支柱クランプ</t>
    <rPh sb="0" eb="2">
      <t>シチュウ</t>
    </rPh>
    <phoneticPr fontId="3"/>
  </si>
  <si>
    <t>CLHNM10</t>
    <phoneticPr fontId="3"/>
  </si>
  <si>
    <t>スタンドブラケット</t>
    <phoneticPr fontId="3"/>
  </si>
  <si>
    <t>JTABS-SUD-A30-B20-T2-X10-Y3.5-G13-M3-L18-V8-S6-W8-NA4-CC1</t>
    <phoneticPr fontId="3"/>
  </si>
  <si>
    <t>ブラケット</t>
    <phoneticPr fontId="3"/>
  </si>
  <si>
    <t>NSQ4</t>
    <phoneticPr fontId="3"/>
  </si>
  <si>
    <t>四角ナット</t>
    <rPh sb="0" eb="2">
      <t>シカク</t>
    </rPh>
    <phoneticPr fontId="3"/>
  </si>
  <si>
    <t>PSSFG10-400</t>
    <phoneticPr fontId="3"/>
  </si>
  <si>
    <t>シャフト</t>
    <phoneticPr fontId="3"/>
  </si>
  <si>
    <t>HBLFSL5-C-SSP</t>
    <phoneticPr fontId="3"/>
  </si>
  <si>
    <t>片リブブラケット</t>
    <rPh sb="0" eb="1">
      <t>カタ</t>
    </rPh>
    <phoneticPr fontId="3"/>
  </si>
  <si>
    <t>HFS5-2020-260</t>
    <phoneticPr fontId="3"/>
  </si>
  <si>
    <t>アルミフレーム</t>
    <phoneticPr fontId="3"/>
  </si>
  <si>
    <t>HFS5-2020-300-TPW</t>
    <phoneticPr fontId="3"/>
  </si>
  <si>
    <t>HFS5-2020-360</t>
    <phoneticPr fontId="3"/>
  </si>
  <si>
    <t>JTAAS-SUD-A300-B200-T2-X10-Y10-G180-N4-L280-S10-W180-NA4-CC2</t>
    <phoneticPr fontId="3"/>
  </si>
  <si>
    <t>NFJNS5-30</t>
    <phoneticPr fontId="3"/>
  </si>
  <si>
    <t>アジャスタパッド</t>
    <phoneticPr fontId="3"/>
  </si>
  <si>
    <t>LR4-302LJBA-RYG</t>
    <phoneticPr fontId="3"/>
  </si>
  <si>
    <t>パトライト</t>
    <phoneticPr fontId="3"/>
  </si>
  <si>
    <t>DB-15SP</t>
    <phoneticPr fontId="3"/>
  </si>
  <si>
    <t>Dsub15ピン　オス</t>
    <phoneticPr fontId="3"/>
  </si>
  <si>
    <t>DB-15SS</t>
    <phoneticPr fontId="3"/>
  </si>
  <si>
    <t>Dsub15ピン　メス</t>
    <phoneticPr fontId="3"/>
  </si>
  <si>
    <t xml:space="preserve">	SUS株式会社</t>
    <phoneticPr fontId="3"/>
  </si>
  <si>
    <t>AIO-M104</t>
    <phoneticPr fontId="3"/>
  </si>
  <si>
    <t>押しボタン</t>
    <rPh sb="0" eb="1">
      <t>オ</t>
    </rPh>
    <phoneticPr fontId="3"/>
  </si>
  <si>
    <t>MAST-SFL-BGR-20-1</t>
    <phoneticPr fontId="3"/>
  </si>
  <si>
    <t>マスターケーブル</t>
    <phoneticPr fontId="3"/>
  </si>
  <si>
    <t>172168-1-20P</t>
    <phoneticPr fontId="3"/>
  </si>
  <si>
    <t>プラグハウジング</t>
    <phoneticPr fontId="3"/>
  </si>
  <si>
    <t>172166-1-20P</t>
    <phoneticPr fontId="3"/>
  </si>
  <si>
    <t>172164-1-20P</t>
    <phoneticPr fontId="3"/>
  </si>
  <si>
    <t>1-480318-0-20P</t>
    <phoneticPr fontId="3"/>
  </si>
  <si>
    <t>ソケットハウジング</t>
    <phoneticPr fontId="3"/>
  </si>
  <si>
    <t>172170-1-20P</t>
    <phoneticPr fontId="3"/>
  </si>
  <si>
    <t>MSEN0.32-1000</t>
    <phoneticPr fontId="3"/>
  </si>
  <si>
    <t>サーミスタ</t>
    <phoneticPr fontId="3"/>
  </si>
  <si>
    <t>温調コントローラー</t>
    <rPh sb="0" eb="2">
      <t>オンチョウ</t>
    </rPh>
    <phoneticPr fontId="3"/>
  </si>
  <si>
    <t>OA-W-15M-07</t>
    <phoneticPr fontId="3"/>
  </si>
  <si>
    <t>ケーブルグラウンド</t>
    <phoneticPr fontId="3"/>
  </si>
  <si>
    <t>XCRS60</t>
    <phoneticPr fontId="3"/>
  </si>
  <si>
    <t>アジャスター</t>
    <phoneticPr fontId="3"/>
  </si>
  <si>
    <t>SLSBWF7-32</t>
    <phoneticPr fontId="3"/>
  </si>
  <si>
    <t>MSNDM6-1</t>
    <phoneticPr fontId="3"/>
  </si>
  <si>
    <t>温度センサ</t>
    <rPh sb="0" eb="2">
      <t>オンド</t>
    </rPh>
    <phoneticPr fontId="3"/>
  </si>
  <si>
    <t>MCHK5-30-V100-W40</t>
    <phoneticPr fontId="3"/>
  </si>
  <si>
    <t>ヒーター</t>
    <phoneticPr fontId="3"/>
  </si>
  <si>
    <t>NOOS4-10</t>
    <phoneticPr fontId="3"/>
  </si>
  <si>
    <t>ローレットノブ</t>
    <phoneticPr fontId="3"/>
  </si>
  <si>
    <t>CPS20-8-8</t>
    <phoneticPr fontId="3"/>
  </si>
  <si>
    <t>カップリング</t>
    <phoneticPr fontId="3"/>
  </si>
  <si>
    <t>MSSFS4-4</t>
  </si>
  <si>
    <t>六角穴止めネジ</t>
    <rPh sb="0" eb="2">
      <t>ロッカク</t>
    </rPh>
    <rPh sb="2" eb="3">
      <t>アナ</t>
    </rPh>
    <rPh sb="3" eb="4">
      <t>ト</t>
    </rPh>
    <phoneticPr fontId="3"/>
  </si>
  <si>
    <t>SCB3-5</t>
    <phoneticPr fontId="3"/>
  </si>
  <si>
    <t>六角ネジ</t>
    <rPh sb="0" eb="2">
      <t>ロッカク</t>
    </rPh>
    <phoneticPr fontId="3"/>
  </si>
  <si>
    <t>SCB3-6</t>
    <phoneticPr fontId="3"/>
  </si>
  <si>
    <t>SCB3-20</t>
    <phoneticPr fontId="3"/>
  </si>
  <si>
    <t>SCB4-6</t>
    <phoneticPr fontId="3"/>
  </si>
  <si>
    <t>SCB4-10</t>
    <phoneticPr fontId="3"/>
  </si>
  <si>
    <t>SCB4-15</t>
    <phoneticPr fontId="3"/>
  </si>
  <si>
    <t>SCB5-10</t>
    <phoneticPr fontId="3"/>
  </si>
  <si>
    <t>JR-AS00-361-05C</t>
    <phoneticPr fontId="3"/>
  </si>
  <si>
    <t>Mixer joint</t>
    <phoneticPr fontId="4"/>
  </si>
  <si>
    <t>JR-AS00-361-21A</t>
    <phoneticPr fontId="4"/>
  </si>
  <si>
    <t>XY base</t>
    <phoneticPr fontId="4"/>
  </si>
  <si>
    <t>JR-AS00-361-22A</t>
    <phoneticPr fontId="4"/>
  </si>
  <si>
    <t>XY base2</t>
    <phoneticPr fontId="4"/>
  </si>
  <si>
    <t>JR-AS00-361-23A</t>
    <phoneticPr fontId="4"/>
  </si>
  <si>
    <t>Pallet base</t>
    <phoneticPr fontId="4"/>
  </si>
  <si>
    <t>JR-AS15-202-04A</t>
    <phoneticPr fontId="4"/>
  </si>
  <si>
    <t>ﾜﾆｽｶｯﾌﾟﾍﾞｰｽ</t>
    <phoneticPr fontId="4"/>
  </si>
  <si>
    <t>JR-AS15-202-05A</t>
    <phoneticPr fontId="4"/>
  </si>
  <si>
    <t>カップポール</t>
    <phoneticPr fontId="4"/>
  </si>
  <si>
    <t>JR-AS15-202-06A</t>
    <phoneticPr fontId="4"/>
  </si>
  <si>
    <t>ﾃﾌﾛﾝ止め板</t>
    <rPh sb="6" eb="7">
      <t>イタ</t>
    </rPh>
    <phoneticPr fontId="4"/>
  </si>
  <si>
    <t>JR-AS50-610-10</t>
    <phoneticPr fontId="4"/>
  </si>
  <si>
    <t>Base1</t>
    <phoneticPr fontId="4"/>
  </si>
  <si>
    <t>JR-AS50-610-20</t>
    <phoneticPr fontId="4"/>
  </si>
  <si>
    <t>Connector Cover</t>
    <phoneticPr fontId="4"/>
  </si>
  <si>
    <t>JR-AS50-610-21</t>
    <phoneticPr fontId="4"/>
  </si>
  <si>
    <t>Connector Cover Joint</t>
    <phoneticPr fontId="4"/>
  </si>
  <si>
    <t>JR-AS50-610-22</t>
    <phoneticPr fontId="4"/>
  </si>
  <si>
    <t>Angle Base</t>
    <phoneticPr fontId="4"/>
  </si>
  <si>
    <t>JR-AS50-610-23</t>
    <phoneticPr fontId="4"/>
  </si>
  <si>
    <t>Angle Base2</t>
    <phoneticPr fontId="4"/>
  </si>
  <si>
    <t>JR-AS50-622-01</t>
    <phoneticPr fontId="4"/>
  </si>
  <si>
    <t>BASE1</t>
    <phoneticPr fontId="4"/>
  </si>
  <si>
    <t>JR-AS00-361-01A</t>
    <phoneticPr fontId="4"/>
  </si>
  <si>
    <t>Mixer base</t>
  </si>
  <si>
    <t>JR-AS00-361-02改A</t>
    <phoneticPr fontId="4"/>
  </si>
  <si>
    <t>Mixer back plate</t>
    <phoneticPr fontId="4"/>
  </si>
  <si>
    <t>JR-AS00-361-03改A</t>
    <phoneticPr fontId="4"/>
  </si>
  <si>
    <t>Motor driver base</t>
    <phoneticPr fontId="4"/>
  </si>
  <si>
    <t>JR-AS00-361-04A</t>
    <phoneticPr fontId="4"/>
  </si>
  <si>
    <t>Mixer cover</t>
    <phoneticPr fontId="4"/>
  </si>
  <si>
    <t>JR-AS00-361-05C</t>
    <phoneticPr fontId="4"/>
  </si>
  <si>
    <t>JR-AS00-361-06A</t>
    <phoneticPr fontId="4"/>
  </si>
  <si>
    <t>Shaft joint</t>
    <phoneticPr fontId="4"/>
  </si>
  <si>
    <t>JR-AS00-361-07B</t>
    <phoneticPr fontId="4"/>
  </si>
  <si>
    <t>Mixer socket</t>
    <phoneticPr fontId="4"/>
  </si>
  <si>
    <r>
      <t xml:space="preserve">%WRFH-4050-221025-7-1B  </t>
    </r>
    <r>
      <rPr>
        <sz val="11"/>
        <color rgb="FFFF0000"/>
        <rFont val="游ゴシック"/>
        <family val="3"/>
        <charset val="128"/>
        <scheme val="minor"/>
      </rPr>
      <t xml:space="preserve"> ※キャンセル済</t>
    </r>
    <rPh sb="31" eb="32">
      <t>スミ</t>
    </rPh>
    <phoneticPr fontId="4"/>
  </si>
  <si>
    <t>ﾄｸﾁｭｳ ﾊｰﾈｽ   (%WRFH)</t>
  </si>
  <si>
    <t>%WRFH-4050-230105-3-1B</t>
    <phoneticPr fontId="4"/>
  </si>
  <si>
    <t>EX-L212</t>
  </si>
  <si>
    <t>ﾋﾞｰﾑｾﾝｻ EX</t>
  </si>
  <si>
    <t>5559-02P</t>
  </si>
  <si>
    <t>5559ｼﾘｰｽﾞ</t>
  </si>
  <si>
    <t>5559-04P</t>
  </si>
  <si>
    <t>5559-06P</t>
  </si>
  <si>
    <t>5559-08P</t>
  </si>
  <si>
    <t>5559-10P</t>
  </si>
  <si>
    <t>5558TL</t>
  </si>
  <si>
    <t>5558ｼﾘｰｽﾞ</t>
  </si>
  <si>
    <t>EX-L212</t>
    <phoneticPr fontId="4"/>
  </si>
  <si>
    <t>ライト発注分より変更　見積№WQ5643354C00</t>
    <rPh sb="3" eb="6">
      <t>ハッチュウブン</t>
    </rPh>
    <rPh sb="8" eb="10">
      <t>ヘンコウ</t>
    </rPh>
    <rPh sb="11" eb="14">
      <t>ミツモリナンバー</t>
    </rPh>
    <phoneticPr fontId="4"/>
  </si>
  <si>
    <t>FS-N41N</t>
    <phoneticPr fontId="4"/>
  </si>
  <si>
    <t>制御機材発注分より変更　見積№18339393</t>
    <rPh sb="0" eb="4">
      <t>セイギョキザイ</t>
    </rPh>
    <rPh sb="4" eb="7">
      <t>ハッチュウブン</t>
    </rPh>
    <rPh sb="9" eb="11">
      <t>ヘンコウ</t>
    </rPh>
    <rPh sb="12" eb="15">
      <t>ミツモリナンバー</t>
    </rPh>
    <phoneticPr fontId="4"/>
  </si>
  <si>
    <t>FS-N42N</t>
    <phoneticPr fontId="4"/>
  </si>
  <si>
    <t>FU-95</t>
    <phoneticPr fontId="4"/>
  </si>
  <si>
    <t>埼玉工業</t>
    <rPh sb="0" eb="4">
      <t>サイタマコウギョウ</t>
    </rPh>
    <phoneticPr fontId="4"/>
  </si>
  <si>
    <t>勝田</t>
    <rPh sb="0" eb="2">
      <t>カツタ</t>
    </rPh>
    <phoneticPr fontId="4"/>
  </si>
  <si>
    <t>JE3303N-BJ</t>
    <phoneticPr fontId="4"/>
  </si>
  <si>
    <t>発注願います。</t>
    <rPh sb="0" eb="3">
      <t>ハッチュウネガ</t>
    </rPh>
    <phoneticPr fontId="4"/>
  </si>
  <si>
    <t>ｵﾌﾞｼｮﾝSW付きｽｲｯﾁﾎﾞｯｸｽ</t>
    <rPh sb="8" eb="9">
      <t>ツ</t>
    </rPh>
    <phoneticPr fontId="4"/>
  </si>
  <si>
    <t>I/O-MT</t>
    <phoneticPr fontId="4"/>
  </si>
  <si>
    <t>ｵﾘｴﾝﾀﾙﾓｰﾀｰ</t>
    <phoneticPr fontId="4"/>
  </si>
  <si>
    <t>ｵﾘﾑﾍﾞｸｽﾀ</t>
    <phoneticPr fontId="4"/>
  </si>
  <si>
    <t>AZM66MK-PS25</t>
    <phoneticPr fontId="4"/>
  </si>
  <si>
    <t>CC030VZRB2</t>
    <phoneticPr fontId="4"/>
  </si>
  <si>
    <t>塗布編集ｿﾌﾄ</t>
  </si>
  <si>
    <t>NWGMC6-STN-SUMB-BL-2</t>
  </si>
  <si>
    <t>Web発注済</t>
    <rPh sb="0" eb="5">
      <t>ウェbハッチュウ</t>
    </rPh>
    <rPh sb="5" eb="6">
      <t>スミ</t>
    </rPh>
    <phoneticPr fontId="4"/>
  </si>
  <si>
    <t>ﾌﾟﾗｲﾑ</t>
    <phoneticPr fontId="4"/>
  </si>
  <si>
    <t>JA009-10042</t>
    <phoneticPr fontId="4"/>
  </si>
  <si>
    <t>SJVC3000-F</t>
    <phoneticPr fontId="4"/>
  </si>
  <si>
    <t>VH3-058</t>
    <phoneticPr fontId="4"/>
  </si>
  <si>
    <t>ﾂｰﾙ治具
18</t>
    <rPh sb="3" eb="5">
      <t>ジグ</t>
    </rPh>
    <phoneticPr fontId="4"/>
  </si>
  <si>
    <t>MVBLK-AMW-3AM-8XXPF-E</t>
  </si>
  <si>
    <t>■SETA0119-Y01(ﾂｰﾙﾌﾟﾚｰﾄ)</t>
  </si>
  <si>
    <t>MVBLK-AMW-3AL-7C4JS-E</t>
  </si>
  <si>
    <t>■SETA0119-Y02(ﾊﾞﾙﾌﾞﾌﾟﾚｰﾄ)</t>
  </si>
  <si>
    <t>CSHSM-ST-M4-6</t>
    <phoneticPr fontId="4"/>
  </si>
  <si>
    <t>CSHZ-SUS-M4-65</t>
  </si>
  <si>
    <t>ﾛｯｶｸｱﾅﾂｷﾎﾞﾙﾄ ｾﾞﾝﾈｼﾞ</t>
  </si>
  <si>
    <t>CUM5-10</t>
  </si>
  <si>
    <t>ｲﾁｷﾞﾒﾋﾟﾝ (CUM)</t>
  </si>
  <si>
    <t>HIPA4H-40-40-10-F30-G30-N4</t>
  </si>
  <si>
    <t>ﾀﾞﾝﾈﾂﾊﾞﾝ  (HIPA)    ｱﾅｶｺｳﾂｷ</t>
  </si>
  <si>
    <t>PEKB4-20</t>
  </si>
  <si>
    <t>ｼﾞｭｼﾎﾞﾙﾄ (PEKB)</t>
  </si>
  <si>
    <t>SSTHWS12</t>
  </si>
  <si>
    <t>ｼｬﾌﾄﾎﾙﾀﾞ SSTHWS</t>
  </si>
  <si>
    <t>PEEK/CB-M4-L25</t>
  </si>
  <si>
    <t xml:space="preserve">ｼﾞｭｼﾎﾞﾙﾄ </t>
    <phoneticPr fontId="4"/>
  </si>
  <si>
    <t>ｹ^-ﾌﾞﾙﾍﾞｱ
18</t>
    <phoneticPr fontId="4"/>
  </si>
  <si>
    <t>MVSHM-3N02052-3AL-D8J9B</t>
  </si>
  <si>
    <t>■SETA0119-CB02(ﾍﾞｱﾌﾟﾚｰﾄ)</t>
  </si>
  <si>
    <t>MVSHM-3N03002-3AL-2WAGF</t>
  </si>
  <si>
    <t>■SETA0119-CB01(ｹｰﾌﾞﾙﾍﾞｱﾍﾞｰｽ)</t>
  </si>
  <si>
    <t>SE08F-30-048-37</t>
  </si>
  <si>
    <t>電気関係
19</t>
    <rPh sb="0" eb="4">
      <t>デンキカンケイ</t>
    </rPh>
    <phoneticPr fontId="4"/>
  </si>
  <si>
    <t>3P-3</t>
  </si>
  <si>
    <t>DNR274-100</t>
  </si>
  <si>
    <t>ESP20-120-24</t>
  </si>
  <si>
    <t>ｽｲｯﾁﾝｸﾞﾃﾞﾝｹﾞﾝ DINﾚｰﾙﾄﾘﾂｹ</t>
  </si>
  <si>
    <t>MVSHM-3N02002-3AM-LHJAS</t>
  </si>
  <si>
    <t>■SETA01119-Z01(背面ﾌﾟﾚｰﾄ)</t>
  </si>
  <si>
    <t>MWI-COM-P10N10</t>
  </si>
  <si>
    <t>ｺﾓﾝﾀﾝｼﾀﾞｲ</t>
  </si>
  <si>
    <t>I/O
20</t>
    <phoneticPr fontId="4"/>
  </si>
  <si>
    <t>DA-15SF-N</t>
  </si>
  <si>
    <t>D SUB､D02､D02-M15 ｼﾘｰｽﾞ</t>
  </si>
  <si>
    <t>DA-C8-J10-F1-1R</t>
  </si>
  <si>
    <t>MWS-MDR50-HT50</t>
  </si>
  <si>
    <t>KCC7-18600-210226-405</t>
  </si>
  <si>
    <t>ﾄｸﾁｭｳﾊｰﾈｽ</t>
  </si>
  <si>
    <t>埼玉工業</t>
    <rPh sb="0" eb="4">
      <t>サイタマコウギョウ</t>
    </rPh>
    <phoneticPr fontId="150"/>
  </si>
  <si>
    <t>勝田</t>
    <rPh sb="0" eb="2">
      <t>カツタ</t>
    </rPh>
    <phoneticPr fontId="150"/>
  </si>
  <si>
    <t>郡山ヒロセ電機</t>
    <rPh sb="0" eb="2">
      <t>コオリヤマ</t>
    </rPh>
    <rPh sb="5" eb="7">
      <t>デンキ</t>
    </rPh>
    <phoneticPr fontId="4"/>
  </si>
  <si>
    <t>山澤（丸山）</t>
    <rPh sb="0" eb="2">
      <t>ヤマサワ</t>
    </rPh>
    <rPh sb="3" eb="5">
      <t>マルヤマ</t>
    </rPh>
    <phoneticPr fontId="4"/>
  </si>
  <si>
    <t>コネクト</t>
    <phoneticPr fontId="4"/>
  </si>
  <si>
    <t>SETH0014-X01</t>
    <phoneticPr fontId="4"/>
  </si>
  <si>
    <t>モーター固定板金</t>
    <rPh sb="4" eb="8">
      <t>コテイバンキン</t>
    </rPh>
    <phoneticPr fontId="4"/>
  </si>
  <si>
    <t>SETH0014-X02</t>
    <phoneticPr fontId="4"/>
  </si>
  <si>
    <t>シャフト固定板金</t>
    <rPh sb="4" eb="6">
      <t>コテイ</t>
    </rPh>
    <rPh sb="6" eb="8">
      <t>バンキン</t>
    </rPh>
    <phoneticPr fontId="4"/>
  </si>
  <si>
    <t>SETH0014-X03</t>
    <phoneticPr fontId="4"/>
  </si>
  <si>
    <t>シャフトホルダ下</t>
    <rPh sb="7" eb="8">
      <t>シタ</t>
    </rPh>
    <phoneticPr fontId="4"/>
  </si>
  <si>
    <t>SETH0014-X04</t>
    <phoneticPr fontId="4"/>
  </si>
  <si>
    <t>シャフトホルダ上</t>
    <rPh sb="7" eb="8">
      <t>ウエ</t>
    </rPh>
    <phoneticPr fontId="4"/>
  </si>
  <si>
    <t>A5052P-K3-400-300-3</t>
  </si>
  <si>
    <t>ｷﾘｲﾀ(A5052P-K)</t>
  </si>
  <si>
    <t>ｱｲﾃﾞｯｸ</t>
  </si>
  <si>
    <t>HW1S-2T22</t>
  </si>
  <si>
    <t>ﾌｧｲ22 HW/ｶﾝﾚﾝ</t>
  </si>
  <si>
    <t>AFPFHNAL6-P6.5-L0-B3-ML6</t>
  </si>
  <si>
    <t>ｲﾁｷﾞﾒﾋﾟﾝ</t>
  </si>
  <si>
    <t>ﾌｼﾞﾃﾞﾝｷｷｷｾｲｷﾞｮ</t>
  </si>
  <si>
    <t>CP30FM-1P010</t>
  </si>
  <si>
    <t>CP30FM-1P001</t>
  </si>
  <si>
    <t>MCR-12B-DC24V</t>
  </si>
  <si>
    <t>ﾃﾞﾝｼﾞｶｲﾍｲｷ_ﾏｸﾞﾈｯﾄｽｲｯﾁ</t>
  </si>
  <si>
    <t>MVVS-B-0.3-20-2</t>
  </si>
  <si>
    <t>ﾊﾝﾖｳｹｰﾌﾞﾙ MVVS</t>
  </si>
  <si>
    <t>ﾊﾟﾅｿﾆｯｸ</t>
  </si>
  <si>
    <t>AXY52000FP</t>
  </si>
  <si>
    <t>PLCｵﾌﾟｼｮﾝ</t>
  </si>
  <si>
    <t>MVSHM-3N02050-39X-FYSPB</t>
  </si>
  <si>
    <t>ﾒｳﾞｨｰ_ﾊﾞﾝｷﾝ</t>
  </si>
  <si>
    <t>OSB-16-100P</t>
  </si>
  <si>
    <t>ｽﾅｯﾌﾟﾌﾞｯｼﾝｸﾞ(ｵｰﾌﾟﾝ)</t>
  </si>
  <si>
    <t>CBSTS6-6</t>
  </si>
  <si>
    <t>ｺﾞｸﾃｲﾄｳﾎﾞﾙﾄ -SUS-CBSTS</t>
  </si>
  <si>
    <t>JPLBS6-P6.5-B3</t>
  </si>
  <si>
    <t>ｲﾁｷﾞﾒﾋﾟﾝ JPLBS</t>
  </si>
  <si>
    <t>JPLRS5-P6-B6.5</t>
  </si>
  <si>
    <t>ｲﾁｷﾞﾒﾋﾟﾝ(JPLRS)</t>
  </si>
  <si>
    <t>JPLRS6-P6.5-B6.5</t>
  </si>
  <si>
    <t>ｲﾁｷﾞﾒﾋﾟﾝ JPLRS</t>
  </si>
  <si>
    <t>MVSHM-3N03002-39K-ZTRAJ</t>
  </si>
  <si>
    <t>MVTUP-ACW-39J-1UC1W</t>
  </si>
  <si>
    <t>ﾒｳﾞｨｰ_ﾏﾙﾓﾉ</t>
  </si>
  <si>
    <t>NKT16-PS-798-298-G-WB2212270309</t>
  </si>
  <si>
    <t>ｽﾁｰﾙ_ﾌﾞﾋﾝｲﾀ_NKT16-PS</t>
  </si>
  <si>
    <t>HW1F-211Q4G</t>
  </si>
  <si>
    <t>ﾌｧｲ22 HWｼﾘｰｽﾞｼｮｳｺｳｾﾚｸﾀｽｲｯﾁ</t>
  </si>
  <si>
    <t>BDHIFS-S-B-20-2</t>
  </si>
  <si>
    <t>MILｿｹｯﾄﾊﾞﾝﾅｲﾊｰﾈｽ</t>
  </si>
  <si>
    <t>MWS-COM-18X2</t>
  </si>
  <si>
    <t>MWS-M20-PT20</t>
  </si>
  <si>
    <t>ECｺﾈｸﾀﾀﾝｼﾀﾞｲ(PB)</t>
  </si>
  <si>
    <t>ﾊﾟﾄﾗｲﾄｶｽｶﾞ</t>
  </si>
  <si>
    <t>T20C04</t>
  </si>
  <si>
    <t>ｸﾐﾀﾝｼﾀﾞｲ ｾﾙﾌｱｯﾌﾟ T､TC</t>
  </si>
  <si>
    <t>T20C03</t>
  </si>
  <si>
    <t>T20C02</t>
  </si>
  <si>
    <t>ESP10-DIN1</t>
  </si>
  <si>
    <t>ｽｲｯﾁﾝｸﾞﾃﾞﾝｹﾞﾝ ｶﾊﾞｰﾂｷ</t>
  </si>
  <si>
    <t>ESP10-50-24</t>
  </si>
  <si>
    <t>ｵﾘｴﾝﾄ</t>
  </si>
  <si>
    <t>RNS-2020</t>
  </si>
  <si>
    <t>ﾉｲｽﾞﾌｨﾙﾀ(ｵﾘｴﾝﾄﾃﾞﾝｼ)</t>
  </si>
  <si>
    <t>PAPD8H-798-298-1.2-F385-G135-N6-U2570B</t>
  </si>
  <si>
    <t>ﾄｿｳﾊﾟﾈﾙ(PAPD_H)</t>
  </si>
  <si>
    <t>PAPD8H-798-798-1.2-F385-G385-N6-U2570B</t>
  </si>
  <si>
    <t>ﾀｷｹﾞﾝｾｲｿﾞｳ</t>
  </si>
  <si>
    <t>C-288-Lﾄﾞｳﾊﾞﾝ</t>
  </si>
  <si>
    <t>ｺｳｷﾞｮｳﾖｳｼﾞｮｳﾏｴ C-288</t>
  </si>
  <si>
    <t>MVSHM-3N03002-39D-DACH9</t>
  </si>
  <si>
    <t>MVSHM-3N03052-39D-A3BYN</t>
  </si>
  <si>
    <t>FWASS-D40-V15-T2</t>
  </si>
  <si>
    <t>ﾌﾘｰﾜｯｼｬ   FWASS</t>
  </si>
  <si>
    <t>ｴﾇﾃｨｰｴﾇ</t>
  </si>
  <si>
    <t>6302ZZ</t>
  </si>
  <si>
    <t>NTN ﾌｶﾐｿﾞﾀﾏｼﾞｸｳｹ 63**</t>
  </si>
  <si>
    <t>HHPTF6-SEP</t>
  </si>
  <si>
    <t>ﾄﾙｸﾁｮｳﾊﾞﾝ ﾁｮｳｾｲﾀｲﾌﾟ(HHPTF)</t>
  </si>
  <si>
    <t>AR30G3L-10E3R</t>
  </si>
  <si>
    <t>ｵｼﾎﾞﾀﾝ ﾌｧｲ30ｼﾘｰｽﾞ</t>
  </si>
  <si>
    <t>AR30G2L-10E3G</t>
  </si>
  <si>
    <t>AR22V2R-02R</t>
  </si>
  <si>
    <t>ｵｼﾎﾞﾀﾝ  ﾌｧｲ22ｼﾘｰｽﾞ</t>
  </si>
  <si>
    <t>UL3P-15A-2</t>
  </si>
  <si>
    <t>HPLAT5</t>
  </si>
  <si>
    <t>ｱｼﾞｬｽﾀﾊﾟｯﾄﾞﾄﾘﾂｹﾌﾟﾚｰﾄ(HPLAT)</t>
  </si>
  <si>
    <t>ｵｵﾉｺﾞﾑｺｳｷﾞｮｳ</t>
  </si>
  <si>
    <t>ABF40-12-50</t>
  </si>
  <si>
    <t>ﾎﾞｳｼﾝｺﾞﾑ</t>
  </si>
  <si>
    <t>HNTT6-6</t>
  </si>
  <si>
    <t>PACK-HNTTSN6-6</t>
  </si>
  <si>
    <t>HBLFSL6</t>
  </si>
  <si>
    <t>NFSL6-3030-794</t>
  </si>
  <si>
    <t>ｱﾙﾐﾌﾚｰﾑ(NFSL6-30__)</t>
  </si>
  <si>
    <t>NFSL6-3030-740</t>
  </si>
  <si>
    <t>NFSL6-3030-355</t>
  </si>
  <si>
    <t>NFSL6-3030-295</t>
  </si>
  <si>
    <t>NFSL6-3030-294</t>
  </si>
  <si>
    <t>NFSL6-3030-240</t>
  </si>
  <si>
    <t>NFSL6-3030-210</t>
  </si>
  <si>
    <t>NFSL6-3030-205</t>
  </si>
  <si>
    <t>NFSL6-3030-192.5</t>
  </si>
  <si>
    <t>HLBC15</t>
  </si>
  <si>
    <t>ﾍﾞｱﾘﾝｸﾞﾅｯﾄ HLBC</t>
  </si>
  <si>
    <t>WASS60-15-3</t>
  </si>
  <si>
    <t>ｷﾝｿﾞｸﾜｯｼｬ WASS</t>
  </si>
  <si>
    <t>WASS30-15-2</t>
  </si>
  <si>
    <t>ｴﾇｴｽｹｲ</t>
  </si>
  <si>
    <t>NSK ｱﾝｷﾞｭﾗﾀﾏｼﾞｸｳｹ 51***</t>
  </si>
  <si>
    <t>B6002ZZ</t>
  </si>
  <si>
    <t>ﾍﾞｱﾘﾝｸﾞ B600_Z</t>
  </si>
  <si>
    <t>UWSD150</t>
  </si>
  <si>
    <t>ﾃﾞｻﾞｲﾝﾄｯﾃ(UWSD)</t>
  </si>
  <si>
    <t>LE-36-DSL</t>
  </si>
  <si>
    <t>ｿﾚﾉｲﾄﾞﾂｷｷｰｽｲｯﾁ LE-36</t>
  </si>
  <si>
    <t>ｽｶﾞﾂﾈｺｳｷﾞｮｳ</t>
  </si>
  <si>
    <t>LOM-B-8</t>
  </si>
  <si>
    <t>ｽﾃｰ LOM</t>
  </si>
  <si>
    <t>LOM-A-8</t>
  </si>
  <si>
    <t>LOM-2235LS</t>
  </si>
  <si>
    <t>ｶｰﾎﾞｰｲ</t>
  </si>
  <si>
    <t>AC-121</t>
  </si>
  <si>
    <t>ｱﾝｼﾝｸｯｼｮﾝﾊｻﾐｺﾐｶﾞﾀ</t>
  </si>
  <si>
    <t>KESF5-8</t>
  </si>
  <si>
    <t>ﾍｲｺｳｷｰ(KESF)</t>
  </si>
  <si>
    <t>KEGF5-23</t>
  </si>
  <si>
    <t>ﾍｲｺｳｷｰ(KEGF)</t>
  </si>
  <si>
    <t>KZEF15-110-T10-P15-LA25-MSB15-KA0-HA23-KB15-HB8-SH</t>
  </si>
  <si>
    <t>ｸﾄﾞｳｼﾞｸ(KZEF)</t>
  </si>
  <si>
    <t>ｺｰｾﾙ</t>
  </si>
  <si>
    <t>PJA600F-24</t>
  </si>
  <si>
    <t>ｽｲｯﾁﾝｸﾞﾃﾞﾝｹﾞﾝ PJAｼﾘｰｽﾞ</t>
  </si>
  <si>
    <t>panasonic</t>
    <phoneticPr fontId="4"/>
  </si>
  <si>
    <t>AFP0RC16MT</t>
    <phoneticPr fontId="4"/>
  </si>
  <si>
    <t>PLC本体</t>
    <rPh sb="3" eb="5">
      <t>ホンタイ</t>
    </rPh>
    <phoneticPr fontId="4"/>
  </si>
  <si>
    <t>AIG703WGN1B2</t>
    <phoneticPr fontId="4"/>
  </si>
  <si>
    <t>タッチパネル</t>
    <phoneticPr fontId="4"/>
  </si>
  <si>
    <t>AIGSGT7JP</t>
    <phoneticPr fontId="4"/>
  </si>
  <si>
    <t>タッチパネルソフト</t>
    <phoneticPr fontId="4"/>
  </si>
  <si>
    <t>AFPSPR7AS</t>
    <phoneticPr fontId="4"/>
  </si>
  <si>
    <t>PLCソフト</t>
    <phoneticPr fontId="4"/>
  </si>
  <si>
    <t>AIGT8162</t>
    <phoneticPr fontId="4"/>
  </si>
  <si>
    <t>PLC接続ケーブル</t>
    <rPh sb="3" eb="5">
      <t>セツゾク</t>
    </rPh>
    <phoneticPr fontId="4"/>
  </si>
  <si>
    <t>オリエンタルモーター</t>
    <phoneticPr fontId="4"/>
  </si>
  <si>
    <t>BLMR5200K-A-F</t>
    <phoneticPr fontId="4"/>
  </si>
  <si>
    <t>ブラシレスモーター</t>
    <phoneticPr fontId="4"/>
  </si>
  <si>
    <t>BLVD-KRD</t>
    <phoneticPr fontId="4"/>
  </si>
  <si>
    <t>モータードライバ</t>
    <phoneticPr fontId="4"/>
  </si>
  <si>
    <t>MCL401415</t>
    <phoneticPr fontId="4"/>
  </si>
  <si>
    <t>LC03D06A</t>
    <phoneticPr fontId="4"/>
  </si>
  <si>
    <t>CCM020B1AAF</t>
    <phoneticPr fontId="4"/>
  </si>
  <si>
    <t>接続ケーブル</t>
    <rPh sb="0" eb="2">
      <t>セツゾク</t>
    </rPh>
    <phoneticPr fontId="4"/>
  </si>
  <si>
    <t>ｴｽﾕｰｴｽ</t>
  </si>
  <si>
    <t>misumi</t>
    <phoneticPr fontId="4"/>
  </si>
  <si>
    <t>SFJ-A03</t>
  </si>
  <si>
    <t>ｱﾝｸﾞﾙﾌﾞﾗｹｯﾄS</t>
  </si>
  <si>
    <t>HCBM6-10</t>
  </si>
  <si>
    <t>ｶﾊﾞｰﾄﾘﾂｹｶﾝﾚﾝﾌﾞﾋﾝ</t>
  </si>
  <si>
    <t>MVSHM-PN01050-3AR-DL7NN</t>
  </si>
  <si>
    <t>MVSHM-PN01050-3AR-WXBBS</t>
  </si>
  <si>
    <t>MVSHM-3N01550-3AR-8MNNA</t>
  </si>
  <si>
    <t>MVTUP-ACN-3AP-7GDJR</t>
  </si>
  <si>
    <t>MVTUP-ACN-3AP-93P5E</t>
  </si>
  <si>
    <t>MDZW12</t>
  </si>
  <si>
    <t>ﾄﾞﾗｲﾜｯｼｬ(MDZW)</t>
  </si>
  <si>
    <t>HTPA49S3M060-A-H20-QTC30-M4</t>
  </si>
  <si>
    <t>ﾀｲﾐﾝｸﾞﾌﾟｰﾘ S3M</t>
  </si>
  <si>
    <t>BHFL14</t>
  </si>
  <si>
    <t>ﾜﾝｳｪｲｸﾗｯﾁ(BHFL)</t>
  </si>
  <si>
    <t>HTPA49S3M060-B-P14</t>
  </si>
  <si>
    <t>MVSHM-3N02502-3AM-R1YWT</t>
  </si>
  <si>
    <t>HTPA72S3M060-B-P15</t>
  </si>
  <si>
    <t>ﾊｲﾄﾙｸﾀｲﾐﾝｸﾞﾌﾟｰﾘ HTPA__S3M</t>
  </si>
  <si>
    <t>HTPA36S3M060-B-P14</t>
  </si>
  <si>
    <t>HTPA29S3M060-A-P15</t>
  </si>
  <si>
    <t>ﾐﾂﾎﾞｼﾍﾞﾙﾄ</t>
  </si>
  <si>
    <t>60S3M375G</t>
  </si>
  <si>
    <t>ｽｰﾊﾟｰﾄﾙｸﾀｲﾐﾝｸﾞﾍﾞﾙﾄ S3M</t>
  </si>
  <si>
    <t>60S3M339G</t>
  </si>
  <si>
    <t>HTPA36S3M060-B-P15</t>
  </si>
  <si>
    <t>HTPA72S3M060-B-P14</t>
  </si>
  <si>
    <t>60S3M363G</t>
  </si>
  <si>
    <t>SHNTP6-6</t>
  </si>
  <si>
    <t>ｱﾙﾐﾌﾚｰﾑﾖｳﾊﾞﾈﾅｯﾄ</t>
  </si>
  <si>
    <t>eggs</t>
    <phoneticPr fontId="4"/>
  </si>
  <si>
    <t>ビバホーム厚木南</t>
    <rPh sb="5" eb="8">
      <t>アツギミナミ</t>
    </rPh>
    <phoneticPr fontId="4"/>
  </si>
  <si>
    <t>1.0×300×400</t>
    <phoneticPr fontId="4"/>
  </si>
  <si>
    <t>アルミ板</t>
    <rPh sb="3" eb="4">
      <t>イタ</t>
    </rPh>
    <phoneticPr fontId="4"/>
  </si>
  <si>
    <t>ニチフ</t>
    <phoneticPr fontId="4"/>
  </si>
  <si>
    <t>圧着端子φ4</t>
    <rPh sb="0" eb="4">
      <t>アッチャクタンシ</t>
    </rPh>
    <phoneticPr fontId="4"/>
  </si>
  <si>
    <t>圧着端子φ4.5</t>
    <rPh sb="0" eb="4">
      <t>アッチャクタンシ</t>
    </rPh>
    <phoneticPr fontId="4"/>
  </si>
  <si>
    <t>MVSHM-3N01050-3AY-CCD4F</t>
  </si>
  <si>
    <t>作成：2018.02.27</t>
    <rPh sb="0" eb="2">
      <t>サクセイ</t>
    </rPh>
    <phoneticPr fontId="4"/>
  </si>
  <si>
    <t>★SKG(155591)向け 治具・製作品 数量</t>
    <rPh sb="12" eb="13">
      <t>ム</t>
    </rPh>
    <rPh sb="15" eb="17">
      <t>ジグ</t>
    </rPh>
    <rPh sb="18" eb="21">
      <t>セイサクヒン</t>
    </rPh>
    <rPh sb="22" eb="24">
      <t>スウリョウ</t>
    </rPh>
    <phoneticPr fontId="4"/>
  </si>
  <si>
    <t>№</t>
    <phoneticPr fontId="4"/>
  </si>
  <si>
    <t>図　番</t>
    <rPh sb="0" eb="1">
      <t>ズ</t>
    </rPh>
    <rPh sb="2" eb="3">
      <t>バン</t>
    </rPh>
    <phoneticPr fontId="4"/>
  </si>
  <si>
    <t>型　式</t>
    <rPh sb="0" eb="1">
      <t>ガタ</t>
    </rPh>
    <rPh sb="2" eb="3">
      <t>シキ</t>
    </rPh>
    <phoneticPr fontId="4"/>
  </si>
  <si>
    <t>数 量</t>
    <rPh sb="0" eb="1">
      <t>スウ</t>
    </rPh>
    <rPh sb="2" eb="3">
      <t>リョウ</t>
    </rPh>
    <phoneticPr fontId="4"/>
  </si>
  <si>
    <t>備 考</t>
    <rPh sb="0" eb="1">
      <t>ビ</t>
    </rPh>
    <rPh sb="2" eb="3">
      <t>コウ</t>
    </rPh>
    <phoneticPr fontId="4"/>
  </si>
  <si>
    <t>147826-Y01</t>
    <phoneticPr fontId="4"/>
  </si>
  <si>
    <t>ﾂｰﾙ取付板</t>
    <rPh sb="3" eb="5">
      <t>トリツケ</t>
    </rPh>
    <rPh sb="5" eb="6">
      <t>イタ</t>
    </rPh>
    <phoneticPr fontId="4"/>
  </si>
  <si>
    <t>冶具加工品</t>
    <rPh sb="0" eb="2">
      <t>ジグ</t>
    </rPh>
    <rPh sb="2" eb="5">
      <t>カコウヒン</t>
    </rPh>
    <phoneticPr fontId="4"/>
  </si>
  <si>
    <t>740,752,780用ﾎﾙﾀﾞ(P=25)</t>
    <rPh sb="11" eb="12">
      <t>ヨウ</t>
    </rPh>
    <phoneticPr fontId="4"/>
  </si>
  <si>
    <t>150688-Z01</t>
    <phoneticPr fontId="4"/>
  </si>
  <si>
    <t>ｱﾝﾌﾟ固定L板金</t>
    <rPh sb="4" eb="6">
      <t>コテイ</t>
    </rPh>
    <rPh sb="7" eb="9">
      <t>バンキン</t>
    </rPh>
    <phoneticPr fontId="4"/>
  </si>
  <si>
    <t>TJ0040-02-001A</t>
    <phoneticPr fontId="4"/>
  </si>
  <si>
    <t>ﾌﾞｻﾞｰBOX(残検付)</t>
    <rPh sb="9" eb="10">
      <t>ザン</t>
    </rPh>
    <rPh sb="10" eb="11">
      <t>ケン</t>
    </rPh>
    <rPh sb="11" eb="12">
      <t>ツキ</t>
    </rPh>
    <phoneticPr fontId="4"/>
  </si>
  <si>
    <t>製作品</t>
    <rPh sb="0" eb="3">
      <t>セイサクヒン</t>
    </rPh>
    <phoneticPr fontId="4"/>
  </si>
  <si>
    <t>エレマテック</t>
    <phoneticPr fontId="4"/>
  </si>
  <si>
    <t>関口</t>
    <rPh sb="0" eb="2">
      <t>セキグチ</t>
    </rPh>
    <phoneticPr fontId="4"/>
  </si>
  <si>
    <t>■NV-S-Z01A(ﾉｽﾞﾙﾊﾞｷｭｰﾑﾍﾞｰｽ)</t>
    <phoneticPr fontId="4"/>
  </si>
  <si>
    <t>■NV-S-Z02A(ﾉｽﾞﾙﾊﾞｷｭｰﾑﾄｯﾌﾟ)</t>
    <phoneticPr fontId="4"/>
  </si>
  <si>
    <t>ZK2A10J5NL2A-06-B</t>
    <phoneticPr fontId="4"/>
  </si>
  <si>
    <t>真空ｴｼﾞｪｸﾀ</t>
    <rPh sb="0" eb="2">
      <t>シンクウ</t>
    </rPh>
    <phoneticPr fontId="4"/>
  </si>
  <si>
    <t>KQ2H06-M5N</t>
  </si>
  <si>
    <t>【201447-8】の在庫使用</t>
    <rPh sb="11" eb="13">
      <t>ザイコ</t>
    </rPh>
    <rPh sb="13" eb="15">
      <t>シヨウ</t>
    </rPh>
    <phoneticPr fontId="4"/>
  </si>
  <si>
    <t>NSSK32</t>
    <phoneticPr fontId="4"/>
  </si>
  <si>
    <t>Oﾘﾝｸﾞ</t>
    <phoneticPr fontId="4"/>
  </si>
  <si>
    <t>Web発注済み</t>
    <rPh sb="3" eb="6">
      <t>ハッチュウス</t>
    </rPh>
    <phoneticPr fontId="4"/>
  </si>
  <si>
    <t>設計・手配費</t>
    <rPh sb="0" eb="2">
      <t>セッケイ</t>
    </rPh>
    <rPh sb="3" eb="5">
      <t>テハイ</t>
    </rPh>
    <rPh sb="5" eb="6">
      <t>ヒ</t>
    </rPh>
    <phoneticPr fontId="4"/>
  </si>
  <si>
    <t>関西ペイント</t>
    <rPh sb="0" eb="2">
      <t>カンサイ</t>
    </rPh>
    <phoneticPr fontId="4"/>
  </si>
  <si>
    <t>山澤（橋本）</t>
    <rPh sb="0" eb="2">
      <t>ヤマザワ</t>
    </rPh>
    <rPh sb="3" eb="5">
      <t>ハシモト</t>
    </rPh>
    <phoneticPr fontId="4"/>
  </si>
  <si>
    <t>GFS6-3030-500</t>
    <phoneticPr fontId="4"/>
  </si>
  <si>
    <t>発注願います/神奈川営業所に納品をお願い致します</t>
    <rPh sb="0" eb="2">
      <t>ハッチュウ</t>
    </rPh>
    <rPh sb="2" eb="3">
      <t>ネガ</t>
    </rPh>
    <phoneticPr fontId="4"/>
  </si>
  <si>
    <t>1/30・神奈川営業所着</t>
    <rPh sb="5" eb="8">
      <t>カナガワ</t>
    </rPh>
    <rPh sb="8" eb="11">
      <t>エイギョウショ</t>
    </rPh>
    <rPh sb="11" eb="12">
      <t>チャク</t>
    </rPh>
    <phoneticPr fontId="4"/>
  </si>
  <si>
    <t>HFS6-3030-380</t>
    <phoneticPr fontId="4"/>
  </si>
  <si>
    <t>HFS6-3060-500</t>
    <phoneticPr fontId="4"/>
  </si>
  <si>
    <t>HFS6-3060-380</t>
    <phoneticPr fontId="4"/>
  </si>
  <si>
    <t>HNTP6-4</t>
  </si>
  <si>
    <t>アルミフレーム用入れナット</t>
    <rPh sb="7" eb="8">
      <t>ヨウ</t>
    </rPh>
    <rPh sb="8" eb="9">
      <t>イ</t>
    </rPh>
    <phoneticPr fontId="4"/>
  </si>
  <si>
    <t>HNTT6-4</t>
    <phoneticPr fontId="4"/>
  </si>
  <si>
    <t>アルミフレーム用先入れナット</t>
    <rPh sb="7" eb="8">
      <t>ヨウ</t>
    </rPh>
    <rPh sb="8" eb="10">
      <t>サキイ</t>
    </rPh>
    <phoneticPr fontId="4"/>
  </si>
  <si>
    <t>HFC6-3060-B</t>
    <phoneticPr fontId="4"/>
  </si>
  <si>
    <t>アルミフレーム用フレームキャップ</t>
    <rPh sb="7" eb="8">
      <t>ヨウ</t>
    </rPh>
    <phoneticPr fontId="4"/>
  </si>
  <si>
    <t>GFC6-3030-B</t>
    <phoneticPr fontId="4"/>
  </si>
  <si>
    <t>HBLFSN6-SET</t>
    <phoneticPr fontId="4"/>
  </si>
  <si>
    <t>SCSAJ20-8</t>
    <phoneticPr fontId="4"/>
  </si>
  <si>
    <t>セットカラー</t>
    <phoneticPr fontId="4"/>
  </si>
  <si>
    <t>STHRBT20-MB</t>
    <phoneticPr fontId="4"/>
  </si>
  <si>
    <t>シャフトホルダ  -ブラケット型</t>
    <rPh sb="15" eb="16">
      <t>ガタ</t>
    </rPh>
    <phoneticPr fontId="4"/>
  </si>
  <si>
    <t>SHTCTN20</t>
    <phoneticPr fontId="4"/>
  </si>
  <si>
    <t>シャフトホルダ　-Ｔ型</t>
    <phoneticPr fontId="4"/>
  </si>
  <si>
    <t>KSBC20</t>
    <phoneticPr fontId="4"/>
  </si>
  <si>
    <t>支柱クランプ</t>
    <rPh sb="0" eb="2">
      <t>シチュウ</t>
    </rPh>
    <phoneticPr fontId="4"/>
  </si>
  <si>
    <t>PSTS20A-375</t>
    <phoneticPr fontId="4"/>
  </si>
  <si>
    <t>厚肉研磨ステンレスパイプ</t>
    <phoneticPr fontId="4"/>
  </si>
  <si>
    <t>PSTS20A-600</t>
    <phoneticPr fontId="4"/>
  </si>
  <si>
    <t>JTADS-AMW-A220-B60-T5-X8-F204-Y12.5-G35-M6-L75-V70-S22.5-W15-MA6-CC2</t>
    <phoneticPr fontId="4"/>
  </si>
  <si>
    <t>板金　取付板</t>
    <rPh sb="0" eb="2">
      <t>バンキン</t>
    </rPh>
    <rPh sb="3" eb="5">
      <t>トリツケ</t>
    </rPh>
    <rPh sb="5" eb="6">
      <t>イタ</t>
    </rPh>
    <phoneticPr fontId="4"/>
  </si>
  <si>
    <t xml:space="preserve">
PHLM140-20
</t>
    <phoneticPr fontId="4"/>
  </si>
  <si>
    <t>スポークハンドル</t>
    <phoneticPr fontId="4"/>
  </si>
  <si>
    <t>SBPP6-8</t>
    <phoneticPr fontId="4"/>
  </si>
  <si>
    <t>六角穴付止めねじ　ソフトタイプ</t>
    <phoneticPr fontId="4"/>
  </si>
  <si>
    <t>LSNF3</t>
    <phoneticPr fontId="4"/>
  </si>
  <si>
    <t>L型スイベルジョイントプラグ</t>
    <phoneticPr fontId="4"/>
  </si>
  <si>
    <t>EXTGS3-30</t>
    <phoneticPr fontId="4"/>
  </si>
  <si>
    <t>延長継手　</t>
    <phoneticPr fontId="4"/>
  </si>
  <si>
    <t>MC01-2B</t>
    <phoneticPr fontId="4"/>
  </si>
  <si>
    <t>トグルクランプ</t>
    <phoneticPr fontId="4"/>
  </si>
  <si>
    <t>キッツ</t>
    <phoneticPr fontId="4"/>
  </si>
  <si>
    <t>PB(2)-20A</t>
    <phoneticPr fontId="4"/>
  </si>
  <si>
    <t>ステンレス鋼製径違いブッシング継手ねじ込み</t>
    <phoneticPr fontId="4"/>
  </si>
  <si>
    <t>旭有機材</t>
  </si>
  <si>
    <t>AV-HI-CAP-20</t>
    <phoneticPr fontId="4"/>
  </si>
  <si>
    <t>HIキャップ</t>
    <phoneticPr fontId="4"/>
  </si>
  <si>
    <t>2/2・神奈川営業所着</t>
    <rPh sb="4" eb="7">
      <t>カナガワ</t>
    </rPh>
    <rPh sb="7" eb="10">
      <t>エイギョウショ</t>
    </rPh>
    <rPh sb="10" eb="11">
      <t>チャク</t>
    </rPh>
    <phoneticPr fontId="4"/>
  </si>
  <si>
    <t>光</t>
    <rPh sb="0" eb="1">
      <t>ヒカリ</t>
    </rPh>
    <phoneticPr fontId="4"/>
  </si>
  <si>
    <t>KG-280</t>
    <phoneticPr fontId="4"/>
  </si>
  <si>
    <t>ゴム底脚</t>
    <rPh sb="2" eb="3">
      <t>ソコ</t>
    </rPh>
    <rPh sb="3" eb="4">
      <t>アシ</t>
    </rPh>
    <phoneticPr fontId="4"/>
  </si>
  <si>
    <t>鍋屋バイテック</t>
    <rPh sb="0" eb="2">
      <t>ナベヤ</t>
    </rPh>
    <phoneticPr fontId="4"/>
  </si>
  <si>
    <t>LEM-8X32-BK</t>
    <phoneticPr fontId="4"/>
  </si>
  <si>
    <t>プラクランプレバー</t>
    <phoneticPr fontId="4"/>
  </si>
  <si>
    <t>HANWGRR-STU-M5-6</t>
    <phoneticPr fontId="4"/>
  </si>
  <si>
    <t>冷間蝶ボルト</t>
    <phoneticPr fontId="4"/>
  </si>
  <si>
    <t>KBOXDS-AG-2020-PS-WB2301180268</t>
    <phoneticPr fontId="4"/>
  </si>
  <si>
    <t>ボックス</t>
    <phoneticPr fontId="4"/>
  </si>
  <si>
    <t>MRB-110</t>
    <phoneticPr fontId="4"/>
  </si>
  <si>
    <t>オサダ</t>
    <phoneticPr fontId="4"/>
  </si>
  <si>
    <t>OK-147S-5P</t>
    <phoneticPr fontId="4"/>
  </si>
  <si>
    <t>中継端子台 OK-147</t>
    <phoneticPr fontId="4"/>
  </si>
  <si>
    <t>タカチ電機工業</t>
    <rPh sb="3" eb="5">
      <t>デンキ</t>
    </rPh>
    <rPh sb="5" eb="7">
      <t>コウギョウ</t>
    </rPh>
    <phoneticPr fontId="4"/>
  </si>
  <si>
    <t>B10-4</t>
    <phoneticPr fontId="4"/>
  </si>
  <si>
    <t>B型貼付ゴム足・成型タイプ</t>
    <phoneticPr fontId="4"/>
  </si>
  <si>
    <t>ジョー・プリンス竹下</t>
    <phoneticPr fontId="4"/>
  </si>
  <si>
    <t>PG-6 SG-32A</t>
    <phoneticPr fontId="4"/>
  </si>
  <si>
    <t>膜付グロメット</t>
    <phoneticPr fontId="4"/>
  </si>
  <si>
    <t>1/20・神奈川営業所着</t>
    <rPh sb="5" eb="8">
      <t>カナガワ</t>
    </rPh>
    <rPh sb="8" eb="11">
      <t>エイギョウショ</t>
    </rPh>
    <rPh sb="11" eb="12">
      <t>チャク</t>
    </rPh>
    <phoneticPr fontId="4"/>
  </si>
  <si>
    <t>PG-6 SG-50A</t>
    <phoneticPr fontId="4"/>
  </si>
  <si>
    <t>AIO-M207</t>
    <phoneticPr fontId="4"/>
  </si>
  <si>
    <t>スイッチボックス</t>
    <phoneticPr fontId="4"/>
  </si>
  <si>
    <t>アズビル</t>
    <phoneticPr fontId="4"/>
  </si>
  <si>
    <t>冨沢</t>
    <rPh sb="0" eb="2">
      <t>トミザワ</t>
    </rPh>
    <phoneticPr fontId="4"/>
  </si>
  <si>
    <t>JR3304　嵩上げ100mm</t>
    <rPh sb="7" eb="9">
      <t>カサア</t>
    </rPh>
    <phoneticPr fontId="4"/>
  </si>
  <si>
    <t>発注願います 見積HQ22-1109</t>
    <rPh sb="0" eb="3">
      <t>ハッチュウネガ</t>
    </rPh>
    <rPh sb="7" eb="9">
      <t>ミツモリ</t>
    </rPh>
    <phoneticPr fontId="4"/>
  </si>
  <si>
    <t>ﾃｨｰﾁﾝｸﾞﾍﾟﾝﾀﾞﾝﾄ</t>
    <phoneticPr fontId="4"/>
  </si>
  <si>
    <t>在庫品</t>
    <rPh sb="0" eb="3">
      <t>ザイコヒン</t>
    </rPh>
    <phoneticPr fontId="4"/>
  </si>
  <si>
    <t>SETDSUB-N-UL-MP-9</t>
  </si>
  <si>
    <t>Web発注済</t>
    <rPh sb="3" eb="6">
      <t>ハッチュウスミ</t>
    </rPh>
    <phoneticPr fontId="4"/>
  </si>
  <si>
    <t>SETDSUB-N-ML-MP-37</t>
  </si>
  <si>
    <t>AIO-M207</t>
  </si>
  <si>
    <t>S-4545Dｽｲｯﾁ</t>
  </si>
  <si>
    <t>ATD200CW</t>
    <phoneticPr fontId="4"/>
  </si>
  <si>
    <t>SVC720V</t>
    <phoneticPr fontId="4"/>
  </si>
  <si>
    <t>MVBLK-AMW-399-DF6YJ</t>
  </si>
  <si>
    <t>■SETA0118-Y01(ﾂｰﾙﾌﾟﾚｰﾄ)</t>
    <phoneticPr fontId="4"/>
  </si>
  <si>
    <t>MVBLK-AMW-399-W3CLR</t>
  </si>
  <si>
    <t>■SETA0118-Y02(ｶｰﾄﾘｯｼﾞﾎﾙﾀﾞ)</t>
    <phoneticPr fontId="4"/>
  </si>
  <si>
    <t>MVBLK-AMW-3BL-AUCNF</t>
  </si>
  <si>
    <t>■SETA0118-Y02A(ｶｰﾄﾘｯｼﾞﾎﾙﾀﾞ)</t>
    <phoneticPr fontId="4"/>
  </si>
  <si>
    <t>Web発注済</t>
  </si>
  <si>
    <t>MVBLK-AMW-399-9E9HY</t>
  </si>
  <si>
    <t>■SETA0118-Y03(ｶｰﾄﾘｯｼﾞｶﾞｲﾄﾞ)</t>
    <phoneticPr fontId="4"/>
  </si>
  <si>
    <t>CONECT</t>
    <phoneticPr fontId="4"/>
  </si>
  <si>
    <t>■SETA0118-Y04(ﾉｽﾞﾙｶﾞｲﾄﾞ)</t>
    <phoneticPr fontId="4"/>
  </si>
  <si>
    <t>■SETA0118-Y05A(ｼｬﾌﾄｸﾗﾝﾌﾟ)</t>
    <phoneticPr fontId="4"/>
  </si>
  <si>
    <t>■SETA0118-Y05(ｼｬﾌﾄｸﾗﾝﾌﾟ)</t>
  </si>
  <si>
    <t>MVTUP-MCL-399-JD5B5</t>
  </si>
  <si>
    <t>■SETA0118-Y06(ｶｰﾄﾘｯｼﾞﾎﾙﾀﾞ)</t>
  </si>
  <si>
    <t>MVTUP-MCL-3BL-BG7DX</t>
  </si>
  <si>
    <t>■SETA0118-Y06A(ｶｰﾄﾘｯｼﾞﾎﾙﾀﾞ)</t>
    <phoneticPr fontId="4"/>
  </si>
  <si>
    <t>CBSTS5-8</t>
  </si>
  <si>
    <t>NKMS5</t>
  </si>
  <si>
    <t>NKOS5-20</t>
  </si>
  <si>
    <t>TWSSS12-5.5-1</t>
  </si>
  <si>
    <t>ｷﾝｿﾞｸﾜｯｼｬ (TWSSS)</t>
  </si>
  <si>
    <t>MVSHM-3N01000-386-XGJLF</t>
  </si>
  <si>
    <t>■SETA0118-Z03(ｶｯﾌﾟﾌﾟﾚｰﾄ)</t>
  </si>
  <si>
    <t>MVSHM-3N01002-399-G4Z34</t>
  </si>
  <si>
    <t>■SETA0118-Z04(ｶｯﾌﾟﾍﾞｰｽ)</t>
  </si>
  <si>
    <t>NCLSS3-5-10.0</t>
  </si>
  <si>
    <t>5-079-04 30ml</t>
  </si>
  <si>
    <t>ﾐﾆｶｯﾌﾟ</t>
    <phoneticPr fontId="4"/>
  </si>
  <si>
    <t>発注願います</t>
    <rPh sb="0" eb="3">
      <t>ハッチュウネガ</t>
    </rPh>
    <phoneticPr fontId="4"/>
  </si>
  <si>
    <t>■SETA0118-X01A(ﾜｰｸｼﾞｸﾞﾌﾟﾚｰﾄ)</t>
    <phoneticPr fontId="4"/>
  </si>
  <si>
    <t>■SETA0118-X01(ﾜｰｸｼﾞｸﾞﾌﾟﾚｰﾄ)</t>
  </si>
  <si>
    <t>MVBLK-AMW-385-9FDRB</t>
  </si>
  <si>
    <t>■SETA0118-X02(ｶﾞｲﾄﾞ)</t>
  </si>
  <si>
    <t>■SETA0118-X03(位置決めﾌﾞﾛｯｸ)</t>
    <phoneticPr fontId="4"/>
  </si>
  <si>
    <t>RGPTNS10-26-E15.0-A10</t>
  </si>
  <si>
    <t>ﾗﾌｶﾞｲﾄﾞ(RGPTNS)</t>
  </si>
  <si>
    <t>MVSHM-3N02052-385-Y4R9P</t>
  </si>
  <si>
    <t>■JR3303-Z01(ｹｰﾌﾞﾙﾍﾞｱﾌﾟﾚｰﾄ)</t>
  </si>
  <si>
    <t>MVSHM-3N02052-3BM-UUBFD</t>
    <phoneticPr fontId="4"/>
  </si>
  <si>
    <t>MVSHM-3N03002-399-AKXXY</t>
  </si>
  <si>
    <t>■JR3303-Z02(ｹｰﾌﾞﾙﾍﾞｱﾍﾞｰｽ)</t>
  </si>
  <si>
    <t>BDJ3-5</t>
  </si>
  <si>
    <t>ﾊﾞｲﾝﾄﾞｺﾈｼﾞ(BDJ)</t>
  </si>
  <si>
    <t>SE08F-30-048-25</t>
  </si>
  <si>
    <t>C-PLSBWRK7-20</t>
  </si>
  <si>
    <t>【ｴｺﾉﾐｰｼﾘｰｽﾞ】ｼﾁｭｳ</t>
  </si>
  <si>
    <t>C-PLSBWRK7-100</t>
    <phoneticPr fontId="4"/>
  </si>
  <si>
    <t>3/22神奈川着</t>
    <rPh sb="4" eb="7">
      <t>カナガワ</t>
    </rPh>
    <rPh sb="7" eb="8">
      <t>ツ</t>
    </rPh>
    <phoneticPr fontId="4"/>
  </si>
  <si>
    <t>XYZSSG60-C</t>
  </si>
  <si>
    <t>XYZｽﾃｰｼﾞ XYZSSG</t>
  </si>
  <si>
    <t>ヤマリア</t>
    <phoneticPr fontId="4"/>
  </si>
  <si>
    <t>山澤（佐藤）</t>
    <rPh sb="0" eb="2">
      <t>ヤマサワ</t>
    </rPh>
    <rPh sb="3" eb="5">
      <t>サトウ</t>
    </rPh>
    <phoneticPr fontId="4"/>
  </si>
  <si>
    <t>ヘンケルジャパン</t>
    <phoneticPr fontId="4"/>
  </si>
  <si>
    <t>CNST-0024-B</t>
    <phoneticPr fontId="4"/>
  </si>
  <si>
    <t>1/16予定</t>
    <rPh sb="4" eb="6">
      <t>ヨテイ</t>
    </rPh>
    <phoneticPr fontId="4"/>
  </si>
  <si>
    <t>APMTS-T2-T2</t>
    <phoneticPr fontId="4"/>
  </si>
  <si>
    <t>継ぎ手</t>
    <rPh sb="0" eb="1">
      <t>ツ</t>
    </rPh>
    <rPh sb="2" eb="3">
      <t>テ</t>
    </rPh>
    <phoneticPr fontId="4"/>
  </si>
  <si>
    <t>2/27.吉本ｻﾝへ</t>
    <rPh sb="5" eb="7">
      <t>ヨシモト</t>
    </rPh>
    <phoneticPr fontId="4"/>
  </si>
  <si>
    <t>APMMS-T2-T2</t>
    <phoneticPr fontId="4"/>
  </si>
  <si>
    <t>三井機工</t>
    <rPh sb="0" eb="2">
      <t>ミツイ</t>
    </rPh>
    <rPh sb="2" eb="4">
      <t>キコウ</t>
    </rPh>
    <phoneticPr fontId="4"/>
  </si>
  <si>
    <t>磯部</t>
    <rPh sb="0" eb="2">
      <t>イソベ</t>
    </rPh>
    <phoneticPr fontId="4"/>
  </si>
  <si>
    <t>遠藤製作所</t>
    <rPh sb="0" eb="2">
      <t>エンドウ</t>
    </rPh>
    <rPh sb="2" eb="5">
      <t>セイサクジョ</t>
    </rPh>
    <phoneticPr fontId="4"/>
  </si>
  <si>
    <t>155127-Z09</t>
  </si>
  <si>
    <t>30/55cc充填レベルプラグ</t>
    <rPh sb="7" eb="9">
      <t>ジュウテン</t>
    </rPh>
    <phoneticPr fontId="4"/>
  </si>
  <si>
    <t>丸和電子</t>
    <rPh sb="0" eb="4">
      <t>マルワデンシ</t>
    </rPh>
    <phoneticPr fontId="4"/>
  </si>
  <si>
    <t>田中</t>
    <rPh sb="0" eb="2">
      <t>タナカ</t>
    </rPh>
    <phoneticPr fontId="4"/>
  </si>
  <si>
    <t>AXA400-SV</t>
    <phoneticPr fontId="4"/>
  </si>
  <si>
    <t>MSQB20A-M9N</t>
  </si>
  <si>
    <t>ﾛｰﾀﾘﾃｰﾌﾞﾙ</t>
    <phoneticPr fontId="4"/>
  </si>
  <si>
    <t>3
ﾂｰﾙｼﾞｸﾞ</t>
    <phoneticPr fontId="4"/>
  </si>
  <si>
    <t>MVBLK-AMW-39G-EWGY2</t>
  </si>
  <si>
    <t>■SETA0126-Y01(ﾂｰﾙﾌﾟﾚｰﾄ)</t>
  </si>
  <si>
    <t>MVBLK-AMW-39F-BZKZN</t>
  </si>
  <si>
    <t>■SETA0126-Y02(ｼﾘﾝﾀﾞﾌﾟﾚｰﾄ)</t>
    <phoneticPr fontId="4"/>
  </si>
  <si>
    <t>■SETA0126-Y03(変換ﾌﾟﾚｰﾄ)</t>
  </si>
  <si>
    <t>MVBLK-AMW-39F-HLMUY</t>
  </si>
  <si>
    <t>■SSTT0357(SV70ﾎﾙﾀﾞ)</t>
    <phoneticPr fontId="4"/>
  </si>
  <si>
    <t>MVSHM-3N01050-39F-TWZM1</t>
  </si>
  <si>
    <t>■SSTT0358(SV70ﾎﾙﾀﾞﾌﾟﾚｰﾄ)</t>
  </si>
  <si>
    <t>ﾜﾝﾀｯﾁﾂｷﾞﾃ(BSLG)</t>
  </si>
  <si>
    <t>CSHSM-ST-M4-6</t>
  </si>
  <si>
    <t>HBLTS6-5</t>
  </si>
  <si>
    <t>ｹｲﾁｶﾞｲﾌﾞﾗｹｯﾄ</t>
  </si>
  <si>
    <t>SPSNN6-M5</t>
  </si>
  <si>
    <t>ｽﾋﾟｰﾄﾞｺﾝﾄﾛｰﾗ(SPSNN)</t>
  </si>
  <si>
    <t>SSFHR10-45.0</t>
  </si>
  <si>
    <t>ｶｲﾃﾝｼﾞｸ(SSFHR)</t>
  </si>
  <si>
    <t>SSTHWC10</t>
  </si>
  <si>
    <t>ｼｬﾌﾄﾎﾙﾀﾞ SSTHWC</t>
  </si>
  <si>
    <t>SKTGLK6-1</t>
  </si>
  <si>
    <t>ｽﾃﾝﾚｽｶﾝﾂｷﾞﾃ (SKTGLK)</t>
  </si>
  <si>
    <t>MSELL6-1</t>
  </si>
  <si>
    <t>MSELL6-2</t>
  </si>
  <si>
    <t>AW20-01BG-R-A</t>
  </si>
  <si>
    <t>ﾌｨﾙﾀﾚｷﾞｭﾚｰﾀ</t>
    <phoneticPr fontId="4"/>
  </si>
  <si>
    <t>JJ5SY3-40-02U-C6</t>
  </si>
  <si>
    <t>ﾏﾆﾎｰﾙﾄﾞﾍﾞｰｽ</t>
    <phoneticPr fontId="4"/>
  </si>
  <si>
    <t>*JSY3240T-5LZE</t>
    <phoneticPr fontId="4"/>
  </si>
  <si>
    <t>5ﾎﾟｰﾄ電磁弁</t>
    <rPh sb="5" eb="8">
      <t>デンジベン</t>
    </rPh>
    <phoneticPr fontId="4"/>
  </si>
  <si>
    <t>*JSY31M-26-1A</t>
    <phoneticPr fontId="4"/>
  </si>
  <si>
    <t>AN15-02</t>
    <phoneticPr fontId="4"/>
  </si>
  <si>
    <t>3
I/O</t>
    <phoneticPr fontId="4"/>
  </si>
  <si>
    <t>ESAW-TCM310-5P</t>
  </si>
  <si>
    <t>ﾌﾞﾛｯｸﾀﾝｼﾀﾞｲ(PB)</t>
  </si>
  <si>
    <t>MVSHM-3N03002-39F-76GMG</t>
  </si>
  <si>
    <t>■SETA0126-Z01(背面ﾌﾟﾚｰﾄ)</t>
  </si>
  <si>
    <t>3
捨て打ちｶｯﾌﾟ</t>
    <rPh sb="3" eb="4">
      <t>ス</t>
    </rPh>
    <rPh sb="5" eb="6">
      <t>ウ</t>
    </rPh>
    <phoneticPr fontId="4"/>
  </si>
  <si>
    <t>ﾁｮｳﾅｯﾄ</t>
  </si>
  <si>
    <t>SFB3-5</t>
  </si>
  <si>
    <t>ﾛｯｶｸｱﾅﾂｷｻﾗﾎﾞﾙﾄ(SFB)</t>
  </si>
  <si>
    <t>MVSHM-3N03054-39F-J1BG6</t>
  </si>
  <si>
    <t>■SETA0126-P01(ﾎﾙﾀﾞ)</t>
  </si>
  <si>
    <t>MVSHM-3N02050-39F-SKNE5</t>
  </si>
  <si>
    <t>■SETA0126-P02(ｶｯﾌﾟﾎﾙﾀﾞ)</t>
  </si>
  <si>
    <t>MVSHM-3N03002-39F-9K3U3</t>
  </si>
  <si>
    <t>■SETA0126-P03(ﾍﾞｰｽﾌﾟﾚｰﾄ)</t>
  </si>
  <si>
    <t>MVSHM-3N02050-39F-YM3JW</t>
  </si>
  <si>
    <t>■SETA0126-P04(連結ﾌﾟﾚｰﾄ)</t>
  </si>
  <si>
    <t>樹脂容器(ﾐﾆｶｯﾌﾟ)</t>
    <rPh sb="0" eb="4">
      <t>ジュシヨウキ</t>
    </rPh>
    <phoneticPr fontId="4"/>
  </si>
  <si>
    <t>UC-0206</t>
  </si>
  <si>
    <t>ｽﾃﾝﾚｽ ﾛｯｶｸｱﾅﾂﾞｹｹﾎﾞﾙﾄ</t>
  </si>
  <si>
    <t>SLBNR2</t>
  </si>
  <si>
    <t>RSSCB4-12</t>
  </si>
  <si>
    <t>SUS316ﾛｯｶｸﾎﾞﾙﾄｰﾀﾝﾋﾟﾝ ｺﾊﾞｺｰ</t>
  </si>
  <si>
    <t>SVC720F</t>
    <phoneticPr fontId="4"/>
  </si>
  <si>
    <t>SVEM720</t>
    <phoneticPr fontId="4"/>
  </si>
  <si>
    <t>ｲﾀ_ﾌﾞﾗｹｯﾄ/ﾄﾘﾂｹｲﾀ-JTDA-</t>
  </si>
  <si>
    <t>ｼﾑ  ASFCS</t>
  </si>
  <si>
    <t>12
作業費</t>
    <rPh sb="3" eb="6">
      <t>サギョウヒ</t>
    </rPh>
    <phoneticPr fontId="4"/>
  </si>
  <si>
    <t>MVBLK-AMW-3B4-L3G4K</t>
    <phoneticPr fontId="4"/>
  </si>
  <si>
    <t>■SETA0126-Y01A(ﾂｰﾙﾌﾟﾚｰﾄ)</t>
    <phoneticPr fontId="4"/>
  </si>
  <si>
    <t>新光電子</t>
    <rPh sb="0" eb="4">
      <t>シンコウデンシ</t>
    </rPh>
    <phoneticPr fontId="4"/>
  </si>
  <si>
    <t>山澤</t>
    <rPh sb="0" eb="2">
      <t>ヤマサワ</t>
    </rPh>
    <phoneticPr fontId="4"/>
  </si>
  <si>
    <t>MVSHM-3N02052-3A2-T2EG7</t>
  </si>
  <si>
    <t>■JR2303N-CB01(ｹｰﾌﾞﾙﾍﾞｱﾌﾟﾚｰﾄ)</t>
  </si>
  <si>
    <t>MVSHM-3N03002-3A2-UXNWA</t>
  </si>
  <si>
    <t>■JR2303N-CB02(ｹｰﾌﾞﾙﾍﾞｱﾍﾞｰｽ)</t>
  </si>
  <si>
    <t>MVSHM-3N02002-3AH-LY7GA</t>
    <phoneticPr fontId="4"/>
  </si>
  <si>
    <t>MVSHM-3N03002-3A4-3WKLC</t>
  </si>
  <si>
    <t>■SETA0127-Z01(背面ﾌﾟﾚｰﾄ)</t>
    <phoneticPr fontId="4"/>
  </si>
  <si>
    <t>SHCBV5</t>
  </si>
  <si>
    <t>SE08F-30-048-23</t>
  </si>
  <si>
    <t>DEU-9PF-F0</t>
  </si>
  <si>
    <t>ﾆﾎﾝｺｳｸｳﾃﾞﾝｼ DSUBｺﾈｸﾀ</t>
  </si>
  <si>
    <t>DE-C8-J9-B51R</t>
  </si>
  <si>
    <t>SV5916</t>
    <phoneticPr fontId="4"/>
  </si>
  <si>
    <t>MVBLK-AMW-3A2-2GCKA</t>
  </si>
  <si>
    <t>■SETA0127-Y01(ﾂｰﾙﾌﾟﾚｰﾄ)</t>
  </si>
  <si>
    <t xml:space="preserve">3軸ﾆｰﾄﾞﾙｱｼﾞｬｽﾀｰ </t>
    <phoneticPr fontId="4"/>
  </si>
  <si>
    <t>MHPKS101-19-24-S</t>
  </si>
  <si>
    <t>ｹｰﾌﾞﾙｷｬﾘｱ (MHPKF)</t>
  </si>
  <si>
    <t>SLSBWRK7-20</t>
  </si>
  <si>
    <t>MVBLK-AMW-3A2-JHZMD</t>
  </si>
  <si>
    <t>■SETA0127-X01(ﾜｰｸﾍﾞｰｽ)</t>
  </si>
  <si>
    <t>■SETA0127-X02(ﾜｰｸｼﾞｸﾞ)</t>
  </si>
  <si>
    <t>MVSHM-3N02002-3A2-28BN5</t>
  </si>
  <si>
    <t>■SETA0127-X03(ﾍﾞｱﾌﾟﾚｰﾄ)</t>
  </si>
  <si>
    <t>.</t>
    <phoneticPr fontId="4"/>
  </si>
  <si>
    <t>MVSHM-3N02002-3A2-YU5J3</t>
  </si>
  <si>
    <t>■SETA0127-X04(ﾍﾞｱﾌﾟﾚｰﾄ)</t>
  </si>
  <si>
    <t>MVSHM-3N02002-3AH-PBCCB</t>
    <phoneticPr fontId="4"/>
  </si>
  <si>
    <t>■SETA0127-X04A(ﾍﾞｱﾌﾟﾚｰﾄ)</t>
    <phoneticPr fontId="4"/>
  </si>
  <si>
    <t>MVSHM-3N02050-3A2-C24KB</t>
  </si>
  <si>
    <t>■SETA0127-Z02(ﾚｷﾞｭﾚｰﾀｰﾌﾟﾚｰﾄ)</t>
  </si>
  <si>
    <t>ﾚｷﾞｭﾚｰﾀｰ</t>
    <phoneticPr fontId="4"/>
  </si>
  <si>
    <t>2/8神奈川へ</t>
    <rPh sb="3" eb="6">
      <t>カナガワ</t>
    </rPh>
    <phoneticPr fontId="4"/>
  </si>
  <si>
    <t>ISE30A-N7H-N-GBK</t>
  </si>
  <si>
    <t>ﾃﾞｼﾞﾀﾙ表示計</t>
    <rPh sb="6" eb="7">
      <t>ケイ</t>
    </rPh>
    <phoneticPr fontId="4"/>
  </si>
  <si>
    <t>MNCN6-M5</t>
  </si>
  <si>
    <t>MNCNL4-M5</t>
  </si>
  <si>
    <t>ﾐﾆﾁｭｱﾜﾝﾀｯﾁﾂｷﾞﾃ (MNCNL)</t>
  </si>
  <si>
    <t>USYL4</t>
  </si>
  <si>
    <t>特別出精値引き</t>
    <rPh sb="0" eb="2">
      <t>トクベツ</t>
    </rPh>
    <rPh sb="2" eb="4">
      <t>シュッセイ</t>
    </rPh>
    <rPh sb="4" eb="6">
      <t>ネビ</t>
    </rPh>
    <phoneticPr fontId="4"/>
  </si>
  <si>
    <t>MVSHM-3N02052-3A2-SHP9C</t>
  </si>
  <si>
    <t>■JR3034-CB01(ｹｰﾌﾞﾙﾍﾞｱﾌﾟﾚｰﾄ)</t>
    <phoneticPr fontId="4"/>
  </si>
  <si>
    <t>MVSHM-3N03002-3A2-C2J6R</t>
  </si>
  <si>
    <t>■JR3034-CB02(ｹｰﾌﾞﾙﾍﾞｱﾍﾞｰｽ)</t>
  </si>
  <si>
    <t>MVSHM-3N03002-3A2-DXYYY</t>
  </si>
  <si>
    <t>■SETA0128-Z01(背面ﾌﾟﾚｰﾄ)</t>
  </si>
  <si>
    <t>MVBLK-AMW-3A2-1WADR</t>
  </si>
  <si>
    <t>■SETA0128-Y01(ｼｬﾌﾄｸﾗﾝﾌﾟ)</t>
  </si>
  <si>
    <t>MVBLK-AMW-3A2-ZZB7M</t>
  </si>
  <si>
    <t>■SETA0128-Y02(ﾂｰﾙﾌﾟﾚｰﾄ-50)</t>
    <phoneticPr fontId="4"/>
  </si>
  <si>
    <t>仕様変更によりｷｬﾝｾﾙ</t>
    <rPh sb="0" eb="2">
      <t>シヨウ</t>
    </rPh>
    <rPh sb="2" eb="4">
      <t>ヘンコウ</t>
    </rPh>
    <phoneticPr fontId="4"/>
  </si>
  <si>
    <t>MVBLK-AMW-3A2-M9XC4</t>
  </si>
  <si>
    <t>■SETA0128-Y03(ﾂｰﾙﾌﾟﾚｰﾄ-60)</t>
    <phoneticPr fontId="4"/>
  </si>
  <si>
    <t>MVBLK-AMW-3A8-7UCZL</t>
    <phoneticPr fontId="4"/>
  </si>
  <si>
    <t>■SETA0128-Y03A(ﾂｰﾙﾌﾟﾚｰﾄ-60)</t>
    <phoneticPr fontId="4"/>
  </si>
  <si>
    <t>MVBLK-AMW-3A2-GR1ZC</t>
  </si>
  <si>
    <t>■SETA0128-Y04(SV35DAﾎﾙﾀﾞ)</t>
    <phoneticPr fontId="4"/>
  </si>
  <si>
    <t>FWS-D15-V6-T2.0</t>
    <phoneticPr fontId="4"/>
  </si>
  <si>
    <t xml:space="preserve">ﾌﾘｰﾜｯｼｬ (FWS) </t>
    <phoneticPr fontId="4"/>
  </si>
  <si>
    <t>4軸ﾆｰﾄﾞﾙｱｼﾞｬｽﾀｰ</t>
    <rPh sb="1" eb="2">
      <t>ジク</t>
    </rPh>
    <phoneticPr fontId="4"/>
  </si>
  <si>
    <t>MVBLK-AMW-3A2-TMXXL</t>
  </si>
  <si>
    <t>■SETA0128-X01(ﾍﾞｰｽﾌﾟﾚﾄ)</t>
  </si>
  <si>
    <t>MVBLK-AMW-3A2-JJ1WE</t>
  </si>
  <si>
    <t>■SETA0128-X02(ﾜｰｸｼﾞｸﾞ)</t>
  </si>
  <si>
    <t>MVSHM-3N02002-3A2-48652</t>
  </si>
  <si>
    <t>■SETA0128-X03(ﾍﾞｱﾌﾟﾚｰﾄ)</t>
  </si>
  <si>
    <t>MVSHM-3N02002-3A2-K2KGM</t>
  </si>
  <si>
    <t>■SETA0128-X04(ﾍﾞｱﾌﾟﾚｰﾄ)</t>
  </si>
  <si>
    <t>MVSHM-3N02002-3AH-65EBY</t>
    <phoneticPr fontId="4"/>
  </si>
  <si>
    <t>■SETA0128-X04A(ﾍﾞｱﾌﾟﾚｰﾄ)</t>
    <phoneticPr fontId="4"/>
  </si>
  <si>
    <t>SETN6-15-SC5-M4</t>
  </si>
  <si>
    <t>ｴﾝｹｲｼﾁｭｳ - SETN</t>
  </si>
  <si>
    <t>SETMN6-18.0-SC5.0-M4</t>
  </si>
  <si>
    <t>ｴﾝｹｲｼﾁｭｳ - SETMN</t>
  </si>
  <si>
    <t>コネクトへ</t>
    <phoneticPr fontId="4"/>
  </si>
  <si>
    <t>　→ 追加工</t>
    <rPh sb="3" eb="6">
      <t>ツイカコウ</t>
    </rPh>
    <phoneticPr fontId="4"/>
  </si>
  <si>
    <t>位置決めﾋﾟﾝ用追加工</t>
    <rPh sb="0" eb="3">
      <t>イチギ</t>
    </rPh>
    <rPh sb="7" eb="8">
      <t>ヨウ</t>
    </rPh>
    <rPh sb="8" eb="11">
      <t>ツイカコウ</t>
    </rPh>
    <phoneticPr fontId="4"/>
  </si>
  <si>
    <t>安川電機</t>
    <rPh sb="0" eb="2">
      <t>ヤスカワ</t>
    </rPh>
    <rPh sb="2" eb="4">
      <t>デンキ</t>
    </rPh>
    <phoneticPr fontId="4"/>
  </si>
  <si>
    <t>上野</t>
    <rPh sb="0" eb="2">
      <t>ウエノ</t>
    </rPh>
    <phoneticPr fontId="4"/>
  </si>
  <si>
    <t>SSTT0384</t>
    <phoneticPr fontId="4"/>
  </si>
  <si>
    <t>4連ｼﾘﾝｼﾞ固定プレート(正面開口)</t>
    <rPh sb="14" eb="16">
      <t>ショウメン</t>
    </rPh>
    <rPh sb="16" eb="18">
      <t>カイコウ</t>
    </rPh>
    <phoneticPr fontId="4"/>
  </si>
  <si>
    <t>済み</t>
    <rPh sb="0" eb="1">
      <t>ズ</t>
    </rPh>
    <phoneticPr fontId="4"/>
  </si>
  <si>
    <t>SSTT0385</t>
    <phoneticPr fontId="4"/>
  </si>
  <si>
    <t>2連ｼﾘﾝｼﾞ固定プレート(正面開口)</t>
    <rPh sb="14" eb="16">
      <t>ショウメン</t>
    </rPh>
    <rPh sb="16" eb="18">
      <t>カイコウ</t>
    </rPh>
    <phoneticPr fontId="4"/>
  </si>
  <si>
    <t>手配済み</t>
    <rPh sb="0" eb="3">
      <t>テハイズ</t>
    </rPh>
    <phoneticPr fontId="4"/>
  </si>
  <si>
    <t>樹脂ローレットネジ</t>
    <rPh sb="0" eb="2">
      <t>ジュシ</t>
    </rPh>
    <phoneticPr fontId="4"/>
  </si>
  <si>
    <t>SETN12-100-SC40-M5</t>
  </si>
  <si>
    <t>ｴﾝｹｲｼﾁｭｳ</t>
  </si>
  <si>
    <t>シージー（コガネイ）</t>
    <phoneticPr fontId="4"/>
  </si>
  <si>
    <t>JR3203-SET02</t>
    <phoneticPr fontId="4"/>
  </si>
  <si>
    <t>DB-37SP</t>
  </si>
  <si>
    <t>RDA-37HT-M2.6</t>
  </si>
  <si>
    <t>DSUBﾌｰﾄﾞ､ｱｸｾｻﾘｰ</t>
  </si>
  <si>
    <t>MVBLK-AMW-3AU-BYK2M</t>
  </si>
  <si>
    <t>■SETA0131-Y01(ﾂｰﾙﾌﾟﾚｰﾄ)</t>
  </si>
  <si>
    <t>MSHSM6-10</t>
  </si>
  <si>
    <t>ﾉｯｸﾋﾟﾝ(MSHSM)</t>
  </si>
  <si>
    <t>MVBLK-AMW-3AD-FDCNX</t>
  </si>
  <si>
    <t>■SETA0131-X01(ﾜｰｸﾌﾟﾚｰﾄ)</t>
  </si>
  <si>
    <t>客先手配</t>
    <rPh sb="0" eb="2">
      <t>キャクサキ</t>
    </rPh>
    <rPh sb="2" eb="4">
      <t>テハイ</t>
    </rPh>
    <phoneticPr fontId="4"/>
  </si>
  <si>
    <t>■SETA0131-X02(ﾌﾟﾚｰﾄ)</t>
    <phoneticPr fontId="4"/>
  </si>
  <si>
    <t>■SETA0131-X03(ﾌﾟﾚｰﾄ)</t>
  </si>
  <si>
    <t>CS-06-20</t>
  </si>
  <si>
    <t>ﾛｯｶｸｱﾅﾂｷﾎﾞﾙﾄ(ｽﾁｰﾙｾｲ)</t>
  </si>
  <si>
    <t>入荷待ち</t>
    <rPh sb="0" eb="2">
      <t>ニュウカ</t>
    </rPh>
    <rPh sb="2" eb="3">
      <t>マ</t>
    </rPh>
    <phoneticPr fontId="4"/>
  </si>
  <si>
    <t>RDA-9HT-UNC</t>
  </si>
  <si>
    <t>MVBLK-AMW-3AD-9CK3P</t>
  </si>
  <si>
    <t>■SETA0132-Y01(ﾂｰﾙﾌﾟﾚｰﾄ)</t>
    <phoneticPr fontId="4"/>
  </si>
  <si>
    <t>MVBLK-AMW-3AM-1TYNF</t>
  </si>
  <si>
    <t>■SETA0132-X01A(ﾜｰｸﾌﾟﾚｰﾄ)</t>
    <phoneticPr fontId="4"/>
  </si>
  <si>
    <t>客先手配</t>
    <rPh sb="0" eb="4">
      <t>キャクサキテハイ</t>
    </rPh>
    <phoneticPr fontId="4"/>
  </si>
  <si>
    <t>■SETA0132-X02A(ﾌﾟﾚｰﾄ)</t>
    <phoneticPr fontId="4"/>
  </si>
  <si>
    <t>■SETA0132-X03A(ﾌﾟﾚｰﾄ)</t>
    <phoneticPr fontId="4"/>
  </si>
  <si>
    <t>MVSHM-3N03052-3AM-XL257</t>
  </si>
  <si>
    <t>■SETA0132-Z01(ﾚｷﾞｭﾚｰﾀｰﾌﾟﾚｰﾄ)</t>
    <phoneticPr fontId="4"/>
  </si>
  <si>
    <t>10個入り1袋</t>
    <rPh sb="2" eb="3">
      <t>コ</t>
    </rPh>
    <rPh sb="3" eb="4">
      <t>イ</t>
    </rPh>
    <rPh sb="6" eb="7">
      <t>フクロ</t>
    </rPh>
    <phoneticPr fontId="4"/>
  </si>
  <si>
    <t>5-079-1</t>
    <phoneticPr fontId="4"/>
  </si>
  <si>
    <t>ﾐﾆｶｯﾌﾟ 5ml 　100個入</t>
    <rPh sb="15" eb="16">
      <t>コ</t>
    </rPh>
    <rPh sb="16" eb="17">
      <t>イ</t>
    </rPh>
    <phoneticPr fontId="4"/>
  </si>
  <si>
    <t>住友電装</t>
    <rPh sb="0" eb="4">
      <t>スミトモデンソウ</t>
    </rPh>
    <phoneticPr fontId="4"/>
  </si>
  <si>
    <t>宮嶋</t>
    <rPh sb="0" eb="2">
      <t>ミヤジマ</t>
    </rPh>
    <phoneticPr fontId="4"/>
  </si>
  <si>
    <t>NPB5</t>
  </si>
  <si>
    <t>Oﾘﾝｸﾞ NPB</t>
  </si>
  <si>
    <t>Web発注済</t>
    <rPh sb="3" eb="5">
      <t>ハッチュウ</t>
    </rPh>
    <rPh sb="5" eb="6">
      <t>スミ</t>
    </rPh>
    <phoneticPr fontId="4"/>
  </si>
  <si>
    <t>NPB10</t>
  </si>
  <si>
    <t>MNCNL6-M5</t>
  </si>
  <si>
    <t>MSSL5</t>
  </si>
  <si>
    <t>ｻｲﾚﾝｻ (MSS_)</t>
  </si>
  <si>
    <t>FWRBN-D51-V32-T2</t>
  </si>
  <si>
    <t>ｺﾞﾑﾜｯｼｬ FWRBN</t>
  </si>
  <si>
    <t>FWRBN-D20-V14-T2</t>
  </si>
  <si>
    <t>MNCNL6-1</t>
  </si>
  <si>
    <t>MNUNY6</t>
  </si>
  <si>
    <t>ﾐﾆﾁｭｱﾜﾝﾀｯﾁﾂｷﾞﾃ (MNUNY)</t>
  </si>
  <si>
    <t>SUCPB23</t>
  </si>
  <si>
    <t>ｺｳｶﾝﾖｳﾂｷﾞﾃ(SUCPB)</t>
  </si>
  <si>
    <t>CDJ2B16-200Z-C73CS-B</t>
  </si>
  <si>
    <t>SC40310</t>
    <phoneticPr fontId="4"/>
  </si>
  <si>
    <t>SC40312</t>
    <phoneticPr fontId="4"/>
  </si>
  <si>
    <t>スリーボンド</t>
    <phoneticPr fontId="4"/>
  </si>
  <si>
    <t>WEB発注済み</t>
    <rPh sb="3" eb="6">
      <t>ハッチュウスミ</t>
    </rPh>
    <phoneticPr fontId="4"/>
  </si>
  <si>
    <t>富士ゴム</t>
    <rPh sb="0" eb="2">
      <t>フジ</t>
    </rPh>
    <phoneticPr fontId="4"/>
  </si>
  <si>
    <t>クボタケミックス</t>
    <phoneticPr fontId="4"/>
  </si>
  <si>
    <t>南</t>
    <rPh sb="0" eb="1">
      <t>ミナミ</t>
    </rPh>
    <phoneticPr fontId="4"/>
  </si>
  <si>
    <t>JR3503</t>
    <phoneticPr fontId="4"/>
  </si>
  <si>
    <t>I/OMT増設</t>
    <rPh sb="5" eb="7">
      <t>ゾウセツ</t>
    </rPh>
    <phoneticPr fontId="4"/>
  </si>
  <si>
    <t>I/O-S増設</t>
    <rPh sb="5" eb="7">
      <t>ゾウセツ</t>
    </rPh>
    <phoneticPr fontId="3"/>
  </si>
  <si>
    <t>JR3-Cpts2</t>
    <phoneticPr fontId="3"/>
  </si>
  <si>
    <t>SRO-SWB-NO　</t>
    <phoneticPr fontId="4"/>
  </si>
  <si>
    <t>外部SWﾎﾞｯｸｽ</t>
    <rPh sb="0" eb="2">
      <t>ガイブ</t>
    </rPh>
    <phoneticPr fontId="4"/>
  </si>
  <si>
    <t>送料</t>
    <rPh sb="0" eb="2">
      <t>ソウリョウ</t>
    </rPh>
    <phoneticPr fontId="3"/>
  </si>
  <si>
    <t>MVSHM-3N02052-381-MAANC</t>
    <phoneticPr fontId="4"/>
  </si>
  <si>
    <t>■SETA0079-X11B(ﾍﾞｱﾌﾟﾚｰﾄ)</t>
  </si>
  <si>
    <t>加賀EMS十和田</t>
    <rPh sb="0" eb="2">
      <t>カガ</t>
    </rPh>
    <rPh sb="5" eb="8">
      <t>トワダ</t>
    </rPh>
    <phoneticPr fontId="4"/>
  </si>
  <si>
    <r>
      <t xml:space="preserve">JR3404N-AJ </t>
    </r>
    <r>
      <rPr>
        <sz val="11"/>
        <color indexed="10"/>
        <rFont val="ＭＳ Ｐゴシック"/>
        <family val="3"/>
        <charset val="128"/>
      </rPr>
      <t xml:space="preserve"> (両持ち）</t>
    </r>
    <rPh sb="13" eb="15">
      <t>リョウモ</t>
    </rPh>
    <phoneticPr fontId="4"/>
  </si>
  <si>
    <t>I/O-S増設</t>
    <rPh sb="5" eb="7">
      <t>ゾウセツ</t>
    </rPh>
    <phoneticPr fontId="4"/>
  </si>
  <si>
    <t>I/O-1増設</t>
    <rPh sb="5" eb="7">
      <t>ゾウセツ</t>
    </rPh>
    <phoneticPr fontId="4"/>
  </si>
  <si>
    <t>Ethernet IP</t>
    <phoneticPr fontId="4"/>
  </si>
  <si>
    <r>
      <t xml:space="preserve">JR-Cpoint2    </t>
    </r>
    <r>
      <rPr>
        <sz val="11"/>
        <color indexed="10"/>
        <rFont val="ＭＳ Ｐゴシック"/>
        <family val="3"/>
        <charset val="128"/>
      </rPr>
      <t xml:space="preserve"> JR3-Cpts2</t>
    </r>
    <phoneticPr fontId="4"/>
  </si>
  <si>
    <t>NWYC6A2-STP-S-GY-3</t>
  </si>
  <si>
    <t>Web発注済</t>
    <rPh sb="0" eb="6">
      <t>ウェbハッチュウスミ</t>
    </rPh>
    <phoneticPr fontId="4"/>
  </si>
  <si>
    <t>9
チルト機構</t>
    <rPh sb="6" eb="8">
      <t>キコウ</t>
    </rPh>
    <phoneticPr fontId="4"/>
  </si>
  <si>
    <t>ﾄﾞﾗｲﾊﾞ</t>
    <phoneticPr fontId="4"/>
  </si>
  <si>
    <t>ﾓｰﾀｰ</t>
    <phoneticPr fontId="4"/>
  </si>
  <si>
    <t>3M-2</t>
  </si>
  <si>
    <t>SDR-120-24</t>
  </si>
  <si>
    <t>SWﾃﾞﾝｹﾞﾝ ﾚｰﾙﾂｷ(MEANWELL)</t>
  </si>
  <si>
    <t>10
端子台</t>
    <rPh sb="4" eb="7">
      <t>タンシダイ</t>
    </rPh>
    <phoneticPr fontId="4"/>
  </si>
  <si>
    <t>MVSHM-3N02002-3BC-GYE9R</t>
  </si>
  <si>
    <t>■SETA0129-Z05(背面ﾌﾟﾚｰﾄ)</t>
  </si>
  <si>
    <t>DNR274-1000</t>
  </si>
  <si>
    <t>MWS-DS25B-HT25</t>
    <phoneticPr fontId="4"/>
  </si>
  <si>
    <t>NEDJL-PS-SB-25-1.5</t>
  </si>
  <si>
    <t>11
ツール治具</t>
    <rPh sb="7" eb="9">
      <t>ジグ</t>
    </rPh>
    <phoneticPr fontId="4"/>
  </si>
  <si>
    <t>MVBLK-AMW-3A8-R6PBY</t>
  </si>
  <si>
    <t>■SETA0129-Y01（ﾂｰﾙﾌﾟﾚｰﾄ)</t>
  </si>
  <si>
    <t>MVBLK-AMW-3A8-U94Z9</t>
  </si>
  <si>
    <t>■SETA0129-Y02（ｼｬﾌﾄﾎﾙﾀﾞ)</t>
  </si>
  <si>
    <t>MVBLK-AMW-3A8-SRUCZ</t>
  </si>
  <si>
    <t>MVBLK-AMW-3A8-JPXYZ</t>
  </si>
  <si>
    <t>■SETA0129-Y03（ﾊﾞﾙﾌﾞﾎﾙﾀﾞ)</t>
  </si>
  <si>
    <t>MVBLK-AMW-3A8-NX5AS</t>
  </si>
  <si>
    <t>■SETA0129-Y04（ﾎﾙﾀﾞ)</t>
  </si>
  <si>
    <t>ｷﾝｿﾞｸｽﾍﾟｰｻ(DCLS)</t>
  </si>
  <si>
    <t>ﾍﾞｱﾘﾝｸﾞ FL6__Z</t>
  </si>
  <si>
    <t>WSSS20-5-1</t>
  </si>
  <si>
    <t>12
ワーク治具</t>
    <rPh sb="7" eb="9">
      <t>ジグ</t>
    </rPh>
    <phoneticPr fontId="4"/>
  </si>
  <si>
    <t>MVBLK-AMW-3BC-FSME9</t>
  </si>
  <si>
    <t>■SETA0129-X01(ﾍﾞｰｽﾌﾟﾚﾄ)</t>
  </si>
  <si>
    <t>MVBLK-AMW-3A8-PS1NK</t>
  </si>
  <si>
    <t>■SETA0129-X02(井桁ﾚｰﾙ-A)</t>
  </si>
  <si>
    <t>MVBLK-AMW-3A8-W6RWE</t>
  </si>
  <si>
    <t>■SETA0129-X03(井桁ﾚｰﾙ-B)</t>
  </si>
  <si>
    <t>MVBLK-AMW-3A8-MP9JY</t>
  </si>
  <si>
    <t>■SETA0129-X04(井桁ﾚｰﾙ-C)</t>
  </si>
  <si>
    <t>MVBLK-AMW-3A8-DEL4L</t>
  </si>
  <si>
    <t>■SETA0129-X05(井桁ﾚｰﾙ-D)</t>
    <phoneticPr fontId="4"/>
  </si>
  <si>
    <t>MVBLK-AMW-3A8-767M6</t>
  </si>
  <si>
    <t>■SETA0129-X06(井桁ﾚｰﾙ-E)</t>
  </si>
  <si>
    <t>CRKB4-12</t>
  </si>
  <si>
    <t>ｼﾞｭｼﾛｰﾚｯﾄﾂｷﾈｼﾞ-ﾀﾝﾋﾟﾝ ｺﾊﾞｺ-</t>
  </si>
  <si>
    <t>MSVC4-20</t>
  </si>
  <si>
    <t>ﾉｯｸﾋﾟﾝ MSVC</t>
  </si>
  <si>
    <t>SETGS10-40.0-SC10.0-M4-N4</t>
  </si>
  <si>
    <t>捨て打ちカップ</t>
    <rPh sb="0" eb="1">
      <t>ス</t>
    </rPh>
    <rPh sb="2" eb="3">
      <t>ウ</t>
    </rPh>
    <phoneticPr fontId="4"/>
  </si>
  <si>
    <t>MVBLK-AMW-3B6-3BH8F</t>
  </si>
  <si>
    <t>■SETA0129-Z01A(ｶｯﾌﾟﾍﾞｰｽ)</t>
    <phoneticPr fontId="4"/>
  </si>
  <si>
    <t>MVSHM-3N02052-3B6-DPNDG</t>
  </si>
  <si>
    <t>■SETA0129-Z02A(容器受け)</t>
    <phoneticPr fontId="4"/>
  </si>
  <si>
    <t>MVSHM-3N02050-3B6-ZATRY</t>
  </si>
  <si>
    <t>■SETA0129-Z03A(容器受け)</t>
    <phoneticPr fontId="4"/>
  </si>
  <si>
    <t>■SETA0129-Z04A(金属容器)</t>
    <phoneticPr fontId="4"/>
  </si>
  <si>
    <t>■SETA0129-Z04A(金属容器)</t>
  </si>
  <si>
    <t>樹脂ｶｯﾌﾟ(30ml)</t>
    <rPh sb="0" eb="2">
      <t>ジュシ</t>
    </rPh>
    <phoneticPr fontId="4"/>
  </si>
  <si>
    <t>APMFS-T1-T1</t>
    <phoneticPr fontId="4"/>
  </si>
  <si>
    <t>ﾈｼﾞﾍﾝｶﾝﾂｷﾞﾃ(APMFS)</t>
  </si>
  <si>
    <t>CSPCSA-SUS-M4-6</t>
  </si>
  <si>
    <t>ｼﾞｭｳｼﾞｱﾅﾂｷｺﾈｼﾞ</t>
  </si>
  <si>
    <t>STXS100</t>
  </si>
  <si>
    <t>ﾎﾞｯｸｽﾖｳｽﾃSTXS</t>
  </si>
  <si>
    <t>UH-1106</t>
  </si>
  <si>
    <t>ｴｰｽﾎﾞｰﾙ21 UH</t>
  </si>
  <si>
    <t>MVSHM-3N02052-3A8-F2GC9</t>
  </si>
  <si>
    <t>■JR3404両-CB01(ｹｰﾌﾞﾙﾍﾞｱﾌﾟﾚｰﾄ)</t>
  </si>
  <si>
    <t>MVSHM-3N03002-3A8-9DXHS</t>
  </si>
  <si>
    <t>■JR3404両-CB02(ｹｰﾌﾞﾙﾍﾞｱﾍﾞｰｽ)</t>
  </si>
  <si>
    <t>18
ノズル位置決め治具</t>
    <rPh sb="7" eb="10">
      <t>イチギ</t>
    </rPh>
    <rPh sb="11" eb="13">
      <t>ジグ</t>
    </rPh>
    <phoneticPr fontId="4"/>
  </si>
  <si>
    <t>作業費</t>
    <rPh sb="0" eb="3">
      <t>サギョウヒ</t>
    </rPh>
    <phoneticPr fontId="4"/>
  </si>
  <si>
    <t>川重商事</t>
    <rPh sb="0" eb="2">
      <t>カワジュウ</t>
    </rPh>
    <rPh sb="2" eb="4">
      <t>ショウジ</t>
    </rPh>
    <phoneticPr fontId="4"/>
  </si>
  <si>
    <t>JR3603</t>
    <phoneticPr fontId="4"/>
  </si>
  <si>
    <t>JR3-TB　➡JR3-TB2</t>
    <phoneticPr fontId="4"/>
  </si>
  <si>
    <t>在庫使用　※2023.3.7ﾒｰﾙにて確認済</t>
    <rPh sb="0" eb="4">
      <t>ザイコシヨウ</t>
    </rPh>
    <rPh sb="19" eb="21">
      <t>カクニン</t>
    </rPh>
    <rPh sb="21" eb="22">
      <t>スミ</t>
    </rPh>
    <phoneticPr fontId="4"/>
  </si>
  <si>
    <t>SRO-SWB-NP　➡SRO-SWB-NO</t>
    <phoneticPr fontId="4"/>
  </si>
  <si>
    <t>外付けｽｲｯﾁﾎﾞｯｸｽ</t>
    <rPh sb="0" eb="1">
      <t>ソト</t>
    </rPh>
    <rPh sb="1" eb="2">
      <t>ヅ</t>
    </rPh>
    <phoneticPr fontId="4"/>
  </si>
  <si>
    <t>※2023.3.7ﾒｰﾙにて確認済</t>
    <rPh sb="14" eb="17">
      <t>カクニンスミ</t>
    </rPh>
    <phoneticPr fontId="4"/>
  </si>
  <si>
    <t>JANOME</t>
  </si>
  <si>
    <t>I/O-S　➡JR3300-I/O-S</t>
  </si>
  <si>
    <t>社内組付け</t>
    <rPh sb="0" eb="2">
      <t>シャナイ</t>
    </rPh>
    <rPh sb="2" eb="4">
      <t>クミツ</t>
    </rPh>
    <phoneticPr fontId="4"/>
  </si>
  <si>
    <t>10
ﾂｰﾙ治具</t>
    <rPh sb="7" eb="9">
      <t>ジグ</t>
    </rPh>
    <phoneticPr fontId="4"/>
  </si>
  <si>
    <t>APMTS-G1-T1</t>
  </si>
  <si>
    <t>ﾈｼﾞﾍﾝｶﾝﾂｷﾞﾃ(APMTS)</t>
  </si>
  <si>
    <t>WEB発注済</t>
    <rPh sb="0" eb="5">
      <t>ウェbハッチュウ</t>
    </rPh>
    <rPh sb="5" eb="6">
      <t>スミ</t>
    </rPh>
    <phoneticPr fontId="4"/>
  </si>
  <si>
    <t>BSS36-80A</t>
  </si>
  <si>
    <t>ｼｭﾄﾞｳｽﾃ-ｼﾞﾘﾆｱﾎﾞ-ﾙ BSS36-80</t>
  </si>
  <si>
    <t>C-PLSBWRK6-20</t>
  </si>
  <si>
    <t>C-PLSBWRK7-20</t>
    <phoneticPr fontId="4"/>
  </si>
  <si>
    <t>SLSHB7-20-F7-M5-N4</t>
    <phoneticPr fontId="4"/>
  </si>
  <si>
    <t>SHCDG4-15</t>
    <phoneticPr fontId="4"/>
  </si>
  <si>
    <t>ﾋﾝｼﾞﾋﾟﾝﾂﾊﾞﾂｷﾄﾒﾜﾄﾒｺﾃｲﾖｳ SHCDG</t>
    <phoneticPr fontId="4"/>
  </si>
  <si>
    <t>CHN1T-SUS-M6</t>
  </si>
  <si>
    <t>ﾀﾝｿﾞｳﾁｮｳﾅｯﾄ 1ｼｭ</t>
  </si>
  <si>
    <t>GSWC10</t>
    <phoneticPr fontId="4"/>
  </si>
  <si>
    <t>ｼｰﾙﾜｯｼｬ GSWC</t>
  </si>
  <si>
    <t>HGBSR6-12-60-6</t>
  </si>
  <si>
    <t>ﾋﾝｼﾞﾎﾞﾙﾄ(HGBSR)</t>
  </si>
  <si>
    <t>SHCDG4-15</t>
  </si>
  <si>
    <t>ﾋﾝｼﾞﾋﾟﾝﾂﾊﾞﾂｷﾄﾒﾜﾄﾒｺﾃｲﾖｳ SHCDG</t>
  </si>
  <si>
    <t>SHCDG6-15</t>
  </si>
  <si>
    <t>XEG60</t>
  </si>
  <si>
    <t>Xｽﾃｰｼﾞ XEG</t>
  </si>
  <si>
    <t>NBMP5-16-10-B</t>
  </si>
  <si>
    <t>ﾊﾟｯﾄﾞﾂｷﾂﾏﾐﾉﾌﾞ NBMP</t>
  </si>
  <si>
    <t>MVBLK-AMW-3FE-63KEK</t>
  </si>
  <si>
    <t>■SETA0144-Y01(ﾂｰﾙﾌﾟﾚｰﾄ)</t>
  </si>
  <si>
    <t>MVBLK-AMW-3FE-NX621</t>
  </si>
  <si>
    <t>■SETA0144-Y02(変換板)</t>
  </si>
  <si>
    <t>MVBLK-AMW-3GB-16SME</t>
    <phoneticPr fontId="4"/>
  </si>
  <si>
    <t>■SETA0144-Y02-1(変換板)</t>
    <phoneticPr fontId="4"/>
  </si>
  <si>
    <t>■SETA0144-Y03(ﾀﾌﾞﾃｰﾌﾞﾙ)</t>
  </si>
  <si>
    <t>発注済</t>
    <rPh sb="0" eb="2">
      <t>ハッチュウ</t>
    </rPh>
    <rPh sb="2" eb="3">
      <t>スミ</t>
    </rPh>
    <phoneticPr fontId="4"/>
  </si>
  <si>
    <t>MVBLK-AMW-3FE-F8MPJ</t>
  </si>
  <si>
    <t>■SETA0144-Y04(Z軸ﾌﾞﾗｹｯﾄ)</t>
    <phoneticPr fontId="4"/>
  </si>
  <si>
    <t>MVBLK-AMW-3FE-JAA76</t>
  </si>
  <si>
    <t>■SETA0144-Y05(ﾊﾞﾙﾌﾞﾎﾙﾀﾞ)</t>
  </si>
  <si>
    <t>MVBLK-AMW-3FE-GZAJ9</t>
  </si>
  <si>
    <t>■SETA0144-Y06(ﾊﾞﾙﾌﾞｸﾗﾝﾌﾟ)</t>
  </si>
  <si>
    <t>MVSHM-3N04000-3FE-AETT4</t>
  </si>
  <si>
    <t>■SETA0144-Y07(ﾘﾝｸ)</t>
  </si>
  <si>
    <t>MVBLK-AMW-3FE-1RLS7</t>
  </si>
  <si>
    <t>■SETA0144-Y08(ﾉｽﾞﾙｶﾞｲﾄﾞ)</t>
  </si>
  <si>
    <t>■SETA0144-Y09(ｶｰﾄﾘｯｼﾞﾎﾙﾀﾞ)</t>
    <phoneticPr fontId="4"/>
  </si>
  <si>
    <t>12
真空ｽﾃｰｼﾞ</t>
    <rPh sb="4" eb="6">
      <t>シンクウ</t>
    </rPh>
    <phoneticPr fontId="4"/>
  </si>
  <si>
    <t>ASFCS-A100-B15-T1-D4.5-E20.0-C7.5-P60.0</t>
  </si>
  <si>
    <t>ASFCS-A120-B15-T1.0-D4.5-E20-C7.5-P80</t>
  </si>
  <si>
    <t>CBSST5-8</t>
  </si>
  <si>
    <t>ﾃｲﾄｳﾛｯｶｸｱﾅﾂｷﾎﾞﾙﾄ</t>
  </si>
  <si>
    <t>CBSTSR4-5</t>
  </si>
  <si>
    <t>LHSSD25</t>
  </si>
  <si>
    <t>ﾘﾆｱﾌﾞｯｼｭ LHSSD</t>
  </si>
  <si>
    <t>MHPKS101-19-21-S</t>
  </si>
  <si>
    <t>MSCSS3-10</t>
  </si>
  <si>
    <t>ﾉｯｸﾋﾟﾝ(MSCSS)</t>
  </si>
  <si>
    <t>PSSFG25-700</t>
  </si>
  <si>
    <t>SUSﾊﾝﾖｳｼｬﾌﾄ PSSFG</t>
  </si>
  <si>
    <t>SHMPSN25-30</t>
  </si>
  <si>
    <t>ｼｬﾌﾄﾎﾙﾀﾞ(SHMPSN)</t>
  </si>
  <si>
    <t>SCB8-50</t>
    <phoneticPr fontId="4"/>
  </si>
  <si>
    <t>ﾈｼﾞ</t>
    <phoneticPr fontId="4"/>
  </si>
  <si>
    <t>USTEL6</t>
  </si>
  <si>
    <t>ﾜﾝﾀｯﾁﾂｷﾞﾃ(USTEL)</t>
  </si>
  <si>
    <t>■SETA0144-X01(ﾊﾞｷｭｰﾑﾄｯﾌﾟ)</t>
  </si>
  <si>
    <t>■SETA0144-X02(ﾊﾞｷｭｰﾑﾍﾞｰｽ)</t>
    <phoneticPr fontId="4"/>
  </si>
  <si>
    <t>■SETA0144-X03(ﾍﾞｰｽﾌﾟﾚｰﾄ)</t>
  </si>
  <si>
    <t>MVBLK-AMW-3FE-ZHX3D</t>
  </si>
  <si>
    <t>■SETA0144-X04(ｶﾞｲﾄﾞﾌﾞﾛｯｸ)</t>
  </si>
  <si>
    <t>MVSHM-3N02052-3FE-9L4XD</t>
  </si>
  <si>
    <t>■SETA0144-X05(ｹｰﾌﾞﾙｷｬﾘｱ板金)</t>
    <phoneticPr fontId="4"/>
  </si>
  <si>
    <t>MVSHM-3N02052-3FE-BYCZZ</t>
  </si>
  <si>
    <t>■SETA0144-X06(ｹｰﾌﾞﾙｷｬﾘｱ板金)</t>
  </si>
  <si>
    <t>HFHL7575-6-700</t>
  </si>
  <si>
    <t>ﾊﾝﾖｳｱﾙﾐﾌﾚｰﾑ</t>
    <phoneticPr fontId="4"/>
  </si>
  <si>
    <t>入荷後にｺﾈｸﾄへ発送願います。</t>
    <rPh sb="0" eb="3">
      <t>ニュウカゴ</t>
    </rPh>
    <rPh sb="9" eb="11">
      <t>ハッソウ</t>
    </rPh>
    <rPh sb="11" eb="12">
      <t>ネガ</t>
    </rPh>
    <phoneticPr fontId="4"/>
  </si>
  <si>
    <t>7/3コネクトへ</t>
    <phoneticPr fontId="4"/>
  </si>
  <si>
    <t>163000-Z05 アングルベース追加工</t>
    <rPh sb="18" eb="21">
      <t>ツイカコウ</t>
    </rPh>
    <phoneticPr fontId="4"/>
  </si>
  <si>
    <t>12
捨て打ちｶｯﾌﾟ</t>
    <rPh sb="4" eb="5">
      <t>ス</t>
    </rPh>
    <rPh sb="6" eb="7">
      <t>ウ</t>
    </rPh>
    <phoneticPr fontId="4"/>
  </si>
  <si>
    <t>SLSBRK7-20</t>
  </si>
  <si>
    <t>ﾛｯｶｸｼﾁｭｳ SLSBRK</t>
  </si>
  <si>
    <t>MVSHM-3N01500-3FE-9A327</t>
  </si>
  <si>
    <t>■SETA0144-X07(BOXｶﾞｲﾄﾞ)</t>
    <phoneticPr fontId="4"/>
  </si>
  <si>
    <t>MVSHM-3N01500-3FE-E1WZF</t>
  </si>
  <si>
    <t>■SETA0144-X08(BOXｶﾞｲﾄﾞ)</t>
  </si>
  <si>
    <t>■163000-Z02(金属BOX)</t>
  </si>
  <si>
    <t>12
ｱﾝﾌﾟﾕﾆｯﾄ</t>
    <phoneticPr fontId="4"/>
  </si>
  <si>
    <t>ﾚｰｻﾞｰ変位計ｱﾝﾌﾟ</t>
    <rPh sb="5" eb="7">
      <t>ヘンイ</t>
    </rPh>
    <rPh sb="7" eb="8">
      <t>ケイ</t>
    </rPh>
    <phoneticPr fontId="4"/>
  </si>
  <si>
    <t>ﾚｰｻﾞｰ変位計ﾍｯﾄﾞ</t>
    <rPh sb="5" eb="7">
      <t>ヘンイ</t>
    </rPh>
    <rPh sb="7" eb="8">
      <t>ケイ</t>
    </rPh>
    <phoneticPr fontId="4"/>
  </si>
  <si>
    <t>OP-87057</t>
    <phoneticPr fontId="4"/>
  </si>
  <si>
    <t>DL-RS1A</t>
  </si>
  <si>
    <t>RS-232C通信ﾕﾆｯﾄ</t>
    <rPh sb="7" eb="9">
      <t>ツウシン</t>
    </rPh>
    <phoneticPr fontId="4"/>
  </si>
  <si>
    <t>C06-09F-09F-910</t>
  </si>
  <si>
    <t>9FF-232ｹｰﾌﾞﾙ C18</t>
  </si>
  <si>
    <t>MVSHM-3N02052-3FE-4291T</t>
  </si>
  <si>
    <t>■SETA0144-Z01(ｱﾝﾌﾟ取付板金)</t>
  </si>
  <si>
    <t>液剤加圧</t>
    <rPh sb="0" eb="2">
      <t>エキザイ</t>
    </rPh>
    <rPh sb="2" eb="4">
      <t>カアツ</t>
    </rPh>
    <phoneticPr fontId="4"/>
  </si>
  <si>
    <t>G46E-7-01M-C</t>
  </si>
  <si>
    <t>ｱﾅﾛｸﾞｹﾞｰｼﾞ</t>
    <phoneticPr fontId="4"/>
  </si>
  <si>
    <t>ベックSへ</t>
    <phoneticPr fontId="4"/>
  </si>
  <si>
    <t>CBSST4-8</t>
    <phoneticPr fontId="4"/>
  </si>
  <si>
    <t>FNT4</t>
  </si>
  <si>
    <t>MSELL6-M5</t>
  </si>
  <si>
    <t>MSTEL6-1</t>
  </si>
  <si>
    <t>MVSHM-3N02050-3FE-G6RX7</t>
  </si>
  <si>
    <t>■SETA0144-Z02(ﾚｷﾞｭｰﾚｰﾀｰﾌﾟﾚｰﾄ)</t>
    <phoneticPr fontId="4"/>
  </si>
  <si>
    <t>電気関係</t>
    <rPh sb="0" eb="4">
      <t>デンキカンケイ</t>
    </rPh>
    <phoneticPr fontId="4"/>
  </si>
  <si>
    <t>SE08F-30-048-28</t>
  </si>
  <si>
    <t>MVSHM-3N02052-3FE-HRXFA</t>
  </si>
  <si>
    <t>■SETA0144-Z03(ｹｰﾌﾞﾙﾍﾞｱﾌﾟﾚｰﾄ)</t>
  </si>
  <si>
    <t>■SETA0144-Z04(ﾛﾎﾞｯﾄ背面制御板)</t>
    <phoneticPr fontId="4"/>
  </si>
  <si>
    <t>■SETA0144-Z05(ｹｰﾌﾞﾙｷｬﾘｱ下板)</t>
  </si>
  <si>
    <t>SLSBRK7-70</t>
  </si>
  <si>
    <t>ﾛｯｶｸｼﾁｭｳ</t>
    <phoneticPr fontId="4"/>
  </si>
  <si>
    <t>■SETA0079-Z05C(ﾌﾟﾚｰﾄ)</t>
  </si>
  <si>
    <t>■SETA0079-Z06C(固定ﾌﾟﾚｰﾄ)</t>
  </si>
  <si>
    <t>MVSHM-3N03058-3C1-KPAJA</t>
  </si>
  <si>
    <t>■SETA0079-Z06D(固定ﾌﾟﾚｰﾄ)</t>
    <phoneticPr fontId="4"/>
  </si>
  <si>
    <t>MVSHM-3N03002-3C1-E7N1K</t>
  </si>
  <si>
    <t>■SETA0079-Z07D(ﾌﾟﾚｰﾄ)</t>
    <phoneticPr fontId="4"/>
  </si>
  <si>
    <t>SWSS-XN-D7-V4-T3</t>
  </si>
  <si>
    <t>ﾌﾘｰﾜｯｼｬ SWSS-</t>
  </si>
  <si>
    <t>TRSS4-8</t>
  </si>
  <si>
    <t>AXEND</t>
    <phoneticPr fontId="4"/>
  </si>
  <si>
    <t>ｹｼｰﾙ</t>
    <phoneticPr fontId="4"/>
  </si>
  <si>
    <t xml:space="preserve">AXA400-HV-P (PNP） </t>
    <phoneticPr fontId="4"/>
  </si>
  <si>
    <t>ＥＵタイプ電源に変更</t>
    <phoneticPr fontId="4"/>
  </si>
  <si>
    <t>AXHD-01001K　ﾁｯﾌﾟﾃﾞｨﾃｸﾄｾﾝｻｰ</t>
    <phoneticPr fontId="4"/>
  </si>
  <si>
    <t>MVBLK-AMW-2GE-YGJMD</t>
  </si>
  <si>
    <t>SSH-A（Holder Base)</t>
  </si>
  <si>
    <t>MVBLK-AMW-2GE-59G47</t>
  </si>
  <si>
    <t>SSH-B（Syringe guide）</t>
  </si>
  <si>
    <t>MVBLK-AMW-2GE-YKRXP</t>
  </si>
  <si>
    <t>SSH-C（Syringe Support）</t>
  </si>
  <si>
    <t>CRKW4-6</t>
  </si>
  <si>
    <t>10ccAdapter</t>
    <phoneticPr fontId="3"/>
  </si>
  <si>
    <t>5ccAdapter</t>
    <phoneticPr fontId="3"/>
  </si>
  <si>
    <t>3ccAdapter</t>
    <phoneticPr fontId="3"/>
  </si>
  <si>
    <t>山崎工業（松崎化成）</t>
    <rPh sb="0" eb="4">
      <t>ヤマザキコウギョウ</t>
    </rPh>
    <rPh sb="5" eb="7">
      <t>マツザキ</t>
    </rPh>
    <rPh sb="7" eb="9">
      <t>カセイ</t>
    </rPh>
    <phoneticPr fontId="4"/>
  </si>
  <si>
    <t>A寸法</t>
    <rPh sb="1" eb="3">
      <t>スンポウ</t>
    </rPh>
    <phoneticPr fontId="4"/>
  </si>
  <si>
    <t>図面番号</t>
    <rPh sb="0" eb="2">
      <t>ズメン</t>
    </rPh>
    <rPh sb="2" eb="4">
      <t>バンゴウ</t>
    </rPh>
    <phoneticPr fontId="4"/>
  </si>
  <si>
    <t>数量</t>
    <rPh sb="0" eb="2">
      <t>スウリョウ</t>
    </rPh>
    <phoneticPr fontId="4"/>
  </si>
  <si>
    <t>183216-X04(10.0mmﾌﾟﾚｰﾄ）</t>
    <phoneticPr fontId="4"/>
  </si>
  <si>
    <t>183216-X05(22.5mmﾌﾟﾚｰﾄ）</t>
    <phoneticPr fontId="4"/>
  </si>
  <si>
    <t>183216-X06(30.0mmﾌﾟﾚｰﾄ）</t>
    <phoneticPr fontId="4"/>
  </si>
  <si>
    <t>183216-X07(35.0mmﾌﾟﾚｰﾄ）</t>
    <phoneticPr fontId="4"/>
  </si>
  <si>
    <t>PM-K45-C3</t>
  </si>
  <si>
    <t>ﾏｲｸﾛﾌｫﾄｾﾝｻ PM</t>
  </si>
  <si>
    <t>MVSHM-PN02058-3C3-S4BBH</t>
  </si>
  <si>
    <t>MVSHM-PN02050-3C3-TJ1MZ</t>
  </si>
  <si>
    <t>日精</t>
    <rPh sb="0" eb="2">
      <t>ニッセイ</t>
    </rPh>
    <phoneticPr fontId="4"/>
  </si>
  <si>
    <t>三菱電機</t>
    <rPh sb="0" eb="2">
      <t>ミツビシ</t>
    </rPh>
    <rPh sb="2" eb="4">
      <t>デンキ</t>
    </rPh>
    <phoneticPr fontId="4"/>
  </si>
  <si>
    <t>クライマーストア</t>
    <phoneticPr fontId="4"/>
  </si>
  <si>
    <t>MR-J4-10A1</t>
    <phoneticPr fontId="4"/>
  </si>
  <si>
    <t>サーボアンプ</t>
    <phoneticPr fontId="4"/>
  </si>
  <si>
    <t>PLC</t>
    <phoneticPr fontId="4"/>
  </si>
  <si>
    <t>AFP0RE16YT</t>
    <phoneticPr fontId="4"/>
  </si>
  <si>
    <t>PLC増設ユニット</t>
    <rPh sb="3" eb="5">
      <t>ゾウセツ</t>
    </rPh>
    <phoneticPr fontId="4"/>
  </si>
  <si>
    <t>最短</t>
    <rPh sb="0" eb="2">
      <t>サイタン</t>
    </rPh>
    <phoneticPr fontId="4"/>
  </si>
  <si>
    <t>5/30 神奈川(営)へ</t>
    <rPh sb="5" eb="8">
      <t>カナガワ</t>
    </rPh>
    <rPh sb="8" eb="11">
      <t>エイ</t>
    </rPh>
    <phoneticPr fontId="4"/>
  </si>
  <si>
    <t>MVSHM-PN01650-3ES-AF7DK</t>
  </si>
  <si>
    <t>MVSHM-PN01650-3ES-N2UNL</t>
  </si>
  <si>
    <t>NKJ2.6-5</t>
  </si>
  <si>
    <t>ｼﾞｭｳｼﾞｱﾅﾂｷﾅﾍﾞｺﾈｼﾞ-ﾀﾝﾋﾟﾝﾊﾝﾊﾞｲ-</t>
  </si>
  <si>
    <t>MAST-SFKK-SCL-10-1</t>
  </si>
  <si>
    <t>MAST-SFKK-SCL</t>
  </si>
  <si>
    <t>ﾆﾎﾝｺｳｸｳﾃﾞﾝｼｺｳｷﾞｮｳ</t>
  </si>
  <si>
    <t>DESP-SR</t>
  </si>
  <si>
    <t>DESP-JB9PR</t>
  </si>
  <si>
    <t>MVSHM-PN01600-3ER-ZZRWG</t>
  </si>
  <si>
    <t>MVSHM-PN01600-3ER-ARSHE</t>
  </si>
  <si>
    <t>MVSHM-PN01258-3ER-C2LS5</t>
  </si>
  <si>
    <t>MVSHM-PN01258-3ER-2W5FR</t>
  </si>
  <si>
    <t>ｵﾑﾛﾝ</t>
  </si>
  <si>
    <t>XM2Z-0011</t>
  </si>
  <si>
    <t>CONNECTORS OPTION</t>
  </si>
  <si>
    <t>AR22F0R-01G</t>
  </si>
  <si>
    <t>AR22F0R-01R</t>
  </si>
  <si>
    <t>TZW5-552-230601-0008</t>
  </si>
  <si>
    <t>WEBﾒｲﾊﾞﾝ (TZW)</t>
  </si>
  <si>
    <t>SPW5-62-230601-0006</t>
  </si>
  <si>
    <t>ﾋｮｳｼﾞﾖｳﾌﾞﾋﾝ</t>
  </si>
  <si>
    <t>PNUC2-AM-MBM-3M</t>
  </si>
  <si>
    <t>USBｹ-ﾌﾞﾙ</t>
  </si>
  <si>
    <t>ﾐﾂﾋﾞｼﾃﾞﾝｷ</t>
  </si>
  <si>
    <t>MR-J3CN1</t>
  </si>
  <si>
    <t>ｺﾈｸﾀｾｯﾄ</t>
  </si>
  <si>
    <t>ｴｽｴﾑｼｰ</t>
  </si>
  <si>
    <t>IS3000-02</t>
  </si>
  <si>
    <t>SMC ｹｲｿｳｷｷ ISｼﾘｰｽﾞ</t>
  </si>
  <si>
    <t>UL1007-20-BK-10</t>
  </si>
  <si>
    <t>ULﾀﾝｼﾝ</t>
  </si>
  <si>
    <t>UL1007-20-R-10</t>
  </si>
  <si>
    <t>UL1007-16-GN-10</t>
  </si>
  <si>
    <t>UL1007-16-W-10</t>
  </si>
  <si>
    <t>UL1007-16-BK-10</t>
  </si>
  <si>
    <t>BNJ56</t>
  </si>
  <si>
    <t>DINﾚｰﾙｼｷﾀﾝｼﾀﾞｲ BN</t>
  </si>
  <si>
    <t>TB25-6P</t>
  </si>
  <si>
    <t>ﾌﾞﾛｯｸﾀﾝｼﾀﾞｲ</t>
  </si>
  <si>
    <t>APM-PS-B-340-120-250-WB2305220034</t>
  </si>
  <si>
    <t>ｱﾙﾐ_ﾎﾞｯｸｽ_APM-PS</t>
  </si>
  <si>
    <t>BNJ56F</t>
  </si>
  <si>
    <t>TJ222B</t>
  </si>
  <si>
    <t>ｽﾘﾑｶﾞﾀ ﾀﾝｼﾀﾞｲ ｺﾈｸﾀ:ﾋﾛｾ</t>
  </si>
  <si>
    <t>TB25-4P</t>
  </si>
  <si>
    <t>TJ263B</t>
  </si>
  <si>
    <t>ｼｮｰﾄﾊﾞｰ</t>
  </si>
  <si>
    <t>JP-II-JPSS-3</t>
  </si>
  <si>
    <t>ﾅﾅﾎｼｶｶﾞｸｹﾝｷｭｳｼﾞｮ</t>
  </si>
  <si>
    <t>NJW-204-PM6</t>
  </si>
  <si>
    <t>NJWｼﾘｰｽﾞ ﾌﾟﾗｸﾞ</t>
  </si>
  <si>
    <t>NJW-165-PM8</t>
  </si>
  <si>
    <t>NJW-204-RF</t>
  </si>
  <si>
    <t>NJWｼﾘｰｽﾞ ﾚｾﾌﾟﾀｸﾙ</t>
  </si>
  <si>
    <t>NJW-165-RF</t>
  </si>
  <si>
    <t>MTS6-M4-3P</t>
  </si>
  <si>
    <t>ﾄﾞｳﾊﾞｰ</t>
  </si>
  <si>
    <t>BDHIFS-S-B-20-1</t>
  </si>
  <si>
    <t>ｻﾝﾖｳﾃﾞﾝｷ</t>
  </si>
  <si>
    <t>109-139E</t>
  </si>
  <si>
    <t>ﾚｲｷｬｸﾌｧﾝ ｵﾌﾟｼｮﾝ</t>
  </si>
  <si>
    <t>ABFW210G</t>
  </si>
  <si>
    <t>ﾌｧｲ22 TW/ｶﾝﾚﾝ</t>
  </si>
  <si>
    <t>ABFW210R</t>
  </si>
  <si>
    <t>ｵｼﾎﾞﾀﾝ</t>
  </si>
  <si>
    <t>109P0624M7D01</t>
  </si>
  <si>
    <t>ENCLOSURE COOLING FAN</t>
  </si>
  <si>
    <t>DB-25SS</t>
  </si>
  <si>
    <t>KQ2E06-00A1-X12</t>
  </si>
  <si>
    <t>SMC ｴｱﾊｲｶﾝ ﾜﾝﾀｯﾁﾂｷﾞﾃ</t>
  </si>
  <si>
    <t>ｴｺｰﾃﾞﾝｼ</t>
  </si>
  <si>
    <t>AC-P07CF14</t>
  </si>
  <si>
    <t>ACｲﾝﾚｯﾄ Pｼﾘｰｽﾞ</t>
  </si>
  <si>
    <t>MR-J3ENSCBL2M-L</t>
  </si>
  <si>
    <t>ｴﾝｺｰﾀﾞｹｰﾌﾞﾙ</t>
  </si>
  <si>
    <t>ﾆｯﾄｳｺｳｷﾞｮｳ</t>
  </si>
  <si>
    <t>GE52C2P15AF30</t>
  </si>
  <si>
    <t>GE ﾛｳﾃﾞﾝﾌﾞﾚｰｶ Eｼﾘｰｽﾞ Cﾀｲﾌﾟ</t>
  </si>
  <si>
    <t>MCR-6A-DC24V</t>
  </si>
  <si>
    <t>ﾃﾞﾝｼﾞｾｯｼｮｸｷ_ｺﾝﾀｸﾀ</t>
  </si>
  <si>
    <t>ｴｱﾀｯｸ</t>
  </si>
  <si>
    <t>PLF602</t>
  </si>
  <si>
    <t>ﾜﾝﾀｯﾁﾂｷﾞﾃ PLFｼﾘｰｽﾞ</t>
  </si>
  <si>
    <t>ｺｶﾞﾈｲ</t>
  </si>
  <si>
    <t>TL6-M5M</t>
  </si>
  <si>
    <t>KOGANEI ｸｲｯｸﾂｷﾞﾃ TL</t>
  </si>
  <si>
    <t>A8L-21-11N2</t>
  </si>
  <si>
    <t>ROCKER SWITCH</t>
  </si>
  <si>
    <t>AP2M122Y</t>
  </si>
  <si>
    <t>ﾋｮｳｼﾞﾄｳ ﾊﾟｲﾛｯﾄﾗﾝﾌﾟ</t>
  </si>
  <si>
    <t>A22NN-BGM-NGA-G100-NN</t>
  </si>
  <si>
    <t>PUSHBUTTON SWITCH</t>
  </si>
  <si>
    <t>ﾆﾎﾝﾋﾟｽｺ</t>
  </si>
  <si>
    <t>CPPE7-6</t>
  </si>
  <si>
    <t>ｶｯﾌﾟﾘﾝｸﾞﾐﾆ CPPE</t>
  </si>
  <si>
    <t>CPSE7M-6</t>
  </si>
  <si>
    <t>ﾗｲﾄｶｯﾌﾟﾘﾝｸﾞｼﾘｰｽﾞ CPSEM</t>
  </si>
  <si>
    <t>AR10-M5B-N-A</t>
  </si>
  <si>
    <t>SMC AR ｼﾘｰｽﾞ</t>
  </si>
  <si>
    <t>G46-7-02-C1</t>
  </si>
  <si>
    <t>SMC ｺﾝﾋﾞﾈｰｼｮﾝ Gｼﾘｰｽﾞ</t>
  </si>
  <si>
    <t>ﾆﾎﾝｶｲﾍｲｷｺｳｷﾞｮｳ</t>
  </si>
  <si>
    <t>JW-S11RKKR</t>
  </si>
  <si>
    <t>JWｼﾘｰｽﾞ</t>
  </si>
  <si>
    <t>NV30-FA 2P 5A 100-200V 30MA</t>
  </si>
  <si>
    <t>ﾛｳﾃﾞﾝｼｬﾀﾞﾝｷ</t>
  </si>
  <si>
    <t>STPES1-100</t>
  </si>
  <si>
    <t>ｽﾍﾞﾘﾄﾞﾒｺﾞﾑｼｰﾄ STPES</t>
  </si>
  <si>
    <t>S8FS-G05024C</t>
  </si>
  <si>
    <t>ｽｲｯﾁﾝｸﾞﾃﾞﾝｹﾞﾝ</t>
  </si>
  <si>
    <t>FR-HAL-0.4K</t>
  </si>
  <si>
    <t>ｲﾝﾊﾞｰﾀｵﾌﾟｼｮﾝ</t>
  </si>
  <si>
    <t>FR-BSF01</t>
  </si>
  <si>
    <t>ﾉｲｽﾞﾌｲﾙﾀ</t>
  </si>
  <si>
    <t>ﾃｨｰﾃﾞｨｰｹｰﾗﾑﾀﾞ</t>
  </si>
  <si>
    <t>RSEL-2006W</t>
  </si>
  <si>
    <t>ﾉｲｽﾞﾌｨﾙﾀ</t>
  </si>
  <si>
    <t>PLCP-GX8-05W-DC-R</t>
  </si>
  <si>
    <t>PLCﾀｯﾁﾊﾟﾈﾙ</t>
  </si>
  <si>
    <t>Es-KEN</t>
    <phoneticPr fontId="4"/>
  </si>
  <si>
    <t>UL1015-24-BE-10</t>
  </si>
  <si>
    <t>UL1015-22-BE-50</t>
  </si>
  <si>
    <t>CSPPN-SUS-UNCNO.4-1/4</t>
  </si>
  <si>
    <t>SS300SB-28-1P-2</t>
  </si>
  <si>
    <t>SS300SB</t>
  </si>
  <si>
    <t>AR10-M5-A</t>
  </si>
  <si>
    <t>10150-6000EL</t>
  </si>
  <si>
    <t>IEEE1284(ｱｯｾﾂﾌﾟﾗｸﾞ)</t>
  </si>
  <si>
    <t>九州ナノテック</t>
    <rPh sb="0" eb="2">
      <t>キュウシュウ</t>
    </rPh>
    <phoneticPr fontId="4"/>
  </si>
  <si>
    <t>神田（新井）</t>
    <rPh sb="0" eb="2">
      <t>カンダ</t>
    </rPh>
    <rPh sb="3" eb="5">
      <t>アライ</t>
    </rPh>
    <phoneticPr fontId="4"/>
  </si>
  <si>
    <t>1
ﾛﾎﾞｯﾄ</t>
    <phoneticPr fontId="4"/>
  </si>
  <si>
    <t>直行ロボット 1000x1200x100</t>
    <rPh sb="0" eb="2">
      <t>チョッコウ</t>
    </rPh>
    <phoneticPr fontId="4"/>
  </si>
  <si>
    <t>I/O内部電源</t>
    <rPh sb="3" eb="5">
      <t>ナイブ</t>
    </rPh>
    <rPh sb="5" eb="7">
      <t>デンゲン</t>
    </rPh>
    <phoneticPr fontId="4"/>
  </si>
  <si>
    <t>ｹｰﾌﾞﾙﾍﾞｱ(X軸）</t>
    <rPh sb="10" eb="11">
      <t>ジク</t>
    </rPh>
    <phoneticPr fontId="4"/>
  </si>
  <si>
    <t>ｹｰﾌﾞﾙﾍﾞｱ(Y軸）</t>
    <rPh sb="10" eb="11">
      <t>ジク</t>
    </rPh>
    <phoneticPr fontId="4"/>
  </si>
  <si>
    <t>ティーチングペンダント</t>
    <phoneticPr fontId="4"/>
  </si>
  <si>
    <t>現品を8/2ヤマト便で発送</t>
    <rPh sb="0" eb="2">
      <t>ゲンピン</t>
    </rPh>
    <rPh sb="9" eb="10">
      <t>ビン</t>
    </rPh>
    <rPh sb="11" eb="13">
      <t>ハッソウ</t>
    </rPh>
    <phoneticPr fontId="4"/>
  </si>
  <si>
    <t>改造基本料</t>
    <rPh sb="0" eb="2">
      <t>カイゾウ</t>
    </rPh>
    <rPh sb="2" eb="5">
      <t>キホンリョウ</t>
    </rPh>
    <phoneticPr fontId="4"/>
  </si>
  <si>
    <t>基本技術料</t>
    <rPh sb="0" eb="2">
      <t>キホン</t>
    </rPh>
    <rPh sb="2" eb="5">
      <t>ギジュツリョウ</t>
    </rPh>
    <phoneticPr fontId="4"/>
  </si>
  <si>
    <t>ﾍﾟﾝﾀﾞﾝﾄｰﾄﾞL=5200</t>
    <phoneticPr fontId="4"/>
  </si>
  <si>
    <t>PCｿﾌﾄ JR C-point2</t>
    <phoneticPr fontId="4"/>
  </si>
  <si>
    <t>5
ﾛﾎﾞｯﾄﾍﾞｰｽ</t>
    <phoneticPr fontId="4"/>
  </si>
  <si>
    <t>■SETA0148-R01(ﾛﾎﾞｯﾄﾍﾞｰｽ-L)</t>
    <phoneticPr fontId="4"/>
  </si>
  <si>
    <t>■SETA0148-R02(ﾛﾎﾞｯﾄﾍﾞｰｽ-R)</t>
  </si>
  <si>
    <t>SCSTNM20-100</t>
    <phoneticPr fontId="4"/>
  </si>
  <si>
    <t>ｽﾀﾝﾄﾞ  SCSTNM</t>
  </si>
  <si>
    <t>SLPSQAH6-L10</t>
  </si>
  <si>
    <t>ｲﾁｷﾞﾒﾋﾟﾝ SLPSQA</t>
  </si>
  <si>
    <t>SSTHWR20</t>
  </si>
  <si>
    <t>ｼｬﾌﾄﾎﾙﾀﾞ SSTHWR</t>
  </si>
  <si>
    <t>SCB6-40</t>
    <phoneticPr fontId="4"/>
  </si>
  <si>
    <t>GL-R12L</t>
    <phoneticPr fontId="4"/>
  </si>
  <si>
    <t>ｾｰﾌﾃｨｰﾗｲﾄｶｰﾃﾝ</t>
    <phoneticPr fontId="4"/>
  </si>
  <si>
    <t>GL-PR5N</t>
    <phoneticPr fontId="4"/>
  </si>
  <si>
    <t>接続ｹｰﾌﾞﾙ5m</t>
    <rPh sb="0" eb="2">
      <t>セツゾク</t>
    </rPh>
    <phoneticPr fontId="4"/>
  </si>
  <si>
    <t>GL-RS3</t>
    <phoneticPr fontId="4"/>
  </si>
  <si>
    <t>連結ｹｰﾌﾞﾙ3m</t>
    <rPh sb="0" eb="2">
      <t>レンケツ</t>
    </rPh>
    <phoneticPr fontId="4"/>
  </si>
  <si>
    <t>GL-RB11</t>
    <phoneticPr fontId="4"/>
  </si>
  <si>
    <t>取付金具</t>
    <rPh sb="0" eb="2">
      <t>トリツケ</t>
    </rPh>
    <rPh sb="2" eb="4">
      <t>カナグ</t>
    </rPh>
    <phoneticPr fontId="4"/>
  </si>
  <si>
    <t>出精値引</t>
    <rPh sb="0" eb="2">
      <t>シュッセイ</t>
    </rPh>
    <rPh sb="2" eb="4">
      <t>ネビ</t>
    </rPh>
    <phoneticPr fontId="4"/>
  </si>
  <si>
    <t>HFCB8-4040-B</t>
  </si>
  <si>
    <t>5
上架台</t>
    <rPh sb="4" eb="5">
      <t>ウエ</t>
    </rPh>
    <rPh sb="5" eb="7">
      <t>カダイ</t>
    </rPh>
    <phoneticPr fontId="4"/>
  </si>
  <si>
    <t>MVSHM-3N02000-3CS-9SPZU</t>
  </si>
  <si>
    <t>NEFS8-4040-100</t>
  </si>
  <si>
    <t>ｱﾙﾐﾌﾚｰﾑ(NEFS8-40__)</t>
  </si>
  <si>
    <t>NEFS8-4040-600</t>
  </si>
  <si>
    <t>NEFS8-4040-1520</t>
  </si>
  <si>
    <t>NEFS8-4040-1920</t>
  </si>
  <si>
    <t>SHNTAP8-4</t>
  </si>
  <si>
    <t>ｱﾄｲﾚﾅｯﾄ ｲﾀﾊﾞﾈﾂｷ(HNTAP)</t>
  </si>
  <si>
    <t>SHNTU8-8</t>
  </si>
  <si>
    <t>5
下架台</t>
    <rPh sb="3" eb="4">
      <t>シタ</t>
    </rPh>
    <rPh sb="4" eb="6">
      <t>カダイ</t>
    </rPh>
    <phoneticPr fontId="4"/>
  </si>
  <si>
    <t>■SETA0148-Z01(ﾍﾞｰｽﾌﾟﾚｰﾄ)</t>
  </si>
  <si>
    <t>■SETA0148-Z02(ﾍﾞｰｽﾌﾟﾚｰﾄ)</t>
  </si>
  <si>
    <t>HAJCHP8080-20</t>
  </si>
  <si>
    <t>ｱｼﾞｬｽﾀﾊﾟｯﾄﾞ</t>
  </si>
  <si>
    <t>HBLFSD8-C-SET</t>
  </si>
  <si>
    <t>HBLFSN8-C-SET</t>
  </si>
  <si>
    <t>HBLSS8-SET</t>
  </si>
  <si>
    <t>MVSHM-3N02050-3CS-CX9RK</t>
  </si>
  <si>
    <t>■SETA0148-Z03(外部ｽｲｯﾁﾌﾟﾚｰﾄ)</t>
    <phoneticPr fontId="4"/>
  </si>
  <si>
    <t>MVSHM-3N03052-3CS-8X9HM</t>
  </si>
  <si>
    <t>■SETA0148-Z04(制御盤ﾌﾟﾚｰﾄ)</t>
  </si>
  <si>
    <t>NEFS8-4080-468.0</t>
  </si>
  <si>
    <t>NEFS8-4080-880.0</t>
  </si>
  <si>
    <t>NEFS8-8080-1440.0</t>
  </si>
  <si>
    <t>ｱﾙﾐﾌﾚｰﾑ(NEFS8-80__)</t>
  </si>
  <si>
    <t>NEFS8-8080-1840.0</t>
  </si>
  <si>
    <t>NEFS8-8080-620.0</t>
  </si>
  <si>
    <t>NEFS8-8080-780.0</t>
  </si>
  <si>
    <t>NEFS8-8080-880.0</t>
  </si>
  <si>
    <t>SHNTAP8-5</t>
  </si>
  <si>
    <t>SHNTAP8-6</t>
  </si>
  <si>
    <t>6
ﾜｰｸｼﾞｸﾞ</t>
    <phoneticPr fontId="4"/>
  </si>
  <si>
    <t>■SETA0148-W01(ﾜｰｸｼﾞｸﾞ)</t>
  </si>
  <si>
    <t>■SETA0148-W02(ｼﾞｸﾞﾍﾞｰｽ）</t>
  </si>
  <si>
    <t>ｴﾝｹｲｼﾁｭｳ SETGR</t>
  </si>
  <si>
    <t>HV6-6-2</t>
  </si>
  <si>
    <t>MSSFS6-10</t>
  </si>
  <si>
    <t>MVSHM-3N01500-3CS-GDDXH</t>
  </si>
  <si>
    <t>■SETA0148-W03(突き当てﾌﾟﾚｰﾄ)</t>
    <phoneticPr fontId="4"/>
  </si>
  <si>
    <t>SETGR12-70</t>
  </si>
  <si>
    <t>SETGR12-70-SC30.0-M6-N5</t>
    <phoneticPr fontId="4"/>
  </si>
  <si>
    <t>SETN12-68.0-SC20-M6</t>
  </si>
  <si>
    <t>SETN5-15-SC5-M3</t>
  </si>
  <si>
    <t>ｴﾝﾁｭｳｼﾁｭｳ</t>
    <phoneticPr fontId="4"/>
  </si>
  <si>
    <t>USEBL6</t>
  </si>
  <si>
    <t>ﾜﾝﾀｯﾁﾂｷﾞﾃ(USEBL)</t>
  </si>
  <si>
    <t>ZH10BLA-06-06</t>
  </si>
  <si>
    <t>SMC ｼﾝｸｳﾊｯｾｲｷ/ｴｼﾞｪｸﾀ</t>
  </si>
  <si>
    <t>ZH10BSA-06-06</t>
  </si>
  <si>
    <t>6
元圧ﾚｷﾞｭﾚｰﾀ</t>
    <rPh sb="3" eb="4">
      <t>モト</t>
    </rPh>
    <rPh sb="4" eb="5">
      <t>アツ</t>
    </rPh>
    <phoneticPr fontId="4"/>
  </si>
  <si>
    <t>AW20-02E-B</t>
  </si>
  <si>
    <t>SMC AW ｼﾘｰｽﾞ</t>
  </si>
  <si>
    <t>MVSHM-3N02052-3CS-D753H</t>
  </si>
  <si>
    <t>■SETA0148-K01(元圧ﾌﾟﾚｰﾄ)</t>
  </si>
  <si>
    <t>VHS20-02A</t>
  </si>
  <si>
    <t>SMC ｴｱﾊﾞﾙﾌﾞ VHSｼﾘｰｽﾞ</t>
  </si>
  <si>
    <t>Y200T-A</t>
  </si>
  <si>
    <t>SMC Y ｼﾘｰｽﾞ</t>
  </si>
  <si>
    <t>13
制御盤</t>
    <rPh sb="4" eb="7">
      <t>セイギョバン</t>
    </rPh>
    <phoneticPr fontId="4"/>
  </si>
  <si>
    <t>109-049C</t>
  </si>
  <si>
    <t>ﾌｨﾝｶﾞｰｶﾞｰﾄﾞ/80MMｶｸDC/ACﾌｧﾝ</t>
  </si>
  <si>
    <t>109-1002F20</t>
  </si>
  <si>
    <t>ｼﾞｭｼﾌｨﾙﾀｷｯﾄ/80MMｶｸDC/ACﾌｧﾝ</t>
  </si>
  <si>
    <t>3VC-3</t>
  </si>
  <si>
    <t>109R0824S402</t>
  </si>
  <si>
    <t>CP30-BA 2P 1-M 5A</t>
  </si>
  <si>
    <t>ｻｰｷｯﾄﾌﾟﾛﾃｸﾀ CP30-BA</t>
  </si>
  <si>
    <t>G2R-2-SN DC24</t>
  </si>
  <si>
    <t>RELAY</t>
  </si>
  <si>
    <t>KMK-100</t>
  </si>
  <si>
    <t>ﾎﾞｯｸｽﾖｳｹｰﾌﾞﾙｸﾗﾝﾌﾟ</t>
  </si>
  <si>
    <t>NEDJL-PS-SB-37-2</t>
  </si>
  <si>
    <t>NV30-FA 2P 15A 30MA</t>
  </si>
  <si>
    <t>P2RF-08-E</t>
  </si>
  <si>
    <t>RELAY SOCKET</t>
  </si>
  <si>
    <t>RSAS-PS-500-400-250-K-WB2304180182</t>
  </si>
  <si>
    <t>ｽﾁｰﾙ_ﾎﾞｯｸｽ_RSAS-PS</t>
  </si>
  <si>
    <t>SFK-L04</t>
  </si>
  <si>
    <t>TDKﾗﾑﾀﾞ</t>
    <phoneticPr fontId="4"/>
  </si>
  <si>
    <t>B-13</t>
    <phoneticPr fontId="4"/>
  </si>
  <si>
    <t>NSDJ-PS-MS-25-5</t>
    <phoneticPr fontId="4"/>
  </si>
  <si>
    <t>DSUBﾊｰﾈｽ</t>
    <phoneticPr fontId="4"/>
  </si>
  <si>
    <t>HD-LN-M2.6-05</t>
    <phoneticPr fontId="4"/>
  </si>
  <si>
    <t>DSUBﾛｯｸｶﾅｸﾞ</t>
    <phoneticPr fontId="4"/>
  </si>
  <si>
    <t>HKKJ</t>
  </si>
  <si>
    <t>ﾌｯｸ ｼﾞｪｲｹｲｼﾞｮｳ(HKKJ)</t>
  </si>
  <si>
    <t>TAP-EX253-3</t>
  </si>
  <si>
    <t>ﾃﾞﾝｹﾞﾝｴﾝﾁｮｳｺｰﾄﾞ</t>
  </si>
  <si>
    <t>MSCSS5-10</t>
  </si>
  <si>
    <t>■SETA0148-Y01(ﾂｰﾙﾌﾟﾚｰﾄ)</t>
  </si>
  <si>
    <t>SDP520</t>
    <phoneticPr fontId="4"/>
  </si>
  <si>
    <t>ｺﾝﾄﾛｰﾗｰ</t>
    <phoneticPr fontId="4"/>
  </si>
  <si>
    <t>SD469</t>
    <phoneticPr fontId="4"/>
  </si>
  <si>
    <t>ﾌﾞﾗｹｯﾄ</t>
    <phoneticPr fontId="4"/>
  </si>
  <si>
    <t>SPB-30</t>
    <phoneticPr fontId="4"/>
  </si>
  <si>
    <t>ﾍﾟﾙﾁｪ温調器（30cc)</t>
    <rPh sb="5" eb="8">
      <t>オンチョウキ</t>
    </rPh>
    <phoneticPr fontId="4"/>
  </si>
  <si>
    <t>谷田部ディレクター対応</t>
    <rPh sb="0" eb="3">
      <t>ヤタベ</t>
    </rPh>
    <rPh sb="9" eb="11">
      <t>タイオウ</t>
    </rPh>
    <phoneticPr fontId="4"/>
  </si>
  <si>
    <t>SPC100</t>
    <phoneticPr fontId="4"/>
  </si>
  <si>
    <t>ﾍﾟﾙﾁｪ温調ｺﾝﾄﾛｰﾗｰ</t>
    <rPh sb="6" eb="13">
      <t>コントローラー</t>
    </rPh>
    <phoneticPr fontId="4"/>
  </si>
  <si>
    <t>運送費</t>
    <rPh sb="0" eb="3">
      <t>ウンソウヒ</t>
    </rPh>
    <phoneticPr fontId="4"/>
  </si>
  <si>
    <t>ﾒｰｶｰ</t>
    <phoneticPr fontId="4"/>
  </si>
  <si>
    <t>型式</t>
    <rPh sb="0" eb="2">
      <t>カタシキ</t>
    </rPh>
    <phoneticPr fontId="4"/>
  </si>
  <si>
    <t>名称</t>
    <rPh sb="0" eb="2">
      <t>メイショウ</t>
    </rPh>
    <phoneticPr fontId="4"/>
  </si>
  <si>
    <t>支給/購入</t>
    <rPh sb="0" eb="2">
      <t>シキュウ</t>
    </rPh>
    <rPh sb="3" eb="5">
      <t>コウニュウ</t>
    </rPh>
    <phoneticPr fontId="4"/>
  </si>
  <si>
    <t>制御盤内</t>
    <rPh sb="0" eb="2">
      <t>セイギョ</t>
    </rPh>
    <rPh sb="2" eb="4">
      <t>バンナイ</t>
    </rPh>
    <phoneticPr fontId="4"/>
  </si>
  <si>
    <t>NKE</t>
    <phoneticPr fontId="4"/>
  </si>
  <si>
    <t>CSB20C-S2-800-20-30W-1-SC</t>
    <phoneticPr fontId="4"/>
  </si>
  <si>
    <t>ｺﾝﾍﾞｱ</t>
    <phoneticPr fontId="4"/>
  </si>
  <si>
    <t>支給</t>
    <rPh sb="0" eb="2">
      <t>シキュウ</t>
    </rPh>
    <phoneticPr fontId="4"/>
  </si>
  <si>
    <t>BL10</t>
  </si>
  <si>
    <t xml:space="preserve">ﾌﾞﾗｯｸﾗｲﾄ </t>
    <phoneticPr fontId="4"/>
  </si>
  <si>
    <t>PCFP-MV3G8-R</t>
  </si>
  <si>
    <t>ﾓﾆﾀ DC24V</t>
    <phoneticPr fontId="4"/>
  </si>
  <si>
    <t>LZ17-223-W</t>
  </si>
  <si>
    <t>LED照明</t>
    <rPh sb="3" eb="5">
      <t>ショウメイ</t>
    </rPh>
    <phoneticPr fontId="4"/>
  </si>
  <si>
    <t>LR6-302LJBA-RYG</t>
    <phoneticPr fontId="4"/>
  </si>
  <si>
    <t>WDT-6LR-Z2</t>
    <phoneticPr fontId="4"/>
  </si>
  <si>
    <t>通信ﾕﾆｯﾄ ※設定不要</t>
    <rPh sb="0" eb="2">
      <t>ツウシン</t>
    </rPh>
    <rPh sb="8" eb="10">
      <t>セッテイ</t>
    </rPh>
    <rPh sb="10" eb="12">
      <t>フヨウ</t>
    </rPh>
    <phoneticPr fontId="4"/>
  </si>
  <si>
    <t>XN4E-TL403Q4MR</t>
    <phoneticPr fontId="4"/>
  </si>
  <si>
    <t>ABN102S</t>
  </si>
  <si>
    <t>ｽﾀｰﾄSW</t>
    <phoneticPr fontId="4"/>
  </si>
  <si>
    <t>AW20K-02E1-B</t>
    <phoneticPr fontId="4"/>
  </si>
  <si>
    <t>元圧ｾﾝｻ</t>
    <rPh sb="0" eb="1">
      <t>モト</t>
    </rPh>
    <rPh sb="1" eb="2">
      <t>アツ</t>
    </rPh>
    <phoneticPr fontId="4"/>
  </si>
  <si>
    <t>JMGPM16-10-M9NV</t>
  </si>
  <si>
    <t>ｼﾘﾝﾀﾞ</t>
    <phoneticPr fontId="4"/>
  </si>
  <si>
    <t>EX-L261</t>
    <phoneticPr fontId="4"/>
  </si>
  <si>
    <t>Panasonic</t>
  </si>
  <si>
    <t>ANPV0202ADP</t>
  </si>
  <si>
    <t>PV200 DC24V</t>
    <phoneticPr fontId="4"/>
  </si>
  <si>
    <t>〇</t>
    <phoneticPr fontId="4"/>
  </si>
  <si>
    <t>KV7500？</t>
    <phoneticPr fontId="4"/>
  </si>
  <si>
    <t>CPU</t>
    <phoneticPr fontId="4"/>
  </si>
  <si>
    <t>VT5-W07</t>
  </si>
  <si>
    <t>ﾀｯﾁﾊﾟﾈﾙ</t>
    <phoneticPr fontId="4"/>
  </si>
  <si>
    <t>SR-1000</t>
    <phoneticPr fontId="4"/>
  </si>
  <si>
    <t>QRｺｰﾄﾞﾘｰﾀﾞｰ PoE電源</t>
    <rPh sb="15" eb="17">
      <t>デンゲン</t>
    </rPh>
    <phoneticPr fontId="4"/>
  </si>
  <si>
    <t xml:space="preserve">LAN-SWHPOE44 </t>
    <phoneticPr fontId="4"/>
  </si>
  <si>
    <t>PoEﾊﾌﾞ</t>
    <phoneticPr fontId="4"/>
  </si>
  <si>
    <t>RSAS-500-400-300-K</t>
  </si>
  <si>
    <t>制御盤</t>
    <rPh sb="0" eb="3">
      <t>セイギョバン</t>
    </rPh>
    <phoneticPr fontId="4"/>
  </si>
  <si>
    <t>この制御盤で入りますでしょうか？</t>
    <rPh sb="2" eb="4">
      <t>セイギョ</t>
    </rPh>
    <rPh sb="4" eb="5">
      <t>バン</t>
    </rPh>
    <rPh sb="6" eb="7">
      <t>ハイ</t>
    </rPh>
    <phoneticPr fontId="4"/>
  </si>
  <si>
    <t>白戸電気様購入</t>
    <rPh sb="0" eb="2">
      <t>シラト</t>
    </rPh>
    <rPh sb="2" eb="4">
      <t>デンキ</t>
    </rPh>
    <rPh sb="4" eb="5">
      <t>サマ</t>
    </rPh>
    <rPh sb="5" eb="7">
      <t>コウニュウ</t>
    </rPh>
    <phoneticPr fontId="4"/>
  </si>
  <si>
    <t>山澤</t>
    <rPh sb="0" eb="1">
      <t>ヤマ</t>
    </rPh>
    <phoneticPr fontId="4"/>
  </si>
  <si>
    <t>MVBLK-AMW-3CY-CK71R</t>
  </si>
  <si>
    <t>■SETA0149-Y01(ﾂｰﾙﾌﾟﾚｰﾄ)</t>
  </si>
  <si>
    <t>シンフォニアテクノロジー</t>
    <phoneticPr fontId="4"/>
  </si>
  <si>
    <t>3  ﾜｰｸ治具</t>
    <rPh sb="6" eb="8">
      <t>ジグ</t>
    </rPh>
    <phoneticPr fontId="4"/>
  </si>
  <si>
    <t>MVBLK-AMW-3BT-WCFGN</t>
  </si>
  <si>
    <t>■SETA0145-X01(ﾜｰｸﾌﾟﾚｰﾄ)</t>
  </si>
  <si>
    <t>2
捨打ｽﾃｰｼﾞ</t>
    <rPh sb="3" eb="4">
      <t>ス</t>
    </rPh>
    <rPh sb="4" eb="5">
      <t>ウ</t>
    </rPh>
    <phoneticPr fontId="4"/>
  </si>
  <si>
    <t>MVSHM-3N02052-3BT-H4HT2</t>
  </si>
  <si>
    <t>■SETA0145-Z01(ｶｯﾌﾟﾌﾟﾚｰﾄ)</t>
  </si>
  <si>
    <t>MVSHM-3N01000-3BT-XADZT</t>
  </si>
  <si>
    <t>■SETA0145-Z02(ﾌﾟﾚｰﾄ)</t>
  </si>
  <si>
    <t>NCLSS3-5-15.0</t>
  </si>
  <si>
    <t>ｷﾝｿﾞｸｶﾗｰ NCLSS</t>
  </si>
  <si>
    <t>5-079-02　ミニカップ（PP製）　10mL　(100個入り）</t>
    <rPh sb="29" eb="30">
      <t>コ</t>
    </rPh>
    <rPh sb="30" eb="31">
      <t>イ</t>
    </rPh>
    <phoneticPr fontId="4"/>
  </si>
  <si>
    <t>5-079-02　ミニカップ（PP製）　10mL　</t>
    <phoneticPr fontId="4"/>
  </si>
  <si>
    <t>4
I/Oｹｰﾌﾞﾙ</t>
    <phoneticPr fontId="4"/>
  </si>
  <si>
    <t>TWSSS10-4.5-5</t>
  </si>
  <si>
    <t>MVSHM-3N02002-3E2-TFY8R</t>
  </si>
  <si>
    <t>■SETA0145-Z03(背面ﾌﾟﾚｰﾄ)</t>
  </si>
  <si>
    <t>8
ﾂｰﾙ治具</t>
    <rPh sb="6" eb="8">
      <t>ジグ</t>
    </rPh>
    <phoneticPr fontId="4"/>
  </si>
  <si>
    <t>MVBLK-AMW-3BT-MTUD4</t>
  </si>
  <si>
    <t>■SETA0145-Y01(ﾂｰﾙﾌﾟﾚｰﾄ)</t>
  </si>
  <si>
    <t>NCLA4-8-15</t>
  </si>
  <si>
    <t>ｷﾝｿﾞｸｶﾗｰ NCLA</t>
  </si>
  <si>
    <t>17
精密ﾚｷﾞｭﾚｰﾀｰ</t>
    <rPh sb="4" eb="6">
      <t>セイミツ</t>
    </rPh>
    <phoneticPr fontId="4"/>
  </si>
  <si>
    <t>IR1000-01BG-A</t>
  </si>
  <si>
    <t>APMTS-T1-N2</t>
  </si>
  <si>
    <t>MVSHM-3N02052-3DD-XGS9F</t>
  </si>
  <si>
    <t>■SETA0145-P01(ﾚｷﾞｭﾚｰﾀｰﾌﾟﾚｰﾄ)</t>
  </si>
  <si>
    <t>ウエノ太田(NSK)</t>
    <rPh sb="3" eb="5">
      <t>オオタ</t>
    </rPh>
    <phoneticPr fontId="4"/>
  </si>
  <si>
    <t>手配願います</t>
    <rPh sb="0" eb="2">
      <t>テハイ</t>
    </rPh>
    <rPh sb="2" eb="3">
      <t>ネガ</t>
    </rPh>
    <phoneticPr fontId="4"/>
  </si>
  <si>
    <t>オスカー</t>
    <phoneticPr fontId="4"/>
  </si>
  <si>
    <t>山本産業</t>
    <rPh sb="0" eb="2">
      <t>ヤマモト</t>
    </rPh>
    <rPh sb="2" eb="4">
      <t>サンギョウ</t>
    </rPh>
    <phoneticPr fontId="4"/>
  </si>
  <si>
    <t>R362H-P</t>
    <phoneticPr fontId="4"/>
  </si>
  <si>
    <t>減圧レギュレータ</t>
    <rPh sb="0" eb="2">
      <t>ゲンアツ</t>
    </rPh>
    <phoneticPr fontId="4"/>
  </si>
  <si>
    <t xml:space="preserve">手配願います
</t>
    <rPh sb="0" eb="2">
      <t>テハイ</t>
    </rPh>
    <rPh sb="2" eb="3">
      <t>ネガ</t>
    </rPh>
    <phoneticPr fontId="4"/>
  </si>
  <si>
    <t>GP-M025</t>
    <phoneticPr fontId="4"/>
  </si>
  <si>
    <t>2.5MPaﾀｲﾌﾟ</t>
    <phoneticPr fontId="4"/>
  </si>
  <si>
    <t>4/27KEYENCEに在庫確認→OK</t>
    <rPh sb="12" eb="14">
      <t>ザイコ</t>
    </rPh>
    <rPh sb="14" eb="16">
      <t>カクニン</t>
    </rPh>
    <phoneticPr fontId="4"/>
  </si>
  <si>
    <t>OP-87282</t>
    <phoneticPr fontId="4"/>
  </si>
  <si>
    <t>R1/4ｵｽ継手</t>
    <rPh sb="6" eb="8">
      <t>ツギテ</t>
    </rPh>
    <phoneticPr fontId="4"/>
  </si>
  <si>
    <t>OP-87273</t>
    <phoneticPr fontId="4"/>
  </si>
  <si>
    <t>ｺﾈｸﾀｹｰﾌﾞﾙ(M12用/5m)</t>
    <phoneticPr fontId="4"/>
  </si>
  <si>
    <t>メクラ※オスカー製減圧弁用</t>
    <rPh sb="8" eb="9">
      <t>セイ</t>
    </rPh>
    <rPh sb="9" eb="11">
      <t>ゲンアツ</t>
    </rPh>
    <rPh sb="11" eb="12">
      <t>ベン</t>
    </rPh>
    <rPh sb="12" eb="13">
      <t>ヨウ</t>
    </rPh>
    <phoneticPr fontId="4"/>
  </si>
  <si>
    <t>作成：2018.04.26</t>
    <rPh sb="0" eb="2">
      <t>サクセイ</t>
    </rPh>
    <phoneticPr fontId="4"/>
  </si>
  <si>
    <t>★MEJ(157549)向け 治具数量</t>
    <rPh sb="12" eb="13">
      <t>ム</t>
    </rPh>
    <rPh sb="15" eb="17">
      <t>ジグ</t>
    </rPh>
    <rPh sb="17" eb="19">
      <t>スウリョウ</t>
    </rPh>
    <phoneticPr fontId="4"/>
  </si>
  <si>
    <t>品　名</t>
    <rPh sb="0" eb="1">
      <t>ヒン</t>
    </rPh>
    <rPh sb="2" eb="3">
      <t>メイ</t>
    </rPh>
    <phoneticPr fontId="4"/>
  </si>
  <si>
    <t>129253-Y01</t>
    <phoneticPr fontId="4"/>
  </si>
  <si>
    <t>SV35HF温調ブロック</t>
    <rPh sb="6" eb="8">
      <t>オンチョウ</t>
    </rPh>
    <phoneticPr fontId="4"/>
  </si>
  <si>
    <t>リピート</t>
    <phoneticPr fontId="4"/>
  </si>
  <si>
    <t>131592-Y01</t>
    <phoneticPr fontId="4"/>
  </si>
  <si>
    <t>SV35HFノズルガイド</t>
    <phoneticPr fontId="4"/>
  </si>
  <si>
    <t>205176(2個余り分使用）</t>
    <rPh sb="8" eb="9">
      <t>コ</t>
    </rPh>
    <rPh sb="9" eb="10">
      <t>アマ</t>
    </rPh>
    <rPh sb="11" eb="12">
      <t>ブン</t>
    </rPh>
    <rPh sb="12" eb="14">
      <t>シヨウ</t>
    </rPh>
    <phoneticPr fontId="4"/>
  </si>
  <si>
    <t>2/10使用（残り8個）</t>
    <rPh sb="4" eb="6">
      <t>シヨウ</t>
    </rPh>
    <rPh sb="7" eb="8">
      <t>ノコ</t>
    </rPh>
    <rPh sb="10" eb="11">
      <t>コ</t>
    </rPh>
    <phoneticPr fontId="4"/>
  </si>
  <si>
    <t>ナミックス</t>
    <phoneticPr fontId="4"/>
  </si>
  <si>
    <t>中村</t>
    <rPh sb="0" eb="2">
      <t>ナカムラ</t>
    </rPh>
    <phoneticPr fontId="4"/>
  </si>
  <si>
    <t>DC-C8-J13-B51R</t>
  </si>
  <si>
    <t>HD-15SP</t>
  </si>
  <si>
    <t>DSUBｺﾈｸﾀ(ｺｳﾐﾂﾄﾞ)</t>
  </si>
  <si>
    <t>UL1007-20AWG-BE-10</t>
  </si>
  <si>
    <t>UL1007</t>
  </si>
  <si>
    <t>MY2N-D2-Y DC24</t>
  </si>
  <si>
    <t>機材在庫にて対応</t>
    <rPh sb="0" eb="2">
      <t>キザイ</t>
    </rPh>
    <rPh sb="2" eb="4">
      <t>ザイコ</t>
    </rPh>
    <rPh sb="6" eb="8">
      <t>タイオウ</t>
    </rPh>
    <phoneticPr fontId="4"/>
  </si>
  <si>
    <t>MRB-80</t>
  </si>
  <si>
    <t>MVBLK-AMW-3CA-ZZMSR</t>
  </si>
  <si>
    <t>128929-X01</t>
    <phoneticPr fontId="4"/>
  </si>
  <si>
    <t>MVBLK-AMW-3CA-LY9GP</t>
  </si>
  <si>
    <t>128929-Y01</t>
    <phoneticPr fontId="4"/>
  </si>
  <si>
    <t>MVBLK-AMW-3CA-WLL3T</t>
  </si>
  <si>
    <t>128929-Y02</t>
    <phoneticPr fontId="4"/>
  </si>
  <si>
    <t>安川電機</t>
    <rPh sb="0" eb="4">
      <t>ヤスカワデンキ</t>
    </rPh>
    <phoneticPr fontId="4"/>
  </si>
  <si>
    <t>JR3403 片持ち 外部SW仕様</t>
    <rPh sb="7" eb="9">
      <t>カタモ</t>
    </rPh>
    <rPh sb="11" eb="13">
      <t>ガイブ</t>
    </rPh>
    <rPh sb="15" eb="17">
      <t>シヨウ</t>
    </rPh>
    <phoneticPr fontId="4"/>
  </si>
  <si>
    <t>JR3403 片持ち</t>
    <rPh sb="7" eb="9">
      <t>カタモ</t>
    </rPh>
    <phoneticPr fontId="4"/>
  </si>
  <si>
    <t>7/18・ｺﾈｸﾄ直送</t>
    <rPh sb="9" eb="11">
      <t>チョクソウ</t>
    </rPh>
    <phoneticPr fontId="4"/>
  </si>
  <si>
    <t>オプションSW付き スイッチBOX</t>
    <rPh sb="7" eb="8">
      <t>ツ</t>
    </rPh>
    <phoneticPr fontId="4"/>
  </si>
  <si>
    <t>4
上架台</t>
    <rPh sb="3" eb="4">
      <t>ウエ</t>
    </rPh>
    <rPh sb="4" eb="6">
      <t>カダイ</t>
    </rPh>
    <phoneticPr fontId="4"/>
  </si>
  <si>
    <t>MVSHM-3N01500-3E4-TJB2D</t>
  </si>
  <si>
    <t>■SETA0122-T01B(ﾌﾛﾝﾄﾊﾟﾈﾙ)</t>
    <phoneticPr fontId="4"/>
  </si>
  <si>
    <t>WEB発注済</t>
    <rPh sb="0" eb="5">
      <t>ウェBハッチュウ</t>
    </rPh>
    <rPh sb="5" eb="6">
      <t>スミ</t>
    </rPh>
    <phoneticPr fontId="4"/>
  </si>
  <si>
    <t>MVSHM-3N01200-3E4-ACMCN</t>
    <phoneticPr fontId="4"/>
  </si>
  <si>
    <t>■SETA0122-T03B(ﾄｯﾌﾟﾊﾟﾈﾙ)</t>
    <phoneticPr fontId="4"/>
  </si>
  <si>
    <t>MVSHM-3N01200-3EF-FT4JG</t>
  </si>
  <si>
    <t>■SETA0122-T04A(ｻｲﾄﾞﾊﾟﾈﾙ)</t>
    <phoneticPr fontId="4"/>
  </si>
  <si>
    <t>MVSHM-3N01200-3E4-ABZRL</t>
  </si>
  <si>
    <t>■SETA0122-T05(側面ﾊﾟﾈﾙ)</t>
  </si>
  <si>
    <t>MVSHM-3N01200-3E4-99NKF</t>
  </si>
  <si>
    <t>■SETA0122-T06A(側面ﾊﾟﾈﾙ)</t>
    <phoneticPr fontId="4"/>
  </si>
  <si>
    <t>MVSHM-3N01502-3E4-A746U</t>
  </si>
  <si>
    <t>■SETA0122-T07(DSPﾊﾟﾈﾙ)</t>
  </si>
  <si>
    <t>■SETA0122-T08(LEDﾊﾟﾈﾙ)</t>
  </si>
  <si>
    <t>仕様不確定</t>
    <rPh sb="0" eb="2">
      <t>シヨウ</t>
    </rPh>
    <rPh sb="2" eb="5">
      <t>フカクテイ</t>
    </rPh>
    <phoneticPr fontId="4"/>
  </si>
  <si>
    <t>MVSHM-3N02050-3E4-ESP29</t>
  </si>
  <si>
    <t>■SETA0122-X02(ｾﾝｻｰﾌﾞﾗｹｯﾄ)</t>
    <phoneticPr fontId="4"/>
  </si>
  <si>
    <t>SCB4-50</t>
  </si>
  <si>
    <t>EBS3402-DA</t>
  </si>
  <si>
    <t>ﾋｼﾞｮｳﾃｲｼｽｲｯﾁ</t>
  </si>
  <si>
    <t>HBLFSN6-C-SET</t>
  </si>
  <si>
    <t>HBLPBS6</t>
  </si>
  <si>
    <t>HCBR6</t>
  </si>
  <si>
    <t>HFS6-3030-175.0</t>
  </si>
  <si>
    <t>HFS6-3030-355.0</t>
  </si>
  <si>
    <t>HFS6-3030-535.0</t>
  </si>
  <si>
    <t>HFS6-3030-740.0</t>
  </si>
  <si>
    <t>HFS6-3030-840.0</t>
  </si>
  <si>
    <t>HFS6-3030-897.0</t>
  </si>
  <si>
    <t>HNTRSN6-5</t>
  </si>
  <si>
    <t>HOAFS150</t>
  </si>
  <si>
    <t>ｱﾙﾐﾀﾞｸﾄﾖｳﾌﾗﾝｼﾞ (HOAFS)</t>
  </si>
  <si>
    <t>LEDS350-W</t>
  </si>
  <si>
    <t>LEDｼｮｳﾒｲ ｽﾀﾝﾀﾞｰﾄﾞﾀｲﾌﾟ(LEDS)</t>
  </si>
  <si>
    <t>LEAS1</t>
  </si>
  <si>
    <t>ｴﾙｲｰﾃﾞｨｰｼｮｳﾒｲONOFFｽｲｯﾁｲｯﾀｲｶﾞﾀ</t>
  </si>
  <si>
    <t>LBW6ML-M1T14G</t>
  </si>
  <si>
    <t>LWｼﾘｰｽﾞ ﾌﾗｯｼｭｼﾙｴｯﾄｽｲｯﾁ</t>
  </si>
  <si>
    <t>LR4-302LJBA-RYG</t>
  </si>
  <si>
    <t>ｼｸﾞﾅﾙﾀﾜｰｾｷｿｳｼﾝｺﾞｳﾄｳLRｼﾘｰｽﾞ</t>
  </si>
  <si>
    <t>NCLA5-15-10</t>
  </si>
  <si>
    <t>RB625011GS-10P</t>
  </si>
  <si>
    <t>ﾛｯｶｽｲｯﾁ</t>
  </si>
  <si>
    <t>SHNTAP6-4</t>
  </si>
  <si>
    <t>TRSS5-10</t>
  </si>
  <si>
    <t>TRSS5-15</t>
  </si>
  <si>
    <t>UWAUNS120</t>
  </si>
  <si>
    <t>ｽﾃﾝﾚｽｳﾒｺﾐﾄｯﾃ</t>
  </si>
  <si>
    <t>ｺﾈｸﾄへ</t>
    <phoneticPr fontId="4"/>
  </si>
  <si>
    <t>MVSHM-3N02002-3GR-78SF2</t>
  </si>
  <si>
    <t>CBSTSR3-4</t>
  </si>
  <si>
    <t>MVSHM-3N01200-3E4-KCRFF</t>
  </si>
  <si>
    <t>MSELL6-3</t>
  </si>
  <si>
    <t>T-S02-2410WH</t>
  </si>
  <si>
    <t>OAﾀｯﾌﾟ-ﾃﾞﾝｹﾞﾝｹｰﾌﾞﾙ</t>
  </si>
  <si>
    <t>TAP-TSH35N</t>
  </si>
  <si>
    <t>W-S1010B(W)</t>
  </si>
  <si>
    <t>ｴﾝﾁｮｳｺｰﾄﾞ ｽｲｯﾁﾂｷｴﾝﾁｮｳｺｰﾄﾞ</t>
  </si>
  <si>
    <t>4
開閉扉</t>
    <rPh sb="3" eb="5">
      <t>カイヘイ</t>
    </rPh>
    <rPh sb="5" eb="6">
      <t>トビラ</t>
    </rPh>
    <phoneticPr fontId="4"/>
  </si>
  <si>
    <t>MVSHM-3N01000-3EF-YWKRH</t>
  </si>
  <si>
    <t>■SETA0122-D01(ﾊﾟﾈﾙ)</t>
  </si>
  <si>
    <t>HFS6-3030-470.0</t>
  </si>
  <si>
    <t>HFS6-3030-830.0</t>
  </si>
  <si>
    <t>HHPNLK-B6-SST</t>
  </si>
  <si>
    <t>ｱﾙﾐﾇｷｻｼﾁｮｳﾊﾞﾝ HHPNLK-B</t>
  </si>
  <si>
    <t>HMEN6-6</t>
  </si>
  <si>
    <t>ﾏｸﾞﾈｯﾄｷｬｯﾁｬ</t>
  </si>
  <si>
    <t>HMER6-6</t>
  </si>
  <si>
    <t>UPCN21-B-36-SSP</t>
  </si>
  <si>
    <t>ﾄｯﾃ</t>
  </si>
  <si>
    <t>4
下架台</t>
    <phoneticPr fontId="4"/>
  </si>
  <si>
    <t>■SETA0122-B03A(ﾊﾞｯｸﾊﾟﾈﾙ)</t>
    <phoneticPr fontId="4"/>
  </si>
  <si>
    <t>MVSHM-3N03000-3E4-2YAJ9</t>
  </si>
  <si>
    <t>■SETA0122-B04A(ﾀﾝｸﾊﾟﾈﾙ)</t>
    <phoneticPr fontId="4"/>
  </si>
  <si>
    <t>MVSHM-3N03000-3E4-7YCHE</t>
  </si>
  <si>
    <t>■SETA0122-B05A(ﾀﾝｸﾊﾟﾈﾙ)</t>
  </si>
  <si>
    <t>MVSHM-3N02050-3E4-8CJCB</t>
  </si>
  <si>
    <t>■SETA0122-B06(ﾊﾞﾌﾞﾙﾌﾟﾚｰﾄ)</t>
    <phoneticPr fontId="4"/>
  </si>
  <si>
    <t>MVSHM-3N02050-3EF-B5NHE</t>
  </si>
  <si>
    <t>■SETA0122-B07(ﾘｰﾀﾞｰﾌﾞﾗｹｯﾄ)</t>
    <phoneticPr fontId="4"/>
  </si>
  <si>
    <t>MVBLK-POW-3EF-PNG1H</t>
  </si>
  <si>
    <t>■SETA0122-B08(ﾌﾟﾚｰﾄ)</t>
    <phoneticPr fontId="4"/>
  </si>
  <si>
    <t>FSLAS-SUD-T2-A25-B25-L25-H15-N6-S15-NA6</t>
  </si>
  <si>
    <t>FAﾒｶ_ﾊﾞﾝｷﾝ_ﾌﾞﾗｹｯﾄ(FSLAS)</t>
  </si>
  <si>
    <t>HAJCHPS6060-16-SSU</t>
  </si>
  <si>
    <t>HBLTD6-C-SSP</t>
  </si>
  <si>
    <t>HFS6-6060-310.0</t>
  </si>
  <si>
    <t>HFS6-6060-490.0</t>
  </si>
  <si>
    <t>HFS6-6060-610.0</t>
  </si>
  <si>
    <t>HFS6-6060-680.0</t>
  </si>
  <si>
    <t>NCLSS10-30-20.0</t>
  </si>
  <si>
    <t>SHNTAP6-5</t>
  </si>
  <si>
    <t>SHNTAP6-6</t>
  </si>
  <si>
    <t>SI2520</t>
  </si>
  <si>
    <t>ﾊｲｾﾝｺｳｷｬｯﾌﾟ SALSA</t>
  </si>
  <si>
    <t>MVSHM-3N03006-3HD-E1SM3</t>
  </si>
  <si>
    <t>SHFBS4-10</t>
  </si>
  <si>
    <t>ｱﾙﾐﾌﾚｰﾑﾖｳ ﾎﾞﾙﾄ</t>
  </si>
  <si>
    <t>MVSHM-3N02050-3HD-LTS27</t>
  </si>
  <si>
    <t>4
空圧機器</t>
    <rPh sb="3" eb="7">
      <t>クウアツキキ</t>
    </rPh>
    <phoneticPr fontId="4"/>
  </si>
  <si>
    <t>MVSHM-3N02052-3E4-UTRCM</t>
  </si>
  <si>
    <t>■SETA0122-K01A(ｴｱﾌﾟﾚｰﾄ)</t>
    <phoneticPr fontId="4"/>
  </si>
  <si>
    <t>JCPP6</t>
  </si>
  <si>
    <t>ｼﾞｭｼｶﾌﾟﾗ(JCPP)</t>
  </si>
  <si>
    <t>PAW6-02</t>
  </si>
  <si>
    <t>ﾋｮｳｼﾞｭﾝﾂｷﾞﾃ PAW</t>
  </si>
  <si>
    <t>AW20K-02E-B</t>
  </si>
  <si>
    <t>前田ｼｪﾙｻｰﾋﾞｽ</t>
    <rPh sb="0" eb="2">
      <t>マエダ</t>
    </rPh>
    <phoneticPr fontId="4"/>
  </si>
  <si>
    <t>M-105-5</t>
  </si>
  <si>
    <t>ﾄﾞﾗｲﾔｰ</t>
    <phoneticPr fontId="4"/>
  </si>
  <si>
    <t>見積№22-23-00581A</t>
    <rPh sb="0" eb="3">
      <t>ミツモリナンバー</t>
    </rPh>
    <phoneticPr fontId="4"/>
  </si>
  <si>
    <t>4　制御盤</t>
    <phoneticPr fontId="4"/>
  </si>
  <si>
    <t>CP30-BA 2P 1-M 10A</t>
  </si>
  <si>
    <t>CP30-BA 2P 1-M 3A</t>
  </si>
  <si>
    <t>KU1200</t>
  </si>
  <si>
    <t>ﾏﾙﾁﾕｰｽOAﾀｯﾌﾟ 6ｹｸﾞﾁ</t>
  </si>
  <si>
    <t>IESH-MB205-R</t>
  </si>
  <si>
    <t>IEｽｲｯﾁHUB</t>
  </si>
  <si>
    <t>ENF-RSEN-2006D</t>
  </si>
  <si>
    <t>RSAS-PS-500-400-250-K-WB2306140302</t>
  </si>
  <si>
    <t>MVSHM-3N01550-3EZ-5AT81</t>
  </si>
  <si>
    <t>USB3-CCP05NBK</t>
  </si>
  <si>
    <t>USBｹｰﾌﾞﾙ</t>
  </si>
  <si>
    <t>KSK-100</t>
  </si>
  <si>
    <t>ﾎﾞｯｸｽﾖｳｹｰﾌﾞﾙｸﾗﾝﾌﾟ(ｼｮｳｽﾍﾟｰｽ)</t>
  </si>
  <si>
    <t>MVSHM-3N03002-3GH-PC83R</t>
  </si>
  <si>
    <t>MVSHM-3N01550-3GH-X8BRX</t>
  </si>
  <si>
    <t>MVSHM-3N01500-3GH-AHL61</t>
  </si>
  <si>
    <t>4　制御盤</t>
    <rPh sb="2" eb="5">
      <t>セイギョバン</t>
    </rPh>
    <phoneticPr fontId="4"/>
  </si>
  <si>
    <t>未発注</t>
    <rPh sb="0" eb="1">
      <t>ミ</t>
    </rPh>
    <rPh sb="1" eb="3">
      <t>ハッチュウ</t>
    </rPh>
    <phoneticPr fontId="4"/>
  </si>
  <si>
    <t>NV30-FA 2P 15A 30MA　他</t>
    <rPh sb="20" eb="21">
      <t>ホカ</t>
    </rPh>
    <phoneticPr fontId="4"/>
  </si>
  <si>
    <t>ﾌﾞﾚｰｶｰ、制御盤内機器</t>
    <rPh sb="7" eb="10">
      <t>セイギョバン</t>
    </rPh>
    <rPh sb="10" eb="12">
      <t>キキ</t>
    </rPh>
    <phoneticPr fontId="4"/>
  </si>
  <si>
    <t>SV01CS-07</t>
    <phoneticPr fontId="4"/>
  </si>
  <si>
    <t>SVC620S</t>
    <phoneticPr fontId="4"/>
  </si>
  <si>
    <t>SVC620S</t>
  </si>
  <si>
    <t>SD469</t>
  </si>
  <si>
    <t>MCLPTK6-1</t>
    <phoneticPr fontId="4"/>
  </si>
  <si>
    <t>SWAGELOK</t>
    <phoneticPr fontId="4"/>
  </si>
  <si>
    <t>SS-43GXS8MM</t>
    <phoneticPr fontId="4"/>
  </si>
  <si>
    <t>三方弁</t>
    <rPh sb="0" eb="3">
      <t>サンポウベン</t>
    </rPh>
    <phoneticPr fontId="4"/>
  </si>
  <si>
    <t>11
ﾂｰﾙｼﾞｸﾞ</t>
    <phoneticPr fontId="4"/>
  </si>
  <si>
    <t>MVSHM-3N02052-38U-YLMUR</t>
  </si>
  <si>
    <t>■SETA0122-R01(ﾍﾞｱﾌﾟﾚｰﾄ)</t>
    <phoneticPr fontId="4"/>
  </si>
  <si>
    <t>MVSHM-3N03002-38U-HNU14</t>
  </si>
  <si>
    <t>■SETA0122-R02(ﾍﾞｱﾍﾞｰｽ)</t>
  </si>
  <si>
    <t>MVBLK-AMW-3E4-MA6G2</t>
  </si>
  <si>
    <t>■SETA0122-Y01A(ﾂｰﾙﾌﾟﾚｰﾄ)</t>
    <phoneticPr fontId="4"/>
  </si>
  <si>
    <t>MVBLK-AMW-38U-PFU8D</t>
  </si>
  <si>
    <t>■SETA0122-Y02(ﾊﾞﾙﾌﾞﾎﾙﾀﾞ)</t>
  </si>
  <si>
    <t>CBSTSR4-10</t>
  </si>
  <si>
    <t>SKTGLK8-1</t>
  </si>
  <si>
    <t>MVSHM-3N02052-38U-KB11F</t>
  </si>
  <si>
    <t>■SETA0122-Z01(ｶｯﾌﾟﾍﾞｰｽ)</t>
  </si>
  <si>
    <t>MVSHM-3N01000-38U-YS2E3</t>
  </si>
  <si>
    <t>■SETA0122-Z02(ｶｯﾌﾟｶﾞｲﾄﾞ)</t>
  </si>
  <si>
    <t>5-079-06 60ml</t>
  </si>
  <si>
    <t>制御機器
（支給品）</t>
    <rPh sb="0" eb="4">
      <t>セイギョキキ</t>
    </rPh>
    <rPh sb="7" eb="10">
      <t>シキュウヒン</t>
    </rPh>
    <phoneticPr fontId="4"/>
  </si>
  <si>
    <t>支給品</t>
    <rPh sb="0" eb="3">
      <t>シキュウヒン</t>
    </rPh>
    <phoneticPr fontId="4"/>
  </si>
  <si>
    <t>MS2-H150</t>
    <phoneticPr fontId="4"/>
  </si>
  <si>
    <t>ｽｲｯﾁﾝｸﾞ電源</t>
    <rPh sb="7" eb="9">
      <t>デンゲン</t>
    </rPh>
    <phoneticPr fontId="4"/>
  </si>
  <si>
    <t>客先支給品</t>
    <rPh sb="0" eb="2">
      <t>キャクサキ</t>
    </rPh>
    <rPh sb="2" eb="5">
      <t>シキュウヒン</t>
    </rPh>
    <phoneticPr fontId="4"/>
  </si>
  <si>
    <t>KV-8000</t>
    <phoneticPr fontId="4"/>
  </si>
  <si>
    <t>KV-7000C</t>
    <phoneticPr fontId="4"/>
  </si>
  <si>
    <t>ﾊﾞｽ接続ﾕﾆｯﾄ</t>
    <rPh sb="3" eb="5">
      <t>セツゾク</t>
    </rPh>
    <phoneticPr fontId="4"/>
  </si>
  <si>
    <t>KV-C16XTD</t>
    <phoneticPr fontId="4"/>
  </si>
  <si>
    <t>入出力ﾕﾆｯﾄ</t>
    <rPh sb="0" eb="3">
      <t>ニュウシュツリョク</t>
    </rPh>
    <phoneticPr fontId="4"/>
  </si>
  <si>
    <t>XC-T34B2</t>
    <phoneticPr fontId="4"/>
  </si>
  <si>
    <t>変換端子台</t>
    <rPh sb="0" eb="2">
      <t>ヘンカン</t>
    </rPh>
    <rPh sb="2" eb="5">
      <t>タンシダイ</t>
    </rPh>
    <phoneticPr fontId="4"/>
  </si>
  <si>
    <t>XC-H34-01</t>
    <phoneticPr fontId="4"/>
  </si>
  <si>
    <t>ﾌﾗｯﾄｹｰﾌﾞﾙ</t>
    <phoneticPr fontId="4"/>
  </si>
  <si>
    <t>VT5-W07</t>
    <phoneticPr fontId="4"/>
  </si>
  <si>
    <t>HR-101</t>
    <phoneticPr fontId="4"/>
  </si>
  <si>
    <t>HR-1C3UN</t>
    <phoneticPr fontId="4"/>
  </si>
  <si>
    <t>USBｹｰﾌﾞﾙ</t>
    <phoneticPr fontId="4"/>
  </si>
  <si>
    <t>GL-S20FH</t>
    <phoneticPr fontId="4"/>
  </si>
  <si>
    <t>ｾｰﾌﾃｨﾗｲﾄｶｰﾃﾝ本体</t>
    <rPh sb="12" eb="14">
      <t>ホンタイ</t>
    </rPh>
    <phoneticPr fontId="4"/>
  </si>
  <si>
    <t>GL-SA20F</t>
    <phoneticPr fontId="4"/>
  </si>
  <si>
    <t>ｶﾊﾞｰ</t>
    <phoneticPr fontId="4"/>
  </si>
  <si>
    <t>GL-SS3</t>
    <phoneticPr fontId="4"/>
  </si>
  <si>
    <t>連結ｹｰﾌﾞﾙ</t>
    <rPh sb="0" eb="2">
      <t>レンケツ</t>
    </rPh>
    <phoneticPr fontId="4"/>
  </si>
  <si>
    <t>GL-SP5P</t>
    <phoneticPr fontId="4"/>
  </si>
  <si>
    <t>LR-ZH500</t>
    <phoneticPr fontId="4"/>
  </si>
  <si>
    <t>ﾜｰｸｾﾝｻｰ</t>
    <phoneticPr fontId="4"/>
  </si>
  <si>
    <t>ﾌﾞﾗｯｸﾗｲﾄ(LED)</t>
    <phoneticPr fontId="4"/>
  </si>
  <si>
    <t>ﾌﾞﾗｯｸﾗｲﾄ(LED)</t>
  </si>
  <si>
    <t>ﾃｰﾌﾟLED？</t>
    <phoneticPr fontId="4"/>
  </si>
  <si>
    <t>ﾊﾝﾃﾞｨｰﾘｰﾀﾞｰ用ｱｰﾑｽﾀﾝﾄﾞ</t>
    <rPh sb="11" eb="12">
      <t>ヨウ</t>
    </rPh>
    <phoneticPr fontId="4"/>
  </si>
  <si>
    <t>8/18・ｺﾈｸﾄ着</t>
    <rPh sb="9" eb="10">
      <t>チャク</t>
    </rPh>
    <phoneticPr fontId="4"/>
  </si>
  <si>
    <t>ﾗｲﾄｶｰﾃﾝ用保護ｶﾊﾞｰ</t>
    <rPh sb="7" eb="8">
      <t>ヨウ</t>
    </rPh>
    <rPh sb="8" eb="10">
      <t>ホゴ</t>
    </rPh>
    <phoneticPr fontId="4"/>
  </si>
  <si>
    <t>MVSHM-3N03000-3EF-4AD42</t>
  </si>
  <si>
    <t>■SETA0122-B01(ﾍﾞｰｽﾊﾟﾈﾙ)</t>
  </si>
  <si>
    <t>14
作業費</t>
    <rPh sb="4" eb="7">
      <t>サギョウヒ</t>
    </rPh>
    <phoneticPr fontId="4"/>
  </si>
  <si>
    <t>メカ設計費</t>
    <rPh sb="2" eb="5">
      <t>セッケイヒ</t>
    </rPh>
    <phoneticPr fontId="4"/>
  </si>
  <si>
    <t>電気ソフト設計費</t>
    <rPh sb="0" eb="2">
      <t>デンキ</t>
    </rPh>
    <rPh sb="5" eb="8">
      <t>セッケイヒ</t>
    </rPh>
    <phoneticPr fontId="4"/>
  </si>
  <si>
    <t>電気設計費</t>
    <rPh sb="0" eb="2">
      <t>デンキ</t>
    </rPh>
    <rPh sb="2" eb="5">
      <t>セッケイヒ</t>
    </rPh>
    <phoneticPr fontId="4"/>
  </si>
  <si>
    <t>配線会館</t>
    <rPh sb="0" eb="2">
      <t>ハイセン</t>
    </rPh>
    <rPh sb="2" eb="4">
      <t>カイカン</t>
    </rPh>
    <phoneticPr fontId="4"/>
  </si>
  <si>
    <t>ソフト設計費</t>
    <rPh sb="3" eb="6">
      <t>セッケイヒ</t>
    </rPh>
    <phoneticPr fontId="4"/>
  </si>
  <si>
    <t>制御盤製作</t>
    <rPh sb="0" eb="3">
      <t>セイギョバン</t>
    </rPh>
    <rPh sb="3" eb="5">
      <t>セイサク</t>
    </rPh>
    <phoneticPr fontId="4"/>
  </si>
  <si>
    <t>メカ組立費</t>
    <rPh sb="2" eb="4">
      <t>クミタテ</t>
    </rPh>
    <rPh sb="4" eb="5">
      <t>ヒ</t>
    </rPh>
    <phoneticPr fontId="4"/>
  </si>
  <si>
    <t>メカ組立調整費</t>
    <rPh sb="2" eb="4">
      <t>クミタテ</t>
    </rPh>
    <rPh sb="4" eb="6">
      <t>チョウセイ</t>
    </rPh>
    <rPh sb="6" eb="7">
      <t>ヒ</t>
    </rPh>
    <phoneticPr fontId="4"/>
  </si>
  <si>
    <t>電気組立費</t>
    <rPh sb="0" eb="2">
      <t>デンキ</t>
    </rPh>
    <rPh sb="2" eb="5">
      <t>クミタテヒ</t>
    </rPh>
    <phoneticPr fontId="4"/>
  </si>
  <si>
    <t>SFTF-191225</t>
    <phoneticPr fontId="4"/>
  </si>
  <si>
    <t>ﾀﾝｸ</t>
    <phoneticPr fontId="4"/>
  </si>
  <si>
    <t>SFTF-191525</t>
  </si>
  <si>
    <t>ﾜｰｸｼﾞｸﾞ
支給品？</t>
    <rPh sb="8" eb="11">
      <t>シキュウヒン</t>
    </rPh>
    <phoneticPr fontId="4"/>
  </si>
  <si>
    <t>ｼﾞｸﾞﾍﾞｰｽ</t>
    <phoneticPr fontId="4"/>
  </si>
  <si>
    <t>■SETA0122-X01(ﾜｰｸｼﾞｸﾞﾍﾞｰｽ)</t>
  </si>
  <si>
    <t>LSPASUC12-L80-P5.9-B5</t>
  </si>
  <si>
    <t>MS5-8</t>
  </si>
  <si>
    <t>SHFBS5-8</t>
    <phoneticPr fontId="4"/>
  </si>
  <si>
    <t>株式会社ムラカミ</t>
    <rPh sb="0" eb="4">
      <t>カブシキカイシャ</t>
    </rPh>
    <phoneticPr fontId="4"/>
  </si>
  <si>
    <t>MVBLK-AMW-3DS-8M5TY</t>
  </si>
  <si>
    <t>SETA0156-Y01-2(ﾊﾞﾙﾌﾞﾎﾙﾀﾞ)</t>
  </si>
  <si>
    <t>MVBLK-AMW-3DS-MCD13</t>
  </si>
  <si>
    <t>日本化学工業</t>
    <rPh sb="0" eb="2">
      <t>ニホン</t>
    </rPh>
    <rPh sb="2" eb="6">
      <t>カガクコウギョウ</t>
    </rPh>
    <phoneticPr fontId="4"/>
  </si>
  <si>
    <t>中村製作所</t>
    <rPh sb="0" eb="2">
      <t>ナカムラ</t>
    </rPh>
    <rPh sb="2" eb="5">
      <t>セイサクジョ</t>
    </rPh>
    <phoneticPr fontId="4"/>
  </si>
  <si>
    <t>Amazon</t>
    <phoneticPr fontId="4"/>
  </si>
  <si>
    <t>5K-180P➡5K180P</t>
    <phoneticPr fontId="4"/>
  </si>
  <si>
    <t>価格.com価格➡Amazon</t>
    <rPh sb="0" eb="2">
      <t>カカク</t>
    </rPh>
    <rPh sb="6" eb="8">
      <t>カカク</t>
    </rPh>
    <phoneticPr fontId="4"/>
  </si>
  <si>
    <t>MVTUP-SUB-3AA-45LY1</t>
  </si>
  <si>
    <t>■SETA0133-Z01(ﾍﾞｰｽﾋﾞｯﾄ)</t>
  </si>
  <si>
    <t>WEB発注済</t>
    <rPh sb="3" eb="6">
      <t>ハッチュウスミ</t>
    </rPh>
    <phoneticPr fontId="4"/>
  </si>
  <si>
    <t>MVTUP-POB-3AA-LFKFZ</t>
  </si>
  <si>
    <t>■SETA0133-Z02(ﾎﾙﾀﾞ)</t>
  </si>
  <si>
    <t>MVSHM-3N01000-3AA-G91YH</t>
  </si>
  <si>
    <t>■SETA0133-Z03(ﾌﾟﾚｰﾄ)</t>
  </si>
  <si>
    <t>MVTUP-APN-3EC-BSBDY</t>
  </si>
  <si>
    <t>■SETA0133-Z06(SET用)</t>
    <phoneticPr fontId="4"/>
  </si>
  <si>
    <t>MVTUP-APN-3EC-MGUEG</t>
  </si>
  <si>
    <t>■SETA0133-Z07(EFD用)</t>
    <phoneticPr fontId="4"/>
  </si>
  <si>
    <t>MSSH2-10</t>
  </si>
  <si>
    <t>ﾉｯｸﾋﾟﾝ (MSSH)</t>
  </si>
  <si>
    <t>MSSH2-15</t>
    <phoneticPr fontId="4"/>
  </si>
  <si>
    <t>SLON5-30.0-M3</t>
    <phoneticPr fontId="4"/>
  </si>
  <si>
    <t>ﾛｯｶｸｼﾁｭｳ (SLON)</t>
  </si>
  <si>
    <t>WEB発注済
→ 入荷後にｺﾈｸﾄへ発送願います。</t>
    <rPh sb="3" eb="6">
      <t>ハッチュウスミ</t>
    </rPh>
    <rPh sb="9" eb="12">
      <t>ニュウカゴ</t>
    </rPh>
    <rPh sb="18" eb="20">
      <t>ハッソウ</t>
    </rPh>
    <rPh sb="20" eb="21">
      <t>ネガ</t>
    </rPh>
    <phoneticPr fontId="4"/>
  </si>
  <si>
    <t>5/30コネクトへ発送</t>
    <rPh sb="9" eb="11">
      <t>ハッソウ</t>
    </rPh>
    <phoneticPr fontId="4"/>
  </si>
  <si>
    <t>■SETA0133-Z08(追加工費)</t>
    <rPh sb="16" eb="17">
      <t>ヒ</t>
    </rPh>
    <rPh sb="17" eb="18">
      <t>）</t>
    </rPh>
    <phoneticPr fontId="4"/>
  </si>
  <si>
    <t>発注願います。</t>
    <rPh sb="0" eb="2">
      <t>ハッチュウ</t>
    </rPh>
    <rPh sb="2" eb="3">
      <t>ネガ</t>
    </rPh>
    <phoneticPr fontId="4"/>
  </si>
  <si>
    <t>IAI</t>
    <phoneticPr fontId="4"/>
  </si>
  <si>
    <t>日伝</t>
    <rPh sb="0" eb="2">
      <t>ニチデン</t>
    </rPh>
    <phoneticPr fontId="4"/>
  </si>
  <si>
    <t>TTA-A3-I-30-30-10B-NP-E-E-3-1-H1</t>
    <phoneticPr fontId="4"/>
  </si>
  <si>
    <t>資材にて発注済み、発注№59833</t>
    <rPh sb="0" eb="2">
      <t>シザイ</t>
    </rPh>
    <rPh sb="4" eb="6">
      <t>ハッチュウ</t>
    </rPh>
    <rPh sb="6" eb="7">
      <t>ズ</t>
    </rPh>
    <rPh sb="9" eb="11">
      <t>ハッチュウ</t>
    </rPh>
    <phoneticPr fontId="4"/>
  </si>
  <si>
    <t>HIF6-40D-1.27R(20)</t>
  </si>
  <si>
    <t>6/13.ミスミ加工ｾﾝﾀｰへ</t>
    <rPh sb="8" eb="10">
      <t>カコウ</t>
    </rPh>
    <phoneticPr fontId="4"/>
  </si>
  <si>
    <t>本体に含まれる様で発注取消</t>
    <rPh sb="0" eb="2">
      <t>ホンタイ</t>
    </rPh>
    <rPh sb="3" eb="4">
      <t>フク</t>
    </rPh>
    <rPh sb="7" eb="8">
      <t>ヨウ</t>
    </rPh>
    <rPh sb="9" eb="13">
      <t>ハッチュウトリケシ</t>
    </rPh>
    <phoneticPr fontId="4"/>
  </si>
  <si>
    <t>CBSSTH4-8</t>
  </si>
  <si>
    <t>PAAL4H-80-80-2-F55-G55-N4</t>
  </si>
  <si>
    <t>ｱﾙﾐﾊﾟﾈﾙ(PAAL_H)</t>
  </si>
  <si>
    <t>SLSBRK7-25</t>
  </si>
  <si>
    <t>AFPBA4-P6.90-L5-B1.5</t>
  </si>
  <si>
    <t>ｲﾁｷﾞﾒﾋﾟﾝ AFPBA</t>
  </si>
  <si>
    <t>AQMW10</t>
  </si>
  <si>
    <t>ｺﾝﾊﾟｸﾄｼﾁｭｳｸﾗﾝﾌﾟ(AQMW)</t>
  </si>
  <si>
    <t>CLHNM10</t>
  </si>
  <si>
    <t>ｽﾀﾝﾄﾞﾌﾞﾗｹｯﾄｸﾗﾝﾌﾟﾀｲﾌﾟ(CLHNM)</t>
  </si>
  <si>
    <t>JTABS-SUD-A30-B20-T2-X10-Y3.5-G13-M3-L18-V8-S6-W8-NA4-CC1</t>
  </si>
  <si>
    <t>FAﾒｶ_ﾊﾞﾝｷﾝ_ﾌﾞﾗｹｯﾄ</t>
  </si>
  <si>
    <t>NSQ4</t>
  </si>
  <si>
    <t>ｼｶｸﾅｯﾄ</t>
  </si>
  <si>
    <t>PSSFG10-400</t>
  </si>
  <si>
    <t>HFS5-2020-260</t>
  </si>
  <si>
    <t>HFS5-2020-300-TPW</t>
  </si>
  <si>
    <t>HFS5-2020-360</t>
  </si>
  <si>
    <t>JTAAS-SUD-A300-B200-T2-X10-Y10-G180-N4-L280-S10-W180-NA4-CC2</t>
  </si>
  <si>
    <t>NFJNS5-30</t>
  </si>
  <si>
    <t>ｱｼﾞｬｽﾀﾊﾟｯﾄ NFJNS</t>
  </si>
  <si>
    <t>DB-15SP</t>
  </si>
  <si>
    <t>DB-15SS</t>
  </si>
  <si>
    <t>AIO-M104</t>
  </si>
  <si>
    <t>MAST-SFL-BGR-20-1</t>
  </si>
  <si>
    <t>MAST-SFL-BGR</t>
  </si>
  <si>
    <t>172168-1-20P</t>
  </si>
  <si>
    <t>ﾕﾆﾊﾞｰｻﾙ ﾐﾆﾕﾆﾊﾞｰｻﾙ(ﾊｳｼﾞﾝｸﾞ)</t>
  </si>
  <si>
    <t>172166-1-20P</t>
  </si>
  <si>
    <t>172164-1-20P</t>
  </si>
  <si>
    <t>1-480318-0-20P</t>
  </si>
  <si>
    <t>ｺﾏｰｼｬﾙﾒ-ﾃﾝﾛｯｸ(ﾊｳｼﾞﾝｸﾞ)</t>
  </si>
  <si>
    <t>172170-1-20P</t>
  </si>
  <si>
    <t>OA-W-15M-07</t>
  </si>
  <si>
    <t>ﾊﾝﾖｳｹｰﾌﾞﾙｸﾗﾝﾌﾟ</t>
  </si>
  <si>
    <t>SLSBWF7-32</t>
  </si>
  <si>
    <t>ﾛｯｶｸｼﾁｭｳ SLSBWF</t>
  </si>
  <si>
    <t>CPS20-8-8</t>
  </si>
  <si>
    <t>ｶｯﾌﾟﾘﾝｸﾞ CPS</t>
  </si>
  <si>
    <t>ﾛｯｶｸｱﾅﾂｷﾄﾞﾒﾈｼﾞﾋﾗｻｷ</t>
  </si>
  <si>
    <t>SCB3-5</t>
  </si>
  <si>
    <t>SCB3-6</t>
  </si>
  <si>
    <t>SCB3-20</t>
  </si>
  <si>
    <t>SCB4-10</t>
  </si>
  <si>
    <t>SCB4-15</t>
  </si>
  <si>
    <t>SSHH-SUS-M4-5</t>
  </si>
  <si>
    <t>ﾛｯｶｸｱﾅﾂｷﾄﾞﾒﾈｼﾞ ﾋﾗｻｷ</t>
  </si>
  <si>
    <t>3P-W-3</t>
  </si>
  <si>
    <t>CN-24A-C2</t>
  </si>
  <si>
    <t>ｾﾝｻｵﾌﾟｼｮﾝ CN</t>
  </si>
  <si>
    <t>ファイバセンサ</t>
    <phoneticPr fontId="4"/>
  </si>
  <si>
    <t>ファイバユニット</t>
    <phoneticPr fontId="4"/>
  </si>
  <si>
    <t>ロボット</t>
    <phoneticPr fontId="4"/>
  </si>
  <si>
    <t>ID-200N　特424</t>
    <rPh sb="8" eb="9">
      <t>トク</t>
    </rPh>
    <phoneticPr fontId="3"/>
  </si>
  <si>
    <t>制御機材</t>
    <rPh sb="0" eb="4">
      <t>セイギョキザイ</t>
    </rPh>
    <phoneticPr fontId="3"/>
  </si>
  <si>
    <t>オリムベクスタ</t>
    <phoneticPr fontId="3"/>
  </si>
  <si>
    <t>BMUD30-A2　</t>
    <phoneticPr fontId="3"/>
  </si>
  <si>
    <t>モーターコントローラー</t>
    <phoneticPr fontId="3"/>
  </si>
  <si>
    <t>MISUMI</t>
    <phoneticPr fontId="3"/>
  </si>
  <si>
    <t>NSDJ-PT-SB-37-2.5</t>
  </si>
  <si>
    <t>BSFFA10A</t>
  </si>
  <si>
    <t>HFCB5-2020-B</t>
  </si>
  <si>
    <t>前回、組立時不足品 M4止めネジ 5ｍｍ</t>
    <rPh sb="0" eb="2">
      <t>ゼンカイ</t>
    </rPh>
    <rPh sb="3" eb="5">
      <t>クミタテ</t>
    </rPh>
    <rPh sb="5" eb="6">
      <t>ジ</t>
    </rPh>
    <rPh sb="6" eb="9">
      <t>フソクヒン</t>
    </rPh>
    <rPh sb="12" eb="13">
      <t>ト</t>
    </rPh>
    <phoneticPr fontId="4"/>
  </si>
  <si>
    <t>前回、組立時不足品　ヒーター用100V電源ケーブル</t>
    <rPh sb="0" eb="2">
      <t>ゼンカイ</t>
    </rPh>
    <rPh sb="3" eb="5">
      <t>クミタテ</t>
    </rPh>
    <rPh sb="5" eb="6">
      <t>ジ</t>
    </rPh>
    <rPh sb="6" eb="9">
      <t>フソクヒン</t>
    </rPh>
    <rPh sb="14" eb="15">
      <t>ヨウ</t>
    </rPh>
    <rPh sb="19" eb="21">
      <t>デンゲン</t>
    </rPh>
    <phoneticPr fontId="4"/>
  </si>
  <si>
    <t>CFPBA4-P6.90-L5-B1.5</t>
  </si>
  <si>
    <t>ｲﾁｷﾞﾒﾋﾟﾝ CFPBA</t>
  </si>
  <si>
    <t>FSMAS-AM-T3.0-A20-B50-L80-H15-F50-N4-V60-S40-NA10</t>
  </si>
  <si>
    <t>FAﾒｶ_ﾊﾞﾝｷﾝ_ﾌﾞﾗｹｯﾄ(FSMAS)</t>
  </si>
  <si>
    <t>SETGS5-20-SC1-M3-N3</t>
  </si>
  <si>
    <t>キャンセル品➡7/5キャンセル済</t>
    <rPh sb="5" eb="6">
      <t>ヒン</t>
    </rPh>
    <rPh sb="15" eb="16">
      <t>スミ</t>
    </rPh>
    <phoneticPr fontId="4"/>
  </si>
  <si>
    <t>SETGS5-20-SC1-M4-N3</t>
    <phoneticPr fontId="4"/>
  </si>
  <si>
    <t>図番：JR-AS50-734-01A</t>
    <phoneticPr fontId="4"/>
  </si>
  <si>
    <t>図番：JR-AS50-734-02</t>
    <phoneticPr fontId="4"/>
  </si>
  <si>
    <t>図番：JR-AS50-734-20</t>
    <rPh sb="0" eb="2">
      <t>ズバン</t>
    </rPh>
    <phoneticPr fontId="3"/>
  </si>
  <si>
    <t>図番：JR-AS50-734-21</t>
    <rPh sb="0" eb="2">
      <t>ズバン</t>
    </rPh>
    <phoneticPr fontId="3"/>
  </si>
  <si>
    <t>図番：JR-AS50-734-22</t>
    <rPh sb="0" eb="2">
      <t>ズバン</t>
    </rPh>
    <phoneticPr fontId="3"/>
  </si>
  <si>
    <t>図番：JR-AS50-734-23</t>
    <rPh sb="0" eb="2">
      <t>ズバン</t>
    </rPh>
    <phoneticPr fontId="3"/>
  </si>
  <si>
    <t>図番：JR-AS50-734-24</t>
    <rPh sb="0" eb="2">
      <t>ズバン</t>
    </rPh>
    <phoneticPr fontId="3"/>
  </si>
  <si>
    <t>図番：JR-AS50-734-25</t>
    <rPh sb="0" eb="2">
      <t>ズバン</t>
    </rPh>
    <phoneticPr fontId="3"/>
  </si>
  <si>
    <t>治具</t>
    <rPh sb="0" eb="2">
      <t>ジグ</t>
    </rPh>
    <phoneticPr fontId="4"/>
  </si>
  <si>
    <t>図番：JR-AS00-361-11A</t>
    <rPh sb="0" eb="2">
      <t>ズバン</t>
    </rPh>
    <phoneticPr fontId="3"/>
  </si>
  <si>
    <t>図番：JR-AS00-361-01A</t>
    <rPh sb="0" eb="2">
      <t>ズバン</t>
    </rPh>
    <phoneticPr fontId="3"/>
  </si>
  <si>
    <t>図番：JR-AS00-361-02改A</t>
    <rPh sb="0" eb="2">
      <t>ズバン</t>
    </rPh>
    <rPh sb="17" eb="18">
      <t>アラタ</t>
    </rPh>
    <phoneticPr fontId="3"/>
  </si>
  <si>
    <t>図番：JR-AS00-361-03改A</t>
    <phoneticPr fontId="3"/>
  </si>
  <si>
    <t>図番：JR-AS00-361-04A</t>
    <phoneticPr fontId="3"/>
  </si>
  <si>
    <t>図番：JR-AS00-361-05C</t>
    <rPh sb="0" eb="2">
      <t>ズバン</t>
    </rPh>
    <phoneticPr fontId="3"/>
  </si>
  <si>
    <t>共用ソケット</t>
    <rPh sb="0" eb="2">
      <t>キョウヨウ</t>
    </rPh>
    <phoneticPr fontId="4"/>
  </si>
  <si>
    <t>納期1日</t>
    <rPh sb="0" eb="2">
      <t>ノウキ</t>
    </rPh>
    <rPh sb="3" eb="4">
      <t>ニチ</t>
    </rPh>
    <phoneticPr fontId="4"/>
  </si>
  <si>
    <t>納期8日</t>
    <rPh sb="0" eb="2">
      <t>ノウキ</t>
    </rPh>
    <phoneticPr fontId="4"/>
  </si>
  <si>
    <t>納期1日</t>
    <phoneticPr fontId="4"/>
  </si>
  <si>
    <t>納期1日</t>
    <rPh sb="0" eb="2">
      <t>ノウキ</t>
    </rPh>
    <phoneticPr fontId="4"/>
  </si>
  <si>
    <t>MVSHM-3N02002-3EZ-3GCBA</t>
  </si>
  <si>
    <t>■SETA0160-Z01</t>
    <phoneticPr fontId="4"/>
  </si>
  <si>
    <t>ﾊｲｾﾝﾀﾞｸﾄ</t>
  </si>
  <si>
    <t>納期3日</t>
    <rPh sb="0" eb="2">
      <t>ノウキ</t>
    </rPh>
    <rPh sb="3" eb="4">
      <t>ニチ</t>
    </rPh>
    <phoneticPr fontId="4"/>
  </si>
  <si>
    <t>最悪、営業所在庫使用</t>
    <rPh sb="0" eb="2">
      <t>サイアク</t>
    </rPh>
    <rPh sb="3" eb="6">
      <t>エイギョウショ</t>
    </rPh>
    <rPh sb="6" eb="8">
      <t>ザイコ</t>
    </rPh>
    <rPh sb="8" eb="10">
      <t>シヨウ</t>
    </rPh>
    <phoneticPr fontId="4"/>
  </si>
  <si>
    <t>発注不可</t>
    <rPh sb="0" eb="4">
      <t>ハッチュウフカ</t>
    </rPh>
    <phoneticPr fontId="4"/>
  </si>
  <si>
    <t>ミネベアからの支給品</t>
    <rPh sb="7" eb="10">
      <t>シキュウヒン</t>
    </rPh>
    <phoneticPr fontId="4"/>
  </si>
  <si>
    <t>受注番号206200にて手配済み</t>
    <rPh sb="0" eb="2">
      <t>ジュチュウ</t>
    </rPh>
    <rPh sb="2" eb="4">
      <t>バンゴウ</t>
    </rPh>
    <rPh sb="12" eb="14">
      <t>テハイ</t>
    </rPh>
    <rPh sb="14" eb="15">
      <t>ズ</t>
    </rPh>
    <phoneticPr fontId="4"/>
  </si>
  <si>
    <t>Dsubフード</t>
    <phoneticPr fontId="4"/>
  </si>
  <si>
    <t>砂永樹脂製作所</t>
    <rPh sb="0" eb="1">
      <t>スナ</t>
    </rPh>
    <rPh sb="2" eb="4">
      <t>ジュシ</t>
    </rPh>
    <rPh sb="4" eb="7">
      <t>セイサクショ</t>
    </rPh>
    <phoneticPr fontId="4"/>
  </si>
  <si>
    <t>JR3604-BJ</t>
    <phoneticPr fontId="4"/>
  </si>
  <si>
    <t>6/31</t>
    <phoneticPr fontId="4"/>
  </si>
  <si>
    <t>ｵﾌﾟｼｮﾝSW付きｽｲｯﾁﾎﾞｯｸｽ（170630005)</t>
    <rPh sb="8" eb="9">
      <t>ツ</t>
    </rPh>
    <phoneticPr fontId="4"/>
  </si>
  <si>
    <t>MVSHM-3N01502-3ER-GDL37</t>
  </si>
  <si>
    <t>■SETA0114-F01A(底板)</t>
    <phoneticPr fontId="4"/>
  </si>
  <si>
    <t>MVSHM-1E05000-3ER-6P72U</t>
  </si>
  <si>
    <t>■SETA0114-F02A(ﾌﾛﾝﾄﾊﾟﾈﾙ)</t>
    <phoneticPr fontId="4"/>
  </si>
  <si>
    <t>MVSHM-3A05000-3GJ-N95UG</t>
  </si>
  <si>
    <t>■SETA0114-F03A(ﾊﾞｯｸﾊﾟﾈﾙ)</t>
    <phoneticPr fontId="4"/>
  </si>
  <si>
    <t>MVSHM-3A05000-3GC-RRC1B</t>
  </si>
  <si>
    <t>■SETA0114-F04A(ﾄｯﾌﾟﾊﾟﾈﾙ)</t>
    <phoneticPr fontId="4"/>
  </si>
  <si>
    <t>HOFS100</t>
  </si>
  <si>
    <t>ﾀﾞｸﾄﾎｰｽﾄﾘﾂｹﾌﾗﾝｼﾞ (HOFS)</t>
  </si>
  <si>
    <t>BDJS5-10</t>
  </si>
  <si>
    <t>ﾊﾞｲﾝﾄﾞｺﾈｼﾞ(BDJS)</t>
  </si>
  <si>
    <t>BDJS5-15</t>
  </si>
  <si>
    <t>HBLBS6</t>
  </si>
  <si>
    <t>HFS6-3030-200.0</t>
  </si>
  <si>
    <t>HFS6-3030-220.0</t>
  </si>
  <si>
    <t>HFS6-3030-455</t>
    <phoneticPr fontId="4"/>
  </si>
  <si>
    <t>HFS6-3030-690.0</t>
  </si>
  <si>
    <t>HFS6-3030-940.0</t>
  </si>
  <si>
    <t>HFS6-3030-997.0</t>
    <phoneticPr fontId="4"/>
  </si>
  <si>
    <t>HFS6-3060-940.0</t>
    <phoneticPr fontId="4"/>
  </si>
  <si>
    <t>ACTA4H-453-218-5-F431.0-G196.0-N5</t>
  </si>
  <si>
    <t>ｱｸﾘﾙ      (ACTA)    ｱﾅｶｺｳﾂｷ</t>
  </si>
  <si>
    <t>PYA4H-453-403-5-F431.0-G381.0-N5</t>
  </si>
  <si>
    <t>PET   (PYA)     ｱﾅｶｺｳﾂｷ</t>
  </si>
  <si>
    <t>PYA6H-688-403-5-F333-G381-N5</t>
  </si>
  <si>
    <t>PYA6H-688-453-5-F333.0-G431.0-N5</t>
  </si>
  <si>
    <t>PYA6H-838-218-5-F408.0-G196.0-N6</t>
  </si>
  <si>
    <t>4
観音扉</t>
    <rPh sb="3" eb="6">
      <t>カンノントビラ</t>
    </rPh>
    <phoneticPr fontId="4"/>
  </si>
  <si>
    <t>HFS6-3030-354.0</t>
  </si>
  <si>
    <t>HFS6-3030-680.0</t>
  </si>
  <si>
    <t>HHPFLN6</t>
  </si>
  <si>
    <t>ﾁｮｳﾊﾞﾝ ﾄｯﾃ ﾙｲ</t>
  </si>
  <si>
    <t>SFB5-10</t>
  </si>
  <si>
    <t>SFBJ6-8</t>
  </si>
  <si>
    <t>ｼﾞｭｳｼﾞｱﾅﾂｷｻﾞﾗｺﾈｼﾞ-ﾀﾝﾋﾟﾝﾊﾝﾊﾞｲ-</t>
  </si>
  <si>
    <t>UHFNEAG120-S</t>
  </si>
  <si>
    <t>ﾌﾟﾚｰﾄﾂｷｱﾝｸﾞﾙﾄｯﾃ(UHFNGG)</t>
  </si>
  <si>
    <t>PYA6H-624-351-5-F301.0-G330.0-N6</t>
  </si>
  <si>
    <t>4
電気その他</t>
    <rPh sb="3" eb="5">
      <t>デンキ</t>
    </rPh>
    <rPh sb="7" eb="8">
      <t>タ</t>
    </rPh>
    <phoneticPr fontId="4"/>
  </si>
  <si>
    <t>MVSHM-3N02052-385-F33EJ</t>
  </si>
  <si>
    <t>■JR3604-Z01(ｹｰﾌﾞﾙﾍﾞｱﾌﾟﾚｰﾄ)</t>
  </si>
  <si>
    <t>MVSHM-3N03002-385-7JACB</t>
  </si>
  <si>
    <t>■JR3604-Z02(ｹｰﾌﾞﾙﾍﾞｱﾍﾞｰｽ)</t>
  </si>
  <si>
    <t>MVSHM-3N03002-3ER-RL428</t>
  </si>
  <si>
    <t>■SETA0114-Z03(背面ﾌﾟﾚｰﾄ)</t>
  </si>
  <si>
    <t>MVSHM-3N03000-3GH-KZXXN</t>
  </si>
  <si>
    <t>■SETA0114-Z04(ﾛﾎﾞｯﾄﾘﾝｸﾞ)</t>
  </si>
  <si>
    <t>MVSHM-3N02052-3GH-9DMYG</t>
  </si>
  <si>
    <t>■SETA0114-S01(SWﾌﾟﾚｰﾄ)</t>
  </si>
  <si>
    <t>S8VK-G12024</t>
  </si>
  <si>
    <t>TAP-MG341N2-3</t>
    <phoneticPr fontId="4"/>
  </si>
  <si>
    <t>OAﾀｯﾌﾟ</t>
    <phoneticPr fontId="4"/>
  </si>
  <si>
    <t>NWC5E-STP1-Y-GY-3</t>
    <phoneticPr fontId="4"/>
  </si>
  <si>
    <t>LAN ｹ-ﾌﾞﾙ</t>
    <phoneticPr fontId="4"/>
  </si>
  <si>
    <t>APC-S060</t>
  </si>
  <si>
    <t>SUS ｽｲｯﾁﾎﾞｯｸｽ 2</t>
  </si>
  <si>
    <t>EE-SPX613 1M</t>
  </si>
  <si>
    <t>OMRON ﾌｫﾄ ﾏｲｸﾛｾﾝｻ EE-SPX</t>
  </si>
  <si>
    <t>19
ﾂｰﾙｼﾞｸﾞ</t>
    <phoneticPr fontId="4"/>
  </si>
  <si>
    <t>MVBLK-AMW-385-34PAD</t>
  </si>
  <si>
    <t>■SETA0114-Y01（ﾂｰﾙﾌﾟﾚｰﾄ)</t>
  </si>
  <si>
    <t>MVBLK-AMW-3HR-T5NU5-E</t>
    <phoneticPr fontId="4"/>
  </si>
  <si>
    <t>■SETA0114-Y01A（ﾂｰﾙﾌﾟﾚｰﾄ)</t>
    <phoneticPr fontId="4"/>
  </si>
  <si>
    <t>MVBLK-AMW-385-C9PKE</t>
  </si>
  <si>
    <t>■SETA0114-Y02（ｼｬﾌﾄﾎﾙﾀﾞ)</t>
  </si>
  <si>
    <t>MVBLK-AMW-385-APHP2</t>
  </si>
  <si>
    <t>MVBLK-AMW-3GC-T2RYW</t>
  </si>
  <si>
    <t>■SETA0114-Y03（ﾊﾞﾙﾌﾞﾎﾙﾀﾞ)</t>
  </si>
  <si>
    <t>MVBLK-AMW-385-K75BR</t>
  </si>
  <si>
    <t>■SETA0114-Y04（ﾎﾙﾀﾞ)</t>
  </si>
  <si>
    <t>CC030VZR2</t>
    <phoneticPr fontId="4"/>
  </si>
  <si>
    <t>ﾌﾞﾚｰｷ無</t>
    <rPh sb="5" eb="6">
      <t>？</t>
    </rPh>
    <phoneticPr fontId="4"/>
  </si>
  <si>
    <t>21,22
ﾜｰｸｼﾞｸﾞ(小）
左右 各1式</t>
    <rPh sb="15" eb="16">
      <t>ショウ</t>
    </rPh>
    <rPh sb="19" eb="21">
      <t>サユウ</t>
    </rPh>
    <rPh sb="22" eb="23">
      <t>カク</t>
    </rPh>
    <rPh sb="24" eb="25">
      <t>シキ</t>
    </rPh>
    <phoneticPr fontId="4"/>
  </si>
  <si>
    <t>■SETA0114-X01(ｼﾞｸﾞﾍﾞｰｽ)</t>
  </si>
  <si>
    <t>■SETA0114-X02(ﾜｰｸｶﾞｲﾄﾞ-M)</t>
  </si>
  <si>
    <t>■SETA0114-X03(ﾜｰｸｶﾞｲﾄﾞ)</t>
  </si>
  <si>
    <t>MVBLK-AMW-3ER-LM2JZ</t>
  </si>
  <si>
    <t>■SETA0114-X04A(ﾍﾞｰｽﾌﾟﾚｰﾄ-L)</t>
  </si>
  <si>
    <t>MVBLK-AMW-3ER-SDN8U</t>
  </si>
  <si>
    <t>■SETA0114-X05A(ﾍﾞｰｽﾌﾟﾚｰﾄ-L)</t>
  </si>
  <si>
    <t>AFPQHA6-P7.90-L6-B6.0</t>
  </si>
  <si>
    <t>ｲﾁｷﾞﾒﾋﾟﾝ AFPQHA</t>
  </si>
  <si>
    <t>AFPQHD6-P9.90-L6-B6.0</t>
  </si>
  <si>
    <t>ｲﾁｷﾞﾒﾋﾟﾝ AFPQHD</t>
  </si>
  <si>
    <t>SGBH10-10</t>
  </si>
  <si>
    <t>ｽﾄﾘｯﾊﾟｶﾞｲﾄﾞﾌﾞｼｭ SGBH</t>
  </si>
  <si>
    <t>SGBH8-10</t>
  </si>
  <si>
    <t>SP-S3-4</t>
  </si>
  <si>
    <t>ﾊﾟｲﾌﾟｽﾍﾟｰｻ</t>
    <phoneticPr fontId="4"/>
  </si>
  <si>
    <t>谷田川WEB手配</t>
    <rPh sb="0" eb="3">
      <t>ヤタガワ</t>
    </rPh>
    <rPh sb="6" eb="8">
      <t>テハイ</t>
    </rPh>
    <phoneticPr fontId="4"/>
  </si>
  <si>
    <t>SP-S3-7</t>
    <phoneticPr fontId="4"/>
  </si>
  <si>
    <t>23,24
ﾜｰｸｼﾞｸﾞ(大）
左右 各1式</t>
    <rPh sb="15" eb="16">
      <t>ダイ</t>
    </rPh>
    <rPh sb="19" eb="21">
      <t>サユウ</t>
    </rPh>
    <rPh sb="22" eb="23">
      <t>カク</t>
    </rPh>
    <rPh sb="24" eb="25">
      <t>シキ</t>
    </rPh>
    <phoneticPr fontId="4"/>
  </si>
  <si>
    <t>■SETA0114-X06A(ﾍﾞｰｽﾌﾟﾚｰﾄ-L)</t>
  </si>
  <si>
    <t>■SETA0114-X07A(ﾍﾞｰｽﾌﾟﾚｰﾄ-R)</t>
  </si>
  <si>
    <t>■SETA0114-X08(ﾜｰｸﾌﾟﾚｰﾄ)</t>
  </si>
  <si>
    <t>■SETA0114-X09(ｶﾞｲﾄﾞ)</t>
  </si>
  <si>
    <t>■SETA0114-X09(ｶﾞｲﾄﾞ)</t>
    <phoneticPr fontId="4"/>
  </si>
  <si>
    <t>■SETA0114-X10(ｶﾞｲﾄﾞ)</t>
  </si>
  <si>
    <t>追加工費</t>
    <rPh sb="0" eb="2">
      <t>ツイカ</t>
    </rPh>
    <rPh sb="2" eb="3">
      <t>コウ</t>
    </rPh>
    <rPh sb="3" eb="4">
      <t>ヒ</t>
    </rPh>
    <phoneticPr fontId="4"/>
  </si>
  <si>
    <t>ECRKC15</t>
    <phoneticPr fontId="4"/>
  </si>
  <si>
    <t>ｶﾗｰｲﾘﾄﾞｳﾃﾞﾝｺﾞﾑｱｼ</t>
    <phoneticPr fontId="4"/>
  </si>
  <si>
    <t>25
捨て打ちｶｯﾌﾟ</t>
    <rPh sb="4" eb="5">
      <t>ス</t>
    </rPh>
    <rPh sb="6" eb="7">
      <t>ウ</t>
    </rPh>
    <phoneticPr fontId="4"/>
  </si>
  <si>
    <t>MVSHM-3N01000-385-CE2AA</t>
  </si>
  <si>
    <t>■SETA0114-Z01(ｶｯﾌﾟﾌﾟﾚｰﾄ)</t>
    <phoneticPr fontId="4"/>
  </si>
  <si>
    <t>MVSHM-3N02052-385-C5Z3F</t>
  </si>
  <si>
    <t>■SETA0114-Z02(ｶｯﾌﾟﾍﾞｰｽ)</t>
    <phoneticPr fontId="4"/>
  </si>
  <si>
    <t>5-079-04 30ml ﾐﾆｶｯﾌﾟ</t>
    <phoneticPr fontId="4"/>
  </si>
  <si>
    <t>AGC</t>
    <phoneticPr fontId="4"/>
  </si>
  <si>
    <t>3軸ﾛﾎﾞｯﾄ</t>
    <rPh sb="1" eb="2">
      <t>ジク</t>
    </rPh>
    <phoneticPr fontId="4"/>
  </si>
  <si>
    <t>MVBLK-AMW-3F9-Z5SKM</t>
  </si>
  <si>
    <t>■SETA0162-Y01(ﾂｰﾙﾌﾟﾚｰﾄ)</t>
  </si>
  <si>
    <t>6&amp;7</t>
    <phoneticPr fontId="4"/>
  </si>
  <si>
    <t>MVBLK-AMW-3F9-1R863</t>
  </si>
  <si>
    <t>■SETA0162-S01(ｼﾘﾝｼﾞﾎﾙﾀﾞﾍﾟｰｽ)</t>
  </si>
  <si>
    <t>MVBLK-AMW-3F9-CFW8D</t>
  </si>
  <si>
    <t>■SETA0162-S02(ｼﾘﾝｼﾞｶﾞｲﾄﾞ)</t>
  </si>
  <si>
    <t>MVBLK-AMW-3F9-YLPG6</t>
  </si>
  <si>
    <t>■SETA0162-S03(先端ｶﾞｲﾄﾞ)</t>
    <phoneticPr fontId="4"/>
  </si>
  <si>
    <t>MVSHM-3N02050-3F9-BDCGA</t>
  </si>
  <si>
    <t>■SETA0192-Z01(ﾚｷﾞｭｰﾚｰﾀｰﾌﾟﾚｰﾄ)</t>
  </si>
  <si>
    <t>見積№22-23-00700A</t>
    <rPh sb="0" eb="3">
      <t>ミツモリナンバー</t>
    </rPh>
    <phoneticPr fontId="4"/>
  </si>
  <si>
    <t>ARP20P-270AS</t>
    <phoneticPr fontId="4"/>
  </si>
  <si>
    <t>ﾃﾞｼﾞﾀﾙ圧力計</t>
    <rPh sb="6" eb="9">
      <t>アツリョクケイ</t>
    </rPh>
    <phoneticPr fontId="4"/>
  </si>
  <si>
    <t>見積№22-23-00692A</t>
    <rPh sb="0" eb="3">
      <t>ミツモリナンバー</t>
    </rPh>
    <phoneticPr fontId="4"/>
  </si>
  <si>
    <t>株式会社ミツトヨ</t>
    <rPh sb="0" eb="4">
      <t>カブシキガイシャ</t>
    </rPh>
    <phoneticPr fontId="4"/>
  </si>
  <si>
    <t>原田（佐藤・橋本）</t>
    <rPh sb="0" eb="2">
      <t>ハラダ</t>
    </rPh>
    <rPh sb="3" eb="5">
      <t>サトウ</t>
    </rPh>
    <rPh sb="6" eb="8">
      <t>ハシモト</t>
    </rPh>
    <phoneticPr fontId="4"/>
  </si>
  <si>
    <t xml:space="preserve">JR3304N-AJ </t>
    <phoneticPr fontId="4"/>
  </si>
  <si>
    <t>JR3304 両持ち</t>
    <rPh sb="7" eb="8">
      <t>リョウ</t>
    </rPh>
    <rPh sb="8" eb="9">
      <t>モ</t>
    </rPh>
    <phoneticPr fontId="4"/>
  </si>
  <si>
    <t>見 積 書 番 号 : TQ23-0324 Rev.01</t>
    <phoneticPr fontId="4"/>
  </si>
  <si>
    <t>8/16・神奈川営業所直送</t>
    <rPh sb="5" eb="11">
      <t>カナガワエイギョウショ</t>
    </rPh>
    <rPh sb="11" eb="13">
      <t>チョクソウ</t>
    </rPh>
    <phoneticPr fontId="4"/>
  </si>
  <si>
    <t>7/25神奈川(営)着予定</t>
    <rPh sb="4" eb="7">
      <t>カナガワ</t>
    </rPh>
    <rPh sb="7" eb="10">
      <t>エイ</t>
    </rPh>
    <rPh sb="10" eb="11">
      <t>ツ</t>
    </rPh>
    <rPh sb="11" eb="13">
      <t>ヨテイ</t>
    </rPh>
    <phoneticPr fontId="4"/>
  </si>
  <si>
    <t xml:space="preserve">JR3-TB2 </t>
    <phoneticPr fontId="4"/>
  </si>
  <si>
    <t xml:space="preserve">JR3000用ﾃｨｰﾁﾝｸﾞﾎﾞｯｸｽ2非常停止無 </t>
    <phoneticPr fontId="4"/>
  </si>
  <si>
    <t>在庫品</t>
    <rPh sb="0" eb="2">
      <t>ザイコ</t>
    </rPh>
    <rPh sb="2" eb="3">
      <t>ヒン</t>
    </rPh>
    <phoneticPr fontId="4"/>
  </si>
  <si>
    <t xml:space="preserve">JR3-Cpts2 </t>
    <phoneticPr fontId="4"/>
  </si>
  <si>
    <t>JR･JC用C-Points2 塗布編集ｿﾌﾄ</t>
    <phoneticPr fontId="4"/>
  </si>
  <si>
    <t>6
ｹｰﾌﾞﾙﾍﾞｱ</t>
    <phoneticPr fontId="4"/>
  </si>
  <si>
    <t>MVSHM-3N02052-3GA-HWNRK</t>
  </si>
  <si>
    <t>MVSHM-3N03002-3GA-HXKFL</t>
  </si>
  <si>
    <t>KNCLSS8-30-20</t>
  </si>
  <si>
    <t>SCB8-50</t>
  </si>
  <si>
    <t>6
ツール治具</t>
    <rPh sb="6" eb="8">
      <t>ジグ</t>
    </rPh>
    <phoneticPr fontId="4"/>
  </si>
  <si>
    <t>EMVL-SRSET</t>
  </si>
  <si>
    <t>ｾｯｼｬﾘﾝｸﾞ</t>
  </si>
  <si>
    <t>SLSBWF7-57.0</t>
  </si>
  <si>
    <t>SSE2B10-175</t>
  </si>
  <si>
    <t>ｽﾗｲﾄﾞG SSE2B</t>
  </si>
  <si>
    <t>TWSSS15-5.5-2.0</t>
  </si>
  <si>
    <t>MVBLK-AMW-3GA-RKYMR</t>
  </si>
  <si>
    <t>■SETA0163-Y01(ﾂｰﾙﾌﾟﾚｰﾄ)</t>
  </si>
  <si>
    <t>MVBLK-AMW-3GA-R8KEN</t>
  </si>
  <si>
    <t>■SETA0163-Y02(ｼｬﾌﾄﾎﾙﾀﾞ)</t>
    <phoneticPr fontId="4"/>
  </si>
  <si>
    <t>MVSHM-3N02000-3GA-T4UWT</t>
  </si>
  <si>
    <t>■SETA0163-Y03(ﾚﾝｽﾞｽﾗｲﾄﾞﾌﾟﾚｰﾄ)</t>
    <phoneticPr fontId="4"/>
  </si>
  <si>
    <t>MVBLK-AMW-3GA-JZBS9</t>
  </si>
  <si>
    <t>■SETA0163-Y04(LMﾌﾟﾚｰﾄ)</t>
  </si>
  <si>
    <t>MVBLK-AMW-3GB-6B4NN</t>
  </si>
  <si>
    <t>■SETA0163-Y05(CCDﾌﾟﾚｰﾄ)</t>
  </si>
  <si>
    <t>MVBLK-AMW-3H1-W9HTG</t>
    <phoneticPr fontId="4"/>
  </si>
  <si>
    <t>神奈川営業所直送</t>
    <rPh sb="0" eb="3">
      <t>カナガワ</t>
    </rPh>
    <rPh sb="3" eb="6">
      <t>エイギョウショ</t>
    </rPh>
    <rPh sb="6" eb="8">
      <t>チョクソウ</t>
    </rPh>
    <phoneticPr fontId="4"/>
  </si>
  <si>
    <t>MVSHM-3N01550-3GB-S9NTR</t>
  </si>
  <si>
    <t>■SETA0163-Y06（LEDﾌﾟﾚｰﾄ）</t>
    <phoneticPr fontId="4"/>
  </si>
  <si>
    <t>MVBLK-AMW-3GA-MHD3G</t>
  </si>
  <si>
    <t>■SETA0165-Y07（ｶｯﾌﾟﾘﾝｸﾞ)</t>
    <phoneticPr fontId="4"/>
  </si>
  <si>
    <t>MVBLK-AMW-3GA-TKGKM</t>
  </si>
  <si>
    <t>■SETA0165-Y08（ｶｯﾌﾟﾘﾝｸﾞ)</t>
  </si>
  <si>
    <t>7
架台</t>
    <rPh sb="3" eb="5">
      <t>カダイ</t>
    </rPh>
    <phoneticPr fontId="4"/>
  </si>
  <si>
    <t>LR6-302LJBA-RYG</t>
  </si>
  <si>
    <t>PCFP-VE-8-R</t>
  </si>
  <si>
    <t>ﾏｼﾝﾋﾞｼﾞｮﾝﾓﾆﾀ</t>
  </si>
  <si>
    <t>SS7055K-22-VC-2.5-1FPRTG-2FPRHY</t>
  </si>
  <si>
    <t>ｽｲｯﾁﾎﾞｯｸｽ ｱｯｾﾝﾌﾞﾙ ｽﾁｰﾙ</t>
  </si>
  <si>
    <t>SS7055K-12-VC-2-1DE-1DB</t>
  </si>
  <si>
    <t>TRSS5-8</t>
  </si>
  <si>
    <t>TRSS5-12</t>
  </si>
  <si>
    <t>HCFTM6-130-SSU</t>
  </si>
  <si>
    <t>ｲｯﾀｲｶﾞﾀｷｬｽﾀ(HCFT)</t>
  </si>
  <si>
    <t>HFS6-3030-1597.0</t>
  </si>
  <si>
    <t>HFS6-3030-210.0</t>
  </si>
  <si>
    <t>HFS6-3030-255</t>
  </si>
  <si>
    <t>HFS6-3030-360</t>
    <phoneticPr fontId="4"/>
  </si>
  <si>
    <t>HFS6-3030-400.0</t>
  </si>
  <si>
    <t>HFS6-3030-650.0</t>
  </si>
  <si>
    <t>HFS6-3030-750.0</t>
  </si>
  <si>
    <t>HFS6-3060-650.0-Z8-YA100.0-YB555.0</t>
  </si>
  <si>
    <t>ACTA4H-358-308-5-F336.0-G286.0-N5</t>
  </si>
  <si>
    <t>ACTA6H-648-418-5-F313.0-G396.0-N5</t>
  </si>
  <si>
    <t>ACTA6H-748-418-5-F363.0-G396.0-N5</t>
  </si>
  <si>
    <t>MVSHM-3N02052-3GA-PMAPJ</t>
  </si>
  <si>
    <t>■SETA0163-E01(SWﾌﾟﾚｰﾄ)</t>
  </si>
  <si>
    <t>MVSHM-3N02052-3GA-EUD1R</t>
  </si>
  <si>
    <t>■SETA0163-E02(SWﾌﾟﾚｰﾄ)</t>
  </si>
  <si>
    <t>MVSHM-3N02000-3GA-D5J5J</t>
  </si>
  <si>
    <t>■SETA0163-P01(正面ﾊﾟﾈﾙ)</t>
  </si>
  <si>
    <t>MVSHM-3N01200-3GA-JBHF3</t>
  </si>
  <si>
    <t>■SETA0163-P02(ﾊﾟﾈﾙ)</t>
  </si>
  <si>
    <t>MVSHM-3N01200-3GA-7HSUU</t>
  </si>
  <si>
    <t>■SETA0163-P03(ﾊﾟﾈﾙ)</t>
  </si>
  <si>
    <t>MVSHM-3N01500-3GA-18U75</t>
  </si>
  <si>
    <t>■SETA0165-P04(ﾊﾟﾈﾙ)</t>
  </si>
  <si>
    <t>MVSHM-3A05000-3GA-13619</t>
  </si>
  <si>
    <t>■SETA0165-P05(ﾊﾟﾈﾙ)</t>
  </si>
  <si>
    <t>MVSHM-3N02052-3GA-YAE9N</t>
  </si>
  <si>
    <t>■SETA0165-R01(ﾘｰﾀﾞｰﾌﾞﾗｹｯﾄ)</t>
  </si>
  <si>
    <t>7
制御盤</t>
    <rPh sb="3" eb="6">
      <t>セイギョバン</t>
    </rPh>
    <phoneticPr fontId="4"/>
  </si>
  <si>
    <t>RSAS-PS-550-350-300-K-WB2307260210</t>
  </si>
  <si>
    <t>入荷後、神奈川営業所（橋本さん）へ発送願います。</t>
    <rPh sb="0" eb="3">
      <t>ニュウカゴ</t>
    </rPh>
    <rPh sb="4" eb="10">
      <t>カナガワエイギョウショ</t>
    </rPh>
    <rPh sb="11" eb="13">
      <t>ハシモト</t>
    </rPh>
    <rPh sb="17" eb="19">
      <t>ハッソウ</t>
    </rPh>
    <rPh sb="19" eb="20">
      <t>ネガ</t>
    </rPh>
    <phoneticPr fontId="4"/>
  </si>
  <si>
    <t>神奈川(営)へ</t>
    <rPh sb="0" eb="3">
      <t>カナガワ</t>
    </rPh>
    <rPh sb="3" eb="6">
      <t>エイ</t>
    </rPh>
    <phoneticPr fontId="4"/>
  </si>
  <si>
    <t>109-1002F13</t>
  </si>
  <si>
    <t>CP30-BA 2P 2-M 5A</t>
  </si>
  <si>
    <t>CSPTRT-STU-M5-60</t>
  </si>
  <si>
    <t>ｼﾞｭｳｼﾞｱﾅﾂｷ(+)ﾄﾗｽｺﾈｼﾞ</t>
  </si>
  <si>
    <t>MWS-DS25A-HT25</t>
  </si>
  <si>
    <t>NEDJL-PS-SB-25-0.5</t>
  </si>
  <si>
    <t>NEDJL-PS-SB-37-0.5</t>
  </si>
  <si>
    <t>RSEN-2006D</t>
  </si>
  <si>
    <t>SCB8-12</t>
  </si>
  <si>
    <t>SPEDJL-S-B-9-1</t>
  </si>
  <si>
    <t>DSUBﾖｳ EMIﾊｰﾈｽ</t>
  </si>
  <si>
    <t>MVSHM-3N02050-3GA-KARXE</t>
  </si>
  <si>
    <t>■SETA0163-S01(ﾌﾞﾗｹｯﾄ)</t>
  </si>
  <si>
    <t>ITV0030-2BL</t>
  </si>
  <si>
    <t>電空ﾚｷﾞｭﾚｰﾀｰ</t>
    <rPh sb="0" eb="2">
      <t>デンクウ</t>
    </rPh>
    <phoneticPr fontId="4"/>
  </si>
  <si>
    <t>MVSHM-3N02002-3GH-Z5PHC</t>
  </si>
  <si>
    <t>MVBLK-AMW-3HH-423GM-E</t>
  </si>
  <si>
    <t>7
電気関係</t>
    <rPh sb="3" eb="7">
      <t>デンキカンケイ</t>
    </rPh>
    <phoneticPr fontId="4"/>
  </si>
  <si>
    <t>見積№0315091</t>
    <rPh sb="0" eb="3">
      <t>ミツモリナンバー</t>
    </rPh>
    <phoneticPr fontId="4"/>
  </si>
  <si>
    <r>
      <t>CC030VZFBT(3m)</t>
    </r>
    <r>
      <rPr>
        <sz val="11"/>
        <color indexed="10"/>
        <rFont val="ＭＳ Ｐゴシック"/>
        <family val="3"/>
        <charset val="128"/>
      </rPr>
      <t>➡CC030VZFB2</t>
    </r>
    <phoneticPr fontId="4"/>
  </si>
  <si>
    <t>AZM46MK-FC20UA</t>
  </si>
  <si>
    <t>2Mｶﾒﾗ</t>
    <phoneticPr fontId="4"/>
  </si>
  <si>
    <t>見積№3098454</t>
    <rPh sb="0" eb="3">
      <t>ミツモリナンバー</t>
    </rPh>
    <phoneticPr fontId="4"/>
  </si>
  <si>
    <t>ｲﾒｰｼﾞﾁｪｯｶ PV200</t>
    <phoneticPr fontId="4"/>
  </si>
  <si>
    <t>ANPVC8103R(3m)</t>
    <phoneticPr fontId="4"/>
  </si>
  <si>
    <t>ｶﾒﾗｹｰﾌﾞﾙ</t>
    <phoneticPr fontId="4"/>
  </si>
  <si>
    <t>ANPVP03</t>
    <phoneticPr fontId="4"/>
  </si>
  <si>
    <t>ｷｰﾊﾟｯﾄ</t>
    <phoneticPr fontId="4"/>
  </si>
  <si>
    <t>ANPVL502</t>
  </si>
  <si>
    <t>ﾚﾝｽﾞ</t>
    <phoneticPr fontId="4"/>
  </si>
  <si>
    <r>
      <t>ANB86001 Dsub15ピン</t>
    </r>
    <r>
      <rPr>
        <sz val="11"/>
        <color indexed="10"/>
        <rFont val="ＭＳ Ｐゴシック"/>
        <family val="3"/>
        <charset val="128"/>
      </rPr>
      <t>➡ANB86003変更</t>
    </r>
    <rPh sb="26" eb="28">
      <t>ヘンコウ</t>
    </rPh>
    <phoneticPr fontId="4"/>
  </si>
  <si>
    <t>LEDｺﾝﾄﾛｰﾗｰ</t>
    <phoneticPr fontId="4"/>
  </si>
  <si>
    <t>ANPC24V3R (3m)</t>
  </si>
  <si>
    <t>ANPLMPR080W</t>
  </si>
  <si>
    <t>LED照明</t>
    <rPh sb="0" eb="5">
      <t>ェDショウメイ</t>
    </rPh>
    <phoneticPr fontId="4"/>
  </si>
  <si>
    <t>KV-N60AT</t>
    <phoneticPr fontId="4"/>
  </si>
  <si>
    <t>KV-N3AM</t>
  </si>
  <si>
    <t>電圧ﾕﾆｯﾄ</t>
    <rPh sb="0" eb="2">
      <t>デンアツ</t>
    </rPh>
    <phoneticPr fontId="4"/>
  </si>
  <si>
    <t>KV-N10L</t>
    <phoneticPr fontId="4"/>
  </si>
  <si>
    <t>RS232Cﾕﾆｯﾄ</t>
    <phoneticPr fontId="4"/>
  </si>
  <si>
    <t>VT3-W4GT</t>
  </si>
  <si>
    <t>OP-86916(5m)</t>
  </si>
  <si>
    <t>HR-100</t>
  </si>
  <si>
    <t>ﾊﾝﾃﾞｨｰﾘｰﾀﾞｰ</t>
    <phoneticPr fontId="4"/>
  </si>
  <si>
    <t>HR-1C3RC(3m)</t>
  </si>
  <si>
    <t>OP-88046</t>
  </si>
  <si>
    <t>ACｱﾀﾞﾌﾟﾀ</t>
    <phoneticPr fontId="4"/>
  </si>
  <si>
    <t>OP-87531</t>
    <phoneticPr fontId="4"/>
  </si>
  <si>
    <t>ﾎﾙﾀﾞ</t>
    <phoneticPr fontId="4"/>
  </si>
  <si>
    <t>OP-87532</t>
  </si>
  <si>
    <t>ｽﾀﾝﾄﾞ</t>
    <phoneticPr fontId="4"/>
  </si>
  <si>
    <t>HR-H1W</t>
  </si>
  <si>
    <t>設定ｿﾌﾄ</t>
    <rPh sb="0" eb="2">
      <t>セッテイ</t>
    </rPh>
    <phoneticPr fontId="4"/>
  </si>
  <si>
    <t>IL-1500</t>
    <phoneticPr fontId="4"/>
  </si>
  <si>
    <t>ﾚｰｻﾞｰ変位計</t>
    <rPh sb="5" eb="8">
      <t>ヘンイケイ</t>
    </rPh>
    <phoneticPr fontId="4"/>
  </si>
  <si>
    <t>IL-S065</t>
  </si>
  <si>
    <t>ﾚｰｻﾞｰ変位計ﾍｯﾄﾞ</t>
    <rPh sb="5" eb="8">
      <t>ヘンイケイ</t>
    </rPh>
    <phoneticPr fontId="4"/>
  </si>
  <si>
    <t>OP-87056(2m)</t>
  </si>
  <si>
    <t>R232C 通信ユニット　</t>
  </si>
  <si>
    <t>OP-35361</t>
    <phoneticPr fontId="4"/>
  </si>
  <si>
    <t xml:space="preserve">4軸ニードルアジャスターセット(NPN) </t>
    <phoneticPr fontId="4"/>
  </si>
  <si>
    <t>カスタマイズソフト作成費用</t>
    <phoneticPr fontId="4"/>
  </si>
  <si>
    <t>見 積 書 番 号 : TQ23-0323 注文書を分けてください</t>
    <rPh sb="22" eb="25">
      <t>チュウモンショ</t>
    </rPh>
    <rPh sb="26" eb="27">
      <t>ワ</t>
    </rPh>
    <phoneticPr fontId="4"/>
  </si>
  <si>
    <t>6/30・メールで受取り</t>
    <rPh sb="9" eb="11">
      <t>ウケトリ</t>
    </rPh>
    <phoneticPr fontId="4"/>
  </si>
  <si>
    <t>I/O-MT増設</t>
    <phoneticPr fontId="4"/>
  </si>
  <si>
    <t>COM3増設</t>
    <rPh sb="4" eb="6">
      <t>ゾウセツ</t>
    </rPh>
    <phoneticPr fontId="4"/>
  </si>
  <si>
    <t>IO-1増設</t>
    <phoneticPr fontId="4"/>
  </si>
  <si>
    <t>24
作業費</t>
    <rPh sb="3" eb="6">
      <t>サギョウヒ</t>
    </rPh>
    <phoneticPr fontId="4"/>
  </si>
  <si>
    <t>MVSHM-3N02052-3F9-LTX49</t>
  </si>
  <si>
    <t>■SETA0079-Z05A(ｼﾘﾝｼﾞﾎﾙﾀﾞ)</t>
  </si>
  <si>
    <t>MVSHM-3N02050-311-2LRPR</t>
    <phoneticPr fontId="4"/>
  </si>
  <si>
    <t>■SETA0079-Z06(ｼﾘﾝｼﾞﾌﾟﾚｰﾄ)</t>
  </si>
  <si>
    <t>富士フイルム</t>
    <rPh sb="0" eb="2">
      <t>フジ</t>
    </rPh>
    <phoneticPr fontId="4"/>
  </si>
  <si>
    <t>AXA400-HV</t>
    <phoneticPr fontId="4"/>
  </si>
  <si>
    <t>MVBLK-AMW-3FT-U46DY</t>
  </si>
  <si>
    <t>■SETA0165-Y01(ﾂｰﾙﾌﾟﾚｰﾄ)</t>
  </si>
  <si>
    <t>MVBLK-AMW-3FT-XL7DN</t>
  </si>
  <si>
    <t>■SETA0165-Y02(ｼﾘﾝｼﾞｶﾞｲﾄﾞ)</t>
  </si>
  <si>
    <t>MVSHM-3N02052-3FT-L7F76</t>
  </si>
  <si>
    <t>■SETA0165-Z01(ｼﾘﾝｼﾞﾎﾙﾀﾞ)</t>
    <phoneticPr fontId="4"/>
  </si>
  <si>
    <t>MVSHM-3N02050-3FT-Y1GG3</t>
  </si>
  <si>
    <t>■SETA0165-Z02(ｼﾘﾝｼﾞﾌﾟﾚｰﾄ)</t>
  </si>
  <si>
    <t>CRKB4-15</t>
  </si>
  <si>
    <t>ISE20-N-C4H-LD</t>
  </si>
  <si>
    <t>レ部品</t>
    <rPh sb="1" eb="3">
      <t>ブヒン</t>
    </rPh>
    <phoneticPr fontId="4"/>
  </si>
  <si>
    <t>ZH07BSA-06-06</t>
  </si>
  <si>
    <t>MVSHM-3N02050-3FT-WJFWK</t>
  </si>
  <si>
    <t>■SETA0165-Z03(ﾚｷﾞｭﾚｰﾀｰﾌﾟﾚｰﾄ)</t>
  </si>
  <si>
    <t>NASVCTFSB-0.5-2-2</t>
  </si>
  <si>
    <t>NASVCTFSB</t>
  </si>
  <si>
    <t>ﾜﾝﾀｯﾁﾂｷﾞﾃ(UJDST)</t>
  </si>
  <si>
    <t>■SETA0165-X03(ﾜｰｸｼﾞｸﾞﾍﾞｰｽ)</t>
  </si>
  <si>
    <t>■SETA0165-X01(ﾜｰｸｼﾞｸﾞﾄｯﾌﾟ)</t>
  </si>
  <si>
    <t>■SETA0165-X02(ﾜｰｸｼﾞｸﾞﾎﾞﾄﾑ)</t>
  </si>
  <si>
    <t>MVSHM-3N01502-3FT-7NNCH</t>
  </si>
  <si>
    <t>■SETA0165-X04(ﾍﾞｱｶﾞｲﾄﾞ)</t>
  </si>
  <si>
    <t>MVSHM-3N02052-3FT-ZKNFY</t>
  </si>
  <si>
    <t>■SETA0165-X05(ﾍﾞｱﾍﾞｰｽ)</t>
  </si>
  <si>
    <t>PEKB5-30</t>
  </si>
  <si>
    <t>FCLJP-V5.5-D12-L20.0</t>
  </si>
  <si>
    <t>ﾌﾘｰｼﾞｭｼｶﾗｰ  FCLJJ</t>
  </si>
  <si>
    <t>HIPA4H-200-200-5-F130.0-G130.0-N5</t>
  </si>
  <si>
    <t>ﾊﾝﾄﾞﾊﾞﾙﾌﾞ HV</t>
  </si>
  <si>
    <t>MFMT4</t>
  </si>
  <si>
    <t>ｵﾝﾄﾞｾﾝｻ ﾏﾙﾀﾝｼｶﾄﾞｳﾌﾞﾖｳ(MFMT)</t>
  </si>
  <si>
    <t>MPHKH-150-150-V100-W500</t>
  </si>
  <si>
    <t>ﾌﾟﾚｰﾄﾋｰﾀ MPHKH</t>
  </si>
  <si>
    <t>KPMCS6-M5</t>
  </si>
  <si>
    <t>ﾀｲﾈﾂﾜﾝﾀｯﾁﾂｷﾞﾃ (KPMCS)</t>
  </si>
  <si>
    <t>SZ045F-16-018-27</t>
  </si>
  <si>
    <t>SE045F ｹｰﾌﾞﾙｷｬﾘｱ</t>
  </si>
  <si>
    <t>USLCN6</t>
  </si>
  <si>
    <t>ﾜﾝﾀｯﾁﾂｷﾞﾃ(USLCN)</t>
  </si>
  <si>
    <t>MVBLK-PSA-3F9-W2THK-L</t>
  </si>
  <si>
    <t>■SETA0162-X01(ﾜｰｸｼﾞｸﾞ)</t>
  </si>
  <si>
    <t>PEKB4-10</t>
  </si>
  <si>
    <t>樹脂ﾈｼﾞ</t>
    <rPh sb="0" eb="2">
      <t>ジュシ</t>
    </rPh>
    <phoneticPr fontId="4"/>
  </si>
  <si>
    <t>SETH0020-Y01</t>
    <phoneticPr fontId="4"/>
  </si>
  <si>
    <t>ケーブルベアZ側固定板金</t>
    <rPh sb="7" eb="8">
      <t>ガワ</t>
    </rPh>
    <rPh sb="8" eb="12">
      <t>コテイバンキン</t>
    </rPh>
    <phoneticPr fontId="4"/>
  </si>
  <si>
    <t>7/31・神奈川営業所着</t>
    <rPh sb="5" eb="10">
      <t>カナガワエイギョウ</t>
    </rPh>
    <rPh sb="10" eb="11">
      <t>ショ</t>
    </rPh>
    <rPh sb="11" eb="12">
      <t>チャク</t>
    </rPh>
    <phoneticPr fontId="4"/>
  </si>
  <si>
    <t>SETH0020-Y02</t>
    <phoneticPr fontId="4"/>
  </si>
  <si>
    <t>Z軸異物受け板金</t>
    <rPh sb="1" eb="2">
      <t>ジク</t>
    </rPh>
    <rPh sb="2" eb="4">
      <t>イブツ</t>
    </rPh>
    <rPh sb="4" eb="5">
      <t>ウ</t>
    </rPh>
    <rPh sb="6" eb="8">
      <t>バンキン</t>
    </rPh>
    <phoneticPr fontId="4"/>
  </si>
  <si>
    <t>SETH0020-Y03</t>
    <phoneticPr fontId="4"/>
  </si>
  <si>
    <t>Z軸ベルトケース1</t>
    <rPh sb="1" eb="2">
      <t>ジク</t>
    </rPh>
    <phoneticPr fontId="4"/>
  </si>
  <si>
    <t>SETH0020-Y04</t>
    <phoneticPr fontId="4"/>
  </si>
  <si>
    <t>Z軸ベルトケース2</t>
    <rPh sb="1" eb="2">
      <t>ジク</t>
    </rPh>
    <phoneticPr fontId="4"/>
  </si>
  <si>
    <t>SETH0020-Z01</t>
    <phoneticPr fontId="4"/>
  </si>
  <si>
    <t>ケーブルベア防塵ケース</t>
    <rPh sb="6" eb="8">
      <t>ボウジン</t>
    </rPh>
    <phoneticPr fontId="4"/>
  </si>
  <si>
    <t>SETH0020-Z02</t>
    <phoneticPr fontId="4"/>
  </si>
  <si>
    <t>ケーブルベア固定板金右</t>
    <rPh sb="6" eb="8">
      <t>コテイ</t>
    </rPh>
    <rPh sb="8" eb="10">
      <t>バンキン</t>
    </rPh>
    <rPh sb="10" eb="11">
      <t>ミギ</t>
    </rPh>
    <phoneticPr fontId="4"/>
  </si>
  <si>
    <t>SETH0020-Z03</t>
    <phoneticPr fontId="4"/>
  </si>
  <si>
    <t>ケーブルベア固定板金左</t>
    <rPh sb="6" eb="10">
      <t>コテイバンキン</t>
    </rPh>
    <rPh sb="10" eb="11">
      <t>ヒダリ</t>
    </rPh>
    <phoneticPr fontId="4"/>
  </si>
  <si>
    <t>SETH0020-Z04</t>
    <phoneticPr fontId="4"/>
  </si>
  <si>
    <t>ケーブルベア固定板金真中</t>
    <rPh sb="6" eb="10">
      <t>コテイバンキン</t>
    </rPh>
    <rPh sb="10" eb="12">
      <t>マンナカ</t>
    </rPh>
    <phoneticPr fontId="4"/>
  </si>
  <si>
    <t>SG-38A</t>
    <phoneticPr fontId="4"/>
  </si>
  <si>
    <t>マクツキグロメット</t>
    <phoneticPr fontId="4"/>
  </si>
  <si>
    <t>NKOSA4-6-7</t>
    <phoneticPr fontId="4"/>
  </si>
  <si>
    <t>アツガタローレットノブ</t>
    <phoneticPr fontId="4"/>
  </si>
  <si>
    <t>MPSPS1520-50-31-S</t>
    <phoneticPr fontId="4"/>
  </si>
  <si>
    <t>ケーブルキャリア</t>
    <phoneticPr fontId="4"/>
  </si>
  <si>
    <t>SETH0020-Y02　Rev1</t>
    <phoneticPr fontId="4"/>
  </si>
  <si>
    <t>SETH0020-Y04　Rev1</t>
    <phoneticPr fontId="4"/>
  </si>
  <si>
    <t>SETH0020-Y05</t>
    <phoneticPr fontId="4"/>
  </si>
  <si>
    <t>Z軸ベルトケース1改</t>
    <rPh sb="1" eb="2">
      <t>ジク</t>
    </rPh>
    <rPh sb="9" eb="10">
      <t>カイ</t>
    </rPh>
    <phoneticPr fontId="4"/>
  </si>
  <si>
    <t>SETH0020-Z02　Rev1</t>
    <phoneticPr fontId="4"/>
  </si>
  <si>
    <t>SETH0020-Z03　Rev1</t>
    <phoneticPr fontId="4"/>
  </si>
  <si>
    <t>SETH0020-Z04　Rev1</t>
    <phoneticPr fontId="4"/>
  </si>
  <si>
    <t>横浜国際大学</t>
    <rPh sb="0" eb="6">
      <t>ヨコハマコクサイダイガク</t>
    </rPh>
    <phoneticPr fontId="4"/>
  </si>
  <si>
    <t>■SETA0111-X02(ﾜｰｸｼﾞｸﾞﾄｯﾌﾟ)</t>
  </si>
  <si>
    <t>■SETA0111-X03(ﾜｰｸｼﾞｸﾞﾎﾞﾄﾑ)</t>
  </si>
  <si>
    <t>■SETA0111-X04(ﾜｰｸｼﾞｸﾞﾍﾞｰｽ)</t>
  </si>
  <si>
    <t>NASVCTFSB-0.5-2-2</t>
    <phoneticPr fontId="4"/>
  </si>
  <si>
    <t>TXN800WAL</t>
  </si>
  <si>
    <t>過昇温防止器</t>
    <rPh sb="0" eb="3">
      <t>カショウオン</t>
    </rPh>
    <rPh sb="3" eb="6">
      <t>ボウシキ</t>
    </rPh>
    <phoneticPr fontId="4"/>
  </si>
  <si>
    <t>■SETA0165-X05(ﾍﾞｱｶﾞｲﾄﾞ)</t>
  </si>
  <si>
    <t>■SETA0165-X06(ﾍﾞｱﾍﾞｰｽ)</t>
  </si>
  <si>
    <t>■SETA0111-Z01(ｼﾘﾝｼﾞﾎﾙﾀﾞ)</t>
    <phoneticPr fontId="4"/>
  </si>
  <si>
    <t>■SETA0111-Z02(ｼﾘﾝｼﾞﾌﾟﾚｰﾄ)</t>
    <phoneticPr fontId="4"/>
  </si>
  <si>
    <t>TOKIMEKU</t>
    <phoneticPr fontId="4"/>
  </si>
  <si>
    <t>AXHD-01001K</t>
    <phoneticPr fontId="4"/>
  </si>
  <si>
    <t>MVBLK-AMW-3D5-5W7SH</t>
  </si>
  <si>
    <t>■SETA0151-Y01(ﾂｰﾙﾌﾟﾚｰﾄ)</t>
  </si>
  <si>
    <t>MVBLK-AMW-3GH-WHM69</t>
  </si>
  <si>
    <t>■SETA0151-X01(ﾍﾞｰｽﾌﾟﾚｰﾄ)</t>
  </si>
  <si>
    <t>MVSHM-3N02050-3D3-ZUN1B</t>
  </si>
  <si>
    <t>■SETA0151-X02(突き当てﾌﾟﾚｰﾄ)</t>
  </si>
  <si>
    <t>MVSHM-3N01500-3D3-16TEL</t>
  </si>
  <si>
    <t>■SETA0151-X03(ﾌﾟﾚｰﾄ)</t>
  </si>
  <si>
    <t>MVSHM-3N01200-3D3-1ZSEU</t>
  </si>
  <si>
    <t>■SETA0151-X04(ｶｯﾌﾟﾌﾟﾚｰﾄ)</t>
  </si>
  <si>
    <t>MVSHM-3N02002-3GH-YR6F8</t>
  </si>
  <si>
    <t>■SETA0151-Z01(plate)</t>
  </si>
  <si>
    <t>HNTTSN5-4</t>
    <phoneticPr fontId="4"/>
  </si>
  <si>
    <t>NFS5-2020-365.0-Z5-XA42.5-XB337.5</t>
  </si>
  <si>
    <t>NFS5-2020-395.0</t>
  </si>
  <si>
    <t>銀河電機工業</t>
    <rPh sb="0" eb="4">
      <t>ギンガデンキ</t>
    </rPh>
    <rPh sb="4" eb="6">
      <t>コウギョウ</t>
    </rPh>
    <phoneticPr fontId="4"/>
  </si>
  <si>
    <t>ﾂｰﾙｼﾞｸﾞ</t>
    <phoneticPr fontId="4"/>
  </si>
  <si>
    <t>NKOSC5-16-16</t>
  </si>
  <si>
    <t>ｼｮｳｹｲﾛｰﾚｯﾄﾉﾌﾞ NKOSC</t>
  </si>
  <si>
    <t>SLSBWRK8-30</t>
  </si>
  <si>
    <t>SKTGLK8-2</t>
  </si>
  <si>
    <t>SKTGK8-1</t>
  </si>
  <si>
    <t>ｽﾃﾝﾚｽｶﾝﾂｷﾞﾃ (SKTGK)</t>
  </si>
  <si>
    <t>MVBLK-AMW-3BF-HXG3J</t>
  </si>
  <si>
    <t>■SETA0140-Y01(ﾂｰﾙﾌﾟﾚｰﾄ)</t>
  </si>
  <si>
    <t>■SETA0140-Y02(ｶｰﾄﾘｯｼﾞﾎﾙﾀﾞ)</t>
  </si>
  <si>
    <t>MVBLK-AMW-3BB-7394L</t>
  </si>
  <si>
    <t>■SETA0140-Y03(ｶｰﾄﾘｯｼﾞﾌﾟﾚｰﾄ)</t>
  </si>
  <si>
    <t>MVBLK-AMW-3BB-2FZFW</t>
  </si>
  <si>
    <t>■SETA0140-Y04(SV35DAﾎﾙﾀﾞ)</t>
  </si>
  <si>
    <t>MVBLK-AMW-3GB-KD16E</t>
    <phoneticPr fontId="4"/>
  </si>
  <si>
    <t>SETタイ</t>
    <phoneticPr fontId="4"/>
  </si>
  <si>
    <t>竹内</t>
    <rPh sb="0" eb="2">
      <t>タケウチ</t>
    </rPh>
    <phoneticPr fontId="4"/>
  </si>
  <si>
    <t>JR3303N-AJ</t>
    <phoneticPr fontId="4"/>
  </si>
  <si>
    <t>取説：英語版</t>
    <rPh sb="0" eb="1">
      <t>トリ</t>
    </rPh>
    <rPh sb="1" eb="2">
      <t>セツ</t>
    </rPh>
    <rPh sb="3" eb="6">
      <t>エイゴバン</t>
    </rPh>
    <phoneticPr fontId="4"/>
  </si>
  <si>
    <t>I/O用内蔵電源増設</t>
    <phoneticPr fontId="4"/>
  </si>
  <si>
    <t>柱嵩上げ費用(OH=350mm)</t>
    <phoneticPr fontId="4"/>
  </si>
  <si>
    <t>エジェクターユニット</t>
    <phoneticPr fontId="4"/>
  </si>
  <si>
    <t>I/O-SYSケーブル(2m)</t>
    <phoneticPr fontId="4"/>
  </si>
  <si>
    <t>PCｿﾌﾄ JR C-PointsⅡ(ねじ締め仕様)</t>
    <phoneticPr fontId="4"/>
  </si>
  <si>
    <t>JR3303N</t>
    <phoneticPr fontId="4"/>
  </si>
  <si>
    <t>3軸卓上ロボット</t>
    <rPh sb="1" eb="2">
      <t>ジク</t>
    </rPh>
    <rPh sb="2" eb="4">
      <t>タクジョウ</t>
    </rPh>
    <phoneticPr fontId="4"/>
  </si>
  <si>
    <t>入らない場合、ミネベアへ拝借相談可能</t>
    <rPh sb="0" eb="1">
      <t>ハイ</t>
    </rPh>
    <rPh sb="4" eb="6">
      <t>バアイ</t>
    </rPh>
    <rPh sb="14" eb="16">
      <t>ソウダン</t>
    </rPh>
    <rPh sb="16" eb="18">
      <t>カノウ</t>
    </rPh>
    <phoneticPr fontId="4"/>
  </si>
  <si>
    <t>PLCﾛｰﾀﾞｰﾊｰﾈｽ 片側バラ線</t>
    <rPh sb="13" eb="15">
      <t>カタガワ</t>
    </rPh>
    <rPh sb="17" eb="18">
      <t>セン</t>
    </rPh>
    <phoneticPr fontId="4"/>
  </si>
  <si>
    <t>MSSFS4-4</t>
    <phoneticPr fontId="3"/>
  </si>
  <si>
    <t>SCB3-20</t>
    <phoneticPr fontId="4"/>
  </si>
  <si>
    <t>六角ボルト</t>
    <rPh sb="0" eb="2">
      <t>ロッカク</t>
    </rPh>
    <phoneticPr fontId="4"/>
  </si>
  <si>
    <t xml:space="preserve"> M4止めネジ 5ｍｍ</t>
    <rPh sb="3" eb="4">
      <t>ト</t>
    </rPh>
    <phoneticPr fontId="4"/>
  </si>
  <si>
    <t>　ヒーター用100V電源ケーブル</t>
    <rPh sb="5" eb="6">
      <t>ヨウ</t>
    </rPh>
    <rPh sb="10" eb="12">
      <t>デンゲン</t>
    </rPh>
    <phoneticPr fontId="4"/>
  </si>
  <si>
    <t>※関口氏確認➡追加発注</t>
    <rPh sb="1" eb="4">
      <t>セキグチシ</t>
    </rPh>
    <rPh sb="4" eb="6">
      <t>カクニン</t>
    </rPh>
    <rPh sb="7" eb="9">
      <t>ツイカ</t>
    </rPh>
    <rPh sb="9" eb="11">
      <t>ハッチュウ</t>
    </rPh>
    <phoneticPr fontId="4"/>
  </si>
  <si>
    <t>NSDJ-PT-SB-37-2.5</t>
    <phoneticPr fontId="3"/>
  </si>
  <si>
    <t>Dsub37ピンコネクタケーブル　片側バラ</t>
    <rPh sb="17" eb="19">
      <t>カタガワ</t>
    </rPh>
    <phoneticPr fontId="3"/>
  </si>
  <si>
    <t>FAMDS-SUD-T2-A125-B30-L20-F10-H110-N4-J20-V10-S17-NA4-K15</t>
    <phoneticPr fontId="3"/>
  </si>
  <si>
    <t>薄板バネ</t>
    <rPh sb="0" eb="2">
      <t>ウスイタ</t>
    </rPh>
    <phoneticPr fontId="3"/>
  </si>
  <si>
    <t>ノックピン</t>
    <phoneticPr fontId="3"/>
  </si>
  <si>
    <t>SLSBWRK7-50</t>
    <phoneticPr fontId="3"/>
  </si>
  <si>
    <t>六角支柱ネジ</t>
    <rPh sb="0" eb="2">
      <t>ロッカク</t>
    </rPh>
    <rPh sb="2" eb="4">
      <t>シチュウ</t>
    </rPh>
    <phoneticPr fontId="3"/>
  </si>
  <si>
    <t>XY軸クロスローラ</t>
    <rPh sb="2" eb="3">
      <t>ジク</t>
    </rPh>
    <phoneticPr fontId="3"/>
  </si>
  <si>
    <t>APMTS-T3-T2</t>
    <phoneticPr fontId="3"/>
  </si>
  <si>
    <t>異形継ぎ手</t>
    <rPh sb="0" eb="2">
      <t>イケイ</t>
    </rPh>
    <rPh sb="2" eb="3">
      <t>ツ</t>
    </rPh>
    <rPh sb="4" eb="5">
      <t>テ</t>
    </rPh>
    <phoneticPr fontId="3"/>
  </si>
  <si>
    <t>FSMAS-AM-T3.0-A20-B50-L80-H15-F50-N4-V60-S40-NA10</t>
    <phoneticPr fontId="4"/>
  </si>
  <si>
    <t>Ｌ型板金</t>
    <phoneticPr fontId="4"/>
  </si>
  <si>
    <r>
      <t>図番：JR-AS50-734-26➡</t>
    </r>
    <r>
      <rPr>
        <b/>
        <sz val="11"/>
        <color rgb="FFFF0000"/>
        <rFont val="游ゴシック"/>
        <family val="3"/>
        <charset val="128"/>
        <scheme val="minor"/>
      </rPr>
      <t>JR-AS50-7</t>
    </r>
    <r>
      <rPr>
        <b/>
        <sz val="11"/>
        <color rgb="FF0070C0"/>
        <rFont val="游ゴシック"/>
        <family val="3"/>
        <charset val="128"/>
        <scheme val="minor"/>
      </rPr>
      <t>2</t>
    </r>
    <r>
      <rPr>
        <b/>
        <sz val="11"/>
        <color rgb="FFFF0000"/>
        <rFont val="游ゴシック"/>
        <family val="3"/>
        <charset val="128"/>
        <scheme val="minor"/>
      </rPr>
      <t>4-26</t>
    </r>
    <rPh sb="0" eb="2">
      <t>ズバン</t>
    </rPh>
    <phoneticPr fontId="3"/>
  </si>
  <si>
    <t>蛇の目-日本省力コントローラー間 2ヘッドリレー電気制御部品</t>
    <rPh sb="0" eb="1">
      <t>ジャ</t>
    </rPh>
    <rPh sb="2" eb="3">
      <t>メ</t>
    </rPh>
    <rPh sb="4" eb="6">
      <t>ニホン</t>
    </rPh>
    <rPh sb="6" eb="8">
      <t>ショウリョク</t>
    </rPh>
    <rPh sb="15" eb="16">
      <t>アイダ</t>
    </rPh>
    <rPh sb="24" eb="26">
      <t>デンキ</t>
    </rPh>
    <rPh sb="26" eb="28">
      <t>セイギョ</t>
    </rPh>
    <rPh sb="28" eb="30">
      <t>ブヒン</t>
    </rPh>
    <phoneticPr fontId="4"/>
  </si>
  <si>
    <t>蛇の目-日本省力コントローラー間 3ヘッドリレー電気制御部品</t>
    <rPh sb="0" eb="1">
      <t>ジャ</t>
    </rPh>
    <rPh sb="2" eb="3">
      <t>メ</t>
    </rPh>
    <rPh sb="4" eb="6">
      <t>ニホン</t>
    </rPh>
    <rPh sb="6" eb="8">
      <t>ショウリョク</t>
    </rPh>
    <rPh sb="15" eb="16">
      <t>アイダ</t>
    </rPh>
    <rPh sb="24" eb="26">
      <t>デンキ</t>
    </rPh>
    <rPh sb="26" eb="28">
      <t>セイギョ</t>
    </rPh>
    <rPh sb="28" eb="30">
      <t>ブヒン</t>
    </rPh>
    <phoneticPr fontId="4"/>
  </si>
  <si>
    <t>蛇の目-日本省力コントローラー間 4ヘッドリレー電気制御部品</t>
    <rPh sb="0" eb="1">
      <t>ジャ</t>
    </rPh>
    <rPh sb="2" eb="3">
      <t>メ</t>
    </rPh>
    <rPh sb="4" eb="6">
      <t>ニホン</t>
    </rPh>
    <rPh sb="6" eb="8">
      <t>ショウリョク</t>
    </rPh>
    <rPh sb="15" eb="16">
      <t>アイダ</t>
    </rPh>
    <rPh sb="24" eb="26">
      <t>デンキ</t>
    </rPh>
    <rPh sb="26" eb="28">
      <t>セイギョ</t>
    </rPh>
    <rPh sb="28" eb="30">
      <t>ブヒン</t>
    </rPh>
    <phoneticPr fontId="4"/>
  </si>
  <si>
    <t>蛇の目-日本省力コントローラー間 5ヘッドリレー電気制御部品</t>
    <rPh sb="0" eb="1">
      <t>ジャ</t>
    </rPh>
    <rPh sb="2" eb="3">
      <t>メ</t>
    </rPh>
    <rPh sb="4" eb="6">
      <t>ニホン</t>
    </rPh>
    <rPh sb="6" eb="8">
      <t>ショウリョク</t>
    </rPh>
    <rPh sb="15" eb="16">
      <t>アイダ</t>
    </rPh>
    <rPh sb="24" eb="26">
      <t>デンキ</t>
    </rPh>
    <rPh sb="26" eb="28">
      <t>セイギョ</t>
    </rPh>
    <rPh sb="28" eb="30">
      <t>ブヒン</t>
    </rPh>
    <phoneticPr fontId="4"/>
  </si>
  <si>
    <t>蛇の目-日本省力コントローラー間 6ヘッドリレー電気制御部品</t>
    <rPh sb="0" eb="1">
      <t>ジャ</t>
    </rPh>
    <rPh sb="2" eb="3">
      <t>メ</t>
    </rPh>
    <rPh sb="4" eb="6">
      <t>ニホン</t>
    </rPh>
    <rPh sb="6" eb="8">
      <t>ショウリョク</t>
    </rPh>
    <rPh sb="15" eb="16">
      <t>アイダ</t>
    </rPh>
    <rPh sb="24" eb="26">
      <t>デンキ</t>
    </rPh>
    <rPh sb="26" eb="28">
      <t>セイギョ</t>
    </rPh>
    <rPh sb="28" eb="30">
      <t>ブヒン</t>
    </rPh>
    <phoneticPr fontId="4"/>
  </si>
  <si>
    <t>蛇の目-日本省力コントローラー間 7ヘッドリレー電気制御部品</t>
    <rPh sb="0" eb="1">
      <t>ジャ</t>
    </rPh>
    <rPh sb="2" eb="3">
      <t>メ</t>
    </rPh>
    <rPh sb="4" eb="6">
      <t>ニホン</t>
    </rPh>
    <rPh sb="6" eb="8">
      <t>ショウリョク</t>
    </rPh>
    <rPh sb="15" eb="16">
      <t>アイダ</t>
    </rPh>
    <rPh sb="24" eb="26">
      <t>デンキ</t>
    </rPh>
    <rPh sb="26" eb="28">
      <t>セイギョ</t>
    </rPh>
    <rPh sb="28" eb="30">
      <t>ブヒン</t>
    </rPh>
    <phoneticPr fontId="4"/>
  </si>
  <si>
    <t>蛇の目-日本省力コントローラー間 8ヘッドリレー電気制御部品</t>
    <rPh sb="0" eb="1">
      <t>ジャ</t>
    </rPh>
    <rPh sb="2" eb="3">
      <t>メ</t>
    </rPh>
    <rPh sb="4" eb="6">
      <t>ニホン</t>
    </rPh>
    <rPh sb="6" eb="8">
      <t>ショウリョク</t>
    </rPh>
    <rPh sb="15" eb="16">
      <t>アイダ</t>
    </rPh>
    <rPh sb="24" eb="26">
      <t>デンキ</t>
    </rPh>
    <rPh sb="26" eb="28">
      <t>セイギョ</t>
    </rPh>
    <rPh sb="28" eb="30">
      <t>ブヒン</t>
    </rPh>
    <phoneticPr fontId="4"/>
  </si>
  <si>
    <t>エフシーシー向け</t>
    <rPh sb="6" eb="7">
      <t>ム</t>
    </rPh>
    <phoneticPr fontId="4"/>
  </si>
  <si>
    <t>SSTT0268</t>
    <phoneticPr fontId="4"/>
  </si>
  <si>
    <t>シリンジ固定プレート</t>
    <rPh sb="4" eb="6">
      <t>コテイ</t>
    </rPh>
    <phoneticPr fontId="4"/>
  </si>
  <si>
    <t>ｼﾞｭｼﾛｰﾚｯﾄﾈｼﾞ</t>
    <phoneticPr fontId="4"/>
  </si>
  <si>
    <t>MGNBS80</t>
  </si>
  <si>
    <t>ﾏｸﾞﾈｯﾄﾍﾞｰｽ</t>
  </si>
  <si>
    <t>PG200</t>
  </si>
  <si>
    <t>ﾏﾙ ﾄﾞｳｹｲｸﾛｽ90ﾄﾞﾞｱﾅﾋﾀﾞﾘｼﾞﾒ</t>
  </si>
  <si>
    <t>SETN12-250-SC40-M8</t>
  </si>
  <si>
    <t>追加手配品</t>
    <rPh sb="0" eb="2">
      <t>ツイカ</t>
    </rPh>
    <rPh sb="2" eb="4">
      <t>テハイ</t>
    </rPh>
    <rPh sb="4" eb="5">
      <t>ヒン</t>
    </rPh>
    <phoneticPr fontId="4"/>
  </si>
  <si>
    <t>NOSC5-16-1</t>
  </si>
  <si>
    <t>本社入荷済み</t>
    <rPh sb="0" eb="2">
      <t>ホンシャ</t>
    </rPh>
    <rPh sb="2" eb="4">
      <t>ニュウカ</t>
    </rPh>
    <rPh sb="4" eb="5">
      <t>ズ</t>
    </rPh>
    <phoneticPr fontId="4"/>
  </si>
  <si>
    <t>東京測定器材</t>
    <rPh sb="0" eb="6">
      <t>トウキョウソクテイキザイ</t>
    </rPh>
    <phoneticPr fontId="4"/>
  </si>
  <si>
    <t>冨沢（丸山）</t>
    <rPh sb="0" eb="2">
      <t>トミザワ</t>
    </rPh>
    <rPh sb="3" eb="5">
      <t>マルヤマ</t>
    </rPh>
    <phoneticPr fontId="4"/>
  </si>
  <si>
    <t>SETH0051-X01</t>
    <phoneticPr fontId="4"/>
  </si>
  <si>
    <t>ワークホルダ大</t>
    <rPh sb="6" eb="7">
      <t>ダイ</t>
    </rPh>
    <phoneticPr fontId="4"/>
  </si>
  <si>
    <t>SETH0051-X02-N</t>
    <phoneticPr fontId="4"/>
  </si>
  <si>
    <t>ワークホルダ小</t>
    <rPh sb="6" eb="7">
      <t>ショウ</t>
    </rPh>
    <phoneticPr fontId="4"/>
  </si>
  <si>
    <t>SETH0051-X03</t>
    <phoneticPr fontId="4"/>
  </si>
  <si>
    <t>ワークホルダベース大</t>
    <rPh sb="9" eb="10">
      <t>ダイ</t>
    </rPh>
    <phoneticPr fontId="4"/>
  </si>
  <si>
    <t>SETH0051-X04-N</t>
    <phoneticPr fontId="4"/>
  </si>
  <si>
    <t>ワークホルダベース小</t>
    <rPh sb="9" eb="10">
      <t>ショウ</t>
    </rPh>
    <phoneticPr fontId="4"/>
  </si>
  <si>
    <t>1 2</t>
    <phoneticPr fontId="4"/>
  </si>
  <si>
    <t>SETH0051-X05</t>
    <phoneticPr fontId="4"/>
  </si>
  <si>
    <t>共通パレットステージ</t>
    <rPh sb="0" eb="2">
      <t>キョウツウ</t>
    </rPh>
    <phoneticPr fontId="4"/>
  </si>
  <si>
    <t>SETH0051-X06</t>
    <phoneticPr fontId="4"/>
  </si>
  <si>
    <t>下段ステージ</t>
    <rPh sb="0" eb="2">
      <t>ゲダン</t>
    </rPh>
    <phoneticPr fontId="4"/>
  </si>
  <si>
    <t>SETH0051-X08</t>
    <phoneticPr fontId="4"/>
  </si>
  <si>
    <t>クランプ取付板金</t>
    <rPh sb="4" eb="6">
      <t>トリツケ</t>
    </rPh>
    <rPh sb="6" eb="8">
      <t>バンキン</t>
    </rPh>
    <phoneticPr fontId="4"/>
  </si>
  <si>
    <t>MVSHM-3N01550-3J5-ZCTCA</t>
  </si>
  <si>
    <t>UWANS10-120-27</t>
  </si>
  <si>
    <t>ﾄｯﾃ UMA</t>
  </si>
  <si>
    <t>SSCCN12-6</t>
  </si>
  <si>
    <t>ｾｯﾄｶﾗｰ SSCCN</t>
  </si>
  <si>
    <t>MC04-3</t>
  </si>
  <si>
    <t>ﾄｸﾞﾙｸﾗﾝﾌﾟ</t>
  </si>
  <si>
    <t>SETMN12-35-SC10-M4</t>
  </si>
  <si>
    <t>SETGRS8-65-SC23</t>
  </si>
  <si>
    <t>ｴﾝｹｲｼﾁｭｳ - SETGRS</t>
  </si>
  <si>
    <t>SFKT-D2-L8</t>
  </si>
  <si>
    <t>ｲﾁｷﾞﾒﾋﾟﾝ(SFKT)</t>
  </si>
  <si>
    <t>APSFRH-D3.3-L7-R5</t>
  </si>
  <si>
    <t>ｲﾁｷﾞﾒﾋﾟﾝ APSFRH</t>
  </si>
  <si>
    <t>SFFPTH-D1.3-L5</t>
  </si>
  <si>
    <t>ｲﾁｷﾞﾒﾋﾟﾝ SFFPT</t>
  </si>
  <si>
    <t>SFKT-D1.5-L8</t>
  </si>
  <si>
    <t>M-UB0640-20-C</t>
  </si>
  <si>
    <t>ｴｱｰﾁｭｰﾌﾞ(M-UB)</t>
  </si>
  <si>
    <t>CU-405PH</t>
  </si>
  <si>
    <t>ｷﾝｿﾞｸｽﾍﾟｰｻ</t>
  </si>
  <si>
    <t>A-221-1</t>
  </si>
  <si>
    <t>ｵﾘﾀﾀﾐﾄｯﾃ A-221</t>
  </si>
  <si>
    <t>SPKS-D2-L10</t>
  </si>
  <si>
    <t>ｲﾁｷﾞﾒﾋﾟﾝ(SPKS)</t>
  </si>
  <si>
    <t>ケミテック</t>
    <phoneticPr fontId="4"/>
  </si>
  <si>
    <t>5K-180P</t>
    <phoneticPr fontId="4"/>
  </si>
  <si>
    <t>SLON5-30.0-M3</t>
  </si>
  <si>
    <r>
      <t xml:space="preserve">WEB発注済
</t>
    </r>
    <r>
      <rPr>
        <sz val="11"/>
        <color indexed="10"/>
        <rFont val="ＭＳ Ｐゴシック"/>
        <family val="3"/>
        <charset val="128"/>
      </rPr>
      <t>→ 入荷後にｺﾈｸﾄへ発送願います。</t>
    </r>
    <rPh sb="3" eb="6">
      <t>ハッチュウスミ</t>
    </rPh>
    <rPh sb="9" eb="12">
      <t>ニュウカゴ</t>
    </rPh>
    <rPh sb="18" eb="20">
      <t>ハッソウ</t>
    </rPh>
    <rPh sb="20" eb="21">
      <t>ネガ</t>
    </rPh>
    <phoneticPr fontId="4"/>
  </si>
  <si>
    <t>ｺﾈｸﾄへ9/1発 9/3着</t>
    <rPh sb="8" eb="9">
      <t>ハツ</t>
    </rPh>
    <rPh sb="13" eb="14">
      <t>チャク</t>
    </rPh>
    <phoneticPr fontId="4"/>
  </si>
  <si>
    <r>
      <t>■SETA0133-Z08</t>
    </r>
    <r>
      <rPr>
        <sz val="11"/>
        <color indexed="10"/>
        <rFont val="ＭＳ Ｐゴシック"/>
        <family val="3"/>
        <charset val="128"/>
      </rPr>
      <t>-1</t>
    </r>
    <r>
      <rPr>
        <sz val="11"/>
        <color theme="1"/>
        <rFont val="游ゴシック"/>
        <family val="2"/>
        <charset val="128"/>
        <scheme val="minor"/>
      </rPr>
      <t>(追加工費)</t>
    </r>
    <rPh sb="18" eb="19">
      <t>ヒ</t>
    </rPh>
    <rPh sb="19" eb="20">
      <t>）</t>
    </rPh>
    <phoneticPr fontId="4"/>
  </si>
  <si>
    <t>SETH0031-Z04</t>
    <phoneticPr fontId="4"/>
  </si>
  <si>
    <t>SH13G用先端キャップ抜きボディ</t>
    <rPh sb="5" eb="6">
      <t>ヨウ</t>
    </rPh>
    <rPh sb="6" eb="8">
      <t>センタン</t>
    </rPh>
    <rPh sb="12" eb="13">
      <t>ヌ</t>
    </rPh>
    <phoneticPr fontId="4"/>
  </si>
  <si>
    <t>9/8・神奈川営業所着</t>
    <rPh sb="4" eb="9">
      <t>カナガワエイギョウ</t>
    </rPh>
    <rPh sb="9" eb="10">
      <t>ショ</t>
    </rPh>
    <rPh sb="10" eb="11">
      <t>チャク</t>
    </rPh>
    <phoneticPr fontId="4"/>
  </si>
  <si>
    <t>SETH0031-Z05</t>
    <phoneticPr fontId="4"/>
  </si>
  <si>
    <t>武蔵白用先端キャップ抜きボディ</t>
    <rPh sb="0" eb="2">
      <t>ムサシ</t>
    </rPh>
    <rPh sb="2" eb="3">
      <t>シロ</t>
    </rPh>
    <rPh sb="3" eb="4">
      <t>ヨウ</t>
    </rPh>
    <rPh sb="4" eb="6">
      <t>センタン</t>
    </rPh>
    <rPh sb="10" eb="11">
      <t>ヌ</t>
    </rPh>
    <phoneticPr fontId="4"/>
  </si>
  <si>
    <t>SETH0031-Z02</t>
    <phoneticPr fontId="4"/>
  </si>
  <si>
    <t>武蔵青黒用先端キャップ抜きボディ</t>
    <rPh sb="0" eb="2">
      <t>ムサシ</t>
    </rPh>
    <rPh sb="2" eb="3">
      <t>アオ</t>
    </rPh>
    <rPh sb="3" eb="4">
      <t>クロ</t>
    </rPh>
    <rPh sb="4" eb="5">
      <t>ヨウ</t>
    </rPh>
    <rPh sb="5" eb="7">
      <t>センタン</t>
    </rPh>
    <rPh sb="11" eb="12">
      <t>ヌ</t>
    </rPh>
    <phoneticPr fontId="4"/>
  </si>
  <si>
    <t>SETH0031-Z03</t>
    <phoneticPr fontId="4"/>
  </si>
  <si>
    <t>TG用先端キャップ抜き</t>
    <rPh sb="2" eb="3">
      <t>ヨウ</t>
    </rPh>
    <rPh sb="3" eb="5">
      <t>センタン</t>
    </rPh>
    <rPh sb="9" eb="10">
      <t>ヌ</t>
    </rPh>
    <phoneticPr fontId="4"/>
  </si>
  <si>
    <t>SPKS-D2-L10</t>
    <phoneticPr fontId="4"/>
  </si>
  <si>
    <t>ｲﾁｷﾞﾒﾋﾟﾝ</t>
    <phoneticPr fontId="4"/>
  </si>
  <si>
    <t>3　4</t>
    <phoneticPr fontId="4"/>
  </si>
  <si>
    <t>NOMSA3-5</t>
    <phoneticPr fontId="4"/>
  </si>
  <si>
    <t>ｱﾂｶﾞﾀﾛｰﾚｯﾄﾉﾌﾞ</t>
    <phoneticPr fontId="4"/>
  </si>
  <si>
    <t>SETH0031-Z07</t>
    <phoneticPr fontId="4"/>
  </si>
  <si>
    <t>先端キャップ抜きボディSH13TG</t>
    <rPh sb="0" eb="2">
      <t>センタン</t>
    </rPh>
    <rPh sb="6" eb="7">
      <t>ヌ</t>
    </rPh>
    <phoneticPr fontId="4"/>
  </si>
  <si>
    <t>9/29・神奈川EG</t>
    <rPh sb="5" eb="8">
      <t>カナガワ</t>
    </rPh>
    <phoneticPr fontId="4"/>
  </si>
  <si>
    <t>9/11・神奈川営業所着</t>
    <rPh sb="5" eb="8">
      <t>カナガワ</t>
    </rPh>
    <rPh sb="8" eb="11">
      <t>エイギョウショ</t>
    </rPh>
    <rPh sb="11" eb="12">
      <t>チャク</t>
    </rPh>
    <phoneticPr fontId="4"/>
  </si>
  <si>
    <t>MAST-UL20276SB-28-34P-3</t>
    <phoneticPr fontId="4"/>
  </si>
  <si>
    <t>IOケーブル用線材</t>
    <rPh sb="6" eb="7">
      <t>ヨウ</t>
    </rPh>
    <rPh sb="7" eb="9">
      <t>センザイ</t>
    </rPh>
    <phoneticPr fontId="4"/>
  </si>
  <si>
    <t>MVSHM-3N01500-3HF-UH7MD</t>
  </si>
  <si>
    <t>■SETA0144-X07A(BOXｶﾞｲﾄﾞ)</t>
    <phoneticPr fontId="4"/>
  </si>
  <si>
    <t>MVSHM-3N01500-3HF-NBUCE</t>
  </si>
  <si>
    <t>■SETA0144-X08A(BOXｶﾞｲﾄﾞ)</t>
    <phoneticPr fontId="4"/>
  </si>
  <si>
    <t>■163000-Z02A(金属BOX)</t>
    <phoneticPr fontId="4"/>
  </si>
  <si>
    <t>10/5頃</t>
    <rPh sb="4" eb="5">
      <t>ゴロ</t>
    </rPh>
    <phoneticPr fontId="4"/>
  </si>
  <si>
    <t>JR-AS00-361-11A　</t>
    <phoneticPr fontId="3"/>
  </si>
  <si>
    <t>SUTPBJ23</t>
  </si>
  <si>
    <t>継手</t>
    <rPh sb="0" eb="2">
      <t>ツギテ</t>
    </rPh>
    <phoneticPr fontId="4"/>
  </si>
  <si>
    <t>MVSHM-1E05000-3JL-DJXFC</t>
  </si>
  <si>
    <t>■SETA0114-F04A-1(ﾄｯﾌﾟﾊﾟﾈﾙ)</t>
    <phoneticPr fontId="4"/>
  </si>
  <si>
    <t>MVBLK-MCL-3JS-F5K7J</t>
  </si>
  <si>
    <t>■SETA0114-X02L(ﾜｰｸｶﾞｲﾄﾞM)</t>
    <phoneticPr fontId="4"/>
  </si>
  <si>
    <t>MVBLK-MCL-3JS-3YF7H</t>
  </si>
  <si>
    <t>■SETA0114-X02R(ﾜｰｸｶﾞｲﾄﾞM)</t>
  </si>
  <si>
    <t>MISUMI</t>
  </si>
  <si>
    <t>MVBLK-MCL-3K8-Y2PH7-E</t>
  </si>
  <si>
    <t>■SETA0114-X02Ｌ-1(ﾜｰｸｶﾞｲﾄﾞ-M)</t>
  </si>
  <si>
    <t>MVBLK-MCL-3K8-9GTG3-E</t>
  </si>
  <si>
    <t>■SETA0114-X02R-1(ﾜｰｸｶﾞｲﾄﾞ-M)</t>
  </si>
  <si>
    <t>関口（橋本）</t>
    <rPh sb="0" eb="2">
      <t>セキグチ</t>
    </rPh>
    <rPh sb="3" eb="5">
      <t>ハシモト</t>
    </rPh>
    <rPh sb="4" eb="5">
      <t>サハシ</t>
    </rPh>
    <phoneticPr fontId="4"/>
  </si>
  <si>
    <t>■SETH0005-Z01</t>
    <phoneticPr fontId="4"/>
  </si>
  <si>
    <t>シャフトホルダー</t>
    <phoneticPr fontId="4"/>
  </si>
  <si>
    <t>10/・30神奈川営業所直送</t>
    <rPh sb="6" eb="12">
      <t>カナガワエイギョウショ</t>
    </rPh>
    <rPh sb="12" eb="14">
      <t>チョクソウ</t>
    </rPh>
    <phoneticPr fontId="4"/>
  </si>
  <si>
    <t>■SETH0005-Z02</t>
    <phoneticPr fontId="4"/>
  </si>
  <si>
    <t>シリンジ治具取付板</t>
    <rPh sb="4" eb="6">
      <t>ジグ</t>
    </rPh>
    <rPh sb="6" eb="9">
      <t>トリツケイタ</t>
    </rPh>
    <phoneticPr fontId="4"/>
  </si>
  <si>
    <t>■SETH0005-Z03</t>
    <phoneticPr fontId="4"/>
  </si>
  <si>
    <t>■SETH0005-Z04</t>
    <phoneticPr fontId="4"/>
  </si>
  <si>
    <t>シリンジホルダー</t>
    <phoneticPr fontId="4"/>
  </si>
  <si>
    <t>JPLBS3-P3.5-B5.5</t>
    <phoneticPr fontId="4"/>
  </si>
  <si>
    <t>マーカピン</t>
    <phoneticPr fontId="4"/>
  </si>
  <si>
    <t>CBSTSR5-20</t>
    <phoneticPr fontId="4"/>
  </si>
  <si>
    <t>超極低頭ボルト</t>
    <phoneticPr fontId="4"/>
  </si>
  <si>
    <t>NOSC3-6-10</t>
    <phoneticPr fontId="4"/>
  </si>
  <si>
    <t>ローレットノブ</t>
    <phoneticPr fontId="4"/>
  </si>
  <si>
    <t>■SETH0005-Z05</t>
    <phoneticPr fontId="4"/>
  </si>
  <si>
    <t>温調ﾌﾞﾛｯｸｶﾊﾞｰ板金</t>
    <phoneticPr fontId="4"/>
  </si>
  <si>
    <t>12/8神奈川営業所直送</t>
    <rPh sb="4" eb="10">
      <t>カナガワエイギョウショ</t>
    </rPh>
    <rPh sb="10" eb="12">
      <t>チョクソウ</t>
    </rPh>
    <phoneticPr fontId="4"/>
  </si>
  <si>
    <t>■SETH0005-Z06</t>
    <phoneticPr fontId="4"/>
  </si>
  <si>
    <t>5cc温調ﾌﾞﾛｯｸ</t>
    <phoneticPr fontId="4"/>
  </si>
  <si>
    <t>■SETH0005-Z07</t>
    <phoneticPr fontId="4"/>
  </si>
  <si>
    <t>ﾉｽﾞﾙ保温ｶﾊﾞｰ</t>
    <phoneticPr fontId="4"/>
  </si>
  <si>
    <t>■SETH0005-Z08</t>
    <phoneticPr fontId="4"/>
  </si>
  <si>
    <t>温調ﾌﾞﾛｯｸ取付板</t>
    <phoneticPr fontId="4"/>
  </si>
  <si>
    <t>■SETH0005-Z09</t>
    <phoneticPr fontId="4"/>
  </si>
  <si>
    <t>温調ﾌﾞﾛｯｸ背面ｶﾊﾞｰ</t>
    <phoneticPr fontId="4"/>
  </si>
  <si>
    <t>12/7神奈川営業所直送</t>
    <rPh sb="4" eb="7">
      <t>カナガワ</t>
    </rPh>
    <rPh sb="10" eb="12">
      <t>チョクソウ</t>
    </rPh>
    <phoneticPr fontId="4"/>
  </si>
  <si>
    <t>SWSPS8-4-1.0</t>
    <phoneticPr fontId="4"/>
  </si>
  <si>
    <t>極薄樹脂ワッシャ</t>
    <phoneticPr fontId="4"/>
  </si>
  <si>
    <t>C1J6</t>
    <phoneticPr fontId="4"/>
  </si>
  <si>
    <t>カートリッジヒーター</t>
    <phoneticPr fontId="4"/>
  </si>
  <si>
    <t>C-MFNC6-5</t>
    <phoneticPr fontId="4"/>
  </si>
  <si>
    <t>K型熱電対・ねじ取付けタイプ</t>
    <phoneticPr fontId="4"/>
  </si>
  <si>
    <t>MTCS</t>
    <phoneticPr fontId="4"/>
  </si>
  <si>
    <t>温度調節コントローラー</t>
    <phoneticPr fontId="4"/>
  </si>
  <si>
    <t>CBSTSR4-8</t>
    <phoneticPr fontId="4"/>
  </si>
  <si>
    <t>MSSFS3-3</t>
    <phoneticPr fontId="4"/>
  </si>
  <si>
    <t>NOSC3-10-10</t>
    <phoneticPr fontId="4"/>
  </si>
  <si>
    <t>小径ローレットノブ　</t>
    <phoneticPr fontId="4"/>
  </si>
  <si>
    <t>SNZS-M2X5-VA</t>
    <phoneticPr fontId="4"/>
  </si>
  <si>
    <t>なべ小ねじ</t>
    <phoneticPr fontId="4"/>
  </si>
  <si>
    <t>CSPTRT-SUS-M3-5</t>
    <phoneticPr fontId="4"/>
  </si>
  <si>
    <t>十字穴付（+）トラス小ねじ</t>
    <phoneticPr fontId="4"/>
  </si>
  <si>
    <t>MSRB4.5-1.0</t>
    <phoneticPr fontId="4"/>
  </si>
  <si>
    <t>スペーサ</t>
    <phoneticPr fontId="4"/>
  </si>
  <si>
    <t xml:space="preserve">ACコード </t>
    <phoneticPr fontId="4"/>
  </si>
  <si>
    <t>アイテックサイエンス</t>
    <phoneticPr fontId="4"/>
  </si>
  <si>
    <t>三ツ矢</t>
    <rPh sb="0" eb="1">
      <t>ミ</t>
    </rPh>
    <rPh sb="2" eb="3">
      <t>ヤ</t>
    </rPh>
    <phoneticPr fontId="4"/>
  </si>
  <si>
    <t>■液剤チャンバーRC加工 SP40215</t>
    <phoneticPr fontId="4"/>
  </si>
  <si>
    <t>SV91バルブ追加工</t>
  </si>
  <si>
    <t>三ツ矢に11/1着でワーク(SV91)が届く予定</t>
    <rPh sb="0" eb="1">
      <t>ミ</t>
    </rPh>
    <rPh sb="2" eb="3">
      <t>ヤ</t>
    </rPh>
    <rPh sb="8" eb="9">
      <t>チャク</t>
    </rPh>
    <rPh sb="20" eb="21">
      <t>トド</t>
    </rPh>
    <rPh sb="22" eb="24">
      <t>ヨテイ</t>
    </rPh>
    <phoneticPr fontId="4"/>
  </si>
  <si>
    <t>11/・22神奈川営業所直送</t>
    <rPh sb="6" eb="12">
      <t>カナガワエイギョウショ</t>
    </rPh>
    <rPh sb="12" eb="14">
      <t>チョクソウ</t>
    </rPh>
    <phoneticPr fontId="4"/>
  </si>
  <si>
    <t>■RC継手SC40214+SC40215(パッキン）</t>
    <phoneticPr fontId="4"/>
  </si>
  <si>
    <t>■SC40214</t>
    <phoneticPr fontId="4"/>
  </si>
  <si>
    <t>RC継手 撥水Cｺｰﾄのみ</t>
    <phoneticPr fontId="4"/>
  </si>
  <si>
    <t>コネクトにCコート対象品（SV91）を11/27着予定</t>
    <rPh sb="9" eb="11">
      <t>タイショウ</t>
    </rPh>
    <rPh sb="11" eb="12">
      <t>ヒン</t>
    </rPh>
    <rPh sb="24" eb="25">
      <t>チャク</t>
    </rPh>
    <rPh sb="25" eb="27">
      <t>ヨテイ</t>
    </rPh>
    <phoneticPr fontId="4"/>
  </si>
  <si>
    <t>12/・11神奈川営業所直送</t>
    <rPh sb="6" eb="12">
      <t>カナガワエイギョウショ</t>
    </rPh>
    <rPh sb="12" eb="14">
      <t>チョクソウ</t>
    </rPh>
    <phoneticPr fontId="4"/>
  </si>
  <si>
    <t>■ SV9107</t>
    <phoneticPr fontId="4"/>
  </si>
  <si>
    <t>ｴｱｰｷｬｯﾌﾟﾘﾃｰﾅｰ 撥水Cｺｰﾄのみ</t>
    <phoneticPr fontId="4"/>
  </si>
  <si>
    <t xml:space="preserve">■ SV9106-46 </t>
    <phoneticPr fontId="4"/>
  </si>
  <si>
    <t>ｴｱｰｷｬｯﾌﾟ 撥水Cｺｰﾄのみ</t>
    <phoneticPr fontId="4"/>
  </si>
  <si>
    <t xml:space="preserve">■SV9104-28 </t>
    <phoneticPr fontId="4"/>
  </si>
  <si>
    <t>ﾉｽﾞﾙ 撥水Cｺｰﾄのみ</t>
    <phoneticPr fontId="4"/>
  </si>
  <si>
    <t>■SV9102</t>
    <phoneticPr fontId="4"/>
  </si>
  <si>
    <t>液剤ﾁｬﾝﾊﾞｰ 撥水Cｺｰﾄのみ</t>
    <phoneticPr fontId="4"/>
  </si>
  <si>
    <t>■SV5112</t>
    <phoneticPr fontId="4"/>
  </si>
  <si>
    <t xml:space="preserve">ﾆｰﾄﾞﾙﾊﾟｯｷﾝ 撥水Cｺｰﾄのみ </t>
    <phoneticPr fontId="4"/>
  </si>
  <si>
    <t>コネクトにCコート対象品（SV91）を11/27着予定</t>
  </si>
  <si>
    <t>■SV5107</t>
    <phoneticPr fontId="4"/>
  </si>
  <si>
    <t xml:space="preserve">ﾋﾟｽﾄﾝﾆｰﾄﾞﾙ 撥水Cｺｰﾄのみ </t>
    <phoneticPr fontId="4"/>
  </si>
  <si>
    <t>SV62</t>
    <phoneticPr fontId="4"/>
  </si>
  <si>
    <t>ﾀﾞｲﾔﾌﾗﾑﾊﾞﾙﾌﾞ</t>
    <phoneticPr fontId="4"/>
  </si>
  <si>
    <t>在庫（在庫なき場合は発注願います）</t>
    <rPh sb="0" eb="2">
      <t>ザイコ</t>
    </rPh>
    <rPh sb="3" eb="5">
      <t>ザイコ</t>
    </rPh>
    <rPh sb="7" eb="9">
      <t>バアイ</t>
    </rPh>
    <rPh sb="10" eb="13">
      <t>ハッチュウネガ</t>
    </rPh>
    <phoneticPr fontId="4"/>
  </si>
  <si>
    <t>SV22</t>
    <phoneticPr fontId="4"/>
  </si>
  <si>
    <t>ｼﾘﾝｼﾞﾊﾞﾙﾌﾞ</t>
    <phoneticPr fontId="4"/>
  </si>
  <si>
    <t>MVBLK-AMW-3KG-9C9DL</t>
  </si>
  <si>
    <t>■SETA0162-Y01-2(ﾂｰﾙﾌﾟﾚｰﾄ)</t>
    <phoneticPr fontId="4"/>
  </si>
  <si>
    <t>Web発注済</t>
    <rPh sb="0" eb="5">
      <t>ウェｂハッチュウ</t>
    </rPh>
    <rPh sb="5" eb="6">
      <t>スミ</t>
    </rPh>
    <phoneticPr fontId="4"/>
  </si>
  <si>
    <t>ﾊﾞﾌﾞﾙﾎﾙﾀﾞ</t>
    <phoneticPr fontId="4"/>
  </si>
  <si>
    <t>MVBLK-AMW-3KG-KCB7G</t>
  </si>
  <si>
    <t>■SETA0162-Y02(延長ﾌﾟﾚｰﾄ)</t>
    <rPh sb="14" eb="16">
      <t>エンチョウ</t>
    </rPh>
    <phoneticPr fontId="4"/>
  </si>
  <si>
    <t>№210036</t>
    <phoneticPr fontId="4"/>
  </si>
  <si>
    <t>数量</t>
    <phoneticPr fontId="4"/>
  </si>
  <si>
    <t>JR3303-SET02(I/O-S増設）</t>
    <rPh sb="18" eb="20">
      <t>ゾウセツ</t>
    </rPh>
    <phoneticPr fontId="4"/>
  </si>
  <si>
    <r>
      <t>在庫（在庫ない場合は発注願います）</t>
    </r>
    <r>
      <rPr>
        <sz val="11"/>
        <color indexed="10"/>
        <rFont val="ＭＳ Ｐゴシック"/>
        <family val="3"/>
        <charset val="128"/>
      </rPr>
      <t>→在庫使用の為発注無</t>
    </r>
  </si>
  <si>
    <r>
      <t>在庫（在庫ない場合は発注願います）</t>
    </r>
    <r>
      <rPr>
        <sz val="11"/>
        <color indexed="10"/>
        <rFont val="ＭＳ Ｐゴシック"/>
        <family val="3"/>
        <charset val="128"/>
      </rPr>
      <t>→在庫使用の為発注無</t>
    </r>
    <phoneticPr fontId="4"/>
  </si>
  <si>
    <t>MVSHM-3N02002-3JK-CY5C6</t>
  </si>
  <si>
    <t>■SETA0180-Z01(背面ﾌﾟﾚｰﾄ)</t>
  </si>
  <si>
    <t>MRB-250</t>
  </si>
  <si>
    <t>RSｺﾝﾎﾟｰﾈﾝﾂ</t>
    <phoneticPr fontId="4"/>
  </si>
  <si>
    <t>ﾀﾞｲｵｰﾄﾞ 1A 100V</t>
    <phoneticPr fontId="4"/>
  </si>
  <si>
    <t>10個入り</t>
    <rPh sb="2" eb="3">
      <t>コ</t>
    </rPh>
    <rPh sb="3" eb="4">
      <t>イ</t>
    </rPh>
    <phoneticPr fontId="4"/>
  </si>
  <si>
    <t>https://jp.rs-online.com/web/p/schottky-diodes-rectifiers/7480995?gb=s</t>
    <phoneticPr fontId="4"/>
  </si>
  <si>
    <t>PCｿﾌﾄ</t>
    <phoneticPr fontId="4"/>
  </si>
  <si>
    <r>
      <t>在庫（在庫ない場合は発注願います）</t>
    </r>
    <r>
      <rPr>
        <sz val="11"/>
        <color indexed="10"/>
        <rFont val="ＭＳ Ｐゴシック"/>
        <family val="3"/>
        <charset val="128"/>
      </rPr>
      <t>→在庫使用の為発注無</t>
    </r>
    <rPh sb="0" eb="2">
      <t>ザイコ</t>
    </rPh>
    <rPh sb="3" eb="5">
      <t>ザイコ</t>
    </rPh>
    <rPh sb="7" eb="9">
      <t>バアイ</t>
    </rPh>
    <rPh sb="10" eb="12">
      <t>ハッチュウ</t>
    </rPh>
    <rPh sb="12" eb="13">
      <t>ネガ</t>
    </rPh>
    <phoneticPr fontId="4"/>
  </si>
  <si>
    <t>8
捨て打ちｶｯﾌﾟ</t>
    <rPh sb="3" eb="4">
      <t>ス</t>
    </rPh>
    <rPh sb="5" eb="6">
      <t>ウ</t>
    </rPh>
    <phoneticPr fontId="4"/>
  </si>
  <si>
    <t>MVSHM-3N02052-3JK-Z7K7K</t>
  </si>
  <si>
    <t>■SETA0180-Z01(ｶｯﾌﾟﾌﾟﾚｰﾄ)</t>
  </si>
  <si>
    <t>MVSHM-3N01000-3JK-HX111</t>
  </si>
  <si>
    <t>■SETA0180-Z02(ﾌﾟﾚｰﾄ)</t>
    <phoneticPr fontId="4"/>
  </si>
  <si>
    <t>5-079-04 30ml</t>
    <phoneticPr fontId="4"/>
  </si>
  <si>
    <t>ﾐﾆｶｯﾌﾟ PP製</t>
    <rPh sb="9" eb="10">
      <t>セイ</t>
    </rPh>
    <phoneticPr fontId="4"/>
  </si>
  <si>
    <t>9　ﾂｰﾙ治具</t>
    <rPh sb="5" eb="7">
      <t>ジグ</t>
    </rPh>
    <phoneticPr fontId="4"/>
  </si>
  <si>
    <t>MVBLK-AMW-3JK-FM29T</t>
  </si>
  <si>
    <t>■SETA0180-Y01(ﾂｰﾙﾌﾟﾚｰﾄ)</t>
  </si>
  <si>
    <t>CSHSM-SUS-M4-6</t>
  </si>
  <si>
    <t>FASTENING</t>
    <phoneticPr fontId="4"/>
  </si>
  <si>
    <t>MVSHM-3N02050-3KH-8YG7M</t>
  </si>
  <si>
    <t>■SETA0162-Z01-1(ﾚｷﾞｭｰﾚｰﾀｰﾌﾟﾚｰﾄ)</t>
  </si>
  <si>
    <t>11/10・神奈川営業所着</t>
    <rPh sb="6" eb="11">
      <t>カナガワエイギョウ</t>
    </rPh>
    <rPh sb="11" eb="12">
      <t>ショ</t>
    </rPh>
    <rPh sb="12" eb="13">
      <t>チャク</t>
    </rPh>
    <phoneticPr fontId="4"/>
  </si>
  <si>
    <t>LBW6ML-M1T14G</t>
    <phoneticPr fontId="4"/>
  </si>
  <si>
    <t>ｽｲｯﾁ</t>
    <phoneticPr fontId="4"/>
  </si>
  <si>
    <t>Web発注済</t>
    <rPh sb="0" eb="6">
      <t>ウェｂハッチュウスミ</t>
    </rPh>
    <phoneticPr fontId="4"/>
  </si>
  <si>
    <t>MVSHM-3N01500-3K9-LBUTH</t>
    <phoneticPr fontId="4"/>
  </si>
  <si>
    <t>■SETA0122-T01B2(ﾌﾛﾝﾄﾊﾟﾈﾙ)</t>
  </si>
  <si>
    <t>現地作業費</t>
    <rPh sb="0" eb="2">
      <t>ゲンチ</t>
    </rPh>
    <rPh sb="2" eb="5">
      <t>サギョウヒ</t>
    </rPh>
    <phoneticPr fontId="4"/>
  </si>
  <si>
    <t>ラプラス（キヤノン）</t>
    <phoneticPr fontId="4"/>
  </si>
  <si>
    <t>平山</t>
    <rPh sb="0" eb="2">
      <t>ヒラヤマ</t>
    </rPh>
    <phoneticPr fontId="4"/>
  </si>
  <si>
    <r>
      <t>ＪＲ３4０３　</t>
    </r>
    <r>
      <rPr>
        <b/>
        <sz val="11"/>
        <color indexed="10"/>
        <rFont val="ＭＳ Ｐゴシック"/>
        <family val="3"/>
        <charset val="128"/>
      </rPr>
      <t>外部スイッチ、片持ち仕様</t>
    </r>
    <rPh sb="7" eb="9">
      <t>ガイブ</t>
    </rPh>
    <rPh sb="14" eb="16">
      <t>カタモ</t>
    </rPh>
    <rPh sb="17" eb="19">
      <t>シヨウ</t>
    </rPh>
    <phoneticPr fontId="4"/>
  </si>
  <si>
    <r>
      <t>卓上型ロボット</t>
    </r>
    <r>
      <rPr>
        <sz val="11"/>
        <rFont val="ＭＳ Ｐゴシック"/>
        <family val="3"/>
        <charset val="128"/>
      </rPr>
      <t>JR3000シリーズ(３軸）</t>
    </r>
    <rPh sb="0" eb="2">
      <t>タクジョウ</t>
    </rPh>
    <rPh sb="2" eb="3">
      <t>ガタ</t>
    </rPh>
    <rPh sb="19" eb="20">
      <t>ジク</t>
    </rPh>
    <phoneticPr fontId="4"/>
  </si>
  <si>
    <r>
      <t xml:space="preserve">B仕様 </t>
    </r>
    <r>
      <rPr>
        <b/>
        <sz val="11"/>
        <color indexed="10"/>
        <rFont val="ＭＳ Ｐゴシック"/>
        <family val="3"/>
        <charset val="128"/>
      </rPr>
      <t>オプションスイッチ</t>
    </r>
    <r>
      <rPr>
        <sz val="11"/>
        <rFont val="ＭＳ Ｐゴシック"/>
        <family val="3"/>
        <charset val="128"/>
      </rPr>
      <t>付(捨て打ちSW）</t>
    </r>
    <rPh sb="1" eb="3">
      <t>シヨウ</t>
    </rPh>
    <rPh sb="13" eb="14">
      <t>ツキ</t>
    </rPh>
    <rPh sb="15" eb="16">
      <t>ス</t>
    </rPh>
    <rPh sb="17" eb="18">
      <t>ウ</t>
    </rPh>
    <phoneticPr fontId="4"/>
  </si>
  <si>
    <t>I/O-1増設費用（オプション）</t>
    <rPh sb="5" eb="7">
      <t>ゾウセツ</t>
    </rPh>
    <rPh sb="7" eb="9">
      <t>ヒヨウ</t>
    </rPh>
    <phoneticPr fontId="4"/>
  </si>
  <si>
    <t>I/O-S増設費用（オプション）</t>
    <rPh sb="5" eb="7">
      <t>ゾウセツ</t>
    </rPh>
    <rPh sb="7" eb="9">
      <t>ヒヨウ</t>
    </rPh>
    <phoneticPr fontId="4"/>
  </si>
  <si>
    <t>JTAAS-SUD-A120-B140-T2-X15-G120-N6-L67.5-W120-NA4</t>
  </si>
  <si>
    <t>WEB見積済</t>
    <rPh sb="3" eb="5">
      <t>ミツモリ</t>
    </rPh>
    <rPh sb="5" eb="6">
      <t>スミ</t>
    </rPh>
    <phoneticPr fontId="4"/>
  </si>
  <si>
    <t>外部スイッチ取付</t>
    <rPh sb="0" eb="2">
      <t>ガイブ</t>
    </rPh>
    <rPh sb="6" eb="8">
      <t>トリツケ</t>
    </rPh>
    <phoneticPr fontId="4"/>
  </si>
  <si>
    <r>
      <t>ミスミ</t>
    </r>
    <r>
      <rPr>
        <b/>
        <sz val="11"/>
        <color indexed="10"/>
        <rFont val="ＭＳ Ｐゴシック"/>
        <family val="3"/>
        <charset val="128"/>
      </rPr>
      <t>➡制御機材</t>
    </r>
    <rPh sb="4" eb="8">
      <t>セイギョキザイ</t>
    </rPh>
    <phoneticPr fontId="4"/>
  </si>
  <si>
    <t>ツール冶具ユニット</t>
    <rPh sb="3" eb="4">
      <t>ジ</t>
    </rPh>
    <rPh sb="4" eb="5">
      <t>グ</t>
    </rPh>
    <phoneticPr fontId="4"/>
  </si>
  <si>
    <t>シリンジ加圧用レギュレータユニット</t>
    <phoneticPr fontId="4"/>
  </si>
  <si>
    <t>USRDS4-6</t>
  </si>
  <si>
    <t>ﾜﾝﾀｯﾁﾂｷﾞﾃ(USRDS)</t>
  </si>
  <si>
    <t>BVHV6-1-3-B</t>
  </si>
  <si>
    <t>ﾊﾝﾄﾞﾊﾞﾙﾌﾞ (BVHV)</t>
  </si>
  <si>
    <t>PU6</t>
  </si>
  <si>
    <t>ﾋｮｳｼﾞｭﾝﾂｷﾞﾃ PU</t>
  </si>
  <si>
    <t>PB4-M5M</t>
  </si>
  <si>
    <t>ﾐﾆﾂｷﾞﾃ PB</t>
  </si>
  <si>
    <t>CBSTSR4-12</t>
  </si>
  <si>
    <t>I/O-SYS端子台+P/N端子台ユニット</t>
    <phoneticPr fontId="4"/>
  </si>
  <si>
    <t>BSU-415</t>
  </si>
  <si>
    <t>I/O-SYS⇔端子台</t>
    <rPh sb="8" eb="10">
      <t>タンシ</t>
    </rPh>
    <rPh sb="10" eb="11">
      <t>ダイ</t>
    </rPh>
    <phoneticPr fontId="4"/>
  </si>
  <si>
    <t>NEDUL-PT-SB-9-4-00F</t>
  </si>
  <si>
    <t>SVC600D⇔端子台</t>
    <rPh sb="8" eb="10">
      <t>タンシ</t>
    </rPh>
    <rPh sb="10" eb="11">
      <t>ダイ</t>
    </rPh>
    <phoneticPr fontId="4"/>
  </si>
  <si>
    <t>MRB-300</t>
  </si>
  <si>
    <t>MT-10-3PK</t>
  </si>
  <si>
    <t>I/O-S端子台</t>
    <rPh sb="5" eb="7">
      <t>タンシ</t>
    </rPh>
    <rPh sb="7" eb="8">
      <t>ダイ</t>
    </rPh>
    <phoneticPr fontId="4"/>
  </si>
  <si>
    <t>MTRF1.25-3</t>
  </si>
  <si>
    <t>ｱｯﾁｬｸﾀﾝｼ(ﾊﾀﾞｶ_PB)</t>
  </si>
  <si>
    <t>KV-0.3SQ-BE-10</t>
  </si>
  <si>
    <t>ﾀﾝｼﾝKVｼﾘｰｽﾞ</t>
  </si>
  <si>
    <t>HDV-1  ※販売単位；10個／袋</t>
    <rPh sb="8" eb="12">
      <t>ハンバイタンイ</t>
    </rPh>
    <rPh sb="15" eb="16">
      <t>コ</t>
    </rPh>
    <rPh sb="17" eb="18">
      <t>フクロ</t>
    </rPh>
    <phoneticPr fontId="4"/>
  </si>
  <si>
    <t>ﾄﾒｶﾅｸﾞ</t>
  </si>
  <si>
    <t>SZ08F-30-048-35</t>
  </si>
  <si>
    <t>SZ08F ｹｰﾌﾞﾙｷｬﾘｱ</t>
  </si>
  <si>
    <t>CSHCS-SUS-M3-4</t>
  </si>
  <si>
    <t>ヘッド部ケーブルキャリアユニット</t>
    <phoneticPr fontId="4"/>
  </si>
  <si>
    <t>FADAS-SUD-T2-A45-B45-L44-H14-G22-M3-V30-S38-NA4</t>
  </si>
  <si>
    <t>FAﾒｶ_ﾊﾞﾝｷﾝ_ﾌﾞﾗｹｯﾄ(FADAS)</t>
  </si>
  <si>
    <t>FAMBS-SUD-T2-A88-B50-L170-F150-H78-N4-V50-S13-W30-MA4</t>
  </si>
  <si>
    <t>MSELL8-1</t>
  </si>
  <si>
    <t>USTE6</t>
  </si>
  <si>
    <t>ﾜﾝﾀｯﾁﾂｷﾞﾃ(USTE)</t>
  </si>
  <si>
    <t>空圧機器（元圧）</t>
    <rPh sb="0" eb="1">
      <t>クウ</t>
    </rPh>
    <rPh sb="1" eb="2">
      <t>アツ</t>
    </rPh>
    <rPh sb="2" eb="4">
      <t>キキ</t>
    </rPh>
    <rPh sb="5" eb="6">
      <t>モト</t>
    </rPh>
    <rPh sb="6" eb="7">
      <t>アツ</t>
    </rPh>
    <phoneticPr fontId="4"/>
  </si>
  <si>
    <t>UJDST6-B</t>
  </si>
  <si>
    <t>CPLC-SUD-T2.0-A85-B90-L85-X6-F73-H8-G34-M5-Y10-V65-S10-NA6</t>
  </si>
  <si>
    <t>ｶﾊﾞｰ-CPLC-</t>
  </si>
  <si>
    <t>PUT6-20-B</t>
  </si>
  <si>
    <t>ﾎﾟﾘｳﾚﾀﾝﾁｭｰﾌﾞ UTB</t>
  </si>
  <si>
    <t>PUTL4-5-B</t>
  </si>
  <si>
    <t>ﾀｲｽｲｾｲﾎﾟﾘｳﾚﾀﾝﾁｭｰﾌﾞ (PUTL)</t>
  </si>
  <si>
    <t>元圧用</t>
    <rPh sb="0" eb="1">
      <t>モト</t>
    </rPh>
    <rPh sb="1" eb="2">
      <t>アツ</t>
    </rPh>
    <rPh sb="2" eb="3">
      <t>ヨウ</t>
    </rPh>
    <phoneticPr fontId="4"/>
  </si>
  <si>
    <t>PUTL4-5-W</t>
  </si>
  <si>
    <t>SV91駆動用</t>
    <rPh sb="4" eb="6">
      <t>クドウ</t>
    </rPh>
    <rPh sb="6" eb="7">
      <t>ヨウ</t>
    </rPh>
    <phoneticPr fontId="4"/>
  </si>
  <si>
    <t>PUTL4-5-C</t>
  </si>
  <si>
    <t>SV91霧化用</t>
    <rPh sb="4" eb="5">
      <t>ム</t>
    </rPh>
    <rPh sb="5" eb="6">
      <t>カ</t>
    </rPh>
    <rPh sb="6" eb="7">
      <t>ヨウ</t>
    </rPh>
    <phoneticPr fontId="4"/>
  </si>
  <si>
    <t>NEFS6-3030-220</t>
  </si>
  <si>
    <t>ｱﾙﾐﾌﾚｰﾑ(NEFS6-30__)</t>
  </si>
  <si>
    <t>シリンジアダプタ延長用</t>
    <rPh sb="8" eb="10">
      <t>エンチョウ</t>
    </rPh>
    <rPh sb="10" eb="11">
      <t>ヨウ</t>
    </rPh>
    <phoneticPr fontId="4"/>
  </si>
  <si>
    <t>NEFS6-3030-264.5</t>
  </si>
  <si>
    <t>上架台</t>
    <rPh sb="0" eb="1">
      <t>ウエ</t>
    </rPh>
    <rPh sb="1" eb="3">
      <t>カダイ</t>
    </rPh>
    <phoneticPr fontId="4"/>
  </si>
  <si>
    <t>NEFS6-3030-330</t>
  </si>
  <si>
    <t>NEFS6-3030-516</t>
  </si>
  <si>
    <t>NEFS6-3030-580</t>
  </si>
  <si>
    <t>NEFS6-3030-740</t>
  </si>
  <si>
    <t>NEFS6-3030-799</t>
  </si>
  <si>
    <t>NEFS6-3030-809</t>
  </si>
  <si>
    <t>NEFS6-3030-866</t>
  </si>
  <si>
    <t>NEFS6-3030-940</t>
  </si>
  <si>
    <t>HBLFSN6-C-SEP</t>
  </si>
  <si>
    <t>PYA4H-228-218-5-F206-G196-N6</t>
  </si>
  <si>
    <t>P1-NPLA-19216258</t>
  </si>
  <si>
    <t>ｼﾞｭｼ_ｶｸ/ｲﾀ-NPLA-</t>
  </si>
  <si>
    <t>上架台（パネル13）</t>
    <rPh sb="0" eb="1">
      <t>ウエ</t>
    </rPh>
    <rPh sb="1" eb="3">
      <t>カダイ</t>
    </rPh>
    <phoneticPr fontId="4"/>
  </si>
  <si>
    <t>P1-NPLA-19216262</t>
  </si>
  <si>
    <t>上架台（パネル14）</t>
    <rPh sb="0" eb="1">
      <t>ウエ</t>
    </rPh>
    <rPh sb="1" eb="3">
      <t>カダイ</t>
    </rPh>
    <phoneticPr fontId="4"/>
  </si>
  <si>
    <t>P1-NPLB-19216266</t>
  </si>
  <si>
    <t>ｼﾞｭｼ_ｶｸ/ｲﾀ-NPLB-</t>
  </si>
  <si>
    <t>上架台（パネル15）</t>
    <rPh sb="0" eb="1">
      <t>ウエ</t>
    </rPh>
    <rPh sb="1" eb="3">
      <t>カダイ</t>
    </rPh>
    <phoneticPr fontId="4"/>
  </si>
  <si>
    <t>P1-NPLB-19216273</t>
  </si>
  <si>
    <t>上架台（パネル16）</t>
    <rPh sb="0" eb="1">
      <t>ウエ</t>
    </rPh>
    <rPh sb="1" eb="3">
      <t>カダイ</t>
    </rPh>
    <phoneticPr fontId="4"/>
  </si>
  <si>
    <t>P1-NPLA-19216278</t>
  </si>
  <si>
    <t>上架台（パネル17）</t>
    <rPh sb="0" eb="1">
      <t>ウエ</t>
    </rPh>
    <rPh sb="1" eb="3">
      <t>カダイ</t>
    </rPh>
    <phoneticPr fontId="4"/>
  </si>
  <si>
    <t>上架台（パネル18）</t>
    <rPh sb="0" eb="1">
      <t>ウエ</t>
    </rPh>
    <rPh sb="1" eb="3">
      <t>カダイ</t>
    </rPh>
    <phoneticPr fontId="4"/>
  </si>
  <si>
    <t>HHPSDT6-SST</t>
  </si>
  <si>
    <t>ﾄｯｷﾂｷｱﾙﾐﾁｮｳﾊﾞﾝ(HHPSDT)</t>
  </si>
  <si>
    <t>UPCN21-B-36-SST</t>
  </si>
  <si>
    <t>SHCBM5-10</t>
  </si>
  <si>
    <t>SHCBM5-15</t>
  </si>
  <si>
    <t>NFS6-6060-538-SC</t>
  </si>
  <si>
    <t>ｱﾙﾐﾌﾚｰﾑ(NFS6-60_)</t>
  </si>
  <si>
    <t>NFS6-6060-680-SC</t>
  </si>
  <si>
    <t>下架台</t>
    <rPh sb="0" eb="1">
      <t>シタ</t>
    </rPh>
    <rPh sb="1" eb="3">
      <t>カダイ</t>
    </rPh>
    <phoneticPr fontId="4"/>
  </si>
  <si>
    <t>NFS6-6060-880-SC</t>
  </si>
  <si>
    <t>NEFS6-3060-678-SC</t>
  </si>
  <si>
    <t>HBLFTD6-C-SSP</t>
  </si>
  <si>
    <t>ｺﾞﾑｱｼ ｸﾞﾛﾒｯﾄ C-30-SG</t>
  </si>
  <si>
    <t>C-30-SG-60A-EP-UL</t>
  </si>
  <si>
    <t>OA-1</t>
  </si>
  <si>
    <t>ｵｰﾑﾃﾞﾝｷ ﾊﾝﾖｳｹｰﾌﾞﾙｸﾗﾝﾌﾟ</t>
  </si>
  <si>
    <t>OAL-16</t>
  </si>
  <si>
    <t>RUK20W-1910-190312-0209</t>
  </si>
  <si>
    <t>RUKｱﾅｱﾘ</t>
  </si>
  <si>
    <t>NEFS6-3030-202</t>
  </si>
  <si>
    <t>下架台(架台天板3)</t>
    <rPh sb="0" eb="1">
      <t>シタ</t>
    </rPh>
    <rPh sb="1" eb="3">
      <t>カダイ</t>
    </rPh>
    <phoneticPr fontId="4"/>
  </si>
  <si>
    <t>NEFS6-3030-141</t>
  </si>
  <si>
    <t>下架台（SVC620S架台）</t>
    <rPh sb="0" eb="1">
      <t>シタ</t>
    </rPh>
    <rPh sb="1" eb="3">
      <t>カダイ</t>
    </rPh>
    <rPh sb="11" eb="13">
      <t>カダイ</t>
    </rPh>
    <phoneticPr fontId="4"/>
  </si>
  <si>
    <t>NEFS6-3030-264-Z6-XA12-XB252</t>
  </si>
  <si>
    <t>HBLFSN6-C-SSP</t>
  </si>
  <si>
    <t>PAAL4H-298-268-2-F270-G240-N5-XC14-YC14</t>
  </si>
  <si>
    <t>SCB6-25</t>
  </si>
  <si>
    <t>SHCBM5-12</t>
  </si>
  <si>
    <t>SHNTP6-3</t>
  </si>
  <si>
    <t>SHNTP6-4</t>
  </si>
  <si>
    <t>SHNTP6-5</t>
  </si>
  <si>
    <t>FSLAS-AMW-T3.0-A30-B30-L30-H15-N8-S15-NA8</t>
  </si>
  <si>
    <t>SCB6-10</t>
  </si>
  <si>
    <t>P1-JUAA-18196594</t>
  </si>
  <si>
    <t>ﾋﾗT_ﾄﾘﾂｹｲﾀ-JUAA-</t>
  </si>
  <si>
    <t>HJ-100UB</t>
  </si>
  <si>
    <t>ｷｬｽﾀｰ ｼﾞｭｳｶｼﾞｭｳﾌﾟﾚｰﾄｼﾞｻﾞｲ</t>
  </si>
  <si>
    <t>下架台（キャスタ/アジャスタブロック）</t>
    <rPh sb="0" eb="1">
      <t>シタ</t>
    </rPh>
    <rPh sb="1" eb="3">
      <t>カダイ</t>
    </rPh>
    <phoneticPr fontId="4"/>
  </si>
  <si>
    <t>東正車輛</t>
    <rPh sb="0" eb="1">
      <t>トウ</t>
    </rPh>
    <rPh sb="1" eb="2">
      <t>セイ</t>
    </rPh>
    <rPh sb="2" eb="4">
      <t>シャリョウ</t>
    </rPh>
    <phoneticPr fontId="4"/>
  </si>
  <si>
    <t>FBRM60-16-180-C</t>
  </si>
  <si>
    <t>ｱｼﾞｬｽﾀﾊﾟｯﾄ ABR</t>
  </si>
  <si>
    <t>SCB10-15</t>
  </si>
  <si>
    <t>SCB6-12</t>
  </si>
  <si>
    <t>JTAAS-SUD-A155-B180-T2-X15-G160-N6-L84-S25-W120-MA5</t>
  </si>
  <si>
    <t>BED2153K</t>
  </si>
  <si>
    <t>下架台（ケースブレーカー）</t>
    <rPh sb="0" eb="1">
      <t>シタ</t>
    </rPh>
    <rPh sb="1" eb="3">
      <t>カダイ</t>
    </rPh>
    <phoneticPr fontId="4"/>
  </si>
  <si>
    <r>
      <t>パナソニック</t>
    </r>
    <r>
      <rPr>
        <sz val="11"/>
        <color indexed="10"/>
        <rFont val="ＭＳ Ｐゴシック"/>
        <family val="3"/>
        <charset val="128"/>
      </rPr>
      <t>➡</t>
    </r>
    <r>
      <rPr>
        <b/>
        <sz val="11"/>
        <color indexed="10"/>
        <rFont val="ＭＳ Ｐゴシック"/>
        <family val="3"/>
        <charset val="128"/>
      </rPr>
      <t>ニチフ</t>
    </r>
    <phoneticPr fontId="4"/>
  </si>
  <si>
    <r>
      <t>ミスミ</t>
    </r>
    <r>
      <rPr>
        <b/>
        <sz val="11"/>
        <color indexed="10"/>
        <rFont val="ＭＳ Ｐゴシック"/>
        <family val="3"/>
        <charset val="128"/>
      </rPr>
      <t>➡ライト</t>
    </r>
    <phoneticPr fontId="4"/>
  </si>
  <si>
    <t>BT2-9</t>
  </si>
  <si>
    <t>ﾊﾀﾞｶﾌﾞﾚｰﾄﾞﾀﾝｼ BTｶﾞﾀ</t>
  </si>
  <si>
    <r>
      <t>ニチフ端子工業</t>
    </r>
    <r>
      <rPr>
        <b/>
        <sz val="11"/>
        <color indexed="10"/>
        <rFont val="ＭＳ Ｐゴシック"/>
        <family val="3"/>
        <charset val="128"/>
      </rPr>
      <t>➡タカチDK</t>
    </r>
    <rPh sb="3" eb="5">
      <t>タンシ</t>
    </rPh>
    <rPh sb="5" eb="7">
      <t>コウギョウ</t>
    </rPh>
    <phoneticPr fontId="4"/>
  </si>
  <si>
    <t>RM20S-12B</t>
  </si>
  <si>
    <t>RM Mﾈｼﾞｹｰﾌﾞﾙｸﾞﾗﾝﾄﾞ</t>
  </si>
  <si>
    <t>タカチ電機工業</t>
    <rPh sb="3" eb="4">
      <t>デン</t>
    </rPh>
    <rPh sb="4" eb="5">
      <t>キ</t>
    </rPh>
    <rPh sb="5" eb="7">
      <t>コウギョウ</t>
    </rPh>
    <phoneticPr fontId="4"/>
  </si>
  <si>
    <t>MTRBR-4009-F</t>
  </si>
  <si>
    <t>ｱｯﾁｬｸﾀﾝｼ(ｻｼｺﾐｾﾂｿﾞｸﾋﾟﾝﾀﾝｼ_PB)</t>
  </si>
  <si>
    <t>ULJP-C-ULJPSS-2</t>
  </si>
  <si>
    <t>TAP-MG341N2-3</t>
  </si>
  <si>
    <t>TAP-CAPMULTGY</t>
  </si>
  <si>
    <t>TAP-PSCｼﾘｰｽﾞﾌﾟﾗｸﾞｱﾝｾﾞﾝｶﾊﾞｰ</t>
  </si>
  <si>
    <t>TAP-AD1BKN</t>
  </si>
  <si>
    <t>POWER STRIP</t>
  </si>
  <si>
    <t>RUK20W-975-180726-0153</t>
  </si>
  <si>
    <t>CV-200W-100PW</t>
  </si>
  <si>
    <t>ｹｰﾌﾞﾙﾊﾞﾝﾄﾞ</t>
  </si>
  <si>
    <t>下架台（下架台板）</t>
    <rPh sb="0" eb="1">
      <t>シタ</t>
    </rPh>
    <rPh sb="1" eb="3">
      <t>カダイ</t>
    </rPh>
    <phoneticPr fontId="4"/>
  </si>
  <si>
    <t>MCV-110-100P</t>
  </si>
  <si>
    <t>ｹｰﾌﾞﾙﾊﾞﾝﾄﾞ(ﾏｰｷﾝｸﾞ)</t>
  </si>
  <si>
    <t>HFCN6PACK</t>
  </si>
  <si>
    <t>ｹｰﾌﾞﾙｸﾗﾝﾌﾟ ﾋｼｶﾞﾀﾀｲﾌﾟ(HFCN)</t>
  </si>
  <si>
    <t>RW79</t>
  </si>
  <si>
    <t>E2K-L26MC1 2M</t>
  </si>
  <si>
    <t>OMRON ｷﾝｾﾂｾﾝｻ E2K</t>
  </si>
  <si>
    <t>E-CONｺﾈｸﾀ</t>
  </si>
  <si>
    <t>SECON-S-U-3-3</t>
  </si>
  <si>
    <t>E-CON ﾊｰﾈｽ</t>
  </si>
  <si>
    <t>電源トランス</t>
    <rPh sb="0" eb="2">
      <t>デンゲン</t>
    </rPh>
    <phoneticPr fontId="4"/>
  </si>
  <si>
    <r>
      <t>オムロン</t>
    </r>
    <r>
      <rPr>
        <sz val="11"/>
        <color indexed="10"/>
        <rFont val="ＭＳ Ｐゴシック"/>
        <family val="3"/>
        <charset val="128"/>
      </rPr>
      <t>➡IDEC</t>
    </r>
    <phoneticPr fontId="4"/>
  </si>
  <si>
    <r>
      <t>ミスミ</t>
    </r>
    <r>
      <rPr>
        <sz val="11"/>
        <color indexed="10"/>
        <rFont val="ＭＳ Ｐゴシック"/>
        <family val="3"/>
        <charset val="128"/>
      </rPr>
      <t>➡制御機材</t>
    </r>
    <rPh sb="4" eb="8">
      <t>セイギョキザイ</t>
    </rPh>
    <phoneticPr fontId="4"/>
  </si>
  <si>
    <t>APN122DNG</t>
    <phoneticPr fontId="4"/>
  </si>
  <si>
    <t>SMALL WARNING LIGHT</t>
  </si>
  <si>
    <t>シリンジ液面計</t>
    <phoneticPr fontId="4"/>
  </si>
  <si>
    <t>MTRF1.25-3.5</t>
  </si>
  <si>
    <t>SS300SB-24-1P-5</t>
  </si>
  <si>
    <t>P1-JTRA-19212994　→　MVSHM-3N01502-3KP-LDY5W</t>
    <phoneticPr fontId="4"/>
  </si>
  <si>
    <t>ｲﾀ_ﾌﾞﾗｹｯﾄ/ﾄﾘﾂｹｲﾀ-JTRA-</t>
  </si>
  <si>
    <t>WEB見積済（廃盤に伴う変更）</t>
    <rPh sb="3" eb="5">
      <t>ミツモリ</t>
    </rPh>
    <rPh sb="5" eb="6">
      <t>スミ</t>
    </rPh>
    <rPh sb="7" eb="9">
      <t>ハイバン</t>
    </rPh>
    <rPh sb="10" eb="11">
      <t>トモナ</t>
    </rPh>
    <rPh sb="12" eb="14">
      <t>ヘンコウ</t>
    </rPh>
    <phoneticPr fontId="4"/>
  </si>
  <si>
    <t>下架台（LEDランプ）</t>
    <rPh sb="0" eb="1">
      <t>シタ</t>
    </rPh>
    <rPh sb="1" eb="3">
      <t>カダイ</t>
    </rPh>
    <phoneticPr fontId="4"/>
  </si>
  <si>
    <t>CP-30-HP-10-IVORY</t>
    <phoneticPr fontId="4"/>
  </si>
  <si>
    <t>プラスチックホールプラグ</t>
    <phoneticPr fontId="4"/>
  </si>
  <si>
    <t>28円に改定　11/28　高橋℡回答</t>
    <rPh sb="2" eb="3">
      <t>エン</t>
    </rPh>
    <rPh sb="4" eb="6">
      <t>カイテイ</t>
    </rPh>
    <rPh sb="13" eb="15">
      <t>タカハシ</t>
    </rPh>
    <rPh sb="16" eb="18">
      <t>カイトウ</t>
    </rPh>
    <phoneticPr fontId="4"/>
  </si>
  <si>
    <t>G7SA-2A2B DC24</t>
    <phoneticPr fontId="4"/>
  </si>
  <si>
    <t>セーフティリレー</t>
    <phoneticPr fontId="4"/>
  </si>
  <si>
    <t>I/O-S接続用リレー</t>
    <rPh sb="5" eb="8">
      <t>セツゾクヨウ</t>
    </rPh>
    <phoneticPr fontId="4"/>
  </si>
  <si>
    <t>P7SA-10F-ND DC24</t>
    <phoneticPr fontId="4"/>
  </si>
  <si>
    <t>セーフティリレーソケット</t>
    <phoneticPr fontId="4"/>
  </si>
  <si>
    <r>
      <rPr>
        <strike/>
        <sz val="11"/>
        <rFont val="ＭＳ Ｐゴシック"/>
        <family val="3"/>
        <charset val="128"/>
      </rPr>
      <t xml:space="preserve">C-MDS1225-24H-GEFG </t>
    </r>
    <r>
      <rPr>
        <sz val="11"/>
        <rFont val="ＭＳ Ｐゴシック"/>
        <family val="3"/>
        <charset val="128"/>
      </rPr>
      <t xml:space="preserve">→ </t>
    </r>
    <r>
      <rPr>
        <b/>
        <sz val="11"/>
        <color indexed="10"/>
        <rFont val="ＭＳ Ｐゴシック"/>
        <family val="3"/>
        <charset val="128"/>
      </rPr>
      <t>MDS1225Y納期がかかる為→MD1225-24にて・ミスミへ発注しました</t>
    </r>
    <rPh sb="29" eb="31">
      <t>ノウキ</t>
    </rPh>
    <rPh sb="35" eb="36">
      <t>タメ</t>
    </rPh>
    <rPh sb="53" eb="55">
      <t>ハッチュウ</t>
    </rPh>
    <phoneticPr fontId="4"/>
  </si>
  <si>
    <t>制御盤ファンユニット</t>
    <phoneticPr fontId="4"/>
  </si>
  <si>
    <t>発注願います（廃盤にて変更）</t>
    <rPh sb="0" eb="3">
      <t>ハッチュウネガ</t>
    </rPh>
    <rPh sb="7" eb="9">
      <t>ハイバン</t>
    </rPh>
    <rPh sb="11" eb="13">
      <t>ヘンコウ</t>
    </rPh>
    <phoneticPr fontId="4"/>
  </si>
  <si>
    <t>ファンユニット</t>
    <phoneticPr fontId="4"/>
  </si>
  <si>
    <t>A-1225-GGFL1</t>
    <phoneticPr fontId="4"/>
  </si>
  <si>
    <t>発注願います（廃盤に伴う追加）</t>
    <rPh sb="0" eb="3">
      <t>ハッチュウネガ</t>
    </rPh>
    <rPh sb="7" eb="9">
      <t>ハイバン</t>
    </rPh>
    <rPh sb="10" eb="11">
      <t>トモナ</t>
    </rPh>
    <rPh sb="12" eb="14">
      <t>ツイカ</t>
    </rPh>
    <phoneticPr fontId="4"/>
  </si>
  <si>
    <t>C-MGM（5枚入り）</t>
    <rPh sb="7" eb="8">
      <t>マイ</t>
    </rPh>
    <rPh sb="8" eb="9">
      <t>イ</t>
    </rPh>
    <phoneticPr fontId="4"/>
  </si>
  <si>
    <t>交換用フィルターメディア</t>
    <phoneticPr fontId="4"/>
  </si>
  <si>
    <t>MVSHM-3N01502-3LU-GFU7B</t>
  </si>
  <si>
    <t>HXN-SUS-M4-45</t>
  </si>
  <si>
    <t>ﾛｯｶｸﾎﾞﾙﾄ ｾﾞﾝﾈｼﾞ ﾒｰﾄﾙﾅﾐﾒ</t>
  </si>
  <si>
    <t>ARP20-01H</t>
    <phoneticPr fontId="4"/>
  </si>
  <si>
    <t>精密レギュレータ（SMC）</t>
    <phoneticPr fontId="4"/>
  </si>
  <si>
    <r>
      <t>ISE30A-01-N-L→</t>
    </r>
    <r>
      <rPr>
        <b/>
        <sz val="11"/>
        <color indexed="10"/>
        <rFont val="ＭＳ Ｐゴシック"/>
        <family val="3"/>
        <charset val="128"/>
      </rPr>
      <t>生産中止のため、ISE20-N-01-Lにて発注しました</t>
    </r>
    <rPh sb="14" eb="16">
      <t>セイサン</t>
    </rPh>
    <rPh sb="16" eb="18">
      <t>チュウシ</t>
    </rPh>
    <rPh sb="36" eb="38">
      <t>ハッチュウ</t>
    </rPh>
    <phoneticPr fontId="4"/>
  </si>
  <si>
    <t>デジタル圧力スイッチ（SMC）</t>
    <phoneticPr fontId="4"/>
  </si>
  <si>
    <t>AW20-01BG-A</t>
    <phoneticPr fontId="4"/>
  </si>
  <si>
    <t>フィルターレギュレータ</t>
    <phoneticPr fontId="4"/>
  </si>
  <si>
    <r>
      <t>都機工➡</t>
    </r>
    <r>
      <rPr>
        <b/>
        <sz val="11"/>
        <color indexed="10"/>
        <rFont val="ＭＳ Ｐゴシック"/>
        <family val="3"/>
        <charset val="128"/>
      </rPr>
      <t>ライト</t>
    </r>
    <rPh sb="0" eb="1">
      <t>ミヤコ</t>
    </rPh>
    <rPh sb="1" eb="3">
      <t>キコウ</t>
    </rPh>
    <phoneticPr fontId="4"/>
  </si>
  <si>
    <t>MS-SF4BC-1</t>
    <phoneticPr fontId="4"/>
  </si>
  <si>
    <t>ライトカーテン</t>
    <phoneticPr fontId="4"/>
  </si>
  <si>
    <t>SF4B-H12C</t>
    <phoneticPr fontId="4"/>
  </si>
  <si>
    <t>コンパクトセーフティライトカーテン</t>
    <phoneticPr fontId="4"/>
  </si>
  <si>
    <t>SF4B-H40C</t>
    <phoneticPr fontId="4"/>
  </si>
  <si>
    <t>コンパクトセーフティライトカーテン ※交換品</t>
    <rPh sb="19" eb="21">
      <t>コウカン</t>
    </rPh>
    <rPh sb="21" eb="22">
      <t>ヒン</t>
    </rPh>
    <phoneticPr fontId="4"/>
  </si>
  <si>
    <t>155499-Z06</t>
    <phoneticPr fontId="4"/>
  </si>
  <si>
    <t>ロボット固定板金(1)</t>
    <phoneticPr fontId="4"/>
  </si>
  <si>
    <t>155499-Z07</t>
  </si>
  <si>
    <t>ロボット固定板金(2)</t>
  </si>
  <si>
    <t>159815-Y01（改）</t>
    <rPh sb="11" eb="12">
      <t>カイ</t>
    </rPh>
    <phoneticPr fontId="4"/>
  </si>
  <si>
    <t>ツール板</t>
    <phoneticPr fontId="4"/>
  </si>
  <si>
    <t>発注願います（一部変更あり図面添付）
※依頼時にコネクトへ送付願います。</t>
    <rPh sb="0" eb="3">
      <t>ハッチュウネガ</t>
    </rPh>
    <rPh sb="7" eb="9">
      <t>イチブ</t>
    </rPh>
    <rPh sb="9" eb="11">
      <t>ヘンコウ</t>
    </rPh>
    <rPh sb="13" eb="15">
      <t>ズメン</t>
    </rPh>
    <rPh sb="15" eb="17">
      <t>テンプ</t>
    </rPh>
    <rPh sb="20" eb="22">
      <t>イライ</t>
    </rPh>
    <rPh sb="22" eb="23">
      <t>ジ</t>
    </rPh>
    <rPh sb="29" eb="31">
      <t>ソウフ</t>
    </rPh>
    <rPh sb="31" eb="32">
      <t>ネガ</t>
    </rPh>
    <phoneticPr fontId="4"/>
  </si>
  <si>
    <t>159815-Z02</t>
    <phoneticPr fontId="4"/>
  </si>
  <si>
    <t>背面取付板金</t>
    <phoneticPr fontId="4"/>
  </si>
  <si>
    <r>
      <t>159815-Z01　</t>
    </r>
    <r>
      <rPr>
        <sz val="11"/>
        <color indexed="10"/>
        <rFont val="ＭＳ Ｐゴシック"/>
        <family val="3"/>
        <charset val="128"/>
      </rPr>
      <t>165583-Z01見積№で入荷</t>
    </r>
    <rPh sb="21" eb="23">
      <t>ミツモリ</t>
    </rPh>
    <rPh sb="25" eb="27">
      <t>ニュウカ</t>
    </rPh>
    <phoneticPr fontId="4"/>
  </si>
  <si>
    <t>精密レギュレータ取付板金</t>
    <phoneticPr fontId="4"/>
  </si>
  <si>
    <t>166597-Z01</t>
    <phoneticPr fontId="4"/>
  </si>
  <si>
    <t>パイロットランプ取付板金</t>
    <phoneticPr fontId="4"/>
  </si>
  <si>
    <t>WSJ-SUS-M6</t>
  </si>
  <si>
    <t>マルワッシャー</t>
    <phoneticPr fontId="4"/>
  </si>
  <si>
    <t>WSP2-SUS-M6</t>
  </si>
  <si>
    <t>バネザガネ</t>
    <phoneticPr fontId="4"/>
  </si>
  <si>
    <t>しげる工業</t>
    <rPh sb="3" eb="5">
      <t>コウギョウ</t>
    </rPh>
    <phoneticPr fontId="4"/>
  </si>
  <si>
    <t>SKTGK6-3</t>
  </si>
  <si>
    <t>ｽﾃﾝﾚｽｶﾝﾂｷﾞﾃ</t>
  </si>
  <si>
    <t>2023/11/14（本社着）</t>
    <rPh sb="11" eb="13">
      <t>ホンシャ</t>
    </rPh>
    <rPh sb="13" eb="14">
      <t>チャク</t>
    </rPh>
    <phoneticPr fontId="4"/>
  </si>
  <si>
    <t>APBTS-T3-T3-T3</t>
  </si>
  <si>
    <t>ﾈｼﾞﾍﾝｶﾝﾂｷﾞﾃ</t>
  </si>
  <si>
    <t>SKTGLK6-3</t>
  </si>
  <si>
    <t>SKFPK6</t>
    <phoneticPr fontId="4"/>
  </si>
  <si>
    <t>ｽﾃﾝﾚｽｶﾝﾂｷﾞﾃ</t>
    <phoneticPr fontId="4"/>
  </si>
  <si>
    <t>作成：2019.03.12</t>
    <rPh sb="0" eb="2">
      <t>サクセイ</t>
    </rPh>
    <phoneticPr fontId="4"/>
  </si>
  <si>
    <t>★SOSM-02(166491)向け 治具数量</t>
    <phoneticPr fontId="4"/>
  </si>
  <si>
    <t>166491-X01</t>
    <phoneticPr fontId="4"/>
  </si>
  <si>
    <t>ワークベース</t>
    <phoneticPr fontId="4"/>
  </si>
  <si>
    <t>新規</t>
    <rPh sb="0" eb="2">
      <t>シンキ</t>
    </rPh>
    <phoneticPr fontId="4"/>
  </si>
  <si>
    <t>166491-X02</t>
  </si>
  <si>
    <t>突き当て板金プレート</t>
    <rPh sb="0" eb="1">
      <t>ツ</t>
    </rPh>
    <rPh sb="2" eb="3">
      <t>ア</t>
    </rPh>
    <rPh sb="4" eb="6">
      <t>バンキン</t>
    </rPh>
    <phoneticPr fontId="4"/>
  </si>
  <si>
    <t>166491-X03</t>
  </si>
  <si>
    <t>固定L板金</t>
    <rPh sb="0" eb="2">
      <t>コテイ</t>
    </rPh>
    <rPh sb="3" eb="5">
      <t>バンキン</t>
    </rPh>
    <phoneticPr fontId="4"/>
  </si>
  <si>
    <t>岩瀬産業</t>
    <rPh sb="0" eb="2">
      <t>イワセ</t>
    </rPh>
    <rPh sb="2" eb="4">
      <t>サンギョウ</t>
    </rPh>
    <phoneticPr fontId="4"/>
  </si>
  <si>
    <t>手配願います
(見積もり取っておりません。23年4月の金額を記載しております）</t>
    <phoneticPr fontId="4"/>
  </si>
  <si>
    <t>手配願います
(見積もり取っておりません。23年4月の金額を記載しております）</t>
    <rPh sb="0" eb="2">
      <t>テハイ</t>
    </rPh>
    <rPh sb="2" eb="3">
      <t>ネガ</t>
    </rPh>
    <rPh sb="8" eb="10">
      <t>ミツ</t>
    </rPh>
    <rPh sb="12" eb="13">
      <t>ト</t>
    </rPh>
    <rPh sb="23" eb="24">
      <t>ネン</t>
    </rPh>
    <rPh sb="25" eb="26">
      <t>ガツ</t>
    </rPh>
    <rPh sb="27" eb="29">
      <t>キンガク</t>
    </rPh>
    <rPh sb="30" eb="32">
      <t>キサイ</t>
    </rPh>
    <phoneticPr fontId="4"/>
  </si>
  <si>
    <t>作成：</t>
    <rPh sb="0" eb="2">
      <t>サクセイ</t>
    </rPh>
    <phoneticPr fontId="4"/>
  </si>
  <si>
    <t>★向け 治具数量</t>
    <rPh sb="1" eb="2">
      <t>ム</t>
    </rPh>
    <rPh sb="4" eb="6">
      <t>ジグ</t>
    </rPh>
    <rPh sb="6" eb="8">
      <t>スウリョウ</t>
    </rPh>
    <phoneticPr fontId="4"/>
  </si>
  <si>
    <t>テクノボックス</t>
    <phoneticPr fontId="4"/>
  </si>
  <si>
    <t>PB1SCPM16-G</t>
    <phoneticPr fontId="4"/>
  </si>
  <si>
    <t>φ16スイッチ</t>
    <phoneticPr fontId="4"/>
  </si>
  <si>
    <t>A-NPC2023TKO</t>
    <phoneticPr fontId="4"/>
  </si>
  <si>
    <t>展示会（ネプコン2023)</t>
    <rPh sb="0" eb="3">
      <t>テンジカイ</t>
    </rPh>
    <phoneticPr fontId="4"/>
  </si>
  <si>
    <t>1/17手配済み</t>
    <rPh sb="4" eb="7">
      <t>テハイズ</t>
    </rPh>
    <phoneticPr fontId="4"/>
  </si>
  <si>
    <t>A-STSG2023TKO</t>
    <phoneticPr fontId="4"/>
  </si>
  <si>
    <t>展示会（接着接合展2022)</t>
    <rPh sb="0" eb="3">
      <t>テンジカイ</t>
    </rPh>
    <rPh sb="4" eb="9">
      <t>セッチャクセツゴウテン</t>
    </rPh>
    <phoneticPr fontId="4"/>
  </si>
  <si>
    <t>A-STSG2023TKO(YATAGAWA)</t>
    <phoneticPr fontId="4"/>
  </si>
  <si>
    <t>EFSF8-8080-1040-SC</t>
  </si>
  <si>
    <t>EFSF8-8080-1190-SC</t>
  </si>
  <si>
    <t>EFST8-8080-800-SC</t>
    <phoneticPr fontId="4"/>
  </si>
  <si>
    <t>EFSF8-8080-640-SC</t>
  </si>
  <si>
    <t>EFS8-8080-1190-SC</t>
  </si>
  <si>
    <t xml:space="preserve">HBLFSDK8-C-SSP </t>
  </si>
  <si>
    <t>突起付き２列ブラケットセット</t>
    <rPh sb="0" eb="2">
      <t>トッキ</t>
    </rPh>
    <rPh sb="2" eb="3">
      <t>ツ</t>
    </rPh>
    <rPh sb="5" eb="6">
      <t>レツ</t>
    </rPh>
    <phoneticPr fontId="4"/>
  </si>
  <si>
    <t>SHCFTD8-320</t>
  </si>
  <si>
    <t>キャスター</t>
    <phoneticPr fontId="4"/>
  </si>
  <si>
    <t>SCB8−20</t>
  </si>
  <si>
    <t>ネジ</t>
    <phoneticPr fontId="4"/>
  </si>
  <si>
    <t>後入れナット</t>
    <rPh sb="0" eb="2">
      <t>アトイ</t>
    </rPh>
    <phoneticPr fontId="4"/>
  </si>
  <si>
    <t>SHNTP8-4</t>
    <phoneticPr fontId="4"/>
  </si>
  <si>
    <t>注文書発行願います</t>
    <rPh sb="0" eb="3">
      <t>チュウモンショ</t>
    </rPh>
    <rPh sb="3" eb="5">
      <t>ハッコウ</t>
    </rPh>
    <rPh sb="5" eb="6">
      <t>ネガ</t>
    </rPh>
    <phoneticPr fontId="4"/>
  </si>
  <si>
    <t xml:space="preserve">SSTT0389 </t>
    <phoneticPr fontId="4"/>
  </si>
  <si>
    <t>架台天板(手前)</t>
  </si>
  <si>
    <t xml:space="preserve">STT0390 </t>
    <phoneticPr fontId="4"/>
  </si>
  <si>
    <t>架台天板(奥)</t>
    <phoneticPr fontId="4"/>
  </si>
  <si>
    <t>SSTT0396</t>
    <phoneticPr fontId="4"/>
  </si>
  <si>
    <t>側面板金</t>
    <rPh sb="0" eb="2">
      <t>ソクメン</t>
    </rPh>
    <phoneticPr fontId="4"/>
  </si>
  <si>
    <t>SSTT0397</t>
    <phoneticPr fontId="4"/>
  </si>
  <si>
    <t>背面板金</t>
    <rPh sb="0" eb="2">
      <t>ハイメン</t>
    </rPh>
    <rPh sb="2" eb="4">
      <t>バンキン</t>
    </rPh>
    <phoneticPr fontId="4"/>
  </si>
  <si>
    <t xml:space="preserve">SSTT0398 </t>
    <phoneticPr fontId="4"/>
  </si>
  <si>
    <t>底面板金</t>
  </si>
  <si>
    <t>EFS8-4040-290</t>
    <phoneticPr fontId="4"/>
  </si>
  <si>
    <t>棚ﾕﾆｯﾄ</t>
    <rPh sb="0" eb="1">
      <t>タナ</t>
    </rPh>
    <phoneticPr fontId="4"/>
  </si>
  <si>
    <t>EFS8-4040-1110</t>
  </si>
  <si>
    <t>EFS8-4040-330</t>
  </si>
  <si>
    <t>EFSF8-4040-1110</t>
  </si>
  <si>
    <t>HBLFSN8-C-SSP</t>
    <phoneticPr fontId="4"/>
  </si>
  <si>
    <t>突起付きブラケットセット</t>
    <rPh sb="0" eb="2">
      <t>トッキ</t>
    </rPh>
    <rPh sb="2" eb="3">
      <t>ツ</t>
    </rPh>
    <phoneticPr fontId="4"/>
  </si>
  <si>
    <t>SHBLBS8</t>
  </si>
  <si>
    <t>ブラインドブラケット</t>
    <phoneticPr fontId="4"/>
  </si>
  <si>
    <t>HFCB8-4040-S</t>
    <phoneticPr fontId="4"/>
  </si>
  <si>
    <t>SSTT0395</t>
    <phoneticPr fontId="4"/>
  </si>
  <si>
    <t>棚板金</t>
    <rPh sb="1" eb="3">
      <t>バンキン</t>
    </rPh>
    <phoneticPr fontId="4"/>
  </si>
  <si>
    <t>SSTT0401</t>
    <phoneticPr fontId="4"/>
  </si>
  <si>
    <t>ツール取付板</t>
    <rPh sb="3" eb="6">
      <t>トリツケイタ</t>
    </rPh>
    <phoneticPr fontId="4"/>
  </si>
  <si>
    <t xml:space="preserve">SSTT0391 </t>
    <phoneticPr fontId="4"/>
  </si>
  <si>
    <t>嵩上げプレート下L</t>
  </si>
  <si>
    <t>嵩上げ</t>
    <rPh sb="0" eb="2">
      <t>カサア</t>
    </rPh>
    <phoneticPr fontId="4"/>
  </si>
  <si>
    <t>SSTT0392</t>
  </si>
  <si>
    <t>嵩上げプレート下R</t>
    <phoneticPr fontId="4"/>
  </si>
  <si>
    <t>SSTT0393</t>
  </si>
  <si>
    <t>嵩上げプレート上L</t>
  </si>
  <si>
    <t>SSTT0394</t>
  </si>
  <si>
    <t>嵩上げプレート上R</t>
  </si>
  <si>
    <t>EFSF8-8080-150-TPW-SC</t>
    <phoneticPr fontId="4"/>
  </si>
  <si>
    <t>AJPNGC5-P6.6-B5.0-R2</t>
  </si>
  <si>
    <t>位置決めピン</t>
    <rPh sb="0" eb="3">
      <t>イチギ</t>
    </rPh>
    <phoneticPr fontId="4"/>
  </si>
  <si>
    <t>MSCSS3-12</t>
  </si>
  <si>
    <t>ADR-462</t>
  </si>
  <si>
    <t>その他</t>
    <rPh sb="2" eb="3">
      <t>タ</t>
    </rPh>
    <phoneticPr fontId="4"/>
  </si>
  <si>
    <t>SSTT0399</t>
    <phoneticPr fontId="4"/>
  </si>
  <si>
    <t xml:space="preserve"> 空圧用板金</t>
    <phoneticPr fontId="4"/>
  </si>
  <si>
    <t>空圧ﾕﾆｯﾄ</t>
    <rPh sb="0" eb="2">
      <t>クウアツ</t>
    </rPh>
    <phoneticPr fontId="4"/>
  </si>
  <si>
    <t>制御機材？</t>
    <rPh sb="0" eb="2">
      <t>セイギョ</t>
    </rPh>
    <rPh sb="2" eb="4">
      <t>キザイ</t>
    </rPh>
    <phoneticPr fontId="4"/>
  </si>
  <si>
    <t xml:space="preserve"> AW20-01G-A</t>
    <phoneticPr fontId="4"/>
  </si>
  <si>
    <r>
      <t xml:space="preserve"> Y200T</t>
    </r>
    <r>
      <rPr>
        <sz val="11"/>
        <color indexed="10"/>
        <rFont val="ＭＳ Ｐゴシック"/>
        <family val="3"/>
        <charset val="128"/>
      </rPr>
      <t>-A</t>
    </r>
    <phoneticPr fontId="4"/>
  </si>
  <si>
    <t>コンビネーションブラケット</t>
    <phoneticPr fontId="4"/>
  </si>
  <si>
    <r>
      <t xml:space="preserve"> VHS20-01</t>
    </r>
    <r>
      <rPr>
        <sz val="11"/>
        <color indexed="10"/>
        <rFont val="ＭＳ Ｐゴシック"/>
        <family val="3"/>
        <charset val="128"/>
      </rPr>
      <t>A</t>
    </r>
    <phoneticPr fontId="4"/>
  </si>
  <si>
    <t>残圧抜き３ポート弁</t>
    <rPh sb="0" eb="2">
      <t>ザンアツ</t>
    </rPh>
    <rPh sb="2" eb="3">
      <t>ヌ</t>
    </rPh>
    <rPh sb="8" eb="9">
      <t>ベン</t>
    </rPh>
    <phoneticPr fontId="4"/>
  </si>
  <si>
    <t>精密デジタルレギュレータ</t>
    <rPh sb="0" eb="2">
      <t>セイミツ</t>
    </rPh>
    <phoneticPr fontId="4"/>
  </si>
  <si>
    <t>USTE6</t>
    <phoneticPr fontId="4"/>
  </si>
  <si>
    <t>USLCN6</t>
    <phoneticPr fontId="4"/>
  </si>
  <si>
    <t xml:space="preserve"> BVHV6-1-3-A</t>
    <phoneticPr fontId="4"/>
  </si>
  <si>
    <t>37pin端子台</t>
    <rPh sb="5" eb="8">
      <t>タンシダイ</t>
    </rPh>
    <phoneticPr fontId="4"/>
  </si>
  <si>
    <t>I/O端子台関連</t>
    <rPh sb="1" eb="6">
      <t>･Oタンシダイ</t>
    </rPh>
    <rPh sb="6" eb="8">
      <t>カンレン</t>
    </rPh>
    <phoneticPr fontId="4"/>
  </si>
  <si>
    <t xml:space="preserve">MWI-COM-P10N10 </t>
    <phoneticPr fontId="4"/>
  </si>
  <si>
    <t>COM端子台</t>
    <rPh sb="3" eb="6">
      <t>タンシダイ</t>
    </rPh>
    <phoneticPr fontId="4"/>
  </si>
  <si>
    <t>DSDU-P-SB-9-3</t>
    <phoneticPr fontId="4"/>
  </si>
  <si>
    <t>D-sub9pin</t>
    <phoneticPr fontId="4"/>
  </si>
  <si>
    <t>SSTT0400</t>
    <phoneticPr fontId="4"/>
  </si>
  <si>
    <t>3RD12用10Gノズル(L50)</t>
    <phoneticPr fontId="4"/>
  </si>
  <si>
    <t>高圧ホース
ハンガーユニット</t>
    <rPh sb="0" eb="2">
      <t>コウアツ</t>
    </rPh>
    <phoneticPr fontId="4"/>
  </si>
  <si>
    <t>EFS8-4040-887</t>
    <phoneticPr fontId="4"/>
  </si>
  <si>
    <t>9/1追加手配</t>
    <rPh sb="3" eb="5">
      <t>ツイカ</t>
    </rPh>
    <rPh sb="5" eb="7">
      <t>テハイ</t>
    </rPh>
    <phoneticPr fontId="4"/>
  </si>
  <si>
    <t>EFS8-4040-850</t>
  </si>
  <si>
    <t>EFS8-4040-650</t>
    <phoneticPr fontId="4"/>
  </si>
  <si>
    <t>EFS8-4040-637</t>
  </si>
  <si>
    <t xml:space="preserve">GFBL8-4040-300-SSP </t>
    <phoneticPr fontId="4"/>
  </si>
  <si>
    <t>EFS8-4040-600</t>
  </si>
  <si>
    <t>HFCB8-4040-S</t>
  </si>
  <si>
    <t>HBLFSN8-C-SSP</t>
  </si>
  <si>
    <t>C-30-BW-32-2-EP-UL</t>
    <phoneticPr fontId="4"/>
  </si>
  <si>
    <t>SPNIBN-SUS-M6-20</t>
    <phoneticPr fontId="4"/>
  </si>
  <si>
    <t>WSSS20-6-1</t>
    <phoneticPr fontId="4"/>
  </si>
  <si>
    <t>BL700</t>
    <phoneticPr fontId="4"/>
  </si>
  <si>
    <t xml:space="preserve">EFS8-8080-640-SC </t>
    <phoneticPr fontId="4"/>
  </si>
  <si>
    <t>A8009</t>
  </si>
  <si>
    <t>KMS-6-1000</t>
  </si>
  <si>
    <t>SSTT0305</t>
    <phoneticPr fontId="4"/>
  </si>
  <si>
    <t>スタンド取付板</t>
    <rPh sb="4" eb="7">
      <t>トリツケイタ</t>
    </rPh>
    <phoneticPr fontId="4"/>
  </si>
  <si>
    <t>SSTT0360</t>
    <phoneticPr fontId="4"/>
  </si>
  <si>
    <t>Beatrum取付板</t>
    <rPh sb="7" eb="10">
      <t>トリツケイタ</t>
    </rPh>
    <phoneticPr fontId="4"/>
  </si>
  <si>
    <t>SSTT0402</t>
    <phoneticPr fontId="4"/>
  </si>
  <si>
    <t>ecoTWINスタンド取付板</t>
    <rPh sb="11" eb="14">
      <t>トリツケイタ</t>
    </rPh>
    <phoneticPr fontId="4"/>
  </si>
  <si>
    <t>9/5手配済み</t>
    <rPh sb="3" eb="6">
      <t>テハイズ</t>
    </rPh>
    <phoneticPr fontId="4"/>
  </si>
  <si>
    <t>EFSF8-4040-1190</t>
    <phoneticPr fontId="4"/>
  </si>
  <si>
    <t>追加手配</t>
    <rPh sb="0" eb="2">
      <t>ツイカ</t>
    </rPh>
    <rPh sb="2" eb="4">
      <t>テハイ</t>
    </rPh>
    <phoneticPr fontId="4"/>
  </si>
  <si>
    <t>CW-1080</t>
  </si>
  <si>
    <t>ﾜｲﾔｰｷｬｯﾁ</t>
    <phoneticPr fontId="4"/>
  </si>
  <si>
    <t>C-30-BW-16-2-EP-UL</t>
  </si>
  <si>
    <t>ｺﾞﾑｱｼ ｸﾞﾛﾒｯﾄ C-30-BW</t>
  </si>
  <si>
    <t>CW1101F0</t>
  </si>
  <si>
    <t>ｼｰﾙﾜｯｼｬｰWFｼﾘｰｽﾞ CW</t>
  </si>
  <si>
    <t>APMTS-G4-T4</t>
  </si>
  <si>
    <t>ﾈｼﾞﾍﾝｶﾝﾂｷﾞﾃ(APMTS)</t>
    <phoneticPr fontId="4"/>
  </si>
  <si>
    <t>SJSB4</t>
  </si>
  <si>
    <t>ｽｲﾍﾞﾙｼﾞｮｲﾝﾄ (SJSB)</t>
  </si>
  <si>
    <t>HOSLTR15A-5-LB-RB</t>
  </si>
  <si>
    <t>ﾌﾚｷｼﾌﾞﾙﾎｰｽ(HOSLTR)</t>
  </si>
  <si>
    <t>作成：2023.08.28</t>
    <rPh sb="0" eb="2">
      <t>サクセイ</t>
    </rPh>
    <phoneticPr fontId="4"/>
  </si>
  <si>
    <t>■A-STSG2023TKO向け 治具数量</t>
    <rPh sb="14" eb="15">
      <t>ム</t>
    </rPh>
    <phoneticPr fontId="4"/>
  </si>
  <si>
    <t xml:space="preserve">SSTT0390 </t>
    <phoneticPr fontId="4"/>
  </si>
  <si>
    <t>空圧用板金</t>
    <phoneticPr fontId="4"/>
  </si>
  <si>
    <t>SSTT0400</t>
  </si>
  <si>
    <t>SSTT0401</t>
  </si>
  <si>
    <t>C-NPC2023TKO</t>
    <phoneticPr fontId="4"/>
  </si>
  <si>
    <t>見積り分類</t>
    <phoneticPr fontId="4"/>
  </si>
  <si>
    <t>12/28注文書提出済み</t>
    <rPh sb="5" eb="8">
      <t>チュウモンショ</t>
    </rPh>
    <rPh sb="8" eb="11">
      <t>テイシュツズ</t>
    </rPh>
    <phoneticPr fontId="4"/>
  </si>
  <si>
    <t>SSTT0373</t>
    <phoneticPr fontId="4"/>
  </si>
  <si>
    <t>SSTT0374</t>
  </si>
  <si>
    <t>AXP450ツール板</t>
    <rPh sb="9" eb="10">
      <t>イタ</t>
    </rPh>
    <phoneticPr fontId="4"/>
  </si>
  <si>
    <t>手配済み</t>
    <rPh sb="0" eb="2">
      <t>テハイ</t>
    </rPh>
    <rPh sb="2" eb="3">
      <t>ズ</t>
    </rPh>
    <phoneticPr fontId="4"/>
  </si>
  <si>
    <t>PDS-01</t>
    <phoneticPr fontId="4"/>
  </si>
  <si>
    <t>ネジザウルスセット</t>
    <phoneticPr fontId="4"/>
  </si>
  <si>
    <t>DSDU-PY-SB-9-3</t>
    <phoneticPr fontId="4"/>
  </si>
  <si>
    <t>DSDU-PY-SB-15-3</t>
    <phoneticPr fontId="4"/>
  </si>
  <si>
    <t>D-sub15pin</t>
    <phoneticPr fontId="4"/>
  </si>
  <si>
    <t>TPMD18</t>
    <phoneticPr fontId="4"/>
  </si>
  <si>
    <t>樹脂ドライバー</t>
    <rPh sb="0" eb="2">
      <t>ジュシ</t>
    </rPh>
    <phoneticPr fontId="4"/>
  </si>
  <si>
    <t>ETS-70M</t>
  </si>
  <si>
    <t>ツールセット</t>
    <phoneticPr fontId="4"/>
  </si>
  <si>
    <t>１/１３追加手配済み</t>
    <rPh sb="4" eb="6">
      <t>ツイカ</t>
    </rPh>
    <rPh sb="6" eb="9">
      <t>テハイズ</t>
    </rPh>
    <phoneticPr fontId="4"/>
  </si>
  <si>
    <t>端子台</t>
    <rPh sb="0" eb="3">
      <t>タンシダイ</t>
    </rPh>
    <phoneticPr fontId="4"/>
  </si>
  <si>
    <t>37pinケーブル</t>
    <phoneticPr fontId="4"/>
  </si>
  <si>
    <t>D-NPC2023TKO</t>
    <phoneticPr fontId="4"/>
  </si>
  <si>
    <t>SSTT0368</t>
    <phoneticPr fontId="4"/>
  </si>
  <si>
    <t>見積№22TM-0465-00</t>
    <rPh sb="0" eb="2">
      <t>ミツ</t>
    </rPh>
    <phoneticPr fontId="4"/>
  </si>
  <si>
    <t>SSTT0369</t>
  </si>
  <si>
    <t>SV91固定ホルダ-</t>
    <rPh sb="4" eb="6">
      <t>コテイ</t>
    </rPh>
    <phoneticPr fontId="4"/>
  </si>
  <si>
    <t>SSTT0370</t>
  </si>
  <si>
    <t>ecoPEN600(700)ホルダー</t>
    <phoneticPr fontId="4"/>
  </si>
  <si>
    <t>見積№22TM-0469-00</t>
    <rPh sb="0" eb="2">
      <t>ミツ</t>
    </rPh>
    <phoneticPr fontId="4"/>
  </si>
  <si>
    <t>B11-40C</t>
  </si>
  <si>
    <t>マイクロステージ</t>
    <phoneticPr fontId="4"/>
  </si>
  <si>
    <t>ブッシュ継手</t>
    <rPh sb="4" eb="6">
      <t>ツギテ</t>
    </rPh>
    <phoneticPr fontId="4"/>
  </si>
  <si>
    <t>APMTS-G2-T2</t>
    <phoneticPr fontId="4"/>
  </si>
  <si>
    <t>異形継手</t>
    <rPh sb="0" eb="2">
      <t>イケイ</t>
    </rPh>
    <rPh sb="2" eb="4">
      <t>ツギテ</t>
    </rPh>
    <phoneticPr fontId="4"/>
  </si>
  <si>
    <t>FENL8-2</t>
    <phoneticPr fontId="4"/>
  </si>
  <si>
    <t>フッ素樹脂継手φ8ストレート</t>
    <rPh sb="2" eb="3">
      <t>ソ</t>
    </rPh>
    <rPh sb="3" eb="5">
      <t>ジュシ</t>
    </rPh>
    <rPh sb="5" eb="7">
      <t>ツギテ</t>
    </rPh>
    <phoneticPr fontId="4"/>
  </si>
  <si>
    <t>FEMLT8-2</t>
    <phoneticPr fontId="4"/>
  </si>
  <si>
    <t>フッ素樹脂継手φ8エルボ</t>
    <rPh sb="2" eb="3">
      <t>ソ</t>
    </rPh>
    <rPh sb="3" eb="5">
      <t>ジュシ</t>
    </rPh>
    <rPh sb="5" eb="7">
      <t>ツギテ</t>
    </rPh>
    <phoneticPr fontId="4"/>
  </si>
  <si>
    <t>FEMLT8-3</t>
  </si>
  <si>
    <t>D-STSG2023TKO</t>
    <phoneticPr fontId="4"/>
  </si>
  <si>
    <t>展示会（接着接合展2023)</t>
    <rPh sb="0" eb="3">
      <t>テンジカイ</t>
    </rPh>
    <rPh sb="4" eb="9">
      <t>セッチャクセツゴウテン</t>
    </rPh>
    <phoneticPr fontId="4"/>
  </si>
  <si>
    <t>D-STSG2023TKO(YATAGAWA)</t>
    <phoneticPr fontId="4"/>
  </si>
  <si>
    <t>項目</t>
    <rPh sb="0" eb="2">
      <t>コウモク</t>
    </rPh>
    <phoneticPr fontId="4"/>
  </si>
  <si>
    <t>ジャノメ
ロボット
I/O-MTオプション</t>
    <phoneticPr fontId="4"/>
  </si>
  <si>
    <t>ジャノメ</t>
    <phoneticPr fontId="4"/>
  </si>
  <si>
    <t>JR3300以上用　I/O-MT増設用部品</t>
    <rPh sb="6" eb="8">
      <t>イジョウ</t>
    </rPh>
    <rPh sb="8" eb="9">
      <t>ヨウ</t>
    </rPh>
    <rPh sb="16" eb="18">
      <t>ゾウセツ</t>
    </rPh>
    <rPh sb="18" eb="19">
      <t>ヨウ</t>
    </rPh>
    <rPh sb="19" eb="21">
      <t>ブヒン</t>
    </rPh>
    <phoneticPr fontId="4"/>
  </si>
  <si>
    <r>
      <t>プリント板A3 標準仕様 170506034→</t>
    </r>
    <r>
      <rPr>
        <sz val="9"/>
        <color indexed="10"/>
        <rFont val="ＭＳ Ｐゴシック"/>
        <family val="3"/>
        <charset val="128"/>
      </rPr>
      <t>プリント板A4 標準仕様 170506045にて発注</t>
    </r>
    <rPh sb="4" eb="5">
      <t>イタ</t>
    </rPh>
    <rPh sb="8" eb="10">
      <t>ヒョウジュン</t>
    </rPh>
    <rPh sb="10" eb="12">
      <t>シヨウ</t>
    </rPh>
    <rPh sb="47" eb="49">
      <t>ハッチュウ</t>
    </rPh>
    <phoneticPr fontId="4"/>
  </si>
  <si>
    <t>E-NPC2023TKO</t>
    <phoneticPr fontId="4"/>
  </si>
  <si>
    <t>SSTT0371</t>
    <phoneticPr fontId="4"/>
  </si>
  <si>
    <t>ディスペンス取付板</t>
    <rPh sb="6" eb="9">
      <t>トリツケイタ</t>
    </rPh>
    <phoneticPr fontId="4"/>
  </si>
  <si>
    <t>SSTT0372</t>
  </si>
  <si>
    <t>SV01S固定ホルダー</t>
    <rPh sb="5" eb="7">
      <t>コテイ</t>
    </rPh>
    <phoneticPr fontId="4"/>
  </si>
  <si>
    <t>F-NPC2023TKO</t>
    <phoneticPr fontId="4"/>
  </si>
  <si>
    <t>SSTT0306</t>
    <phoneticPr fontId="4"/>
  </si>
  <si>
    <t>SWBOX固定板金</t>
    <rPh sb="5" eb="7">
      <t>コテイ</t>
    </rPh>
    <rPh sb="7" eb="9">
      <t>バンキン</t>
    </rPh>
    <phoneticPr fontId="4"/>
  </si>
  <si>
    <t>SSTT0366</t>
    <phoneticPr fontId="4"/>
  </si>
  <si>
    <t>SV35DAツール取付板</t>
    <rPh sb="9" eb="12">
      <t>トリツケイタ</t>
    </rPh>
    <phoneticPr fontId="4"/>
  </si>
  <si>
    <t>SSTT0367</t>
    <phoneticPr fontId="4"/>
  </si>
  <si>
    <t>SV35DAバルブホルダー</t>
    <phoneticPr fontId="4"/>
  </si>
  <si>
    <t>SSTT0361</t>
    <phoneticPr fontId="4"/>
  </si>
  <si>
    <t>AXA200背面板2</t>
    <rPh sb="6" eb="8">
      <t>ハイメン</t>
    </rPh>
    <rPh sb="8" eb="9">
      <t>イタ</t>
    </rPh>
    <phoneticPr fontId="4"/>
  </si>
  <si>
    <t>MD-1.5L-R</t>
    <phoneticPr fontId="4"/>
  </si>
  <si>
    <t xml:space="preserve">SETGR10-20 </t>
    <phoneticPr fontId="4"/>
  </si>
  <si>
    <t>DNR314-1000</t>
    <phoneticPr fontId="4"/>
  </si>
  <si>
    <t>TK-FDM109MBK</t>
  </si>
  <si>
    <t>キーボード、マウス（無線）</t>
    <rPh sb="10" eb="12">
      <t>ムセン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</si>
</sst>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quot;¥&quot;\-#,##0"/>
    <numFmt numFmtId="6" formatCode="&quot;¥&quot;#,##0;[Red]&quot;¥&quot;\-#,##0"/>
    <numFmt numFmtId="176" formatCode="0_);[Red]\(0\)"/>
    <numFmt numFmtId="177" formatCode="#,##0_);[Red]\(#,##0\)"/>
    <numFmt numFmtId="178" formatCode="m/d;@"/>
    <numFmt numFmtId="179" formatCode="yyyy&quot;年&quot;m&quot;月&quot;d&quot;日&quot;;@"/>
    <numFmt numFmtId="180" formatCode="m&quot;月&quot;d&quot;日&quot;;@"/>
    <numFmt numFmtId="181" formatCode="&quot;¥&quot;#,##0_);[Red]\(&quot;¥&quot;#,##0\)"/>
    <numFmt numFmtId="182" formatCode="0_ ;[Red]\-0\ "/>
    <numFmt numFmtId="183" formatCode="0_ "/>
    <numFmt numFmtId="184" formatCode="#,##0_ "/>
    <numFmt numFmtId="185" formatCode="yyyy/m/d;@"/>
    <numFmt numFmtId="186" formatCode="0.0_ "/>
  </numFmts>
  <fonts count="162">
    <font>
      <sz val="11"/>
      <color theme="1"/>
      <name val="游ゴシック"/>
      <family val="2"/>
      <charset val="128"/>
      <scheme val="minor"/>
    </font>
    <font>
      <sz val="11"/>
      <color theme="1"/>
      <name val="游ゴシック"/>
      <family val="3"/>
      <charset val="128"/>
      <scheme val="minor"/>
    </font>
    <font>
      <b/>
      <sz val="14"/>
      <color indexed="8"/>
      <name val="ＭＳ Ｐゴシック"/>
      <family val="3"/>
      <charset val="128"/>
    </font>
    <font>
      <sz val="6"/>
      <name val="游ゴシック"/>
      <family val="2"/>
      <charset val="128"/>
      <scheme val="minor"/>
    </font>
    <font>
      <sz val="6"/>
      <name val="ＭＳ Ｐゴシック"/>
      <family val="3"/>
      <charset val="128"/>
    </font>
    <font>
      <b/>
      <sz val="11"/>
      <color indexed="8"/>
      <name val="ＭＳ Ｐゴシック"/>
      <family val="3"/>
      <charset val="128"/>
    </font>
    <font>
      <b/>
      <sz val="11"/>
      <color rgb="FFFF0000"/>
      <name val="游ゴシック"/>
      <family val="3"/>
      <charset val="128"/>
      <scheme val="minor"/>
    </font>
    <font>
      <sz val="11"/>
      <color indexed="8"/>
      <name val="ＭＳ Ｐゴシック"/>
      <family val="3"/>
      <charset val="128"/>
    </font>
    <font>
      <b/>
      <sz val="20"/>
      <color indexed="8"/>
      <name val="ＭＳ Ｐゴシック"/>
      <family val="3"/>
      <charset val="128"/>
    </font>
    <font>
      <sz val="11"/>
      <name val="游ゴシック"/>
      <family val="3"/>
      <charset val="128"/>
      <scheme val="minor"/>
    </font>
    <font>
      <sz val="11"/>
      <name val="ＭＳ Ｐゴシック"/>
      <family val="3"/>
      <charset val="128"/>
    </font>
    <font>
      <sz val="11"/>
      <color rgb="FFFF0000"/>
      <name val="游ゴシック"/>
      <family val="3"/>
      <charset val="128"/>
      <scheme val="minor"/>
    </font>
    <font>
      <b/>
      <sz val="16"/>
      <color indexed="8"/>
      <name val="ＭＳ Ｐゴシック"/>
      <family val="3"/>
      <charset val="128"/>
    </font>
    <font>
      <b/>
      <sz val="11"/>
      <color theme="1"/>
      <name val="游ゴシック"/>
      <family val="3"/>
      <charset val="128"/>
      <scheme val="minor"/>
    </font>
    <font>
      <b/>
      <sz val="14"/>
      <color theme="1"/>
      <name val="游ゴシック"/>
      <family val="3"/>
      <charset val="128"/>
      <scheme val="minor"/>
    </font>
    <font>
      <b/>
      <sz val="14"/>
      <color rgb="FF0070C0"/>
      <name val="游ゴシック"/>
      <family val="3"/>
      <charset val="128"/>
      <scheme val="minor"/>
    </font>
    <font>
      <b/>
      <sz val="14"/>
      <name val="ＭＳ Ｐゴシック"/>
      <family val="3"/>
      <charset val="128"/>
    </font>
    <font>
      <sz val="10"/>
      <name val="ＭＳ Ｐゴシック"/>
      <family val="3"/>
      <charset val="128"/>
    </font>
    <font>
      <sz val="10"/>
      <color indexed="8"/>
      <name val="ＭＳ Ｐゴシック"/>
      <family val="3"/>
      <charset val="128"/>
    </font>
    <font>
      <b/>
      <sz val="16"/>
      <color theme="1"/>
      <name val="游ゴシック"/>
      <family val="3"/>
      <charset val="128"/>
      <scheme val="minor"/>
    </font>
    <font>
      <sz val="11"/>
      <color theme="1"/>
      <name val="ＭＳ Ｐゴシック"/>
      <family val="3"/>
      <charset val="128"/>
    </font>
    <font>
      <sz val="11"/>
      <color rgb="FFFF0000"/>
      <name val="ＭＳ Ｐゴシック"/>
      <family val="3"/>
      <charset val="128"/>
    </font>
    <font>
      <b/>
      <sz val="12"/>
      <color rgb="FF000000"/>
      <name val="ＭＳ Ｐゴシック"/>
      <family val="3"/>
      <charset val="128"/>
    </font>
    <font>
      <b/>
      <sz val="13.95"/>
      <color rgb="FF000000"/>
      <name val="ＭＳ Ｐゴシック"/>
      <family val="3"/>
      <charset val="128"/>
    </font>
    <font>
      <sz val="19.95"/>
      <color theme="1"/>
      <name val="游ゴシック"/>
      <family val="3"/>
      <charset val="128"/>
      <scheme val="minor"/>
    </font>
    <font>
      <b/>
      <sz val="11"/>
      <name val="ＭＳ Ｐゴシック"/>
      <family val="3"/>
      <charset val="128"/>
    </font>
    <font>
      <b/>
      <sz val="12"/>
      <name val="ＭＳ Ｐゴシック"/>
      <family val="3"/>
      <charset val="128"/>
    </font>
    <font>
      <sz val="10"/>
      <color theme="1"/>
      <name val="ＭＳ Ｐゴシック"/>
      <family val="3"/>
      <charset val="128"/>
    </font>
    <font>
      <sz val="6"/>
      <name val="游ゴシック"/>
      <family val="3"/>
      <charset val="128"/>
      <scheme val="minor"/>
    </font>
    <font>
      <b/>
      <sz val="11"/>
      <color rgb="FF000000"/>
      <name val="ＭＳ Ｐゴシック"/>
      <family val="3"/>
      <charset val="128"/>
    </font>
    <font>
      <sz val="11"/>
      <color rgb="FF000000"/>
      <name val="ＭＳ Ｐゴシック"/>
      <family val="3"/>
      <charset val="128"/>
    </font>
    <font>
      <u/>
      <sz val="11"/>
      <name val="游ゴシック"/>
      <family val="3"/>
      <charset val="128"/>
      <scheme val="minor"/>
    </font>
    <font>
      <b/>
      <sz val="13.95"/>
      <color theme="1"/>
      <name val="游ゴシック"/>
      <family val="3"/>
      <charset val="128"/>
      <scheme val="minor"/>
    </font>
    <font>
      <sz val="11"/>
      <color rgb="FF000000"/>
      <name val="游ゴシック"/>
      <family val="3"/>
      <charset val="128"/>
      <scheme val="minor"/>
    </font>
    <font>
      <sz val="9.9499999999999993"/>
      <color rgb="FF000000"/>
      <name val="ＭＳ Ｐゴシック"/>
      <family val="3"/>
      <charset val="128"/>
    </font>
    <font>
      <sz val="16"/>
      <color theme="1"/>
      <name val="游ゴシック"/>
      <family val="3"/>
      <charset val="128"/>
      <scheme val="minor"/>
    </font>
    <font>
      <b/>
      <sz val="11"/>
      <color indexed="10"/>
      <name val="ＭＳ Ｐゴシック"/>
      <family val="3"/>
      <charset val="128"/>
    </font>
    <font>
      <b/>
      <sz val="11"/>
      <color rgb="FFFF0000"/>
      <name val="ＭＳ Ｐゴシック"/>
      <family val="3"/>
      <charset val="128"/>
    </font>
    <font>
      <sz val="12"/>
      <color rgb="FFFF0000"/>
      <name val="游ゴシック"/>
      <family val="3"/>
      <charset val="128"/>
      <scheme val="minor"/>
    </font>
    <font>
      <b/>
      <sz val="20"/>
      <color theme="1"/>
      <name val="游ゴシック"/>
      <family val="3"/>
      <charset val="128"/>
      <scheme val="minor"/>
    </font>
    <font>
      <b/>
      <sz val="11"/>
      <color rgb="FFC00000"/>
      <name val="游ゴシック"/>
      <family val="3"/>
      <charset val="128"/>
      <scheme val="minor"/>
    </font>
    <font>
      <sz val="11"/>
      <color rgb="FF0070C0"/>
      <name val="游ゴシック"/>
      <family val="3"/>
      <charset val="128"/>
      <scheme val="minor"/>
    </font>
    <font>
      <sz val="11"/>
      <color indexed="10"/>
      <name val="ＭＳ Ｐゴシック"/>
      <family val="3"/>
      <charset val="128"/>
    </font>
    <font>
      <sz val="11"/>
      <color theme="9" tint="-0.249977111117893"/>
      <name val="游ゴシック"/>
      <family val="3"/>
      <charset val="128"/>
      <scheme val="minor"/>
    </font>
    <font>
      <b/>
      <sz val="11"/>
      <color theme="9" tint="-0.249977111117893"/>
      <name val="游ゴシック"/>
      <family val="3"/>
      <charset val="128"/>
      <scheme val="minor"/>
    </font>
    <font>
      <b/>
      <sz val="18"/>
      <color theme="1"/>
      <name val="游ゴシック"/>
      <family val="3"/>
      <charset val="128"/>
      <scheme val="minor"/>
    </font>
    <font>
      <sz val="18"/>
      <color theme="1"/>
      <name val="游ゴシック"/>
      <family val="3"/>
      <charset val="128"/>
      <scheme val="minor"/>
    </font>
    <font>
      <u/>
      <sz val="11"/>
      <color theme="10"/>
      <name val="游ゴシック"/>
      <family val="3"/>
      <charset val="128"/>
      <scheme val="minor"/>
    </font>
    <font>
      <b/>
      <sz val="36"/>
      <color indexed="8"/>
      <name val="ＭＳ Ｐゴシック"/>
      <family val="3"/>
      <charset val="128"/>
    </font>
    <font>
      <b/>
      <sz val="10"/>
      <color rgb="FFFF0000"/>
      <name val="游ゴシック"/>
      <family val="3"/>
      <charset val="128"/>
      <scheme val="minor"/>
    </font>
    <font>
      <b/>
      <sz val="22"/>
      <color theme="1"/>
      <name val="游ゴシック"/>
      <family val="3"/>
      <charset val="128"/>
      <scheme val="minor"/>
    </font>
    <font>
      <b/>
      <sz val="16"/>
      <color rgb="FF0070C0"/>
      <name val="游ゴシック"/>
      <family val="3"/>
      <charset val="128"/>
      <scheme val="minor"/>
    </font>
    <font>
      <b/>
      <sz val="14"/>
      <color indexed="40"/>
      <name val="ＭＳ Ｐゴシック"/>
      <family val="3"/>
      <charset val="128"/>
    </font>
    <font>
      <b/>
      <sz val="11"/>
      <color rgb="FF00B050"/>
      <name val="游ゴシック"/>
      <family val="3"/>
      <charset val="128"/>
      <scheme val="minor"/>
    </font>
    <font>
      <b/>
      <sz val="11"/>
      <color rgb="FF0070C0"/>
      <name val="游ゴシック"/>
      <family val="3"/>
      <charset val="128"/>
      <scheme val="minor"/>
    </font>
    <font>
      <b/>
      <sz val="10"/>
      <color rgb="FFFF0000"/>
      <name val="ＭＳ Ｐゴシック"/>
      <family val="3"/>
      <charset val="128"/>
    </font>
    <font>
      <sz val="10"/>
      <color rgb="FFFF0000"/>
      <name val="ＭＳ Ｐゴシック"/>
      <family val="3"/>
      <charset val="128"/>
    </font>
    <font>
      <b/>
      <sz val="11"/>
      <color indexed="51"/>
      <name val="ＭＳ Ｐゴシック"/>
      <family val="3"/>
      <charset val="128"/>
    </font>
    <font>
      <b/>
      <sz val="11"/>
      <color indexed="30"/>
      <name val="ＭＳ Ｐゴシック"/>
      <family val="3"/>
      <charset val="128"/>
    </font>
    <font>
      <sz val="11"/>
      <color indexed="30"/>
      <name val="ＭＳ Ｐゴシック"/>
      <family val="3"/>
      <charset val="128"/>
    </font>
    <font>
      <sz val="12"/>
      <name val="游ゴシック"/>
      <family val="3"/>
      <charset val="128"/>
      <scheme val="minor"/>
    </font>
    <font>
      <sz val="10"/>
      <color rgb="FFFF0000"/>
      <name val="游ゴシック"/>
      <family val="3"/>
      <charset val="128"/>
      <scheme val="minor"/>
    </font>
    <font>
      <b/>
      <sz val="9"/>
      <color indexed="81"/>
      <name val="MS P ゴシック"/>
      <family val="3"/>
      <charset val="128"/>
    </font>
    <font>
      <sz val="9"/>
      <color indexed="81"/>
      <name val="MS P ゴシック"/>
      <family val="3"/>
      <charset val="128"/>
    </font>
    <font>
      <sz val="18"/>
      <color indexed="81"/>
      <name val="MS P ゴシック"/>
      <family val="3"/>
      <charset val="128"/>
    </font>
    <font>
      <sz val="8"/>
      <color rgb="FF333333"/>
      <name val="メイリオ"/>
      <family val="3"/>
      <charset val="128"/>
    </font>
    <font>
      <b/>
      <sz val="11"/>
      <color rgb="FF333333"/>
      <name val="メイリオ"/>
      <family val="3"/>
      <charset val="128"/>
    </font>
    <font>
      <sz val="72"/>
      <color rgb="FFFF0000"/>
      <name val="游ゴシック"/>
      <family val="3"/>
      <charset val="128"/>
      <scheme val="minor"/>
    </font>
    <font>
      <sz val="9"/>
      <color theme="1"/>
      <name val="游ゴシック"/>
      <family val="3"/>
      <charset val="128"/>
      <scheme val="minor"/>
    </font>
    <font>
      <b/>
      <sz val="22"/>
      <name val="游ゴシック"/>
      <family val="3"/>
      <charset val="128"/>
      <scheme val="minor"/>
    </font>
    <font>
      <sz val="10"/>
      <name val="游ゴシック"/>
      <family val="3"/>
      <charset val="128"/>
      <scheme val="minor"/>
    </font>
    <font>
      <sz val="11"/>
      <color rgb="FF0070C0"/>
      <name val="ＭＳ Ｐゴシック"/>
      <family val="3"/>
      <charset val="128"/>
    </font>
    <font>
      <b/>
      <sz val="12"/>
      <color rgb="FFFF0000"/>
      <name val="ＭＳ Ｐゴシック"/>
      <family val="3"/>
      <charset val="128"/>
    </font>
    <font>
      <b/>
      <sz val="11"/>
      <color rgb="FF0070C0"/>
      <name val="ＭＳ Ｐゴシック"/>
      <family val="3"/>
      <charset val="128"/>
    </font>
    <font>
      <sz val="8"/>
      <color indexed="8"/>
      <name val="ＭＳ Ｐゴシック"/>
      <family val="3"/>
      <charset val="128"/>
    </font>
    <font>
      <sz val="9.9499999999999993"/>
      <color rgb="FFFF0000"/>
      <name val="ＭＳ Ｐゴシック"/>
      <family val="3"/>
      <charset val="128"/>
    </font>
    <font>
      <b/>
      <sz val="11"/>
      <color theme="8" tint="0.39997558519241921"/>
      <name val="游ゴシック"/>
      <family val="3"/>
      <charset val="128"/>
      <scheme val="minor"/>
    </font>
    <font>
      <sz val="9"/>
      <name val="ＭＳ Ｐゴシック"/>
      <family val="3"/>
      <charset val="128"/>
    </font>
    <font>
      <sz val="20"/>
      <color theme="1"/>
      <name val="游ゴシック"/>
      <family val="3"/>
      <charset val="128"/>
      <scheme val="minor"/>
    </font>
    <font>
      <sz val="22"/>
      <color theme="1"/>
      <name val="游ゴシック"/>
      <family val="3"/>
      <charset val="128"/>
      <scheme val="minor"/>
    </font>
    <font>
      <sz val="11"/>
      <color rgb="FF333333"/>
      <name val="游ゴシック"/>
      <family val="3"/>
      <charset val="128"/>
      <scheme val="minor"/>
    </font>
    <font>
      <sz val="9"/>
      <name val="游ゴシック"/>
      <family val="3"/>
      <charset val="128"/>
      <scheme val="minor"/>
    </font>
    <font>
      <b/>
      <sz val="11"/>
      <name val="游ゴシック"/>
      <family val="3"/>
      <charset val="128"/>
      <scheme val="minor"/>
    </font>
    <font>
      <b/>
      <sz val="12"/>
      <color theme="1"/>
      <name val="游ゴシック"/>
      <family val="3"/>
      <charset val="128"/>
      <scheme val="minor"/>
    </font>
    <font>
      <sz val="8"/>
      <color theme="1"/>
      <name val="游ゴシック"/>
      <family val="3"/>
      <charset val="128"/>
      <scheme val="minor"/>
    </font>
    <font>
      <b/>
      <sz val="14"/>
      <color theme="1"/>
      <name val="ＭＳ Ｐゴシック"/>
      <family val="3"/>
      <charset val="128"/>
    </font>
    <font>
      <u/>
      <sz val="11"/>
      <name val="ＭＳ Ｐゴシック"/>
      <family val="3"/>
      <charset val="128"/>
    </font>
    <font>
      <sz val="11"/>
      <color rgb="FF7030A0"/>
      <name val="游ゴシック"/>
      <family val="3"/>
      <charset val="128"/>
      <scheme val="minor"/>
    </font>
    <font>
      <sz val="11"/>
      <color rgb="FF00B050"/>
      <name val="游ゴシック"/>
      <family val="3"/>
      <charset val="128"/>
      <scheme val="minor"/>
    </font>
    <font>
      <sz val="10"/>
      <color rgb="FF333333"/>
      <name val="游ゴシック"/>
      <family val="3"/>
      <charset val="128"/>
      <scheme val="minor"/>
    </font>
    <font>
      <b/>
      <sz val="11"/>
      <color rgb="FF7030A0"/>
      <name val="ＭＳ Ｐゴシック"/>
      <family val="3"/>
      <charset val="128"/>
    </font>
    <font>
      <b/>
      <sz val="11"/>
      <color rgb="FF7030A0"/>
      <name val="游ゴシック"/>
      <family val="3"/>
      <charset val="128"/>
      <scheme val="minor"/>
    </font>
    <font>
      <sz val="9"/>
      <color rgb="FFFF0000"/>
      <name val="游ゴシック"/>
      <family val="3"/>
      <charset val="128"/>
      <scheme val="minor"/>
    </font>
    <font>
      <b/>
      <sz val="12"/>
      <color rgb="FF0070C0"/>
      <name val="游ゴシック"/>
      <family val="3"/>
      <charset val="128"/>
      <scheme val="minor"/>
    </font>
    <font>
      <sz val="10"/>
      <color theme="1"/>
      <name val="游ゴシック"/>
      <family val="3"/>
      <charset val="128"/>
      <scheme val="minor"/>
    </font>
    <font>
      <sz val="10"/>
      <color rgb="FF000000"/>
      <name val="游ゴシック"/>
      <family val="3"/>
      <charset val="128"/>
      <scheme val="minor"/>
    </font>
    <font>
      <sz val="12"/>
      <color rgb="FF333333"/>
      <name val="游ゴシック"/>
      <family val="3"/>
      <charset val="128"/>
      <scheme val="minor"/>
    </font>
    <font>
      <b/>
      <sz val="12"/>
      <color indexed="10"/>
      <name val="ＭＳ Ｐゴシック"/>
      <family val="3"/>
      <charset val="128"/>
    </font>
    <font>
      <sz val="8"/>
      <name val="游ゴシック"/>
      <family val="3"/>
      <charset val="128"/>
      <scheme val="minor"/>
    </font>
    <font>
      <b/>
      <sz val="12"/>
      <color rgb="FF333333"/>
      <name val="游ゴシック"/>
      <family val="3"/>
      <charset val="128"/>
      <scheme val="minor"/>
    </font>
    <font>
      <b/>
      <sz val="12"/>
      <color rgb="FFFF0000"/>
      <name val="游ゴシック"/>
      <family val="3"/>
      <charset val="128"/>
      <scheme val="minor"/>
    </font>
    <font>
      <b/>
      <sz val="12"/>
      <color indexed="63"/>
      <name val="ＭＳ Ｐゴシック"/>
      <family val="3"/>
      <charset val="128"/>
    </font>
    <font>
      <b/>
      <sz val="12"/>
      <color rgb="FF333333"/>
      <name val="游ゴシック Light"/>
      <family val="3"/>
      <charset val="128"/>
      <scheme val="major"/>
    </font>
    <font>
      <b/>
      <sz val="11"/>
      <color indexed="40"/>
      <name val="ＭＳ Ｐゴシック"/>
      <family val="3"/>
      <charset val="128"/>
    </font>
    <font>
      <sz val="11"/>
      <color theme="9" tint="-0.499984740745262"/>
      <name val="游ゴシック"/>
      <family val="3"/>
      <charset val="128"/>
      <scheme val="minor"/>
    </font>
    <font>
      <u/>
      <sz val="11"/>
      <color theme="1"/>
      <name val="游ゴシック"/>
      <family val="3"/>
      <charset val="128"/>
      <scheme val="minor"/>
    </font>
    <font>
      <strike/>
      <sz val="11"/>
      <color theme="1"/>
      <name val="游ゴシック"/>
      <family val="3"/>
      <charset val="128"/>
      <scheme val="minor"/>
    </font>
    <font>
      <strike/>
      <sz val="11"/>
      <color theme="1"/>
      <name val="ＭＳ Ｐゴシック"/>
      <family val="3"/>
      <charset val="128"/>
    </font>
    <font>
      <strike/>
      <sz val="11"/>
      <name val="ＭＳ Ｐゴシック"/>
      <family val="3"/>
      <charset val="128"/>
    </font>
    <font>
      <sz val="22"/>
      <color rgb="FF0070C0"/>
      <name val="游ゴシック"/>
      <family val="3"/>
      <charset val="128"/>
      <scheme val="minor"/>
    </font>
    <font>
      <sz val="20"/>
      <color theme="9" tint="-0.499984740745262"/>
      <name val="游ゴシック"/>
      <family val="3"/>
      <charset val="128"/>
      <scheme val="minor"/>
    </font>
    <font>
      <b/>
      <sz val="11"/>
      <color theme="9" tint="-0.499984740745262"/>
      <name val="ＭＳ Ｐゴシック"/>
      <family val="3"/>
      <charset val="128"/>
    </font>
    <font>
      <sz val="12"/>
      <color theme="1"/>
      <name val="游ゴシック"/>
      <family val="3"/>
      <charset val="128"/>
      <scheme val="minor"/>
    </font>
    <font>
      <b/>
      <sz val="20"/>
      <color indexed="30"/>
      <name val="ＭＳ Ｐゴシック"/>
      <family val="3"/>
      <charset val="128"/>
    </font>
    <font>
      <sz val="20"/>
      <color indexed="8"/>
      <name val="ＭＳ Ｐゴシック"/>
      <family val="3"/>
      <charset val="128"/>
    </font>
    <font>
      <b/>
      <sz val="20"/>
      <color indexed="40"/>
      <name val="ＭＳ Ｐゴシック"/>
      <family val="3"/>
      <charset val="128"/>
    </font>
    <font>
      <sz val="11"/>
      <color theme="9" tint="-0.249977111117893"/>
      <name val="ＭＳ Ｐゴシック"/>
      <family val="3"/>
      <charset val="128"/>
    </font>
    <font>
      <b/>
      <sz val="16"/>
      <color rgb="FF00B050"/>
      <name val="游ゴシック"/>
      <family val="3"/>
      <charset val="128"/>
      <scheme val="minor"/>
    </font>
    <font>
      <b/>
      <sz val="16"/>
      <color rgb="FF00B0F0"/>
      <name val="游ゴシック"/>
      <family val="3"/>
      <charset val="128"/>
      <scheme val="minor"/>
    </font>
    <font>
      <b/>
      <sz val="11"/>
      <color rgb="FF00B0F0"/>
      <name val="游ゴシック"/>
      <family val="3"/>
      <charset val="128"/>
      <scheme val="minor"/>
    </font>
    <font>
      <b/>
      <sz val="19.95"/>
      <color rgb="FFFF0000"/>
      <name val="游ゴシック"/>
      <family val="3"/>
      <charset val="128"/>
      <scheme val="minor"/>
    </font>
    <font>
      <sz val="14"/>
      <color theme="1"/>
      <name val="游ゴシック"/>
      <family val="3"/>
      <charset val="128"/>
      <scheme val="minor"/>
    </font>
    <font>
      <b/>
      <sz val="16"/>
      <color indexed="30"/>
      <name val="ＭＳ Ｐゴシック"/>
      <family val="3"/>
      <charset val="128"/>
    </font>
    <font>
      <sz val="10.5"/>
      <color theme="1"/>
      <name val="ＭＳ ゴシック"/>
      <family val="3"/>
      <charset val="128"/>
    </font>
    <font>
      <b/>
      <sz val="14"/>
      <color indexed="10"/>
      <name val="ＭＳ Ｐゴシック"/>
      <family val="3"/>
      <charset val="128"/>
    </font>
    <font>
      <sz val="12"/>
      <color indexed="8"/>
      <name val="ＭＳ Ｐゴシック"/>
      <family val="3"/>
      <charset val="128"/>
    </font>
    <font>
      <b/>
      <sz val="14"/>
      <color rgb="FFFF0000"/>
      <name val="ＭＳ Ｐゴシック"/>
      <family val="3"/>
      <charset val="128"/>
    </font>
    <font>
      <b/>
      <sz val="12"/>
      <color indexed="8"/>
      <name val="ＭＳ Ｐゴシック"/>
      <family val="3"/>
      <charset val="128"/>
    </font>
    <font>
      <b/>
      <sz val="14"/>
      <name val="游ゴシック"/>
      <family val="3"/>
      <charset val="128"/>
      <scheme val="minor"/>
    </font>
    <font>
      <b/>
      <sz val="14"/>
      <color rgb="FFFF0000"/>
      <name val="游ゴシック"/>
      <family val="3"/>
      <charset val="128"/>
      <scheme val="minor"/>
    </font>
    <font>
      <sz val="9.9499999999999993"/>
      <name val="ＭＳ Ｐゴシック"/>
      <family val="3"/>
      <charset val="128"/>
    </font>
    <font>
      <b/>
      <sz val="14"/>
      <name val="ＭＳ Ｐ明朝"/>
      <family val="1"/>
      <charset val="128"/>
    </font>
    <font>
      <sz val="12"/>
      <name val="ＭＳ Ｐ明朝"/>
      <family val="1"/>
      <charset val="128"/>
    </font>
    <font>
      <sz val="9"/>
      <color indexed="8"/>
      <name val="ＭＳ Ｐゴシック"/>
      <family val="3"/>
      <charset val="128"/>
    </font>
    <font>
      <b/>
      <sz val="14"/>
      <color indexed="56"/>
      <name val="Arial"/>
      <family val="2"/>
    </font>
    <font>
      <b/>
      <sz val="14"/>
      <color indexed="56"/>
      <name val="ＭＳ ゴシック"/>
      <family val="3"/>
      <charset val="128"/>
    </font>
    <font>
      <sz val="10"/>
      <color indexed="56"/>
      <name val="Arial"/>
      <family val="2"/>
    </font>
    <font>
      <sz val="10"/>
      <color indexed="56"/>
      <name val="ＭＳ ゴシック"/>
      <family val="3"/>
      <charset val="128"/>
    </font>
    <font>
      <b/>
      <sz val="14"/>
      <color theme="4"/>
      <name val="游ゴシック"/>
      <family val="3"/>
      <charset val="128"/>
      <scheme val="minor"/>
    </font>
    <font>
      <b/>
      <sz val="20"/>
      <color rgb="FFFF0000"/>
      <name val="游ゴシック"/>
      <family val="3"/>
      <charset val="128"/>
      <scheme val="minor"/>
    </font>
    <font>
      <b/>
      <u/>
      <sz val="16"/>
      <color rgb="FFFF0000"/>
      <name val="游ゴシック"/>
      <family val="3"/>
      <charset val="128"/>
      <scheme val="minor"/>
    </font>
    <font>
      <b/>
      <sz val="16"/>
      <color rgb="FFFF0000"/>
      <name val="游ゴシック"/>
      <family val="3"/>
      <charset val="128"/>
      <scheme val="minor"/>
    </font>
    <font>
      <strike/>
      <sz val="11"/>
      <color rgb="FFFF0000"/>
      <name val="游ゴシック"/>
      <family val="3"/>
      <charset val="128"/>
      <scheme val="minor"/>
    </font>
    <font>
      <strike/>
      <sz val="11"/>
      <color rgb="FF333333"/>
      <name val="游ゴシック"/>
      <family val="3"/>
      <charset val="128"/>
      <scheme val="minor"/>
    </font>
    <font>
      <strike/>
      <sz val="11"/>
      <name val="游ゴシック"/>
      <family val="3"/>
      <charset val="128"/>
      <scheme val="minor"/>
    </font>
    <font>
      <sz val="8"/>
      <color rgb="FFFF0000"/>
      <name val="游ゴシック"/>
      <family val="3"/>
      <charset val="128"/>
      <scheme val="minor"/>
    </font>
    <font>
      <sz val="11"/>
      <color rgb="FF333333"/>
      <name val="ＭＳ Ｐゴシック"/>
      <family val="3"/>
      <charset val="128"/>
    </font>
    <font>
      <sz val="11"/>
      <color rgb="FF333333"/>
      <name val="メイリオ"/>
      <family val="3"/>
      <charset val="128"/>
    </font>
    <font>
      <b/>
      <sz val="22"/>
      <color indexed="81"/>
      <name val="MS P ゴシック"/>
      <family val="3"/>
      <charset val="128"/>
    </font>
    <font>
      <sz val="22"/>
      <color indexed="81"/>
      <name val="MS P ゴシック"/>
      <family val="3"/>
      <charset val="128"/>
    </font>
    <font>
      <b/>
      <sz val="11"/>
      <color indexed="63"/>
      <name val="ＭＳ Ｐゴシック"/>
      <family val="3"/>
      <charset val="128"/>
    </font>
    <font>
      <b/>
      <u/>
      <sz val="11"/>
      <color theme="1"/>
      <name val="游ゴシック"/>
      <family val="3"/>
      <charset val="128"/>
      <scheme val="minor"/>
    </font>
    <font>
      <b/>
      <sz val="10"/>
      <color indexed="8"/>
      <name val="ＭＳ Ｐゴシック"/>
      <family val="3"/>
      <charset val="128"/>
    </font>
    <font>
      <b/>
      <u/>
      <sz val="12"/>
      <color theme="1"/>
      <name val="游ゴシック"/>
      <family val="3"/>
      <charset val="128"/>
      <scheme val="minor"/>
    </font>
    <font>
      <strike/>
      <sz val="11"/>
      <color rgb="FF525252"/>
      <name val="游ゴシック"/>
      <family val="3"/>
      <charset val="128"/>
      <scheme val="minor"/>
    </font>
    <font>
      <b/>
      <u/>
      <sz val="16"/>
      <color theme="1"/>
      <name val="游ゴシック"/>
      <family val="3"/>
      <charset val="128"/>
      <scheme val="minor"/>
    </font>
    <font>
      <sz val="10"/>
      <color theme="1"/>
      <name val="Arial Unicode MS"/>
      <family val="2"/>
    </font>
    <font>
      <b/>
      <sz val="16"/>
      <name val="游ゴシック"/>
      <family val="3"/>
      <charset val="128"/>
      <scheme val="minor"/>
    </font>
    <font>
      <b/>
      <sz val="11"/>
      <color theme="1"/>
      <name val="ＭＳ Ｐゴシック"/>
      <family val="3"/>
      <charset val="128"/>
    </font>
    <font>
      <u/>
      <sz val="11"/>
      <color theme="10"/>
      <name val="ＭＳ Ｐゴシック"/>
      <family val="3"/>
      <charset val="128"/>
    </font>
    <font>
      <b/>
      <u/>
      <sz val="14"/>
      <color theme="1"/>
      <name val="游ゴシック"/>
      <family val="3"/>
      <charset val="128"/>
      <scheme val="minor"/>
    </font>
    <font>
      <sz val="9"/>
      <color indexed="10"/>
      <name val="ＭＳ Ｐゴシック"/>
      <family val="3"/>
      <charset val="128"/>
    </font>
  </fonts>
  <fills count="44">
    <fill>
      <patternFill patternType="none"/>
    </fill>
    <fill>
      <patternFill patternType="gray125"/>
    </fill>
    <fill>
      <patternFill patternType="solid">
        <fgColor indexed="43"/>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00B050"/>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rgb="FFFFFF99"/>
      </patternFill>
    </fill>
    <fill>
      <patternFill patternType="solid">
        <fgColor theme="8" tint="0.5899838251899777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92D050"/>
      </patternFill>
    </fill>
    <fill>
      <patternFill patternType="solid">
        <fgColor theme="6" tint="0.59999389629810485"/>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FFCC"/>
        <bgColor indexed="64"/>
      </patternFill>
    </fill>
    <fill>
      <patternFill patternType="solid">
        <fgColor theme="3" tint="0.79998168889431442"/>
        <bgColor indexed="64"/>
      </patternFill>
    </fill>
    <fill>
      <patternFill patternType="solid">
        <fgColor rgb="FF00B0F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1" tint="0.499984740745262"/>
        <bgColor indexed="64"/>
      </patternFill>
    </fill>
    <fill>
      <patternFill patternType="solid">
        <fgColor theme="4" tint="0.79998168889431442"/>
        <bgColor theme="4" tint="0.79998168889431442"/>
      </patternFill>
    </fill>
    <fill>
      <patternFill patternType="solid">
        <fgColor theme="8" tint="0.39997558519241921"/>
        <bgColor indexed="64"/>
      </patternFill>
    </fill>
    <fill>
      <patternFill patternType="solid">
        <fgColor theme="2"/>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0070C0"/>
        <bgColor indexed="64"/>
      </patternFill>
    </fill>
    <fill>
      <patternFill patternType="solid">
        <fgColor rgb="FF002060"/>
        <bgColor indexed="64"/>
      </patternFill>
    </fill>
    <fill>
      <patternFill patternType="solid">
        <fgColor rgb="FF7030A0"/>
        <bgColor indexed="64"/>
      </patternFill>
    </fill>
    <fill>
      <patternFill patternType="solid">
        <fgColor rgb="FFFF0000"/>
        <bgColor indexed="64"/>
      </patternFill>
    </fill>
    <fill>
      <patternFill patternType="solid">
        <fgColor theme="5" tint="0.39997558519241921"/>
        <bgColor indexed="64"/>
      </patternFill>
    </fill>
    <fill>
      <patternFill patternType="solid">
        <fgColor indexed="44"/>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hair">
        <color indexed="64"/>
      </left>
      <right style="thin">
        <color indexed="64"/>
      </right>
      <top style="hair">
        <color indexed="64"/>
      </top>
      <bottom style="hair">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rgb="FF000000"/>
      </left>
      <right/>
      <top style="thin">
        <color rgb="FF000000"/>
      </top>
      <bottom style="thin">
        <color indexed="64"/>
      </bottom>
      <diagonal/>
    </border>
    <border>
      <left style="thin">
        <color rgb="FF000000"/>
      </left>
      <right style="thin">
        <color rgb="FF000000"/>
      </right>
      <top/>
      <bottom/>
      <diagonal/>
    </border>
    <border>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right/>
      <top/>
      <bottom style="dotted">
        <color rgb="FF0A4466"/>
      </bottom>
      <diagonal/>
    </border>
    <border>
      <left style="thin">
        <color rgb="FF000000"/>
      </left>
      <right/>
      <top/>
      <bottom/>
      <diagonal/>
    </border>
    <border>
      <left/>
      <right/>
      <top/>
      <bottom style="thin">
        <color rgb="FF000000"/>
      </bottom>
      <diagonal/>
    </border>
    <border>
      <left style="thin">
        <color indexed="64"/>
      </left>
      <right style="thin">
        <color rgb="FF000000"/>
      </right>
      <top style="thin">
        <color rgb="FF000000"/>
      </top>
      <bottom style="thin">
        <color indexed="64"/>
      </bottom>
      <diagonal/>
    </border>
    <border>
      <left/>
      <right/>
      <top style="thin">
        <color indexed="64"/>
      </top>
      <bottom/>
      <diagonal/>
    </border>
    <border>
      <left style="thin">
        <color indexed="64"/>
      </left>
      <right style="thin">
        <color theme="0"/>
      </right>
      <top style="thin">
        <color indexed="64"/>
      </top>
      <bottom style="thin">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style="hair">
        <color indexed="64"/>
      </left>
      <right style="thin">
        <color indexed="64"/>
      </right>
      <top/>
      <bottom style="hair">
        <color indexed="64"/>
      </bottom>
      <diagonal/>
    </border>
    <border>
      <left style="thin">
        <color indexed="64"/>
      </left>
      <right style="thin">
        <color indexed="64"/>
      </right>
      <top style="thin">
        <color rgb="FF000000"/>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indexed="8"/>
      </left>
      <right style="thin">
        <color indexed="8"/>
      </right>
      <top/>
      <bottom style="thin">
        <color indexed="8"/>
      </bottom>
      <diagonal/>
    </border>
    <border>
      <left/>
      <right style="thin">
        <color indexed="64"/>
      </right>
      <top/>
      <bottom/>
      <diagonal/>
    </border>
  </borders>
  <cellStyleXfs count="8">
    <xf numFmtId="0" fontId="0" fillId="0" borderId="0">
      <alignment vertical="center"/>
    </xf>
    <xf numFmtId="0" fontId="1" fillId="0" borderId="0">
      <alignment vertical="center"/>
    </xf>
    <xf numFmtId="0" fontId="10" fillId="0" borderId="0"/>
    <xf numFmtId="38" fontId="7" fillId="0" borderId="0" applyFont="0" applyFill="0" applyBorder="0" applyAlignment="0" applyProtection="0">
      <alignment vertical="center"/>
    </xf>
    <xf numFmtId="0" fontId="31" fillId="0" borderId="0">
      <alignment vertical="center"/>
    </xf>
    <xf numFmtId="0" fontId="47" fillId="0" borderId="0" applyNumberFormat="0" applyFill="0" applyBorder="0" applyAlignment="0" applyProtection="0">
      <alignment vertical="center"/>
    </xf>
    <xf numFmtId="0" fontId="1" fillId="0" borderId="0">
      <alignment vertical="center"/>
    </xf>
    <xf numFmtId="0" fontId="159" fillId="0" borderId="0" applyNumberFormat="0" applyFill="0" applyBorder="0" applyAlignment="0" applyProtection="0">
      <alignment vertical="top"/>
      <protection locked="0"/>
    </xf>
  </cellStyleXfs>
  <cellXfs count="2289">
    <xf numFmtId="0" fontId="0" fillId="0" borderId="0" xfId="0">
      <alignment vertical="center"/>
    </xf>
    <xf numFmtId="0" fontId="2" fillId="2" borderId="1" xfId="1" applyFont="1" applyFill="1" applyBorder="1" applyAlignment="1">
      <alignment horizontal="center" vertical="center"/>
    </xf>
    <xf numFmtId="0" fontId="2" fillId="0" borderId="1" xfId="1" applyFont="1" applyBorder="1" applyAlignment="1">
      <alignment horizontal="center" vertical="center" shrinkToFit="1"/>
    </xf>
    <xf numFmtId="176" fontId="1" fillId="0" borderId="0" xfId="1" applyNumberFormat="1" applyAlignment="1">
      <alignment horizontal="right" vertical="center"/>
    </xf>
    <xf numFmtId="0" fontId="5" fillId="2" borderId="2" xfId="1" applyFont="1" applyFill="1" applyBorder="1" applyAlignment="1">
      <alignment horizontal="center" vertical="center"/>
    </xf>
    <xf numFmtId="0" fontId="5" fillId="2" borderId="3" xfId="1" applyFont="1" applyFill="1" applyBorder="1" applyAlignment="1">
      <alignment horizontal="center" vertical="center"/>
    </xf>
    <xf numFmtId="0" fontId="5" fillId="2" borderId="4" xfId="1" applyFont="1" applyFill="1" applyBorder="1" applyAlignment="1">
      <alignment horizontal="center" vertical="center"/>
    </xf>
    <xf numFmtId="177" fontId="5" fillId="0" borderId="1" xfId="1" applyNumberFormat="1" applyFont="1" applyBorder="1">
      <alignment vertical="center"/>
    </xf>
    <xf numFmtId="0" fontId="1" fillId="0" borderId="0" xfId="1" applyAlignment="1">
      <alignment horizontal="center" vertical="center"/>
    </xf>
    <xf numFmtId="0" fontId="1" fillId="0" borderId="0" xfId="1">
      <alignment vertical="center"/>
    </xf>
    <xf numFmtId="0" fontId="1" fillId="0" borderId="0" xfId="1" applyAlignment="1">
      <alignment horizontal="right" vertical="center"/>
    </xf>
    <xf numFmtId="178" fontId="1" fillId="0" borderId="0" xfId="1" applyNumberFormat="1">
      <alignment vertical="center"/>
    </xf>
    <xf numFmtId="178" fontId="1" fillId="0" borderId="0" xfId="1" applyNumberFormat="1" applyAlignment="1">
      <alignment horizontal="center" vertical="center"/>
    </xf>
    <xf numFmtId="0" fontId="2" fillId="0" borderId="1" xfId="1" applyFont="1" applyBorder="1" applyAlignment="1">
      <alignment horizontal="center" vertical="center"/>
    </xf>
    <xf numFmtId="177" fontId="1" fillId="0" borderId="0" xfId="1" applyNumberFormat="1" applyAlignment="1">
      <alignment horizontal="right"/>
    </xf>
    <xf numFmtId="177" fontId="1" fillId="0" borderId="0" xfId="1" applyNumberFormat="1" applyAlignment="1">
      <alignment horizontal="right" vertical="center"/>
    </xf>
    <xf numFmtId="179" fontId="2" fillId="0" borderId="1" xfId="1" applyNumberFormat="1" applyFont="1" applyBorder="1" applyAlignment="1">
      <alignment horizontal="center" vertical="center"/>
    </xf>
    <xf numFmtId="3" fontId="1" fillId="0" borderId="1" xfId="1" applyNumberFormat="1" applyBorder="1" applyAlignment="1">
      <alignment horizontal="center" vertical="center"/>
    </xf>
    <xf numFmtId="0" fontId="1" fillId="0" borderId="1" xfId="1" applyBorder="1" applyAlignment="1">
      <alignment horizontal="center" vertical="center"/>
    </xf>
    <xf numFmtId="176" fontId="1" fillId="0" borderId="1" xfId="1" applyNumberFormat="1" applyBorder="1" applyAlignment="1">
      <alignment horizontal="right" vertical="center"/>
    </xf>
    <xf numFmtId="177" fontId="1" fillId="0" borderId="1" xfId="1" applyNumberFormat="1" applyBorder="1" applyAlignment="1">
      <alignment horizontal="right" vertical="center"/>
    </xf>
    <xf numFmtId="177" fontId="1" fillId="0" borderId="2" xfId="1" applyNumberFormat="1" applyBorder="1" applyAlignment="1">
      <alignment horizontal="right" vertical="center"/>
    </xf>
    <xf numFmtId="0" fontId="1" fillId="0" borderId="2" xfId="1" applyBorder="1" applyAlignment="1">
      <alignment horizontal="center" vertical="center"/>
    </xf>
    <xf numFmtId="178" fontId="1" fillId="0" borderId="1" xfId="1" applyNumberFormat="1" applyBorder="1" applyAlignment="1">
      <alignment horizontal="center" vertical="center"/>
    </xf>
    <xf numFmtId="0" fontId="1" fillId="0" borderId="1" xfId="1" applyBorder="1" applyAlignment="1">
      <alignment horizontal="left" vertical="center"/>
    </xf>
    <xf numFmtId="0" fontId="6" fillId="0" borderId="1" xfId="1" applyFont="1" applyBorder="1" applyAlignment="1">
      <alignment horizontal="center" vertical="center"/>
    </xf>
    <xf numFmtId="0" fontId="1" fillId="0" borderId="1" xfId="1" applyBorder="1">
      <alignment vertical="center"/>
    </xf>
    <xf numFmtId="0" fontId="1" fillId="0" borderId="1" xfId="1" applyBorder="1" applyAlignment="1">
      <alignment horizontal="right" vertical="center"/>
    </xf>
    <xf numFmtId="0" fontId="7" fillId="0" borderId="1" xfId="1" applyFont="1" applyBorder="1" applyAlignment="1">
      <alignment horizontal="left" vertical="center"/>
    </xf>
    <xf numFmtId="56" fontId="1" fillId="0" borderId="1" xfId="1" applyNumberFormat="1" applyBorder="1" applyAlignment="1">
      <alignment horizontal="center" vertical="center"/>
    </xf>
    <xf numFmtId="180" fontId="1" fillId="0" borderId="1" xfId="1" applyNumberFormat="1" applyBorder="1" applyAlignment="1">
      <alignment horizontal="center" vertical="center"/>
    </xf>
    <xf numFmtId="0" fontId="1" fillId="0" borderId="5" xfId="1" applyBorder="1" applyAlignment="1">
      <alignment horizontal="center" vertical="center"/>
    </xf>
    <xf numFmtId="178" fontId="1" fillId="0" borderId="1" xfId="1" applyNumberFormat="1" applyBorder="1">
      <alignment vertical="center"/>
    </xf>
    <xf numFmtId="0" fontId="1" fillId="3" borderId="1" xfId="1" applyFill="1" applyBorder="1" applyAlignment="1">
      <alignment horizontal="center" vertical="center"/>
    </xf>
    <xf numFmtId="3" fontId="1" fillId="3" borderId="1" xfId="1" applyNumberFormat="1" applyFill="1" applyBorder="1" applyAlignment="1">
      <alignment horizontal="center" vertical="center"/>
    </xf>
    <xf numFmtId="0" fontId="1" fillId="3" borderId="1" xfId="1" applyFill="1" applyBorder="1">
      <alignment vertical="center"/>
    </xf>
    <xf numFmtId="177" fontId="1" fillId="3" borderId="1" xfId="1" applyNumberFormat="1" applyFill="1" applyBorder="1" applyAlignment="1">
      <alignment horizontal="right" vertical="center"/>
    </xf>
    <xf numFmtId="0" fontId="1" fillId="3" borderId="1" xfId="1" applyFill="1" applyBorder="1" applyAlignment="1">
      <alignment horizontal="right" vertical="center"/>
    </xf>
    <xf numFmtId="0" fontId="1" fillId="3" borderId="5" xfId="1" applyFill="1" applyBorder="1" applyAlignment="1">
      <alignment horizontal="center" vertical="center"/>
    </xf>
    <xf numFmtId="178" fontId="1" fillId="3" borderId="1" xfId="1" applyNumberFormat="1" applyFill="1" applyBorder="1">
      <alignment vertical="center"/>
    </xf>
    <xf numFmtId="178" fontId="1" fillId="3" borderId="1" xfId="1" applyNumberFormat="1" applyFill="1" applyBorder="1" applyAlignment="1">
      <alignment horizontal="center" vertical="center"/>
    </xf>
    <xf numFmtId="0" fontId="1" fillId="3" borderId="0" xfId="1" applyFill="1">
      <alignment vertical="center"/>
    </xf>
    <xf numFmtId="0" fontId="6" fillId="3" borderId="1" xfId="1" applyFont="1" applyFill="1" applyBorder="1" applyAlignment="1">
      <alignment horizontal="center" vertical="center"/>
    </xf>
    <xf numFmtId="56" fontId="1" fillId="3" borderId="1" xfId="1" applyNumberFormat="1" applyFill="1" applyBorder="1" applyAlignment="1">
      <alignment horizontal="center" vertical="center"/>
    </xf>
    <xf numFmtId="0" fontId="8" fillId="2" borderId="1" xfId="1" applyFont="1" applyFill="1" applyBorder="1" applyAlignment="1">
      <alignment horizontal="center" vertical="center"/>
    </xf>
    <xf numFmtId="0" fontId="8" fillId="0" borderId="1" xfId="1" applyFont="1" applyBorder="1" applyAlignment="1">
      <alignment horizontal="center" vertical="center" shrinkToFit="1"/>
    </xf>
    <xf numFmtId="0" fontId="8" fillId="0" borderId="1" xfId="1" applyFont="1" applyBorder="1" applyAlignment="1">
      <alignment horizontal="center" vertical="center"/>
    </xf>
    <xf numFmtId="179" fontId="8" fillId="0" borderId="1" xfId="1" applyNumberFormat="1" applyFont="1" applyBorder="1" applyAlignment="1">
      <alignment horizontal="center" vertical="center"/>
    </xf>
    <xf numFmtId="180" fontId="1" fillId="0" borderId="0" xfId="1" applyNumberFormat="1" applyAlignment="1">
      <alignment horizontal="center" vertical="center"/>
    </xf>
    <xf numFmtId="180" fontId="1" fillId="0" borderId="0" xfId="1" applyNumberFormat="1">
      <alignment vertical="center"/>
    </xf>
    <xf numFmtId="49" fontId="1" fillId="0" borderId="1" xfId="1" applyNumberFormat="1" applyBorder="1" applyAlignment="1">
      <alignment horizontal="left" vertical="center"/>
    </xf>
    <xf numFmtId="38" fontId="1" fillId="0" borderId="1" xfId="1" applyNumberFormat="1" applyBorder="1" applyAlignment="1">
      <alignment horizontal="right" vertical="center"/>
    </xf>
    <xf numFmtId="3" fontId="9" fillId="0" borderId="1" xfId="1" applyNumberFormat="1" applyFont="1" applyBorder="1" applyAlignment="1">
      <alignment horizontal="center" vertical="center"/>
    </xf>
    <xf numFmtId="0" fontId="9" fillId="0" borderId="1" xfId="1" applyFont="1" applyBorder="1">
      <alignment vertical="center"/>
    </xf>
    <xf numFmtId="0" fontId="9" fillId="0" borderId="1" xfId="1" applyFont="1" applyBorder="1" applyAlignment="1">
      <alignment horizontal="center" vertical="center"/>
    </xf>
    <xf numFmtId="38" fontId="9" fillId="0" borderId="1" xfId="1" applyNumberFormat="1" applyFont="1" applyBorder="1" applyAlignment="1">
      <alignment horizontal="right" vertical="center"/>
    </xf>
    <xf numFmtId="0" fontId="9" fillId="0" borderId="2" xfId="1" applyFont="1" applyBorder="1" applyAlignment="1">
      <alignment horizontal="center" vertical="center"/>
    </xf>
    <xf numFmtId="0" fontId="9" fillId="0" borderId="1" xfId="1" applyFont="1" applyBorder="1" applyAlignment="1">
      <alignment horizontal="left" vertical="center"/>
    </xf>
    <xf numFmtId="180" fontId="9" fillId="0" borderId="1" xfId="1" applyNumberFormat="1" applyFont="1" applyBorder="1" applyAlignment="1">
      <alignment horizontal="center" vertical="center"/>
    </xf>
    <xf numFmtId="56" fontId="9" fillId="0" borderId="1" xfId="1" applyNumberFormat="1" applyFont="1" applyBorder="1" applyAlignment="1">
      <alignment horizontal="center" vertical="center"/>
    </xf>
    <xf numFmtId="178" fontId="9" fillId="0" borderId="1" xfId="1" applyNumberFormat="1" applyFont="1" applyBorder="1" applyAlignment="1">
      <alignment horizontal="center" vertical="center"/>
    </xf>
    <xf numFmtId="0" fontId="9" fillId="0" borderId="0" xfId="1" applyFont="1" applyAlignment="1">
      <alignment horizontal="center" vertical="center"/>
    </xf>
    <xf numFmtId="49" fontId="9" fillId="0" borderId="1" xfId="1" applyNumberFormat="1" applyFont="1" applyBorder="1" applyAlignment="1">
      <alignment horizontal="left" vertical="center"/>
    </xf>
    <xf numFmtId="49" fontId="10" fillId="0" borderId="1" xfId="1" applyNumberFormat="1" applyFont="1" applyBorder="1">
      <alignment vertical="center"/>
    </xf>
    <xf numFmtId="38" fontId="9" fillId="0" borderId="1" xfId="1" applyNumberFormat="1" applyFont="1" applyBorder="1">
      <alignment vertical="center"/>
    </xf>
    <xf numFmtId="3" fontId="11" fillId="0" borderId="1" xfId="1" applyNumberFormat="1" applyFont="1" applyBorder="1" applyAlignment="1">
      <alignment horizontal="center" vertical="center"/>
    </xf>
    <xf numFmtId="49" fontId="11" fillId="0" borderId="1" xfId="1" applyNumberFormat="1" applyFont="1" applyBorder="1" applyAlignment="1">
      <alignment horizontal="left" vertical="center"/>
    </xf>
    <xf numFmtId="0" fontId="11" fillId="4" borderId="1" xfId="1" applyFont="1" applyFill="1" applyBorder="1" applyAlignment="1">
      <alignment horizontal="center" vertical="center"/>
    </xf>
    <xf numFmtId="0" fontId="11" fillId="0" borderId="1" xfId="1" applyFont="1" applyBorder="1" applyAlignment="1">
      <alignment horizontal="left" vertical="center"/>
    </xf>
    <xf numFmtId="0" fontId="9" fillId="0" borderId="1" xfId="2" applyFont="1" applyBorder="1" applyAlignment="1">
      <alignment horizontal="left" vertical="center"/>
    </xf>
    <xf numFmtId="3" fontId="9" fillId="0" borderId="1" xfId="1" applyNumberFormat="1" applyFont="1" applyBorder="1" applyAlignment="1">
      <alignment horizontal="center" vertical="center" shrinkToFit="1"/>
    </xf>
    <xf numFmtId="180" fontId="9" fillId="0" borderId="6" xfId="1" applyNumberFormat="1" applyFont="1" applyBorder="1" applyAlignment="1">
      <alignment horizontal="center" vertical="center"/>
    </xf>
    <xf numFmtId="178" fontId="9" fillId="0" borderId="0" xfId="1" applyNumberFormat="1" applyFont="1" applyAlignment="1">
      <alignment horizontal="center" vertical="center"/>
    </xf>
    <xf numFmtId="0" fontId="2" fillId="2" borderId="1" xfId="1" applyFont="1" applyFill="1" applyBorder="1" applyAlignment="1">
      <alignment horizontal="center" vertical="center"/>
    </xf>
    <xf numFmtId="181" fontId="12" fillId="0" borderId="1" xfId="1" applyNumberFormat="1" applyFont="1" applyBorder="1">
      <alignment vertical="center"/>
    </xf>
    <xf numFmtId="3" fontId="13" fillId="5" borderId="1" xfId="1" applyNumberFormat="1" applyFont="1" applyFill="1" applyBorder="1" applyAlignment="1">
      <alignment horizontal="center" vertical="center"/>
    </xf>
    <xf numFmtId="5" fontId="14" fillId="0" borderId="1" xfId="1" applyNumberFormat="1" applyFont="1" applyBorder="1" applyAlignment="1">
      <alignment horizontal="right" vertical="center"/>
    </xf>
    <xf numFmtId="49" fontId="2" fillId="0" borderId="1" xfId="1" applyNumberFormat="1" applyFont="1" applyBorder="1" applyAlignment="1">
      <alignment horizontal="center" vertical="center"/>
    </xf>
    <xf numFmtId="56" fontId="1" fillId="0" borderId="0" xfId="1" applyNumberFormat="1">
      <alignment vertical="center"/>
    </xf>
    <xf numFmtId="38" fontId="14" fillId="0" borderId="7" xfId="1" applyNumberFormat="1" applyFont="1" applyBorder="1" applyAlignment="1">
      <alignment horizontal="left" vertical="center"/>
    </xf>
    <xf numFmtId="38" fontId="14" fillId="0" borderId="8" xfId="1" applyNumberFormat="1" applyFont="1" applyBorder="1" applyAlignment="1">
      <alignment horizontal="left" vertical="center"/>
    </xf>
    <xf numFmtId="38" fontId="14" fillId="0" borderId="9" xfId="1" applyNumberFormat="1" applyFont="1" applyBorder="1" applyAlignment="1">
      <alignment horizontal="left" vertical="center"/>
    </xf>
    <xf numFmtId="38" fontId="14" fillId="0" borderId="10" xfId="1" applyNumberFormat="1" applyFont="1" applyBorder="1" applyAlignment="1">
      <alignment horizontal="left" vertical="center"/>
    </xf>
    <xf numFmtId="38" fontId="1" fillId="0" borderId="0" xfId="1" applyNumberFormat="1">
      <alignment vertical="center"/>
    </xf>
    <xf numFmtId="3" fontId="1" fillId="0" borderId="0" xfId="1" applyNumberFormat="1">
      <alignment vertical="center"/>
    </xf>
    <xf numFmtId="0" fontId="2" fillId="0" borderId="0" xfId="1" applyFont="1" applyAlignment="1">
      <alignment horizontal="center" vertical="center"/>
    </xf>
    <xf numFmtId="179" fontId="2" fillId="0" borderId="0" xfId="1" applyNumberFormat="1" applyFont="1" applyAlignment="1">
      <alignment horizontal="center" vertical="center"/>
    </xf>
    <xf numFmtId="0" fontId="1" fillId="5" borderId="0" xfId="1" applyFill="1">
      <alignment vertical="center"/>
    </xf>
    <xf numFmtId="0" fontId="15" fillId="0" borderId="0" xfId="1" applyFont="1">
      <alignment vertical="center"/>
    </xf>
    <xf numFmtId="182" fontId="1" fillId="0" borderId="0" xfId="1" applyNumberFormat="1" applyAlignment="1">
      <alignment horizontal="center" vertical="center"/>
    </xf>
    <xf numFmtId="0" fontId="13" fillId="6" borderId="1" xfId="1" applyFont="1" applyFill="1" applyBorder="1" applyAlignment="1">
      <alignment horizontal="center" vertical="center"/>
    </xf>
    <xf numFmtId="0" fontId="1" fillId="0" borderId="11" xfId="1" applyBorder="1" applyAlignment="1">
      <alignment horizontal="center" vertical="center"/>
    </xf>
    <xf numFmtId="0" fontId="1" fillId="0" borderId="12" xfId="1" applyBorder="1" applyAlignment="1">
      <alignment horizontal="center" vertical="center"/>
    </xf>
    <xf numFmtId="177" fontId="7" fillId="0" borderId="1" xfId="1" applyNumberFormat="1" applyFont="1" applyBorder="1">
      <alignment vertical="center"/>
    </xf>
    <xf numFmtId="38" fontId="1" fillId="0" borderId="1" xfId="1" applyNumberFormat="1" applyBorder="1">
      <alignment vertical="center"/>
    </xf>
    <xf numFmtId="0" fontId="16" fillId="7" borderId="9" xfId="2" applyFont="1" applyFill="1" applyBorder="1" applyAlignment="1">
      <alignment horizontal="center" vertical="center"/>
    </xf>
    <xf numFmtId="0" fontId="16" fillId="7" borderId="13" xfId="2" applyFont="1" applyFill="1" applyBorder="1" applyAlignment="1">
      <alignment horizontal="center" vertical="center"/>
    </xf>
    <xf numFmtId="0" fontId="16" fillId="7" borderId="10" xfId="2" applyFont="1" applyFill="1" applyBorder="1" applyAlignment="1">
      <alignment horizontal="center" vertical="center"/>
    </xf>
    <xf numFmtId="0" fontId="17" fillId="0" borderId="1" xfId="2" applyFont="1" applyBorder="1" applyAlignment="1">
      <alignment horizontal="center" vertical="center"/>
    </xf>
    <xf numFmtId="0" fontId="17" fillId="0" borderId="1" xfId="2" applyFont="1" applyBorder="1" applyAlignment="1">
      <alignment vertical="center"/>
    </xf>
    <xf numFmtId="177" fontId="18" fillId="0" borderId="1" xfId="1" applyNumberFormat="1" applyFont="1" applyBorder="1">
      <alignment vertical="center"/>
    </xf>
    <xf numFmtId="177" fontId="18" fillId="0" borderId="1" xfId="1" applyNumberFormat="1" applyFont="1" applyBorder="1" applyAlignment="1"/>
    <xf numFmtId="0" fontId="17" fillId="0" borderId="1" xfId="2" applyFont="1" applyBorder="1" applyAlignment="1">
      <alignment horizontal="left" vertical="center"/>
    </xf>
    <xf numFmtId="0" fontId="1" fillId="8" borderId="12" xfId="1" applyFill="1" applyBorder="1" applyAlignment="1">
      <alignment horizontal="center" vertical="center"/>
    </xf>
    <xf numFmtId="0" fontId="13" fillId="0" borderId="1" xfId="1" applyFont="1" applyBorder="1" applyAlignment="1">
      <alignment horizontal="center" vertical="center"/>
    </xf>
    <xf numFmtId="3" fontId="7" fillId="0" borderId="1" xfId="1" applyNumberFormat="1" applyFont="1" applyBorder="1" applyAlignment="1">
      <alignment horizontal="center" vertical="center"/>
    </xf>
    <xf numFmtId="0" fontId="10" fillId="0" borderId="1" xfId="2" applyBorder="1" applyAlignment="1">
      <alignment horizontal="left"/>
    </xf>
    <xf numFmtId="0" fontId="10" fillId="0" borderId="1" xfId="2" applyBorder="1" applyAlignment="1">
      <alignment horizontal="center" vertical="center"/>
    </xf>
    <xf numFmtId="0" fontId="10" fillId="0" borderId="1" xfId="2" applyBorder="1" applyAlignment="1">
      <alignment vertical="center"/>
    </xf>
    <xf numFmtId="177" fontId="9" fillId="0" borderId="1" xfId="1" applyNumberFormat="1" applyFont="1" applyBorder="1">
      <alignment vertical="center"/>
    </xf>
    <xf numFmtId="56" fontId="11" fillId="0" borderId="1" xfId="1" applyNumberFormat="1" applyFont="1" applyBorder="1" applyAlignment="1">
      <alignment horizontal="center" vertical="center"/>
    </xf>
    <xf numFmtId="3" fontId="10" fillId="0" borderId="1" xfId="1" applyNumberFormat="1" applyFont="1" applyBorder="1" applyAlignment="1">
      <alignment horizontal="center" vertical="center"/>
    </xf>
    <xf numFmtId="0" fontId="10" fillId="0" borderId="1" xfId="1" applyFont="1" applyBorder="1" applyAlignment="1">
      <alignment horizontal="center" vertical="center"/>
    </xf>
    <xf numFmtId="177" fontId="9" fillId="0" borderId="1" xfId="1" applyNumberFormat="1" applyFont="1" applyBorder="1" applyAlignment="1">
      <alignment horizontal="right" vertical="center"/>
    </xf>
    <xf numFmtId="0" fontId="1" fillId="8" borderId="0" xfId="1" applyFill="1" applyAlignment="1">
      <alignment horizontal="center" vertical="center"/>
    </xf>
    <xf numFmtId="182" fontId="10" fillId="0" borderId="1" xfId="2" applyNumberFormat="1" applyBorder="1" applyAlignment="1">
      <alignment horizontal="center" vertical="center"/>
    </xf>
    <xf numFmtId="38" fontId="10" fillId="0" borderId="1" xfId="1" applyNumberFormat="1" applyFont="1" applyBorder="1">
      <alignment vertical="center"/>
    </xf>
    <xf numFmtId="0" fontId="18" fillId="0" borderId="1" xfId="1" applyFont="1" applyBorder="1" applyAlignment="1">
      <alignment horizontal="center" vertical="center"/>
    </xf>
    <xf numFmtId="177" fontId="1" fillId="0" borderId="1" xfId="1" applyNumberFormat="1" applyBorder="1">
      <alignment vertical="center"/>
    </xf>
    <xf numFmtId="177" fontId="1" fillId="0" borderId="1" xfId="1" applyNumberFormat="1" applyBorder="1" applyAlignment="1"/>
    <xf numFmtId="0" fontId="10" fillId="0" borderId="1" xfId="2" applyBorder="1" applyAlignment="1">
      <alignment horizontal="left" vertical="center"/>
    </xf>
    <xf numFmtId="181" fontId="19" fillId="5" borderId="1" xfId="1" applyNumberFormat="1" applyFont="1" applyFill="1" applyBorder="1" applyAlignment="1">
      <alignment horizontal="right" vertical="center"/>
    </xf>
    <xf numFmtId="0" fontId="20" fillId="0" borderId="1" xfId="1" applyFont="1" applyBorder="1">
      <alignment vertical="center"/>
    </xf>
    <xf numFmtId="0" fontId="20" fillId="0" borderId="1" xfId="1" applyFont="1" applyBorder="1" applyAlignment="1">
      <alignment horizontal="center" vertical="center"/>
    </xf>
    <xf numFmtId="177" fontId="20" fillId="0" borderId="2" xfId="1" applyNumberFormat="1" applyFont="1" applyBorder="1">
      <alignment vertical="center"/>
    </xf>
    <xf numFmtId="177" fontId="20" fillId="0" borderId="1" xfId="1" applyNumberFormat="1" applyFont="1" applyBorder="1">
      <alignment vertical="center"/>
    </xf>
    <xf numFmtId="0" fontId="20" fillId="0" borderId="14" xfId="1" applyFont="1" applyBorder="1" applyAlignment="1">
      <alignment horizontal="center" vertical="center"/>
    </xf>
    <xf numFmtId="177" fontId="20" fillId="0" borderId="14" xfId="1" applyNumberFormat="1" applyFont="1" applyBorder="1">
      <alignment vertical="center"/>
    </xf>
    <xf numFmtId="177" fontId="20" fillId="0" borderId="9" xfId="1" applyNumberFormat="1" applyFont="1" applyBorder="1">
      <alignment vertical="center"/>
    </xf>
    <xf numFmtId="0" fontId="1" fillId="0" borderId="14" xfId="1" applyBorder="1">
      <alignment vertical="center"/>
    </xf>
    <xf numFmtId="0" fontId="1" fillId="0" borderId="1" xfId="1" applyBorder="1" applyAlignment="1">
      <alignment vertical="center" wrapText="1"/>
    </xf>
    <xf numFmtId="177" fontId="1" fillId="0" borderId="0" xfId="1" applyNumberFormat="1">
      <alignment vertical="center"/>
    </xf>
    <xf numFmtId="3" fontId="1" fillId="0" borderId="1" xfId="1" applyNumberFormat="1" applyBorder="1" applyAlignment="1">
      <alignment horizontal="right" vertical="center"/>
    </xf>
    <xf numFmtId="49" fontId="20" fillId="0" borderId="1" xfId="1" applyNumberFormat="1" applyFont="1" applyBorder="1">
      <alignment vertical="center"/>
    </xf>
    <xf numFmtId="38" fontId="20" fillId="0" borderId="1" xfId="1" applyNumberFormat="1" applyFont="1" applyBorder="1" applyAlignment="1">
      <alignment horizontal="right" vertical="center"/>
    </xf>
    <xf numFmtId="0" fontId="20" fillId="0" borderId="1" xfId="1" applyFont="1" applyBorder="1" applyAlignment="1">
      <alignment horizontal="left" vertical="center"/>
    </xf>
    <xf numFmtId="0" fontId="9" fillId="3" borderId="1" xfId="1" applyFont="1" applyFill="1" applyBorder="1" applyAlignment="1">
      <alignment horizontal="left" vertical="center"/>
    </xf>
    <xf numFmtId="38" fontId="9" fillId="0" borderId="1" xfId="3" applyFont="1" applyBorder="1" applyAlignment="1">
      <alignment horizontal="right" vertical="center"/>
    </xf>
    <xf numFmtId="0" fontId="11" fillId="0" borderId="1" xfId="1" applyFont="1" applyBorder="1" applyAlignment="1">
      <alignment horizontal="center" vertical="center"/>
    </xf>
    <xf numFmtId="180" fontId="1" fillId="4" borderId="1" xfId="1" applyNumberFormat="1" applyFill="1" applyBorder="1" applyAlignment="1">
      <alignment horizontal="center" vertical="center"/>
    </xf>
    <xf numFmtId="176" fontId="1" fillId="0" borderId="1" xfId="1" applyNumberFormat="1" applyBorder="1" applyAlignment="1">
      <alignment horizontal="center" vertical="center"/>
    </xf>
    <xf numFmtId="176" fontId="9" fillId="0" borderId="1" xfId="1" applyNumberFormat="1" applyFont="1" applyBorder="1" applyAlignment="1">
      <alignment horizontal="center" vertical="center"/>
    </xf>
    <xf numFmtId="38" fontId="7" fillId="0" borderId="2" xfId="1" applyNumberFormat="1" applyFont="1" applyBorder="1" applyAlignment="1">
      <alignment horizontal="right" vertical="center"/>
    </xf>
    <xf numFmtId="0" fontId="7" fillId="0" borderId="2" xfId="1" applyFont="1" applyBorder="1" applyAlignment="1">
      <alignment horizontal="center" vertical="center"/>
    </xf>
    <xf numFmtId="176" fontId="10" fillId="0" borderId="1" xfId="1" applyNumberFormat="1" applyFont="1" applyBorder="1" applyAlignment="1">
      <alignment horizontal="center" vertical="center"/>
    </xf>
    <xf numFmtId="49" fontId="9" fillId="0" borderId="1" xfId="1" applyNumberFormat="1" applyFont="1" applyBorder="1">
      <alignment vertical="center"/>
    </xf>
    <xf numFmtId="49" fontId="10" fillId="0" borderId="1" xfId="1" applyNumberFormat="1" applyFont="1" applyBorder="1" applyAlignment="1">
      <alignment horizontal="left" vertical="center"/>
    </xf>
    <xf numFmtId="38" fontId="7" fillId="0" borderId="1" xfId="1" applyNumberFormat="1" applyFont="1" applyBorder="1" applyAlignment="1">
      <alignment horizontal="right" vertical="center"/>
    </xf>
    <xf numFmtId="49" fontId="7" fillId="0" borderId="1" xfId="1" applyNumberFormat="1" applyFont="1" applyBorder="1" applyAlignment="1">
      <alignment horizontal="left" vertical="center"/>
    </xf>
    <xf numFmtId="49" fontId="7" fillId="0" borderId="1" xfId="1" applyNumberFormat="1" applyFont="1" applyBorder="1">
      <alignment vertical="center"/>
    </xf>
    <xf numFmtId="49" fontId="1" fillId="0" borderId="1" xfId="1" applyNumberFormat="1" applyBorder="1">
      <alignment vertical="center"/>
    </xf>
    <xf numFmtId="183" fontId="1" fillId="0" borderId="1" xfId="1" applyNumberFormat="1" applyBorder="1" applyAlignment="1">
      <alignment horizontal="center" vertical="center"/>
    </xf>
    <xf numFmtId="0" fontId="11" fillId="0" borderId="1" xfId="1" applyFont="1" applyBorder="1">
      <alignment vertical="center"/>
    </xf>
    <xf numFmtId="3" fontId="1" fillId="0" borderId="2" xfId="1" applyNumberFormat="1" applyBorder="1" applyAlignment="1">
      <alignment horizontal="right" vertical="center"/>
    </xf>
    <xf numFmtId="3" fontId="20" fillId="0" borderId="1" xfId="1" applyNumberFormat="1" applyFont="1" applyBorder="1" applyAlignment="1">
      <alignment horizontal="center" vertical="center"/>
    </xf>
    <xf numFmtId="49" fontId="20" fillId="0" borderId="1" xfId="1" applyNumberFormat="1" applyFont="1" applyBorder="1" applyAlignment="1">
      <alignment horizontal="left" vertical="center"/>
    </xf>
    <xf numFmtId="183" fontId="20" fillId="0" borderId="1" xfId="1" applyNumberFormat="1" applyFont="1" applyBorder="1" applyAlignment="1">
      <alignment horizontal="center" vertical="center"/>
    </xf>
    <xf numFmtId="38" fontId="20" fillId="0" borderId="2" xfId="1" applyNumberFormat="1" applyFont="1" applyBorder="1" applyAlignment="1">
      <alignment horizontal="right" vertical="center"/>
    </xf>
    <xf numFmtId="0" fontId="20" fillId="0" borderId="2" xfId="1" applyFont="1" applyBorder="1" applyAlignment="1">
      <alignment horizontal="center" vertical="center"/>
    </xf>
    <xf numFmtId="3" fontId="21" fillId="0" borderId="1" xfId="1" applyNumberFormat="1" applyFont="1" applyBorder="1" applyAlignment="1">
      <alignment horizontal="center" vertical="center"/>
    </xf>
    <xf numFmtId="183" fontId="11" fillId="0" borderId="1" xfId="1" applyNumberFormat="1" applyFont="1" applyBorder="1" applyAlignment="1">
      <alignment horizontal="center" vertical="center"/>
    </xf>
    <xf numFmtId="0" fontId="7" fillId="0" borderId="1" xfId="1" applyFont="1" applyBorder="1" applyAlignment="1">
      <alignment horizontal="center" vertical="center"/>
    </xf>
    <xf numFmtId="38" fontId="21" fillId="0" borderId="1" xfId="1" applyNumberFormat="1" applyFont="1" applyBorder="1" applyAlignment="1">
      <alignment horizontal="right" vertical="center"/>
    </xf>
    <xf numFmtId="180" fontId="11" fillId="0" borderId="1" xfId="1" applyNumberFormat="1" applyFont="1" applyBorder="1" applyAlignment="1">
      <alignment horizontal="center" vertical="center"/>
    </xf>
    <xf numFmtId="0" fontId="22" fillId="0" borderId="15" xfId="1" applyFont="1" applyBorder="1" applyAlignment="1">
      <alignment horizontal="center" vertical="center"/>
    </xf>
    <xf numFmtId="0" fontId="23" fillId="0" borderId="15" xfId="1" applyFont="1" applyBorder="1" applyAlignment="1">
      <alignment horizontal="center" vertical="center"/>
    </xf>
    <xf numFmtId="0" fontId="24" fillId="9" borderId="1" xfId="1" applyFont="1" applyFill="1" applyBorder="1" applyAlignment="1">
      <alignment horizontal="center" vertical="center" shrinkToFit="1"/>
    </xf>
    <xf numFmtId="179" fontId="23" fillId="0" borderId="15" xfId="1" applyNumberFormat="1" applyFont="1" applyBorder="1" applyAlignment="1">
      <alignment horizontal="center" vertical="center"/>
    </xf>
    <xf numFmtId="0" fontId="1" fillId="0" borderId="16" xfId="1" applyBorder="1" applyAlignment="1">
      <alignment horizontal="center" vertical="center"/>
    </xf>
    <xf numFmtId="184" fontId="1" fillId="0" borderId="1" xfId="1" applyNumberFormat="1" applyBorder="1">
      <alignment vertical="center"/>
    </xf>
    <xf numFmtId="0" fontId="13" fillId="10" borderId="1" xfId="1" applyFont="1" applyFill="1" applyBorder="1" applyAlignment="1">
      <alignment horizontal="center" vertical="center"/>
    </xf>
    <xf numFmtId="0" fontId="20" fillId="0" borderId="1" xfId="1" applyFont="1" applyBorder="1" applyAlignment="1">
      <alignment horizontal="left" vertical="center" shrinkToFit="1"/>
    </xf>
    <xf numFmtId="0" fontId="25" fillId="0" borderId="1" xfId="1" applyFont="1" applyBorder="1" applyAlignment="1">
      <alignment horizontal="center" vertical="center"/>
    </xf>
    <xf numFmtId="177" fontId="25" fillId="0" borderId="4" xfId="1" applyNumberFormat="1" applyFont="1" applyBorder="1">
      <alignment vertical="center"/>
    </xf>
    <xf numFmtId="177" fontId="20" fillId="0" borderId="1" xfId="1" applyNumberFormat="1" applyFont="1" applyBorder="1" applyAlignment="1"/>
    <xf numFmtId="0" fontId="26" fillId="0" borderId="1" xfId="2" applyFont="1" applyBorder="1" applyAlignment="1">
      <alignment vertical="center"/>
    </xf>
    <xf numFmtId="0" fontId="1" fillId="0" borderId="1" xfId="1" applyBorder="1" applyAlignment="1">
      <alignment vertical="center" shrinkToFit="1"/>
    </xf>
    <xf numFmtId="177" fontId="1" fillId="0" borderId="1" xfId="1" applyNumberFormat="1" applyBorder="1" applyAlignment="1">
      <alignment horizontal="center" vertical="center"/>
    </xf>
    <xf numFmtId="0" fontId="11" fillId="0" borderId="1" xfId="1" applyFont="1" applyBorder="1" applyAlignment="1">
      <alignment vertical="center" shrinkToFit="1"/>
    </xf>
    <xf numFmtId="0" fontId="16" fillId="0" borderId="1" xfId="2" applyFont="1" applyBorder="1" applyAlignment="1">
      <alignment vertical="center"/>
    </xf>
    <xf numFmtId="5" fontId="19" fillId="5" borderId="1" xfId="1" applyNumberFormat="1" applyFont="1" applyFill="1" applyBorder="1">
      <alignment vertical="center"/>
    </xf>
    <xf numFmtId="177" fontId="20" fillId="0" borderId="1" xfId="1" applyNumberFormat="1" applyFont="1" applyBorder="1" applyAlignment="1">
      <alignment horizontal="right" vertical="center"/>
    </xf>
    <xf numFmtId="177" fontId="27" fillId="0" borderId="1" xfId="1" applyNumberFormat="1" applyFont="1" applyBorder="1" applyAlignment="1"/>
    <xf numFmtId="0" fontId="23" fillId="11" borderId="15" xfId="1" applyFont="1" applyFill="1" applyBorder="1" applyAlignment="1">
      <alignment horizontal="center" vertical="center"/>
    </xf>
    <xf numFmtId="0" fontId="29" fillId="11" borderId="17" xfId="1" applyFont="1" applyFill="1" applyBorder="1" applyAlignment="1">
      <alignment horizontal="center" vertical="center"/>
    </xf>
    <xf numFmtId="0" fontId="29" fillId="11" borderId="18" xfId="1" applyFont="1" applyFill="1" applyBorder="1" applyAlignment="1">
      <alignment horizontal="center" vertical="center"/>
    </xf>
    <xf numFmtId="0" fontId="29" fillId="11" borderId="19" xfId="1" applyFont="1" applyFill="1" applyBorder="1" applyAlignment="1">
      <alignment horizontal="center" vertical="center"/>
    </xf>
    <xf numFmtId="177" fontId="29" fillId="0" borderId="15" xfId="1" applyNumberFormat="1" applyFont="1" applyBorder="1">
      <alignment vertical="center"/>
    </xf>
    <xf numFmtId="179" fontId="1" fillId="0" borderId="0" xfId="1" applyNumberFormat="1" applyAlignment="1">
      <alignment horizontal="center" vertical="center"/>
    </xf>
    <xf numFmtId="0" fontId="11" fillId="0" borderId="0" xfId="1" applyFont="1" applyAlignment="1">
      <alignment horizontal="center" vertical="center"/>
    </xf>
    <xf numFmtId="3" fontId="1" fillId="0" borderId="19" xfId="1" applyNumberFormat="1" applyBorder="1" applyAlignment="1">
      <alignment horizontal="center" vertical="center"/>
    </xf>
    <xf numFmtId="3" fontId="1" fillId="0" borderId="15" xfId="1" applyNumberFormat="1" applyBorder="1" applyAlignment="1">
      <alignment horizontal="center" vertical="center"/>
    </xf>
    <xf numFmtId="0" fontId="1" fillId="0" borderId="15" xfId="1" applyBorder="1" applyAlignment="1">
      <alignment horizontal="center" vertical="center"/>
    </xf>
    <xf numFmtId="0" fontId="1" fillId="0" borderId="17" xfId="1" applyBorder="1" applyAlignment="1">
      <alignment horizontal="center" vertical="center"/>
    </xf>
    <xf numFmtId="180" fontId="1" fillId="0" borderId="15" xfId="1" applyNumberFormat="1" applyBorder="1" applyAlignment="1">
      <alignment horizontal="center" vertical="center"/>
    </xf>
    <xf numFmtId="179" fontId="1" fillId="0" borderId="15" xfId="1" applyNumberFormat="1" applyBorder="1" applyAlignment="1">
      <alignment horizontal="center" vertical="center"/>
    </xf>
    <xf numFmtId="0" fontId="1" fillId="0" borderId="15" xfId="1" applyBorder="1" applyAlignment="1">
      <alignment vertical="center" shrinkToFit="1"/>
    </xf>
    <xf numFmtId="177" fontId="1" fillId="0" borderId="15" xfId="1" applyNumberFormat="1" applyBorder="1" applyAlignment="1">
      <alignment horizontal="center" vertical="center"/>
    </xf>
    <xf numFmtId="177" fontId="1" fillId="0" borderId="15" xfId="1" applyNumberFormat="1" applyBorder="1" applyAlignment="1"/>
    <xf numFmtId="0" fontId="1" fillId="0" borderId="15" xfId="1" applyBorder="1" applyAlignment="1">
      <alignment horizontal="left" vertical="center" shrinkToFit="1"/>
    </xf>
    <xf numFmtId="0" fontId="23" fillId="12" borderId="17" xfId="1" applyFont="1" applyFill="1" applyBorder="1" applyAlignment="1">
      <alignment horizontal="center" vertical="center"/>
    </xf>
    <xf numFmtId="0" fontId="23" fillId="12" borderId="18" xfId="1" applyFont="1" applyFill="1" applyBorder="1" applyAlignment="1">
      <alignment horizontal="center" vertical="center"/>
    </xf>
    <xf numFmtId="0" fontId="23" fillId="12" borderId="19" xfId="1" applyFont="1" applyFill="1" applyBorder="1" applyAlignment="1">
      <alignment horizontal="center" vertical="center"/>
    </xf>
    <xf numFmtId="0" fontId="30" fillId="0" borderId="15" xfId="1" applyFont="1" applyBorder="1" applyAlignment="1">
      <alignment horizontal="center" vertical="center"/>
    </xf>
    <xf numFmtId="0" fontId="30" fillId="0" borderId="15" xfId="1" applyFont="1" applyBorder="1" applyAlignment="1">
      <alignment horizontal="left" vertical="center"/>
    </xf>
    <xf numFmtId="0" fontId="1" fillId="0" borderId="15" xfId="1" applyBorder="1" applyAlignment="1">
      <alignment horizontal="center" vertical="center" shrinkToFit="1"/>
    </xf>
    <xf numFmtId="178" fontId="1" fillId="0" borderId="15" xfId="1" applyNumberFormat="1" applyBorder="1" applyAlignment="1">
      <alignment horizontal="center" vertical="center"/>
    </xf>
    <xf numFmtId="0" fontId="30" fillId="0" borderId="17" xfId="1" applyFont="1" applyBorder="1" applyAlignment="1">
      <alignment horizontal="center" vertical="center"/>
    </xf>
    <xf numFmtId="177" fontId="1" fillId="0" borderId="2" xfId="1" applyNumberFormat="1" applyBorder="1" applyAlignment="1"/>
    <xf numFmtId="0" fontId="1" fillId="0" borderId="1" xfId="1" applyBorder="1" applyAlignment="1">
      <alignment horizontal="left" vertical="center" shrinkToFit="1"/>
    </xf>
    <xf numFmtId="0" fontId="1" fillId="13" borderId="1" xfId="1" applyFill="1" applyBorder="1" applyAlignment="1">
      <alignment horizontal="center" vertical="center"/>
    </xf>
    <xf numFmtId="0" fontId="13" fillId="13" borderId="1" xfId="1" applyFont="1" applyFill="1" applyBorder="1" applyAlignment="1">
      <alignment horizontal="center" vertical="center"/>
    </xf>
    <xf numFmtId="0" fontId="30" fillId="7" borderId="17" xfId="1" applyFont="1" applyFill="1" applyBorder="1" applyAlignment="1">
      <alignment horizontal="center" vertical="center"/>
    </xf>
    <xf numFmtId="3" fontId="1" fillId="7" borderId="1" xfId="1" applyNumberFormat="1" applyFill="1" applyBorder="1" applyAlignment="1">
      <alignment horizontal="center" vertical="center"/>
    </xf>
    <xf numFmtId="0" fontId="31" fillId="0" borderId="0" xfId="4">
      <alignment vertical="center"/>
    </xf>
    <xf numFmtId="38" fontId="1" fillId="0" borderId="1" xfId="1" applyNumberFormat="1" applyBorder="1" applyAlignment="1">
      <alignment horizontal="center" vertical="center"/>
    </xf>
    <xf numFmtId="3" fontId="1" fillId="14" borderId="1" xfId="1" applyNumberFormat="1" applyFill="1" applyBorder="1" applyAlignment="1">
      <alignment horizontal="center" vertical="center"/>
    </xf>
    <xf numFmtId="49" fontId="1" fillId="14" borderId="1" xfId="1" applyNumberFormat="1" applyFill="1" applyBorder="1" applyAlignment="1">
      <alignment horizontal="left" vertical="center"/>
    </xf>
    <xf numFmtId="177" fontId="1" fillId="14" borderId="1" xfId="1" applyNumberFormat="1" applyFill="1" applyBorder="1" applyAlignment="1">
      <alignment horizontal="center" vertical="center"/>
    </xf>
    <xf numFmtId="177" fontId="17" fillId="0" borderId="1" xfId="1" applyNumberFormat="1" applyFont="1" applyBorder="1" applyAlignment="1">
      <alignment horizontal="center" vertical="center"/>
    </xf>
    <xf numFmtId="177" fontId="9" fillId="0" borderId="1" xfId="1" applyNumberFormat="1" applyFont="1" applyBorder="1" applyAlignment="1">
      <alignment horizontal="center" vertical="center"/>
    </xf>
    <xf numFmtId="49" fontId="11" fillId="6" borderId="1" xfId="1" applyNumberFormat="1" applyFont="1" applyFill="1" applyBorder="1" applyAlignment="1">
      <alignment horizontal="left" vertical="center"/>
    </xf>
    <xf numFmtId="177" fontId="11" fillId="6" borderId="1" xfId="1" applyNumberFormat="1" applyFont="1" applyFill="1" applyBorder="1" applyAlignment="1">
      <alignment horizontal="center" vertical="center"/>
    </xf>
    <xf numFmtId="49" fontId="1" fillId="15" borderId="1" xfId="1" applyNumberFormat="1" applyFill="1" applyBorder="1" applyAlignment="1">
      <alignment horizontal="left" vertical="center"/>
    </xf>
    <xf numFmtId="177" fontId="1" fillId="15" borderId="1" xfId="1" applyNumberFormat="1" applyFill="1" applyBorder="1" applyAlignment="1">
      <alignment horizontal="center" vertical="center"/>
    </xf>
    <xf numFmtId="0" fontId="1" fillId="0" borderId="1" xfId="1" applyBorder="1" applyAlignment="1">
      <alignment horizontal="left" vertical="center" wrapText="1" shrinkToFit="1"/>
    </xf>
    <xf numFmtId="49" fontId="1" fillId="14" borderId="1" xfId="1" applyNumberFormat="1" applyFill="1" applyBorder="1" applyAlignment="1">
      <alignment horizontal="left" vertical="center" wrapText="1"/>
    </xf>
    <xf numFmtId="0" fontId="30" fillId="7" borderId="1" xfId="1" applyFont="1" applyFill="1" applyBorder="1" applyAlignment="1">
      <alignment horizontal="center" vertical="center"/>
    </xf>
    <xf numFmtId="0" fontId="9" fillId="13" borderId="1" xfId="1" applyFont="1" applyFill="1" applyBorder="1" applyAlignment="1">
      <alignment horizontal="center" vertical="center"/>
    </xf>
    <xf numFmtId="179" fontId="1" fillId="0" borderId="20" xfId="1" applyNumberFormat="1" applyBorder="1" applyAlignment="1">
      <alignment horizontal="center" vertical="center"/>
    </xf>
    <xf numFmtId="177" fontId="32" fillId="16" borderId="21" xfId="1" applyNumberFormat="1" applyFont="1" applyFill="1" applyBorder="1" applyAlignment="1">
      <alignment horizontal="center" vertical="center"/>
    </xf>
    <xf numFmtId="177" fontId="32" fillId="16" borderId="22" xfId="1" applyNumberFormat="1" applyFont="1" applyFill="1" applyBorder="1" applyAlignment="1">
      <alignment horizontal="center" vertical="center"/>
    </xf>
    <xf numFmtId="177" fontId="32" fillId="16" borderId="23" xfId="1" applyNumberFormat="1" applyFont="1" applyFill="1" applyBorder="1" applyAlignment="1">
      <alignment horizontal="center" vertical="center"/>
    </xf>
    <xf numFmtId="0" fontId="1" fillId="13" borderId="1" xfId="1" applyFill="1" applyBorder="1">
      <alignment vertical="center"/>
    </xf>
    <xf numFmtId="0" fontId="1" fillId="0" borderId="20" xfId="1" applyBorder="1" applyAlignment="1">
      <alignment horizontal="center" vertical="center" shrinkToFit="1"/>
    </xf>
    <xf numFmtId="179" fontId="1" fillId="0" borderId="24" xfId="1" applyNumberFormat="1" applyBorder="1" applyAlignment="1">
      <alignment horizontal="center" vertical="center"/>
    </xf>
    <xf numFmtId="0" fontId="30" fillId="13" borderId="17" xfId="1" applyFont="1" applyFill="1" applyBorder="1" applyAlignment="1">
      <alignment horizontal="center" vertical="center"/>
    </xf>
    <xf numFmtId="182" fontId="1" fillId="0" borderId="1" xfId="1" applyNumberFormat="1" applyBorder="1" applyAlignment="1">
      <alignment horizontal="center" vertical="center"/>
    </xf>
    <xf numFmtId="0" fontId="31" fillId="0" borderId="1" xfId="4" applyBorder="1">
      <alignment vertical="center"/>
    </xf>
    <xf numFmtId="56" fontId="1" fillId="0" borderId="0" xfId="1" applyNumberFormat="1" applyAlignment="1">
      <alignment horizontal="center" vertical="center"/>
    </xf>
    <xf numFmtId="0" fontId="30" fillId="13" borderId="1" xfId="1" applyFont="1" applyFill="1" applyBorder="1" applyAlignment="1">
      <alignment horizontal="center" vertical="center"/>
    </xf>
    <xf numFmtId="0" fontId="10" fillId="6" borderId="1" xfId="1" applyFont="1" applyFill="1" applyBorder="1">
      <alignment vertical="center"/>
    </xf>
    <xf numFmtId="177" fontId="10" fillId="0" borderId="1" xfId="1" applyNumberFormat="1" applyFont="1" applyBorder="1" applyAlignment="1">
      <alignment horizontal="center" vertical="center"/>
    </xf>
    <xf numFmtId="177" fontId="10" fillId="0" borderId="1" xfId="1" applyNumberFormat="1" applyFont="1" applyBorder="1" applyAlignment="1"/>
    <xf numFmtId="0" fontId="10" fillId="0" borderId="2" xfId="1" applyFont="1" applyBorder="1" applyAlignment="1">
      <alignment horizontal="left" vertical="center" shrinkToFit="1"/>
    </xf>
    <xf numFmtId="56" fontId="1" fillId="0" borderId="14" xfId="1" applyNumberFormat="1" applyBorder="1" applyAlignment="1">
      <alignment horizontal="center" vertical="center"/>
    </xf>
    <xf numFmtId="0" fontId="7" fillId="0" borderId="1" xfId="1" applyFont="1" applyBorder="1">
      <alignment vertical="center"/>
    </xf>
    <xf numFmtId="177" fontId="7" fillId="0" borderId="1" xfId="1" applyNumberFormat="1" applyFont="1" applyBorder="1" applyAlignment="1">
      <alignment horizontal="center" vertical="center"/>
    </xf>
    <xf numFmtId="177" fontId="7" fillId="0" borderId="2" xfId="1" applyNumberFormat="1" applyFont="1" applyBorder="1">
      <alignment vertical="center"/>
    </xf>
    <xf numFmtId="0" fontId="10" fillId="0" borderId="1" xfId="1" applyFont="1" applyBorder="1" applyAlignment="1">
      <alignment horizontal="left" vertical="center"/>
    </xf>
    <xf numFmtId="56" fontId="1" fillId="0" borderId="13" xfId="1" applyNumberFormat="1" applyBorder="1" applyAlignment="1">
      <alignment horizontal="center" vertical="center"/>
    </xf>
    <xf numFmtId="0" fontId="30" fillId="0" borderId="20" xfId="1" applyFont="1" applyBorder="1" applyAlignment="1">
      <alignment horizontal="center" vertical="center"/>
    </xf>
    <xf numFmtId="0" fontId="30" fillId="0" borderId="21" xfId="1" applyFont="1" applyBorder="1">
      <alignment vertical="center"/>
    </xf>
    <xf numFmtId="0" fontId="30" fillId="0" borderId="0" xfId="1" applyFont="1" applyAlignment="1">
      <alignment horizontal="center" vertical="center"/>
    </xf>
    <xf numFmtId="177" fontId="33" fillId="0" borderId="0" xfId="1" applyNumberFormat="1" applyFont="1" applyAlignment="1">
      <alignment horizontal="center" vertical="center"/>
    </xf>
    <xf numFmtId="177" fontId="1" fillId="0" borderId="25" xfId="1" applyNumberFormat="1" applyBorder="1" applyAlignment="1">
      <alignment horizontal="center" vertical="center"/>
    </xf>
    <xf numFmtId="177" fontId="1" fillId="0" borderId="17" xfId="1" applyNumberFormat="1" applyBorder="1">
      <alignment vertical="center"/>
    </xf>
    <xf numFmtId="0" fontId="1" fillId="0" borderId="15" xfId="1" applyBorder="1" applyAlignment="1">
      <alignment horizontal="left" vertical="center"/>
    </xf>
    <xf numFmtId="0" fontId="34" fillId="0" borderId="15" xfId="1" applyFont="1" applyBorder="1" applyAlignment="1">
      <alignment horizontal="center" vertical="center"/>
    </xf>
    <xf numFmtId="177" fontId="1" fillId="0" borderId="15" xfId="1" applyNumberFormat="1" applyBorder="1">
      <alignment vertical="center"/>
    </xf>
    <xf numFmtId="177" fontId="1" fillId="0" borderId="17" xfId="1" applyNumberFormat="1" applyBorder="1" applyAlignment="1"/>
    <xf numFmtId="3" fontId="1" fillId="0" borderId="26" xfId="1" applyNumberFormat="1" applyBorder="1" applyAlignment="1">
      <alignment horizontal="center" vertical="center"/>
    </xf>
    <xf numFmtId="177" fontId="1" fillId="0" borderId="21" xfId="1" applyNumberFormat="1" applyBorder="1">
      <alignment vertical="center"/>
    </xf>
    <xf numFmtId="177" fontId="32" fillId="0" borderId="27" xfId="1" applyNumberFormat="1" applyFont="1" applyBorder="1" applyAlignment="1">
      <alignment horizontal="center" vertical="center"/>
    </xf>
    <xf numFmtId="177" fontId="1" fillId="0" borderId="22" xfId="1" applyNumberFormat="1" applyBorder="1" applyAlignment="1"/>
    <xf numFmtId="0" fontId="1" fillId="0" borderId="26" xfId="1" applyBorder="1" applyAlignment="1">
      <alignment horizontal="left" vertical="center"/>
    </xf>
    <xf numFmtId="3" fontId="1" fillId="0" borderId="28" xfId="1" applyNumberFormat="1" applyBorder="1" applyAlignment="1">
      <alignment horizontal="center" vertical="center"/>
    </xf>
    <xf numFmtId="177" fontId="32" fillId="0" borderId="1" xfId="1" applyNumberFormat="1" applyFont="1" applyBorder="1" applyAlignment="1">
      <alignment horizontal="center" vertical="center"/>
    </xf>
    <xf numFmtId="0" fontId="1" fillId="0" borderId="19" xfId="1" applyBorder="1" applyAlignment="1">
      <alignment vertical="center" shrinkToFit="1"/>
    </xf>
    <xf numFmtId="3" fontId="1" fillId="0" borderId="29" xfId="1" applyNumberFormat="1" applyBorder="1" applyAlignment="1">
      <alignment horizontal="center" vertical="center"/>
    </xf>
    <xf numFmtId="0" fontId="1" fillId="0" borderId="29" xfId="1" applyBorder="1" applyAlignment="1">
      <alignment vertical="center" shrinkToFit="1"/>
    </xf>
    <xf numFmtId="177" fontId="1" fillId="0" borderId="20" xfId="1" applyNumberFormat="1" applyBorder="1" applyAlignment="1">
      <alignment horizontal="center" vertical="center"/>
    </xf>
    <xf numFmtId="177" fontId="1" fillId="0" borderId="20" xfId="1" applyNumberFormat="1" applyBorder="1" applyAlignment="1"/>
    <xf numFmtId="0" fontId="1" fillId="0" borderId="20" xfId="1" applyBorder="1" applyAlignment="1">
      <alignment horizontal="left" vertical="center" shrinkToFit="1"/>
    </xf>
    <xf numFmtId="0" fontId="34" fillId="0" borderId="17" xfId="1" applyFont="1" applyBorder="1" applyAlignment="1">
      <alignment horizontal="center" vertical="center"/>
    </xf>
    <xf numFmtId="3" fontId="13" fillId="12" borderId="1" xfId="1" applyNumberFormat="1" applyFont="1" applyFill="1" applyBorder="1" applyAlignment="1">
      <alignment horizontal="center" vertical="center"/>
    </xf>
    <xf numFmtId="0" fontId="30" fillId="0" borderId="19" xfId="1" applyFont="1" applyBorder="1" applyAlignment="1">
      <alignment horizontal="center" vertical="center"/>
    </xf>
    <xf numFmtId="0" fontId="30" fillId="7" borderId="18" xfId="1" applyFont="1" applyFill="1" applyBorder="1" applyAlignment="1">
      <alignment horizontal="center" vertical="center"/>
    </xf>
    <xf numFmtId="49" fontId="9" fillId="14" borderId="1" xfId="1" applyNumberFormat="1" applyFont="1" applyFill="1" applyBorder="1" applyAlignment="1">
      <alignment horizontal="left" vertical="center"/>
    </xf>
    <xf numFmtId="0" fontId="9" fillId="14" borderId="1" xfId="1" applyFont="1" applyFill="1" applyBorder="1" applyAlignment="1">
      <alignment horizontal="center" vertical="center"/>
    </xf>
    <xf numFmtId="38" fontId="9" fillId="14" borderId="1" xfId="1" applyNumberFormat="1" applyFont="1" applyFill="1" applyBorder="1" applyAlignment="1">
      <alignment horizontal="center" vertical="center"/>
    </xf>
    <xf numFmtId="38" fontId="9" fillId="0" borderId="1" xfId="1" applyNumberFormat="1" applyFont="1" applyBorder="1" applyAlignment="1">
      <alignment horizontal="center" vertical="center"/>
    </xf>
    <xf numFmtId="38" fontId="1" fillId="13" borderId="1" xfId="1" applyNumberFormat="1" applyFill="1" applyBorder="1" applyAlignment="1">
      <alignment horizontal="center" vertical="center"/>
    </xf>
    <xf numFmtId="3" fontId="11" fillId="6" borderId="1" xfId="1" applyNumberFormat="1" applyFont="1" applyFill="1" applyBorder="1" applyAlignment="1">
      <alignment horizontal="center" vertical="center"/>
    </xf>
    <xf numFmtId="0" fontId="11" fillId="6" borderId="1" xfId="1" applyFont="1" applyFill="1" applyBorder="1">
      <alignment vertical="center"/>
    </xf>
    <xf numFmtId="0" fontId="11" fillId="6" borderId="2" xfId="1" applyFont="1" applyFill="1" applyBorder="1" applyAlignment="1">
      <alignment horizontal="center" vertical="center"/>
    </xf>
    <xf numFmtId="38" fontId="11" fillId="6" borderId="1" xfId="1" applyNumberFormat="1" applyFont="1" applyFill="1" applyBorder="1" applyAlignment="1">
      <alignment horizontal="center" vertical="center"/>
    </xf>
    <xf numFmtId="0" fontId="11" fillId="6" borderId="15" xfId="1" applyFont="1" applyFill="1" applyBorder="1" applyAlignment="1">
      <alignment vertical="center" shrinkToFit="1"/>
    </xf>
    <xf numFmtId="38" fontId="11" fillId="6" borderId="4" xfId="1" applyNumberFormat="1" applyFont="1" applyFill="1" applyBorder="1" applyAlignment="1">
      <alignment horizontal="center" vertical="center"/>
    </xf>
    <xf numFmtId="0" fontId="33" fillId="0" borderId="0" xfId="1" applyFont="1">
      <alignment vertical="center"/>
    </xf>
    <xf numFmtId="49" fontId="30" fillId="0" borderId="17" xfId="1" applyNumberFormat="1" applyFont="1" applyBorder="1" applyAlignment="1">
      <alignment vertical="center" shrinkToFit="1"/>
    </xf>
    <xf numFmtId="177" fontId="1" fillId="0" borderId="18" xfId="1" applyNumberFormat="1" applyBorder="1" applyAlignment="1">
      <alignment horizontal="center" vertical="center"/>
    </xf>
    <xf numFmtId="177" fontId="1" fillId="0" borderId="19" xfId="1" applyNumberFormat="1" applyBorder="1" applyAlignment="1">
      <alignment horizontal="center" vertical="center"/>
    </xf>
    <xf numFmtId="177" fontId="32" fillId="16" borderId="17" xfId="1" applyNumberFormat="1" applyFont="1" applyFill="1" applyBorder="1" applyAlignment="1">
      <alignment horizontal="center" vertical="center"/>
    </xf>
    <xf numFmtId="177" fontId="32" fillId="16" borderId="18" xfId="1" applyNumberFormat="1" applyFont="1" applyFill="1" applyBorder="1" applyAlignment="1">
      <alignment horizontal="center" vertical="center"/>
    </xf>
    <xf numFmtId="177" fontId="32" fillId="16" borderId="19" xfId="1" applyNumberFormat="1" applyFont="1" applyFill="1" applyBorder="1" applyAlignment="1">
      <alignment horizontal="center" vertical="center"/>
    </xf>
    <xf numFmtId="177" fontId="32" fillId="0" borderId="17" xfId="1" applyNumberFormat="1" applyFont="1" applyBorder="1" applyAlignment="1">
      <alignment horizontal="center" vertical="center"/>
    </xf>
    <xf numFmtId="177" fontId="32" fillId="0" borderId="18" xfId="1" applyNumberFormat="1" applyFont="1" applyBorder="1" applyAlignment="1">
      <alignment horizontal="center" vertical="center"/>
    </xf>
    <xf numFmtId="177" fontId="32" fillId="0" borderId="19" xfId="1" applyNumberFormat="1" applyFont="1" applyBorder="1" applyAlignment="1">
      <alignment horizontal="center" vertical="center"/>
    </xf>
    <xf numFmtId="49" fontId="30" fillId="0" borderId="15" xfId="1" applyNumberFormat="1" applyFont="1" applyBorder="1" applyAlignment="1">
      <alignment vertical="center" shrinkToFit="1"/>
    </xf>
    <xf numFmtId="0" fontId="1" fillId="0" borderId="21" xfId="1" applyBorder="1" applyAlignment="1">
      <alignment horizontal="center" vertical="center"/>
    </xf>
    <xf numFmtId="3" fontId="35" fillId="7" borderId="2" xfId="1" applyNumberFormat="1" applyFont="1" applyFill="1" applyBorder="1" applyAlignment="1">
      <alignment horizontal="center" vertical="center"/>
    </xf>
    <xf numFmtId="3" fontId="35" fillId="7" borderId="3" xfId="1" applyNumberFormat="1" applyFont="1" applyFill="1" applyBorder="1" applyAlignment="1">
      <alignment horizontal="center" vertical="center"/>
    </xf>
    <xf numFmtId="3" fontId="35" fillId="7" borderId="4" xfId="1" applyNumberFormat="1" applyFont="1" applyFill="1" applyBorder="1" applyAlignment="1">
      <alignment horizontal="center" vertical="center"/>
    </xf>
    <xf numFmtId="3" fontId="1" fillId="6" borderId="1" xfId="1" applyNumberFormat="1" applyFill="1" applyBorder="1" applyAlignment="1">
      <alignment horizontal="center" vertical="center"/>
    </xf>
    <xf numFmtId="49" fontId="1" fillId="6" borderId="1" xfId="1" applyNumberFormat="1" applyFill="1" applyBorder="1" applyAlignment="1">
      <alignment horizontal="left" vertical="center"/>
    </xf>
    <xf numFmtId="0" fontId="9" fillId="6" borderId="1" xfId="1" applyFont="1" applyFill="1" applyBorder="1" applyAlignment="1">
      <alignment horizontal="center" vertical="center"/>
    </xf>
    <xf numFmtId="182" fontId="9" fillId="6" borderId="1" xfId="1" applyNumberFormat="1" applyFont="1" applyFill="1" applyBorder="1" applyAlignment="1">
      <alignment horizontal="center" vertical="center"/>
    </xf>
    <xf numFmtId="38" fontId="9" fillId="6" borderId="1" xfId="1" applyNumberFormat="1" applyFont="1" applyFill="1" applyBorder="1" applyAlignment="1">
      <alignment horizontal="center" vertical="center"/>
    </xf>
    <xf numFmtId="0" fontId="9" fillId="6" borderId="2" xfId="1" applyFont="1" applyFill="1" applyBorder="1" applyAlignment="1">
      <alignment horizontal="center" vertical="center"/>
    </xf>
    <xf numFmtId="0" fontId="11" fillId="0" borderId="15" xfId="1" applyFont="1" applyBorder="1" applyAlignment="1">
      <alignment vertical="center" shrinkToFit="1"/>
    </xf>
    <xf numFmtId="177" fontId="18" fillId="0" borderId="1" xfId="1" applyNumberFormat="1" applyFont="1" applyBorder="1" applyAlignment="1">
      <alignment horizontal="center" vertical="center"/>
    </xf>
    <xf numFmtId="183" fontId="7" fillId="0" borderId="1" xfId="1" applyNumberFormat="1" applyFont="1" applyBorder="1" applyAlignment="1">
      <alignment horizontal="center" vertical="center"/>
    </xf>
    <xf numFmtId="38" fontId="7" fillId="0" borderId="1" xfId="1" applyNumberFormat="1" applyFont="1" applyBorder="1" applyAlignment="1">
      <alignment horizontal="center" vertical="center"/>
    </xf>
    <xf numFmtId="38" fontId="7" fillId="0" borderId="2" xfId="1" applyNumberFormat="1" applyFont="1" applyBorder="1" applyAlignment="1">
      <alignment horizontal="center" vertical="center"/>
    </xf>
    <xf numFmtId="3" fontId="7" fillId="0" borderId="1" xfId="1" applyNumberFormat="1" applyFont="1" applyBorder="1" applyAlignment="1">
      <alignment horizontal="left" vertical="center"/>
    </xf>
    <xf numFmtId="182" fontId="9" fillId="0" borderId="1" xfId="1" applyNumberFormat="1" applyFont="1" applyBorder="1" applyAlignment="1">
      <alignment horizontal="center" vertical="center"/>
    </xf>
    <xf numFmtId="3" fontId="1" fillId="14" borderId="1" xfId="1" applyNumberFormat="1" applyFill="1" applyBorder="1" applyAlignment="1">
      <alignment horizontal="left" vertical="center"/>
    </xf>
    <xf numFmtId="0" fontId="1" fillId="14" borderId="1" xfId="1" applyFill="1" applyBorder="1" applyAlignment="1">
      <alignment horizontal="center" vertical="center"/>
    </xf>
    <xf numFmtId="183" fontId="9" fillId="14" borderId="1" xfId="1" applyNumberFormat="1" applyFont="1" applyFill="1" applyBorder="1" applyAlignment="1">
      <alignment horizontal="center" vertical="center"/>
    </xf>
    <xf numFmtId="3" fontId="1" fillId="0" borderId="1" xfId="1" applyNumberFormat="1" applyBorder="1" applyAlignment="1">
      <alignment horizontal="left" vertical="center"/>
    </xf>
    <xf numFmtId="0" fontId="10" fillId="0" borderId="1" xfId="1" applyFont="1" applyBorder="1">
      <alignment vertical="center"/>
    </xf>
    <xf numFmtId="0" fontId="10" fillId="0" borderId="1" xfId="1" applyFont="1" applyBorder="1" applyAlignment="1">
      <alignment horizontal="left" vertical="center" shrinkToFit="1"/>
    </xf>
    <xf numFmtId="3" fontId="1" fillId="3" borderId="27" xfId="1" applyNumberFormat="1" applyFill="1" applyBorder="1" applyAlignment="1">
      <alignment horizontal="center" vertical="center"/>
    </xf>
    <xf numFmtId="177" fontId="19" fillId="5" borderId="2" xfId="1" applyNumberFormat="1" applyFont="1" applyFill="1" applyBorder="1" applyAlignment="1">
      <alignment horizontal="center" vertical="center"/>
    </xf>
    <xf numFmtId="177" fontId="19" fillId="5" borderId="3" xfId="1" applyNumberFormat="1" applyFont="1" applyFill="1" applyBorder="1" applyAlignment="1">
      <alignment horizontal="center" vertical="center"/>
    </xf>
    <xf numFmtId="177" fontId="19" fillId="5" borderId="4" xfId="1" applyNumberFormat="1" applyFont="1" applyFill="1" applyBorder="1" applyAlignment="1">
      <alignment horizontal="center" vertical="center"/>
    </xf>
    <xf numFmtId="0" fontId="1" fillId="3" borderId="2" xfId="1" applyFill="1" applyBorder="1" applyAlignment="1">
      <alignment horizontal="center" vertical="center"/>
    </xf>
    <xf numFmtId="0" fontId="9" fillId="3" borderId="1" xfId="1" applyFont="1" applyFill="1" applyBorder="1">
      <alignment vertical="center"/>
    </xf>
    <xf numFmtId="3" fontId="1" fillId="0" borderId="27" xfId="1" applyNumberFormat="1" applyBorder="1" applyAlignment="1">
      <alignment horizontal="center" vertical="center"/>
    </xf>
    <xf numFmtId="177" fontId="19" fillId="0" borderId="27" xfId="1" applyNumberFormat="1" applyFont="1" applyBorder="1" applyAlignment="1">
      <alignment horizontal="center" vertical="center"/>
    </xf>
    <xf numFmtId="183" fontId="9" fillId="0" borderId="27" xfId="1" applyNumberFormat="1" applyFont="1" applyBorder="1" applyAlignment="1">
      <alignment horizontal="center" vertical="center"/>
    </xf>
    <xf numFmtId="0" fontId="1" fillId="0" borderId="27" xfId="1" applyBorder="1" applyAlignment="1">
      <alignment horizontal="center" vertical="center"/>
    </xf>
    <xf numFmtId="0" fontId="10" fillId="3" borderId="1" xfId="1" applyFont="1" applyFill="1" applyBorder="1" applyAlignment="1">
      <alignment horizontal="left" vertical="center"/>
    </xf>
    <xf numFmtId="183" fontId="9" fillId="3" borderId="1" xfId="1" applyNumberFormat="1" applyFont="1" applyFill="1" applyBorder="1" applyAlignment="1">
      <alignment horizontal="center" vertical="center"/>
    </xf>
    <xf numFmtId="49" fontId="30" fillId="0" borderId="1" xfId="1" applyNumberFormat="1" applyFont="1" applyBorder="1" applyAlignment="1">
      <alignment vertical="center" shrinkToFit="1"/>
    </xf>
    <xf numFmtId="0" fontId="34" fillId="0" borderId="1" xfId="1" applyFont="1" applyBorder="1" applyAlignment="1">
      <alignment horizontal="center" vertical="center"/>
    </xf>
    <xf numFmtId="3" fontId="13" fillId="12" borderId="14" xfId="1" applyNumberFormat="1" applyFont="1" applyFill="1" applyBorder="1" applyAlignment="1">
      <alignment horizontal="center" vertical="center"/>
    </xf>
    <xf numFmtId="0" fontId="30" fillId="0" borderId="30" xfId="1" applyFont="1" applyBorder="1" applyAlignment="1">
      <alignment horizontal="center" vertical="center"/>
    </xf>
    <xf numFmtId="177" fontId="1" fillId="0" borderId="20" xfId="1" applyNumberFormat="1" applyBorder="1">
      <alignment vertical="center"/>
    </xf>
    <xf numFmtId="0" fontId="1" fillId="0" borderId="20" xfId="1" applyBorder="1" applyAlignment="1">
      <alignment horizontal="left" vertical="center"/>
    </xf>
    <xf numFmtId="3" fontId="21" fillId="6" borderId="14" xfId="1" applyNumberFormat="1" applyFont="1" applyFill="1" applyBorder="1" applyAlignment="1">
      <alignment horizontal="center" vertical="center"/>
    </xf>
    <xf numFmtId="0" fontId="11" fillId="6" borderId="14" xfId="1" applyFont="1" applyFill="1" applyBorder="1" applyAlignment="1">
      <alignment horizontal="left" vertical="center"/>
    </xf>
    <xf numFmtId="183" fontId="11" fillId="6" borderId="14" xfId="1" applyNumberFormat="1" applyFont="1" applyFill="1" applyBorder="1" applyAlignment="1">
      <alignment horizontal="center" vertical="center"/>
    </xf>
    <xf numFmtId="0" fontId="11" fillId="6" borderId="14" xfId="1" applyFont="1" applyFill="1" applyBorder="1" applyAlignment="1">
      <alignment horizontal="center" vertical="center"/>
    </xf>
    <xf numFmtId="177" fontId="11" fillId="6" borderId="14" xfId="1" applyNumberFormat="1" applyFont="1" applyFill="1" applyBorder="1" applyAlignment="1">
      <alignment horizontal="center" vertical="center"/>
    </xf>
    <xf numFmtId="0" fontId="11" fillId="6" borderId="9" xfId="1" applyFont="1" applyFill="1" applyBorder="1" applyAlignment="1">
      <alignment horizontal="center" vertical="center"/>
    </xf>
    <xf numFmtId="0" fontId="1" fillId="0" borderId="2" xfId="1" applyBorder="1">
      <alignment vertical="center"/>
    </xf>
    <xf numFmtId="177" fontId="1" fillId="0" borderId="2" xfId="1" applyNumberFormat="1" applyBorder="1" applyAlignment="1">
      <alignment horizontal="left" vertical="center"/>
    </xf>
    <xf numFmtId="0" fontId="9" fillId="0" borderId="1" xfId="1" applyFont="1" applyBorder="1" applyAlignment="1">
      <alignment vertical="center" wrapText="1"/>
    </xf>
    <xf numFmtId="177" fontId="9" fillId="0" borderId="2" xfId="1" applyNumberFormat="1" applyFont="1" applyBorder="1" applyAlignment="1">
      <alignment horizontal="center" vertical="center"/>
    </xf>
    <xf numFmtId="0" fontId="30" fillId="0" borderId="1" xfId="1" applyFont="1" applyBorder="1" applyAlignment="1">
      <alignment horizontal="center" vertical="center"/>
    </xf>
    <xf numFmtId="3" fontId="6" fillId="0" borderId="1" xfId="1" applyNumberFormat="1" applyFont="1" applyBorder="1" applyAlignment="1">
      <alignment horizontal="center" vertical="center"/>
    </xf>
    <xf numFmtId="0" fontId="6" fillId="0" borderId="1" xfId="1" applyFont="1" applyBorder="1" applyAlignment="1">
      <alignment horizontal="left" vertical="center"/>
    </xf>
    <xf numFmtId="177" fontId="6" fillId="0" borderId="1" xfId="1" applyNumberFormat="1" applyFont="1" applyBorder="1" applyAlignment="1">
      <alignment horizontal="center" vertical="center"/>
    </xf>
    <xf numFmtId="177" fontId="6" fillId="0" borderId="2" xfId="1" applyNumberFormat="1" applyFont="1" applyBorder="1">
      <alignment vertical="center"/>
    </xf>
    <xf numFmtId="0" fontId="6" fillId="0" borderId="1" xfId="1" applyFont="1" applyBorder="1">
      <alignment vertical="center"/>
    </xf>
    <xf numFmtId="0" fontId="1" fillId="0" borderId="2" xfId="1" applyBorder="1" applyAlignment="1">
      <alignment horizontal="left" vertical="center"/>
    </xf>
    <xf numFmtId="0" fontId="7" fillId="0" borderId="1" xfId="2" applyFont="1" applyBorder="1" applyAlignment="1">
      <alignment horizontal="left" vertical="center"/>
    </xf>
    <xf numFmtId="0" fontId="11" fillId="6" borderId="2" xfId="1" applyFont="1" applyFill="1" applyBorder="1">
      <alignment vertical="center"/>
    </xf>
    <xf numFmtId="0" fontId="11" fillId="6" borderId="1" xfId="1" applyFont="1" applyFill="1" applyBorder="1" applyAlignment="1">
      <alignment horizontal="center" vertical="center"/>
    </xf>
    <xf numFmtId="0" fontId="37" fillId="0" borderId="1" xfId="2" applyFont="1" applyBorder="1" applyAlignment="1">
      <alignment horizontal="left" vertical="center"/>
    </xf>
    <xf numFmtId="177" fontId="11" fillId="0" borderId="1" xfId="1" applyNumberFormat="1" applyFont="1" applyBorder="1" applyAlignment="1">
      <alignment horizontal="center" vertical="center"/>
    </xf>
    <xf numFmtId="0" fontId="11" fillId="0" borderId="2" xfId="1" applyFont="1" applyBorder="1" applyAlignment="1">
      <alignment horizontal="center" vertical="center"/>
    </xf>
    <xf numFmtId="0" fontId="21" fillId="0" borderId="2" xfId="2" applyFont="1" applyBorder="1" applyAlignment="1">
      <alignment horizontal="left" vertical="center"/>
    </xf>
    <xf numFmtId="0" fontId="38" fillId="6" borderId="1" xfId="1" applyFont="1" applyFill="1" applyBorder="1">
      <alignment vertical="center"/>
    </xf>
    <xf numFmtId="0" fontId="9" fillId="0" borderId="2" xfId="1" applyFont="1" applyBorder="1" applyAlignment="1">
      <alignment horizontal="left" vertical="center"/>
    </xf>
    <xf numFmtId="0" fontId="13" fillId="17" borderId="1" xfId="1" applyFont="1" applyFill="1" applyBorder="1" applyAlignment="1">
      <alignment horizontal="center" vertical="center"/>
    </xf>
    <xf numFmtId="3" fontId="6" fillId="6" borderId="1" xfId="1" applyNumberFormat="1" applyFont="1" applyFill="1" applyBorder="1" applyAlignment="1">
      <alignment horizontal="center" vertical="center"/>
    </xf>
    <xf numFmtId="0" fontId="11" fillId="6" borderId="1" xfId="1" applyFont="1" applyFill="1" applyBorder="1" applyAlignment="1">
      <alignment horizontal="left" vertical="center"/>
    </xf>
    <xf numFmtId="0" fontId="10" fillId="0" borderId="2" xfId="2" applyBorder="1" applyAlignment="1">
      <alignment horizontal="left" vertical="center"/>
    </xf>
    <xf numFmtId="0" fontId="21" fillId="6" borderId="2" xfId="2" applyFont="1" applyFill="1" applyBorder="1" applyAlignment="1">
      <alignment horizontal="left" vertical="center"/>
    </xf>
    <xf numFmtId="177" fontId="6" fillId="6" borderId="15" xfId="1" applyNumberFormat="1" applyFont="1" applyFill="1" applyBorder="1" applyAlignment="1">
      <alignment horizontal="center" vertical="center"/>
    </xf>
    <xf numFmtId="0" fontId="9" fillId="0" borderId="2" xfId="1" applyFont="1" applyBorder="1">
      <alignment vertical="center"/>
    </xf>
    <xf numFmtId="177" fontId="9" fillId="0" borderId="15" xfId="1" applyNumberFormat="1" applyFont="1" applyBorder="1" applyAlignment="1">
      <alignment horizontal="center" vertical="center"/>
    </xf>
    <xf numFmtId="0" fontId="6" fillId="6" borderId="2" xfId="1" applyFont="1" applyFill="1" applyBorder="1">
      <alignment vertical="center"/>
    </xf>
    <xf numFmtId="0" fontId="6" fillId="6" borderId="1" xfId="1" applyFont="1" applyFill="1" applyBorder="1" applyAlignment="1">
      <alignment horizontal="center" vertical="center"/>
    </xf>
    <xf numFmtId="177" fontId="6" fillId="6" borderId="1" xfId="1" applyNumberFormat="1" applyFont="1" applyFill="1" applyBorder="1" applyAlignment="1">
      <alignment horizontal="center" vertical="center"/>
    </xf>
    <xf numFmtId="0" fontId="6" fillId="6" borderId="2" xfId="1" applyFont="1" applyFill="1" applyBorder="1" applyAlignment="1">
      <alignment horizontal="center" vertical="center"/>
    </xf>
    <xf numFmtId="0" fontId="6" fillId="6" borderId="1" xfId="1" applyFont="1" applyFill="1" applyBorder="1" applyAlignment="1">
      <alignment horizontal="left" vertical="center"/>
    </xf>
    <xf numFmtId="0" fontId="37" fillId="6" borderId="2" xfId="1" applyFont="1" applyFill="1" applyBorder="1">
      <alignment vertical="center"/>
    </xf>
    <xf numFmtId="0" fontId="37" fillId="6" borderId="1" xfId="2" applyFont="1" applyFill="1" applyBorder="1" applyAlignment="1">
      <alignment horizontal="center" vertical="center"/>
    </xf>
    <xf numFmtId="177" fontId="6" fillId="6" borderId="2" xfId="1" applyNumberFormat="1" applyFont="1" applyFill="1" applyBorder="1">
      <alignment vertical="center"/>
    </xf>
    <xf numFmtId="0" fontId="6" fillId="6" borderId="1" xfId="1" applyFont="1" applyFill="1" applyBorder="1">
      <alignment vertical="center"/>
    </xf>
    <xf numFmtId="0" fontId="6" fillId="6" borderId="1" xfId="1" applyFont="1" applyFill="1" applyBorder="1" applyAlignment="1">
      <alignment vertical="center" wrapText="1"/>
    </xf>
    <xf numFmtId="0" fontId="37" fillId="6" borderId="1" xfId="2" applyFont="1" applyFill="1" applyBorder="1"/>
    <xf numFmtId="177" fontId="37" fillId="6" borderId="1" xfId="1" applyNumberFormat="1" applyFont="1" applyFill="1" applyBorder="1" applyAlignment="1">
      <alignment horizontal="center" vertical="center"/>
    </xf>
    <xf numFmtId="177" fontId="37" fillId="6" borderId="2" xfId="1" applyNumberFormat="1" applyFont="1" applyFill="1" applyBorder="1" applyAlignment="1"/>
    <xf numFmtId="0" fontId="37" fillId="6" borderId="1" xfId="2" applyFont="1" applyFill="1" applyBorder="1" applyAlignment="1">
      <alignment vertical="center"/>
    </xf>
    <xf numFmtId="3" fontId="37" fillId="0" borderId="1" xfId="1" applyNumberFormat="1" applyFont="1" applyBorder="1" applyAlignment="1">
      <alignment horizontal="center" vertical="center"/>
    </xf>
    <xf numFmtId="0" fontId="37" fillId="0" borderId="1" xfId="1" applyFont="1" applyBorder="1">
      <alignment vertical="center"/>
    </xf>
    <xf numFmtId="0" fontId="37" fillId="0" borderId="1" xfId="1" applyFont="1" applyBorder="1" applyAlignment="1">
      <alignment horizontal="center" vertical="center"/>
    </xf>
    <xf numFmtId="177" fontId="37" fillId="0" borderId="1" xfId="1" applyNumberFormat="1" applyFont="1" applyBorder="1" applyAlignment="1">
      <alignment horizontal="center" vertical="center"/>
    </xf>
    <xf numFmtId="177" fontId="37" fillId="0" borderId="2" xfId="1" applyNumberFormat="1" applyFont="1" applyBorder="1">
      <alignment vertical="center"/>
    </xf>
    <xf numFmtId="0" fontId="37" fillId="0" borderId="1" xfId="2" applyFont="1" applyBorder="1" applyAlignment="1">
      <alignment horizontal="left" vertical="center" wrapText="1"/>
    </xf>
    <xf numFmtId="177" fontId="7" fillId="0" borderId="14" xfId="1" applyNumberFormat="1" applyFont="1" applyBorder="1" applyAlignment="1">
      <alignment horizontal="center" vertical="center"/>
    </xf>
    <xf numFmtId="0" fontId="10" fillId="0" borderId="14" xfId="2" applyBorder="1" applyAlignment="1">
      <alignment horizontal="center" vertical="center"/>
    </xf>
    <xf numFmtId="177" fontId="7" fillId="0" borderId="9" xfId="1" applyNumberFormat="1" applyFont="1" applyBorder="1" applyAlignment="1"/>
    <xf numFmtId="0" fontId="1" fillId="0" borderId="15" xfId="1" applyBorder="1">
      <alignment vertical="center"/>
    </xf>
    <xf numFmtId="177" fontId="32" fillId="0" borderId="17" xfId="1" applyNumberFormat="1" applyFont="1" applyBorder="1" applyAlignment="1">
      <alignment horizontal="center" vertical="center"/>
    </xf>
    <xf numFmtId="177" fontId="32" fillId="0" borderId="18" xfId="1" applyNumberFormat="1" applyFont="1" applyBorder="1" applyAlignment="1">
      <alignment horizontal="center" vertical="center"/>
    </xf>
    <xf numFmtId="177" fontId="32" fillId="0" borderId="19" xfId="1" applyNumberFormat="1" applyFont="1" applyBorder="1" applyAlignment="1">
      <alignment horizontal="center" vertical="center"/>
    </xf>
    <xf numFmtId="38" fontId="39" fillId="13" borderId="7" xfId="1" applyNumberFormat="1" applyFont="1" applyFill="1" applyBorder="1" applyAlignment="1">
      <alignment horizontal="center" vertical="center"/>
    </xf>
    <xf numFmtId="38" fontId="39" fillId="13" borderId="8" xfId="1" applyNumberFormat="1" applyFont="1" applyFill="1" applyBorder="1" applyAlignment="1">
      <alignment horizontal="center" vertical="center"/>
    </xf>
    <xf numFmtId="38" fontId="39" fillId="13" borderId="9" xfId="1" applyNumberFormat="1" applyFont="1" applyFill="1" applyBorder="1" applyAlignment="1">
      <alignment horizontal="center" vertical="center"/>
    </xf>
    <xf numFmtId="38" fontId="39" fillId="13" borderId="10" xfId="1" applyNumberFormat="1" applyFont="1" applyFill="1" applyBorder="1" applyAlignment="1">
      <alignment horizontal="center" vertical="center"/>
    </xf>
    <xf numFmtId="0" fontId="1" fillId="13" borderId="0" xfId="1" applyFill="1">
      <alignment vertical="center"/>
    </xf>
    <xf numFmtId="0" fontId="40" fillId="0" borderId="0" xfId="1" applyFont="1">
      <alignment vertical="center"/>
    </xf>
    <xf numFmtId="3" fontId="14" fillId="18" borderId="2" xfId="1" applyNumberFormat="1" applyFont="1" applyFill="1" applyBorder="1" applyAlignment="1">
      <alignment horizontal="center" vertical="center"/>
    </xf>
    <xf numFmtId="3" fontId="14" fillId="18" borderId="3" xfId="1" applyNumberFormat="1" applyFont="1" applyFill="1" applyBorder="1" applyAlignment="1">
      <alignment horizontal="center" vertical="center"/>
    </xf>
    <xf numFmtId="3" fontId="14" fillId="18" borderId="4" xfId="1" applyNumberFormat="1" applyFont="1" applyFill="1" applyBorder="1" applyAlignment="1">
      <alignment horizontal="center" vertical="center"/>
    </xf>
    <xf numFmtId="177" fontId="1" fillId="0" borderId="2" xfId="1" applyNumberFormat="1" applyBorder="1">
      <alignment vertical="center"/>
    </xf>
    <xf numFmtId="0" fontId="1" fillId="8" borderId="1" xfId="1" applyFill="1" applyBorder="1" applyAlignment="1">
      <alignment horizontal="center" vertical="center"/>
    </xf>
    <xf numFmtId="3" fontId="9" fillId="13" borderId="1" xfId="1" applyNumberFormat="1" applyFont="1" applyFill="1" applyBorder="1" applyAlignment="1">
      <alignment horizontal="center" vertical="center"/>
    </xf>
    <xf numFmtId="0" fontId="9" fillId="0" borderId="1" xfId="1" applyFont="1" applyBorder="1" applyAlignment="1">
      <alignment horizontal="left" vertical="center" shrinkToFit="1"/>
    </xf>
    <xf numFmtId="0" fontId="20" fillId="13" borderId="1" xfId="1" applyFont="1" applyFill="1" applyBorder="1">
      <alignment vertical="center"/>
    </xf>
    <xf numFmtId="0" fontId="41" fillId="0" borderId="1" xfId="1" applyFont="1" applyBorder="1" applyAlignment="1">
      <alignment horizontal="left" vertical="center" shrinkToFit="1"/>
    </xf>
    <xf numFmtId="0" fontId="21" fillId="6" borderId="1" xfId="1" applyFont="1" applyFill="1" applyBorder="1">
      <alignment vertical="center"/>
    </xf>
    <xf numFmtId="0" fontId="43" fillId="0" borderId="1" xfId="1" applyFont="1" applyBorder="1" applyAlignment="1">
      <alignment horizontal="left" vertical="center" shrinkToFit="1"/>
    </xf>
    <xf numFmtId="177" fontId="1" fillId="19" borderId="1" xfId="1" applyNumberFormat="1" applyFill="1" applyBorder="1">
      <alignment vertical="center"/>
    </xf>
    <xf numFmtId="0" fontId="1" fillId="19" borderId="1" xfId="1" applyFill="1" applyBorder="1" applyAlignment="1">
      <alignment horizontal="center" vertical="center"/>
    </xf>
    <xf numFmtId="0" fontId="44" fillId="0" borderId="1" xfId="1" applyFont="1" applyBorder="1" applyAlignment="1">
      <alignment horizontal="center" vertical="center" shrinkToFit="1"/>
    </xf>
    <xf numFmtId="38" fontId="45" fillId="17" borderId="1" xfId="1" applyNumberFormat="1" applyFont="1" applyFill="1" applyBorder="1">
      <alignment vertical="center"/>
    </xf>
    <xf numFmtId="38" fontId="46" fillId="0" borderId="1" xfId="1" applyNumberFormat="1" applyFont="1" applyBorder="1">
      <alignment vertical="center"/>
    </xf>
    <xf numFmtId="0" fontId="1" fillId="0" borderId="2" xfId="1" applyBorder="1" applyAlignment="1">
      <alignment horizontal="right" vertical="center"/>
    </xf>
    <xf numFmtId="182" fontId="1" fillId="0" borderId="1" xfId="1" applyNumberFormat="1" applyBorder="1" applyAlignment="1">
      <alignment horizontal="right" vertical="center"/>
    </xf>
    <xf numFmtId="177" fontId="14" fillId="0" borderId="1" xfId="1" applyNumberFormat="1" applyFont="1" applyBorder="1" applyAlignment="1">
      <alignment horizontal="center" vertical="center"/>
    </xf>
    <xf numFmtId="3" fontId="1" fillId="0" borderId="7" xfId="1" applyNumberFormat="1" applyBorder="1" applyAlignment="1">
      <alignment horizontal="center" vertical="center"/>
    </xf>
    <xf numFmtId="49" fontId="1" fillId="0" borderId="7" xfId="1" applyNumberFormat="1" applyBorder="1" applyAlignment="1">
      <alignment horizontal="left" vertical="center"/>
    </xf>
    <xf numFmtId="0" fontId="1" fillId="0" borderId="7" xfId="1" applyBorder="1" applyAlignment="1">
      <alignment horizontal="center" vertical="center"/>
    </xf>
    <xf numFmtId="38" fontId="1" fillId="0" borderId="7" xfId="1" applyNumberFormat="1" applyBorder="1" applyAlignment="1">
      <alignment horizontal="right" vertical="center"/>
    </xf>
    <xf numFmtId="183" fontId="21" fillId="4" borderId="1" xfId="1" applyNumberFormat="1" applyFont="1" applyFill="1" applyBorder="1" applyAlignment="1">
      <alignment horizontal="center" vertical="center"/>
    </xf>
    <xf numFmtId="180" fontId="9" fillId="4" borderId="1" xfId="1" applyNumberFormat="1" applyFont="1" applyFill="1" applyBorder="1" applyAlignment="1">
      <alignment horizontal="center" vertical="center"/>
    </xf>
    <xf numFmtId="0" fontId="1" fillId="4" borderId="1" xfId="1" applyFill="1" applyBorder="1" applyAlignment="1">
      <alignment horizontal="center" vertical="center"/>
    </xf>
    <xf numFmtId="49" fontId="9" fillId="0" borderId="1" xfId="1" applyNumberFormat="1" applyFont="1" applyBorder="1" applyAlignment="1">
      <alignment horizontal="left" vertical="center" wrapText="1"/>
    </xf>
    <xf numFmtId="180" fontId="9" fillId="0" borderId="1" xfId="1" applyNumberFormat="1" applyFont="1" applyBorder="1" applyAlignment="1">
      <alignment horizontal="left" vertical="center"/>
    </xf>
    <xf numFmtId="49" fontId="1" fillId="0" borderId="1" xfId="1" applyNumberFormat="1" applyBorder="1" applyAlignment="1">
      <alignment horizontal="left" vertical="center" wrapText="1"/>
    </xf>
    <xf numFmtId="178" fontId="9" fillId="20" borderId="1" xfId="1" applyNumberFormat="1" applyFont="1" applyFill="1" applyBorder="1" applyAlignment="1">
      <alignment horizontal="center" vertical="center"/>
    </xf>
    <xf numFmtId="0" fontId="47" fillId="0" borderId="1" xfId="5" applyFill="1" applyBorder="1" applyAlignment="1">
      <alignment horizontal="left" vertical="center"/>
    </xf>
    <xf numFmtId="3" fontId="1" fillId="5" borderId="1" xfId="1" applyNumberFormat="1" applyFill="1" applyBorder="1" applyAlignment="1">
      <alignment horizontal="center" vertical="center"/>
    </xf>
    <xf numFmtId="49" fontId="1" fillId="5" borderId="1" xfId="1" applyNumberFormat="1" applyFill="1" applyBorder="1" applyAlignment="1">
      <alignment horizontal="left" vertical="center"/>
    </xf>
    <xf numFmtId="0" fontId="1" fillId="5" borderId="1" xfId="1" applyFill="1" applyBorder="1" applyAlignment="1">
      <alignment horizontal="center" vertical="center"/>
    </xf>
    <xf numFmtId="38" fontId="1" fillId="5" borderId="1" xfId="1" applyNumberFormat="1" applyFill="1" applyBorder="1" applyAlignment="1">
      <alignment horizontal="right" vertical="center"/>
    </xf>
    <xf numFmtId="0" fontId="1" fillId="5" borderId="2" xfId="1" applyFill="1" applyBorder="1" applyAlignment="1">
      <alignment horizontal="center" vertical="center"/>
    </xf>
    <xf numFmtId="0" fontId="1" fillId="5" borderId="1" xfId="1" applyFill="1" applyBorder="1">
      <alignment vertical="center"/>
    </xf>
    <xf numFmtId="180" fontId="1" fillId="5" borderId="1" xfId="1" applyNumberFormat="1" applyFill="1" applyBorder="1" applyAlignment="1">
      <alignment horizontal="center" vertical="center"/>
    </xf>
    <xf numFmtId="178" fontId="1" fillId="5" borderId="1" xfId="1" applyNumberFormat="1" applyFill="1" applyBorder="1" applyAlignment="1">
      <alignment horizontal="center" vertical="center"/>
    </xf>
    <xf numFmtId="0" fontId="1" fillId="5" borderId="0" xfId="1" applyFill="1" applyAlignment="1">
      <alignment horizontal="center" vertical="center"/>
    </xf>
    <xf numFmtId="3" fontId="1" fillId="8" borderId="1" xfId="1" applyNumberFormat="1" applyFill="1" applyBorder="1" applyAlignment="1">
      <alignment horizontal="center" vertical="center"/>
    </xf>
    <xf numFmtId="49" fontId="1" fillId="8" borderId="1" xfId="1" applyNumberFormat="1" applyFill="1" applyBorder="1" applyAlignment="1">
      <alignment horizontal="left" vertical="center"/>
    </xf>
    <xf numFmtId="38" fontId="1" fillId="8" borderId="1" xfId="1" applyNumberFormat="1" applyFill="1" applyBorder="1" applyAlignment="1">
      <alignment horizontal="right" vertical="center"/>
    </xf>
    <xf numFmtId="0" fontId="1" fillId="8" borderId="2" xfId="1" applyFill="1" applyBorder="1" applyAlignment="1">
      <alignment horizontal="center" vertical="center"/>
    </xf>
    <xf numFmtId="0" fontId="1" fillId="8" borderId="1" xfId="1" applyFill="1" applyBorder="1">
      <alignment vertical="center"/>
    </xf>
    <xf numFmtId="180" fontId="1" fillId="8" borderId="1" xfId="1" applyNumberFormat="1" applyFill="1" applyBorder="1" applyAlignment="1">
      <alignment horizontal="center" vertical="center"/>
    </xf>
    <xf numFmtId="178" fontId="1" fillId="8" borderId="1" xfId="1" applyNumberFormat="1" applyFill="1" applyBorder="1" applyAlignment="1">
      <alignment horizontal="center" vertical="center"/>
    </xf>
    <xf numFmtId="0" fontId="48" fillId="2" borderId="1" xfId="1" applyFont="1" applyFill="1" applyBorder="1" applyAlignment="1">
      <alignment horizontal="center" vertical="center"/>
    </xf>
    <xf numFmtId="0" fontId="48" fillId="0" borderId="1" xfId="1" applyFont="1" applyBorder="1" applyAlignment="1">
      <alignment horizontal="center" vertical="center" shrinkToFit="1"/>
    </xf>
    <xf numFmtId="0" fontId="48" fillId="0" borderId="1" xfId="1" applyFont="1" applyBorder="1" applyAlignment="1">
      <alignment horizontal="center" vertical="center"/>
    </xf>
    <xf numFmtId="179" fontId="48" fillId="0" borderId="1" xfId="1" applyNumberFormat="1" applyFont="1" applyBorder="1" applyAlignment="1">
      <alignment horizontal="center" vertical="center"/>
    </xf>
    <xf numFmtId="0" fontId="1" fillId="0" borderId="0" xfId="1" applyAlignment="1">
      <alignment horizontal="left" vertical="center"/>
    </xf>
    <xf numFmtId="0" fontId="49" fillId="0" borderId="0" xfId="1" applyFont="1" applyAlignment="1">
      <alignment horizontal="center" vertical="center"/>
    </xf>
    <xf numFmtId="3" fontId="9" fillId="0" borderId="1" xfId="1" applyNumberFormat="1" applyFont="1" applyBorder="1" applyAlignment="1">
      <alignment horizontal="right" vertical="center"/>
    </xf>
    <xf numFmtId="177" fontId="8" fillId="14" borderId="1" xfId="1" applyNumberFormat="1" applyFont="1" applyFill="1" applyBorder="1" applyAlignment="1">
      <alignment horizontal="center" vertical="center"/>
    </xf>
    <xf numFmtId="0" fontId="19" fillId="0" borderId="0" xfId="1" applyFont="1" applyAlignment="1">
      <alignment horizontal="left" vertical="center"/>
    </xf>
    <xf numFmtId="0" fontId="50" fillId="20" borderId="1" xfId="1" applyFont="1" applyFill="1" applyBorder="1" applyAlignment="1">
      <alignment horizontal="center" vertical="center"/>
    </xf>
    <xf numFmtId="0" fontId="45" fillId="6" borderId="27" xfId="1" applyFont="1" applyFill="1" applyBorder="1">
      <alignment vertical="center"/>
    </xf>
    <xf numFmtId="0" fontId="51" fillId="0" borderId="0" xfId="1" applyFont="1" applyAlignment="1">
      <alignment horizontal="center" vertical="center"/>
    </xf>
    <xf numFmtId="0" fontId="14" fillId="6" borderId="14" xfId="1" applyFont="1" applyFill="1" applyBorder="1">
      <alignment vertical="center"/>
    </xf>
    <xf numFmtId="0" fontId="53" fillId="0" borderId="0" xfId="1" applyFont="1" applyAlignment="1">
      <alignment horizontal="center" vertical="center"/>
    </xf>
    <xf numFmtId="0" fontId="1" fillId="0" borderId="4" xfId="1" applyBorder="1" applyAlignment="1">
      <alignment horizontal="center" vertical="center"/>
    </xf>
    <xf numFmtId="183" fontId="9" fillId="3" borderId="1" xfId="1" applyNumberFormat="1" applyFont="1" applyFill="1" applyBorder="1" applyAlignment="1">
      <alignment horizontal="right" vertical="center"/>
    </xf>
    <xf numFmtId="0" fontId="1" fillId="3" borderId="1" xfId="1" applyFill="1" applyBorder="1" applyAlignment="1">
      <alignment horizontal="left" vertical="center"/>
    </xf>
    <xf numFmtId="180" fontId="1" fillId="3" borderId="1" xfId="1" applyNumberFormat="1" applyFill="1" applyBorder="1" applyAlignment="1">
      <alignment horizontal="center" vertical="center"/>
    </xf>
    <xf numFmtId="0" fontId="1" fillId="3" borderId="0" xfId="1" applyFill="1" applyAlignment="1">
      <alignment horizontal="center" vertical="center"/>
    </xf>
    <xf numFmtId="3" fontId="35" fillId="5" borderId="2" xfId="1" applyNumberFormat="1" applyFont="1" applyFill="1" applyBorder="1" applyAlignment="1">
      <alignment horizontal="center" vertical="center"/>
    </xf>
    <xf numFmtId="3" fontId="35" fillId="5" borderId="3" xfId="1" applyNumberFormat="1" applyFont="1" applyFill="1" applyBorder="1" applyAlignment="1">
      <alignment horizontal="center" vertical="center"/>
    </xf>
    <xf numFmtId="3" fontId="35" fillId="5" borderId="4" xfId="1" applyNumberFormat="1" applyFont="1" applyFill="1" applyBorder="1" applyAlignment="1">
      <alignment horizontal="center" vertical="center"/>
    </xf>
    <xf numFmtId="3" fontId="1" fillId="0" borderId="2" xfId="1" applyNumberFormat="1" applyBorder="1" applyAlignment="1">
      <alignment horizontal="center" vertical="center"/>
    </xf>
    <xf numFmtId="0" fontId="54" fillId="3" borderId="1" xfId="1" applyFont="1" applyFill="1" applyBorder="1" applyAlignment="1">
      <alignment horizontal="left" vertical="center"/>
    </xf>
    <xf numFmtId="3" fontId="1" fillId="0" borderId="0" xfId="1" applyNumberFormat="1" applyAlignment="1">
      <alignment horizontal="center" vertical="center"/>
    </xf>
    <xf numFmtId="3" fontId="30" fillId="0" borderId="18" xfId="1" applyNumberFormat="1" applyFont="1" applyBorder="1" applyAlignment="1">
      <alignment horizontal="center" vertical="center"/>
    </xf>
    <xf numFmtId="0" fontId="54" fillId="3" borderId="1" xfId="1" applyFont="1" applyFill="1" applyBorder="1" applyAlignment="1">
      <alignment horizontal="center" vertical="center"/>
    </xf>
    <xf numFmtId="0" fontId="1" fillId="0" borderId="4" xfId="1" applyBorder="1" applyAlignment="1">
      <alignment horizontal="left" vertical="center"/>
    </xf>
    <xf numFmtId="3" fontId="18" fillId="0" borderId="1" xfId="1" applyNumberFormat="1" applyFont="1" applyBorder="1" applyAlignment="1">
      <alignment horizontal="center" vertical="center"/>
    </xf>
    <xf numFmtId="0" fontId="10" fillId="0" borderId="4" xfId="2" applyBorder="1" applyAlignment="1">
      <alignment horizontal="left" vertical="center"/>
    </xf>
    <xf numFmtId="0" fontId="10" fillId="0" borderId="1" xfId="2" applyBorder="1" applyAlignment="1">
      <alignment horizontal="right" vertical="center"/>
    </xf>
    <xf numFmtId="0" fontId="10" fillId="21" borderId="1" xfId="2" applyFill="1" applyBorder="1" applyAlignment="1">
      <alignment horizontal="center" vertical="center"/>
    </xf>
    <xf numFmtId="5" fontId="20" fillId="0" borderId="2" xfId="1" applyNumberFormat="1" applyFont="1" applyBorder="1" applyAlignment="1">
      <alignment horizontal="center" vertical="center"/>
    </xf>
    <xf numFmtId="0" fontId="17" fillId="7" borderId="1" xfId="2" applyFont="1" applyFill="1" applyBorder="1" applyAlignment="1">
      <alignment horizontal="center" vertical="center"/>
    </xf>
    <xf numFmtId="184" fontId="1" fillId="0" borderId="1" xfId="1" applyNumberFormat="1" applyBorder="1" applyAlignment="1">
      <alignment horizontal="center" vertical="center"/>
    </xf>
    <xf numFmtId="0" fontId="55" fillId="6" borderId="1" xfId="2" applyFont="1" applyFill="1" applyBorder="1" applyAlignment="1">
      <alignment horizontal="center" vertical="center"/>
    </xf>
    <xf numFmtId="183" fontId="6" fillId="6" borderId="1" xfId="1" applyNumberFormat="1" applyFont="1" applyFill="1" applyBorder="1" applyAlignment="1">
      <alignment horizontal="right" vertical="center"/>
    </xf>
    <xf numFmtId="177" fontId="35" fillId="20" borderId="1" xfId="1" applyNumberFormat="1" applyFont="1" applyFill="1" applyBorder="1" applyAlignment="1">
      <alignment horizontal="center" vertical="center"/>
    </xf>
    <xf numFmtId="3" fontId="9" fillId="17" borderId="7" xfId="1" applyNumberFormat="1" applyFont="1" applyFill="1" applyBorder="1" applyAlignment="1">
      <alignment horizontal="center" vertical="center"/>
    </xf>
    <xf numFmtId="49" fontId="9" fillId="17" borderId="7" xfId="1" applyNumberFormat="1" applyFont="1" applyFill="1" applyBorder="1" applyAlignment="1">
      <alignment horizontal="left" vertical="center"/>
    </xf>
    <xf numFmtId="0" fontId="9" fillId="17" borderId="7" xfId="1" applyFont="1" applyFill="1" applyBorder="1" applyAlignment="1">
      <alignment horizontal="center" vertical="center"/>
    </xf>
    <xf numFmtId="38" fontId="9" fillId="17" borderId="7" xfId="1" applyNumberFormat="1" applyFont="1" applyFill="1" applyBorder="1" applyAlignment="1">
      <alignment horizontal="center" vertical="center"/>
    </xf>
    <xf numFmtId="0" fontId="9" fillId="17" borderId="7" xfId="1" applyFont="1" applyFill="1" applyBorder="1">
      <alignment vertical="center"/>
    </xf>
    <xf numFmtId="3" fontId="53" fillId="0" borderId="1" xfId="1" applyNumberFormat="1" applyFont="1" applyBorder="1" applyAlignment="1">
      <alignment horizontal="center" vertical="center"/>
    </xf>
    <xf numFmtId="3" fontId="10" fillId="7" borderId="1" xfId="1" applyNumberFormat="1" applyFont="1" applyFill="1" applyBorder="1" applyAlignment="1">
      <alignment horizontal="center" vertical="center"/>
    </xf>
    <xf numFmtId="3" fontId="9" fillId="0" borderId="7" xfId="1" applyNumberFormat="1" applyFont="1" applyBorder="1" applyAlignment="1">
      <alignment horizontal="center" vertical="center"/>
    </xf>
    <xf numFmtId="49" fontId="9" fillId="0" borderId="7" xfId="1" applyNumberFormat="1" applyFont="1" applyBorder="1" applyAlignment="1">
      <alignment horizontal="left" vertical="center"/>
    </xf>
    <xf numFmtId="0" fontId="9" fillId="0" borderId="7" xfId="1" applyFont="1" applyBorder="1" applyAlignment="1">
      <alignment horizontal="center" vertical="center"/>
    </xf>
    <xf numFmtId="38" fontId="9" fillId="0" borderId="7" xfId="1" applyNumberFormat="1" applyFont="1" applyBorder="1" applyAlignment="1">
      <alignment horizontal="center" vertical="center"/>
    </xf>
    <xf numFmtId="0" fontId="9" fillId="0" borderId="7" xfId="1" applyFont="1" applyBorder="1">
      <alignment vertical="center"/>
    </xf>
    <xf numFmtId="3" fontId="9" fillId="0" borderId="2" xfId="1" applyNumberFormat="1" applyFont="1" applyBorder="1" applyAlignment="1">
      <alignment horizontal="center" vertical="center"/>
    </xf>
    <xf numFmtId="183" fontId="9" fillId="0" borderId="1" xfId="1" applyNumberFormat="1" applyFont="1" applyBorder="1" applyAlignment="1">
      <alignment horizontal="right" vertical="center"/>
    </xf>
    <xf numFmtId="177" fontId="19" fillId="20" borderId="1" xfId="1" applyNumberFormat="1" applyFont="1" applyFill="1" applyBorder="1" applyAlignment="1">
      <alignment horizontal="center" vertical="center"/>
    </xf>
    <xf numFmtId="0" fontId="16" fillId="7" borderId="2" xfId="2" applyFont="1" applyFill="1" applyBorder="1" applyAlignment="1">
      <alignment horizontal="center" vertical="center"/>
    </xf>
    <xf numFmtId="0" fontId="16" fillId="7" borderId="3" xfId="2" applyFont="1" applyFill="1" applyBorder="1" applyAlignment="1">
      <alignment horizontal="center" vertical="center"/>
    </xf>
    <xf numFmtId="0" fontId="16" fillId="7" borderId="4" xfId="2" applyFont="1" applyFill="1" applyBorder="1" applyAlignment="1">
      <alignment horizontal="center" vertical="center"/>
    </xf>
    <xf numFmtId="177" fontId="1" fillId="0" borderId="1" xfId="1" applyNumberFormat="1" applyBorder="1" applyAlignment="1">
      <alignment horizontal="left" vertical="center"/>
    </xf>
    <xf numFmtId="0" fontId="1" fillId="0" borderId="1" xfId="1" applyBorder="1" applyAlignment="1">
      <alignment horizontal="left" vertical="center" wrapText="1"/>
    </xf>
    <xf numFmtId="183" fontId="9" fillId="0" borderId="1" xfId="1" applyNumberFormat="1" applyFont="1" applyBorder="1">
      <alignment vertical="center"/>
    </xf>
    <xf numFmtId="177" fontId="9" fillId="0" borderId="1" xfId="1" applyNumberFormat="1" applyFont="1" applyBorder="1" applyAlignment="1">
      <alignment horizontal="left" vertical="center"/>
    </xf>
    <xf numFmtId="3" fontId="1" fillId="9" borderId="1" xfId="1" applyNumberFormat="1" applyFill="1" applyBorder="1" applyAlignment="1">
      <alignment horizontal="center" vertical="center"/>
    </xf>
    <xf numFmtId="177" fontId="1" fillId="9" borderId="1" xfId="1" applyNumberFormat="1" applyFill="1" applyBorder="1" applyAlignment="1">
      <alignment horizontal="left" vertical="center"/>
    </xf>
    <xf numFmtId="183" fontId="9" fillId="9" borderId="1" xfId="1" applyNumberFormat="1" applyFont="1" applyFill="1" applyBorder="1">
      <alignment vertical="center"/>
    </xf>
    <xf numFmtId="0" fontId="1" fillId="9" borderId="1" xfId="1" applyFill="1" applyBorder="1" applyAlignment="1">
      <alignment horizontal="center" vertical="center"/>
    </xf>
    <xf numFmtId="0" fontId="54" fillId="0" borderId="1" xfId="1" applyFont="1" applyBorder="1" applyAlignment="1">
      <alignment horizontal="left" vertical="center"/>
    </xf>
    <xf numFmtId="177" fontId="7" fillId="0" borderId="1" xfId="1" applyNumberFormat="1" applyFont="1" applyBorder="1" applyAlignment="1">
      <alignment horizontal="left"/>
    </xf>
    <xf numFmtId="0" fontId="10" fillId="0" borderId="2" xfId="1" applyFont="1" applyBorder="1">
      <alignment vertical="center"/>
    </xf>
    <xf numFmtId="0" fontId="10" fillId="0" borderId="1" xfId="1" applyFont="1" applyBorder="1" applyAlignment="1">
      <alignment horizontal="right" vertical="center"/>
    </xf>
    <xf numFmtId="0" fontId="21" fillId="6" borderId="1" xfId="1" applyFont="1" applyFill="1" applyBorder="1" applyAlignment="1">
      <alignment horizontal="right" vertical="center"/>
    </xf>
    <xf numFmtId="0" fontId="7" fillId="0" borderId="14" xfId="1" applyFont="1" applyBorder="1" applyAlignment="1">
      <alignment horizontal="center" vertical="center"/>
    </xf>
    <xf numFmtId="0" fontId="9" fillId="0" borderId="1" xfId="1" applyFont="1" applyBorder="1" applyAlignment="1">
      <alignment horizontal="right" vertical="center"/>
    </xf>
    <xf numFmtId="0" fontId="13" fillId="4" borderId="1" xfId="1" applyFont="1" applyFill="1" applyBorder="1" applyAlignment="1">
      <alignment horizontal="center" vertical="center"/>
    </xf>
    <xf numFmtId="3" fontId="1" fillId="3" borderId="4" xfId="1" applyNumberFormat="1" applyFill="1" applyBorder="1" applyAlignment="1">
      <alignment horizontal="center" vertical="center"/>
    </xf>
    <xf numFmtId="0" fontId="1" fillId="3" borderId="14" xfId="1" applyFill="1" applyBorder="1" applyAlignment="1">
      <alignment horizontal="center" vertical="center"/>
    </xf>
    <xf numFmtId="0" fontId="13" fillId="0" borderId="0" xfId="1" applyFont="1" applyAlignment="1">
      <alignment horizontal="center" vertical="center"/>
    </xf>
    <xf numFmtId="0" fontId="13" fillId="19" borderId="31" xfId="1" applyFont="1" applyFill="1" applyBorder="1" applyAlignment="1">
      <alignment horizontal="center" vertical="center"/>
    </xf>
    <xf numFmtId="183" fontId="1" fillId="0" borderId="1" xfId="1" applyNumberFormat="1" applyBorder="1" applyAlignment="1">
      <alignment horizontal="right" vertical="center"/>
    </xf>
    <xf numFmtId="0" fontId="51" fillId="0" borderId="0" xfId="1" applyFont="1">
      <alignment vertical="center"/>
    </xf>
    <xf numFmtId="184" fontId="1" fillId="0" borderId="1" xfId="1" applyNumberFormat="1" applyBorder="1" applyAlignment="1">
      <alignment horizontal="right" vertical="center"/>
    </xf>
    <xf numFmtId="0" fontId="1" fillId="22" borderId="1" xfId="1" applyFill="1" applyBorder="1" applyAlignment="1">
      <alignment horizontal="center" vertical="center"/>
    </xf>
    <xf numFmtId="0" fontId="10" fillId="13" borderId="1" xfId="1" applyFont="1" applyFill="1" applyBorder="1" applyAlignment="1">
      <alignment horizontal="center" vertical="center"/>
    </xf>
    <xf numFmtId="177" fontId="9" fillId="13" borderId="1" xfId="1" applyNumberFormat="1" applyFont="1" applyFill="1" applyBorder="1">
      <alignment vertical="center"/>
    </xf>
    <xf numFmtId="5" fontId="20" fillId="0" borderId="1" xfId="1" applyNumberFormat="1" applyFont="1" applyBorder="1">
      <alignment vertical="center"/>
    </xf>
    <xf numFmtId="38" fontId="11" fillId="0" borderId="1" xfId="1" applyNumberFormat="1" applyFont="1" applyBorder="1">
      <alignment vertical="center"/>
    </xf>
    <xf numFmtId="0" fontId="10" fillId="13" borderId="1" xfId="2" applyFill="1" applyBorder="1" applyAlignment="1">
      <alignment vertical="center"/>
    </xf>
    <xf numFmtId="3" fontId="21" fillId="6" borderId="1" xfId="1" applyNumberFormat="1" applyFont="1" applyFill="1" applyBorder="1" applyAlignment="1">
      <alignment horizontal="center" vertical="center"/>
    </xf>
    <xf numFmtId="0" fontId="21" fillId="6" borderId="1" xfId="1" applyFont="1" applyFill="1" applyBorder="1" applyAlignment="1">
      <alignment horizontal="center" vertical="center"/>
    </xf>
    <xf numFmtId="0" fontId="56" fillId="6" borderId="1" xfId="2" applyFont="1" applyFill="1" applyBorder="1" applyAlignment="1">
      <alignment vertical="center"/>
    </xf>
    <xf numFmtId="5" fontId="21" fillId="6" borderId="1" xfId="1" applyNumberFormat="1" applyFont="1" applyFill="1" applyBorder="1">
      <alignment vertical="center"/>
    </xf>
    <xf numFmtId="0" fontId="21" fillId="6" borderId="1" xfId="2" applyFont="1" applyFill="1" applyBorder="1" applyAlignment="1">
      <alignment horizontal="left"/>
    </xf>
    <xf numFmtId="177" fontId="11" fillId="6" borderId="1" xfId="1" applyNumberFormat="1" applyFont="1" applyFill="1" applyBorder="1">
      <alignment vertical="center"/>
    </xf>
    <xf numFmtId="0" fontId="30" fillId="0" borderId="1" xfId="1" applyFont="1" applyBorder="1">
      <alignment vertical="center"/>
    </xf>
    <xf numFmtId="177" fontId="33" fillId="0" borderId="1" xfId="1" applyNumberFormat="1" applyFont="1" applyBorder="1" applyAlignment="1">
      <alignment horizontal="right" vertical="center"/>
    </xf>
    <xf numFmtId="184" fontId="45" fillId="20" borderId="1" xfId="1" applyNumberFormat="1" applyFont="1" applyFill="1" applyBorder="1" applyAlignment="1">
      <alignment horizontal="center" vertical="center"/>
    </xf>
    <xf numFmtId="0" fontId="17" fillId="0" borderId="1" xfId="2" applyFont="1" applyBorder="1" applyAlignment="1">
      <alignment horizontal="right" vertical="center"/>
    </xf>
    <xf numFmtId="177" fontId="18" fillId="0" borderId="1" xfId="1" applyNumberFormat="1" applyFont="1" applyBorder="1" applyAlignment="1">
      <alignment horizontal="right" vertical="center"/>
    </xf>
    <xf numFmtId="183" fontId="1" fillId="13" borderId="1" xfId="1" applyNumberFormat="1" applyFill="1" applyBorder="1" applyAlignment="1">
      <alignment horizontal="center" vertical="center"/>
    </xf>
    <xf numFmtId="0" fontId="1" fillId="13" borderId="1" xfId="1" applyFill="1" applyBorder="1" applyAlignment="1">
      <alignment horizontal="right" vertical="center"/>
    </xf>
    <xf numFmtId="0" fontId="30" fillId="0" borderId="1" xfId="1" applyFont="1" applyBorder="1" applyAlignment="1">
      <alignment horizontal="left" vertical="center"/>
    </xf>
    <xf numFmtId="183" fontId="11" fillId="6" borderId="14" xfId="1" applyNumberFormat="1" applyFont="1" applyFill="1" applyBorder="1" applyAlignment="1">
      <alignment horizontal="right" vertical="center"/>
    </xf>
    <xf numFmtId="0" fontId="11" fillId="6" borderId="14" xfId="1" applyFont="1" applyFill="1" applyBorder="1" applyAlignment="1">
      <alignment horizontal="right" vertical="center"/>
    </xf>
    <xf numFmtId="177" fontId="11" fillId="6" borderId="14" xfId="1" applyNumberFormat="1" applyFont="1" applyFill="1" applyBorder="1">
      <alignment vertical="center"/>
    </xf>
    <xf numFmtId="177" fontId="9" fillId="13" borderId="1" xfId="1" applyNumberFormat="1" applyFont="1" applyFill="1" applyBorder="1" applyAlignment="1">
      <alignment horizontal="center" vertical="center"/>
    </xf>
    <xf numFmtId="5" fontId="10" fillId="0" borderId="1" xfId="2" applyNumberFormat="1" applyBorder="1" applyAlignment="1">
      <alignment vertical="center"/>
    </xf>
    <xf numFmtId="0" fontId="11" fillId="0" borderId="9" xfId="1" applyFont="1" applyBorder="1" applyAlignment="1">
      <alignment horizontal="center" vertical="center"/>
    </xf>
    <xf numFmtId="183" fontId="9" fillId="13" borderId="14" xfId="1" applyNumberFormat="1" applyFont="1" applyFill="1" applyBorder="1" applyAlignment="1">
      <alignment horizontal="center" vertical="center"/>
    </xf>
    <xf numFmtId="0" fontId="9" fillId="13" borderId="14" xfId="1" applyFont="1" applyFill="1" applyBorder="1" applyAlignment="1">
      <alignment horizontal="right" vertical="center"/>
    </xf>
    <xf numFmtId="177" fontId="9" fillId="0" borderId="14" xfId="1" applyNumberFormat="1" applyFont="1" applyBorder="1">
      <alignment vertical="center"/>
    </xf>
    <xf numFmtId="0" fontId="9" fillId="0" borderId="9" xfId="1" applyFont="1" applyBorder="1" applyAlignment="1">
      <alignment horizontal="center" vertical="center"/>
    </xf>
    <xf numFmtId="0" fontId="9" fillId="0" borderId="14" xfId="1" applyFont="1" applyBorder="1" applyAlignment="1">
      <alignment horizontal="left" vertical="center"/>
    </xf>
    <xf numFmtId="177" fontId="14" fillId="20" borderId="1" xfId="1" applyNumberFormat="1" applyFont="1" applyFill="1" applyBorder="1" applyAlignment="1">
      <alignment horizontal="center" vertical="center"/>
    </xf>
    <xf numFmtId="3" fontId="1" fillId="0" borderId="14" xfId="1" applyNumberFormat="1" applyBorder="1" applyAlignment="1">
      <alignment horizontal="center" vertical="center"/>
    </xf>
    <xf numFmtId="3" fontId="35" fillId="5" borderId="9" xfId="1" applyNumberFormat="1" applyFont="1" applyFill="1" applyBorder="1" applyAlignment="1">
      <alignment horizontal="center" vertical="center"/>
    </xf>
    <xf numFmtId="3" fontId="35" fillId="5" borderId="13" xfId="1" applyNumberFormat="1" applyFont="1" applyFill="1" applyBorder="1" applyAlignment="1">
      <alignment horizontal="center" vertical="center"/>
    </xf>
    <xf numFmtId="3" fontId="35" fillId="5" borderId="10" xfId="1" applyNumberFormat="1" applyFont="1" applyFill="1" applyBorder="1" applyAlignment="1">
      <alignment horizontal="center" vertical="center"/>
    </xf>
    <xf numFmtId="183" fontId="9" fillId="3" borderId="14" xfId="1" applyNumberFormat="1" applyFont="1" applyFill="1" applyBorder="1" applyAlignment="1">
      <alignment horizontal="right" vertical="center"/>
    </xf>
    <xf numFmtId="0" fontId="1" fillId="13" borderId="4" xfId="1" applyFill="1" applyBorder="1" applyAlignment="1">
      <alignment horizontal="center" vertical="center"/>
    </xf>
    <xf numFmtId="183" fontId="9" fillId="13" borderId="1" xfId="1" applyNumberFormat="1" applyFont="1" applyFill="1" applyBorder="1" applyAlignment="1">
      <alignment horizontal="right" vertical="center"/>
    </xf>
    <xf numFmtId="0" fontId="1" fillId="19" borderId="1" xfId="1" applyFill="1" applyBorder="1" applyAlignment="1">
      <alignment horizontal="left" vertical="center"/>
    </xf>
    <xf numFmtId="183" fontId="9" fillId="19" borderId="1" xfId="1" applyNumberFormat="1" applyFont="1" applyFill="1" applyBorder="1" applyAlignment="1">
      <alignment horizontal="right" vertical="center"/>
    </xf>
    <xf numFmtId="0" fontId="1" fillId="19" borderId="1" xfId="1" applyFill="1" applyBorder="1" applyAlignment="1">
      <alignment horizontal="right" vertical="center"/>
    </xf>
    <xf numFmtId="0" fontId="10" fillId="13" borderId="1" xfId="1" applyFont="1" applyFill="1" applyBorder="1" applyAlignment="1">
      <alignment horizontal="right" vertical="center"/>
    </xf>
    <xf numFmtId="177" fontId="1" fillId="13" borderId="1" xfId="1" applyNumberFormat="1" applyFill="1" applyBorder="1">
      <alignment vertical="center"/>
    </xf>
    <xf numFmtId="0" fontId="6" fillId="13" borderId="1" xfId="1" applyFont="1" applyFill="1" applyBorder="1" applyAlignment="1">
      <alignment horizontal="right" vertical="center"/>
    </xf>
    <xf numFmtId="177" fontId="6" fillId="6" borderId="1" xfId="1" applyNumberFormat="1" applyFont="1" applyFill="1" applyBorder="1">
      <alignment vertical="center"/>
    </xf>
    <xf numFmtId="183" fontId="6" fillId="0" borderId="1" xfId="1" applyNumberFormat="1" applyFont="1" applyBorder="1" applyAlignment="1">
      <alignment horizontal="right" vertical="center"/>
    </xf>
    <xf numFmtId="0" fontId="17" fillId="0" borderId="1" xfId="2" applyFont="1" applyBorder="1" applyAlignment="1">
      <alignment horizontal="center" vertical="center" shrinkToFit="1"/>
    </xf>
    <xf numFmtId="0" fontId="59" fillId="0" borderId="1" xfId="1" applyFont="1" applyBorder="1" applyAlignment="1">
      <alignment horizontal="left" vertical="center"/>
    </xf>
    <xf numFmtId="0" fontId="9" fillId="13" borderId="1" xfId="1" applyFont="1" applyFill="1" applyBorder="1">
      <alignment vertical="center"/>
    </xf>
    <xf numFmtId="0" fontId="58" fillId="0" borderId="1" xfId="1" applyFont="1" applyBorder="1" applyAlignment="1">
      <alignment horizontal="left" vertical="center"/>
    </xf>
    <xf numFmtId="0" fontId="9" fillId="13" borderId="1" xfId="1" applyFont="1" applyFill="1" applyBorder="1" applyAlignment="1">
      <alignment horizontal="left" vertical="center"/>
    </xf>
    <xf numFmtId="0" fontId="9" fillId="19" borderId="1" xfId="1" applyFont="1" applyFill="1" applyBorder="1" applyAlignment="1">
      <alignment horizontal="left" vertical="center"/>
    </xf>
    <xf numFmtId="0" fontId="1" fillId="19" borderId="2" xfId="1" applyFill="1" applyBorder="1" applyAlignment="1">
      <alignment horizontal="center" vertical="center"/>
    </xf>
    <xf numFmtId="0" fontId="9" fillId="17" borderId="1" xfId="1" applyFont="1" applyFill="1" applyBorder="1" applyAlignment="1">
      <alignment horizontal="left" vertical="center"/>
    </xf>
    <xf numFmtId="0" fontId="53" fillId="3" borderId="1" xfId="1" applyFont="1" applyFill="1" applyBorder="1" applyAlignment="1">
      <alignment horizontal="left" vertical="center"/>
    </xf>
    <xf numFmtId="180" fontId="9" fillId="3" borderId="1" xfId="1" applyNumberFormat="1" applyFont="1" applyFill="1" applyBorder="1" applyAlignment="1">
      <alignment horizontal="center" vertical="center"/>
    </xf>
    <xf numFmtId="0" fontId="1" fillId="17" borderId="1" xfId="1" applyFill="1" applyBorder="1" applyAlignment="1">
      <alignment horizontal="left" vertical="center"/>
    </xf>
    <xf numFmtId="0" fontId="9" fillId="13" borderId="1" xfId="1" applyFont="1" applyFill="1" applyBorder="1" applyAlignment="1">
      <alignment horizontal="right" vertical="center"/>
    </xf>
    <xf numFmtId="0" fontId="1" fillId="19" borderId="4" xfId="1" applyFill="1" applyBorder="1" applyAlignment="1">
      <alignment horizontal="center" vertical="center"/>
    </xf>
    <xf numFmtId="3" fontId="1" fillId="19" borderId="1" xfId="1" applyNumberFormat="1" applyFill="1" applyBorder="1" applyAlignment="1">
      <alignment horizontal="center" vertical="center"/>
    </xf>
    <xf numFmtId="3" fontId="9" fillId="19" borderId="1" xfId="1" applyNumberFormat="1" applyFont="1" applyFill="1" applyBorder="1" applyAlignment="1">
      <alignment horizontal="center" vertical="center"/>
    </xf>
    <xf numFmtId="0" fontId="10" fillId="13" borderId="1" xfId="2" applyFill="1" applyBorder="1" applyAlignment="1">
      <alignment horizontal="center" vertical="center"/>
    </xf>
    <xf numFmtId="0" fontId="60" fillId="0" borderId="1" xfId="1" applyFont="1" applyBorder="1">
      <alignment vertical="center"/>
    </xf>
    <xf numFmtId="177" fontId="1" fillId="13" borderId="1" xfId="1" applyNumberFormat="1" applyFill="1" applyBorder="1" applyAlignment="1">
      <alignment horizontal="center" vertical="center"/>
    </xf>
    <xf numFmtId="3" fontId="10" fillId="0" borderId="14" xfId="1" applyNumberFormat="1" applyFont="1" applyBorder="1" applyAlignment="1">
      <alignment horizontal="center" vertical="center"/>
    </xf>
    <xf numFmtId="183" fontId="9" fillId="13" borderId="14" xfId="1" applyNumberFormat="1" applyFont="1" applyFill="1" applyBorder="1">
      <alignment vertical="center"/>
    </xf>
    <xf numFmtId="0" fontId="9" fillId="13" borderId="14" xfId="1" applyFont="1" applyFill="1" applyBorder="1" applyAlignment="1">
      <alignment horizontal="center" vertical="center"/>
    </xf>
    <xf numFmtId="0" fontId="11" fillId="6" borderId="1" xfId="1" applyFont="1" applyFill="1" applyBorder="1" applyAlignment="1">
      <alignment vertical="center" wrapText="1"/>
    </xf>
    <xf numFmtId="0" fontId="11" fillId="13" borderId="1" xfId="1" applyFont="1" applyFill="1" applyBorder="1">
      <alignment vertical="center"/>
    </xf>
    <xf numFmtId="177" fontId="11" fillId="13" borderId="1" xfId="1" applyNumberFormat="1" applyFont="1" applyFill="1" applyBorder="1" applyAlignment="1">
      <alignment horizontal="center" vertical="center"/>
    </xf>
    <xf numFmtId="38" fontId="11" fillId="6" borderId="1" xfId="1" applyNumberFormat="1" applyFont="1" applyFill="1" applyBorder="1" applyAlignment="1">
      <alignment horizontal="right" vertical="center"/>
    </xf>
    <xf numFmtId="177" fontId="11" fillId="6" borderId="2" xfId="1" applyNumberFormat="1" applyFont="1" applyFill="1" applyBorder="1" applyAlignment="1">
      <alignment horizontal="center" vertical="center"/>
    </xf>
    <xf numFmtId="177" fontId="1" fillId="13" borderId="1" xfId="1" applyNumberFormat="1" applyFill="1" applyBorder="1" applyAlignment="1">
      <alignment horizontal="right" vertical="center"/>
    </xf>
    <xf numFmtId="0" fontId="11" fillId="6" borderId="1" xfId="1" applyFont="1" applyFill="1" applyBorder="1" applyAlignment="1">
      <alignment horizontal="right" vertical="center"/>
    </xf>
    <xf numFmtId="0" fontId="1" fillId="13" borderId="2" xfId="1" applyFill="1" applyBorder="1" applyAlignment="1">
      <alignment horizontal="center" vertical="center"/>
    </xf>
    <xf numFmtId="38" fontId="1" fillId="13" borderId="1" xfId="1" applyNumberFormat="1" applyFill="1" applyBorder="1">
      <alignment vertical="center"/>
    </xf>
    <xf numFmtId="3" fontId="10" fillId="0" borderId="2" xfId="1" applyNumberFormat="1" applyFont="1" applyBorder="1" applyAlignment="1">
      <alignment horizontal="center" vertical="center"/>
    </xf>
    <xf numFmtId="38" fontId="11" fillId="6" borderId="1" xfId="1" applyNumberFormat="1" applyFont="1" applyFill="1" applyBorder="1">
      <alignment vertical="center"/>
    </xf>
    <xf numFmtId="49" fontId="13" fillId="0" borderId="1" xfId="1" applyNumberFormat="1" applyFont="1" applyBorder="1" applyAlignment="1">
      <alignment horizontal="left" vertical="center"/>
    </xf>
    <xf numFmtId="38" fontId="1" fillId="13" borderId="1" xfId="1" applyNumberFormat="1" applyFill="1" applyBorder="1" applyAlignment="1">
      <alignment horizontal="right" vertical="center"/>
    </xf>
    <xf numFmtId="49" fontId="58" fillId="0" borderId="1" xfId="1" applyNumberFormat="1" applyFont="1" applyBorder="1" applyAlignment="1">
      <alignment horizontal="left" vertical="center"/>
    </xf>
    <xf numFmtId="38" fontId="1" fillId="6" borderId="1" xfId="1" applyNumberFormat="1" applyFill="1" applyBorder="1">
      <alignment vertical="center"/>
    </xf>
    <xf numFmtId="0" fontId="1" fillId="6" borderId="2" xfId="1" applyFill="1" applyBorder="1" applyAlignment="1">
      <alignment horizontal="center" vertical="center"/>
    </xf>
    <xf numFmtId="0" fontId="1" fillId="6" borderId="1" xfId="1" applyFill="1" applyBorder="1">
      <alignment vertical="center"/>
    </xf>
    <xf numFmtId="0" fontId="1" fillId="6" borderId="1" xfId="1" applyFill="1" applyBorder="1" applyAlignment="1">
      <alignment horizontal="left" vertical="center"/>
    </xf>
    <xf numFmtId="38" fontId="9" fillId="13" borderId="1" xfId="1" applyNumberFormat="1" applyFont="1" applyFill="1" applyBorder="1" applyAlignment="1">
      <alignment horizontal="right" vertical="center"/>
    </xf>
    <xf numFmtId="49" fontId="54" fillId="0" borderId="1" xfId="1" applyNumberFormat="1" applyFont="1" applyBorder="1" applyAlignment="1">
      <alignment horizontal="left" vertical="center"/>
    </xf>
    <xf numFmtId="3" fontId="61" fillId="0" borderId="1" xfId="1" applyNumberFormat="1" applyFont="1" applyBorder="1" applyAlignment="1">
      <alignment horizontal="center" vertical="center"/>
    </xf>
    <xf numFmtId="0" fontId="61" fillId="0" borderId="1" xfId="1" applyFont="1" applyBorder="1">
      <alignment vertical="center"/>
    </xf>
    <xf numFmtId="183" fontId="61" fillId="0" borderId="1" xfId="1" applyNumberFormat="1" applyFont="1" applyBorder="1" applyAlignment="1">
      <alignment horizontal="right" vertical="center"/>
    </xf>
    <xf numFmtId="177" fontId="61" fillId="0" borderId="1" xfId="1" applyNumberFormat="1" applyFont="1" applyBorder="1">
      <alignment vertical="center"/>
    </xf>
    <xf numFmtId="0" fontId="61" fillId="0" borderId="2" xfId="1" applyFont="1" applyBorder="1" applyAlignment="1">
      <alignment horizontal="center" vertical="center"/>
    </xf>
    <xf numFmtId="0" fontId="56" fillId="6" borderId="1" xfId="2" applyFont="1" applyFill="1" applyBorder="1" applyAlignment="1">
      <alignment horizontal="center" vertical="center"/>
    </xf>
    <xf numFmtId="183" fontId="11" fillId="6" borderId="1" xfId="1" applyNumberFormat="1" applyFont="1" applyFill="1" applyBorder="1" applyAlignment="1">
      <alignment horizontal="right" vertical="center"/>
    </xf>
    <xf numFmtId="0" fontId="11" fillId="3" borderId="1" xfId="1" applyFont="1" applyFill="1" applyBorder="1" applyAlignment="1">
      <alignment horizontal="left" vertical="center"/>
    </xf>
    <xf numFmtId="0" fontId="65" fillId="0" borderId="0" xfId="1" applyFont="1" applyAlignment="1">
      <alignment horizontal="left" vertical="center" wrapText="1"/>
    </xf>
    <xf numFmtId="0" fontId="66" fillId="0" borderId="32" xfId="1" applyFont="1" applyBorder="1" applyAlignment="1">
      <alignment horizontal="left" vertical="center" wrapText="1"/>
    </xf>
    <xf numFmtId="0" fontId="67" fillId="0" borderId="13" xfId="1" applyFont="1" applyBorder="1" applyAlignment="1">
      <alignment horizontal="center" vertical="center"/>
    </xf>
    <xf numFmtId="0" fontId="2" fillId="0" borderId="1" xfId="1" applyFont="1" applyBorder="1" applyAlignment="1">
      <alignment horizontal="left" vertical="center"/>
    </xf>
    <xf numFmtId="183" fontId="9" fillId="0" borderId="1" xfId="1" applyNumberFormat="1" applyFont="1" applyBorder="1" applyAlignment="1">
      <alignment horizontal="center" vertical="center"/>
    </xf>
    <xf numFmtId="0" fontId="47" fillId="0" borderId="1" xfId="5" applyFill="1" applyBorder="1" applyAlignment="1">
      <alignment horizontal="center" vertical="center"/>
    </xf>
    <xf numFmtId="0" fontId="2" fillId="0" borderId="1" xfId="1" applyFont="1" applyBorder="1" applyAlignment="1">
      <alignment horizontal="left" vertical="center" wrapText="1"/>
    </xf>
    <xf numFmtId="0" fontId="2" fillId="0" borderId="1" xfId="1" applyFont="1" applyBorder="1" applyAlignment="1">
      <alignment horizontal="center" vertical="center" wrapText="1"/>
    </xf>
    <xf numFmtId="179" fontId="2" fillId="0" borderId="1" xfId="1" applyNumberFormat="1" applyFont="1" applyBorder="1" applyAlignment="1">
      <alignment horizontal="center" vertical="center" wrapText="1"/>
    </xf>
    <xf numFmtId="0" fontId="1" fillId="0" borderId="0" xfId="1" applyAlignment="1">
      <alignment vertical="center" wrapText="1"/>
    </xf>
    <xf numFmtId="0" fontId="45" fillId="6" borderId="33" xfId="1" applyFont="1" applyFill="1" applyBorder="1" applyAlignment="1">
      <alignment horizontal="center" vertical="center"/>
    </xf>
    <xf numFmtId="0" fontId="35" fillId="0" borderId="0" xfId="1" applyFont="1" applyAlignment="1">
      <alignment horizontal="center" vertical="center"/>
    </xf>
    <xf numFmtId="0" fontId="14" fillId="0" borderId="0" xfId="1" applyFont="1" applyAlignment="1">
      <alignment horizontal="center" vertical="center"/>
    </xf>
    <xf numFmtId="0" fontId="23" fillId="12" borderId="24" xfId="1" applyFont="1" applyFill="1" applyBorder="1" applyAlignment="1">
      <alignment horizontal="center" vertical="center"/>
    </xf>
    <xf numFmtId="0" fontId="23" fillId="12" borderId="34" xfId="1" applyFont="1" applyFill="1" applyBorder="1" applyAlignment="1">
      <alignment horizontal="center" vertical="center"/>
    </xf>
    <xf numFmtId="0" fontId="23" fillId="12" borderId="30" xfId="1" applyFont="1" applyFill="1" applyBorder="1" applyAlignment="1">
      <alignment horizontal="center" vertical="center"/>
    </xf>
    <xf numFmtId="0" fontId="13" fillId="23" borderId="1" xfId="1" applyFont="1" applyFill="1" applyBorder="1" applyAlignment="1">
      <alignment horizontal="center" vertical="center"/>
    </xf>
    <xf numFmtId="3" fontId="1" fillId="0" borderId="18" xfId="1" applyNumberFormat="1" applyBorder="1" applyAlignment="1">
      <alignment horizontal="center" vertical="center"/>
    </xf>
    <xf numFmtId="3" fontId="1" fillId="0" borderId="1" xfId="6" applyNumberFormat="1" applyBorder="1" applyAlignment="1">
      <alignment horizontal="center" vertical="center"/>
    </xf>
    <xf numFmtId="0" fontId="1" fillId="0" borderId="1" xfId="6" applyBorder="1" applyAlignment="1">
      <alignment horizontal="left" vertical="center"/>
    </xf>
    <xf numFmtId="0" fontId="1" fillId="24" borderId="1" xfId="6" applyFill="1" applyBorder="1" applyAlignment="1">
      <alignment horizontal="center" vertical="center"/>
    </xf>
    <xf numFmtId="3" fontId="1" fillId="0" borderId="2" xfId="6" applyNumberFormat="1" applyBorder="1" applyAlignment="1">
      <alignment horizontal="center" vertical="center"/>
    </xf>
    <xf numFmtId="0" fontId="1" fillId="0" borderId="2" xfId="6" applyBorder="1" applyAlignment="1">
      <alignment horizontal="center" vertical="center"/>
    </xf>
    <xf numFmtId="0" fontId="1" fillId="0" borderId="1" xfId="6" applyBorder="1" applyAlignment="1">
      <alignment horizontal="center" vertical="center"/>
    </xf>
    <xf numFmtId="49" fontId="1" fillId="0" borderId="1" xfId="6" applyNumberFormat="1" applyBorder="1" applyAlignment="1">
      <alignment horizontal="left" vertical="center"/>
    </xf>
    <xf numFmtId="3" fontId="1" fillId="0" borderId="22" xfId="1" applyNumberFormat="1" applyBorder="1" applyAlignment="1">
      <alignment horizontal="center" vertical="center"/>
    </xf>
    <xf numFmtId="3" fontId="1" fillId="0" borderId="27" xfId="6" applyNumberFormat="1" applyBorder="1" applyAlignment="1">
      <alignment horizontal="center" vertical="center"/>
    </xf>
    <xf numFmtId="49" fontId="1" fillId="0" borderId="27" xfId="6" applyNumberFormat="1" applyBorder="1" applyAlignment="1">
      <alignment horizontal="left" vertical="center"/>
    </xf>
    <xf numFmtId="0" fontId="1" fillId="24" borderId="27" xfId="6" applyFill="1" applyBorder="1" applyAlignment="1">
      <alignment horizontal="center" vertical="center"/>
    </xf>
    <xf numFmtId="38" fontId="1" fillId="0" borderId="27" xfId="6" applyNumberFormat="1" applyBorder="1" applyAlignment="1">
      <alignment horizontal="center" vertical="center"/>
    </xf>
    <xf numFmtId="0" fontId="1" fillId="0" borderId="7" xfId="6" applyBorder="1" applyAlignment="1">
      <alignment horizontal="center" vertical="center"/>
    </xf>
    <xf numFmtId="0" fontId="1" fillId="0" borderId="1" xfId="6" applyBorder="1">
      <alignment vertical="center"/>
    </xf>
    <xf numFmtId="0" fontId="1" fillId="0" borderId="19" xfId="1" applyBorder="1" applyAlignment="1">
      <alignment horizontal="left" vertical="center" shrinkToFit="1"/>
    </xf>
    <xf numFmtId="0" fontId="13" fillId="25" borderId="1" xfId="1" applyFont="1" applyFill="1" applyBorder="1" applyAlignment="1">
      <alignment horizontal="center" vertical="center"/>
    </xf>
    <xf numFmtId="3" fontId="30" fillId="0" borderId="17" xfId="1" applyNumberFormat="1" applyFont="1" applyBorder="1" applyAlignment="1">
      <alignment horizontal="center" vertical="center"/>
    </xf>
    <xf numFmtId="49" fontId="1" fillId="13" borderId="1" xfId="1" applyNumberFormat="1" applyFill="1" applyBorder="1" applyAlignment="1">
      <alignment horizontal="left" vertical="center"/>
    </xf>
    <xf numFmtId="177" fontId="1" fillId="24" borderId="1" xfId="1" applyNumberFormat="1" applyFill="1" applyBorder="1" applyAlignment="1">
      <alignment horizontal="center" vertical="center"/>
    </xf>
    <xf numFmtId="177" fontId="1" fillId="25" borderId="1" xfId="1" applyNumberFormat="1" applyFill="1" applyBorder="1" applyAlignment="1">
      <alignment horizontal="center" vertical="center"/>
    </xf>
    <xf numFmtId="177" fontId="1" fillId="6" borderId="1" xfId="1" applyNumberFormat="1" applyFill="1" applyBorder="1" applyAlignment="1">
      <alignment horizontal="center" vertical="center"/>
    </xf>
    <xf numFmtId="49" fontId="9" fillId="13" borderId="1" xfId="1" applyNumberFormat="1" applyFont="1" applyFill="1" applyBorder="1" applyAlignment="1">
      <alignment horizontal="left" vertical="center"/>
    </xf>
    <xf numFmtId="177" fontId="9" fillId="24" borderId="1" xfId="1" applyNumberFormat="1" applyFont="1" applyFill="1" applyBorder="1" applyAlignment="1">
      <alignment horizontal="center" vertical="center"/>
    </xf>
    <xf numFmtId="49" fontId="1" fillId="13" borderId="1" xfId="1" applyNumberFormat="1" applyFill="1" applyBorder="1" applyAlignment="1">
      <alignment horizontal="left" vertical="center" wrapText="1"/>
    </xf>
    <xf numFmtId="177" fontId="9" fillId="25" borderId="1" xfId="1" applyNumberFormat="1" applyFont="1" applyFill="1" applyBorder="1" applyAlignment="1">
      <alignment horizontal="center" vertical="center"/>
    </xf>
    <xf numFmtId="49" fontId="20" fillId="13" borderId="1" xfId="1" applyNumberFormat="1" applyFont="1" applyFill="1" applyBorder="1" applyAlignment="1">
      <alignment horizontal="left" vertical="center"/>
    </xf>
    <xf numFmtId="0" fontId="1" fillId="24" borderId="1" xfId="1" applyFill="1" applyBorder="1" applyAlignment="1">
      <alignment horizontal="center" vertical="center"/>
    </xf>
    <xf numFmtId="38" fontId="1" fillId="25" borderId="1" xfId="1" applyNumberFormat="1" applyFill="1" applyBorder="1" applyAlignment="1">
      <alignment horizontal="center" vertical="center"/>
    </xf>
    <xf numFmtId="0" fontId="9" fillId="24" borderId="1" xfId="1" applyFont="1" applyFill="1" applyBorder="1" applyAlignment="1">
      <alignment horizontal="center" vertical="center"/>
    </xf>
    <xf numFmtId="0" fontId="9" fillId="25" borderId="1" xfId="1" applyFont="1" applyFill="1" applyBorder="1" applyAlignment="1">
      <alignment horizontal="center" vertical="center"/>
    </xf>
    <xf numFmtId="0" fontId="30" fillId="0" borderId="18" xfId="1" applyFont="1" applyBorder="1" applyAlignment="1">
      <alignment horizontal="center" vertical="center"/>
    </xf>
    <xf numFmtId="38" fontId="9" fillId="25" borderId="1" xfId="1" applyNumberFormat="1" applyFont="1" applyFill="1" applyBorder="1" applyAlignment="1">
      <alignment horizontal="center" vertical="center"/>
    </xf>
    <xf numFmtId="38" fontId="11" fillId="25" borderId="1" xfId="1" applyNumberFormat="1" applyFont="1" applyFill="1" applyBorder="1" applyAlignment="1">
      <alignment horizontal="center" vertical="center"/>
    </xf>
    <xf numFmtId="182" fontId="9" fillId="25" borderId="1" xfId="1" applyNumberFormat="1" applyFont="1" applyFill="1" applyBorder="1" applyAlignment="1">
      <alignment horizontal="center" vertical="center"/>
    </xf>
    <xf numFmtId="182" fontId="1" fillId="25" borderId="1" xfId="1" applyNumberFormat="1" applyFill="1" applyBorder="1" applyAlignment="1">
      <alignment horizontal="center" vertical="center"/>
    </xf>
    <xf numFmtId="0" fontId="18" fillId="24" borderId="1" xfId="1" applyFont="1" applyFill="1" applyBorder="1" applyAlignment="1">
      <alignment horizontal="center" vertical="center"/>
    </xf>
    <xf numFmtId="0" fontId="17" fillId="25" borderId="1" xfId="2" applyFont="1" applyFill="1" applyBorder="1" applyAlignment="1">
      <alignment horizontal="center" vertical="center"/>
    </xf>
    <xf numFmtId="49" fontId="37" fillId="13" borderId="1" xfId="1" applyNumberFormat="1" applyFont="1" applyFill="1" applyBorder="1" applyAlignment="1">
      <alignment horizontal="left" vertical="center"/>
    </xf>
    <xf numFmtId="183" fontId="7" fillId="24" borderId="1" xfId="1" applyNumberFormat="1" applyFont="1" applyFill="1" applyBorder="1" applyAlignment="1">
      <alignment horizontal="center" vertical="center"/>
    </xf>
    <xf numFmtId="38" fontId="7" fillId="25" borderId="1" xfId="1" applyNumberFormat="1" applyFont="1" applyFill="1" applyBorder="1" applyAlignment="1">
      <alignment horizontal="center" vertical="center"/>
    </xf>
    <xf numFmtId="49" fontId="7" fillId="13" borderId="1" xfId="1" applyNumberFormat="1" applyFont="1" applyFill="1" applyBorder="1" applyAlignment="1">
      <alignment horizontal="left" vertical="center"/>
    </xf>
    <xf numFmtId="49" fontId="1" fillId="19" borderId="1" xfId="1" applyNumberFormat="1" applyFill="1" applyBorder="1" applyAlignment="1">
      <alignment horizontal="left" vertical="center"/>
    </xf>
    <xf numFmtId="0" fontId="9" fillId="19" borderId="1" xfId="1" applyFont="1" applyFill="1" applyBorder="1" applyAlignment="1">
      <alignment horizontal="center" vertical="center"/>
    </xf>
    <xf numFmtId="182" fontId="9" fillId="19" borderId="1" xfId="1" applyNumberFormat="1" applyFont="1" applyFill="1" applyBorder="1" applyAlignment="1">
      <alignment horizontal="center" vertical="center"/>
    </xf>
    <xf numFmtId="0" fontId="9" fillId="0" borderId="15" xfId="1" applyFont="1" applyBorder="1" applyAlignment="1">
      <alignment vertical="center" shrinkToFit="1"/>
    </xf>
    <xf numFmtId="3" fontId="1" fillId="13" borderId="1" xfId="1" applyNumberFormat="1" applyFill="1" applyBorder="1" applyAlignment="1">
      <alignment horizontal="left" vertical="center"/>
    </xf>
    <xf numFmtId="0" fontId="1" fillId="25" borderId="1" xfId="1" applyFill="1" applyBorder="1" applyAlignment="1">
      <alignment horizontal="center" vertical="center"/>
    </xf>
    <xf numFmtId="0" fontId="1" fillId="0" borderId="0" xfId="1" applyAlignment="1">
      <alignment vertical="center" shrinkToFit="1"/>
    </xf>
    <xf numFmtId="183" fontId="9" fillId="24" borderId="1" xfId="1" applyNumberFormat="1" applyFont="1" applyFill="1" applyBorder="1" applyAlignment="1">
      <alignment horizontal="center" vertical="center"/>
    </xf>
    <xf numFmtId="0" fontId="10" fillId="13" borderId="1" xfId="1" applyFont="1" applyFill="1" applyBorder="1">
      <alignment vertical="center"/>
    </xf>
    <xf numFmtId="176" fontId="10" fillId="24" borderId="1" xfId="1" applyNumberFormat="1" applyFont="1" applyFill="1" applyBorder="1" applyAlignment="1">
      <alignment horizontal="center" vertical="center"/>
    </xf>
    <xf numFmtId="177" fontId="10" fillId="25" borderId="1" xfId="1" applyNumberFormat="1" applyFont="1" applyFill="1" applyBorder="1" applyAlignment="1">
      <alignment horizontal="center" vertical="center"/>
    </xf>
    <xf numFmtId="177" fontId="10" fillId="0" borderId="2" xfId="1" applyNumberFormat="1" applyFont="1" applyBorder="1" applyAlignment="1"/>
    <xf numFmtId="0" fontId="9" fillId="13" borderId="1" xfId="6" applyFont="1" applyFill="1" applyBorder="1" applyAlignment="1">
      <alignment horizontal="left" vertical="center"/>
    </xf>
    <xf numFmtId="183" fontId="9" fillId="24" borderId="1" xfId="6" applyNumberFormat="1" applyFont="1" applyFill="1" applyBorder="1" applyAlignment="1">
      <alignment horizontal="center" vertical="center"/>
    </xf>
    <xf numFmtId="0" fontId="9" fillId="25" borderId="1" xfId="6" applyFont="1" applyFill="1" applyBorder="1" applyAlignment="1">
      <alignment horizontal="center" vertical="center"/>
    </xf>
    <xf numFmtId="0" fontId="10" fillId="25" borderId="1" xfId="2" applyFill="1" applyBorder="1" applyAlignment="1">
      <alignment horizontal="center" vertical="center"/>
    </xf>
    <xf numFmtId="0" fontId="21" fillId="6" borderId="1" xfId="2" applyFont="1" applyFill="1" applyBorder="1" applyAlignment="1">
      <alignment horizontal="center" vertical="center"/>
    </xf>
    <xf numFmtId="177" fontId="11" fillId="6" borderId="2" xfId="1" applyNumberFormat="1" applyFont="1" applyFill="1" applyBorder="1">
      <alignment vertical="center"/>
    </xf>
    <xf numFmtId="177" fontId="9" fillId="0" borderId="2" xfId="1" applyNumberFormat="1" applyFont="1" applyBorder="1">
      <alignment vertical="center"/>
    </xf>
    <xf numFmtId="0" fontId="7" fillId="13" borderId="1" xfId="1" applyFont="1" applyFill="1" applyBorder="1">
      <alignment vertical="center"/>
    </xf>
    <xf numFmtId="0" fontId="10" fillId="13" borderId="1" xfId="2" applyFill="1" applyBorder="1" applyAlignment="1">
      <alignment horizontal="left" vertical="center"/>
    </xf>
    <xf numFmtId="0" fontId="9" fillId="13" borderId="2" xfId="1" applyFont="1" applyFill="1" applyBorder="1">
      <alignment vertical="center"/>
    </xf>
    <xf numFmtId="0" fontId="1" fillId="13" borderId="1" xfId="1" applyFill="1" applyBorder="1" applyAlignment="1">
      <alignment vertical="center" shrinkToFit="1"/>
    </xf>
    <xf numFmtId="0" fontId="9" fillId="26" borderId="2" xfId="1" applyFont="1" applyFill="1" applyBorder="1">
      <alignment vertical="center"/>
    </xf>
    <xf numFmtId="0" fontId="11" fillId="4" borderId="15" xfId="1" applyFont="1" applyFill="1" applyBorder="1" applyAlignment="1">
      <alignment vertical="center" shrinkToFit="1"/>
    </xf>
    <xf numFmtId="0" fontId="21" fillId="6" borderId="2" xfId="1" applyFont="1" applyFill="1" applyBorder="1">
      <alignment vertical="center"/>
    </xf>
    <xf numFmtId="176" fontId="21" fillId="6" borderId="1" xfId="1" applyNumberFormat="1" applyFont="1" applyFill="1" applyBorder="1" applyAlignment="1">
      <alignment horizontal="center" vertical="center"/>
    </xf>
    <xf numFmtId="177" fontId="21" fillId="6" borderId="1" xfId="1" applyNumberFormat="1" applyFont="1" applyFill="1" applyBorder="1" applyAlignment="1">
      <alignment horizontal="center" vertical="center"/>
    </xf>
    <xf numFmtId="177" fontId="11" fillId="6" borderId="15" xfId="1" applyNumberFormat="1" applyFont="1" applyFill="1" applyBorder="1" applyAlignment="1">
      <alignment horizontal="center" vertical="center"/>
    </xf>
    <xf numFmtId="177" fontId="21" fillId="6" borderId="1" xfId="1" applyNumberFormat="1" applyFont="1" applyFill="1" applyBorder="1" applyAlignment="1"/>
    <xf numFmtId="0" fontId="21" fillId="6" borderId="2" xfId="1" applyFont="1" applyFill="1" applyBorder="1" applyAlignment="1">
      <alignment horizontal="left" vertical="center" shrinkToFit="1"/>
    </xf>
    <xf numFmtId="0" fontId="10" fillId="13" borderId="1" xfId="1" applyFont="1" applyFill="1" applyBorder="1" applyAlignment="1">
      <alignment horizontal="left" vertical="center"/>
    </xf>
    <xf numFmtId="0" fontId="7" fillId="24" borderId="1" xfId="1" applyFont="1" applyFill="1" applyBorder="1" applyAlignment="1">
      <alignment horizontal="center" vertical="center"/>
    </xf>
    <xf numFmtId="0" fontId="7" fillId="25" borderId="1" xfId="1" applyFont="1" applyFill="1" applyBorder="1" applyAlignment="1">
      <alignment horizontal="center" vertical="center"/>
    </xf>
    <xf numFmtId="0" fontId="10" fillId="24" borderId="1" xfId="2" applyFill="1" applyBorder="1" applyAlignment="1">
      <alignment horizontal="center" vertical="center"/>
    </xf>
    <xf numFmtId="0" fontId="10" fillId="24" borderId="1" xfId="1" applyFont="1" applyFill="1" applyBorder="1" applyAlignment="1">
      <alignment horizontal="center" vertical="center"/>
    </xf>
    <xf numFmtId="184" fontId="9" fillId="0" borderId="1" xfId="1" applyNumberFormat="1" applyFont="1" applyBorder="1" applyAlignment="1">
      <alignment horizontal="center" vertical="center"/>
    </xf>
    <xf numFmtId="177" fontId="10" fillId="0" borderId="2" xfId="1" applyNumberFormat="1" applyFont="1" applyBorder="1">
      <alignment vertical="center"/>
    </xf>
    <xf numFmtId="178" fontId="1" fillId="4" borderId="1" xfId="1" applyNumberFormat="1" applyFill="1" applyBorder="1" applyAlignment="1">
      <alignment horizontal="center" vertical="center"/>
    </xf>
    <xf numFmtId="0" fontId="60" fillId="13" borderId="1" xfId="1" applyFont="1" applyFill="1" applyBorder="1">
      <alignment vertical="center"/>
    </xf>
    <xf numFmtId="177" fontId="7" fillId="25" borderId="1" xfId="1" applyNumberFormat="1" applyFont="1" applyFill="1" applyBorder="1" applyAlignment="1">
      <alignment horizontal="center" vertical="center"/>
    </xf>
    <xf numFmtId="0" fontId="21" fillId="6" borderId="1" xfId="2" applyFont="1" applyFill="1" applyBorder="1"/>
    <xf numFmtId="177" fontId="21" fillId="6" borderId="2" xfId="1" applyNumberFormat="1" applyFont="1" applyFill="1" applyBorder="1" applyAlignment="1"/>
    <xf numFmtId="0" fontId="21" fillId="6" borderId="1" xfId="2" applyFont="1" applyFill="1" applyBorder="1" applyAlignment="1">
      <alignment vertical="center"/>
    </xf>
    <xf numFmtId="0" fontId="10" fillId="0" borderId="14" xfId="2" applyBorder="1"/>
    <xf numFmtId="177" fontId="10" fillId="0" borderId="14" xfId="1" applyNumberFormat="1" applyFont="1" applyBorder="1" applyAlignment="1">
      <alignment horizontal="center" vertical="center"/>
    </xf>
    <xf numFmtId="177" fontId="10" fillId="0" borderId="9" xfId="1" applyNumberFormat="1" applyFont="1" applyBorder="1" applyAlignment="1"/>
    <xf numFmtId="0" fontId="10" fillId="0" borderId="14" xfId="2" applyBorder="1" applyAlignment="1">
      <alignment vertical="center"/>
    </xf>
    <xf numFmtId="0" fontId="1" fillId="0" borderId="0" xfId="1" applyAlignment="1">
      <alignment horizontal="left" vertical="center" wrapText="1"/>
    </xf>
    <xf numFmtId="3" fontId="1" fillId="0" borderId="17" xfId="1" applyNumberFormat="1" applyBorder="1" applyAlignment="1">
      <alignment horizontal="center" vertical="center"/>
    </xf>
    <xf numFmtId="0" fontId="1" fillId="17" borderId="1" xfId="1" applyFill="1" applyBorder="1" applyAlignment="1">
      <alignment horizontal="center" vertical="center"/>
    </xf>
    <xf numFmtId="0" fontId="13" fillId="24" borderId="1" xfId="1" applyFont="1" applyFill="1" applyBorder="1" applyAlignment="1">
      <alignment horizontal="center" vertical="center"/>
    </xf>
    <xf numFmtId="49" fontId="1" fillId="17" borderId="1" xfId="1" applyNumberFormat="1" applyFill="1" applyBorder="1" applyAlignment="1">
      <alignment horizontal="left" vertical="center"/>
    </xf>
    <xf numFmtId="177" fontId="1" fillId="17" borderId="1" xfId="1" applyNumberFormat="1" applyFill="1" applyBorder="1" applyAlignment="1">
      <alignment horizontal="center" vertical="center"/>
    </xf>
    <xf numFmtId="49" fontId="9" fillId="17" borderId="1" xfId="1" applyNumberFormat="1" applyFont="1" applyFill="1" applyBorder="1" applyAlignment="1">
      <alignment horizontal="left" vertical="center"/>
    </xf>
    <xf numFmtId="177" fontId="9" fillId="17" borderId="1" xfId="1" applyNumberFormat="1" applyFont="1" applyFill="1" applyBorder="1" applyAlignment="1">
      <alignment horizontal="center" vertical="center"/>
    </xf>
    <xf numFmtId="49" fontId="1" fillId="17" borderId="1" xfId="1" applyNumberFormat="1" applyFill="1" applyBorder="1" applyAlignment="1">
      <alignment horizontal="left" vertical="center" wrapText="1"/>
    </xf>
    <xf numFmtId="0" fontId="1" fillId="17" borderId="1" xfId="1" applyFill="1" applyBorder="1">
      <alignment vertical="center"/>
    </xf>
    <xf numFmtId="49" fontId="20" fillId="17" borderId="1" xfId="1" applyNumberFormat="1" applyFont="1" applyFill="1" applyBorder="1" applyAlignment="1">
      <alignment horizontal="left" vertical="center"/>
    </xf>
    <xf numFmtId="38" fontId="1" fillId="17" borderId="1" xfId="1" applyNumberFormat="1" applyFill="1" applyBorder="1" applyAlignment="1">
      <alignment horizontal="center" vertical="center"/>
    </xf>
    <xf numFmtId="0" fontId="1" fillId="17" borderId="4" xfId="1" applyFill="1" applyBorder="1" applyAlignment="1">
      <alignment horizontal="center" vertical="center"/>
    </xf>
    <xf numFmtId="0" fontId="9" fillId="17" borderId="1" xfId="1" applyFont="1" applyFill="1" applyBorder="1" applyAlignment="1">
      <alignment horizontal="center" vertical="center"/>
    </xf>
    <xf numFmtId="177" fontId="33" fillId="0" borderId="1" xfId="1" applyNumberFormat="1" applyFont="1" applyBorder="1" applyAlignment="1">
      <alignment horizontal="center" vertical="center"/>
    </xf>
    <xf numFmtId="177" fontId="1" fillId="0" borderId="18" xfId="1" applyNumberFormat="1" applyBorder="1">
      <alignment vertical="center"/>
    </xf>
    <xf numFmtId="177" fontId="32" fillId="16" borderId="0" xfId="1" applyNumberFormat="1" applyFont="1" applyFill="1" applyAlignment="1">
      <alignment horizontal="center" vertical="center"/>
    </xf>
    <xf numFmtId="177" fontId="32" fillId="16" borderId="25" xfId="1" applyNumberFormat="1" applyFont="1" applyFill="1" applyBorder="1" applyAlignment="1">
      <alignment horizontal="center" vertical="center"/>
    </xf>
    <xf numFmtId="0" fontId="30" fillId="19" borderId="18" xfId="1" applyFont="1" applyFill="1" applyBorder="1" applyAlignment="1">
      <alignment horizontal="center" vertical="center"/>
    </xf>
    <xf numFmtId="38" fontId="9" fillId="17" borderId="1" xfId="1" applyNumberFormat="1" applyFont="1" applyFill="1" applyBorder="1" applyAlignment="1">
      <alignment horizontal="center" vertical="center"/>
    </xf>
    <xf numFmtId="0" fontId="30" fillId="19" borderId="17" xfId="1" applyFont="1" applyFill="1" applyBorder="1" applyAlignment="1">
      <alignment horizontal="center" vertical="center"/>
    </xf>
    <xf numFmtId="0" fontId="9" fillId="17" borderId="1" xfId="1" applyFont="1" applyFill="1" applyBorder="1">
      <alignment vertical="center"/>
    </xf>
    <xf numFmtId="0" fontId="9" fillId="17" borderId="2" xfId="1" applyFont="1" applyFill="1" applyBorder="1" applyAlignment="1">
      <alignment horizontal="center" vertical="center"/>
    </xf>
    <xf numFmtId="182" fontId="9" fillId="17" borderId="1" xfId="1" applyNumberFormat="1" applyFont="1" applyFill="1" applyBorder="1" applyAlignment="1">
      <alignment horizontal="center" vertical="center"/>
    </xf>
    <xf numFmtId="182" fontId="1" fillId="17" borderId="1" xfId="1" applyNumberFormat="1" applyFill="1" applyBorder="1" applyAlignment="1">
      <alignment horizontal="center" vertical="center"/>
    </xf>
    <xf numFmtId="0" fontId="10" fillId="17" borderId="1" xfId="2" applyFill="1" applyBorder="1" applyAlignment="1">
      <alignment vertical="center"/>
    </xf>
    <xf numFmtId="0" fontId="18" fillId="17" borderId="1" xfId="1" applyFont="1" applyFill="1" applyBorder="1" applyAlignment="1">
      <alignment horizontal="center" vertical="center"/>
    </xf>
    <xf numFmtId="0" fontId="17" fillId="17" borderId="1" xfId="2" applyFont="1" applyFill="1" applyBorder="1" applyAlignment="1">
      <alignment horizontal="center" vertical="center"/>
    </xf>
    <xf numFmtId="183" fontId="7" fillId="17" borderId="1" xfId="1" applyNumberFormat="1" applyFont="1" applyFill="1" applyBorder="1" applyAlignment="1">
      <alignment horizontal="center" vertical="center"/>
    </xf>
    <xf numFmtId="38" fontId="7" fillId="17" borderId="1" xfId="1" applyNumberFormat="1" applyFont="1" applyFill="1" applyBorder="1" applyAlignment="1">
      <alignment horizontal="center" vertical="center"/>
    </xf>
    <xf numFmtId="49" fontId="7" fillId="17" borderId="1" xfId="1" applyNumberFormat="1" applyFont="1" applyFill="1" applyBorder="1" applyAlignment="1">
      <alignment horizontal="left" vertical="center"/>
    </xf>
    <xf numFmtId="3" fontId="1" fillId="17" borderId="1" xfId="1" applyNumberFormat="1" applyFill="1" applyBorder="1" applyAlignment="1">
      <alignment horizontal="left" vertical="center"/>
    </xf>
    <xf numFmtId="0" fontId="1" fillId="0" borderId="35" xfId="1" applyBorder="1" applyAlignment="1">
      <alignment vertical="center" shrinkToFit="1"/>
    </xf>
    <xf numFmtId="183" fontId="9" fillId="17" borderId="1" xfId="1" applyNumberFormat="1" applyFont="1" applyFill="1" applyBorder="1" applyAlignment="1">
      <alignment horizontal="center" vertical="center"/>
    </xf>
    <xf numFmtId="0" fontId="10" fillId="17" borderId="1" xfId="1" applyFont="1" applyFill="1" applyBorder="1">
      <alignment vertical="center"/>
    </xf>
    <xf numFmtId="176" fontId="10" fillId="17" borderId="1" xfId="1" applyNumberFormat="1" applyFont="1" applyFill="1" applyBorder="1" applyAlignment="1">
      <alignment horizontal="center" vertical="center"/>
    </xf>
    <xf numFmtId="177" fontId="10" fillId="17" borderId="1" xfId="1" applyNumberFormat="1" applyFont="1" applyFill="1" applyBorder="1" applyAlignment="1">
      <alignment horizontal="center" vertical="center"/>
    </xf>
    <xf numFmtId="0" fontId="25" fillId="0" borderId="1" xfId="2" applyFont="1" applyBorder="1" applyAlignment="1">
      <alignment horizontal="left" vertical="center" wrapText="1"/>
    </xf>
    <xf numFmtId="3" fontId="1" fillId="17" borderId="1" xfId="1" applyNumberFormat="1" applyFill="1" applyBorder="1" applyAlignment="1">
      <alignment horizontal="center" vertical="center"/>
    </xf>
    <xf numFmtId="0" fontId="1" fillId="17" borderId="14" xfId="1" applyFill="1" applyBorder="1" applyAlignment="1">
      <alignment horizontal="left" vertical="center"/>
    </xf>
    <xf numFmtId="183" fontId="1" fillId="17" borderId="14" xfId="1" applyNumberFormat="1" applyFill="1" applyBorder="1">
      <alignment vertical="center"/>
    </xf>
    <xf numFmtId="0" fontId="1" fillId="17" borderId="14" xfId="1" applyFill="1" applyBorder="1" applyAlignment="1">
      <alignment horizontal="center" vertical="center"/>
    </xf>
    <xf numFmtId="177" fontId="1" fillId="0" borderId="14" xfId="1" applyNumberFormat="1" applyBorder="1" applyAlignment="1">
      <alignment horizontal="center" vertical="center"/>
    </xf>
    <xf numFmtId="183" fontId="1" fillId="17" borderId="1" xfId="1" applyNumberFormat="1" applyFill="1" applyBorder="1">
      <alignment vertical="center"/>
    </xf>
    <xf numFmtId="183" fontId="9" fillId="17" borderId="1" xfId="1" applyNumberFormat="1" applyFont="1" applyFill="1" applyBorder="1">
      <alignment vertical="center"/>
    </xf>
    <xf numFmtId="0" fontId="10" fillId="17" borderId="1" xfId="2" applyFill="1" applyBorder="1" applyAlignment="1">
      <alignment horizontal="left" vertical="center"/>
    </xf>
    <xf numFmtId="0" fontId="18" fillId="17" borderId="1" xfId="1" applyFont="1" applyFill="1" applyBorder="1">
      <alignment vertical="center"/>
    </xf>
    <xf numFmtId="177" fontId="1" fillId="0" borderId="2" xfId="1" applyNumberFormat="1" applyBorder="1" applyAlignment="1">
      <alignment horizontal="center" vertical="center"/>
    </xf>
    <xf numFmtId="0" fontId="30" fillId="17" borderId="1" xfId="1" applyFont="1" applyFill="1" applyBorder="1">
      <alignment vertical="center"/>
    </xf>
    <xf numFmtId="0" fontId="30" fillId="17" borderId="1" xfId="1" applyFont="1" applyFill="1" applyBorder="1" applyAlignment="1">
      <alignment horizontal="center" vertical="center"/>
    </xf>
    <xf numFmtId="0" fontId="30" fillId="17" borderId="14" xfId="1" applyFont="1" applyFill="1" applyBorder="1">
      <alignment vertical="center"/>
    </xf>
    <xf numFmtId="0" fontId="30" fillId="17" borderId="14" xfId="1" applyFont="1" applyFill="1" applyBorder="1" applyAlignment="1">
      <alignment horizontal="center" vertical="center"/>
    </xf>
    <xf numFmtId="177" fontId="1" fillId="0" borderId="9" xfId="1" applyNumberFormat="1" applyBorder="1" applyAlignment="1"/>
    <xf numFmtId="0" fontId="30" fillId="0" borderId="14" xfId="1" applyFont="1" applyBorder="1" applyAlignment="1">
      <alignment horizontal="left" vertical="center"/>
    </xf>
    <xf numFmtId="183" fontId="11" fillId="6" borderId="14" xfId="1" applyNumberFormat="1" applyFont="1" applyFill="1" applyBorder="1">
      <alignment vertical="center"/>
    </xf>
    <xf numFmtId="0" fontId="9" fillId="17" borderId="14" xfId="1" applyFont="1" applyFill="1" applyBorder="1" applyAlignment="1">
      <alignment horizontal="center" vertical="center"/>
    </xf>
    <xf numFmtId="183" fontId="1" fillId="19" borderId="1" xfId="1" applyNumberFormat="1" applyFill="1" applyBorder="1">
      <alignment vertical="center"/>
    </xf>
    <xf numFmtId="0" fontId="9" fillId="17" borderId="1" xfId="6" applyFont="1" applyFill="1" applyBorder="1" applyAlignment="1">
      <alignment horizontal="left" vertical="center"/>
    </xf>
    <xf numFmtId="183" fontId="9" fillId="17" borderId="1" xfId="6" applyNumberFormat="1" applyFont="1" applyFill="1" applyBorder="1" applyAlignment="1">
      <alignment horizontal="center" vertical="center"/>
    </xf>
    <xf numFmtId="0" fontId="9" fillId="17" borderId="1" xfId="6" applyFont="1" applyFill="1" applyBorder="1" applyAlignment="1">
      <alignment horizontal="center" vertical="center"/>
    </xf>
    <xf numFmtId="0" fontId="10" fillId="17" borderId="1" xfId="2" applyFill="1" applyBorder="1" applyAlignment="1">
      <alignment horizontal="center" vertical="center"/>
    </xf>
    <xf numFmtId="0" fontId="7" fillId="17" borderId="1" xfId="1" applyFont="1" applyFill="1" applyBorder="1">
      <alignment vertical="center"/>
    </xf>
    <xf numFmtId="0" fontId="9" fillId="17" borderId="2" xfId="1" applyFont="1" applyFill="1" applyBorder="1">
      <alignment vertical="center"/>
    </xf>
    <xf numFmtId="0" fontId="1" fillId="17" borderId="1" xfId="1" applyFill="1" applyBorder="1" applyAlignment="1">
      <alignment vertical="center" shrinkToFit="1"/>
    </xf>
    <xf numFmtId="0" fontId="11" fillId="3" borderId="15" xfId="1" applyFont="1" applyFill="1" applyBorder="1" applyAlignment="1">
      <alignment vertical="center" shrinkToFit="1"/>
    </xf>
    <xf numFmtId="0" fontId="10" fillId="17" borderId="1" xfId="1" applyFont="1" applyFill="1" applyBorder="1" applyAlignment="1">
      <alignment horizontal="left" vertical="center"/>
    </xf>
    <xf numFmtId="0" fontId="7" fillId="17" borderId="1" xfId="1" applyFont="1" applyFill="1" applyBorder="1" applyAlignment="1">
      <alignment horizontal="center" vertical="center"/>
    </xf>
    <xf numFmtId="0" fontId="10" fillId="17" borderId="1" xfId="1" applyFont="1" applyFill="1" applyBorder="1" applyAlignment="1">
      <alignment horizontal="center" vertical="center"/>
    </xf>
    <xf numFmtId="0" fontId="11" fillId="6" borderId="2" xfId="1" applyFont="1" applyFill="1" applyBorder="1" applyAlignment="1">
      <alignment horizontal="left" vertical="center"/>
    </xf>
    <xf numFmtId="0" fontId="1" fillId="0" borderId="19" xfId="1" applyBorder="1" applyAlignment="1">
      <alignment horizontal="center" vertical="center"/>
    </xf>
    <xf numFmtId="0" fontId="23" fillId="11" borderId="15" xfId="1" applyFont="1" applyFill="1" applyBorder="1" applyAlignment="1">
      <alignment horizontal="center" vertical="center"/>
    </xf>
    <xf numFmtId="0" fontId="68" fillId="0" borderId="1" xfId="1" applyFont="1" applyBorder="1" applyAlignment="1">
      <alignment horizontal="left" vertical="center"/>
    </xf>
    <xf numFmtId="0" fontId="68" fillId="0" borderId="1" xfId="1" applyFont="1" applyBorder="1" applyAlignment="1">
      <alignment horizontal="center" vertical="center"/>
    </xf>
    <xf numFmtId="180" fontId="68" fillId="0" borderId="1" xfId="1" applyNumberFormat="1" applyFont="1" applyBorder="1" applyAlignment="1">
      <alignment horizontal="center" vertical="center"/>
    </xf>
    <xf numFmtId="177" fontId="6" fillId="17" borderId="1" xfId="1" applyNumberFormat="1" applyFont="1" applyFill="1" applyBorder="1" applyAlignment="1">
      <alignment horizontal="center" vertical="center"/>
    </xf>
    <xf numFmtId="49" fontId="37" fillId="6" borderId="1" xfId="1" applyNumberFormat="1" applyFont="1" applyFill="1" applyBorder="1" applyAlignment="1">
      <alignment horizontal="left" vertical="center"/>
    </xf>
    <xf numFmtId="183" fontId="21" fillId="6" borderId="1" xfId="1" applyNumberFormat="1" applyFont="1" applyFill="1" applyBorder="1" applyAlignment="1">
      <alignment horizontal="center" vertical="center"/>
    </xf>
    <xf numFmtId="38" fontId="21" fillId="6" borderId="1" xfId="1" applyNumberFormat="1" applyFont="1" applyFill="1" applyBorder="1" applyAlignment="1">
      <alignment horizontal="center" vertical="center"/>
    </xf>
    <xf numFmtId="38" fontId="21" fillId="6" borderId="2" xfId="1" applyNumberFormat="1" applyFont="1" applyFill="1" applyBorder="1" applyAlignment="1">
      <alignment horizontal="center" vertical="center"/>
    </xf>
    <xf numFmtId="0" fontId="21" fillId="6" borderId="2" xfId="1" applyFont="1" applyFill="1" applyBorder="1" applyAlignment="1">
      <alignment horizontal="center" vertical="center"/>
    </xf>
    <xf numFmtId="0" fontId="21" fillId="6" borderId="1" xfId="1" applyFont="1" applyFill="1" applyBorder="1" applyAlignment="1">
      <alignment horizontal="left" vertical="center"/>
    </xf>
    <xf numFmtId="3" fontId="21" fillId="6" borderId="1" xfId="1" applyNumberFormat="1" applyFont="1" applyFill="1" applyBorder="1" applyAlignment="1">
      <alignment horizontal="left" vertical="center"/>
    </xf>
    <xf numFmtId="0" fontId="6" fillId="17" borderId="14" xfId="1" applyFont="1" applyFill="1" applyBorder="1" applyAlignment="1">
      <alignment horizontal="center" vertical="center"/>
    </xf>
    <xf numFmtId="0" fontId="55" fillId="17" borderId="1" xfId="2" applyFont="1" applyFill="1" applyBorder="1" applyAlignment="1">
      <alignment horizontal="center" vertical="center"/>
    </xf>
    <xf numFmtId="178" fontId="11" fillId="0" borderId="15" xfId="1" applyNumberFormat="1" applyFont="1" applyBorder="1" applyAlignment="1">
      <alignment horizontal="center" vertical="center"/>
    </xf>
    <xf numFmtId="0" fontId="10" fillId="19" borderId="1" xfId="2" applyFill="1" applyBorder="1" applyAlignment="1">
      <alignment horizontal="center" vertical="center"/>
    </xf>
    <xf numFmtId="177" fontId="37" fillId="17" borderId="1" xfId="1" applyNumberFormat="1" applyFont="1" applyFill="1" applyBorder="1" applyAlignment="1">
      <alignment horizontal="center" vertical="center"/>
    </xf>
    <xf numFmtId="183" fontId="10" fillId="0" borderId="1" xfId="1" applyNumberFormat="1" applyFont="1" applyBorder="1" applyAlignment="1">
      <alignment horizontal="center" vertical="center"/>
    </xf>
    <xf numFmtId="178" fontId="1" fillId="13" borderId="1" xfId="1" applyNumberFormat="1" applyFill="1" applyBorder="1" applyAlignment="1">
      <alignment horizontal="center" vertical="center"/>
    </xf>
    <xf numFmtId="38" fontId="10" fillId="0" borderId="1" xfId="1" applyNumberFormat="1" applyFont="1" applyBorder="1" applyAlignment="1">
      <alignment horizontal="right" vertical="center"/>
    </xf>
    <xf numFmtId="3" fontId="13" fillId="0" borderId="1" xfId="1" applyNumberFormat="1" applyFont="1" applyBorder="1" applyAlignment="1">
      <alignment horizontal="center" vertical="center"/>
    </xf>
    <xf numFmtId="5" fontId="14" fillId="0" borderId="36" xfId="1" applyNumberFormat="1" applyFont="1" applyBorder="1" applyAlignment="1">
      <alignment horizontal="right" vertical="center"/>
    </xf>
    <xf numFmtId="3" fontId="1" fillId="0" borderId="36" xfId="1" applyNumberFormat="1" applyBorder="1" applyAlignment="1">
      <alignment horizontal="center" vertical="center"/>
    </xf>
    <xf numFmtId="0" fontId="69" fillId="0" borderId="0" xfId="1" applyFont="1">
      <alignment vertical="center"/>
    </xf>
    <xf numFmtId="38" fontId="14" fillId="0" borderId="0" xfId="1" applyNumberFormat="1" applyFont="1">
      <alignment vertical="center"/>
    </xf>
    <xf numFmtId="0" fontId="15" fillId="0" borderId="0" xfId="1" applyFont="1" applyAlignment="1">
      <alignment horizontal="center" vertical="center"/>
    </xf>
    <xf numFmtId="0" fontId="16" fillId="17" borderId="2" xfId="2" applyFont="1" applyFill="1" applyBorder="1" applyAlignment="1">
      <alignment horizontal="center" vertical="center"/>
    </xf>
    <xf numFmtId="0" fontId="16" fillId="17" borderId="3" xfId="2" applyFont="1" applyFill="1" applyBorder="1" applyAlignment="1">
      <alignment horizontal="center" vertical="center"/>
    </xf>
    <xf numFmtId="0" fontId="16" fillId="17" borderId="4" xfId="2" applyFont="1" applyFill="1" applyBorder="1" applyAlignment="1">
      <alignment horizontal="center" vertical="center"/>
    </xf>
    <xf numFmtId="0" fontId="1" fillId="7" borderId="1" xfId="1" applyFill="1" applyBorder="1" applyAlignment="1">
      <alignment horizontal="center" vertical="center"/>
    </xf>
    <xf numFmtId="0" fontId="13" fillId="27" borderId="1" xfId="1" applyFont="1" applyFill="1" applyBorder="1" applyAlignment="1">
      <alignment horizontal="center" vertical="center"/>
    </xf>
    <xf numFmtId="3" fontId="9" fillId="22" borderId="1" xfId="1" applyNumberFormat="1" applyFont="1" applyFill="1" applyBorder="1" applyAlignment="1">
      <alignment horizontal="center" vertical="center"/>
    </xf>
    <xf numFmtId="0" fontId="10" fillId="7" borderId="1" xfId="1" applyFont="1" applyFill="1" applyBorder="1" applyAlignment="1">
      <alignment horizontal="left" vertical="center"/>
    </xf>
    <xf numFmtId="0" fontId="9" fillId="7" borderId="1" xfId="1" applyFont="1" applyFill="1" applyBorder="1" applyAlignment="1">
      <alignment horizontal="center" vertical="center"/>
    </xf>
    <xf numFmtId="0" fontId="10" fillId="7" borderId="1" xfId="2" applyFill="1" applyBorder="1" applyAlignment="1">
      <alignment horizontal="center" vertical="center"/>
    </xf>
    <xf numFmtId="177" fontId="1" fillId="7" borderId="1" xfId="1" applyNumberFormat="1" applyFill="1" applyBorder="1" applyAlignment="1">
      <alignment horizontal="center" vertical="center"/>
    </xf>
    <xf numFmtId="177" fontId="1" fillId="7" borderId="1" xfId="1" applyNumberFormat="1" applyFill="1" applyBorder="1">
      <alignment vertical="center"/>
    </xf>
    <xf numFmtId="0" fontId="1" fillId="7" borderId="1" xfId="1" applyFill="1" applyBorder="1" applyAlignment="1">
      <alignment vertical="center" shrinkToFit="1"/>
    </xf>
    <xf numFmtId="3" fontId="1" fillId="7" borderId="1" xfId="1" applyNumberFormat="1" applyFill="1" applyBorder="1" applyAlignment="1">
      <alignment horizontal="center" vertical="center" shrinkToFit="1"/>
    </xf>
    <xf numFmtId="3" fontId="9" fillId="3" borderId="1" xfId="1" applyNumberFormat="1" applyFont="1" applyFill="1" applyBorder="1" applyAlignment="1">
      <alignment horizontal="center" vertical="center"/>
    </xf>
    <xf numFmtId="0" fontId="70" fillId="0" borderId="1" xfId="1" applyFont="1" applyBorder="1" applyAlignment="1">
      <alignment horizontal="left" vertical="center"/>
    </xf>
    <xf numFmtId="182" fontId="9" fillId="0" borderId="1" xfId="2" applyNumberFormat="1" applyFont="1" applyBorder="1" applyAlignment="1">
      <alignment horizontal="center" vertical="center"/>
    </xf>
    <xf numFmtId="38" fontId="20" fillId="0" borderId="1" xfId="1" applyNumberFormat="1" applyFont="1" applyBorder="1" applyAlignment="1">
      <alignment horizontal="center" vertical="center"/>
    </xf>
    <xf numFmtId="177" fontId="20" fillId="0" borderId="1" xfId="1" applyNumberFormat="1" applyFont="1" applyBorder="1" applyAlignment="1">
      <alignment horizontal="center" vertical="center"/>
    </xf>
    <xf numFmtId="177" fontId="20" fillId="0" borderId="14" xfId="1" applyNumberFormat="1" applyFont="1" applyBorder="1" applyAlignment="1">
      <alignment horizontal="center" vertical="center"/>
    </xf>
    <xf numFmtId="177" fontId="1" fillId="0" borderId="0" xfId="1" applyNumberFormat="1" applyAlignment="1">
      <alignment horizontal="center" vertical="center"/>
    </xf>
    <xf numFmtId="56" fontId="46" fillId="0" borderId="0" xfId="1" applyNumberFormat="1" applyFont="1" applyAlignment="1">
      <alignment horizontal="center" vertical="center"/>
    </xf>
    <xf numFmtId="38" fontId="14" fillId="10" borderId="7" xfId="1" applyNumberFormat="1" applyFont="1" applyFill="1" applyBorder="1" applyAlignment="1">
      <alignment horizontal="left" vertical="center"/>
    </xf>
    <xf numFmtId="38" fontId="14" fillId="10" borderId="8" xfId="1" applyNumberFormat="1" applyFont="1" applyFill="1" applyBorder="1" applyAlignment="1">
      <alignment horizontal="left" vertical="center"/>
    </xf>
    <xf numFmtId="38" fontId="14" fillId="10" borderId="9" xfId="1" applyNumberFormat="1" applyFont="1" applyFill="1" applyBorder="1" applyAlignment="1">
      <alignment horizontal="left" vertical="center"/>
    </xf>
    <xf numFmtId="38" fontId="14" fillId="10" borderId="10" xfId="1" applyNumberFormat="1" applyFont="1" applyFill="1" applyBorder="1" applyAlignment="1">
      <alignment horizontal="left" vertical="center"/>
    </xf>
    <xf numFmtId="177" fontId="7" fillId="0" borderId="1" xfId="1" applyNumberFormat="1" applyFont="1" applyBorder="1" applyAlignment="1"/>
    <xf numFmtId="0" fontId="71" fillId="0" borderId="1" xfId="1" applyFont="1" applyBorder="1" applyAlignment="1">
      <alignment horizontal="left" vertical="center" shrinkToFit="1"/>
    </xf>
    <xf numFmtId="56" fontId="13" fillId="0" borderId="1" xfId="1" applyNumberFormat="1" applyFont="1" applyBorder="1" applyAlignment="1">
      <alignment horizontal="center" vertical="center"/>
    </xf>
    <xf numFmtId="0" fontId="25" fillId="0" borderId="1" xfId="2" applyFont="1" applyBorder="1" applyAlignment="1">
      <alignment vertical="center"/>
    </xf>
    <xf numFmtId="0" fontId="21" fillId="0" borderId="1" xfId="2" applyFont="1" applyBorder="1" applyAlignment="1">
      <alignment vertical="center"/>
    </xf>
    <xf numFmtId="0" fontId="72" fillId="0" borderId="1" xfId="2" applyFont="1" applyBorder="1" applyAlignment="1">
      <alignment vertical="center"/>
    </xf>
    <xf numFmtId="0" fontId="10" fillId="0" borderId="4" xfId="2" applyBorder="1" applyAlignment="1">
      <alignment vertical="center"/>
    </xf>
    <xf numFmtId="177" fontId="10" fillId="0" borderId="4" xfId="1" applyNumberFormat="1" applyFont="1" applyBorder="1">
      <alignment vertical="center"/>
    </xf>
    <xf numFmtId="0" fontId="1" fillId="0" borderId="1" xfId="1" applyBorder="1" applyAlignment="1">
      <alignment horizontal="center" vertical="center" shrinkToFit="1"/>
    </xf>
    <xf numFmtId="177" fontId="27" fillId="0" borderId="1" xfId="1" applyNumberFormat="1" applyFont="1" applyBorder="1" applyAlignment="1">
      <alignment horizontal="center" vertical="center"/>
    </xf>
    <xf numFmtId="5" fontId="1" fillId="0" borderId="1" xfId="1" applyNumberFormat="1" applyBorder="1">
      <alignment vertical="center"/>
    </xf>
    <xf numFmtId="0" fontId="20" fillId="0" borderId="1" xfId="2" applyFont="1" applyBorder="1" applyAlignment="1">
      <alignment vertical="center"/>
    </xf>
    <xf numFmtId="0" fontId="21" fillId="0" borderId="1" xfId="1" applyFont="1" applyBorder="1" applyAlignment="1">
      <alignment horizontal="left" vertical="center" shrinkToFit="1"/>
    </xf>
    <xf numFmtId="177" fontId="1" fillId="0" borderId="1" xfId="1" applyNumberFormat="1" applyBorder="1" applyAlignment="1">
      <alignment horizontal="center"/>
    </xf>
    <xf numFmtId="177" fontId="20" fillId="0" borderId="4" xfId="1" applyNumberFormat="1" applyFont="1" applyBorder="1">
      <alignment vertical="center"/>
    </xf>
    <xf numFmtId="0" fontId="21" fillId="0" borderId="1" xfId="1" applyFont="1" applyBorder="1">
      <alignment vertical="center"/>
    </xf>
    <xf numFmtId="177" fontId="1" fillId="0" borderId="4" xfId="1" applyNumberFormat="1" applyBorder="1" applyAlignment="1">
      <alignment horizontal="center" vertical="center"/>
    </xf>
    <xf numFmtId="182" fontId="9" fillId="0" borderId="1" xfId="2" applyNumberFormat="1" applyFont="1" applyBorder="1" applyAlignment="1">
      <alignment horizontal="right" vertical="center"/>
    </xf>
    <xf numFmtId="182" fontId="9" fillId="0" borderId="1" xfId="2" applyNumberFormat="1" applyFont="1" applyBorder="1" applyAlignment="1">
      <alignment vertical="center"/>
    </xf>
    <xf numFmtId="0" fontId="69" fillId="28" borderId="0" xfId="1" applyFont="1" applyFill="1" applyAlignment="1">
      <alignment horizontal="center" vertical="center"/>
    </xf>
    <xf numFmtId="0" fontId="1" fillId="7" borderId="11" xfId="1" applyFill="1" applyBorder="1" applyAlignment="1">
      <alignment horizontal="center" vertical="center"/>
    </xf>
    <xf numFmtId="0" fontId="1" fillId="7" borderId="12" xfId="1" applyFill="1" applyBorder="1" applyAlignment="1">
      <alignment horizontal="center" vertical="center"/>
    </xf>
    <xf numFmtId="3" fontId="7" fillId="13" borderId="1" xfId="1" applyNumberFormat="1" applyFont="1" applyFill="1" applyBorder="1" applyAlignment="1">
      <alignment horizontal="center" vertical="center"/>
    </xf>
    <xf numFmtId="0" fontId="10" fillId="7" borderId="1" xfId="2" applyFill="1" applyBorder="1" applyAlignment="1">
      <alignment vertical="center"/>
    </xf>
    <xf numFmtId="0" fontId="1" fillId="9" borderId="11" xfId="1" applyFill="1" applyBorder="1" applyAlignment="1">
      <alignment horizontal="center" vertical="center"/>
    </xf>
    <xf numFmtId="0" fontId="1" fillId="9" borderId="12" xfId="1" applyFill="1" applyBorder="1" applyAlignment="1">
      <alignment horizontal="center" vertical="center"/>
    </xf>
    <xf numFmtId="0" fontId="10" fillId="9" borderId="1" xfId="2" applyFill="1" applyBorder="1" applyAlignment="1">
      <alignment vertical="center"/>
    </xf>
    <xf numFmtId="0" fontId="17" fillId="7" borderId="1" xfId="1" applyFont="1" applyFill="1" applyBorder="1">
      <alignment vertical="center"/>
    </xf>
    <xf numFmtId="0" fontId="17" fillId="7" borderId="1" xfId="2" applyFont="1" applyFill="1" applyBorder="1" applyAlignment="1">
      <alignment vertical="center"/>
    </xf>
    <xf numFmtId="3" fontId="11" fillId="15" borderId="1" xfId="1" applyNumberFormat="1" applyFont="1" applyFill="1" applyBorder="1" applyAlignment="1">
      <alignment horizontal="center" vertical="center"/>
    </xf>
    <xf numFmtId="0" fontId="21" fillId="15" borderId="1" xfId="1" applyFont="1" applyFill="1" applyBorder="1">
      <alignment vertical="center"/>
    </xf>
    <xf numFmtId="177" fontId="11" fillId="15" borderId="1" xfId="1" applyNumberFormat="1" applyFont="1" applyFill="1" applyBorder="1">
      <alignment vertical="center"/>
    </xf>
    <xf numFmtId="177" fontId="11" fillId="0" borderId="1" xfId="1" applyNumberFormat="1" applyFont="1" applyBorder="1">
      <alignment vertical="center"/>
    </xf>
    <xf numFmtId="0" fontId="7" fillId="7" borderId="1" xfId="1" applyFont="1" applyFill="1" applyBorder="1">
      <alignment vertical="center"/>
    </xf>
    <xf numFmtId="177" fontId="7" fillId="7" borderId="1" xfId="1" applyNumberFormat="1" applyFont="1" applyFill="1" applyBorder="1">
      <alignment vertical="center"/>
    </xf>
    <xf numFmtId="0" fontId="10" fillId="7" borderId="1" xfId="1" applyFont="1" applyFill="1" applyBorder="1">
      <alignment vertical="center"/>
    </xf>
    <xf numFmtId="177" fontId="9" fillId="7" borderId="1" xfId="1" applyNumberFormat="1" applyFont="1" applyFill="1" applyBorder="1">
      <alignment vertical="center"/>
    </xf>
    <xf numFmtId="0" fontId="11" fillId="15" borderId="1" xfId="1" applyFont="1" applyFill="1" applyBorder="1" applyAlignment="1">
      <alignment horizontal="center" vertical="center"/>
    </xf>
    <xf numFmtId="0" fontId="21" fillId="15" borderId="1" xfId="2" applyFont="1" applyFill="1" applyBorder="1" applyAlignment="1">
      <alignment horizontal="left"/>
    </xf>
    <xf numFmtId="0" fontId="56" fillId="15" borderId="1" xfId="1" applyFont="1" applyFill="1" applyBorder="1">
      <alignment vertical="center"/>
    </xf>
    <xf numFmtId="0" fontId="56" fillId="15" borderId="1" xfId="2" applyFont="1" applyFill="1" applyBorder="1" applyAlignment="1">
      <alignment vertical="center"/>
    </xf>
    <xf numFmtId="177" fontId="56" fillId="0" borderId="1" xfId="1" applyNumberFormat="1" applyFont="1" applyBorder="1">
      <alignment vertical="center"/>
    </xf>
    <xf numFmtId="0" fontId="21" fillId="0" borderId="1" xfId="2" applyFont="1" applyBorder="1" applyAlignment="1">
      <alignment horizontal="left"/>
    </xf>
    <xf numFmtId="0" fontId="73" fillId="7" borderId="1" xfId="2" applyFont="1" applyFill="1" applyBorder="1" applyAlignment="1">
      <alignment vertical="center"/>
    </xf>
    <xf numFmtId="0" fontId="1" fillId="26" borderId="11" xfId="1" applyFill="1" applyBorder="1" applyAlignment="1">
      <alignment horizontal="center" vertical="center"/>
    </xf>
    <xf numFmtId="3" fontId="74" fillId="14" borderId="1" xfId="1" applyNumberFormat="1" applyFont="1" applyFill="1" applyBorder="1" applyAlignment="1">
      <alignment horizontal="center" vertical="center"/>
    </xf>
    <xf numFmtId="0" fontId="10" fillId="14" borderId="1" xfId="2" applyFill="1" applyBorder="1" applyAlignment="1">
      <alignment horizontal="left" vertical="center"/>
    </xf>
    <xf numFmtId="0" fontId="10" fillId="26" borderId="1" xfId="2" applyFill="1" applyBorder="1" applyAlignment="1">
      <alignment vertical="center"/>
    </xf>
    <xf numFmtId="0" fontId="1" fillId="14" borderId="1" xfId="1" applyFill="1" applyBorder="1">
      <alignment vertical="center"/>
    </xf>
    <xf numFmtId="0" fontId="1" fillId="26" borderId="1" xfId="1" applyFill="1" applyBorder="1">
      <alignment vertical="center"/>
    </xf>
    <xf numFmtId="0" fontId="7" fillId="26" borderId="1" xfId="1" applyFont="1" applyFill="1" applyBorder="1">
      <alignment vertical="center"/>
    </xf>
    <xf numFmtId="177" fontId="7" fillId="26" borderId="1" xfId="1" applyNumberFormat="1" applyFont="1" applyFill="1" applyBorder="1">
      <alignment vertical="center"/>
    </xf>
    <xf numFmtId="0" fontId="10" fillId="26" borderId="1" xfId="1" applyFont="1" applyFill="1" applyBorder="1">
      <alignment vertical="center"/>
    </xf>
    <xf numFmtId="177" fontId="9" fillId="26" borderId="1" xfId="1" applyNumberFormat="1" applyFont="1" applyFill="1" applyBorder="1">
      <alignment vertical="center"/>
    </xf>
    <xf numFmtId="0" fontId="1" fillId="0" borderId="4" xfId="1" applyBorder="1">
      <alignment vertical="center"/>
    </xf>
    <xf numFmtId="38" fontId="1" fillId="26" borderId="1" xfId="1" applyNumberFormat="1" applyFill="1" applyBorder="1">
      <alignment vertical="center"/>
    </xf>
    <xf numFmtId="0" fontId="9" fillId="0" borderId="11" xfId="1" applyFont="1" applyBorder="1" applyAlignment="1">
      <alignment horizontal="center" vertical="center"/>
    </xf>
    <xf numFmtId="0" fontId="9" fillId="7" borderId="12" xfId="1" applyFont="1" applyFill="1" applyBorder="1" applyAlignment="1">
      <alignment horizontal="center" vertical="center"/>
    </xf>
    <xf numFmtId="0" fontId="10" fillId="13" borderId="4" xfId="1" applyFont="1" applyFill="1" applyBorder="1">
      <alignment vertical="center"/>
    </xf>
    <xf numFmtId="0" fontId="10" fillId="0" borderId="4" xfId="1" applyFont="1" applyBorder="1">
      <alignment vertical="center"/>
    </xf>
    <xf numFmtId="0" fontId="1" fillId="7" borderId="1" xfId="1" applyFill="1" applyBorder="1">
      <alignment vertical="center"/>
    </xf>
    <xf numFmtId="177" fontId="7" fillId="13" borderId="1" xfId="1" applyNumberFormat="1" applyFont="1" applyFill="1" applyBorder="1">
      <alignment vertical="center"/>
    </xf>
    <xf numFmtId="177" fontId="17" fillId="0" borderId="1" xfId="1" applyNumberFormat="1" applyFont="1" applyBorder="1">
      <alignment vertical="center"/>
    </xf>
    <xf numFmtId="0" fontId="11" fillId="15" borderId="1" xfId="1" applyFont="1" applyFill="1" applyBorder="1">
      <alignment vertical="center"/>
    </xf>
    <xf numFmtId="177" fontId="21" fillId="0" borderId="1" xfId="1" applyNumberFormat="1" applyFont="1" applyBorder="1" applyAlignment="1"/>
    <xf numFmtId="38" fontId="11" fillId="15" borderId="1" xfId="1" applyNumberFormat="1" applyFont="1" applyFill="1" applyBorder="1">
      <alignment vertical="center"/>
    </xf>
    <xf numFmtId="0" fontId="6" fillId="15" borderId="1" xfId="1" applyFont="1" applyFill="1" applyBorder="1" applyAlignment="1">
      <alignment horizontal="center" vertical="center"/>
    </xf>
    <xf numFmtId="0" fontId="13" fillId="29" borderId="1" xfId="1" applyFont="1" applyFill="1" applyBorder="1" applyAlignment="1">
      <alignment horizontal="center" vertical="center"/>
    </xf>
    <xf numFmtId="183" fontId="1" fillId="7" borderId="1" xfId="1" applyNumberFormat="1" applyFill="1" applyBorder="1">
      <alignment vertical="center"/>
    </xf>
    <xf numFmtId="0" fontId="75" fillId="6" borderId="1" xfId="1" applyFont="1" applyFill="1" applyBorder="1" applyAlignment="1">
      <alignment horizontal="center" vertical="center"/>
    </xf>
    <xf numFmtId="177" fontId="11" fillId="6" borderId="1" xfId="1" applyNumberFormat="1" applyFont="1" applyFill="1" applyBorder="1" applyAlignment="1"/>
    <xf numFmtId="0" fontId="11" fillId="6" borderId="14" xfId="1" applyFont="1" applyFill="1" applyBorder="1">
      <alignment vertical="center"/>
    </xf>
    <xf numFmtId="183" fontId="9" fillId="7" borderId="14" xfId="1" applyNumberFormat="1" applyFont="1" applyFill="1" applyBorder="1">
      <alignment vertical="center"/>
    </xf>
    <xf numFmtId="0" fontId="9" fillId="7" borderId="14" xfId="1" applyFont="1" applyFill="1" applyBorder="1">
      <alignment vertical="center"/>
    </xf>
    <xf numFmtId="3" fontId="74" fillId="0" borderId="1" xfId="1" applyNumberFormat="1" applyFont="1" applyBorder="1" applyAlignment="1">
      <alignment horizontal="center" vertical="center"/>
    </xf>
    <xf numFmtId="49" fontId="1" fillId="0" borderId="1" xfId="1" applyNumberFormat="1" applyBorder="1" applyAlignment="1">
      <alignment horizontal="left" vertical="center" shrinkToFit="1"/>
    </xf>
    <xf numFmtId="0" fontId="1" fillId="0" borderId="12" xfId="1" applyBorder="1">
      <alignment vertical="center"/>
    </xf>
    <xf numFmtId="0" fontId="20" fillId="7" borderId="1" xfId="1" applyFont="1" applyFill="1" applyBorder="1">
      <alignment vertical="center"/>
    </xf>
    <xf numFmtId="0" fontId="18" fillId="7" borderId="1" xfId="1" applyFont="1" applyFill="1" applyBorder="1">
      <alignment vertical="center"/>
    </xf>
    <xf numFmtId="182" fontId="1" fillId="7" borderId="1" xfId="1" applyNumberFormat="1" applyFill="1" applyBorder="1">
      <alignment vertical="center"/>
    </xf>
    <xf numFmtId="0" fontId="9" fillId="6" borderId="1" xfId="1" applyFont="1" applyFill="1" applyBorder="1">
      <alignment vertical="center"/>
    </xf>
    <xf numFmtId="182" fontId="9" fillId="6" borderId="1" xfId="1" applyNumberFormat="1" applyFont="1" applyFill="1" applyBorder="1">
      <alignment vertical="center"/>
    </xf>
    <xf numFmtId="38" fontId="9" fillId="6" borderId="1" xfId="1" applyNumberFormat="1" applyFont="1" applyFill="1" applyBorder="1">
      <alignment vertical="center"/>
    </xf>
    <xf numFmtId="176" fontId="10" fillId="7" borderId="1" xfId="1" applyNumberFormat="1" applyFont="1" applyFill="1" applyBorder="1">
      <alignment vertical="center"/>
    </xf>
    <xf numFmtId="177" fontId="10" fillId="7" borderId="1" xfId="1" applyNumberFormat="1" applyFont="1" applyFill="1" applyBorder="1">
      <alignment vertical="center"/>
    </xf>
    <xf numFmtId="177" fontId="10" fillId="0" borderId="1" xfId="1" applyNumberFormat="1" applyFont="1" applyBorder="1">
      <alignment vertical="center"/>
    </xf>
    <xf numFmtId="3" fontId="13" fillId="7" borderId="2" xfId="1" applyNumberFormat="1" applyFont="1" applyFill="1" applyBorder="1" applyAlignment="1">
      <alignment horizontal="center" vertical="center"/>
    </xf>
    <xf numFmtId="3" fontId="13" fillId="7" borderId="3" xfId="1" applyNumberFormat="1" applyFont="1" applyFill="1" applyBorder="1" applyAlignment="1">
      <alignment horizontal="center" vertical="center"/>
    </xf>
    <xf numFmtId="3" fontId="13" fillId="7" borderId="4" xfId="1" applyNumberFormat="1" applyFont="1" applyFill="1" applyBorder="1" applyAlignment="1">
      <alignment horizontal="center" vertical="center"/>
    </xf>
    <xf numFmtId="0" fontId="1" fillId="7" borderId="0" xfId="1" applyFill="1" applyAlignment="1">
      <alignment horizontal="center" vertical="center"/>
    </xf>
    <xf numFmtId="0" fontId="13" fillId="14" borderId="1" xfId="1" applyFont="1" applyFill="1" applyBorder="1" applyAlignment="1">
      <alignment horizontal="center" vertical="center"/>
    </xf>
    <xf numFmtId="0" fontId="9" fillId="0" borderId="10" xfId="1" applyFont="1" applyBorder="1">
      <alignment vertical="center"/>
    </xf>
    <xf numFmtId="182" fontId="9" fillId="7" borderId="14" xfId="1" applyNumberFormat="1" applyFont="1" applyFill="1" applyBorder="1">
      <alignment vertical="center"/>
    </xf>
    <xf numFmtId="38" fontId="9" fillId="7" borderId="1" xfId="1" applyNumberFormat="1" applyFont="1" applyFill="1" applyBorder="1">
      <alignment vertical="center"/>
    </xf>
    <xf numFmtId="0" fontId="9" fillId="0" borderId="14" xfId="1" applyFont="1" applyBorder="1">
      <alignment vertical="center"/>
    </xf>
    <xf numFmtId="56" fontId="9" fillId="3" borderId="1" xfId="1" applyNumberFormat="1" applyFont="1" applyFill="1" applyBorder="1" applyAlignment="1">
      <alignment horizontal="center" vertical="center"/>
    </xf>
    <xf numFmtId="178" fontId="9" fillId="3" borderId="1" xfId="1" applyNumberFormat="1" applyFont="1" applyFill="1" applyBorder="1" applyAlignment="1">
      <alignment horizontal="center" vertical="center"/>
    </xf>
    <xf numFmtId="0" fontId="47" fillId="0" borderId="1" xfId="5" applyBorder="1" applyAlignment="1">
      <alignment horizontal="left" vertical="center"/>
    </xf>
    <xf numFmtId="184" fontId="1" fillId="30" borderId="1" xfId="1" applyNumberFormat="1" applyFill="1" applyBorder="1">
      <alignment vertical="center"/>
    </xf>
    <xf numFmtId="0" fontId="1" fillId="30" borderId="1" xfId="1" applyFill="1" applyBorder="1" applyAlignment="1">
      <alignment horizontal="left" vertical="center"/>
    </xf>
    <xf numFmtId="0" fontId="1" fillId="30" borderId="1" xfId="1" applyFill="1" applyBorder="1">
      <alignment vertical="center"/>
    </xf>
    <xf numFmtId="177" fontId="1" fillId="30" borderId="1" xfId="1" applyNumberFormat="1" applyFill="1" applyBorder="1">
      <alignment vertical="center"/>
    </xf>
    <xf numFmtId="177" fontId="1" fillId="30" borderId="37" xfId="1" applyNumberFormat="1" applyFill="1" applyBorder="1" applyAlignment="1">
      <alignment horizontal="left"/>
    </xf>
    <xf numFmtId="0" fontId="10" fillId="30" borderId="1" xfId="2" applyFill="1" applyBorder="1" applyAlignment="1">
      <alignment horizontal="left" vertical="center"/>
    </xf>
    <xf numFmtId="0" fontId="9" fillId="7" borderId="0" xfId="1" applyFont="1" applyFill="1" applyAlignment="1">
      <alignment horizontal="center" vertical="center"/>
    </xf>
    <xf numFmtId="0" fontId="9" fillId="0" borderId="12" xfId="1" applyFont="1" applyBorder="1" applyAlignment="1">
      <alignment horizontal="center" vertical="center"/>
    </xf>
    <xf numFmtId="0" fontId="9" fillId="7" borderId="1" xfId="1" applyFont="1" applyFill="1" applyBorder="1">
      <alignment vertical="center"/>
    </xf>
    <xf numFmtId="3" fontId="9" fillId="7" borderId="1" xfId="1" applyNumberFormat="1" applyFont="1" applyFill="1" applyBorder="1" applyAlignment="1">
      <alignment horizontal="center" vertical="center"/>
    </xf>
    <xf numFmtId="0" fontId="1" fillId="7" borderId="2" xfId="1" applyFill="1" applyBorder="1">
      <alignment vertical="center"/>
    </xf>
    <xf numFmtId="0" fontId="1" fillId="3" borderId="2" xfId="1" applyFill="1" applyBorder="1" applyAlignment="1">
      <alignment horizontal="right" vertical="center"/>
    </xf>
    <xf numFmtId="38" fontId="1" fillId="7" borderId="1" xfId="1" applyNumberFormat="1" applyFill="1" applyBorder="1">
      <alignment vertical="center"/>
    </xf>
    <xf numFmtId="177" fontId="20" fillId="3" borderId="1" xfId="1" applyNumberFormat="1" applyFont="1" applyFill="1" applyBorder="1">
      <alignment vertical="center"/>
    </xf>
    <xf numFmtId="183" fontId="9" fillId="7" borderId="1" xfId="1" applyNumberFormat="1" applyFont="1" applyFill="1" applyBorder="1">
      <alignment vertical="center"/>
    </xf>
    <xf numFmtId="183" fontId="9" fillId="0" borderId="2" xfId="1" applyNumberFormat="1" applyFont="1" applyBorder="1">
      <alignment vertical="center"/>
    </xf>
    <xf numFmtId="0" fontId="1" fillId="7" borderId="1" xfId="1" applyFill="1" applyBorder="1" applyAlignment="1">
      <alignment horizontal="right" vertical="center"/>
    </xf>
    <xf numFmtId="177" fontId="1" fillId="7" borderId="1" xfId="1" applyNumberFormat="1" applyFill="1" applyBorder="1" applyAlignment="1">
      <alignment horizontal="right" vertical="center"/>
    </xf>
    <xf numFmtId="0" fontId="9" fillId="7" borderId="1" xfId="1" applyFont="1" applyFill="1" applyBorder="1" applyAlignment="1">
      <alignment horizontal="right" vertical="center"/>
    </xf>
    <xf numFmtId="38" fontId="9" fillId="7" borderId="1" xfId="1" applyNumberFormat="1" applyFont="1" applyFill="1" applyBorder="1" applyAlignment="1">
      <alignment horizontal="right" vertical="center"/>
    </xf>
    <xf numFmtId="0" fontId="10" fillId="7" borderId="1" xfId="2" applyFill="1" applyBorder="1" applyAlignment="1">
      <alignment horizontal="right" vertical="center"/>
    </xf>
    <xf numFmtId="0" fontId="54" fillId="19" borderId="1" xfId="1" applyFont="1" applyFill="1" applyBorder="1">
      <alignment vertical="center"/>
    </xf>
    <xf numFmtId="0" fontId="9" fillId="19" borderId="1" xfId="1" applyFont="1" applyFill="1" applyBorder="1" applyAlignment="1">
      <alignment horizontal="right" vertical="center"/>
    </xf>
    <xf numFmtId="38" fontId="9" fillId="19" borderId="1" xfId="1" applyNumberFormat="1" applyFont="1" applyFill="1" applyBorder="1" applyAlignment="1">
      <alignment horizontal="right" vertical="center"/>
    </xf>
    <xf numFmtId="38" fontId="1" fillId="19" borderId="1" xfId="1" applyNumberFormat="1" applyFill="1" applyBorder="1" applyAlignment="1">
      <alignment horizontal="right" vertical="center"/>
    </xf>
    <xf numFmtId="0" fontId="1" fillId="19" borderId="1" xfId="1" applyFill="1" applyBorder="1">
      <alignment vertical="center"/>
    </xf>
    <xf numFmtId="38" fontId="1" fillId="7" borderId="1" xfId="1" applyNumberFormat="1" applyFill="1" applyBorder="1" applyAlignment="1">
      <alignment horizontal="right" vertical="center"/>
    </xf>
    <xf numFmtId="38" fontId="6" fillId="7" borderId="1" xfId="1" applyNumberFormat="1" applyFont="1" applyFill="1" applyBorder="1" applyAlignment="1">
      <alignment horizontal="right" vertical="center"/>
    </xf>
    <xf numFmtId="177" fontId="11" fillId="6" borderId="1" xfId="1" applyNumberFormat="1" applyFont="1" applyFill="1" applyBorder="1" applyAlignment="1">
      <alignment horizontal="right" vertical="center"/>
    </xf>
    <xf numFmtId="0" fontId="7" fillId="7" borderId="1" xfId="1" applyFont="1" applyFill="1" applyBorder="1" applyAlignment="1">
      <alignment horizontal="right" vertical="center"/>
    </xf>
    <xf numFmtId="177" fontId="7" fillId="0" borderId="1" xfId="1" applyNumberFormat="1" applyFont="1" applyBorder="1" applyAlignment="1">
      <alignment horizontal="right" vertical="center"/>
    </xf>
    <xf numFmtId="0" fontId="7" fillId="0" borderId="4" xfId="1" applyFont="1" applyBorder="1" applyAlignment="1">
      <alignment horizontal="left" vertical="center"/>
    </xf>
    <xf numFmtId="0" fontId="21" fillId="7" borderId="1" xfId="1" applyFont="1" applyFill="1" applyBorder="1" applyAlignment="1">
      <alignment horizontal="right" vertical="center"/>
    </xf>
    <xf numFmtId="0" fontId="10" fillId="7" borderId="1" xfId="1" applyFont="1" applyFill="1" applyBorder="1" applyAlignment="1">
      <alignment horizontal="right" vertical="center"/>
    </xf>
    <xf numFmtId="177" fontId="9" fillId="7" borderId="1" xfId="1" applyNumberFormat="1" applyFont="1" applyFill="1" applyBorder="1" applyAlignment="1">
      <alignment horizontal="right" vertical="center"/>
    </xf>
    <xf numFmtId="183" fontId="9" fillId="7" borderId="1" xfId="1" applyNumberFormat="1" applyFont="1" applyFill="1" applyBorder="1" applyAlignment="1">
      <alignment horizontal="right" vertical="center"/>
    </xf>
    <xf numFmtId="177" fontId="11" fillId="6" borderId="14" xfId="1" applyNumberFormat="1" applyFont="1" applyFill="1" applyBorder="1" applyAlignment="1">
      <alignment horizontal="right" vertical="center"/>
    </xf>
    <xf numFmtId="38" fontId="20" fillId="0" borderId="1" xfId="1" applyNumberFormat="1" applyFont="1" applyBorder="1">
      <alignment vertical="center"/>
    </xf>
    <xf numFmtId="0" fontId="20" fillId="0" borderId="14" xfId="1" applyFont="1" applyBorder="1">
      <alignment vertical="center"/>
    </xf>
    <xf numFmtId="38" fontId="10" fillId="0" borderId="2" xfId="1" applyNumberFormat="1" applyFont="1" applyBorder="1" applyAlignment="1">
      <alignment horizontal="right" vertical="center"/>
    </xf>
    <xf numFmtId="0" fontId="10" fillId="0" borderId="2" xfId="1" applyFont="1" applyBorder="1" applyAlignment="1">
      <alignment horizontal="center" vertical="center"/>
    </xf>
    <xf numFmtId="3" fontId="1" fillId="4" borderId="1" xfId="1" applyNumberFormat="1" applyFill="1" applyBorder="1" applyAlignment="1">
      <alignment horizontal="center" vertical="center"/>
    </xf>
    <xf numFmtId="49" fontId="1" fillId="4" borderId="1" xfId="1" applyNumberFormat="1" applyFill="1" applyBorder="1" applyAlignment="1">
      <alignment horizontal="left" vertical="center"/>
    </xf>
    <xf numFmtId="38" fontId="1" fillId="4" borderId="1" xfId="1" applyNumberFormat="1" applyFill="1" applyBorder="1" applyAlignment="1">
      <alignment horizontal="right" vertical="center"/>
    </xf>
    <xf numFmtId="0" fontId="1" fillId="4" borderId="2" xfId="1" applyFill="1" applyBorder="1" applyAlignment="1">
      <alignment horizontal="center" vertical="center"/>
    </xf>
    <xf numFmtId="0" fontId="1" fillId="4" borderId="1" xfId="1" applyFill="1" applyBorder="1">
      <alignment vertical="center"/>
    </xf>
    <xf numFmtId="0" fontId="1" fillId="4" borderId="0" xfId="1" applyFill="1" applyAlignment="1">
      <alignment horizontal="center" vertical="center"/>
    </xf>
    <xf numFmtId="38" fontId="11" fillId="0" borderId="1" xfId="1" applyNumberFormat="1" applyFont="1" applyBorder="1" applyAlignment="1">
      <alignment horizontal="right" vertical="center"/>
    </xf>
    <xf numFmtId="179" fontId="1" fillId="0" borderId="0" xfId="1" applyNumberFormat="1">
      <alignment vertical="center"/>
    </xf>
    <xf numFmtId="0" fontId="1" fillId="31" borderId="0" xfId="1" applyFill="1">
      <alignment vertical="center"/>
    </xf>
    <xf numFmtId="0" fontId="76" fillId="0" borderId="0" xfId="1" applyFont="1">
      <alignment vertical="center"/>
    </xf>
    <xf numFmtId="0" fontId="1" fillId="6" borderId="0" xfId="1" applyFill="1">
      <alignment vertical="center"/>
    </xf>
    <xf numFmtId="0" fontId="44" fillId="0" borderId="0" xfId="1" applyFont="1">
      <alignment vertical="center"/>
    </xf>
    <xf numFmtId="179" fontId="1" fillId="0" borderId="1" xfId="1" applyNumberFormat="1" applyBorder="1" applyAlignment="1">
      <alignment horizontal="center" vertical="center"/>
    </xf>
    <xf numFmtId="0" fontId="1" fillId="0" borderId="14" xfId="1" applyBorder="1" applyAlignment="1">
      <alignment horizontal="center" vertical="center"/>
    </xf>
    <xf numFmtId="0" fontId="18" fillId="0" borderId="14" xfId="1" applyFont="1" applyBorder="1" applyAlignment="1">
      <alignment horizontal="right" vertical="center"/>
    </xf>
    <xf numFmtId="0" fontId="18" fillId="0" borderId="9" xfId="1" applyFont="1" applyBorder="1" applyAlignment="1">
      <alignment horizontal="right" vertical="center"/>
    </xf>
    <xf numFmtId="0" fontId="1" fillId="0" borderId="9" xfId="1" applyBorder="1" applyAlignment="1">
      <alignment horizontal="center" vertical="center"/>
    </xf>
    <xf numFmtId="0" fontId="1" fillId="0" borderId="14" xfId="1" applyBorder="1" applyAlignment="1">
      <alignment horizontal="left" vertical="center"/>
    </xf>
    <xf numFmtId="180" fontId="1" fillId="0" borderId="14" xfId="1" applyNumberFormat="1" applyBorder="1" applyAlignment="1">
      <alignment horizontal="center" vertical="center"/>
    </xf>
    <xf numFmtId="178" fontId="1" fillId="0" borderId="14" xfId="1" applyNumberFormat="1" applyBorder="1" applyAlignment="1">
      <alignment horizontal="center" vertical="center"/>
    </xf>
    <xf numFmtId="0" fontId="1" fillId="14" borderId="0" xfId="1" applyFill="1" applyAlignment="1">
      <alignment horizontal="center" vertical="center"/>
    </xf>
    <xf numFmtId="0" fontId="1" fillId="13" borderId="0" xfId="1" applyFill="1" applyAlignment="1">
      <alignment horizontal="center" vertical="center"/>
    </xf>
    <xf numFmtId="0" fontId="18" fillId="22" borderId="1" xfId="1" applyFont="1" applyFill="1" applyBorder="1" applyAlignment="1">
      <alignment horizontal="center" vertical="center"/>
    </xf>
    <xf numFmtId="0" fontId="17" fillId="14" borderId="1" xfId="2" applyFont="1" applyFill="1" applyBorder="1" applyAlignment="1">
      <alignment horizontal="center" vertical="center"/>
    </xf>
    <xf numFmtId="0" fontId="18" fillId="0" borderId="2" xfId="1" applyFont="1" applyBorder="1" applyAlignment="1">
      <alignment horizontal="right" vertical="center"/>
    </xf>
    <xf numFmtId="0" fontId="10" fillId="14" borderId="1" xfId="2" applyFill="1" applyBorder="1" applyAlignment="1">
      <alignment vertical="center"/>
    </xf>
    <xf numFmtId="0" fontId="11" fillId="13" borderId="0" xfId="1" applyFont="1" applyFill="1" applyAlignment="1">
      <alignment horizontal="center" vertical="center"/>
    </xf>
    <xf numFmtId="0" fontId="10" fillId="14" borderId="1" xfId="2" applyFill="1" applyBorder="1" applyAlignment="1">
      <alignment horizontal="center" vertical="center"/>
    </xf>
    <xf numFmtId="0" fontId="21" fillId="6" borderId="1" xfId="2" applyFont="1" applyFill="1" applyBorder="1" applyAlignment="1">
      <alignment horizontal="left" vertical="center"/>
    </xf>
    <xf numFmtId="0" fontId="11" fillId="6" borderId="1" xfId="1" applyFont="1" applyFill="1" applyBorder="1" applyAlignment="1">
      <alignment vertical="center" shrinkToFit="1"/>
    </xf>
    <xf numFmtId="0" fontId="17" fillId="6" borderId="1" xfId="2" applyFont="1" applyFill="1" applyBorder="1" applyAlignment="1">
      <alignment horizontal="center" vertical="center"/>
    </xf>
    <xf numFmtId="0" fontId="10" fillId="6" borderId="1" xfId="2" applyFill="1" applyBorder="1" applyAlignment="1">
      <alignment vertical="center"/>
    </xf>
    <xf numFmtId="0" fontId="10" fillId="6" borderId="1" xfId="2" applyFill="1" applyBorder="1" applyAlignment="1">
      <alignment horizontal="center" vertical="center"/>
    </xf>
    <xf numFmtId="177" fontId="1" fillId="6" borderId="1" xfId="1" applyNumberFormat="1" applyFill="1" applyBorder="1">
      <alignment vertical="center"/>
    </xf>
    <xf numFmtId="177" fontId="1" fillId="6" borderId="1" xfId="1" applyNumberFormat="1" applyFill="1" applyBorder="1" applyAlignment="1"/>
    <xf numFmtId="0" fontId="10" fillId="6" borderId="1" xfId="2" applyFill="1" applyBorder="1" applyAlignment="1">
      <alignment horizontal="left" vertical="center"/>
    </xf>
    <xf numFmtId="177" fontId="2" fillId="5" borderId="1" xfId="1" applyNumberFormat="1" applyFont="1" applyFill="1" applyBorder="1" applyAlignment="1">
      <alignment horizontal="center" vertical="center"/>
    </xf>
    <xf numFmtId="179" fontId="1" fillId="0" borderId="1" xfId="1" applyNumberFormat="1" applyBorder="1" applyAlignment="1">
      <alignment horizontal="right" vertical="center"/>
    </xf>
    <xf numFmtId="0" fontId="25" fillId="7" borderId="9" xfId="2" applyFont="1" applyFill="1" applyBorder="1" applyAlignment="1">
      <alignment horizontal="center" vertical="center"/>
    </xf>
    <xf numFmtId="0" fontId="25" fillId="7" borderId="13" xfId="2" applyFont="1" applyFill="1" applyBorder="1" applyAlignment="1">
      <alignment horizontal="center" vertical="center"/>
    </xf>
    <xf numFmtId="0" fontId="25" fillId="7" borderId="10" xfId="2" applyFont="1" applyFill="1" applyBorder="1" applyAlignment="1">
      <alignment horizontal="center" vertical="center"/>
    </xf>
    <xf numFmtId="0" fontId="77" fillId="14" borderId="1" xfId="2" applyFont="1" applyFill="1" applyBorder="1" applyAlignment="1">
      <alignment vertical="center"/>
    </xf>
    <xf numFmtId="0" fontId="77" fillId="0" borderId="1" xfId="2" applyFont="1" applyBorder="1" applyAlignment="1">
      <alignment horizontal="left" vertical="center"/>
    </xf>
    <xf numFmtId="177" fontId="14" fillId="5" borderId="1" xfId="1" applyNumberFormat="1" applyFont="1" applyFill="1" applyBorder="1" applyAlignment="1">
      <alignment horizontal="center" vertical="center"/>
    </xf>
    <xf numFmtId="177" fontId="14" fillId="0" borderId="4" xfId="1" applyNumberFormat="1" applyFont="1" applyBorder="1" applyAlignment="1">
      <alignment horizontal="center" vertical="center"/>
    </xf>
    <xf numFmtId="179" fontId="1" fillId="0" borderId="1" xfId="1" applyNumberFormat="1" applyBorder="1">
      <alignment vertical="center"/>
    </xf>
    <xf numFmtId="3" fontId="20" fillId="3" borderId="1" xfId="1" applyNumberFormat="1" applyFont="1" applyFill="1" applyBorder="1" applyAlignment="1">
      <alignment horizontal="center" vertical="center"/>
    </xf>
    <xf numFmtId="49" fontId="1" fillId="3" borderId="1" xfId="1" applyNumberFormat="1" applyFill="1" applyBorder="1" applyAlignment="1">
      <alignment horizontal="left" vertical="center"/>
    </xf>
    <xf numFmtId="38" fontId="1" fillId="3" borderId="1" xfId="1" applyNumberFormat="1" applyFill="1" applyBorder="1" applyAlignment="1">
      <alignment horizontal="right" vertical="center"/>
    </xf>
    <xf numFmtId="0" fontId="1" fillId="15" borderId="0" xfId="1" applyFill="1" applyAlignment="1">
      <alignment horizontal="center" vertical="center"/>
    </xf>
    <xf numFmtId="0" fontId="1" fillId="32" borderId="0" xfId="1" applyFill="1">
      <alignment vertical="center"/>
    </xf>
    <xf numFmtId="0" fontId="13" fillId="19" borderId="0" xfId="1" applyFont="1" applyFill="1">
      <alignment vertical="center"/>
    </xf>
    <xf numFmtId="0" fontId="1" fillId="25" borderId="0" xfId="1" applyFill="1" applyAlignment="1">
      <alignment horizontal="center" vertical="center"/>
    </xf>
    <xf numFmtId="0" fontId="1" fillId="24" borderId="0" xfId="1" applyFill="1" applyAlignment="1">
      <alignment horizontal="center" vertical="center"/>
    </xf>
    <xf numFmtId="0" fontId="1" fillId="23" borderId="0" xfId="1" applyFill="1" applyAlignment="1">
      <alignment horizontal="center" vertical="center"/>
    </xf>
    <xf numFmtId="0" fontId="13" fillId="32" borderId="0" xfId="1" applyFont="1" applyFill="1">
      <alignment vertical="center"/>
    </xf>
    <xf numFmtId="0" fontId="1" fillId="10" borderId="0" xfId="1" applyFill="1" applyAlignment="1">
      <alignment horizontal="center" vertical="center"/>
    </xf>
    <xf numFmtId="0" fontId="1" fillId="29" borderId="0" xfId="1" applyFill="1" applyAlignment="1">
      <alignment horizontal="center" vertical="center"/>
    </xf>
    <xf numFmtId="0" fontId="1" fillId="17" borderId="0" xfId="1" applyFill="1" applyAlignment="1">
      <alignment horizontal="center" vertical="center"/>
    </xf>
    <xf numFmtId="0" fontId="1" fillId="9" borderId="0" xfId="1" applyFill="1" applyAlignment="1">
      <alignment horizontal="center" vertical="center"/>
    </xf>
    <xf numFmtId="0" fontId="1" fillId="32" borderId="0" xfId="1" applyFill="1" applyAlignment="1">
      <alignment horizontal="center" vertical="center"/>
    </xf>
    <xf numFmtId="0" fontId="1" fillId="6" borderId="0" xfId="1" applyFill="1" applyAlignment="1">
      <alignment horizontal="center" vertical="center"/>
    </xf>
    <xf numFmtId="0" fontId="1" fillId="33" borderId="0" xfId="1" applyFill="1" applyAlignment="1">
      <alignment horizontal="center" vertical="center"/>
    </xf>
    <xf numFmtId="0" fontId="78" fillId="34" borderId="0" xfId="1" applyFont="1" applyFill="1" applyAlignment="1">
      <alignment horizontal="left" vertical="center"/>
    </xf>
    <xf numFmtId="0" fontId="79" fillId="0" borderId="0" xfId="1" applyFont="1" applyAlignment="1">
      <alignment horizontal="center" vertical="center"/>
    </xf>
    <xf numFmtId="0" fontId="1" fillId="26" borderId="0" xfId="1" applyFill="1" applyAlignment="1">
      <alignment horizontal="center" vertical="center"/>
    </xf>
    <xf numFmtId="178" fontId="1" fillId="0" borderId="2" xfId="1" applyNumberFormat="1" applyBorder="1" applyAlignment="1">
      <alignment horizontal="center" vertical="center"/>
    </xf>
    <xf numFmtId="3" fontId="35" fillId="5" borderId="2" xfId="1" applyNumberFormat="1" applyFont="1" applyFill="1" applyBorder="1" applyAlignment="1">
      <alignment horizontal="center" vertical="center"/>
    </xf>
    <xf numFmtId="3" fontId="35" fillId="5" borderId="3" xfId="1" applyNumberFormat="1" applyFont="1" applyFill="1" applyBorder="1" applyAlignment="1">
      <alignment horizontal="center" vertical="center"/>
    </xf>
    <xf numFmtId="3" fontId="35" fillId="5" borderId="4" xfId="1" applyNumberFormat="1" applyFont="1" applyFill="1" applyBorder="1" applyAlignment="1">
      <alignment horizontal="center" vertical="center"/>
    </xf>
    <xf numFmtId="0" fontId="1" fillId="26" borderId="1" xfId="1" applyFill="1" applyBorder="1" applyAlignment="1">
      <alignment horizontal="center" vertical="center"/>
    </xf>
    <xf numFmtId="3" fontId="1" fillId="22" borderId="1" xfId="1" applyNumberFormat="1" applyFill="1" applyBorder="1" applyAlignment="1">
      <alignment horizontal="center" vertical="center"/>
    </xf>
    <xf numFmtId="3" fontId="18" fillId="21" borderId="1" xfId="1" applyNumberFormat="1" applyFont="1" applyFill="1" applyBorder="1" applyAlignment="1">
      <alignment horizontal="center" vertical="center"/>
    </xf>
    <xf numFmtId="0" fontId="10" fillId="21" borderId="4" xfId="2" applyFill="1" applyBorder="1" applyAlignment="1">
      <alignment horizontal="left" vertical="center"/>
    </xf>
    <xf numFmtId="5" fontId="20" fillId="21" borderId="2" xfId="1" applyNumberFormat="1" applyFont="1" applyFill="1" applyBorder="1" applyAlignment="1">
      <alignment horizontal="center" vertical="center"/>
    </xf>
    <xf numFmtId="3" fontId="1" fillId="0" borderId="3" xfId="1" applyNumberFormat="1" applyBorder="1" applyAlignment="1">
      <alignment horizontal="center" vertical="center"/>
    </xf>
    <xf numFmtId="177" fontId="19" fillId="0" borderId="1" xfId="1" applyNumberFormat="1" applyFont="1" applyBorder="1" applyAlignment="1">
      <alignment horizontal="center" vertical="center"/>
    </xf>
    <xf numFmtId="178" fontId="11" fillId="20" borderId="2" xfId="1" applyNumberFormat="1" applyFont="1" applyFill="1" applyBorder="1" applyAlignment="1">
      <alignment horizontal="center" vertical="center"/>
    </xf>
    <xf numFmtId="0" fontId="47" fillId="0" borderId="1" xfId="5" applyBorder="1" applyAlignment="1">
      <alignment horizontal="center" vertical="center"/>
    </xf>
    <xf numFmtId="38" fontId="1" fillId="0" borderId="2" xfId="1" applyNumberFormat="1" applyBorder="1" applyAlignment="1">
      <alignment horizontal="right" vertical="center"/>
    </xf>
    <xf numFmtId="0" fontId="1" fillId="22" borderId="1" xfId="1" applyFill="1" applyBorder="1" applyAlignment="1">
      <alignment horizontal="left" vertical="center"/>
    </xf>
    <xf numFmtId="183" fontId="9" fillId="22" borderId="1" xfId="1" applyNumberFormat="1" applyFont="1" applyFill="1" applyBorder="1">
      <alignment vertical="center"/>
    </xf>
    <xf numFmtId="0" fontId="54" fillId="0" borderId="1" xfId="1" applyFont="1" applyBorder="1" applyAlignment="1">
      <alignment vertical="center" shrinkToFit="1"/>
    </xf>
    <xf numFmtId="0" fontId="33" fillId="0" borderId="1" xfId="1" applyFont="1" applyBorder="1">
      <alignment vertical="center"/>
    </xf>
    <xf numFmtId="183" fontId="1" fillId="0" borderId="1" xfId="1" applyNumberFormat="1" applyBorder="1">
      <alignment vertical="center"/>
    </xf>
    <xf numFmtId="0" fontId="10" fillId="0" borderId="0" xfId="2"/>
    <xf numFmtId="0" fontId="78" fillId="0" borderId="0" xfId="1" applyFont="1" applyAlignment="1">
      <alignment horizontal="right" vertical="center"/>
    </xf>
    <xf numFmtId="0" fontId="51" fillId="0" borderId="0" xfId="1" applyFont="1" applyAlignment="1">
      <alignment horizontal="right" vertical="center"/>
    </xf>
    <xf numFmtId="0" fontId="1" fillId="0" borderId="0" xfId="1" applyAlignment="1">
      <alignment horizontal="right" vertical="center"/>
    </xf>
    <xf numFmtId="0" fontId="1" fillId="26" borderId="0" xfId="1" applyFill="1" applyAlignment="1">
      <alignment horizontal="right" vertical="center"/>
    </xf>
    <xf numFmtId="0" fontId="1" fillId="0" borderId="15" xfId="1" applyBorder="1" applyAlignment="1">
      <alignment horizontal="right" vertical="center"/>
    </xf>
    <xf numFmtId="0" fontId="1" fillId="0" borderId="17" xfId="1" applyBorder="1" applyAlignment="1">
      <alignment horizontal="right" vertical="center"/>
    </xf>
    <xf numFmtId="177" fontId="1" fillId="0" borderId="15" xfId="1" applyNumberFormat="1" applyBorder="1" applyAlignment="1">
      <alignment horizontal="right" vertical="center"/>
    </xf>
    <xf numFmtId="3" fontId="35" fillId="5" borderId="38" xfId="1" applyNumberFormat="1" applyFont="1" applyFill="1" applyBorder="1" applyAlignment="1">
      <alignment horizontal="center" vertical="center"/>
    </xf>
    <xf numFmtId="3" fontId="35" fillId="5" borderId="39" xfId="1" applyNumberFormat="1" applyFont="1" applyFill="1" applyBorder="1" applyAlignment="1">
      <alignment horizontal="center" vertical="center"/>
    </xf>
    <xf numFmtId="3" fontId="35" fillId="5" borderId="40" xfId="1" applyNumberFormat="1" applyFont="1" applyFill="1" applyBorder="1" applyAlignment="1">
      <alignment horizontal="center" vertical="center"/>
    </xf>
    <xf numFmtId="0" fontId="9" fillId="0" borderId="2" xfId="1" applyFont="1" applyBorder="1" applyAlignment="1">
      <alignment horizontal="right" vertical="center"/>
    </xf>
    <xf numFmtId="0" fontId="11" fillId="6" borderId="2" xfId="1" applyFont="1" applyFill="1" applyBorder="1" applyAlignment="1">
      <alignment horizontal="right" vertical="center"/>
    </xf>
    <xf numFmtId="177" fontId="11" fillId="6" borderId="1" xfId="1" applyNumberFormat="1" applyFont="1" applyFill="1" applyBorder="1" applyAlignment="1">
      <alignment horizontal="left" vertical="center"/>
    </xf>
    <xf numFmtId="0" fontId="80" fillId="0" borderId="0" xfId="1" applyFont="1">
      <alignment vertical="center"/>
    </xf>
    <xf numFmtId="0" fontId="11" fillId="0" borderId="1" xfId="1" applyFont="1" applyBorder="1" applyAlignment="1">
      <alignment horizontal="right" vertical="center"/>
    </xf>
    <xf numFmtId="38" fontId="11" fillId="0" borderId="2" xfId="1" applyNumberFormat="1" applyFont="1" applyBorder="1" applyAlignment="1">
      <alignment horizontal="right" vertical="center"/>
    </xf>
    <xf numFmtId="0" fontId="11" fillId="0" borderId="2" xfId="1" applyFont="1" applyBorder="1" applyAlignment="1">
      <alignment horizontal="left" vertical="center"/>
    </xf>
    <xf numFmtId="177" fontId="9" fillId="0" borderId="2" xfId="1" applyNumberFormat="1" applyFont="1" applyBorder="1" applyAlignment="1">
      <alignment horizontal="right" vertical="center"/>
    </xf>
    <xf numFmtId="177" fontId="9" fillId="0" borderId="2" xfId="1" applyNumberFormat="1" applyFont="1" applyBorder="1" applyAlignment="1">
      <alignment horizontal="left" vertical="center"/>
    </xf>
    <xf numFmtId="177" fontId="11" fillId="0" borderId="1" xfId="1" applyNumberFormat="1" applyFont="1" applyBorder="1" applyAlignment="1">
      <alignment horizontal="right" vertical="center"/>
    </xf>
    <xf numFmtId="177" fontId="11" fillId="0" borderId="2" xfId="1" applyNumberFormat="1" applyFont="1" applyBorder="1" applyAlignment="1">
      <alignment horizontal="right" vertical="center"/>
    </xf>
    <xf numFmtId="177" fontId="11" fillId="0" borderId="2" xfId="1" applyNumberFormat="1" applyFont="1" applyBorder="1" applyAlignment="1">
      <alignment horizontal="left" vertical="center"/>
    </xf>
    <xf numFmtId="0" fontId="1" fillId="0" borderId="2" xfId="1" applyBorder="1" applyAlignment="1">
      <alignment horizontal="left" vertical="center" wrapText="1"/>
    </xf>
    <xf numFmtId="3" fontId="1" fillId="15" borderId="1" xfId="1" applyNumberFormat="1" applyFill="1" applyBorder="1" applyAlignment="1">
      <alignment horizontal="center" vertical="center"/>
    </xf>
    <xf numFmtId="0" fontId="9" fillId="15" borderId="1" xfId="1" applyFont="1" applyFill="1" applyBorder="1" applyAlignment="1">
      <alignment horizontal="left" vertical="center"/>
    </xf>
    <xf numFmtId="0" fontId="9" fillId="15" borderId="1" xfId="1" applyFont="1" applyFill="1" applyBorder="1">
      <alignment vertical="center"/>
    </xf>
    <xf numFmtId="0" fontId="9" fillId="15" borderId="1" xfId="1" applyFont="1" applyFill="1" applyBorder="1" applyAlignment="1">
      <alignment horizontal="right" vertical="center"/>
    </xf>
    <xf numFmtId="0" fontId="81" fillId="0" borderId="1" xfId="1" applyFont="1" applyBorder="1" applyAlignment="1">
      <alignment horizontal="left" vertical="center"/>
    </xf>
    <xf numFmtId="0" fontId="1" fillId="10" borderId="1" xfId="1" applyFill="1" applyBorder="1" applyAlignment="1">
      <alignment horizontal="center" vertical="center"/>
    </xf>
    <xf numFmtId="38" fontId="9" fillId="0" borderId="4" xfId="1" applyNumberFormat="1" applyFont="1" applyBorder="1" applyAlignment="1">
      <alignment horizontal="right" vertical="center"/>
    </xf>
    <xf numFmtId="3" fontId="11" fillId="0" borderId="2" xfId="1" applyNumberFormat="1" applyFont="1" applyBorder="1" applyAlignment="1">
      <alignment horizontal="center" vertical="center"/>
    </xf>
    <xf numFmtId="3" fontId="11" fillId="0" borderId="3" xfId="1" applyNumberFormat="1" applyFont="1" applyBorder="1" applyAlignment="1">
      <alignment horizontal="center" vertical="center"/>
    </xf>
    <xf numFmtId="182" fontId="9" fillId="6" borderId="1" xfId="1" applyNumberFormat="1" applyFont="1" applyFill="1" applyBorder="1" applyAlignment="1">
      <alignment horizontal="right" vertical="center"/>
    </xf>
    <xf numFmtId="38" fontId="9" fillId="6" borderId="1" xfId="1" applyNumberFormat="1" applyFont="1" applyFill="1" applyBorder="1" applyAlignment="1">
      <alignment horizontal="right" vertical="center"/>
    </xf>
    <xf numFmtId="0" fontId="9" fillId="6" borderId="2" xfId="1" applyFont="1" applyFill="1" applyBorder="1" applyAlignment="1">
      <alignment horizontal="left" vertical="center"/>
    </xf>
    <xf numFmtId="0" fontId="18" fillId="0" borderId="1" xfId="1" applyFont="1" applyBorder="1">
      <alignment vertical="center"/>
    </xf>
    <xf numFmtId="183" fontId="7" fillId="0" borderId="1" xfId="1" applyNumberFormat="1" applyFont="1" applyBorder="1">
      <alignment vertical="center"/>
    </xf>
    <xf numFmtId="0" fontId="7" fillId="0" borderId="2" xfId="1" applyFont="1" applyBorder="1" applyAlignment="1">
      <alignment horizontal="left" vertical="center"/>
    </xf>
    <xf numFmtId="183" fontId="9" fillId="3" borderId="1" xfId="1" applyNumberFormat="1" applyFont="1" applyFill="1" applyBorder="1">
      <alignment vertical="center"/>
    </xf>
    <xf numFmtId="0" fontId="1" fillId="3" borderId="2" xfId="1" applyFill="1" applyBorder="1" applyAlignment="1">
      <alignment horizontal="left" vertical="center"/>
    </xf>
    <xf numFmtId="0" fontId="19" fillId="7" borderId="2" xfId="1" applyFont="1" applyFill="1" applyBorder="1" applyAlignment="1">
      <alignment horizontal="center" vertical="center"/>
    </xf>
    <xf numFmtId="0" fontId="19" fillId="7" borderId="3" xfId="1" applyFont="1" applyFill="1" applyBorder="1" applyAlignment="1">
      <alignment horizontal="center" vertical="center"/>
    </xf>
    <xf numFmtId="0" fontId="19" fillId="7" borderId="4" xfId="1" applyFont="1" applyFill="1" applyBorder="1" applyAlignment="1">
      <alignment horizontal="center" vertical="center"/>
    </xf>
    <xf numFmtId="0" fontId="1" fillId="6" borderId="1" xfId="1" applyFill="1" applyBorder="1" applyAlignment="1">
      <alignment horizontal="center" vertical="center"/>
    </xf>
    <xf numFmtId="177" fontId="20" fillId="3" borderId="1" xfId="1" applyNumberFormat="1" applyFont="1" applyFill="1" applyBorder="1" applyAlignment="1">
      <alignment horizontal="right" vertical="center"/>
    </xf>
    <xf numFmtId="0" fontId="17" fillId="0" borderId="1" xfId="1" applyFont="1" applyBorder="1" applyAlignment="1">
      <alignment horizontal="center" vertical="center"/>
    </xf>
    <xf numFmtId="3" fontId="19" fillId="10" borderId="2" xfId="1" applyNumberFormat="1" applyFont="1" applyFill="1" applyBorder="1" applyAlignment="1">
      <alignment horizontal="center" vertical="center"/>
    </xf>
    <xf numFmtId="3" fontId="19" fillId="10" borderId="3" xfId="1" applyNumberFormat="1" applyFont="1" applyFill="1" applyBorder="1" applyAlignment="1">
      <alignment horizontal="center" vertical="center"/>
    </xf>
    <xf numFmtId="3" fontId="19" fillId="10" borderId="4" xfId="1" applyNumberFormat="1" applyFont="1" applyFill="1" applyBorder="1" applyAlignment="1">
      <alignment horizontal="center" vertical="center"/>
    </xf>
    <xf numFmtId="176" fontId="9" fillId="0" borderId="1" xfId="1" applyNumberFormat="1" applyFont="1" applyBorder="1">
      <alignment vertical="center"/>
    </xf>
    <xf numFmtId="177" fontId="7" fillId="0" borderId="2" xfId="1" applyNumberFormat="1" applyFont="1" applyBorder="1" applyAlignment="1">
      <alignment horizontal="left" vertical="center"/>
    </xf>
    <xf numFmtId="177" fontId="1" fillId="0" borderId="2" xfId="1" applyNumberFormat="1" applyBorder="1" applyAlignment="1">
      <alignment horizontal="left"/>
    </xf>
    <xf numFmtId="177" fontId="14" fillId="0" borderId="1" xfId="1" applyNumberFormat="1" applyFont="1" applyBorder="1">
      <alignment vertical="center"/>
    </xf>
    <xf numFmtId="177" fontId="14" fillId="0" borderId="1" xfId="1" applyNumberFormat="1" applyFont="1" applyBorder="1" applyAlignment="1">
      <alignment horizontal="right" vertical="center"/>
    </xf>
    <xf numFmtId="3" fontId="54" fillId="15" borderId="1" xfId="1" applyNumberFormat="1" applyFont="1" applyFill="1" applyBorder="1" applyAlignment="1">
      <alignment horizontal="center" vertical="center"/>
    </xf>
    <xf numFmtId="0" fontId="54" fillId="15" borderId="1" xfId="1" applyFont="1" applyFill="1" applyBorder="1">
      <alignment vertical="center"/>
    </xf>
    <xf numFmtId="3" fontId="54" fillId="19" borderId="1" xfId="1" applyNumberFormat="1" applyFont="1" applyFill="1" applyBorder="1" applyAlignment="1">
      <alignment horizontal="center" vertical="center"/>
    </xf>
    <xf numFmtId="0" fontId="82" fillId="19" borderId="1" xfId="1" applyFont="1" applyFill="1" applyBorder="1">
      <alignment vertical="center"/>
    </xf>
    <xf numFmtId="38" fontId="9" fillId="19" borderId="1" xfId="1" applyNumberFormat="1" applyFont="1" applyFill="1" applyBorder="1" applyAlignment="1">
      <alignment horizontal="center" vertical="center"/>
    </xf>
    <xf numFmtId="49" fontId="1" fillId="0" borderId="1" xfId="1" applyNumberFormat="1" applyBorder="1" applyAlignment="1">
      <alignment vertical="center" shrinkToFit="1"/>
    </xf>
    <xf numFmtId="49" fontId="11" fillId="6" borderId="1" xfId="1" applyNumberFormat="1" applyFont="1" applyFill="1" applyBorder="1" applyAlignment="1">
      <alignment horizontal="left" vertical="center" wrapText="1"/>
    </xf>
    <xf numFmtId="0" fontId="1" fillId="22" borderId="1" xfId="1" applyFill="1" applyBorder="1" applyAlignment="1">
      <alignment horizontal="right" vertical="center"/>
    </xf>
    <xf numFmtId="49" fontId="10" fillId="0" borderId="1" xfId="1" applyNumberFormat="1" applyFont="1" applyBorder="1" applyAlignment="1">
      <alignment horizontal="left" vertical="center" wrapText="1"/>
    </xf>
    <xf numFmtId="0" fontId="14" fillId="34" borderId="1" xfId="1" applyFont="1" applyFill="1" applyBorder="1">
      <alignment vertical="center"/>
    </xf>
    <xf numFmtId="3" fontId="83" fillId="17" borderId="2" xfId="1" applyNumberFormat="1" applyFont="1" applyFill="1" applyBorder="1" applyAlignment="1">
      <alignment horizontal="center" vertical="center"/>
    </xf>
    <xf numFmtId="3" fontId="83" fillId="17" borderId="3" xfId="1" applyNumberFormat="1" applyFont="1" applyFill="1" applyBorder="1" applyAlignment="1">
      <alignment horizontal="center" vertical="center"/>
    </xf>
    <xf numFmtId="3" fontId="83" fillId="17" borderId="4" xfId="1" applyNumberFormat="1" applyFont="1" applyFill="1" applyBorder="1" applyAlignment="1">
      <alignment horizontal="center" vertical="center"/>
    </xf>
    <xf numFmtId="3" fontId="1" fillId="31" borderId="1" xfId="1" applyNumberFormat="1" applyFill="1" applyBorder="1" applyAlignment="1">
      <alignment horizontal="center" vertical="center"/>
    </xf>
    <xf numFmtId="178" fontId="84" fillId="3" borderId="1" xfId="1" applyNumberFormat="1" applyFont="1" applyFill="1" applyBorder="1" applyAlignment="1">
      <alignment horizontal="center" vertical="center"/>
    </xf>
    <xf numFmtId="184" fontId="11" fillId="15" borderId="1" xfId="1" applyNumberFormat="1" applyFont="1" applyFill="1" applyBorder="1" applyAlignment="1">
      <alignment horizontal="center" vertical="center"/>
    </xf>
    <xf numFmtId="0" fontId="11" fillId="15" borderId="2" xfId="1" applyFont="1" applyFill="1" applyBorder="1" applyAlignment="1">
      <alignment horizontal="center" vertical="center"/>
    </xf>
    <xf numFmtId="0" fontId="11" fillId="15" borderId="1" xfId="1" applyFont="1" applyFill="1" applyBorder="1" applyAlignment="1">
      <alignment horizontal="left" vertical="center"/>
    </xf>
    <xf numFmtId="0" fontId="10" fillId="0" borderId="27" xfId="1" applyFont="1" applyBorder="1" applyAlignment="1">
      <alignment horizontal="left" vertical="center"/>
    </xf>
    <xf numFmtId="0" fontId="1" fillId="0" borderId="27" xfId="1" applyBorder="1" applyAlignment="1">
      <alignment horizontal="left" vertical="center"/>
    </xf>
    <xf numFmtId="0" fontId="9" fillId="0" borderId="27" xfId="1" applyFont="1" applyBorder="1" applyAlignment="1">
      <alignment horizontal="left" vertical="center"/>
    </xf>
    <xf numFmtId="0" fontId="21" fillId="15" borderId="1" xfId="2" applyFont="1" applyFill="1" applyBorder="1" applyAlignment="1">
      <alignment vertical="center"/>
    </xf>
    <xf numFmtId="0" fontId="56" fillId="15" borderId="1" xfId="1" applyFont="1" applyFill="1" applyBorder="1" applyAlignment="1">
      <alignment horizontal="center" vertical="center"/>
    </xf>
    <xf numFmtId="0" fontId="56" fillId="15" borderId="1" xfId="2" applyFont="1" applyFill="1" applyBorder="1" applyAlignment="1">
      <alignment horizontal="center" vertical="center"/>
    </xf>
    <xf numFmtId="177" fontId="56" fillId="15" borderId="1" xfId="1" applyNumberFormat="1" applyFont="1" applyFill="1" applyBorder="1" applyAlignment="1">
      <alignment horizontal="center" vertical="center"/>
    </xf>
    <xf numFmtId="0" fontId="21" fillId="15" borderId="1" xfId="1" applyFont="1" applyFill="1" applyBorder="1" applyAlignment="1">
      <alignment horizontal="center" vertical="center"/>
    </xf>
    <xf numFmtId="177" fontId="11" fillId="15" borderId="1" xfId="1" applyNumberFormat="1" applyFont="1" applyFill="1" applyBorder="1" applyAlignment="1">
      <alignment horizontal="center" vertical="center"/>
    </xf>
    <xf numFmtId="0" fontId="10" fillId="0" borderId="27" xfId="1" applyFont="1" applyBorder="1">
      <alignment vertical="center"/>
    </xf>
    <xf numFmtId="0" fontId="10" fillId="0" borderId="27" xfId="1" applyFont="1" applyBorder="1" applyAlignment="1">
      <alignment horizontal="center" vertical="center"/>
    </xf>
    <xf numFmtId="177" fontId="1" fillId="0" borderId="27" xfId="1" applyNumberFormat="1" applyBorder="1" applyAlignment="1">
      <alignment horizontal="center" vertical="center"/>
    </xf>
    <xf numFmtId="177" fontId="1" fillId="0" borderId="27" xfId="1" applyNumberFormat="1" applyBorder="1">
      <alignment vertical="center"/>
    </xf>
    <xf numFmtId="177" fontId="85" fillId="17" borderId="1" xfId="1" applyNumberFormat="1" applyFont="1" applyFill="1" applyBorder="1" applyAlignment="1">
      <alignment horizontal="center" vertical="center"/>
    </xf>
    <xf numFmtId="177" fontId="13" fillId="0" borderId="1" xfId="1" applyNumberFormat="1" applyFont="1" applyBorder="1">
      <alignment vertical="center"/>
    </xf>
    <xf numFmtId="183" fontId="1" fillId="3" borderId="1" xfId="1" applyNumberFormat="1" applyFill="1" applyBorder="1" applyAlignment="1">
      <alignment horizontal="right" vertical="center"/>
    </xf>
    <xf numFmtId="0" fontId="78" fillId="0" borderId="0" xfId="1" applyFont="1" applyAlignment="1">
      <alignment horizontal="center" vertical="center"/>
    </xf>
    <xf numFmtId="0" fontId="1" fillId="0" borderId="0" xfId="1" applyAlignment="1">
      <alignment horizontal="center" vertical="center"/>
    </xf>
    <xf numFmtId="177" fontId="19" fillId="20" borderId="4" xfId="1" applyNumberFormat="1" applyFont="1" applyFill="1" applyBorder="1" applyAlignment="1">
      <alignment horizontal="center" vertical="center"/>
    </xf>
    <xf numFmtId="0" fontId="1" fillId="9" borderId="16" xfId="1" applyFill="1" applyBorder="1" applyAlignment="1">
      <alignment horizontal="center" vertical="center"/>
    </xf>
    <xf numFmtId="0" fontId="73" fillId="0" borderId="1" xfId="1" applyFont="1" applyBorder="1" applyAlignment="1">
      <alignment horizontal="left" vertical="center" shrinkToFit="1"/>
    </xf>
    <xf numFmtId="177" fontId="20" fillId="0" borderId="2" xfId="1" applyNumberFormat="1" applyFont="1" applyBorder="1" applyAlignment="1"/>
    <xf numFmtId="3" fontId="1" fillId="0" borderId="1" xfId="1" applyNumberFormat="1" applyBorder="1">
      <alignment vertical="center"/>
    </xf>
    <xf numFmtId="3" fontId="1" fillId="0" borderId="2" xfId="1" applyNumberFormat="1" applyBorder="1">
      <alignment vertical="center"/>
    </xf>
    <xf numFmtId="0" fontId="21" fillId="15" borderId="4" xfId="1" applyFont="1" applyFill="1" applyBorder="1">
      <alignment vertical="center"/>
    </xf>
    <xf numFmtId="177" fontId="11" fillId="0" borderId="2" xfId="1" applyNumberFormat="1" applyFont="1" applyBorder="1">
      <alignment vertical="center"/>
    </xf>
    <xf numFmtId="0" fontId="73" fillId="0" borderId="1" xfId="2" applyFont="1" applyBorder="1" applyAlignment="1">
      <alignment horizontal="center" vertical="center"/>
    </xf>
    <xf numFmtId="5" fontId="20" fillId="0" borderId="1" xfId="1" applyNumberFormat="1" applyFont="1" applyBorder="1" applyAlignment="1">
      <alignment horizontal="center" vertical="center"/>
    </xf>
    <xf numFmtId="38" fontId="11" fillId="15" borderId="1" xfId="1" applyNumberFormat="1" applyFont="1" applyFill="1" applyBorder="1" applyAlignment="1">
      <alignment horizontal="center" vertical="center"/>
    </xf>
    <xf numFmtId="0" fontId="56" fillId="0" borderId="1" xfId="1" applyFont="1" applyBorder="1" applyAlignment="1">
      <alignment horizontal="center" vertical="center"/>
    </xf>
    <xf numFmtId="0" fontId="56" fillId="0" borderId="1" xfId="2" applyFont="1" applyBorder="1" applyAlignment="1">
      <alignment horizontal="center" vertical="center"/>
    </xf>
    <xf numFmtId="0" fontId="54" fillId="0" borderId="11" xfId="1" applyFont="1" applyBorder="1" applyAlignment="1">
      <alignment horizontal="center" vertical="center"/>
    </xf>
    <xf numFmtId="0" fontId="30" fillId="0" borderId="41" xfId="1" applyFont="1" applyBorder="1">
      <alignment vertical="center"/>
    </xf>
    <xf numFmtId="177" fontId="1" fillId="0" borderId="42" xfId="1" applyNumberFormat="1" applyBorder="1">
      <alignment vertical="center"/>
    </xf>
    <xf numFmtId="0" fontId="13" fillId="4" borderId="12" xfId="1" applyFont="1" applyFill="1" applyBorder="1" applyAlignment="1">
      <alignment horizontal="center" vertical="center"/>
    </xf>
    <xf numFmtId="3" fontId="30" fillId="22" borderId="17" xfId="1" applyNumberFormat="1" applyFont="1" applyFill="1" applyBorder="1" applyAlignment="1">
      <alignment horizontal="center" vertical="center"/>
    </xf>
    <xf numFmtId="3" fontId="1" fillId="13" borderId="1" xfId="1" applyNumberFormat="1" applyFill="1" applyBorder="1" applyAlignment="1">
      <alignment horizontal="center" vertical="center"/>
    </xf>
    <xf numFmtId="0" fontId="1" fillId="6" borderId="1" xfId="1" applyFill="1" applyBorder="1" applyAlignment="1">
      <alignment horizontal="left" vertical="center" shrinkToFit="1"/>
    </xf>
    <xf numFmtId="0" fontId="11" fillId="6" borderId="26" xfId="1" applyFont="1" applyFill="1" applyBorder="1" applyAlignment="1">
      <alignment vertical="center" shrinkToFit="1"/>
    </xf>
    <xf numFmtId="0" fontId="47" fillId="0" borderId="1" xfId="5" applyBorder="1">
      <alignment vertical="center"/>
    </xf>
    <xf numFmtId="177" fontId="10" fillId="6" borderId="1" xfId="1" applyNumberFormat="1" applyFont="1" applyFill="1" applyBorder="1" applyAlignment="1"/>
    <xf numFmtId="0" fontId="10" fillId="6" borderId="2" xfId="1" applyFont="1" applyFill="1" applyBorder="1" applyAlignment="1">
      <alignment horizontal="left" vertical="center" shrinkToFit="1"/>
    </xf>
    <xf numFmtId="177" fontId="9" fillId="7" borderId="1" xfId="1" applyNumberFormat="1" applyFont="1" applyFill="1" applyBorder="1" applyAlignment="1">
      <alignment horizontal="center" vertical="center"/>
    </xf>
    <xf numFmtId="5" fontId="10" fillId="0" borderId="1" xfId="2" applyNumberFormat="1" applyBorder="1" applyAlignment="1">
      <alignment horizontal="center" vertical="center"/>
    </xf>
    <xf numFmtId="3" fontId="13" fillId="12" borderId="7" xfId="1" applyNumberFormat="1" applyFont="1" applyFill="1" applyBorder="1" applyAlignment="1">
      <alignment horizontal="center" vertical="center"/>
    </xf>
    <xf numFmtId="3" fontId="13" fillId="12" borderId="36" xfId="1" applyNumberFormat="1" applyFont="1" applyFill="1" applyBorder="1" applyAlignment="1">
      <alignment horizontal="center" vertical="center"/>
    </xf>
    <xf numFmtId="3" fontId="13" fillId="12" borderId="8" xfId="1" applyNumberFormat="1" applyFont="1" applyFill="1" applyBorder="1" applyAlignment="1">
      <alignment horizontal="center" vertical="center"/>
    </xf>
    <xf numFmtId="3" fontId="30" fillId="22" borderId="18" xfId="1" applyNumberFormat="1" applyFont="1" applyFill="1" applyBorder="1" applyAlignment="1">
      <alignment horizontal="center" vertical="center"/>
    </xf>
    <xf numFmtId="0" fontId="30" fillId="22" borderId="17" xfId="1" applyFont="1" applyFill="1" applyBorder="1" applyAlignment="1">
      <alignment horizontal="center" vertical="center"/>
    </xf>
    <xf numFmtId="182" fontId="11" fillId="6" borderId="1" xfId="1" applyNumberFormat="1" applyFont="1" applyFill="1" applyBorder="1" applyAlignment="1">
      <alignment horizontal="center" vertical="center"/>
    </xf>
    <xf numFmtId="0" fontId="1" fillId="7" borderId="12" xfId="1" applyFill="1" applyBorder="1">
      <alignment vertical="center"/>
    </xf>
    <xf numFmtId="177" fontId="20" fillId="3" borderId="1" xfId="1" applyNumberFormat="1" applyFont="1" applyFill="1" applyBorder="1" applyAlignment="1">
      <alignment horizontal="center" vertical="center"/>
    </xf>
    <xf numFmtId="177" fontId="1" fillId="6" borderId="1" xfId="1" applyNumberFormat="1" applyFill="1" applyBorder="1" applyAlignment="1">
      <alignment horizontal="left" vertical="center"/>
    </xf>
    <xf numFmtId="183" fontId="9" fillId="0" borderId="2" xfId="1" applyNumberFormat="1" applyFont="1" applyBorder="1" applyAlignment="1">
      <alignment horizontal="center" vertical="center"/>
    </xf>
    <xf numFmtId="3" fontId="19" fillId="10" borderId="2" xfId="1" applyNumberFormat="1" applyFont="1" applyFill="1" applyBorder="1" applyAlignment="1">
      <alignment horizontal="center" vertical="center" shrinkToFit="1"/>
    </xf>
    <xf numFmtId="3" fontId="19" fillId="10" borderId="3" xfId="1" applyNumberFormat="1" applyFont="1" applyFill="1" applyBorder="1" applyAlignment="1">
      <alignment horizontal="center" vertical="center" shrinkToFit="1"/>
    </xf>
    <xf numFmtId="3" fontId="19" fillId="10" borderId="4" xfId="1" applyNumberFormat="1" applyFont="1" applyFill="1" applyBorder="1" applyAlignment="1">
      <alignment horizontal="center" vertical="center" shrinkToFit="1"/>
    </xf>
    <xf numFmtId="182" fontId="9" fillId="0" borderId="14" xfId="1" applyNumberFormat="1" applyFont="1" applyBorder="1" applyAlignment="1">
      <alignment horizontal="center" vertical="center"/>
    </xf>
    <xf numFmtId="0" fontId="9" fillId="0" borderId="0" xfId="1" applyFont="1" applyAlignment="1">
      <alignment vertical="center" shrinkToFit="1"/>
    </xf>
    <xf numFmtId="3" fontId="9" fillId="8" borderId="1" xfId="1" applyNumberFormat="1" applyFont="1" applyFill="1" applyBorder="1" applyAlignment="1">
      <alignment horizontal="center" vertical="center"/>
    </xf>
    <xf numFmtId="38" fontId="1" fillId="19" borderId="1" xfId="1" applyNumberFormat="1" applyFill="1" applyBorder="1" applyAlignment="1">
      <alignment horizontal="center" vertical="center"/>
    </xf>
    <xf numFmtId="0" fontId="1" fillId="14" borderId="0" xfId="1" applyFill="1">
      <alignment vertical="center"/>
    </xf>
    <xf numFmtId="3" fontId="7" fillId="13" borderId="27" xfId="1" applyNumberFormat="1" applyFont="1" applyFill="1" applyBorder="1" applyAlignment="1">
      <alignment horizontal="center" vertical="center"/>
    </xf>
    <xf numFmtId="3" fontId="21" fillId="13" borderId="27" xfId="1" applyNumberFormat="1" applyFont="1" applyFill="1" applyBorder="1" applyAlignment="1">
      <alignment horizontal="center" vertical="center"/>
    </xf>
    <xf numFmtId="0" fontId="47" fillId="0" borderId="1" xfId="5" applyFill="1" applyBorder="1" applyAlignment="1">
      <alignment horizontal="left" vertical="center" shrinkToFit="1"/>
    </xf>
    <xf numFmtId="0" fontId="58" fillId="10" borderId="1" xfId="1" applyFont="1" applyFill="1" applyBorder="1">
      <alignment vertical="center"/>
    </xf>
    <xf numFmtId="177" fontId="1" fillId="10" borderId="1" xfId="1" applyNumberFormat="1" applyFill="1" applyBorder="1">
      <alignment vertical="center"/>
    </xf>
    <xf numFmtId="0" fontId="1" fillId="13" borderId="1" xfId="1" applyFill="1" applyBorder="1" applyAlignment="1">
      <alignment horizontal="left" vertical="center"/>
    </xf>
    <xf numFmtId="176" fontId="10" fillId="13" borderId="1" xfId="2" applyNumberFormat="1" applyFill="1" applyBorder="1" applyAlignment="1">
      <alignment horizontal="center" vertical="center"/>
    </xf>
    <xf numFmtId="177" fontId="10" fillId="13" borderId="1" xfId="2" applyNumberFormat="1" applyFill="1" applyBorder="1" applyAlignment="1">
      <alignment vertical="center"/>
    </xf>
    <xf numFmtId="0" fontId="1" fillId="0" borderId="1" xfId="2" applyFont="1" applyBorder="1" applyAlignment="1">
      <alignment horizontal="left" vertical="center"/>
    </xf>
    <xf numFmtId="176" fontId="1" fillId="13" borderId="1" xfId="2" applyNumberFormat="1" applyFont="1" applyFill="1" applyBorder="1" applyAlignment="1">
      <alignment horizontal="center" vertical="center"/>
    </xf>
    <xf numFmtId="0" fontId="1" fillId="14" borderId="1" xfId="1" applyFill="1" applyBorder="1" applyAlignment="1">
      <alignment horizontal="left" vertical="center"/>
    </xf>
    <xf numFmtId="176" fontId="7" fillId="14" borderId="1" xfId="1" applyNumberFormat="1" applyFont="1" applyFill="1" applyBorder="1" applyAlignment="1">
      <alignment horizontal="center" vertical="center"/>
    </xf>
    <xf numFmtId="177" fontId="10" fillId="14" borderId="1" xfId="2" applyNumberFormat="1" applyFill="1" applyBorder="1" applyAlignment="1">
      <alignment vertical="center"/>
    </xf>
    <xf numFmtId="3" fontId="1" fillId="10" borderId="1" xfId="1" applyNumberFormat="1" applyFill="1" applyBorder="1" applyAlignment="1">
      <alignment horizontal="center" vertical="center"/>
    </xf>
    <xf numFmtId="0" fontId="73" fillId="10" borderId="1" xfId="1" applyFont="1" applyFill="1" applyBorder="1">
      <alignment vertical="center"/>
    </xf>
    <xf numFmtId="176" fontId="1" fillId="10" borderId="1" xfId="1" applyNumberFormat="1" applyFill="1" applyBorder="1" applyAlignment="1">
      <alignment horizontal="center" vertical="center"/>
    </xf>
    <xf numFmtId="0" fontId="20" fillId="14" borderId="1" xfId="1" applyFont="1" applyFill="1" applyBorder="1">
      <alignment vertical="center"/>
    </xf>
    <xf numFmtId="177" fontId="1" fillId="14" borderId="1" xfId="1" applyNumberFormat="1" applyFill="1" applyBorder="1">
      <alignment vertical="center"/>
    </xf>
    <xf numFmtId="0" fontId="87" fillId="0" borderId="1" xfId="1" applyFont="1" applyBorder="1" applyAlignment="1">
      <alignment horizontal="left" vertical="center" shrinkToFit="1"/>
    </xf>
    <xf numFmtId="0" fontId="88" fillId="0" borderId="1" xfId="1" applyFont="1" applyBorder="1" applyAlignment="1">
      <alignment horizontal="left" vertical="center" shrinkToFit="1"/>
    </xf>
    <xf numFmtId="38" fontId="46" fillId="17" borderId="1" xfId="1" applyNumberFormat="1" applyFont="1" applyFill="1" applyBorder="1">
      <alignment vertical="center"/>
    </xf>
    <xf numFmtId="56" fontId="1" fillId="0" borderId="0" xfId="1" applyNumberFormat="1" applyAlignment="1">
      <alignment horizontal="right" vertical="center"/>
    </xf>
    <xf numFmtId="38" fontId="14" fillId="10" borderId="7" xfId="1" applyNumberFormat="1" applyFont="1" applyFill="1" applyBorder="1" applyAlignment="1">
      <alignment horizontal="left" vertical="center" shrinkToFit="1"/>
    </xf>
    <xf numFmtId="38" fontId="14" fillId="10" borderId="8" xfId="1" applyNumberFormat="1" applyFont="1" applyFill="1" applyBorder="1" applyAlignment="1">
      <alignment horizontal="left" vertical="center" shrinkToFit="1"/>
    </xf>
    <xf numFmtId="38" fontId="14" fillId="10" borderId="9" xfId="1" applyNumberFormat="1" applyFont="1" applyFill="1" applyBorder="1" applyAlignment="1">
      <alignment horizontal="left" vertical="center" shrinkToFit="1"/>
    </xf>
    <xf numFmtId="38" fontId="14" fillId="10" borderId="10" xfId="1" applyNumberFormat="1" applyFont="1" applyFill="1" applyBorder="1" applyAlignment="1">
      <alignment horizontal="left" vertical="center" shrinkToFit="1"/>
    </xf>
    <xf numFmtId="0" fontId="1" fillId="14" borderId="14" xfId="1" applyFill="1" applyBorder="1" applyAlignment="1">
      <alignment horizontal="center" vertical="center"/>
    </xf>
    <xf numFmtId="0" fontId="30" fillId="0" borderId="14" xfId="1" applyFont="1" applyBorder="1">
      <alignment vertical="center"/>
    </xf>
    <xf numFmtId="0" fontId="30" fillId="0" borderId="14" xfId="1" applyFont="1" applyBorder="1" applyAlignment="1">
      <alignment horizontal="center" vertical="center"/>
    </xf>
    <xf numFmtId="0" fontId="9" fillId="6" borderId="14" xfId="1" applyFont="1" applyFill="1" applyBorder="1" applyAlignment="1">
      <alignment horizontal="center" vertical="center"/>
    </xf>
    <xf numFmtId="0" fontId="1" fillId="14" borderId="11" xfId="1" applyFill="1" applyBorder="1" applyAlignment="1">
      <alignment horizontal="center" vertical="center"/>
    </xf>
    <xf numFmtId="0" fontId="1" fillId="22" borderId="12" xfId="1" applyFill="1" applyBorder="1" applyAlignment="1">
      <alignment horizontal="center" vertical="center"/>
    </xf>
    <xf numFmtId="177" fontId="1" fillId="0" borderId="1" xfId="1" applyNumberFormat="1" applyBorder="1" applyAlignment="1">
      <alignment horizontal="right"/>
    </xf>
    <xf numFmtId="0" fontId="89" fillId="0" borderId="0" xfId="1" applyFont="1">
      <alignment vertical="center"/>
    </xf>
    <xf numFmtId="49" fontId="10" fillId="0" borderId="1" xfId="1" applyNumberFormat="1" applyFont="1" applyBorder="1" applyAlignment="1">
      <alignment vertical="center" shrinkToFit="1"/>
    </xf>
    <xf numFmtId="177" fontId="10" fillId="0" borderId="1" xfId="1" applyNumberFormat="1" applyFont="1" applyBorder="1" applyAlignment="1">
      <alignment horizontal="right" vertical="center"/>
    </xf>
    <xf numFmtId="177" fontId="9" fillId="0" borderId="15" xfId="1" applyNumberFormat="1" applyFont="1" applyBorder="1" applyAlignment="1">
      <alignment horizontal="right" vertical="center"/>
    </xf>
    <xf numFmtId="3" fontId="11" fillId="13" borderId="1" xfId="1" applyNumberFormat="1" applyFont="1" applyFill="1" applyBorder="1" applyAlignment="1">
      <alignment horizontal="center" vertical="center"/>
    </xf>
    <xf numFmtId="3" fontId="21" fillId="13" borderId="2" xfId="1" applyNumberFormat="1" applyFont="1" applyFill="1" applyBorder="1" applyAlignment="1">
      <alignment horizontal="center" vertical="center"/>
    </xf>
    <xf numFmtId="176" fontId="7" fillId="0" borderId="1" xfId="1" applyNumberFormat="1" applyFont="1" applyBorder="1" applyAlignment="1">
      <alignment horizontal="center" vertical="center"/>
    </xf>
    <xf numFmtId="177" fontId="10" fillId="0" borderId="1" xfId="2" applyNumberFormat="1" applyBorder="1" applyAlignment="1">
      <alignment horizontal="right" vertical="center"/>
    </xf>
    <xf numFmtId="3" fontId="10" fillId="0" borderId="27" xfId="1" applyNumberFormat="1" applyFont="1" applyBorder="1" applyAlignment="1">
      <alignment horizontal="center" vertical="center"/>
    </xf>
    <xf numFmtId="177" fontId="20" fillId="0" borderId="14" xfId="1" applyNumberFormat="1" applyFont="1" applyBorder="1" applyAlignment="1">
      <alignment horizontal="right" vertical="center"/>
    </xf>
    <xf numFmtId="0" fontId="1" fillId="0" borderId="43" xfId="1" applyBorder="1" applyAlignment="1">
      <alignment horizontal="center" vertical="center"/>
    </xf>
    <xf numFmtId="3" fontId="10" fillId="13" borderId="2" xfId="1" applyNumberFormat="1" applyFont="1" applyFill="1" applyBorder="1" applyAlignment="1">
      <alignment horizontal="center" vertical="center"/>
    </xf>
    <xf numFmtId="3" fontId="21" fillId="15" borderId="2" xfId="1" applyNumberFormat="1" applyFont="1" applyFill="1" applyBorder="1" applyAlignment="1">
      <alignment horizontal="center" vertical="center"/>
    </xf>
    <xf numFmtId="49" fontId="11" fillId="15" borderId="1" xfId="1" applyNumberFormat="1" applyFont="1" applyFill="1" applyBorder="1" applyAlignment="1">
      <alignment horizontal="left" vertical="center"/>
    </xf>
    <xf numFmtId="184" fontId="11" fillId="15" borderId="1" xfId="1" applyNumberFormat="1" applyFont="1" applyFill="1" applyBorder="1">
      <alignment vertical="center"/>
    </xf>
    <xf numFmtId="0" fontId="11" fillId="15" borderId="15" xfId="1" applyFont="1" applyFill="1" applyBorder="1" applyAlignment="1">
      <alignment vertical="center" shrinkToFit="1"/>
    </xf>
    <xf numFmtId="0" fontId="45" fillId="0" borderId="33" xfId="1" applyFont="1" applyBorder="1" applyAlignment="1">
      <alignment horizontal="center" vertical="center"/>
    </xf>
    <xf numFmtId="56" fontId="1" fillId="0" borderId="15" xfId="1" applyNumberFormat="1" applyBorder="1" applyAlignment="1">
      <alignment horizontal="center" vertical="center"/>
    </xf>
    <xf numFmtId="0" fontId="79" fillId="14" borderId="1" xfId="1" applyFont="1" applyFill="1" applyBorder="1" applyAlignment="1">
      <alignment horizontal="center" vertical="center"/>
    </xf>
    <xf numFmtId="0" fontId="1" fillId="25" borderId="11" xfId="1" applyFill="1" applyBorder="1" applyAlignment="1">
      <alignment horizontal="center" vertical="center"/>
    </xf>
    <xf numFmtId="0" fontId="1" fillId="25" borderId="12" xfId="1" applyFill="1" applyBorder="1" applyAlignment="1">
      <alignment horizontal="center" vertical="center"/>
    </xf>
    <xf numFmtId="3" fontId="1" fillId="25" borderId="1" xfId="1" applyNumberFormat="1" applyFill="1" applyBorder="1" applyAlignment="1">
      <alignment horizontal="center" vertical="center"/>
    </xf>
    <xf numFmtId="0" fontId="10" fillId="25" borderId="1" xfId="2" applyFill="1" applyBorder="1" applyAlignment="1">
      <alignment horizontal="left" vertical="center"/>
    </xf>
    <xf numFmtId="0" fontId="10" fillId="25" borderId="1" xfId="2" applyFill="1" applyBorder="1" applyAlignment="1">
      <alignment horizontal="right" vertical="center"/>
    </xf>
    <xf numFmtId="3" fontId="9" fillId="25" borderId="1" xfId="1" applyNumberFormat="1" applyFont="1" applyFill="1" applyBorder="1" applyAlignment="1">
      <alignment horizontal="center" vertical="center"/>
    </xf>
    <xf numFmtId="49" fontId="9" fillId="25" borderId="1" xfId="1" applyNumberFormat="1" applyFont="1" applyFill="1" applyBorder="1" applyAlignment="1">
      <alignment horizontal="left" vertical="center"/>
    </xf>
    <xf numFmtId="177" fontId="9" fillId="25" borderId="1" xfId="1" applyNumberFormat="1" applyFont="1" applyFill="1" applyBorder="1" applyAlignment="1">
      <alignment horizontal="right" vertical="center"/>
    </xf>
    <xf numFmtId="177" fontId="9" fillId="0" borderId="2" xfId="1" applyNumberFormat="1" applyFont="1" applyBorder="1" applyAlignment="1"/>
    <xf numFmtId="3" fontId="10" fillId="25" borderId="1" xfId="1" applyNumberFormat="1" applyFont="1" applyFill="1" applyBorder="1" applyAlignment="1">
      <alignment horizontal="center" vertical="center"/>
    </xf>
    <xf numFmtId="0" fontId="30" fillId="25" borderId="1" xfId="1" applyFont="1" applyFill="1" applyBorder="1">
      <alignment vertical="center"/>
    </xf>
    <xf numFmtId="0" fontId="30" fillId="25" borderId="1" xfId="1" applyFont="1" applyFill="1" applyBorder="1" applyAlignment="1">
      <alignment horizontal="center" vertical="center"/>
    </xf>
    <xf numFmtId="177" fontId="33" fillId="25" borderId="1" xfId="1" applyNumberFormat="1" applyFont="1" applyFill="1" applyBorder="1" applyAlignment="1">
      <alignment horizontal="right" vertical="center"/>
    </xf>
    <xf numFmtId="184" fontId="45" fillId="5" borderId="1" xfId="1" applyNumberFormat="1" applyFont="1" applyFill="1" applyBorder="1">
      <alignment vertical="center"/>
    </xf>
    <xf numFmtId="0" fontId="10" fillId="25" borderId="1" xfId="1" applyFont="1" applyFill="1" applyBorder="1">
      <alignment vertical="center"/>
    </xf>
    <xf numFmtId="38" fontId="1" fillId="25" borderId="1" xfId="1" applyNumberFormat="1" applyFill="1" applyBorder="1" applyAlignment="1">
      <alignment horizontal="right" vertical="center"/>
    </xf>
    <xf numFmtId="177" fontId="11" fillId="0" borderId="1" xfId="1" applyNumberFormat="1" applyFont="1" applyBorder="1" applyAlignment="1">
      <alignment horizontal="right"/>
    </xf>
    <xf numFmtId="0" fontId="1" fillId="13" borderId="11" xfId="1" applyFill="1" applyBorder="1" applyAlignment="1">
      <alignment horizontal="center" vertical="center"/>
    </xf>
    <xf numFmtId="3" fontId="11" fillId="25" borderId="1" xfId="1" applyNumberFormat="1" applyFont="1" applyFill="1" applyBorder="1" applyAlignment="1">
      <alignment horizontal="center" vertical="center"/>
    </xf>
    <xf numFmtId="49" fontId="10" fillId="25" borderId="1" xfId="1" applyNumberFormat="1" applyFont="1" applyFill="1" applyBorder="1" applyAlignment="1">
      <alignment vertical="center" shrinkToFit="1"/>
    </xf>
    <xf numFmtId="177" fontId="1" fillId="25" borderId="1" xfId="1" applyNumberFormat="1" applyFill="1" applyBorder="1">
      <alignment vertical="center"/>
    </xf>
    <xf numFmtId="3" fontId="74" fillId="25" borderId="1" xfId="1" applyNumberFormat="1" applyFont="1" applyFill="1" applyBorder="1" applyAlignment="1">
      <alignment horizontal="center" vertical="center"/>
    </xf>
    <xf numFmtId="0" fontId="10" fillId="25" borderId="1" xfId="2" applyFill="1" applyBorder="1" applyAlignment="1">
      <alignment horizontal="left"/>
    </xf>
    <xf numFmtId="0" fontId="10" fillId="25" borderId="1" xfId="2" applyFill="1" applyBorder="1" applyAlignment="1">
      <alignment vertical="center"/>
    </xf>
    <xf numFmtId="0" fontId="9" fillId="25" borderId="1" xfId="1" applyFont="1" applyFill="1" applyBorder="1" applyAlignment="1">
      <alignment horizontal="left" vertical="center"/>
    </xf>
    <xf numFmtId="182" fontId="9" fillId="25" borderId="1" xfId="2" applyNumberFormat="1" applyFont="1" applyFill="1" applyBorder="1" applyAlignment="1">
      <alignment horizontal="right" vertical="center"/>
    </xf>
    <xf numFmtId="38" fontId="9" fillId="25" borderId="1" xfId="1" applyNumberFormat="1" applyFont="1" applyFill="1" applyBorder="1" applyAlignment="1">
      <alignment horizontal="right" vertical="center"/>
    </xf>
    <xf numFmtId="177" fontId="11" fillId="15" borderId="1" xfId="1" applyNumberFormat="1" applyFont="1" applyFill="1" applyBorder="1" applyAlignment="1">
      <alignment horizontal="left" vertical="center"/>
    </xf>
    <xf numFmtId="183" fontId="11" fillId="15" borderId="1" xfId="1" applyNumberFormat="1" applyFont="1" applyFill="1" applyBorder="1" applyAlignment="1">
      <alignment horizontal="center" vertical="center"/>
    </xf>
    <xf numFmtId="177" fontId="21" fillId="15" borderId="1" xfId="1" applyNumberFormat="1" applyFont="1" applyFill="1" applyBorder="1" applyAlignment="1">
      <alignment horizontal="center" vertical="center"/>
    </xf>
    <xf numFmtId="3" fontId="10" fillId="25" borderId="1" xfId="2" applyNumberFormat="1" applyFill="1" applyBorder="1" applyAlignment="1">
      <alignment horizontal="center" vertical="center"/>
    </xf>
    <xf numFmtId="0" fontId="7" fillId="25" borderId="1" xfId="1" applyFont="1" applyFill="1" applyBorder="1" applyAlignment="1">
      <alignment horizontal="left" vertical="center" shrinkToFit="1"/>
    </xf>
    <xf numFmtId="177" fontId="7" fillId="25" borderId="1" xfId="2" applyNumberFormat="1" applyFont="1" applyFill="1" applyBorder="1" applyAlignment="1">
      <alignment horizontal="right"/>
    </xf>
    <xf numFmtId="177" fontId="7" fillId="25" borderId="1" xfId="1" applyNumberFormat="1" applyFont="1" applyFill="1" applyBorder="1" applyAlignment="1">
      <alignment horizontal="left" vertical="center"/>
    </xf>
    <xf numFmtId="0" fontId="47" fillId="0" borderId="0" xfId="5">
      <alignment vertical="center"/>
    </xf>
    <xf numFmtId="177" fontId="7" fillId="0" borderId="1" xfId="1" applyNumberFormat="1" applyFont="1" applyBorder="1" applyAlignment="1">
      <alignment horizontal="left" vertical="center"/>
    </xf>
    <xf numFmtId="176" fontId="10" fillId="25" borderId="1" xfId="1" applyNumberFormat="1" applyFont="1" applyFill="1" applyBorder="1" applyAlignment="1">
      <alignment horizontal="center" vertical="center"/>
    </xf>
    <xf numFmtId="177" fontId="10" fillId="25" borderId="1" xfId="1" applyNumberFormat="1" applyFont="1" applyFill="1" applyBorder="1">
      <alignment vertical="center"/>
    </xf>
    <xf numFmtId="49" fontId="1" fillId="25" borderId="1" xfId="1" applyNumberFormat="1" applyFill="1" applyBorder="1" applyAlignment="1">
      <alignment horizontal="left" vertical="center"/>
    </xf>
    <xf numFmtId="0" fontId="10" fillId="25" borderId="1" xfId="1" applyFont="1" applyFill="1" applyBorder="1" applyAlignment="1">
      <alignment horizontal="left" vertical="center"/>
    </xf>
    <xf numFmtId="177" fontId="10" fillId="25" borderId="1" xfId="1" applyNumberFormat="1" applyFont="1" applyFill="1" applyBorder="1" applyAlignment="1">
      <alignment horizontal="right" vertical="center"/>
    </xf>
    <xf numFmtId="0" fontId="9" fillId="25" borderId="1" xfId="1" applyFont="1" applyFill="1" applyBorder="1">
      <alignment vertical="center"/>
    </xf>
    <xf numFmtId="0" fontId="10" fillId="25" borderId="1" xfId="1" applyFont="1" applyFill="1" applyBorder="1" applyAlignment="1">
      <alignment horizontal="center" vertical="center"/>
    </xf>
    <xf numFmtId="0" fontId="9" fillId="25" borderId="1" xfId="1" applyFont="1" applyFill="1" applyBorder="1" applyAlignment="1">
      <alignment vertical="center" wrapText="1"/>
    </xf>
    <xf numFmtId="0" fontId="1" fillId="25" borderId="1" xfId="1" applyFill="1" applyBorder="1" applyAlignment="1">
      <alignment horizontal="left" vertical="center"/>
    </xf>
    <xf numFmtId="0" fontId="1" fillId="25" borderId="1" xfId="1" applyFill="1" applyBorder="1" applyAlignment="1">
      <alignment horizontal="right" vertical="center"/>
    </xf>
    <xf numFmtId="0" fontId="1" fillId="25" borderId="1" xfId="1" applyFill="1" applyBorder="1">
      <alignment vertical="center"/>
    </xf>
    <xf numFmtId="0" fontId="1" fillId="25" borderId="2" xfId="1" applyFill="1" applyBorder="1">
      <alignment vertical="center"/>
    </xf>
    <xf numFmtId="3" fontId="30" fillId="25" borderId="17" xfId="1" applyNumberFormat="1" applyFont="1" applyFill="1" applyBorder="1" applyAlignment="1">
      <alignment horizontal="center" vertical="center"/>
    </xf>
    <xf numFmtId="0" fontId="1" fillId="25" borderId="2" xfId="1" applyFill="1" applyBorder="1" applyAlignment="1">
      <alignment horizontal="center" vertical="center"/>
    </xf>
    <xf numFmtId="38" fontId="1" fillId="25" borderId="1" xfId="1" applyNumberFormat="1" applyFill="1" applyBorder="1">
      <alignment vertical="center"/>
    </xf>
    <xf numFmtId="184" fontId="1" fillId="25" borderId="1" xfId="1" applyNumberFormat="1" applyFill="1" applyBorder="1">
      <alignment vertical="center"/>
    </xf>
    <xf numFmtId="3" fontId="10" fillId="25" borderId="2" xfId="1" applyNumberFormat="1" applyFont="1" applyFill="1" applyBorder="1" applyAlignment="1">
      <alignment horizontal="center" vertical="center"/>
    </xf>
    <xf numFmtId="3" fontId="21" fillId="25" borderId="2" xfId="1" applyNumberFormat="1" applyFont="1" applyFill="1" applyBorder="1" applyAlignment="1">
      <alignment horizontal="center" vertical="center"/>
    </xf>
    <xf numFmtId="0" fontId="9" fillId="25" borderId="2" xfId="1" applyFont="1" applyFill="1" applyBorder="1" applyAlignment="1">
      <alignment horizontal="center" vertical="center"/>
    </xf>
    <xf numFmtId="38" fontId="9" fillId="25" borderId="1" xfId="1" applyNumberFormat="1" applyFont="1" applyFill="1" applyBorder="1">
      <alignment vertical="center"/>
    </xf>
    <xf numFmtId="184" fontId="9" fillId="25" borderId="1" xfId="1" applyNumberFormat="1" applyFont="1" applyFill="1" applyBorder="1">
      <alignment vertical="center"/>
    </xf>
    <xf numFmtId="176" fontId="11" fillId="0" borderId="1" xfId="1" applyNumberFormat="1" applyFont="1" applyBorder="1" applyAlignment="1">
      <alignment horizontal="center" vertical="center"/>
    </xf>
    <xf numFmtId="176" fontId="11" fillId="4" borderId="1" xfId="1" applyNumberFormat="1" applyFont="1" applyFill="1" applyBorder="1" applyAlignment="1">
      <alignment horizontal="center" vertical="center"/>
    </xf>
    <xf numFmtId="0" fontId="1" fillId="4" borderId="1" xfId="1" applyFill="1" applyBorder="1" applyAlignment="1">
      <alignment horizontal="left" vertical="center"/>
    </xf>
    <xf numFmtId="3" fontId="19" fillId="5" borderId="2" xfId="1" applyNumberFormat="1" applyFont="1" applyFill="1" applyBorder="1" applyAlignment="1">
      <alignment horizontal="center" vertical="center"/>
    </xf>
    <xf numFmtId="3" fontId="19" fillId="5" borderId="3" xfId="1" applyNumberFormat="1" applyFont="1" applyFill="1" applyBorder="1" applyAlignment="1">
      <alignment horizontal="center" vertical="center"/>
    </xf>
    <xf numFmtId="3" fontId="19" fillId="5" borderId="4" xfId="1" applyNumberFormat="1" applyFont="1" applyFill="1" applyBorder="1" applyAlignment="1">
      <alignment horizontal="center" vertical="center"/>
    </xf>
    <xf numFmtId="0" fontId="10" fillId="0" borderId="4" xfId="2" applyBorder="1" applyAlignment="1">
      <alignment horizontal="right" vertical="center"/>
    </xf>
    <xf numFmtId="5" fontId="20" fillId="0" borderId="1" xfId="1" applyNumberFormat="1" applyFont="1" applyBorder="1" applyAlignment="1">
      <alignment horizontal="right" vertical="center"/>
    </xf>
    <xf numFmtId="0" fontId="1" fillId="0" borderId="27" xfId="6" applyBorder="1" applyAlignment="1">
      <alignment horizontal="center" vertical="center"/>
    </xf>
    <xf numFmtId="177" fontId="19" fillId="35" borderId="1" xfId="1" applyNumberFormat="1" applyFont="1" applyFill="1" applyBorder="1" applyAlignment="1">
      <alignment horizontal="center" vertical="center"/>
    </xf>
    <xf numFmtId="177" fontId="32" fillId="0" borderId="1" xfId="1" applyNumberFormat="1" applyFont="1" applyBorder="1">
      <alignment vertical="center"/>
    </xf>
    <xf numFmtId="0" fontId="1" fillId="0" borderId="19" xfId="1" applyBorder="1" applyAlignment="1">
      <alignment horizontal="left" vertical="center"/>
    </xf>
    <xf numFmtId="0" fontId="30" fillId="0" borderId="20" xfId="1" applyFont="1" applyBorder="1" applyAlignment="1">
      <alignment horizontal="left" vertical="center"/>
    </xf>
    <xf numFmtId="0" fontId="1" fillId="0" borderId="24" xfId="1" applyBorder="1" applyAlignment="1">
      <alignment horizontal="center" vertical="center"/>
    </xf>
    <xf numFmtId="56" fontId="20" fillId="0" borderId="1" xfId="1" applyNumberFormat="1" applyFont="1" applyBorder="1" applyAlignment="1">
      <alignment horizontal="left" vertical="center"/>
    </xf>
    <xf numFmtId="180" fontId="42" fillId="0" borderId="1" xfId="1" applyNumberFormat="1" applyFont="1" applyBorder="1" applyAlignment="1">
      <alignment horizontal="left" vertical="center"/>
    </xf>
    <xf numFmtId="183" fontId="9" fillId="4" borderId="1" xfId="1" applyNumberFormat="1" applyFont="1" applyFill="1" applyBorder="1" applyAlignment="1">
      <alignment horizontal="center" vertical="center"/>
    </xf>
    <xf numFmtId="176" fontId="20" fillId="0" borderId="1" xfId="1" applyNumberFormat="1" applyFont="1" applyBorder="1" applyAlignment="1">
      <alignment horizontal="center" vertical="center"/>
    </xf>
    <xf numFmtId="0" fontId="11" fillId="4" borderId="1" xfId="1" applyFont="1" applyFill="1" applyBorder="1" applyAlignment="1">
      <alignment horizontal="left" vertical="center"/>
    </xf>
    <xf numFmtId="0" fontId="31" fillId="0" borderId="1" xfId="5" applyFont="1" applyFill="1" applyBorder="1" applyAlignment="1">
      <alignment horizontal="left" vertical="center"/>
    </xf>
    <xf numFmtId="0" fontId="9" fillId="4" borderId="1" xfId="1" applyFont="1" applyFill="1" applyBorder="1" applyAlignment="1">
      <alignment horizontal="center" vertical="center"/>
    </xf>
    <xf numFmtId="0" fontId="9" fillId="3" borderId="2" xfId="1" applyFont="1" applyFill="1" applyBorder="1" applyAlignment="1">
      <alignment horizontal="center" vertical="center"/>
    </xf>
    <xf numFmtId="0" fontId="78" fillId="9" borderId="0" xfId="1" applyFont="1" applyFill="1" applyAlignment="1">
      <alignment horizontal="left" vertical="center"/>
    </xf>
    <xf numFmtId="0" fontId="45" fillId="14" borderId="0" xfId="1" applyFont="1" applyFill="1" applyAlignment="1">
      <alignment horizontal="center" vertical="center"/>
    </xf>
    <xf numFmtId="0" fontId="1" fillId="0" borderId="9" xfId="1" applyBorder="1" applyAlignment="1">
      <alignment horizontal="left" vertical="center"/>
    </xf>
    <xf numFmtId="178" fontId="1" fillId="0" borderId="9" xfId="1" applyNumberFormat="1" applyBorder="1" applyAlignment="1">
      <alignment horizontal="center" vertical="center"/>
    </xf>
    <xf numFmtId="3" fontId="35" fillId="5" borderId="2" xfId="1" applyNumberFormat="1" applyFont="1" applyFill="1" applyBorder="1" applyAlignment="1">
      <alignment horizontal="left" vertical="center"/>
    </xf>
    <xf numFmtId="183" fontId="7" fillId="13" borderId="1" xfId="1" applyNumberFormat="1" applyFont="1" applyFill="1" applyBorder="1" applyAlignment="1">
      <alignment horizontal="center" vertical="center"/>
    </xf>
    <xf numFmtId="177" fontId="7" fillId="13" borderId="1" xfId="1" applyNumberFormat="1" applyFont="1" applyFill="1" applyBorder="1" applyAlignment="1">
      <alignment horizontal="center" vertical="center"/>
    </xf>
    <xf numFmtId="3" fontId="35" fillId="0" borderId="1" xfId="1" applyNumberFormat="1" applyFont="1" applyBorder="1" applyAlignment="1">
      <alignment horizontal="center" vertical="center"/>
    </xf>
    <xf numFmtId="3" fontId="35" fillId="0" borderId="1" xfId="1" applyNumberFormat="1" applyFont="1" applyBorder="1" applyAlignment="1">
      <alignment horizontal="left" vertical="center"/>
    </xf>
    <xf numFmtId="0" fontId="17" fillId="13" borderId="1" xfId="1" applyFont="1" applyFill="1" applyBorder="1" applyAlignment="1">
      <alignment horizontal="center" vertical="center"/>
    </xf>
    <xf numFmtId="0" fontId="17" fillId="13" borderId="1" xfId="2" applyFont="1" applyFill="1" applyBorder="1" applyAlignment="1">
      <alignment horizontal="center" vertical="center"/>
    </xf>
    <xf numFmtId="38" fontId="1" fillId="6" borderId="1" xfId="1" applyNumberFormat="1" applyFill="1" applyBorder="1" applyAlignment="1">
      <alignment horizontal="center" vertical="center"/>
    </xf>
    <xf numFmtId="0" fontId="56" fillId="6" borderId="1" xfId="1" applyFont="1" applyFill="1" applyBorder="1" applyAlignment="1">
      <alignment horizontal="center" vertical="center"/>
    </xf>
    <xf numFmtId="177" fontId="56" fillId="6" borderId="1" xfId="1" applyNumberFormat="1" applyFont="1" applyFill="1" applyBorder="1">
      <alignment vertical="center"/>
    </xf>
    <xf numFmtId="0" fontId="17" fillId="13" borderId="1" xfId="2" applyFont="1" applyFill="1" applyBorder="1" applyAlignment="1">
      <alignment vertical="center"/>
    </xf>
    <xf numFmtId="0" fontId="82" fillId="0" borderId="1" xfId="1" applyFont="1" applyBorder="1" applyAlignment="1">
      <alignment horizontal="left" vertical="center"/>
    </xf>
    <xf numFmtId="0" fontId="7" fillId="13" borderId="1" xfId="1" applyFont="1" applyFill="1" applyBorder="1" applyAlignment="1">
      <alignment horizontal="center" vertical="center"/>
    </xf>
    <xf numFmtId="38" fontId="9" fillId="13" borderId="1" xfId="1" applyNumberFormat="1" applyFont="1" applyFill="1" applyBorder="1" applyAlignment="1">
      <alignment horizontal="center" vertical="center"/>
    </xf>
    <xf numFmtId="0" fontId="1" fillId="13" borderId="4" xfId="1" applyFill="1" applyBorder="1">
      <alignment vertical="center"/>
    </xf>
    <xf numFmtId="183" fontId="1" fillId="13" borderId="1" xfId="1" applyNumberFormat="1" applyFill="1" applyBorder="1">
      <alignment vertical="center"/>
    </xf>
    <xf numFmtId="0" fontId="25" fillId="0" borderId="1" xfId="2" applyFont="1" applyBorder="1" applyAlignment="1">
      <alignment horizontal="left" vertical="center"/>
    </xf>
    <xf numFmtId="183" fontId="10" fillId="0" borderId="1" xfId="2" applyNumberFormat="1" applyBorder="1" applyAlignment="1">
      <alignment vertical="center"/>
    </xf>
    <xf numFmtId="0" fontId="10" fillId="19" borderId="1" xfId="2" applyFill="1" applyBorder="1" applyAlignment="1">
      <alignment horizontal="left" vertical="center"/>
    </xf>
    <xf numFmtId="183" fontId="10" fillId="0" borderId="1" xfId="2" applyNumberFormat="1" applyBorder="1" applyAlignment="1">
      <alignment horizontal="center" vertical="center"/>
    </xf>
    <xf numFmtId="3" fontId="7" fillId="7" borderId="1" xfId="1" applyNumberFormat="1" applyFont="1" applyFill="1" applyBorder="1" applyAlignment="1">
      <alignment horizontal="center" vertical="center"/>
    </xf>
    <xf numFmtId="0" fontId="90" fillId="0" borderId="1" xfId="2" applyFont="1" applyBorder="1" applyAlignment="1">
      <alignment horizontal="left" vertical="center"/>
    </xf>
    <xf numFmtId="0" fontId="91" fillId="0" borderId="1" xfId="1" applyFont="1" applyBorder="1">
      <alignment vertical="center"/>
    </xf>
    <xf numFmtId="0" fontId="9" fillId="13" borderId="4" xfId="1" applyFont="1" applyFill="1" applyBorder="1">
      <alignment vertical="center"/>
    </xf>
    <xf numFmtId="0" fontId="7" fillId="13" borderId="1" xfId="1" applyFont="1" applyFill="1" applyBorder="1" applyAlignment="1">
      <alignment horizontal="left" vertical="center"/>
    </xf>
    <xf numFmtId="183" fontId="7" fillId="13" borderId="1" xfId="1" applyNumberFormat="1" applyFont="1" applyFill="1" applyBorder="1">
      <alignment vertical="center"/>
    </xf>
    <xf numFmtId="183" fontId="10" fillId="13" borderId="1" xfId="2" applyNumberFormat="1" applyFill="1" applyBorder="1" applyAlignment="1">
      <alignment vertical="center"/>
    </xf>
    <xf numFmtId="183" fontId="10" fillId="0" borderId="1" xfId="1" applyNumberFormat="1" applyFont="1" applyBorder="1">
      <alignment vertical="center"/>
    </xf>
    <xf numFmtId="177" fontId="19" fillId="0" borderId="1" xfId="1" applyNumberFormat="1" applyFont="1" applyBorder="1" applyAlignment="1">
      <alignment horizontal="left" vertical="center"/>
    </xf>
    <xf numFmtId="0" fontId="14" fillId="13" borderId="7" xfId="1" applyFont="1" applyFill="1" applyBorder="1" applyAlignment="1">
      <alignment horizontal="center" vertical="center"/>
    </xf>
    <xf numFmtId="0" fontId="14" fillId="13" borderId="8" xfId="1" applyFont="1" applyFill="1" applyBorder="1" applyAlignment="1">
      <alignment horizontal="center" vertical="center"/>
    </xf>
    <xf numFmtId="0" fontId="14" fillId="13" borderId="9" xfId="1" applyFont="1" applyFill="1" applyBorder="1" applyAlignment="1">
      <alignment horizontal="center" vertical="center"/>
    </xf>
    <xf numFmtId="0" fontId="14" fillId="13" borderId="10" xfId="1" applyFont="1" applyFill="1" applyBorder="1" applyAlignment="1">
      <alignment horizontal="center" vertical="center"/>
    </xf>
    <xf numFmtId="3" fontId="18" fillId="13" borderId="1" xfId="1" applyNumberFormat="1" applyFont="1" applyFill="1" applyBorder="1" applyAlignment="1">
      <alignment horizontal="center" vertical="center"/>
    </xf>
    <xf numFmtId="0" fontId="1" fillId="21" borderId="1" xfId="1" applyFill="1" applyBorder="1" applyAlignment="1">
      <alignment horizontal="center" vertical="center"/>
    </xf>
    <xf numFmtId="38" fontId="11" fillId="15" borderId="4" xfId="1" applyNumberFormat="1" applyFont="1" applyFill="1" applyBorder="1" applyAlignment="1">
      <alignment horizontal="center" vertical="center"/>
    </xf>
    <xf numFmtId="38" fontId="11" fillId="0" borderId="1" xfId="1" applyNumberFormat="1" applyFont="1" applyBorder="1" applyAlignment="1">
      <alignment horizontal="center" vertical="center"/>
    </xf>
    <xf numFmtId="0" fontId="11" fillId="0" borderId="0" xfId="1" applyFont="1" applyAlignment="1">
      <alignment vertical="center" shrinkToFit="1"/>
    </xf>
    <xf numFmtId="177" fontId="14" fillId="20" borderId="2" xfId="1" applyNumberFormat="1" applyFont="1" applyFill="1" applyBorder="1" applyAlignment="1">
      <alignment horizontal="center" vertical="center"/>
    </xf>
    <xf numFmtId="0" fontId="10" fillId="21" borderId="1" xfId="2" applyFill="1" applyBorder="1" applyAlignment="1">
      <alignment horizontal="right" vertical="center"/>
    </xf>
    <xf numFmtId="0" fontId="10" fillId="21" borderId="1" xfId="2" applyFill="1" applyBorder="1" applyAlignment="1">
      <alignment vertical="center"/>
    </xf>
    <xf numFmtId="5" fontId="20" fillId="21" borderId="2" xfId="1" applyNumberFormat="1" applyFont="1" applyFill="1" applyBorder="1">
      <alignment vertical="center"/>
    </xf>
    <xf numFmtId="5" fontId="20" fillId="0" borderId="2" xfId="1" applyNumberFormat="1" applyFont="1" applyBorder="1">
      <alignment vertical="center"/>
    </xf>
    <xf numFmtId="3" fontId="18" fillId="14" borderId="1" xfId="1" applyNumberFormat="1" applyFont="1" applyFill="1" applyBorder="1" applyAlignment="1">
      <alignment horizontal="center" vertical="center"/>
    </xf>
    <xf numFmtId="0" fontId="30" fillId="0" borderId="15" xfId="1" applyFont="1" applyBorder="1">
      <alignment vertical="center"/>
    </xf>
    <xf numFmtId="176" fontId="30" fillId="0" borderId="15" xfId="1" applyNumberFormat="1" applyFont="1" applyBorder="1">
      <alignment vertical="center"/>
    </xf>
    <xf numFmtId="177" fontId="34" fillId="0" borderId="15" xfId="1" applyNumberFormat="1" applyFont="1" applyBorder="1" applyAlignment="1">
      <alignment horizontal="right" vertical="center"/>
    </xf>
    <xf numFmtId="0" fontId="73" fillId="0" borderId="1" xfId="2" applyFont="1" applyBorder="1" applyAlignment="1">
      <alignment vertical="center"/>
    </xf>
    <xf numFmtId="0" fontId="73" fillId="0" borderId="1" xfId="1" applyFont="1" applyBorder="1">
      <alignment vertical="center"/>
    </xf>
    <xf numFmtId="0" fontId="92" fillId="6" borderId="1" xfId="1" applyFont="1" applyFill="1" applyBorder="1" applyAlignment="1">
      <alignment horizontal="left" vertical="center"/>
    </xf>
    <xf numFmtId="0" fontId="53" fillId="0" borderId="1" xfId="1" applyFont="1" applyBorder="1" applyAlignment="1">
      <alignment horizontal="center" vertical="center"/>
    </xf>
    <xf numFmtId="38" fontId="1" fillId="0" borderId="4" xfId="1" applyNumberFormat="1" applyBorder="1">
      <alignment vertical="center"/>
    </xf>
    <xf numFmtId="49" fontId="1" fillId="14" borderId="1" xfId="1" applyNumberFormat="1" applyFill="1" applyBorder="1" applyAlignment="1">
      <alignment horizontal="left" vertical="center" shrinkToFit="1"/>
    </xf>
    <xf numFmtId="182" fontId="9" fillId="0" borderId="1" xfId="1" applyNumberFormat="1" applyFont="1" applyBorder="1" applyAlignment="1">
      <alignment horizontal="right" vertical="center"/>
    </xf>
    <xf numFmtId="0" fontId="93" fillId="0" borderId="1" xfId="1" applyFont="1" applyBorder="1">
      <alignment vertical="center"/>
    </xf>
    <xf numFmtId="0" fontId="73" fillId="0" borderId="1" xfId="2" applyFont="1" applyBorder="1" applyAlignment="1">
      <alignment horizontal="left" vertical="center"/>
    </xf>
    <xf numFmtId="3" fontId="94" fillId="0" borderId="1" xfId="1" applyNumberFormat="1" applyFont="1" applyBorder="1" applyAlignment="1">
      <alignment horizontal="center" vertical="center"/>
    </xf>
    <xf numFmtId="3" fontId="94" fillId="6" borderId="1" xfId="1" applyNumberFormat="1" applyFont="1" applyFill="1" applyBorder="1" applyAlignment="1">
      <alignment horizontal="center" vertical="center"/>
    </xf>
    <xf numFmtId="0" fontId="37" fillId="6" borderId="1" xfId="2" applyFont="1" applyFill="1" applyBorder="1" applyAlignment="1">
      <alignment horizontal="left" vertical="center" wrapText="1"/>
    </xf>
    <xf numFmtId="0" fontId="73" fillId="4" borderId="1" xfId="2" applyFont="1" applyFill="1" applyBorder="1" applyAlignment="1">
      <alignment horizontal="left" vertical="center"/>
    </xf>
    <xf numFmtId="177" fontId="1" fillId="4" borderId="1" xfId="1" applyNumberFormat="1" applyFill="1" applyBorder="1" applyAlignment="1">
      <alignment horizontal="center" vertical="center"/>
    </xf>
    <xf numFmtId="0" fontId="7" fillId="0" borderId="2" xfId="2" applyFont="1" applyBorder="1" applyAlignment="1">
      <alignment horizontal="left" vertical="center"/>
    </xf>
    <xf numFmtId="177" fontId="7" fillId="0" borderId="1" xfId="1" applyNumberFormat="1" applyFont="1" applyBorder="1" applyAlignment="1">
      <alignment horizontal="center"/>
    </xf>
    <xf numFmtId="38" fontId="9" fillId="13" borderId="1" xfId="1" applyNumberFormat="1" applyFont="1" applyFill="1" applyBorder="1">
      <alignment vertical="center"/>
    </xf>
    <xf numFmtId="0" fontId="95" fillId="0" borderId="1" xfId="1" applyFont="1" applyBorder="1" applyAlignment="1">
      <alignment horizontal="left" vertical="center" wrapText="1"/>
    </xf>
    <xf numFmtId="0" fontId="54" fillId="13" borderId="1" xfId="1" applyFont="1" applyFill="1" applyBorder="1" applyAlignment="1">
      <alignment horizontal="left" vertical="center"/>
    </xf>
    <xf numFmtId="0" fontId="54" fillId="0" borderId="4" xfId="1" applyFont="1" applyBorder="1" applyAlignment="1">
      <alignment horizontal="left" vertical="center"/>
    </xf>
    <xf numFmtId="183" fontId="54" fillId="3" borderId="1" xfId="1" applyNumberFormat="1" applyFont="1" applyFill="1" applyBorder="1" applyAlignment="1">
      <alignment horizontal="right" vertical="center"/>
    </xf>
    <xf numFmtId="3" fontId="9" fillId="0" borderId="14" xfId="1" applyNumberFormat="1" applyFont="1" applyBorder="1" applyAlignment="1">
      <alignment horizontal="center" vertical="center"/>
    </xf>
    <xf numFmtId="0" fontId="96" fillId="0" borderId="0" xfId="1" applyFont="1">
      <alignment vertical="center"/>
    </xf>
    <xf numFmtId="0" fontId="96" fillId="0" borderId="1" xfId="1" applyFont="1" applyBorder="1">
      <alignment vertical="center"/>
    </xf>
    <xf numFmtId="0" fontId="1" fillId="3" borderId="2" xfId="1" applyFill="1" applyBorder="1">
      <alignment vertical="center"/>
    </xf>
    <xf numFmtId="183" fontId="54" fillId="3" borderId="1" xfId="1" applyNumberFormat="1" applyFont="1" applyFill="1" applyBorder="1">
      <alignment vertical="center"/>
    </xf>
    <xf numFmtId="0" fontId="98" fillId="3" borderId="1" xfId="1" applyFont="1" applyFill="1" applyBorder="1">
      <alignment vertical="center"/>
    </xf>
    <xf numFmtId="0" fontId="99" fillId="0" borderId="0" xfId="1" applyFont="1">
      <alignment vertical="center"/>
    </xf>
    <xf numFmtId="3" fontId="9" fillId="6" borderId="1" xfId="1" applyNumberFormat="1" applyFont="1" applyFill="1" applyBorder="1" applyAlignment="1">
      <alignment horizontal="center" vertical="center"/>
    </xf>
    <xf numFmtId="0" fontId="100" fillId="6" borderId="1" xfId="1" applyFont="1" applyFill="1" applyBorder="1">
      <alignment vertical="center"/>
    </xf>
    <xf numFmtId="0" fontId="99" fillId="6" borderId="1" xfId="1" applyFont="1" applyFill="1" applyBorder="1">
      <alignment vertical="center"/>
    </xf>
    <xf numFmtId="0" fontId="99" fillId="0" borderId="1" xfId="1" applyFont="1" applyBorder="1">
      <alignment vertical="center"/>
    </xf>
    <xf numFmtId="177" fontId="35" fillId="0" borderId="1" xfId="1" applyNumberFormat="1" applyFont="1" applyBorder="1" applyAlignment="1">
      <alignment horizontal="center" vertical="center"/>
    </xf>
    <xf numFmtId="0" fontId="102" fillId="0" borderId="1" xfId="1" applyFont="1" applyBorder="1">
      <alignment vertical="center"/>
    </xf>
    <xf numFmtId="0" fontId="96" fillId="3" borderId="1" xfId="1" applyFont="1" applyFill="1" applyBorder="1">
      <alignment vertical="center"/>
    </xf>
    <xf numFmtId="177" fontId="1" fillId="3" borderId="1" xfId="1" applyNumberFormat="1" applyFill="1" applyBorder="1">
      <alignment vertical="center"/>
    </xf>
    <xf numFmtId="3" fontId="10" fillId="3" borderId="1" xfId="1" applyNumberFormat="1" applyFont="1" applyFill="1" applyBorder="1" applyAlignment="1">
      <alignment horizontal="center" vertical="center"/>
    </xf>
    <xf numFmtId="0" fontId="54" fillId="0" borderId="1" xfId="1" applyFont="1" applyBorder="1" applyAlignment="1">
      <alignment horizontal="right" vertical="center"/>
    </xf>
    <xf numFmtId="56" fontId="11" fillId="3" borderId="1" xfId="1" applyNumberFormat="1" applyFont="1" applyFill="1" applyBorder="1" applyAlignment="1">
      <alignment horizontal="center" vertical="center"/>
    </xf>
    <xf numFmtId="0" fontId="9" fillId="3" borderId="1" xfId="1" applyFont="1" applyFill="1" applyBorder="1" applyAlignment="1">
      <alignment horizontal="right" vertical="center"/>
    </xf>
    <xf numFmtId="183" fontId="9" fillId="6" borderId="1" xfId="1" applyNumberFormat="1" applyFont="1" applyFill="1" applyBorder="1" applyAlignment="1">
      <alignment horizontal="right" vertical="center"/>
    </xf>
    <xf numFmtId="0" fontId="1" fillId="6" borderId="1" xfId="1" applyFill="1" applyBorder="1" applyAlignment="1">
      <alignment horizontal="right" vertical="center"/>
    </xf>
    <xf numFmtId="3" fontId="9" fillId="4" borderId="1" xfId="1" applyNumberFormat="1" applyFont="1" applyFill="1" applyBorder="1" applyAlignment="1">
      <alignment horizontal="center" vertical="center"/>
    </xf>
    <xf numFmtId="183" fontId="9" fillId="4" borderId="1" xfId="1" applyNumberFormat="1" applyFont="1" applyFill="1" applyBorder="1" applyAlignment="1">
      <alignment horizontal="right" vertical="center"/>
    </xf>
    <xf numFmtId="0" fontId="11" fillId="4" borderId="1" xfId="1" applyFont="1" applyFill="1" applyBorder="1" applyAlignment="1">
      <alignment horizontal="right" vertical="center"/>
    </xf>
    <xf numFmtId="177" fontId="11" fillId="4" borderId="1" xfId="1" applyNumberFormat="1" applyFont="1" applyFill="1" applyBorder="1">
      <alignment vertical="center"/>
    </xf>
    <xf numFmtId="0" fontId="9" fillId="4" borderId="1" xfId="1" applyFont="1" applyFill="1" applyBorder="1">
      <alignment vertical="center"/>
    </xf>
    <xf numFmtId="0" fontId="44" fillId="25" borderId="1" xfId="1" applyFont="1" applyFill="1" applyBorder="1" applyAlignment="1">
      <alignment horizontal="center" vertical="center"/>
    </xf>
    <xf numFmtId="177" fontId="44" fillId="25" borderId="1" xfId="1" applyNumberFormat="1" applyFont="1" applyFill="1" applyBorder="1" applyAlignment="1">
      <alignment horizontal="center" vertical="center"/>
    </xf>
    <xf numFmtId="184" fontId="11" fillId="0" borderId="1" xfId="1" applyNumberFormat="1" applyFont="1" applyBorder="1" applyAlignment="1">
      <alignment horizontal="center" vertical="center"/>
    </xf>
    <xf numFmtId="0" fontId="1" fillId="24" borderId="11" xfId="1" applyFill="1" applyBorder="1" applyAlignment="1">
      <alignment horizontal="center" vertical="center"/>
    </xf>
    <xf numFmtId="0" fontId="1" fillId="24" borderId="12" xfId="1" applyFill="1" applyBorder="1" applyAlignment="1">
      <alignment horizontal="center" vertical="center"/>
    </xf>
    <xf numFmtId="0" fontId="1" fillId="21" borderId="11" xfId="1" applyFill="1" applyBorder="1" applyAlignment="1">
      <alignment horizontal="center" vertical="center"/>
    </xf>
    <xf numFmtId="0" fontId="1" fillId="21" borderId="12" xfId="1" applyFill="1" applyBorder="1" applyAlignment="1">
      <alignment horizontal="center" vertical="center"/>
    </xf>
    <xf numFmtId="0" fontId="1" fillId="13" borderId="10" xfId="1" applyFill="1" applyBorder="1" applyAlignment="1">
      <alignment horizontal="left" vertical="center"/>
    </xf>
    <xf numFmtId="183" fontId="1" fillId="0" borderId="14" xfId="1" applyNumberFormat="1" applyBorder="1" applyAlignment="1">
      <alignment horizontal="center" vertical="center"/>
    </xf>
    <xf numFmtId="184" fontId="1" fillId="0" borderId="2" xfId="1" applyNumberFormat="1" applyBorder="1" applyAlignment="1">
      <alignment horizontal="right" vertical="center"/>
    </xf>
    <xf numFmtId="176" fontId="9" fillId="4" borderId="1" xfId="1" applyNumberFormat="1" applyFont="1" applyFill="1" applyBorder="1" applyAlignment="1">
      <alignment horizontal="center" vertical="center"/>
    </xf>
    <xf numFmtId="49" fontId="21" fillId="0" borderId="1" xfId="1" applyNumberFormat="1" applyFont="1" applyBorder="1">
      <alignment vertical="center"/>
    </xf>
    <xf numFmtId="0" fontId="105" fillId="0" borderId="1" xfId="5" applyFont="1" applyFill="1" applyBorder="1" applyAlignment="1">
      <alignment horizontal="left" vertical="center"/>
    </xf>
    <xf numFmtId="49" fontId="20" fillId="0" borderId="1" xfId="1" applyNumberFormat="1" applyFont="1" applyBorder="1" applyAlignment="1">
      <alignment vertical="center" wrapText="1"/>
    </xf>
    <xf numFmtId="176" fontId="1" fillId="0" borderId="0" xfId="1" applyNumberFormat="1">
      <alignment vertical="center"/>
    </xf>
    <xf numFmtId="0" fontId="78" fillId="9" borderId="0" xfId="1" applyFont="1" applyFill="1" applyAlignment="1">
      <alignment horizontal="left" vertical="center" shrinkToFit="1"/>
    </xf>
    <xf numFmtId="0" fontId="79" fillId="0" borderId="27" xfId="1" applyFont="1" applyBorder="1" applyAlignment="1">
      <alignment horizontal="center" vertical="center"/>
    </xf>
    <xf numFmtId="0" fontId="79" fillId="0" borderId="14" xfId="1" applyFont="1" applyBorder="1" applyAlignment="1">
      <alignment horizontal="center" vertical="center"/>
    </xf>
    <xf numFmtId="0" fontId="1" fillId="36" borderId="1" xfId="1" applyFill="1" applyBorder="1" applyAlignment="1">
      <alignment horizontal="center" vertical="center"/>
    </xf>
    <xf numFmtId="0" fontId="1" fillId="37" borderId="1" xfId="1" applyFill="1" applyBorder="1" applyAlignment="1">
      <alignment horizontal="center" vertical="center"/>
    </xf>
    <xf numFmtId="0" fontId="106" fillId="9" borderId="1" xfId="1" applyFont="1" applyFill="1" applyBorder="1" applyAlignment="1">
      <alignment horizontal="center" vertical="center"/>
    </xf>
    <xf numFmtId="0" fontId="106" fillId="6" borderId="1" xfId="1" applyFont="1" applyFill="1" applyBorder="1" applyAlignment="1">
      <alignment horizontal="center" vertical="center"/>
    </xf>
    <xf numFmtId="3" fontId="106" fillId="17" borderId="1" xfId="1" applyNumberFormat="1" applyFont="1" applyFill="1" applyBorder="1" applyAlignment="1">
      <alignment horizontal="center" vertical="center"/>
    </xf>
    <xf numFmtId="0" fontId="107" fillId="0" borderId="1" xfId="1" applyFont="1" applyBorder="1" applyAlignment="1">
      <alignment horizontal="center" vertical="center"/>
    </xf>
    <xf numFmtId="0" fontId="107" fillId="0" borderId="1" xfId="1" applyFont="1" applyBorder="1" applyAlignment="1">
      <alignment horizontal="left" vertical="center" shrinkToFit="1"/>
    </xf>
    <xf numFmtId="0" fontId="108" fillId="0" borderId="1" xfId="1" applyFont="1" applyBorder="1" applyAlignment="1">
      <alignment horizontal="center" vertical="center"/>
    </xf>
    <xf numFmtId="177" fontId="108" fillId="0" borderId="4" xfId="1" applyNumberFormat="1" applyFont="1" applyBorder="1">
      <alignment vertical="center"/>
    </xf>
    <xf numFmtId="177" fontId="106" fillId="0" borderId="1" xfId="1" applyNumberFormat="1" applyFont="1" applyBorder="1">
      <alignment vertical="center"/>
    </xf>
    <xf numFmtId="177" fontId="107" fillId="0" borderId="1" xfId="1" applyNumberFormat="1" applyFont="1" applyBorder="1" applyAlignment="1"/>
    <xf numFmtId="0" fontId="106" fillId="0" borderId="1" xfId="1" applyFont="1" applyBorder="1" applyAlignment="1">
      <alignment horizontal="center" vertical="center"/>
    </xf>
    <xf numFmtId="180" fontId="106" fillId="0" borderId="1" xfId="1" applyNumberFormat="1" applyFont="1" applyBorder="1" applyAlignment="1">
      <alignment horizontal="center" vertical="center"/>
    </xf>
    <xf numFmtId="3" fontId="106" fillId="0" borderId="1" xfId="1" applyNumberFormat="1" applyFont="1" applyBorder="1" applyAlignment="1">
      <alignment horizontal="center" vertical="center"/>
    </xf>
    <xf numFmtId="56" fontId="106" fillId="0" borderId="1" xfId="1" applyNumberFormat="1" applyFont="1" applyBorder="1" applyAlignment="1">
      <alignment horizontal="center" vertical="center"/>
    </xf>
    <xf numFmtId="178" fontId="106" fillId="0" borderId="2" xfId="1" applyNumberFormat="1" applyFont="1" applyBorder="1" applyAlignment="1">
      <alignment horizontal="center" vertical="center"/>
    </xf>
    <xf numFmtId="0" fontId="106" fillId="0" borderId="0" xfId="1" applyFont="1" applyAlignment="1">
      <alignment horizontal="center" vertical="center"/>
    </xf>
    <xf numFmtId="0" fontId="1" fillId="18" borderId="1" xfId="1" applyFill="1" applyBorder="1" applyAlignment="1">
      <alignment horizontal="center" vertical="center"/>
    </xf>
    <xf numFmtId="0" fontId="1" fillId="27" borderId="1" xfId="1" applyFill="1" applyBorder="1" applyAlignment="1">
      <alignment horizontal="center" vertical="center"/>
    </xf>
    <xf numFmtId="0" fontId="1" fillId="33" borderId="1" xfId="1" applyFill="1" applyBorder="1" applyAlignment="1">
      <alignment horizontal="center" vertical="center"/>
    </xf>
    <xf numFmtId="0" fontId="109" fillId="0" borderId="27" xfId="1" applyFont="1" applyBorder="1" applyAlignment="1">
      <alignment horizontal="center" vertical="center"/>
    </xf>
    <xf numFmtId="0" fontId="109" fillId="0" borderId="14" xfId="1" applyFont="1" applyBorder="1" applyAlignment="1">
      <alignment horizontal="center" vertical="center"/>
    </xf>
    <xf numFmtId="3" fontId="35" fillId="5" borderId="4" xfId="1" applyNumberFormat="1" applyFont="1" applyFill="1" applyBorder="1" applyAlignment="1">
      <alignment horizontal="left" vertical="center"/>
    </xf>
    <xf numFmtId="38" fontId="11" fillId="0" borderId="2" xfId="1" applyNumberFormat="1" applyFont="1" applyBorder="1" applyAlignment="1">
      <alignment horizontal="center" vertical="center"/>
    </xf>
    <xf numFmtId="0" fontId="21" fillId="0" borderId="1" xfId="1" applyFont="1" applyBorder="1" applyAlignment="1">
      <alignment horizontal="center" vertical="center"/>
    </xf>
    <xf numFmtId="177" fontId="11" fillId="0" borderId="1" xfId="1" applyNumberFormat="1" applyFont="1" applyBorder="1" applyAlignment="1">
      <alignment horizontal="left" vertical="center"/>
    </xf>
    <xf numFmtId="3" fontId="11" fillId="6" borderId="1" xfId="1" applyNumberFormat="1" applyFont="1" applyFill="1" applyBorder="1" applyAlignment="1">
      <alignment horizontal="left" vertical="center"/>
    </xf>
    <xf numFmtId="177" fontId="10" fillId="6" borderId="1" xfId="1" applyNumberFormat="1" applyFont="1" applyFill="1" applyBorder="1" applyAlignment="1">
      <alignment horizontal="center" vertical="center"/>
    </xf>
    <xf numFmtId="177" fontId="10" fillId="0" borderId="1" xfId="1" applyNumberFormat="1" applyFont="1" applyBorder="1" applyAlignment="1">
      <alignment horizontal="left"/>
    </xf>
    <xf numFmtId="177" fontId="10" fillId="0" borderId="2" xfId="1" applyNumberFormat="1" applyFont="1" applyBorder="1" applyAlignment="1">
      <alignment horizontal="left"/>
    </xf>
    <xf numFmtId="0" fontId="9" fillId="0" borderId="44" xfId="1" applyFont="1" applyBorder="1" applyAlignment="1">
      <alignment vertical="center" shrinkToFit="1"/>
    </xf>
    <xf numFmtId="3" fontId="19" fillId="7" borderId="2" xfId="1" applyNumberFormat="1" applyFont="1" applyFill="1" applyBorder="1" applyAlignment="1">
      <alignment horizontal="center" vertical="center"/>
    </xf>
    <xf numFmtId="3" fontId="19" fillId="7" borderId="3" xfId="1" applyNumberFormat="1" applyFont="1" applyFill="1" applyBorder="1" applyAlignment="1">
      <alignment horizontal="center" vertical="center"/>
    </xf>
    <xf numFmtId="3" fontId="19" fillId="7" borderId="4" xfId="1" applyNumberFormat="1" applyFont="1" applyFill="1" applyBorder="1" applyAlignment="1">
      <alignment horizontal="left" vertical="center"/>
    </xf>
    <xf numFmtId="3" fontId="19" fillId="10" borderId="2" xfId="1" applyNumberFormat="1" applyFont="1" applyFill="1" applyBorder="1" applyAlignment="1">
      <alignment horizontal="center" vertical="center"/>
    </xf>
    <xf numFmtId="3" fontId="19" fillId="10" borderId="3" xfId="1" applyNumberFormat="1" applyFont="1" applyFill="1" applyBorder="1" applyAlignment="1">
      <alignment horizontal="center" vertical="center"/>
    </xf>
    <xf numFmtId="3" fontId="19" fillId="10" borderId="4" xfId="1" applyNumberFormat="1" applyFont="1" applyFill="1" applyBorder="1" applyAlignment="1">
      <alignment horizontal="left" vertical="center"/>
    </xf>
    <xf numFmtId="177" fontId="1" fillId="0" borderId="1" xfId="1" applyNumberFormat="1" applyBorder="1" applyAlignment="1">
      <alignment horizontal="left"/>
    </xf>
    <xf numFmtId="0" fontId="54" fillId="0" borderId="1" xfId="1" applyFont="1" applyBorder="1" applyAlignment="1">
      <alignment horizontal="center" vertical="center"/>
    </xf>
    <xf numFmtId="183" fontId="9" fillId="22" borderId="1" xfId="1" applyNumberFormat="1" applyFont="1" applyFill="1" applyBorder="1" applyAlignment="1">
      <alignment horizontal="center" vertical="center"/>
    </xf>
    <xf numFmtId="0" fontId="10" fillId="0" borderId="0" xfId="2" applyAlignment="1">
      <alignment horizontal="center"/>
    </xf>
    <xf numFmtId="0" fontId="110" fillId="0" borderId="27" xfId="1" applyFont="1" applyBorder="1" applyAlignment="1">
      <alignment horizontal="center" vertical="center"/>
    </xf>
    <xf numFmtId="0" fontId="104" fillId="0" borderId="14" xfId="1" applyFont="1" applyBorder="1" applyAlignment="1">
      <alignment horizontal="center" vertical="center"/>
    </xf>
    <xf numFmtId="49" fontId="1" fillId="22" borderId="1" xfId="1" applyNumberFormat="1" applyFill="1" applyBorder="1" applyAlignment="1">
      <alignment horizontal="left" vertical="center"/>
    </xf>
    <xf numFmtId="38" fontId="1" fillId="22" borderId="1" xfId="1" applyNumberFormat="1" applyFill="1" applyBorder="1" applyAlignment="1">
      <alignment horizontal="right" vertical="center"/>
    </xf>
    <xf numFmtId="0" fontId="1" fillId="22" borderId="2" xfId="1" applyFill="1" applyBorder="1" applyAlignment="1">
      <alignment horizontal="center" vertical="center"/>
    </xf>
    <xf numFmtId="0" fontId="1" fillId="22" borderId="1" xfId="1" applyFill="1" applyBorder="1">
      <alignment vertical="center"/>
    </xf>
    <xf numFmtId="180" fontId="1" fillId="22" borderId="1" xfId="1" applyNumberFormat="1" applyFill="1" applyBorder="1" applyAlignment="1">
      <alignment horizontal="center" vertical="center"/>
    </xf>
    <xf numFmtId="178" fontId="1" fillId="22" borderId="1" xfId="1" applyNumberFormat="1" applyFill="1" applyBorder="1" applyAlignment="1">
      <alignment horizontal="center" vertical="center"/>
    </xf>
    <xf numFmtId="0" fontId="1" fillId="22" borderId="0" xfId="1" applyFill="1" applyAlignment="1">
      <alignment horizontal="center" vertical="center"/>
    </xf>
    <xf numFmtId="3" fontId="1" fillId="38" borderId="1" xfId="1" applyNumberFormat="1" applyFill="1" applyBorder="1" applyAlignment="1">
      <alignment horizontal="center" vertical="center"/>
    </xf>
    <xf numFmtId="49" fontId="1" fillId="38" borderId="1" xfId="1" applyNumberFormat="1" applyFill="1" applyBorder="1" applyAlignment="1">
      <alignment horizontal="left" vertical="center"/>
    </xf>
    <xf numFmtId="0" fontId="1" fillId="38" borderId="1" xfId="1" applyFill="1" applyBorder="1" applyAlignment="1">
      <alignment horizontal="center" vertical="center"/>
    </xf>
    <xf numFmtId="38" fontId="1" fillId="38" borderId="1" xfId="1" applyNumberFormat="1" applyFill="1" applyBorder="1" applyAlignment="1">
      <alignment horizontal="right" vertical="center"/>
    </xf>
    <xf numFmtId="0" fontId="1" fillId="38" borderId="2" xfId="1" applyFill="1" applyBorder="1" applyAlignment="1">
      <alignment horizontal="center" vertical="center"/>
    </xf>
    <xf numFmtId="0" fontId="1" fillId="38" borderId="1" xfId="1" applyFill="1" applyBorder="1">
      <alignment vertical="center"/>
    </xf>
    <xf numFmtId="180" fontId="1" fillId="38" borderId="1" xfId="1" applyNumberFormat="1" applyFill="1" applyBorder="1" applyAlignment="1">
      <alignment horizontal="center" vertical="center"/>
    </xf>
    <xf numFmtId="178" fontId="1" fillId="38" borderId="1" xfId="1" applyNumberFormat="1" applyFill="1" applyBorder="1" applyAlignment="1">
      <alignment horizontal="center" vertical="center"/>
    </xf>
    <xf numFmtId="0" fontId="1" fillId="38" borderId="0" xfId="1" applyFill="1" applyAlignment="1">
      <alignment horizontal="center" vertical="center"/>
    </xf>
    <xf numFmtId="3" fontId="1" fillId="39" borderId="1" xfId="1" applyNumberFormat="1" applyFill="1" applyBorder="1" applyAlignment="1">
      <alignment horizontal="center" vertical="center"/>
    </xf>
    <xf numFmtId="49" fontId="1" fillId="39" borderId="1" xfId="1" applyNumberFormat="1" applyFill="1" applyBorder="1" applyAlignment="1">
      <alignment horizontal="left" vertical="center"/>
    </xf>
    <xf numFmtId="0" fontId="1" fillId="39" borderId="1" xfId="1" applyFill="1" applyBorder="1" applyAlignment="1">
      <alignment horizontal="center" vertical="center"/>
    </xf>
    <xf numFmtId="38" fontId="1" fillId="39" borderId="1" xfId="1" applyNumberFormat="1" applyFill="1" applyBorder="1" applyAlignment="1">
      <alignment horizontal="right" vertical="center"/>
    </xf>
    <xf numFmtId="0" fontId="1" fillId="39" borderId="2" xfId="1" applyFill="1" applyBorder="1" applyAlignment="1">
      <alignment horizontal="center" vertical="center"/>
    </xf>
    <xf numFmtId="0" fontId="1" fillId="39" borderId="1" xfId="1" applyFill="1" applyBorder="1">
      <alignment vertical="center"/>
    </xf>
    <xf numFmtId="180" fontId="1" fillId="39" borderId="1" xfId="1" applyNumberFormat="1" applyFill="1" applyBorder="1" applyAlignment="1">
      <alignment horizontal="center" vertical="center"/>
    </xf>
    <xf numFmtId="178" fontId="1" fillId="39" borderId="1" xfId="1" applyNumberFormat="1" applyFill="1" applyBorder="1" applyAlignment="1">
      <alignment horizontal="center" vertical="center"/>
    </xf>
    <xf numFmtId="0" fontId="1" fillId="39" borderId="0" xfId="1" applyFill="1" applyAlignment="1">
      <alignment horizontal="center" vertical="center"/>
    </xf>
    <xf numFmtId="0" fontId="21" fillId="0" borderId="1" xfId="1" applyFont="1" applyBorder="1" applyAlignment="1">
      <alignment horizontal="left" vertical="center"/>
    </xf>
    <xf numFmtId="3" fontId="1" fillId="40" borderId="1" xfId="1" applyNumberFormat="1" applyFill="1" applyBorder="1" applyAlignment="1">
      <alignment horizontal="center" vertical="center"/>
    </xf>
    <xf numFmtId="49" fontId="1" fillId="40" borderId="1" xfId="1" applyNumberFormat="1" applyFill="1" applyBorder="1" applyAlignment="1">
      <alignment horizontal="left" vertical="center"/>
    </xf>
    <xf numFmtId="0" fontId="1" fillId="40" borderId="1" xfId="1" applyFill="1" applyBorder="1" applyAlignment="1">
      <alignment horizontal="center" vertical="center"/>
    </xf>
    <xf numFmtId="38" fontId="1" fillId="40" borderId="1" xfId="1" applyNumberFormat="1" applyFill="1" applyBorder="1" applyAlignment="1">
      <alignment horizontal="right" vertical="center"/>
    </xf>
    <xf numFmtId="0" fontId="1" fillId="40" borderId="2" xfId="1" applyFill="1" applyBorder="1" applyAlignment="1">
      <alignment horizontal="center" vertical="center"/>
    </xf>
    <xf numFmtId="0" fontId="1" fillId="40" borderId="1" xfId="1" applyFill="1" applyBorder="1">
      <alignment vertical="center"/>
    </xf>
    <xf numFmtId="180" fontId="1" fillId="40" borderId="1" xfId="1" applyNumberFormat="1" applyFill="1" applyBorder="1" applyAlignment="1">
      <alignment horizontal="center" vertical="center"/>
    </xf>
    <xf numFmtId="178" fontId="1" fillId="40" borderId="1" xfId="1" applyNumberFormat="1" applyFill="1" applyBorder="1" applyAlignment="1">
      <alignment horizontal="center" vertical="center"/>
    </xf>
    <xf numFmtId="0" fontId="1" fillId="40" borderId="0" xfId="1" applyFill="1" applyAlignment="1">
      <alignment horizontal="center" vertical="center"/>
    </xf>
    <xf numFmtId="3" fontId="1" fillId="41" borderId="1" xfId="1" applyNumberFormat="1" applyFill="1" applyBorder="1" applyAlignment="1">
      <alignment horizontal="center" vertical="center"/>
    </xf>
    <xf numFmtId="49" fontId="1" fillId="41" borderId="1" xfId="1" applyNumberFormat="1" applyFill="1" applyBorder="1" applyAlignment="1">
      <alignment horizontal="left" vertical="center"/>
    </xf>
    <xf numFmtId="0" fontId="1" fillId="41" borderId="1" xfId="1" applyFill="1" applyBorder="1" applyAlignment="1">
      <alignment horizontal="center" vertical="center"/>
    </xf>
    <xf numFmtId="38" fontId="1" fillId="41" borderId="1" xfId="1" applyNumberFormat="1" applyFill="1" applyBorder="1" applyAlignment="1">
      <alignment horizontal="right" vertical="center"/>
    </xf>
    <xf numFmtId="0" fontId="1" fillId="41" borderId="2" xfId="1" applyFill="1" applyBorder="1" applyAlignment="1">
      <alignment horizontal="center" vertical="center"/>
    </xf>
    <xf numFmtId="0" fontId="1" fillId="41" borderId="1" xfId="1" applyFill="1" applyBorder="1">
      <alignment vertical="center"/>
    </xf>
    <xf numFmtId="180" fontId="1" fillId="41" borderId="1" xfId="1" applyNumberFormat="1" applyFill="1" applyBorder="1" applyAlignment="1">
      <alignment horizontal="center" vertical="center"/>
    </xf>
    <xf numFmtId="178" fontId="1" fillId="41" borderId="1" xfId="1" applyNumberFormat="1" applyFill="1" applyBorder="1" applyAlignment="1">
      <alignment horizontal="center" vertical="center"/>
    </xf>
    <xf numFmtId="0" fontId="1" fillId="41" borderId="0" xfId="1" applyFill="1" applyAlignment="1">
      <alignment horizontal="center" vertical="center"/>
    </xf>
    <xf numFmtId="180" fontId="1" fillId="19" borderId="1" xfId="1" applyNumberFormat="1" applyFill="1" applyBorder="1" applyAlignment="1">
      <alignment horizontal="center" vertical="center"/>
    </xf>
    <xf numFmtId="178" fontId="1" fillId="19" borderId="1" xfId="1" applyNumberFormat="1" applyFill="1" applyBorder="1" applyAlignment="1">
      <alignment horizontal="center" vertical="center"/>
    </xf>
    <xf numFmtId="0" fontId="1" fillId="19" borderId="0" xfId="1" applyFill="1" applyAlignment="1">
      <alignment horizontal="center" vertical="center"/>
    </xf>
    <xf numFmtId="177" fontId="56" fillId="6" borderId="1" xfId="1" applyNumberFormat="1" applyFont="1" applyFill="1" applyBorder="1" applyAlignment="1">
      <alignment horizontal="center" vertical="center"/>
    </xf>
    <xf numFmtId="0" fontId="30" fillId="13" borderId="21" xfId="1" applyFont="1" applyFill="1" applyBorder="1">
      <alignment vertical="center"/>
    </xf>
    <xf numFmtId="177" fontId="33" fillId="13" borderId="1" xfId="1" applyNumberFormat="1" applyFont="1" applyFill="1" applyBorder="1" applyAlignment="1">
      <alignment horizontal="center" vertical="center"/>
    </xf>
    <xf numFmtId="177" fontId="1" fillId="0" borderId="34" xfId="1" applyNumberFormat="1" applyBorder="1">
      <alignment vertical="center"/>
    </xf>
    <xf numFmtId="177" fontId="19" fillId="16" borderId="21" xfId="1" applyNumberFormat="1" applyFont="1" applyFill="1" applyBorder="1" applyAlignment="1">
      <alignment horizontal="center" vertical="center"/>
    </xf>
    <xf numFmtId="177" fontId="1" fillId="0" borderId="18" xfId="1" applyNumberFormat="1" applyBorder="1" applyAlignment="1"/>
    <xf numFmtId="0" fontId="9" fillId="13" borderId="2" xfId="1" applyFont="1" applyFill="1" applyBorder="1" applyAlignment="1">
      <alignment horizontal="center" vertical="center"/>
    </xf>
    <xf numFmtId="177" fontId="19" fillId="16" borderId="33" xfId="1" applyNumberFormat="1" applyFont="1" applyFill="1" applyBorder="1" applyAlignment="1">
      <alignment horizontal="center" vertical="center"/>
    </xf>
    <xf numFmtId="177" fontId="1" fillId="0" borderId="19" xfId="1" applyNumberFormat="1" applyBorder="1">
      <alignment vertical="center"/>
    </xf>
    <xf numFmtId="177" fontId="32" fillId="0" borderId="14" xfId="1" applyNumberFormat="1" applyFont="1" applyBorder="1" applyAlignment="1">
      <alignment horizontal="center" vertical="center"/>
    </xf>
    <xf numFmtId="177" fontId="32" fillId="0" borderId="30" xfId="1" applyNumberFormat="1" applyFont="1" applyBorder="1" applyAlignment="1">
      <alignment horizontal="center" vertical="center"/>
    </xf>
    <xf numFmtId="49" fontId="30" fillId="0" borderId="20" xfId="1" applyNumberFormat="1" applyFont="1" applyBorder="1" applyAlignment="1">
      <alignment vertical="center" shrinkToFit="1"/>
    </xf>
    <xf numFmtId="182" fontId="9" fillId="13" borderId="1" xfId="1" applyNumberFormat="1" applyFont="1" applyFill="1" applyBorder="1" applyAlignment="1">
      <alignment horizontal="center" vertical="center"/>
    </xf>
    <xf numFmtId="182" fontId="1" fillId="13" borderId="1" xfId="1" applyNumberFormat="1" applyFill="1" applyBorder="1" applyAlignment="1">
      <alignment horizontal="center" vertical="center"/>
    </xf>
    <xf numFmtId="0" fontId="18" fillId="13" borderId="1" xfId="1" applyFont="1" applyFill="1" applyBorder="1" applyAlignment="1">
      <alignment horizontal="center" vertical="center"/>
    </xf>
    <xf numFmtId="38" fontId="7" fillId="6" borderId="2" xfId="1" applyNumberFormat="1" applyFont="1" applyFill="1" applyBorder="1" applyAlignment="1">
      <alignment horizontal="center" vertical="center"/>
    </xf>
    <xf numFmtId="38" fontId="7" fillId="13" borderId="1" xfId="1" applyNumberFormat="1" applyFont="1" applyFill="1" applyBorder="1" applyAlignment="1">
      <alignment horizontal="center" vertical="center"/>
    </xf>
    <xf numFmtId="183" fontId="9" fillId="13" borderId="1" xfId="1" applyNumberFormat="1" applyFont="1" applyFill="1" applyBorder="1" applyAlignment="1">
      <alignment horizontal="center" vertical="center"/>
    </xf>
    <xf numFmtId="176" fontId="10" fillId="13" borderId="1" xfId="1" applyNumberFormat="1" applyFont="1" applyFill="1" applyBorder="1" applyAlignment="1">
      <alignment horizontal="center" vertical="center"/>
    </xf>
    <xf numFmtId="177" fontId="10" fillId="13" borderId="1" xfId="1" applyNumberFormat="1" applyFont="1" applyFill="1" applyBorder="1" applyAlignment="1">
      <alignment horizontal="center" vertical="center"/>
    </xf>
    <xf numFmtId="177" fontId="19" fillId="5" borderId="2" xfId="1" applyNumberFormat="1" applyFont="1" applyFill="1" applyBorder="1" applyAlignment="1">
      <alignment horizontal="center" vertical="center"/>
    </xf>
    <xf numFmtId="177" fontId="19" fillId="0" borderId="1" xfId="1" applyNumberFormat="1" applyFont="1" applyBorder="1">
      <alignment vertical="center"/>
    </xf>
    <xf numFmtId="0" fontId="9" fillId="13" borderId="10" xfId="1" applyFont="1" applyFill="1" applyBorder="1">
      <alignment vertical="center"/>
    </xf>
    <xf numFmtId="182" fontId="9" fillId="13" borderId="14" xfId="1" applyNumberFormat="1" applyFont="1" applyFill="1" applyBorder="1">
      <alignment vertical="center"/>
    </xf>
    <xf numFmtId="0" fontId="31" fillId="0" borderId="1" xfId="4" applyBorder="1" applyAlignment="1">
      <alignment horizontal="left" vertical="center"/>
    </xf>
    <xf numFmtId="182" fontId="1" fillId="13" borderId="1" xfId="1" applyNumberFormat="1" applyFill="1" applyBorder="1">
      <alignment vertical="center"/>
    </xf>
    <xf numFmtId="181" fontId="19" fillId="5" borderId="1" xfId="1" applyNumberFormat="1" applyFont="1" applyFill="1" applyBorder="1" applyAlignment="1">
      <alignment horizontal="center" vertical="center"/>
    </xf>
    <xf numFmtId="0" fontId="13" fillId="9" borderId="1" xfId="1" applyFont="1" applyFill="1" applyBorder="1" applyAlignment="1">
      <alignment horizontal="center" vertical="center"/>
    </xf>
    <xf numFmtId="0" fontId="1" fillId="13" borderId="14" xfId="1" applyFill="1" applyBorder="1" applyAlignment="1">
      <alignment horizontal="left" vertical="center"/>
    </xf>
    <xf numFmtId="183" fontId="1" fillId="13" borderId="14" xfId="1" applyNumberFormat="1" applyFill="1" applyBorder="1">
      <alignment vertical="center"/>
    </xf>
    <xf numFmtId="0" fontId="1" fillId="13" borderId="14" xfId="1" applyFill="1" applyBorder="1" applyAlignment="1">
      <alignment horizontal="center" vertical="center"/>
    </xf>
    <xf numFmtId="183" fontId="9" fillId="13" borderId="1" xfId="1" applyNumberFormat="1" applyFont="1" applyFill="1" applyBorder="1">
      <alignment vertical="center"/>
    </xf>
    <xf numFmtId="0" fontId="18" fillId="13" borderId="1" xfId="1" applyFont="1" applyFill="1" applyBorder="1">
      <alignment vertical="center"/>
    </xf>
    <xf numFmtId="0" fontId="30" fillId="13" borderId="1" xfId="1" applyFont="1" applyFill="1" applyBorder="1">
      <alignment vertical="center"/>
    </xf>
    <xf numFmtId="0" fontId="30" fillId="13" borderId="14" xfId="1" applyFont="1" applyFill="1" applyBorder="1">
      <alignment vertical="center"/>
    </xf>
    <xf numFmtId="0" fontId="30" fillId="13" borderId="14" xfId="1" applyFont="1" applyFill="1" applyBorder="1" applyAlignment="1">
      <alignment horizontal="center" vertical="center"/>
    </xf>
    <xf numFmtId="177" fontId="19" fillId="5" borderId="1" xfId="1" applyNumberFormat="1" applyFont="1" applyFill="1" applyBorder="1" applyAlignment="1">
      <alignment horizontal="center" vertical="center"/>
    </xf>
    <xf numFmtId="183" fontId="9" fillId="13" borderId="1" xfId="6" applyNumberFormat="1" applyFont="1" applyFill="1" applyBorder="1" applyAlignment="1">
      <alignment horizontal="center" vertical="center"/>
    </xf>
    <xf numFmtId="0" fontId="9" fillId="13" borderId="1" xfId="6" applyFont="1" applyFill="1" applyBorder="1" applyAlignment="1">
      <alignment horizontal="center" vertical="center"/>
    </xf>
    <xf numFmtId="0" fontId="54" fillId="13" borderId="1" xfId="1" applyFont="1" applyFill="1" applyBorder="1" applyAlignment="1">
      <alignment horizontal="center" vertical="center"/>
    </xf>
    <xf numFmtId="0" fontId="1" fillId="13" borderId="2" xfId="1" applyFill="1" applyBorder="1">
      <alignment vertical="center"/>
    </xf>
    <xf numFmtId="177" fontId="19" fillId="16" borderId="17" xfId="1" applyNumberFormat="1" applyFont="1" applyFill="1" applyBorder="1" applyAlignment="1">
      <alignment horizontal="center" vertical="center"/>
    </xf>
    <xf numFmtId="0" fontId="9" fillId="4" borderId="1" xfId="1" applyFont="1" applyFill="1" applyBorder="1" applyAlignment="1">
      <alignment horizontal="left" vertical="center"/>
    </xf>
    <xf numFmtId="38" fontId="79" fillId="0" borderId="36" xfId="1" applyNumberFormat="1" applyFont="1" applyBorder="1" applyAlignment="1">
      <alignment horizontal="center" vertical="center"/>
    </xf>
    <xf numFmtId="38" fontId="79" fillId="0" borderId="0" xfId="1" applyNumberFormat="1" applyFont="1" applyAlignment="1">
      <alignment horizontal="center" vertical="center"/>
    </xf>
    <xf numFmtId="3" fontId="10" fillId="13" borderId="27" xfId="1" applyNumberFormat="1" applyFont="1" applyFill="1" applyBorder="1" applyAlignment="1">
      <alignment horizontal="center" vertical="center"/>
    </xf>
    <xf numFmtId="0" fontId="111" fillId="13" borderId="1" xfId="1" applyFont="1" applyFill="1" applyBorder="1">
      <alignment vertical="center"/>
    </xf>
    <xf numFmtId="0" fontId="73" fillId="13" borderId="1" xfId="1" applyFont="1" applyFill="1" applyBorder="1">
      <alignment vertical="center"/>
    </xf>
    <xf numFmtId="176" fontId="1" fillId="13" borderId="1" xfId="1" applyNumberFormat="1" applyFill="1" applyBorder="1" applyAlignment="1">
      <alignment horizontal="center" vertical="center"/>
    </xf>
    <xf numFmtId="0" fontId="20" fillId="9" borderId="1" xfId="1" applyFont="1" applyFill="1" applyBorder="1">
      <alignment vertical="center"/>
    </xf>
    <xf numFmtId="177" fontId="1" fillId="9" borderId="1" xfId="1" applyNumberFormat="1" applyFill="1" applyBorder="1">
      <alignment vertical="center"/>
    </xf>
    <xf numFmtId="0" fontId="91" fillId="0" borderId="1" xfId="1" applyFont="1" applyBorder="1" applyAlignment="1">
      <alignment horizontal="left" vertical="center" shrinkToFit="1"/>
    </xf>
    <xf numFmtId="0" fontId="58" fillId="13" borderId="1" xfId="1" applyFont="1" applyFill="1" applyBorder="1">
      <alignment vertical="center"/>
    </xf>
    <xf numFmtId="0" fontId="20" fillId="3" borderId="1" xfId="1" applyFont="1" applyFill="1" applyBorder="1">
      <alignment vertical="center"/>
    </xf>
    <xf numFmtId="0" fontId="43" fillId="0" borderId="1" xfId="1" applyFont="1" applyBorder="1" applyAlignment="1">
      <alignment horizontal="center" vertical="center" shrinkToFit="1"/>
    </xf>
    <xf numFmtId="0" fontId="19" fillId="9" borderId="1" xfId="1" applyFont="1" applyFill="1" applyBorder="1" applyAlignment="1">
      <alignment horizontal="center" vertical="center"/>
    </xf>
    <xf numFmtId="0" fontId="14" fillId="21" borderId="1" xfId="1" applyFont="1" applyFill="1" applyBorder="1" applyAlignment="1">
      <alignment horizontal="center" vertical="center"/>
    </xf>
    <xf numFmtId="3" fontId="1" fillId="42" borderId="1" xfId="1" applyNumberFormat="1" applyFill="1" applyBorder="1" applyAlignment="1">
      <alignment horizontal="center" vertical="center"/>
    </xf>
    <xf numFmtId="3" fontId="1" fillId="42" borderId="1" xfId="1" applyNumberFormat="1" applyFill="1" applyBorder="1" applyAlignment="1">
      <alignment horizontal="left" vertical="center"/>
    </xf>
    <xf numFmtId="0" fontId="1" fillId="42" borderId="1" xfId="1" applyFill="1" applyBorder="1" applyAlignment="1">
      <alignment horizontal="center" vertical="center"/>
    </xf>
    <xf numFmtId="177" fontId="1" fillId="42" borderId="1" xfId="1" applyNumberFormat="1" applyFill="1" applyBorder="1" applyAlignment="1">
      <alignment horizontal="right" vertical="center"/>
    </xf>
    <xf numFmtId="177" fontId="20" fillId="42" borderId="1" xfId="1" applyNumberFormat="1" applyFont="1" applyFill="1" applyBorder="1">
      <alignment vertical="center"/>
    </xf>
    <xf numFmtId="0" fontId="1" fillId="42" borderId="2" xfId="1" applyFill="1" applyBorder="1" applyAlignment="1">
      <alignment horizontal="center" vertical="center"/>
    </xf>
    <xf numFmtId="3" fontId="83" fillId="0" borderId="1" xfId="1" applyNumberFormat="1" applyFont="1" applyBorder="1" applyAlignment="1">
      <alignment horizontal="center" vertical="center"/>
    </xf>
    <xf numFmtId="3" fontId="83" fillId="0" borderId="1" xfId="1" applyNumberFormat="1" applyFont="1" applyBorder="1" applyAlignment="1">
      <alignment horizontal="left" vertical="center"/>
    </xf>
    <xf numFmtId="0" fontId="19" fillId="0" borderId="1" xfId="1" applyFont="1" applyBorder="1" applyAlignment="1">
      <alignment horizontal="center" vertical="center"/>
    </xf>
    <xf numFmtId="0" fontId="14" fillId="0" borderId="1" xfId="1" applyFont="1" applyBorder="1" applyAlignment="1">
      <alignment horizontal="center" vertical="center"/>
    </xf>
    <xf numFmtId="3" fontId="1" fillId="18" borderId="1" xfId="1" applyNumberFormat="1" applyFill="1" applyBorder="1" applyAlignment="1">
      <alignment horizontal="left" vertical="center"/>
    </xf>
    <xf numFmtId="177" fontId="1" fillId="18" borderId="1" xfId="1" applyNumberFormat="1" applyFill="1" applyBorder="1" applyAlignment="1">
      <alignment horizontal="right" vertical="center"/>
    </xf>
    <xf numFmtId="177" fontId="20" fillId="18" borderId="1" xfId="1" applyNumberFormat="1" applyFont="1" applyFill="1" applyBorder="1">
      <alignment vertical="center"/>
    </xf>
    <xf numFmtId="177" fontId="13" fillId="0" borderId="1" xfId="1" applyNumberFormat="1" applyFont="1" applyBorder="1" applyAlignment="1">
      <alignment horizontal="right" vertical="center"/>
    </xf>
    <xf numFmtId="3" fontId="112" fillId="0" borderId="1" xfId="1" applyNumberFormat="1" applyFont="1" applyBorder="1" applyAlignment="1">
      <alignment horizontal="left" vertical="center"/>
    </xf>
    <xf numFmtId="3" fontId="112" fillId="0" borderId="1" xfId="1" applyNumberFormat="1" applyFont="1" applyBorder="1" applyAlignment="1">
      <alignment horizontal="center" vertical="center"/>
    </xf>
    <xf numFmtId="0" fontId="7" fillId="0" borderId="1" xfId="1" applyFont="1" applyBorder="1" applyAlignment="1">
      <alignment horizontal="left" vertical="center" shrinkToFit="1"/>
    </xf>
    <xf numFmtId="177" fontId="7" fillId="0" borderId="1" xfId="2" applyNumberFormat="1" applyFont="1" applyBorder="1" applyAlignment="1">
      <alignment horizontal="right"/>
    </xf>
    <xf numFmtId="0" fontId="1" fillId="3" borderId="11" xfId="1" applyFill="1" applyBorder="1" applyAlignment="1">
      <alignment horizontal="center" vertical="center"/>
    </xf>
    <xf numFmtId="0" fontId="9" fillId="3" borderId="1" xfId="1" applyFont="1" applyFill="1" applyBorder="1" applyAlignment="1">
      <alignment horizontal="center" vertical="center"/>
    </xf>
    <xf numFmtId="0" fontId="10" fillId="3" borderId="1" xfId="2" applyFill="1" applyBorder="1" applyAlignment="1">
      <alignment horizontal="center" vertical="center"/>
    </xf>
    <xf numFmtId="177" fontId="1" fillId="3" borderId="1" xfId="1" applyNumberFormat="1" applyFill="1" applyBorder="1" applyAlignment="1">
      <alignment horizontal="center" vertical="center"/>
    </xf>
    <xf numFmtId="0" fontId="1" fillId="3" borderId="1" xfId="1" applyFill="1" applyBorder="1" applyAlignment="1">
      <alignment vertical="center" shrinkToFit="1"/>
    </xf>
    <xf numFmtId="0" fontId="6" fillId="0" borderId="0" xfId="1" applyFont="1">
      <alignment vertical="center"/>
    </xf>
    <xf numFmtId="0" fontId="1" fillId="7" borderId="0" xfId="1" applyFill="1">
      <alignment vertical="center"/>
    </xf>
    <xf numFmtId="177" fontId="1" fillId="0" borderId="14" xfId="1" applyNumberFormat="1" applyBorder="1">
      <alignment vertical="center"/>
    </xf>
    <xf numFmtId="177" fontId="1" fillId="0" borderId="9" xfId="1" applyNumberFormat="1" applyBorder="1">
      <alignment vertical="center"/>
    </xf>
    <xf numFmtId="0" fontId="1" fillId="0" borderId="14" xfId="1" applyBorder="1" applyAlignment="1">
      <alignment horizontal="left" vertical="center" shrinkToFit="1"/>
    </xf>
    <xf numFmtId="179" fontId="1" fillId="0" borderId="14" xfId="1" applyNumberFormat="1" applyBorder="1" applyAlignment="1">
      <alignment horizontal="center" vertical="center"/>
    </xf>
    <xf numFmtId="0" fontId="1" fillId="4" borderId="45" xfId="1" applyFill="1" applyBorder="1">
      <alignment vertical="center"/>
    </xf>
    <xf numFmtId="0" fontId="13" fillId="4" borderId="46" xfId="1" applyFont="1" applyFill="1" applyBorder="1">
      <alignment vertical="center"/>
    </xf>
    <xf numFmtId="0" fontId="1" fillId="4" borderId="47" xfId="1" applyFill="1" applyBorder="1">
      <alignment vertical="center"/>
    </xf>
    <xf numFmtId="0" fontId="88" fillId="0" borderId="1" xfId="1" applyFont="1" applyBorder="1" applyAlignment="1">
      <alignment horizontal="center" vertical="center"/>
    </xf>
    <xf numFmtId="177" fontId="10" fillId="0" borderId="4" xfId="1" applyNumberFormat="1" applyFont="1" applyBorder="1" applyAlignment="1">
      <alignment horizontal="center" vertical="center"/>
    </xf>
    <xf numFmtId="0" fontId="10" fillId="0" borderId="4" xfId="2" applyBorder="1" applyAlignment="1">
      <alignment horizontal="center" vertical="center"/>
    </xf>
    <xf numFmtId="0" fontId="43" fillId="0" borderId="1" xfId="1" applyFont="1" applyBorder="1" applyAlignment="1">
      <alignment horizontal="center" vertical="center"/>
    </xf>
    <xf numFmtId="0" fontId="9" fillId="0" borderId="1" xfId="1" applyFont="1" applyBorder="1" applyAlignment="1">
      <alignment horizontal="left" vertical="center" wrapText="1"/>
    </xf>
    <xf numFmtId="0" fontId="116" fillId="0" borderId="1" xfId="2" applyFont="1" applyBorder="1" applyAlignment="1">
      <alignment horizontal="center" vertical="center"/>
    </xf>
    <xf numFmtId="0" fontId="21" fillId="6" borderId="1" xfId="1" applyFont="1" applyFill="1" applyBorder="1" applyAlignment="1">
      <alignment horizontal="left" vertical="center" shrinkToFit="1"/>
    </xf>
    <xf numFmtId="177" fontId="21" fillId="6" borderId="4" xfId="1" applyNumberFormat="1" applyFont="1" applyFill="1" applyBorder="1" applyAlignment="1">
      <alignment horizontal="center" vertical="center"/>
    </xf>
    <xf numFmtId="0" fontId="117" fillId="0" borderId="0" xfId="1" applyFont="1">
      <alignment vertical="center"/>
    </xf>
    <xf numFmtId="0" fontId="19" fillId="0" borderId="0" xfId="1" applyFont="1">
      <alignment vertical="center"/>
    </xf>
    <xf numFmtId="0" fontId="118" fillId="0" borderId="0" xfId="1" applyFont="1">
      <alignment vertical="center"/>
    </xf>
    <xf numFmtId="3" fontId="13" fillId="5" borderId="14" xfId="1" applyNumberFormat="1" applyFont="1" applyFill="1" applyBorder="1" applyAlignment="1">
      <alignment horizontal="center" vertical="center"/>
    </xf>
    <xf numFmtId="0" fontId="41" fillId="0" borderId="1" xfId="1" applyFont="1" applyBorder="1" applyAlignment="1">
      <alignment horizontal="center" vertical="center"/>
    </xf>
    <xf numFmtId="14" fontId="1" fillId="0" borderId="1" xfId="1" applyNumberFormat="1" applyBorder="1" applyAlignment="1">
      <alignment horizontal="center" vertical="center"/>
    </xf>
    <xf numFmtId="177" fontId="35" fillId="9" borderId="1" xfId="1" applyNumberFormat="1" applyFont="1" applyFill="1" applyBorder="1" applyAlignment="1">
      <alignment horizontal="center" vertical="center"/>
    </xf>
    <xf numFmtId="0" fontId="35" fillId="25" borderId="7" xfId="1" applyFont="1" applyFill="1" applyBorder="1" applyAlignment="1">
      <alignment horizontal="center" vertical="center" wrapText="1"/>
    </xf>
    <xf numFmtId="0" fontId="35" fillId="25" borderId="36" xfId="1" applyFont="1" applyFill="1" applyBorder="1" applyAlignment="1">
      <alignment horizontal="center" vertical="center" wrapText="1"/>
    </xf>
    <xf numFmtId="0" fontId="35" fillId="25" borderId="8" xfId="1" applyFont="1" applyFill="1" applyBorder="1" applyAlignment="1">
      <alignment horizontal="center" vertical="center" wrapText="1"/>
    </xf>
    <xf numFmtId="0" fontId="35" fillId="25" borderId="9" xfId="1" applyFont="1" applyFill="1" applyBorder="1" applyAlignment="1">
      <alignment horizontal="center" vertical="center" wrapText="1"/>
    </xf>
    <xf numFmtId="0" fontId="35" fillId="25" borderId="13" xfId="1" applyFont="1" applyFill="1" applyBorder="1" applyAlignment="1">
      <alignment horizontal="center" vertical="center" wrapText="1"/>
    </xf>
    <xf numFmtId="0" fontId="35" fillId="25" borderId="10" xfId="1" applyFont="1" applyFill="1" applyBorder="1" applyAlignment="1">
      <alignment horizontal="center" vertical="center" wrapText="1"/>
    </xf>
    <xf numFmtId="3" fontId="1" fillId="17" borderId="1" xfId="6" applyNumberFormat="1" applyFill="1" applyBorder="1" applyAlignment="1">
      <alignment horizontal="center" vertical="center"/>
    </xf>
    <xf numFmtId="0" fontId="1" fillId="17" borderId="1" xfId="6" applyFill="1" applyBorder="1" applyAlignment="1">
      <alignment horizontal="left" vertical="center"/>
    </xf>
    <xf numFmtId="0" fontId="1" fillId="17" borderId="1" xfId="6" applyFill="1" applyBorder="1" applyAlignment="1">
      <alignment horizontal="center" vertical="center"/>
    </xf>
    <xf numFmtId="49" fontId="1" fillId="17" borderId="1" xfId="6" applyNumberFormat="1" applyFill="1" applyBorder="1" applyAlignment="1">
      <alignment horizontal="left" vertical="center"/>
    </xf>
    <xf numFmtId="3" fontId="1" fillId="17" borderId="27" xfId="6" applyNumberFormat="1" applyFill="1" applyBorder="1" applyAlignment="1">
      <alignment horizontal="center" vertical="center"/>
    </xf>
    <xf numFmtId="49" fontId="1" fillId="17" borderId="27" xfId="6" applyNumberFormat="1" applyFill="1" applyBorder="1" applyAlignment="1">
      <alignment horizontal="left" vertical="center"/>
    </xf>
    <xf numFmtId="0" fontId="1" fillId="17" borderId="27" xfId="6" applyFill="1" applyBorder="1" applyAlignment="1">
      <alignment horizontal="center" vertical="center"/>
    </xf>
    <xf numFmtId="177" fontId="11" fillId="6" borderId="2" xfId="1" applyNumberFormat="1" applyFont="1" applyFill="1" applyBorder="1" applyAlignment="1"/>
    <xf numFmtId="0" fontId="11" fillId="6" borderId="1" xfId="1" applyFont="1" applyFill="1" applyBorder="1" applyAlignment="1">
      <alignment horizontal="left" vertical="center" shrinkToFit="1"/>
    </xf>
    <xf numFmtId="177" fontId="9" fillId="0" borderId="1" xfId="1" applyNumberFormat="1" applyFont="1" applyBorder="1" applyAlignment="1"/>
    <xf numFmtId="180" fontId="1" fillId="0" borderId="17" xfId="1" applyNumberFormat="1" applyBorder="1" applyAlignment="1">
      <alignment horizontal="center" vertical="center"/>
    </xf>
    <xf numFmtId="180" fontId="1" fillId="0" borderId="26" xfId="1" applyNumberFormat="1" applyBorder="1" applyAlignment="1">
      <alignment horizontal="center" vertical="center"/>
    </xf>
    <xf numFmtId="0" fontId="1" fillId="0" borderId="26" xfId="1" applyBorder="1" applyAlignment="1">
      <alignment horizontal="center" vertical="center"/>
    </xf>
    <xf numFmtId="180" fontId="1" fillId="0" borderId="21" xfId="1" applyNumberFormat="1" applyBorder="1" applyAlignment="1">
      <alignment horizontal="center" vertical="center"/>
    </xf>
    <xf numFmtId="0" fontId="1" fillId="0" borderId="17" xfId="1" applyBorder="1" applyAlignment="1">
      <alignment horizontal="center" vertical="center" shrinkToFit="1"/>
    </xf>
    <xf numFmtId="178" fontId="1" fillId="0" borderId="4" xfId="1" applyNumberFormat="1" applyBorder="1" applyAlignment="1">
      <alignment horizontal="center" vertical="center"/>
    </xf>
    <xf numFmtId="38" fontId="9" fillId="0" borderId="4" xfId="1" applyNumberFormat="1" applyFont="1" applyBorder="1" applyAlignment="1">
      <alignment horizontal="center" vertical="center"/>
    </xf>
    <xf numFmtId="177" fontId="1" fillId="0" borderId="26" xfId="1" applyNumberFormat="1" applyBorder="1">
      <alignment vertical="center"/>
    </xf>
    <xf numFmtId="177" fontId="1" fillId="0" borderId="24" xfId="1" applyNumberFormat="1" applyBorder="1" applyAlignment="1"/>
    <xf numFmtId="178" fontId="1" fillId="0" borderId="25" xfId="1" applyNumberFormat="1" applyBorder="1" applyAlignment="1">
      <alignment horizontal="center" vertical="center"/>
    </xf>
    <xf numFmtId="0" fontId="1" fillId="0" borderId="18" xfId="1" applyBorder="1" applyAlignment="1">
      <alignment horizontal="center" vertical="center" shrinkToFit="1"/>
    </xf>
    <xf numFmtId="0" fontId="1" fillId="0" borderId="20" xfId="1" applyBorder="1" applyAlignment="1">
      <alignment vertical="center" shrinkToFit="1"/>
    </xf>
    <xf numFmtId="178" fontId="1" fillId="0" borderId="30" xfId="1" applyNumberFormat="1" applyBorder="1" applyAlignment="1">
      <alignment horizontal="center" vertical="center"/>
    </xf>
    <xf numFmtId="178" fontId="1" fillId="0" borderId="19" xfId="1" applyNumberFormat="1" applyBorder="1" applyAlignment="1">
      <alignment horizontal="center" vertical="center"/>
    </xf>
    <xf numFmtId="180" fontId="1" fillId="0" borderId="20" xfId="1" applyNumberFormat="1" applyBorder="1" applyAlignment="1">
      <alignment horizontal="center" vertical="center"/>
    </xf>
    <xf numFmtId="0" fontId="13" fillId="21" borderId="1" xfId="1" applyFont="1" applyFill="1" applyBorder="1" applyAlignment="1">
      <alignment horizontal="center" vertical="center"/>
    </xf>
    <xf numFmtId="0" fontId="9" fillId="0" borderId="1" xfId="6" applyFont="1" applyBorder="1" applyAlignment="1">
      <alignment horizontal="left" vertical="center"/>
    </xf>
    <xf numFmtId="183" fontId="9" fillId="0" borderId="1" xfId="6" applyNumberFormat="1" applyFont="1" applyBorder="1" applyAlignment="1">
      <alignment horizontal="center" vertical="center"/>
    </xf>
    <xf numFmtId="0" fontId="9" fillId="0" borderId="1" xfId="6" applyFont="1" applyBorder="1" applyAlignment="1">
      <alignment horizontal="center" vertical="center"/>
    </xf>
    <xf numFmtId="0" fontId="11" fillId="6" borderId="1" xfId="6" applyFont="1" applyFill="1" applyBorder="1" applyAlignment="1">
      <alignment horizontal="left" vertical="center"/>
    </xf>
    <xf numFmtId="183" fontId="11" fillId="6" borderId="1" xfId="6" applyNumberFormat="1" applyFont="1" applyFill="1" applyBorder="1" applyAlignment="1">
      <alignment horizontal="center" vertical="center"/>
    </xf>
    <xf numFmtId="0" fontId="11" fillId="6" borderId="1" xfId="6" applyFont="1" applyFill="1" applyBorder="1" applyAlignment="1">
      <alignment horizontal="center" vertical="center"/>
    </xf>
    <xf numFmtId="0" fontId="9" fillId="19" borderId="1" xfId="6" applyFont="1" applyFill="1" applyBorder="1" applyAlignment="1">
      <alignment horizontal="left" vertical="center"/>
    </xf>
    <xf numFmtId="183" fontId="9" fillId="19" borderId="1" xfId="6" applyNumberFormat="1" applyFont="1" applyFill="1" applyBorder="1" applyAlignment="1">
      <alignment horizontal="center" vertical="center"/>
    </xf>
    <xf numFmtId="0" fontId="9" fillId="19" borderId="1" xfId="6" applyFont="1" applyFill="1" applyBorder="1" applyAlignment="1">
      <alignment horizontal="center" vertical="center"/>
    </xf>
    <xf numFmtId="177" fontId="1" fillId="19" borderId="1" xfId="1" applyNumberFormat="1" applyFill="1" applyBorder="1" applyAlignment="1">
      <alignment horizontal="center" vertical="center"/>
    </xf>
    <xf numFmtId="0" fontId="30" fillId="0" borderId="26" xfId="1" applyFont="1" applyBorder="1" applyAlignment="1">
      <alignment horizontal="left" vertical="center"/>
    </xf>
    <xf numFmtId="0" fontId="30" fillId="0" borderId="26" xfId="1" applyFont="1" applyBorder="1" applyAlignment="1">
      <alignment horizontal="center" vertical="center"/>
    </xf>
    <xf numFmtId="177" fontId="1" fillId="0" borderId="26" xfId="1" applyNumberFormat="1" applyBorder="1" applyAlignment="1">
      <alignment horizontal="center" vertical="center"/>
    </xf>
    <xf numFmtId="0" fontId="1" fillId="0" borderId="26" xfId="1" applyBorder="1" applyAlignment="1">
      <alignment vertical="center" shrinkToFit="1"/>
    </xf>
    <xf numFmtId="0" fontId="1" fillId="0" borderId="19" xfId="1" applyBorder="1" applyAlignment="1">
      <alignment horizontal="center" vertical="center" shrinkToFit="1"/>
    </xf>
    <xf numFmtId="3" fontId="1" fillId="3" borderId="14" xfId="1" applyNumberFormat="1" applyFill="1" applyBorder="1" applyAlignment="1">
      <alignment horizontal="center" vertical="center"/>
    </xf>
    <xf numFmtId="0" fontId="10" fillId="3" borderId="14" xfId="1" applyFont="1" applyFill="1" applyBorder="1" applyAlignment="1">
      <alignment horizontal="left" vertical="center"/>
    </xf>
    <xf numFmtId="0" fontId="9" fillId="3" borderId="14" xfId="1" applyFont="1" applyFill="1" applyBorder="1" applyAlignment="1">
      <alignment horizontal="center" vertical="center"/>
    </xf>
    <xf numFmtId="0" fontId="10" fillId="3" borderId="14" xfId="2" applyFill="1" applyBorder="1" applyAlignment="1">
      <alignment horizontal="center" vertical="center"/>
    </xf>
    <xf numFmtId="177" fontId="1" fillId="3" borderId="14" xfId="1" applyNumberFormat="1" applyFill="1" applyBorder="1" applyAlignment="1">
      <alignment horizontal="center" vertical="center"/>
    </xf>
    <xf numFmtId="177" fontId="1" fillId="3" borderId="14" xfId="1" applyNumberFormat="1" applyFill="1" applyBorder="1">
      <alignment vertical="center"/>
    </xf>
    <xf numFmtId="0" fontId="1" fillId="3" borderId="14" xfId="1" applyFill="1" applyBorder="1" applyAlignment="1">
      <alignment vertical="center" shrinkToFit="1"/>
    </xf>
    <xf numFmtId="0" fontId="24" fillId="7" borderId="1" xfId="1" applyFont="1" applyFill="1" applyBorder="1" applyAlignment="1">
      <alignment horizontal="center" vertical="center" shrinkToFit="1"/>
    </xf>
    <xf numFmtId="179" fontId="1" fillId="0" borderId="26" xfId="1" applyNumberFormat="1" applyBorder="1" applyAlignment="1">
      <alignment horizontal="center" vertical="center"/>
    </xf>
    <xf numFmtId="0" fontId="10" fillId="0" borderId="2" xfId="2" applyBorder="1" applyAlignment="1">
      <alignment vertical="center"/>
    </xf>
    <xf numFmtId="0" fontId="26" fillId="0" borderId="14" xfId="2" applyFont="1" applyBorder="1" applyAlignment="1">
      <alignment vertical="center"/>
    </xf>
    <xf numFmtId="0" fontId="78" fillId="0" borderId="1" xfId="1" applyFont="1" applyBorder="1" applyAlignment="1">
      <alignment horizontal="center" vertical="center"/>
    </xf>
    <xf numFmtId="0" fontId="1" fillId="0" borderId="1" xfId="1" applyBorder="1" applyAlignment="1">
      <alignment horizontal="center" vertical="center"/>
    </xf>
    <xf numFmtId="0" fontId="9" fillId="15" borderId="1" xfId="1" applyFont="1" applyFill="1" applyBorder="1" applyAlignment="1">
      <alignment horizontal="center" vertical="center"/>
    </xf>
    <xf numFmtId="3" fontId="9" fillId="15" borderId="1" xfId="1" applyNumberFormat="1" applyFont="1" applyFill="1" applyBorder="1" applyAlignment="1">
      <alignment horizontal="center" vertical="center"/>
    </xf>
    <xf numFmtId="177" fontId="21" fillId="6" borderId="2" xfId="1" applyNumberFormat="1" applyFont="1" applyFill="1" applyBorder="1">
      <alignment vertical="center"/>
    </xf>
    <xf numFmtId="56" fontId="20" fillId="0" borderId="1" xfId="1" applyNumberFormat="1" applyFont="1" applyBorder="1" applyAlignment="1">
      <alignment horizontal="center" vertical="center"/>
    </xf>
    <xf numFmtId="56" fontId="20" fillId="0" borderId="1" xfId="1" applyNumberFormat="1" applyFont="1" applyBorder="1">
      <alignment vertical="center"/>
    </xf>
    <xf numFmtId="0" fontId="7" fillId="4" borderId="1" xfId="1" applyFont="1" applyFill="1" applyBorder="1" applyAlignment="1">
      <alignment horizontal="left" vertical="center"/>
    </xf>
    <xf numFmtId="0" fontId="51" fillId="0" borderId="27" xfId="1" applyFont="1" applyBorder="1" applyAlignment="1">
      <alignment horizontal="center" vertical="center"/>
    </xf>
    <xf numFmtId="0" fontId="121" fillId="15" borderId="7" xfId="1" applyFont="1" applyFill="1" applyBorder="1" applyAlignment="1">
      <alignment horizontal="left" vertical="center"/>
    </xf>
    <xf numFmtId="0" fontId="121" fillId="15" borderId="8" xfId="1" applyFont="1" applyFill="1" applyBorder="1" applyAlignment="1">
      <alignment horizontal="left" vertical="center"/>
    </xf>
    <xf numFmtId="0" fontId="51" fillId="0" borderId="14" xfId="1" applyFont="1" applyBorder="1" applyAlignment="1">
      <alignment horizontal="center" vertical="center"/>
    </xf>
    <xf numFmtId="0" fontId="121" fillId="15" borderId="9" xfId="1" applyFont="1" applyFill="1" applyBorder="1" applyAlignment="1">
      <alignment horizontal="left" vertical="center"/>
    </xf>
    <xf numFmtId="0" fontId="121" fillId="15" borderId="10" xfId="1" applyFont="1" applyFill="1" applyBorder="1" applyAlignment="1">
      <alignment horizontal="left" vertical="center"/>
    </xf>
    <xf numFmtId="3" fontId="35" fillId="6" borderId="2" xfId="1" applyNumberFormat="1" applyFont="1" applyFill="1" applyBorder="1" applyAlignment="1">
      <alignment horizontal="center" vertical="center"/>
    </xf>
    <xf numFmtId="3" fontId="35" fillId="6" borderId="3" xfId="1" applyNumberFormat="1" applyFont="1" applyFill="1" applyBorder="1" applyAlignment="1">
      <alignment horizontal="center" vertical="center"/>
    </xf>
    <xf numFmtId="3" fontId="35" fillId="6" borderId="4" xfId="1" applyNumberFormat="1" applyFont="1" applyFill="1" applyBorder="1" applyAlignment="1">
      <alignment horizontal="center" vertical="center"/>
    </xf>
    <xf numFmtId="3" fontId="1" fillId="34" borderId="1" xfId="1" applyNumberFormat="1" applyFill="1" applyBorder="1" applyAlignment="1">
      <alignment horizontal="center" vertical="center"/>
    </xf>
    <xf numFmtId="177" fontId="19" fillId="6" borderId="1" xfId="1" applyNumberFormat="1" applyFont="1" applyFill="1" applyBorder="1" applyAlignment="1">
      <alignment horizontal="center" vertical="center"/>
    </xf>
    <xf numFmtId="184" fontId="20" fillId="0" borderId="1" xfId="1" applyNumberFormat="1" applyFont="1" applyBorder="1">
      <alignment vertical="center"/>
    </xf>
    <xf numFmtId="177" fontId="1" fillId="25" borderId="1" xfId="1" applyNumberFormat="1" applyFill="1" applyBorder="1" applyAlignment="1">
      <alignment horizontal="left" vertical="center"/>
    </xf>
    <xf numFmtId="177" fontId="1" fillId="19" borderId="1" xfId="1" applyNumberFormat="1" applyFill="1" applyBorder="1" applyAlignment="1">
      <alignment horizontal="left" vertical="center"/>
    </xf>
    <xf numFmtId="3" fontId="35" fillId="26" borderId="2" xfId="1" applyNumberFormat="1" applyFont="1" applyFill="1" applyBorder="1" applyAlignment="1">
      <alignment horizontal="center" vertical="center"/>
    </xf>
    <xf numFmtId="3" fontId="35" fillId="26" borderId="3" xfId="1" applyNumberFormat="1" applyFont="1" applyFill="1" applyBorder="1" applyAlignment="1">
      <alignment horizontal="center" vertical="center"/>
    </xf>
    <xf numFmtId="3" fontId="35" fillId="26" borderId="4" xfId="1" applyNumberFormat="1" applyFont="1" applyFill="1" applyBorder="1" applyAlignment="1">
      <alignment horizontal="center" vertical="center"/>
    </xf>
    <xf numFmtId="0" fontId="7" fillId="19" borderId="1" xfId="1" applyFont="1" applyFill="1" applyBorder="1" applyAlignment="1">
      <alignment horizontal="center" vertical="center"/>
    </xf>
    <xf numFmtId="177" fontId="9" fillId="19" borderId="1" xfId="1" applyNumberFormat="1" applyFont="1" applyFill="1" applyBorder="1" applyAlignment="1">
      <alignment horizontal="left" vertical="center"/>
    </xf>
    <xf numFmtId="183" fontId="9" fillId="19" borderId="1" xfId="1" applyNumberFormat="1" applyFont="1" applyFill="1" applyBorder="1" applyAlignment="1">
      <alignment horizontal="center" vertical="center"/>
    </xf>
    <xf numFmtId="177" fontId="19" fillId="9" borderId="1" xfId="1" applyNumberFormat="1" applyFont="1" applyFill="1" applyBorder="1" applyAlignment="1">
      <alignment horizontal="center" vertical="center"/>
    </xf>
    <xf numFmtId="177" fontId="14" fillId="7" borderId="2" xfId="1" applyNumberFormat="1" applyFont="1" applyFill="1" applyBorder="1" applyAlignment="1">
      <alignment horizontal="center" vertical="center"/>
    </xf>
    <xf numFmtId="0" fontId="45" fillId="9" borderId="7" xfId="1" applyFont="1" applyFill="1" applyBorder="1" applyAlignment="1">
      <alignment horizontal="center" vertical="center"/>
    </xf>
    <xf numFmtId="0" fontId="45" fillId="9" borderId="8" xfId="1" applyFont="1" applyFill="1" applyBorder="1" applyAlignment="1">
      <alignment horizontal="center" vertical="center"/>
    </xf>
    <xf numFmtId="0" fontId="45" fillId="9" borderId="9" xfId="1" applyFont="1" applyFill="1" applyBorder="1" applyAlignment="1">
      <alignment horizontal="center" vertical="center"/>
    </xf>
    <xf numFmtId="0" fontId="45" fillId="9" borderId="10" xfId="1" applyFont="1" applyFill="1" applyBorder="1" applyAlignment="1">
      <alignment horizontal="center" vertical="center"/>
    </xf>
    <xf numFmtId="0" fontId="123" fillId="0" borderId="1" xfId="1" applyFont="1" applyBorder="1">
      <alignment vertical="center"/>
    </xf>
    <xf numFmtId="0" fontId="123" fillId="0" borderId="0" xfId="1" applyFont="1">
      <alignment vertical="center"/>
    </xf>
    <xf numFmtId="0" fontId="14" fillId="0" borderId="1" xfId="1" applyFont="1" applyBorder="1" applyAlignment="1">
      <alignment horizontal="left" vertical="center"/>
    </xf>
    <xf numFmtId="0" fontId="85" fillId="0" borderId="1" xfId="1" applyFont="1" applyBorder="1" applyAlignment="1">
      <alignment horizontal="left" vertical="center" shrinkToFit="1"/>
    </xf>
    <xf numFmtId="3" fontId="1" fillId="0" borderId="1" xfId="1" applyNumberFormat="1" applyBorder="1" applyAlignment="1">
      <alignment horizontal="center" vertical="center" shrinkToFit="1"/>
    </xf>
    <xf numFmtId="0" fontId="16" fillId="0" borderId="1" xfId="2" applyFont="1" applyBorder="1" applyAlignment="1">
      <alignment horizontal="left" vertical="center"/>
    </xf>
    <xf numFmtId="0" fontId="25" fillId="43" borderId="2" xfId="2" applyFont="1" applyFill="1" applyBorder="1" applyAlignment="1">
      <alignment horizontal="center"/>
    </xf>
    <xf numFmtId="0" fontId="25" fillId="43" borderId="3" xfId="2" applyFont="1" applyFill="1" applyBorder="1" applyAlignment="1">
      <alignment horizontal="center"/>
    </xf>
    <xf numFmtId="0" fontId="25" fillId="43" borderId="4" xfId="2" applyFont="1" applyFill="1" applyBorder="1" applyAlignment="1">
      <alignment horizontal="center"/>
    </xf>
    <xf numFmtId="0" fontId="18" fillId="13" borderId="0" xfId="1" applyFont="1" applyFill="1" applyAlignment="1">
      <alignment horizontal="center" vertical="center"/>
    </xf>
    <xf numFmtId="0" fontId="125" fillId="0" borderId="0" xfId="1" applyFont="1" applyAlignment="1">
      <alignment horizontal="center" vertical="center"/>
    </xf>
    <xf numFmtId="0" fontId="16" fillId="0" borderId="1" xfId="2" applyFont="1" applyBorder="1" applyAlignment="1">
      <alignment horizontal="left"/>
    </xf>
    <xf numFmtId="0" fontId="18" fillId="0" borderId="1" xfId="1" applyFont="1" applyBorder="1" applyAlignment="1">
      <alignment horizontal="center" vertical="center" shrinkToFit="1"/>
    </xf>
    <xf numFmtId="180" fontId="18" fillId="0" borderId="1" xfId="1" applyNumberFormat="1" applyFont="1" applyBorder="1" applyAlignment="1">
      <alignment horizontal="center" vertical="center"/>
    </xf>
    <xf numFmtId="179" fontId="18" fillId="0" borderId="1" xfId="1" applyNumberFormat="1" applyFont="1" applyBorder="1" applyAlignment="1">
      <alignment horizontal="right" vertical="center"/>
    </xf>
    <xf numFmtId="178" fontId="18" fillId="0" borderId="1" xfId="1" applyNumberFormat="1" applyFont="1" applyBorder="1" applyAlignment="1">
      <alignment horizontal="center" vertical="center"/>
    </xf>
    <xf numFmtId="0" fontId="18" fillId="0" borderId="0" xfId="1" applyFont="1" applyAlignment="1">
      <alignment horizontal="center" vertical="center"/>
    </xf>
    <xf numFmtId="0" fontId="126" fillId="6" borderId="1" xfId="2" applyFont="1" applyFill="1" applyBorder="1" applyAlignment="1">
      <alignment horizontal="left"/>
    </xf>
    <xf numFmtId="0" fontId="127" fillId="14" borderId="0" xfId="1" applyFont="1" applyFill="1" applyAlignment="1">
      <alignment horizontal="center" vertical="center"/>
    </xf>
    <xf numFmtId="0" fontId="10" fillId="19" borderId="1" xfId="2" applyFill="1" applyBorder="1" applyAlignment="1">
      <alignment horizontal="left"/>
    </xf>
    <xf numFmtId="0" fontId="18" fillId="19" borderId="1" xfId="1" applyFont="1" applyFill="1" applyBorder="1" applyAlignment="1">
      <alignment horizontal="center" vertical="center"/>
    </xf>
    <xf numFmtId="0" fontId="17" fillId="19" borderId="1" xfId="2" applyFont="1" applyFill="1" applyBorder="1" applyAlignment="1">
      <alignment vertical="center"/>
    </xf>
    <xf numFmtId="0" fontId="127" fillId="0" borderId="0" xfId="1" applyFont="1" applyAlignment="1">
      <alignment horizontal="center" vertical="center"/>
    </xf>
    <xf numFmtId="0" fontId="16" fillId="0" borderId="1" xfId="1" applyFont="1" applyBorder="1">
      <alignment vertical="center"/>
    </xf>
    <xf numFmtId="0" fontId="128" fillId="0" borderId="1" xfId="1" applyFont="1" applyBorder="1">
      <alignment vertical="center"/>
    </xf>
    <xf numFmtId="182" fontId="9" fillId="0" borderId="1" xfId="1" applyNumberFormat="1" applyFont="1" applyBorder="1">
      <alignment vertical="center"/>
    </xf>
    <xf numFmtId="0" fontId="128" fillId="0" borderId="10" xfId="1" applyFont="1" applyBorder="1" applyAlignment="1">
      <alignment horizontal="left" vertical="center"/>
    </xf>
    <xf numFmtId="182" fontId="9" fillId="0" borderId="14" xfId="2" applyNumberFormat="1" applyFont="1" applyBorder="1" applyAlignment="1">
      <alignment horizontal="right" vertical="center"/>
    </xf>
    <xf numFmtId="38" fontId="9" fillId="0" borderId="48" xfId="1" applyNumberFormat="1" applyFont="1" applyBorder="1" applyAlignment="1">
      <alignment horizontal="right" vertical="center"/>
    </xf>
    <xf numFmtId="0" fontId="128" fillId="0" borderId="1" xfId="1" applyFont="1" applyBorder="1" applyAlignment="1">
      <alignment horizontal="left" vertical="center"/>
    </xf>
    <xf numFmtId="49" fontId="14" fillId="0" borderId="1" xfId="1" applyNumberFormat="1" applyFont="1" applyBorder="1" applyAlignment="1">
      <alignment horizontal="left" vertical="center"/>
    </xf>
    <xf numFmtId="0" fontId="129" fillId="15" borderId="1" xfId="1" applyFont="1" applyFill="1" applyBorder="1">
      <alignment vertical="center"/>
    </xf>
    <xf numFmtId="177" fontId="21" fillId="6" borderId="1" xfId="1" applyNumberFormat="1" applyFont="1" applyFill="1" applyBorder="1">
      <alignment vertical="center"/>
    </xf>
    <xf numFmtId="0" fontId="85" fillId="0" borderId="1" xfId="1" applyFont="1" applyBorder="1">
      <alignment vertical="center"/>
    </xf>
    <xf numFmtId="181" fontId="14" fillId="20" borderId="1" xfId="1" applyNumberFormat="1" applyFont="1" applyFill="1" applyBorder="1" applyAlignment="1">
      <alignment horizontal="center" vertical="center"/>
    </xf>
    <xf numFmtId="3" fontId="35" fillId="17" borderId="2" xfId="1" applyNumberFormat="1" applyFont="1" applyFill="1" applyBorder="1" applyAlignment="1">
      <alignment horizontal="center" vertical="center"/>
    </xf>
    <xf numFmtId="3" fontId="35" fillId="17" borderId="3" xfId="1" applyNumberFormat="1" applyFont="1" applyFill="1" applyBorder="1" applyAlignment="1">
      <alignment horizontal="center" vertical="center"/>
    </xf>
    <xf numFmtId="3" fontId="35" fillId="17" borderId="4" xfId="1" applyNumberFormat="1" applyFont="1" applyFill="1" applyBorder="1" applyAlignment="1">
      <alignment horizontal="center" vertical="center"/>
    </xf>
    <xf numFmtId="0" fontId="129" fillId="6" borderId="1" xfId="1" applyFont="1" applyFill="1" applyBorder="1" applyAlignment="1">
      <alignment horizontal="left" vertical="center"/>
    </xf>
    <xf numFmtId="0" fontId="2" fillId="0" borderId="1" xfId="1" applyFont="1" applyBorder="1">
      <alignment vertical="center"/>
    </xf>
    <xf numFmtId="0" fontId="16" fillId="0" borderId="1" xfId="1" applyFont="1" applyBorder="1" applyAlignment="1">
      <alignment horizontal="left" vertical="center"/>
    </xf>
    <xf numFmtId="49" fontId="14" fillId="0" borderId="1" xfId="1" applyNumberFormat="1" applyFont="1" applyBorder="1">
      <alignment vertical="center"/>
    </xf>
    <xf numFmtId="0" fontId="14" fillId="3" borderId="1" xfId="1" applyFont="1" applyFill="1" applyBorder="1">
      <alignment vertical="center"/>
    </xf>
    <xf numFmtId="0" fontId="129" fillId="6" borderId="1" xfId="1" applyFont="1" applyFill="1" applyBorder="1">
      <alignment vertical="center"/>
    </xf>
    <xf numFmtId="49" fontId="129" fillId="6" borderId="1" xfId="1" applyNumberFormat="1" applyFont="1" applyFill="1" applyBorder="1" applyAlignment="1">
      <alignment horizontal="left" vertical="center"/>
    </xf>
    <xf numFmtId="49" fontId="14" fillId="0" borderId="1" xfId="1" applyNumberFormat="1" applyFont="1" applyBorder="1" applyAlignment="1">
      <alignment horizontal="left" vertical="center" shrinkToFit="1"/>
    </xf>
    <xf numFmtId="49" fontId="126" fillId="6" borderId="1" xfId="1" applyNumberFormat="1" applyFont="1" applyFill="1" applyBorder="1" applyAlignment="1">
      <alignment vertical="center" shrinkToFit="1"/>
    </xf>
    <xf numFmtId="177" fontId="128" fillId="20" borderId="1" xfId="1" applyNumberFormat="1" applyFont="1" applyFill="1" applyBorder="1" applyAlignment="1">
      <alignment horizontal="center" vertical="center"/>
    </xf>
    <xf numFmtId="0" fontId="130" fillId="0" borderId="1" xfId="1" applyFont="1" applyBorder="1" applyAlignment="1">
      <alignment horizontal="center" vertical="center"/>
    </xf>
    <xf numFmtId="0" fontId="126" fillId="6" borderId="1" xfId="1" applyFont="1" applyFill="1" applyBorder="1">
      <alignment vertical="center"/>
    </xf>
    <xf numFmtId="0" fontId="129" fillId="6" borderId="14" xfId="1" applyFont="1" applyFill="1" applyBorder="1" applyAlignment="1">
      <alignment horizontal="left" vertical="center"/>
    </xf>
    <xf numFmtId="0" fontId="26" fillId="0" borderId="0" xfId="1" applyFont="1" applyAlignment="1">
      <alignment horizontal="center" vertical="center"/>
    </xf>
    <xf numFmtId="0" fontId="128" fillId="0" borderId="14" xfId="1" applyFont="1" applyBorder="1" applyAlignment="1">
      <alignment horizontal="left" vertical="center"/>
    </xf>
    <xf numFmtId="183" fontId="9" fillId="0" borderId="14" xfId="1" applyNumberFormat="1" applyFont="1" applyBorder="1">
      <alignment vertical="center"/>
    </xf>
    <xf numFmtId="180" fontId="17" fillId="0" borderId="1" xfId="1" applyNumberFormat="1" applyFont="1" applyBorder="1" applyAlignment="1">
      <alignment horizontal="center" vertical="center"/>
    </xf>
    <xf numFmtId="178" fontId="17" fillId="0" borderId="1" xfId="1" applyNumberFormat="1" applyFont="1" applyBorder="1" applyAlignment="1">
      <alignment horizontal="center" vertical="center"/>
    </xf>
    <xf numFmtId="49" fontId="16" fillId="0" borderId="1" xfId="1" applyNumberFormat="1" applyFont="1" applyBorder="1" applyAlignment="1">
      <alignment vertical="center" shrinkToFit="1"/>
    </xf>
    <xf numFmtId="0" fontId="14" fillId="0" borderId="1" xfId="1" applyFont="1" applyBorder="1" applyAlignment="1">
      <alignment vertical="center" shrinkToFit="1"/>
    </xf>
    <xf numFmtId="177" fontId="125" fillId="0" borderId="1" xfId="1" applyNumberFormat="1" applyFont="1" applyBorder="1" applyAlignment="1">
      <alignment horizontal="center" vertical="center"/>
    </xf>
    <xf numFmtId="0" fontId="131" fillId="0" borderId="1" xfId="1" applyFont="1" applyBorder="1" applyAlignment="1"/>
    <xf numFmtId="0" fontId="132" fillId="0" borderId="1" xfId="1" applyFont="1" applyBorder="1" applyAlignment="1">
      <alignment horizontal="center"/>
    </xf>
    <xf numFmtId="0" fontId="132" fillId="0" borderId="1" xfId="1" applyFont="1" applyBorder="1" applyAlignment="1"/>
    <xf numFmtId="49" fontId="14" fillId="0" borderId="1" xfId="1" applyNumberFormat="1" applyFont="1" applyBorder="1" applyAlignment="1">
      <alignment vertical="center" shrinkToFit="1"/>
    </xf>
    <xf numFmtId="0" fontId="14" fillId="0" borderId="1" xfId="1" applyFont="1" applyBorder="1">
      <alignment vertical="center"/>
    </xf>
    <xf numFmtId="0" fontId="14" fillId="0" borderId="1" xfId="1" applyFont="1" applyBorder="1" applyAlignment="1">
      <alignment vertical="center" wrapText="1"/>
    </xf>
    <xf numFmtId="3" fontId="133" fillId="0" borderId="1" xfId="1" applyNumberFormat="1" applyFont="1" applyBorder="1" applyAlignment="1">
      <alignment horizontal="center" vertical="center"/>
    </xf>
    <xf numFmtId="0" fontId="16" fillId="0" borderId="1" xfId="2" applyFont="1" applyBorder="1" applyAlignment="1">
      <alignment vertical="center" shrinkToFit="1"/>
    </xf>
    <xf numFmtId="0" fontId="10" fillId="0" borderId="1" xfId="2" applyBorder="1" applyAlignment="1">
      <alignment vertical="center" shrinkToFit="1"/>
    </xf>
    <xf numFmtId="185" fontId="1" fillId="0" borderId="1" xfId="1" applyNumberFormat="1" applyBorder="1" applyAlignment="1">
      <alignment horizontal="center" vertical="center"/>
    </xf>
    <xf numFmtId="180" fontId="1" fillId="0" borderId="1" xfId="1" applyNumberFormat="1" applyBorder="1" applyAlignment="1">
      <alignment horizontal="right" vertical="center"/>
    </xf>
    <xf numFmtId="0" fontId="14" fillId="0" borderId="0" xfId="1" applyFont="1">
      <alignment vertical="center"/>
    </xf>
    <xf numFmtId="49" fontId="14" fillId="0" borderId="0" xfId="1" applyNumberFormat="1" applyFont="1">
      <alignment vertical="center"/>
    </xf>
    <xf numFmtId="5" fontId="1" fillId="0" borderId="0" xfId="1" applyNumberFormat="1">
      <alignment vertical="center"/>
    </xf>
    <xf numFmtId="0" fontId="134" fillId="0" borderId="0" xfId="1" applyFont="1">
      <alignment vertical="center"/>
    </xf>
    <xf numFmtId="0" fontId="135" fillId="0" borderId="0" xfId="1" applyFont="1">
      <alignment vertical="center"/>
    </xf>
    <xf numFmtId="180" fontId="1" fillId="0" borderId="0" xfId="1" applyNumberFormat="1" applyAlignment="1">
      <alignment horizontal="right" vertical="center"/>
    </xf>
    <xf numFmtId="3" fontId="13" fillId="7" borderId="2" xfId="1" applyNumberFormat="1" applyFont="1" applyFill="1" applyBorder="1" applyAlignment="1">
      <alignment horizontal="left" vertical="center"/>
    </xf>
    <xf numFmtId="3" fontId="13" fillId="7" borderId="3" xfId="1" applyNumberFormat="1" applyFont="1" applyFill="1" applyBorder="1" applyAlignment="1">
      <alignment horizontal="left" vertical="center"/>
    </xf>
    <xf numFmtId="3" fontId="13" fillId="7" borderId="4" xfId="1" applyNumberFormat="1" applyFont="1" applyFill="1" applyBorder="1" applyAlignment="1">
      <alignment horizontal="left" vertical="center"/>
    </xf>
    <xf numFmtId="0" fontId="1" fillId="14" borderId="4" xfId="1" applyFill="1" applyBorder="1">
      <alignment vertical="center"/>
    </xf>
    <xf numFmtId="38" fontId="1" fillId="14" borderId="1" xfId="1" applyNumberFormat="1" applyFill="1" applyBorder="1" applyAlignment="1">
      <alignment horizontal="right" vertical="center"/>
    </xf>
    <xf numFmtId="180" fontId="18" fillId="0" borderId="1" xfId="1" applyNumberFormat="1" applyFont="1" applyBorder="1" applyAlignment="1">
      <alignment horizontal="right" vertical="center"/>
    </xf>
    <xf numFmtId="177" fontId="78" fillId="20" borderId="1" xfId="1" applyNumberFormat="1" applyFont="1" applyFill="1" applyBorder="1" applyAlignment="1">
      <alignment horizontal="center" vertical="center"/>
    </xf>
    <xf numFmtId="3" fontId="13" fillId="18" borderId="2" xfId="1" applyNumberFormat="1" applyFont="1" applyFill="1" applyBorder="1" applyAlignment="1">
      <alignment horizontal="left" vertical="center"/>
    </xf>
    <xf numFmtId="3" fontId="13" fillId="18" borderId="3" xfId="1" applyNumberFormat="1" applyFont="1" applyFill="1" applyBorder="1" applyAlignment="1">
      <alignment horizontal="left" vertical="center"/>
    </xf>
    <xf numFmtId="3" fontId="13" fillId="18" borderId="4" xfId="1" applyNumberFormat="1" applyFont="1" applyFill="1" applyBorder="1" applyAlignment="1">
      <alignment horizontal="left" vertical="center"/>
    </xf>
    <xf numFmtId="3" fontId="7" fillId="0" borderId="27" xfId="1" applyNumberFormat="1" applyFont="1" applyBorder="1" applyAlignment="1">
      <alignment horizontal="center" vertical="center"/>
    </xf>
    <xf numFmtId="0" fontId="111" fillId="0" borderId="1" xfId="1" applyFont="1" applyBorder="1">
      <alignment vertical="center"/>
    </xf>
    <xf numFmtId="176" fontId="10" fillId="0" borderId="1" xfId="2" applyNumberFormat="1" applyBorder="1" applyAlignment="1">
      <alignment horizontal="center" vertical="center"/>
    </xf>
    <xf numFmtId="177" fontId="10" fillId="0" borderId="1" xfId="2" applyNumberFormat="1" applyBorder="1" applyAlignment="1">
      <alignment vertical="center"/>
    </xf>
    <xf numFmtId="176" fontId="1" fillId="0" borderId="1" xfId="2" applyNumberFormat="1" applyFont="1" applyBorder="1" applyAlignment="1">
      <alignment horizontal="center" vertical="center"/>
    </xf>
    <xf numFmtId="38" fontId="45" fillId="20" borderId="1" xfId="1" applyNumberFormat="1" applyFont="1" applyFill="1" applyBorder="1" applyAlignment="1">
      <alignment horizontal="center" vertical="center"/>
    </xf>
    <xf numFmtId="49" fontId="1" fillId="0" borderId="0" xfId="1" applyNumberFormat="1">
      <alignment vertical="center"/>
    </xf>
    <xf numFmtId="0" fontId="136" fillId="0" borderId="0" xfId="1" applyFont="1">
      <alignment vertical="center"/>
    </xf>
    <xf numFmtId="0" fontId="137" fillId="0" borderId="0" xfId="1" applyFont="1">
      <alignment vertical="center"/>
    </xf>
    <xf numFmtId="180" fontId="1" fillId="0" borderId="1" xfId="1" applyNumberFormat="1" applyBorder="1">
      <alignment vertical="center"/>
    </xf>
    <xf numFmtId="0" fontId="1" fillId="0" borderId="27" xfId="1" applyBorder="1" applyAlignment="1">
      <alignment horizontal="center" vertical="center" wrapText="1"/>
    </xf>
    <xf numFmtId="0" fontId="1" fillId="0" borderId="14" xfId="1" applyBorder="1" applyAlignment="1">
      <alignment horizontal="center" vertical="center"/>
    </xf>
    <xf numFmtId="3" fontId="1" fillId="0" borderId="27" xfId="1" applyNumberFormat="1" applyBorder="1" applyAlignment="1">
      <alignment horizontal="center" vertical="center" wrapText="1"/>
    </xf>
    <xf numFmtId="3" fontId="1" fillId="0" borderId="49" xfId="1" applyNumberFormat="1" applyBorder="1" applyAlignment="1">
      <alignment horizontal="center" vertical="center" wrapText="1"/>
    </xf>
    <xf numFmtId="3" fontId="1" fillId="0" borderId="14" xfId="1" applyNumberFormat="1" applyBorder="1" applyAlignment="1">
      <alignment horizontal="center" vertical="center" wrapText="1"/>
    </xf>
    <xf numFmtId="56" fontId="1" fillId="0" borderId="1" xfId="1" applyNumberFormat="1" applyBorder="1" applyAlignment="1">
      <alignment horizontal="right" vertical="center"/>
    </xf>
    <xf numFmtId="180" fontId="14" fillId="0" borderId="0" xfId="1" applyNumberFormat="1" applyFont="1">
      <alignment vertical="center"/>
    </xf>
    <xf numFmtId="0" fontId="138" fillId="0" borderId="0" xfId="1" applyFont="1">
      <alignment vertical="center"/>
    </xf>
    <xf numFmtId="0" fontId="139" fillId="0" borderId="0" xfId="1" applyFont="1" applyAlignment="1">
      <alignment horizontal="center" vertical="center"/>
    </xf>
    <xf numFmtId="0" fontId="140" fillId="0" borderId="0" xfId="1" applyFont="1">
      <alignment vertical="center"/>
    </xf>
    <xf numFmtId="38" fontId="6" fillId="0" borderId="0" xfId="1" applyNumberFormat="1" applyFont="1">
      <alignment vertical="center"/>
    </xf>
    <xf numFmtId="0" fontId="83" fillId="0" borderId="0" xfId="1" applyFont="1" applyAlignment="1">
      <alignment horizontal="center" vertical="center"/>
    </xf>
    <xf numFmtId="0" fontId="13" fillId="0" borderId="0" xfId="1" applyFont="1">
      <alignment vertical="center"/>
    </xf>
    <xf numFmtId="0" fontId="6" fillId="0" borderId="0" xfId="1" applyFont="1" applyAlignment="1">
      <alignment horizontal="center" vertical="center"/>
    </xf>
    <xf numFmtId="177" fontId="1" fillId="4" borderId="1" xfId="1" applyNumberFormat="1" applyFill="1" applyBorder="1">
      <alignment vertical="center"/>
    </xf>
    <xf numFmtId="0" fontId="6" fillId="4" borderId="1" xfId="1" applyFont="1" applyFill="1" applyBorder="1" applyAlignment="1">
      <alignment horizontal="center" vertical="center"/>
    </xf>
    <xf numFmtId="0" fontId="106" fillId="3" borderId="1" xfId="1" applyFont="1" applyFill="1" applyBorder="1">
      <alignment vertical="center"/>
    </xf>
    <xf numFmtId="0" fontId="106" fillId="0" borderId="1" xfId="1" applyFont="1" applyBorder="1">
      <alignment vertical="center"/>
    </xf>
    <xf numFmtId="177" fontId="106" fillId="3" borderId="1" xfId="1" applyNumberFormat="1" applyFont="1" applyFill="1" applyBorder="1">
      <alignment vertical="center"/>
    </xf>
    <xf numFmtId="0" fontId="106" fillId="0" borderId="1" xfId="1" applyFont="1" applyBorder="1" applyAlignment="1">
      <alignment horizontal="right" vertical="center"/>
    </xf>
    <xf numFmtId="3" fontId="6" fillId="15" borderId="1" xfId="1" applyNumberFormat="1" applyFont="1" applyFill="1" applyBorder="1" applyAlignment="1">
      <alignment horizontal="center" vertical="center"/>
    </xf>
    <xf numFmtId="0" fontId="80" fillId="3" borderId="1" xfId="1" applyFont="1" applyFill="1" applyBorder="1">
      <alignment vertical="center"/>
    </xf>
    <xf numFmtId="0" fontId="11" fillId="19" borderId="1" xfId="1" applyFont="1" applyFill="1" applyBorder="1">
      <alignment vertical="center"/>
    </xf>
    <xf numFmtId="3" fontId="11" fillId="19" borderId="1" xfId="1" applyNumberFormat="1" applyFont="1" applyFill="1" applyBorder="1" applyAlignment="1">
      <alignment horizontal="center" vertical="center"/>
    </xf>
    <xf numFmtId="0" fontId="6" fillId="0" borderId="1" xfId="1" applyFont="1" applyBorder="1" applyAlignment="1">
      <alignment horizontal="right" vertical="center"/>
    </xf>
    <xf numFmtId="0" fontId="141" fillId="0" borderId="1" xfId="1" applyFont="1" applyBorder="1" applyAlignment="1">
      <alignment horizontal="center" vertical="center"/>
    </xf>
    <xf numFmtId="0" fontId="141" fillId="3" borderId="1" xfId="1" applyFont="1" applyFill="1" applyBorder="1">
      <alignment vertical="center"/>
    </xf>
    <xf numFmtId="3" fontId="106" fillId="14" borderId="1" xfId="1" applyNumberFormat="1" applyFont="1" applyFill="1" applyBorder="1" applyAlignment="1">
      <alignment horizontal="center" vertical="center"/>
    </xf>
    <xf numFmtId="0" fontId="106" fillId="14" borderId="1" xfId="1" applyFont="1" applyFill="1" applyBorder="1">
      <alignment vertical="center"/>
    </xf>
    <xf numFmtId="177" fontId="106" fillId="14" borderId="1" xfId="1" applyNumberFormat="1" applyFont="1" applyFill="1" applyBorder="1">
      <alignment vertical="center"/>
    </xf>
    <xf numFmtId="0" fontId="106" fillId="14" borderId="1" xfId="1" applyFont="1" applyFill="1" applyBorder="1" applyAlignment="1">
      <alignment horizontal="right" vertical="center"/>
    </xf>
    <xf numFmtId="3" fontId="11" fillId="14" borderId="1" xfId="1" applyNumberFormat="1" applyFont="1" applyFill="1" applyBorder="1" applyAlignment="1">
      <alignment horizontal="center" vertical="center"/>
    </xf>
    <xf numFmtId="0" fontId="106" fillId="14" borderId="1" xfId="1" applyFont="1" applyFill="1" applyBorder="1" applyAlignment="1">
      <alignment horizontal="center" vertical="center"/>
    </xf>
    <xf numFmtId="178" fontId="106" fillId="14" borderId="1" xfId="1" applyNumberFormat="1" applyFont="1" applyFill="1" applyBorder="1" applyAlignment="1">
      <alignment horizontal="center" vertical="center"/>
    </xf>
    <xf numFmtId="178" fontId="142" fillId="14" borderId="1" xfId="1" applyNumberFormat="1" applyFont="1" applyFill="1" applyBorder="1" applyAlignment="1">
      <alignment horizontal="center" vertical="center"/>
    </xf>
    <xf numFmtId="0" fontId="143" fillId="14" borderId="1" xfId="1" applyFont="1" applyFill="1" applyBorder="1">
      <alignment vertical="center"/>
    </xf>
    <xf numFmtId="0" fontId="144" fillId="14" borderId="1" xfId="1" applyFont="1" applyFill="1" applyBorder="1" applyAlignment="1">
      <alignment horizontal="center" vertical="center"/>
    </xf>
    <xf numFmtId="184" fontId="11" fillId="0" borderId="1" xfId="1" applyNumberFormat="1" applyFont="1" applyBorder="1">
      <alignment vertical="center"/>
    </xf>
    <xf numFmtId="3" fontId="145" fillId="0" borderId="1" xfId="1" applyNumberFormat="1" applyFont="1" applyBorder="1" applyAlignment="1">
      <alignment horizontal="center" vertical="center" wrapText="1"/>
    </xf>
    <xf numFmtId="178" fontId="6" fillId="3" borderId="1" xfId="1" applyNumberFormat="1" applyFont="1" applyFill="1" applyBorder="1" applyAlignment="1">
      <alignment horizontal="center" vertical="center"/>
    </xf>
    <xf numFmtId="0" fontId="146" fillId="0" borderId="1" xfId="1" applyFont="1" applyBorder="1">
      <alignment vertical="center"/>
    </xf>
    <xf numFmtId="0" fontId="9" fillId="0" borderId="0" xfId="1" applyFont="1">
      <alignment vertical="center"/>
    </xf>
    <xf numFmtId="0" fontId="147" fillId="0" borderId="1" xfId="1" applyFont="1" applyBorder="1">
      <alignment vertical="center"/>
    </xf>
    <xf numFmtId="0" fontId="142" fillId="3" borderId="1" xfId="1" applyFont="1" applyFill="1" applyBorder="1">
      <alignment vertical="center"/>
    </xf>
    <xf numFmtId="0" fontId="6" fillId="3" borderId="1" xfId="1" applyFont="1" applyFill="1" applyBorder="1" applyAlignment="1">
      <alignment horizontal="right" vertical="center"/>
    </xf>
    <xf numFmtId="0" fontId="141" fillId="3" borderId="1" xfId="1" applyFont="1" applyFill="1" applyBorder="1" applyAlignment="1">
      <alignment horizontal="center" vertical="center"/>
    </xf>
    <xf numFmtId="56" fontId="1" fillId="3" borderId="1" xfId="1" applyNumberFormat="1" applyFill="1" applyBorder="1" applyAlignment="1">
      <alignment horizontal="right" vertical="center"/>
    </xf>
    <xf numFmtId="180" fontId="1" fillId="3" borderId="1" xfId="1" applyNumberFormat="1" applyFill="1" applyBorder="1">
      <alignment vertical="center"/>
    </xf>
    <xf numFmtId="38" fontId="10" fillId="3" borderId="1" xfId="1" applyNumberFormat="1" applyFont="1" applyFill="1" applyBorder="1" applyAlignment="1">
      <alignment horizontal="right" vertical="center"/>
    </xf>
    <xf numFmtId="0" fontId="1" fillId="0" borderId="27" xfId="1" applyBorder="1" applyAlignment="1">
      <alignment horizontal="center" vertical="center"/>
    </xf>
    <xf numFmtId="0" fontId="1" fillId="0" borderId="49" xfId="1" applyBorder="1" applyAlignment="1">
      <alignment horizontal="center" vertical="center"/>
    </xf>
    <xf numFmtId="0" fontId="1" fillId="0" borderId="49" xfId="1" applyBorder="1" applyAlignment="1">
      <alignment horizontal="center" vertical="center" wrapText="1"/>
    </xf>
    <xf numFmtId="0" fontId="1" fillId="0" borderId="14" xfId="1" applyBorder="1" applyAlignment="1">
      <alignment horizontal="center" vertical="center" wrapText="1"/>
    </xf>
    <xf numFmtId="0" fontId="6" fillId="4" borderId="0" xfId="1" applyFont="1" applyFill="1">
      <alignment vertical="center"/>
    </xf>
    <xf numFmtId="38" fontId="10" fillId="4" borderId="1" xfId="1" applyNumberFormat="1" applyFont="1" applyFill="1" applyBorder="1" applyAlignment="1">
      <alignment horizontal="right" vertical="center"/>
    </xf>
    <xf numFmtId="56" fontId="1" fillId="4" borderId="1" xfId="1" applyNumberFormat="1" applyFill="1" applyBorder="1" applyAlignment="1">
      <alignment horizontal="center" vertical="center"/>
    </xf>
    <xf numFmtId="178" fontId="6" fillId="4" borderId="1" xfId="1" applyNumberFormat="1" applyFont="1" applyFill="1" applyBorder="1" applyAlignment="1">
      <alignment horizontal="center" vertical="center"/>
    </xf>
    <xf numFmtId="3" fontId="1" fillId="0" borderId="49" xfId="1" applyNumberFormat="1" applyBorder="1" applyAlignment="1">
      <alignment horizontal="center" vertical="center"/>
    </xf>
    <xf numFmtId="178" fontId="1" fillId="20" borderId="1" xfId="1" applyNumberFormat="1" applyFill="1" applyBorder="1" applyAlignment="1">
      <alignment horizontal="center" vertical="center"/>
    </xf>
    <xf numFmtId="3" fontId="1" fillId="0" borderId="14" xfId="1" applyNumberFormat="1" applyBorder="1" applyAlignment="1">
      <alignment horizontal="center" vertical="center"/>
    </xf>
    <xf numFmtId="3" fontId="94" fillId="0" borderId="1" xfId="1" applyNumberFormat="1" applyFont="1" applyBorder="1" applyAlignment="1">
      <alignment horizontal="left" vertical="center"/>
    </xf>
    <xf numFmtId="3" fontId="68" fillId="0" borderId="1" xfId="1" applyNumberFormat="1" applyFont="1" applyBorder="1" applyAlignment="1">
      <alignment horizontal="center" vertical="center"/>
    </xf>
    <xf numFmtId="0" fontId="151" fillId="0" borderId="0" xfId="1" applyFont="1">
      <alignment vertical="center"/>
    </xf>
    <xf numFmtId="0" fontId="1" fillId="15" borderId="1" xfId="1" applyFill="1" applyBorder="1" applyAlignment="1">
      <alignment horizontal="center" vertical="center"/>
    </xf>
    <xf numFmtId="0" fontId="20" fillId="15" borderId="1" xfId="1" applyFont="1" applyFill="1" applyBorder="1" applyAlignment="1">
      <alignment horizontal="left" vertical="center"/>
    </xf>
    <xf numFmtId="0" fontId="1" fillId="15" borderId="27" xfId="1" applyFill="1" applyBorder="1" applyAlignment="1">
      <alignment horizontal="center" vertical="center"/>
    </xf>
    <xf numFmtId="49" fontId="20" fillId="15" borderId="1" xfId="1" applyNumberFormat="1" applyFont="1" applyFill="1" applyBorder="1">
      <alignment vertical="center"/>
    </xf>
    <xf numFmtId="0" fontId="1" fillId="15" borderId="49" xfId="1" applyFill="1" applyBorder="1" applyAlignment="1">
      <alignment horizontal="center" vertical="center"/>
    </xf>
    <xf numFmtId="0" fontId="1" fillId="15" borderId="14" xfId="1" applyFill="1" applyBorder="1" applyAlignment="1">
      <alignment horizontal="center" vertical="center"/>
    </xf>
    <xf numFmtId="3" fontId="1" fillId="0" borderId="0" xfId="1" applyNumberFormat="1" applyAlignment="1">
      <alignment horizontal="right" vertical="center"/>
    </xf>
    <xf numFmtId="0" fontId="1" fillId="0" borderId="1" xfId="1" applyBorder="1" applyAlignment="1"/>
    <xf numFmtId="3" fontId="1" fillId="3" borderId="1" xfId="1" applyNumberFormat="1" applyFill="1" applyBorder="1" applyAlignment="1">
      <alignment horizontal="right" vertical="center"/>
    </xf>
    <xf numFmtId="3" fontId="1" fillId="3" borderId="2" xfId="1" applyNumberFormat="1" applyFill="1" applyBorder="1" applyAlignment="1">
      <alignment horizontal="right" vertical="center"/>
    </xf>
    <xf numFmtId="0" fontId="11" fillId="3" borderId="1" xfId="1" applyFont="1" applyFill="1" applyBorder="1" applyAlignment="1">
      <alignment horizontal="center" vertical="center"/>
    </xf>
    <xf numFmtId="3" fontId="9" fillId="3" borderId="1" xfId="1" applyNumberFormat="1" applyFont="1" applyFill="1" applyBorder="1" applyAlignment="1">
      <alignment horizontal="right" vertical="center"/>
    </xf>
    <xf numFmtId="0" fontId="9" fillId="4" borderId="1" xfId="1" applyFont="1" applyFill="1" applyBorder="1" applyAlignment="1">
      <alignment horizontal="right" vertical="center"/>
    </xf>
    <xf numFmtId="3" fontId="1" fillId="4" borderId="1" xfId="1" applyNumberFormat="1" applyFill="1" applyBorder="1" applyAlignment="1">
      <alignment horizontal="right" vertical="center"/>
    </xf>
    <xf numFmtId="3" fontId="1" fillId="4" borderId="2" xfId="1" applyNumberFormat="1" applyFill="1" applyBorder="1" applyAlignment="1">
      <alignment horizontal="right" vertical="center"/>
    </xf>
    <xf numFmtId="0" fontId="1" fillId="3" borderId="1" xfId="1" applyFill="1" applyBorder="1" applyAlignment="1"/>
    <xf numFmtId="49" fontId="7" fillId="0" borderId="50" xfId="1" applyNumberFormat="1" applyFont="1" applyBorder="1">
      <alignment vertical="center"/>
    </xf>
    <xf numFmtId="176" fontId="1" fillId="0" borderId="14" xfId="2" applyNumberFormat="1" applyFont="1" applyBorder="1" applyAlignment="1">
      <alignment horizontal="center" vertical="center"/>
    </xf>
    <xf numFmtId="38" fontId="1" fillId="3" borderId="48" xfId="1" applyNumberFormat="1" applyFill="1" applyBorder="1" applyAlignment="1">
      <alignment horizontal="right" vertical="center"/>
    </xf>
    <xf numFmtId="0" fontId="146" fillId="0" borderId="0" xfId="1" applyFont="1">
      <alignment vertical="center"/>
    </xf>
    <xf numFmtId="38" fontId="1" fillId="0" borderId="48" xfId="1" applyNumberFormat="1" applyBorder="1" applyAlignment="1">
      <alignment horizontal="right" vertical="center"/>
    </xf>
    <xf numFmtId="3" fontId="1" fillId="0" borderId="1" xfId="1" applyNumberFormat="1" applyBorder="1" applyAlignment="1">
      <alignment horizontal="center" vertical="center"/>
    </xf>
    <xf numFmtId="0" fontId="82" fillId="0" borderId="1" xfId="1" applyFont="1" applyBorder="1" applyAlignment="1">
      <alignment horizontal="center" vertical="center"/>
    </xf>
    <xf numFmtId="178" fontId="11" fillId="0" borderId="1" xfId="1" applyNumberFormat="1" applyFont="1" applyBorder="1" applyAlignment="1">
      <alignment horizontal="center" vertical="center"/>
    </xf>
    <xf numFmtId="0" fontId="11" fillId="0" borderId="0" xfId="1" applyFont="1">
      <alignment vertical="center"/>
    </xf>
    <xf numFmtId="179" fontId="1" fillId="3" borderId="1" xfId="1" applyNumberFormat="1" applyFill="1" applyBorder="1">
      <alignment vertical="center"/>
    </xf>
    <xf numFmtId="0" fontId="11" fillId="3" borderId="0" xfId="1" applyFont="1" applyFill="1">
      <alignment vertical="center"/>
    </xf>
    <xf numFmtId="3" fontId="6" fillId="3" borderId="1" xfId="1" applyNumberFormat="1" applyFont="1" applyFill="1" applyBorder="1" applyAlignment="1">
      <alignment horizontal="center" vertical="center"/>
    </xf>
    <xf numFmtId="0" fontId="6" fillId="3" borderId="1" xfId="1" applyFont="1" applyFill="1" applyBorder="1">
      <alignment vertical="center"/>
    </xf>
    <xf numFmtId="179" fontId="1" fillId="3" borderId="1" xfId="1" applyNumberFormat="1" applyFill="1" applyBorder="1" applyAlignment="1">
      <alignment horizontal="center" vertical="center"/>
    </xf>
    <xf numFmtId="3" fontId="13" fillId="0" borderId="0" xfId="1" applyNumberFormat="1" applyFont="1" applyAlignment="1">
      <alignment horizontal="center" vertical="center"/>
    </xf>
    <xf numFmtId="3" fontId="1" fillId="0" borderId="1" xfId="1" applyNumberFormat="1" applyBorder="1" applyAlignment="1">
      <alignment horizontal="center" vertical="center" wrapText="1"/>
    </xf>
    <xf numFmtId="177" fontId="10" fillId="3" borderId="1" xfId="1" applyNumberFormat="1" applyFont="1" applyFill="1" applyBorder="1" applyAlignment="1">
      <alignment horizontal="right" vertical="center"/>
    </xf>
    <xf numFmtId="3" fontId="1" fillId="0" borderId="27" xfId="1" applyNumberFormat="1" applyBorder="1" applyAlignment="1">
      <alignment horizontal="center" vertical="center"/>
    </xf>
    <xf numFmtId="0" fontId="1" fillId="4" borderId="1" xfId="1" applyFill="1" applyBorder="1" applyAlignment="1">
      <alignment vertical="center" wrapText="1"/>
    </xf>
    <xf numFmtId="177" fontId="1" fillId="4" borderId="1" xfId="1" applyNumberFormat="1" applyFill="1" applyBorder="1" applyAlignment="1">
      <alignment horizontal="right" vertical="center"/>
    </xf>
    <xf numFmtId="177" fontId="10" fillId="4" borderId="1" xfId="1" applyNumberFormat="1" applyFont="1" applyFill="1" applyBorder="1" applyAlignment="1">
      <alignment horizontal="right" vertical="center"/>
    </xf>
    <xf numFmtId="3" fontId="1" fillId="21" borderId="1" xfId="1" applyNumberFormat="1" applyFill="1" applyBorder="1" applyAlignment="1">
      <alignment horizontal="center" vertical="center"/>
    </xf>
    <xf numFmtId="0" fontId="1" fillId="21" borderId="1" xfId="1" applyFill="1" applyBorder="1">
      <alignment vertical="center"/>
    </xf>
    <xf numFmtId="177" fontId="1" fillId="21" borderId="1" xfId="1" applyNumberFormat="1" applyFill="1" applyBorder="1">
      <alignment vertical="center"/>
    </xf>
    <xf numFmtId="0" fontId="82" fillId="21" borderId="1" xfId="1" applyFont="1" applyFill="1" applyBorder="1" applyAlignment="1">
      <alignment horizontal="center" vertical="center"/>
    </xf>
    <xf numFmtId="3" fontId="1" fillId="0" borderId="49" xfId="1" applyNumberFormat="1" applyBorder="1" applyAlignment="1">
      <alignment horizontal="center" vertical="center"/>
    </xf>
    <xf numFmtId="0" fontId="9" fillId="21" borderId="1" xfId="1" applyFont="1" applyFill="1" applyBorder="1" applyAlignment="1">
      <alignment horizontal="center" vertical="center"/>
    </xf>
    <xf numFmtId="49" fontId="1" fillId="21" borderId="1" xfId="1" applyNumberFormat="1" applyFill="1" applyBorder="1" applyAlignment="1">
      <alignment horizontal="left" vertical="center"/>
    </xf>
    <xf numFmtId="177" fontId="1" fillId="21" borderId="1" xfId="1" applyNumberFormat="1" applyFill="1" applyBorder="1" applyAlignment="1">
      <alignment horizontal="right" vertical="center"/>
    </xf>
    <xf numFmtId="0" fontId="82" fillId="3" borderId="1" xfId="1" applyFont="1" applyFill="1" applyBorder="1" applyAlignment="1">
      <alignment horizontal="center" vertical="center"/>
    </xf>
    <xf numFmtId="0" fontId="11" fillId="3" borderId="0" xfId="1" applyFont="1" applyFill="1" applyAlignment="1">
      <alignment horizontal="center" vertical="center"/>
    </xf>
    <xf numFmtId="0" fontId="1" fillId="21" borderId="1" xfId="1" applyFill="1" applyBorder="1" applyAlignment="1">
      <alignment horizontal="left" vertical="center"/>
    </xf>
    <xf numFmtId="0" fontId="142" fillId="0" borderId="1" xfId="1" applyFont="1" applyBorder="1">
      <alignment vertical="center"/>
    </xf>
    <xf numFmtId="3" fontId="11" fillId="0" borderId="27" xfId="1" applyNumberFormat="1" applyFont="1" applyBorder="1" applyAlignment="1">
      <alignment horizontal="center" vertical="center" wrapText="1"/>
    </xf>
    <xf numFmtId="3" fontId="11" fillId="0" borderId="14" xfId="1" applyNumberFormat="1" applyFont="1" applyBorder="1" applyAlignment="1">
      <alignment horizontal="center" vertical="center"/>
    </xf>
    <xf numFmtId="3" fontId="7" fillId="3" borderId="1" xfId="1" applyNumberFormat="1" applyFont="1" applyFill="1" applyBorder="1" applyAlignment="1">
      <alignment horizontal="center" vertical="center"/>
    </xf>
    <xf numFmtId="0" fontId="1" fillId="4" borderId="1" xfId="1" applyFill="1" applyBorder="1" applyAlignment="1"/>
    <xf numFmtId="0" fontId="2" fillId="2" borderId="2" xfId="1" applyFont="1" applyFill="1" applyBorder="1" applyAlignment="1">
      <alignment horizontal="center" vertical="center"/>
    </xf>
    <xf numFmtId="0" fontId="2" fillId="2" borderId="3" xfId="1" applyFont="1" applyFill="1" applyBorder="1" applyAlignment="1">
      <alignment horizontal="center" vertical="center"/>
    </xf>
    <xf numFmtId="0" fontId="2" fillId="2" borderId="4" xfId="1" applyFont="1" applyFill="1" applyBorder="1" applyAlignment="1">
      <alignment horizontal="center" vertical="center"/>
    </xf>
    <xf numFmtId="0" fontId="10" fillId="0" borderId="27" xfId="2" applyBorder="1" applyAlignment="1">
      <alignment horizontal="left" vertical="center"/>
    </xf>
    <xf numFmtId="3" fontId="82" fillId="0" borderId="1" xfId="1" applyNumberFormat="1" applyFont="1" applyBorder="1" applyAlignment="1">
      <alignment horizontal="center" vertical="center"/>
    </xf>
    <xf numFmtId="0" fontId="84" fillId="0" borderId="1" xfId="1" applyFont="1" applyBorder="1" applyAlignment="1">
      <alignment horizontal="center" vertical="center"/>
    </xf>
    <xf numFmtId="177" fontId="10" fillId="4" borderId="1" xfId="2" applyNumberFormat="1" applyFill="1" applyBorder="1" applyAlignment="1">
      <alignment vertical="center"/>
    </xf>
    <xf numFmtId="177" fontId="7" fillId="4" borderId="1" xfId="1" applyNumberFormat="1" applyFont="1" applyFill="1" applyBorder="1">
      <alignment vertical="center"/>
    </xf>
    <xf numFmtId="180" fontId="1" fillId="0" borderId="4" xfId="1" applyNumberFormat="1" applyBorder="1" applyAlignment="1">
      <alignment horizontal="center" vertical="center"/>
    </xf>
    <xf numFmtId="3" fontId="11" fillId="0" borderId="14" xfId="1" applyNumberFormat="1" applyFont="1" applyBorder="1" applyAlignment="1">
      <alignment horizontal="center" vertical="center"/>
    </xf>
    <xf numFmtId="0" fontId="6" fillId="0" borderId="14" xfId="1" applyFont="1" applyBorder="1">
      <alignment vertical="center"/>
    </xf>
    <xf numFmtId="0" fontId="152" fillId="2" borderId="1" xfId="0" applyFont="1" applyFill="1" applyBorder="1" applyAlignment="1">
      <alignment horizontal="center" vertical="center"/>
    </xf>
    <xf numFmtId="0" fontId="152" fillId="0" borderId="1" xfId="0" applyFont="1" applyBorder="1" applyAlignment="1">
      <alignment horizontal="center" vertical="center"/>
    </xf>
    <xf numFmtId="176" fontId="18" fillId="0" borderId="0" xfId="0" applyNumberFormat="1" applyFont="1" applyAlignment="1">
      <alignment horizontal="right" vertical="center"/>
    </xf>
    <xf numFmtId="0" fontId="152" fillId="2" borderId="2" xfId="0" applyFont="1" applyFill="1" applyBorder="1" applyAlignment="1">
      <alignment horizontal="center" vertical="center"/>
    </xf>
    <xf numFmtId="0" fontId="152" fillId="2" borderId="3" xfId="0" applyFont="1" applyFill="1" applyBorder="1" applyAlignment="1">
      <alignment horizontal="center" vertical="center"/>
    </xf>
    <xf numFmtId="0" fontId="152" fillId="2" borderId="4" xfId="0" applyFont="1" applyFill="1" applyBorder="1" applyAlignment="1">
      <alignment horizontal="center" vertical="center"/>
    </xf>
    <xf numFmtId="177" fontId="152" fillId="0" borderId="1" xfId="0" applyNumberFormat="1" applyFont="1" applyBorder="1" applyAlignment="1">
      <alignment horizontal="center" vertical="center"/>
    </xf>
    <xf numFmtId="0" fontId="18" fillId="0" borderId="0" xfId="0" applyFont="1" applyAlignment="1">
      <alignment horizontal="center" vertical="center"/>
    </xf>
    <xf numFmtId="0" fontId="18" fillId="0" borderId="0" xfId="0" applyFont="1" applyAlignment="1">
      <alignment horizontal="right" vertical="center"/>
    </xf>
    <xf numFmtId="0" fontId="18" fillId="0" borderId="0" xfId="0" applyFont="1">
      <alignment vertical="center"/>
    </xf>
    <xf numFmtId="179" fontId="18" fillId="0" borderId="0" xfId="0" applyNumberFormat="1" applyFont="1" applyAlignment="1">
      <alignment horizontal="right" vertical="center"/>
    </xf>
    <xf numFmtId="178" fontId="18" fillId="0" borderId="0" xfId="0" applyNumberFormat="1" applyFont="1" applyAlignment="1">
      <alignment horizontal="center" vertical="center"/>
    </xf>
    <xf numFmtId="177" fontId="18" fillId="0" borderId="0" xfId="0" applyNumberFormat="1" applyFont="1">
      <alignment vertical="center"/>
    </xf>
    <xf numFmtId="177" fontId="18" fillId="0" borderId="0" xfId="0" applyNumberFormat="1" applyFont="1" applyAlignment="1">
      <alignment horizontal="center" vertical="center"/>
    </xf>
    <xf numFmtId="179" fontId="18" fillId="0" borderId="0" xfId="0" applyNumberFormat="1" applyFont="1">
      <alignment vertical="center"/>
    </xf>
    <xf numFmtId="179" fontId="152" fillId="0" borderId="1" xfId="0" applyNumberFormat="1" applyFont="1" applyBorder="1" applyAlignment="1">
      <alignment horizontal="center" vertical="center"/>
    </xf>
    <xf numFmtId="3" fontId="7" fillId="0" borderId="27" xfId="0" applyNumberFormat="1" applyFont="1" applyBorder="1" applyAlignment="1">
      <alignment horizontal="center" vertical="center"/>
    </xf>
    <xf numFmtId="3" fontId="18" fillId="0" borderId="27" xfId="0" applyNumberFormat="1" applyFont="1" applyBorder="1" applyAlignment="1">
      <alignment horizontal="center" vertical="center"/>
    </xf>
    <xf numFmtId="0" fontId="18" fillId="0" borderId="27" xfId="0" applyFont="1" applyBorder="1" applyAlignment="1">
      <alignment horizontal="center" vertical="center"/>
    </xf>
    <xf numFmtId="176" fontId="18" fillId="0" borderId="27" xfId="0" applyNumberFormat="1" applyFont="1" applyBorder="1" applyAlignment="1">
      <alignment horizontal="center" vertical="center"/>
    </xf>
    <xf numFmtId="177" fontId="18" fillId="0" borderId="27" xfId="0" applyNumberFormat="1" applyFont="1" applyBorder="1" applyAlignment="1">
      <alignment horizontal="center" vertical="center"/>
    </xf>
    <xf numFmtId="177" fontId="18" fillId="0" borderId="7" xfId="0" applyNumberFormat="1" applyFont="1" applyBorder="1" applyAlignment="1">
      <alignment horizontal="center" vertical="center"/>
    </xf>
    <xf numFmtId="0" fontId="7" fillId="0" borderId="7" xfId="0" applyFont="1" applyBorder="1" applyAlignment="1">
      <alignment horizontal="center" vertical="center"/>
    </xf>
    <xf numFmtId="0" fontId="7" fillId="0" borderId="27" xfId="0" applyFont="1" applyBorder="1" applyAlignment="1">
      <alignment horizontal="center" vertical="center"/>
    </xf>
    <xf numFmtId="179" fontId="7" fillId="0" borderId="27" xfId="0" applyNumberFormat="1" applyFont="1" applyBorder="1" applyAlignment="1">
      <alignment horizontal="center" vertical="center"/>
    </xf>
    <xf numFmtId="178" fontId="7" fillId="0" borderId="27" xfId="0" applyNumberFormat="1" applyFont="1" applyBorder="1" applyAlignment="1">
      <alignment horizontal="center" vertical="center"/>
    </xf>
    <xf numFmtId="0" fontId="0" fillId="0" borderId="1" xfId="0" applyBorder="1" applyAlignment="1">
      <alignment horizontal="center"/>
    </xf>
    <xf numFmtId="0" fontId="0" fillId="0" borderId="1" xfId="0" applyBorder="1" applyAlignment="1"/>
    <xf numFmtId="0" fontId="0" fillId="0" borderId="1" xfId="0" applyBorder="1" applyAlignment="1">
      <alignment horizontal="right"/>
    </xf>
    <xf numFmtId="177" fontId="0" fillId="0" borderId="1" xfId="0" applyNumberFormat="1" applyBorder="1" applyAlignment="1">
      <alignment horizontal="right"/>
    </xf>
    <xf numFmtId="0" fontId="0" fillId="0" borderId="1" xfId="0" applyBorder="1">
      <alignment vertical="center"/>
    </xf>
    <xf numFmtId="0" fontId="6" fillId="0" borderId="1" xfId="0" applyFont="1" applyBorder="1" applyAlignment="1">
      <alignment horizontal="center" vertical="center"/>
    </xf>
    <xf numFmtId="3" fontId="7" fillId="0" borderId="1" xfId="0" applyNumberFormat="1" applyFont="1" applyBorder="1">
      <alignment vertical="center"/>
    </xf>
    <xf numFmtId="180" fontId="0" fillId="0" borderId="1" xfId="0" applyNumberFormat="1" applyBorder="1" applyAlignment="1">
      <alignment horizontal="right" vertical="center"/>
    </xf>
    <xf numFmtId="17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77" fontId="0" fillId="0" borderId="1" xfId="0" applyNumberFormat="1" applyBorder="1" applyAlignment="1">
      <alignment horizontal="right" vertical="center"/>
    </xf>
    <xf numFmtId="0" fontId="7" fillId="0" borderId="1" xfId="0" applyFont="1" applyBorder="1" applyAlignment="1">
      <alignment horizontal="center" vertical="center"/>
    </xf>
    <xf numFmtId="0" fontId="1" fillId="0" borderId="1" xfId="0" applyFont="1" applyBorder="1" applyAlignment="1"/>
    <xf numFmtId="177" fontId="7" fillId="0" borderId="1" xfId="0" applyNumberFormat="1" applyFont="1" applyBorder="1">
      <alignment vertical="center"/>
    </xf>
    <xf numFmtId="177" fontId="0" fillId="0" borderId="1" xfId="0" applyNumberFormat="1" applyBorder="1">
      <alignment vertical="center"/>
    </xf>
    <xf numFmtId="3" fontId="20" fillId="0" borderId="1" xfId="0" applyNumberFormat="1" applyFont="1" applyBorder="1" applyAlignment="1">
      <alignment horizontal="center" vertical="center"/>
    </xf>
    <xf numFmtId="56" fontId="7" fillId="0" borderId="1" xfId="0" applyNumberFormat="1" applyFont="1" applyBorder="1" applyAlignment="1">
      <alignment horizontal="right" vertical="center"/>
    </xf>
    <xf numFmtId="0" fontId="7" fillId="0" borderId="1" xfId="0" applyFont="1" applyBorder="1">
      <alignment vertical="center"/>
    </xf>
    <xf numFmtId="0" fontId="7" fillId="0" borderId="1" xfId="0" applyFont="1" applyBorder="1" applyAlignment="1">
      <alignment horizontal="right" vertical="center"/>
    </xf>
    <xf numFmtId="0" fontId="7" fillId="0" borderId="0" xfId="0" applyFont="1">
      <alignment vertical="center"/>
    </xf>
    <xf numFmtId="0" fontId="1" fillId="0" borderId="1" xfId="1" applyBorder="1" applyAlignment="1">
      <alignment horizontal="left" vertical="center"/>
    </xf>
    <xf numFmtId="3" fontId="1" fillId="5" borderId="27" xfId="1" applyNumberFormat="1" applyFill="1" applyBorder="1" applyAlignment="1">
      <alignment horizontal="center" vertical="center" wrapText="1"/>
    </xf>
    <xf numFmtId="3" fontId="1" fillId="5" borderId="49" xfId="1" applyNumberFormat="1" applyFill="1" applyBorder="1" applyAlignment="1">
      <alignment horizontal="center" vertical="center" wrapText="1"/>
    </xf>
    <xf numFmtId="3" fontId="1" fillId="5" borderId="14" xfId="1" applyNumberFormat="1" applyFill="1" applyBorder="1" applyAlignment="1">
      <alignment horizontal="center" vertical="center" wrapText="1"/>
    </xf>
    <xf numFmtId="3" fontId="1" fillId="5" borderId="27" xfId="1" applyNumberFormat="1" applyFill="1" applyBorder="1" applyAlignment="1">
      <alignment horizontal="center" vertical="center"/>
    </xf>
    <xf numFmtId="3" fontId="1" fillId="5" borderId="49" xfId="1" applyNumberFormat="1" applyFill="1" applyBorder="1" applyAlignment="1">
      <alignment horizontal="center" vertical="center"/>
    </xf>
    <xf numFmtId="3" fontId="1" fillId="5" borderId="14" xfId="1" applyNumberFormat="1" applyFill="1" applyBorder="1" applyAlignment="1">
      <alignment horizontal="center" vertical="center"/>
    </xf>
    <xf numFmtId="0" fontId="1" fillId="0" borderId="1" xfId="1" applyBorder="1" applyAlignment="1">
      <alignment horizontal="center" vertical="center" wrapText="1"/>
    </xf>
    <xf numFmtId="0" fontId="1" fillId="4" borderId="1" xfId="1" applyFill="1" applyBorder="1" applyAlignment="1">
      <alignment horizontal="right" vertical="center"/>
    </xf>
    <xf numFmtId="180" fontId="1" fillId="4" borderId="1" xfId="1" applyNumberFormat="1" applyFill="1" applyBorder="1">
      <alignment vertical="center"/>
    </xf>
    <xf numFmtId="0" fontId="1" fillId="4" borderId="0" xfId="1" applyFill="1">
      <alignment vertical="center"/>
    </xf>
    <xf numFmtId="0" fontId="1" fillId="3" borderId="1" xfId="1" applyFill="1" applyBorder="1" applyAlignment="1">
      <alignment vertical="center" wrapText="1"/>
    </xf>
    <xf numFmtId="178" fontId="6" fillId="0" borderId="1" xfId="1" applyNumberFormat="1" applyFont="1" applyBorder="1" applyAlignment="1">
      <alignment horizontal="center" vertical="center"/>
    </xf>
    <xf numFmtId="0" fontId="54" fillId="0" borderId="1" xfId="1" applyFont="1" applyBorder="1">
      <alignment vertical="center"/>
    </xf>
    <xf numFmtId="0" fontId="94" fillId="3" borderId="0" xfId="1" applyFont="1" applyFill="1">
      <alignment vertical="center"/>
    </xf>
    <xf numFmtId="186" fontId="1" fillId="0" borderId="1" xfId="1" applyNumberFormat="1" applyBorder="1" applyAlignment="1">
      <alignment horizontal="center" vertical="center"/>
    </xf>
    <xf numFmtId="186" fontId="1" fillId="0" borderId="0" xfId="1" applyNumberFormat="1">
      <alignment vertical="center"/>
    </xf>
    <xf numFmtId="3" fontId="1" fillId="3" borderId="1" xfId="1" applyNumberFormat="1" applyFill="1" applyBorder="1" applyAlignment="1">
      <alignment horizontal="center" vertical="center" wrapText="1"/>
    </xf>
    <xf numFmtId="56" fontId="13" fillId="3" borderId="1" xfId="1" applyNumberFormat="1" applyFont="1" applyFill="1" applyBorder="1" applyAlignment="1">
      <alignment horizontal="center" vertical="center"/>
    </xf>
    <xf numFmtId="3" fontId="1" fillId="3" borderId="1" xfId="1" applyNumberFormat="1" applyFill="1" applyBorder="1" applyAlignment="1">
      <alignment horizontal="center" vertical="center"/>
    </xf>
    <xf numFmtId="49" fontId="20" fillId="3" borderId="1" xfId="1" applyNumberFormat="1" applyFont="1" applyFill="1" applyBorder="1">
      <alignment vertical="center"/>
    </xf>
    <xf numFmtId="3" fontId="1" fillId="3" borderId="27" xfId="1" applyNumberFormat="1" applyFill="1" applyBorder="1" applyAlignment="1">
      <alignment horizontal="center" vertical="center"/>
    </xf>
    <xf numFmtId="3" fontId="1" fillId="3" borderId="49" xfId="1" applyNumberFormat="1" applyFill="1" applyBorder="1" applyAlignment="1">
      <alignment horizontal="center" vertical="center"/>
    </xf>
    <xf numFmtId="3" fontId="1" fillId="3" borderId="14" xfId="1" applyNumberFormat="1" applyFill="1" applyBorder="1" applyAlignment="1">
      <alignment horizontal="center" vertical="center"/>
    </xf>
    <xf numFmtId="3" fontId="1" fillId="3" borderId="27" xfId="1" applyNumberFormat="1" applyFill="1" applyBorder="1" applyAlignment="1">
      <alignment horizontal="center" vertical="center" wrapText="1"/>
    </xf>
    <xf numFmtId="3" fontId="1" fillId="3" borderId="49" xfId="1" applyNumberFormat="1" applyFill="1" applyBorder="1" applyAlignment="1">
      <alignment horizontal="center" vertical="center"/>
    </xf>
    <xf numFmtId="56" fontId="11" fillId="4" borderId="1" xfId="1" applyNumberFormat="1" applyFont="1" applyFill="1" applyBorder="1" applyAlignment="1">
      <alignment horizontal="center" vertical="center"/>
    </xf>
    <xf numFmtId="3" fontId="11" fillId="4" borderId="1" xfId="1" applyNumberFormat="1" applyFont="1" applyFill="1" applyBorder="1" applyAlignment="1">
      <alignment horizontal="center" vertical="center"/>
    </xf>
    <xf numFmtId="3" fontId="7" fillId="4" borderId="1" xfId="1" applyNumberFormat="1" applyFont="1" applyFill="1" applyBorder="1" applyAlignment="1">
      <alignment horizontal="center" vertical="center"/>
    </xf>
    <xf numFmtId="177" fontId="1" fillId="4" borderId="2" xfId="1" applyNumberFormat="1" applyFill="1" applyBorder="1">
      <alignment vertical="center"/>
    </xf>
    <xf numFmtId="3" fontId="11" fillId="4" borderId="27" xfId="1" applyNumberFormat="1" applyFont="1" applyFill="1" applyBorder="1" applyAlignment="1">
      <alignment horizontal="center" vertical="center" wrapText="1"/>
    </xf>
    <xf numFmtId="0" fontId="1" fillId="4" borderId="1" xfId="1" applyFill="1" applyBorder="1" applyAlignment="1">
      <alignment horizontal="left" vertical="center" wrapText="1"/>
    </xf>
    <xf numFmtId="3" fontId="11" fillId="4" borderId="49" xfId="1" applyNumberFormat="1" applyFont="1" applyFill="1" applyBorder="1" applyAlignment="1">
      <alignment horizontal="center" vertical="center"/>
    </xf>
    <xf numFmtId="3" fontId="11" fillId="4" borderId="14" xfId="1" applyNumberFormat="1" applyFont="1" applyFill="1" applyBorder="1" applyAlignment="1">
      <alignment horizontal="center" vertical="center"/>
    </xf>
    <xf numFmtId="0" fontId="112" fillId="0" borderId="0" xfId="1" applyFont="1">
      <alignment vertical="center"/>
    </xf>
    <xf numFmtId="0" fontId="112" fillId="0" borderId="0" xfId="1" applyFont="1" applyAlignment="1">
      <alignment horizontal="right" vertical="center"/>
    </xf>
    <xf numFmtId="0" fontId="153" fillId="0" borderId="0" xfId="1" applyFont="1">
      <alignment vertical="center"/>
    </xf>
    <xf numFmtId="0" fontId="112" fillId="0" borderId="27" xfId="1" applyFont="1" applyBorder="1" applyAlignment="1">
      <alignment horizontal="center" vertical="center"/>
    </xf>
    <xf numFmtId="0" fontId="112" fillId="0" borderId="1" xfId="1" applyFont="1" applyBorder="1" applyAlignment="1">
      <alignment horizontal="center" vertical="center"/>
    </xf>
    <xf numFmtId="0" fontId="112" fillId="0" borderId="1" xfId="1" applyFont="1" applyBorder="1" applyAlignment="1">
      <alignment vertical="center" wrapText="1"/>
    </xf>
    <xf numFmtId="176" fontId="10" fillId="0" borderId="1" xfId="1" applyNumberFormat="1" applyFont="1" applyBorder="1" applyAlignment="1">
      <alignment horizontal="right" vertical="center"/>
    </xf>
    <xf numFmtId="177" fontId="10" fillId="0" borderId="0" xfId="1" applyNumberFormat="1" applyFont="1">
      <alignment vertical="center"/>
    </xf>
    <xf numFmtId="0" fontId="6" fillId="3" borderId="0" xfId="1" applyFont="1" applyFill="1" applyAlignment="1">
      <alignment horizontal="center" vertical="center"/>
    </xf>
    <xf numFmtId="177" fontId="9" fillId="3" borderId="1" xfId="1" applyNumberFormat="1" applyFont="1" applyFill="1" applyBorder="1" applyAlignment="1"/>
    <xf numFmtId="3" fontId="1" fillId="14" borderId="27" xfId="1" applyNumberFormat="1" applyFill="1" applyBorder="1" applyAlignment="1">
      <alignment horizontal="center" vertical="center" wrapText="1"/>
    </xf>
    <xf numFmtId="0" fontId="1" fillId="14" borderId="1" xfId="1" applyFill="1" applyBorder="1" applyAlignment="1">
      <alignment horizontal="right" vertical="center"/>
    </xf>
    <xf numFmtId="177" fontId="10" fillId="14" borderId="1" xfId="1" applyNumberFormat="1" applyFont="1" applyFill="1" applyBorder="1" applyAlignment="1">
      <alignment horizontal="right" vertical="center"/>
    </xf>
    <xf numFmtId="180" fontId="1" fillId="14" borderId="1" xfId="1" applyNumberFormat="1" applyFill="1" applyBorder="1" applyAlignment="1">
      <alignment horizontal="center" vertical="center"/>
    </xf>
    <xf numFmtId="56" fontId="1" fillId="14" borderId="1" xfId="1" applyNumberFormat="1" applyFill="1" applyBorder="1" applyAlignment="1">
      <alignment horizontal="center" vertical="center"/>
    </xf>
    <xf numFmtId="178" fontId="1" fillId="14" borderId="1" xfId="1" applyNumberFormat="1" applyFill="1" applyBorder="1" applyAlignment="1">
      <alignment horizontal="center" vertical="center"/>
    </xf>
    <xf numFmtId="3" fontId="1" fillId="14" borderId="49" xfId="1" applyNumberFormat="1" applyFill="1" applyBorder="1" applyAlignment="1">
      <alignment horizontal="center" vertical="center" wrapText="1"/>
    </xf>
    <xf numFmtId="177" fontId="1" fillId="14" borderId="1" xfId="1" applyNumberFormat="1" applyFill="1" applyBorder="1" applyAlignment="1">
      <alignment horizontal="right" vertical="center"/>
    </xf>
    <xf numFmtId="177" fontId="9" fillId="14" borderId="1" xfId="1" applyNumberFormat="1" applyFont="1" applyFill="1" applyBorder="1" applyAlignment="1"/>
    <xf numFmtId="3" fontId="1" fillId="14" borderId="14" xfId="1" applyNumberFormat="1" applyFill="1" applyBorder="1" applyAlignment="1">
      <alignment horizontal="center" vertical="center" wrapText="1"/>
    </xf>
    <xf numFmtId="3" fontId="11" fillId="0" borderId="1" xfId="1" applyNumberFormat="1" applyFont="1" applyBorder="1" applyAlignment="1">
      <alignment horizontal="center" vertical="center" wrapText="1"/>
    </xf>
    <xf numFmtId="3" fontId="11" fillId="0" borderId="1" xfId="1" applyNumberFormat="1" applyFont="1" applyBorder="1" applyAlignment="1">
      <alignment horizontal="center" vertical="center"/>
    </xf>
    <xf numFmtId="0" fontId="5" fillId="2" borderId="1" xfId="1" applyFont="1" applyFill="1" applyBorder="1" applyAlignment="1">
      <alignment horizontal="center" vertical="center"/>
    </xf>
    <xf numFmtId="0" fontId="127" fillId="0" borderId="1" xfId="1" applyFont="1" applyBorder="1" applyAlignment="1">
      <alignment horizontal="center" vertical="center"/>
    </xf>
    <xf numFmtId="0" fontId="7" fillId="0" borderId="0" xfId="1" applyFont="1">
      <alignment vertical="center"/>
    </xf>
    <xf numFmtId="177" fontId="5" fillId="0" borderId="1" xfId="1" applyNumberFormat="1" applyFont="1" applyBorder="1" applyAlignment="1">
      <alignment horizontal="center" vertical="center"/>
    </xf>
    <xf numFmtId="0" fontId="7" fillId="0" borderId="0" xfId="1" applyFont="1" applyAlignment="1">
      <alignment horizontal="center" vertical="center"/>
    </xf>
    <xf numFmtId="0" fontId="7" fillId="0" borderId="0" xfId="1" applyFont="1" applyAlignment="1">
      <alignment horizontal="right" vertical="center"/>
    </xf>
    <xf numFmtId="179" fontId="7" fillId="0" borderId="0" xfId="1" applyNumberFormat="1" applyFont="1">
      <alignment vertical="center"/>
    </xf>
    <xf numFmtId="177" fontId="36" fillId="0" borderId="1" xfId="1" applyNumberFormat="1" applyFont="1" applyBorder="1" applyAlignment="1">
      <alignment horizontal="center" vertical="center" wrapText="1"/>
    </xf>
    <xf numFmtId="179" fontId="127" fillId="0" borderId="1" xfId="1" applyNumberFormat="1" applyFont="1" applyBorder="1" applyAlignment="1">
      <alignment horizontal="center" vertical="center"/>
    </xf>
    <xf numFmtId="179" fontId="7" fillId="0" borderId="1" xfId="1" applyNumberFormat="1" applyFont="1" applyBorder="1" applyAlignment="1">
      <alignment horizontal="center" vertical="center"/>
    </xf>
    <xf numFmtId="0" fontId="1" fillId="0" borderId="27" xfId="1" applyBorder="1" applyAlignment="1">
      <alignment horizontal="left" vertical="center"/>
    </xf>
    <xf numFmtId="0" fontId="20" fillId="0" borderId="1" xfId="1" applyFont="1" applyBorder="1" applyAlignment="1">
      <alignment horizontal="center" vertical="center" shrinkToFit="1"/>
    </xf>
    <xf numFmtId="180" fontId="20" fillId="0" borderId="1" xfId="1" applyNumberFormat="1" applyFont="1" applyBorder="1" applyAlignment="1">
      <alignment horizontal="center" vertical="center"/>
    </xf>
    <xf numFmtId="179" fontId="20" fillId="0" borderId="1" xfId="1" applyNumberFormat="1" applyFont="1" applyBorder="1" applyAlignment="1">
      <alignment horizontal="center" vertical="center"/>
    </xf>
    <xf numFmtId="179" fontId="20" fillId="0" borderId="1" xfId="1" applyNumberFormat="1" applyFont="1" applyBorder="1" applyAlignment="1">
      <alignment horizontal="right" vertical="center"/>
    </xf>
    <xf numFmtId="178" fontId="20" fillId="0" borderId="1" xfId="1" applyNumberFormat="1" applyFont="1" applyBorder="1" applyAlignment="1">
      <alignment horizontal="center" vertical="center"/>
    </xf>
    <xf numFmtId="178" fontId="7" fillId="0" borderId="1" xfId="1" applyNumberFormat="1" applyFont="1" applyBorder="1" applyAlignment="1">
      <alignment horizontal="center" vertical="center"/>
    </xf>
    <xf numFmtId="0" fontId="1" fillId="0" borderId="14" xfId="1" applyBorder="1" applyAlignment="1">
      <alignment horizontal="left" vertical="center"/>
    </xf>
    <xf numFmtId="3" fontId="7" fillId="0" borderId="0" xfId="1" applyNumberFormat="1" applyFont="1" applyAlignment="1">
      <alignment horizontal="center" vertical="center"/>
    </xf>
    <xf numFmtId="0" fontId="7" fillId="0" borderId="0" xfId="1" applyFont="1" applyAlignment="1">
      <alignment horizontal="center" vertical="center" shrinkToFit="1"/>
    </xf>
    <xf numFmtId="177" fontId="7" fillId="0" borderId="0" xfId="1" applyNumberFormat="1" applyFont="1" applyAlignment="1">
      <alignment horizontal="right" vertical="center"/>
    </xf>
    <xf numFmtId="177" fontId="7" fillId="0" borderId="0" xfId="1" applyNumberFormat="1" applyFont="1">
      <alignment vertical="center"/>
    </xf>
    <xf numFmtId="56" fontId="7" fillId="0" borderId="0" xfId="1" applyNumberFormat="1" applyFont="1" applyAlignment="1">
      <alignment horizontal="center" vertical="center"/>
    </xf>
    <xf numFmtId="179" fontId="7" fillId="0" borderId="0" xfId="1" applyNumberFormat="1" applyFont="1" applyAlignment="1">
      <alignment horizontal="right" vertical="center"/>
    </xf>
    <xf numFmtId="178" fontId="7" fillId="0" borderId="0" xfId="1" applyNumberFormat="1" applyFont="1" applyAlignment="1">
      <alignment horizontal="center" vertical="center"/>
    </xf>
    <xf numFmtId="179" fontId="7" fillId="0" borderId="0" xfId="1" applyNumberFormat="1" applyFont="1" applyAlignment="1">
      <alignment horizontal="center" vertical="center"/>
    </xf>
    <xf numFmtId="177" fontId="7" fillId="0" borderId="0" xfId="1" applyNumberFormat="1" applyFont="1" applyAlignment="1"/>
    <xf numFmtId="0" fontId="36" fillId="0" borderId="0" xfId="1" applyFont="1" applyAlignment="1">
      <alignment horizontal="center" vertical="center"/>
    </xf>
    <xf numFmtId="177" fontId="7" fillId="0" borderId="49" xfId="1" applyNumberFormat="1" applyFont="1" applyBorder="1">
      <alignment vertical="center"/>
    </xf>
    <xf numFmtId="0" fontId="1" fillId="0" borderId="5" xfId="1" applyBorder="1" applyAlignment="1">
      <alignment horizontal="center" vertical="center" wrapText="1"/>
    </xf>
    <xf numFmtId="178" fontId="1" fillId="20" borderId="1" xfId="1" applyNumberFormat="1" applyFill="1" applyBorder="1" applyAlignment="1">
      <alignment horizontal="center" vertical="center" wrapText="1"/>
    </xf>
    <xf numFmtId="177" fontId="9" fillId="3" borderId="1" xfId="1" applyNumberFormat="1" applyFont="1" applyFill="1" applyBorder="1">
      <alignment vertical="center"/>
    </xf>
    <xf numFmtId="178" fontId="84" fillId="13" borderId="1" xfId="1" applyNumberFormat="1" applyFont="1" applyFill="1" applyBorder="1" applyAlignment="1">
      <alignment horizontal="center" vertical="center"/>
    </xf>
    <xf numFmtId="0" fontId="154" fillId="0" borderId="1" xfId="1" applyFont="1" applyBorder="1">
      <alignment vertical="center"/>
    </xf>
    <xf numFmtId="177" fontId="144" fillId="0" borderId="1" xfId="1" applyNumberFormat="1" applyFont="1" applyBorder="1">
      <alignment vertical="center"/>
    </xf>
    <xf numFmtId="184" fontId="9" fillId="0" borderId="1" xfId="1" applyNumberFormat="1" applyFont="1" applyBorder="1">
      <alignment vertical="center"/>
    </xf>
    <xf numFmtId="0" fontId="5" fillId="0" borderId="0" xfId="1" applyFont="1" applyAlignment="1">
      <alignment horizontal="center" vertical="center"/>
    </xf>
    <xf numFmtId="0" fontId="5" fillId="2" borderId="3" xfId="1" applyFont="1" applyFill="1" applyBorder="1" applyAlignment="1">
      <alignment horizontal="center" vertical="center"/>
    </xf>
    <xf numFmtId="0" fontId="155" fillId="0" borderId="0" xfId="1" applyFont="1" applyAlignment="1">
      <alignment horizontal="center" vertical="center"/>
    </xf>
    <xf numFmtId="38" fontId="129" fillId="0" borderId="0" xfId="1" applyNumberFormat="1" applyFont="1">
      <alignment vertical="center"/>
    </xf>
    <xf numFmtId="0" fontId="129" fillId="0" borderId="0" xfId="1" applyFont="1" applyAlignment="1">
      <alignment horizontal="center" vertical="center"/>
    </xf>
    <xf numFmtId="38" fontId="129" fillId="3" borderId="0" xfId="1" applyNumberFormat="1" applyFont="1" applyFill="1" applyAlignment="1">
      <alignment horizontal="center" vertical="center"/>
    </xf>
    <xf numFmtId="178" fontId="6" fillId="0" borderId="0" xfId="1" applyNumberFormat="1" applyFont="1" applyAlignment="1">
      <alignment horizontal="center" vertical="center"/>
    </xf>
    <xf numFmtId="0" fontId="106" fillId="0" borderId="1" xfId="1" applyFont="1" applyBorder="1" applyAlignment="1">
      <alignment horizontal="left" vertical="center"/>
    </xf>
    <xf numFmtId="0" fontId="80" fillId="0" borderId="1" xfId="1" applyFont="1" applyBorder="1">
      <alignment vertical="center"/>
    </xf>
    <xf numFmtId="184" fontId="1" fillId="3" borderId="1" xfId="1" applyNumberFormat="1" applyFill="1" applyBorder="1">
      <alignment vertical="center"/>
    </xf>
    <xf numFmtId="0" fontId="112" fillId="0" borderId="1" xfId="1" applyFont="1" applyBorder="1" applyAlignment="1">
      <alignment horizontal="right" vertical="center"/>
    </xf>
    <xf numFmtId="3" fontId="94" fillId="3" borderId="1" xfId="1" applyNumberFormat="1" applyFont="1" applyFill="1" applyBorder="1" applyAlignment="1">
      <alignment horizontal="center" vertical="center"/>
    </xf>
    <xf numFmtId="0" fontId="6" fillId="0" borderId="2" xfId="1" applyFont="1" applyBorder="1" applyAlignment="1">
      <alignment horizontal="right" vertical="center"/>
    </xf>
    <xf numFmtId="0" fontId="156" fillId="0" borderId="1" xfId="1" applyFont="1" applyBorder="1">
      <alignment vertical="center"/>
    </xf>
    <xf numFmtId="0" fontId="94" fillId="0" borderId="0" xfId="1" applyFont="1">
      <alignment vertical="center"/>
    </xf>
    <xf numFmtId="0" fontId="94" fillId="0" borderId="0" xfId="1" applyFont="1" applyAlignment="1">
      <alignment horizontal="center" vertical="center"/>
    </xf>
    <xf numFmtId="180" fontId="94" fillId="0" borderId="1" xfId="1" applyNumberFormat="1" applyFont="1" applyBorder="1" applyAlignment="1">
      <alignment horizontal="center" vertical="center"/>
    </xf>
    <xf numFmtId="0" fontId="94" fillId="3" borderId="0" xfId="1" applyFont="1" applyFill="1" applyAlignment="1">
      <alignment horizontal="center" vertical="center"/>
    </xf>
    <xf numFmtId="0" fontId="61" fillId="0" borderId="0" xfId="1" applyFont="1" applyAlignment="1">
      <alignment horizontal="center" vertical="center"/>
    </xf>
    <xf numFmtId="56" fontId="1" fillId="0" borderId="1" xfId="1" applyNumberFormat="1" applyBorder="1">
      <alignment vertical="center"/>
    </xf>
    <xf numFmtId="176" fontId="11" fillId="0" borderId="14" xfId="2" applyNumberFormat="1" applyFont="1" applyBorder="1" applyAlignment="1">
      <alignment horizontal="center" vertical="center"/>
    </xf>
    <xf numFmtId="38" fontId="11" fillId="3" borderId="1" xfId="1" applyNumberFormat="1" applyFont="1" applyFill="1" applyBorder="1" applyAlignment="1">
      <alignment horizontal="right" vertical="center"/>
    </xf>
    <xf numFmtId="0" fontId="70" fillId="0" borderId="0" xfId="1" applyFont="1" applyAlignment="1">
      <alignment horizontal="center" vertical="center"/>
    </xf>
    <xf numFmtId="180" fontId="13" fillId="0" borderId="1" xfId="1" applyNumberFormat="1" applyFont="1" applyBorder="1" applyAlignment="1">
      <alignment horizontal="center" vertical="center"/>
    </xf>
    <xf numFmtId="177" fontId="1" fillId="3" borderId="2" xfId="1" applyNumberFormat="1" applyFill="1" applyBorder="1" applyAlignment="1">
      <alignment horizontal="right" vertical="center"/>
    </xf>
    <xf numFmtId="3" fontId="1" fillId="0" borderId="1" xfId="1" applyNumberFormat="1" applyBorder="1" applyAlignment="1">
      <alignment horizontal="center" vertical="center" wrapText="1"/>
    </xf>
    <xf numFmtId="3" fontId="11" fillId="0" borderId="0" xfId="1" applyNumberFormat="1" applyFont="1" applyAlignment="1">
      <alignment horizontal="right" vertical="center" wrapText="1"/>
    </xf>
    <xf numFmtId="0" fontId="155" fillId="0" borderId="0" xfId="1" applyFont="1">
      <alignment vertical="center"/>
    </xf>
    <xf numFmtId="3" fontId="98" fillId="0" borderId="1" xfId="1" applyNumberFormat="1" applyFont="1" applyBorder="1" applyAlignment="1">
      <alignment horizontal="center" vertical="center" wrapText="1"/>
    </xf>
    <xf numFmtId="0" fontId="82" fillId="0" borderId="1" xfId="1" applyFont="1" applyBorder="1" applyAlignment="1">
      <alignment horizontal="right" vertical="center"/>
    </xf>
    <xf numFmtId="0" fontId="157" fillId="0" borderId="1" xfId="1" applyFont="1" applyBorder="1" applyAlignment="1">
      <alignment horizontal="center" vertical="center"/>
    </xf>
    <xf numFmtId="3" fontId="11" fillId="3" borderId="1" xfId="1" applyNumberFormat="1" applyFont="1" applyFill="1" applyBorder="1" applyAlignment="1">
      <alignment horizontal="center" vertical="center"/>
    </xf>
    <xf numFmtId="177" fontId="11" fillId="3" borderId="1" xfId="1" applyNumberFormat="1" applyFont="1" applyFill="1" applyBorder="1">
      <alignment vertical="center"/>
    </xf>
    <xf numFmtId="184" fontId="11" fillId="3" borderId="1" xfId="1" applyNumberFormat="1" applyFont="1" applyFill="1" applyBorder="1">
      <alignment vertical="center"/>
    </xf>
    <xf numFmtId="0" fontId="1" fillId="0" borderId="49" xfId="1" applyBorder="1">
      <alignment vertical="center"/>
    </xf>
    <xf numFmtId="0" fontId="10" fillId="3" borderId="1" xfId="2" applyFill="1" applyBorder="1" applyAlignment="1">
      <alignment vertical="center"/>
    </xf>
    <xf numFmtId="177" fontId="7" fillId="3" borderId="1" xfId="1" applyNumberFormat="1" applyFont="1" applyFill="1" applyBorder="1" applyAlignment="1"/>
    <xf numFmtId="0" fontId="10" fillId="3" borderId="1" xfId="2" applyFill="1" applyBorder="1" applyAlignment="1">
      <alignment horizontal="left" vertical="center"/>
    </xf>
    <xf numFmtId="0" fontId="1" fillId="3" borderId="0" xfId="1" applyFill="1" applyAlignment="1">
      <alignment horizontal="left" vertical="center"/>
    </xf>
    <xf numFmtId="176" fontId="1" fillId="0" borderId="0" xfId="1" applyNumberFormat="1" applyAlignment="1">
      <alignment horizontal="right"/>
    </xf>
    <xf numFmtId="176" fontId="1" fillId="0" borderId="2" xfId="1" applyNumberFormat="1" applyBorder="1" applyAlignment="1">
      <alignment horizontal="right" vertical="center"/>
    </xf>
    <xf numFmtId="0" fontId="5" fillId="0" borderId="1" xfId="1" applyFont="1" applyBorder="1" applyAlignment="1">
      <alignment horizontal="center" vertical="center"/>
    </xf>
    <xf numFmtId="176" fontId="7" fillId="0" borderId="0" xfId="1" applyNumberFormat="1" applyFont="1" applyAlignment="1">
      <alignment horizontal="center" vertical="center"/>
    </xf>
    <xf numFmtId="180" fontId="7" fillId="0" borderId="0" xfId="1" applyNumberFormat="1" applyFont="1">
      <alignment vertical="center"/>
    </xf>
    <xf numFmtId="49" fontId="158" fillId="0" borderId="1" xfId="1" applyNumberFormat="1" applyFont="1" applyBorder="1" applyAlignment="1">
      <alignment horizontal="center" vertical="center"/>
    </xf>
    <xf numFmtId="177" fontId="5" fillId="0" borderId="7" xfId="1" applyNumberFormat="1" applyFont="1" applyBorder="1" applyAlignment="1">
      <alignment horizontal="left" vertical="center" wrapText="1"/>
    </xf>
    <xf numFmtId="177" fontId="5" fillId="0" borderId="8" xfId="1" applyNumberFormat="1" applyFont="1" applyBorder="1" applyAlignment="1">
      <alignment horizontal="left" vertical="center" wrapText="1"/>
    </xf>
    <xf numFmtId="179" fontId="5" fillId="0" borderId="1" xfId="1" applyNumberFormat="1" applyFont="1" applyBorder="1" applyAlignment="1">
      <alignment horizontal="center" vertical="center"/>
    </xf>
    <xf numFmtId="177" fontId="5" fillId="0" borderId="6" xfId="1" applyNumberFormat="1" applyFont="1" applyBorder="1" applyAlignment="1">
      <alignment horizontal="left" vertical="center" wrapText="1"/>
    </xf>
    <xf numFmtId="177" fontId="5" fillId="0" borderId="51" xfId="1" applyNumberFormat="1" applyFont="1" applyBorder="1" applyAlignment="1">
      <alignment horizontal="left" vertical="center" wrapText="1"/>
    </xf>
    <xf numFmtId="177" fontId="5" fillId="0" borderId="9" xfId="1" applyNumberFormat="1" applyFont="1" applyBorder="1" applyAlignment="1">
      <alignment horizontal="left" vertical="center" wrapText="1"/>
    </xf>
    <xf numFmtId="177" fontId="5" fillId="0" borderId="10" xfId="1" applyNumberFormat="1" applyFont="1" applyBorder="1" applyAlignment="1">
      <alignment horizontal="left" vertical="center" wrapText="1"/>
    </xf>
    <xf numFmtId="180" fontId="7" fillId="0" borderId="1" xfId="1" applyNumberFormat="1" applyFont="1" applyBorder="1" applyAlignment="1">
      <alignment horizontal="center" vertical="center"/>
    </xf>
    <xf numFmtId="56" fontId="7" fillId="0" borderId="1" xfId="1" applyNumberFormat="1" applyFont="1" applyBorder="1" applyAlignment="1">
      <alignment horizontal="center" vertical="center"/>
    </xf>
    <xf numFmtId="180" fontId="10" fillId="0" borderId="1" xfId="1" applyNumberFormat="1" applyFont="1" applyBorder="1" applyAlignment="1">
      <alignment horizontal="center" vertical="center"/>
    </xf>
    <xf numFmtId="3" fontId="7" fillId="0" borderId="1" xfId="1" applyNumberFormat="1" applyFont="1" applyBorder="1" applyAlignment="1">
      <alignment horizontal="center" vertical="center" wrapText="1"/>
    </xf>
    <xf numFmtId="3" fontId="7" fillId="0" borderId="1" xfId="1" applyNumberFormat="1" applyFont="1" applyBorder="1" applyAlignment="1">
      <alignment horizontal="center" vertical="center"/>
    </xf>
    <xf numFmtId="38" fontId="7" fillId="3" borderId="1" xfId="1" applyNumberFormat="1" applyFont="1" applyFill="1" applyBorder="1" applyAlignment="1">
      <alignment horizontal="right" vertical="center"/>
    </xf>
    <xf numFmtId="0" fontId="159" fillId="3" borderId="1" xfId="7" applyFill="1" applyBorder="1" applyAlignment="1" applyProtection="1">
      <alignment vertical="center"/>
    </xf>
    <xf numFmtId="0" fontId="7" fillId="3" borderId="1" xfId="1" applyFont="1" applyFill="1" applyBorder="1" applyAlignment="1">
      <alignment horizontal="center" vertical="center"/>
    </xf>
    <xf numFmtId="180" fontId="7" fillId="3" borderId="1" xfId="1" applyNumberFormat="1" applyFont="1" applyFill="1" applyBorder="1" applyAlignment="1">
      <alignment horizontal="center" vertical="center"/>
    </xf>
    <xf numFmtId="56" fontId="7" fillId="3" borderId="1" xfId="1" applyNumberFormat="1" applyFont="1" applyFill="1" applyBorder="1" applyAlignment="1">
      <alignment horizontal="center" vertical="center"/>
    </xf>
    <xf numFmtId="180" fontId="10" fillId="3" borderId="1" xfId="1" applyNumberFormat="1" applyFont="1" applyFill="1" applyBorder="1" applyAlignment="1">
      <alignment horizontal="center" vertical="center"/>
    </xf>
    <xf numFmtId="178" fontId="7" fillId="3" borderId="1" xfId="1" applyNumberFormat="1" applyFont="1" applyFill="1" applyBorder="1" applyAlignment="1">
      <alignment horizontal="center" vertical="center"/>
    </xf>
    <xf numFmtId="0" fontId="7" fillId="3" borderId="0" xfId="1" applyFont="1" applyFill="1">
      <alignment vertical="center"/>
    </xf>
    <xf numFmtId="49" fontId="9" fillId="3" borderId="1" xfId="1" applyNumberFormat="1" applyFont="1" applyFill="1" applyBorder="1" applyAlignment="1">
      <alignment horizontal="left" vertical="center"/>
    </xf>
    <xf numFmtId="38" fontId="9" fillId="3" borderId="1" xfId="1" applyNumberFormat="1" applyFont="1" applyFill="1" applyBorder="1" applyAlignment="1">
      <alignment horizontal="right" vertical="center"/>
    </xf>
    <xf numFmtId="49" fontId="7" fillId="3" borderId="1" xfId="1" applyNumberFormat="1" applyFont="1" applyFill="1" applyBorder="1">
      <alignment vertical="center"/>
    </xf>
    <xf numFmtId="38" fontId="7" fillId="3" borderId="2" xfId="1" applyNumberFormat="1" applyFont="1" applyFill="1" applyBorder="1" applyAlignment="1">
      <alignment horizontal="right" vertical="center"/>
    </xf>
    <xf numFmtId="3" fontId="9" fillId="0" borderId="27" xfId="1" applyNumberFormat="1" applyFont="1" applyBorder="1" applyAlignment="1">
      <alignment horizontal="center" vertical="center"/>
    </xf>
    <xf numFmtId="3" fontId="9" fillId="0" borderId="49" xfId="1" applyNumberFormat="1" applyFont="1" applyBorder="1" applyAlignment="1">
      <alignment horizontal="center" vertical="center"/>
    </xf>
    <xf numFmtId="3" fontId="9" fillId="0" borderId="14" xfId="1" applyNumberFormat="1" applyFont="1" applyBorder="1" applyAlignment="1">
      <alignment horizontal="center" vertical="center"/>
    </xf>
    <xf numFmtId="0" fontId="1" fillId="15" borderId="1" xfId="1" applyFill="1" applyBorder="1">
      <alignment vertical="center"/>
    </xf>
    <xf numFmtId="0" fontId="6" fillId="15" borderId="1" xfId="1" applyFont="1" applyFill="1" applyBorder="1">
      <alignment vertical="center"/>
    </xf>
    <xf numFmtId="177" fontId="6" fillId="15" borderId="1" xfId="1" applyNumberFormat="1" applyFont="1" applyFill="1" applyBorder="1">
      <alignment vertical="center"/>
    </xf>
    <xf numFmtId="177" fontId="1" fillId="15" borderId="1" xfId="1" applyNumberFormat="1" applyFill="1" applyBorder="1">
      <alignment vertical="center"/>
    </xf>
    <xf numFmtId="49" fontId="9" fillId="15" borderId="1" xfId="1" applyNumberFormat="1" applyFont="1" applyFill="1" applyBorder="1" applyAlignment="1">
      <alignment horizontal="left" vertical="center"/>
    </xf>
    <xf numFmtId="176" fontId="9" fillId="15" borderId="1" xfId="1" applyNumberFormat="1" applyFont="1" applyFill="1" applyBorder="1" applyAlignment="1">
      <alignment horizontal="right" vertical="center"/>
    </xf>
    <xf numFmtId="3" fontId="6" fillId="15" borderId="1" xfId="1" applyNumberFormat="1" applyFont="1" applyFill="1" applyBorder="1" applyAlignment="1">
      <alignment horizontal="right" vertical="center"/>
    </xf>
    <xf numFmtId="0" fontId="9" fillId="15" borderId="2" xfId="1" applyFont="1" applyFill="1" applyBorder="1" applyAlignment="1">
      <alignment horizontal="center" vertical="center"/>
    </xf>
    <xf numFmtId="176" fontId="9" fillId="15" borderId="1" xfId="1" applyNumberFormat="1" applyFont="1" applyFill="1" applyBorder="1">
      <alignment vertical="center"/>
    </xf>
    <xf numFmtId="3" fontId="1" fillId="15" borderId="1" xfId="1" applyNumberFormat="1" applyFill="1" applyBorder="1" applyAlignment="1">
      <alignment horizontal="right" vertical="center"/>
    </xf>
    <xf numFmtId="176" fontId="9" fillId="0" borderId="1" xfId="1" applyNumberFormat="1" applyFont="1" applyBorder="1" applyAlignment="1">
      <alignment horizontal="right" vertical="center"/>
    </xf>
    <xf numFmtId="49" fontId="10" fillId="15" borderId="1" xfId="1" applyNumberFormat="1" applyFont="1" applyFill="1" applyBorder="1" applyAlignment="1">
      <alignment horizontal="left" vertical="center"/>
    </xf>
    <xf numFmtId="3" fontId="9" fillId="15" borderId="1" xfId="1" applyNumberFormat="1" applyFont="1" applyFill="1" applyBorder="1" applyAlignment="1">
      <alignment horizontal="right" vertical="center"/>
    </xf>
    <xf numFmtId="177" fontId="9" fillId="15" borderId="1" xfId="1" applyNumberFormat="1" applyFont="1" applyFill="1" applyBorder="1">
      <alignment vertical="center"/>
    </xf>
    <xf numFmtId="3" fontId="9" fillId="3" borderId="14" xfId="1" applyNumberFormat="1" applyFont="1" applyFill="1" applyBorder="1" applyAlignment="1">
      <alignment horizontal="center" vertical="center"/>
    </xf>
    <xf numFmtId="180" fontId="9" fillId="19" borderId="1" xfId="1" applyNumberFormat="1" applyFont="1" applyFill="1" applyBorder="1" applyAlignment="1">
      <alignment horizontal="center" vertical="center"/>
    </xf>
    <xf numFmtId="176" fontId="9" fillId="3" borderId="1" xfId="1" applyNumberFormat="1" applyFont="1" applyFill="1" applyBorder="1" applyAlignment="1">
      <alignment horizontal="right" vertical="center"/>
    </xf>
    <xf numFmtId="176" fontId="9" fillId="3" borderId="1" xfId="1" applyNumberFormat="1" applyFont="1" applyFill="1" applyBorder="1">
      <alignment vertical="center"/>
    </xf>
    <xf numFmtId="49" fontId="9" fillId="4" borderId="1" xfId="1" applyNumberFormat="1" applyFont="1" applyFill="1" applyBorder="1" applyAlignment="1">
      <alignment horizontal="left" vertical="center"/>
    </xf>
    <xf numFmtId="176" fontId="9" fillId="4" borderId="1" xfId="1" applyNumberFormat="1" applyFont="1" applyFill="1" applyBorder="1" applyAlignment="1">
      <alignment horizontal="right" vertical="center"/>
    </xf>
    <xf numFmtId="3" fontId="9" fillId="4" borderId="1" xfId="1" applyNumberFormat="1" applyFont="1" applyFill="1" applyBorder="1" applyAlignment="1">
      <alignment horizontal="right" vertical="center"/>
    </xf>
    <xf numFmtId="177" fontId="9" fillId="4" borderId="1" xfId="1" applyNumberFormat="1" applyFont="1" applyFill="1" applyBorder="1">
      <alignment vertical="center"/>
    </xf>
    <xf numFmtId="0" fontId="9" fillId="4" borderId="2" xfId="1" applyFont="1" applyFill="1" applyBorder="1" applyAlignment="1">
      <alignment horizontal="center" vertical="center"/>
    </xf>
    <xf numFmtId="0" fontId="6" fillId="0" borderId="1" xfId="1" applyFont="1" applyBorder="1" applyAlignment="1">
      <alignment horizontal="center" vertical="center" wrapText="1"/>
    </xf>
    <xf numFmtId="0" fontId="127" fillId="0" borderId="1" xfId="1" applyFont="1" applyBorder="1" applyAlignment="1">
      <alignment horizontal="center" vertical="center" shrinkToFit="1"/>
    </xf>
    <xf numFmtId="5" fontId="1" fillId="0" borderId="0" xfId="1" applyNumberFormat="1" applyAlignment="1">
      <alignment horizontal="center" vertical="center"/>
    </xf>
    <xf numFmtId="181" fontId="1" fillId="0" borderId="0" xfId="1" applyNumberFormat="1">
      <alignment vertical="center"/>
    </xf>
    <xf numFmtId="5" fontId="1" fillId="0" borderId="0" xfId="1" applyNumberFormat="1" applyAlignment="1">
      <alignment horizontal="left" vertical="center"/>
    </xf>
    <xf numFmtId="6" fontId="1" fillId="0" borderId="0" xfId="1" applyNumberFormat="1" applyAlignment="1">
      <alignment horizontal="center" vertical="center"/>
    </xf>
    <xf numFmtId="0" fontId="11" fillId="3" borderId="27" xfId="1" applyFont="1" applyFill="1" applyBorder="1" applyAlignment="1">
      <alignment horizontal="center" vertical="center"/>
    </xf>
    <xf numFmtId="5" fontId="20" fillId="3" borderId="1" xfId="1" applyNumberFormat="1" applyFont="1" applyFill="1" applyBorder="1">
      <alignment vertical="center"/>
    </xf>
    <xf numFmtId="0" fontId="1" fillId="3" borderId="1" xfId="1" applyFill="1" applyBorder="1" applyAlignment="1">
      <alignment horizontal="center" vertical="center" shrinkToFit="1"/>
    </xf>
    <xf numFmtId="0" fontId="11" fillId="3" borderId="49" xfId="1" applyFont="1" applyFill="1" applyBorder="1" applyAlignment="1">
      <alignment horizontal="center" vertical="center"/>
    </xf>
    <xf numFmtId="0" fontId="11" fillId="3" borderId="14" xfId="1" applyFont="1" applyFill="1" applyBorder="1" applyAlignment="1">
      <alignment horizontal="center" vertical="center"/>
    </xf>
    <xf numFmtId="0" fontId="160" fillId="0" borderId="0" xfId="1" applyFont="1" applyAlignment="1">
      <alignment horizontal="left" vertical="center"/>
    </xf>
    <xf numFmtId="0" fontId="94" fillId="0" borderId="51" xfId="1" applyFont="1" applyBorder="1" applyAlignment="1">
      <alignment vertical="center" wrapText="1"/>
    </xf>
    <xf numFmtId="0" fontId="112" fillId="0" borderId="2" xfId="1" applyFont="1" applyBorder="1" applyAlignment="1">
      <alignment horizontal="center" vertical="center"/>
    </xf>
    <xf numFmtId="0" fontId="94" fillId="0" borderId="1" xfId="1" applyFont="1" applyBorder="1" applyAlignment="1">
      <alignment vertical="center" wrapText="1"/>
    </xf>
    <xf numFmtId="3" fontId="11" fillId="4" borderId="1" xfId="1" applyNumberFormat="1" applyFont="1" applyFill="1" applyBorder="1" applyAlignment="1">
      <alignment horizontal="center" vertical="center" wrapText="1"/>
    </xf>
    <xf numFmtId="0" fontId="11" fillId="0" borderId="0" xfId="1" applyFont="1" applyAlignment="1">
      <alignment horizontal="right" vertical="center"/>
    </xf>
    <xf numFmtId="0" fontId="5" fillId="0" borderId="0" xfId="1" applyFont="1">
      <alignment vertical="center"/>
    </xf>
    <xf numFmtId="0" fontId="20" fillId="0" borderId="0" xfId="1" applyFont="1" applyAlignment="1">
      <alignment horizontal="center" vertical="center"/>
    </xf>
    <xf numFmtId="177" fontId="20" fillId="0" borderId="0" xfId="1" applyNumberFormat="1" applyFont="1" applyAlignment="1">
      <alignment vertical="center" wrapText="1"/>
    </xf>
    <xf numFmtId="177" fontId="5" fillId="0" borderId="0" xfId="1" applyNumberFormat="1" applyFont="1" applyAlignment="1">
      <alignment vertical="center" wrapText="1"/>
    </xf>
    <xf numFmtId="178" fontId="7" fillId="0" borderId="2" xfId="1" applyNumberFormat="1" applyFont="1" applyBorder="1" applyAlignment="1">
      <alignment horizontal="center" vertical="center"/>
    </xf>
    <xf numFmtId="0" fontId="20" fillId="0" borderId="1" xfId="1" applyFont="1" applyBorder="1" applyAlignment="1">
      <alignment horizontal="center" vertical="center" wrapText="1"/>
    </xf>
    <xf numFmtId="0" fontId="7" fillId="0" borderId="27" xfId="1" applyFont="1" applyBorder="1" applyAlignment="1">
      <alignment horizontal="center" vertical="center"/>
    </xf>
    <xf numFmtId="0" fontId="7" fillId="0" borderId="49" xfId="1" applyFont="1" applyBorder="1" applyAlignment="1">
      <alignment horizontal="center" vertical="center"/>
    </xf>
    <xf numFmtId="0" fontId="37" fillId="13" borderId="1" xfId="1" applyFont="1" applyFill="1" applyBorder="1" applyAlignment="1">
      <alignment horizontal="center" vertical="center"/>
    </xf>
    <xf numFmtId="38" fontId="7" fillId="13" borderId="1" xfId="1" applyNumberFormat="1" applyFont="1" applyFill="1" applyBorder="1" applyAlignment="1">
      <alignment horizontal="right" vertical="center"/>
    </xf>
    <xf numFmtId="38" fontId="7" fillId="13" borderId="2" xfId="1" applyNumberFormat="1" applyFont="1" applyFill="1" applyBorder="1" applyAlignment="1">
      <alignment horizontal="right" vertical="center"/>
    </xf>
    <xf numFmtId="0" fontId="20" fillId="13" borderId="2" xfId="1" applyFont="1" applyFill="1" applyBorder="1" applyAlignment="1">
      <alignment horizontal="center" vertical="center"/>
    </xf>
    <xf numFmtId="180" fontId="7" fillId="13" borderId="1" xfId="1" applyNumberFormat="1" applyFont="1" applyFill="1" applyBorder="1" applyAlignment="1">
      <alignment horizontal="center" vertical="center"/>
    </xf>
    <xf numFmtId="56" fontId="7" fillId="13" borderId="1" xfId="1" applyNumberFormat="1" applyFont="1" applyFill="1" applyBorder="1" applyAlignment="1">
      <alignment horizontal="center" vertical="center"/>
    </xf>
    <xf numFmtId="180" fontId="10" fillId="13" borderId="1" xfId="1" applyNumberFormat="1" applyFont="1" applyFill="1" applyBorder="1" applyAlignment="1">
      <alignment horizontal="center" vertical="center"/>
    </xf>
    <xf numFmtId="178" fontId="7" fillId="13" borderId="1" xfId="1" applyNumberFormat="1" applyFont="1" applyFill="1" applyBorder="1" applyAlignment="1">
      <alignment horizontal="center" vertical="center"/>
    </xf>
    <xf numFmtId="0" fontId="7" fillId="13" borderId="0" xfId="1" applyFont="1" applyFill="1">
      <alignment vertical="center"/>
    </xf>
    <xf numFmtId="0" fontId="7" fillId="0" borderId="14" xfId="1" applyFont="1" applyBorder="1" applyAlignment="1">
      <alignment horizontal="center" vertical="center"/>
    </xf>
    <xf numFmtId="0" fontId="20" fillId="0" borderId="27" xfId="1" applyFont="1" applyBorder="1" applyAlignment="1">
      <alignment horizontal="center" vertical="center" wrapText="1"/>
    </xf>
    <xf numFmtId="0" fontId="20" fillId="0" borderId="49" xfId="1" applyFont="1" applyBorder="1" applyAlignment="1">
      <alignment horizontal="center" vertical="center" wrapText="1"/>
    </xf>
    <xf numFmtId="0" fontId="20" fillId="0" borderId="14" xfId="1" applyFont="1" applyBorder="1" applyAlignment="1">
      <alignment horizontal="center" vertical="center" wrapText="1"/>
    </xf>
    <xf numFmtId="0" fontId="7" fillId="13" borderId="14" xfId="1" applyFont="1" applyFill="1" applyBorder="1" applyAlignment="1">
      <alignment horizontal="center" vertical="center"/>
    </xf>
    <xf numFmtId="3" fontId="7" fillId="3" borderId="27" xfId="1" applyNumberFormat="1" applyFont="1" applyFill="1" applyBorder="1" applyAlignment="1">
      <alignment horizontal="center" vertical="center" wrapText="1"/>
    </xf>
    <xf numFmtId="0" fontId="21" fillId="3" borderId="27" xfId="1" applyFont="1" applyFill="1" applyBorder="1" applyAlignment="1">
      <alignment horizontal="center" vertical="center"/>
    </xf>
    <xf numFmtId="3" fontId="7" fillId="3" borderId="49" xfId="1" applyNumberFormat="1" applyFont="1" applyFill="1" applyBorder="1" applyAlignment="1">
      <alignment horizontal="center" vertical="center" wrapText="1"/>
    </xf>
    <xf numFmtId="0" fontId="21" fillId="3" borderId="49" xfId="1" applyFont="1" applyFill="1" applyBorder="1" applyAlignment="1">
      <alignment horizontal="center" vertical="center"/>
    </xf>
    <xf numFmtId="0" fontId="7" fillId="3" borderId="1" xfId="1" applyFont="1" applyFill="1" applyBorder="1" applyAlignment="1">
      <alignment horizontal="left" vertical="center"/>
    </xf>
    <xf numFmtId="0" fontId="21" fillId="3" borderId="14" xfId="1" applyFont="1" applyFill="1" applyBorder="1" applyAlignment="1">
      <alignment horizontal="center" vertical="center"/>
    </xf>
    <xf numFmtId="3" fontId="7" fillId="3" borderId="14" xfId="1" applyNumberFormat="1" applyFont="1" applyFill="1" applyBorder="1" applyAlignment="1">
      <alignment horizontal="center" vertical="center" wrapText="1"/>
    </xf>
    <xf numFmtId="0" fontId="7" fillId="3" borderId="14" xfId="1" applyFont="1" applyFill="1" applyBorder="1" applyAlignment="1">
      <alignment horizontal="center" vertical="center"/>
    </xf>
    <xf numFmtId="0" fontId="21" fillId="3" borderId="51" xfId="1" applyFont="1" applyFill="1" applyBorder="1" applyAlignment="1">
      <alignment horizontal="center" vertical="center" textRotation="255"/>
    </xf>
    <xf numFmtId="3" fontId="7" fillId="3" borderId="27" xfId="1" applyNumberFormat="1" applyFont="1" applyFill="1" applyBorder="1" applyAlignment="1">
      <alignment horizontal="center" vertical="center"/>
    </xf>
    <xf numFmtId="3" fontId="7" fillId="3" borderId="49" xfId="1" applyNumberFormat="1" applyFont="1" applyFill="1" applyBorder="1" applyAlignment="1">
      <alignment horizontal="center" vertical="center"/>
    </xf>
    <xf numFmtId="3" fontId="7" fillId="3" borderId="14" xfId="1" applyNumberFormat="1" applyFont="1" applyFill="1" applyBorder="1" applyAlignment="1">
      <alignment horizontal="center" vertical="center"/>
    </xf>
    <xf numFmtId="178" fontId="7" fillId="20" borderId="1" xfId="1" applyNumberFormat="1" applyFont="1" applyFill="1" applyBorder="1" applyAlignment="1">
      <alignment horizontal="center" vertical="center"/>
    </xf>
    <xf numFmtId="38" fontId="7" fillId="0" borderId="0" xfId="1" applyNumberFormat="1" applyFont="1">
      <alignment vertical="center"/>
    </xf>
    <xf numFmtId="0" fontId="160" fillId="0" borderId="0" xfId="1" applyFont="1">
      <alignment vertical="center"/>
    </xf>
    <xf numFmtId="0" fontId="125" fillId="0" borderId="1" xfId="1" applyFont="1" applyBorder="1" applyAlignment="1">
      <alignment horizontal="center" vertical="center"/>
    </xf>
    <xf numFmtId="0" fontId="7" fillId="0" borderId="49" xfId="1" applyFont="1" applyBorder="1" applyAlignment="1">
      <alignment horizontal="center" vertical="center"/>
    </xf>
    <xf numFmtId="0" fontId="7" fillId="0" borderId="1" xfId="1" applyFont="1" applyBorder="1" applyAlignment="1">
      <alignment horizontal="right" vertical="center"/>
    </xf>
    <xf numFmtId="177" fontId="1" fillId="0" borderId="27" xfId="1" applyNumberFormat="1" applyBorder="1" applyAlignment="1">
      <alignment horizontal="right" vertical="center"/>
    </xf>
    <xf numFmtId="3" fontId="21" fillId="3" borderId="1" xfId="1" applyNumberFormat="1" applyFont="1" applyFill="1" applyBorder="1" applyAlignment="1">
      <alignment horizontal="center" vertical="center"/>
    </xf>
    <xf numFmtId="0" fontId="7" fillId="3" borderId="1" xfId="1" applyFont="1" applyFill="1" applyBorder="1" applyAlignment="1">
      <alignment horizontal="right" vertical="center"/>
    </xf>
    <xf numFmtId="0" fontId="7" fillId="3" borderId="2" xfId="1" applyFont="1" applyFill="1" applyBorder="1" applyAlignment="1">
      <alignment horizontal="center" vertical="center"/>
    </xf>
    <xf numFmtId="178" fontId="7" fillId="3" borderId="2" xfId="1" applyNumberFormat="1" applyFont="1" applyFill="1" applyBorder="1" applyAlignment="1">
      <alignment horizontal="center" vertical="center"/>
    </xf>
    <xf numFmtId="0" fontId="7" fillId="3" borderId="0" xfId="1" applyFont="1" applyFill="1" applyAlignment="1">
      <alignment horizontal="center" vertical="center"/>
    </xf>
    <xf numFmtId="0" fontId="21" fillId="3" borderId="1" xfId="1" applyFont="1" applyFill="1" applyBorder="1" applyAlignment="1">
      <alignment horizontal="center" vertical="center"/>
    </xf>
    <xf numFmtId="0" fontId="20" fillId="3" borderId="2" xfId="1" applyFont="1" applyFill="1" applyBorder="1" applyAlignment="1">
      <alignment horizontal="center" vertical="center"/>
    </xf>
    <xf numFmtId="0" fontId="20" fillId="3" borderId="1" xfId="1" applyFont="1" applyFill="1" applyBorder="1" applyAlignment="1">
      <alignment horizontal="center" vertical="center"/>
    </xf>
    <xf numFmtId="0" fontId="20" fillId="3" borderId="1" xfId="1" applyFont="1" applyFill="1" applyBorder="1" applyAlignment="1">
      <alignment horizontal="center" vertical="center" wrapText="1"/>
    </xf>
    <xf numFmtId="0" fontId="7" fillId="3" borderId="1" xfId="1" applyFont="1" applyFill="1" applyBorder="1" applyAlignment="1">
      <alignment horizontal="center" vertical="center" wrapText="1"/>
    </xf>
    <xf numFmtId="3" fontId="21" fillId="3" borderId="27" xfId="1" applyNumberFormat="1" applyFont="1" applyFill="1" applyBorder="1" applyAlignment="1">
      <alignment horizontal="center" vertical="center"/>
    </xf>
    <xf numFmtId="56" fontId="20" fillId="3" borderId="1" xfId="1" applyNumberFormat="1" applyFont="1" applyFill="1" applyBorder="1" applyAlignment="1">
      <alignment horizontal="center" vertical="center"/>
    </xf>
    <xf numFmtId="56" fontId="21" fillId="3" borderId="1" xfId="1" applyNumberFormat="1" applyFont="1" applyFill="1" applyBorder="1" applyAlignment="1">
      <alignment horizontal="center" vertical="center"/>
    </xf>
    <xf numFmtId="0" fontId="7" fillId="3" borderId="1" xfId="1" applyFont="1" applyFill="1" applyBorder="1" applyAlignment="1">
      <alignment horizontal="center" vertical="center"/>
    </xf>
    <xf numFmtId="3" fontId="21" fillId="3" borderId="49" xfId="1" applyNumberFormat="1" applyFont="1" applyFill="1" applyBorder="1" applyAlignment="1">
      <alignment horizontal="center" vertical="center"/>
    </xf>
    <xf numFmtId="0" fontId="68" fillId="3" borderId="1" xfId="1" applyFont="1" applyFill="1" applyBorder="1" applyAlignment="1">
      <alignment horizontal="left" vertical="center"/>
    </xf>
    <xf numFmtId="3" fontId="21" fillId="3" borderId="14" xfId="1" applyNumberFormat="1" applyFont="1" applyFill="1" applyBorder="1" applyAlignment="1">
      <alignment horizontal="center" vertical="center"/>
    </xf>
    <xf numFmtId="0" fontId="20" fillId="3" borderId="1" xfId="1" applyFont="1" applyFill="1" applyBorder="1" applyAlignment="1">
      <alignment horizontal="left" vertical="center"/>
    </xf>
    <xf numFmtId="0" fontId="20" fillId="3" borderId="1" xfId="1" applyFont="1" applyFill="1" applyBorder="1" applyAlignment="1">
      <alignment horizontal="right" vertical="center"/>
    </xf>
    <xf numFmtId="38" fontId="20" fillId="3" borderId="2" xfId="1" applyNumberFormat="1" applyFont="1" applyFill="1" applyBorder="1" applyAlignment="1">
      <alignment horizontal="right" vertical="center"/>
    </xf>
    <xf numFmtId="178" fontId="20" fillId="3" borderId="1" xfId="1" applyNumberFormat="1" applyFont="1" applyFill="1" applyBorder="1" applyAlignment="1">
      <alignment horizontal="center" vertical="center"/>
    </xf>
    <xf numFmtId="178" fontId="20" fillId="3" borderId="2" xfId="1" applyNumberFormat="1" applyFont="1" applyFill="1" applyBorder="1" applyAlignment="1">
      <alignment horizontal="center" vertical="center"/>
    </xf>
    <xf numFmtId="0" fontId="20" fillId="3" borderId="0" xfId="1" applyFont="1" applyFill="1" applyAlignment="1">
      <alignment horizontal="center" vertical="center"/>
    </xf>
    <xf numFmtId="38" fontId="20" fillId="3" borderId="1" xfId="1" applyNumberFormat="1" applyFont="1" applyFill="1" applyBorder="1" applyAlignment="1">
      <alignment horizontal="right" vertical="center"/>
    </xf>
    <xf numFmtId="0" fontId="20" fillId="3" borderId="0" xfId="1" applyFont="1" applyFill="1">
      <alignment vertical="center"/>
    </xf>
  </cellXfs>
  <cellStyles count="8">
    <cellStyle name="ハイパーリンク 2" xfId="4" xr:uid="{91ABD7C8-A871-4AF7-9CF0-ABDEED499688}"/>
    <cellStyle name="ハイパーリンク 3" xfId="5" xr:uid="{1F72109F-440D-4EF4-A0E0-3F88C520F792}"/>
    <cellStyle name="ハイパーリンク 4" xfId="7" xr:uid="{ED63B278-DACE-40E5-9718-A256FB7F6710}"/>
    <cellStyle name="桁区切り 2" xfId="3" xr:uid="{D7EC3917-3A80-4C6D-99D9-17B1489DC23B}"/>
    <cellStyle name="標準" xfId="0" builtinId="0"/>
    <cellStyle name="標準 2" xfId="1" xr:uid="{7C2A6979-C02F-4C17-8F38-00314816EE4F}"/>
    <cellStyle name="標準 3" xfId="6" xr:uid="{3FCB67DD-902F-4681-89C1-0358B25C36CB}"/>
    <cellStyle name="標準_発注管理表" xfId="2" xr:uid="{22E3B913-AAEC-49BD-BA0C-4542546F75AA}"/>
  </cellStyles>
  <dxfs count="130">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80"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0_);[Red]\(#,##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83" formatCode="0_ "/>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indexed="64"/>
        </bottom>
      </border>
    </dxf>
    <dxf>
      <border outline="0">
        <right style="thin">
          <color indexed="64"/>
        </right>
        <top style="thin">
          <color indexed="64"/>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80"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3" formatCode="0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indexed="64"/>
        </bottom>
      </border>
    </dxf>
    <dxf>
      <border outline="0">
        <right style="thin">
          <color indexed="64"/>
        </right>
        <top style="thin">
          <color indexed="64"/>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80"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3" formatCode="0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indexed="64"/>
        </bottom>
      </border>
    </dxf>
    <dxf>
      <border outline="0">
        <right style="thin">
          <color indexed="64"/>
        </right>
        <top style="thin">
          <color indexed="64"/>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8" formatCode="m/d;@"/>
      <alignment horizontal="center" vertical="center" textRotation="0" wrapText="0" indent="0" justifyLastLine="0" shrinkToFit="0" readingOrder="0"/>
      <border diagonalUp="0" diagonalDown="0" outline="0">
        <left style="thin">
          <color indexed="64"/>
        </left>
        <right/>
        <top/>
        <bottom style="thin">
          <color indexed="64"/>
        </bottom>
      </border>
    </dxf>
    <dxf>
      <alignment horizontal="center" vertical="center" textRotation="0" wrapText="0" indent="0" justifyLastLine="0" shrinkToFit="0" readingOrder="0"/>
      <border diagonalUp="0" diagonalDown="0" outline="0">
        <left style="thin">
          <color indexed="64"/>
        </left>
        <right/>
        <top/>
        <bottom/>
      </border>
    </dxf>
    <dxf>
      <numFmt numFmtId="180"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m&quot;月&quot;d&quot;日&quot;;@"/>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180"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m&quot;月&quot;d&quot;日&quot;;@"/>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top/>
        <bottom style="thin">
          <color indexed="64"/>
        </bottom>
      </border>
    </dxf>
    <dxf>
      <alignment horizontal="left" vertical="center" textRotation="0" wrapText="0" indent="0" justifyLastLine="0" shrinkToFit="0" readingOrder="0"/>
      <border diagonalUp="0" diagonalDown="0" outline="0">
        <left style="thin">
          <color indexed="64"/>
        </left>
        <right/>
        <top/>
        <bottom/>
      </border>
    </dxf>
    <dxf>
      <numFmt numFmtId="177"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183" formatCode="0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dxf>
    <dxf>
      <border outline="0">
        <bottom style="thin">
          <color indexed="64"/>
        </bottom>
      </border>
    </dxf>
    <dxf>
      <border outline="0">
        <right style="thin">
          <color indexed="64"/>
        </right>
        <top style="thin">
          <color indexed="64"/>
        </top>
      </border>
    </dxf>
    <dxf>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theme" Target="theme/theme1.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connections" Target="connections.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36" Type="http://schemas.openxmlformats.org/officeDocument/2006/relationships/worksheet" Target="worksheets/sheet236.xml"/><Relationship Id="rId26" Type="http://schemas.openxmlformats.org/officeDocument/2006/relationships/worksheet" Target="worksheets/sheet26.xml"/><Relationship Id="rId231" Type="http://schemas.openxmlformats.org/officeDocument/2006/relationships/worksheet" Target="worksheets/sheet231.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sharedStrings" Target="sharedStrings.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calcChain" Target="calcChain.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customXml" Target="../customXml/item1.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jpe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9.jpeg"/><Relationship Id="rId1" Type="http://schemas.openxmlformats.org/officeDocument/2006/relationships/image" Target="../media/image5.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57150</xdr:rowOff>
    </xdr:from>
    <xdr:to>
      <xdr:col>15</xdr:col>
      <xdr:colOff>0</xdr:colOff>
      <xdr:row>42</xdr:row>
      <xdr:rowOff>99646</xdr:rowOff>
    </xdr:to>
    <xdr:pic>
      <xdr:nvPicPr>
        <xdr:cNvPr id="2" name="図 3" descr="YA-SWSU-1590 商品サイズ1">
          <a:extLst>
            <a:ext uri="{FF2B5EF4-FFF2-40B4-BE49-F238E27FC236}">
              <a16:creationId xmlns:a16="http://schemas.microsoft.com/office/drawing/2014/main" id="{387FC2E5-0644-4086-9010-94A586AC9C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86000"/>
          <a:ext cx="10287000" cy="7400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390525</xdr:colOff>
      <xdr:row>13</xdr:row>
      <xdr:rowOff>57150</xdr:rowOff>
    </xdr:from>
    <xdr:to>
      <xdr:col>35</xdr:col>
      <xdr:colOff>390525</xdr:colOff>
      <xdr:row>31</xdr:row>
      <xdr:rowOff>126756</xdr:rowOff>
    </xdr:to>
    <xdr:pic>
      <xdr:nvPicPr>
        <xdr:cNvPr id="3" name="図 4" descr="移動も固定もワンタッチ! 300シリーズワンタッチ移動タイプ">
          <a:extLst>
            <a:ext uri="{FF2B5EF4-FFF2-40B4-BE49-F238E27FC236}">
              <a16:creationId xmlns:a16="http://schemas.microsoft.com/office/drawing/2014/main" id="{C6883EA3-B83F-4B95-B499-0DBE4F0574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06525" y="2286000"/>
          <a:ext cx="10287000" cy="472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0</xdr:colOff>
      <xdr:row>52</xdr:row>
      <xdr:rowOff>0</xdr:rowOff>
    </xdr:from>
    <xdr:to>
      <xdr:col>36</xdr:col>
      <xdr:colOff>523875</xdr:colOff>
      <xdr:row>84</xdr:row>
      <xdr:rowOff>192698</xdr:rowOff>
    </xdr:to>
    <xdr:pic>
      <xdr:nvPicPr>
        <xdr:cNvPr id="4" name="図 5" descr="山金工業 ワークテーブル ワンタッチ移動タイプ スチール天板 SWSU-1590 幅1500×奥行900×高さ740mm">
          <a:extLst>
            <a:ext uri="{FF2B5EF4-FFF2-40B4-BE49-F238E27FC236}">
              <a16:creationId xmlns:a16="http://schemas.microsoft.com/office/drawing/2014/main" id="{9E47A25A-4051-4DA8-99C6-F82FA881F3F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459200" y="9229725"/>
          <a:ext cx="8753475" cy="806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57150</xdr:colOff>
      <xdr:row>60</xdr:row>
      <xdr:rowOff>28575</xdr:rowOff>
    </xdr:from>
    <xdr:to>
      <xdr:col>20</xdr:col>
      <xdr:colOff>47625</xdr:colOff>
      <xdr:row>92</xdr:row>
      <xdr:rowOff>230798</xdr:rowOff>
    </xdr:to>
    <xdr:pic>
      <xdr:nvPicPr>
        <xdr:cNvPr id="5" name="図 6" descr="山金工業 ワークテーブル ワンタッチ移動タイプ スチール天板 SWSU-1590 幅1500×奥行900×高さ740mm">
          <a:extLst>
            <a:ext uri="{FF2B5EF4-FFF2-40B4-BE49-F238E27FC236}">
              <a16:creationId xmlns:a16="http://schemas.microsoft.com/office/drawing/2014/main" id="{71D75678-3EF3-4362-B6E2-E2C6CA9ABD5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57750" y="10629900"/>
          <a:ext cx="8905875" cy="807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19050</xdr:colOff>
      <xdr:row>52</xdr:row>
      <xdr:rowOff>200025</xdr:rowOff>
    </xdr:from>
    <xdr:to>
      <xdr:col>27</xdr:col>
      <xdr:colOff>409575</xdr:colOff>
      <xdr:row>67</xdr:row>
      <xdr:rowOff>57149</xdr:rowOff>
    </xdr:to>
    <xdr:pic>
      <xdr:nvPicPr>
        <xdr:cNvPr id="2" name="図 2">
          <a:extLst>
            <a:ext uri="{FF2B5EF4-FFF2-40B4-BE49-F238E27FC236}">
              <a16:creationId xmlns:a16="http://schemas.microsoft.com/office/drawing/2014/main" id="{135DD89B-E4B0-463F-9F94-F6D35297A6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708225" y="12525375"/>
          <a:ext cx="2447925" cy="3571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190500</xdr:colOff>
      <xdr:row>49</xdr:row>
      <xdr:rowOff>152400</xdr:rowOff>
    </xdr:from>
    <xdr:to>
      <xdr:col>22</xdr:col>
      <xdr:colOff>657225</xdr:colOff>
      <xdr:row>67</xdr:row>
      <xdr:rowOff>180974</xdr:rowOff>
    </xdr:to>
    <xdr:pic>
      <xdr:nvPicPr>
        <xdr:cNvPr id="3" name="図 10">
          <a:extLst>
            <a:ext uri="{FF2B5EF4-FFF2-40B4-BE49-F238E27FC236}">
              <a16:creationId xmlns:a16="http://schemas.microsoft.com/office/drawing/2014/main" id="{9375852B-1CE8-4ACD-87D0-C1AB1CB53DD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764875" y="11734800"/>
          <a:ext cx="3209925" cy="448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57150</xdr:colOff>
      <xdr:row>70</xdr:row>
      <xdr:rowOff>123825</xdr:rowOff>
    </xdr:from>
    <xdr:to>
      <xdr:col>22</xdr:col>
      <xdr:colOff>190500</xdr:colOff>
      <xdr:row>79</xdr:row>
      <xdr:rowOff>219076</xdr:rowOff>
    </xdr:to>
    <xdr:pic>
      <xdr:nvPicPr>
        <xdr:cNvPr id="4" name="図 2">
          <a:extLst>
            <a:ext uri="{FF2B5EF4-FFF2-40B4-BE49-F238E27FC236}">
              <a16:creationId xmlns:a16="http://schemas.microsoft.com/office/drawing/2014/main" id="{B0DE6390-DF2D-436A-A61F-AF2484C5D70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317325" y="16906875"/>
          <a:ext cx="219075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133350</xdr:colOff>
      <xdr:row>94</xdr:row>
      <xdr:rowOff>47625</xdr:rowOff>
    </xdr:from>
    <xdr:to>
      <xdr:col>24</xdr:col>
      <xdr:colOff>495300</xdr:colOff>
      <xdr:row>102</xdr:row>
      <xdr:rowOff>114301</xdr:rowOff>
    </xdr:to>
    <xdr:pic>
      <xdr:nvPicPr>
        <xdr:cNvPr id="5" name="図 4">
          <a:extLst>
            <a:ext uri="{FF2B5EF4-FFF2-40B4-BE49-F238E27FC236}">
              <a16:creationId xmlns:a16="http://schemas.microsoft.com/office/drawing/2014/main" id="{5D65E7EA-B669-4E2C-BA7D-8A77E9DE31B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079325" y="22774275"/>
          <a:ext cx="3105150"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38100</xdr:colOff>
      <xdr:row>54</xdr:row>
      <xdr:rowOff>219075</xdr:rowOff>
    </xdr:from>
    <xdr:to>
      <xdr:col>25</xdr:col>
      <xdr:colOff>419100</xdr:colOff>
      <xdr:row>69</xdr:row>
      <xdr:rowOff>76200</xdr:rowOff>
    </xdr:to>
    <xdr:pic>
      <xdr:nvPicPr>
        <xdr:cNvPr id="2" name="図 2">
          <a:extLst>
            <a:ext uri="{FF2B5EF4-FFF2-40B4-BE49-F238E27FC236}">
              <a16:creationId xmlns:a16="http://schemas.microsoft.com/office/drawing/2014/main" id="{6428B874-C1DE-4359-B9A3-7F0DF3D092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84225" y="13306425"/>
          <a:ext cx="2438400" cy="3571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190500</xdr:colOff>
      <xdr:row>28</xdr:row>
      <xdr:rowOff>142875</xdr:rowOff>
    </xdr:from>
    <xdr:to>
      <xdr:col>22</xdr:col>
      <xdr:colOff>657225</xdr:colOff>
      <xdr:row>46</xdr:row>
      <xdr:rowOff>180974</xdr:rowOff>
    </xdr:to>
    <xdr:pic>
      <xdr:nvPicPr>
        <xdr:cNvPr id="3" name="図 10">
          <a:extLst>
            <a:ext uri="{FF2B5EF4-FFF2-40B4-BE49-F238E27FC236}">
              <a16:creationId xmlns:a16="http://schemas.microsoft.com/office/drawing/2014/main" id="{F9432746-4E26-46CD-9D10-012E1DA63E4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593425" y="6791325"/>
          <a:ext cx="3209925" cy="449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419100</xdr:colOff>
      <xdr:row>47</xdr:row>
      <xdr:rowOff>180975</xdr:rowOff>
    </xdr:from>
    <xdr:to>
      <xdr:col>25</xdr:col>
      <xdr:colOff>552450</xdr:colOff>
      <xdr:row>57</xdr:row>
      <xdr:rowOff>28575</xdr:rowOff>
    </xdr:to>
    <xdr:pic>
      <xdr:nvPicPr>
        <xdr:cNvPr id="4" name="図 2">
          <a:extLst>
            <a:ext uri="{FF2B5EF4-FFF2-40B4-BE49-F238E27FC236}">
              <a16:creationId xmlns:a16="http://schemas.microsoft.com/office/drawing/2014/main" id="{FDE80C0F-5E4D-454D-BF11-F9E1516BE31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565225" y="11534775"/>
          <a:ext cx="219075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514350</xdr:colOff>
      <xdr:row>37</xdr:row>
      <xdr:rowOff>57150</xdr:rowOff>
    </xdr:from>
    <xdr:to>
      <xdr:col>28</xdr:col>
      <xdr:colOff>180975</xdr:colOff>
      <xdr:row>45</xdr:row>
      <xdr:rowOff>123825</xdr:rowOff>
    </xdr:to>
    <xdr:pic>
      <xdr:nvPicPr>
        <xdr:cNvPr id="5" name="図 4">
          <a:extLst>
            <a:ext uri="{FF2B5EF4-FFF2-40B4-BE49-F238E27FC236}">
              <a16:creationId xmlns:a16="http://schemas.microsoft.com/office/drawing/2014/main" id="{36D26AD0-F3B4-4E3A-B856-B025368BAB9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346275" y="8934450"/>
          <a:ext cx="309562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92920A4-B95F-4225-8875-6F6A9EB4FC19}" autoFormatId="20" applyNumberFormats="0" applyBorderFormats="0" applyFontFormats="0" applyPatternFormats="0" applyAlignmentFormats="0" applyWidthHeightFormats="0">
  <queryTableRefresh nextId="19">
    <queryTableFields count="18">
      <queryTableField id="1" name="列1" tableColumnId="1"/>
      <queryTableField id="2" name="列2" tableColumnId="2"/>
      <queryTableField id="3" name="列3" tableColumnId="3"/>
      <queryTableField id="4" name="列4" tableColumnId="4"/>
      <queryTableField id="5" name="列5" tableColumnId="5"/>
      <queryTableField id="6" name="列6" tableColumnId="6"/>
      <queryTableField id="7" name="列7" tableColumnId="7"/>
      <queryTableField id="8" name="列8" tableColumnId="8"/>
      <queryTableField id="9" name="列9" tableColumnId="9"/>
      <queryTableField id="10" name="列10" tableColumnId="10"/>
      <queryTableField id="11" name="列11" tableColumnId="11"/>
      <queryTableField id="12" name="列12" tableColumnId="12"/>
      <queryTableField id="13" name="列13" tableColumnId="13"/>
      <queryTableField id="14" name="列14" tableColumnId="14"/>
      <queryTableField id="15" name="列15" tableColumnId="15"/>
      <queryTableField id="16" name="列16" tableColumnId="16"/>
      <queryTableField id="17" name="列17" tableColumnId="17"/>
      <queryTableField id="18" name="列18"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5FC4C2-F1BD-4613-AB0D-60FCF29148F6}" name="テーブル1_2" displayName="テーブル1_2" ref="A1:R409" tableType="queryTable" totalsRowShown="0">
  <autoFilter ref="A1:R409" xr:uid="{B16C2CA6-4FD8-4390-B621-96D81D62DD2F}"/>
  <sortState xmlns:xlrd2="http://schemas.microsoft.com/office/spreadsheetml/2017/richdata2" ref="A2:R408">
    <sortCondition ref="B2"/>
  </sortState>
  <tableColumns count="18">
    <tableColumn id="1" xr3:uid="{6F8EC2EF-1DF9-4D8B-AF30-75858CAF6792}" uniqueName="1" name="列1" queryTableFieldId="1" dataDxfId="129"/>
    <tableColumn id="2" xr3:uid="{6EA32B00-7C7F-4F46-8740-2CB0E05FD198}" uniqueName="2" name="列2" queryTableFieldId="2"/>
    <tableColumn id="3" xr3:uid="{20C71E25-E946-49F3-88AF-1780912C762F}" uniqueName="3" name="列3" queryTableFieldId="3"/>
    <tableColumn id="4" xr3:uid="{EB62B89D-7ABF-445C-9400-B81E73A6019C}" uniqueName="4" name="列4" queryTableFieldId="4" dataDxfId="128"/>
    <tableColumn id="5" xr3:uid="{1EEDBC28-9520-47EA-9E62-CD51066D0960}" uniqueName="5" name="列5" queryTableFieldId="5" dataDxfId="127"/>
    <tableColumn id="6" xr3:uid="{C36ACA45-FA6C-47C2-A5A1-7DD27721C48B}" uniqueName="6" name="列6" queryTableFieldId="6"/>
    <tableColumn id="7" xr3:uid="{9B9675DD-432A-4E04-8377-FC7522106CA7}" uniqueName="7" name="列7" queryTableFieldId="7"/>
    <tableColumn id="8" xr3:uid="{15AE4637-95EC-4D6C-AD69-493F8E3EB777}" uniqueName="8" name="列8" queryTableFieldId="8"/>
    <tableColumn id="9" xr3:uid="{903F864C-D9CA-4C54-8A90-47FB6CBD94FF}" uniqueName="9" name="列9" queryTableFieldId="9"/>
    <tableColumn id="10" xr3:uid="{D9107351-1B67-4540-88A9-6EAF28DB4F9D}" uniqueName="10" name="列10" queryTableFieldId="10" dataDxfId="126"/>
    <tableColumn id="11" xr3:uid="{8A41A190-4D48-4D68-83E4-A2CC614F87C4}" uniqueName="11" name="列11" queryTableFieldId="11" dataDxfId="125"/>
    <tableColumn id="12" xr3:uid="{745715E4-57B8-4743-890F-FC15E97EC4B0}" uniqueName="12" name="列12" queryTableFieldId="12" dataDxfId="124"/>
    <tableColumn id="13" xr3:uid="{D629E988-98FE-4E71-BF89-AD5DDC8B6FC4}" uniqueName="13" name="列13" queryTableFieldId="13" dataDxfId="123"/>
    <tableColumn id="14" xr3:uid="{F0B05492-1406-4FD7-BA25-E5BDE4F01AC3}" uniqueName="14" name="列14" queryTableFieldId="14"/>
    <tableColumn id="15" xr3:uid="{A4A8E2D7-073C-4CCE-A3E4-E559ADABD2D3}" uniqueName="15" name="列15" queryTableFieldId="15" dataDxfId="122"/>
    <tableColumn id="16" xr3:uid="{C5F8818A-16F3-4DCA-AE04-FEFDA6E76CFA}" uniqueName="16" name="列16" queryTableFieldId="16"/>
    <tableColumn id="17" xr3:uid="{0D3B14D4-4FC7-454F-BDFF-E21DA58914DF}" uniqueName="17" name="列17" queryTableFieldId="17"/>
    <tableColumn id="18" xr3:uid="{27FAAA1C-F68E-4806-AA2A-71F1A4710DCE}" uniqueName="18" name="列18" queryTableFieldId="18" dataDxfId="12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823E8B-24C5-49B6-A6FD-BCB301BE3001}" name="テーブル1" displayName="テーブル1" ref="A9:R153" headerRowCount="0" dataDxfId="120" headerRowBorderDxfId="118" tableBorderDxfId="119">
  <tableColumns count="18">
    <tableColumn id="1" xr3:uid="{40D55157-EB56-4CC9-AB29-013DA5941616}" name="列1" totalsRowLabel="集計" headerRowDxfId="116" dataDxfId="115" totalsRowDxfId="117"/>
    <tableColumn id="2" xr3:uid="{398C2DE5-70BA-493A-80DC-D571C00E1D49}" name="列2" headerRowDxfId="113" dataDxfId="112" totalsRowDxfId="114"/>
    <tableColumn id="3" xr3:uid="{2C88E7C8-5D21-4A27-AB06-4541BD25C98B}" name="列3" headerRowDxfId="110" dataDxfId="109" totalsRowDxfId="111"/>
    <tableColumn id="4" xr3:uid="{B3F9925C-D8BD-4034-B2B2-360EA51B0267}" name="列4" headerRowDxfId="107" dataDxfId="106" totalsRowDxfId="108"/>
    <tableColumn id="5" xr3:uid="{C494B63D-6061-4E9A-8BD7-458ECDD54350}" name="列5" headerRowDxfId="104" dataDxfId="103" totalsRowDxfId="105"/>
    <tableColumn id="6" xr3:uid="{63463D7F-E0AC-45DD-AF8C-4131C67282C9}" name="列6" headerRowDxfId="101" dataDxfId="100" totalsRowDxfId="102"/>
    <tableColumn id="7" xr3:uid="{C2323649-B72E-4BBA-8975-642DCFBD9D89}" name="列7" headerRowDxfId="98" dataDxfId="97" totalsRowDxfId="99"/>
    <tableColumn id="8" xr3:uid="{6FBD1FF3-721F-4745-8A10-35DBD6F45814}" name="列8" headerRowDxfId="95" dataDxfId="94" totalsRowDxfId="96"/>
    <tableColumn id="9" xr3:uid="{C2D35F11-E354-40AA-984C-0A9E0D25EF59}" name="列9" headerRowDxfId="92" dataDxfId="91" totalsRowDxfId="93"/>
    <tableColumn id="10" xr3:uid="{5B2968E4-40B0-45A8-AD8D-379569764B9C}" name="列10" headerRowDxfId="89" dataDxfId="88" totalsRowDxfId="90"/>
    <tableColumn id="11" xr3:uid="{A9C09F60-52A6-4FAC-B1EE-4A921DEA6099}" name="列11" headerRowDxfId="86" dataDxfId="85" totalsRowDxfId="87"/>
    <tableColumn id="12" xr3:uid="{E311475D-5E59-451B-B816-EB0BDC162C53}" name="列12" headerRowDxfId="83" dataDxfId="82" totalsRowDxfId="84"/>
    <tableColumn id="13" xr3:uid="{A0D058EC-9C7B-466A-BA3D-4EF1A5E02002}" name="列13" headerRowDxfId="80" dataDxfId="79" totalsRowDxfId="81"/>
    <tableColumn id="14" xr3:uid="{D040A52C-BFD2-46AF-BAD2-16125222A287}" name="列14" headerRowDxfId="77" dataDxfId="76" totalsRowDxfId="78"/>
    <tableColumn id="15" xr3:uid="{0831AA8C-4E5A-4C01-BDDC-DEFA09EABD9F}" name="列15" headerRowDxfId="74" dataDxfId="73" totalsRowDxfId="75"/>
    <tableColumn id="16" xr3:uid="{5B3E304C-306C-4245-A6EC-0077C7EFD07F}" name="列16" headerRowDxfId="71" dataDxfId="70" totalsRowDxfId="72"/>
    <tableColumn id="17" xr3:uid="{85030F27-53DB-4569-943D-1FECF156F6CD}" name="列17" headerRowDxfId="68" dataDxfId="67" totalsRowDxfId="69"/>
    <tableColumn id="18" xr3:uid="{BCFC1C7F-D412-4905-A931-F812039CDC7A}" name="列18" totalsRowFunction="count" headerRowDxfId="65" dataDxfId="64" totalsRowDxfId="66"/>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88E9D6-AB36-43F2-8669-A9FCD3E9C4D8}" name="テーブル14" displayName="テーブル14" ref="A8:S222" totalsRowShown="0" dataDxfId="63" headerRowBorderDxfId="61" tableBorderDxfId="62">
  <autoFilter ref="A8:S222" xr:uid="{090A2C81-4854-49DE-A3CE-C0533E4B24C5}"/>
  <tableColumns count="19">
    <tableColumn id="1" xr3:uid="{4719817F-3B3F-42FC-982F-2E0DB59786EE}" name="列1" dataDxfId="60"/>
    <tableColumn id="19" xr3:uid="{3D5C5C12-2640-4C52-8D72-CA0EEA0D0D9B}" name="列19" dataDxfId="59"/>
    <tableColumn id="2" xr3:uid="{3921F50F-C3B1-46DD-AF5C-07ABB1661357}" name="列2" dataDxfId="58"/>
    <tableColumn id="3" xr3:uid="{92966EE6-4F4E-4978-B285-7C85D4E7178E}" name="列3" dataDxfId="57"/>
    <tableColumn id="4" xr3:uid="{2237930A-C4D9-441A-9D9A-E42F26BCBFB6}" name="列4" dataDxfId="56"/>
    <tableColumn id="5" xr3:uid="{F0251519-C2FF-4ACF-BFE0-3CFF220AAD4A}" name="列5" dataDxfId="55"/>
    <tableColumn id="6" xr3:uid="{4AD13D4A-EEE6-4E31-8F7D-FB4B04007EC4}" name="列6" dataDxfId="54"/>
    <tableColumn id="7" xr3:uid="{CED5F6FD-DC03-4B35-B4C1-10F1D353ED52}" name="列7" dataDxfId="53"/>
    <tableColumn id="8" xr3:uid="{6A4A0578-F1EB-4253-A1B3-19E03A8671A4}" name="列8" dataDxfId="52"/>
    <tableColumn id="9" xr3:uid="{DAC51427-A99A-4A02-A1BB-7DE856D774BF}" name="列9" dataDxfId="51"/>
    <tableColumn id="10" xr3:uid="{224F1565-5405-48E3-BECF-31C584DF7768}" name="列10" dataDxfId="50"/>
    <tableColumn id="11" xr3:uid="{94AE3659-A397-4BA3-9844-7F3DB17552DB}" name="列11" dataDxfId="49"/>
    <tableColumn id="12" xr3:uid="{70A34808-15D7-45B6-AB06-1433C39DE215}" name="列12" dataDxfId="48"/>
    <tableColumn id="13" xr3:uid="{1C696617-1AA1-4B6F-989C-116819FC147B}" name="列13" dataDxfId="47"/>
    <tableColumn id="14" xr3:uid="{9F24A592-939F-4EA6-9E15-11096123DCD9}" name="列14" dataDxfId="46"/>
    <tableColumn id="15" xr3:uid="{4F8959C8-88CF-45DD-BB11-F8D10BBB6166}" name="列15" dataDxfId="45"/>
    <tableColumn id="16" xr3:uid="{4BA9BFDF-6495-43C9-B9E1-2560F4093EC8}" name="列16" dataDxfId="44"/>
    <tableColumn id="17" xr3:uid="{F1E25363-10A1-4007-8441-0C6353A0EF72}" name="列17" dataDxfId="43"/>
    <tableColumn id="18" xr3:uid="{74C22A97-7EA5-4735-9C2E-C2E9BB5F4876}" name="列18" dataDxfId="4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BBCCF1-8D23-49CE-9C48-D6EC7C73E041}" name="テーブル15" displayName="テーブル15" ref="A8:R156" totalsRowShown="0" dataDxfId="41" headerRowBorderDxfId="39" tableBorderDxfId="40">
  <autoFilter ref="A8:R156" xr:uid="{94E4BF35-3351-440E-B954-05B0CFC6DCF9}"/>
  <tableColumns count="18">
    <tableColumn id="1" xr3:uid="{9DB78A38-D7C9-4152-88F8-0182BC10B8EE}" name="列1" dataDxfId="38"/>
    <tableColumn id="2" xr3:uid="{4467D3E3-6026-456F-97F3-A2E98572DAF8}" name="列2" dataDxfId="37"/>
    <tableColumn id="3" xr3:uid="{29446E7A-3FAC-41D3-B823-ADEF26F35971}" name="列3" dataDxfId="36"/>
    <tableColumn id="4" xr3:uid="{F02B07AD-D3DF-4388-8B0A-A8AC352E1BB5}" name="列4" dataDxfId="35"/>
    <tableColumn id="5" xr3:uid="{3E554E98-9D98-45B4-86F5-478B06A829CC}" name="列5" dataDxfId="34"/>
    <tableColumn id="6" xr3:uid="{C2507CB6-F7C9-4ACF-917D-388A5CB1FB34}" name="列6" dataDxfId="33"/>
    <tableColumn id="7" xr3:uid="{BE7B657E-358E-4647-B72D-CF8C4D082B90}" name="列7" dataDxfId="32"/>
    <tableColumn id="8" xr3:uid="{D488EB2E-34A0-4BED-A3D2-0CE4AA5419E5}" name="列8" dataDxfId="31"/>
    <tableColumn id="9" xr3:uid="{CCC0D98A-AEF5-4E85-B26B-6B26CBB23230}" name="列9" dataDxfId="30"/>
    <tableColumn id="10" xr3:uid="{A020EBA7-F46D-492B-805A-F2692C2D82EE}" name="列10" dataDxfId="29"/>
    <tableColumn id="11" xr3:uid="{CE01C7F5-8066-4A4A-A67D-04514A11ADBA}" name="列11" dataDxfId="28"/>
    <tableColumn id="12" xr3:uid="{54F4FA33-7C23-40B8-952B-B2FEDC800569}" name="列12" dataDxfId="27"/>
    <tableColumn id="13" xr3:uid="{C4B4A614-D391-42BC-BE89-9891B2D59D59}" name="列13" dataDxfId="26"/>
    <tableColumn id="14" xr3:uid="{0BF4AAFF-8B93-4A4A-92EE-42B3C0A29DBB}" name="列14" dataDxfId="25"/>
    <tableColumn id="15" xr3:uid="{7F2A3E50-7467-4E4F-BC53-C60B489D7037}" name="列15" dataDxfId="24"/>
    <tableColumn id="16" xr3:uid="{B7C6D9C5-AE8E-4895-90E4-857B706A6F2C}" name="列16" dataDxfId="23"/>
    <tableColumn id="17" xr3:uid="{7CE5DA8E-CAA9-42AC-A852-6DD23A6E6B54}" name="列17" dataDxfId="22"/>
    <tableColumn id="18" xr3:uid="{AE1F73AB-B874-4F89-B7D1-F8160B5023A2}" name="列18"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6AE1B3-AAB7-4079-B148-5FEC15B29E57}" name="テーブル16" displayName="テーブル16" ref="A8:R296" totalsRowShown="0" dataDxfId="20" headerRowBorderDxfId="18" tableBorderDxfId="19">
  <autoFilter ref="A8:R296" xr:uid="{FABABBDC-B191-47AA-ACA3-EA00D4AAB914}"/>
  <tableColumns count="18">
    <tableColumn id="1" xr3:uid="{D032499B-4EF6-461B-9561-E1A319EE8D0D}" name="列1" dataDxfId="17"/>
    <tableColumn id="2" xr3:uid="{413710EC-A4C4-4B7E-9EA6-014CB562A38E}" name="列2" dataDxfId="16"/>
    <tableColumn id="3" xr3:uid="{10FF3C2E-2E47-439B-8ACA-9C253504233F}" name="列3" dataDxfId="15"/>
    <tableColumn id="4" xr3:uid="{4E34B3B6-BFAE-4B2B-912F-6F18C09800C9}" name="列4" dataDxfId="14"/>
    <tableColumn id="5" xr3:uid="{18596B60-503A-435C-8277-6025DB09B127}" name="列5" dataDxfId="13"/>
    <tableColumn id="6" xr3:uid="{F99C7FF7-3B24-40F4-B843-C9B852EC3CC2}" name="列6" dataDxfId="12"/>
    <tableColumn id="7" xr3:uid="{8429E8A8-5D70-4402-B234-A9FBC56DE559}" name="列7" dataDxfId="11"/>
    <tableColumn id="8" xr3:uid="{F052A7AA-866C-4B63-8974-79460595D046}" name="列8" dataDxfId="10"/>
    <tableColumn id="9" xr3:uid="{1FE797F9-298C-49A9-B53B-FE5392FEA92E}" name="列9" dataDxfId="9"/>
    <tableColumn id="10" xr3:uid="{25F52BC7-DF20-4370-A54E-1896BBDCC4C4}" name="列10" dataDxfId="8"/>
    <tableColumn id="11" xr3:uid="{B7955920-3F2C-47CD-B608-0208BD011F6D}" name="列11" dataDxfId="7"/>
    <tableColumn id="12" xr3:uid="{1A9D5460-B329-4F02-B7AF-9AFF019FDCB5}" name="列12" dataDxfId="6"/>
    <tableColumn id="13" xr3:uid="{1954232A-A9A1-425C-BE1C-9E20EC419227}" name="列13" dataDxfId="5"/>
    <tableColumn id="14" xr3:uid="{A0268D8F-D6B6-427C-A069-169B9464419D}" name="列14" dataDxfId="4"/>
    <tableColumn id="15" xr3:uid="{DA14CD93-C074-4200-A65E-4D9494372DC2}" name="列15" dataDxfId="3"/>
    <tableColumn id="16" xr3:uid="{259C12F1-8BC0-4C0E-AEAA-A3980B6DEDCB}" name="列16" dataDxfId="2"/>
    <tableColumn id="17" xr3:uid="{6E4C1DCF-7FF7-4A30-AE43-62088CCC4D23}" name="列17" dataDxfId="1"/>
    <tableColumn id="18" xr3:uid="{10130CB2-9074-428F-854E-6A04648D5670}" name="列18" dataDxfId="0"/>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www.monotaro.com/p/2822/6536/?t.q=sy100-30-4a" TargetMode="External"/><Relationship Id="rId2" Type="http://schemas.openxmlformats.org/officeDocument/2006/relationships/hyperlink" Target="https://www.monotaro.com/p/5685/0394/" TargetMode="External"/><Relationship Id="rId1" Type="http://schemas.openxmlformats.org/officeDocument/2006/relationships/hyperlink" Target="https://www.monotaro.com/g/00231808/?t.mpn=msqb10r-m9nz" TargetMode="Externa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monotaro.com/p/6803/8835/"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monotaro.com/p/4035/6075/"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hyperlink" Target="https://www.monotaro.com/p/3343/6225/?t.q=%83%7E%83j%83J%83b%83v" TargetMode="External"/><Relationship Id="rId7" Type="http://schemas.openxmlformats.org/officeDocument/2006/relationships/comments" Target="../comments2.xml"/><Relationship Id="rId2" Type="http://schemas.openxmlformats.org/officeDocument/2006/relationships/hyperlink" Target="https://www.monotaro.com/g/00231808/?t.mpn=msqb10r-m9nz" TargetMode="External"/><Relationship Id="rId1" Type="http://schemas.openxmlformats.org/officeDocument/2006/relationships/hyperlink" Target="https://www.monotaro.com/p/5685/0394/" TargetMode="External"/><Relationship Id="rId6" Type="http://schemas.openxmlformats.org/officeDocument/2006/relationships/vmlDrawing" Target="../drawings/vmlDrawing2.vml"/><Relationship Id="rId5" Type="http://schemas.openxmlformats.org/officeDocument/2006/relationships/printerSettings" Target="../printerSettings/printerSettings22.bin"/><Relationship Id="rId4" Type="http://schemas.openxmlformats.org/officeDocument/2006/relationships/hyperlink" Target="https://www.monotaro.com/p/1026/1684/?t.mpn=a8110"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www.monotaro.com/p/1026/1684/?t.mpn=a8110" TargetMode="External"/><Relationship Id="rId2" Type="http://schemas.openxmlformats.org/officeDocument/2006/relationships/hyperlink" Target="https://www.monotaro.com/g/00231808/?t.mpn=msqb10r-m9nz" TargetMode="External"/><Relationship Id="rId1" Type="http://schemas.openxmlformats.org/officeDocument/2006/relationships/hyperlink" Target="https://www.monotaro.com/p/5685/0394/"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hyperlink" Target="https://www.monotaro.com/p/1026/1684/?t.mpn=a8110" TargetMode="External"/><Relationship Id="rId2" Type="http://schemas.openxmlformats.org/officeDocument/2006/relationships/hyperlink" Target="https://www.monotaro.com/g/00231808/?t.mpn=msqb10r-m9nz" TargetMode="External"/><Relationship Id="rId1" Type="http://schemas.openxmlformats.org/officeDocument/2006/relationships/hyperlink" Target="https://www.monotaro.com/p/5685/0394/" TargetMode="External"/><Relationship Id="rId4"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www.monotaro.com/p/3989/6754/?t.mpn=ir1010-01bea-a"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3" Type="http://schemas.openxmlformats.org/officeDocument/2006/relationships/hyperlink" Target="https://www.monotaro.com/p/0856/3405/?t.q=r2-5%20%88%B3%92%85%92%5B%8Eq" TargetMode="External"/><Relationship Id="rId2" Type="http://schemas.openxmlformats.org/officeDocument/2006/relationships/hyperlink" Target="https://www.monotaro.com/p/2822/6536/?t.q=sy100-30-4a" TargetMode="External"/><Relationship Id="rId1" Type="http://schemas.openxmlformats.org/officeDocument/2006/relationships/hyperlink" Target="https://www.monotaro.com/p/5685/0394/" TargetMode="External"/><Relationship Id="rId6" Type="http://schemas.openxmlformats.org/officeDocument/2006/relationships/comments" Target="../comments6.xml"/><Relationship Id="rId5" Type="http://schemas.openxmlformats.org/officeDocument/2006/relationships/vmlDrawing" Target="../drawings/vmlDrawing6.vml"/><Relationship Id="rId4"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51.bin"/><Relationship Id="rId1" Type="http://schemas.openxmlformats.org/officeDocument/2006/relationships/hyperlink" Target="https://www.monotaro.com/p/5183/9401/?utm_source=Overture&amp;utm_medium=cpc&amp;utm_campaign=568056_6493295470&amp;utm_content=78172182855&amp;utm_term=_531382189112_x_aud-1380337644641:dsa-1293357533976&amp;cq_plt=yp&amp;yclid=YSS.1000110717.EAIaIQobChMIxOq3oJbg_wIVx7CWCh3FvwvdEAAYASAAEgK-lPD_BwE&amp;gclid=COLztaOW4P8CFUbjvAod9AUPlg&amp;gclsrc=ds" TargetMode="External"/><Relationship Id="rId4" Type="http://schemas.openxmlformats.org/officeDocument/2006/relationships/comments" Target="../comments7.xml"/></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55.bin"/><Relationship Id="rId1" Type="http://schemas.openxmlformats.org/officeDocument/2006/relationships/hyperlink" Target="https://www.monotaro.com/p/4461/0362/?t.mpn=zx1101-j15lz-e55c" TargetMode="External"/></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6.xml.rels><?xml version="1.0" encoding="UTF-8" standalone="yes"?>
<Relationships xmlns="http://schemas.openxmlformats.org/package/2006/relationships"><Relationship Id="rId2" Type="http://schemas.openxmlformats.org/officeDocument/2006/relationships/printerSettings" Target="../printerSettings/printerSettings64.bin"/><Relationship Id="rId1" Type="http://schemas.openxmlformats.org/officeDocument/2006/relationships/hyperlink" Target="https://www.monotaro.com/p/1151/4806/?t.q=ARX21-01BG" TargetMode="External"/></Relationships>
</file>

<file path=xl/worksheets/_rels/sheet6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5.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6.xml.rels><?xml version="1.0" encoding="UTF-8" standalone="yes"?>
<Relationships xmlns="http://schemas.openxmlformats.org/package/2006/relationships"><Relationship Id="rId2" Type="http://schemas.openxmlformats.org/officeDocument/2006/relationships/printerSettings" Target="../printerSettings/printerSettings74.bin"/><Relationship Id="rId1" Type="http://schemas.openxmlformats.org/officeDocument/2006/relationships/hyperlink" Target="https://jp.misumi-ec.com/vona2/detail/221000066917/?PNSearch=PLJ4M&amp;HissuCode=PLJ4M&amp;searchFlow=suggest2products&amp;Keyword=PLJ4M&amp;list=SuggestPreview" TargetMode="External"/></Relationships>
</file>

<file path=xl/worksheets/_rels/sheet7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5.bin"/></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76.bin"/><Relationship Id="rId1" Type="http://schemas.openxmlformats.org/officeDocument/2006/relationships/hyperlink" Target="https://www.monotaro.com/p/4185/8591/?t.mpn=2000-404" TargetMode="External"/><Relationship Id="rId5" Type="http://schemas.openxmlformats.org/officeDocument/2006/relationships/comments" Target="../comments8.xml"/><Relationship Id="rId4" Type="http://schemas.openxmlformats.org/officeDocument/2006/relationships/table" Target="../tables/table5.xml"/></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2.xml.rels><?xml version="1.0" encoding="UTF-8" standalone="yes"?>
<Relationships xmlns="http://schemas.openxmlformats.org/package/2006/relationships"><Relationship Id="rId3" Type="http://schemas.openxmlformats.org/officeDocument/2006/relationships/hyperlink" Target="https://www.monotaro.com/p/1026/1684/?t.mpn=a8110" TargetMode="External"/><Relationship Id="rId7" Type="http://schemas.openxmlformats.org/officeDocument/2006/relationships/comments" Target="../comments9.xml"/><Relationship Id="rId2" Type="http://schemas.openxmlformats.org/officeDocument/2006/relationships/hyperlink" Target="https://www.monotaro.com/g/00231808/?t.mpn=msqb10r-m9nz" TargetMode="External"/><Relationship Id="rId1" Type="http://schemas.openxmlformats.org/officeDocument/2006/relationships/hyperlink" Target="https://www.monotaro.com/p/5685/0394/" TargetMode="External"/><Relationship Id="rId6" Type="http://schemas.openxmlformats.org/officeDocument/2006/relationships/vmlDrawing" Target="../drawings/vmlDrawing9.vml"/><Relationship Id="rId5" Type="http://schemas.openxmlformats.org/officeDocument/2006/relationships/printerSettings" Target="../printerSettings/printerSettings80.bin"/><Relationship Id="rId4" Type="http://schemas.openxmlformats.org/officeDocument/2006/relationships/hyperlink" Target="https://www.monotaro.com/p/3989/6754/?t.mpn=ir1010-01bea-a" TargetMode="External"/></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84.bin"/><Relationship Id="rId1" Type="http://schemas.openxmlformats.org/officeDocument/2006/relationships/hyperlink" Target="https://www.monotaro.com/p/5183/9401/?utm_source=Overture&amp;utm_medium=cpc&amp;utm_campaign=568056_6493295470&amp;utm_content=78172182855&amp;utm_term=_531382189112_x_aud-1380337644641:dsa-1293357533976&amp;cq_plt=yp&amp;yclid=YSS.1000110717.EAIaIQobChMIxOq3oJbg_wIVx7CWCh3FvwvdEAAYASAAEgK-lPD_BwE&amp;gclid=COLztaOW4P8CFUbjvAod9AUPlg&amp;gclsrc=ds" TargetMode="External"/><Relationship Id="rId4" Type="http://schemas.openxmlformats.org/officeDocument/2006/relationships/comments" Target="../comments10.xml"/></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9.xml.rels><?xml version="1.0" encoding="UTF-8" standalone="yes"?>
<Relationships xmlns="http://schemas.openxmlformats.org/package/2006/relationships"><Relationship Id="rId2" Type="http://schemas.openxmlformats.org/officeDocument/2006/relationships/printerSettings" Target="../printerSettings/printerSettings87.bin"/><Relationship Id="rId1" Type="http://schemas.openxmlformats.org/officeDocument/2006/relationships/hyperlink" Target="https://www.monotaro.com/p/3167/3257/?t.mpn=zx1101-j15lz-el" TargetMode="External"/></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95.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2.bin"/></Relationships>
</file>

<file path=xl/worksheets/_rels/sheet10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03.bin"/><Relationship Id="rId1" Type="http://schemas.openxmlformats.org/officeDocument/2006/relationships/hyperlink" Target="https://www.monotaro.com/p/5183/9426/?t.mpn=cdj2b16-200z-m9ns-b" TargetMode="External"/><Relationship Id="rId5" Type="http://schemas.openxmlformats.org/officeDocument/2006/relationships/comments" Target="../comments12.xml"/><Relationship Id="rId4" Type="http://schemas.openxmlformats.org/officeDocument/2006/relationships/vmlDrawing" Target="../drawings/vmlDrawing12.vml"/></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10.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08.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65.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187.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185.bin"/></Relationships>
</file>

<file path=xl/worksheets/_rels/sheet189.xml.rels><?xml version="1.0" encoding="UTF-8" standalone="yes"?>
<Relationships xmlns="http://schemas.openxmlformats.org/package/2006/relationships"><Relationship Id="rId1" Type="http://schemas.openxmlformats.org/officeDocument/2006/relationships/printerSettings" Target="../printerSettings/printerSettings186.bin"/></Relationships>
</file>

<file path=xl/worksheets/_rels/sheet190.xml.rels><?xml version="1.0" encoding="UTF-8" standalone="yes"?>
<Relationships xmlns="http://schemas.openxmlformats.org/package/2006/relationships"><Relationship Id="rId1" Type="http://schemas.openxmlformats.org/officeDocument/2006/relationships/printerSettings" Target="../printerSettings/printerSettings187.bin"/></Relationships>
</file>

<file path=xl/worksheets/_rels/sheet191.xml.rels><?xml version="1.0" encoding="UTF-8" standalone="yes"?>
<Relationships xmlns="http://schemas.openxmlformats.org/package/2006/relationships"><Relationship Id="rId1" Type="http://schemas.openxmlformats.org/officeDocument/2006/relationships/printerSettings" Target="../printerSettings/printerSettings188.bin"/></Relationships>
</file>

<file path=xl/worksheets/_rels/sheet192.xml.rels><?xml version="1.0" encoding="UTF-8" standalone="yes"?>
<Relationships xmlns="http://schemas.openxmlformats.org/package/2006/relationships"><Relationship Id="rId1" Type="http://schemas.openxmlformats.org/officeDocument/2006/relationships/printerSettings" Target="../printerSettings/printerSettings189.bin"/></Relationships>
</file>

<file path=xl/worksheets/_rels/sheet193.xml.rels><?xml version="1.0" encoding="UTF-8" standalone="yes"?>
<Relationships xmlns="http://schemas.openxmlformats.org/package/2006/relationships"><Relationship Id="rId1" Type="http://schemas.openxmlformats.org/officeDocument/2006/relationships/printerSettings" Target="../printerSettings/printerSettings190.bin"/></Relationships>
</file>

<file path=xl/worksheets/_rels/sheet194.xml.rels><?xml version="1.0" encoding="UTF-8" standalone="yes"?>
<Relationships xmlns="http://schemas.openxmlformats.org/package/2006/relationships"><Relationship Id="rId1" Type="http://schemas.openxmlformats.org/officeDocument/2006/relationships/printerSettings" Target="../printerSettings/printerSettings191.bin"/></Relationships>
</file>

<file path=xl/worksheets/_rels/sheet195.xml.rels><?xml version="1.0" encoding="UTF-8" standalone="yes"?>
<Relationships xmlns="http://schemas.openxmlformats.org/package/2006/relationships"><Relationship Id="rId1" Type="http://schemas.openxmlformats.org/officeDocument/2006/relationships/printerSettings" Target="../printerSettings/printerSettings192.bin"/></Relationships>
</file>

<file path=xl/worksheets/_rels/sheet196.xml.rels><?xml version="1.0" encoding="UTF-8" standalone="yes"?>
<Relationships xmlns="http://schemas.openxmlformats.org/package/2006/relationships"><Relationship Id="rId1" Type="http://schemas.openxmlformats.org/officeDocument/2006/relationships/printerSettings" Target="../printerSettings/printerSettings193.bin"/></Relationships>
</file>

<file path=xl/worksheets/_rels/sheet197.xml.rels><?xml version="1.0" encoding="UTF-8" standalone="yes"?>
<Relationships xmlns="http://schemas.openxmlformats.org/package/2006/relationships"><Relationship Id="rId1" Type="http://schemas.openxmlformats.org/officeDocument/2006/relationships/printerSettings" Target="../printerSettings/printerSettings194.bin"/></Relationships>
</file>

<file path=xl/worksheets/_rels/sheet198.xml.rels><?xml version="1.0" encoding="UTF-8" standalone="yes"?>
<Relationships xmlns="http://schemas.openxmlformats.org/package/2006/relationships"><Relationship Id="rId1" Type="http://schemas.openxmlformats.org/officeDocument/2006/relationships/printerSettings" Target="../printerSettings/printerSettings195.bin"/></Relationships>
</file>

<file path=xl/worksheets/_rels/sheet199.xml.rels><?xml version="1.0" encoding="UTF-8" standalone="yes"?>
<Relationships xmlns="http://schemas.openxmlformats.org/package/2006/relationships"><Relationship Id="rId1" Type="http://schemas.openxmlformats.org/officeDocument/2006/relationships/printerSettings" Target="../printerSettings/printerSettings196.bin"/></Relationships>
</file>

<file path=xl/worksheets/_rels/sheet200.xml.rels><?xml version="1.0" encoding="UTF-8" standalone="yes"?>
<Relationships xmlns="http://schemas.openxmlformats.org/package/2006/relationships"><Relationship Id="rId1" Type="http://schemas.openxmlformats.org/officeDocument/2006/relationships/printerSettings" Target="../printerSettings/printerSettings197.bin"/></Relationships>
</file>

<file path=xl/worksheets/_rels/sheet201.xml.rels><?xml version="1.0" encoding="UTF-8" standalone="yes"?>
<Relationships xmlns="http://schemas.openxmlformats.org/package/2006/relationships"><Relationship Id="rId1" Type="http://schemas.openxmlformats.org/officeDocument/2006/relationships/printerSettings" Target="../printerSettings/printerSettings198.bin"/></Relationships>
</file>

<file path=xl/worksheets/_rels/sheet202.xml.rels><?xml version="1.0" encoding="UTF-8" standalone="yes"?>
<Relationships xmlns="http://schemas.openxmlformats.org/package/2006/relationships"><Relationship Id="rId1" Type="http://schemas.openxmlformats.org/officeDocument/2006/relationships/printerSettings" Target="../printerSettings/printerSettings199.bin"/></Relationships>
</file>

<file path=xl/worksheets/_rels/sheet203.xml.rels><?xml version="1.0" encoding="UTF-8" standalone="yes"?>
<Relationships xmlns="http://schemas.openxmlformats.org/package/2006/relationships"><Relationship Id="rId1" Type="http://schemas.openxmlformats.org/officeDocument/2006/relationships/printerSettings" Target="../printerSettings/printerSettings200.bin"/></Relationships>
</file>

<file path=xl/worksheets/_rels/sheet204.xml.rels><?xml version="1.0" encoding="UTF-8" standalone="yes"?>
<Relationships xmlns="http://schemas.openxmlformats.org/package/2006/relationships"><Relationship Id="rId1" Type="http://schemas.openxmlformats.org/officeDocument/2006/relationships/printerSettings" Target="../printerSettings/printerSettings201.bin"/></Relationships>
</file>

<file path=xl/worksheets/_rels/sheet205.xml.rels><?xml version="1.0" encoding="UTF-8" standalone="yes"?>
<Relationships xmlns="http://schemas.openxmlformats.org/package/2006/relationships"><Relationship Id="rId1" Type="http://schemas.openxmlformats.org/officeDocument/2006/relationships/printerSettings" Target="../printerSettings/printerSettings202.bin"/></Relationships>
</file>

<file path=xl/worksheets/_rels/sheet206.xml.rels><?xml version="1.0" encoding="UTF-8" standalone="yes"?>
<Relationships xmlns="http://schemas.openxmlformats.org/package/2006/relationships"><Relationship Id="rId1" Type="http://schemas.openxmlformats.org/officeDocument/2006/relationships/printerSettings" Target="../printerSettings/printerSettings203.bin"/></Relationships>
</file>

<file path=xl/worksheets/_rels/sheet207.xml.rels><?xml version="1.0" encoding="UTF-8" standalone="yes"?>
<Relationships xmlns="http://schemas.openxmlformats.org/package/2006/relationships"><Relationship Id="rId1" Type="http://schemas.openxmlformats.org/officeDocument/2006/relationships/printerSettings" Target="../printerSettings/printerSettings204.bin"/></Relationships>
</file>

<file path=xl/worksheets/_rels/sheet208.xml.rels><?xml version="1.0" encoding="UTF-8" standalone="yes"?>
<Relationships xmlns="http://schemas.openxmlformats.org/package/2006/relationships"><Relationship Id="rId1" Type="http://schemas.openxmlformats.org/officeDocument/2006/relationships/printerSettings" Target="../printerSettings/printerSettings205.bin"/></Relationships>
</file>

<file path=xl/worksheets/_rels/sheet209.xml.rels><?xml version="1.0" encoding="UTF-8" standalone="yes"?>
<Relationships xmlns="http://schemas.openxmlformats.org/package/2006/relationships"><Relationship Id="rId1" Type="http://schemas.openxmlformats.org/officeDocument/2006/relationships/printerSettings" Target="../printerSettings/printerSettings206.bin"/></Relationships>
</file>

<file path=xl/worksheets/_rels/sheet210.xml.rels><?xml version="1.0" encoding="UTF-8" standalone="yes"?>
<Relationships xmlns="http://schemas.openxmlformats.org/package/2006/relationships"><Relationship Id="rId1" Type="http://schemas.openxmlformats.org/officeDocument/2006/relationships/printerSettings" Target="../printerSettings/printerSettings207.bin"/></Relationships>
</file>

<file path=xl/worksheets/_rels/sheet211.xml.rels><?xml version="1.0" encoding="UTF-8" standalone="yes"?>
<Relationships xmlns="http://schemas.openxmlformats.org/package/2006/relationships"><Relationship Id="rId1" Type="http://schemas.openxmlformats.org/officeDocument/2006/relationships/printerSettings" Target="../printerSettings/printerSettings208.bin"/></Relationships>
</file>

<file path=xl/worksheets/_rels/sheet212.xml.rels><?xml version="1.0" encoding="UTF-8" standalone="yes"?>
<Relationships xmlns="http://schemas.openxmlformats.org/package/2006/relationships"><Relationship Id="rId1" Type="http://schemas.openxmlformats.org/officeDocument/2006/relationships/printerSettings" Target="../printerSettings/printerSettings209.bin"/></Relationships>
</file>

<file path=xl/worksheets/_rels/sheet213.xml.rels><?xml version="1.0" encoding="UTF-8" standalone="yes"?>
<Relationships xmlns="http://schemas.openxmlformats.org/package/2006/relationships"><Relationship Id="rId1" Type="http://schemas.openxmlformats.org/officeDocument/2006/relationships/printerSettings" Target="../printerSettings/printerSettings210.bin"/></Relationships>
</file>

<file path=xl/worksheets/_rels/sheet214.xml.rels><?xml version="1.0" encoding="UTF-8" standalone="yes"?>
<Relationships xmlns="http://schemas.openxmlformats.org/package/2006/relationships"><Relationship Id="rId1" Type="http://schemas.openxmlformats.org/officeDocument/2006/relationships/printerSettings" Target="../printerSettings/printerSettings211.bin"/></Relationships>
</file>

<file path=xl/worksheets/_rels/sheet215.xml.rels><?xml version="1.0" encoding="UTF-8" standalone="yes"?>
<Relationships xmlns="http://schemas.openxmlformats.org/package/2006/relationships"><Relationship Id="rId1" Type="http://schemas.openxmlformats.org/officeDocument/2006/relationships/printerSettings" Target="../printerSettings/printerSettings212.bin"/></Relationships>
</file>

<file path=xl/worksheets/_rels/sheet216.xml.rels><?xml version="1.0" encoding="UTF-8" standalone="yes"?>
<Relationships xmlns="http://schemas.openxmlformats.org/package/2006/relationships"><Relationship Id="rId2" Type="http://schemas.openxmlformats.org/officeDocument/2006/relationships/printerSettings" Target="../printerSettings/printerSettings213.bin"/><Relationship Id="rId1" Type="http://schemas.openxmlformats.org/officeDocument/2006/relationships/hyperlink" Target="https://jp.rs-online.com/web/p/schottky-diodes-rectifiers/7480995?gb=s" TargetMode="External"/></Relationships>
</file>

<file path=xl/worksheets/_rels/sheet217.xml.rels><?xml version="1.0" encoding="UTF-8" standalone="yes"?>
<Relationships xmlns="http://schemas.openxmlformats.org/package/2006/relationships"><Relationship Id="rId1" Type="http://schemas.openxmlformats.org/officeDocument/2006/relationships/printerSettings" Target="../printerSettings/printerSettings214.bin"/></Relationships>
</file>

<file path=xl/worksheets/_rels/sheet218.xml.rels><?xml version="1.0" encoding="UTF-8" standalone="yes"?>
<Relationships xmlns="http://schemas.openxmlformats.org/package/2006/relationships"><Relationship Id="rId1" Type="http://schemas.openxmlformats.org/officeDocument/2006/relationships/printerSettings" Target="../printerSettings/printerSettings215.bin"/></Relationships>
</file>

<file path=xl/worksheets/_rels/sheet219.xml.rels><?xml version="1.0" encoding="UTF-8" standalone="yes"?>
<Relationships xmlns="http://schemas.openxmlformats.org/package/2006/relationships"><Relationship Id="rId1" Type="http://schemas.openxmlformats.org/officeDocument/2006/relationships/printerSettings" Target="../printerSettings/printerSettings216.bin"/></Relationships>
</file>

<file path=xl/worksheets/_rels/sheet220.xml.rels><?xml version="1.0" encoding="UTF-8" standalone="yes"?>
<Relationships xmlns="http://schemas.openxmlformats.org/package/2006/relationships"><Relationship Id="rId1" Type="http://schemas.openxmlformats.org/officeDocument/2006/relationships/printerSettings" Target="../printerSettings/printerSettings217.bin"/></Relationships>
</file>

<file path=xl/worksheets/_rels/sheet221.xml.rels><?xml version="1.0" encoding="UTF-8" standalone="yes"?>
<Relationships xmlns="http://schemas.openxmlformats.org/package/2006/relationships"><Relationship Id="rId1" Type="http://schemas.openxmlformats.org/officeDocument/2006/relationships/printerSettings" Target="../printerSettings/printerSettings218.bin"/></Relationships>
</file>

<file path=xl/worksheets/_rels/sheet222.xml.rels><?xml version="1.0" encoding="UTF-8" standalone="yes"?>
<Relationships xmlns="http://schemas.openxmlformats.org/package/2006/relationships"><Relationship Id="rId1" Type="http://schemas.openxmlformats.org/officeDocument/2006/relationships/printerSettings" Target="../printerSettings/printerSettings219.bin"/></Relationships>
</file>

<file path=xl/worksheets/_rels/sheet223.xml.rels><?xml version="1.0" encoding="UTF-8" standalone="yes"?>
<Relationships xmlns="http://schemas.openxmlformats.org/package/2006/relationships"><Relationship Id="rId1" Type="http://schemas.openxmlformats.org/officeDocument/2006/relationships/printerSettings" Target="../printerSettings/printerSettings220.bin"/></Relationships>
</file>

<file path=xl/worksheets/_rels/sheet224.xml.rels><?xml version="1.0" encoding="UTF-8" standalone="yes"?>
<Relationships xmlns="http://schemas.openxmlformats.org/package/2006/relationships"><Relationship Id="rId1" Type="http://schemas.openxmlformats.org/officeDocument/2006/relationships/printerSettings" Target="../printerSettings/printerSettings221.bin"/></Relationships>
</file>

<file path=xl/worksheets/_rels/sheet225.xml.rels><?xml version="1.0" encoding="UTF-8" standalone="yes"?>
<Relationships xmlns="http://schemas.openxmlformats.org/package/2006/relationships"><Relationship Id="rId1" Type="http://schemas.openxmlformats.org/officeDocument/2006/relationships/printerSettings" Target="../printerSettings/printerSettings222.bin"/></Relationships>
</file>

<file path=xl/worksheets/_rels/sheet226.xml.rels><?xml version="1.0" encoding="UTF-8" standalone="yes"?>
<Relationships xmlns="http://schemas.openxmlformats.org/package/2006/relationships"><Relationship Id="rId1" Type="http://schemas.openxmlformats.org/officeDocument/2006/relationships/printerSettings" Target="../printerSettings/printerSettings223.bin"/></Relationships>
</file>

<file path=xl/worksheets/_rels/sheet227.xml.rels><?xml version="1.0" encoding="UTF-8" standalone="yes"?>
<Relationships xmlns="http://schemas.openxmlformats.org/package/2006/relationships"><Relationship Id="rId1" Type="http://schemas.openxmlformats.org/officeDocument/2006/relationships/printerSettings" Target="../printerSettings/printerSettings224.bin"/></Relationships>
</file>

<file path=xl/worksheets/_rels/sheet228.xml.rels><?xml version="1.0" encoding="UTF-8" standalone="yes"?>
<Relationships xmlns="http://schemas.openxmlformats.org/package/2006/relationships"><Relationship Id="rId1" Type="http://schemas.openxmlformats.org/officeDocument/2006/relationships/printerSettings" Target="../printerSettings/printerSettings225.bin"/></Relationships>
</file>

<file path=xl/worksheets/_rels/sheet229.xml.rels><?xml version="1.0" encoding="UTF-8" standalone="yes"?>
<Relationships xmlns="http://schemas.openxmlformats.org/package/2006/relationships"><Relationship Id="rId1" Type="http://schemas.openxmlformats.org/officeDocument/2006/relationships/printerSettings" Target="../printerSettings/printerSettings226.bin"/></Relationships>
</file>

<file path=xl/worksheets/_rels/sheet230.xml.rels><?xml version="1.0" encoding="UTF-8" standalone="yes"?>
<Relationships xmlns="http://schemas.openxmlformats.org/package/2006/relationships"><Relationship Id="rId1" Type="http://schemas.openxmlformats.org/officeDocument/2006/relationships/printerSettings" Target="../printerSettings/printerSettings227.bin"/></Relationships>
</file>

<file path=xl/worksheets/_rels/sheet231.xml.rels><?xml version="1.0" encoding="UTF-8" standalone="yes"?>
<Relationships xmlns="http://schemas.openxmlformats.org/package/2006/relationships"><Relationship Id="rId1" Type="http://schemas.openxmlformats.org/officeDocument/2006/relationships/printerSettings" Target="../printerSettings/printerSettings228.bin"/></Relationships>
</file>

<file path=xl/worksheets/_rels/sheet233.xml.rels><?xml version="1.0" encoding="UTF-8" standalone="yes"?>
<Relationships xmlns="http://schemas.openxmlformats.org/package/2006/relationships"><Relationship Id="rId1" Type="http://schemas.openxmlformats.org/officeDocument/2006/relationships/printerSettings" Target="../printerSettings/printerSettings229.bin"/></Relationships>
</file>

<file path=xl/worksheets/_rels/sheet234.xml.rels><?xml version="1.0" encoding="UTF-8" standalone="yes"?>
<Relationships xmlns="http://schemas.openxmlformats.org/package/2006/relationships"><Relationship Id="rId1" Type="http://schemas.openxmlformats.org/officeDocument/2006/relationships/printerSettings" Target="../printerSettings/printerSettings230.bin"/></Relationships>
</file>

<file path=xl/worksheets/_rels/sheet235.xml.rels><?xml version="1.0" encoding="UTF-8" standalone="yes"?>
<Relationships xmlns="http://schemas.openxmlformats.org/package/2006/relationships"><Relationship Id="rId1" Type="http://schemas.openxmlformats.org/officeDocument/2006/relationships/printerSettings" Target="../printerSettings/printerSettings231.bin"/></Relationships>
</file>

<file path=xl/worksheets/_rels/sheet237.xml.rels><?xml version="1.0" encoding="UTF-8" standalone="yes"?>
<Relationships xmlns="http://schemas.openxmlformats.org/package/2006/relationships"><Relationship Id="rId1" Type="http://schemas.openxmlformats.org/officeDocument/2006/relationships/printerSettings" Target="../printerSettings/printerSettings232.bin"/></Relationships>
</file>

<file path=xl/worksheets/_rels/sheet238.xml.rels><?xml version="1.0" encoding="UTF-8" standalone="yes"?>
<Relationships xmlns="http://schemas.openxmlformats.org/package/2006/relationships"><Relationship Id="rId1" Type="http://schemas.openxmlformats.org/officeDocument/2006/relationships/printerSettings" Target="../printerSettings/printerSettings2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DF0CC-5FB7-4652-9CD6-BA3CA7ABAB9F}">
  <dimension ref="B2:Q55"/>
  <sheetViews>
    <sheetView zoomScale="90" zoomScaleNormal="90" workbookViewId="0">
      <pane xSplit="10" ySplit="8" topLeftCell="K45" activePane="bottomRight" state="frozen"/>
      <selection pane="topRight" activeCell="K1" sqref="K1"/>
      <selection pane="bottomLeft" activeCell="A9" sqref="A9"/>
      <selection pane="bottomRight" activeCell="Q55" sqref="Q55"/>
    </sheetView>
  </sheetViews>
  <sheetFormatPr defaultRowHeight="18.75"/>
  <cols>
    <col min="1" max="1" width="2.625" style="9" customWidth="1"/>
    <col min="2" max="2" width="10.625" style="8" bestFit="1" customWidth="1"/>
    <col min="3" max="4" width="12.625" style="9" customWidth="1"/>
    <col min="5" max="5" width="29.75" style="9" customWidth="1"/>
    <col min="6" max="6" width="6.25" style="3" customWidth="1"/>
    <col min="7" max="7" width="9.875" style="14" bestFit="1" customWidth="1"/>
    <col min="8" max="8" width="9.875" style="15" bestFit="1" customWidth="1"/>
    <col min="9" max="9" width="9.25" style="10" bestFit="1" customWidth="1"/>
    <col min="10" max="10" width="45.625" style="9" bestFit="1" customWidth="1"/>
    <col min="11" max="11" width="29.375" style="8" bestFit="1" customWidth="1"/>
    <col min="12" max="12" width="6.625" style="8" customWidth="1"/>
    <col min="13" max="13" width="22.75" style="8" bestFit="1" customWidth="1"/>
    <col min="14" max="14" width="6.375" style="9" customWidth="1"/>
    <col min="15" max="15" width="13.25" style="10" customWidth="1"/>
    <col min="16" max="16" width="14.5" style="11" customWidth="1"/>
    <col min="17" max="17" width="15.625" style="12" customWidth="1"/>
    <col min="18" max="18" width="9" style="9"/>
    <col min="19" max="19" width="18.125" style="9" customWidth="1"/>
    <col min="20" max="256" width="9" style="9"/>
    <col min="257" max="257" width="2.625" style="9" customWidth="1"/>
    <col min="258" max="258" width="10.625" style="9" bestFit="1" customWidth="1"/>
    <col min="259" max="260" width="12.625" style="9" customWidth="1"/>
    <col min="261" max="261" width="29.75" style="9" customWidth="1"/>
    <col min="262" max="262" width="6.25" style="9" customWidth="1"/>
    <col min="263" max="264" width="9.875" style="9" bestFit="1" customWidth="1"/>
    <col min="265" max="265" width="9.25" style="9" bestFit="1" customWidth="1"/>
    <col min="266" max="266" width="45.625" style="9" bestFit="1" customWidth="1"/>
    <col min="267" max="267" width="29.375" style="9" bestFit="1" customWidth="1"/>
    <col min="268" max="268" width="6.625" style="9" customWidth="1"/>
    <col min="269" max="269" width="22.75" style="9" bestFit="1" customWidth="1"/>
    <col min="270" max="270" width="6.375" style="9" customWidth="1"/>
    <col min="271" max="271" width="13.25" style="9" customWidth="1"/>
    <col min="272" max="272" width="14.5" style="9" customWidth="1"/>
    <col min="273" max="273" width="15.625" style="9" customWidth="1"/>
    <col min="274" max="274" width="9" style="9"/>
    <col min="275" max="275" width="18.125" style="9" customWidth="1"/>
    <col min="276" max="512" width="9" style="9"/>
    <col min="513" max="513" width="2.625" style="9" customWidth="1"/>
    <col min="514" max="514" width="10.625" style="9" bestFit="1" customWidth="1"/>
    <col min="515" max="516" width="12.625" style="9" customWidth="1"/>
    <col min="517" max="517" width="29.75" style="9" customWidth="1"/>
    <col min="518" max="518" width="6.25" style="9" customWidth="1"/>
    <col min="519" max="520" width="9.875" style="9" bestFit="1" customWidth="1"/>
    <col min="521" max="521" width="9.25" style="9" bestFit="1" customWidth="1"/>
    <col min="522" max="522" width="45.625" style="9" bestFit="1" customWidth="1"/>
    <col min="523" max="523" width="29.375" style="9" bestFit="1" customWidth="1"/>
    <col min="524" max="524" width="6.625" style="9" customWidth="1"/>
    <col min="525" max="525" width="22.75" style="9" bestFit="1" customWidth="1"/>
    <col min="526" max="526" width="6.375" style="9" customWidth="1"/>
    <col min="527" max="527" width="13.25" style="9" customWidth="1"/>
    <col min="528" max="528" width="14.5" style="9" customWidth="1"/>
    <col min="529" max="529" width="15.625" style="9" customWidth="1"/>
    <col min="530" max="530" width="9" style="9"/>
    <col min="531" max="531" width="18.125" style="9" customWidth="1"/>
    <col min="532" max="768" width="9" style="9"/>
    <col min="769" max="769" width="2.625" style="9" customWidth="1"/>
    <col min="770" max="770" width="10.625" style="9" bestFit="1" customWidth="1"/>
    <col min="771" max="772" width="12.625" style="9" customWidth="1"/>
    <col min="773" max="773" width="29.75" style="9" customWidth="1"/>
    <col min="774" max="774" width="6.25" style="9" customWidth="1"/>
    <col min="775" max="776" width="9.875" style="9" bestFit="1" customWidth="1"/>
    <col min="777" max="777" width="9.25" style="9" bestFit="1" customWidth="1"/>
    <col min="778" max="778" width="45.625" style="9" bestFit="1" customWidth="1"/>
    <col min="779" max="779" width="29.375" style="9" bestFit="1" customWidth="1"/>
    <col min="780" max="780" width="6.625" style="9" customWidth="1"/>
    <col min="781" max="781" width="22.75" style="9" bestFit="1" customWidth="1"/>
    <col min="782" max="782" width="6.375" style="9" customWidth="1"/>
    <col min="783" max="783" width="13.25" style="9" customWidth="1"/>
    <col min="784" max="784" width="14.5" style="9" customWidth="1"/>
    <col min="785" max="785" width="15.625" style="9" customWidth="1"/>
    <col min="786" max="786" width="9" style="9"/>
    <col min="787" max="787" width="18.125" style="9" customWidth="1"/>
    <col min="788" max="1024" width="9" style="9"/>
    <col min="1025" max="1025" width="2.625" style="9" customWidth="1"/>
    <col min="1026" max="1026" width="10.625" style="9" bestFit="1" customWidth="1"/>
    <col min="1027" max="1028" width="12.625" style="9" customWidth="1"/>
    <col min="1029" max="1029" width="29.75" style="9" customWidth="1"/>
    <col min="1030" max="1030" width="6.25" style="9" customWidth="1"/>
    <col min="1031" max="1032" width="9.875" style="9" bestFit="1" customWidth="1"/>
    <col min="1033" max="1033" width="9.25" style="9" bestFit="1" customWidth="1"/>
    <col min="1034" max="1034" width="45.625" style="9" bestFit="1" customWidth="1"/>
    <col min="1035" max="1035" width="29.375" style="9" bestFit="1" customWidth="1"/>
    <col min="1036" max="1036" width="6.625" style="9" customWidth="1"/>
    <col min="1037" max="1037" width="22.75" style="9" bestFit="1" customWidth="1"/>
    <col min="1038" max="1038" width="6.375" style="9" customWidth="1"/>
    <col min="1039" max="1039" width="13.25" style="9" customWidth="1"/>
    <col min="1040" max="1040" width="14.5" style="9" customWidth="1"/>
    <col min="1041" max="1041" width="15.625" style="9" customWidth="1"/>
    <col min="1042" max="1042" width="9" style="9"/>
    <col min="1043" max="1043" width="18.125" style="9" customWidth="1"/>
    <col min="1044" max="1280" width="9" style="9"/>
    <col min="1281" max="1281" width="2.625" style="9" customWidth="1"/>
    <col min="1282" max="1282" width="10.625" style="9" bestFit="1" customWidth="1"/>
    <col min="1283" max="1284" width="12.625" style="9" customWidth="1"/>
    <col min="1285" max="1285" width="29.75" style="9" customWidth="1"/>
    <col min="1286" max="1286" width="6.25" style="9" customWidth="1"/>
    <col min="1287" max="1288" width="9.875" style="9" bestFit="1" customWidth="1"/>
    <col min="1289" max="1289" width="9.25" style="9" bestFit="1" customWidth="1"/>
    <col min="1290" max="1290" width="45.625" style="9" bestFit="1" customWidth="1"/>
    <col min="1291" max="1291" width="29.375" style="9" bestFit="1" customWidth="1"/>
    <col min="1292" max="1292" width="6.625" style="9" customWidth="1"/>
    <col min="1293" max="1293" width="22.75" style="9" bestFit="1" customWidth="1"/>
    <col min="1294" max="1294" width="6.375" style="9" customWidth="1"/>
    <col min="1295" max="1295" width="13.25" style="9" customWidth="1"/>
    <col min="1296" max="1296" width="14.5" style="9" customWidth="1"/>
    <col min="1297" max="1297" width="15.625" style="9" customWidth="1"/>
    <col min="1298" max="1298" width="9" style="9"/>
    <col min="1299" max="1299" width="18.125" style="9" customWidth="1"/>
    <col min="1300" max="1536" width="9" style="9"/>
    <col min="1537" max="1537" width="2.625" style="9" customWidth="1"/>
    <col min="1538" max="1538" width="10.625" style="9" bestFit="1" customWidth="1"/>
    <col min="1539" max="1540" width="12.625" style="9" customWidth="1"/>
    <col min="1541" max="1541" width="29.75" style="9" customWidth="1"/>
    <col min="1542" max="1542" width="6.25" style="9" customWidth="1"/>
    <col min="1543" max="1544" width="9.875" style="9" bestFit="1" customWidth="1"/>
    <col min="1545" max="1545" width="9.25" style="9" bestFit="1" customWidth="1"/>
    <col min="1546" max="1546" width="45.625" style="9" bestFit="1" customWidth="1"/>
    <col min="1547" max="1547" width="29.375" style="9" bestFit="1" customWidth="1"/>
    <col min="1548" max="1548" width="6.625" style="9" customWidth="1"/>
    <col min="1549" max="1549" width="22.75" style="9" bestFit="1" customWidth="1"/>
    <col min="1550" max="1550" width="6.375" style="9" customWidth="1"/>
    <col min="1551" max="1551" width="13.25" style="9" customWidth="1"/>
    <col min="1552" max="1552" width="14.5" style="9" customWidth="1"/>
    <col min="1553" max="1553" width="15.625" style="9" customWidth="1"/>
    <col min="1554" max="1554" width="9" style="9"/>
    <col min="1555" max="1555" width="18.125" style="9" customWidth="1"/>
    <col min="1556" max="1792" width="9" style="9"/>
    <col min="1793" max="1793" width="2.625" style="9" customWidth="1"/>
    <col min="1794" max="1794" width="10.625" style="9" bestFit="1" customWidth="1"/>
    <col min="1795" max="1796" width="12.625" style="9" customWidth="1"/>
    <col min="1797" max="1797" width="29.75" style="9" customWidth="1"/>
    <col min="1798" max="1798" width="6.25" style="9" customWidth="1"/>
    <col min="1799" max="1800" width="9.875" style="9" bestFit="1" customWidth="1"/>
    <col min="1801" max="1801" width="9.25" style="9" bestFit="1" customWidth="1"/>
    <col min="1802" max="1802" width="45.625" style="9" bestFit="1" customWidth="1"/>
    <col min="1803" max="1803" width="29.375" style="9" bestFit="1" customWidth="1"/>
    <col min="1804" max="1804" width="6.625" style="9" customWidth="1"/>
    <col min="1805" max="1805" width="22.75" style="9" bestFit="1" customWidth="1"/>
    <col min="1806" max="1806" width="6.375" style="9" customWidth="1"/>
    <col min="1807" max="1807" width="13.25" style="9" customWidth="1"/>
    <col min="1808" max="1808" width="14.5" style="9" customWidth="1"/>
    <col min="1809" max="1809" width="15.625" style="9" customWidth="1"/>
    <col min="1810" max="1810" width="9" style="9"/>
    <col min="1811" max="1811" width="18.125" style="9" customWidth="1"/>
    <col min="1812" max="2048" width="9" style="9"/>
    <col min="2049" max="2049" width="2.625" style="9" customWidth="1"/>
    <col min="2050" max="2050" width="10.625" style="9" bestFit="1" customWidth="1"/>
    <col min="2051" max="2052" width="12.625" style="9" customWidth="1"/>
    <col min="2053" max="2053" width="29.75" style="9" customWidth="1"/>
    <col min="2054" max="2054" width="6.25" style="9" customWidth="1"/>
    <col min="2055" max="2056" width="9.875" style="9" bestFit="1" customWidth="1"/>
    <col min="2057" max="2057" width="9.25" style="9" bestFit="1" customWidth="1"/>
    <col min="2058" max="2058" width="45.625" style="9" bestFit="1" customWidth="1"/>
    <col min="2059" max="2059" width="29.375" style="9" bestFit="1" customWidth="1"/>
    <col min="2060" max="2060" width="6.625" style="9" customWidth="1"/>
    <col min="2061" max="2061" width="22.75" style="9" bestFit="1" customWidth="1"/>
    <col min="2062" max="2062" width="6.375" style="9" customWidth="1"/>
    <col min="2063" max="2063" width="13.25" style="9" customWidth="1"/>
    <col min="2064" max="2064" width="14.5" style="9" customWidth="1"/>
    <col min="2065" max="2065" width="15.625" style="9" customWidth="1"/>
    <col min="2066" max="2066" width="9" style="9"/>
    <col min="2067" max="2067" width="18.125" style="9" customWidth="1"/>
    <col min="2068" max="2304" width="9" style="9"/>
    <col min="2305" max="2305" width="2.625" style="9" customWidth="1"/>
    <col min="2306" max="2306" width="10.625" style="9" bestFit="1" customWidth="1"/>
    <col min="2307" max="2308" width="12.625" style="9" customWidth="1"/>
    <col min="2309" max="2309" width="29.75" style="9" customWidth="1"/>
    <col min="2310" max="2310" width="6.25" style="9" customWidth="1"/>
    <col min="2311" max="2312" width="9.875" style="9" bestFit="1" customWidth="1"/>
    <col min="2313" max="2313" width="9.25" style="9" bestFit="1" customWidth="1"/>
    <col min="2314" max="2314" width="45.625" style="9" bestFit="1" customWidth="1"/>
    <col min="2315" max="2315" width="29.375" style="9" bestFit="1" customWidth="1"/>
    <col min="2316" max="2316" width="6.625" style="9" customWidth="1"/>
    <col min="2317" max="2317" width="22.75" style="9" bestFit="1" customWidth="1"/>
    <col min="2318" max="2318" width="6.375" style="9" customWidth="1"/>
    <col min="2319" max="2319" width="13.25" style="9" customWidth="1"/>
    <col min="2320" max="2320" width="14.5" style="9" customWidth="1"/>
    <col min="2321" max="2321" width="15.625" style="9" customWidth="1"/>
    <col min="2322" max="2322" width="9" style="9"/>
    <col min="2323" max="2323" width="18.125" style="9" customWidth="1"/>
    <col min="2324" max="2560" width="9" style="9"/>
    <col min="2561" max="2561" width="2.625" style="9" customWidth="1"/>
    <col min="2562" max="2562" width="10.625" style="9" bestFit="1" customWidth="1"/>
    <col min="2563" max="2564" width="12.625" style="9" customWidth="1"/>
    <col min="2565" max="2565" width="29.75" style="9" customWidth="1"/>
    <col min="2566" max="2566" width="6.25" style="9" customWidth="1"/>
    <col min="2567" max="2568" width="9.875" style="9" bestFit="1" customWidth="1"/>
    <col min="2569" max="2569" width="9.25" style="9" bestFit="1" customWidth="1"/>
    <col min="2570" max="2570" width="45.625" style="9" bestFit="1" customWidth="1"/>
    <col min="2571" max="2571" width="29.375" style="9" bestFit="1" customWidth="1"/>
    <col min="2572" max="2572" width="6.625" style="9" customWidth="1"/>
    <col min="2573" max="2573" width="22.75" style="9" bestFit="1" customWidth="1"/>
    <col min="2574" max="2574" width="6.375" style="9" customWidth="1"/>
    <col min="2575" max="2575" width="13.25" style="9" customWidth="1"/>
    <col min="2576" max="2576" width="14.5" style="9" customWidth="1"/>
    <col min="2577" max="2577" width="15.625" style="9" customWidth="1"/>
    <col min="2578" max="2578" width="9" style="9"/>
    <col min="2579" max="2579" width="18.125" style="9" customWidth="1"/>
    <col min="2580" max="2816" width="9" style="9"/>
    <col min="2817" max="2817" width="2.625" style="9" customWidth="1"/>
    <col min="2818" max="2818" width="10.625" style="9" bestFit="1" customWidth="1"/>
    <col min="2819" max="2820" width="12.625" style="9" customWidth="1"/>
    <col min="2821" max="2821" width="29.75" style="9" customWidth="1"/>
    <col min="2822" max="2822" width="6.25" style="9" customWidth="1"/>
    <col min="2823" max="2824" width="9.875" style="9" bestFit="1" customWidth="1"/>
    <col min="2825" max="2825" width="9.25" style="9" bestFit="1" customWidth="1"/>
    <col min="2826" max="2826" width="45.625" style="9" bestFit="1" customWidth="1"/>
    <col min="2827" max="2827" width="29.375" style="9" bestFit="1" customWidth="1"/>
    <col min="2828" max="2828" width="6.625" style="9" customWidth="1"/>
    <col min="2829" max="2829" width="22.75" style="9" bestFit="1" customWidth="1"/>
    <col min="2830" max="2830" width="6.375" style="9" customWidth="1"/>
    <col min="2831" max="2831" width="13.25" style="9" customWidth="1"/>
    <col min="2832" max="2832" width="14.5" style="9" customWidth="1"/>
    <col min="2833" max="2833" width="15.625" style="9" customWidth="1"/>
    <col min="2834" max="2834" width="9" style="9"/>
    <col min="2835" max="2835" width="18.125" style="9" customWidth="1"/>
    <col min="2836" max="3072" width="9" style="9"/>
    <col min="3073" max="3073" width="2.625" style="9" customWidth="1"/>
    <col min="3074" max="3074" width="10.625" style="9" bestFit="1" customWidth="1"/>
    <col min="3075" max="3076" width="12.625" style="9" customWidth="1"/>
    <col min="3077" max="3077" width="29.75" style="9" customWidth="1"/>
    <col min="3078" max="3078" width="6.25" style="9" customWidth="1"/>
    <col min="3079" max="3080" width="9.875" style="9" bestFit="1" customWidth="1"/>
    <col min="3081" max="3081" width="9.25" style="9" bestFit="1" customWidth="1"/>
    <col min="3082" max="3082" width="45.625" style="9" bestFit="1" customWidth="1"/>
    <col min="3083" max="3083" width="29.375" style="9" bestFit="1" customWidth="1"/>
    <col min="3084" max="3084" width="6.625" style="9" customWidth="1"/>
    <col min="3085" max="3085" width="22.75" style="9" bestFit="1" customWidth="1"/>
    <col min="3086" max="3086" width="6.375" style="9" customWidth="1"/>
    <col min="3087" max="3087" width="13.25" style="9" customWidth="1"/>
    <col min="3088" max="3088" width="14.5" style="9" customWidth="1"/>
    <col min="3089" max="3089" width="15.625" style="9" customWidth="1"/>
    <col min="3090" max="3090" width="9" style="9"/>
    <col min="3091" max="3091" width="18.125" style="9" customWidth="1"/>
    <col min="3092" max="3328" width="9" style="9"/>
    <col min="3329" max="3329" width="2.625" style="9" customWidth="1"/>
    <col min="3330" max="3330" width="10.625" style="9" bestFit="1" customWidth="1"/>
    <col min="3331" max="3332" width="12.625" style="9" customWidth="1"/>
    <col min="3333" max="3333" width="29.75" style="9" customWidth="1"/>
    <col min="3334" max="3334" width="6.25" style="9" customWidth="1"/>
    <col min="3335" max="3336" width="9.875" style="9" bestFit="1" customWidth="1"/>
    <col min="3337" max="3337" width="9.25" style="9" bestFit="1" customWidth="1"/>
    <col min="3338" max="3338" width="45.625" style="9" bestFit="1" customWidth="1"/>
    <col min="3339" max="3339" width="29.375" style="9" bestFit="1" customWidth="1"/>
    <col min="3340" max="3340" width="6.625" style="9" customWidth="1"/>
    <col min="3341" max="3341" width="22.75" style="9" bestFit="1" customWidth="1"/>
    <col min="3342" max="3342" width="6.375" style="9" customWidth="1"/>
    <col min="3343" max="3343" width="13.25" style="9" customWidth="1"/>
    <col min="3344" max="3344" width="14.5" style="9" customWidth="1"/>
    <col min="3345" max="3345" width="15.625" style="9" customWidth="1"/>
    <col min="3346" max="3346" width="9" style="9"/>
    <col min="3347" max="3347" width="18.125" style="9" customWidth="1"/>
    <col min="3348" max="3584" width="9" style="9"/>
    <col min="3585" max="3585" width="2.625" style="9" customWidth="1"/>
    <col min="3586" max="3586" width="10.625" style="9" bestFit="1" customWidth="1"/>
    <col min="3587" max="3588" width="12.625" style="9" customWidth="1"/>
    <col min="3589" max="3589" width="29.75" style="9" customWidth="1"/>
    <col min="3590" max="3590" width="6.25" style="9" customWidth="1"/>
    <col min="3591" max="3592" width="9.875" style="9" bestFit="1" customWidth="1"/>
    <col min="3593" max="3593" width="9.25" style="9" bestFit="1" customWidth="1"/>
    <col min="3594" max="3594" width="45.625" style="9" bestFit="1" customWidth="1"/>
    <col min="3595" max="3595" width="29.375" style="9" bestFit="1" customWidth="1"/>
    <col min="3596" max="3596" width="6.625" style="9" customWidth="1"/>
    <col min="3597" max="3597" width="22.75" style="9" bestFit="1" customWidth="1"/>
    <col min="3598" max="3598" width="6.375" style="9" customWidth="1"/>
    <col min="3599" max="3599" width="13.25" style="9" customWidth="1"/>
    <col min="3600" max="3600" width="14.5" style="9" customWidth="1"/>
    <col min="3601" max="3601" width="15.625" style="9" customWidth="1"/>
    <col min="3602" max="3602" width="9" style="9"/>
    <col min="3603" max="3603" width="18.125" style="9" customWidth="1"/>
    <col min="3604" max="3840" width="9" style="9"/>
    <col min="3841" max="3841" width="2.625" style="9" customWidth="1"/>
    <col min="3842" max="3842" width="10.625" style="9" bestFit="1" customWidth="1"/>
    <col min="3843" max="3844" width="12.625" style="9" customWidth="1"/>
    <col min="3845" max="3845" width="29.75" style="9" customWidth="1"/>
    <col min="3846" max="3846" width="6.25" style="9" customWidth="1"/>
    <col min="3847" max="3848" width="9.875" style="9" bestFit="1" customWidth="1"/>
    <col min="3849" max="3849" width="9.25" style="9" bestFit="1" customWidth="1"/>
    <col min="3850" max="3850" width="45.625" style="9" bestFit="1" customWidth="1"/>
    <col min="3851" max="3851" width="29.375" style="9" bestFit="1" customWidth="1"/>
    <col min="3852" max="3852" width="6.625" style="9" customWidth="1"/>
    <col min="3853" max="3853" width="22.75" style="9" bestFit="1" customWidth="1"/>
    <col min="3854" max="3854" width="6.375" style="9" customWidth="1"/>
    <col min="3855" max="3855" width="13.25" style="9" customWidth="1"/>
    <col min="3856" max="3856" width="14.5" style="9" customWidth="1"/>
    <col min="3857" max="3857" width="15.625" style="9" customWidth="1"/>
    <col min="3858" max="3858" width="9" style="9"/>
    <col min="3859" max="3859" width="18.125" style="9" customWidth="1"/>
    <col min="3860" max="4096" width="9" style="9"/>
    <col min="4097" max="4097" width="2.625" style="9" customWidth="1"/>
    <col min="4098" max="4098" width="10.625" style="9" bestFit="1" customWidth="1"/>
    <col min="4099" max="4100" width="12.625" style="9" customWidth="1"/>
    <col min="4101" max="4101" width="29.75" style="9" customWidth="1"/>
    <col min="4102" max="4102" width="6.25" style="9" customWidth="1"/>
    <col min="4103" max="4104" width="9.875" style="9" bestFit="1" customWidth="1"/>
    <col min="4105" max="4105" width="9.25" style="9" bestFit="1" customWidth="1"/>
    <col min="4106" max="4106" width="45.625" style="9" bestFit="1" customWidth="1"/>
    <col min="4107" max="4107" width="29.375" style="9" bestFit="1" customWidth="1"/>
    <col min="4108" max="4108" width="6.625" style="9" customWidth="1"/>
    <col min="4109" max="4109" width="22.75" style="9" bestFit="1" customWidth="1"/>
    <col min="4110" max="4110" width="6.375" style="9" customWidth="1"/>
    <col min="4111" max="4111" width="13.25" style="9" customWidth="1"/>
    <col min="4112" max="4112" width="14.5" style="9" customWidth="1"/>
    <col min="4113" max="4113" width="15.625" style="9" customWidth="1"/>
    <col min="4114" max="4114" width="9" style="9"/>
    <col min="4115" max="4115" width="18.125" style="9" customWidth="1"/>
    <col min="4116" max="4352" width="9" style="9"/>
    <col min="4353" max="4353" width="2.625" style="9" customWidth="1"/>
    <col min="4354" max="4354" width="10.625" style="9" bestFit="1" customWidth="1"/>
    <col min="4355" max="4356" width="12.625" style="9" customWidth="1"/>
    <col min="4357" max="4357" width="29.75" style="9" customWidth="1"/>
    <col min="4358" max="4358" width="6.25" style="9" customWidth="1"/>
    <col min="4359" max="4360" width="9.875" style="9" bestFit="1" customWidth="1"/>
    <col min="4361" max="4361" width="9.25" style="9" bestFit="1" customWidth="1"/>
    <col min="4362" max="4362" width="45.625" style="9" bestFit="1" customWidth="1"/>
    <col min="4363" max="4363" width="29.375" style="9" bestFit="1" customWidth="1"/>
    <col min="4364" max="4364" width="6.625" style="9" customWidth="1"/>
    <col min="4365" max="4365" width="22.75" style="9" bestFit="1" customWidth="1"/>
    <col min="4366" max="4366" width="6.375" style="9" customWidth="1"/>
    <col min="4367" max="4367" width="13.25" style="9" customWidth="1"/>
    <col min="4368" max="4368" width="14.5" style="9" customWidth="1"/>
    <col min="4369" max="4369" width="15.625" style="9" customWidth="1"/>
    <col min="4370" max="4370" width="9" style="9"/>
    <col min="4371" max="4371" width="18.125" style="9" customWidth="1"/>
    <col min="4372" max="4608" width="9" style="9"/>
    <col min="4609" max="4609" width="2.625" style="9" customWidth="1"/>
    <col min="4610" max="4610" width="10.625" style="9" bestFit="1" customWidth="1"/>
    <col min="4611" max="4612" width="12.625" style="9" customWidth="1"/>
    <col min="4613" max="4613" width="29.75" style="9" customWidth="1"/>
    <col min="4614" max="4614" width="6.25" style="9" customWidth="1"/>
    <col min="4615" max="4616" width="9.875" style="9" bestFit="1" customWidth="1"/>
    <col min="4617" max="4617" width="9.25" style="9" bestFit="1" customWidth="1"/>
    <col min="4618" max="4618" width="45.625" style="9" bestFit="1" customWidth="1"/>
    <col min="4619" max="4619" width="29.375" style="9" bestFit="1" customWidth="1"/>
    <col min="4620" max="4620" width="6.625" style="9" customWidth="1"/>
    <col min="4621" max="4621" width="22.75" style="9" bestFit="1" customWidth="1"/>
    <col min="4622" max="4622" width="6.375" style="9" customWidth="1"/>
    <col min="4623" max="4623" width="13.25" style="9" customWidth="1"/>
    <col min="4624" max="4624" width="14.5" style="9" customWidth="1"/>
    <col min="4625" max="4625" width="15.625" style="9" customWidth="1"/>
    <col min="4626" max="4626" width="9" style="9"/>
    <col min="4627" max="4627" width="18.125" style="9" customWidth="1"/>
    <col min="4628" max="4864" width="9" style="9"/>
    <col min="4865" max="4865" width="2.625" style="9" customWidth="1"/>
    <col min="4866" max="4866" width="10.625" style="9" bestFit="1" customWidth="1"/>
    <col min="4867" max="4868" width="12.625" style="9" customWidth="1"/>
    <col min="4869" max="4869" width="29.75" style="9" customWidth="1"/>
    <col min="4870" max="4870" width="6.25" style="9" customWidth="1"/>
    <col min="4871" max="4872" width="9.875" style="9" bestFit="1" customWidth="1"/>
    <col min="4873" max="4873" width="9.25" style="9" bestFit="1" customWidth="1"/>
    <col min="4874" max="4874" width="45.625" style="9" bestFit="1" customWidth="1"/>
    <col min="4875" max="4875" width="29.375" style="9" bestFit="1" customWidth="1"/>
    <col min="4876" max="4876" width="6.625" style="9" customWidth="1"/>
    <col min="4877" max="4877" width="22.75" style="9" bestFit="1" customWidth="1"/>
    <col min="4878" max="4878" width="6.375" style="9" customWidth="1"/>
    <col min="4879" max="4879" width="13.25" style="9" customWidth="1"/>
    <col min="4880" max="4880" width="14.5" style="9" customWidth="1"/>
    <col min="4881" max="4881" width="15.625" style="9" customWidth="1"/>
    <col min="4882" max="4882" width="9" style="9"/>
    <col min="4883" max="4883" width="18.125" style="9" customWidth="1"/>
    <col min="4884" max="5120" width="9" style="9"/>
    <col min="5121" max="5121" width="2.625" style="9" customWidth="1"/>
    <col min="5122" max="5122" width="10.625" style="9" bestFit="1" customWidth="1"/>
    <col min="5123" max="5124" width="12.625" style="9" customWidth="1"/>
    <col min="5125" max="5125" width="29.75" style="9" customWidth="1"/>
    <col min="5126" max="5126" width="6.25" style="9" customWidth="1"/>
    <col min="5127" max="5128" width="9.875" style="9" bestFit="1" customWidth="1"/>
    <col min="5129" max="5129" width="9.25" style="9" bestFit="1" customWidth="1"/>
    <col min="5130" max="5130" width="45.625" style="9" bestFit="1" customWidth="1"/>
    <col min="5131" max="5131" width="29.375" style="9" bestFit="1" customWidth="1"/>
    <col min="5132" max="5132" width="6.625" style="9" customWidth="1"/>
    <col min="5133" max="5133" width="22.75" style="9" bestFit="1" customWidth="1"/>
    <col min="5134" max="5134" width="6.375" style="9" customWidth="1"/>
    <col min="5135" max="5135" width="13.25" style="9" customWidth="1"/>
    <col min="5136" max="5136" width="14.5" style="9" customWidth="1"/>
    <col min="5137" max="5137" width="15.625" style="9" customWidth="1"/>
    <col min="5138" max="5138" width="9" style="9"/>
    <col min="5139" max="5139" width="18.125" style="9" customWidth="1"/>
    <col min="5140" max="5376" width="9" style="9"/>
    <col min="5377" max="5377" width="2.625" style="9" customWidth="1"/>
    <col min="5378" max="5378" width="10.625" style="9" bestFit="1" customWidth="1"/>
    <col min="5379" max="5380" width="12.625" style="9" customWidth="1"/>
    <col min="5381" max="5381" width="29.75" style="9" customWidth="1"/>
    <col min="5382" max="5382" width="6.25" style="9" customWidth="1"/>
    <col min="5383" max="5384" width="9.875" style="9" bestFit="1" customWidth="1"/>
    <col min="5385" max="5385" width="9.25" style="9" bestFit="1" customWidth="1"/>
    <col min="5386" max="5386" width="45.625" style="9" bestFit="1" customWidth="1"/>
    <col min="5387" max="5387" width="29.375" style="9" bestFit="1" customWidth="1"/>
    <col min="5388" max="5388" width="6.625" style="9" customWidth="1"/>
    <col min="5389" max="5389" width="22.75" style="9" bestFit="1" customWidth="1"/>
    <col min="5390" max="5390" width="6.375" style="9" customWidth="1"/>
    <col min="5391" max="5391" width="13.25" style="9" customWidth="1"/>
    <col min="5392" max="5392" width="14.5" style="9" customWidth="1"/>
    <col min="5393" max="5393" width="15.625" style="9" customWidth="1"/>
    <col min="5394" max="5394" width="9" style="9"/>
    <col min="5395" max="5395" width="18.125" style="9" customWidth="1"/>
    <col min="5396" max="5632" width="9" style="9"/>
    <col min="5633" max="5633" width="2.625" style="9" customWidth="1"/>
    <col min="5634" max="5634" width="10.625" style="9" bestFit="1" customWidth="1"/>
    <col min="5635" max="5636" width="12.625" style="9" customWidth="1"/>
    <col min="5637" max="5637" width="29.75" style="9" customWidth="1"/>
    <col min="5638" max="5638" width="6.25" style="9" customWidth="1"/>
    <col min="5639" max="5640" width="9.875" style="9" bestFit="1" customWidth="1"/>
    <col min="5641" max="5641" width="9.25" style="9" bestFit="1" customWidth="1"/>
    <col min="5642" max="5642" width="45.625" style="9" bestFit="1" customWidth="1"/>
    <col min="5643" max="5643" width="29.375" style="9" bestFit="1" customWidth="1"/>
    <col min="5644" max="5644" width="6.625" style="9" customWidth="1"/>
    <col min="5645" max="5645" width="22.75" style="9" bestFit="1" customWidth="1"/>
    <col min="5646" max="5646" width="6.375" style="9" customWidth="1"/>
    <col min="5647" max="5647" width="13.25" style="9" customWidth="1"/>
    <col min="5648" max="5648" width="14.5" style="9" customWidth="1"/>
    <col min="5649" max="5649" width="15.625" style="9" customWidth="1"/>
    <col min="5650" max="5650" width="9" style="9"/>
    <col min="5651" max="5651" width="18.125" style="9" customWidth="1"/>
    <col min="5652" max="5888" width="9" style="9"/>
    <col min="5889" max="5889" width="2.625" style="9" customWidth="1"/>
    <col min="5890" max="5890" width="10.625" style="9" bestFit="1" customWidth="1"/>
    <col min="5891" max="5892" width="12.625" style="9" customWidth="1"/>
    <col min="5893" max="5893" width="29.75" style="9" customWidth="1"/>
    <col min="5894" max="5894" width="6.25" style="9" customWidth="1"/>
    <col min="5895" max="5896" width="9.875" style="9" bestFit="1" customWidth="1"/>
    <col min="5897" max="5897" width="9.25" style="9" bestFit="1" customWidth="1"/>
    <col min="5898" max="5898" width="45.625" style="9" bestFit="1" customWidth="1"/>
    <col min="5899" max="5899" width="29.375" style="9" bestFit="1" customWidth="1"/>
    <col min="5900" max="5900" width="6.625" style="9" customWidth="1"/>
    <col min="5901" max="5901" width="22.75" style="9" bestFit="1" customWidth="1"/>
    <col min="5902" max="5902" width="6.375" style="9" customWidth="1"/>
    <col min="5903" max="5903" width="13.25" style="9" customWidth="1"/>
    <col min="5904" max="5904" width="14.5" style="9" customWidth="1"/>
    <col min="5905" max="5905" width="15.625" style="9" customWidth="1"/>
    <col min="5906" max="5906" width="9" style="9"/>
    <col min="5907" max="5907" width="18.125" style="9" customWidth="1"/>
    <col min="5908" max="6144" width="9" style="9"/>
    <col min="6145" max="6145" width="2.625" style="9" customWidth="1"/>
    <col min="6146" max="6146" width="10.625" style="9" bestFit="1" customWidth="1"/>
    <col min="6147" max="6148" width="12.625" style="9" customWidth="1"/>
    <col min="6149" max="6149" width="29.75" style="9" customWidth="1"/>
    <col min="6150" max="6150" width="6.25" style="9" customWidth="1"/>
    <col min="6151" max="6152" width="9.875" style="9" bestFit="1" customWidth="1"/>
    <col min="6153" max="6153" width="9.25" style="9" bestFit="1" customWidth="1"/>
    <col min="6154" max="6154" width="45.625" style="9" bestFit="1" customWidth="1"/>
    <col min="6155" max="6155" width="29.375" style="9" bestFit="1" customWidth="1"/>
    <col min="6156" max="6156" width="6.625" style="9" customWidth="1"/>
    <col min="6157" max="6157" width="22.75" style="9" bestFit="1" customWidth="1"/>
    <col min="6158" max="6158" width="6.375" style="9" customWidth="1"/>
    <col min="6159" max="6159" width="13.25" style="9" customWidth="1"/>
    <col min="6160" max="6160" width="14.5" style="9" customWidth="1"/>
    <col min="6161" max="6161" width="15.625" style="9" customWidth="1"/>
    <col min="6162" max="6162" width="9" style="9"/>
    <col min="6163" max="6163" width="18.125" style="9" customWidth="1"/>
    <col min="6164" max="6400" width="9" style="9"/>
    <col min="6401" max="6401" width="2.625" style="9" customWidth="1"/>
    <col min="6402" max="6402" width="10.625" style="9" bestFit="1" customWidth="1"/>
    <col min="6403" max="6404" width="12.625" style="9" customWidth="1"/>
    <col min="6405" max="6405" width="29.75" style="9" customWidth="1"/>
    <col min="6406" max="6406" width="6.25" style="9" customWidth="1"/>
    <col min="6407" max="6408" width="9.875" style="9" bestFit="1" customWidth="1"/>
    <col min="6409" max="6409" width="9.25" style="9" bestFit="1" customWidth="1"/>
    <col min="6410" max="6410" width="45.625" style="9" bestFit="1" customWidth="1"/>
    <col min="6411" max="6411" width="29.375" style="9" bestFit="1" customWidth="1"/>
    <col min="6412" max="6412" width="6.625" style="9" customWidth="1"/>
    <col min="6413" max="6413" width="22.75" style="9" bestFit="1" customWidth="1"/>
    <col min="6414" max="6414" width="6.375" style="9" customWidth="1"/>
    <col min="6415" max="6415" width="13.25" style="9" customWidth="1"/>
    <col min="6416" max="6416" width="14.5" style="9" customWidth="1"/>
    <col min="6417" max="6417" width="15.625" style="9" customWidth="1"/>
    <col min="6418" max="6418" width="9" style="9"/>
    <col min="6419" max="6419" width="18.125" style="9" customWidth="1"/>
    <col min="6420" max="6656" width="9" style="9"/>
    <col min="6657" max="6657" width="2.625" style="9" customWidth="1"/>
    <col min="6658" max="6658" width="10.625" style="9" bestFit="1" customWidth="1"/>
    <col min="6659" max="6660" width="12.625" style="9" customWidth="1"/>
    <col min="6661" max="6661" width="29.75" style="9" customWidth="1"/>
    <col min="6662" max="6662" width="6.25" style="9" customWidth="1"/>
    <col min="6663" max="6664" width="9.875" style="9" bestFit="1" customWidth="1"/>
    <col min="6665" max="6665" width="9.25" style="9" bestFit="1" customWidth="1"/>
    <col min="6666" max="6666" width="45.625" style="9" bestFit="1" customWidth="1"/>
    <col min="6667" max="6667" width="29.375" style="9" bestFit="1" customWidth="1"/>
    <col min="6668" max="6668" width="6.625" style="9" customWidth="1"/>
    <col min="6669" max="6669" width="22.75" style="9" bestFit="1" customWidth="1"/>
    <col min="6670" max="6670" width="6.375" style="9" customWidth="1"/>
    <col min="6671" max="6671" width="13.25" style="9" customWidth="1"/>
    <col min="6672" max="6672" width="14.5" style="9" customWidth="1"/>
    <col min="6673" max="6673" width="15.625" style="9" customWidth="1"/>
    <col min="6674" max="6674" width="9" style="9"/>
    <col min="6675" max="6675" width="18.125" style="9" customWidth="1"/>
    <col min="6676" max="6912" width="9" style="9"/>
    <col min="6913" max="6913" width="2.625" style="9" customWidth="1"/>
    <col min="6914" max="6914" width="10.625" style="9" bestFit="1" customWidth="1"/>
    <col min="6915" max="6916" width="12.625" style="9" customWidth="1"/>
    <col min="6917" max="6917" width="29.75" style="9" customWidth="1"/>
    <col min="6918" max="6918" width="6.25" style="9" customWidth="1"/>
    <col min="6919" max="6920" width="9.875" style="9" bestFit="1" customWidth="1"/>
    <col min="6921" max="6921" width="9.25" style="9" bestFit="1" customWidth="1"/>
    <col min="6922" max="6922" width="45.625" style="9" bestFit="1" customWidth="1"/>
    <col min="6923" max="6923" width="29.375" style="9" bestFit="1" customWidth="1"/>
    <col min="6924" max="6924" width="6.625" style="9" customWidth="1"/>
    <col min="6925" max="6925" width="22.75" style="9" bestFit="1" customWidth="1"/>
    <col min="6926" max="6926" width="6.375" style="9" customWidth="1"/>
    <col min="6927" max="6927" width="13.25" style="9" customWidth="1"/>
    <col min="6928" max="6928" width="14.5" style="9" customWidth="1"/>
    <col min="6929" max="6929" width="15.625" style="9" customWidth="1"/>
    <col min="6930" max="6930" width="9" style="9"/>
    <col min="6931" max="6931" width="18.125" style="9" customWidth="1"/>
    <col min="6932" max="7168" width="9" style="9"/>
    <col min="7169" max="7169" width="2.625" style="9" customWidth="1"/>
    <col min="7170" max="7170" width="10.625" style="9" bestFit="1" customWidth="1"/>
    <col min="7171" max="7172" width="12.625" style="9" customWidth="1"/>
    <col min="7173" max="7173" width="29.75" style="9" customWidth="1"/>
    <col min="7174" max="7174" width="6.25" style="9" customWidth="1"/>
    <col min="7175" max="7176" width="9.875" style="9" bestFit="1" customWidth="1"/>
    <col min="7177" max="7177" width="9.25" style="9" bestFit="1" customWidth="1"/>
    <col min="7178" max="7178" width="45.625" style="9" bestFit="1" customWidth="1"/>
    <col min="7179" max="7179" width="29.375" style="9" bestFit="1" customWidth="1"/>
    <col min="7180" max="7180" width="6.625" style="9" customWidth="1"/>
    <col min="7181" max="7181" width="22.75" style="9" bestFit="1" customWidth="1"/>
    <col min="7182" max="7182" width="6.375" style="9" customWidth="1"/>
    <col min="7183" max="7183" width="13.25" style="9" customWidth="1"/>
    <col min="7184" max="7184" width="14.5" style="9" customWidth="1"/>
    <col min="7185" max="7185" width="15.625" style="9" customWidth="1"/>
    <col min="7186" max="7186" width="9" style="9"/>
    <col min="7187" max="7187" width="18.125" style="9" customWidth="1"/>
    <col min="7188" max="7424" width="9" style="9"/>
    <col min="7425" max="7425" width="2.625" style="9" customWidth="1"/>
    <col min="7426" max="7426" width="10.625" style="9" bestFit="1" customWidth="1"/>
    <col min="7427" max="7428" width="12.625" style="9" customWidth="1"/>
    <col min="7429" max="7429" width="29.75" style="9" customWidth="1"/>
    <col min="7430" max="7430" width="6.25" style="9" customWidth="1"/>
    <col min="7431" max="7432" width="9.875" style="9" bestFit="1" customWidth="1"/>
    <col min="7433" max="7433" width="9.25" style="9" bestFit="1" customWidth="1"/>
    <col min="7434" max="7434" width="45.625" style="9" bestFit="1" customWidth="1"/>
    <col min="7435" max="7435" width="29.375" style="9" bestFit="1" customWidth="1"/>
    <col min="7436" max="7436" width="6.625" style="9" customWidth="1"/>
    <col min="7437" max="7437" width="22.75" style="9" bestFit="1" customWidth="1"/>
    <col min="7438" max="7438" width="6.375" style="9" customWidth="1"/>
    <col min="7439" max="7439" width="13.25" style="9" customWidth="1"/>
    <col min="7440" max="7440" width="14.5" style="9" customWidth="1"/>
    <col min="7441" max="7441" width="15.625" style="9" customWidth="1"/>
    <col min="7442" max="7442" width="9" style="9"/>
    <col min="7443" max="7443" width="18.125" style="9" customWidth="1"/>
    <col min="7444" max="7680" width="9" style="9"/>
    <col min="7681" max="7681" width="2.625" style="9" customWidth="1"/>
    <col min="7682" max="7682" width="10.625" style="9" bestFit="1" customWidth="1"/>
    <col min="7683" max="7684" width="12.625" style="9" customWidth="1"/>
    <col min="7685" max="7685" width="29.75" style="9" customWidth="1"/>
    <col min="7686" max="7686" width="6.25" style="9" customWidth="1"/>
    <col min="7687" max="7688" width="9.875" style="9" bestFit="1" customWidth="1"/>
    <col min="7689" max="7689" width="9.25" style="9" bestFit="1" customWidth="1"/>
    <col min="7690" max="7690" width="45.625" style="9" bestFit="1" customWidth="1"/>
    <col min="7691" max="7691" width="29.375" style="9" bestFit="1" customWidth="1"/>
    <col min="7692" max="7692" width="6.625" style="9" customWidth="1"/>
    <col min="7693" max="7693" width="22.75" style="9" bestFit="1" customWidth="1"/>
    <col min="7694" max="7694" width="6.375" style="9" customWidth="1"/>
    <col min="7695" max="7695" width="13.25" style="9" customWidth="1"/>
    <col min="7696" max="7696" width="14.5" style="9" customWidth="1"/>
    <col min="7697" max="7697" width="15.625" style="9" customWidth="1"/>
    <col min="7698" max="7698" width="9" style="9"/>
    <col min="7699" max="7699" width="18.125" style="9" customWidth="1"/>
    <col min="7700" max="7936" width="9" style="9"/>
    <col min="7937" max="7937" width="2.625" style="9" customWidth="1"/>
    <col min="7938" max="7938" width="10.625" style="9" bestFit="1" customWidth="1"/>
    <col min="7939" max="7940" width="12.625" style="9" customWidth="1"/>
    <col min="7941" max="7941" width="29.75" style="9" customWidth="1"/>
    <col min="7942" max="7942" width="6.25" style="9" customWidth="1"/>
    <col min="7943" max="7944" width="9.875" style="9" bestFit="1" customWidth="1"/>
    <col min="7945" max="7945" width="9.25" style="9" bestFit="1" customWidth="1"/>
    <col min="7946" max="7946" width="45.625" style="9" bestFit="1" customWidth="1"/>
    <col min="7947" max="7947" width="29.375" style="9" bestFit="1" customWidth="1"/>
    <col min="7948" max="7948" width="6.625" style="9" customWidth="1"/>
    <col min="7949" max="7949" width="22.75" style="9" bestFit="1" customWidth="1"/>
    <col min="7950" max="7950" width="6.375" style="9" customWidth="1"/>
    <col min="7951" max="7951" width="13.25" style="9" customWidth="1"/>
    <col min="7952" max="7952" width="14.5" style="9" customWidth="1"/>
    <col min="7953" max="7953" width="15.625" style="9" customWidth="1"/>
    <col min="7954" max="7954" width="9" style="9"/>
    <col min="7955" max="7955" width="18.125" style="9" customWidth="1"/>
    <col min="7956" max="8192" width="9" style="9"/>
    <col min="8193" max="8193" width="2.625" style="9" customWidth="1"/>
    <col min="8194" max="8194" width="10.625" style="9" bestFit="1" customWidth="1"/>
    <col min="8195" max="8196" width="12.625" style="9" customWidth="1"/>
    <col min="8197" max="8197" width="29.75" style="9" customWidth="1"/>
    <col min="8198" max="8198" width="6.25" style="9" customWidth="1"/>
    <col min="8199" max="8200" width="9.875" style="9" bestFit="1" customWidth="1"/>
    <col min="8201" max="8201" width="9.25" style="9" bestFit="1" customWidth="1"/>
    <col min="8202" max="8202" width="45.625" style="9" bestFit="1" customWidth="1"/>
    <col min="8203" max="8203" width="29.375" style="9" bestFit="1" customWidth="1"/>
    <col min="8204" max="8204" width="6.625" style="9" customWidth="1"/>
    <col min="8205" max="8205" width="22.75" style="9" bestFit="1" customWidth="1"/>
    <col min="8206" max="8206" width="6.375" style="9" customWidth="1"/>
    <col min="8207" max="8207" width="13.25" style="9" customWidth="1"/>
    <col min="8208" max="8208" width="14.5" style="9" customWidth="1"/>
    <col min="8209" max="8209" width="15.625" style="9" customWidth="1"/>
    <col min="8210" max="8210" width="9" style="9"/>
    <col min="8211" max="8211" width="18.125" style="9" customWidth="1"/>
    <col min="8212" max="8448" width="9" style="9"/>
    <col min="8449" max="8449" width="2.625" style="9" customWidth="1"/>
    <col min="8450" max="8450" width="10.625" style="9" bestFit="1" customWidth="1"/>
    <col min="8451" max="8452" width="12.625" style="9" customWidth="1"/>
    <col min="8453" max="8453" width="29.75" style="9" customWidth="1"/>
    <col min="8454" max="8454" width="6.25" style="9" customWidth="1"/>
    <col min="8455" max="8456" width="9.875" style="9" bestFit="1" customWidth="1"/>
    <col min="8457" max="8457" width="9.25" style="9" bestFit="1" customWidth="1"/>
    <col min="8458" max="8458" width="45.625" style="9" bestFit="1" customWidth="1"/>
    <col min="8459" max="8459" width="29.375" style="9" bestFit="1" customWidth="1"/>
    <col min="8460" max="8460" width="6.625" style="9" customWidth="1"/>
    <col min="8461" max="8461" width="22.75" style="9" bestFit="1" customWidth="1"/>
    <col min="8462" max="8462" width="6.375" style="9" customWidth="1"/>
    <col min="8463" max="8463" width="13.25" style="9" customWidth="1"/>
    <col min="8464" max="8464" width="14.5" style="9" customWidth="1"/>
    <col min="8465" max="8465" width="15.625" style="9" customWidth="1"/>
    <col min="8466" max="8466" width="9" style="9"/>
    <col min="8467" max="8467" width="18.125" style="9" customWidth="1"/>
    <col min="8468" max="8704" width="9" style="9"/>
    <col min="8705" max="8705" width="2.625" style="9" customWidth="1"/>
    <col min="8706" max="8706" width="10.625" style="9" bestFit="1" customWidth="1"/>
    <col min="8707" max="8708" width="12.625" style="9" customWidth="1"/>
    <col min="8709" max="8709" width="29.75" style="9" customWidth="1"/>
    <col min="8710" max="8710" width="6.25" style="9" customWidth="1"/>
    <col min="8711" max="8712" width="9.875" style="9" bestFit="1" customWidth="1"/>
    <col min="8713" max="8713" width="9.25" style="9" bestFit="1" customWidth="1"/>
    <col min="8714" max="8714" width="45.625" style="9" bestFit="1" customWidth="1"/>
    <col min="8715" max="8715" width="29.375" style="9" bestFit="1" customWidth="1"/>
    <col min="8716" max="8716" width="6.625" style="9" customWidth="1"/>
    <col min="8717" max="8717" width="22.75" style="9" bestFit="1" customWidth="1"/>
    <col min="8718" max="8718" width="6.375" style="9" customWidth="1"/>
    <col min="8719" max="8719" width="13.25" style="9" customWidth="1"/>
    <col min="8720" max="8720" width="14.5" style="9" customWidth="1"/>
    <col min="8721" max="8721" width="15.625" style="9" customWidth="1"/>
    <col min="8722" max="8722" width="9" style="9"/>
    <col min="8723" max="8723" width="18.125" style="9" customWidth="1"/>
    <col min="8724" max="8960" width="9" style="9"/>
    <col min="8961" max="8961" width="2.625" style="9" customWidth="1"/>
    <col min="8962" max="8962" width="10.625" style="9" bestFit="1" customWidth="1"/>
    <col min="8963" max="8964" width="12.625" style="9" customWidth="1"/>
    <col min="8965" max="8965" width="29.75" style="9" customWidth="1"/>
    <col min="8966" max="8966" width="6.25" style="9" customWidth="1"/>
    <col min="8967" max="8968" width="9.875" style="9" bestFit="1" customWidth="1"/>
    <col min="8969" max="8969" width="9.25" style="9" bestFit="1" customWidth="1"/>
    <col min="8970" max="8970" width="45.625" style="9" bestFit="1" customWidth="1"/>
    <col min="8971" max="8971" width="29.375" style="9" bestFit="1" customWidth="1"/>
    <col min="8972" max="8972" width="6.625" style="9" customWidth="1"/>
    <col min="8973" max="8973" width="22.75" style="9" bestFit="1" customWidth="1"/>
    <col min="8974" max="8974" width="6.375" style="9" customWidth="1"/>
    <col min="8975" max="8975" width="13.25" style="9" customWidth="1"/>
    <col min="8976" max="8976" width="14.5" style="9" customWidth="1"/>
    <col min="8977" max="8977" width="15.625" style="9" customWidth="1"/>
    <col min="8978" max="8978" width="9" style="9"/>
    <col min="8979" max="8979" width="18.125" style="9" customWidth="1"/>
    <col min="8980" max="9216" width="9" style="9"/>
    <col min="9217" max="9217" width="2.625" style="9" customWidth="1"/>
    <col min="9218" max="9218" width="10.625" style="9" bestFit="1" customWidth="1"/>
    <col min="9219" max="9220" width="12.625" style="9" customWidth="1"/>
    <col min="9221" max="9221" width="29.75" style="9" customWidth="1"/>
    <col min="9222" max="9222" width="6.25" style="9" customWidth="1"/>
    <col min="9223" max="9224" width="9.875" style="9" bestFit="1" customWidth="1"/>
    <col min="9225" max="9225" width="9.25" style="9" bestFit="1" customWidth="1"/>
    <col min="9226" max="9226" width="45.625" style="9" bestFit="1" customWidth="1"/>
    <col min="9227" max="9227" width="29.375" style="9" bestFit="1" customWidth="1"/>
    <col min="9228" max="9228" width="6.625" style="9" customWidth="1"/>
    <col min="9229" max="9229" width="22.75" style="9" bestFit="1" customWidth="1"/>
    <col min="9230" max="9230" width="6.375" style="9" customWidth="1"/>
    <col min="9231" max="9231" width="13.25" style="9" customWidth="1"/>
    <col min="9232" max="9232" width="14.5" style="9" customWidth="1"/>
    <col min="9233" max="9233" width="15.625" style="9" customWidth="1"/>
    <col min="9234" max="9234" width="9" style="9"/>
    <col min="9235" max="9235" width="18.125" style="9" customWidth="1"/>
    <col min="9236" max="9472" width="9" style="9"/>
    <col min="9473" max="9473" width="2.625" style="9" customWidth="1"/>
    <col min="9474" max="9474" width="10.625" style="9" bestFit="1" customWidth="1"/>
    <col min="9475" max="9476" width="12.625" style="9" customWidth="1"/>
    <col min="9477" max="9477" width="29.75" style="9" customWidth="1"/>
    <col min="9478" max="9478" width="6.25" style="9" customWidth="1"/>
    <col min="9479" max="9480" width="9.875" style="9" bestFit="1" customWidth="1"/>
    <col min="9481" max="9481" width="9.25" style="9" bestFit="1" customWidth="1"/>
    <col min="9482" max="9482" width="45.625" style="9" bestFit="1" customWidth="1"/>
    <col min="9483" max="9483" width="29.375" style="9" bestFit="1" customWidth="1"/>
    <col min="9484" max="9484" width="6.625" style="9" customWidth="1"/>
    <col min="9485" max="9485" width="22.75" style="9" bestFit="1" customWidth="1"/>
    <col min="9486" max="9486" width="6.375" style="9" customWidth="1"/>
    <col min="9487" max="9487" width="13.25" style="9" customWidth="1"/>
    <col min="9488" max="9488" width="14.5" style="9" customWidth="1"/>
    <col min="9489" max="9489" width="15.625" style="9" customWidth="1"/>
    <col min="9490" max="9490" width="9" style="9"/>
    <col min="9491" max="9491" width="18.125" style="9" customWidth="1"/>
    <col min="9492" max="9728" width="9" style="9"/>
    <col min="9729" max="9729" width="2.625" style="9" customWidth="1"/>
    <col min="9730" max="9730" width="10.625" style="9" bestFit="1" customWidth="1"/>
    <col min="9731" max="9732" width="12.625" style="9" customWidth="1"/>
    <col min="9733" max="9733" width="29.75" style="9" customWidth="1"/>
    <col min="9734" max="9734" width="6.25" style="9" customWidth="1"/>
    <col min="9735" max="9736" width="9.875" style="9" bestFit="1" customWidth="1"/>
    <col min="9737" max="9737" width="9.25" style="9" bestFit="1" customWidth="1"/>
    <col min="9738" max="9738" width="45.625" style="9" bestFit="1" customWidth="1"/>
    <col min="9739" max="9739" width="29.375" style="9" bestFit="1" customWidth="1"/>
    <col min="9740" max="9740" width="6.625" style="9" customWidth="1"/>
    <col min="9741" max="9741" width="22.75" style="9" bestFit="1" customWidth="1"/>
    <col min="9742" max="9742" width="6.375" style="9" customWidth="1"/>
    <col min="9743" max="9743" width="13.25" style="9" customWidth="1"/>
    <col min="9744" max="9744" width="14.5" style="9" customWidth="1"/>
    <col min="9745" max="9745" width="15.625" style="9" customWidth="1"/>
    <col min="9746" max="9746" width="9" style="9"/>
    <col min="9747" max="9747" width="18.125" style="9" customWidth="1"/>
    <col min="9748" max="9984" width="9" style="9"/>
    <col min="9985" max="9985" width="2.625" style="9" customWidth="1"/>
    <col min="9986" max="9986" width="10.625" style="9" bestFit="1" customWidth="1"/>
    <col min="9987" max="9988" width="12.625" style="9" customWidth="1"/>
    <col min="9989" max="9989" width="29.75" style="9" customWidth="1"/>
    <col min="9990" max="9990" width="6.25" style="9" customWidth="1"/>
    <col min="9991" max="9992" width="9.875" style="9" bestFit="1" customWidth="1"/>
    <col min="9993" max="9993" width="9.25" style="9" bestFit="1" customWidth="1"/>
    <col min="9994" max="9994" width="45.625" style="9" bestFit="1" customWidth="1"/>
    <col min="9995" max="9995" width="29.375" style="9" bestFit="1" customWidth="1"/>
    <col min="9996" max="9996" width="6.625" style="9" customWidth="1"/>
    <col min="9997" max="9997" width="22.75" style="9" bestFit="1" customWidth="1"/>
    <col min="9998" max="9998" width="6.375" style="9" customWidth="1"/>
    <col min="9999" max="9999" width="13.25" style="9" customWidth="1"/>
    <col min="10000" max="10000" width="14.5" style="9" customWidth="1"/>
    <col min="10001" max="10001" width="15.625" style="9" customWidth="1"/>
    <col min="10002" max="10002" width="9" style="9"/>
    <col min="10003" max="10003" width="18.125" style="9" customWidth="1"/>
    <col min="10004" max="10240" width="9" style="9"/>
    <col min="10241" max="10241" width="2.625" style="9" customWidth="1"/>
    <col min="10242" max="10242" width="10.625" style="9" bestFit="1" customWidth="1"/>
    <col min="10243" max="10244" width="12.625" style="9" customWidth="1"/>
    <col min="10245" max="10245" width="29.75" style="9" customWidth="1"/>
    <col min="10246" max="10246" width="6.25" style="9" customWidth="1"/>
    <col min="10247" max="10248" width="9.875" style="9" bestFit="1" customWidth="1"/>
    <col min="10249" max="10249" width="9.25" style="9" bestFit="1" customWidth="1"/>
    <col min="10250" max="10250" width="45.625" style="9" bestFit="1" customWidth="1"/>
    <col min="10251" max="10251" width="29.375" style="9" bestFit="1" customWidth="1"/>
    <col min="10252" max="10252" width="6.625" style="9" customWidth="1"/>
    <col min="10253" max="10253" width="22.75" style="9" bestFit="1" customWidth="1"/>
    <col min="10254" max="10254" width="6.375" style="9" customWidth="1"/>
    <col min="10255" max="10255" width="13.25" style="9" customWidth="1"/>
    <col min="10256" max="10256" width="14.5" style="9" customWidth="1"/>
    <col min="10257" max="10257" width="15.625" style="9" customWidth="1"/>
    <col min="10258" max="10258" width="9" style="9"/>
    <col min="10259" max="10259" width="18.125" style="9" customWidth="1"/>
    <col min="10260" max="10496" width="9" style="9"/>
    <col min="10497" max="10497" width="2.625" style="9" customWidth="1"/>
    <col min="10498" max="10498" width="10.625" style="9" bestFit="1" customWidth="1"/>
    <col min="10499" max="10500" width="12.625" style="9" customWidth="1"/>
    <col min="10501" max="10501" width="29.75" style="9" customWidth="1"/>
    <col min="10502" max="10502" width="6.25" style="9" customWidth="1"/>
    <col min="10503" max="10504" width="9.875" style="9" bestFit="1" customWidth="1"/>
    <col min="10505" max="10505" width="9.25" style="9" bestFit="1" customWidth="1"/>
    <col min="10506" max="10506" width="45.625" style="9" bestFit="1" customWidth="1"/>
    <col min="10507" max="10507" width="29.375" style="9" bestFit="1" customWidth="1"/>
    <col min="10508" max="10508" width="6.625" style="9" customWidth="1"/>
    <col min="10509" max="10509" width="22.75" style="9" bestFit="1" customWidth="1"/>
    <col min="10510" max="10510" width="6.375" style="9" customWidth="1"/>
    <col min="10511" max="10511" width="13.25" style="9" customWidth="1"/>
    <col min="10512" max="10512" width="14.5" style="9" customWidth="1"/>
    <col min="10513" max="10513" width="15.625" style="9" customWidth="1"/>
    <col min="10514" max="10514" width="9" style="9"/>
    <col min="10515" max="10515" width="18.125" style="9" customWidth="1"/>
    <col min="10516" max="10752" width="9" style="9"/>
    <col min="10753" max="10753" width="2.625" style="9" customWidth="1"/>
    <col min="10754" max="10754" width="10.625" style="9" bestFit="1" customWidth="1"/>
    <col min="10755" max="10756" width="12.625" style="9" customWidth="1"/>
    <col min="10757" max="10757" width="29.75" style="9" customWidth="1"/>
    <col min="10758" max="10758" width="6.25" style="9" customWidth="1"/>
    <col min="10759" max="10760" width="9.875" style="9" bestFit="1" customWidth="1"/>
    <col min="10761" max="10761" width="9.25" style="9" bestFit="1" customWidth="1"/>
    <col min="10762" max="10762" width="45.625" style="9" bestFit="1" customWidth="1"/>
    <col min="10763" max="10763" width="29.375" style="9" bestFit="1" customWidth="1"/>
    <col min="10764" max="10764" width="6.625" style="9" customWidth="1"/>
    <col min="10765" max="10765" width="22.75" style="9" bestFit="1" customWidth="1"/>
    <col min="10766" max="10766" width="6.375" style="9" customWidth="1"/>
    <col min="10767" max="10767" width="13.25" style="9" customWidth="1"/>
    <col min="10768" max="10768" width="14.5" style="9" customWidth="1"/>
    <col min="10769" max="10769" width="15.625" style="9" customWidth="1"/>
    <col min="10770" max="10770" width="9" style="9"/>
    <col min="10771" max="10771" width="18.125" style="9" customWidth="1"/>
    <col min="10772" max="11008" width="9" style="9"/>
    <col min="11009" max="11009" width="2.625" style="9" customWidth="1"/>
    <col min="11010" max="11010" width="10.625" style="9" bestFit="1" customWidth="1"/>
    <col min="11011" max="11012" width="12.625" style="9" customWidth="1"/>
    <col min="11013" max="11013" width="29.75" style="9" customWidth="1"/>
    <col min="11014" max="11014" width="6.25" style="9" customWidth="1"/>
    <col min="11015" max="11016" width="9.875" style="9" bestFit="1" customWidth="1"/>
    <col min="11017" max="11017" width="9.25" style="9" bestFit="1" customWidth="1"/>
    <col min="11018" max="11018" width="45.625" style="9" bestFit="1" customWidth="1"/>
    <col min="11019" max="11019" width="29.375" style="9" bestFit="1" customWidth="1"/>
    <col min="11020" max="11020" width="6.625" style="9" customWidth="1"/>
    <col min="11021" max="11021" width="22.75" style="9" bestFit="1" customWidth="1"/>
    <col min="11022" max="11022" width="6.375" style="9" customWidth="1"/>
    <col min="11023" max="11023" width="13.25" style="9" customWidth="1"/>
    <col min="11024" max="11024" width="14.5" style="9" customWidth="1"/>
    <col min="11025" max="11025" width="15.625" style="9" customWidth="1"/>
    <col min="11026" max="11026" width="9" style="9"/>
    <col min="11027" max="11027" width="18.125" style="9" customWidth="1"/>
    <col min="11028" max="11264" width="9" style="9"/>
    <col min="11265" max="11265" width="2.625" style="9" customWidth="1"/>
    <col min="11266" max="11266" width="10.625" style="9" bestFit="1" customWidth="1"/>
    <col min="11267" max="11268" width="12.625" style="9" customWidth="1"/>
    <col min="11269" max="11269" width="29.75" style="9" customWidth="1"/>
    <col min="11270" max="11270" width="6.25" style="9" customWidth="1"/>
    <col min="11271" max="11272" width="9.875" style="9" bestFit="1" customWidth="1"/>
    <col min="11273" max="11273" width="9.25" style="9" bestFit="1" customWidth="1"/>
    <col min="11274" max="11274" width="45.625" style="9" bestFit="1" customWidth="1"/>
    <col min="11275" max="11275" width="29.375" style="9" bestFit="1" customWidth="1"/>
    <col min="11276" max="11276" width="6.625" style="9" customWidth="1"/>
    <col min="11277" max="11277" width="22.75" style="9" bestFit="1" customWidth="1"/>
    <col min="11278" max="11278" width="6.375" style="9" customWidth="1"/>
    <col min="11279" max="11279" width="13.25" style="9" customWidth="1"/>
    <col min="11280" max="11280" width="14.5" style="9" customWidth="1"/>
    <col min="11281" max="11281" width="15.625" style="9" customWidth="1"/>
    <col min="11282" max="11282" width="9" style="9"/>
    <col min="11283" max="11283" width="18.125" style="9" customWidth="1"/>
    <col min="11284" max="11520" width="9" style="9"/>
    <col min="11521" max="11521" width="2.625" style="9" customWidth="1"/>
    <col min="11522" max="11522" width="10.625" style="9" bestFit="1" customWidth="1"/>
    <col min="11523" max="11524" width="12.625" style="9" customWidth="1"/>
    <col min="11525" max="11525" width="29.75" style="9" customWidth="1"/>
    <col min="11526" max="11526" width="6.25" style="9" customWidth="1"/>
    <col min="11527" max="11528" width="9.875" style="9" bestFit="1" customWidth="1"/>
    <col min="11529" max="11529" width="9.25" style="9" bestFit="1" customWidth="1"/>
    <col min="11530" max="11530" width="45.625" style="9" bestFit="1" customWidth="1"/>
    <col min="11531" max="11531" width="29.375" style="9" bestFit="1" customWidth="1"/>
    <col min="11532" max="11532" width="6.625" style="9" customWidth="1"/>
    <col min="11533" max="11533" width="22.75" style="9" bestFit="1" customWidth="1"/>
    <col min="11534" max="11534" width="6.375" style="9" customWidth="1"/>
    <col min="11535" max="11535" width="13.25" style="9" customWidth="1"/>
    <col min="11536" max="11536" width="14.5" style="9" customWidth="1"/>
    <col min="11537" max="11537" width="15.625" style="9" customWidth="1"/>
    <col min="11538" max="11538" width="9" style="9"/>
    <col min="11539" max="11539" width="18.125" style="9" customWidth="1"/>
    <col min="11540" max="11776" width="9" style="9"/>
    <col min="11777" max="11777" width="2.625" style="9" customWidth="1"/>
    <col min="11778" max="11778" width="10.625" style="9" bestFit="1" customWidth="1"/>
    <col min="11779" max="11780" width="12.625" style="9" customWidth="1"/>
    <col min="11781" max="11781" width="29.75" style="9" customWidth="1"/>
    <col min="11782" max="11782" width="6.25" style="9" customWidth="1"/>
    <col min="11783" max="11784" width="9.875" style="9" bestFit="1" customWidth="1"/>
    <col min="11785" max="11785" width="9.25" style="9" bestFit="1" customWidth="1"/>
    <col min="11786" max="11786" width="45.625" style="9" bestFit="1" customWidth="1"/>
    <col min="11787" max="11787" width="29.375" style="9" bestFit="1" customWidth="1"/>
    <col min="11788" max="11788" width="6.625" style="9" customWidth="1"/>
    <col min="11789" max="11789" width="22.75" style="9" bestFit="1" customWidth="1"/>
    <col min="11790" max="11790" width="6.375" style="9" customWidth="1"/>
    <col min="11791" max="11791" width="13.25" style="9" customWidth="1"/>
    <col min="11792" max="11792" width="14.5" style="9" customWidth="1"/>
    <col min="11793" max="11793" width="15.625" style="9" customWidth="1"/>
    <col min="11794" max="11794" width="9" style="9"/>
    <col min="11795" max="11795" width="18.125" style="9" customWidth="1"/>
    <col min="11796" max="12032" width="9" style="9"/>
    <col min="12033" max="12033" width="2.625" style="9" customWidth="1"/>
    <col min="12034" max="12034" width="10.625" style="9" bestFit="1" customWidth="1"/>
    <col min="12035" max="12036" width="12.625" style="9" customWidth="1"/>
    <col min="12037" max="12037" width="29.75" style="9" customWidth="1"/>
    <col min="12038" max="12038" width="6.25" style="9" customWidth="1"/>
    <col min="12039" max="12040" width="9.875" style="9" bestFit="1" customWidth="1"/>
    <col min="12041" max="12041" width="9.25" style="9" bestFit="1" customWidth="1"/>
    <col min="12042" max="12042" width="45.625" style="9" bestFit="1" customWidth="1"/>
    <col min="12043" max="12043" width="29.375" style="9" bestFit="1" customWidth="1"/>
    <col min="12044" max="12044" width="6.625" style="9" customWidth="1"/>
    <col min="12045" max="12045" width="22.75" style="9" bestFit="1" customWidth="1"/>
    <col min="12046" max="12046" width="6.375" style="9" customWidth="1"/>
    <col min="12047" max="12047" width="13.25" style="9" customWidth="1"/>
    <col min="12048" max="12048" width="14.5" style="9" customWidth="1"/>
    <col min="12049" max="12049" width="15.625" style="9" customWidth="1"/>
    <col min="12050" max="12050" width="9" style="9"/>
    <col min="12051" max="12051" width="18.125" style="9" customWidth="1"/>
    <col min="12052" max="12288" width="9" style="9"/>
    <col min="12289" max="12289" width="2.625" style="9" customWidth="1"/>
    <col min="12290" max="12290" width="10.625" style="9" bestFit="1" customWidth="1"/>
    <col min="12291" max="12292" width="12.625" style="9" customWidth="1"/>
    <col min="12293" max="12293" width="29.75" style="9" customWidth="1"/>
    <col min="12294" max="12294" width="6.25" style="9" customWidth="1"/>
    <col min="12295" max="12296" width="9.875" style="9" bestFit="1" customWidth="1"/>
    <col min="12297" max="12297" width="9.25" style="9" bestFit="1" customWidth="1"/>
    <col min="12298" max="12298" width="45.625" style="9" bestFit="1" customWidth="1"/>
    <col min="12299" max="12299" width="29.375" style="9" bestFit="1" customWidth="1"/>
    <col min="12300" max="12300" width="6.625" style="9" customWidth="1"/>
    <col min="12301" max="12301" width="22.75" style="9" bestFit="1" customWidth="1"/>
    <col min="12302" max="12302" width="6.375" style="9" customWidth="1"/>
    <col min="12303" max="12303" width="13.25" style="9" customWidth="1"/>
    <col min="12304" max="12304" width="14.5" style="9" customWidth="1"/>
    <col min="12305" max="12305" width="15.625" style="9" customWidth="1"/>
    <col min="12306" max="12306" width="9" style="9"/>
    <col min="12307" max="12307" width="18.125" style="9" customWidth="1"/>
    <col min="12308" max="12544" width="9" style="9"/>
    <col min="12545" max="12545" width="2.625" style="9" customWidth="1"/>
    <col min="12546" max="12546" width="10.625" style="9" bestFit="1" customWidth="1"/>
    <col min="12547" max="12548" width="12.625" style="9" customWidth="1"/>
    <col min="12549" max="12549" width="29.75" style="9" customWidth="1"/>
    <col min="12550" max="12550" width="6.25" style="9" customWidth="1"/>
    <col min="12551" max="12552" width="9.875" style="9" bestFit="1" customWidth="1"/>
    <col min="12553" max="12553" width="9.25" style="9" bestFit="1" customWidth="1"/>
    <col min="12554" max="12554" width="45.625" style="9" bestFit="1" customWidth="1"/>
    <col min="12555" max="12555" width="29.375" style="9" bestFit="1" customWidth="1"/>
    <col min="12556" max="12556" width="6.625" style="9" customWidth="1"/>
    <col min="12557" max="12557" width="22.75" style="9" bestFit="1" customWidth="1"/>
    <col min="12558" max="12558" width="6.375" style="9" customWidth="1"/>
    <col min="12559" max="12559" width="13.25" style="9" customWidth="1"/>
    <col min="12560" max="12560" width="14.5" style="9" customWidth="1"/>
    <col min="12561" max="12561" width="15.625" style="9" customWidth="1"/>
    <col min="12562" max="12562" width="9" style="9"/>
    <col min="12563" max="12563" width="18.125" style="9" customWidth="1"/>
    <col min="12564" max="12800" width="9" style="9"/>
    <col min="12801" max="12801" width="2.625" style="9" customWidth="1"/>
    <col min="12802" max="12802" width="10.625" style="9" bestFit="1" customWidth="1"/>
    <col min="12803" max="12804" width="12.625" style="9" customWidth="1"/>
    <col min="12805" max="12805" width="29.75" style="9" customWidth="1"/>
    <col min="12806" max="12806" width="6.25" style="9" customWidth="1"/>
    <col min="12807" max="12808" width="9.875" style="9" bestFit="1" customWidth="1"/>
    <col min="12809" max="12809" width="9.25" style="9" bestFit="1" customWidth="1"/>
    <col min="12810" max="12810" width="45.625" style="9" bestFit="1" customWidth="1"/>
    <col min="12811" max="12811" width="29.375" style="9" bestFit="1" customWidth="1"/>
    <col min="12812" max="12812" width="6.625" style="9" customWidth="1"/>
    <col min="12813" max="12813" width="22.75" style="9" bestFit="1" customWidth="1"/>
    <col min="12814" max="12814" width="6.375" style="9" customWidth="1"/>
    <col min="12815" max="12815" width="13.25" style="9" customWidth="1"/>
    <col min="12816" max="12816" width="14.5" style="9" customWidth="1"/>
    <col min="12817" max="12817" width="15.625" style="9" customWidth="1"/>
    <col min="12818" max="12818" width="9" style="9"/>
    <col min="12819" max="12819" width="18.125" style="9" customWidth="1"/>
    <col min="12820" max="13056" width="9" style="9"/>
    <col min="13057" max="13057" width="2.625" style="9" customWidth="1"/>
    <col min="13058" max="13058" width="10.625" style="9" bestFit="1" customWidth="1"/>
    <col min="13059" max="13060" width="12.625" style="9" customWidth="1"/>
    <col min="13061" max="13061" width="29.75" style="9" customWidth="1"/>
    <col min="13062" max="13062" width="6.25" style="9" customWidth="1"/>
    <col min="13063" max="13064" width="9.875" style="9" bestFit="1" customWidth="1"/>
    <col min="13065" max="13065" width="9.25" style="9" bestFit="1" customWidth="1"/>
    <col min="13066" max="13066" width="45.625" style="9" bestFit="1" customWidth="1"/>
    <col min="13067" max="13067" width="29.375" style="9" bestFit="1" customWidth="1"/>
    <col min="13068" max="13068" width="6.625" style="9" customWidth="1"/>
    <col min="13069" max="13069" width="22.75" style="9" bestFit="1" customWidth="1"/>
    <col min="13070" max="13070" width="6.375" style="9" customWidth="1"/>
    <col min="13071" max="13071" width="13.25" style="9" customWidth="1"/>
    <col min="13072" max="13072" width="14.5" style="9" customWidth="1"/>
    <col min="13073" max="13073" width="15.625" style="9" customWidth="1"/>
    <col min="13074" max="13074" width="9" style="9"/>
    <col min="13075" max="13075" width="18.125" style="9" customWidth="1"/>
    <col min="13076" max="13312" width="9" style="9"/>
    <col min="13313" max="13313" width="2.625" style="9" customWidth="1"/>
    <col min="13314" max="13314" width="10.625" style="9" bestFit="1" customWidth="1"/>
    <col min="13315" max="13316" width="12.625" style="9" customWidth="1"/>
    <col min="13317" max="13317" width="29.75" style="9" customWidth="1"/>
    <col min="13318" max="13318" width="6.25" style="9" customWidth="1"/>
    <col min="13319" max="13320" width="9.875" style="9" bestFit="1" customWidth="1"/>
    <col min="13321" max="13321" width="9.25" style="9" bestFit="1" customWidth="1"/>
    <col min="13322" max="13322" width="45.625" style="9" bestFit="1" customWidth="1"/>
    <col min="13323" max="13323" width="29.375" style="9" bestFit="1" customWidth="1"/>
    <col min="13324" max="13324" width="6.625" style="9" customWidth="1"/>
    <col min="13325" max="13325" width="22.75" style="9" bestFit="1" customWidth="1"/>
    <col min="13326" max="13326" width="6.375" style="9" customWidth="1"/>
    <col min="13327" max="13327" width="13.25" style="9" customWidth="1"/>
    <col min="13328" max="13328" width="14.5" style="9" customWidth="1"/>
    <col min="13329" max="13329" width="15.625" style="9" customWidth="1"/>
    <col min="13330" max="13330" width="9" style="9"/>
    <col min="13331" max="13331" width="18.125" style="9" customWidth="1"/>
    <col min="13332" max="13568" width="9" style="9"/>
    <col min="13569" max="13569" width="2.625" style="9" customWidth="1"/>
    <col min="13570" max="13570" width="10.625" style="9" bestFit="1" customWidth="1"/>
    <col min="13571" max="13572" width="12.625" style="9" customWidth="1"/>
    <col min="13573" max="13573" width="29.75" style="9" customWidth="1"/>
    <col min="13574" max="13574" width="6.25" style="9" customWidth="1"/>
    <col min="13575" max="13576" width="9.875" style="9" bestFit="1" customWidth="1"/>
    <col min="13577" max="13577" width="9.25" style="9" bestFit="1" customWidth="1"/>
    <col min="13578" max="13578" width="45.625" style="9" bestFit="1" customWidth="1"/>
    <col min="13579" max="13579" width="29.375" style="9" bestFit="1" customWidth="1"/>
    <col min="13580" max="13580" width="6.625" style="9" customWidth="1"/>
    <col min="13581" max="13581" width="22.75" style="9" bestFit="1" customWidth="1"/>
    <col min="13582" max="13582" width="6.375" style="9" customWidth="1"/>
    <col min="13583" max="13583" width="13.25" style="9" customWidth="1"/>
    <col min="13584" max="13584" width="14.5" style="9" customWidth="1"/>
    <col min="13585" max="13585" width="15.625" style="9" customWidth="1"/>
    <col min="13586" max="13586" width="9" style="9"/>
    <col min="13587" max="13587" width="18.125" style="9" customWidth="1"/>
    <col min="13588" max="13824" width="9" style="9"/>
    <col min="13825" max="13825" width="2.625" style="9" customWidth="1"/>
    <col min="13826" max="13826" width="10.625" style="9" bestFit="1" customWidth="1"/>
    <col min="13827" max="13828" width="12.625" style="9" customWidth="1"/>
    <col min="13829" max="13829" width="29.75" style="9" customWidth="1"/>
    <col min="13830" max="13830" width="6.25" style="9" customWidth="1"/>
    <col min="13831" max="13832" width="9.875" style="9" bestFit="1" customWidth="1"/>
    <col min="13833" max="13833" width="9.25" style="9" bestFit="1" customWidth="1"/>
    <col min="13834" max="13834" width="45.625" style="9" bestFit="1" customWidth="1"/>
    <col min="13835" max="13835" width="29.375" style="9" bestFit="1" customWidth="1"/>
    <col min="13836" max="13836" width="6.625" style="9" customWidth="1"/>
    <col min="13837" max="13837" width="22.75" style="9" bestFit="1" customWidth="1"/>
    <col min="13838" max="13838" width="6.375" style="9" customWidth="1"/>
    <col min="13839" max="13839" width="13.25" style="9" customWidth="1"/>
    <col min="13840" max="13840" width="14.5" style="9" customWidth="1"/>
    <col min="13841" max="13841" width="15.625" style="9" customWidth="1"/>
    <col min="13842" max="13842" width="9" style="9"/>
    <col min="13843" max="13843" width="18.125" style="9" customWidth="1"/>
    <col min="13844" max="14080" width="9" style="9"/>
    <col min="14081" max="14081" width="2.625" style="9" customWidth="1"/>
    <col min="14082" max="14082" width="10.625" style="9" bestFit="1" customWidth="1"/>
    <col min="14083" max="14084" width="12.625" style="9" customWidth="1"/>
    <col min="14085" max="14085" width="29.75" style="9" customWidth="1"/>
    <col min="14086" max="14086" width="6.25" style="9" customWidth="1"/>
    <col min="14087" max="14088" width="9.875" style="9" bestFit="1" customWidth="1"/>
    <col min="14089" max="14089" width="9.25" style="9" bestFit="1" customWidth="1"/>
    <col min="14090" max="14090" width="45.625" style="9" bestFit="1" customWidth="1"/>
    <col min="14091" max="14091" width="29.375" style="9" bestFit="1" customWidth="1"/>
    <col min="14092" max="14092" width="6.625" style="9" customWidth="1"/>
    <col min="14093" max="14093" width="22.75" style="9" bestFit="1" customWidth="1"/>
    <col min="14094" max="14094" width="6.375" style="9" customWidth="1"/>
    <col min="14095" max="14095" width="13.25" style="9" customWidth="1"/>
    <col min="14096" max="14096" width="14.5" style="9" customWidth="1"/>
    <col min="14097" max="14097" width="15.625" style="9" customWidth="1"/>
    <col min="14098" max="14098" width="9" style="9"/>
    <col min="14099" max="14099" width="18.125" style="9" customWidth="1"/>
    <col min="14100" max="14336" width="9" style="9"/>
    <col min="14337" max="14337" width="2.625" style="9" customWidth="1"/>
    <col min="14338" max="14338" width="10.625" style="9" bestFit="1" customWidth="1"/>
    <col min="14339" max="14340" width="12.625" style="9" customWidth="1"/>
    <col min="14341" max="14341" width="29.75" style="9" customWidth="1"/>
    <col min="14342" max="14342" width="6.25" style="9" customWidth="1"/>
    <col min="14343" max="14344" width="9.875" style="9" bestFit="1" customWidth="1"/>
    <col min="14345" max="14345" width="9.25" style="9" bestFit="1" customWidth="1"/>
    <col min="14346" max="14346" width="45.625" style="9" bestFit="1" customWidth="1"/>
    <col min="14347" max="14347" width="29.375" style="9" bestFit="1" customWidth="1"/>
    <col min="14348" max="14348" width="6.625" style="9" customWidth="1"/>
    <col min="14349" max="14349" width="22.75" style="9" bestFit="1" customWidth="1"/>
    <col min="14350" max="14350" width="6.375" style="9" customWidth="1"/>
    <col min="14351" max="14351" width="13.25" style="9" customWidth="1"/>
    <col min="14352" max="14352" width="14.5" style="9" customWidth="1"/>
    <col min="14353" max="14353" width="15.625" style="9" customWidth="1"/>
    <col min="14354" max="14354" width="9" style="9"/>
    <col min="14355" max="14355" width="18.125" style="9" customWidth="1"/>
    <col min="14356" max="14592" width="9" style="9"/>
    <col min="14593" max="14593" width="2.625" style="9" customWidth="1"/>
    <col min="14594" max="14594" width="10.625" style="9" bestFit="1" customWidth="1"/>
    <col min="14595" max="14596" width="12.625" style="9" customWidth="1"/>
    <col min="14597" max="14597" width="29.75" style="9" customWidth="1"/>
    <col min="14598" max="14598" width="6.25" style="9" customWidth="1"/>
    <col min="14599" max="14600" width="9.875" style="9" bestFit="1" customWidth="1"/>
    <col min="14601" max="14601" width="9.25" style="9" bestFit="1" customWidth="1"/>
    <col min="14602" max="14602" width="45.625" style="9" bestFit="1" customWidth="1"/>
    <col min="14603" max="14603" width="29.375" style="9" bestFit="1" customWidth="1"/>
    <col min="14604" max="14604" width="6.625" style="9" customWidth="1"/>
    <col min="14605" max="14605" width="22.75" style="9" bestFit="1" customWidth="1"/>
    <col min="14606" max="14606" width="6.375" style="9" customWidth="1"/>
    <col min="14607" max="14607" width="13.25" style="9" customWidth="1"/>
    <col min="14608" max="14608" width="14.5" style="9" customWidth="1"/>
    <col min="14609" max="14609" width="15.625" style="9" customWidth="1"/>
    <col min="14610" max="14610" width="9" style="9"/>
    <col min="14611" max="14611" width="18.125" style="9" customWidth="1"/>
    <col min="14612" max="14848" width="9" style="9"/>
    <col min="14849" max="14849" width="2.625" style="9" customWidth="1"/>
    <col min="14850" max="14850" width="10.625" style="9" bestFit="1" customWidth="1"/>
    <col min="14851" max="14852" width="12.625" style="9" customWidth="1"/>
    <col min="14853" max="14853" width="29.75" style="9" customWidth="1"/>
    <col min="14854" max="14854" width="6.25" style="9" customWidth="1"/>
    <col min="14855" max="14856" width="9.875" style="9" bestFit="1" customWidth="1"/>
    <col min="14857" max="14857" width="9.25" style="9" bestFit="1" customWidth="1"/>
    <col min="14858" max="14858" width="45.625" style="9" bestFit="1" customWidth="1"/>
    <col min="14859" max="14859" width="29.375" style="9" bestFit="1" customWidth="1"/>
    <col min="14860" max="14860" width="6.625" style="9" customWidth="1"/>
    <col min="14861" max="14861" width="22.75" style="9" bestFit="1" customWidth="1"/>
    <col min="14862" max="14862" width="6.375" style="9" customWidth="1"/>
    <col min="14863" max="14863" width="13.25" style="9" customWidth="1"/>
    <col min="14864" max="14864" width="14.5" style="9" customWidth="1"/>
    <col min="14865" max="14865" width="15.625" style="9" customWidth="1"/>
    <col min="14866" max="14866" width="9" style="9"/>
    <col min="14867" max="14867" width="18.125" style="9" customWidth="1"/>
    <col min="14868" max="15104" width="9" style="9"/>
    <col min="15105" max="15105" width="2.625" style="9" customWidth="1"/>
    <col min="15106" max="15106" width="10.625" style="9" bestFit="1" customWidth="1"/>
    <col min="15107" max="15108" width="12.625" style="9" customWidth="1"/>
    <col min="15109" max="15109" width="29.75" style="9" customWidth="1"/>
    <col min="15110" max="15110" width="6.25" style="9" customWidth="1"/>
    <col min="15111" max="15112" width="9.875" style="9" bestFit="1" customWidth="1"/>
    <col min="15113" max="15113" width="9.25" style="9" bestFit="1" customWidth="1"/>
    <col min="15114" max="15114" width="45.625" style="9" bestFit="1" customWidth="1"/>
    <col min="15115" max="15115" width="29.375" style="9" bestFit="1" customWidth="1"/>
    <col min="15116" max="15116" width="6.625" style="9" customWidth="1"/>
    <col min="15117" max="15117" width="22.75" style="9" bestFit="1" customWidth="1"/>
    <col min="15118" max="15118" width="6.375" style="9" customWidth="1"/>
    <col min="15119" max="15119" width="13.25" style="9" customWidth="1"/>
    <col min="15120" max="15120" width="14.5" style="9" customWidth="1"/>
    <col min="15121" max="15121" width="15.625" style="9" customWidth="1"/>
    <col min="15122" max="15122" width="9" style="9"/>
    <col min="15123" max="15123" width="18.125" style="9" customWidth="1"/>
    <col min="15124" max="15360" width="9" style="9"/>
    <col min="15361" max="15361" width="2.625" style="9" customWidth="1"/>
    <col min="15362" max="15362" width="10.625" style="9" bestFit="1" customWidth="1"/>
    <col min="15363" max="15364" width="12.625" style="9" customWidth="1"/>
    <col min="15365" max="15365" width="29.75" style="9" customWidth="1"/>
    <col min="15366" max="15366" width="6.25" style="9" customWidth="1"/>
    <col min="15367" max="15368" width="9.875" style="9" bestFit="1" customWidth="1"/>
    <col min="15369" max="15369" width="9.25" style="9" bestFit="1" customWidth="1"/>
    <col min="15370" max="15370" width="45.625" style="9" bestFit="1" customWidth="1"/>
    <col min="15371" max="15371" width="29.375" style="9" bestFit="1" customWidth="1"/>
    <col min="15372" max="15372" width="6.625" style="9" customWidth="1"/>
    <col min="15373" max="15373" width="22.75" style="9" bestFit="1" customWidth="1"/>
    <col min="15374" max="15374" width="6.375" style="9" customWidth="1"/>
    <col min="15375" max="15375" width="13.25" style="9" customWidth="1"/>
    <col min="15376" max="15376" width="14.5" style="9" customWidth="1"/>
    <col min="15377" max="15377" width="15.625" style="9" customWidth="1"/>
    <col min="15378" max="15378" width="9" style="9"/>
    <col min="15379" max="15379" width="18.125" style="9" customWidth="1"/>
    <col min="15380" max="15616" width="9" style="9"/>
    <col min="15617" max="15617" width="2.625" style="9" customWidth="1"/>
    <col min="15618" max="15618" width="10.625" style="9" bestFit="1" customWidth="1"/>
    <col min="15619" max="15620" width="12.625" style="9" customWidth="1"/>
    <col min="15621" max="15621" width="29.75" style="9" customWidth="1"/>
    <col min="15622" max="15622" width="6.25" style="9" customWidth="1"/>
    <col min="15623" max="15624" width="9.875" style="9" bestFit="1" customWidth="1"/>
    <col min="15625" max="15625" width="9.25" style="9" bestFit="1" customWidth="1"/>
    <col min="15626" max="15626" width="45.625" style="9" bestFit="1" customWidth="1"/>
    <col min="15627" max="15627" width="29.375" style="9" bestFit="1" customWidth="1"/>
    <col min="15628" max="15628" width="6.625" style="9" customWidth="1"/>
    <col min="15629" max="15629" width="22.75" style="9" bestFit="1" customWidth="1"/>
    <col min="15630" max="15630" width="6.375" style="9" customWidth="1"/>
    <col min="15631" max="15631" width="13.25" style="9" customWidth="1"/>
    <col min="15632" max="15632" width="14.5" style="9" customWidth="1"/>
    <col min="15633" max="15633" width="15.625" style="9" customWidth="1"/>
    <col min="15634" max="15634" width="9" style="9"/>
    <col min="15635" max="15635" width="18.125" style="9" customWidth="1"/>
    <col min="15636" max="15872" width="9" style="9"/>
    <col min="15873" max="15873" width="2.625" style="9" customWidth="1"/>
    <col min="15874" max="15874" width="10.625" style="9" bestFit="1" customWidth="1"/>
    <col min="15875" max="15876" width="12.625" style="9" customWidth="1"/>
    <col min="15877" max="15877" width="29.75" style="9" customWidth="1"/>
    <col min="15878" max="15878" width="6.25" style="9" customWidth="1"/>
    <col min="15879" max="15880" width="9.875" style="9" bestFit="1" customWidth="1"/>
    <col min="15881" max="15881" width="9.25" style="9" bestFit="1" customWidth="1"/>
    <col min="15882" max="15882" width="45.625" style="9" bestFit="1" customWidth="1"/>
    <col min="15883" max="15883" width="29.375" style="9" bestFit="1" customWidth="1"/>
    <col min="15884" max="15884" width="6.625" style="9" customWidth="1"/>
    <col min="15885" max="15885" width="22.75" style="9" bestFit="1" customWidth="1"/>
    <col min="15886" max="15886" width="6.375" style="9" customWidth="1"/>
    <col min="15887" max="15887" width="13.25" style="9" customWidth="1"/>
    <col min="15888" max="15888" width="14.5" style="9" customWidth="1"/>
    <col min="15889" max="15889" width="15.625" style="9" customWidth="1"/>
    <col min="15890" max="15890" width="9" style="9"/>
    <col min="15891" max="15891" width="18.125" style="9" customWidth="1"/>
    <col min="15892" max="16128" width="9" style="9"/>
    <col min="16129" max="16129" width="2.625" style="9" customWidth="1"/>
    <col min="16130" max="16130" width="10.625" style="9" bestFit="1" customWidth="1"/>
    <col min="16131" max="16132" width="12.625" style="9" customWidth="1"/>
    <col min="16133" max="16133" width="29.75" style="9" customWidth="1"/>
    <col min="16134" max="16134" width="6.25" style="9" customWidth="1"/>
    <col min="16135" max="16136" width="9.875" style="9" bestFit="1" customWidth="1"/>
    <col min="16137" max="16137" width="9.25" style="9" bestFit="1" customWidth="1"/>
    <col min="16138" max="16138" width="45.625" style="9" bestFit="1" customWidth="1"/>
    <col min="16139" max="16139" width="29.375" style="9" bestFit="1" customWidth="1"/>
    <col min="16140" max="16140" width="6.625" style="9" customWidth="1"/>
    <col min="16141" max="16141" width="22.75" style="9" bestFit="1" customWidth="1"/>
    <col min="16142" max="16142" width="6.375" style="9" customWidth="1"/>
    <col min="16143" max="16143" width="13.25" style="9" customWidth="1"/>
    <col min="16144" max="16144" width="14.5" style="9" customWidth="1"/>
    <col min="16145" max="16145" width="15.625" style="9" customWidth="1"/>
    <col min="16146" max="16146" width="9" style="9"/>
    <col min="16147" max="16147" width="18.125" style="9" customWidth="1"/>
    <col min="16148" max="16384" width="9" style="9"/>
  </cols>
  <sheetData>
    <row r="2" spans="2:17" ht="20.100000000000001" customHeight="1">
      <c r="B2" s="1" t="s">
        <v>0</v>
      </c>
      <c r="C2" s="1"/>
      <c r="D2" s="1"/>
      <c r="E2" s="2" t="s">
        <v>1</v>
      </c>
      <c r="G2" s="4" t="s">
        <v>2</v>
      </c>
      <c r="H2" s="5"/>
      <c r="I2" s="6"/>
      <c r="J2" s="7">
        <f>SUM(H:H)</f>
        <v>1338617</v>
      </c>
    </row>
    <row r="3" spans="2:17" ht="20.100000000000001" customHeight="1">
      <c r="B3" s="1" t="s">
        <v>3</v>
      </c>
      <c r="C3" s="1"/>
      <c r="D3" s="1"/>
      <c r="E3" s="13" t="s">
        <v>4</v>
      </c>
    </row>
    <row r="4" spans="2:17" ht="20.100000000000001" customHeight="1">
      <c r="B4" s="1" t="s">
        <v>5</v>
      </c>
      <c r="C4" s="1"/>
      <c r="D4" s="1"/>
      <c r="E4" s="13">
        <v>197648</v>
      </c>
    </row>
    <row r="5" spans="2:17" ht="20.100000000000001" customHeight="1">
      <c r="B5" s="1" t="s">
        <v>6</v>
      </c>
      <c r="C5" s="1"/>
      <c r="D5" s="1"/>
      <c r="E5" s="16"/>
    </row>
    <row r="6" spans="2:17" ht="20.100000000000001" customHeight="1">
      <c r="B6" s="1" t="s">
        <v>7</v>
      </c>
      <c r="C6" s="1"/>
      <c r="D6" s="1"/>
      <c r="E6" s="16">
        <v>44957</v>
      </c>
    </row>
    <row r="8" spans="2:17" s="8" customFormat="1" ht="19.5" customHeight="1">
      <c r="B8" s="17" t="s">
        <v>8</v>
      </c>
      <c r="C8" s="17" t="s">
        <v>9</v>
      </c>
      <c r="D8" s="17" t="s">
        <v>10</v>
      </c>
      <c r="E8" s="18" t="s">
        <v>11</v>
      </c>
      <c r="F8" s="19" t="s">
        <v>12</v>
      </c>
      <c r="G8" s="20" t="s">
        <v>13</v>
      </c>
      <c r="H8" s="21" t="s">
        <v>14</v>
      </c>
      <c r="I8" s="22" t="s">
        <v>15</v>
      </c>
      <c r="J8" s="18" t="s">
        <v>16</v>
      </c>
      <c r="K8" s="18" t="s">
        <v>17</v>
      </c>
      <c r="L8" s="18" t="s">
        <v>18</v>
      </c>
      <c r="M8" s="17" t="s">
        <v>19</v>
      </c>
      <c r="N8" s="17" t="s">
        <v>20</v>
      </c>
      <c r="O8" s="18" t="s">
        <v>21</v>
      </c>
      <c r="P8" s="23" t="s">
        <v>22</v>
      </c>
      <c r="Q8" s="23" t="s">
        <v>23</v>
      </c>
    </row>
    <row r="9" spans="2:17" s="8" customFormat="1" ht="19.5" customHeight="1">
      <c r="B9" s="17">
        <v>1</v>
      </c>
      <c r="C9" s="17" t="s">
        <v>24</v>
      </c>
      <c r="D9" s="17" t="s">
        <v>24</v>
      </c>
      <c r="E9" s="24" t="s">
        <v>25</v>
      </c>
      <c r="F9" s="19">
        <v>1</v>
      </c>
      <c r="G9" s="20">
        <v>793000</v>
      </c>
      <c r="H9" s="20">
        <f t="shared" ref="H9:H50" si="0">F9*G9</f>
        <v>793000</v>
      </c>
      <c r="I9" s="18"/>
      <c r="J9" s="24"/>
      <c r="K9" s="25" t="s">
        <v>26</v>
      </c>
      <c r="L9" s="18"/>
      <c r="M9" s="17"/>
      <c r="N9" s="17"/>
      <c r="O9" s="18"/>
      <c r="P9" s="23"/>
      <c r="Q9" s="23">
        <v>44854</v>
      </c>
    </row>
    <row r="10" spans="2:17" s="8" customFormat="1" ht="19.5" customHeight="1">
      <c r="B10" s="17">
        <v>2</v>
      </c>
      <c r="C10" s="17" t="s">
        <v>24</v>
      </c>
      <c r="D10" s="17" t="s">
        <v>24</v>
      </c>
      <c r="E10" s="24" t="s">
        <v>27</v>
      </c>
      <c r="F10" s="19">
        <v>1</v>
      </c>
      <c r="G10" s="20"/>
      <c r="H10" s="20">
        <f t="shared" si="0"/>
        <v>0</v>
      </c>
      <c r="I10" s="18"/>
      <c r="J10" s="24" t="s">
        <v>28</v>
      </c>
      <c r="K10" s="18"/>
      <c r="L10" s="18"/>
      <c r="M10" s="17"/>
      <c r="N10" s="17"/>
      <c r="O10" s="18"/>
      <c r="P10" s="23"/>
      <c r="Q10" s="23" t="s">
        <v>29</v>
      </c>
    </row>
    <row r="11" spans="2:17" s="8" customFormat="1" ht="19.5" customHeight="1">
      <c r="B11" s="17">
        <v>2</v>
      </c>
      <c r="C11" s="17" t="s">
        <v>30</v>
      </c>
      <c r="D11" s="17" t="s">
        <v>30</v>
      </c>
      <c r="E11" s="26" t="s">
        <v>31</v>
      </c>
      <c r="F11" s="19">
        <v>1</v>
      </c>
      <c r="G11" s="26">
        <v>568</v>
      </c>
      <c r="H11" s="20">
        <f t="shared" si="0"/>
        <v>568</v>
      </c>
      <c r="I11" s="18"/>
      <c r="J11" s="26" t="s">
        <v>32</v>
      </c>
      <c r="K11" s="18" t="s">
        <v>33</v>
      </c>
      <c r="L11" s="18"/>
      <c r="M11" s="17"/>
      <c r="N11" s="17"/>
      <c r="O11" s="18"/>
      <c r="P11" s="23">
        <v>44875</v>
      </c>
      <c r="Q11" s="23">
        <v>44875</v>
      </c>
    </row>
    <row r="12" spans="2:17" s="8" customFormat="1" ht="19.5" customHeight="1">
      <c r="B12" s="17">
        <v>3</v>
      </c>
      <c r="C12" s="17" t="s">
        <v>24</v>
      </c>
      <c r="D12" s="17" t="s">
        <v>24</v>
      </c>
      <c r="E12" s="24" t="s">
        <v>34</v>
      </c>
      <c r="F12" s="19">
        <v>1</v>
      </c>
      <c r="G12" s="20">
        <v>30000</v>
      </c>
      <c r="H12" s="20">
        <f t="shared" si="0"/>
        <v>30000</v>
      </c>
      <c r="I12" s="18"/>
      <c r="J12" s="24" t="s">
        <v>35</v>
      </c>
      <c r="K12" s="25" t="s">
        <v>26</v>
      </c>
      <c r="L12" s="18"/>
      <c r="M12" s="17"/>
      <c r="N12" s="17"/>
      <c r="O12" s="18"/>
      <c r="P12" s="23"/>
      <c r="Q12" s="23">
        <v>44854</v>
      </c>
    </row>
    <row r="13" spans="2:17" ht="19.5" customHeight="1">
      <c r="B13" s="18">
        <v>4</v>
      </c>
      <c r="C13" s="17" t="s">
        <v>30</v>
      </c>
      <c r="D13" s="17" t="s">
        <v>30</v>
      </c>
      <c r="E13" s="26" t="s">
        <v>36</v>
      </c>
      <c r="F13" s="26">
        <v>1</v>
      </c>
      <c r="G13" s="26">
        <v>532</v>
      </c>
      <c r="H13" s="20">
        <f t="shared" si="0"/>
        <v>532</v>
      </c>
      <c r="I13" s="27"/>
      <c r="J13" s="26" t="s">
        <v>37</v>
      </c>
      <c r="K13" s="18" t="s">
        <v>33</v>
      </c>
      <c r="L13" s="18"/>
      <c r="M13" s="18"/>
      <c r="N13" s="26"/>
      <c r="O13" s="27"/>
      <c r="P13" s="23">
        <v>44875</v>
      </c>
      <c r="Q13" s="23">
        <v>44875</v>
      </c>
    </row>
    <row r="14" spans="2:17" ht="19.5" customHeight="1">
      <c r="B14" s="18">
        <v>4</v>
      </c>
      <c r="C14" s="17" t="s">
        <v>30</v>
      </c>
      <c r="D14" s="17" t="s">
        <v>30</v>
      </c>
      <c r="E14" s="26" t="s">
        <v>38</v>
      </c>
      <c r="F14" s="26">
        <v>1</v>
      </c>
      <c r="G14" s="26">
        <v>5117</v>
      </c>
      <c r="H14" s="20">
        <f t="shared" si="0"/>
        <v>5117</v>
      </c>
      <c r="I14" s="27"/>
      <c r="J14" s="26" t="s">
        <v>39</v>
      </c>
      <c r="K14" s="18" t="s">
        <v>33</v>
      </c>
      <c r="L14" s="18"/>
      <c r="M14" s="18"/>
      <c r="N14" s="26"/>
      <c r="O14" s="27"/>
      <c r="P14" s="23">
        <v>44875</v>
      </c>
      <c r="Q14" s="23">
        <v>44875</v>
      </c>
    </row>
    <row r="15" spans="2:17" ht="19.5" customHeight="1">
      <c r="B15" s="18">
        <v>4</v>
      </c>
      <c r="C15" s="17" t="s">
        <v>30</v>
      </c>
      <c r="D15" s="17" t="s">
        <v>30</v>
      </c>
      <c r="E15" s="26" t="s">
        <v>40</v>
      </c>
      <c r="F15" s="26">
        <v>1</v>
      </c>
      <c r="G15" s="26">
        <v>6365</v>
      </c>
      <c r="H15" s="20">
        <f t="shared" si="0"/>
        <v>6365</v>
      </c>
      <c r="I15" s="27"/>
      <c r="J15" s="26" t="s">
        <v>41</v>
      </c>
      <c r="K15" s="18" t="s">
        <v>33</v>
      </c>
      <c r="L15" s="18"/>
      <c r="M15" s="18"/>
      <c r="N15" s="26"/>
      <c r="O15" s="27"/>
      <c r="P15" s="23">
        <v>44875</v>
      </c>
      <c r="Q15" s="23">
        <v>44875</v>
      </c>
    </row>
    <row r="16" spans="2:17" ht="19.5" customHeight="1">
      <c r="B16" s="18">
        <v>4</v>
      </c>
      <c r="C16" s="17" t="s">
        <v>30</v>
      </c>
      <c r="D16" s="17" t="s">
        <v>30</v>
      </c>
      <c r="E16" s="26" t="s">
        <v>42</v>
      </c>
      <c r="F16" s="26">
        <v>1</v>
      </c>
      <c r="G16" s="26">
        <v>251</v>
      </c>
      <c r="H16" s="20">
        <f t="shared" si="0"/>
        <v>251</v>
      </c>
      <c r="I16" s="27"/>
      <c r="J16" s="26" t="s">
        <v>43</v>
      </c>
      <c r="K16" s="18" t="s">
        <v>33</v>
      </c>
      <c r="L16" s="18"/>
      <c r="M16" s="18"/>
      <c r="N16" s="26"/>
      <c r="O16" s="27"/>
      <c r="P16" s="23">
        <v>44875</v>
      </c>
      <c r="Q16" s="23">
        <v>44875</v>
      </c>
    </row>
    <row r="17" spans="2:17" ht="19.5" customHeight="1">
      <c r="B17" s="18">
        <v>14</v>
      </c>
      <c r="C17" s="17" t="s">
        <v>30</v>
      </c>
      <c r="D17" s="17" t="s">
        <v>30</v>
      </c>
      <c r="E17" s="26" t="s">
        <v>44</v>
      </c>
      <c r="F17" s="26">
        <v>1</v>
      </c>
      <c r="G17" s="26">
        <v>14027</v>
      </c>
      <c r="H17" s="20">
        <f t="shared" si="0"/>
        <v>14027</v>
      </c>
      <c r="I17" s="27"/>
      <c r="J17" s="26" t="s">
        <v>45</v>
      </c>
      <c r="K17" s="18" t="s">
        <v>33</v>
      </c>
      <c r="L17" s="18"/>
      <c r="M17" s="18"/>
      <c r="N17" s="26"/>
      <c r="O17" s="27"/>
      <c r="P17" s="23">
        <v>44875</v>
      </c>
      <c r="Q17" s="23">
        <v>44875</v>
      </c>
    </row>
    <row r="18" spans="2:17" ht="19.5" customHeight="1">
      <c r="B18" s="18">
        <v>14</v>
      </c>
      <c r="C18" s="17" t="s">
        <v>30</v>
      </c>
      <c r="D18" s="17" t="s">
        <v>30</v>
      </c>
      <c r="E18" s="26" t="s">
        <v>46</v>
      </c>
      <c r="F18" s="26">
        <v>1</v>
      </c>
      <c r="G18" s="26">
        <v>1720</v>
      </c>
      <c r="H18" s="20">
        <f t="shared" si="0"/>
        <v>1720</v>
      </c>
      <c r="I18" s="27"/>
      <c r="J18" s="28" t="s">
        <v>47</v>
      </c>
      <c r="K18" s="18" t="s">
        <v>33</v>
      </c>
      <c r="L18" s="18"/>
      <c r="M18" s="18"/>
      <c r="N18" s="26"/>
      <c r="O18" s="27"/>
      <c r="P18" s="23">
        <v>44875</v>
      </c>
      <c r="Q18" s="23">
        <v>44875</v>
      </c>
    </row>
    <row r="19" spans="2:17" ht="19.5" customHeight="1">
      <c r="B19" s="18">
        <v>14</v>
      </c>
      <c r="C19" s="17" t="s">
        <v>30</v>
      </c>
      <c r="D19" s="17" t="s">
        <v>30</v>
      </c>
      <c r="E19" s="26" t="s">
        <v>48</v>
      </c>
      <c r="F19" s="26">
        <v>1</v>
      </c>
      <c r="G19" s="26">
        <v>1345</v>
      </c>
      <c r="H19" s="20">
        <f t="shared" si="0"/>
        <v>1345</v>
      </c>
      <c r="I19" s="27"/>
      <c r="J19" s="26" t="s">
        <v>49</v>
      </c>
      <c r="K19" s="18" t="s">
        <v>33</v>
      </c>
      <c r="L19" s="18"/>
      <c r="M19" s="18"/>
      <c r="N19" s="26"/>
      <c r="O19" s="27"/>
      <c r="P19" s="23">
        <v>44875</v>
      </c>
      <c r="Q19" s="23">
        <v>44875</v>
      </c>
    </row>
    <row r="20" spans="2:17" ht="19.5" customHeight="1">
      <c r="B20" s="18">
        <v>14</v>
      </c>
      <c r="C20" s="17" t="s">
        <v>30</v>
      </c>
      <c r="D20" s="17" t="s">
        <v>30</v>
      </c>
      <c r="E20" s="26" t="s">
        <v>50</v>
      </c>
      <c r="F20" s="26">
        <v>2</v>
      </c>
      <c r="G20" s="26">
        <v>87</v>
      </c>
      <c r="H20" s="20">
        <f t="shared" si="0"/>
        <v>174</v>
      </c>
      <c r="I20" s="27"/>
      <c r="J20" s="26" t="s">
        <v>51</v>
      </c>
      <c r="K20" s="18" t="s">
        <v>33</v>
      </c>
      <c r="L20" s="18"/>
      <c r="M20" s="18"/>
      <c r="N20" s="26"/>
      <c r="O20" s="27"/>
      <c r="P20" s="23">
        <v>44875</v>
      </c>
      <c r="Q20" s="23">
        <v>44875</v>
      </c>
    </row>
    <row r="21" spans="2:17" ht="19.5" customHeight="1">
      <c r="B21" s="18">
        <v>15</v>
      </c>
      <c r="C21" s="17" t="s">
        <v>30</v>
      </c>
      <c r="D21" s="17" t="s">
        <v>30</v>
      </c>
      <c r="E21" s="26" t="s">
        <v>52</v>
      </c>
      <c r="F21" s="26">
        <v>1</v>
      </c>
      <c r="G21" s="26">
        <v>2880</v>
      </c>
      <c r="H21" s="20">
        <f t="shared" si="0"/>
        <v>2880</v>
      </c>
      <c r="I21" s="18"/>
      <c r="J21" s="26" t="s">
        <v>53</v>
      </c>
      <c r="K21" s="18" t="s">
        <v>33</v>
      </c>
      <c r="L21" s="18"/>
      <c r="M21" s="18"/>
      <c r="N21" s="26"/>
      <c r="O21" s="27"/>
      <c r="P21" s="23">
        <v>44875</v>
      </c>
      <c r="Q21" s="23">
        <v>44875</v>
      </c>
    </row>
    <row r="22" spans="2:17" ht="19.5" customHeight="1">
      <c r="B22" s="18">
        <v>15</v>
      </c>
      <c r="C22" s="17" t="s">
        <v>30</v>
      </c>
      <c r="D22" s="17" t="s">
        <v>30</v>
      </c>
      <c r="E22" s="26" t="s">
        <v>54</v>
      </c>
      <c r="F22" s="26">
        <v>1</v>
      </c>
      <c r="G22" s="26">
        <v>3130</v>
      </c>
      <c r="H22" s="20">
        <f t="shared" si="0"/>
        <v>3130</v>
      </c>
      <c r="I22" s="27"/>
      <c r="J22" s="26" t="s">
        <v>55</v>
      </c>
      <c r="K22" s="18" t="s">
        <v>33</v>
      </c>
      <c r="L22" s="18"/>
      <c r="M22" s="18"/>
      <c r="N22" s="26"/>
      <c r="O22" s="27"/>
      <c r="P22" s="23">
        <v>44875</v>
      </c>
      <c r="Q22" s="23">
        <v>44875</v>
      </c>
    </row>
    <row r="23" spans="2:17" ht="19.5" customHeight="1">
      <c r="B23" s="18">
        <v>15</v>
      </c>
      <c r="C23" s="17" t="s">
        <v>30</v>
      </c>
      <c r="D23" s="17" t="s">
        <v>30</v>
      </c>
      <c r="E23" s="26" t="s">
        <v>56</v>
      </c>
      <c r="F23" s="26">
        <v>1</v>
      </c>
      <c r="G23" s="26">
        <v>1940</v>
      </c>
      <c r="H23" s="20">
        <f t="shared" si="0"/>
        <v>1940</v>
      </c>
      <c r="I23" s="27"/>
      <c r="J23" s="26" t="s">
        <v>57</v>
      </c>
      <c r="K23" s="18" t="s">
        <v>33</v>
      </c>
      <c r="L23" s="18"/>
      <c r="M23" s="18"/>
      <c r="N23" s="26"/>
      <c r="O23" s="27"/>
      <c r="P23" s="23">
        <v>44875</v>
      </c>
      <c r="Q23" s="23">
        <v>44875</v>
      </c>
    </row>
    <row r="24" spans="2:17" ht="19.5" customHeight="1">
      <c r="B24" s="18">
        <v>15</v>
      </c>
      <c r="C24" s="17" t="s">
        <v>30</v>
      </c>
      <c r="D24" s="17" t="s">
        <v>30</v>
      </c>
      <c r="E24" s="26" t="s">
        <v>58</v>
      </c>
      <c r="F24" s="26">
        <v>1</v>
      </c>
      <c r="G24" s="26">
        <v>4080</v>
      </c>
      <c r="H24" s="20">
        <f t="shared" si="0"/>
        <v>4080</v>
      </c>
      <c r="I24" s="27"/>
      <c r="J24" s="26" t="s">
        <v>59</v>
      </c>
      <c r="K24" s="18" t="s">
        <v>33</v>
      </c>
      <c r="L24" s="18"/>
      <c r="M24" s="18"/>
      <c r="N24" s="26"/>
      <c r="O24" s="27"/>
      <c r="P24" s="23">
        <v>44875</v>
      </c>
      <c r="Q24" s="23">
        <v>44875</v>
      </c>
    </row>
    <row r="25" spans="2:17" ht="19.5" customHeight="1">
      <c r="B25" s="18">
        <v>15</v>
      </c>
      <c r="C25" s="17" t="s">
        <v>30</v>
      </c>
      <c r="D25" s="17" t="s">
        <v>30</v>
      </c>
      <c r="E25" s="26" t="s">
        <v>60</v>
      </c>
      <c r="F25" s="26">
        <v>1</v>
      </c>
      <c r="G25" s="26">
        <v>3150</v>
      </c>
      <c r="H25" s="20">
        <f t="shared" si="0"/>
        <v>3150</v>
      </c>
      <c r="I25" s="27"/>
      <c r="J25" s="26" t="s">
        <v>61</v>
      </c>
      <c r="K25" s="18" t="s">
        <v>33</v>
      </c>
      <c r="L25" s="18"/>
      <c r="M25" s="18"/>
      <c r="N25" s="26"/>
      <c r="O25" s="27"/>
      <c r="P25" s="23">
        <v>44875</v>
      </c>
      <c r="Q25" s="23">
        <v>44875</v>
      </c>
    </row>
    <row r="26" spans="2:17" ht="19.5" customHeight="1">
      <c r="B26" s="18">
        <v>15</v>
      </c>
      <c r="C26" s="17" t="s">
        <v>30</v>
      </c>
      <c r="D26" s="17" t="s">
        <v>30</v>
      </c>
      <c r="E26" s="26" t="s">
        <v>62</v>
      </c>
      <c r="F26" s="26">
        <v>1</v>
      </c>
      <c r="G26" s="26">
        <v>4100</v>
      </c>
      <c r="H26" s="20">
        <f t="shared" si="0"/>
        <v>4100</v>
      </c>
      <c r="I26" s="27"/>
      <c r="J26" s="26" t="s">
        <v>63</v>
      </c>
      <c r="K26" s="18" t="s">
        <v>33</v>
      </c>
      <c r="L26" s="18"/>
      <c r="M26" s="18"/>
      <c r="N26" s="26"/>
      <c r="O26" s="27"/>
      <c r="P26" s="23">
        <v>44875</v>
      </c>
      <c r="Q26" s="23">
        <v>44875</v>
      </c>
    </row>
    <row r="27" spans="2:17" ht="19.5" customHeight="1">
      <c r="B27" s="18">
        <v>15</v>
      </c>
      <c r="C27" s="17" t="s">
        <v>30</v>
      </c>
      <c r="D27" s="17" t="s">
        <v>30</v>
      </c>
      <c r="E27" s="26" t="s">
        <v>64</v>
      </c>
      <c r="F27" s="26">
        <v>1</v>
      </c>
      <c r="G27" s="26">
        <v>3100</v>
      </c>
      <c r="H27" s="20">
        <f t="shared" si="0"/>
        <v>3100</v>
      </c>
      <c r="I27" s="27"/>
      <c r="J27" s="26" t="s">
        <v>65</v>
      </c>
      <c r="K27" s="18" t="s">
        <v>33</v>
      </c>
      <c r="L27" s="18"/>
      <c r="M27" s="18"/>
      <c r="N27" s="26"/>
      <c r="O27" s="27"/>
      <c r="P27" s="23">
        <v>44875</v>
      </c>
      <c r="Q27" s="23">
        <v>44875</v>
      </c>
    </row>
    <row r="28" spans="2:17" ht="19.5" customHeight="1">
      <c r="B28" s="18">
        <v>15</v>
      </c>
      <c r="C28" s="17" t="s">
        <v>66</v>
      </c>
      <c r="D28" s="17" t="s">
        <v>67</v>
      </c>
      <c r="E28" s="26" t="s">
        <v>68</v>
      </c>
      <c r="F28" s="26">
        <v>1</v>
      </c>
      <c r="G28" s="20">
        <v>4000</v>
      </c>
      <c r="H28" s="20">
        <f t="shared" si="0"/>
        <v>4000</v>
      </c>
      <c r="I28" s="27"/>
      <c r="J28" s="26" t="s">
        <v>69</v>
      </c>
      <c r="K28" s="25"/>
      <c r="L28" s="18"/>
      <c r="M28" s="18"/>
      <c r="N28" s="26"/>
      <c r="O28" s="27"/>
      <c r="P28" s="23">
        <v>44874</v>
      </c>
      <c r="Q28" s="23">
        <v>44873</v>
      </c>
    </row>
    <row r="29" spans="2:17" ht="19.5" customHeight="1">
      <c r="B29" s="18">
        <v>15</v>
      </c>
      <c r="C29" s="17" t="s">
        <v>66</v>
      </c>
      <c r="D29" s="17" t="s">
        <v>67</v>
      </c>
      <c r="E29" s="26" t="s">
        <v>70</v>
      </c>
      <c r="F29" s="26">
        <v>1</v>
      </c>
      <c r="G29" s="20">
        <v>1970</v>
      </c>
      <c r="H29" s="20">
        <f t="shared" si="0"/>
        <v>1970</v>
      </c>
      <c r="I29" s="27"/>
      <c r="J29" s="26" t="s">
        <v>71</v>
      </c>
      <c r="K29" s="25"/>
      <c r="L29" s="18"/>
      <c r="M29" s="18"/>
      <c r="N29" s="26"/>
      <c r="O29" s="27"/>
      <c r="P29" s="23">
        <v>44874</v>
      </c>
      <c r="Q29" s="23">
        <v>44873</v>
      </c>
    </row>
    <row r="30" spans="2:17" ht="19.5" customHeight="1">
      <c r="B30" s="18">
        <v>145</v>
      </c>
      <c r="C30" s="17" t="s">
        <v>30</v>
      </c>
      <c r="D30" s="17" t="s">
        <v>30</v>
      </c>
      <c r="E30" s="26" t="s">
        <v>72</v>
      </c>
      <c r="F30" s="26">
        <v>1</v>
      </c>
      <c r="G30" s="26">
        <v>5140</v>
      </c>
      <c r="H30" s="20">
        <f t="shared" si="0"/>
        <v>5140</v>
      </c>
      <c r="I30" s="27"/>
      <c r="J30" s="26" t="s">
        <v>73</v>
      </c>
      <c r="K30" s="18" t="s">
        <v>33</v>
      </c>
      <c r="L30" s="18"/>
      <c r="M30" s="18"/>
      <c r="N30" s="26"/>
      <c r="O30" s="27"/>
      <c r="P30" s="23">
        <v>44875</v>
      </c>
      <c r="Q30" s="23">
        <v>44875</v>
      </c>
    </row>
    <row r="31" spans="2:17" ht="19.5" customHeight="1">
      <c r="B31" s="18">
        <v>15</v>
      </c>
      <c r="C31" s="17" t="s">
        <v>30</v>
      </c>
      <c r="D31" s="17" t="s">
        <v>30</v>
      </c>
      <c r="E31" s="26" t="s">
        <v>74</v>
      </c>
      <c r="F31" s="26">
        <v>1</v>
      </c>
      <c r="G31" s="26">
        <v>210</v>
      </c>
      <c r="H31" s="20">
        <f t="shared" si="0"/>
        <v>210</v>
      </c>
      <c r="I31" s="27"/>
      <c r="J31" s="26" t="s">
        <v>75</v>
      </c>
      <c r="K31" s="18" t="s">
        <v>33</v>
      </c>
      <c r="L31" s="18"/>
      <c r="M31" s="18"/>
      <c r="N31" s="26"/>
      <c r="O31" s="27"/>
      <c r="P31" s="23">
        <v>44875</v>
      </c>
      <c r="Q31" s="23">
        <v>44875</v>
      </c>
    </row>
    <row r="32" spans="2:17" ht="19.5" customHeight="1">
      <c r="B32" s="18">
        <v>15</v>
      </c>
      <c r="C32" s="17" t="s">
        <v>30</v>
      </c>
      <c r="D32" s="17" t="s">
        <v>30</v>
      </c>
      <c r="E32" s="26" t="s">
        <v>76</v>
      </c>
      <c r="F32" s="26">
        <v>1</v>
      </c>
      <c r="G32" s="26">
        <v>160</v>
      </c>
      <c r="H32" s="20">
        <f t="shared" si="0"/>
        <v>160</v>
      </c>
      <c r="I32" s="27"/>
      <c r="J32" s="26" t="s">
        <v>77</v>
      </c>
      <c r="K32" s="18" t="s">
        <v>33</v>
      </c>
      <c r="L32" s="18"/>
      <c r="M32" s="18"/>
      <c r="N32" s="26"/>
      <c r="O32" s="27"/>
      <c r="P32" s="23">
        <v>44875</v>
      </c>
      <c r="Q32" s="23">
        <v>44875</v>
      </c>
    </row>
    <row r="33" spans="2:17" ht="19.5" customHeight="1">
      <c r="B33" s="18">
        <v>15</v>
      </c>
      <c r="C33" s="17" t="s">
        <v>30</v>
      </c>
      <c r="D33" s="17" t="s">
        <v>30</v>
      </c>
      <c r="E33" s="26" t="s">
        <v>78</v>
      </c>
      <c r="F33" s="26">
        <v>1</v>
      </c>
      <c r="G33" s="26">
        <v>170</v>
      </c>
      <c r="H33" s="20">
        <f t="shared" si="0"/>
        <v>170</v>
      </c>
      <c r="I33" s="27"/>
      <c r="J33" s="26" t="s">
        <v>79</v>
      </c>
      <c r="K33" s="18" t="s">
        <v>33</v>
      </c>
      <c r="L33" s="18"/>
      <c r="M33" s="18"/>
      <c r="N33" s="26"/>
      <c r="O33" s="27"/>
      <c r="P33" s="23">
        <v>44875</v>
      </c>
      <c r="Q33" s="23">
        <v>44875</v>
      </c>
    </row>
    <row r="34" spans="2:17" ht="19.5" customHeight="1">
      <c r="B34" s="18">
        <v>15</v>
      </c>
      <c r="C34" s="17" t="s">
        <v>30</v>
      </c>
      <c r="D34" s="17" t="s">
        <v>30</v>
      </c>
      <c r="E34" s="26" t="s">
        <v>80</v>
      </c>
      <c r="F34" s="26">
        <v>1</v>
      </c>
      <c r="G34" s="26">
        <v>210</v>
      </c>
      <c r="H34" s="20">
        <f t="shared" si="0"/>
        <v>210</v>
      </c>
      <c r="I34" s="27"/>
      <c r="J34" s="26" t="s">
        <v>79</v>
      </c>
      <c r="K34" s="18" t="s">
        <v>33</v>
      </c>
      <c r="L34" s="18"/>
      <c r="M34" s="18"/>
      <c r="N34" s="26"/>
      <c r="O34" s="27"/>
      <c r="P34" s="23">
        <v>44875</v>
      </c>
      <c r="Q34" s="23">
        <v>44875</v>
      </c>
    </row>
    <row r="35" spans="2:17" ht="19.5" customHeight="1">
      <c r="B35" s="18">
        <v>15</v>
      </c>
      <c r="C35" s="17" t="s">
        <v>30</v>
      </c>
      <c r="D35" s="17" t="s">
        <v>30</v>
      </c>
      <c r="E35" s="26" t="s">
        <v>81</v>
      </c>
      <c r="F35" s="26">
        <v>1</v>
      </c>
      <c r="G35" s="26">
        <v>2970</v>
      </c>
      <c r="H35" s="20">
        <f t="shared" si="0"/>
        <v>2970</v>
      </c>
      <c r="I35" s="27"/>
      <c r="J35" s="26" t="s">
        <v>82</v>
      </c>
      <c r="K35" s="18" t="s">
        <v>33</v>
      </c>
      <c r="L35" s="18"/>
      <c r="M35" s="18"/>
      <c r="N35" s="26"/>
      <c r="O35" s="27"/>
      <c r="P35" s="23">
        <v>44875</v>
      </c>
      <c r="Q35" s="23">
        <v>44875</v>
      </c>
    </row>
    <row r="36" spans="2:17" ht="19.5" customHeight="1">
      <c r="B36" s="18">
        <v>15</v>
      </c>
      <c r="C36" s="17" t="s">
        <v>30</v>
      </c>
      <c r="D36" s="17" t="s">
        <v>30</v>
      </c>
      <c r="E36" s="26" t="s">
        <v>83</v>
      </c>
      <c r="F36" s="26">
        <v>1</v>
      </c>
      <c r="G36" s="26">
        <v>250</v>
      </c>
      <c r="H36" s="20">
        <f t="shared" si="0"/>
        <v>250</v>
      </c>
      <c r="I36" s="27"/>
      <c r="J36" s="26" t="s">
        <v>84</v>
      </c>
      <c r="K36" s="18" t="s">
        <v>33</v>
      </c>
      <c r="L36" s="18"/>
      <c r="M36" s="18"/>
      <c r="N36" s="26"/>
      <c r="O36" s="27"/>
      <c r="P36" s="23">
        <v>44875</v>
      </c>
      <c r="Q36" s="23">
        <v>44875</v>
      </c>
    </row>
    <row r="37" spans="2:17" ht="19.5" customHeight="1">
      <c r="B37" s="18">
        <v>15</v>
      </c>
      <c r="C37" s="17" t="s">
        <v>30</v>
      </c>
      <c r="D37" s="17" t="s">
        <v>30</v>
      </c>
      <c r="E37" s="26" t="s">
        <v>85</v>
      </c>
      <c r="F37" s="26">
        <v>1</v>
      </c>
      <c r="G37" s="26">
        <v>270</v>
      </c>
      <c r="H37" s="20">
        <f t="shared" si="0"/>
        <v>270</v>
      </c>
      <c r="I37" s="27"/>
      <c r="J37" s="26" t="s">
        <v>86</v>
      </c>
      <c r="K37" s="18" t="s">
        <v>33</v>
      </c>
      <c r="L37" s="18"/>
      <c r="M37" s="18"/>
      <c r="N37" s="26"/>
      <c r="O37" s="27"/>
      <c r="P37" s="23">
        <v>44875</v>
      </c>
      <c r="Q37" s="23">
        <v>44875</v>
      </c>
    </row>
    <row r="38" spans="2:17" ht="19.5" customHeight="1">
      <c r="B38" s="18">
        <v>15</v>
      </c>
      <c r="C38" s="17" t="s">
        <v>30</v>
      </c>
      <c r="D38" s="17" t="s">
        <v>30</v>
      </c>
      <c r="E38" s="26" t="s">
        <v>87</v>
      </c>
      <c r="F38" s="26">
        <v>2</v>
      </c>
      <c r="G38" s="26">
        <v>51</v>
      </c>
      <c r="H38" s="20">
        <f t="shared" si="0"/>
        <v>102</v>
      </c>
      <c r="I38" s="27"/>
      <c r="J38" s="26" t="s">
        <v>88</v>
      </c>
      <c r="K38" s="18" t="s">
        <v>33</v>
      </c>
      <c r="L38" s="18"/>
      <c r="M38" s="29"/>
      <c r="N38" s="26"/>
      <c r="O38" s="27"/>
      <c r="P38" s="23">
        <v>44875</v>
      </c>
      <c r="Q38" s="23">
        <v>44875</v>
      </c>
    </row>
    <row r="39" spans="2:17" ht="19.5" customHeight="1">
      <c r="B39" s="18">
        <v>15</v>
      </c>
      <c r="C39" s="17" t="s">
        <v>30</v>
      </c>
      <c r="D39" s="17" t="s">
        <v>30</v>
      </c>
      <c r="E39" s="26" t="s">
        <v>89</v>
      </c>
      <c r="F39" s="26">
        <v>2</v>
      </c>
      <c r="G39" s="26">
        <v>178</v>
      </c>
      <c r="H39" s="20">
        <f t="shared" si="0"/>
        <v>356</v>
      </c>
      <c r="I39" s="27"/>
      <c r="J39" s="26" t="s">
        <v>90</v>
      </c>
      <c r="K39" s="18" t="s">
        <v>33</v>
      </c>
      <c r="L39" s="18"/>
      <c r="M39" s="29"/>
      <c r="N39" s="26"/>
      <c r="O39" s="27"/>
      <c r="P39" s="23">
        <v>44875</v>
      </c>
      <c r="Q39" s="23">
        <v>44875</v>
      </c>
    </row>
    <row r="40" spans="2:17" ht="19.5" customHeight="1">
      <c r="B40" s="18">
        <v>15</v>
      </c>
      <c r="C40" s="17" t="s">
        <v>30</v>
      </c>
      <c r="D40" s="17" t="s">
        <v>30</v>
      </c>
      <c r="E40" s="26" t="s">
        <v>91</v>
      </c>
      <c r="F40" s="26">
        <v>4</v>
      </c>
      <c r="G40" s="26">
        <v>1180</v>
      </c>
      <c r="H40" s="20">
        <f t="shared" si="0"/>
        <v>4720</v>
      </c>
      <c r="I40" s="27"/>
      <c r="J40" s="9" t="s">
        <v>92</v>
      </c>
      <c r="K40" s="18" t="s">
        <v>33</v>
      </c>
      <c r="L40" s="18"/>
      <c r="M40" s="18"/>
      <c r="N40" s="26"/>
      <c r="O40" s="27"/>
      <c r="P40" s="23">
        <v>44875</v>
      </c>
      <c r="Q40" s="23">
        <v>44875</v>
      </c>
    </row>
    <row r="41" spans="2:17" ht="19.5" customHeight="1">
      <c r="B41" s="18">
        <v>16</v>
      </c>
      <c r="C41" s="17" t="s">
        <v>30</v>
      </c>
      <c r="D41" s="17" t="s">
        <v>30</v>
      </c>
      <c r="E41" s="26" t="s">
        <v>93</v>
      </c>
      <c r="F41" s="26">
        <v>1</v>
      </c>
      <c r="G41" s="26">
        <v>28727</v>
      </c>
      <c r="H41" s="20">
        <f t="shared" si="0"/>
        <v>28727</v>
      </c>
      <c r="I41" s="18"/>
      <c r="J41" s="26" t="s">
        <v>94</v>
      </c>
      <c r="K41" s="18" t="s">
        <v>33</v>
      </c>
      <c r="L41" s="18"/>
      <c r="M41" s="18"/>
      <c r="N41" s="26"/>
      <c r="O41" s="27"/>
      <c r="P41" s="23">
        <v>44875</v>
      </c>
      <c r="Q41" s="23">
        <v>44875</v>
      </c>
    </row>
    <row r="42" spans="2:17" ht="19.5" customHeight="1">
      <c r="B42" s="18">
        <v>16</v>
      </c>
      <c r="C42" s="17" t="s">
        <v>30</v>
      </c>
      <c r="D42" s="17" t="s">
        <v>30</v>
      </c>
      <c r="E42" s="26" t="s">
        <v>95</v>
      </c>
      <c r="F42" s="26">
        <v>2</v>
      </c>
      <c r="G42" s="26">
        <v>10759</v>
      </c>
      <c r="H42" s="20">
        <f t="shared" si="0"/>
        <v>21518</v>
      </c>
      <c r="I42" s="27"/>
      <c r="J42" s="26" t="s">
        <v>96</v>
      </c>
      <c r="K42" s="18" t="s">
        <v>33</v>
      </c>
      <c r="L42" s="18"/>
      <c r="M42" s="18"/>
      <c r="N42" s="26"/>
      <c r="O42" s="27"/>
      <c r="P42" s="23">
        <v>44875</v>
      </c>
      <c r="Q42" s="23">
        <v>44875</v>
      </c>
    </row>
    <row r="43" spans="2:17" ht="19.5" customHeight="1">
      <c r="B43" s="18">
        <v>16</v>
      </c>
      <c r="C43" s="17" t="s">
        <v>30</v>
      </c>
      <c r="D43" s="17" t="s">
        <v>30</v>
      </c>
      <c r="E43" s="26" t="s">
        <v>97</v>
      </c>
      <c r="F43" s="26">
        <v>2</v>
      </c>
      <c r="G43" s="26">
        <v>9752</v>
      </c>
      <c r="H43" s="20">
        <f t="shared" si="0"/>
        <v>19504</v>
      </c>
      <c r="I43" s="27"/>
      <c r="J43" s="26" t="s">
        <v>98</v>
      </c>
      <c r="K43" s="18" t="s">
        <v>33</v>
      </c>
      <c r="L43" s="18"/>
      <c r="M43" s="18"/>
      <c r="N43" s="26"/>
      <c r="O43" s="27"/>
      <c r="P43" s="23">
        <v>44875</v>
      </c>
      <c r="Q43" s="23">
        <v>44875</v>
      </c>
    </row>
    <row r="44" spans="2:17" ht="19.5" customHeight="1">
      <c r="B44" s="18">
        <v>16</v>
      </c>
      <c r="C44" s="17" t="s">
        <v>30</v>
      </c>
      <c r="D44" s="17" t="s">
        <v>30</v>
      </c>
      <c r="E44" s="26" t="s">
        <v>99</v>
      </c>
      <c r="F44" s="26">
        <v>2</v>
      </c>
      <c r="G44" s="26">
        <v>7830</v>
      </c>
      <c r="H44" s="20">
        <f t="shared" si="0"/>
        <v>15660</v>
      </c>
      <c r="I44" s="27"/>
      <c r="J44" s="26" t="s">
        <v>100</v>
      </c>
      <c r="K44" s="18" t="s">
        <v>33</v>
      </c>
      <c r="L44" s="18"/>
      <c r="M44" s="18"/>
      <c r="N44" s="26"/>
      <c r="O44" s="27"/>
      <c r="P44" s="23">
        <v>44875</v>
      </c>
      <c r="Q44" s="23">
        <v>44875</v>
      </c>
    </row>
    <row r="45" spans="2:17" ht="19.5" customHeight="1">
      <c r="B45" s="18">
        <v>16</v>
      </c>
      <c r="C45" s="17" t="s">
        <v>30</v>
      </c>
      <c r="D45" s="17" t="s">
        <v>30</v>
      </c>
      <c r="E45" s="26" t="s">
        <v>101</v>
      </c>
      <c r="F45" s="26">
        <v>4</v>
      </c>
      <c r="G45" s="26">
        <v>2699</v>
      </c>
      <c r="H45" s="20">
        <f t="shared" si="0"/>
        <v>10796</v>
      </c>
      <c r="I45" s="27"/>
      <c r="J45" s="26" t="s">
        <v>102</v>
      </c>
      <c r="K45" s="18" t="s">
        <v>33</v>
      </c>
      <c r="L45" s="18"/>
      <c r="M45" s="29"/>
      <c r="N45" s="26"/>
      <c r="O45" s="27"/>
      <c r="P45" s="23">
        <v>44875</v>
      </c>
      <c r="Q45" s="23">
        <v>44875</v>
      </c>
    </row>
    <row r="46" spans="2:17" ht="19.5" customHeight="1">
      <c r="B46" s="18">
        <v>16</v>
      </c>
      <c r="C46" s="17" t="s">
        <v>30</v>
      </c>
      <c r="D46" s="17" t="s">
        <v>30</v>
      </c>
      <c r="E46" s="26" t="s">
        <v>103</v>
      </c>
      <c r="F46" s="26">
        <v>4</v>
      </c>
      <c r="G46" s="26">
        <v>3474</v>
      </c>
      <c r="H46" s="20">
        <f t="shared" si="0"/>
        <v>13896</v>
      </c>
      <c r="I46" s="27"/>
      <c r="J46" s="26" t="s">
        <v>104</v>
      </c>
      <c r="K46" s="18" t="s">
        <v>33</v>
      </c>
      <c r="L46" s="18"/>
      <c r="M46" s="29"/>
      <c r="N46" s="26"/>
      <c r="O46" s="27"/>
      <c r="P46" s="23">
        <v>44875</v>
      </c>
      <c r="Q46" s="23">
        <v>44875</v>
      </c>
    </row>
    <row r="47" spans="2:17" ht="19.5" customHeight="1">
      <c r="B47" s="18">
        <v>16</v>
      </c>
      <c r="C47" s="17" t="s">
        <v>30</v>
      </c>
      <c r="D47" s="17" t="s">
        <v>30</v>
      </c>
      <c r="E47" s="26" t="s">
        <v>105</v>
      </c>
      <c r="F47" s="26">
        <v>1</v>
      </c>
      <c r="G47" s="26">
        <v>11663</v>
      </c>
      <c r="H47" s="20">
        <f t="shared" si="0"/>
        <v>11663</v>
      </c>
      <c r="I47" s="27"/>
      <c r="J47" s="26" t="s">
        <v>106</v>
      </c>
      <c r="K47" s="18" t="s">
        <v>33</v>
      </c>
      <c r="L47" s="18"/>
      <c r="M47" s="18"/>
      <c r="N47" s="26"/>
      <c r="O47" s="27"/>
      <c r="P47" s="23">
        <v>44875</v>
      </c>
      <c r="Q47" s="23">
        <v>44875</v>
      </c>
    </row>
    <row r="48" spans="2:17" ht="19.5" customHeight="1">
      <c r="B48" s="18">
        <v>16</v>
      </c>
      <c r="C48" s="17" t="s">
        <v>30</v>
      </c>
      <c r="D48" s="17" t="s">
        <v>30</v>
      </c>
      <c r="E48" s="26" t="s">
        <v>107</v>
      </c>
      <c r="F48" s="26">
        <v>2</v>
      </c>
      <c r="G48" s="26">
        <v>319</v>
      </c>
      <c r="H48" s="20">
        <f t="shared" si="0"/>
        <v>638</v>
      </c>
      <c r="I48" s="27"/>
      <c r="J48" s="26" t="s">
        <v>108</v>
      </c>
      <c r="K48" s="18" t="s">
        <v>33</v>
      </c>
      <c r="L48" s="18"/>
      <c r="M48" s="18"/>
      <c r="N48" s="26"/>
      <c r="O48" s="27"/>
      <c r="P48" s="23">
        <v>44875</v>
      </c>
      <c r="Q48" s="23">
        <v>44875</v>
      </c>
    </row>
    <row r="49" spans="2:17" ht="19.5" customHeight="1">
      <c r="B49" s="18">
        <v>14</v>
      </c>
      <c r="C49" s="17" t="s">
        <v>30</v>
      </c>
      <c r="D49" s="17" t="s">
        <v>30</v>
      </c>
      <c r="E49" s="26" t="s">
        <v>109</v>
      </c>
      <c r="F49" s="26">
        <v>1</v>
      </c>
      <c r="G49" s="26">
        <v>4100</v>
      </c>
      <c r="H49" s="20">
        <f t="shared" si="0"/>
        <v>4100</v>
      </c>
      <c r="I49" s="27"/>
      <c r="J49" s="26" t="s">
        <v>110</v>
      </c>
      <c r="K49" s="18" t="s">
        <v>33</v>
      </c>
      <c r="L49" s="18"/>
      <c r="M49" s="18"/>
      <c r="N49" s="26"/>
      <c r="O49" s="27"/>
      <c r="P49" s="23">
        <v>44875</v>
      </c>
      <c r="Q49" s="23">
        <v>44875</v>
      </c>
    </row>
    <row r="50" spans="2:17" ht="19.5" customHeight="1">
      <c r="B50" s="18">
        <v>14</v>
      </c>
      <c r="C50" s="17" t="s">
        <v>30</v>
      </c>
      <c r="D50" s="17" t="s">
        <v>30</v>
      </c>
      <c r="E50" s="26" t="s">
        <v>111</v>
      </c>
      <c r="F50" s="26">
        <v>2</v>
      </c>
      <c r="G50" s="26">
        <v>1129</v>
      </c>
      <c r="H50" s="20">
        <f t="shared" si="0"/>
        <v>2258</v>
      </c>
      <c r="I50" s="27"/>
      <c r="J50" s="26" t="s">
        <v>112</v>
      </c>
      <c r="K50" s="18" t="s">
        <v>33</v>
      </c>
      <c r="L50" s="18"/>
      <c r="M50" s="18"/>
      <c r="N50" s="26"/>
      <c r="O50" s="27"/>
      <c r="P50" s="23">
        <v>44875</v>
      </c>
      <c r="Q50" s="23">
        <v>44875</v>
      </c>
    </row>
    <row r="51" spans="2:17" s="8" customFormat="1" ht="19.7" customHeight="1">
      <c r="B51" s="17">
        <v>14</v>
      </c>
      <c r="C51" s="17" t="s">
        <v>30</v>
      </c>
      <c r="D51" s="17" t="s">
        <v>30</v>
      </c>
      <c r="E51" s="26" t="s">
        <v>113</v>
      </c>
      <c r="F51" s="26">
        <v>1</v>
      </c>
      <c r="G51" s="20">
        <v>1730</v>
      </c>
      <c r="H51" s="20">
        <f>F51*G51</f>
        <v>1730</v>
      </c>
      <c r="I51" s="18"/>
      <c r="J51" s="26" t="s">
        <v>114</v>
      </c>
      <c r="K51" s="18" t="s">
        <v>33</v>
      </c>
      <c r="L51" s="17"/>
      <c r="M51" s="30"/>
      <c r="N51" s="17"/>
      <c r="O51" s="29"/>
      <c r="P51" s="23">
        <v>44875</v>
      </c>
      <c r="Q51" s="23">
        <v>44875</v>
      </c>
    </row>
    <row r="52" spans="2:17" ht="19.5" customHeight="1">
      <c r="B52" s="18">
        <v>17</v>
      </c>
      <c r="C52" s="18" t="s">
        <v>115</v>
      </c>
      <c r="D52" s="18" t="s">
        <v>115</v>
      </c>
      <c r="E52" s="26" t="s">
        <v>116</v>
      </c>
      <c r="F52" s="26">
        <v>40</v>
      </c>
      <c r="G52" s="20">
        <v>5000</v>
      </c>
      <c r="H52" s="20">
        <f>F52*G52</f>
        <v>200000</v>
      </c>
      <c r="I52" s="27"/>
      <c r="J52" s="26"/>
      <c r="K52" s="31"/>
      <c r="L52" s="18"/>
      <c r="M52" s="18"/>
      <c r="N52" s="26"/>
      <c r="O52" s="27"/>
      <c r="P52" s="32"/>
      <c r="Q52" s="23"/>
    </row>
    <row r="53" spans="2:17" s="8" customFormat="1" ht="19.7" customHeight="1">
      <c r="B53" s="17">
        <v>17</v>
      </c>
      <c r="C53" s="18" t="s">
        <v>115</v>
      </c>
      <c r="D53" s="18" t="s">
        <v>115</v>
      </c>
      <c r="E53" s="26" t="s">
        <v>117</v>
      </c>
      <c r="F53" s="26">
        <v>20</v>
      </c>
      <c r="G53" s="20">
        <v>5000</v>
      </c>
      <c r="H53" s="20">
        <f>F53*G53</f>
        <v>100000</v>
      </c>
      <c r="I53" s="18"/>
      <c r="J53" s="26"/>
      <c r="K53" s="18"/>
      <c r="L53" s="17"/>
      <c r="M53" s="30"/>
      <c r="N53" s="17"/>
      <c r="O53" s="29"/>
      <c r="P53" s="23"/>
      <c r="Q53" s="23"/>
    </row>
    <row r="54" spans="2:17" s="41" customFormat="1" ht="19.5" customHeight="1">
      <c r="B54" s="33">
        <v>15</v>
      </c>
      <c r="C54" s="34" t="s">
        <v>30</v>
      </c>
      <c r="D54" s="34" t="s">
        <v>30</v>
      </c>
      <c r="E54" s="35" t="s">
        <v>118</v>
      </c>
      <c r="F54" s="35">
        <v>1</v>
      </c>
      <c r="G54" s="36">
        <v>3120</v>
      </c>
      <c r="H54" s="36">
        <f>F54*G54</f>
        <v>3120</v>
      </c>
      <c r="I54" s="37"/>
      <c r="J54" s="35" t="s">
        <v>53</v>
      </c>
      <c r="K54" s="38"/>
      <c r="L54" s="33"/>
      <c r="M54" s="33"/>
      <c r="N54" s="35"/>
      <c r="O54" s="37"/>
      <c r="P54" s="39"/>
      <c r="Q54" s="40">
        <v>44945</v>
      </c>
    </row>
    <row r="55" spans="2:17" s="41" customFormat="1" ht="19.5" customHeight="1">
      <c r="B55" s="33">
        <v>15</v>
      </c>
      <c r="C55" s="34" t="s">
        <v>119</v>
      </c>
      <c r="D55" s="34" t="s">
        <v>119</v>
      </c>
      <c r="E55" s="35" t="s">
        <v>120</v>
      </c>
      <c r="F55" s="35">
        <v>1</v>
      </c>
      <c r="G55" s="36">
        <v>9000</v>
      </c>
      <c r="H55" s="36">
        <f>F55*G55</f>
        <v>9000</v>
      </c>
      <c r="I55" s="37"/>
      <c r="J55" s="35" t="s">
        <v>121</v>
      </c>
      <c r="K55" s="42"/>
      <c r="L55" s="33"/>
      <c r="M55" s="43">
        <v>44945</v>
      </c>
      <c r="N55" s="35"/>
      <c r="O55" s="37"/>
      <c r="P55" s="39">
        <v>44950</v>
      </c>
      <c r="Q55" s="40"/>
    </row>
  </sheetData>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CAABC-D78A-4326-BD49-181F469A4E33}">
  <dimension ref="A1:D6"/>
  <sheetViews>
    <sheetView view="pageBreakPreview" zoomScale="60" zoomScaleNormal="100" workbookViewId="0">
      <selection activeCell="F3" sqref="F3"/>
    </sheetView>
  </sheetViews>
  <sheetFormatPr defaultRowHeight="18.75"/>
  <cols>
    <col min="1" max="3" width="9" style="9"/>
    <col min="4" max="4" width="37.125" style="9" customWidth="1"/>
    <col min="5" max="259" width="9" style="9"/>
    <col min="260" max="260" width="37.125" style="9" customWidth="1"/>
    <col min="261" max="515" width="9" style="9"/>
    <col min="516" max="516" width="37.125" style="9" customWidth="1"/>
    <col min="517" max="771" width="9" style="9"/>
    <col min="772" max="772" width="37.125" style="9" customWidth="1"/>
    <col min="773" max="1027" width="9" style="9"/>
    <col min="1028" max="1028" width="37.125" style="9" customWidth="1"/>
    <col min="1029" max="1283" width="9" style="9"/>
    <col min="1284" max="1284" width="37.125" style="9" customWidth="1"/>
    <col min="1285" max="1539" width="9" style="9"/>
    <col min="1540" max="1540" width="37.125" style="9" customWidth="1"/>
    <col min="1541" max="1795" width="9" style="9"/>
    <col min="1796" max="1796" width="37.125" style="9" customWidth="1"/>
    <col min="1797" max="2051" width="9" style="9"/>
    <col min="2052" max="2052" width="37.125" style="9" customWidth="1"/>
    <col min="2053" max="2307" width="9" style="9"/>
    <col min="2308" max="2308" width="37.125" style="9" customWidth="1"/>
    <col min="2309" max="2563" width="9" style="9"/>
    <col min="2564" max="2564" width="37.125" style="9" customWidth="1"/>
    <col min="2565" max="2819" width="9" style="9"/>
    <col min="2820" max="2820" width="37.125" style="9" customWidth="1"/>
    <col min="2821" max="3075" width="9" style="9"/>
    <col min="3076" max="3076" width="37.125" style="9" customWidth="1"/>
    <col min="3077" max="3331" width="9" style="9"/>
    <col min="3332" max="3332" width="37.125" style="9" customWidth="1"/>
    <col min="3333" max="3587" width="9" style="9"/>
    <col min="3588" max="3588" width="37.125" style="9" customWidth="1"/>
    <col min="3589" max="3843" width="9" style="9"/>
    <col min="3844" max="3844" width="37.125" style="9" customWidth="1"/>
    <col min="3845" max="4099" width="9" style="9"/>
    <col min="4100" max="4100" width="37.125" style="9" customWidth="1"/>
    <col min="4101" max="4355" width="9" style="9"/>
    <col min="4356" max="4356" width="37.125" style="9" customWidth="1"/>
    <col min="4357" max="4611" width="9" style="9"/>
    <col min="4612" max="4612" width="37.125" style="9" customWidth="1"/>
    <col min="4613" max="4867" width="9" style="9"/>
    <col min="4868" max="4868" width="37.125" style="9" customWidth="1"/>
    <col min="4869" max="5123" width="9" style="9"/>
    <col min="5124" max="5124" width="37.125" style="9" customWidth="1"/>
    <col min="5125" max="5379" width="9" style="9"/>
    <col min="5380" max="5380" width="37.125" style="9" customWidth="1"/>
    <col min="5381" max="5635" width="9" style="9"/>
    <col min="5636" max="5636" width="37.125" style="9" customWidth="1"/>
    <col min="5637" max="5891" width="9" style="9"/>
    <col min="5892" max="5892" width="37.125" style="9" customWidth="1"/>
    <col min="5893" max="6147" width="9" style="9"/>
    <col min="6148" max="6148" width="37.125" style="9" customWidth="1"/>
    <col min="6149" max="6403" width="9" style="9"/>
    <col min="6404" max="6404" width="37.125" style="9" customWidth="1"/>
    <col min="6405" max="6659" width="9" style="9"/>
    <col min="6660" max="6660" width="37.125" style="9" customWidth="1"/>
    <col min="6661" max="6915" width="9" style="9"/>
    <col min="6916" max="6916" width="37.125" style="9" customWidth="1"/>
    <col min="6917" max="7171" width="9" style="9"/>
    <col min="7172" max="7172" width="37.125" style="9" customWidth="1"/>
    <col min="7173" max="7427" width="9" style="9"/>
    <col min="7428" max="7428" width="37.125" style="9" customWidth="1"/>
    <col min="7429" max="7683" width="9" style="9"/>
    <col min="7684" max="7684" width="37.125" style="9" customWidth="1"/>
    <col min="7685" max="7939" width="9" style="9"/>
    <col min="7940" max="7940" width="37.125" style="9" customWidth="1"/>
    <col min="7941" max="8195" width="9" style="9"/>
    <col min="8196" max="8196" width="37.125" style="9" customWidth="1"/>
    <col min="8197" max="8451" width="9" style="9"/>
    <col min="8452" max="8452" width="37.125" style="9" customWidth="1"/>
    <col min="8453" max="8707" width="9" style="9"/>
    <col min="8708" max="8708" width="37.125" style="9" customWidth="1"/>
    <col min="8709" max="8963" width="9" style="9"/>
    <col min="8964" max="8964" width="37.125" style="9" customWidth="1"/>
    <col min="8965" max="9219" width="9" style="9"/>
    <col min="9220" max="9220" width="37.125" style="9" customWidth="1"/>
    <col min="9221" max="9475" width="9" style="9"/>
    <col min="9476" max="9476" width="37.125" style="9" customWidth="1"/>
    <col min="9477" max="9731" width="9" style="9"/>
    <col min="9732" max="9732" width="37.125" style="9" customWidth="1"/>
    <col min="9733" max="9987" width="9" style="9"/>
    <col min="9988" max="9988" width="37.125" style="9" customWidth="1"/>
    <col min="9989" max="10243" width="9" style="9"/>
    <col min="10244" max="10244" width="37.125" style="9" customWidth="1"/>
    <col min="10245" max="10499" width="9" style="9"/>
    <col min="10500" max="10500" width="37.125" style="9" customWidth="1"/>
    <col min="10501" max="10755" width="9" style="9"/>
    <col min="10756" max="10756" width="37.125" style="9" customWidth="1"/>
    <col min="10757" max="11011" width="9" style="9"/>
    <col min="11012" max="11012" width="37.125" style="9" customWidth="1"/>
    <col min="11013" max="11267" width="9" style="9"/>
    <col min="11268" max="11268" width="37.125" style="9" customWidth="1"/>
    <col min="11269" max="11523" width="9" style="9"/>
    <col min="11524" max="11524" width="37.125" style="9" customWidth="1"/>
    <col min="11525" max="11779" width="9" style="9"/>
    <col min="11780" max="11780" width="37.125" style="9" customWidth="1"/>
    <col min="11781" max="12035" width="9" style="9"/>
    <col min="12036" max="12036" width="37.125" style="9" customWidth="1"/>
    <col min="12037" max="12291" width="9" style="9"/>
    <col min="12292" max="12292" width="37.125" style="9" customWidth="1"/>
    <col min="12293" max="12547" width="9" style="9"/>
    <col min="12548" max="12548" width="37.125" style="9" customWidth="1"/>
    <col min="12549" max="12803" width="9" style="9"/>
    <col min="12804" max="12804" width="37.125" style="9" customWidth="1"/>
    <col min="12805" max="13059" width="9" style="9"/>
    <col min="13060" max="13060" width="37.125" style="9" customWidth="1"/>
    <col min="13061" max="13315" width="9" style="9"/>
    <col min="13316" max="13316" width="37.125" style="9" customWidth="1"/>
    <col min="13317" max="13571" width="9" style="9"/>
    <col min="13572" max="13572" width="37.125" style="9" customWidth="1"/>
    <col min="13573" max="13827" width="9" style="9"/>
    <col min="13828" max="13828" width="37.125" style="9" customWidth="1"/>
    <col min="13829" max="14083" width="9" style="9"/>
    <col min="14084" max="14084" width="37.125" style="9" customWidth="1"/>
    <col min="14085" max="14339" width="9" style="9"/>
    <col min="14340" max="14340" width="37.125" style="9" customWidth="1"/>
    <col min="14341" max="14595" width="9" style="9"/>
    <col min="14596" max="14596" width="37.125" style="9" customWidth="1"/>
    <col min="14597" max="14851" width="9" style="9"/>
    <col min="14852" max="14852" width="37.125" style="9" customWidth="1"/>
    <col min="14853" max="15107" width="9" style="9"/>
    <col min="15108" max="15108" width="37.125" style="9" customWidth="1"/>
    <col min="15109" max="15363" width="9" style="9"/>
    <col min="15364" max="15364" width="37.125" style="9" customWidth="1"/>
    <col min="15365" max="15619" width="9" style="9"/>
    <col min="15620" max="15620" width="37.125" style="9" customWidth="1"/>
    <col min="15621" max="15875" width="9" style="9"/>
    <col min="15876" max="15876" width="37.125" style="9" customWidth="1"/>
    <col min="15877" max="16131" width="9" style="9"/>
    <col min="16132" max="16132" width="37.125" style="9" customWidth="1"/>
    <col min="16133" max="16384" width="9" style="9"/>
  </cols>
  <sheetData>
    <row r="1" spans="1:4" ht="24">
      <c r="A1" s="44" t="s">
        <v>0</v>
      </c>
      <c r="B1" s="44"/>
      <c r="C1" s="44"/>
      <c r="D1" s="45" t="s">
        <v>122</v>
      </c>
    </row>
    <row r="2" spans="1:4" ht="24">
      <c r="A2" s="44" t="s">
        <v>3</v>
      </c>
      <c r="B2" s="44"/>
      <c r="C2" s="44"/>
      <c r="D2" s="46" t="s">
        <v>4</v>
      </c>
    </row>
    <row r="3" spans="1:4" ht="24">
      <c r="A3" s="44" t="s">
        <v>5</v>
      </c>
      <c r="B3" s="44"/>
      <c r="C3" s="44"/>
      <c r="D3" s="46">
        <v>188700</v>
      </c>
    </row>
    <row r="4" spans="1:4" ht="24">
      <c r="A4" s="44" t="s">
        <v>6</v>
      </c>
      <c r="B4" s="44"/>
      <c r="C4" s="44"/>
      <c r="D4" s="47"/>
    </row>
    <row r="5" spans="1:4" ht="24">
      <c r="A5" s="44" t="s">
        <v>7</v>
      </c>
      <c r="B5" s="44"/>
      <c r="C5" s="44"/>
      <c r="D5" s="47"/>
    </row>
    <row r="6" spans="1:4">
      <c r="A6" s="8"/>
    </row>
  </sheetData>
  <mergeCells count="5">
    <mergeCell ref="A1:C1"/>
    <mergeCell ref="A2:C2"/>
    <mergeCell ref="A3:C3"/>
    <mergeCell ref="A4:C4"/>
    <mergeCell ref="A5:C5"/>
  </mergeCells>
  <phoneticPr fontId="3"/>
  <pageMargins left="0.70866141732283472" right="0.70866141732283472" top="0.74803149606299213" bottom="0.74803149606299213" header="0.31496062992125984" footer="0.31496062992125984"/>
  <pageSetup paperSize="9" scale="1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2BBD1-FE4A-46A5-BCC1-9CA93C51DAB6}">
  <dimension ref="B2:S86"/>
  <sheetViews>
    <sheetView zoomScale="85" zoomScaleNormal="85" workbookViewId="0">
      <pane xSplit="10" ySplit="8" topLeftCell="K9" activePane="bottomRight" state="frozen"/>
      <selection pane="topRight" activeCell="K1" sqref="K1"/>
      <selection pane="bottomLeft" activeCell="A9" sqref="A9"/>
      <selection pane="bottomRight" activeCell="E6" sqref="E6"/>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123</v>
      </c>
      <c r="G2" s="4" t="s">
        <v>2</v>
      </c>
      <c r="H2" s="5"/>
      <c r="I2" s="6"/>
      <c r="J2" s="7">
        <f>SUM(H:H)</f>
        <v>2536364</v>
      </c>
    </row>
    <row r="3" spans="2:17" ht="20.100000000000001" customHeight="1">
      <c r="B3" s="1" t="s">
        <v>3</v>
      </c>
      <c r="C3" s="1"/>
      <c r="D3" s="1"/>
      <c r="E3" s="13" t="s">
        <v>124</v>
      </c>
    </row>
    <row r="4" spans="2:17" ht="20.100000000000001" customHeight="1">
      <c r="B4" s="1" t="s">
        <v>5</v>
      </c>
      <c r="C4" s="1"/>
      <c r="D4" s="1"/>
      <c r="E4" s="13">
        <v>199335</v>
      </c>
    </row>
    <row r="5" spans="2:17" ht="20.100000000000001" customHeight="1">
      <c r="B5" s="1" t="s">
        <v>6</v>
      </c>
      <c r="C5" s="1"/>
      <c r="D5" s="1"/>
      <c r="E5" s="16">
        <v>44915</v>
      </c>
    </row>
    <row r="6" spans="2:17" ht="20.100000000000001" customHeight="1">
      <c r="B6" s="1" t="s">
        <v>7</v>
      </c>
      <c r="C6" s="1"/>
      <c r="D6" s="1"/>
      <c r="E6" s="16">
        <v>44937</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51">
        <v>0</v>
      </c>
      <c r="H9" s="51">
        <f t="shared" ref="H9:H15" si="0">F9*G9</f>
        <v>0</v>
      </c>
      <c r="I9" s="22"/>
      <c r="J9" s="24"/>
      <c r="K9" s="24"/>
      <c r="L9" s="18"/>
      <c r="M9" s="30"/>
      <c r="N9" s="17"/>
      <c r="O9" s="18"/>
      <c r="P9" s="30"/>
      <c r="Q9" s="23"/>
    </row>
    <row r="10" spans="2:17" s="61" customFormat="1" ht="19.7" customHeight="1">
      <c r="B10" s="52">
        <v>1</v>
      </c>
      <c r="C10" s="52" t="s">
        <v>125</v>
      </c>
      <c r="D10" s="52" t="s">
        <v>125</v>
      </c>
      <c r="E10" s="53" t="s">
        <v>126</v>
      </c>
      <c r="F10" s="54">
        <v>2</v>
      </c>
      <c r="G10" s="55">
        <v>945000</v>
      </c>
      <c r="H10" s="55">
        <f t="shared" si="0"/>
        <v>1890000</v>
      </c>
      <c r="I10" s="56"/>
      <c r="J10" s="53" t="s">
        <v>127</v>
      </c>
      <c r="K10" s="57"/>
      <c r="L10" s="54"/>
      <c r="M10" s="58">
        <v>44791</v>
      </c>
      <c r="N10" s="52"/>
      <c r="O10" s="59">
        <v>44915</v>
      </c>
      <c r="P10" s="58">
        <v>44915</v>
      </c>
      <c r="Q10" s="60">
        <v>44915</v>
      </c>
    </row>
    <row r="11" spans="2:17" s="61" customFormat="1" ht="19.7" customHeight="1">
      <c r="B11" s="52">
        <v>5</v>
      </c>
      <c r="C11" s="52" t="s">
        <v>125</v>
      </c>
      <c r="D11" s="52" t="s">
        <v>125</v>
      </c>
      <c r="E11" s="53" t="s">
        <v>128</v>
      </c>
      <c r="F11" s="54">
        <v>2</v>
      </c>
      <c r="G11" s="55">
        <v>24500</v>
      </c>
      <c r="H11" s="55">
        <f>F11*G11</f>
        <v>49000</v>
      </c>
      <c r="I11" s="56"/>
      <c r="J11" s="53" t="s">
        <v>129</v>
      </c>
      <c r="K11" s="54"/>
      <c r="L11" s="54"/>
      <c r="M11" s="58">
        <v>44791</v>
      </c>
      <c r="N11" s="52"/>
      <c r="O11" s="59">
        <v>44915</v>
      </c>
      <c r="P11" s="58">
        <v>44915</v>
      </c>
      <c r="Q11" s="60">
        <v>44915</v>
      </c>
    </row>
    <row r="12" spans="2:17" s="61" customFormat="1" ht="19.7" customHeight="1">
      <c r="B12" s="52">
        <v>4</v>
      </c>
      <c r="C12" s="52" t="s">
        <v>125</v>
      </c>
      <c r="D12" s="52" t="s">
        <v>125</v>
      </c>
      <c r="E12" s="53" t="s">
        <v>130</v>
      </c>
      <c r="F12" s="54">
        <v>2</v>
      </c>
      <c r="G12" s="55">
        <v>20000</v>
      </c>
      <c r="H12" s="55">
        <f t="shared" si="0"/>
        <v>40000</v>
      </c>
      <c r="I12" s="56"/>
      <c r="J12" s="53"/>
      <c r="K12" s="54"/>
      <c r="L12" s="54"/>
      <c r="M12" s="58">
        <v>44791</v>
      </c>
      <c r="N12" s="52"/>
      <c r="O12" s="59">
        <v>44915</v>
      </c>
      <c r="P12" s="58">
        <v>44915</v>
      </c>
      <c r="Q12" s="60">
        <v>44915</v>
      </c>
    </row>
    <row r="13" spans="2:17" s="61" customFormat="1" ht="19.7" customHeight="1">
      <c r="B13" s="52">
        <v>3</v>
      </c>
      <c r="C13" s="52" t="s">
        <v>125</v>
      </c>
      <c r="D13" s="52" t="s">
        <v>125</v>
      </c>
      <c r="E13" s="53" t="s">
        <v>131</v>
      </c>
      <c r="F13" s="54">
        <v>2</v>
      </c>
      <c r="G13" s="55">
        <v>31500</v>
      </c>
      <c r="H13" s="55">
        <f>F13*G13</f>
        <v>63000</v>
      </c>
      <c r="I13" s="56"/>
      <c r="J13" s="53" t="s">
        <v>132</v>
      </c>
      <c r="K13" s="54"/>
      <c r="L13" s="54"/>
      <c r="M13" s="58">
        <v>44791</v>
      </c>
      <c r="N13" s="52"/>
      <c r="O13" s="59">
        <v>44915</v>
      </c>
      <c r="P13" s="58">
        <v>44915</v>
      </c>
      <c r="Q13" s="60">
        <v>44915</v>
      </c>
    </row>
    <row r="14" spans="2:17" s="61" customFormat="1" ht="19.7" customHeight="1">
      <c r="B14" s="52">
        <v>6</v>
      </c>
      <c r="C14" s="52" t="s">
        <v>125</v>
      </c>
      <c r="D14" s="52" t="s">
        <v>125</v>
      </c>
      <c r="E14" s="62" t="s">
        <v>133</v>
      </c>
      <c r="F14" s="54">
        <v>2</v>
      </c>
      <c r="G14" s="55">
        <v>10500</v>
      </c>
      <c r="H14" s="55">
        <f>F14*G14</f>
        <v>21000</v>
      </c>
      <c r="I14" s="56"/>
      <c r="J14" s="57">
        <v>170551001</v>
      </c>
      <c r="K14" s="54"/>
      <c r="L14" s="54"/>
      <c r="M14" s="58">
        <v>44791</v>
      </c>
      <c r="N14" s="52"/>
      <c r="O14" s="59">
        <v>44915</v>
      </c>
      <c r="P14" s="58">
        <v>44915</v>
      </c>
      <c r="Q14" s="60">
        <v>44915</v>
      </c>
    </row>
    <row r="15" spans="2:17" s="61" customFormat="1" ht="19.7" customHeight="1">
      <c r="B15" s="52">
        <v>1</v>
      </c>
      <c r="C15" s="52" t="s">
        <v>125</v>
      </c>
      <c r="D15" s="52" t="s">
        <v>125</v>
      </c>
      <c r="E15" s="63" t="s">
        <v>134</v>
      </c>
      <c r="F15" s="54">
        <v>2</v>
      </c>
      <c r="G15" s="55">
        <v>12000</v>
      </c>
      <c r="H15" s="55">
        <f t="shared" si="0"/>
        <v>24000</v>
      </c>
      <c r="I15" s="56"/>
      <c r="J15" s="53"/>
      <c r="K15" s="54"/>
      <c r="L15" s="54"/>
      <c r="M15" s="58">
        <v>44791</v>
      </c>
      <c r="N15" s="52"/>
      <c r="O15" s="59">
        <v>44915</v>
      </c>
      <c r="P15" s="58">
        <v>44915</v>
      </c>
      <c r="Q15" s="60">
        <v>44915</v>
      </c>
    </row>
    <row r="16" spans="2:17" s="8" customFormat="1" ht="19.7" customHeight="1">
      <c r="B16" s="17"/>
      <c r="C16" s="17"/>
      <c r="D16" s="17"/>
      <c r="E16" s="50"/>
      <c r="F16" s="18"/>
      <c r="G16" s="51">
        <v>0</v>
      </c>
      <c r="H16" s="51">
        <f>F16*G16</f>
        <v>0</v>
      </c>
      <c r="I16" s="22"/>
      <c r="J16" s="26"/>
      <c r="K16" s="18"/>
      <c r="L16" s="18"/>
      <c r="M16" s="58"/>
      <c r="N16" s="52"/>
      <c r="O16" s="59"/>
      <c r="P16" s="30"/>
      <c r="Q16" s="23"/>
    </row>
    <row r="17" spans="2:19" s="8" customFormat="1" ht="19.7" customHeight="1">
      <c r="B17" s="52">
        <v>6</v>
      </c>
      <c r="C17" s="52" t="s">
        <v>135</v>
      </c>
      <c r="D17" s="52" t="s">
        <v>136</v>
      </c>
      <c r="E17" s="62" t="s">
        <v>137</v>
      </c>
      <c r="F17" s="54">
        <v>2</v>
      </c>
      <c r="G17" s="51">
        <v>7530</v>
      </c>
      <c r="H17" s="51">
        <f>F17*G17</f>
        <v>15060</v>
      </c>
      <c r="I17" s="22"/>
      <c r="J17" s="26" t="s">
        <v>138</v>
      </c>
      <c r="K17" s="18"/>
      <c r="L17" s="18"/>
      <c r="M17" s="58"/>
      <c r="N17" s="52"/>
      <c r="O17" s="59"/>
      <c r="P17" s="30">
        <v>44886</v>
      </c>
      <c r="Q17" s="23">
        <v>44886</v>
      </c>
    </row>
    <row r="18" spans="2:19" s="8" customFormat="1" ht="19.7" customHeight="1">
      <c r="B18" s="52">
        <v>6</v>
      </c>
      <c r="C18" s="52" t="s">
        <v>135</v>
      </c>
      <c r="D18" s="52" t="s">
        <v>136</v>
      </c>
      <c r="E18" s="62" t="s">
        <v>139</v>
      </c>
      <c r="F18" s="54">
        <v>80</v>
      </c>
      <c r="G18" s="51">
        <v>20</v>
      </c>
      <c r="H18" s="51">
        <f>F18*G18</f>
        <v>1600</v>
      </c>
      <c r="I18" s="22"/>
      <c r="J18" s="26" t="s">
        <v>140</v>
      </c>
      <c r="K18" s="18"/>
      <c r="L18" s="18"/>
      <c r="M18" s="58"/>
      <c r="N18" s="52"/>
      <c r="O18" s="59"/>
      <c r="P18" s="30">
        <v>44886</v>
      </c>
      <c r="Q18" s="23">
        <v>44886</v>
      </c>
    </row>
    <row r="19" spans="2:19" s="8" customFormat="1" ht="19.7" customHeight="1">
      <c r="B19" s="52">
        <v>6</v>
      </c>
      <c r="C19" s="52" t="s">
        <v>141</v>
      </c>
      <c r="D19" s="52" t="s">
        <v>136</v>
      </c>
      <c r="E19" s="62" t="s">
        <v>142</v>
      </c>
      <c r="F19" s="54">
        <v>2</v>
      </c>
      <c r="G19" s="55">
        <v>1820</v>
      </c>
      <c r="H19" s="64">
        <f t="shared" ref="H19:H82" si="1">F19*G19</f>
        <v>3640</v>
      </c>
      <c r="I19" s="56"/>
      <c r="J19" s="53" t="s">
        <v>143</v>
      </c>
      <c r="K19" s="18"/>
      <c r="L19" s="18"/>
      <c r="M19" s="58"/>
      <c r="N19" s="52"/>
      <c r="O19" s="59"/>
      <c r="P19" s="30">
        <v>44886</v>
      </c>
      <c r="Q19" s="23">
        <v>44886</v>
      </c>
    </row>
    <row r="20" spans="2:19" s="8" customFormat="1" ht="19.7" customHeight="1">
      <c r="B20" s="65">
        <v>6</v>
      </c>
      <c r="C20" s="65" t="s">
        <v>144</v>
      </c>
      <c r="D20" s="65" t="s">
        <v>136</v>
      </c>
      <c r="E20" s="66" t="s">
        <v>145</v>
      </c>
      <c r="F20" s="67">
        <v>0</v>
      </c>
      <c r="G20" s="55">
        <v>3220</v>
      </c>
      <c r="H20" s="64">
        <f t="shared" si="1"/>
        <v>0</v>
      </c>
      <c r="I20" s="56"/>
      <c r="J20" s="53" t="s">
        <v>146</v>
      </c>
      <c r="K20" s="68" t="s">
        <v>147</v>
      </c>
      <c r="L20" s="18"/>
      <c r="M20" s="58"/>
      <c r="N20" s="52"/>
      <c r="O20" s="59"/>
      <c r="P20" s="30"/>
      <c r="Q20" s="23"/>
    </row>
    <row r="21" spans="2:19" s="8" customFormat="1" ht="19.7" customHeight="1">
      <c r="B21" s="65">
        <v>6</v>
      </c>
      <c r="C21" s="65" t="s">
        <v>144</v>
      </c>
      <c r="D21" s="65" t="s">
        <v>136</v>
      </c>
      <c r="E21" s="66" t="s">
        <v>148</v>
      </c>
      <c r="F21" s="67">
        <v>0</v>
      </c>
      <c r="G21" s="55">
        <v>4270</v>
      </c>
      <c r="H21" s="64">
        <f t="shared" si="1"/>
        <v>0</v>
      </c>
      <c r="I21" s="56"/>
      <c r="J21" s="53" t="s">
        <v>146</v>
      </c>
      <c r="K21" s="68" t="s">
        <v>147</v>
      </c>
      <c r="L21" s="18"/>
      <c r="M21" s="58"/>
      <c r="N21" s="52"/>
      <c r="O21" s="59"/>
      <c r="P21" s="30"/>
      <c r="Q21" s="23"/>
    </row>
    <row r="22" spans="2:19" s="8" customFormat="1" ht="19.7" customHeight="1">
      <c r="B22" s="65">
        <v>6</v>
      </c>
      <c r="C22" s="65" t="s">
        <v>149</v>
      </c>
      <c r="D22" s="65" t="s">
        <v>136</v>
      </c>
      <c r="E22" s="66" t="s">
        <v>150</v>
      </c>
      <c r="F22" s="67">
        <v>0</v>
      </c>
      <c r="G22" s="55">
        <v>60</v>
      </c>
      <c r="H22" s="64">
        <f t="shared" si="1"/>
        <v>0</v>
      </c>
      <c r="I22" s="56"/>
      <c r="J22" s="69" t="s">
        <v>151</v>
      </c>
      <c r="K22" s="68" t="s">
        <v>147</v>
      </c>
      <c r="L22" s="18"/>
      <c r="M22" s="58"/>
      <c r="N22" s="52"/>
      <c r="O22" s="59"/>
      <c r="P22" s="30"/>
      <c r="Q22" s="23"/>
    </row>
    <row r="23" spans="2:19" s="8" customFormat="1" ht="19.7" customHeight="1">
      <c r="B23" s="65">
        <v>6</v>
      </c>
      <c r="C23" s="65" t="s">
        <v>149</v>
      </c>
      <c r="D23" s="65" t="s">
        <v>136</v>
      </c>
      <c r="E23" s="66" t="s">
        <v>152</v>
      </c>
      <c r="F23" s="67">
        <v>0</v>
      </c>
      <c r="G23" s="55">
        <v>90</v>
      </c>
      <c r="H23" s="64">
        <f t="shared" si="1"/>
        <v>0</v>
      </c>
      <c r="I23" s="56"/>
      <c r="J23" s="53" t="s">
        <v>153</v>
      </c>
      <c r="K23" s="68" t="s">
        <v>147</v>
      </c>
      <c r="L23" s="18"/>
      <c r="M23" s="58"/>
      <c r="N23" s="52"/>
      <c r="O23" s="59"/>
      <c r="P23" s="30"/>
      <c r="Q23" s="23"/>
    </row>
    <row r="24" spans="2:19" s="8" customFormat="1" ht="19.7" customHeight="1">
      <c r="B24" s="65">
        <v>6</v>
      </c>
      <c r="C24" s="65" t="s">
        <v>149</v>
      </c>
      <c r="D24" s="65" t="s">
        <v>136</v>
      </c>
      <c r="E24" s="66" t="s">
        <v>154</v>
      </c>
      <c r="F24" s="67">
        <v>0</v>
      </c>
      <c r="G24" s="55">
        <v>30</v>
      </c>
      <c r="H24" s="64">
        <f t="shared" si="1"/>
        <v>0</v>
      </c>
      <c r="I24" s="56"/>
      <c r="J24" s="53" t="s">
        <v>155</v>
      </c>
      <c r="K24" s="68" t="s">
        <v>147</v>
      </c>
      <c r="L24" s="18"/>
      <c r="M24" s="58"/>
      <c r="N24" s="52"/>
      <c r="O24" s="59"/>
      <c r="P24" s="30"/>
      <c r="Q24" s="23"/>
    </row>
    <row r="25" spans="2:19" s="8" customFormat="1" ht="19.7" customHeight="1">
      <c r="B25" s="52">
        <v>6</v>
      </c>
      <c r="C25" s="52" t="s">
        <v>149</v>
      </c>
      <c r="D25" s="52" t="s">
        <v>136</v>
      </c>
      <c r="E25" s="62" t="s">
        <v>156</v>
      </c>
      <c r="F25" s="54">
        <v>8</v>
      </c>
      <c r="G25" s="55">
        <v>40</v>
      </c>
      <c r="H25" s="64">
        <f t="shared" si="1"/>
        <v>320</v>
      </c>
      <c r="I25" s="56"/>
      <c r="J25" s="53" t="s">
        <v>157</v>
      </c>
      <c r="K25" s="68" t="s">
        <v>158</v>
      </c>
      <c r="L25" s="18"/>
      <c r="M25" s="58"/>
      <c r="N25" s="52"/>
      <c r="O25" s="59"/>
      <c r="P25" s="30"/>
      <c r="Q25" s="23"/>
    </row>
    <row r="26" spans="2:19" s="61" customFormat="1" ht="19.7" customHeight="1">
      <c r="B26" s="52">
        <v>6</v>
      </c>
      <c r="C26" s="70" t="s">
        <v>159</v>
      </c>
      <c r="D26" s="70" t="s">
        <v>160</v>
      </c>
      <c r="E26" s="62" t="s">
        <v>161</v>
      </c>
      <c r="F26" s="54">
        <v>2</v>
      </c>
      <c r="G26" s="55">
        <v>29920</v>
      </c>
      <c r="H26" s="64">
        <f t="shared" si="1"/>
        <v>59840</v>
      </c>
      <c r="I26" s="56"/>
      <c r="J26" s="53" t="s">
        <v>162</v>
      </c>
      <c r="K26" s="54"/>
      <c r="L26" s="54"/>
      <c r="M26" s="58">
        <v>44791</v>
      </c>
      <c r="N26" s="52"/>
      <c r="O26" s="59">
        <v>44915</v>
      </c>
      <c r="P26" s="58">
        <v>44915</v>
      </c>
      <c r="Q26" s="60">
        <v>44915</v>
      </c>
    </row>
    <row r="27" spans="2:19" s="61" customFormat="1" ht="19.7" customHeight="1">
      <c r="B27" s="52">
        <v>6</v>
      </c>
      <c r="C27" s="70" t="s">
        <v>159</v>
      </c>
      <c r="D27" s="70" t="s">
        <v>160</v>
      </c>
      <c r="E27" s="62" t="s">
        <v>163</v>
      </c>
      <c r="F27" s="54">
        <v>2</v>
      </c>
      <c r="G27" s="55">
        <v>45440</v>
      </c>
      <c r="H27" s="64">
        <f t="shared" si="1"/>
        <v>90880</v>
      </c>
      <c r="I27" s="56"/>
      <c r="J27" s="53" t="s">
        <v>164</v>
      </c>
      <c r="K27" s="54"/>
      <c r="L27" s="54"/>
      <c r="M27" s="58">
        <v>44791</v>
      </c>
      <c r="N27" s="52"/>
      <c r="O27" s="59">
        <v>44915</v>
      </c>
      <c r="P27" s="58">
        <v>44915</v>
      </c>
      <c r="Q27" s="60">
        <v>44915</v>
      </c>
      <c r="R27" s="71"/>
      <c r="S27" s="72"/>
    </row>
    <row r="28" spans="2:19" s="61" customFormat="1" ht="19.7" customHeight="1">
      <c r="B28" s="52">
        <v>6</v>
      </c>
      <c r="C28" s="70" t="s">
        <v>159</v>
      </c>
      <c r="D28" s="70" t="s">
        <v>160</v>
      </c>
      <c r="E28" s="62" t="s">
        <v>165</v>
      </c>
      <c r="F28" s="54">
        <v>2</v>
      </c>
      <c r="G28" s="55">
        <v>9920</v>
      </c>
      <c r="H28" s="55">
        <f t="shared" si="1"/>
        <v>19840</v>
      </c>
      <c r="I28" s="56"/>
      <c r="J28" s="53" t="s">
        <v>166</v>
      </c>
      <c r="K28" s="54"/>
      <c r="L28" s="54"/>
      <c r="M28" s="58">
        <v>44791</v>
      </c>
      <c r="N28" s="52"/>
      <c r="O28" s="59">
        <v>44915</v>
      </c>
      <c r="P28" s="58">
        <v>44915</v>
      </c>
      <c r="Q28" s="60">
        <v>44915</v>
      </c>
      <c r="R28" s="71"/>
      <c r="S28" s="72"/>
    </row>
    <row r="29" spans="2:19" s="61" customFormat="1" ht="19.7" customHeight="1">
      <c r="B29" s="52"/>
      <c r="C29" s="52"/>
      <c r="D29" s="52"/>
      <c r="E29" s="62"/>
      <c r="F29" s="54"/>
      <c r="G29" s="55">
        <v>0</v>
      </c>
      <c r="H29" s="55">
        <f t="shared" si="1"/>
        <v>0</v>
      </c>
      <c r="I29" s="56"/>
      <c r="J29" s="53"/>
      <c r="K29" s="54"/>
      <c r="L29" s="54"/>
      <c r="M29" s="58"/>
      <c r="N29" s="52"/>
      <c r="O29" s="54"/>
      <c r="P29" s="58"/>
      <c r="Q29" s="60"/>
    </row>
    <row r="30" spans="2:19" s="61" customFormat="1" ht="19.7" customHeight="1">
      <c r="B30" s="52">
        <v>6</v>
      </c>
      <c r="C30" s="52" t="s">
        <v>149</v>
      </c>
      <c r="D30" s="52" t="s">
        <v>167</v>
      </c>
      <c r="E30" s="62" t="s">
        <v>168</v>
      </c>
      <c r="F30" s="54">
        <v>2</v>
      </c>
      <c r="G30" s="55">
        <v>12969</v>
      </c>
      <c r="H30" s="55">
        <f t="shared" si="1"/>
        <v>25938</v>
      </c>
      <c r="I30" s="56"/>
      <c r="J30" s="53" t="s">
        <v>169</v>
      </c>
      <c r="K30" s="57" t="s">
        <v>170</v>
      </c>
      <c r="L30" s="54"/>
      <c r="M30" s="58">
        <v>44790</v>
      </c>
      <c r="N30" s="52"/>
      <c r="O30" s="54"/>
      <c r="P30" s="58">
        <v>44796</v>
      </c>
      <c r="Q30" s="60">
        <v>44796</v>
      </c>
    </row>
    <row r="31" spans="2:19" s="8" customFormat="1" ht="19.7" customHeight="1">
      <c r="B31" s="17"/>
      <c r="C31" s="17"/>
      <c r="D31" s="17"/>
      <c r="E31" s="50"/>
      <c r="F31" s="18"/>
      <c r="G31" s="51">
        <v>0</v>
      </c>
      <c r="H31" s="51">
        <f t="shared" si="1"/>
        <v>0</v>
      </c>
      <c r="I31" s="22"/>
      <c r="J31" s="26"/>
      <c r="K31" s="18"/>
      <c r="L31" s="18"/>
      <c r="M31" s="30"/>
      <c r="N31" s="17"/>
      <c r="O31" s="18"/>
      <c r="P31" s="30"/>
      <c r="Q31" s="23"/>
    </row>
    <row r="32" spans="2:19" s="61" customFormat="1" ht="19.7" customHeight="1">
      <c r="B32" s="52">
        <v>6</v>
      </c>
      <c r="C32" s="52" t="s">
        <v>167</v>
      </c>
      <c r="D32" s="52" t="s">
        <v>167</v>
      </c>
      <c r="E32" s="62" t="s">
        <v>171</v>
      </c>
      <c r="F32" s="54">
        <v>2</v>
      </c>
      <c r="G32" s="55">
        <v>19600</v>
      </c>
      <c r="H32" s="55">
        <f t="shared" si="1"/>
        <v>39200</v>
      </c>
      <c r="I32" s="56"/>
      <c r="J32" s="53" t="s">
        <v>172</v>
      </c>
      <c r="K32" s="57" t="s">
        <v>170</v>
      </c>
      <c r="L32" s="54"/>
      <c r="M32" s="58">
        <v>44796</v>
      </c>
      <c r="N32" s="52"/>
      <c r="O32" s="54"/>
      <c r="P32" s="58">
        <v>44817</v>
      </c>
      <c r="Q32" s="60">
        <v>44817</v>
      </c>
    </row>
    <row r="33" spans="2:17" s="61" customFormat="1" ht="19.7" customHeight="1">
      <c r="B33" s="52">
        <v>6</v>
      </c>
      <c r="C33" s="52" t="s">
        <v>167</v>
      </c>
      <c r="D33" s="52" t="s">
        <v>167</v>
      </c>
      <c r="E33" s="62" t="s">
        <v>173</v>
      </c>
      <c r="F33" s="54">
        <v>2</v>
      </c>
      <c r="G33" s="55">
        <v>5611</v>
      </c>
      <c r="H33" s="55">
        <f t="shared" si="1"/>
        <v>11222</v>
      </c>
      <c r="I33" s="56"/>
      <c r="J33" s="53" t="s">
        <v>174</v>
      </c>
      <c r="K33" s="57" t="s">
        <v>170</v>
      </c>
      <c r="L33" s="54"/>
      <c r="M33" s="58">
        <v>44796</v>
      </c>
      <c r="N33" s="52"/>
      <c r="O33" s="54"/>
      <c r="P33" s="58">
        <v>44817</v>
      </c>
      <c r="Q33" s="60">
        <v>44817</v>
      </c>
    </row>
    <row r="34" spans="2:17" s="8" customFormat="1" ht="19.7" customHeight="1">
      <c r="B34" s="17"/>
      <c r="C34" s="17"/>
      <c r="D34" s="17"/>
      <c r="E34" s="50"/>
      <c r="F34" s="18"/>
      <c r="G34" s="51">
        <v>0</v>
      </c>
      <c r="H34" s="51">
        <f t="shared" si="1"/>
        <v>0</v>
      </c>
      <c r="I34" s="22"/>
      <c r="J34" s="26"/>
      <c r="K34" s="18"/>
      <c r="L34" s="18"/>
      <c r="M34" s="30"/>
      <c r="N34" s="17"/>
      <c r="O34" s="18"/>
      <c r="P34" s="30"/>
      <c r="Q34" s="23"/>
    </row>
    <row r="35" spans="2:17" s="61" customFormat="1" ht="19.7" customHeight="1">
      <c r="B35" s="52">
        <v>6</v>
      </c>
      <c r="C35" s="52" t="s">
        <v>167</v>
      </c>
      <c r="D35" s="52" t="s">
        <v>167</v>
      </c>
      <c r="E35" s="62" t="s">
        <v>175</v>
      </c>
      <c r="F35" s="54">
        <v>2</v>
      </c>
      <c r="G35" s="55">
        <v>4862</v>
      </c>
      <c r="H35" s="55">
        <f t="shared" si="1"/>
        <v>9724</v>
      </c>
      <c r="I35" s="56"/>
      <c r="J35" s="53" t="s">
        <v>176</v>
      </c>
      <c r="K35" s="57" t="s">
        <v>170</v>
      </c>
      <c r="L35" s="54"/>
      <c r="M35" s="58">
        <v>44797</v>
      </c>
      <c r="N35" s="52"/>
      <c r="O35" s="54"/>
      <c r="P35" s="58">
        <v>44810</v>
      </c>
      <c r="Q35" s="60">
        <v>44810</v>
      </c>
    </row>
    <row r="36" spans="2:17" s="61" customFormat="1" ht="19.7" customHeight="1">
      <c r="B36" s="52">
        <v>6</v>
      </c>
      <c r="C36" s="52" t="s">
        <v>167</v>
      </c>
      <c r="D36" s="52" t="s">
        <v>167</v>
      </c>
      <c r="E36" s="62" t="s">
        <v>177</v>
      </c>
      <c r="F36" s="54">
        <v>2</v>
      </c>
      <c r="G36" s="55">
        <v>7290</v>
      </c>
      <c r="H36" s="55">
        <f t="shared" si="1"/>
        <v>14580</v>
      </c>
      <c r="I36" s="56"/>
      <c r="J36" s="53" t="s">
        <v>178</v>
      </c>
      <c r="K36" s="57" t="s">
        <v>170</v>
      </c>
      <c r="L36" s="54"/>
      <c r="M36" s="58">
        <v>44797</v>
      </c>
      <c r="N36" s="52"/>
      <c r="O36" s="54"/>
      <c r="P36" s="58">
        <v>44810</v>
      </c>
      <c r="Q36" s="60">
        <v>44810</v>
      </c>
    </row>
    <row r="37" spans="2:17" s="61" customFormat="1" ht="19.7" customHeight="1">
      <c r="B37" s="52">
        <v>6</v>
      </c>
      <c r="C37" s="52" t="s">
        <v>167</v>
      </c>
      <c r="D37" s="52" t="s">
        <v>167</v>
      </c>
      <c r="E37" s="62" t="s">
        <v>179</v>
      </c>
      <c r="F37" s="54">
        <v>2</v>
      </c>
      <c r="G37" s="55">
        <v>2770</v>
      </c>
      <c r="H37" s="55">
        <f t="shared" si="1"/>
        <v>5540</v>
      </c>
      <c r="I37" s="56"/>
      <c r="J37" s="53" t="s">
        <v>180</v>
      </c>
      <c r="K37" s="57" t="s">
        <v>170</v>
      </c>
      <c r="L37" s="54"/>
      <c r="M37" s="58">
        <v>44797</v>
      </c>
      <c r="N37" s="52"/>
      <c r="O37" s="54"/>
      <c r="P37" s="58">
        <v>44810</v>
      </c>
      <c r="Q37" s="60">
        <v>44810</v>
      </c>
    </row>
    <row r="38" spans="2:17" s="8" customFormat="1" ht="19.7" customHeight="1">
      <c r="B38" s="17"/>
      <c r="C38" s="17"/>
      <c r="D38" s="17"/>
      <c r="E38" s="50"/>
      <c r="F38" s="18"/>
      <c r="G38" s="51">
        <v>0</v>
      </c>
      <c r="H38" s="51">
        <f t="shared" si="1"/>
        <v>0</v>
      </c>
      <c r="I38" s="22"/>
      <c r="J38" s="26"/>
      <c r="K38" s="18"/>
      <c r="L38" s="18"/>
      <c r="M38" s="30"/>
      <c r="N38" s="17"/>
      <c r="O38" s="18"/>
      <c r="P38" s="30"/>
      <c r="Q38" s="23"/>
    </row>
    <row r="39" spans="2:17" s="61" customFormat="1" ht="19.7" customHeight="1">
      <c r="B39" s="52">
        <v>6</v>
      </c>
      <c r="C39" s="52" t="s">
        <v>167</v>
      </c>
      <c r="D39" s="52" t="s">
        <v>167</v>
      </c>
      <c r="E39" s="62" t="s">
        <v>181</v>
      </c>
      <c r="F39" s="54">
        <v>2</v>
      </c>
      <c r="G39" s="55">
        <v>2480</v>
      </c>
      <c r="H39" s="55">
        <f t="shared" si="1"/>
        <v>4960</v>
      </c>
      <c r="I39" s="56"/>
      <c r="J39" s="62" t="s">
        <v>182</v>
      </c>
      <c r="K39" s="57" t="s">
        <v>170</v>
      </c>
      <c r="L39" s="54"/>
      <c r="M39" s="58">
        <v>44881</v>
      </c>
      <c r="N39" s="52"/>
      <c r="O39" s="54"/>
      <c r="P39" s="58">
        <v>44895</v>
      </c>
      <c r="Q39" s="60">
        <v>44895</v>
      </c>
    </row>
    <row r="40" spans="2:17" s="61" customFormat="1" ht="19.7" customHeight="1">
      <c r="B40" s="52">
        <v>6</v>
      </c>
      <c r="C40" s="52" t="s">
        <v>167</v>
      </c>
      <c r="D40" s="52" t="s">
        <v>167</v>
      </c>
      <c r="E40" s="62" t="s">
        <v>183</v>
      </c>
      <c r="F40" s="54">
        <v>2</v>
      </c>
      <c r="G40" s="55">
        <v>1920</v>
      </c>
      <c r="H40" s="55">
        <f t="shared" si="1"/>
        <v>3840</v>
      </c>
      <c r="I40" s="56"/>
      <c r="J40" s="62" t="s">
        <v>184</v>
      </c>
      <c r="K40" s="57" t="s">
        <v>170</v>
      </c>
      <c r="L40" s="54"/>
      <c r="M40" s="58">
        <v>44881</v>
      </c>
      <c r="N40" s="52"/>
      <c r="O40" s="54"/>
      <c r="P40" s="58">
        <v>44895</v>
      </c>
      <c r="Q40" s="60">
        <v>44895</v>
      </c>
    </row>
    <row r="41" spans="2:17" s="61" customFormat="1" ht="19.7" customHeight="1">
      <c r="B41" s="52">
        <v>6</v>
      </c>
      <c r="C41" s="52" t="s">
        <v>167</v>
      </c>
      <c r="D41" s="52" t="s">
        <v>167</v>
      </c>
      <c r="E41" s="62" t="s">
        <v>185</v>
      </c>
      <c r="F41" s="54">
        <v>2</v>
      </c>
      <c r="G41" s="55">
        <v>2600</v>
      </c>
      <c r="H41" s="55">
        <f t="shared" si="1"/>
        <v>5200</v>
      </c>
      <c r="I41" s="56"/>
      <c r="J41" s="62" t="s">
        <v>186</v>
      </c>
      <c r="K41" s="57" t="s">
        <v>170</v>
      </c>
      <c r="L41" s="54"/>
      <c r="M41" s="58">
        <v>44881</v>
      </c>
      <c r="N41" s="52"/>
      <c r="O41" s="54"/>
      <c r="P41" s="58">
        <v>44895</v>
      </c>
      <c r="Q41" s="60">
        <v>44895</v>
      </c>
    </row>
    <row r="42" spans="2:17" s="8" customFormat="1" ht="19.7" customHeight="1">
      <c r="B42" s="65">
        <v>7</v>
      </c>
      <c r="C42" s="65" t="s">
        <v>187</v>
      </c>
      <c r="D42" s="65" t="s">
        <v>188</v>
      </c>
      <c r="E42" s="66" t="s">
        <v>189</v>
      </c>
      <c r="F42" s="67">
        <v>0</v>
      </c>
      <c r="G42" s="51">
        <v>1800</v>
      </c>
      <c r="H42" s="51">
        <f t="shared" si="1"/>
        <v>0</v>
      </c>
      <c r="I42" s="22"/>
      <c r="J42" s="26" t="s">
        <v>190</v>
      </c>
      <c r="K42" s="67" t="s">
        <v>191</v>
      </c>
      <c r="L42" s="18"/>
      <c r="M42" s="30"/>
      <c r="N42" s="17"/>
      <c r="O42" s="18"/>
      <c r="P42" s="30"/>
      <c r="Q42" s="23"/>
    </row>
    <row r="43" spans="2:17" s="61" customFormat="1" ht="19.7" customHeight="1">
      <c r="B43" s="52">
        <v>7</v>
      </c>
      <c r="C43" s="52" t="s">
        <v>167</v>
      </c>
      <c r="D43" s="52" t="s">
        <v>167</v>
      </c>
      <c r="E43" s="62" t="s">
        <v>192</v>
      </c>
      <c r="F43" s="54">
        <v>4</v>
      </c>
      <c r="G43" s="55">
        <v>102</v>
      </c>
      <c r="H43" s="55">
        <f t="shared" si="1"/>
        <v>408</v>
      </c>
      <c r="I43" s="56"/>
      <c r="J43" s="53" t="s">
        <v>193</v>
      </c>
      <c r="K43" s="57" t="s">
        <v>170</v>
      </c>
      <c r="L43" s="54"/>
      <c r="M43" s="58">
        <v>44881</v>
      </c>
      <c r="N43" s="52"/>
      <c r="O43" s="54"/>
      <c r="P43" s="58">
        <v>44895</v>
      </c>
      <c r="Q43" s="60">
        <v>44895</v>
      </c>
    </row>
    <row r="44" spans="2:17" s="61" customFormat="1" ht="19.7" customHeight="1">
      <c r="B44" s="52">
        <v>7</v>
      </c>
      <c r="C44" s="52" t="s">
        <v>167</v>
      </c>
      <c r="D44" s="52" t="s">
        <v>167</v>
      </c>
      <c r="E44" s="62" t="s">
        <v>194</v>
      </c>
      <c r="F44" s="54">
        <v>4</v>
      </c>
      <c r="G44" s="55">
        <v>51</v>
      </c>
      <c r="H44" s="55">
        <f t="shared" si="1"/>
        <v>204</v>
      </c>
      <c r="I44" s="56"/>
      <c r="J44" s="53" t="s">
        <v>195</v>
      </c>
      <c r="K44" s="57" t="s">
        <v>170</v>
      </c>
      <c r="L44" s="54"/>
      <c r="M44" s="58">
        <v>44881</v>
      </c>
      <c r="N44" s="52"/>
      <c r="O44" s="54"/>
      <c r="P44" s="58">
        <v>44895</v>
      </c>
      <c r="Q44" s="60">
        <v>44895</v>
      </c>
    </row>
    <row r="45" spans="2:17" s="61" customFormat="1" ht="19.7" customHeight="1">
      <c r="B45" s="52">
        <v>7</v>
      </c>
      <c r="C45" s="52" t="s">
        <v>167</v>
      </c>
      <c r="D45" s="52" t="s">
        <v>167</v>
      </c>
      <c r="E45" s="62" t="s">
        <v>196</v>
      </c>
      <c r="F45" s="54">
        <v>2</v>
      </c>
      <c r="G45" s="55">
        <v>72</v>
      </c>
      <c r="H45" s="55">
        <f t="shared" si="1"/>
        <v>144</v>
      </c>
      <c r="I45" s="56"/>
      <c r="J45" s="53" t="s">
        <v>197</v>
      </c>
      <c r="K45" s="57" t="s">
        <v>170</v>
      </c>
      <c r="L45" s="54"/>
      <c r="M45" s="58">
        <v>44881</v>
      </c>
      <c r="N45" s="52"/>
      <c r="O45" s="54"/>
      <c r="P45" s="58">
        <v>44895</v>
      </c>
      <c r="Q45" s="60">
        <v>44895</v>
      </c>
    </row>
    <row r="46" spans="2:17" s="61" customFormat="1" ht="19.7" customHeight="1">
      <c r="B46" s="52">
        <v>7</v>
      </c>
      <c r="C46" s="52" t="s">
        <v>167</v>
      </c>
      <c r="D46" s="52" t="s">
        <v>167</v>
      </c>
      <c r="E46" s="62" t="s">
        <v>198</v>
      </c>
      <c r="F46" s="54">
        <v>2</v>
      </c>
      <c r="G46" s="55">
        <v>31</v>
      </c>
      <c r="H46" s="55">
        <f t="shared" si="1"/>
        <v>62</v>
      </c>
      <c r="I46" s="56"/>
      <c r="J46" s="53" t="s">
        <v>199</v>
      </c>
      <c r="K46" s="57" t="s">
        <v>170</v>
      </c>
      <c r="L46" s="54"/>
      <c r="M46" s="58">
        <v>44881</v>
      </c>
      <c r="N46" s="52"/>
      <c r="O46" s="54"/>
      <c r="P46" s="58">
        <v>44895</v>
      </c>
      <c r="Q46" s="60">
        <v>44895</v>
      </c>
    </row>
    <row r="47" spans="2:17" s="61" customFormat="1" ht="19.7" customHeight="1">
      <c r="B47" s="52">
        <v>7</v>
      </c>
      <c r="C47" s="52" t="s">
        <v>167</v>
      </c>
      <c r="D47" s="52" t="s">
        <v>167</v>
      </c>
      <c r="E47" s="62" t="s">
        <v>200</v>
      </c>
      <c r="F47" s="54">
        <v>2</v>
      </c>
      <c r="G47" s="55">
        <v>145</v>
      </c>
      <c r="H47" s="55">
        <f t="shared" si="1"/>
        <v>290</v>
      </c>
      <c r="I47" s="56"/>
      <c r="J47" s="53" t="s">
        <v>201</v>
      </c>
      <c r="K47" s="57" t="s">
        <v>170</v>
      </c>
      <c r="L47" s="54"/>
      <c r="M47" s="58">
        <v>44881</v>
      </c>
      <c r="N47" s="52"/>
      <c r="O47" s="54"/>
      <c r="P47" s="58">
        <v>44895</v>
      </c>
      <c r="Q47" s="60">
        <v>44895</v>
      </c>
    </row>
    <row r="48" spans="2:17" s="61" customFormat="1" ht="19.7" customHeight="1">
      <c r="B48" s="52">
        <v>7</v>
      </c>
      <c r="C48" s="52" t="s">
        <v>167</v>
      </c>
      <c r="D48" s="52" t="s">
        <v>167</v>
      </c>
      <c r="E48" s="62" t="s">
        <v>202</v>
      </c>
      <c r="F48" s="54">
        <v>2</v>
      </c>
      <c r="G48" s="55">
        <v>2630</v>
      </c>
      <c r="H48" s="55">
        <f t="shared" si="1"/>
        <v>5260</v>
      </c>
      <c r="I48" s="56"/>
      <c r="J48" s="53" t="s">
        <v>203</v>
      </c>
      <c r="K48" s="57" t="s">
        <v>170</v>
      </c>
      <c r="L48" s="54"/>
      <c r="M48" s="58">
        <v>44881</v>
      </c>
      <c r="N48" s="52"/>
      <c r="O48" s="54"/>
      <c r="P48" s="58">
        <v>44895</v>
      </c>
      <c r="Q48" s="60">
        <v>44895</v>
      </c>
    </row>
    <row r="49" spans="2:17" s="61" customFormat="1" ht="19.7" customHeight="1">
      <c r="B49" s="52">
        <v>7</v>
      </c>
      <c r="C49" s="52" t="s">
        <v>167</v>
      </c>
      <c r="D49" s="52" t="s">
        <v>167</v>
      </c>
      <c r="E49" s="62" t="s">
        <v>204</v>
      </c>
      <c r="F49" s="54">
        <v>2</v>
      </c>
      <c r="G49" s="55">
        <v>1950</v>
      </c>
      <c r="H49" s="55">
        <f t="shared" si="1"/>
        <v>3900</v>
      </c>
      <c r="I49" s="56"/>
      <c r="J49" s="53" t="s">
        <v>205</v>
      </c>
      <c r="K49" s="57" t="s">
        <v>170</v>
      </c>
      <c r="L49" s="54"/>
      <c r="M49" s="58">
        <v>44881</v>
      </c>
      <c r="N49" s="52"/>
      <c r="O49" s="54"/>
      <c r="P49" s="58">
        <v>44895</v>
      </c>
      <c r="Q49" s="60">
        <v>44895</v>
      </c>
    </row>
    <row r="50" spans="2:17" s="61" customFormat="1" ht="19.7" customHeight="1">
      <c r="B50" s="52">
        <v>7</v>
      </c>
      <c r="C50" s="52" t="s">
        <v>167</v>
      </c>
      <c r="D50" s="52" t="s">
        <v>167</v>
      </c>
      <c r="E50" s="62" t="s">
        <v>206</v>
      </c>
      <c r="F50" s="54">
        <v>2</v>
      </c>
      <c r="G50" s="55">
        <v>1550</v>
      </c>
      <c r="H50" s="55">
        <f t="shared" si="1"/>
        <v>3100</v>
      </c>
      <c r="I50" s="56"/>
      <c r="J50" s="53" t="s">
        <v>207</v>
      </c>
      <c r="K50" s="57" t="s">
        <v>170</v>
      </c>
      <c r="L50" s="54"/>
      <c r="M50" s="58">
        <v>44881</v>
      </c>
      <c r="N50" s="52"/>
      <c r="O50" s="54"/>
      <c r="P50" s="58">
        <v>44895</v>
      </c>
      <c r="Q50" s="60">
        <v>44895</v>
      </c>
    </row>
    <row r="51" spans="2:17" s="61" customFormat="1" ht="19.7" customHeight="1">
      <c r="B51" s="52">
        <v>6</v>
      </c>
      <c r="C51" s="52" t="s">
        <v>167</v>
      </c>
      <c r="D51" s="52" t="s">
        <v>167</v>
      </c>
      <c r="E51" s="62" t="s">
        <v>208</v>
      </c>
      <c r="F51" s="54">
        <v>1</v>
      </c>
      <c r="G51" s="55">
        <v>969</v>
      </c>
      <c r="H51" s="55">
        <f t="shared" si="1"/>
        <v>969</v>
      </c>
      <c r="I51" s="56"/>
      <c r="J51" s="53" t="s">
        <v>209</v>
      </c>
      <c r="K51" s="57" t="s">
        <v>170</v>
      </c>
      <c r="L51" s="54"/>
      <c r="M51" s="58">
        <v>44881</v>
      </c>
      <c r="N51" s="52"/>
      <c r="O51" s="54"/>
      <c r="P51" s="58">
        <v>44895</v>
      </c>
      <c r="Q51" s="60">
        <v>44895</v>
      </c>
    </row>
    <row r="52" spans="2:17" s="61" customFormat="1" ht="19.7" customHeight="1">
      <c r="B52" s="52">
        <v>6</v>
      </c>
      <c r="C52" s="52" t="s">
        <v>167</v>
      </c>
      <c r="D52" s="52" t="s">
        <v>167</v>
      </c>
      <c r="E52" s="62" t="s">
        <v>210</v>
      </c>
      <c r="F52" s="54">
        <v>4</v>
      </c>
      <c r="G52" s="55">
        <v>1933</v>
      </c>
      <c r="H52" s="55">
        <f t="shared" si="1"/>
        <v>7732</v>
      </c>
      <c r="I52" s="56"/>
      <c r="J52" s="53" t="s">
        <v>211</v>
      </c>
      <c r="K52" s="57" t="s">
        <v>170</v>
      </c>
      <c r="L52" s="54"/>
      <c r="M52" s="58">
        <v>44881</v>
      </c>
      <c r="N52" s="52"/>
      <c r="O52" s="54"/>
      <c r="P52" s="58">
        <v>44895</v>
      </c>
      <c r="Q52" s="60">
        <v>44895</v>
      </c>
    </row>
    <row r="53" spans="2:17" s="61" customFormat="1" ht="19.7" customHeight="1">
      <c r="B53" s="52">
        <v>6</v>
      </c>
      <c r="C53" s="52" t="s">
        <v>212</v>
      </c>
      <c r="D53" s="52" t="s">
        <v>167</v>
      </c>
      <c r="E53" s="62" t="s">
        <v>213</v>
      </c>
      <c r="F53" s="54">
        <v>5</v>
      </c>
      <c r="G53" s="55">
        <v>165</v>
      </c>
      <c r="H53" s="55">
        <f t="shared" si="1"/>
        <v>825</v>
      </c>
      <c r="I53" s="56"/>
      <c r="J53" s="53" t="s">
        <v>214</v>
      </c>
      <c r="K53" s="57" t="s">
        <v>170</v>
      </c>
      <c r="L53" s="54"/>
      <c r="M53" s="58">
        <v>44881</v>
      </c>
      <c r="N53" s="52"/>
      <c r="O53" s="54"/>
      <c r="P53" s="58">
        <v>44895</v>
      </c>
      <c r="Q53" s="60">
        <v>44895</v>
      </c>
    </row>
    <row r="54" spans="2:17" s="61" customFormat="1" ht="19.7" customHeight="1">
      <c r="B54" s="52">
        <v>6</v>
      </c>
      <c r="C54" s="52" t="s">
        <v>167</v>
      </c>
      <c r="D54" s="52" t="s">
        <v>167</v>
      </c>
      <c r="E54" s="62" t="s">
        <v>215</v>
      </c>
      <c r="F54" s="54">
        <v>8</v>
      </c>
      <c r="G54" s="55">
        <v>270</v>
      </c>
      <c r="H54" s="55">
        <f t="shared" si="1"/>
        <v>2160</v>
      </c>
      <c r="I54" s="56"/>
      <c r="J54" s="53" t="s">
        <v>216</v>
      </c>
      <c r="K54" s="57" t="s">
        <v>170</v>
      </c>
      <c r="L54" s="54"/>
      <c r="M54" s="58">
        <v>44881</v>
      </c>
      <c r="N54" s="52"/>
      <c r="O54" s="54"/>
      <c r="P54" s="58">
        <v>44895</v>
      </c>
      <c r="Q54" s="60">
        <v>44895</v>
      </c>
    </row>
    <row r="55" spans="2:17" s="61" customFormat="1" ht="19.7" customHeight="1">
      <c r="B55" s="52">
        <v>6</v>
      </c>
      <c r="C55" s="52" t="s">
        <v>167</v>
      </c>
      <c r="D55" s="52" t="s">
        <v>167</v>
      </c>
      <c r="E55" s="62" t="s">
        <v>217</v>
      </c>
      <c r="F55" s="54">
        <v>2</v>
      </c>
      <c r="G55" s="55">
        <v>924</v>
      </c>
      <c r="H55" s="55">
        <f t="shared" si="1"/>
        <v>1848</v>
      </c>
      <c r="I55" s="56"/>
      <c r="J55" s="53" t="s">
        <v>218</v>
      </c>
      <c r="K55" s="57" t="s">
        <v>170</v>
      </c>
      <c r="L55" s="54"/>
      <c r="M55" s="58">
        <v>44881</v>
      </c>
      <c r="N55" s="52"/>
      <c r="O55" s="54"/>
      <c r="P55" s="58">
        <v>44895</v>
      </c>
      <c r="Q55" s="60">
        <v>44895</v>
      </c>
    </row>
    <row r="56" spans="2:17" s="61" customFormat="1" ht="19.7" customHeight="1">
      <c r="B56" s="52">
        <v>6</v>
      </c>
      <c r="C56" s="52" t="s">
        <v>219</v>
      </c>
      <c r="D56" s="52" t="s">
        <v>167</v>
      </c>
      <c r="E56" s="62" t="s">
        <v>220</v>
      </c>
      <c r="F56" s="54">
        <v>14</v>
      </c>
      <c r="G56" s="55">
        <v>80</v>
      </c>
      <c r="H56" s="55">
        <f t="shared" si="1"/>
        <v>1120</v>
      </c>
      <c r="I56" s="56"/>
      <c r="J56" s="53" t="s">
        <v>221</v>
      </c>
      <c r="K56" s="57" t="s">
        <v>170</v>
      </c>
      <c r="L56" s="54"/>
      <c r="M56" s="58">
        <v>44881</v>
      </c>
      <c r="N56" s="52"/>
      <c r="O56" s="54"/>
      <c r="P56" s="58">
        <v>44895</v>
      </c>
      <c r="Q56" s="60">
        <v>44895</v>
      </c>
    </row>
    <row r="57" spans="2:17" s="61" customFormat="1" ht="19.7" customHeight="1">
      <c r="B57" s="52">
        <v>6</v>
      </c>
      <c r="C57" s="52" t="s">
        <v>219</v>
      </c>
      <c r="D57" s="52" t="s">
        <v>167</v>
      </c>
      <c r="E57" s="62" t="s">
        <v>222</v>
      </c>
      <c r="F57" s="54">
        <v>16</v>
      </c>
      <c r="G57" s="55">
        <v>108</v>
      </c>
      <c r="H57" s="55">
        <f t="shared" si="1"/>
        <v>1728</v>
      </c>
      <c r="I57" s="56"/>
      <c r="J57" s="53" t="s">
        <v>223</v>
      </c>
      <c r="K57" s="57" t="s">
        <v>170</v>
      </c>
      <c r="L57" s="54"/>
      <c r="M57" s="58">
        <v>44881</v>
      </c>
      <c r="N57" s="52"/>
      <c r="O57" s="54"/>
      <c r="P57" s="58">
        <v>44895</v>
      </c>
      <c r="Q57" s="60">
        <v>44895</v>
      </c>
    </row>
    <row r="58" spans="2:17" s="61" customFormat="1" ht="19.7" customHeight="1">
      <c r="B58" s="52">
        <v>6</v>
      </c>
      <c r="C58" s="52" t="s">
        <v>219</v>
      </c>
      <c r="D58" s="52" t="s">
        <v>167</v>
      </c>
      <c r="E58" s="62" t="s">
        <v>224</v>
      </c>
      <c r="F58" s="54">
        <v>2</v>
      </c>
      <c r="G58" s="55">
        <v>42</v>
      </c>
      <c r="H58" s="55">
        <f t="shared" si="1"/>
        <v>84</v>
      </c>
      <c r="I58" s="56"/>
      <c r="J58" s="53" t="s">
        <v>225</v>
      </c>
      <c r="K58" s="57" t="s">
        <v>170</v>
      </c>
      <c r="L58" s="54"/>
      <c r="M58" s="58">
        <v>44881</v>
      </c>
      <c r="N58" s="52"/>
      <c r="O58" s="54"/>
      <c r="P58" s="58">
        <v>44895</v>
      </c>
      <c r="Q58" s="60">
        <v>44895</v>
      </c>
    </row>
    <row r="59" spans="2:17" s="61" customFormat="1" ht="19.7" customHeight="1">
      <c r="B59" s="52">
        <v>6</v>
      </c>
      <c r="C59" s="52" t="s">
        <v>219</v>
      </c>
      <c r="D59" s="52" t="s">
        <v>167</v>
      </c>
      <c r="E59" s="62" t="s">
        <v>226</v>
      </c>
      <c r="F59" s="54">
        <v>4</v>
      </c>
      <c r="G59" s="55">
        <v>150</v>
      </c>
      <c r="H59" s="55">
        <f>F59*G59</f>
        <v>600</v>
      </c>
      <c r="I59" s="56"/>
      <c r="J59" s="53" t="s">
        <v>227</v>
      </c>
      <c r="K59" s="57" t="s">
        <v>170</v>
      </c>
      <c r="L59" s="54"/>
      <c r="M59" s="58">
        <v>44881</v>
      </c>
      <c r="N59" s="52"/>
      <c r="O59" s="54"/>
      <c r="P59" s="58">
        <v>44895</v>
      </c>
      <c r="Q59" s="60">
        <v>44895</v>
      </c>
    </row>
    <row r="60" spans="2:17" s="61" customFormat="1" ht="19.7" customHeight="1">
      <c r="B60" s="52">
        <v>6</v>
      </c>
      <c r="C60" s="52" t="s">
        <v>167</v>
      </c>
      <c r="D60" s="52" t="s">
        <v>167</v>
      </c>
      <c r="E60" s="62" t="s">
        <v>228</v>
      </c>
      <c r="F60" s="54">
        <v>2</v>
      </c>
      <c r="G60" s="55">
        <v>4239</v>
      </c>
      <c r="H60" s="55">
        <f t="shared" si="1"/>
        <v>8478</v>
      </c>
      <c r="I60" s="56"/>
      <c r="J60" s="53" t="s">
        <v>229</v>
      </c>
      <c r="K60" s="57" t="s">
        <v>170</v>
      </c>
      <c r="L60" s="54"/>
      <c r="M60" s="58">
        <v>44881</v>
      </c>
      <c r="N60" s="52"/>
      <c r="O60" s="54"/>
      <c r="P60" s="58">
        <v>44895</v>
      </c>
      <c r="Q60" s="60">
        <v>44895</v>
      </c>
    </row>
    <row r="61" spans="2:17" s="8" customFormat="1" ht="19.7" customHeight="1">
      <c r="B61" s="65">
        <v>6</v>
      </c>
      <c r="C61" s="65" t="s">
        <v>167</v>
      </c>
      <c r="D61" s="65" t="s">
        <v>167</v>
      </c>
      <c r="E61" s="66" t="s">
        <v>230</v>
      </c>
      <c r="F61" s="67">
        <v>0</v>
      </c>
      <c r="G61" s="51">
        <v>0</v>
      </c>
      <c r="H61" s="51">
        <f>F61*G61</f>
        <v>0</v>
      </c>
      <c r="I61" s="22"/>
      <c r="J61" s="26" t="s">
        <v>231</v>
      </c>
      <c r="K61" s="67" t="s">
        <v>191</v>
      </c>
      <c r="L61" s="18"/>
      <c r="M61" s="30"/>
      <c r="N61" s="17"/>
      <c r="O61" s="18"/>
      <c r="P61" s="30"/>
      <c r="Q61" s="23"/>
    </row>
    <row r="62" spans="2:17" s="61" customFormat="1" ht="19.7" customHeight="1">
      <c r="B62" s="52">
        <v>7</v>
      </c>
      <c r="C62" s="52" t="s">
        <v>167</v>
      </c>
      <c r="D62" s="52" t="s">
        <v>167</v>
      </c>
      <c r="E62" s="62" t="s">
        <v>232</v>
      </c>
      <c r="F62" s="54">
        <v>2</v>
      </c>
      <c r="G62" s="55">
        <v>250</v>
      </c>
      <c r="H62" s="55">
        <f t="shared" si="1"/>
        <v>500</v>
      </c>
      <c r="I62" s="56"/>
      <c r="J62" s="53" t="s">
        <v>233</v>
      </c>
      <c r="K62" s="57" t="s">
        <v>170</v>
      </c>
      <c r="L62" s="54"/>
      <c r="M62" s="58">
        <v>44881</v>
      </c>
      <c r="N62" s="52"/>
      <c r="O62" s="54"/>
      <c r="P62" s="58">
        <v>44895</v>
      </c>
      <c r="Q62" s="60">
        <v>44895</v>
      </c>
    </row>
    <row r="63" spans="2:17" s="61" customFormat="1" ht="19.7" customHeight="1">
      <c r="B63" s="52">
        <v>7</v>
      </c>
      <c r="C63" s="52" t="s">
        <v>167</v>
      </c>
      <c r="D63" s="52" t="s">
        <v>167</v>
      </c>
      <c r="E63" s="62" t="s">
        <v>234</v>
      </c>
      <c r="F63" s="54">
        <v>10</v>
      </c>
      <c r="G63" s="55">
        <v>31</v>
      </c>
      <c r="H63" s="55">
        <f t="shared" si="1"/>
        <v>310</v>
      </c>
      <c r="I63" s="56"/>
      <c r="J63" s="53" t="s">
        <v>235</v>
      </c>
      <c r="K63" s="57" t="s">
        <v>170</v>
      </c>
      <c r="L63" s="54"/>
      <c r="M63" s="58">
        <v>44881</v>
      </c>
      <c r="N63" s="52"/>
      <c r="O63" s="54"/>
      <c r="P63" s="58">
        <v>44895</v>
      </c>
      <c r="Q63" s="60">
        <v>44895</v>
      </c>
    </row>
    <row r="64" spans="2:17" s="61" customFormat="1" ht="19.7" customHeight="1">
      <c r="B64" s="52">
        <v>7</v>
      </c>
      <c r="C64" s="52" t="s">
        <v>167</v>
      </c>
      <c r="D64" s="52" t="s">
        <v>167</v>
      </c>
      <c r="E64" s="62" t="s">
        <v>236</v>
      </c>
      <c r="F64" s="54">
        <v>2</v>
      </c>
      <c r="G64" s="55">
        <v>950</v>
      </c>
      <c r="H64" s="55">
        <f t="shared" si="1"/>
        <v>1900</v>
      </c>
      <c r="I64" s="56"/>
      <c r="J64" s="53" t="s">
        <v>237</v>
      </c>
      <c r="K64" s="57" t="s">
        <v>170</v>
      </c>
      <c r="L64" s="54"/>
      <c r="M64" s="58">
        <v>44881</v>
      </c>
      <c r="N64" s="52"/>
      <c r="O64" s="54"/>
      <c r="P64" s="58">
        <v>44895</v>
      </c>
      <c r="Q64" s="60">
        <v>44895</v>
      </c>
    </row>
    <row r="65" spans="2:17" s="61" customFormat="1" ht="19.7" customHeight="1">
      <c r="B65" s="52">
        <v>7</v>
      </c>
      <c r="C65" s="52" t="s">
        <v>238</v>
      </c>
      <c r="D65" s="52" t="s">
        <v>167</v>
      </c>
      <c r="E65" s="62" t="s">
        <v>239</v>
      </c>
      <c r="F65" s="54">
        <v>2</v>
      </c>
      <c r="G65" s="55">
        <v>421</v>
      </c>
      <c r="H65" s="55">
        <f t="shared" si="1"/>
        <v>842</v>
      </c>
      <c r="I65" s="56"/>
      <c r="J65" s="53" t="s">
        <v>240</v>
      </c>
      <c r="K65" s="57" t="s">
        <v>170</v>
      </c>
      <c r="L65" s="54"/>
      <c r="M65" s="58">
        <v>44881</v>
      </c>
      <c r="N65" s="52"/>
      <c r="O65" s="54"/>
      <c r="P65" s="58">
        <v>44895</v>
      </c>
      <c r="Q65" s="60">
        <v>44895</v>
      </c>
    </row>
    <row r="66" spans="2:17" s="61" customFormat="1" ht="19.7" customHeight="1">
      <c r="B66" s="52">
        <v>7</v>
      </c>
      <c r="C66" s="52" t="s">
        <v>167</v>
      </c>
      <c r="D66" s="52" t="s">
        <v>167</v>
      </c>
      <c r="E66" s="62" t="s">
        <v>241</v>
      </c>
      <c r="F66" s="54">
        <v>2</v>
      </c>
      <c r="G66" s="55">
        <v>140</v>
      </c>
      <c r="H66" s="55">
        <f t="shared" si="1"/>
        <v>280</v>
      </c>
      <c r="I66" s="56"/>
      <c r="J66" s="53" t="s">
        <v>242</v>
      </c>
      <c r="K66" s="57" t="s">
        <v>170</v>
      </c>
      <c r="L66" s="54"/>
      <c r="M66" s="58">
        <v>44881</v>
      </c>
      <c r="N66" s="52"/>
      <c r="O66" s="54"/>
      <c r="P66" s="58">
        <v>44895</v>
      </c>
      <c r="Q66" s="60">
        <v>44895</v>
      </c>
    </row>
    <row r="67" spans="2:17" s="61" customFormat="1" ht="19.7" customHeight="1">
      <c r="B67" s="52">
        <v>7</v>
      </c>
      <c r="C67" s="52" t="s">
        <v>167</v>
      </c>
      <c r="D67" s="52" t="s">
        <v>167</v>
      </c>
      <c r="E67" s="62" t="s">
        <v>243</v>
      </c>
      <c r="F67" s="54">
        <v>2</v>
      </c>
      <c r="G67" s="55">
        <v>2320</v>
      </c>
      <c r="H67" s="55">
        <f t="shared" si="1"/>
        <v>4640</v>
      </c>
      <c r="I67" s="56"/>
      <c r="J67" s="53" t="s">
        <v>244</v>
      </c>
      <c r="K67" s="57" t="s">
        <v>170</v>
      </c>
      <c r="L67" s="54"/>
      <c r="M67" s="58">
        <v>44881</v>
      </c>
      <c r="N67" s="52"/>
      <c r="O67" s="54"/>
      <c r="P67" s="58">
        <v>44895</v>
      </c>
      <c r="Q67" s="60">
        <v>44895</v>
      </c>
    </row>
    <row r="68" spans="2:17" s="61" customFormat="1" ht="19.7" customHeight="1">
      <c r="B68" s="52">
        <v>7</v>
      </c>
      <c r="C68" s="52" t="s">
        <v>167</v>
      </c>
      <c r="D68" s="52" t="s">
        <v>167</v>
      </c>
      <c r="E68" s="62" t="s">
        <v>245</v>
      </c>
      <c r="F68" s="54">
        <v>2</v>
      </c>
      <c r="G68" s="55">
        <v>340</v>
      </c>
      <c r="H68" s="55">
        <f t="shared" si="1"/>
        <v>680</v>
      </c>
      <c r="I68" s="56"/>
      <c r="J68" s="53" t="s">
        <v>246</v>
      </c>
      <c r="K68" s="57" t="s">
        <v>170</v>
      </c>
      <c r="L68" s="54"/>
      <c r="M68" s="58">
        <v>44881</v>
      </c>
      <c r="N68" s="52"/>
      <c r="O68" s="54"/>
      <c r="P68" s="58">
        <v>44895</v>
      </c>
      <c r="Q68" s="60">
        <v>44895</v>
      </c>
    </row>
    <row r="69" spans="2:17" s="61" customFormat="1" ht="19.7" customHeight="1">
      <c r="B69" s="52">
        <v>7</v>
      </c>
      <c r="C69" s="52" t="s">
        <v>167</v>
      </c>
      <c r="D69" s="52" t="s">
        <v>167</v>
      </c>
      <c r="E69" s="62" t="s">
        <v>247</v>
      </c>
      <c r="F69" s="54">
        <v>10</v>
      </c>
      <c r="G69" s="55">
        <v>38</v>
      </c>
      <c r="H69" s="55">
        <f t="shared" si="1"/>
        <v>380</v>
      </c>
      <c r="I69" s="56"/>
      <c r="J69" s="53" t="s">
        <v>235</v>
      </c>
      <c r="K69" s="57" t="s">
        <v>170</v>
      </c>
      <c r="L69" s="54"/>
      <c r="M69" s="58">
        <v>44881</v>
      </c>
      <c r="N69" s="52"/>
      <c r="O69" s="54"/>
      <c r="P69" s="58">
        <v>44895</v>
      </c>
      <c r="Q69" s="60">
        <v>44895</v>
      </c>
    </row>
    <row r="70" spans="2:17" s="61" customFormat="1" ht="19.7" customHeight="1">
      <c r="B70" s="52">
        <v>7</v>
      </c>
      <c r="C70" s="52" t="s">
        <v>167</v>
      </c>
      <c r="D70" s="52" t="s">
        <v>167</v>
      </c>
      <c r="E70" s="62" t="s">
        <v>248</v>
      </c>
      <c r="F70" s="54">
        <v>2</v>
      </c>
      <c r="G70" s="55">
        <v>4231</v>
      </c>
      <c r="H70" s="55">
        <f t="shared" si="1"/>
        <v>8462</v>
      </c>
      <c r="I70" s="56"/>
      <c r="J70" s="53" t="s">
        <v>249</v>
      </c>
      <c r="K70" s="57" t="s">
        <v>170</v>
      </c>
      <c r="L70" s="54"/>
      <c r="M70" s="58">
        <v>44881</v>
      </c>
      <c r="N70" s="52"/>
      <c r="O70" s="54"/>
      <c r="P70" s="58">
        <v>44895</v>
      </c>
      <c r="Q70" s="60">
        <v>44895</v>
      </c>
    </row>
    <row r="71" spans="2:17" s="61" customFormat="1" ht="19.7" customHeight="1">
      <c r="B71" s="52">
        <v>7</v>
      </c>
      <c r="C71" s="52" t="s">
        <v>167</v>
      </c>
      <c r="D71" s="52" t="s">
        <v>167</v>
      </c>
      <c r="E71" s="62" t="s">
        <v>250</v>
      </c>
      <c r="F71" s="54">
        <v>2</v>
      </c>
      <c r="G71" s="55">
        <v>4162</v>
      </c>
      <c r="H71" s="55">
        <f t="shared" si="1"/>
        <v>8324</v>
      </c>
      <c r="I71" s="56"/>
      <c r="J71" s="53" t="s">
        <v>251</v>
      </c>
      <c r="K71" s="57" t="s">
        <v>170</v>
      </c>
      <c r="L71" s="54"/>
      <c r="M71" s="58">
        <v>44881</v>
      </c>
      <c r="N71" s="52"/>
      <c r="O71" s="54"/>
      <c r="P71" s="58">
        <v>44895</v>
      </c>
      <c r="Q71" s="60">
        <v>44895</v>
      </c>
    </row>
    <row r="72" spans="2:17" s="61" customFormat="1" ht="19.7" customHeight="1">
      <c r="B72" s="52">
        <v>7</v>
      </c>
      <c r="C72" s="52" t="s">
        <v>167</v>
      </c>
      <c r="D72" s="52" t="s">
        <v>167</v>
      </c>
      <c r="E72" s="62" t="s">
        <v>252</v>
      </c>
      <c r="F72" s="54">
        <v>2</v>
      </c>
      <c r="G72" s="55">
        <v>8223</v>
      </c>
      <c r="H72" s="55">
        <f t="shared" si="1"/>
        <v>16446</v>
      </c>
      <c r="I72" s="56"/>
      <c r="J72" s="53" t="s">
        <v>253</v>
      </c>
      <c r="K72" s="57" t="s">
        <v>170</v>
      </c>
      <c r="L72" s="54"/>
      <c r="M72" s="58">
        <v>44881</v>
      </c>
      <c r="N72" s="52"/>
      <c r="O72" s="54"/>
      <c r="P72" s="58">
        <v>44895</v>
      </c>
      <c r="Q72" s="60">
        <v>44895</v>
      </c>
    </row>
    <row r="73" spans="2:17" s="61" customFormat="1" ht="19.7" customHeight="1">
      <c r="B73" s="52">
        <v>7</v>
      </c>
      <c r="C73" s="52" t="s">
        <v>167</v>
      </c>
      <c r="D73" s="52" t="s">
        <v>167</v>
      </c>
      <c r="E73" s="62" t="s">
        <v>254</v>
      </c>
      <c r="F73" s="54">
        <v>2</v>
      </c>
      <c r="G73" s="55">
        <v>7561</v>
      </c>
      <c r="H73" s="55">
        <f t="shared" si="1"/>
        <v>15122</v>
      </c>
      <c r="I73" s="56"/>
      <c r="J73" s="53" t="s">
        <v>255</v>
      </c>
      <c r="K73" s="57" t="s">
        <v>170</v>
      </c>
      <c r="L73" s="54"/>
      <c r="M73" s="58">
        <v>44881</v>
      </c>
      <c r="N73" s="52"/>
      <c r="O73" s="54"/>
      <c r="P73" s="58">
        <v>44895</v>
      </c>
      <c r="Q73" s="60">
        <v>44895</v>
      </c>
    </row>
    <row r="74" spans="2:17" s="61" customFormat="1" ht="19.7" customHeight="1">
      <c r="B74" s="52">
        <v>7</v>
      </c>
      <c r="C74" s="52" t="s">
        <v>167</v>
      </c>
      <c r="D74" s="52" t="s">
        <v>167</v>
      </c>
      <c r="E74" s="62" t="s">
        <v>256</v>
      </c>
      <c r="F74" s="54">
        <v>2</v>
      </c>
      <c r="G74" s="55">
        <v>1670</v>
      </c>
      <c r="H74" s="55">
        <f t="shared" si="1"/>
        <v>3340</v>
      </c>
      <c r="I74" s="56"/>
      <c r="J74" s="53" t="s">
        <v>257</v>
      </c>
      <c r="K74" s="57" t="s">
        <v>170</v>
      </c>
      <c r="L74" s="54"/>
      <c r="M74" s="58">
        <v>44881</v>
      </c>
      <c r="N74" s="52"/>
      <c r="O74" s="54"/>
      <c r="P74" s="58">
        <v>44895</v>
      </c>
      <c r="Q74" s="60">
        <v>44895</v>
      </c>
    </row>
    <row r="75" spans="2:17" s="8" customFormat="1" ht="19.7" customHeight="1">
      <c r="B75" s="17"/>
      <c r="C75" s="17"/>
      <c r="D75" s="17"/>
      <c r="E75" s="50"/>
      <c r="F75" s="18"/>
      <c r="G75" s="51">
        <v>0</v>
      </c>
      <c r="H75" s="51">
        <f t="shared" si="1"/>
        <v>0</v>
      </c>
      <c r="I75" s="22"/>
      <c r="J75" s="26"/>
      <c r="K75" s="18"/>
      <c r="L75" s="18"/>
      <c r="M75" s="30"/>
      <c r="N75" s="17"/>
      <c r="O75" s="18"/>
      <c r="P75" s="30"/>
      <c r="Q75" s="23"/>
    </row>
    <row r="76" spans="2:17" s="8" customFormat="1" ht="19.7" customHeight="1">
      <c r="B76" s="17">
        <v>6</v>
      </c>
      <c r="C76" s="17" t="s">
        <v>167</v>
      </c>
      <c r="D76" s="17" t="s">
        <v>167</v>
      </c>
      <c r="E76" s="50" t="s">
        <v>258</v>
      </c>
      <c r="F76" s="18">
        <v>2</v>
      </c>
      <c r="G76" s="51">
        <v>17976</v>
      </c>
      <c r="H76" s="51">
        <f t="shared" si="1"/>
        <v>35952</v>
      </c>
      <c r="I76" s="22"/>
      <c r="J76" s="26" t="s">
        <v>259</v>
      </c>
      <c r="K76" s="24" t="s">
        <v>170</v>
      </c>
      <c r="L76" s="18"/>
      <c r="M76" s="30">
        <v>44893</v>
      </c>
      <c r="N76" s="17"/>
      <c r="O76" s="18"/>
      <c r="P76" s="30">
        <v>44897</v>
      </c>
      <c r="Q76" s="23">
        <v>44897</v>
      </c>
    </row>
    <row r="77" spans="2:17" s="8" customFormat="1" ht="19.7" customHeight="1">
      <c r="B77" s="17">
        <v>7</v>
      </c>
      <c r="C77" s="17" t="s">
        <v>66</v>
      </c>
      <c r="D77" s="17" t="s">
        <v>167</v>
      </c>
      <c r="E77" s="50" t="s">
        <v>260</v>
      </c>
      <c r="F77" s="18">
        <v>5</v>
      </c>
      <c r="G77" s="51">
        <v>378</v>
      </c>
      <c r="H77" s="51">
        <f t="shared" si="1"/>
        <v>1890</v>
      </c>
      <c r="I77" s="22"/>
      <c r="J77" s="26" t="s">
        <v>261</v>
      </c>
      <c r="K77" s="24" t="s">
        <v>170</v>
      </c>
      <c r="L77" s="18"/>
      <c r="M77" s="30">
        <v>44893</v>
      </c>
      <c r="N77" s="17"/>
      <c r="O77" s="18"/>
      <c r="P77" s="30">
        <v>44897</v>
      </c>
      <c r="Q77" s="23">
        <v>44897</v>
      </c>
    </row>
    <row r="78" spans="2:17" s="8" customFormat="1" ht="19.7" customHeight="1">
      <c r="B78" s="17"/>
      <c r="C78" s="17"/>
      <c r="D78" s="17"/>
      <c r="E78" s="50"/>
      <c r="F78" s="18"/>
      <c r="G78" s="51">
        <v>0</v>
      </c>
      <c r="H78" s="51">
        <f t="shared" si="1"/>
        <v>0</v>
      </c>
      <c r="I78" s="22"/>
      <c r="J78" s="26"/>
      <c r="K78" s="18"/>
      <c r="L78" s="18"/>
      <c r="M78" s="30"/>
      <c r="N78" s="17"/>
      <c r="O78" s="18"/>
      <c r="P78" s="30"/>
      <c r="Q78" s="23"/>
    </row>
    <row r="79" spans="2:17" s="8" customFormat="1" ht="19.7" customHeight="1">
      <c r="B79" s="17"/>
      <c r="C79" s="17"/>
      <c r="D79" s="17"/>
      <c r="E79" s="50"/>
      <c r="F79" s="18"/>
      <c r="G79" s="51">
        <v>0</v>
      </c>
      <c r="H79" s="51">
        <f t="shared" si="1"/>
        <v>0</v>
      </c>
      <c r="I79" s="22"/>
      <c r="J79" s="26"/>
      <c r="K79" s="18"/>
      <c r="L79" s="18"/>
      <c r="M79" s="30"/>
      <c r="N79" s="17"/>
      <c r="O79" s="18"/>
      <c r="P79" s="30"/>
      <c r="Q79" s="23"/>
    </row>
    <row r="80" spans="2:17" s="8" customFormat="1" ht="19.7" customHeight="1">
      <c r="B80" s="17"/>
      <c r="C80" s="17"/>
      <c r="D80" s="17"/>
      <c r="E80" s="50"/>
      <c r="F80" s="18"/>
      <c r="G80" s="51">
        <v>0</v>
      </c>
      <c r="H80" s="51">
        <f t="shared" si="1"/>
        <v>0</v>
      </c>
      <c r="I80" s="22"/>
      <c r="J80" s="26"/>
      <c r="K80" s="18"/>
      <c r="L80" s="18"/>
      <c r="M80" s="30"/>
      <c r="N80" s="17"/>
      <c r="O80" s="18"/>
      <c r="P80" s="30"/>
      <c r="Q80" s="23"/>
    </row>
    <row r="81" spans="2:17" s="8" customFormat="1" ht="19.7" customHeight="1">
      <c r="B81" s="17"/>
      <c r="C81" s="17"/>
      <c r="D81" s="17"/>
      <c r="E81" s="50"/>
      <c r="F81" s="18"/>
      <c r="G81" s="51">
        <v>0</v>
      </c>
      <c r="H81" s="51">
        <f t="shared" si="1"/>
        <v>0</v>
      </c>
      <c r="I81" s="22"/>
      <c r="J81" s="26"/>
      <c r="K81" s="18"/>
      <c r="L81" s="18"/>
      <c r="M81" s="30"/>
      <c r="N81" s="17"/>
      <c r="O81" s="18"/>
      <c r="P81" s="30"/>
      <c r="Q81" s="23"/>
    </row>
    <row r="82" spans="2:17" s="8" customFormat="1" ht="19.7" customHeight="1">
      <c r="B82" s="17"/>
      <c r="C82" s="17"/>
      <c r="D82" s="17"/>
      <c r="E82" s="50"/>
      <c r="F82" s="18"/>
      <c r="G82" s="51">
        <v>0</v>
      </c>
      <c r="H82" s="51">
        <f t="shared" si="1"/>
        <v>0</v>
      </c>
      <c r="I82" s="22"/>
      <c r="J82" s="26"/>
      <c r="K82" s="18"/>
      <c r="L82" s="18"/>
      <c r="M82" s="30"/>
      <c r="N82" s="17"/>
      <c r="O82" s="18"/>
      <c r="P82" s="30"/>
      <c r="Q82" s="23"/>
    </row>
    <row r="83" spans="2:17" s="8" customFormat="1" ht="19.7" customHeight="1">
      <c r="B83" s="17"/>
      <c r="C83" s="17"/>
      <c r="D83" s="17"/>
      <c r="E83" s="50"/>
      <c r="F83" s="18"/>
      <c r="G83" s="51">
        <v>0</v>
      </c>
      <c r="H83" s="51">
        <f t="shared" ref="H83:H139" si="2">F83*G83</f>
        <v>0</v>
      </c>
      <c r="I83" s="22"/>
      <c r="J83" s="26"/>
      <c r="K83" s="18"/>
      <c r="L83" s="18"/>
      <c r="M83" s="30"/>
      <c r="N83" s="17"/>
      <c r="O83" s="18"/>
      <c r="P83" s="30"/>
      <c r="Q83" s="23"/>
    </row>
    <row r="84" spans="2:17" s="8" customFormat="1" ht="19.7" customHeight="1">
      <c r="B84" s="17"/>
      <c r="C84" s="17"/>
      <c r="D84" s="17"/>
      <c r="E84" s="50"/>
      <c r="F84" s="18"/>
      <c r="G84" s="51">
        <v>0</v>
      </c>
      <c r="H84" s="51">
        <f t="shared" si="2"/>
        <v>0</v>
      </c>
      <c r="I84" s="22"/>
      <c r="J84" s="26"/>
      <c r="K84" s="18"/>
      <c r="L84" s="18"/>
      <c r="M84" s="30"/>
      <c r="N84" s="17"/>
      <c r="O84" s="18"/>
      <c r="P84" s="30"/>
      <c r="Q84" s="23"/>
    </row>
    <row r="85" spans="2:17" s="8" customFormat="1" ht="19.7" customHeight="1">
      <c r="B85" s="17"/>
      <c r="C85" s="17"/>
      <c r="D85" s="17"/>
      <c r="E85" s="50"/>
      <c r="F85" s="18"/>
      <c r="G85" s="51">
        <v>0</v>
      </c>
      <c r="H85" s="51">
        <f t="shared" si="2"/>
        <v>0</v>
      </c>
      <c r="I85" s="22"/>
      <c r="J85" s="26"/>
      <c r="K85" s="18"/>
      <c r="L85" s="18"/>
      <c r="M85" s="30"/>
      <c r="N85" s="17"/>
      <c r="O85" s="18"/>
      <c r="P85" s="30"/>
      <c r="Q85" s="23"/>
    </row>
    <row r="86" spans="2:17">
      <c r="G86" s="10"/>
      <c r="H86" s="10"/>
    </row>
  </sheetData>
  <autoFilter ref="B8:O85" xr:uid="{BEF024E3-4982-4542-826A-D3DF120E54C4}"/>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2095B-728B-4880-A8D2-CBF857ACE6EA}">
  <dimension ref="A1:B5"/>
  <sheetViews>
    <sheetView view="pageBreakPreview" zoomScale="60" zoomScaleNormal="100" workbookViewId="0">
      <selection sqref="A1:IV65536"/>
    </sheetView>
  </sheetViews>
  <sheetFormatPr defaultRowHeight="18.75"/>
  <cols>
    <col min="1" max="1" width="12.125" style="9" bestFit="1" customWidth="1"/>
    <col min="2" max="2" width="32" style="9" bestFit="1" customWidth="1"/>
    <col min="3" max="256" width="9" style="9"/>
    <col min="257" max="257" width="12.125" style="9" bestFit="1" customWidth="1"/>
    <col min="258" max="258" width="32" style="9" bestFit="1" customWidth="1"/>
    <col min="259" max="512" width="9" style="9"/>
    <col min="513" max="513" width="12.125" style="9" bestFit="1" customWidth="1"/>
    <col min="514" max="514" width="32" style="9" bestFit="1" customWidth="1"/>
    <col min="515" max="768" width="9" style="9"/>
    <col min="769" max="769" width="12.125" style="9" bestFit="1" customWidth="1"/>
    <col min="770" max="770" width="32" style="9" bestFit="1" customWidth="1"/>
    <col min="771" max="1024" width="9" style="9"/>
    <col min="1025" max="1025" width="12.125" style="9" bestFit="1" customWidth="1"/>
    <col min="1026" max="1026" width="32" style="9" bestFit="1" customWidth="1"/>
    <col min="1027" max="1280" width="9" style="9"/>
    <col min="1281" max="1281" width="12.125" style="9" bestFit="1" customWidth="1"/>
    <col min="1282" max="1282" width="32" style="9" bestFit="1" customWidth="1"/>
    <col min="1283" max="1536" width="9" style="9"/>
    <col min="1537" max="1537" width="12.125" style="9" bestFit="1" customWidth="1"/>
    <col min="1538" max="1538" width="32" style="9" bestFit="1" customWidth="1"/>
    <col min="1539" max="1792" width="9" style="9"/>
    <col min="1793" max="1793" width="12.125" style="9" bestFit="1" customWidth="1"/>
    <col min="1794" max="1794" width="32" style="9" bestFit="1" customWidth="1"/>
    <col min="1795" max="2048" width="9" style="9"/>
    <col min="2049" max="2049" width="12.125" style="9" bestFit="1" customWidth="1"/>
    <col min="2050" max="2050" width="32" style="9" bestFit="1" customWidth="1"/>
    <col min="2051" max="2304" width="9" style="9"/>
    <col min="2305" max="2305" width="12.125" style="9" bestFit="1" customWidth="1"/>
    <col min="2306" max="2306" width="32" style="9" bestFit="1" customWidth="1"/>
    <col min="2307" max="2560" width="9" style="9"/>
    <col min="2561" max="2561" width="12.125" style="9" bestFit="1" customWidth="1"/>
    <col min="2562" max="2562" width="32" style="9" bestFit="1" customWidth="1"/>
    <col min="2563" max="2816" width="9" style="9"/>
    <col min="2817" max="2817" width="12.125" style="9" bestFit="1" customWidth="1"/>
    <col min="2818" max="2818" width="32" style="9" bestFit="1" customWidth="1"/>
    <col min="2819" max="3072" width="9" style="9"/>
    <col min="3073" max="3073" width="12.125" style="9" bestFit="1" customWidth="1"/>
    <col min="3074" max="3074" width="32" style="9" bestFit="1" customWidth="1"/>
    <col min="3075" max="3328" width="9" style="9"/>
    <col min="3329" max="3329" width="12.125" style="9" bestFit="1" customWidth="1"/>
    <col min="3330" max="3330" width="32" style="9" bestFit="1" customWidth="1"/>
    <col min="3331" max="3584" width="9" style="9"/>
    <col min="3585" max="3585" width="12.125" style="9" bestFit="1" customWidth="1"/>
    <col min="3586" max="3586" width="32" style="9" bestFit="1" customWidth="1"/>
    <col min="3587" max="3840" width="9" style="9"/>
    <col min="3841" max="3841" width="12.125" style="9" bestFit="1" customWidth="1"/>
    <col min="3842" max="3842" width="32" style="9" bestFit="1" customWidth="1"/>
    <col min="3843" max="4096" width="9" style="9"/>
    <col min="4097" max="4097" width="12.125" style="9" bestFit="1" customWidth="1"/>
    <col min="4098" max="4098" width="32" style="9" bestFit="1" customWidth="1"/>
    <col min="4099" max="4352" width="9" style="9"/>
    <col min="4353" max="4353" width="12.125" style="9" bestFit="1" customWidth="1"/>
    <col min="4354" max="4354" width="32" style="9" bestFit="1" customWidth="1"/>
    <col min="4355" max="4608" width="9" style="9"/>
    <col min="4609" max="4609" width="12.125" style="9" bestFit="1" customWidth="1"/>
    <col min="4610" max="4610" width="32" style="9" bestFit="1" customWidth="1"/>
    <col min="4611" max="4864" width="9" style="9"/>
    <col min="4865" max="4865" width="12.125" style="9" bestFit="1" customWidth="1"/>
    <col min="4866" max="4866" width="32" style="9" bestFit="1" customWidth="1"/>
    <col min="4867" max="5120" width="9" style="9"/>
    <col min="5121" max="5121" width="12.125" style="9" bestFit="1" customWidth="1"/>
    <col min="5122" max="5122" width="32" style="9" bestFit="1" customWidth="1"/>
    <col min="5123" max="5376" width="9" style="9"/>
    <col min="5377" max="5377" width="12.125" style="9" bestFit="1" customWidth="1"/>
    <col min="5378" max="5378" width="32" style="9" bestFit="1" customWidth="1"/>
    <col min="5379" max="5632" width="9" style="9"/>
    <col min="5633" max="5633" width="12.125" style="9" bestFit="1" customWidth="1"/>
    <col min="5634" max="5634" width="32" style="9" bestFit="1" customWidth="1"/>
    <col min="5635" max="5888" width="9" style="9"/>
    <col min="5889" max="5889" width="12.125" style="9" bestFit="1" customWidth="1"/>
    <col min="5890" max="5890" width="32" style="9" bestFit="1" customWidth="1"/>
    <col min="5891" max="6144" width="9" style="9"/>
    <col min="6145" max="6145" width="12.125" style="9" bestFit="1" customWidth="1"/>
    <col min="6146" max="6146" width="32" style="9" bestFit="1" customWidth="1"/>
    <col min="6147" max="6400" width="9" style="9"/>
    <col min="6401" max="6401" width="12.125" style="9" bestFit="1" customWidth="1"/>
    <col min="6402" max="6402" width="32" style="9" bestFit="1" customWidth="1"/>
    <col min="6403" max="6656" width="9" style="9"/>
    <col min="6657" max="6657" width="12.125" style="9" bestFit="1" customWidth="1"/>
    <col min="6658" max="6658" width="32" style="9" bestFit="1" customWidth="1"/>
    <col min="6659" max="6912" width="9" style="9"/>
    <col min="6913" max="6913" width="12.125" style="9" bestFit="1" customWidth="1"/>
    <col min="6914" max="6914" width="32" style="9" bestFit="1" customWidth="1"/>
    <col min="6915" max="7168" width="9" style="9"/>
    <col min="7169" max="7169" width="12.125" style="9" bestFit="1" customWidth="1"/>
    <col min="7170" max="7170" width="32" style="9" bestFit="1" customWidth="1"/>
    <col min="7171" max="7424" width="9" style="9"/>
    <col min="7425" max="7425" width="12.125" style="9" bestFit="1" customWidth="1"/>
    <col min="7426" max="7426" width="32" style="9" bestFit="1" customWidth="1"/>
    <col min="7427" max="7680" width="9" style="9"/>
    <col min="7681" max="7681" width="12.125" style="9" bestFit="1" customWidth="1"/>
    <col min="7682" max="7682" width="32" style="9" bestFit="1" customWidth="1"/>
    <col min="7683" max="7936" width="9" style="9"/>
    <col min="7937" max="7937" width="12.125" style="9" bestFit="1" customWidth="1"/>
    <col min="7938" max="7938" width="32" style="9" bestFit="1" customWidth="1"/>
    <col min="7939" max="8192" width="9" style="9"/>
    <col min="8193" max="8193" width="12.125" style="9" bestFit="1" customWidth="1"/>
    <col min="8194" max="8194" width="32" style="9" bestFit="1" customWidth="1"/>
    <col min="8195" max="8448" width="9" style="9"/>
    <col min="8449" max="8449" width="12.125" style="9" bestFit="1" customWidth="1"/>
    <col min="8450" max="8450" width="32" style="9" bestFit="1" customWidth="1"/>
    <col min="8451" max="8704" width="9" style="9"/>
    <col min="8705" max="8705" width="12.125" style="9" bestFit="1" customWidth="1"/>
    <col min="8706" max="8706" width="32" style="9" bestFit="1" customWidth="1"/>
    <col min="8707" max="8960" width="9" style="9"/>
    <col min="8961" max="8961" width="12.125" style="9" bestFit="1" customWidth="1"/>
    <col min="8962" max="8962" width="32" style="9" bestFit="1" customWidth="1"/>
    <col min="8963" max="9216" width="9" style="9"/>
    <col min="9217" max="9217" width="12.125" style="9" bestFit="1" customWidth="1"/>
    <col min="9218" max="9218" width="32" style="9" bestFit="1" customWidth="1"/>
    <col min="9219" max="9472" width="9" style="9"/>
    <col min="9473" max="9473" width="12.125" style="9" bestFit="1" customWidth="1"/>
    <col min="9474" max="9474" width="32" style="9" bestFit="1" customWidth="1"/>
    <col min="9475" max="9728" width="9" style="9"/>
    <col min="9729" max="9729" width="12.125" style="9" bestFit="1" customWidth="1"/>
    <col min="9730" max="9730" width="32" style="9" bestFit="1" customWidth="1"/>
    <col min="9731" max="9984" width="9" style="9"/>
    <col min="9985" max="9985" width="12.125" style="9" bestFit="1" customWidth="1"/>
    <col min="9986" max="9986" width="32" style="9" bestFit="1" customWidth="1"/>
    <col min="9987" max="10240" width="9" style="9"/>
    <col min="10241" max="10241" width="12.125" style="9" bestFit="1" customWidth="1"/>
    <col min="10242" max="10242" width="32" style="9" bestFit="1" customWidth="1"/>
    <col min="10243" max="10496" width="9" style="9"/>
    <col min="10497" max="10497" width="12.125" style="9" bestFit="1" customWidth="1"/>
    <col min="10498" max="10498" width="32" style="9" bestFit="1" customWidth="1"/>
    <col min="10499" max="10752" width="9" style="9"/>
    <col min="10753" max="10753" width="12.125" style="9" bestFit="1" customWidth="1"/>
    <col min="10754" max="10754" width="32" style="9" bestFit="1" customWidth="1"/>
    <col min="10755" max="11008" width="9" style="9"/>
    <col min="11009" max="11009" width="12.125" style="9" bestFit="1" customWidth="1"/>
    <col min="11010" max="11010" width="32" style="9" bestFit="1" customWidth="1"/>
    <col min="11011" max="11264" width="9" style="9"/>
    <col min="11265" max="11265" width="12.125" style="9" bestFit="1" customWidth="1"/>
    <col min="11266" max="11266" width="32" style="9" bestFit="1" customWidth="1"/>
    <col min="11267" max="11520" width="9" style="9"/>
    <col min="11521" max="11521" width="12.125" style="9" bestFit="1" customWidth="1"/>
    <col min="11522" max="11522" width="32" style="9" bestFit="1" customWidth="1"/>
    <col min="11523" max="11776" width="9" style="9"/>
    <col min="11777" max="11777" width="12.125" style="9" bestFit="1" customWidth="1"/>
    <col min="11778" max="11778" width="32" style="9" bestFit="1" customWidth="1"/>
    <col min="11779" max="12032" width="9" style="9"/>
    <col min="12033" max="12033" width="12.125" style="9" bestFit="1" customWidth="1"/>
    <col min="12034" max="12034" width="32" style="9" bestFit="1" customWidth="1"/>
    <col min="12035" max="12288" width="9" style="9"/>
    <col min="12289" max="12289" width="12.125" style="9" bestFit="1" customWidth="1"/>
    <col min="12290" max="12290" width="32" style="9" bestFit="1" customWidth="1"/>
    <col min="12291" max="12544" width="9" style="9"/>
    <col min="12545" max="12545" width="12.125" style="9" bestFit="1" customWidth="1"/>
    <col min="12546" max="12546" width="32" style="9" bestFit="1" customWidth="1"/>
    <col min="12547" max="12800" width="9" style="9"/>
    <col min="12801" max="12801" width="12.125" style="9" bestFit="1" customWidth="1"/>
    <col min="12802" max="12802" width="32" style="9" bestFit="1" customWidth="1"/>
    <col min="12803" max="13056" width="9" style="9"/>
    <col min="13057" max="13057" width="12.125" style="9" bestFit="1" customWidth="1"/>
    <col min="13058" max="13058" width="32" style="9" bestFit="1" customWidth="1"/>
    <col min="13059" max="13312" width="9" style="9"/>
    <col min="13313" max="13313" width="12.125" style="9" bestFit="1" customWidth="1"/>
    <col min="13314" max="13314" width="32" style="9" bestFit="1" customWidth="1"/>
    <col min="13315" max="13568" width="9" style="9"/>
    <col min="13569" max="13569" width="12.125" style="9" bestFit="1" customWidth="1"/>
    <col min="13570" max="13570" width="32" style="9" bestFit="1" customWidth="1"/>
    <col min="13571" max="13824" width="9" style="9"/>
    <col min="13825" max="13825" width="12.125" style="9" bestFit="1" customWidth="1"/>
    <col min="13826" max="13826" width="32" style="9" bestFit="1" customWidth="1"/>
    <col min="13827" max="14080" width="9" style="9"/>
    <col min="14081" max="14081" width="12.125" style="9" bestFit="1" customWidth="1"/>
    <col min="14082" max="14082" width="32" style="9" bestFit="1" customWidth="1"/>
    <col min="14083" max="14336" width="9" style="9"/>
    <col min="14337" max="14337" width="12.125" style="9" bestFit="1" customWidth="1"/>
    <col min="14338" max="14338" width="32" style="9" bestFit="1" customWidth="1"/>
    <col min="14339" max="14592" width="9" style="9"/>
    <col min="14593" max="14593" width="12.125" style="9" bestFit="1" customWidth="1"/>
    <col min="14594" max="14594" width="32" style="9" bestFit="1" customWidth="1"/>
    <col min="14595" max="14848" width="9" style="9"/>
    <col min="14849" max="14849" width="12.125" style="9" bestFit="1" customWidth="1"/>
    <col min="14850" max="14850" width="32" style="9" bestFit="1" customWidth="1"/>
    <col min="14851" max="15104" width="9" style="9"/>
    <col min="15105" max="15105" width="12.125" style="9" bestFit="1" customWidth="1"/>
    <col min="15106" max="15106" width="32" style="9" bestFit="1" customWidth="1"/>
    <col min="15107" max="15360" width="9" style="9"/>
    <col min="15361" max="15361" width="12.125" style="9" bestFit="1" customWidth="1"/>
    <col min="15362" max="15362" width="32" style="9" bestFit="1" customWidth="1"/>
    <col min="15363" max="15616" width="9" style="9"/>
    <col min="15617" max="15617" width="12.125" style="9" bestFit="1" customWidth="1"/>
    <col min="15618" max="15618" width="32" style="9" bestFit="1" customWidth="1"/>
    <col min="15619" max="15872" width="9" style="9"/>
    <col min="15873" max="15873" width="12.125" style="9" bestFit="1" customWidth="1"/>
    <col min="15874" max="15874" width="32" style="9" bestFit="1" customWidth="1"/>
    <col min="15875" max="16128" width="9" style="9"/>
    <col min="16129" max="16129" width="12.125" style="9" bestFit="1" customWidth="1"/>
    <col min="16130" max="16130" width="32" style="9" bestFit="1" customWidth="1"/>
    <col min="16131" max="16384" width="9" style="9"/>
  </cols>
  <sheetData>
    <row r="1" spans="1:2">
      <c r="A1" s="73" t="s">
        <v>0</v>
      </c>
      <c r="B1" s="2" t="s">
        <v>123</v>
      </c>
    </row>
    <row r="2" spans="1:2">
      <c r="A2" s="73" t="s">
        <v>3</v>
      </c>
      <c r="B2" s="13" t="s">
        <v>124</v>
      </c>
    </row>
    <row r="3" spans="1:2">
      <c r="A3" s="73" t="s">
        <v>5</v>
      </c>
      <c r="B3" s="13">
        <v>199335</v>
      </c>
    </row>
    <row r="4" spans="1:2">
      <c r="A4" s="73" t="s">
        <v>6</v>
      </c>
      <c r="B4" s="16">
        <v>44915</v>
      </c>
    </row>
    <row r="5" spans="1:2">
      <c r="A5" s="73" t="s">
        <v>7</v>
      </c>
      <c r="B5" s="16"/>
    </row>
  </sheetData>
  <phoneticPr fontId="3"/>
  <printOptions horizontalCentered="1" verticalCentered="1"/>
  <pageMargins left="0.70866141732283472" right="0.70866141732283472" top="0.74803149606299213" bottom="0.74803149606299213" header="0.31496062992125984" footer="0.31496062992125984"/>
  <pageSetup paperSize="9" scale="30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6248-87E6-446C-BB0F-9C69ED61942C}">
  <dimension ref="A2:T29"/>
  <sheetViews>
    <sheetView zoomScale="78" zoomScaleNormal="78" workbookViewId="0">
      <pane xSplit="13" ySplit="9" topLeftCell="P10" activePane="bottomRight" state="frozen"/>
      <selection pane="topRight" activeCell="K1" sqref="K1"/>
      <selection pane="bottomLeft" activeCell="A9" sqref="A9"/>
      <selection pane="bottomRight" activeCell="H16" sqref="H16"/>
    </sheetView>
  </sheetViews>
  <sheetFormatPr defaultRowHeight="18.75"/>
  <cols>
    <col min="1" max="1" width="7" style="9" customWidth="1"/>
    <col min="2" max="2" width="4.875" style="9" customWidth="1"/>
    <col min="3" max="3" width="7.25" style="9" customWidth="1"/>
    <col min="4" max="4" width="16.5" style="9" customWidth="1"/>
    <col min="5" max="5" width="18.125" style="8" customWidth="1"/>
    <col min="6" max="6" width="14.375" style="9" bestFit="1" customWidth="1"/>
    <col min="7" max="7" width="13.125" style="9" bestFit="1" customWidth="1"/>
    <col min="8" max="8" width="47" style="9" customWidth="1"/>
    <col min="9" max="9" width="6.125" style="8" customWidth="1"/>
    <col min="10" max="11" width="9.875" style="9" bestFit="1" customWidth="1"/>
    <col min="12" max="12" width="5.875" style="10" customWidth="1"/>
    <col min="13" max="13" width="49" style="9" customWidth="1"/>
    <col min="14" max="14" width="28.375" style="9" customWidth="1"/>
    <col min="15" max="15" width="20.125" style="8" customWidth="1"/>
    <col min="16" max="16" width="15.375" style="48" customWidth="1"/>
    <col min="17" max="17" width="6.375" style="9" customWidth="1"/>
    <col min="18" max="18" width="16.625" style="10" customWidth="1"/>
    <col min="19" max="19" width="17.875" style="49" customWidth="1"/>
    <col min="20" max="20" width="15.625" style="11" customWidth="1"/>
    <col min="21" max="256" width="9" style="9"/>
    <col min="257" max="257" width="7" style="9" customWidth="1"/>
    <col min="258" max="258" width="4.875" style="9" customWidth="1"/>
    <col min="259" max="259" width="7.25" style="9" customWidth="1"/>
    <col min="260" max="260" width="16.5" style="9" customWidth="1"/>
    <col min="261" max="261" width="18.125" style="9" customWidth="1"/>
    <col min="262" max="262" width="14.375" style="9" bestFit="1" customWidth="1"/>
    <col min="263" max="263" width="13.125" style="9" bestFit="1" customWidth="1"/>
    <col min="264" max="264" width="47" style="9" customWidth="1"/>
    <col min="265" max="265" width="6.125" style="9" customWidth="1"/>
    <col min="266" max="267" width="9.875" style="9" bestFit="1" customWidth="1"/>
    <col min="268" max="268" width="5.875" style="9" customWidth="1"/>
    <col min="269" max="269" width="49" style="9" customWidth="1"/>
    <col min="270" max="270" width="28.375" style="9" customWidth="1"/>
    <col min="271" max="271" width="20.125" style="9" customWidth="1"/>
    <col min="272" max="272" width="15.375" style="9" customWidth="1"/>
    <col min="273" max="273" width="6.375" style="9" customWidth="1"/>
    <col min="274" max="274" width="16.625" style="9" customWidth="1"/>
    <col min="275" max="275" width="17.875" style="9" customWidth="1"/>
    <col min="276" max="276" width="15.625" style="9" customWidth="1"/>
    <col min="277" max="512" width="9" style="9"/>
    <col min="513" max="513" width="7" style="9" customWidth="1"/>
    <col min="514" max="514" width="4.875" style="9" customWidth="1"/>
    <col min="515" max="515" width="7.25" style="9" customWidth="1"/>
    <col min="516" max="516" width="16.5" style="9" customWidth="1"/>
    <col min="517" max="517" width="18.125" style="9" customWidth="1"/>
    <col min="518" max="518" width="14.375" style="9" bestFit="1" customWidth="1"/>
    <col min="519" max="519" width="13.125" style="9" bestFit="1" customWidth="1"/>
    <col min="520" max="520" width="47" style="9" customWidth="1"/>
    <col min="521" max="521" width="6.125" style="9" customWidth="1"/>
    <col min="522" max="523" width="9.875" style="9" bestFit="1" customWidth="1"/>
    <col min="524" max="524" width="5.875" style="9" customWidth="1"/>
    <col min="525" max="525" width="49" style="9" customWidth="1"/>
    <col min="526" max="526" width="28.375" style="9" customWidth="1"/>
    <col min="527" max="527" width="20.125" style="9" customWidth="1"/>
    <col min="528" max="528" width="15.375" style="9" customWidth="1"/>
    <col min="529" max="529" width="6.375" style="9" customWidth="1"/>
    <col min="530" max="530" width="16.625" style="9" customWidth="1"/>
    <col min="531" max="531" width="17.875" style="9" customWidth="1"/>
    <col min="532" max="532" width="15.625" style="9" customWidth="1"/>
    <col min="533" max="768" width="9" style="9"/>
    <col min="769" max="769" width="7" style="9" customWidth="1"/>
    <col min="770" max="770" width="4.875" style="9" customWidth="1"/>
    <col min="771" max="771" width="7.25" style="9" customWidth="1"/>
    <col min="772" max="772" width="16.5" style="9" customWidth="1"/>
    <col min="773" max="773" width="18.125" style="9" customWidth="1"/>
    <col min="774" max="774" width="14.375" style="9" bestFit="1" customWidth="1"/>
    <col min="775" max="775" width="13.125" style="9" bestFit="1" customWidth="1"/>
    <col min="776" max="776" width="47" style="9" customWidth="1"/>
    <col min="777" max="777" width="6.125" style="9" customWidth="1"/>
    <col min="778" max="779" width="9.875" style="9" bestFit="1" customWidth="1"/>
    <col min="780" max="780" width="5.875" style="9" customWidth="1"/>
    <col min="781" max="781" width="49" style="9" customWidth="1"/>
    <col min="782" max="782" width="28.375" style="9" customWidth="1"/>
    <col min="783" max="783" width="20.125" style="9" customWidth="1"/>
    <col min="784" max="784" width="15.375" style="9" customWidth="1"/>
    <col min="785" max="785" width="6.375" style="9" customWidth="1"/>
    <col min="786" max="786" width="16.625" style="9" customWidth="1"/>
    <col min="787" max="787" width="17.875" style="9" customWidth="1"/>
    <col min="788" max="788" width="15.625" style="9" customWidth="1"/>
    <col min="789" max="1024" width="9" style="9"/>
    <col min="1025" max="1025" width="7" style="9" customWidth="1"/>
    <col min="1026" max="1026" width="4.875" style="9" customWidth="1"/>
    <col min="1027" max="1027" width="7.25" style="9" customWidth="1"/>
    <col min="1028" max="1028" width="16.5" style="9" customWidth="1"/>
    <col min="1029" max="1029" width="18.125" style="9" customWidth="1"/>
    <col min="1030" max="1030" width="14.375" style="9" bestFit="1" customWidth="1"/>
    <col min="1031" max="1031" width="13.125" style="9" bestFit="1" customWidth="1"/>
    <col min="1032" max="1032" width="47" style="9" customWidth="1"/>
    <col min="1033" max="1033" width="6.125" style="9" customWidth="1"/>
    <col min="1034" max="1035" width="9.875" style="9" bestFit="1" customWidth="1"/>
    <col min="1036" max="1036" width="5.875" style="9" customWidth="1"/>
    <col min="1037" max="1037" width="49" style="9" customWidth="1"/>
    <col min="1038" max="1038" width="28.375" style="9" customWidth="1"/>
    <col min="1039" max="1039" width="20.125" style="9" customWidth="1"/>
    <col min="1040" max="1040" width="15.375" style="9" customWidth="1"/>
    <col min="1041" max="1041" width="6.375" style="9" customWidth="1"/>
    <col min="1042" max="1042" width="16.625" style="9" customWidth="1"/>
    <col min="1043" max="1043" width="17.875" style="9" customWidth="1"/>
    <col min="1044" max="1044" width="15.625" style="9" customWidth="1"/>
    <col min="1045" max="1280" width="9" style="9"/>
    <col min="1281" max="1281" width="7" style="9" customWidth="1"/>
    <col min="1282" max="1282" width="4.875" style="9" customWidth="1"/>
    <col min="1283" max="1283" width="7.25" style="9" customWidth="1"/>
    <col min="1284" max="1284" width="16.5" style="9" customWidth="1"/>
    <col min="1285" max="1285" width="18.125" style="9" customWidth="1"/>
    <col min="1286" max="1286" width="14.375" style="9" bestFit="1" customWidth="1"/>
    <col min="1287" max="1287" width="13.125" style="9" bestFit="1" customWidth="1"/>
    <col min="1288" max="1288" width="47" style="9" customWidth="1"/>
    <col min="1289" max="1289" width="6.125" style="9" customWidth="1"/>
    <col min="1290" max="1291" width="9.875" style="9" bestFit="1" customWidth="1"/>
    <col min="1292" max="1292" width="5.875" style="9" customWidth="1"/>
    <col min="1293" max="1293" width="49" style="9" customWidth="1"/>
    <col min="1294" max="1294" width="28.375" style="9" customWidth="1"/>
    <col min="1295" max="1295" width="20.125" style="9" customWidth="1"/>
    <col min="1296" max="1296" width="15.375" style="9" customWidth="1"/>
    <col min="1297" max="1297" width="6.375" style="9" customWidth="1"/>
    <col min="1298" max="1298" width="16.625" style="9" customWidth="1"/>
    <col min="1299" max="1299" width="17.875" style="9" customWidth="1"/>
    <col min="1300" max="1300" width="15.625" style="9" customWidth="1"/>
    <col min="1301" max="1536" width="9" style="9"/>
    <col min="1537" max="1537" width="7" style="9" customWidth="1"/>
    <col min="1538" max="1538" width="4.875" style="9" customWidth="1"/>
    <col min="1539" max="1539" width="7.25" style="9" customWidth="1"/>
    <col min="1540" max="1540" width="16.5" style="9" customWidth="1"/>
    <col min="1541" max="1541" width="18.125" style="9" customWidth="1"/>
    <col min="1542" max="1542" width="14.375" style="9" bestFit="1" customWidth="1"/>
    <col min="1543" max="1543" width="13.125" style="9" bestFit="1" customWidth="1"/>
    <col min="1544" max="1544" width="47" style="9" customWidth="1"/>
    <col min="1545" max="1545" width="6.125" style="9" customWidth="1"/>
    <col min="1546" max="1547" width="9.875" style="9" bestFit="1" customWidth="1"/>
    <col min="1548" max="1548" width="5.875" style="9" customWidth="1"/>
    <col min="1549" max="1549" width="49" style="9" customWidth="1"/>
    <col min="1550" max="1550" width="28.375" style="9" customWidth="1"/>
    <col min="1551" max="1551" width="20.125" style="9" customWidth="1"/>
    <col min="1552" max="1552" width="15.375" style="9" customWidth="1"/>
    <col min="1553" max="1553" width="6.375" style="9" customWidth="1"/>
    <col min="1554" max="1554" width="16.625" style="9" customWidth="1"/>
    <col min="1555" max="1555" width="17.875" style="9" customWidth="1"/>
    <col min="1556" max="1556" width="15.625" style="9" customWidth="1"/>
    <col min="1557" max="1792" width="9" style="9"/>
    <col min="1793" max="1793" width="7" style="9" customWidth="1"/>
    <col min="1794" max="1794" width="4.875" style="9" customWidth="1"/>
    <col min="1795" max="1795" width="7.25" style="9" customWidth="1"/>
    <col min="1796" max="1796" width="16.5" style="9" customWidth="1"/>
    <col min="1797" max="1797" width="18.125" style="9" customWidth="1"/>
    <col min="1798" max="1798" width="14.375" style="9" bestFit="1" customWidth="1"/>
    <col min="1799" max="1799" width="13.125" style="9" bestFit="1" customWidth="1"/>
    <col min="1800" max="1800" width="47" style="9" customWidth="1"/>
    <col min="1801" max="1801" width="6.125" style="9" customWidth="1"/>
    <col min="1802" max="1803" width="9.875" style="9" bestFit="1" customWidth="1"/>
    <col min="1804" max="1804" width="5.875" style="9" customWidth="1"/>
    <col min="1805" max="1805" width="49" style="9" customWidth="1"/>
    <col min="1806" max="1806" width="28.375" style="9" customWidth="1"/>
    <col min="1807" max="1807" width="20.125" style="9" customWidth="1"/>
    <col min="1808" max="1808" width="15.375" style="9" customWidth="1"/>
    <col min="1809" max="1809" width="6.375" style="9" customWidth="1"/>
    <col min="1810" max="1810" width="16.625" style="9" customWidth="1"/>
    <col min="1811" max="1811" width="17.875" style="9" customWidth="1"/>
    <col min="1812" max="1812" width="15.625" style="9" customWidth="1"/>
    <col min="1813" max="2048" width="9" style="9"/>
    <col min="2049" max="2049" width="7" style="9" customWidth="1"/>
    <col min="2050" max="2050" width="4.875" style="9" customWidth="1"/>
    <col min="2051" max="2051" width="7.25" style="9" customWidth="1"/>
    <col min="2052" max="2052" width="16.5" style="9" customWidth="1"/>
    <col min="2053" max="2053" width="18.125" style="9" customWidth="1"/>
    <col min="2054" max="2054" width="14.375" style="9" bestFit="1" customWidth="1"/>
    <col min="2055" max="2055" width="13.125" style="9" bestFit="1" customWidth="1"/>
    <col min="2056" max="2056" width="47" style="9" customWidth="1"/>
    <col min="2057" max="2057" width="6.125" style="9" customWidth="1"/>
    <col min="2058" max="2059" width="9.875" style="9" bestFit="1" customWidth="1"/>
    <col min="2060" max="2060" width="5.875" style="9" customWidth="1"/>
    <col min="2061" max="2061" width="49" style="9" customWidth="1"/>
    <col min="2062" max="2062" width="28.375" style="9" customWidth="1"/>
    <col min="2063" max="2063" width="20.125" style="9" customWidth="1"/>
    <col min="2064" max="2064" width="15.375" style="9" customWidth="1"/>
    <col min="2065" max="2065" width="6.375" style="9" customWidth="1"/>
    <col min="2066" max="2066" width="16.625" style="9" customWidth="1"/>
    <col min="2067" max="2067" width="17.875" style="9" customWidth="1"/>
    <col min="2068" max="2068" width="15.625" style="9" customWidth="1"/>
    <col min="2069" max="2304" width="9" style="9"/>
    <col min="2305" max="2305" width="7" style="9" customWidth="1"/>
    <col min="2306" max="2306" width="4.875" style="9" customWidth="1"/>
    <col min="2307" max="2307" width="7.25" style="9" customWidth="1"/>
    <col min="2308" max="2308" width="16.5" style="9" customWidth="1"/>
    <col min="2309" max="2309" width="18.125" style="9" customWidth="1"/>
    <col min="2310" max="2310" width="14.375" style="9" bestFit="1" customWidth="1"/>
    <col min="2311" max="2311" width="13.125" style="9" bestFit="1" customWidth="1"/>
    <col min="2312" max="2312" width="47" style="9" customWidth="1"/>
    <col min="2313" max="2313" width="6.125" style="9" customWidth="1"/>
    <col min="2314" max="2315" width="9.875" style="9" bestFit="1" customWidth="1"/>
    <col min="2316" max="2316" width="5.875" style="9" customWidth="1"/>
    <col min="2317" max="2317" width="49" style="9" customWidth="1"/>
    <col min="2318" max="2318" width="28.375" style="9" customWidth="1"/>
    <col min="2319" max="2319" width="20.125" style="9" customWidth="1"/>
    <col min="2320" max="2320" width="15.375" style="9" customWidth="1"/>
    <col min="2321" max="2321" width="6.375" style="9" customWidth="1"/>
    <col min="2322" max="2322" width="16.625" style="9" customWidth="1"/>
    <col min="2323" max="2323" width="17.875" style="9" customWidth="1"/>
    <col min="2324" max="2324" width="15.625" style="9" customWidth="1"/>
    <col min="2325" max="2560" width="9" style="9"/>
    <col min="2561" max="2561" width="7" style="9" customWidth="1"/>
    <col min="2562" max="2562" width="4.875" style="9" customWidth="1"/>
    <col min="2563" max="2563" width="7.25" style="9" customWidth="1"/>
    <col min="2564" max="2564" width="16.5" style="9" customWidth="1"/>
    <col min="2565" max="2565" width="18.125" style="9" customWidth="1"/>
    <col min="2566" max="2566" width="14.375" style="9" bestFit="1" customWidth="1"/>
    <col min="2567" max="2567" width="13.125" style="9" bestFit="1" customWidth="1"/>
    <col min="2568" max="2568" width="47" style="9" customWidth="1"/>
    <col min="2569" max="2569" width="6.125" style="9" customWidth="1"/>
    <col min="2570" max="2571" width="9.875" style="9" bestFit="1" customWidth="1"/>
    <col min="2572" max="2572" width="5.875" style="9" customWidth="1"/>
    <col min="2573" max="2573" width="49" style="9" customWidth="1"/>
    <col min="2574" max="2574" width="28.375" style="9" customWidth="1"/>
    <col min="2575" max="2575" width="20.125" style="9" customWidth="1"/>
    <col min="2576" max="2576" width="15.375" style="9" customWidth="1"/>
    <col min="2577" max="2577" width="6.375" style="9" customWidth="1"/>
    <col min="2578" max="2578" width="16.625" style="9" customWidth="1"/>
    <col min="2579" max="2579" width="17.875" style="9" customWidth="1"/>
    <col min="2580" max="2580" width="15.625" style="9" customWidth="1"/>
    <col min="2581" max="2816" width="9" style="9"/>
    <col min="2817" max="2817" width="7" style="9" customWidth="1"/>
    <col min="2818" max="2818" width="4.875" style="9" customWidth="1"/>
    <col min="2819" max="2819" width="7.25" style="9" customWidth="1"/>
    <col min="2820" max="2820" width="16.5" style="9" customWidth="1"/>
    <col min="2821" max="2821" width="18.125" style="9" customWidth="1"/>
    <col min="2822" max="2822" width="14.375" style="9" bestFit="1" customWidth="1"/>
    <col min="2823" max="2823" width="13.125" style="9" bestFit="1" customWidth="1"/>
    <col min="2824" max="2824" width="47" style="9" customWidth="1"/>
    <col min="2825" max="2825" width="6.125" style="9" customWidth="1"/>
    <col min="2826" max="2827" width="9.875" style="9" bestFit="1" customWidth="1"/>
    <col min="2828" max="2828" width="5.875" style="9" customWidth="1"/>
    <col min="2829" max="2829" width="49" style="9" customWidth="1"/>
    <col min="2830" max="2830" width="28.375" style="9" customWidth="1"/>
    <col min="2831" max="2831" width="20.125" style="9" customWidth="1"/>
    <col min="2832" max="2832" width="15.375" style="9" customWidth="1"/>
    <col min="2833" max="2833" width="6.375" style="9" customWidth="1"/>
    <col min="2834" max="2834" width="16.625" style="9" customWidth="1"/>
    <col min="2835" max="2835" width="17.875" style="9" customWidth="1"/>
    <col min="2836" max="2836" width="15.625" style="9" customWidth="1"/>
    <col min="2837" max="3072" width="9" style="9"/>
    <col min="3073" max="3073" width="7" style="9" customWidth="1"/>
    <col min="3074" max="3074" width="4.875" style="9" customWidth="1"/>
    <col min="3075" max="3075" width="7.25" style="9" customWidth="1"/>
    <col min="3076" max="3076" width="16.5" style="9" customWidth="1"/>
    <col min="3077" max="3077" width="18.125" style="9" customWidth="1"/>
    <col min="3078" max="3078" width="14.375" style="9" bestFit="1" customWidth="1"/>
    <col min="3079" max="3079" width="13.125" style="9" bestFit="1" customWidth="1"/>
    <col min="3080" max="3080" width="47" style="9" customWidth="1"/>
    <col min="3081" max="3081" width="6.125" style="9" customWidth="1"/>
    <col min="3082" max="3083" width="9.875" style="9" bestFit="1" customWidth="1"/>
    <col min="3084" max="3084" width="5.875" style="9" customWidth="1"/>
    <col min="3085" max="3085" width="49" style="9" customWidth="1"/>
    <col min="3086" max="3086" width="28.375" style="9" customWidth="1"/>
    <col min="3087" max="3087" width="20.125" style="9" customWidth="1"/>
    <col min="3088" max="3088" width="15.375" style="9" customWidth="1"/>
    <col min="3089" max="3089" width="6.375" style="9" customWidth="1"/>
    <col min="3090" max="3090" width="16.625" style="9" customWidth="1"/>
    <col min="3091" max="3091" width="17.875" style="9" customWidth="1"/>
    <col min="3092" max="3092" width="15.625" style="9" customWidth="1"/>
    <col min="3093" max="3328" width="9" style="9"/>
    <col min="3329" max="3329" width="7" style="9" customWidth="1"/>
    <col min="3330" max="3330" width="4.875" style="9" customWidth="1"/>
    <col min="3331" max="3331" width="7.25" style="9" customWidth="1"/>
    <col min="3332" max="3332" width="16.5" style="9" customWidth="1"/>
    <col min="3333" max="3333" width="18.125" style="9" customWidth="1"/>
    <col min="3334" max="3334" width="14.375" style="9" bestFit="1" customWidth="1"/>
    <col min="3335" max="3335" width="13.125" style="9" bestFit="1" customWidth="1"/>
    <col min="3336" max="3336" width="47" style="9" customWidth="1"/>
    <col min="3337" max="3337" width="6.125" style="9" customWidth="1"/>
    <col min="3338" max="3339" width="9.875" style="9" bestFit="1" customWidth="1"/>
    <col min="3340" max="3340" width="5.875" style="9" customWidth="1"/>
    <col min="3341" max="3341" width="49" style="9" customWidth="1"/>
    <col min="3342" max="3342" width="28.375" style="9" customWidth="1"/>
    <col min="3343" max="3343" width="20.125" style="9" customWidth="1"/>
    <col min="3344" max="3344" width="15.375" style="9" customWidth="1"/>
    <col min="3345" max="3345" width="6.375" style="9" customWidth="1"/>
    <col min="3346" max="3346" width="16.625" style="9" customWidth="1"/>
    <col min="3347" max="3347" width="17.875" style="9" customWidth="1"/>
    <col min="3348" max="3348" width="15.625" style="9" customWidth="1"/>
    <col min="3349" max="3584" width="9" style="9"/>
    <col min="3585" max="3585" width="7" style="9" customWidth="1"/>
    <col min="3586" max="3586" width="4.875" style="9" customWidth="1"/>
    <col min="3587" max="3587" width="7.25" style="9" customWidth="1"/>
    <col min="3588" max="3588" width="16.5" style="9" customWidth="1"/>
    <col min="3589" max="3589" width="18.125" style="9" customWidth="1"/>
    <col min="3590" max="3590" width="14.375" style="9" bestFit="1" customWidth="1"/>
    <col min="3591" max="3591" width="13.125" style="9" bestFit="1" customWidth="1"/>
    <col min="3592" max="3592" width="47" style="9" customWidth="1"/>
    <col min="3593" max="3593" width="6.125" style="9" customWidth="1"/>
    <col min="3594" max="3595" width="9.875" style="9" bestFit="1" customWidth="1"/>
    <col min="3596" max="3596" width="5.875" style="9" customWidth="1"/>
    <col min="3597" max="3597" width="49" style="9" customWidth="1"/>
    <col min="3598" max="3598" width="28.375" style="9" customWidth="1"/>
    <col min="3599" max="3599" width="20.125" style="9" customWidth="1"/>
    <col min="3600" max="3600" width="15.375" style="9" customWidth="1"/>
    <col min="3601" max="3601" width="6.375" style="9" customWidth="1"/>
    <col min="3602" max="3602" width="16.625" style="9" customWidth="1"/>
    <col min="3603" max="3603" width="17.875" style="9" customWidth="1"/>
    <col min="3604" max="3604" width="15.625" style="9" customWidth="1"/>
    <col min="3605" max="3840" width="9" style="9"/>
    <col min="3841" max="3841" width="7" style="9" customWidth="1"/>
    <col min="3842" max="3842" width="4.875" style="9" customWidth="1"/>
    <col min="3843" max="3843" width="7.25" style="9" customWidth="1"/>
    <col min="3844" max="3844" width="16.5" style="9" customWidth="1"/>
    <col min="3845" max="3845" width="18.125" style="9" customWidth="1"/>
    <col min="3846" max="3846" width="14.375" style="9" bestFit="1" customWidth="1"/>
    <col min="3847" max="3847" width="13.125" style="9" bestFit="1" customWidth="1"/>
    <col min="3848" max="3848" width="47" style="9" customWidth="1"/>
    <col min="3849" max="3849" width="6.125" style="9" customWidth="1"/>
    <col min="3850" max="3851" width="9.875" style="9" bestFit="1" customWidth="1"/>
    <col min="3852" max="3852" width="5.875" style="9" customWidth="1"/>
    <col min="3853" max="3853" width="49" style="9" customWidth="1"/>
    <col min="3854" max="3854" width="28.375" style="9" customWidth="1"/>
    <col min="3855" max="3855" width="20.125" style="9" customWidth="1"/>
    <col min="3856" max="3856" width="15.375" style="9" customWidth="1"/>
    <col min="3857" max="3857" width="6.375" style="9" customWidth="1"/>
    <col min="3858" max="3858" width="16.625" style="9" customWidth="1"/>
    <col min="3859" max="3859" width="17.875" style="9" customWidth="1"/>
    <col min="3860" max="3860" width="15.625" style="9" customWidth="1"/>
    <col min="3861" max="4096" width="9" style="9"/>
    <col min="4097" max="4097" width="7" style="9" customWidth="1"/>
    <col min="4098" max="4098" width="4.875" style="9" customWidth="1"/>
    <col min="4099" max="4099" width="7.25" style="9" customWidth="1"/>
    <col min="4100" max="4100" width="16.5" style="9" customWidth="1"/>
    <col min="4101" max="4101" width="18.125" style="9" customWidth="1"/>
    <col min="4102" max="4102" width="14.375" style="9" bestFit="1" customWidth="1"/>
    <col min="4103" max="4103" width="13.125" style="9" bestFit="1" customWidth="1"/>
    <col min="4104" max="4104" width="47" style="9" customWidth="1"/>
    <col min="4105" max="4105" width="6.125" style="9" customWidth="1"/>
    <col min="4106" max="4107" width="9.875" style="9" bestFit="1" customWidth="1"/>
    <col min="4108" max="4108" width="5.875" style="9" customWidth="1"/>
    <col min="4109" max="4109" width="49" style="9" customWidth="1"/>
    <col min="4110" max="4110" width="28.375" style="9" customWidth="1"/>
    <col min="4111" max="4111" width="20.125" style="9" customWidth="1"/>
    <col min="4112" max="4112" width="15.375" style="9" customWidth="1"/>
    <col min="4113" max="4113" width="6.375" style="9" customWidth="1"/>
    <col min="4114" max="4114" width="16.625" style="9" customWidth="1"/>
    <col min="4115" max="4115" width="17.875" style="9" customWidth="1"/>
    <col min="4116" max="4116" width="15.625" style="9" customWidth="1"/>
    <col min="4117" max="4352" width="9" style="9"/>
    <col min="4353" max="4353" width="7" style="9" customWidth="1"/>
    <col min="4354" max="4354" width="4.875" style="9" customWidth="1"/>
    <col min="4355" max="4355" width="7.25" style="9" customWidth="1"/>
    <col min="4356" max="4356" width="16.5" style="9" customWidth="1"/>
    <col min="4357" max="4357" width="18.125" style="9" customWidth="1"/>
    <col min="4358" max="4358" width="14.375" style="9" bestFit="1" customWidth="1"/>
    <col min="4359" max="4359" width="13.125" style="9" bestFit="1" customWidth="1"/>
    <col min="4360" max="4360" width="47" style="9" customWidth="1"/>
    <col min="4361" max="4361" width="6.125" style="9" customWidth="1"/>
    <col min="4362" max="4363" width="9.875" style="9" bestFit="1" customWidth="1"/>
    <col min="4364" max="4364" width="5.875" style="9" customWidth="1"/>
    <col min="4365" max="4365" width="49" style="9" customWidth="1"/>
    <col min="4366" max="4366" width="28.375" style="9" customWidth="1"/>
    <col min="4367" max="4367" width="20.125" style="9" customWidth="1"/>
    <col min="4368" max="4368" width="15.375" style="9" customWidth="1"/>
    <col min="4369" max="4369" width="6.375" style="9" customWidth="1"/>
    <col min="4370" max="4370" width="16.625" style="9" customWidth="1"/>
    <col min="4371" max="4371" width="17.875" style="9" customWidth="1"/>
    <col min="4372" max="4372" width="15.625" style="9" customWidth="1"/>
    <col min="4373" max="4608" width="9" style="9"/>
    <col min="4609" max="4609" width="7" style="9" customWidth="1"/>
    <col min="4610" max="4610" width="4.875" style="9" customWidth="1"/>
    <col min="4611" max="4611" width="7.25" style="9" customWidth="1"/>
    <col min="4612" max="4612" width="16.5" style="9" customWidth="1"/>
    <col min="4613" max="4613" width="18.125" style="9" customWidth="1"/>
    <col min="4614" max="4614" width="14.375" style="9" bestFit="1" customWidth="1"/>
    <col min="4615" max="4615" width="13.125" style="9" bestFit="1" customWidth="1"/>
    <col min="4616" max="4616" width="47" style="9" customWidth="1"/>
    <col min="4617" max="4617" width="6.125" style="9" customWidth="1"/>
    <col min="4618" max="4619" width="9.875" style="9" bestFit="1" customWidth="1"/>
    <col min="4620" max="4620" width="5.875" style="9" customWidth="1"/>
    <col min="4621" max="4621" width="49" style="9" customWidth="1"/>
    <col min="4622" max="4622" width="28.375" style="9" customWidth="1"/>
    <col min="4623" max="4623" width="20.125" style="9" customWidth="1"/>
    <col min="4624" max="4624" width="15.375" style="9" customWidth="1"/>
    <col min="4625" max="4625" width="6.375" style="9" customWidth="1"/>
    <col min="4626" max="4626" width="16.625" style="9" customWidth="1"/>
    <col min="4627" max="4627" width="17.875" style="9" customWidth="1"/>
    <col min="4628" max="4628" width="15.625" style="9" customWidth="1"/>
    <col min="4629" max="4864" width="9" style="9"/>
    <col min="4865" max="4865" width="7" style="9" customWidth="1"/>
    <col min="4866" max="4866" width="4.875" style="9" customWidth="1"/>
    <col min="4867" max="4867" width="7.25" style="9" customWidth="1"/>
    <col min="4868" max="4868" width="16.5" style="9" customWidth="1"/>
    <col min="4869" max="4869" width="18.125" style="9" customWidth="1"/>
    <col min="4870" max="4870" width="14.375" style="9" bestFit="1" customWidth="1"/>
    <col min="4871" max="4871" width="13.125" style="9" bestFit="1" customWidth="1"/>
    <col min="4872" max="4872" width="47" style="9" customWidth="1"/>
    <col min="4873" max="4873" width="6.125" style="9" customWidth="1"/>
    <col min="4874" max="4875" width="9.875" style="9" bestFit="1" customWidth="1"/>
    <col min="4876" max="4876" width="5.875" style="9" customWidth="1"/>
    <col min="4877" max="4877" width="49" style="9" customWidth="1"/>
    <col min="4878" max="4878" width="28.375" style="9" customWidth="1"/>
    <col min="4879" max="4879" width="20.125" style="9" customWidth="1"/>
    <col min="4880" max="4880" width="15.375" style="9" customWidth="1"/>
    <col min="4881" max="4881" width="6.375" style="9" customWidth="1"/>
    <col min="4882" max="4882" width="16.625" style="9" customWidth="1"/>
    <col min="4883" max="4883" width="17.875" style="9" customWidth="1"/>
    <col min="4884" max="4884" width="15.625" style="9" customWidth="1"/>
    <col min="4885" max="5120" width="9" style="9"/>
    <col min="5121" max="5121" width="7" style="9" customWidth="1"/>
    <col min="5122" max="5122" width="4.875" style="9" customWidth="1"/>
    <col min="5123" max="5123" width="7.25" style="9" customWidth="1"/>
    <col min="5124" max="5124" width="16.5" style="9" customWidth="1"/>
    <col min="5125" max="5125" width="18.125" style="9" customWidth="1"/>
    <col min="5126" max="5126" width="14.375" style="9" bestFit="1" customWidth="1"/>
    <col min="5127" max="5127" width="13.125" style="9" bestFit="1" customWidth="1"/>
    <col min="5128" max="5128" width="47" style="9" customWidth="1"/>
    <col min="5129" max="5129" width="6.125" style="9" customWidth="1"/>
    <col min="5130" max="5131" width="9.875" style="9" bestFit="1" customWidth="1"/>
    <col min="5132" max="5132" width="5.875" style="9" customWidth="1"/>
    <col min="5133" max="5133" width="49" style="9" customWidth="1"/>
    <col min="5134" max="5134" width="28.375" style="9" customWidth="1"/>
    <col min="5135" max="5135" width="20.125" style="9" customWidth="1"/>
    <col min="5136" max="5136" width="15.375" style="9" customWidth="1"/>
    <col min="5137" max="5137" width="6.375" style="9" customWidth="1"/>
    <col min="5138" max="5138" width="16.625" style="9" customWidth="1"/>
    <col min="5139" max="5139" width="17.875" style="9" customWidth="1"/>
    <col min="5140" max="5140" width="15.625" style="9" customWidth="1"/>
    <col min="5141" max="5376" width="9" style="9"/>
    <col min="5377" max="5377" width="7" style="9" customWidth="1"/>
    <col min="5378" max="5378" width="4.875" style="9" customWidth="1"/>
    <col min="5379" max="5379" width="7.25" style="9" customWidth="1"/>
    <col min="5380" max="5380" width="16.5" style="9" customWidth="1"/>
    <col min="5381" max="5381" width="18.125" style="9" customWidth="1"/>
    <col min="5382" max="5382" width="14.375" style="9" bestFit="1" customWidth="1"/>
    <col min="5383" max="5383" width="13.125" style="9" bestFit="1" customWidth="1"/>
    <col min="5384" max="5384" width="47" style="9" customWidth="1"/>
    <col min="5385" max="5385" width="6.125" style="9" customWidth="1"/>
    <col min="5386" max="5387" width="9.875" style="9" bestFit="1" customWidth="1"/>
    <col min="5388" max="5388" width="5.875" style="9" customWidth="1"/>
    <col min="5389" max="5389" width="49" style="9" customWidth="1"/>
    <col min="5390" max="5390" width="28.375" style="9" customWidth="1"/>
    <col min="5391" max="5391" width="20.125" style="9" customWidth="1"/>
    <col min="5392" max="5392" width="15.375" style="9" customWidth="1"/>
    <col min="5393" max="5393" width="6.375" style="9" customWidth="1"/>
    <col min="5394" max="5394" width="16.625" style="9" customWidth="1"/>
    <col min="5395" max="5395" width="17.875" style="9" customWidth="1"/>
    <col min="5396" max="5396" width="15.625" style="9" customWidth="1"/>
    <col min="5397" max="5632" width="9" style="9"/>
    <col min="5633" max="5633" width="7" style="9" customWidth="1"/>
    <col min="5634" max="5634" width="4.875" style="9" customWidth="1"/>
    <col min="5635" max="5635" width="7.25" style="9" customWidth="1"/>
    <col min="5636" max="5636" width="16.5" style="9" customWidth="1"/>
    <col min="5637" max="5637" width="18.125" style="9" customWidth="1"/>
    <col min="5638" max="5638" width="14.375" style="9" bestFit="1" customWidth="1"/>
    <col min="5639" max="5639" width="13.125" style="9" bestFit="1" customWidth="1"/>
    <col min="5640" max="5640" width="47" style="9" customWidth="1"/>
    <col min="5641" max="5641" width="6.125" style="9" customWidth="1"/>
    <col min="5642" max="5643" width="9.875" style="9" bestFit="1" customWidth="1"/>
    <col min="5644" max="5644" width="5.875" style="9" customWidth="1"/>
    <col min="5645" max="5645" width="49" style="9" customWidth="1"/>
    <col min="5646" max="5646" width="28.375" style="9" customWidth="1"/>
    <col min="5647" max="5647" width="20.125" style="9" customWidth="1"/>
    <col min="5648" max="5648" width="15.375" style="9" customWidth="1"/>
    <col min="5649" max="5649" width="6.375" style="9" customWidth="1"/>
    <col min="5650" max="5650" width="16.625" style="9" customWidth="1"/>
    <col min="5651" max="5651" width="17.875" style="9" customWidth="1"/>
    <col min="5652" max="5652" width="15.625" style="9" customWidth="1"/>
    <col min="5653" max="5888" width="9" style="9"/>
    <col min="5889" max="5889" width="7" style="9" customWidth="1"/>
    <col min="5890" max="5890" width="4.875" style="9" customWidth="1"/>
    <col min="5891" max="5891" width="7.25" style="9" customWidth="1"/>
    <col min="5892" max="5892" width="16.5" style="9" customWidth="1"/>
    <col min="5893" max="5893" width="18.125" style="9" customWidth="1"/>
    <col min="5894" max="5894" width="14.375" style="9" bestFit="1" customWidth="1"/>
    <col min="5895" max="5895" width="13.125" style="9" bestFit="1" customWidth="1"/>
    <col min="5896" max="5896" width="47" style="9" customWidth="1"/>
    <col min="5897" max="5897" width="6.125" style="9" customWidth="1"/>
    <col min="5898" max="5899" width="9.875" style="9" bestFit="1" customWidth="1"/>
    <col min="5900" max="5900" width="5.875" style="9" customWidth="1"/>
    <col min="5901" max="5901" width="49" style="9" customWidth="1"/>
    <col min="5902" max="5902" width="28.375" style="9" customWidth="1"/>
    <col min="5903" max="5903" width="20.125" style="9" customWidth="1"/>
    <col min="5904" max="5904" width="15.375" style="9" customWidth="1"/>
    <col min="5905" max="5905" width="6.375" style="9" customWidth="1"/>
    <col min="5906" max="5906" width="16.625" style="9" customWidth="1"/>
    <col min="5907" max="5907" width="17.875" style="9" customWidth="1"/>
    <col min="5908" max="5908" width="15.625" style="9" customWidth="1"/>
    <col min="5909" max="6144" width="9" style="9"/>
    <col min="6145" max="6145" width="7" style="9" customWidth="1"/>
    <col min="6146" max="6146" width="4.875" style="9" customWidth="1"/>
    <col min="6147" max="6147" width="7.25" style="9" customWidth="1"/>
    <col min="6148" max="6148" width="16.5" style="9" customWidth="1"/>
    <col min="6149" max="6149" width="18.125" style="9" customWidth="1"/>
    <col min="6150" max="6150" width="14.375" style="9" bestFit="1" customWidth="1"/>
    <col min="6151" max="6151" width="13.125" style="9" bestFit="1" customWidth="1"/>
    <col min="6152" max="6152" width="47" style="9" customWidth="1"/>
    <col min="6153" max="6153" width="6.125" style="9" customWidth="1"/>
    <col min="6154" max="6155" width="9.875" style="9" bestFit="1" customWidth="1"/>
    <col min="6156" max="6156" width="5.875" style="9" customWidth="1"/>
    <col min="6157" max="6157" width="49" style="9" customWidth="1"/>
    <col min="6158" max="6158" width="28.375" style="9" customWidth="1"/>
    <col min="6159" max="6159" width="20.125" style="9" customWidth="1"/>
    <col min="6160" max="6160" width="15.375" style="9" customWidth="1"/>
    <col min="6161" max="6161" width="6.375" style="9" customWidth="1"/>
    <col min="6162" max="6162" width="16.625" style="9" customWidth="1"/>
    <col min="6163" max="6163" width="17.875" style="9" customWidth="1"/>
    <col min="6164" max="6164" width="15.625" style="9" customWidth="1"/>
    <col min="6165" max="6400" width="9" style="9"/>
    <col min="6401" max="6401" width="7" style="9" customWidth="1"/>
    <col min="6402" max="6402" width="4.875" style="9" customWidth="1"/>
    <col min="6403" max="6403" width="7.25" style="9" customWidth="1"/>
    <col min="6404" max="6404" width="16.5" style="9" customWidth="1"/>
    <col min="6405" max="6405" width="18.125" style="9" customWidth="1"/>
    <col min="6406" max="6406" width="14.375" style="9" bestFit="1" customWidth="1"/>
    <col min="6407" max="6407" width="13.125" style="9" bestFit="1" customWidth="1"/>
    <col min="6408" max="6408" width="47" style="9" customWidth="1"/>
    <col min="6409" max="6409" width="6.125" style="9" customWidth="1"/>
    <col min="6410" max="6411" width="9.875" style="9" bestFit="1" customWidth="1"/>
    <col min="6412" max="6412" width="5.875" style="9" customWidth="1"/>
    <col min="6413" max="6413" width="49" style="9" customWidth="1"/>
    <col min="6414" max="6414" width="28.375" style="9" customWidth="1"/>
    <col min="6415" max="6415" width="20.125" style="9" customWidth="1"/>
    <col min="6416" max="6416" width="15.375" style="9" customWidth="1"/>
    <col min="6417" max="6417" width="6.375" style="9" customWidth="1"/>
    <col min="6418" max="6418" width="16.625" style="9" customWidth="1"/>
    <col min="6419" max="6419" width="17.875" style="9" customWidth="1"/>
    <col min="6420" max="6420" width="15.625" style="9" customWidth="1"/>
    <col min="6421" max="6656" width="9" style="9"/>
    <col min="6657" max="6657" width="7" style="9" customWidth="1"/>
    <col min="6658" max="6658" width="4.875" style="9" customWidth="1"/>
    <col min="6659" max="6659" width="7.25" style="9" customWidth="1"/>
    <col min="6660" max="6660" width="16.5" style="9" customWidth="1"/>
    <col min="6661" max="6661" width="18.125" style="9" customWidth="1"/>
    <col min="6662" max="6662" width="14.375" style="9" bestFit="1" customWidth="1"/>
    <col min="6663" max="6663" width="13.125" style="9" bestFit="1" customWidth="1"/>
    <col min="6664" max="6664" width="47" style="9" customWidth="1"/>
    <col min="6665" max="6665" width="6.125" style="9" customWidth="1"/>
    <col min="6666" max="6667" width="9.875" style="9" bestFit="1" customWidth="1"/>
    <col min="6668" max="6668" width="5.875" style="9" customWidth="1"/>
    <col min="6669" max="6669" width="49" style="9" customWidth="1"/>
    <col min="6670" max="6670" width="28.375" style="9" customWidth="1"/>
    <col min="6671" max="6671" width="20.125" style="9" customWidth="1"/>
    <col min="6672" max="6672" width="15.375" style="9" customWidth="1"/>
    <col min="6673" max="6673" width="6.375" style="9" customWidth="1"/>
    <col min="6674" max="6674" width="16.625" style="9" customWidth="1"/>
    <col min="6675" max="6675" width="17.875" style="9" customWidth="1"/>
    <col min="6676" max="6676" width="15.625" style="9" customWidth="1"/>
    <col min="6677" max="6912" width="9" style="9"/>
    <col min="6913" max="6913" width="7" style="9" customWidth="1"/>
    <col min="6914" max="6914" width="4.875" style="9" customWidth="1"/>
    <col min="6915" max="6915" width="7.25" style="9" customWidth="1"/>
    <col min="6916" max="6916" width="16.5" style="9" customWidth="1"/>
    <col min="6917" max="6917" width="18.125" style="9" customWidth="1"/>
    <col min="6918" max="6918" width="14.375" style="9" bestFit="1" customWidth="1"/>
    <col min="6919" max="6919" width="13.125" style="9" bestFit="1" customWidth="1"/>
    <col min="6920" max="6920" width="47" style="9" customWidth="1"/>
    <col min="6921" max="6921" width="6.125" style="9" customWidth="1"/>
    <col min="6922" max="6923" width="9.875" style="9" bestFit="1" customWidth="1"/>
    <col min="6924" max="6924" width="5.875" style="9" customWidth="1"/>
    <col min="6925" max="6925" width="49" style="9" customWidth="1"/>
    <col min="6926" max="6926" width="28.375" style="9" customWidth="1"/>
    <col min="6927" max="6927" width="20.125" style="9" customWidth="1"/>
    <col min="6928" max="6928" width="15.375" style="9" customWidth="1"/>
    <col min="6929" max="6929" width="6.375" style="9" customWidth="1"/>
    <col min="6930" max="6930" width="16.625" style="9" customWidth="1"/>
    <col min="6931" max="6931" width="17.875" style="9" customWidth="1"/>
    <col min="6932" max="6932" width="15.625" style="9" customWidth="1"/>
    <col min="6933" max="7168" width="9" style="9"/>
    <col min="7169" max="7169" width="7" style="9" customWidth="1"/>
    <col min="7170" max="7170" width="4.875" style="9" customWidth="1"/>
    <col min="7171" max="7171" width="7.25" style="9" customWidth="1"/>
    <col min="7172" max="7172" width="16.5" style="9" customWidth="1"/>
    <col min="7173" max="7173" width="18.125" style="9" customWidth="1"/>
    <col min="7174" max="7174" width="14.375" style="9" bestFit="1" customWidth="1"/>
    <col min="7175" max="7175" width="13.125" style="9" bestFit="1" customWidth="1"/>
    <col min="7176" max="7176" width="47" style="9" customWidth="1"/>
    <col min="7177" max="7177" width="6.125" style="9" customWidth="1"/>
    <col min="7178" max="7179" width="9.875" style="9" bestFit="1" customWidth="1"/>
    <col min="7180" max="7180" width="5.875" style="9" customWidth="1"/>
    <col min="7181" max="7181" width="49" style="9" customWidth="1"/>
    <col min="7182" max="7182" width="28.375" style="9" customWidth="1"/>
    <col min="7183" max="7183" width="20.125" style="9" customWidth="1"/>
    <col min="7184" max="7184" width="15.375" style="9" customWidth="1"/>
    <col min="7185" max="7185" width="6.375" style="9" customWidth="1"/>
    <col min="7186" max="7186" width="16.625" style="9" customWidth="1"/>
    <col min="7187" max="7187" width="17.875" style="9" customWidth="1"/>
    <col min="7188" max="7188" width="15.625" style="9" customWidth="1"/>
    <col min="7189" max="7424" width="9" style="9"/>
    <col min="7425" max="7425" width="7" style="9" customWidth="1"/>
    <col min="7426" max="7426" width="4.875" style="9" customWidth="1"/>
    <col min="7427" max="7427" width="7.25" style="9" customWidth="1"/>
    <col min="7428" max="7428" width="16.5" style="9" customWidth="1"/>
    <col min="7429" max="7429" width="18.125" style="9" customWidth="1"/>
    <col min="7430" max="7430" width="14.375" style="9" bestFit="1" customWidth="1"/>
    <col min="7431" max="7431" width="13.125" style="9" bestFit="1" customWidth="1"/>
    <col min="7432" max="7432" width="47" style="9" customWidth="1"/>
    <col min="7433" max="7433" width="6.125" style="9" customWidth="1"/>
    <col min="7434" max="7435" width="9.875" style="9" bestFit="1" customWidth="1"/>
    <col min="7436" max="7436" width="5.875" style="9" customWidth="1"/>
    <col min="7437" max="7437" width="49" style="9" customWidth="1"/>
    <col min="7438" max="7438" width="28.375" style="9" customWidth="1"/>
    <col min="7439" max="7439" width="20.125" style="9" customWidth="1"/>
    <col min="7440" max="7440" width="15.375" style="9" customWidth="1"/>
    <col min="7441" max="7441" width="6.375" style="9" customWidth="1"/>
    <col min="7442" max="7442" width="16.625" style="9" customWidth="1"/>
    <col min="7443" max="7443" width="17.875" style="9" customWidth="1"/>
    <col min="7444" max="7444" width="15.625" style="9" customWidth="1"/>
    <col min="7445" max="7680" width="9" style="9"/>
    <col min="7681" max="7681" width="7" style="9" customWidth="1"/>
    <col min="7682" max="7682" width="4.875" style="9" customWidth="1"/>
    <col min="7683" max="7683" width="7.25" style="9" customWidth="1"/>
    <col min="7684" max="7684" width="16.5" style="9" customWidth="1"/>
    <col min="7685" max="7685" width="18.125" style="9" customWidth="1"/>
    <col min="7686" max="7686" width="14.375" style="9" bestFit="1" customWidth="1"/>
    <col min="7687" max="7687" width="13.125" style="9" bestFit="1" customWidth="1"/>
    <col min="7688" max="7688" width="47" style="9" customWidth="1"/>
    <col min="7689" max="7689" width="6.125" style="9" customWidth="1"/>
    <col min="7690" max="7691" width="9.875" style="9" bestFit="1" customWidth="1"/>
    <col min="7692" max="7692" width="5.875" style="9" customWidth="1"/>
    <col min="7693" max="7693" width="49" style="9" customWidth="1"/>
    <col min="7694" max="7694" width="28.375" style="9" customWidth="1"/>
    <col min="7695" max="7695" width="20.125" style="9" customWidth="1"/>
    <col min="7696" max="7696" width="15.375" style="9" customWidth="1"/>
    <col min="7697" max="7697" width="6.375" style="9" customWidth="1"/>
    <col min="7698" max="7698" width="16.625" style="9" customWidth="1"/>
    <col min="7699" max="7699" width="17.875" style="9" customWidth="1"/>
    <col min="7700" max="7700" width="15.625" style="9" customWidth="1"/>
    <col min="7701" max="7936" width="9" style="9"/>
    <col min="7937" max="7937" width="7" style="9" customWidth="1"/>
    <col min="7938" max="7938" width="4.875" style="9" customWidth="1"/>
    <col min="7939" max="7939" width="7.25" style="9" customWidth="1"/>
    <col min="7940" max="7940" width="16.5" style="9" customWidth="1"/>
    <col min="7941" max="7941" width="18.125" style="9" customWidth="1"/>
    <col min="7942" max="7942" width="14.375" style="9" bestFit="1" customWidth="1"/>
    <col min="7943" max="7943" width="13.125" style="9" bestFit="1" customWidth="1"/>
    <col min="7944" max="7944" width="47" style="9" customWidth="1"/>
    <col min="7945" max="7945" width="6.125" style="9" customWidth="1"/>
    <col min="7946" max="7947" width="9.875" style="9" bestFit="1" customWidth="1"/>
    <col min="7948" max="7948" width="5.875" style="9" customWidth="1"/>
    <col min="7949" max="7949" width="49" style="9" customWidth="1"/>
    <col min="7950" max="7950" width="28.375" style="9" customWidth="1"/>
    <col min="7951" max="7951" width="20.125" style="9" customWidth="1"/>
    <col min="7952" max="7952" width="15.375" style="9" customWidth="1"/>
    <col min="7953" max="7953" width="6.375" style="9" customWidth="1"/>
    <col min="7954" max="7954" width="16.625" style="9" customWidth="1"/>
    <col min="7955" max="7955" width="17.875" style="9" customWidth="1"/>
    <col min="7956" max="7956" width="15.625" style="9" customWidth="1"/>
    <col min="7957" max="8192" width="9" style="9"/>
    <col min="8193" max="8193" width="7" style="9" customWidth="1"/>
    <col min="8194" max="8194" width="4.875" style="9" customWidth="1"/>
    <col min="8195" max="8195" width="7.25" style="9" customWidth="1"/>
    <col min="8196" max="8196" width="16.5" style="9" customWidth="1"/>
    <col min="8197" max="8197" width="18.125" style="9" customWidth="1"/>
    <col min="8198" max="8198" width="14.375" style="9" bestFit="1" customWidth="1"/>
    <col min="8199" max="8199" width="13.125" style="9" bestFit="1" customWidth="1"/>
    <col min="8200" max="8200" width="47" style="9" customWidth="1"/>
    <col min="8201" max="8201" width="6.125" style="9" customWidth="1"/>
    <col min="8202" max="8203" width="9.875" style="9" bestFit="1" customWidth="1"/>
    <col min="8204" max="8204" width="5.875" style="9" customWidth="1"/>
    <col min="8205" max="8205" width="49" style="9" customWidth="1"/>
    <col min="8206" max="8206" width="28.375" style="9" customWidth="1"/>
    <col min="8207" max="8207" width="20.125" style="9" customWidth="1"/>
    <col min="8208" max="8208" width="15.375" style="9" customWidth="1"/>
    <col min="8209" max="8209" width="6.375" style="9" customWidth="1"/>
    <col min="8210" max="8210" width="16.625" style="9" customWidth="1"/>
    <col min="8211" max="8211" width="17.875" style="9" customWidth="1"/>
    <col min="8212" max="8212" width="15.625" style="9" customWidth="1"/>
    <col min="8213" max="8448" width="9" style="9"/>
    <col min="8449" max="8449" width="7" style="9" customWidth="1"/>
    <col min="8450" max="8450" width="4.875" style="9" customWidth="1"/>
    <col min="8451" max="8451" width="7.25" style="9" customWidth="1"/>
    <col min="8452" max="8452" width="16.5" style="9" customWidth="1"/>
    <col min="8453" max="8453" width="18.125" style="9" customWidth="1"/>
    <col min="8454" max="8454" width="14.375" style="9" bestFit="1" customWidth="1"/>
    <col min="8455" max="8455" width="13.125" style="9" bestFit="1" customWidth="1"/>
    <col min="8456" max="8456" width="47" style="9" customWidth="1"/>
    <col min="8457" max="8457" width="6.125" style="9" customWidth="1"/>
    <col min="8458" max="8459" width="9.875" style="9" bestFit="1" customWidth="1"/>
    <col min="8460" max="8460" width="5.875" style="9" customWidth="1"/>
    <col min="8461" max="8461" width="49" style="9" customWidth="1"/>
    <col min="8462" max="8462" width="28.375" style="9" customWidth="1"/>
    <col min="8463" max="8463" width="20.125" style="9" customWidth="1"/>
    <col min="8464" max="8464" width="15.375" style="9" customWidth="1"/>
    <col min="8465" max="8465" width="6.375" style="9" customWidth="1"/>
    <col min="8466" max="8466" width="16.625" style="9" customWidth="1"/>
    <col min="8467" max="8467" width="17.875" style="9" customWidth="1"/>
    <col min="8468" max="8468" width="15.625" style="9" customWidth="1"/>
    <col min="8469" max="8704" width="9" style="9"/>
    <col min="8705" max="8705" width="7" style="9" customWidth="1"/>
    <col min="8706" max="8706" width="4.875" style="9" customWidth="1"/>
    <col min="8707" max="8707" width="7.25" style="9" customWidth="1"/>
    <col min="8708" max="8708" width="16.5" style="9" customWidth="1"/>
    <col min="8709" max="8709" width="18.125" style="9" customWidth="1"/>
    <col min="8710" max="8710" width="14.375" style="9" bestFit="1" customWidth="1"/>
    <col min="8711" max="8711" width="13.125" style="9" bestFit="1" customWidth="1"/>
    <col min="8712" max="8712" width="47" style="9" customWidth="1"/>
    <col min="8713" max="8713" width="6.125" style="9" customWidth="1"/>
    <col min="8714" max="8715" width="9.875" style="9" bestFit="1" customWidth="1"/>
    <col min="8716" max="8716" width="5.875" style="9" customWidth="1"/>
    <col min="8717" max="8717" width="49" style="9" customWidth="1"/>
    <col min="8718" max="8718" width="28.375" style="9" customWidth="1"/>
    <col min="8719" max="8719" width="20.125" style="9" customWidth="1"/>
    <col min="8720" max="8720" width="15.375" style="9" customWidth="1"/>
    <col min="8721" max="8721" width="6.375" style="9" customWidth="1"/>
    <col min="8722" max="8722" width="16.625" style="9" customWidth="1"/>
    <col min="8723" max="8723" width="17.875" style="9" customWidth="1"/>
    <col min="8724" max="8724" width="15.625" style="9" customWidth="1"/>
    <col min="8725" max="8960" width="9" style="9"/>
    <col min="8961" max="8961" width="7" style="9" customWidth="1"/>
    <col min="8962" max="8962" width="4.875" style="9" customWidth="1"/>
    <col min="8963" max="8963" width="7.25" style="9" customWidth="1"/>
    <col min="8964" max="8964" width="16.5" style="9" customWidth="1"/>
    <col min="8965" max="8965" width="18.125" style="9" customWidth="1"/>
    <col min="8966" max="8966" width="14.375" style="9" bestFit="1" customWidth="1"/>
    <col min="8967" max="8967" width="13.125" style="9" bestFit="1" customWidth="1"/>
    <col min="8968" max="8968" width="47" style="9" customWidth="1"/>
    <col min="8969" max="8969" width="6.125" style="9" customWidth="1"/>
    <col min="8970" max="8971" width="9.875" style="9" bestFit="1" customWidth="1"/>
    <col min="8972" max="8972" width="5.875" style="9" customWidth="1"/>
    <col min="8973" max="8973" width="49" style="9" customWidth="1"/>
    <col min="8974" max="8974" width="28.375" style="9" customWidth="1"/>
    <col min="8975" max="8975" width="20.125" style="9" customWidth="1"/>
    <col min="8976" max="8976" width="15.375" style="9" customWidth="1"/>
    <col min="8977" max="8977" width="6.375" style="9" customWidth="1"/>
    <col min="8978" max="8978" width="16.625" style="9" customWidth="1"/>
    <col min="8979" max="8979" width="17.875" style="9" customWidth="1"/>
    <col min="8980" max="8980" width="15.625" style="9" customWidth="1"/>
    <col min="8981" max="9216" width="9" style="9"/>
    <col min="9217" max="9217" width="7" style="9" customWidth="1"/>
    <col min="9218" max="9218" width="4.875" style="9" customWidth="1"/>
    <col min="9219" max="9219" width="7.25" style="9" customWidth="1"/>
    <col min="9220" max="9220" width="16.5" style="9" customWidth="1"/>
    <col min="9221" max="9221" width="18.125" style="9" customWidth="1"/>
    <col min="9222" max="9222" width="14.375" style="9" bestFit="1" customWidth="1"/>
    <col min="9223" max="9223" width="13.125" style="9" bestFit="1" customWidth="1"/>
    <col min="9224" max="9224" width="47" style="9" customWidth="1"/>
    <col min="9225" max="9225" width="6.125" style="9" customWidth="1"/>
    <col min="9226" max="9227" width="9.875" style="9" bestFit="1" customWidth="1"/>
    <col min="9228" max="9228" width="5.875" style="9" customWidth="1"/>
    <col min="9229" max="9229" width="49" style="9" customWidth="1"/>
    <col min="9230" max="9230" width="28.375" style="9" customWidth="1"/>
    <col min="9231" max="9231" width="20.125" style="9" customWidth="1"/>
    <col min="9232" max="9232" width="15.375" style="9" customWidth="1"/>
    <col min="9233" max="9233" width="6.375" style="9" customWidth="1"/>
    <col min="9234" max="9234" width="16.625" style="9" customWidth="1"/>
    <col min="9235" max="9235" width="17.875" style="9" customWidth="1"/>
    <col min="9236" max="9236" width="15.625" style="9" customWidth="1"/>
    <col min="9237" max="9472" width="9" style="9"/>
    <col min="9473" max="9473" width="7" style="9" customWidth="1"/>
    <col min="9474" max="9474" width="4.875" style="9" customWidth="1"/>
    <col min="9475" max="9475" width="7.25" style="9" customWidth="1"/>
    <col min="9476" max="9476" width="16.5" style="9" customWidth="1"/>
    <col min="9477" max="9477" width="18.125" style="9" customWidth="1"/>
    <col min="9478" max="9478" width="14.375" style="9" bestFit="1" customWidth="1"/>
    <col min="9479" max="9479" width="13.125" style="9" bestFit="1" customWidth="1"/>
    <col min="9480" max="9480" width="47" style="9" customWidth="1"/>
    <col min="9481" max="9481" width="6.125" style="9" customWidth="1"/>
    <col min="9482" max="9483" width="9.875" style="9" bestFit="1" customWidth="1"/>
    <col min="9484" max="9484" width="5.875" style="9" customWidth="1"/>
    <col min="9485" max="9485" width="49" style="9" customWidth="1"/>
    <col min="9486" max="9486" width="28.375" style="9" customWidth="1"/>
    <col min="9487" max="9487" width="20.125" style="9" customWidth="1"/>
    <col min="9488" max="9488" width="15.375" style="9" customWidth="1"/>
    <col min="9489" max="9489" width="6.375" style="9" customWidth="1"/>
    <col min="9490" max="9490" width="16.625" style="9" customWidth="1"/>
    <col min="9491" max="9491" width="17.875" style="9" customWidth="1"/>
    <col min="9492" max="9492" width="15.625" style="9" customWidth="1"/>
    <col min="9493" max="9728" width="9" style="9"/>
    <col min="9729" max="9729" width="7" style="9" customWidth="1"/>
    <col min="9730" max="9730" width="4.875" style="9" customWidth="1"/>
    <col min="9731" max="9731" width="7.25" style="9" customWidth="1"/>
    <col min="9732" max="9732" width="16.5" style="9" customWidth="1"/>
    <col min="9733" max="9733" width="18.125" style="9" customWidth="1"/>
    <col min="9734" max="9734" width="14.375" style="9" bestFit="1" customWidth="1"/>
    <col min="9735" max="9735" width="13.125" style="9" bestFit="1" customWidth="1"/>
    <col min="9736" max="9736" width="47" style="9" customWidth="1"/>
    <col min="9737" max="9737" width="6.125" style="9" customWidth="1"/>
    <col min="9738" max="9739" width="9.875" style="9" bestFit="1" customWidth="1"/>
    <col min="9740" max="9740" width="5.875" style="9" customWidth="1"/>
    <col min="9741" max="9741" width="49" style="9" customWidth="1"/>
    <col min="9742" max="9742" width="28.375" style="9" customWidth="1"/>
    <col min="9743" max="9743" width="20.125" style="9" customWidth="1"/>
    <col min="9744" max="9744" width="15.375" style="9" customWidth="1"/>
    <col min="9745" max="9745" width="6.375" style="9" customWidth="1"/>
    <col min="9746" max="9746" width="16.625" style="9" customWidth="1"/>
    <col min="9747" max="9747" width="17.875" style="9" customWidth="1"/>
    <col min="9748" max="9748" width="15.625" style="9" customWidth="1"/>
    <col min="9749" max="9984" width="9" style="9"/>
    <col min="9985" max="9985" width="7" style="9" customWidth="1"/>
    <col min="9986" max="9986" width="4.875" style="9" customWidth="1"/>
    <col min="9987" max="9987" width="7.25" style="9" customWidth="1"/>
    <col min="9988" max="9988" width="16.5" style="9" customWidth="1"/>
    <col min="9989" max="9989" width="18.125" style="9" customWidth="1"/>
    <col min="9990" max="9990" width="14.375" style="9" bestFit="1" customWidth="1"/>
    <col min="9991" max="9991" width="13.125" style="9" bestFit="1" customWidth="1"/>
    <col min="9992" max="9992" width="47" style="9" customWidth="1"/>
    <col min="9993" max="9993" width="6.125" style="9" customWidth="1"/>
    <col min="9994" max="9995" width="9.875" style="9" bestFit="1" customWidth="1"/>
    <col min="9996" max="9996" width="5.875" style="9" customWidth="1"/>
    <col min="9997" max="9997" width="49" style="9" customWidth="1"/>
    <col min="9998" max="9998" width="28.375" style="9" customWidth="1"/>
    <col min="9999" max="9999" width="20.125" style="9" customWidth="1"/>
    <col min="10000" max="10000" width="15.375" style="9" customWidth="1"/>
    <col min="10001" max="10001" width="6.375" style="9" customWidth="1"/>
    <col min="10002" max="10002" width="16.625" style="9" customWidth="1"/>
    <col min="10003" max="10003" width="17.875" style="9" customWidth="1"/>
    <col min="10004" max="10004" width="15.625" style="9" customWidth="1"/>
    <col min="10005" max="10240" width="9" style="9"/>
    <col min="10241" max="10241" width="7" style="9" customWidth="1"/>
    <col min="10242" max="10242" width="4.875" style="9" customWidth="1"/>
    <col min="10243" max="10243" width="7.25" style="9" customWidth="1"/>
    <col min="10244" max="10244" width="16.5" style="9" customWidth="1"/>
    <col min="10245" max="10245" width="18.125" style="9" customWidth="1"/>
    <col min="10246" max="10246" width="14.375" style="9" bestFit="1" customWidth="1"/>
    <col min="10247" max="10247" width="13.125" style="9" bestFit="1" customWidth="1"/>
    <col min="10248" max="10248" width="47" style="9" customWidth="1"/>
    <col min="10249" max="10249" width="6.125" style="9" customWidth="1"/>
    <col min="10250" max="10251" width="9.875" style="9" bestFit="1" customWidth="1"/>
    <col min="10252" max="10252" width="5.875" style="9" customWidth="1"/>
    <col min="10253" max="10253" width="49" style="9" customWidth="1"/>
    <col min="10254" max="10254" width="28.375" style="9" customWidth="1"/>
    <col min="10255" max="10255" width="20.125" style="9" customWidth="1"/>
    <col min="10256" max="10256" width="15.375" style="9" customWidth="1"/>
    <col min="10257" max="10257" width="6.375" style="9" customWidth="1"/>
    <col min="10258" max="10258" width="16.625" style="9" customWidth="1"/>
    <col min="10259" max="10259" width="17.875" style="9" customWidth="1"/>
    <col min="10260" max="10260" width="15.625" style="9" customWidth="1"/>
    <col min="10261" max="10496" width="9" style="9"/>
    <col min="10497" max="10497" width="7" style="9" customWidth="1"/>
    <col min="10498" max="10498" width="4.875" style="9" customWidth="1"/>
    <col min="10499" max="10499" width="7.25" style="9" customWidth="1"/>
    <col min="10500" max="10500" width="16.5" style="9" customWidth="1"/>
    <col min="10501" max="10501" width="18.125" style="9" customWidth="1"/>
    <col min="10502" max="10502" width="14.375" style="9" bestFit="1" customWidth="1"/>
    <col min="10503" max="10503" width="13.125" style="9" bestFit="1" customWidth="1"/>
    <col min="10504" max="10504" width="47" style="9" customWidth="1"/>
    <col min="10505" max="10505" width="6.125" style="9" customWidth="1"/>
    <col min="10506" max="10507" width="9.875" style="9" bestFit="1" customWidth="1"/>
    <col min="10508" max="10508" width="5.875" style="9" customWidth="1"/>
    <col min="10509" max="10509" width="49" style="9" customWidth="1"/>
    <col min="10510" max="10510" width="28.375" style="9" customWidth="1"/>
    <col min="10511" max="10511" width="20.125" style="9" customWidth="1"/>
    <col min="10512" max="10512" width="15.375" style="9" customWidth="1"/>
    <col min="10513" max="10513" width="6.375" style="9" customWidth="1"/>
    <col min="10514" max="10514" width="16.625" style="9" customWidth="1"/>
    <col min="10515" max="10515" width="17.875" style="9" customWidth="1"/>
    <col min="10516" max="10516" width="15.625" style="9" customWidth="1"/>
    <col min="10517" max="10752" width="9" style="9"/>
    <col min="10753" max="10753" width="7" style="9" customWidth="1"/>
    <col min="10754" max="10754" width="4.875" style="9" customWidth="1"/>
    <col min="10755" max="10755" width="7.25" style="9" customWidth="1"/>
    <col min="10756" max="10756" width="16.5" style="9" customWidth="1"/>
    <col min="10757" max="10757" width="18.125" style="9" customWidth="1"/>
    <col min="10758" max="10758" width="14.375" style="9" bestFit="1" customWidth="1"/>
    <col min="10759" max="10759" width="13.125" style="9" bestFit="1" customWidth="1"/>
    <col min="10760" max="10760" width="47" style="9" customWidth="1"/>
    <col min="10761" max="10761" width="6.125" style="9" customWidth="1"/>
    <col min="10762" max="10763" width="9.875" style="9" bestFit="1" customWidth="1"/>
    <col min="10764" max="10764" width="5.875" style="9" customWidth="1"/>
    <col min="10765" max="10765" width="49" style="9" customWidth="1"/>
    <col min="10766" max="10766" width="28.375" style="9" customWidth="1"/>
    <col min="10767" max="10767" width="20.125" style="9" customWidth="1"/>
    <col min="10768" max="10768" width="15.375" style="9" customWidth="1"/>
    <col min="10769" max="10769" width="6.375" style="9" customWidth="1"/>
    <col min="10770" max="10770" width="16.625" style="9" customWidth="1"/>
    <col min="10771" max="10771" width="17.875" style="9" customWidth="1"/>
    <col min="10772" max="10772" width="15.625" style="9" customWidth="1"/>
    <col min="10773" max="11008" width="9" style="9"/>
    <col min="11009" max="11009" width="7" style="9" customWidth="1"/>
    <col min="11010" max="11010" width="4.875" style="9" customWidth="1"/>
    <col min="11011" max="11011" width="7.25" style="9" customWidth="1"/>
    <col min="11012" max="11012" width="16.5" style="9" customWidth="1"/>
    <col min="11013" max="11013" width="18.125" style="9" customWidth="1"/>
    <col min="11014" max="11014" width="14.375" style="9" bestFit="1" customWidth="1"/>
    <col min="11015" max="11015" width="13.125" style="9" bestFit="1" customWidth="1"/>
    <col min="11016" max="11016" width="47" style="9" customWidth="1"/>
    <col min="11017" max="11017" width="6.125" style="9" customWidth="1"/>
    <col min="11018" max="11019" width="9.875" style="9" bestFit="1" customWidth="1"/>
    <col min="11020" max="11020" width="5.875" style="9" customWidth="1"/>
    <col min="11021" max="11021" width="49" style="9" customWidth="1"/>
    <col min="11022" max="11022" width="28.375" style="9" customWidth="1"/>
    <col min="11023" max="11023" width="20.125" style="9" customWidth="1"/>
    <col min="11024" max="11024" width="15.375" style="9" customWidth="1"/>
    <col min="11025" max="11025" width="6.375" style="9" customWidth="1"/>
    <col min="11026" max="11026" width="16.625" style="9" customWidth="1"/>
    <col min="11027" max="11027" width="17.875" style="9" customWidth="1"/>
    <col min="11028" max="11028" width="15.625" style="9" customWidth="1"/>
    <col min="11029" max="11264" width="9" style="9"/>
    <col min="11265" max="11265" width="7" style="9" customWidth="1"/>
    <col min="11266" max="11266" width="4.875" style="9" customWidth="1"/>
    <col min="11267" max="11267" width="7.25" style="9" customWidth="1"/>
    <col min="11268" max="11268" width="16.5" style="9" customWidth="1"/>
    <col min="11269" max="11269" width="18.125" style="9" customWidth="1"/>
    <col min="11270" max="11270" width="14.375" style="9" bestFit="1" customWidth="1"/>
    <col min="11271" max="11271" width="13.125" style="9" bestFit="1" customWidth="1"/>
    <col min="11272" max="11272" width="47" style="9" customWidth="1"/>
    <col min="11273" max="11273" width="6.125" style="9" customWidth="1"/>
    <col min="11274" max="11275" width="9.875" style="9" bestFit="1" customWidth="1"/>
    <col min="11276" max="11276" width="5.875" style="9" customWidth="1"/>
    <col min="11277" max="11277" width="49" style="9" customWidth="1"/>
    <col min="11278" max="11278" width="28.375" style="9" customWidth="1"/>
    <col min="11279" max="11279" width="20.125" style="9" customWidth="1"/>
    <col min="11280" max="11280" width="15.375" style="9" customWidth="1"/>
    <col min="11281" max="11281" width="6.375" style="9" customWidth="1"/>
    <col min="11282" max="11282" width="16.625" style="9" customWidth="1"/>
    <col min="11283" max="11283" width="17.875" style="9" customWidth="1"/>
    <col min="11284" max="11284" width="15.625" style="9" customWidth="1"/>
    <col min="11285" max="11520" width="9" style="9"/>
    <col min="11521" max="11521" width="7" style="9" customWidth="1"/>
    <col min="11522" max="11522" width="4.875" style="9" customWidth="1"/>
    <col min="11523" max="11523" width="7.25" style="9" customWidth="1"/>
    <col min="11524" max="11524" width="16.5" style="9" customWidth="1"/>
    <col min="11525" max="11525" width="18.125" style="9" customWidth="1"/>
    <col min="11526" max="11526" width="14.375" style="9" bestFit="1" customWidth="1"/>
    <col min="11527" max="11527" width="13.125" style="9" bestFit="1" customWidth="1"/>
    <col min="11528" max="11528" width="47" style="9" customWidth="1"/>
    <col min="11529" max="11529" width="6.125" style="9" customWidth="1"/>
    <col min="11530" max="11531" width="9.875" style="9" bestFit="1" customWidth="1"/>
    <col min="11532" max="11532" width="5.875" style="9" customWidth="1"/>
    <col min="11533" max="11533" width="49" style="9" customWidth="1"/>
    <col min="11534" max="11534" width="28.375" style="9" customWidth="1"/>
    <col min="11535" max="11535" width="20.125" style="9" customWidth="1"/>
    <col min="11536" max="11536" width="15.375" style="9" customWidth="1"/>
    <col min="11537" max="11537" width="6.375" style="9" customWidth="1"/>
    <col min="11538" max="11538" width="16.625" style="9" customWidth="1"/>
    <col min="11539" max="11539" width="17.875" style="9" customWidth="1"/>
    <col min="11540" max="11540" width="15.625" style="9" customWidth="1"/>
    <col min="11541" max="11776" width="9" style="9"/>
    <col min="11777" max="11777" width="7" style="9" customWidth="1"/>
    <col min="11778" max="11778" width="4.875" style="9" customWidth="1"/>
    <col min="11779" max="11779" width="7.25" style="9" customWidth="1"/>
    <col min="11780" max="11780" width="16.5" style="9" customWidth="1"/>
    <col min="11781" max="11781" width="18.125" style="9" customWidth="1"/>
    <col min="11782" max="11782" width="14.375" style="9" bestFit="1" customWidth="1"/>
    <col min="11783" max="11783" width="13.125" style="9" bestFit="1" customWidth="1"/>
    <col min="11784" max="11784" width="47" style="9" customWidth="1"/>
    <col min="11785" max="11785" width="6.125" style="9" customWidth="1"/>
    <col min="11786" max="11787" width="9.875" style="9" bestFit="1" customWidth="1"/>
    <col min="11788" max="11788" width="5.875" style="9" customWidth="1"/>
    <col min="11789" max="11789" width="49" style="9" customWidth="1"/>
    <col min="11790" max="11790" width="28.375" style="9" customWidth="1"/>
    <col min="11791" max="11791" width="20.125" style="9" customWidth="1"/>
    <col min="11792" max="11792" width="15.375" style="9" customWidth="1"/>
    <col min="11793" max="11793" width="6.375" style="9" customWidth="1"/>
    <col min="11794" max="11794" width="16.625" style="9" customWidth="1"/>
    <col min="11795" max="11795" width="17.875" style="9" customWidth="1"/>
    <col min="11796" max="11796" width="15.625" style="9" customWidth="1"/>
    <col min="11797" max="12032" width="9" style="9"/>
    <col min="12033" max="12033" width="7" style="9" customWidth="1"/>
    <col min="12034" max="12034" width="4.875" style="9" customWidth="1"/>
    <col min="12035" max="12035" width="7.25" style="9" customWidth="1"/>
    <col min="12036" max="12036" width="16.5" style="9" customWidth="1"/>
    <col min="12037" max="12037" width="18.125" style="9" customWidth="1"/>
    <col min="12038" max="12038" width="14.375" style="9" bestFit="1" customWidth="1"/>
    <col min="12039" max="12039" width="13.125" style="9" bestFit="1" customWidth="1"/>
    <col min="12040" max="12040" width="47" style="9" customWidth="1"/>
    <col min="12041" max="12041" width="6.125" style="9" customWidth="1"/>
    <col min="12042" max="12043" width="9.875" style="9" bestFit="1" customWidth="1"/>
    <col min="12044" max="12044" width="5.875" style="9" customWidth="1"/>
    <col min="12045" max="12045" width="49" style="9" customWidth="1"/>
    <col min="12046" max="12046" width="28.375" style="9" customWidth="1"/>
    <col min="12047" max="12047" width="20.125" style="9" customWidth="1"/>
    <col min="12048" max="12048" width="15.375" style="9" customWidth="1"/>
    <col min="12049" max="12049" width="6.375" style="9" customWidth="1"/>
    <col min="12050" max="12050" width="16.625" style="9" customWidth="1"/>
    <col min="12051" max="12051" width="17.875" style="9" customWidth="1"/>
    <col min="12052" max="12052" width="15.625" style="9" customWidth="1"/>
    <col min="12053" max="12288" width="9" style="9"/>
    <col min="12289" max="12289" width="7" style="9" customWidth="1"/>
    <col min="12290" max="12290" width="4.875" style="9" customWidth="1"/>
    <col min="12291" max="12291" width="7.25" style="9" customWidth="1"/>
    <col min="12292" max="12292" width="16.5" style="9" customWidth="1"/>
    <col min="12293" max="12293" width="18.125" style="9" customWidth="1"/>
    <col min="12294" max="12294" width="14.375" style="9" bestFit="1" customWidth="1"/>
    <col min="12295" max="12295" width="13.125" style="9" bestFit="1" customWidth="1"/>
    <col min="12296" max="12296" width="47" style="9" customWidth="1"/>
    <col min="12297" max="12297" width="6.125" style="9" customWidth="1"/>
    <col min="12298" max="12299" width="9.875" style="9" bestFit="1" customWidth="1"/>
    <col min="12300" max="12300" width="5.875" style="9" customWidth="1"/>
    <col min="12301" max="12301" width="49" style="9" customWidth="1"/>
    <col min="12302" max="12302" width="28.375" style="9" customWidth="1"/>
    <col min="12303" max="12303" width="20.125" style="9" customWidth="1"/>
    <col min="12304" max="12304" width="15.375" style="9" customWidth="1"/>
    <col min="12305" max="12305" width="6.375" style="9" customWidth="1"/>
    <col min="12306" max="12306" width="16.625" style="9" customWidth="1"/>
    <col min="12307" max="12307" width="17.875" style="9" customWidth="1"/>
    <col min="12308" max="12308" width="15.625" style="9" customWidth="1"/>
    <col min="12309" max="12544" width="9" style="9"/>
    <col min="12545" max="12545" width="7" style="9" customWidth="1"/>
    <col min="12546" max="12546" width="4.875" style="9" customWidth="1"/>
    <col min="12547" max="12547" width="7.25" style="9" customWidth="1"/>
    <col min="12548" max="12548" width="16.5" style="9" customWidth="1"/>
    <col min="12549" max="12549" width="18.125" style="9" customWidth="1"/>
    <col min="12550" max="12550" width="14.375" style="9" bestFit="1" customWidth="1"/>
    <col min="12551" max="12551" width="13.125" style="9" bestFit="1" customWidth="1"/>
    <col min="12552" max="12552" width="47" style="9" customWidth="1"/>
    <col min="12553" max="12553" width="6.125" style="9" customWidth="1"/>
    <col min="12554" max="12555" width="9.875" style="9" bestFit="1" customWidth="1"/>
    <col min="12556" max="12556" width="5.875" style="9" customWidth="1"/>
    <col min="12557" max="12557" width="49" style="9" customWidth="1"/>
    <col min="12558" max="12558" width="28.375" style="9" customWidth="1"/>
    <col min="12559" max="12559" width="20.125" style="9" customWidth="1"/>
    <col min="12560" max="12560" width="15.375" style="9" customWidth="1"/>
    <col min="12561" max="12561" width="6.375" style="9" customWidth="1"/>
    <col min="12562" max="12562" width="16.625" style="9" customWidth="1"/>
    <col min="12563" max="12563" width="17.875" style="9" customWidth="1"/>
    <col min="12564" max="12564" width="15.625" style="9" customWidth="1"/>
    <col min="12565" max="12800" width="9" style="9"/>
    <col min="12801" max="12801" width="7" style="9" customWidth="1"/>
    <col min="12802" max="12802" width="4.875" style="9" customWidth="1"/>
    <col min="12803" max="12803" width="7.25" style="9" customWidth="1"/>
    <col min="12804" max="12804" width="16.5" style="9" customWidth="1"/>
    <col min="12805" max="12805" width="18.125" style="9" customWidth="1"/>
    <col min="12806" max="12806" width="14.375" style="9" bestFit="1" customWidth="1"/>
    <col min="12807" max="12807" width="13.125" style="9" bestFit="1" customWidth="1"/>
    <col min="12808" max="12808" width="47" style="9" customWidth="1"/>
    <col min="12809" max="12809" width="6.125" style="9" customWidth="1"/>
    <col min="12810" max="12811" width="9.875" style="9" bestFit="1" customWidth="1"/>
    <col min="12812" max="12812" width="5.875" style="9" customWidth="1"/>
    <col min="12813" max="12813" width="49" style="9" customWidth="1"/>
    <col min="12814" max="12814" width="28.375" style="9" customWidth="1"/>
    <col min="12815" max="12815" width="20.125" style="9" customWidth="1"/>
    <col min="12816" max="12816" width="15.375" style="9" customWidth="1"/>
    <col min="12817" max="12817" width="6.375" style="9" customWidth="1"/>
    <col min="12818" max="12818" width="16.625" style="9" customWidth="1"/>
    <col min="12819" max="12819" width="17.875" style="9" customWidth="1"/>
    <col min="12820" max="12820" width="15.625" style="9" customWidth="1"/>
    <col min="12821" max="13056" width="9" style="9"/>
    <col min="13057" max="13057" width="7" style="9" customWidth="1"/>
    <col min="13058" max="13058" width="4.875" style="9" customWidth="1"/>
    <col min="13059" max="13059" width="7.25" style="9" customWidth="1"/>
    <col min="13060" max="13060" width="16.5" style="9" customWidth="1"/>
    <col min="13061" max="13061" width="18.125" style="9" customWidth="1"/>
    <col min="13062" max="13062" width="14.375" style="9" bestFit="1" customWidth="1"/>
    <col min="13063" max="13063" width="13.125" style="9" bestFit="1" customWidth="1"/>
    <col min="13064" max="13064" width="47" style="9" customWidth="1"/>
    <col min="13065" max="13065" width="6.125" style="9" customWidth="1"/>
    <col min="13066" max="13067" width="9.875" style="9" bestFit="1" customWidth="1"/>
    <col min="13068" max="13068" width="5.875" style="9" customWidth="1"/>
    <col min="13069" max="13069" width="49" style="9" customWidth="1"/>
    <col min="13070" max="13070" width="28.375" style="9" customWidth="1"/>
    <col min="13071" max="13071" width="20.125" style="9" customWidth="1"/>
    <col min="13072" max="13072" width="15.375" style="9" customWidth="1"/>
    <col min="13073" max="13073" width="6.375" style="9" customWidth="1"/>
    <col min="13074" max="13074" width="16.625" style="9" customWidth="1"/>
    <col min="13075" max="13075" width="17.875" style="9" customWidth="1"/>
    <col min="13076" max="13076" width="15.625" style="9" customWidth="1"/>
    <col min="13077" max="13312" width="9" style="9"/>
    <col min="13313" max="13313" width="7" style="9" customWidth="1"/>
    <col min="13314" max="13314" width="4.875" style="9" customWidth="1"/>
    <col min="13315" max="13315" width="7.25" style="9" customWidth="1"/>
    <col min="13316" max="13316" width="16.5" style="9" customWidth="1"/>
    <col min="13317" max="13317" width="18.125" style="9" customWidth="1"/>
    <col min="13318" max="13318" width="14.375" style="9" bestFit="1" customWidth="1"/>
    <col min="13319" max="13319" width="13.125" style="9" bestFit="1" customWidth="1"/>
    <col min="13320" max="13320" width="47" style="9" customWidth="1"/>
    <col min="13321" max="13321" width="6.125" style="9" customWidth="1"/>
    <col min="13322" max="13323" width="9.875" style="9" bestFit="1" customWidth="1"/>
    <col min="13324" max="13324" width="5.875" style="9" customWidth="1"/>
    <col min="13325" max="13325" width="49" style="9" customWidth="1"/>
    <col min="13326" max="13326" width="28.375" style="9" customWidth="1"/>
    <col min="13327" max="13327" width="20.125" style="9" customWidth="1"/>
    <col min="13328" max="13328" width="15.375" style="9" customWidth="1"/>
    <col min="13329" max="13329" width="6.375" style="9" customWidth="1"/>
    <col min="13330" max="13330" width="16.625" style="9" customWidth="1"/>
    <col min="13331" max="13331" width="17.875" style="9" customWidth="1"/>
    <col min="13332" max="13332" width="15.625" style="9" customWidth="1"/>
    <col min="13333" max="13568" width="9" style="9"/>
    <col min="13569" max="13569" width="7" style="9" customWidth="1"/>
    <col min="13570" max="13570" width="4.875" style="9" customWidth="1"/>
    <col min="13571" max="13571" width="7.25" style="9" customWidth="1"/>
    <col min="13572" max="13572" width="16.5" style="9" customWidth="1"/>
    <col min="13573" max="13573" width="18.125" style="9" customWidth="1"/>
    <col min="13574" max="13574" width="14.375" style="9" bestFit="1" customWidth="1"/>
    <col min="13575" max="13575" width="13.125" style="9" bestFit="1" customWidth="1"/>
    <col min="13576" max="13576" width="47" style="9" customWidth="1"/>
    <col min="13577" max="13577" width="6.125" style="9" customWidth="1"/>
    <col min="13578" max="13579" width="9.875" style="9" bestFit="1" customWidth="1"/>
    <col min="13580" max="13580" width="5.875" style="9" customWidth="1"/>
    <col min="13581" max="13581" width="49" style="9" customWidth="1"/>
    <col min="13582" max="13582" width="28.375" style="9" customWidth="1"/>
    <col min="13583" max="13583" width="20.125" style="9" customWidth="1"/>
    <col min="13584" max="13584" width="15.375" style="9" customWidth="1"/>
    <col min="13585" max="13585" width="6.375" style="9" customWidth="1"/>
    <col min="13586" max="13586" width="16.625" style="9" customWidth="1"/>
    <col min="13587" max="13587" width="17.875" style="9" customWidth="1"/>
    <col min="13588" max="13588" width="15.625" style="9" customWidth="1"/>
    <col min="13589" max="13824" width="9" style="9"/>
    <col min="13825" max="13825" width="7" style="9" customWidth="1"/>
    <col min="13826" max="13826" width="4.875" style="9" customWidth="1"/>
    <col min="13827" max="13827" width="7.25" style="9" customWidth="1"/>
    <col min="13828" max="13828" width="16.5" style="9" customWidth="1"/>
    <col min="13829" max="13829" width="18.125" style="9" customWidth="1"/>
    <col min="13830" max="13830" width="14.375" style="9" bestFit="1" customWidth="1"/>
    <col min="13831" max="13831" width="13.125" style="9" bestFit="1" customWidth="1"/>
    <col min="13832" max="13832" width="47" style="9" customWidth="1"/>
    <col min="13833" max="13833" width="6.125" style="9" customWidth="1"/>
    <col min="13834" max="13835" width="9.875" style="9" bestFit="1" customWidth="1"/>
    <col min="13836" max="13836" width="5.875" style="9" customWidth="1"/>
    <col min="13837" max="13837" width="49" style="9" customWidth="1"/>
    <col min="13838" max="13838" width="28.375" style="9" customWidth="1"/>
    <col min="13839" max="13839" width="20.125" style="9" customWidth="1"/>
    <col min="13840" max="13840" width="15.375" style="9" customWidth="1"/>
    <col min="13841" max="13841" width="6.375" style="9" customWidth="1"/>
    <col min="13842" max="13842" width="16.625" style="9" customWidth="1"/>
    <col min="13843" max="13843" width="17.875" style="9" customWidth="1"/>
    <col min="13844" max="13844" width="15.625" style="9" customWidth="1"/>
    <col min="13845" max="14080" width="9" style="9"/>
    <col min="14081" max="14081" width="7" style="9" customWidth="1"/>
    <col min="14082" max="14082" width="4.875" style="9" customWidth="1"/>
    <col min="14083" max="14083" width="7.25" style="9" customWidth="1"/>
    <col min="14084" max="14084" width="16.5" style="9" customWidth="1"/>
    <col min="14085" max="14085" width="18.125" style="9" customWidth="1"/>
    <col min="14086" max="14086" width="14.375" style="9" bestFit="1" customWidth="1"/>
    <col min="14087" max="14087" width="13.125" style="9" bestFit="1" customWidth="1"/>
    <col min="14088" max="14088" width="47" style="9" customWidth="1"/>
    <col min="14089" max="14089" width="6.125" style="9" customWidth="1"/>
    <col min="14090" max="14091" width="9.875" style="9" bestFit="1" customWidth="1"/>
    <col min="14092" max="14092" width="5.875" style="9" customWidth="1"/>
    <col min="14093" max="14093" width="49" style="9" customWidth="1"/>
    <col min="14094" max="14094" width="28.375" style="9" customWidth="1"/>
    <col min="14095" max="14095" width="20.125" style="9" customWidth="1"/>
    <col min="14096" max="14096" width="15.375" style="9" customWidth="1"/>
    <col min="14097" max="14097" width="6.375" style="9" customWidth="1"/>
    <col min="14098" max="14098" width="16.625" style="9" customWidth="1"/>
    <col min="14099" max="14099" width="17.875" style="9" customWidth="1"/>
    <col min="14100" max="14100" width="15.625" style="9" customWidth="1"/>
    <col min="14101" max="14336" width="9" style="9"/>
    <col min="14337" max="14337" width="7" style="9" customWidth="1"/>
    <col min="14338" max="14338" width="4.875" style="9" customWidth="1"/>
    <col min="14339" max="14339" width="7.25" style="9" customWidth="1"/>
    <col min="14340" max="14340" width="16.5" style="9" customWidth="1"/>
    <col min="14341" max="14341" width="18.125" style="9" customWidth="1"/>
    <col min="14342" max="14342" width="14.375" style="9" bestFit="1" customWidth="1"/>
    <col min="14343" max="14343" width="13.125" style="9" bestFit="1" customWidth="1"/>
    <col min="14344" max="14344" width="47" style="9" customWidth="1"/>
    <col min="14345" max="14345" width="6.125" style="9" customWidth="1"/>
    <col min="14346" max="14347" width="9.875" style="9" bestFit="1" customWidth="1"/>
    <col min="14348" max="14348" width="5.875" style="9" customWidth="1"/>
    <col min="14349" max="14349" width="49" style="9" customWidth="1"/>
    <col min="14350" max="14350" width="28.375" style="9" customWidth="1"/>
    <col min="14351" max="14351" width="20.125" style="9" customWidth="1"/>
    <col min="14352" max="14352" width="15.375" style="9" customWidth="1"/>
    <col min="14353" max="14353" width="6.375" style="9" customWidth="1"/>
    <col min="14354" max="14354" width="16.625" style="9" customWidth="1"/>
    <col min="14355" max="14355" width="17.875" style="9" customWidth="1"/>
    <col min="14356" max="14356" width="15.625" style="9" customWidth="1"/>
    <col min="14357" max="14592" width="9" style="9"/>
    <col min="14593" max="14593" width="7" style="9" customWidth="1"/>
    <col min="14594" max="14594" width="4.875" style="9" customWidth="1"/>
    <col min="14595" max="14595" width="7.25" style="9" customWidth="1"/>
    <col min="14596" max="14596" width="16.5" style="9" customWidth="1"/>
    <col min="14597" max="14597" width="18.125" style="9" customWidth="1"/>
    <col min="14598" max="14598" width="14.375" style="9" bestFit="1" customWidth="1"/>
    <col min="14599" max="14599" width="13.125" style="9" bestFit="1" customWidth="1"/>
    <col min="14600" max="14600" width="47" style="9" customWidth="1"/>
    <col min="14601" max="14601" width="6.125" style="9" customWidth="1"/>
    <col min="14602" max="14603" width="9.875" style="9" bestFit="1" customWidth="1"/>
    <col min="14604" max="14604" width="5.875" style="9" customWidth="1"/>
    <col min="14605" max="14605" width="49" style="9" customWidth="1"/>
    <col min="14606" max="14606" width="28.375" style="9" customWidth="1"/>
    <col min="14607" max="14607" width="20.125" style="9" customWidth="1"/>
    <col min="14608" max="14608" width="15.375" style="9" customWidth="1"/>
    <col min="14609" max="14609" width="6.375" style="9" customWidth="1"/>
    <col min="14610" max="14610" width="16.625" style="9" customWidth="1"/>
    <col min="14611" max="14611" width="17.875" style="9" customWidth="1"/>
    <col min="14612" max="14612" width="15.625" style="9" customWidth="1"/>
    <col min="14613" max="14848" width="9" style="9"/>
    <col min="14849" max="14849" width="7" style="9" customWidth="1"/>
    <col min="14850" max="14850" width="4.875" style="9" customWidth="1"/>
    <col min="14851" max="14851" width="7.25" style="9" customWidth="1"/>
    <col min="14852" max="14852" width="16.5" style="9" customWidth="1"/>
    <col min="14853" max="14853" width="18.125" style="9" customWidth="1"/>
    <col min="14854" max="14854" width="14.375" style="9" bestFit="1" customWidth="1"/>
    <col min="14855" max="14855" width="13.125" style="9" bestFit="1" customWidth="1"/>
    <col min="14856" max="14856" width="47" style="9" customWidth="1"/>
    <col min="14857" max="14857" width="6.125" style="9" customWidth="1"/>
    <col min="14858" max="14859" width="9.875" style="9" bestFit="1" customWidth="1"/>
    <col min="14860" max="14860" width="5.875" style="9" customWidth="1"/>
    <col min="14861" max="14861" width="49" style="9" customWidth="1"/>
    <col min="14862" max="14862" width="28.375" style="9" customWidth="1"/>
    <col min="14863" max="14863" width="20.125" style="9" customWidth="1"/>
    <col min="14864" max="14864" width="15.375" style="9" customWidth="1"/>
    <col min="14865" max="14865" width="6.375" style="9" customWidth="1"/>
    <col min="14866" max="14866" width="16.625" style="9" customWidth="1"/>
    <col min="14867" max="14867" width="17.875" style="9" customWidth="1"/>
    <col min="14868" max="14868" width="15.625" style="9" customWidth="1"/>
    <col min="14869" max="15104" width="9" style="9"/>
    <col min="15105" max="15105" width="7" style="9" customWidth="1"/>
    <col min="15106" max="15106" width="4.875" style="9" customWidth="1"/>
    <col min="15107" max="15107" width="7.25" style="9" customWidth="1"/>
    <col min="15108" max="15108" width="16.5" style="9" customWidth="1"/>
    <col min="15109" max="15109" width="18.125" style="9" customWidth="1"/>
    <col min="15110" max="15110" width="14.375" style="9" bestFit="1" customWidth="1"/>
    <col min="15111" max="15111" width="13.125" style="9" bestFit="1" customWidth="1"/>
    <col min="15112" max="15112" width="47" style="9" customWidth="1"/>
    <col min="15113" max="15113" width="6.125" style="9" customWidth="1"/>
    <col min="15114" max="15115" width="9.875" style="9" bestFit="1" customWidth="1"/>
    <col min="15116" max="15116" width="5.875" style="9" customWidth="1"/>
    <col min="15117" max="15117" width="49" style="9" customWidth="1"/>
    <col min="15118" max="15118" width="28.375" style="9" customWidth="1"/>
    <col min="15119" max="15119" width="20.125" style="9" customWidth="1"/>
    <col min="15120" max="15120" width="15.375" style="9" customWidth="1"/>
    <col min="15121" max="15121" width="6.375" style="9" customWidth="1"/>
    <col min="15122" max="15122" width="16.625" style="9" customWidth="1"/>
    <col min="15123" max="15123" width="17.875" style="9" customWidth="1"/>
    <col min="15124" max="15124" width="15.625" style="9" customWidth="1"/>
    <col min="15125" max="15360" width="9" style="9"/>
    <col min="15361" max="15361" width="7" style="9" customWidth="1"/>
    <col min="15362" max="15362" width="4.875" style="9" customWidth="1"/>
    <col min="15363" max="15363" width="7.25" style="9" customWidth="1"/>
    <col min="15364" max="15364" width="16.5" style="9" customWidth="1"/>
    <col min="15365" max="15365" width="18.125" style="9" customWidth="1"/>
    <col min="15366" max="15366" width="14.375" style="9" bestFit="1" customWidth="1"/>
    <col min="15367" max="15367" width="13.125" style="9" bestFit="1" customWidth="1"/>
    <col min="15368" max="15368" width="47" style="9" customWidth="1"/>
    <col min="15369" max="15369" width="6.125" style="9" customWidth="1"/>
    <col min="15370" max="15371" width="9.875" style="9" bestFit="1" customWidth="1"/>
    <col min="15372" max="15372" width="5.875" style="9" customWidth="1"/>
    <col min="15373" max="15373" width="49" style="9" customWidth="1"/>
    <col min="15374" max="15374" width="28.375" style="9" customWidth="1"/>
    <col min="15375" max="15375" width="20.125" style="9" customWidth="1"/>
    <col min="15376" max="15376" width="15.375" style="9" customWidth="1"/>
    <col min="15377" max="15377" width="6.375" style="9" customWidth="1"/>
    <col min="15378" max="15378" width="16.625" style="9" customWidth="1"/>
    <col min="15379" max="15379" width="17.875" style="9" customWidth="1"/>
    <col min="15380" max="15380" width="15.625" style="9" customWidth="1"/>
    <col min="15381" max="15616" width="9" style="9"/>
    <col min="15617" max="15617" width="7" style="9" customWidth="1"/>
    <col min="15618" max="15618" width="4.875" style="9" customWidth="1"/>
    <col min="15619" max="15619" width="7.25" style="9" customWidth="1"/>
    <col min="15620" max="15620" width="16.5" style="9" customWidth="1"/>
    <col min="15621" max="15621" width="18.125" style="9" customWidth="1"/>
    <col min="15622" max="15622" width="14.375" style="9" bestFit="1" customWidth="1"/>
    <col min="15623" max="15623" width="13.125" style="9" bestFit="1" customWidth="1"/>
    <col min="15624" max="15624" width="47" style="9" customWidth="1"/>
    <col min="15625" max="15625" width="6.125" style="9" customWidth="1"/>
    <col min="15626" max="15627" width="9.875" style="9" bestFit="1" customWidth="1"/>
    <col min="15628" max="15628" width="5.875" style="9" customWidth="1"/>
    <col min="15629" max="15629" width="49" style="9" customWidth="1"/>
    <col min="15630" max="15630" width="28.375" style="9" customWidth="1"/>
    <col min="15631" max="15631" width="20.125" style="9" customWidth="1"/>
    <col min="15632" max="15632" width="15.375" style="9" customWidth="1"/>
    <col min="15633" max="15633" width="6.375" style="9" customWidth="1"/>
    <col min="15634" max="15634" width="16.625" style="9" customWidth="1"/>
    <col min="15635" max="15635" width="17.875" style="9" customWidth="1"/>
    <col min="15636" max="15636" width="15.625" style="9" customWidth="1"/>
    <col min="15637" max="15872" width="9" style="9"/>
    <col min="15873" max="15873" width="7" style="9" customWidth="1"/>
    <col min="15874" max="15874" width="4.875" style="9" customWidth="1"/>
    <col min="15875" max="15875" width="7.25" style="9" customWidth="1"/>
    <col min="15876" max="15876" width="16.5" style="9" customWidth="1"/>
    <col min="15877" max="15877" width="18.125" style="9" customWidth="1"/>
    <col min="15878" max="15878" width="14.375" style="9" bestFit="1" customWidth="1"/>
    <col min="15879" max="15879" width="13.125" style="9" bestFit="1" customWidth="1"/>
    <col min="15880" max="15880" width="47" style="9" customWidth="1"/>
    <col min="15881" max="15881" width="6.125" style="9" customWidth="1"/>
    <col min="15882" max="15883" width="9.875" style="9" bestFit="1" customWidth="1"/>
    <col min="15884" max="15884" width="5.875" style="9" customWidth="1"/>
    <col min="15885" max="15885" width="49" style="9" customWidth="1"/>
    <col min="15886" max="15886" width="28.375" style="9" customWidth="1"/>
    <col min="15887" max="15887" width="20.125" style="9" customWidth="1"/>
    <col min="15888" max="15888" width="15.375" style="9" customWidth="1"/>
    <col min="15889" max="15889" width="6.375" style="9" customWidth="1"/>
    <col min="15890" max="15890" width="16.625" style="9" customWidth="1"/>
    <col min="15891" max="15891" width="17.875" style="9" customWidth="1"/>
    <col min="15892" max="15892" width="15.625" style="9" customWidth="1"/>
    <col min="15893" max="16128" width="9" style="9"/>
    <col min="16129" max="16129" width="7" style="9" customWidth="1"/>
    <col min="16130" max="16130" width="4.875" style="9" customWidth="1"/>
    <col min="16131" max="16131" width="7.25" style="9" customWidth="1"/>
    <col min="16132" max="16132" width="16.5" style="9" customWidth="1"/>
    <col min="16133" max="16133" width="18.125" style="9" customWidth="1"/>
    <col min="16134" max="16134" width="14.375" style="9" bestFit="1" customWidth="1"/>
    <col min="16135" max="16135" width="13.125" style="9" bestFit="1" customWidth="1"/>
    <col min="16136" max="16136" width="47" style="9" customWidth="1"/>
    <col min="16137" max="16137" width="6.125" style="9" customWidth="1"/>
    <col min="16138" max="16139" width="9.875" style="9" bestFit="1" customWidth="1"/>
    <col min="16140" max="16140" width="5.875" style="9" customWidth="1"/>
    <col min="16141" max="16141" width="49" style="9" customWidth="1"/>
    <col min="16142" max="16142" width="28.375" style="9" customWidth="1"/>
    <col min="16143" max="16143" width="20.125" style="9" customWidth="1"/>
    <col min="16144" max="16144" width="15.375" style="9" customWidth="1"/>
    <col min="16145" max="16145" width="6.375" style="9" customWidth="1"/>
    <col min="16146" max="16146" width="16.625" style="9" customWidth="1"/>
    <col min="16147" max="16147" width="17.875" style="9" customWidth="1"/>
    <col min="16148" max="16148" width="15.625" style="9" customWidth="1"/>
    <col min="16149" max="16384" width="9" style="9"/>
  </cols>
  <sheetData>
    <row r="2" spans="1:20" ht="20.100000000000001" customHeight="1">
      <c r="E2" s="1" t="s">
        <v>0</v>
      </c>
      <c r="F2" s="1"/>
      <c r="G2" s="1"/>
      <c r="H2" s="2" t="s">
        <v>262</v>
      </c>
      <c r="J2" s="4" t="s">
        <v>2</v>
      </c>
      <c r="K2" s="5"/>
      <c r="L2" s="6"/>
      <c r="M2" s="74">
        <f>SUM(K:K)</f>
        <v>18852</v>
      </c>
      <c r="N2" s="75" t="s">
        <v>263</v>
      </c>
    </row>
    <row r="3" spans="1:20" ht="20.100000000000001" customHeight="1">
      <c r="E3" s="1" t="s">
        <v>3</v>
      </c>
      <c r="F3" s="1"/>
      <c r="G3" s="1"/>
      <c r="H3" s="13" t="s">
        <v>264</v>
      </c>
      <c r="M3" s="76"/>
      <c r="N3" s="17"/>
    </row>
    <row r="4" spans="1:20" ht="20.100000000000001" customHeight="1">
      <c r="E4" s="1" t="s">
        <v>5</v>
      </c>
      <c r="F4" s="1"/>
      <c r="G4" s="1"/>
      <c r="H4" s="77" t="s">
        <v>265</v>
      </c>
      <c r="K4" s="78"/>
      <c r="M4" s="79"/>
      <c r="N4" s="80"/>
    </row>
    <row r="5" spans="1:20" ht="20.100000000000001" customHeight="1">
      <c r="E5" s="1" t="s">
        <v>6</v>
      </c>
      <c r="F5" s="1"/>
      <c r="G5" s="1"/>
      <c r="H5" s="16">
        <v>44950</v>
      </c>
      <c r="M5" s="81"/>
      <c r="N5" s="82"/>
    </row>
    <row r="6" spans="1:20" ht="20.100000000000001" customHeight="1">
      <c r="E6" s="1" t="s">
        <v>7</v>
      </c>
      <c r="F6" s="1"/>
      <c r="G6" s="1"/>
      <c r="H6" s="16">
        <v>44951</v>
      </c>
      <c r="M6" s="83"/>
      <c r="N6" s="84"/>
    </row>
    <row r="7" spans="1:20" ht="20.100000000000001" customHeight="1">
      <c r="E7" s="85"/>
      <c r="F7" s="85"/>
      <c r="G7" s="85"/>
      <c r="H7" s="86"/>
      <c r="J7" s="87"/>
      <c r="K7" s="88" t="s">
        <v>266</v>
      </c>
      <c r="M7" s="83"/>
      <c r="N7" s="84"/>
      <c r="O7" s="89"/>
    </row>
    <row r="9" spans="1:20" s="8" customFormat="1" ht="19.7" customHeight="1">
      <c r="D9" s="90" t="s">
        <v>267</v>
      </c>
      <c r="E9" s="17" t="s">
        <v>8</v>
      </c>
      <c r="F9" s="17" t="s">
        <v>9</v>
      </c>
      <c r="G9" s="17" t="s">
        <v>10</v>
      </c>
      <c r="H9" s="18" t="s">
        <v>11</v>
      </c>
      <c r="I9" s="18" t="s">
        <v>12</v>
      </c>
      <c r="J9" s="18" t="s">
        <v>13</v>
      </c>
      <c r="K9" s="22" t="s">
        <v>14</v>
      </c>
      <c r="L9" s="22" t="s">
        <v>15</v>
      </c>
      <c r="M9" s="18" t="s">
        <v>16</v>
      </c>
      <c r="N9" s="18" t="s">
        <v>17</v>
      </c>
      <c r="O9" s="18" t="s">
        <v>18</v>
      </c>
      <c r="P9" s="30" t="s">
        <v>19</v>
      </c>
      <c r="Q9" s="17" t="s">
        <v>20</v>
      </c>
      <c r="R9" s="18" t="s">
        <v>21</v>
      </c>
      <c r="S9" s="30" t="s">
        <v>22</v>
      </c>
      <c r="T9" s="23" t="s">
        <v>23</v>
      </c>
    </row>
    <row r="10" spans="1:20" s="8" customFormat="1" ht="19.7" customHeight="1">
      <c r="A10" s="91"/>
      <c r="B10" s="91"/>
      <c r="C10" s="92"/>
      <c r="D10" s="18"/>
      <c r="E10" s="17"/>
      <c r="F10" s="17"/>
      <c r="G10" s="17"/>
      <c r="H10" s="50"/>
      <c r="I10" s="18"/>
      <c r="J10" s="51"/>
      <c r="K10" s="93"/>
      <c r="L10" s="22"/>
      <c r="M10" s="26"/>
      <c r="N10" s="94"/>
      <c r="O10" s="17"/>
      <c r="P10" s="30"/>
      <c r="Q10" s="17"/>
      <c r="R10" s="29"/>
      <c r="S10" s="29"/>
      <c r="T10" s="23"/>
    </row>
    <row r="11" spans="1:20" s="8" customFormat="1" ht="19.7" customHeight="1">
      <c r="A11" s="91"/>
      <c r="B11" s="91"/>
      <c r="C11" s="92"/>
      <c r="D11" s="18"/>
      <c r="E11" s="17"/>
      <c r="F11" s="17"/>
      <c r="G11" s="17"/>
      <c r="H11" s="50"/>
      <c r="I11" s="18"/>
      <c r="J11" s="51"/>
      <c r="K11" s="93"/>
      <c r="L11" s="22"/>
      <c r="M11" s="26"/>
      <c r="N11" s="94"/>
      <c r="O11" s="17"/>
      <c r="P11" s="30"/>
      <c r="Q11" s="17"/>
      <c r="R11" s="29"/>
      <c r="S11" s="29"/>
      <c r="T11" s="23"/>
    </row>
    <row r="12" spans="1:20" s="8" customFormat="1" ht="19.7" customHeight="1">
      <c r="A12" s="91"/>
      <c r="B12" s="91"/>
      <c r="C12" s="92"/>
      <c r="D12" s="18"/>
      <c r="E12" s="95" t="s">
        <v>268</v>
      </c>
      <c r="F12" s="96"/>
      <c r="G12" s="96"/>
      <c r="H12" s="97"/>
      <c r="I12" s="98"/>
      <c r="J12" s="99"/>
      <c r="K12" s="100"/>
      <c r="L12" s="101"/>
      <c r="M12" s="102"/>
      <c r="N12" s="94"/>
      <c r="O12" s="17"/>
      <c r="P12" s="30"/>
      <c r="Q12" s="17"/>
      <c r="R12" s="29"/>
      <c r="S12" s="29"/>
      <c r="T12" s="23"/>
    </row>
    <row r="13" spans="1:20" s="8" customFormat="1" ht="19.7" customHeight="1">
      <c r="A13" s="91" t="s">
        <v>269</v>
      </c>
      <c r="B13" s="91"/>
      <c r="C13" s="103"/>
      <c r="D13" s="104">
        <v>19</v>
      </c>
      <c r="E13" s="17">
        <v>1</v>
      </c>
      <c r="F13" s="105" t="s">
        <v>270</v>
      </c>
      <c r="G13" s="17" t="s">
        <v>167</v>
      </c>
      <c r="H13" s="106" t="s">
        <v>271</v>
      </c>
      <c r="I13" s="107">
        <v>3</v>
      </c>
      <c r="J13" s="108">
        <v>4070</v>
      </c>
      <c r="K13" s="109">
        <f t="shared" ref="K13:K18" si="0">I13*J13</f>
        <v>12210</v>
      </c>
      <c r="L13" s="56"/>
      <c r="M13" s="106" t="s">
        <v>272</v>
      </c>
      <c r="N13" s="94"/>
      <c r="O13" s="17"/>
      <c r="P13" s="30"/>
      <c r="Q13" s="17"/>
      <c r="R13" s="29"/>
      <c r="S13" s="110"/>
      <c r="T13" s="23"/>
    </row>
    <row r="14" spans="1:20" s="8" customFormat="1" ht="19.7" customHeight="1">
      <c r="A14" s="91" t="s">
        <v>273</v>
      </c>
      <c r="B14" s="91"/>
      <c r="C14" s="103"/>
      <c r="D14" s="104">
        <v>19</v>
      </c>
      <c r="E14" s="17">
        <f>+E13+1</f>
        <v>2</v>
      </c>
      <c r="F14" s="17" t="s">
        <v>167</v>
      </c>
      <c r="G14" s="17" t="s">
        <v>167</v>
      </c>
      <c r="H14" s="106" t="s">
        <v>274</v>
      </c>
      <c r="I14" s="107">
        <v>3</v>
      </c>
      <c r="J14" s="108">
        <v>540</v>
      </c>
      <c r="K14" s="109">
        <f t="shared" si="0"/>
        <v>1620</v>
      </c>
      <c r="L14" s="56"/>
      <c r="M14" s="106" t="s">
        <v>275</v>
      </c>
      <c r="N14" s="94"/>
      <c r="O14" s="17"/>
      <c r="P14" s="30"/>
      <c r="Q14" s="17"/>
      <c r="R14" s="29"/>
      <c r="S14" s="29"/>
      <c r="T14" s="23"/>
    </row>
    <row r="15" spans="1:20" s="8" customFormat="1" ht="19.7" customHeight="1">
      <c r="A15" s="91" t="s">
        <v>276</v>
      </c>
      <c r="B15" s="91"/>
      <c r="C15" s="103"/>
      <c r="D15" s="104">
        <v>19</v>
      </c>
      <c r="E15" s="17">
        <f>+E14+1</f>
        <v>3</v>
      </c>
      <c r="F15" s="111" t="s">
        <v>167</v>
      </c>
      <c r="G15" s="111" t="s">
        <v>167</v>
      </c>
      <c r="H15" s="108" t="s">
        <v>277</v>
      </c>
      <c r="I15" s="112">
        <v>3</v>
      </c>
      <c r="J15" s="113">
        <v>434</v>
      </c>
      <c r="K15" s="109">
        <f t="shared" si="0"/>
        <v>1302</v>
      </c>
      <c r="L15" s="56"/>
      <c r="M15" s="26" t="s">
        <v>278</v>
      </c>
      <c r="N15" s="94"/>
      <c r="O15" s="17"/>
      <c r="P15" s="30"/>
      <c r="Q15" s="17"/>
      <c r="R15" s="29"/>
      <c r="S15" s="29"/>
      <c r="T15" s="23"/>
    </row>
    <row r="16" spans="1:20" s="8" customFormat="1" ht="19.7" customHeight="1">
      <c r="A16" s="8" t="s">
        <v>273</v>
      </c>
      <c r="C16" s="114"/>
      <c r="D16" s="104">
        <v>19</v>
      </c>
      <c r="E16" s="17">
        <f>+E15+1</f>
        <v>4</v>
      </c>
      <c r="F16" s="52" t="s">
        <v>279</v>
      </c>
      <c r="G16" s="52" t="s">
        <v>279</v>
      </c>
      <c r="H16" s="57" t="s">
        <v>280</v>
      </c>
      <c r="I16" s="115">
        <v>3</v>
      </c>
      <c r="J16" s="55">
        <v>390</v>
      </c>
      <c r="K16" s="116">
        <f t="shared" si="0"/>
        <v>1170</v>
      </c>
      <c r="L16" s="56"/>
      <c r="M16" s="57" t="s">
        <v>281</v>
      </c>
      <c r="N16" s="57"/>
      <c r="O16" s="18"/>
      <c r="P16" s="30"/>
      <c r="Q16" s="17"/>
      <c r="R16" s="29"/>
      <c r="S16" s="29"/>
      <c r="T16" s="23"/>
    </row>
    <row r="17" spans="1:20" s="8" customFormat="1" ht="19.7" customHeight="1">
      <c r="A17" s="91" t="s">
        <v>282</v>
      </c>
      <c r="C17" s="114"/>
      <c r="D17" s="104">
        <v>19</v>
      </c>
      <c r="E17" s="17">
        <f>+E16+1</f>
        <v>5</v>
      </c>
      <c r="F17" s="52" t="s">
        <v>279</v>
      </c>
      <c r="G17" s="52" t="s">
        <v>279</v>
      </c>
      <c r="H17" s="57" t="s">
        <v>283</v>
      </c>
      <c r="I17" s="115">
        <v>3</v>
      </c>
      <c r="J17" s="55">
        <v>390</v>
      </c>
      <c r="K17" s="116">
        <f t="shared" si="0"/>
        <v>1170</v>
      </c>
      <c r="L17" s="56"/>
      <c r="M17" s="57" t="s">
        <v>284</v>
      </c>
      <c r="N17" s="57"/>
      <c r="O17" s="18"/>
      <c r="P17" s="30"/>
      <c r="Q17" s="17"/>
      <c r="R17" s="30"/>
      <c r="S17" s="30"/>
      <c r="T17" s="23"/>
    </row>
    <row r="18" spans="1:20" s="8" customFormat="1" ht="19.7" customHeight="1">
      <c r="A18" s="91" t="s">
        <v>282</v>
      </c>
      <c r="C18" s="114"/>
      <c r="D18" s="104">
        <v>19</v>
      </c>
      <c r="E18" s="17">
        <f>+E17+1</f>
        <v>6</v>
      </c>
      <c r="F18" s="52" t="s">
        <v>279</v>
      </c>
      <c r="G18" s="52" t="s">
        <v>279</v>
      </c>
      <c r="H18" s="57" t="s">
        <v>285</v>
      </c>
      <c r="I18" s="115">
        <v>3</v>
      </c>
      <c r="J18" s="55">
        <v>460</v>
      </c>
      <c r="K18" s="116">
        <f t="shared" si="0"/>
        <v>1380</v>
      </c>
      <c r="L18" s="56"/>
      <c r="M18" s="57" t="s">
        <v>284</v>
      </c>
      <c r="N18" s="57"/>
      <c r="O18" s="18"/>
      <c r="P18" s="30"/>
      <c r="Q18" s="17"/>
      <c r="R18" s="30"/>
      <c r="S18" s="30"/>
      <c r="T18" s="23"/>
    </row>
    <row r="19" spans="1:20" s="8" customFormat="1" ht="19.7" customHeight="1">
      <c r="A19" s="91"/>
      <c r="B19" s="91"/>
      <c r="C19" s="92"/>
      <c r="D19" s="18"/>
      <c r="E19" s="117"/>
      <c r="F19" s="98"/>
      <c r="G19" s="98"/>
      <c r="H19" s="108"/>
      <c r="I19" s="107"/>
      <c r="J19" s="108"/>
      <c r="K19" s="118"/>
      <c r="L19" s="119"/>
      <c r="M19" s="120"/>
      <c r="N19" s="94"/>
      <c r="O19" s="17"/>
      <c r="P19" s="30"/>
      <c r="Q19" s="17"/>
      <c r="R19" s="29"/>
      <c r="S19" s="29"/>
      <c r="T19" s="23"/>
    </row>
    <row r="20" spans="1:20" s="8" customFormat="1" ht="19.7" customHeight="1">
      <c r="A20" s="91"/>
      <c r="B20" s="91"/>
      <c r="C20" s="92"/>
      <c r="D20" s="18"/>
      <c r="E20" s="117"/>
      <c r="F20" s="98"/>
      <c r="G20" s="75"/>
      <c r="H20" s="121">
        <f>SUM(K13:K19)</f>
        <v>18852</v>
      </c>
      <c r="I20" s="107"/>
      <c r="J20" s="108"/>
      <c r="K20" s="9"/>
      <c r="L20" s="119"/>
      <c r="M20" s="120"/>
      <c r="N20" s="94"/>
      <c r="O20" s="17"/>
      <c r="P20" s="30"/>
      <c r="Q20" s="17"/>
      <c r="R20" s="29"/>
      <c r="S20" s="29"/>
      <c r="T20" s="23"/>
    </row>
    <row r="21" spans="1:20" s="8" customFormat="1" ht="19.7" customHeight="1">
      <c r="A21" s="91"/>
      <c r="B21" s="91"/>
      <c r="C21" s="92"/>
      <c r="D21" s="18"/>
      <c r="E21" s="17"/>
      <c r="F21" s="17"/>
      <c r="G21" s="17"/>
      <c r="H21" s="76"/>
      <c r="I21" s="18"/>
      <c r="J21" s="51"/>
      <c r="K21" s="93"/>
      <c r="L21" s="22"/>
      <c r="M21" s="26"/>
      <c r="N21" s="94"/>
      <c r="O21" s="17"/>
      <c r="P21" s="30"/>
      <c r="Q21" s="17"/>
      <c r="R21" s="29"/>
      <c r="S21" s="29"/>
      <c r="T21" s="23"/>
    </row>
    <row r="22" spans="1:20" s="8" customFormat="1" ht="19.7" customHeight="1">
      <c r="A22" s="91"/>
      <c r="B22" s="91"/>
      <c r="C22" s="92"/>
      <c r="D22" s="18"/>
      <c r="E22" s="17"/>
      <c r="F22" s="17"/>
      <c r="G22" s="17"/>
      <c r="H22" s="50"/>
      <c r="I22" s="18"/>
      <c r="J22" s="51"/>
      <c r="K22" s="93"/>
      <c r="L22" s="22"/>
      <c r="M22" s="26"/>
      <c r="N22" s="94"/>
      <c r="O22" s="17"/>
      <c r="P22" s="30"/>
      <c r="Q22" s="17"/>
      <c r="R22" s="29"/>
      <c r="S22" s="29"/>
      <c r="T22" s="23"/>
    </row>
    <row r="23" spans="1:20" s="8" customFormat="1" ht="19.7" customHeight="1">
      <c r="A23" s="91"/>
      <c r="B23" s="91"/>
      <c r="C23" s="92"/>
      <c r="D23" s="18"/>
      <c r="E23" s="17"/>
      <c r="F23" s="17"/>
      <c r="G23" s="17"/>
      <c r="H23" s="50"/>
      <c r="I23" s="18"/>
      <c r="J23" s="51"/>
      <c r="K23" s="93"/>
      <c r="L23" s="22"/>
      <c r="M23" s="26"/>
      <c r="N23" s="94"/>
      <c r="O23" s="17"/>
      <c r="P23" s="30"/>
      <c r="Q23" s="17"/>
      <c r="R23" s="29"/>
      <c r="S23" s="29"/>
      <c r="T23" s="23"/>
    </row>
    <row r="24" spans="1:20" s="8" customFormat="1" ht="19.7" customHeight="1">
      <c r="A24" s="18"/>
      <c r="B24" s="18"/>
      <c r="C24" s="104"/>
      <c r="D24" s="104"/>
      <c r="E24" s="17"/>
      <c r="F24" s="17"/>
      <c r="G24" s="17"/>
      <c r="H24" s="122"/>
      <c r="I24" s="123"/>
      <c r="J24" s="118"/>
      <c r="K24" s="109"/>
      <c r="L24" s="124"/>
      <c r="M24" s="122"/>
      <c r="N24" s="94"/>
      <c r="O24" s="17"/>
      <c r="P24" s="30"/>
      <c r="Q24" s="17"/>
      <c r="R24" s="29"/>
      <c r="S24" s="29"/>
      <c r="T24" s="23"/>
    </row>
    <row r="25" spans="1:20" s="8" customFormat="1" ht="19.7" customHeight="1">
      <c r="A25" s="18"/>
      <c r="B25" s="18"/>
      <c r="C25" s="104"/>
      <c r="D25" s="104"/>
      <c r="E25" s="17"/>
      <c r="F25" s="17"/>
      <c r="G25" s="17"/>
      <c r="H25" s="50"/>
      <c r="I25" s="123"/>
      <c r="J25" s="125"/>
      <c r="K25" s="109"/>
      <c r="L25" s="124"/>
      <c r="M25" s="26"/>
      <c r="N25" s="26"/>
      <c r="O25" s="17"/>
      <c r="P25" s="30"/>
      <c r="Q25" s="17"/>
      <c r="R25" s="29"/>
      <c r="S25" s="29"/>
      <c r="T25" s="23"/>
    </row>
    <row r="26" spans="1:20" s="8" customFormat="1" ht="19.7" customHeight="1">
      <c r="A26" s="18"/>
      <c r="B26" s="18"/>
      <c r="C26" s="18"/>
      <c r="D26" s="18"/>
      <c r="E26" s="17"/>
      <c r="F26" s="17"/>
      <c r="G26" s="17"/>
      <c r="H26" s="50"/>
      <c r="I26" s="123"/>
      <c r="J26" s="125"/>
      <c r="K26" s="109"/>
      <c r="L26" s="124"/>
      <c r="M26" s="26"/>
      <c r="N26" s="26"/>
      <c r="O26" s="17"/>
      <c r="P26" s="30"/>
      <c r="Q26" s="17"/>
      <c r="R26" s="29"/>
      <c r="S26" s="29"/>
      <c r="T26" s="23"/>
    </row>
    <row r="27" spans="1:20" s="8" customFormat="1" ht="19.7" customHeight="1">
      <c r="A27" s="18"/>
      <c r="B27" s="18"/>
      <c r="C27" s="18"/>
      <c r="D27" s="18"/>
      <c r="E27" s="17"/>
      <c r="F27" s="17"/>
      <c r="G27" s="17"/>
      <c r="H27" s="50"/>
      <c r="I27" s="126"/>
      <c r="J27" s="127"/>
      <c r="K27" s="118"/>
      <c r="L27" s="128"/>
      <c r="M27" s="129"/>
      <c r="N27" s="26"/>
      <c r="O27" s="17"/>
      <c r="P27" s="30"/>
      <c r="Q27" s="17"/>
      <c r="R27" s="29"/>
      <c r="S27" s="29"/>
      <c r="T27" s="23"/>
    </row>
    <row r="28" spans="1:20" s="8" customFormat="1" ht="19.7" customHeight="1">
      <c r="A28" s="18"/>
      <c r="B28" s="18"/>
      <c r="C28" s="18"/>
      <c r="D28" s="18"/>
      <c r="E28" s="17"/>
      <c r="F28" s="17"/>
      <c r="G28" s="17"/>
      <c r="H28" s="130"/>
      <c r="I28" s="18"/>
      <c r="J28" s="118"/>
      <c r="K28" s="118"/>
      <c r="L28" s="22"/>
      <c r="M28" s="26"/>
      <c r="N28" s="94"/>
      <c r="O28" s="17"/>
      <c r="P28" s="30"/>
      <c r="Q28" s="17"/>
      <c r="R28" s="29"/>
      <c r="S28" s="29"/>
      <c r="T28" s="23"/>
    </row>
    <row r="29" spans="1:20">
      <c r="K29" s="131"/>
    </row>
  </sheetData>
  <autoFilter ref="E9:R23" xr:uid="{3412821E-72D1-4EFB-9C84-942DECA26742}"/>
  <mergeCells count="8">
    <mergeCell ref="E6:G6"/>
    <mergeCell ref="E12:H12"/>
    <mergeCell ref="E2:G2"/>
    <mergeCell ref="J2:L2"/>
    <mergeCell ref="E3:G3"/>
    <mergeCell ref="E4:G4"/>
    <mergeCell ref="M4:N5"/>
    <mergeCell ref="E5:G5"/>
  </mergeCells>
  <phoneticPr fontId="3"/>
  <pageMargins left="0.2" right="0.2" top="0.36" bottom="0.41" header="0.3" footer="0.3"/>
  <pageSetup paperSize="9"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7508F-AE17-4D9A-BE1A-D7CEB06254CD}">
  <dimension ref="B2:Q100"/>
  <sheetViews>
    <sheetView zoomScale="85" zoomScaleNormal="85" workbookViewId="0">
      <pane xSplit="10" ySplit="8" topLeftCell="K90" activePane="bottomRight" state="frozen"/>
      <selection pane="topRight" activeCell="K1" sqref="K1"/>
      <selection pane="bottomLeft" activeCell="A9" sqref="A9"/>
      <selection pane="bottomRight" activeCell="E96" sqref="E96"/>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286</v>
      </c>
      <c r="G2" s="4" t="s">
        <v>2</v>
      </c>
      <c r="H2" s="5"/>
      <c r="I2" s="6"/>
      <c r="J2" s="7">
        <f>SUM(H:H)</f>
        <v>1410797</v>
      </c>
    </row>
    <row r="3" spans="2:17" ht="20.100000000000001" customHeight="1">
      <c r="B3" s="1" t="s">
        <v>3</v>
      </c>
      <c r="C3" s="1"/>
      <c r="D3" s="1"/>
      <c r="E3" s="13" t="s">
        <v>287</v>
      </c>
    </row>
    <row r="4" spans="2:17" ht="20.100000000000001" customHeight="1">
      <c r="B4" s="1" t="s">
        <v>5</v>
      </c>
      <c r="C4" s="1"/>
      <c r="D4" s="1"/>
      <c r="E4" s="13">
        <v>198947</v>
      </c>
    </row>
    <row r="5" spans="2:17" ht="20.100000000000001" customHeight="1">
      <c r="B5" s="1" t="s">
        <v>6</v>
      </c>
      <c r="C5" s="1"/>
      <c r="D5" s="1"/>
      <c r="E5" s="16">
        <v>44838</v>
      </c>
    </row>
    <row r="6" spans="2:17" ht="20.100000000000001" customHeight="1">
      <c r="B6" s="1" t="s">
        <v>7</v>
      </c>
      <c r="C6" s="1"/>
      <c r="D6" s="1"/>
      <c r="E6" s="16">
        <v>44963</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F9*G9</f>
        <v>0</v>
      </c>
      <c r="I9" s="22"/>
      <c r="J9" s="24"/>
      <c r="K9" s="24"/>
      <c r="L9" s="18"/>
      <c r="M9" s="30"/>
      <c r="N9" s="17"/>
      <c r="O9" s="18"/>
      <c r="P9" s="30"/>
      <c r="Q9" s="23"/>
    </row>
    <row r="10" spans="2:17" s="8" customFormat="1" ht="19.7" customHeight="1">
      <c r="B10" s="17">
        <v>1</v>
      </c>
      <c r="C10" s="17" t="s">
        <v>288</v>
      </c>
      <c r="D10" s="17" t="s">
        <v>288</v>
      </c>
      <c r="E10" s="50" t="s">
        <v>289</v>
      </c>
      <c r="F10" s="18">
        <v>1</v>
      </c>
      <c r="G10" s="51">
        <v>893000</v>
      </c>
      <c r="H10" s="51">
        <f t="shared" ref="H10:H17" si="0">F10*G10</f>
        <v>893000</v>
      </c>
      <c r="I10" s="22"/>
      <c r="J10" s="26" t="s">
        <v>290</v>
      </c>
      <c r="K10" s="18"/>
      <c r="L10" s="18"/>
      <c r="M10" s="30">
        <v>44774</v>
      </c>
      <c r="N10" s="17"/>
      <c r="O10" s="18"/>
      <c r="P10" s="30"/>
      <c r="Q10" s="23">
        <v>44897</v>
      </c>
    </row>
    <row r="11" spans="2:17" s="8" customFormat="1" ht="19.7" customHeight="1">
      <c r="B11" s="17">
        <v>1</v>
      </c>
      <c r="C11" s="17" t="s">
        <v>288</v>
      </c>
      <c r="D11" s="17" t="s">
        <v>288</v>
      </c>
      <c r="E11" s="50" t="s">
        <v>291</v>
      </c>
      <c r="F11" s="18">
        <v>1</v>
      </c>
      <c r="G11" s="51">
        <v>12000</v>
      </c>
      <c r="H11" s="51">
        <f>F11*G11</f>
        <v>12000</v>
      </c>
      <c r="I11" s="22"/>
      <c r="J11" s="26"/>
      <c r="K11" s="18"/>
      <c r="L11" s="18"/>
      <c r="M11" s="30">
        <v>44774</v>
      </c>
      <c r="N11" s="17"/>
      <c r="O11" s="18"/>
      <c r="P11" s="30"/>
      <c r="Q11" s="23">
        <v>44897</v>
      </c>
    </row>
    <row r="12" spans="2:17" s="8" customFormat="1" ht="19.7" customHeight="1">
      <c r="B12" s="17">
        <v>2</v>
      </c>
      <c r="C12" s="17" t="s">
        <v>125</v>
      </c>
      <c r="D12" s="17" t="s">
        <v>125</v>
      </c>
      <c r="E12" s="50" t="s">
        <v>292</v>
      </c>
      <c r="F12" s="18">
        <v>1</v>
      </c>
      <c r="G12" s="51">
        <v>20000</v>
      </c>
      <c r="H12" s="51">
        <v>20000</v>
      </c>
      <c r="I12" s="22"/>
      <c r="J12" s="26"/>
      <c r="K12" s="18"/>
      <c r="L12" s="18"/>
      <c r="M12" s="30">
        <v>44774</v>
      </c>
      <c r="N12" s="17"/>
      <c r="O12" s="18"/>
      <c r="P12" s="30"/>
      <c r="Q12" s="23">
        <v>44897</v>
      </c>
    </row>
    <row r="13" spans="2:17" s="8" customFormat="1" ht="19.7" customHeight="1">
      <c r="B13" s="17">
        <v>3</v>
      </c>
      <c r="C13" s="17" t="s">
        <v>125</v>
      </c>
      <c r="D13" s="17" t="s">
        <v>125</v>
      </c>
      <c r="E13" s="133" t="s">
        <v>293</v>
      </c>
      <c r="F13" s="18">
        <v>1</v>
      </c>
      <c r="G13" s="134">
        <v>24500</v>
      </c>
      <c r="H13" s="51">
        <f>F13*G13</f>
        <v>24500</v>
      </c>
      <c r="I13" s="22"/>
      <c r="J13" s="135" t="s">
        <v>294</v>
      </c>
      <c r="K13" s="18"/>
      <c r="L13" s="18"/>
      <c r="M13" s="30">
        <v>44774</v>
      </c>
      <c r="N13" s="17"/>
      <c r="O13" s="18"/>
      <c r="P13" s="30"/>
      <c r="Q13" s="23">
        <v>44897</v>
      </c>
    </row>
    <row r="14" spans="2:17" s="8" customFormat="1" ht="19.7" customHeight="1">
      <c r="B14" s="17">
        <v>5</v>
      </c>
      <c r="C14" s="52" t="s">
        <v>288</v>
      </c>
      <c r="D14" s="52" t="s">
        <v>288</v>
      </c>
      <c r="E14" s="136" t="s">
        <v>295</v>
      </c>
      <c r="F14" s="18">
        <v>1</v>
      </c>
      <c r="G14" s="137">
        <v>30000</v>
      </c>
      <c r="H14" s="55">
        <f t="shared" si="0"/>
        <v>30000</v>
      </c>
      <c r="I14" s="22"/>
      <c r="J14" s="26" t="s">
        <v>296</v>
      </c>
      <c r="K14" s="18"/>
      <c r="L14" s="18"/>
      <c r="M14" s="30">
        <v>44774</v>
      </c>
      <c r="N14" s="17"/>
      <c r="O14" s="18"/>
      <c r="P14" s="30"/>
      <c r="Q14" s="23">
        <v>44897</v>
      </c>
    </row>
    <row r="15" spans="2:17" s="8" customFormat="1" ht="19.7" customHeight="1">
      <c r="B15" s="17"/>
      <c r="C15" s="17"/>
      <c r="D15" s="17"/>
      <c r="E15" s="50"/>
      <c r="F15" s="18"/>
      <c r="G15" s="51">
        <v>0</v>
      </c>
      <c r="H15" s="51">
        <f t="shared" si="0"/>
        <v>0</v>
      </c>
      <c r="I15" s="22"/>
      <c r="J15" s="26"/>
      <c r="K15" s="18"/>
      <c r="L15" s="18"/>
      <c r="M15" s="30"/>
      <c r="N15" s="17"/>
      <c r="O15" s="18"/>
      <c r="P15" s="30"/>
      <c r="Q15" s="23"/>
    </row>
    <row r="16" spans="2:17" s="8" customFormat="1" ht="19.7" customHeight="1">
      <c r="B16" s="52">
        <v>6</v>
      </c>
      <c r="C16" s="52" t="s">
        <v>288</v>
      </c>
      <c r="D16" s="52" t="s">
        <v>288</v>
      </c>
      <c r="E16" s="62" t="s">
        <v>297</v>
      </c>
      <c r="F16" s="54">
        <v>2</v>
      </c>
      <c r="G16" s="55">
        <v>700</v>
      </c>
      <c r="H16" s="55">
        <f t="shared" si="0"/>
        <v>1400</v>
      </c>
      <c r="I16" s="22"/>
      <c r="J16" s="24">
        <v>172038003</v>
      </c>
      <c r="K16" s="18"/>
      <c r="L16" s="18"/>
      <c r="M16" s="58">
        <v>44776</v>
      </c>
      <c r="N16" s="17"/>
      <c r="O16" s="18"/>
      <c r="P16" s="30"/>
      <c r="Q16" s="23">
        <v>44897</v>
      </c>
    </row>
    <row r="17" spans="2:17" s="8" customFormat="1" ht="19.7" customHeight="1">
      <c r="B17" s="52">
        <v>8</v>
      </c>
      <c r="C17" s="52" t="s">
        <v>288</v>
      </c>
      <c r="D17" s="52" t="s">
        <v>288</v>
      </c>
      <c r="E17" s="62" t="s">
        <v>133</v>
      </c>
      <c r="F17" s="54">
        <v>1</v>
      </c>
      <c r="G17" s="55">
        <v>10500</v>
      </c>
      <c r="H17" s="55">
        <f t="shared" si="0"/>
        <v>10500</v>
      </c>
      <c r="I17" s="22"/>
      <c r="J17" s="24">
        <v>170551001</v>
      </c>
      <c r="K17" s="18"/>
      <c r="L17" s="18"/>
      <c r="M17" s="58">
        <v>44776</v>
      </c>
      <c r="N17" s="17"/>
      <c r="O17" s="18"/>
      <c r="P17" s="30"/>
      <c r="Q17" s="23">
        <v>44897</v>
      </c>
    </row>
    <row r="18" spans="2:17" s="8" customFormat="1" ht="19.7" customHeight="1">
      <c r="B18" s="52">
        <v>6</v>
      </c>
      <c r="C18" s="52" t="s">
        <v>288</v>
      </c>
      <c r="D18" s="52" t="s">
        <v>288</v>
      </c>
      <c r="E18" s="62" t="s">
        <v>291</v>
      </c>
      <c r="F18" s="54">
        <v>1</v>
      </c>
      <c r="G18" s="55">
        <v>1300</v>
      </c>
      <c r="H18" s="55">
        <f>F18*G18</f>
        <v>1300</v>
      </c>
      <c r="I18" s="22"/>
      <c r="J18" s="26" t="s">
        <v>298</v>
      </c>
      <c r="K18" s="18"/>
      <c r="L18" s="18"/>
      <c r="M18" s="30"/>
      <c r="N18" s="17"/>
      <c r="O18" s="18"/>
      <c r="P18" s="30"/>
      <c r="Q18" s="23"/>
    </row>
    <row r="19" spans="2:17" s="8" customFormat="1" ht="19.7" customHeight="1">
      <c r="B19" s="17"/>
      <c r="C19" s="17"/>
      <c r="D19" s="17"/>
      <c r="E19" s="50"/>
      <c r="F19" s="18"/>
      <c r="G19" s="51">
        <v>0</v>
      </c>
      <c r="H19" s="51">
        <f>F19*G19</f>
        <v>0</v>
      </c>
      <c r="I19" s="22"/>
      <c r="J19" s="26"/>
      <c r="K19" s="18"/>
      <c r="L19" s="18"/>
      <c r="M19" s="30"/>
      <c r="N19" s="17"/>
      <c r="O19" s="18"/>
      <c r="P19" s="30"/>
      <c r="Q19" s="23"/>
    </row>
    <row r="20" spans="2:17" s="8" customFormat="1" ht="19.7" customHeight="1">
      <c r="B20" s="17">
        <v>6</v>
      </c>
      <c r="C20" s="17" t="s">
        <v>159</v>
      </c>
      <c r="D20" s="17" t="s">
        <v>160</v>
      </c>
      <c r="E20" s="50" t="s">
        <v>299</v>
      </c>
      <c r="F20" s="18">
        <v>1</v>
      </c>
      <c r="G20" s="51">
        <v>44000</v>
      </c>
      <c r="H20" s="94">
        <f t="shared" ref="H20:H83" si="1">F20*G20</f>
        <v>44000</v>
      </c>
      <c r="I20" s="22"/>
      <c r="J20" s="26" t="s">
        <v>300</v>
      </c>
      <c r="K20" s="24" t="s">
        <v>301</v>
      </c>
      <c r="L20" s="18"/>
      <c r="M20" s="30">
        <v>44777</v>
      </c>
      <c r="N20" s="17"/>
      <c r="O20" s="29">
        <v>44865</v>
      </c>
      <c r="P20" s="30">
        <v>44865</v>
      </c>
      <c r="Q20" s="23">
        <v>44865</v>
      </c>
    </row>
    <row r="21" spans="2:17" s="8" customFormat="1" ht="19.7" customHeight="1">
      <c r="B21" s="17">
        <v>6</v>
      </c>
      <c r="C21" s="17" t="s">
        <v>159</v>
      </c>
      <c r="D21" s="17" t="s">
        <v>160</v>
      </c>
      <c r="E21" s="50" t="s">
        <v>302</v>
      </c>
      <c r="F21" s="18">
        <v>1</v>
      </c>
      <c r="G21" s="51">
        <v>7760</v>
      </c>
      <c r="H21" s="94">
        <f t="shared" si="1"/>
        <v>7760</v>
      </c>
      <c r="I21" s="22"/>
      <c r="J21" s="26" t="s">
        <v>303</v>
      </c>
      <c r="K21" s="24" t="s">
        <v>301</v>
      </c>
      <c r="L21" s="18"/>
      <c r="M21" s="30">
        <v>44777</v>
      </c>
      <c r="N21" s="17"/>
      <c r="O21" s="29">
        <v>44865</v>
      </c>
      <c r="P21" s="30">
        <v>44865</v>
      </c>
      <c r="Q21" s="23">
        <v>44865</v>
      </c>
    </row>
    <row r="22" spans="2:17" s="8" customFormat="1" ht="19.7" customHeight="1">
      <c r="B22" s="17">
        <v>6</v>
      </c>
      <c r="C22" s="17" t="s">
        <v>159</v>
      </c>
      <c r="D22" s="17" t="s">
        <v>160</v>
      </c>
      <c r="E22" s="50" t="s">
        <v>161</v>
      </c>
      <c r="F22" s="18">
        <v>1</v>
      </c>
      <c r="G22" s="51">
        <v>29920</v>
      </c>
      <c r="H22" s="94">
        <f t="shared" si="1"/>
        <v>29920</v>
      </c>
      <c r="I22" s="22"/>
      <c r="J22" s="26" t="s">
        <v>304</v>
      </c>
      <c r="K22" s="24" t="s">
        <v>301</v>
      </c>
      <c r="L22" s="18"/>
      <c r="M22" s="30">
        <v>44777</v>
      </c>
      <c r="N22" s="17"/>
      <c r="O22" s="29">
        <v>44865</v>
      </c>
      <c r="P22" s="30">
        <v>44865</v>
      </c>
      <c r="Q22" s="23">
        <v>44865</v>
      </c>
    </row>
    <row r="23" spans="2:17" s="8" customFormat="1" ht="19.7" customHeight="1">
      <c r="B23" s="17">
        <v>8</v>
      </c>
      <c r="C23" s="17" t="s">
        <v>144</v>
      </c>
      <c r="D23" s="17" t="s">
        <v>136</v>
      </c>
      <c r="E23" s="50" t="s">
        <v>148</v>
      </c>
      <c r="F23" s="18">
        <v>1</v>
      </c>
      <c r="G23" s="51">
        <v>3970</v>
      </c>
      <c r="H23" s="94">
        <f t="shared" si="1"/>
        <v>3970</v>
      </c>
      <c r="I23" s="22"/>
      <c r="J23" s="26" t="s">
        <v>305</v>
      </c>
      <c r="K23" s="18"/>
      <c r="L23" s="18"/>
      <c r="M23" s="30">
        <v>44777</v>
      </c>
      <c r="N23" s="17"/>
      <c r="O23" s="29">
        <v>44865</v>
      </c>
      <c r="P23" s="30"/>
      <c r="Q23" s="23"/>
    </row>
    <row r="24" spans="2:17" s="8" customFormat="1" ht="19.7" customHeight="1">
      <c r="B24" s="17">
        <v>8</v>
      </c>
      <c r="C24" s="17" t="s">
        <v>149</v>
      </c>
      <c r="D24" s="17" t="s">
        <v>136</v>
      </c>
      <c r="E24" s="50" t="s">
        <v>156</v>
      </c>
      <c r="F24" s="18">
        <v>4</v>
      </c>
      <c r="G24" s="51">
        <v>40</v>
      </c>
      <c r="H24" s="94">
        <f t="shared" si="1"/>
        <v>160</v>
      </c>
      <c r="I24" s="22"/>
      <c r="J24" s="26" t="s">
        <v>306</v>
      </c>
      <c r="K24" s="18"/>
      <c r="L24" s="18"/>
      <c r="M24" s="30">
        <v>44777</v>
      </c>
      <c r="N24" s="17"/>
      <c r="O24" s="29">
        <v>44865</v>
      </c>
      <c r="P24" s="30"/>
      <c r="Q24" s="23"/>
    </row>
    <row r="25" spans="2:17" s="8" customFormat="1" ht="19.7" customHeight="1">
      <c r="B25" s="17"/>
      <c r="C25" s="17"/>
      <c r="D25" s="17"/>
      <c r="E25" s="50"/>
      <c r="F25" s="18"/>
      <c r="G25" s="51">
        <v>0</v>
      </c>
      <c r="H25" s="51">
        <f t="shared" si="1"/>
        <v>0</v>
      </c>
      <c r="I25" s="22"/>
      <c r="J25" s="26"/>
      <c r="K25" s="18"/>
      <c r="L25" s="18"/>
      <c r="M25" s="30"/>
      <c r="N25" s="17"/>
      <c r="O25" s="18"/>
      <c r="P25" s="30"/>
      <c r="Q25" s="23"/>
    </row>
    <row r="26" spans="2:17" s="8" customFormat="1" ht="19.7" customHeight="1">
      <c r="B26" s="65">
        <v>8</v>
      </c>
      <c r="C26" s="65" t="s">
        <v>167</v>
      </c>
      <c r="D26" s="65" t="s">
        <v>167</v>
      </c>
      <c r="E26" s="66" t="s">
        <v>307</v>
      </c>
      <c r="F26" s="138">
        <v>1</v>
      </c>
      <c r="G26" s="51">
        <v>18500</v>
      </c>
      <c r="H26" s="51">
        <f t="shared" si="1"/>
        <v>18500</v>
      </c>
      <c r="I26" s="22"/>
      <c r="J26" s="26" t="s">
        <v>308</v>
      </c>
      <c r="K26" s="24" t="s">
        <v>309</v>
      </c>
      <c r="L26" s="18"/>
      <c r="M26" s="30">
        <v>44796</v>
      </c>
      <c r="N26" s="17"/>
      <c r="O26" s="18"/>
      <c r="P26" s="30">
        <v>44817</v>
      </c>
      <c r="Q26" s="23">
        <v>44817</v>
      </c>
    </row>
    <row r="27" spans="2:17" s="8" customFormat="1" ht="19.7" customHeight="1">
      <c r="B27" s="65">
        <v>8</v>
      </c>
      <c r="C27" s="65" t="s">
        <v>167</v>
      </c>
      <c r="D27" s="65" t="s">
        <v>167</v>
      </c>
      <c r="E27" s="66" t="s">
        <v>173</v>
      </c>
      <c r="F27" s="138">
        <v>1</v>
      </c>
      <c r="G27" s="51">
        <v>5906</v>
      </c>
      <c r="H27" s="51">
        <f t="shared" si="1"/>
        <v>5906</v>
      </c>
      <c r="I27" s="22"/>
      <c r="J27" s="26" t="s">
        <v>174</v>
      </c>
      <c r="K27" s="24" t="s">
        <v>309</v>
      </c>
      <c r="L27" s="18"/>
      <c r="M27" s="30">
        <v>44796</v>
      </c>
      <c r="N27" s="17"/>
      <c r="O27" s="18"/>
      <c r="P27" s="30">
        <v>44817</v>
      </c>
      <c r="Q27" s="23">
        <v>44817</v>
      </c>
    </row>
    <row r="28" spans="2:17" s="8" customFormat="1" ht="19.7" customHeight="1">
      <c r="B28" s="17"/>
      <c r="C28" s="17"/>
      <c r="D28" s="17"/>
      <c r="E28" s="50"/>
      <c r="F28" s="18"/>
      <c r="G28" s="51">
        <v>0</v>
      </c>
      <c r="H28" s="51">
        <f t="shared" si="1"/>
        <v>0</v>
      </c>
      <c r="I28" s="22"/>
      <c r="J28" s="26"/>
      <c r="K28" s="18"/>
      <c r="L28" s="18"/>
      <c r="M28" s="30"/>
      <c r="N28" s="17"/>
      <c r="O28" s="18"/>
      <c r="P28" s="30"/>
      <c r="Q28" s="23"/>
    </row>
    <row r="29" spans="2:17" s="8" customFormat="1" ht="19.7" customHeight="1">
      <c r="B29" s="65">
        <v>8</v>
      </c>
      <c r="C29" s="65" t="s">
        <v>310</v>
      </c>
      <c r="D29" s="65" t="s">
        <v>136</v>
      </c>
      <c r="E29" s="66" t="s">
        <v>311</v>
      </c>
      <c r="F29" s="138">
        <v>1</v>
      </c>
      <c r="G29" s="51">
        <v>890</v>
      </c>
      <c r="H29" s="51">
        <f t="shared" si="1"/>
        <v>890</v>
      </c>
      <c r="I29" s="22"/>
      <c r="J29" s="26" t="s">
        <v>312</v>
      </c>
      <c r="K29" s="24" t="s">
        <v>313</v>
      </c>
      <c r="L29" s="18"/>
      <c r="M29" s="30">
        <v>44799</v>
      </c>
      <c r="N29" s="17"/>
      <c r="O29" s="18"/>
      <c r="P29" s="30"/>
      <c r="Q29" s="23">
        <v>44826</v>
      </c>
    </row>
    <row r="30" spans="2:17" s="8" customFormat="1" ht="19.7" customHeight="1">
      <c r="B30" s="65">
        <v>6</v>
      </c>
      <c r="C30" s="65" t="s">
        <v>66</v>
      </c>
      <c r="D30" s="65" t="s">
        <v>136</v>
      </c>
      <c r="E30" s="66" t="s">
        <v>314</v>
      </c>
      <c r="F30" s="138">
        <v>1</v>
      </c>
      <c r="G30" s="51">
        <v>3040</v>
      </c>
      <c r="H30" s="51">
        <f t="shared" si="1"/>
        <v>3040</v>
      </c>
      <c r="I30" s="22"/>
      <c r="J30" s="26" t="s">
        <v>315</v>
      </c>
      <c r="K30" s="24" t="s">
        <v>313</v>
      </c>
      <c r="L30" s="18"/>
      <c r="M30" s="30">
        <v>44799</v>
      </c>
      <c r="N30" s="17"/>
      <c r="O30" s="18"/>
      <c r="P30" s="30"/>
      <c r="Q30" s="23">
        <v>44826</v>
      </c>
    </row>
    <row r="31" spans="2:17" s="8" customFormat="1" ht="19.7" customHeight="1">
      <c r="B31" s="65">
        <v>6</v>
      </c>
      <c r="C31" s="65" t="s">
        <v>66</v>
      </c>
      <c r="D31" s="65" t="s">
        <v>136</v>
      </c>
      <c r="E31" s="66" t="s">
        <v>316</v>
      </c>
      <c r="F31" s="138">
        <v>2</v>
      </c>
      <c r="G31" s="51">
        <v>210</v>
      </c>
      <c r="H31" s="51">
        <f t="shared" si="1"/>
        <v>420</v>
      </c>
      <c r="I31" s="22"/>
      <c r="J31" s="26" t="s">
        <v>317</v>
      </c>
      <c r="K31" s="24" t="s">
        <v>313</v>
      </c>
      <c r="L31" s="18"/>
      <c r="M31" s="30">
        <v>44799</v>
      </c>
      <c r="N31" s="17"/>
      <c r="O31" s="18"/>
      <c r="P31" s="30"/>
      <c r="Q31" s="23">
        <v>44826</v>
      </c>
    </row>
    <row r="32" spans="2:17" s="8" customFormat="1" ht="19.7" customHeight="1">
      <c r="B32" s="65">
        <v>6</v>
      </c>
      <c r="C32" s="65" t="s">
        <v>66</v>
      </c>
      <c r="D32" s="65" t="s">
        <v>136</v>
      </c>
      <c r="E32" s="66" t="s">
        <v>318</v>
      </c>
      <c r="F32" s="138">
        <v>1</v>
      </c>
      <c r="G32" s="51">
        <v>2340</v>
      </c>
      <c r="H32" s="51">
        <f t="shared" si="1"/>
        <v>2340</v>
      </c>
      <c r="I32" s="22"/>
      <c r="J32" s="26" t="s">
        <v>319</v>
      </c>
      <c r="K32" s="24" t="s">
        <v>313</v>
      </c>
      <c r="L32" s="18"/>
      <c r="M32" s="30">
        <v>44799</v>
      </c>
      <c r="N32" s="17"/>
      <c r="O32" s="18"/>
      <c r="P32" s="30"/>
      <c r="Q32" s="23">
        <v>44826</v>
      </c>
    </row>
    <row r="33" spans="2:17" s="8" customFormat="1" ht="19.7" customHeight="1">
      <c r="B33" s="65">
        <v>6</v>
      </c>
      <c r="C33" s="65" t="s">
        <v>66</v>
      </c>
      <c r="D33" s="65" t="s">
        <v>136</v>
      </c>
      <c r="E33" s="66" t="s">
        <v>320</v>
      </c>
      <c r="F33" s="138">
        <v>2</v>
      </c>
      <c r="G33" s="51">
        <v>6240</v>
      </c>
      <c r="H33" s="51">
        <f t="shared" si="1"/>
        <v>12480</v>
      </c>
      <c r="I33" s="22"/>
      <c r="J33" s="26" t="s">
        <v>321</v>
      </c>
      <c r="K33" s="24" t="s">
        <v>313</v>
      </c>
      <c r="L33" s="18"/>
      <c r="M33" s="30">
        <v>44799</v>
      </c>
      <c r="N33" s="17"/>
      <c r="O33" s="18"/>
      <c r="P33" s="30"/>
      <c r="Q33" s="23">
        <v>44826</v>
      </c>
    </row>
    <row r="34" spans="2:17" s="8" customFormat="1" ht="19.7" customHeight="1">
      <c r="B34" s="65">
        <v>6</v>
      </c>
      <c r="C34" s="65" t="s">
        <v>66</v>
      </c>
      <c r="D34" s="65" t="s">
        <v>136</v>
      </c>
      <c r="E34" s="66" t="s">
        <v>322</v>
      </c>
      <c r="F34" s="138">
        <v>1</v>
      </c>
      <c r="G34" s="51">
        <v>210</v>
      </c>
      <c r="H34" s="51">
        <f t="shared" si="1"/>
        <v>210</v>
      </c>
      <c r="I34" s="22"/>
      <c r="J34" s="26" t="s">
        <v>323</v>
      </c>
      <c r="K34" s="24" t="s">
        <v>313</v>
      </c>
      <c r="L34" s="18"/>
      <c r="M34" s="30">
        <v>44799</v>
      </c>
      <c r="N34" s="17"/>
      <c r="O34" s="18"/>
      <c r="P34" s="30"/>
      <c r="Q34" s="23">
        <v>44826</v>
      </c>
    </row>
    <row r="35" spans="2:17" s="8" customFormat="1" ht="19.7" customHeight="1">
      <c r="B35" s="65">
        <v>6</v>
      </c>
      <c r="C35" s="65" t="s">
        <v>66</v>
      </c>
      <c r="D35" s="65" t="s">
        <v>136</v>
      </c>
      <c r="E35" s="66" t="s">
        <v>324</v>
      </c>
      <c r="F35" s="138">
        <v>4</v>
      </c>
      <c r="G35" s="51">
        <v>130</v>
      </c>
      <c r="H35" s="51">
        <f t="shared" si="1"/>
        <v>520</v>
      </c>
      <c r="I35" s="22"/>
      <c r="J35" s="26" t="s">
        <v>325</v>
      </c>
      <c r="K35" s="24" t="s">
        <v>313</v>
      </c>
      <c r="L35" s="18"/>
      <c r="M35" s="30">
        <v>44799</v>
      </c>
      <c r="N35" s="17"/>
      <c r="O35" s="18"/>
      <c r="P35" s="30"/>
      <c r="Q35" s="23">
        <v>44826</v>
      </c>
    </row>
    <row r="36" spans="2:17" s="8" customFormat="1" ht="19.7" customHeight="1">
      <c r="B36" s="65">
        <v>6</v>
      </c>
      <c r="C36" s="65" t="s">
        <v>66</v>
      </c>
      <c r="D36" s="65" t="s">
        <v>136</v>
      </c>
      <c r="E36" s="66" t="s">
        <v>326</v>
      </c>
      <c r="F36" s="138">
        <v>1</v>
      </c>
      <c r="G36" s="51">
        <v>153</v>
      </c>
      <c r="H36" s="51">
        <f t="shared" si="1"/>
        <v>153</v>
      </c>
      <c r="I36" s="22"/>
      <c r="J36" s="26" t="s">
        <v>317</v>
      </c>
      <c r="K36" s="24" t="s">
        <v>313</v>
      </c>
      <c r="L36" s="18"/>
      <c r="M36" s="30">
        <v>44799</v>
      </c>
      <c r="N36" s="17"/>
      <c r="O36" s="18"/>
      <c r="P36" s="30"/>
      <c r="Q36" s="23">
        <v>44826</v>
      </c>
    </row>
    <row r="37" spans="2:17" s="8" customFormat="1" ht="19.7" customHeight="1">
      <c r="B37" s="65">
        <v>6</v>
      </c>
      <c r="C37" s="65" t="s">
        <v>66</v>
      </c>
      <c r="D37" s="65" t="s">
        <v>136</v>
      </c>
      <c r="E37" s="66" t="s">
        <v>327</v>
      </c>
      <c r="F37" s="138">
        <v>2</v>
      </c>
      <c r="G37" s="51">
        <v>260</v>
      </c>
      <c r="H37" s="51">
        <f t="shared" si="1"/>
        <v>520</v>
      </c>
      <c r="I37" s="22"/>
      <c r="J37" s="26" t="s">
        <v>328</v>
      </c>
      <c r="K37" s="24" t="s">
        <v>313</v>
      </c>
      <c r="L37" s="18"/>
      <c r="M37" s="30">
        <v>44799</v>
      </c>
      <c r="N37" s="17"/>
      <c r="O37" s="18"/>
      <c r="P37" s="30"/>
      <c r="Q37" s="23">
        <v>44826</v>
      </c>
    </row>
    <row r="38" spans="2:17" s="8" customFormat="1" ht="19.7" customHeight="1">
      <c r="B38" s="65">
        <v>6</v>
      </c>
      <c r="C38" s="65" t="s">
        <v>66</v>
      </c>
      <c r="D38" s="65" t="s">
        <v>136</v>
      </c>
      <c r="E38" s="66" t="s">
        <v>329</v>
      </c>
      <c r="F38" s="138">
        <v>2</v>
      </c>
      <c r="G38" s="51">
        <v>50760</v>
      </c>
      <c r="H38" s="51">
        <f t="shared" si="1"/>
        <v>101520</v>
      </c>
      <c r="I38" s="22"/>
      <c r="J38" s="26" t="s">
        <v>330</v>
      </c>
      <c r="K38" s="24" t="s">
        <v>313</v>
      </c>
      <c r="L38" s="18"/>
      <c r="M38" s="30">
        <v>44799</v>
      </c>
      <c r="N38" s="17"/>
      <c r="O38" s="18"/>
      <c r="P38" s="30"/>
      <c r="Q38" s="23">
        <v>44826</v>
      </c>
    </row>
    <row r="39" spans="2:17" s="8" customFormat="1" ht="19.7" customHeight="1">
      <c r="B39" s="65">
        <v>6</v>
      </c>
      <c r="C39" s="65" t="s">
        <v>66</v>
      </c>
      <c r="D39" s="65" t="s">
        <v>136</v>
      </c>
      <c r="E39" s="66" t="s">
        <v>331</v>
      </c>
      <c r="F39" s="138">
        <v>4</v>
      </c>
      <c r="G39" s="51">
        <v>600</v>
      </c>
      <c r="H39" s="51">
        <f t="shared" si="1"/>
        <v>2400</v>
      </c>
      <c r="I39" s="22"/>
      <c r="J39" s="26" t="s">
        <v>332</v>
      </c>
      <c r="K39" s="24" t="s">
        <v>313</v>
      </c>
      <c r="L39" s="18"/>
      <c r="M39" s="30">
        <v>44799</v>
      </c>
      <c r="N39" s="17"/>
      <c r="O39" s="18"/>
      <c r="P39" s="30"/>
      <c r="Q39" s="23">
        <v>44826</v>
      </c>
    </row>
    <row r="40" spans="2:17" s="8" customFormat="1" ht="19.7" customHeight="1">
      <c r="B40" s="17"/>
      <c r="C40" s="17"/>
      <c r="D40" s="52"/>
      <c r="E40" s="50"/>
      <c r="F40" s="18"/>
      <c r="G40" s="51">
        <v>0</v>
      </c>
      <c r="H40" s="51">
        <f t="shared" si="1"/>
        <v>0</v>
      </c>
      <c r="I40" s="22"/>
      <c r="J40" s="26"/>
      <c r="K40" s="18"/>
      <c r="L40" s="18"/>
      <c r="M40" s="30"/>
      <c r="N40" s="17"/>
      <c r="O40" s="18"/>
      <c r="P40" s="30"/>
      <c r="Q40" s="23"/>
    </row>
    <row r="41" spans="2:17" s="8" customFormat="1" ht="19.7" customHeight="1">
      <c r="B41" s="65">
        <v>6</v>
      </c>
      <c r="C41" s="65" t="s">
        <v>167</v>
      </c>
      <c r="D41" s="65" t="s">
        <v>167</v>
      </c>
      <c r="E41" s="66" t="s">
        <v>333</v>
      </c>
      <c r="F41" s="138">
        <v>3</v>
      </c>
      <c r="G41" s="51">
        <v>350</v>
      </c>
      <c r="H41" s="51">
        <f t="shared" si="1"/>
        <v>1050</v>
      </c>
      <c r="I41" s="22"/>
      <c r="J41" s="26" t="s">
        <v>334</v>
      </c>
      <c r="K41" s="24" t="s">
        <v>309</v>
      </c>
      <c r="L41" s="18"/>
      <c r="M41" s="30">
        <v>44797</v>
      </c>
      <c r="N41" s="17"/>
      <c r="O41" s="18"/>
      <c r="P41" s="30">
        <v>44810</v>
      </c>
      <c r="Q41" s="23">
        <v>44810</v>
      </c>
    </row>
    <row r="42" spans="2:17" s="8" customFormat="1" ht="19.7" customHeight="1">
      <c r="B42" s="65">
        <v>8</v>
      </c>
      <c r="C42" s="65" t="s">
        <v>167</v>
      </c>
      <c r="D42" s="65" t="s">
        <v>167</v>
      </c>
      <c r="E42" s="66" t="s">
        <v>175</v>
      </c>
      <c r="F42" s="138">
        <v>1</v>
      </c>
      <c r="G42" s="51">
        <v>5117</v>
      </c>
      <c r="H42" s="51">
        <f t="shared" si="1"/>
        <v>5117</v>
      </c>
      <c r="I42" s="22"/>
      <c r="J42" s="26" t="s">
        <v>176</v>
      </c>
      <c r="K42" s="24" t="s">
        <v>309</v>
      </c>
      <c r="L42" s="18"/>
      <c r="M42" s="30">
        <v>44797</v>
      </c>
      <c r="N42" s="17"/>
      <c r="O42" s="18"/>
      <c r="P42" s="30">
        <v>44810</v>
      </c>
      <c r="Q42" s="23">
        <v>44810</v>
      </c>
    </row>
    <row r="43" spans="2:17" s="8" customFormat="1" ht="19.7" customHeight="1">
      <c r="B43" s="65">
        <v>8</v>
      </c>
      <c r="C43" s="65" t="s">
        <v>167</v>
      </c>
      <c r="D43" s="65" t="s">
        <v>167</v>
      </c>
      <c r="E43" s="66" t="s">
        <v>335</v>
      </c>
      <c r="F43" s="138">
        <v>1</v>
      </c>
      <c r="G43" s="51">
        <v>6365</v>
      </c>
      <c r="H43" s="51">
        <f t="shared" si="1"/>
        <v>6365</v>
      </c>
      <c r="I43" s="22"/>
      <c r="J43" s="26" t="s">
        <v>178</v>
      </c>
      <c r="K43" s="24" t="s">
        <v>309</v>
      </c>
      <c r="L43" s="18"/>
      <c r="M43" s="30">
        <v>44797</v>
      </c>
      <c r="N43" s="17"/>
      <c r="O43" s="18"/>
      <c r="P43" s="30">
        <v>44810</v>
      </c>
      <c r="Q43" s="23">
        <v>44810</v>
      </c>
    </row>
    <row r="44" spans="2:17" s="8" customFormat="1" ht="19.7" customHeight="1">
      <c r="B44" s="65">
        <v>8</v>
      </c>
      <c r="C44" s="65" t="s">
        <v>167</v>
      </c>
      <c r="D44" s="65" t="s">
        <v>167</v>
      </c>
      <c r="E44" s="66" t="s">
        <v>179</v>
      </c>
      <c r="F44" s="138">
        <v>2</v>
      </c>
      <c r="G44" s="51">
        <v>2770</v>
      </c>
      <c r="H44" s="51">
        <f t="shared" si="1"/>
        <v>5540</v>
      </c>
      <c r="I44" s="22"/>
      <c r="J44" s="26" t="s">
        <v>180</v>
      </c>
      <c r="K44" s="24" t="s">
        <v>309</v>
      </c>
      <c r="L44" s="18"/>
      <c r="M44" s="30">
        <v>44797</v>
      </c>
      <c r="N44" s="17"/>
      <c r="O44" s="18"/>
      <c r="P44" s="30">
        <v>44810</v>
      </c>
      <c r="Q44" s="23">
        <v>44810</v>
      </c>
    </row>
    <row r="45" spans="2:17" s="8" customFormat="1" ht="19.7" customHeight="1">
      <c r="B45" s="17"/>
      <c r="C45" s="17"/>
      <c r="D45" s="17"/>
      <c r="E45" s="50"/>
      <c r="F45" s="18"/>
      <c r="G45" s="51">
        <v>0</v>
      </c>
      <c r="H45" s="51">
        <f t="shared" si="1"/>
        <v>0</v>
      </c>
      <c r="I45" s="22"/>
      <c r="J45" s="26"/>
      <c r="K45" s="18"/>
      <c r="L45" s="18"/>
      <c r="M45" s="30"/>
      <c r="N45" s="17"/>
      <c r="O45" s="18"/>
      <c r="P45" s="30"/>
      <c r="Q45" s="23"/>
    </row>
    <row r="46" spans="2:17" s="8" customFormat="1" ht="19.7" customHeight="1">
      <c r="B46" s="17">
        <v>8</v>
      </c>
      <c r="C46" s="17" t="s">
        <v>336</v>
      </c>
      <c r="D46" s="17" t="s">
        <v>167</v>
      </c>
      <c r="E46" s="50" t="s">
        <v>142</v>
      </c>
      <c r="F46" s="18">
        <v>1</v>
      </c>
      <c r="G46" s="51">
        <v>3486</v>
      </c>
      <c r="H46" s="51">
        <f t="shared" si="1"/>
        <v>3486</v>
      </c>
      <c r="I46" s="22"/>
      <c r="J46" s="26" t="s">
        <v>337</v>
      </c>
      <c r="K46" s="24" t="s">
        <v>309</v>
      </c>
      <c r="L46" s="18"/>
      <c r="M46" s="30">
        <v>44890</v>
      </c>
      <c r="N46" s="17"/>
      <c r="O46" s="18"/>
      <c r="P46" s="30">
        <v>44903</v>
      </c>
      <c r="Q46" s="23">
        <v>44903</v>
      </c>
    </row>
    <row r="47" spans="2:17" s="8" customFormat="1" ht="19.7" customHeight="1">
      <c r="B47" s="17">
        <v>8</v>
      </c>
      <c r="C47" s="17" t="s">
        <v>167</v>
      </c>
      <c r="D47" s="17" t="s">
        <v>167</v>
      </c>
      <c r="E47" s="50" t="s">
        <v>208</v>
      </c>
      <c r="F47" s="18">
        <v>1</v>
      </c>
      <c r="G47" s="51">
        <v>969</v>
      </c>
      <c r="H47" s="51">
        <f t="shared" si="1"/>
        <v>969</v>
      </c>
      <c r="I47" s="22"/>
      <c r="J47" s="26" t="s">
        <v>209</v>
      </c>
      <c r="K47" s="24" t="s">
        <v>309</v>
      </c>
      <c r="L47" s="18"/>
      <c r="M47" s="30">
        <v>44890</v>
      </c>
      <c r="N47" s="17"/>
      <c r="O47" s="18"/>
      <c r="P47" s="30">
        <v>44903</v>
      </c>
      <c r="Q47" s="23">
        <v>44903</v>
      </c>
    </row>
    <row r="48" spans="2:17" s="8" customFormat="1" ht="19.7" customHeight="1">
      <c r="B48" s="17">
        <v>8</v>
      </c>
      <c r="C48" s="17" t="s">
        <v>338</v>
      </c>
      <c r="D48" s="17" t="s">
        <v>167</v>
      </c>
      <c r="E48" s="50" t="s">
        <v>339</v>
      </c>
      <c r="F48" s="18">
        <v>1</v>
      </c>
      <c r="G48" s="51">
        <v>1524</v>
      </c>
      <c r="H48" s="51">
        <f t="shared" si="1"/>
        <v>1524</v>
      </c>
      <c r="I48" s="22"/>
      <c r="J48" s="26" t="s">
        <v>211</v>
      </c>
      <c r="K48" s="24" t="s">
        <v>309</v>
      </c>
      <c r="L48" s="18"/>
      <c r="M48" s="30">
        <v>44890</v>
      </c>
      <c r="N48" s="17"/>
      <c r="O48" s="18"/>
      <c r="P48" s="30">
        <v>44903</v>
      </c>
      <c r="Q48" s="23">
        <v>44903</v>
      </c>
    </row>
    <row r="49" spans="2:17" s="8" customFormat="1" ht="19.7" customHeight="1">
      <c r="B49" s="17">
        <v>8</v>
      </c>
      <c r="C49" s="17" t="s">
        <v>340</v>
      </c>
      <c r="D49" s="17" t="s">
        <v>167</v>
      </c>
      <c r="E49" s="50" t="s">
        <v>222</v>
      </c>
      <c r="F49" s="18">
        <v>16</v>
      </c>
      <c r="G49" s="51">
        <v>108</v>
      </c>
      <c r="H49" s="51">
        <f t="shared" si="1"/>
        <v>1728</v>
      </c>
      <c r="I49" s="22"/>
      <c r="J49" s="26" t="s">
        <v>223</v>
      </c>
      <c r="K49" s="24" t="s">
        <v>309</v>
      </c>
      <c r="L49" s="18"/>
      <c r="M49" s="30">
        <v>44890</v>
      </c>
      <c r="N49" s="17"/>
      <c r="O49" s="18"/>
      <c r="P49" s="30">
        <v>44903</v>
      </c>
      <c r="Q49" s="23">
        <v>44903</v>
      </c>
    </row>
    <row r="50" spans="2:17" s="8" customFormat="1" ht="19.7" customHeight="1">
      <c r="B50" s="17">
        <v>8</v>
      </c>
      <c r="C50" s="17" t="s">
        <v>340</v>
      </c>
      <c r="D50" s="17" t="s">
        <v>167</v>
      </c>
      <c r="E50" s="50" t="s">
        <v>224</v>
      </c>
      <c r="F50" s="18">
        <v>2</v>
      </c>
      <c r="G50" s="51">
        <v>42</v>
      </c>
      <c r="H50" s="51">
        <f t="shared" si="1"/>
        <v>84</v>
      </c>
      <c r="I50" s="22"/>
      <c r="J50" s="26" t="s">
        <v>341</v>
      </c>
      <c r="K50" s="24" t="s">
        <v>309</v>
      </c>
      <c r="L50" s="18"/>
      <c r="M50" s="30">
        <v>44890</v>
      </c>
      <c r="N50" s="17"/>
      <c r="O50" s="18"/>
      <c r="P50" s="30">
        <v>44903</v>
      </c>
      <c r="Q50" s="23">
        <v>44903</v>
      </c>
    </row>
    <row r="51" spans="2:17" s="8" customFormat="1" ht="19.7" customHeight="1">
      <c r="B51" s="17">
        <v>8</v>
      </c>
      <c r="C51" s="17" t="s">
        <v>340</v>
      </c>
      <c r="D51" s="17" t="s">
        <v>167</v>
      </c>
      <c r="E51" s="50" t="s">
        <v>226</v>
      </c>
      <c r="F51" s="18">
        <v>4</v>
      </c>
      <c r="G51" s="51">
        <v>150</v>
      </c>
      <c r="H51" s="51">
        <f t="shared" si="1"/>
        <v>600</v>
      </c>
      <c r="I51" s="22"/>
      <c r="J51" s="26" t="s">
        <v>342</v>
      </c>
      <c r="K51" s="24" t="s">
        <v>309</v>
      </c>
      <c r="L51" s="18"/>
      <c r="M51" s="30">
        <v>44890</v>
      </c>
      <c r="N51" s="17"/>
      <c r="O51" s="18"/>
      <c r="P51" s="30">
        <v>44903</v>
      </c>
      <c r="Q51" s="23">
        <v>44903</v>
      </c>
    </row>
    <row r="52" spans="2:17" s="8" customFormat="1" ht="19.7" customHeight="1">
      <c r="B52" s="17">
        <v>8</v>
      </c>
      <c r="C52" s="17" t="s">
        <v>167</v>
      </c>
      <c r="D52" s="17" t="s">
        <v>167</v>
      </c>
      <c r="E52" s="50" t="s">
        <v>343</v>
      </c>
      <c r="F52" s="18">
        <v>1</v>
      </c>
      <c r="G52" s="51">
        <v>434</v>
      </c>
      <c r="H52" s="51">
        <f t="shared" si="1"/>
        <v>434</v>
      </c>
      <c r="I52" s="22"/>
      <c r="J52" s="26" t="s">
        <v>344</v>
      </c>
      <c r="K52" s="24" t="s">
        <v>309</v>
      </c>
      <c r="L52" s="18"/>
      <c r="M52" s="30">
        <v>44890</v>
      </c>
      <c r="N52" s="17"/>
      <c r="O52" s="18"/>
      <c r="P52" s="30">
        <v>44903</v>
      </c>
      <c r="Q52" s="23">
        <v>44903</v>
      </c>
    </row>
    <row r="53" spans="2:17" s="8" customFormat="1" ht="19.7" customHeight="1">
      <c r="B53" s="17">
        <v>8</v>
      </c>
      <c r="C53" s="17" t="s">
        <v>167</v>
      </c>
      <c r="D53" s="17" t="s">
        <v>167</v>
      </c>
      <c r="E53" s="50" t="s">
        <v>345</v>
      </c>
      <c r="F53" s="18">
        <v>2</v>
      </c>
      <c r="G53" s="51">
        <v>280</v>
      </c>
      <c r="H53" s="51">
        <f t="shared" si="1"/>
        <v>560</v>
      </c>
      <c r="I53" s="22"/>
      <c r="J53" s="26" t="s">
        <v>346</v>
      </c>
      <c r="K53" s="24" t="s">
        <v>309</v>
      </c>
      <c r="L53" s="18"/>
      <c r="M53" s="30">
        <v>44890</v>
      </c>
      <c r="N53" s="17"/>
      <c r="O53" s="18"/>
      <c r="P53" s="30">
        <v>44903</v>
      </c>
      <c r="Q53" s="23">
        <v>44903</v>
      </c>
    </row>
    <row r="54" spans="2:17" s="8" customFormat="1" ht="19.7" customHeight="1">
      <c r="B54" s="65">
        <v>8</v>
      </c>
      <c r="C54" s="65" t="s">
        <v>167</v>
      </c>
      <c r="D54" s="65" t="s">
        <v>167</v>
      </c>
      <c r="E54" s="66" t="s">
        <v>230</v>
      </c>
      <c r="F54" s="67">
        <v>0</v>
      </c>
      <c r="G54" s="51">
        <v>0</v>
      </c>
      <c r="H54" s="51">
        <f>F54*G54</f>
        <v>0</v>
      </c>
      <c r="I54" s="22"/>
      <c r="J54" s="26" t="s">
        <v>347</v>
      </c>
      <c r="K54" s="67" t="s">
        <v>191</v>
      </c>
      <c r="L54" s="18"/>
      <c r="M54" s="30"/>
      <c r="N54" s="17"/>
      <c r="O54" s="18"/>
      <c r="P54" s="30"/>
      <c r="Q54" s="23"/>
    </row>
    <row r="55" spans="2:17" s="8" customFormat="1" ht="19.7" customHeight="1">
      <c r="B55" s="17">
        <v>8</v>
      </c>
      <c r="C55" s="17" t="s">
        <v>167</v>
      </c>
      <c r="D55" s="17" t="s">
        <v>167</v>
      </c>
      <c r="E55" s="50" t="s">
        <v>348</v>
      </c>
      <c r="F55" s="18">
        <v>1</v>
      </c>
      <c r="G55" s="51">
        <v>11830</v>
      </c>
      <c r="H55" s="51">
        <f t="shared" si="1"/>
        <v>11830</v>
      </c>
      <c r="I55" s="22"/>
      <c r="J55" s="26" t="s">
        <v>349</v>
      </c>
      <c r="K55" s="24" t="s">
        <v>309</v>
      </c>
      <c r="L55" s="18"/>
      <c r="M55" s="30">
        <v>44890</v>
      </c>
      <c r="N55" s="17"/>
      <c r="O55" s="18"/>
      <c r="P55" s="30">
        <v>44903</v>
      </c>
      <c r="Q55" s="23">
        <v>44903</v>
      </c>
    </row>
    <row r="56" spans="2:17" s="8" customFormat="1" ht="19.7" customHeight="1">
      <c r="B56" s="17">
        <v>8</v>
      </c>
      <c r="C56" s="17" t="s">
        <v>135</v>
      </c>
      <c r="D56" s="17" t="s">
        <v>167</v>
      </c>
      <c r="E56" s="50" t="s">
        <v>350</v>
      </c>
      <c r="F56" s="18">
        <v>1</v>
      </c>
      <c r="G56" s="51">
        <v>3855</v>
      </c>
      <c r="H56" s="51">
        <f t="shared" si="1"/>
        <v>3855</v>
      </c>
      <c r="I56" s="22"/>
      <c r="J56" s="26" t="s">
        <v>351</v>
      </c>
      <c r="K56" s="24" t="s">
        <v>309</v>
      </c>
      <c r="L56" s="18"/>
      <c r="M56" s="30">
        <v>44890</v>
      </c>
      <c r="N56" s="17"/>
      <c r="O56" s="18"/>
      <c r="P56" s="30">
        <v>44903</v>
      </c>
      <c r="Q56" s="23">
        <v>44903</v>
      </c>
    </row>
    <row r="57" spans="2:17" s="8" customFormat="1" ht="19.7" customHeight="1">
      <c r="B57" s="17">
        <v>8</v>
      </c>
      <c r="C57" s="17" t="s">
        <v>167</v>
      </c>
      <c r="D57" s="17" t="s">
        <v>167</v>
      </c>
      <c r="E57" s="50" t="s">
        <v>352</v>
      </c>
      <c r="F57" s="18">
        <v>1</v>
      </c>
      <c r="G57" s="51">
        <v>3611</v>
      </c>
      <c r="H57" s="51">
        <f>F57*G57</f>
        <v>3611</v>
      </c>
      <c r="I57" s="22"/>
      <c r="J57" s="26" t="s">
        <v>351</v>
      </c>
      <c r="K57" s="24" t="s">
        <v>309</v>
      </c>
      <c r="L57" s="18"/>
      <c r="M57" s="30">
        <v>44890</v>
      </c>
      <c r="N57" s="17"/>
      <c r="O57" s="18"/>
      <c r="P57" s="30">
        <v>44903</v>
      </c>
      <c r="Q57" s="23">
        <v>44903</v>
      </c>
    </row>
    <row r="58" spans="2:17" s="8" customFormat="1" ht="19.7" customHeight="1">
      <c r="B58" s="17">
        <v>8</v>
      </c>
      <c r="C58" s="17" t="s">
        <v>353</v>
      </c>
      <c r="D58" s="17" t="s">
        <v>167</v>
      </c>
      <c r="E58" s="50" t="s">
        <v>354</v>
      </c>
      <c r="F58" s="18">
        <v>50</v>
      </c>
      <c r="G58" s="51">
        <v>7</v>
      </c>
      <c r="H58" s="51">
        <f>F58*G58</f>
        <v>350</v>
      </c>
      <c r="I58" s="22"/>
      <c r="J58" s="26" t="s">
        <v>355</v>
      </c>
      <c r="K58" s="24" t="s">
        <v>309</v>
      </c>
      <c r="L58" s="18"/>
      <c r="M58" s="30">
        <v>44890</v>
      </c>
      <c r="N58" s="17"/>
      <c r="O58" s="18"/>
      <c r="P58" s="30">
        <v>44903</v>
      </c>
      <c r="Q58" s="23">
        <v>44903</v>
      </c>
    </row>
    <row r="59" spans="2:17" s="8" customFormat="1" ht="19.7" customHeight="1">
      <c r="B59" s="17">
        <v>8</v>
      </c>
      <c r="C59" s="17" t="s">
        <v>167</v>
      </c>
      <c r="D59" s="17" t="s">
        <v>167</v>
      </c>
      <c r="E59" s="50" t="s">
        <v>356</v>
      </c>
      <c r="F59" s="18">
        <v>1</v>
      </c>
      <c r="G59" s="51">
        <v>2049</v>
      </c>
      <c r="H59" s="51">
        <f>F59*G59</f>
        <v>2049</v>
      </c>
      <c r="I59" s="22"/>
      <c r="J59" s="26" t="s">
        <v>357</v>
      </c>
      <c r="K59" s="24" t="s">
        <v>309</v>
      </c>
      <c r="L59" s="18"/>
      <c r="M59" s="30">
        <v>44890</v>
      </c>
      <c r="N59" s="17"/>
      <c r="O59" s="18"/>
      <c r="P59" s="30">
        <v>44903</v>
      </c>
      <c r="Q59" s="23">
        <v>44903</v>
      </c>
    </row>
    <row r="60" spans="2:17" s="8" customFormat="1" ht="19.7" customHeight="1">
      <c r="B60" s="17">
        <v>8</v>
      </c>
      <c r="C60" s="17" t="s">
        <v>167</v>
      </c>
      <c r="D60" s="17" t="s">
        <v>167</v>
      </c>
      <c r="E60" s="50" t="s">
        <v>358</v>
      </c>
      <c r="F60" s="18">
        <v>1</v>
      </c>
      <c r="G60" s="51">
        <v>2030</v>
      </c>
      <c r="H60" s="51">
        <f t="shared" si="1"/>
        <v>2030</v>
      </c>
      <c r="I60" s="22"/>
      <c r="J60" s="50" t="s">
        <v>359</v>
      </c>
      <c r="K60" s="24" t="s">
        <v>309</v>
      </c>
      <c r="L60" s="18"/>
      <c r="M60" s="30">
        <v>44890</v>
      </c>
      <c r="N60" s="17"/>
      <c r="O60" s="18"/>
      <c r="P60" s="30">
        <v>44903</v>
      </c>
      <c r="Q60" s="23">
        <v>44903</v>
      </c>
    </row>
    <row r="61" spans="2:17" s="8" customFormat="1" ht="19.7" customHeight="1">
      <c r="B61" s="17">
        <v>8</v>
      </c>
      <c r="C61" s="17" t="s">
        <v>167</v>
      </c>
      <c r="D61" s="17" t="s">
        <v>167</v>
      </c>
      <c r="E61" s="50" t="s">
        <v>360</v>
      </c>
      <c r="F61" s="18">
        <v>1</v>
      </c>
      <c r="G61" s="51">
        <v>3350</v>
      </c>
      <c r="H61" s="51">
        <f t="shared" si="1"/>
        <v>3350</v>
      </c>
      <c r="I61" s="22"/>
      <c r="J61" s="50" t="s">
        <v>361</v>
      </c>
      <c r="K61" s="24" t="s">
        <v>309</v>
      </c>
      <c r="L61" s="18"/>
      <c r="M61" s="30">
        <v>44890</v>
      </c>
      <c r="N61" s="17"/>
      <c r="O61" s="18"/>
      <c r="P61" s="30">
        <v>44903</v>
      </c>
      <c r="Q61" s="23">
        <v>44903</v>
      </c>
    </row>
    <row r="62" spans="2:17" s="8" customFormat="1" ht="19.7" customHeight="1">
      <c r="B62" s="17">
        <v>8</v>
      </c>
      <c r="C62" s="17" t="s">
        <v>167</v>
      </c>
      <c r="D62" s="17" t="s">
        <v>167</v>
      </c>
      <c r="E62" s="50" t="s">
        <v>362</v>
      </c>
      <c r="F62" s="18">
        <v>1</v>
      </c>
      <c r="G62" s="51">
        <v>2070</v>
      </c>
      <c r="H62" s="51">
        <f t="shared" si="1"/>
        <v>2070</v>
      </c>
      <c r="I62" s="22"/>
      <c r="J62" s="26" t="s">
        <v>363</v>
      </c>
      <c r="K62" s="24" t="s">
        <v>309</v>
      </c>
      <c r="L62" s="18"/>
      <c r="M62" s="30">
        <v>44890</v>
      </c>
      <c r="N62" s="17"/>
      <c r="O62" s="18"/>
      <c r="P62" s="30">
        <v>44903</v>
      </c>
      <c r="Q62" s="23">
        <v>44903</v>
      </c>
    </row>
    <row r="63" spans="2:17" s="8" customFormat="1" ht="19.7" customHeight="1">
      <c r="B63" s="17">
        <v>8</v>
      </c>
      <c r="C63" s="17" t="s">
        <v>167</v>
      </c>
      <c r="D63" s="17" t="s">
        <v>167</v>
      </c>
      <c r="E63" s="50" t="s">
        <v>364</v>
      </c>
      <c r="F63" s="18">
        <v>1</v>
      </c>
      <c r="G63" s="51">
        <v>2190</v>
      </c>
      <c r="H63" s="51">
        <f t="shared" si="1"/>
        <v>2190</v>
      </c>
      <c r="I63" s="22"/>
      <c r="J63" s="26" t="s">
        <v>365</v>
      </c>
      <c r="K63" s="24" t="s">
        <v>309</v>
      </c>
      <c r="L63" s="18"/>
      <c r="M63" s="30">
        <v>44890</v>
      </c>
      <c r="N63" s="17"/>
      <c r="O63" s="18"/>
      <c r="P63" s="30">
        <v>44903</v>
      </c>
      <c r="Q63" s="23">
        <v>44903</v>
      </c>
    </row>
    <row r="64" spans="2:17" s="8" customFormat="1" ht="19.7" customHeight="1">
      <c r="B64" s="17">
        <v>8</v>
      </c>
      <c r="C64" s="17" t="s">
        <v>167</v>
      </c>
      <c r="D64" s="17" t="s">
        <v>167</v>
      </c>
      <c r="E64" s="50" t="s">
        <v>366</v>
      </c>
      <c r="F64" s="18">
        <v>1</v>
      </c>
      <c r="G64" s="51">
        <v>3150</v>
      </c>
      <c r="H64" s="51">
        <f t="shared" si="1"/>
        <v>3150</v>
      </c>
      <c r="I64" s="22"/>
      <c r="J64" s="26" t="s">
        <v>367</v>
      </c>
      <c r="K64" s="24" t="s">
        <v>309</v>
      </c>
      <c r="L64" s="18"/>
      <c r="M64" s="30">
        <v>44890</v>
      </c>
      <c r="N64" s="17"/>
      <c r="O64" s="18"/>
      <c r="P64" s="30">
        <v>44903</v>
      </c>
      <c r="Q64" s="23">
        <v>44903</v>
      </c>
    </row>
    <row r="65" spans="2:17" s="8" customFormat="1" ht="19.7" customHeight="1">
      <c r="B65" s="17">
        <v>6</v>
      </c>
      <c r="C65" s="17" t="s">
        <v>368</v>
      </c>
      <c r="D65" s="17" t="s">
        <v>167</v>
      </c>
      <c r="E65" s="50" t="s">
        <v>369</v>
      </c>
      <c r="F65" s="18">
        <v>4</v>
      </c>
      <c r="G65" s="51">
        <v>147</v>
      </c>
      <c r="H65" s="51">
        <f t="shared" si="1"/>
        <v>588</v>
      </c>
      <c r="I65" s="22"/>
      <c r="J65" s="26" t="s">
        <v>193</v>
      </c>
      <c r="K65" s="24" t="s">
        <v>309</v>
      </c>
      <c r="L65" s="18"/>
      <c r="M65" s="30">
        <v>44890</v>
      </c>
      <c r="N65" s="17"/>
      <c r="O65" s="18"/>
      <c r="P65" s="30">
        <v>44903</v>
      </c>
      <c r="Q65" s="23">
        <v>44903</v>
      </c>
    </row>
    <row r="66" spans="2:17" s="8" customFormat="1" ht="19.7" customHeight="1">
      <c r="B66" s="17">
        <v>6</v>
      </c>
      <c r="C66" s="17" t="s">
        <v>167</v>
      </c>
      <c r="D66" s="17" t="s">
        <v>167</v>
      </c>
      <c r="E66" s="50" t="s">
        <v>370</v>
      </c>
      <c r="F66" s="18">
        <v>10</v>
      </c>
      <c r="G66" s="51">
        <v>28</v>
      </c>
      <c r="H66" s="51">
        <f>F66*G66</f>
        <v>280</v>
      </c>
      <c r="I66" s="22"/>
      <c r="J66" s="26" t="s">
        <v>371</v>
      </c>
      <c r="K66" s="24" t="s">
        <v>309</v>
      </c>
      <c r="L66" s="18"/>
      <c r="M66" s="30">
        <v>44890</v>
      </c>
      <c r="N66" s="17"/>
      <c r="O66" s="18"/>
      <c r="P66" s="30">
        <v>44903</v>
      </c>
      <c r="Q66" s="23">
        <v>44903</v>
      </c>
    </row>
    <row r="67" spans="2:17" s="8" customFormat="1" ht="19.7" customHeight="1">
      <c r="B67" s="17">
        <v>6</v>
      </c>
      <c r="C67" s="17" t="s">
        <v>167</v>
      </c>
      <c r="D67" s="17" t="s">
        <v>167</v>
      </c>
      <c r="E67" s="50" t="s">
        <v>372</v>
      </c>
      <c r="F67" s="18">
        <v>5</v>
      </c>
      <c r="G67" s="51">
        <v>675</v>
      </c>
      <c r="H67" s="51">
        <f t="shared" ref="H67:H74" si="2">F67*G67</f>
        <v>3375</v>
      </c>
      <c r="I67" s="22"/>
      <c r="J67" s="26" t="s">
        <v>373</v>
      </c>
      <c r="K67" s="24" t="s">
        <v>309</v>
      </c>
      <c r="L67" s="18"/>
      <c r="M67" s="30">
        <v>44890</v>
      </c>
      <c r="N67" s="17"/>
      <c r="O67" s="18"/>
      <c r="P67" s="30">
        <v>44903</v>
      </c>
      <c r="Q67" s="23">
        <v>44903</v>
      </c>
    </row>
    <row r="68" spans="2:17" s="8" customFormat="1" ht="19.7" customHeight="1">
      <c r="B68" s="17">
        <v>6</v>
      </c>
      <c r="C68" s="17" t="s">
        <v>167</v>
      </c>
      <c r="D68" s="17" t="s">
        <v>167</v>
      </c>
      <c r="E68" s="50" t="s">
        <v>374</v>
      </c>
      <c r="F68" s="18">
        <v>1</v>
      </c>
      <c r="G68" s="51">
        <v>3210</v>
      </c>
      <c r="H68" s="51">
        <f t="shared" si="2"/>
        <v>3210</v>
      </c>
      <c r="I68" s="22"/>
      <c r="J68" s="26" t="s">
        <v>375</v>
      </c>
      <c r="K68" s="24" t="s">
        <v>309</v>
      </c>
      <c r="L68" s="18"/>
      <c r="M68" s="30">
        <v>44890</v>
      </c>
      <c r="N68" s="17"/>
      <c r="O68" s="18"/>
      <c r="P68" s="30">
        <v>44903</v>
      </c>
      <c r="Q68" s="23">
        <v>44903</v>
      </c>
    </row>
    <row r="69" spans="2:17" s="8" customFormat="1" ht="19.7" customHeight="1">
      <c r="B69" s="17">
        <v>6</v>
      </c>
      <c r="C69" s="17" t="s">
        <v>167</v>
      </c>
      <c r="D69" s="17" t="s">
        <v>167</v>
      </c>
      <c r="E69" s="50" t="s">
        <v>376</v>
      </c>
      <c r="F69" s="18">
        <v>1</v>
      </c>
      <c r="G69" s="51">
        <v>299</v>
      </c>
      <c r="H69" s="51">
        <f t="shared" si="2"/>
        <v>299</v>
      </c>
      <c r="I69" s="22"/>
      <c r="J69" s="26" t="s">
        <v>240</v>
      </c>
      <c r="K69" s="24" t="s">
        <v>309</v>
      </c>
      <c r="L69" s="18"/>
      <c r="M69" s="30">
        <v>44890</v>
      </c>
      <c r="N69" s="17"/>
      <c r="O69" s="18"/>
      <c r="P69" s="30">
        <v>44903</v>
      </c>
      <c r="Q69" s="23">
        <v>44903</v>
      </c>
    </row>
    <row r="70" spans="2:17" s="8" customFormat="1" ht="19.7" customHeight="1">
      <c r="B70" s="17">
        <v>6</v>
      </c>
      <c r="C70" s="17" t="s">
        <v>167</v>
      </c>
      <c r="D70" s="17" t="s">
        <v>167</v>
      </c>
      <c r="E70" s="50" t="s">
        <v>377</v>
      </c>
      <c r="F70" s="18">
        <v>1</v>
      </c>
      <c r="G70" s="51">
        <v>5480</v>
      </c>
      <c r="H70" s="51">
        <f t="shared" si="2"/>
        <v>5480</v>
      </c>
      <c r="I70" s="22"/>
      <c r="J70" s="26" t="s">
        <v>378</v>
      </c>
      <c r="K70" s="24" t="s">
        <v>309</v>
      </c>
      <c r="L70" s="18"/>
      <c r="M70" s="30">
        <v>44890</v>
      </c>
      <c r="N70" s="17"/>
      <c r="O70" s="18"/>
      <c r="P70" s="30">
        <v>44903</v>
      </c>
      <c r="Q70" s="23">
        <v>44903</v>
      </c>
    </row>
    <row r="71" spans="2:17" s="8" customFormat="1" ht="19.7" customHeight="1">
      <c r="B71" s="17">
        <v>6</v>
      </c>
      <c r="C71" s="17" t="s">
        <v>167</v>
      </c>
      <c r="D71" s="17" t="s">
        <v>167</v>
      </c>
      <c r="E71" s="50" t="s">
        <v>379</v>
      </c>
      <c r="F71" s="18">
        <v>1</v>
      </c>
      <c r="G71" s="51">
        <v>470</v>
      </c>
      <c r="H71" s="51">
        <f t="shared" si="2"/>
        <v>470</v>
      </c>
      <c r="I71" s="22"/>
      <c r="J71" s="26" t="s">
        <v>380</v>
      </c>
      <c r="K71" s="24" t="s">
        <v>309</v>
      </c>
      <c r="L71" s="18"/>
      <c r="M71" s="30">
        <v>44890</v>
      </c>
      <c r="N71" s="17"/>
      <c r="O71" s="18"/>
      <c r="P71" s="30">
        <v>44903</v>
      </c>
      <c r="Q71" s="23">
        <v>44903</v>
      </c>
    </row>
    <row r="72" spans="2:17" s="8" customFormat="1" ht="19.7" customHeight="1">
      <c r="B72" s="17">
        <v>6</v>
      </c>
      <c r="C72" s="17" t="s">
        <v>167</v>
      </c>
      <c r="D72" s="17" t="s">
        <v>167</v>
      </c>
      <c r="E72" s="50" t="s">
        <v>381</v>
      </c>
      <c r="F72" s="18">
        <v>1</v>
      </c>
      <c r="G72" s="51">
        <v>250</v>
      </c>
      <c r="H72" s="51">
        <f t="shared" si="2"/>
        <v>250</v>
      </c>
      <c r="I72" s="22"/>
      <c r="J72" s="26" t="s">
        <v>233</v>
      </c>
      <c r="K72" s="24" t="s">
        <v>309</v>
      </c>
      <c r="L72" s="18"/>
      <c r="M72" s="30">
        <v>44890</v>
      </c>
      <c r="N72" s="17"/>
      <c r="O72" s="18"/>
      <c r="P72" s="30">
        <v>44903</v>
      </c>
      <c r="Q72" s="23">
        <v>44903</v>
      </c>
    </row>
    <row r="73" spans="2:17" s="8" customFormat="1" ht="19.7" customHeight="1">
      <c r="B73" s="17">
        <v>6</v>
      </c>
      <c r="C73" s="17" t="s">
        <v>167</v>
      </c>
      <c r="D73" s="17" t="s">
        <v>167</v>
      </c>
      <c r="E73" s="50" t="s">
        <v>382</v>
      </c>
      <c r="F73" s="18">
        <v>1</v>
      </c>
      <c r="G73" s="51">
        <v>37</v>
      </c>
      <c r="H73" s="51">
        <f t="shared" si="2"/>
        <v>37</v>
      </c>
      <c r="I73" s="22"/>
      <c r="J73" s="26" t="s">
        <v>199</v>
      </c>
      <c r="K73" s="24" t="s">
        <v>309</v>
      </c>
      <c r="L73" s="18"/>
      <c r="M73" s="30">
        <v>44890</v>
      </c>
      <c r="N73" s="17"/>
      <c r="O73" s="18"/>
      <c r="P73" s="30">
        <v>44903</v>
      </c>
      <c r="Q73" s="23">
        <v>44903</v>
      </c>
    </row>
    <row r="74" spans="2:17" s="8" customFormat="1" ht="19.7" customHeight="1">
      <c r="B74" s="17">
        <v>6</v>
      </c>
      <c r="C74" s="17" t="s">
        <v>383</v>
      </c>
      <c r="D74" s="17" t="s">
        <v>167</v>
      </c>
      <c r="E74" s="50" t="s">
        <v>384</v>
      </c>
      <c r="F74" s="18">
        <v>10</v>
      </c>
      <c r="G74" s="51">
        <v>41</v>
      </c>
      <c r="H74" s="51">
        <f t="shared" si="2"/>
        <v>410</v>
      </c>
      <c r="I74" s="22"/>
      <c r="J74" s="26" t="s">
        <v>385</v>
      </c>
      <c r="K74" s="24" t="s">
        <v>309</v>
      </c>
      <c r="L74" s="18"/>
      <c r="M74" s="30">
        <v>44890</v>
      </c>
      <c r="N74" s="17"/>
      <c r="O74" s="18"/>
      <c r="P74" s="30">
        <v>44903</v>
      </c>
      <c r="Q74" s="23">
        <v>44903</v>
      </c>
    </row>
    <row r="75" spans="2:17" s="8" customFormat="1" ht="19.7" customHeight="1">
      <c r="B75" s="17">
        <v>6</v>
      </c>
      <c r="C75" s="17" t="s">
        <v>167</v>
      </c>
      <c r="D75" s="17" t="s">
        <v>167</v>
      </c>
      <c r="E75" s="50" t="s">
        <v>386</v>
      </c>
      <c r="F75" s="18">
        <v>1</v>
      </c>
      <c r="G75" s="51">
        <v>26631</v>
      </c>
      <c r="H75" s="51">
        <f t="shared" si="1"/>
        <v>26631</v>
      </c>
      <c r="I75" s="22"/>
      <c r="J75" s="26" t="s">
        <v>387</v>
      </c>
      <c r="K75" s="24" t="s">
        <v>309</v>
      </c>
      <c r="L75" s="18"/>
      <c r="M75" s="30">
        <v>44890</v>
      </c>
      <c r="N75" s="17"/>
      <c r="O75" s="18"/>
      <c r="P75" s="30">
        <v>44903</v>
      </c>
      <c r="Q75" s="23">
        <v>44903</v>
      </c>
    </row>
    <row r="76" spans="2:17" s="8" customFormat="1" ht="19.7" customHeight="1">
      <c r="B76" s="17">
        <v>6</v>
      </c>
      <c r="C76" s="17" t="s">
        <v>167</v>
      </c>
      <c r="D76" s="17" t="s">
        <v>167</v>
      </c>
      <c r="E76" s="50" t="s">
        <v>388</v>
      </c>
      <c r="F76" s="18">
        <v>1</v>
      </c>
      <c r="G76" s="51">
        <v>7766</v>
      </c>
      <c r="H76" s="51">
        <f t="shared" si="1"/>
        <v>7766</v>
      </c>
      <c r="I76" s="22"/>
      <c r="J76" s="26" t="s">
        <v>389</v>
      </c>
      <c r="K76" s="24" t="s">
        <v>309</v>
      </c>
      <c r="L76" s="18"/>
      <c r="M76" s="30">
        <v>44890</v>
      </c>
      <c r="N76" s="17"/>
      <c r="O76" s="18"/>
      <c r="P76" s="30">
        <v>44903</v>
      </c>
      <c r="Q76" s="23">
        <v>44903</v>
      </c>
    </row>
    <row r="77" spans="2:17" s="8" customFormat="1" ht="19.7" customHeight="1">
      <c r="B77" s="17">
        <v>6</v>
      </c>
      <c r="C77" s="17" t="s">
        <v>167</v>
      </c>
      <c r="D77" s="17" t="s">
        <v>167</v>
      </c>
      <c r="E77" s="50" t="s">
        <v>390</v>
      </c>
      <c r="F77" s="138">
        <v>1</v>
      </c>
      <c r="G77" s="51">
        <v>3941</v>
      </c>
      <c r="H77" s="51">
        <f t="shared" si="1"/>
        <v>3941</v>
      </c>
      <c r="I77" s="22"/>
      <c r="J77" s="26" t="s">
        <v>391</v>
      </c>
      <c r="K77" s="24" t="s">
        <v>309</v>
      </c>
      <c r="L77" s="18"/>
      <c r="M77" s="30">
        <v>44890</v>
      </c>
      <c r="N77" s="17"/>
      <c r="O77" s="18"/>
      <c r="P77" s="139">
        <v>44908</v>
      </c>
      <c r="Q77" s="23">
        <v>44908</v>
      </c>
    </row>
    <row r="78" spans="2:17" s="8" customFormat="1" ht="19.7" customHeight="1">
      <c r="B78" s="17">
        <v>6</v>
      </c>
      <c r="C78" s="17" t="s">
        <v>167</v>
      </c>
      <c r="D78" s="17" t="s">
        <v>167</v>
      </c>
      <c r="E78" s="50" t="s">
        <v>392</v>
      </c>
      <c r="F78" s="18">
        <v>1</v>
      </c>
      <c r="G78" s="51">
        <v>13048</v>
      </c>
      <c r="H78" s="51">
        <f t="shared" si="1"/>
        <v>13048</v>
      </c>
      <c r="I78" s="22"/>
      <c r="J78" s="26" t="s">
        <v>393</v>
      </c>
      <c r="K78" s="24" t="s">
        <v>309</v>
      </c>
      <c r="L78" s="18"/>
      <c r="M78" s="30">
        <v>44890</v>
      </c>
      <c r="N78" s="17"/>
      <c r="O78" s="18"/>
      <c r="P78" s="30">
        <v>44903</v>
      </c>
      <c r="Q78" s="23">
        <v>44903</v>
      </c>
    </row>
    <row r="79" spans="2:17" s="8" customFormat="1" ht="19.7" customHeight="1">
      <c r="B79" s="17">
        <v>6</v>
      </c>
      <c r="C79" s="17" t="s">
        <v>167</v>
      </c>
      <c r="D79" s="17" t="s">
        <v>167</v>
      </c>
      <c r="E79" s="50" t="s">
        <v>394</v>
      </c>
      <c r="F79" s="18">
        <v>1</v>
      </c>
      <c r="G79" s="51">
        <v>11200</v>
      </c>
      <c r="H79" s="51">
        <f t="shared" si="1"/>
        <v>11200</v>
      </c>
      <c r="I79" s="22"/>
      <c r="J79" s="26" t="s">
        <v>395</v>
      </c>
      <c r="K79" s="24" t="s">
        <v>309</v>
      </c>
      <c r="L79" s="18"/>
      <c r="M79" s="30">
        <v>44890</v>
      </c>
      <c r="N79" s="17"/>
      <c r="O79" s="18"/>
      <c r="P79" s="30">
        <v>44903</v>
      </c>
      <c r="Q79" s="23">
        <v>44903</v>
      </c>
    </row>
    <row r="80" spans="2:17" s="8" customFormat="1" ht="19.7" customHeight="1">
      <c r="B80" s="17">
        <v>6</v>
      </c>
      <c r="C80" s="17" t="s">
        <v>167</v>
      </c>
      <c r="D80" s="17" t="s">
        <v>167</v>
      </c>
      <c r="E80" s="50" t="s">
        <v>396</v>
      </c>
      <c r="F80" s="18">
        <v>1</v>
      </c>
      <c r="G80" s="51">
        <v>15655</v>
      </c>
      <c r="H80" s="51">
        <f t="shared" si="1"/>
        <v>15655</v>
      </c>
      <c r="I80" s="22"/>
      <c r="J80" s="26" t="s">
        <v>397</v>
      </c>
      <c r="K80" s="24" t="s">
        <v>309</v>
      </c>
      <c r="L80" s="18"/>
      <c r="M80" s="30">
        <v>44890</v>
      </c>
      <c r="N80" s="17"/>
      <c r="O80" s="18"/>
      <c r="P80" s="30">
        <v>44903</v>
      </c>
      <c r="Q80" s="23">
        <v>44903</v>
      </c>
    </row>
    <row r="81" spans="2:17" s="8" customFormat="1" ht="19.7" customHeight="1">
      <c r="B81" s="17">
        <v>6</v>
      </c>
      <c r="C81" s="17" t="s">
        <v>167</v>
      </c>
      <c r="D81" s="17" t="s">
        <v>167</v>
      </c>
      <c r="E81" s="50" t="s">
        <v>398</v>
      </c>
      <c r="F81" s="18">
        <v>1</v>
      </c>
      <c r="G81" s="51">
        <v>4236</v>
      </c>
      <c r="H81" s="51">
        <f t="shared" si="1"/>
        <v>4236</v>
      </c>
      <c r="I81" s="22"/>
      <c r="J81" s="26" t="s">
        <v>399</v>
      </c>
      <c r="K81" s="24" t="s">
        <v>309</v>
      </c>
      <c r="L81" s="18"/>
      <c r="M81" s="30">
        <v>44890</v>
      </c>
      <c r="N81" s="17"/>
      <c r="O81" s="18"/>
      <c r="P81" s="30">
        <v>44903</v>
      </c>
      <c r="Q81" s="23">
        <v>44903</v>
      </c>
    </row>
    <row r="82" spans="2:17" s="8" customFormat="1" ht="19.7" customHeight="1">
      <c r="B82" s="17">
        <v>6</v>
      </c>
      <c r="C82" s="17" t="s">
        <v>167</v>
      </c>
      <c r="D82" s="17" t="s">
        <v>167</v>
      </c>
      <c r="E82" s="50" t="s">
        <v>400</v>
      </c>
      <c r="F82" s="18">
        <v>1</v>
      </c>
      <c r="G82" s="51">
        <v>5454</v>
      </c>
      <c r="H82" s="51">
        <f t="shared" si="1"/>
        <v>5454</v>
      </c>
      <c r="I82" s="22"/>
      <c r="J82" s="26" t="s">
        <v>401</v>
      </c>
      <c r="K82" s="24" t="s">
        <v>309</v>
      </c>
      <c r="L82" s="18"/>
      <c r="M82" s="30">
        <v>44890</v>
      </c>
      <c r="N82" s="17"/>
      <c r="O82" s="18"/>
      <c r="P82" s="30">
        <v>44903</v>
      </c>
      <c r="Q82" s="23">
        <v>44903</v>
      </c>
    </row>
    <row r="83" spans="2:17" s="8" customFormat="1" ht="19.7" customHeight="1">
      <c r="B83" s="17">
        <v>6</v>
      </c>
      <c r="C83" s="17" t="s">
        <v>167</v>
      </c>
      <c r="D83" s="17" t="s">
        <v>167</v>
      </c>
      <c r="E83" s="50" t="s">
        <v>402</v>
      </c>
      <c r="F83" s="18">
        <v>1</v>
      </c>
      <c r="G83" s="51">
        <v>2120</v>
      </c>
      <c r="H83" s="51">
        <f t="shared" si="1"/>
        <v>2120</v>
      </c>
      <c r="I83" s="22"/>
      <c r="J83" s="26" t="s">
        <v>403</v>
      </c>
      <c r="K83" s="24" t="s">
        <v>309</v>
      </c>
      <c r="L83" s="18"/>
      <c r="M83" s="30">
        <v>44890</v>
      </c>
      <c r="N83" s="17"/>
      <c r="O83" s="18"/>
      <c r="P83" s="30">
        <v>44903</v>
      </c>
      <c r="Q83" s="23">
        <v>44903</v>
      </c>
    </row>
    <row r="84" spans="2:17" s="8" customFormat="1" ht="19.7" customHeight="1">
      <c r="B84" s="17">
        <v>6</v>
      </c>
      <c r="C84" s="17" t="s">
        <v>167</v>
      </c>
      <c r="D84" s="17" t="s">
        <v>167</v>
      </c>
      <c r="E84" s="50" t="s">
        <v>404</v>
      </c>
      <c r="F84" s="18">
        <v>1</v>
      </c>
      <c r="G84" s="51">
        <v>2330</v>
      </c>
      <c r="H84" s="51">
        <f t="shared" ref="H84:H128" si="3">F84*G84</f>
        <v>2330</v>
      </c>
      <c r="I84" s="22"/>
      <c r="J84" s="26" t="s">
        <v>405</v>
      </c>
      <c r="K84" s="24" t="s">
        <v>309</v>
      </c>
      <c r="L84" s="18"/>
      <c r="M84" s="30">
        <v>44890</v>
      </c>
      <c r="N84" s="17"/>
      <c r="O84" s="18"/>
      <c r="P84" s="30">
        <v>44903</v>
      </c>
      <c r="Q84" s="23">
        <v>44903</v>
      </c>
    </row>
    <row r="85" spans="2:17" s="8" customFormat="1" ht="19.7" customHeight="1">
      <c r="B85" s="17">
        <v>6</v>
      </c>
      <c r="C85" s="17" t="s">
        <v>368</v>
      </c>
      <c r="D85" s="17" t="s">
        <v>167</v>
      </c>
      <c r="E85" s="50" t="s">
        <v>406</v>
      </c>
      <c r="F85" s="18">
        <v>6</v>
      </c>
      <c r="G85" s="51">
        <v>90</v>
      </c>
      <c r="H85" s="51">
        <f>F85*G85</f>
        <v>540</v>
      </c>
      <c r="I85" s="22"/>
      <c r="J85" s="26" t="s">
        <v>407</v>
      </c>
      <c r="K85" s="24" t="s">
        <v>309</v>
      </c>
      <c r="L85" s="18"/>
      <c r="M85" s="30">
        <v>44890</v>
      </c>
      <c r="N85" s="17"/>
      <c r="O85" s="18"/>
      <c r="P85" s="30">
        <v>44903</v>
      </c>
      <c r="Q85" s="23">
        <v>44903</v>
      </c>
    </row>
    <row r="86" spans="2:17" s="8" customFormat="1" ht="19.7" customHeight="1">
      <c r="B86" s="17">
        <v>6</v>
      </c>
      <c r="C86" s="17" t="s">
        <v>167</v>
      </c>
      <c r="D86" s="17" t="s">
        <v>167</v>
      </c>
      <c r="E86" s="50" t="s">
        <v>408</v>
      </c>
      <c r="F86" s="18">
        <v>1</v>
      </c>
      <c r="G86" s="51">
        <v>8516</v>
      </c>
      <c r="H86" s="51">
        <f t="shared" si="3"/>
        <v>8516</v>
      </c>
      <c r="I86" s="22"/>
      <c r="J86" s="26" t="s">
        <v>409</v>
      </c>
      <c r="K86" s="24" t="s">
        <v>309</v>
      </c>
      <c r="L86" s="18"/>
      <c r="M86" s="30">
        <v>44890</v>
      </c>
      <c r="N86" s="17"/>
      <c r="O86" s="18"/>
      <c r="P86" s="30">
        <v>44903</v>
      </c>
      <c r="Q86" s="23">
        <v>44903</v>
      </c>
    </row>
    <row r="87" spans="2:17" s="8" customFormat="1" ht="19.7" customHeight="1">
      <c r="B87" s="17">
        <v>6</v>
      </c>
      <c r="C87" s="17" t="s">
        <v>167</v>
      </c>
      <c r="D87" s="17" t="s">
        <v>167</v>
      </c>
      <c r="E87" s="50" t="s">
        <v>410</v>
      </c>
      <c r="F87" s="18">
        <v>1</v>
      </c>
      <c r="G87" s="51">
        <v>2720</v>
      </c>
      <c r="H87" s="51">
        <f t="shared" si="3"/>
        <v>2720</v>
      </c>
      <c r="I87" s="22"/>
      <c r="J87" s="26" t="s">
        <v>411</v>
      </c>
      <c r="K87" s="24" t="s">
        <v>309</v>
      </c>
      <c r="L87" s="18"/>
      <c r="M87" s="30">
        <v>44890</v>
      </c>
      <c r="N87" s="17"/>
      <c r="O87" s="18"/>
      <c r="P87" s="30">
        <v>44903</v>
      </c>
      <c r="Q87" s="23">
        <v>44903</v>
      </c>
    </row>
    <row r="88" spans="2:17" s="8" customFormat="1" ht="19.7" customHeight="1">
      <c r="B88" s="17">
        <v>6</v>
      </c>
      <c r="C88" s="52" t="s">
        <v>167</v>
      </c>
      <c r="D88" s="52" t="s">
        <v>167</v>
      </c>
      <c r="E88" s="50" t="s">
        <v>412</v>
      </c>
      <c r="F88" s="67">
        <v>0</v>
      </c>
      <c r="G88" s="51">
        <v>0</v>
      </c>
      <c r="H88" s="51">
        <f>F88*G88</f>
        <v>0</v>
      </c>
      <c r="I88" s="22"/>
      <c r="J88" s="26" t="s">
        <v>413</v>
      </c>
      <c r="K88" s="67" t="s">
        <v>191</v>
      </c>
      <c r="L88" s="18"/>
      <c r="M88" s="30"/>
      <c r="N88" s="17"/>
      <c r="O88" s="18"/>
      <c r="P88" s="30"/>
      <c r="Q88" s="23"/>
    </row>
    <row r="89" spans="2:17" s="8" customFormat="1" ht="19.7" customHeight="1">
      <c r="B89" s="17">
        <v>6</v>
      </c>
      <c r="C89" s="52" t="s">
        <v>167</v>
      </c>
      <c r="D89" s="52" t="s">
        <v>167</v>
      </c>
      <c r="E89" s="50" t="s">
        <v>414</v>
      </c>
      <c r="F89" s="67">
        <v>0</v>
      </c>
      <c r="G89" s="51">
        <v>0</v>
      </c>
      <c r="H89" s="51">
        <f>F89*G89</f>
        <v>0</v>
      </c>
      <c r="I89" s="22"/>
      <c r="J89" s="26" t="s">
        <v>415</v>
      </c>
      <c r="K89" s="67" t="s">
        <v>191</v>
      </c>
      <c r="L89" s="18"/>
      <c r="M89" s="30"/>
      <c r="N89" s="17"/>
      <c r="O89" s="18"/>
      <c r="P89" s="30"/>
      <c r="Q89" s="23"/>
    </row>
    <row r="90" spans="2:17" s="61" customFormat="1" ht="19.7" customHeight="1">
      <c r="B90" s="52">
        <v>6</v>
      </c>
      <c r="C90" s="52" t="s">
        <v>66</v>
      </c>
      <c r="D90" s="52" t="s">
        <v>167</v>
      </c>
      <c r="E90" s="62" t="s">
        <v>260</v>
      </c>
      <c r="F90" s="54">
        <v>5</v>
      </c>
      <c r="G90" s="55">
        <v>378</v>
      </c>
      <c r="H90" s="55">
        <f t="shared" si="3"/>
        <v>1890</v>
      </c>
      <c r="I90" s="56"/>
      <c r="J90" s="53" t="s">
        <v>416</v>
      </c>
      <c r="K90" s="57" t="s">
        <v>309</v>
      </c>
      <c r="L90" s="54"/>
      <c r="M90" s="58">
        <v>44893</v>
      </c>
      <c r="N90" s="52"/>
      <c r="O90" s="54"/>
      <c r="P90" s="58">
        <v>44903</v>
      </c>
      <c r="Q90" s="60">
        <v>44903</v>
      </c>
    </row>
    <row r="91" spans="2:17" s="61" customFormat="1" ht="19.7" customHeight="1">
      <c r="B91" s="52">
        <v>6</v>
      </c>
      <c r="C91" s="52" t="s">
        <v>167</v>
      </c>
      <c r="D91" s="52" t="s">
        <v>167</v>
      </c>
      <c r="E91" s="62" t="s">
        <v>372</v>
      </c>
      <c r="F91" s="54">
        <v>1</v>
      </c>
      <c r="G91" s="55">
        <v>700</v>
      </c>
      <c r="H91" s="55">
        <f t="shared" si="3"/>
        <v>700</v>
      </c>
      <c r="I91" s="56"/>
      <c r="J91" s="53" t="s">
        <v>373</v>
      </c>
      <c r="K91" s="57" t="s">
        <v>309</v>
      </c>
      <c r="L91" s="54"/>
      <c r="M91" s="58">
        <v>44943</v>
      </c>
      <c r="N91" s="52"/>
      <c r="O91" s="54"/>
      <c r="P91" s="58">
        <v>44950</v>
      </c>
      <c r="Q91" s="60">
        <v>44950</v>
      </c>
    </row>
    <row r="92" spans="2:17" s="8" customFormat="1" ht="19.7" customHeight="1">
      <c r="B92" s="17"/>
      <c r="C92" s="17"/>
      <c r="D92" s="17"/>
      <c r="E92" s="50"/>
      <c r="F92" s="18"/>
      <c r="G92" s="51">
        <v>0</v>
      </c>
      <c r="H92" s="51">
        <f t="shared" si="3"/>
        <v>0</v>
      </c>
      <c r="I92" s="22"/>
      <c r="J92" s="26"/>
      <c r="K92" s="18"/>
      <c r="L92" s="18"/>
      <c r="M92" s="30"/>
      <c r="N92" s="17"/>
      <c r="O92" s="18"/>
      <c r="P92" s="30"/>
      <c r="Q92" s="23"/>
    </row>
    <row r="93" spans="2:17" s="8" customFormat="1" ht="19.7" customHeight="1">
      <c r="B93" s="17">
        <v>8</v>
      </c>
      <c r="C93" s="17" t="s">
        <v>340</v>
      </c>
      <c r="D93" s="17" t="s">
        <v>167</v>
      </c>
      <c r="E93" s="50" t="s">
        <v>226</v>
      </c>
      <c r="F93" s="18">
        <v>2</v>
      </c>
      <c r="G93" s="51">
        <v>150</v>
      </c>
      <c r="H93" s="51">
        <f t="shared" si="3"/>
        <v>300</v>
      </c>
      <c r="I93" s="22"/>
      <c r="J93" s="26" t="s">
        <v>342</v>
      </c>
      <c r="K93" s="24" t="s">
        <v>309</v>
      </c>
      <c r="L93" s="18"/>
      <c r="M93" s="30">
        <v>44946</v>
      </c>
      <c r="N93" s="17"/>
      <c r="O93" s="18"/>
      <c r="P93" s="30">
        <v>44949</v>
      </c>
      <c r="Q93" s="23">
        <v>44949</v>
      </c>
    </row>
    <row r="94" spans="2:17" s="8" customFormat="1" ht="19.7" customHeight="1">
      <c r="B94" s="17"/>
      <c r="C94" s="17"/>
      <c r="D94" s="17"/>
      <c r="E94" s="50"/>
      <c r="F94" s="18"/>
      <c r="G94" s="51">
        <v>0</v>
      </c>
      <c r="H94" s="51">
        <f t="shared" si="3"/>
        <v>0</v>
      </c>
      <c r="I94" s="22"/>
      <c r="J94" s="26"/>
      <c r="K94" s="18"/>
      <c r="L94" s="18"/>
      <c r="M94" s="30"/>
      <c r="N94" s="17"/>
      <c r="O94" s="18"/>
      <c r="P94" s="30"/>
      <c r="Q94" s="23"/>
    </row>
    <row r="95" spans="2:17" s="8" customFormat="1" ht="19.7" customHeight="1">
      <c r="B95" s="17"/>
      <c r="C95" s="17"/>
      <c r="D95" s="17"/>
      <c r="E95" s="50"/>
      <c r="F95" s="18"/>
      <c r="G95" s="51">
        <v>0</v>
      </c>
      <c r="H95" s="51">
        <f t="shared" si="3"/>
        <v>0</v>
      </c>
      <c r="I95" s="22"/>
      <c r="J95" s="26"/>
      <c r="K95" s="18"/>
      <c r="L95" s="18"/>
      <c r="M95" s="30"/>
      <c r="N95" s="17"/>
      <c r="O95" s="18"/>
      <c r="P95" s="30"/>
      <c r="Q95" s="23"/>
    </row>
    <row r="96" spans="2:17" s="8" customFormat="1" ht="19.7" customHeight="1">
      <c r="B96" s="17"/>
      <c r="C96" s="17"/>
      <c r="D96" s="17"/>
      <c r="E96" s="50"/>
      <c r="F96" s="18"/>
      <c r="G96" s="51">
        <v>0</v>
      </c>
      <c r="H96" s="51">
        <f t="shared" si="3"/>
        <v>0</v>
      </c>
      <c r="I96" s="22"/>
      <c r="J96" s="26"/>
      <c r="K96" s="18"/>
      <c r="L96" s="18"/>
      <c r="M96" s="30"/>
      <c r="N96" s="17"/>
      <c r="O96" s="18"/>
      <c r="P96" s="30"/>
      <c r="Q96" s="23"/>
    </row>
    <row r="97" spans="2:17" s="8" customFormat="1" ht="19.7" customHeight="1">
      <c r="B97" s="17"/>
      <c r="C97" s="17"/>
      <c r="D97" s="17"/>
      <c r="E97" s="50"/>
      <c r="F97" s="18"/>
      <c r="G97" s="51">
        <v>0</v>
      </c>
      <c r="H97" s="51">
        <f t="shared" si="3"/>
        <v>0</v>
      </c>
      <c r="I97" s="22"/>
      <c r="J97" s="26"/>
      <c r="K97" s="18"/>
      <c r="L97" s="18"/>
      <c r="M97" s="30"/>
      <c r="N97" s="17"/>
      <c r="O97" s="18"/>
      <c r="P97" s="30"/>
      <c r="Q97" s="23"/>
    </row>
    <row r="98" spans="2:17" s="8" customFormat="1" ht="19.7" customHeight="1">
      <c r="B98" s="17"/>
      <c r="C98" s="17"/>
      <c r="D98" s="17"/>
      <c r="E98" s="50"/>
      <c r="F98" s="18"/>
      <c r="G98" s="51">
        <v>0</v>
      </c>
      <c r="H98" s="51">
        <f t="shared" si="3"/>
        <v>0</v>
      </c>
      <c r="I98" s="22"/>
      <c r="J98" s="26"/>
      <c r="K98" s="18"/>
      <c r="L98" s="18"/>
      <c r="M98" s="30"/>
      <c r="N98" s="17"/>
      <c r="O98" s="18"/>
      <c r="P98" s="30"/>
      <c r="Q98" s="23"/>
    </row>
    <row r="99" spans="2:17" s="8" customFormat="1" ht="19.7" customHeight="1">
      <c r="B99" s="17"/>
      <c r="C99" s="17"/>
      <c r="D99" s="17"/>
      <c r="E99" s="50"/>
      <c r="F99" s="18"/>
      <c r="G99" s="51">
        <v>0</v>
      </c>
      <c r="H99" s="51">
        <f t="shared" si="3"/>
        <v>0</v>
      </c>
      <c r="I99" s="22"/>
      <c r="J99" s="26"/>
      <c r="K99" s="18"/>
      <c r="L99" s="18"/>
      <c r="M99" s="30"/>
      <c r="N99" s="17"/>
      <c r="O99" s="18"/>
      <c r="P99" s="30"/>
      <c r="Q99" s="23"/>
    </row>
    <row r="100" spans="2:17">
      <c r="G100" s="10"/>
      <c r="H100" s="10"/>
    </row>
  </sheetData>
  <autoFilter ref="B8:O99" xr:uid="{4427C1C1-FF4B-46C0-AABD-1637D5DF676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19E2C-D58B-4CE6-A645-D74D0C34965E}">
  <dimension ref="B2:Q49"/>
  <sheetViews>
    <sheetView zoomScale="85" zoomScaleNormal="85" workbookViewId="0">
      <pane xSplit="10" ySplit="8" topLeftCell="K27" activePane="bottomRight" state="frozen"/>
      <selection pane="topRight" activeCell="K1" sqref="K1"/>
      <selection pane="bottomLeft" activeCell="A9" sqref="A9"/>
      <selection pane="bottomRight" activeCell="C44" sqref="C44"/>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417</v>
      </c>
      <c r="G2" s="4" t="s">
        <v>2</v>
      </c>
      <c r="H2" s="5"/>
      <c r="I2" s="6"/>
      <c r="J2" s="7">
        <f>SUM(H:H)</f>
        <v>896997</v>
      </c>
    </row>
    <row r="3" spans="2:17" ht="20.100000000000001" customHeight="1">
      <c r="B3" s="1" t="s">
        <v>3</v>
      </c>
      <c r="C3" s="1"/>
      <c r="D3" s="1"/>
      <c r="E3" s="13" t="s">
        <v>287</v>
      </c>
    </row>
    <row r="4" spans="2:17" ht="20.100000000000001" customHeight="1">
      <c r="B4" s="1" t="s">
        <v>5</v>
      </c>
      <c r="C4" s="1"/>
      <c r="D4" s="1"/>
      <c r="E4" s="13">
        <v>200761</v>
      </c>
    </row>
    <row r="5" spans="2:17" ht="20.100000000000001" customHeight="1">
      <c r="B5" s="1" t="s">
        <v>6</v>
      </c>
      <c r="C5" s="1"/>
      <c r="D5" s="1"/>
      <c r="E5" s="16">
        <v>44908</v>
      </c>
    </row>
    <row r="6" spans="2:17" ht="20.100000000000001" customHeight="1">
      <c r="B6" s="1" t="s">
        <v>7</v>
      </c>
      <c r="C6" s="1"/>
      <c r="D6" s="1"/>
      <c r="E6" s="16">
        <v>44972</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40"/>
      <c r="G9" s="51">
        <v>0</v>
      </c>
      <c r="H9" s="51">
        <f t="shared" ref="H9:H43" si="0">F9*G9</f>
        <v>0</v>
      </c>
      <c r="I9" s="22"/>
      <c r="J9" s="24"/>
      <c r="K9" s="24"/>
      <c r="L9" s="18"/>
      <c r="M9" s="30"/>
      <c r="N9" s="17"/>
      <c r="O9" s="18"/>
      <c r="P9" s="30"/>
      <c r="Q9" s="23"/>
    </row>
    <row r="10" spans="2:17" s="8" customFormat="1" ht="19.7" customHeight="1">
      <c r="B10" s="52">
        <v>1</v>
      </c>
      <c r="C10" s="52" t="s">
        <v>125</v>
      </c>
      <c r="D10" s="52" t="s">
        <v>125</v>
      </c>
      <c r="E10" s="53" t="s">
        <v>418</v>
      </c>
      <c r="F10" s="141">
        <v>1</v>
      </c>
      <c r="G10" s="51">
        <v>765000</v>
      </c>
      <c r="H10" s="51">
        <f t="shared" si="0"/>
        <v>765000</v>
      </c>
      <c r="I10" s="22"/>
      <c r="J10" s="26" t="s">
        <v>127</v>
      </c>
      <c r="K10" s="24" t="s">
        <v>419</v>
      </c>
      <c r="L10" s="18"/>
      <c r="M10" s="30">
        <v>44846</v>
      </c>
      <c r="N10" s="17"/>
      <c r="O10" s="29"/>
      <c r="P10" s="30">
        <v>44587</v>
      </c>
      <c r="Q10" s="23">
        <v>44952</v>
      </c>
    </row>
    <row r="11" spans="2:17" s="8" customFormat="1" ht="19.7" customHeight="1">
      <c r="B11" s="52">
        <v>1</v>
      </c>
      <c r="C11" s="52" t="s">
        <v>125</v>
      </c>
      <c r="D11" s="52" t="s">
        <v>125</v>
      </c>
      <c r="E11" s="63" t="s">
        <v>134</v>
      </c>
      <c r="F11" s="141">
        <v>1</v>
      </c>
      <c r="G11" s="51">
        <v>12000</v>
      </c>
      <c r="H11" s="51">
        <f t="shared" si="0"/>
        <v>12000</v>
      </c>
      <c r="I11" s="22"/>
      <c r="J11" s="26"/>
      <c r="K11" s="24" t="s">
        <v>419</v>
      </c>
      <c r="L11" s="18"/>
      <c r="M11" s="30">
        <v>44846</v>
      </c>
      <c r="N11" s="17"/>
      <c r="O11" s="29"/>
      <c r="P11" s="30">
        <v>44587</v>
      </c>
      <c r="Q11" s="23"/>
    </row>
    <row r="12" spans="2:17" s="8" customFormat="1" ht="19.7" customHeight="1">
      <c r="B12" s="52"/>
      <c r="C12" s="52"/>
      <c r="D12" s="52"/>
      <c r="E12" s="62"/>
      <c r="F12" s="141"/>
      <c r="G12" s="51">
        <v>0</v>
      </c>
      <c r="H12" s="51">
        <f t="shared" si="0"/>
        <v>0</v>
      </c>
      <c r="I12" s="22"/>
      <c r="J12" s="26"/>
      <c r="K12" s="18"/>
      <c r="L12" s="18"/>
      <c r="M12" s="30"/>
      <c r="N12" s="17"/>
      <c r="O12" s="18"/>
      <c r="P12" s="30"/>
      <c r="Q12" s="23"/>
    </row>
    <row r="13" spans="2:17" s="8" customFormat="1" ht="19.7" customHeight="1">
      <c r="B13" s="52">
        <v>6</v>
      </c>
      <c r="C13" s="52" t="s">
        <v>66</v>
      </c>
      <c r="D13" s="111" t="s">
        <v>67</v>
      </c>
      <c r="E13" s="62" t="s">
        <v>260</v>
      </c>
      <c r="F13" s="141">
        <v>1</v>
      </c>
      <c r="G13" s="51">
        <v>230</v>
      </c>
      <c r="H13" s="51">
        <f t="shared" si="0"/>
        <v>230</v>
      </c>
      <c r="I13" s="22"/>
      <c r="J13" s="26" t="s">
        <v>420</v>
      </c>
      <c r="K13" s="24" t="s">
        <v>421</v>
      </c>
      <c r="L13" s="18"/>
      <c r="M13" s="30">
        <v>44847</v>
      </c>
      <c r="N13" s="17"/>
      <c r="O13" s="29"/>
      <c r="P13" s="29"/>
      <c r="Q13" s="23">
        <v>44872</v>
      </c>
    </row>
    <row r="14" spans="2:17" s="8" customFormat="1" ht="19.7" customHeight="1">
      <c r="B14" s="52">
        <v>6</v>
      </c>
      <c r="C14" s="111" t="s">
        <v>422</v>
      </c>
      <c r="D14" s="111" t="s">
        <v>188</v>
      </c>
      <c r="E14" s="62" t="s">
        <v>189</v>
      </c>
      <c r="F14" s="141">
        <v>1</v>
      </c>
      <c r="G14" s="55">
        <v>1600</v>
      </c>
      <c r="H14" s="142">
        <f t="shared" si="0"/>
        <v>1600</v>
      </c>
      <c r="I14" s="143"/>
      <c r="J14" s="57" t="s">
        <v>423</v>
      </c>
      <c r="K14" s="24" t="s">
        <v>424</v>
      </c>
      <c r="L14" s="18"/>
      <c r="M14" s="30">
        <v>44846</v>
      </c>
      <c r="N14" s="17"/>
      <c r="O14" s="18"/>
      <c r="P14" s="30"/>
      <c r="Q14" s="23">
        <v>44897</v>
      </c>
    </row>
    <row r="15" spans="2:17" s="8" customFormat="1" ht="19.7" customHeight="1">
      <c r="B15" s="52"/>
      <c r="C15" s="111"/>
      <c r="D15" s="111"/>
      <c r="E15" s="63"/>
      <c r="F15" s="144"/>
      <c r="G15" s="51">
        <v>0</v>
      </c>
      <c r="H15" s="142">
        <f t="shared" si="0"/>
        <v>0</v>
      </c>
      <c r="I15" s="143"/>
      <c r="J15" s="28"/>
      <c r="K15" s="18"/>
      <c r="L15" s="18"/>
      <c r="M15" s="30"/>
      <c r="N15" s="17"/>
      <c r="O15" s="18"/>
      <c r="P15" s="30"/>
      <c r="Q15" s="23"/>
    </row>
    <row r="16" spans="2:17" s="8" customFormat="1" ht="19.7" customHeight="1">
      <c r="B16" s="52">
        <v>5</v>
      </c>
      <c r="C16" s="111" t="s">
        <v>167</v>
      </c>
      <c r="D16" s="111" t="s">
        <v>167</v>
      </c>
      <c r="E16" s="145" t="s">
        <v>425</v>
      </c>
      <c r="F16" s="141">
        <v>1</v>
      </c>
      <c r="G16" s="51">
        <v>7400</v>
      </c>
      <c r="H16" s="142">
        <f t="shared" si="0"/>
        <v>7400</v>
      </c>
      <c r="I16" s="143"/>
      <c r="J16" s="57" t="s">
        <v>426</v>
      </c>
      <c r="K16" s="24" t="s">
        <v>427</v>
      </c>
      <c r="L16" s="18"/>
      <c r="M16" s="30">
        <v>44846</v>
      </c>
      <c r="N16" s="17"/>
      <c r="O16" s="18"/>
      <c r="P16" s="30">
        <v>44873</v>
      </c>
      <c r="Q16" s="23">
        <v>44873</v>
      </c>
    </row>
    <row r="17" spans="2:17" s="8" customFormat="1" ht="19.7" customHeight="1">
      <c r="B17" s="52">
        <v>5</v>
      </c>
      <c r="C17" s="111" t="s">
        <v>167</v>
      </c>
      <c r="D17" s="111" t="s">
        <v>167</v>
      </c>
      <c r="E17" s="62" t="s">
        <v>428</v>
      </c>
      <c r="F17" s="141">
        <v>4</v>
      </c>
      <c r="G17" s="55">
        <v>155</v>
      </c>
      <c r="H17" s="142">
        <f t="shared" si="0"/>
        <v>620</v>
      </c>
      <c r="I17" s="143"/>
      <c r="J17" s="57" t="s">
        <v>429</v>
      </c>
      <c r="K17" s="24" t="s">
        <v>427</v>
      </c>
      <c r="L17" s="18"/>
      <c r="M17" s="30">
        <v>44846</v>
      </c>
      <c r="N17" s="17"/>
      <c r="O17" s="18"/>
      <c r="P17" s="30">
        <v>44873</v>
      </c>
      <c r="Q17" s="23">
        <v>44873</v>
      </c>
    </row>
    <row r="18" spans="2:17" s="8" customFormat="1" ht="19.7" customHeight="1">
      <c r="B18" s="52">
        <v>6</v>
      </c>
      <c r="C18" s="111" t="s">
        <v>167</v>
      </c>
      <c r="D18" s="111" t="s">
        <v>167</v>
      </c>
      <c r="E18" s="146" t="s">
        <v>430</v>
      </c>
      <c r="F18" s="144">
        <v>1</v>
      </c>
      <c r="G18" s="147">
        <v>4091</v>
      </c>
      <c r="H18" s="142">
        <f t="shared" si="0"/>
        <v>4091</v>
      </c>
      <c r="I18" s="143"/>
      <c r="J18" s="28" t="s">
        <v>351</v>
      </c>
      <c r="K18" s="24" t="s">
        <v>427</v>
      </c>
      <c r="L18" s="18"/>
      <c r="M18" s="30">
        <v>44846</v>
      </c>
      <c r="N18" s="17"/>
      <c r="O18" s="18"/>
      <c r="P18" s="30">
        <v>44873</v>
      </c>
      <c r="Q18" s="23">
        <v>44873</v>
      </c>
    </row>
    <row r="19" spans="2:17" s="8" customFormat="1" ht="19.7" customHeight="1">
      <c r="B19" s="52">
        <v>6</v>
      </c>
      <c r="C19" s="111" t="s">
        <v>431</v>
      </c>
      <c r="D19" s="111" t="s">
        <v>431</v>
      </c>
      <c r="E19" s="62" t="s">
        <v>432</v>
      </c>
      <c r="F19" s="141">
        <v>1</v>
      </c>
      <c r="G19" s="55">
        <v>1910</v>
      </c>
      <c r="H19" s="142">
        <f t="shared" si="0"/>
        <v>1910</v>
      </c>
      <c r="I19" s="143"/>
      <c r="J19" s="148" t="s">
        <v>433</v>
      </c>
      <c r="K19" s="24" t="s">
        <v>427</v>
      </c>
      <c r="L19" s="18"/>
      <c r="M19" s="30">
        <v>44846</v>
      </c>
      <c r="N19" s="17"/>
      <c r="O19" s="18"/>
      <c r="P19" s="30">
        <v>44873</v>
      </c>
      <c r="Q19" s="23">
        <v>44873</v>
      </c>
    </row>
    <row r="20" spans="2:17" s="8" customFormat="1" ht="19.7" customHeight="1">
      <c r="B20" s="52">
        <v>6</v>
      </c>
      <c r="C20" s="111" t="s">
        <v>431</v>
      </c>
      <c r="D20" s="111" t="s">
        <v>431</v>
      </c>
      <c r="E20" s="62" t="s">
        <v>434</v>
      </c>
      <c r="F20" s="141">
        <v>1</v>
      </c>
      <c r="G20" s="55">
        <v>1790</v>
      </c>
      <c r="H20" s="142">
        <f t="shared" si="0"/>
        <v>1790</v>
      </c>
      <c r="I20" s="143"/>
      <c r="J20" s="62" t="s">
        <v>435</v>
      </c>
      <c r="K20" s="24" t="s">
        <v>427</v>
      </c>
      <c r="L20" s="18"/>
      <c r="M20" s="30">
        <v>44846</v>
      </c>
      <c r="N20" s="17"/>
      <c r="O20" s="18"/>
      <c r="P20" s="30">
        <v>44873</v>
      </c>
      <c r="Q20" s="23">
        <v>44873</v>
      </c>
    </row>
    <row r="21" spans="2:17" s="8" customFormat="1" ht="19.7" customHeight="1">
      <c r="B21" s="52">
        <v>6</v>
      </c>
      <c r="C21" s="111" t="s">
        <v>431</v>
      </c>
      <c r="D21" s="111" t="s">
        <v>431</v>
      </c>
      <c r="E21" s="62" t="s">
        <v>436</v>
      </c>
      <c r="F21" s="141">
        <v>1</v>
      </c>
      <c r="G21" s="55">
        <v>2390</v>
      </c>
      <c r="H21" s="142">
        <f t="shared" si="0"/>
        <v>2390</v>
      </c>
      <c r="I21" s="143"/>
      <c r="J21" s="149" t="s">
        <v>437</v>
      </c>
      <c r="K21" s="24" t="s">
        <v>427</v>
      </c>
      <c r="L21" s="18"/>
      <c r="M21" s="30">
        <v>44846</v>
      </c>
      <c r="N21" s="17"/>
      <c r="O21" s="18"/>
      <c r="P21" s="30">
        <v>44873</v>
      </c>
      <c r="Q21" s="23">
        <v>44873</v>
      </c>
    </row>
    <row r="22" spans="2:17" s="8" customFormat="1" ht="19.7" customHeight="1">
      <c r="B22" s="52">
        <v>6</v>
      </c>
      <c r="C22" s="111" t="s">
        <v>167</v>
      </c>
      <c r="D22" s="111" t="s">
        <v>167</v>
      </c>
      <c r="E22" s="62" t="s">
        <v>438</v>
      </c>
      <c r="F22" s="141">
        <v>1</v>
      </c>
      <c r="G22" s="55">
        <v>309</v>
      </c>
      <c r="H22" s="142">
        <f t="shared" si="0"/>
        <v>309</v>
      </c>
      <c r="I22" s="143"/>
      <c r="J22" s="57" t="s">
        <v>405</v>
      </c>
      <c r="K22" s="24" t="s">
        <v>427</v>
      </c>
      <c r="L22" s="18"/>
      <c r="M22" s="30">
        <v>44846</v>
      </c>
      <c r="N22" s="17"/>
      <c r="O22" s="18"/>
      <c r="P22" s="30">
        <v>44873</v>
      </c>
      <c r="Q22" s="23">
        <v>44873</v>
      </c>
    </row>
    <row r="23" spans="2:17" s="8" customFormat="1" ht="19.7" customHeight="1">
      <c r="B23" s="52">
        <v>6</v>
      </c>
      <c r="C23" s="111" t="s">
        <v>383</v>
      </c>
      <c r="D23" s="111" t="s">
        <v>167</v>
      </c>
      <c r="E23" s="62" t="s">
        <v>439</v>
      </c>
      <c r="F23" s="141">
        <v>2</v>
      </c>
      <c r="G23" s="55">
        <v>251</v>
      </c>
      <c r="H23" s="142">
        <f t="shared" si="0"/>
        <v>502</v>
      </c>
      <c r="I23" s="143"/>
      <c r="J23" s="57" t="s">
        <v>235</v>
      </c>
      <c r="K23" s="24" t="s">
        <v>427</v>
      </c>
      <c r="L23" s="18"/>
      <c r="M23" s="30">
        <v>44846</v>
      </c>
      <c r="N23" s="17"/>
      <c r="O23" s="18"/>
      <c r="P23" s="30">
        <v>44873</v>
      </c>
      <c r="Q23" s="23">
        <v>44873</v>
      </c>
    </row>
    <row r="24" spans="2:17" s="8" customFormat="1" ht="19.7" customHeight="1">
      <c r="B24" s="52">
        <v>6</v>
      </c>
      <c r="C24" s="111" t="s">
        <v>440</v>
      </c>
      <c r="D24" s="111" t="s">
        <v>167</v>
      </c>
      <c r="E24" s="145" t="s">
        <v>192</v>
      </c>
      <c r="F24" s="141">
        <v>2</v>
      </c>
      <c r="G24" s="51">
        <v>102</v>
      </c>
      <c r="H24" s="142">
        <f t="shared" si="0"/>
        <v>204</v>
      </c>
      <c r="I24" s="143"/>
      <c r="J24" s="57" t="s">
        <v>193</v>
      </c>
      <c r="K24" s="24" t="s">
        <v>427</v>
      </c>
      <c r="L24" s="18"/>
      <c r="M24" s="30">
        <v>44846</v>
      </c>
      <c r="N24" s="17"/>
      <c r="O24" s="18"/>
      <c r="P24" s="30">
        <v>44873</v>
      </c>
      <c r="Q24" s="23">
        <v>44873</v>
      </c>
    </row>
    <row r="25" spans="2:17" s="8" customFormat="1" ht="19.7" customHeight="1">
      <c r="B25" s="52">
        <v>6</v>
      </c>
      <c r="C25" s="111" t="s">
        <v>167</v>
      </c>
      <c r="D25" s="111" t="s">
        <v>167</v>
      </c>
      <c r="E25" s="145" t="s">
        <v>441</v>
      </c>
      <c r="F25" s="141">
        <v>2</v>
      </c>
      <c r="G25" s="51">
        <v>51</v>
      </c>
      <c r="H25" s="142">
        <f t="shared" si="0"/>
        <v>102</v>
      </c>
      <c r="I25" s="143"/>
      <c r="J25" s="57" t="s">
        <v>195</v>
      </c>
      <c r="K25" s="24" t="s">
        <v>427</v>
      </c>
      <c r="L25" s="18"/>
      <c r="M25" s="30">
        <v>44846</v>
      </c>
      <c r="N25" s="17"/>
      <c r="O25" s="18"/>
      <c r="P25" s="30">
        <v>44873</v>
      </c>
      <c r="Q25" s="23">
        <v>44873</v>
      </c>
    </row>
    <row r="26" spans="2:17" s="8" customFormat="1" ht="19.7" customHeight="1">
      <c r="B26" s="52">
        <v>6</v>
      </c>
      <c r="C26" s="111" t="s">
        <v>167</v>
      </c>
      <c r="D26" s="111" t="s">
        <v>167</v>
      </c>
      <c r="E26" s="62" t="s">
        <v>442</v>
      </c>
      <c r="F26" s="141">
        <v>1</v>
      </c>
      <c r="G26" s="55">
        <v>31</v>
      </c>
      <c r="H26" s="142">
        <f t="shared" si="0"/>
        <v>31</v>
      </c>
      <c r="I26" s="143"/>
      <c r="J26" s="57" t="s">
        <v>199</v>
      </c>
      <c r="K26" s="24" t="s">
        <v>427</v>
      </c>
      <c r="L26" s="18"/>
      <c r="M26" s="30">
        <v>44846</v>
      </c>
      <c r="N26" s="17"/>
      <c r="O26" s="18"/>
      <c r="P26" s="30">
        <v>44873</v>
      </c>
      <c r="Q26" s="23">
        <v>44873</v>
      </c>
    </row>
    <row r="27" spans="2:17" s="8" customFormat="1" ht="19.7" customHeight="1">
      <c r="B27" s="52">
        <v>6</v>
      </c>
      <c r="C27" s="111" t="s">
        <v>167</v>
      </c>
      <c r="D27" s="111" t="s">
        <v>167</v>
      </c>
      <c r="E27" s="146" t="s">
        <v>196</v>
      </c>
      <c r="F27" s="144">
        <v>1</v>
      </c>
      <c r="G27" s="147">
        <v>72</v>
      </c>
      <c r="H27" s="142">
        <f t="shared" si="0"/>
        <v>72</v>
      </c>
      <c r="I27" s="143"/>
      <c r="J27" s="28" t="s">
        <v>197</v>
      </c>
      <c r="K27" s="24" t="s">
        <v>427</v>
      </c>
      <c r="L27" s="18"/>
      <c r="M27" s="30">
        <v>44846</v>
      </c>
      <c r="N27" s="17"/>
      <c r="O27" s="18"/>
      <c r="P27" s="30">
        <v>44873</v>
      </c>
      <c r="Q27" s="23">
        <v>44873</v>
      </c>
    </row>
    <row r="28" spans="2:17" s="8" customFormat="1" ht="19.7" customHeight="1">
      <c r="B28" s="52">
        <v>6</v>
      </c>
      <c r="C28" s="111" t="s">
        <v>167</v>
      </c>
      <c r="D28" s="111" t="s">
        <v>167</v>
      </c>
      <c r="E28" s="62" t="s">
        <v>443</v>
      </c>
      <c r="F28" s="141">
        <v>1</v>
      </c>
      <c r="G28" s="55">
        <v>2120</v>
      </c>
      <c r="H28" s="142">
        <f t="shared" si="0"/>
        <v>2120</v>
      </c>
      <c r="I28" s="143"/>
      <c r="J28" s="148" t="s">
        <v>444</v>
      </c>
      <c r="K28" s="24" t="s">
        <v>427</v>
      </c>
      <c r="L28" s="18"/>
      <c r="M28" s="30">
        <v>44846</v>
      </c>
      <c r="N28" s="17"/>
      <c r="O28" s="18"/>
      <c r="P28" s="30">
        <v>44873</v>
      </c>
      <c r="Q28" s="23">
        <v>44873</v>
      </c>
    </row>
    <row r="29" spans="2:17" s="8" customFormat="1" ht="19.7" customHeight="1">
      <c r="B29" s="52">
        <v>6</v>
      </c>
      <c r="C29" s="111" t="s">
        <v>167</v>
      </c>
      <c r="D29" s="111" t="s">
        <v>167</v>
      </c>
      <c r="E29" s="62" t="s">
        <v>445</v>
      </c>
      <c r="F29" s="141">
        <v>1</v>
      </c>
      <c r="G29" s="55">
        <v>5419</v>
      </c>
      <c r="H29" s="142">
        <f t="shared" si="0"/>
        <v>5419</v>
      </c>
      <c r="I29" s="143"/>
      <c r="J29" s="62" t="s">
        <v>446</v>
      </c>
      <c r="K29" s="24" t="s">
        <v>427</v>
      </c>
      <c r="L29" s="18"/>
      <c r="M29" s="30">
        <v>44846</v>
      </c>
      <c r="N29" s="17"/>
      <c r="O29" s="18"/>
      <c r="P29" s="30">
        <v>44873</v>
      </c>
      <c r="Q29" s="23">
        <v>44873</v>
      </c>
    </row>
    <row r="30" spans="2:17" s="8" customFormat="1" ht="19.7" customHeight="1">
      <c r="B30" s="52">
        <v>6</v>
      </c>
      <c r="C30" s="111" t="s">
        <v>167</v>
      </c>
      <c r="D30" s="111" t="s">
        <v>167</v>
      </c>
      <c r="E30" s="146" t="s">
        <v>447</v>
      </c>
      <c r="F30" s="144">
        <v>1</v>
      </c>
      <c r="G30" s="147">
        <v>3180</v>
      </c>
      <c r="H30" s="142">
        <f t="shared" si="0"/>
        <v>3180</v>
      </c>
      <c r="I30" s="143"/>
      <c r="J30" s="28" t="s">
        <v>244</v>
      </c>
      <c r="K30" s="24" t="s">
        <v>427</v>
      </c>
      <c r="L30" s="18"/>
      <c r="M30" s="30">
        <v>44846</v>
      </c>
      <c r="N30" s="17"/>
      <c r="O30" s="18"/>
      <c r="P30" s="30">
        <v>44873</v>
      </c>
      <c r="Q30" s="23">
        <v>44873</v>
      </c>
    </row>
    <row r="31" spans="2:17" s="8" customFormat="1" ht="19.7" customHeight="1">
      <c r="B31" s="52">
        <v>6</v>
      </c>
      <c r="C31" s="111" t="s">
        <v>167</v>
      </c>
      <c r="D31" s="111" t="s">
        <v>167</v>
      </c>
      <c r="E31" s="62" t="s">
        <v>232</v>
      </c>
      <c r="F31" s="141">
        <v>1</v>
      </c>
      <c r="G31" s="55">
        <v>250</v>
      </c>
      <c r="H31" s="142">
        <f t="shared" si="0"/>
        <v>250</v>
      </c>
      <c r="I31" s="143"/>
      <c r="J31" s="57" t="s">
        <v>233</v>
      </c>
      <c r="K31" s="24" t="s">
        <v>427</v>
      </c>
      <c r="L31" s="18"/>
      <c r="M31" s="30">
        <v>44846</v>
      </c>
      <c r="N31" s="17"/>
      <c r="O31" s="18"/>
      <c r="P31" s="30">
        <v>44873</v>
      </c>
      <c r="Q31" s="23">
        <v>44873</v>
      </c>
    </row>
    <row r="32" spans="2:17" s="8" customFormat="1" ht="19.7" customHeight="1">
      <c r="B32" s="52">
        <v>6</v>
      </c>
      <c r="C32" s="111" t="s">
        <v>167</v>
      </c>
      <c r="D32" s="111" t="s">
        <v>167</v>
      </c>
      <c r="E32" s="62" t="s">
        <v>448</v>
      </c>
      <c r="F32" s="141">
        <v>1</v>
      </c>
      <c r="G32" s="55">
        <v>5951</v>
      </c>
      <c r="H32" s="142">
        <f t="shared" si="0"/>
        <v>5951</v>
      </c>
      <c r="I32" s="143"/>
      <c r="J32" s="53" t="s">
        <v>449</v>
      </c>
      <c r="K32" s="24" t="s">
        <v>427</v>
      </c>
      <c r="L32" s="18"/>
      <c r="M32" s="30">
        <v>44846</v>
      </c>
      <c r="N32" s="17"/>
      <c r="O32" s="18"/>
      <c r="P32" s="30">
        <v>44873</v>
      </c>
      <c r="Q32" s="23">
        <v>44873</v>
      </c>
    </row>
    <row r="33" spans="2:17" s="8" customFormat="1" ht="19.7" customHeight="1">
      <c r="B33" s="52">
        <v>6</v>
      </c>
      <c r="C33" s="111" t="s">
        <v>167</v>
      </c>
      <c r="D33" s="111" t="s">
        <v>167</v>
      </c>
      <c r="E33" s="62" t="s">
        <v>450</v>
      </c>
      <c r="F33" s="141">
        <v>1</v>
      </c>
      <c r="G33" s="55">
        <v>4176</v>
      </c>
      <c r="H33" s="142">
        <f t="shared" si="0"/>
        <v>4176</v>
      </c>
      <c r="I33" s="143"/>
      <c r="J33" s="53" t="s">
        <v>451</v>
      </c>
      <c r="K33" s="24" t="s">
        <v>427</v>
      </c>
      <c r="L33" s="18"/>
      <c r="M33" s="30">
        <v>44846</v>
      </c>
      <c r="N33" s="17"/>
      <c r="O33" s="18"/>
      <c r="P33" s="30">
        <v>44873</v>
      </c>
      <c r="Q33" s="23">
        <v>44873</v>
      </c>
    </row>
    <row r="34" spans="2:17" s="8" customFormat="1" ht="19.7" customHeight="1">
      <c r="B34" s="52">
        <v>7</v>
      </c>
      <c r="C34" s="111" t="s">
        <v>440</v>
      </c>
      <c r="D34" s="111" t="s">
        <v>167</v>
      </c>
      <c r="E34" s="63" t="s">
        <v>369</v>
      </c>
      <c r="F34" s="144">
        <v>12</v>
      </c>
      <c r="G34" s="147">
        <v>147</v>
      </c>
      <c r="H34" s="142">
        <f t="shared" si="0"/>
        <v>1764</v>
      </c>
      <c r="I34" s="143"/>
      <c r="J34" s="28" t="s">
        <v>193</v>
      </c>
      <c r="K34" s="24" t="s">
        <v>427</v>
      </c>
      <c r="L34" s="18"/>
      <c r="M34" s="30">
        <v>44846</v>
      </c>
      <c r="N34" s="17"/>
      <c r="O34" s="18"/>
      <c r="P34" s="30">
        <v>44873</v>
      </c>
      <c r="Q34" s="23">
        <v>44873</v>
      </c>
    </row>
    <row r="35" spans="2:17" s="8" customFormat="1" ht="19.7" customHeight="1">
      <c r="B35" s="52">
        <v>7</v>
      </c>
      <c r="C35" s="111" t="s">
        <v>383</v>
      </c>
      <c r="D35" s="111" t="s">
        <v>167</v>
      </c>
      <c r="E35" s="63" t="s">
        <v>452</v>
      </c>
      <c r="F35" s="141">
        <v>4</v>
      </c>
      <c r="G35" s="147">
        <v>94</v>
      </c>
      <c r="H35" s="142">
        <f t="shared" si="0"/>
        <v>376</v>
      </c>
      <c r="I35" s="143"/>
      <c r="J35" s="28" t="s">
        <v>453</v>
      </c>
      <c r="K35" s="24" t="s">
        <v>427</v>
      </c>
      <c r="L35" s="18"/>
      <c r="M35" s="30">
        <v>44846</v>
      </c>
      <c r="N35" s="17"/>
      <c r="O35" s="18"/>
      <c r="P35" s="30">
        <v>44873</v>
      </c>
      <c r="Q35" s="23">
        <v>44873</v>
      </c>
    </row>
    <row r="36" spans="2:17" s="8" customFormat="1" ht="19.7" customHeight="1">
      <c r="B36" s="52">
        <v>7</v>
      </c>
      <c r="C36" s="111" t="s">
        <v>167</v>
      </c>
      <c r="D36" s="111" t="s">
        <v>167</v>
      </c>
      <c r="E36" s="146" t="s">
        <v>454</v>
      </c>
      <c r="F36" s="144">
        <v>4</v>
      </c>
      <c r="G36" s="147">
        <v>525</v>
      </c>
      <c r="H36" s="142">
        <f t="shared" si="0"/>
        <v>2100</v>
      </c>
      <c r="I36" s="143"/>
      <c r="J36" s="26" t="s">
        <v>455</v>
      </c>
      <c r="K36" s="24" t="s">
        <v>427</v>
      </c>
      <c r="L36" s="18"/>
      <c r="M36" s="30">
        <v>44846</v>
      </c>
      <c r="N36" s="17"/>
      <c r="O36" s="18"/>
      <c r="P36" s="30">
        <v>44873</v>
      </c>
      <c r="Q36" s="23">
        <v>44873</v>
      </c>
    </row>
    <row r="37" spans="2:17" s="8" customFormat="1" ht="19.7" customHeight="1">
      <c r="B37" s="52">
        <v>7</v>
      </c>
      <c r="C37" s="111" t="s">
        <v>167</v>
      </c>
      <c r="D37" s="111" t="s">
        <v>167</v>
      </c>
      <c r="E37" s="62" t="s">
        <v>456</v>
      </c>
      <c r="F37" s="54">
        <v>1</v>
      </c>
      <c r="G37" s="55">
        <v>11234</v>
      </c>
      <c r="H37" s="142">
        <f t="shared" si="0"/>
        <v>11234</v>
      </c>
      <c r="I37" s="143"/>
      <c r="J37" s="53" t="s">
        <v>457</v>
      </c>
      <c r="K37" s="24" t="s">
        <v>427</v>
      </c>
      <c r="L37" s="18"/>
      <c r="M37" s="30">
        <v>44846</v>
      </c>
      <c r="N37" s="17"/>
      <c r="O37" s="18"/>
      <c r="P37" s="30">
        <v>44873</v>
      </c>
      <c r="Q37" s="23">
        <v>44873</v>
      </c>
    </row>
    <row r="38" spans="2:17" s="8" customFormat="1" ht="19.7" customHeight="1">
      <c r="B38" s="52">
        <v>7</v>
      </c>
      <c r="C38" s="111" t="s">
        <v>167</v>
      </c>
      <c r="D38" s="111" t="s">
        <v>167</v>
      </c>
      <c r="E38" s="62" t="s">
        <v>458</v>
      </c>
      <c r="F38" s="54">
        <v>2</v>
      </c>
      <c r="G38" s="55">
        <v>4501</v>
      </c>
      <c r="H38" s="142">
        <f t="shared" si="0"/>
        <v>9002</v>
      </c>
      <c r="I38" s="143"/>
      <c r="J38" s="53" t="s">
        <v>459</v>
      </c>
      <c r="K38" s="24" t="s">
        <v>427</v>
      </c>
      <c r="L38" s="18"/>
      <c r="M38" s="30">
        <v>44846</v>
      </c>
      <c r="N38" s="17"/>
      <c r="O38" s="18"/>
      <c r="P38" s="30">
        <v>44873</v>
      </c>
      <c r="Q38" s="23">
        <v>44873</v>
      </c>
    </row>
    <row r="39" spans="2:17" s="8" customFormat="1" ht="19.7" customHeight="1">
      <c r="B39" s="52">
        <v>7</v>
      </c>
      <c r="C39" s="111" t="s">
        <v>167</v>
      </c>
      <c r="D39" s="111" t="s">
        <v>167</v>
      </c>
      <c r="E39" s="62" t="s">
        <v>460</v>
      </c>
      <c r="F39" s="54">
        <v>2</v>
      </c>
      <c r="G39" s="55">
        <v>6959</v>
      </c>
      <c r="H39" s="142">
        <f t="shared" si="0"/>
        <v>13918</v>
      </c>
      <c r="I39" s="143"/>
      <c r="J39" s="53" t="s">
        <v>461</v>
      </c>
      <c r="K39" s="24" t="s">
        <v>427</v>
      </c>
      <c r="L39" s="18"/>
      <c r="M39" s="30">
        <v>44846</v>
      </c>
      <c r="N39" s="17"/>
      <c r="O39" s="18"/>
      <c r="P39" s="30">
        <v>44873</v>
      </c>
      <c r="Q39" s="23">
        <v>44873</v>
      </c>
    </row>
    <row r="40" spans="2:17" s="8" customFormat="1" ht="19.7" customHeight="1">
      <c r="B40" s="52">
        <v>7</v>
      </c>
      <c r="C40" s="111" t="s">
        <v>167</v>
      </c>
      <c r="D40" s="111" t="s">
        <v>167</v>
      </c>
      <c r="E40" s="62" t="s">
        <v>462</v>
      </c>
      <c r="F40" s="54">
        <v>4</v>
      </c>
      <c r="G40" s="55">
        <v>2868</v>
      </c>
      <c r="H40" s="142">
        <f t="shared" si="0"/>
        <v>11472</v>
      </c>
      <c r="I40" s="143"/>
      <c r="J40" s="53" t="s">
        <v>463</v>
      </c>
      <c r="K40" s="24" t="s">
        <v>427</v>
      </c>
      <c r="L40" s="18"/>
      <c r="M40" s="30">
        <v>44846</v>
      </c>
      <c r="N40" s="17"/>
      <c r="O40" s="18"/>
      <c r="P40" s="30">
        <v>44873</v>
      </c>
      <c r="Q40" s="23">
        <v>44873</v>
      </c>
    </row>
    <row r="41" spans="2:17" s="8" customFormat="1" ht="19.7" customHeight="1">
      <c r="B41" s="52">
        <v>7</v>
      </c>
      <c r="C41" s="111" t="s">
        <v>167</v>
      </c>
      <c r="D41" s="111" t="s">
        <v>167</v>
      </c>
      <c r="E41" s="62" t="s">
        <v>464</v>
      </c>
      <c r="F41" s="54">
        <v>4</v>
      </c>
      <c r="G41" s="55">
        <v>3427</v>
      </c>
      <c r="H41" s="142">
        <f t="shared" si="0"/>
        <v>13708</v>
      </c>
      <c r="I41" s="143"/>
      <c r="J41" s="53" t="s">
        <v>465</v>
      </c>
      <c r="K41" s="24" t="s">
        <v>427</v>
      </c>
      <c r="L41" s="18"/>
      <c r="M41" s="30">
        <v>44846</v>
      </c>
      <c r="N41" s="17"/>
      <c r="O41" s="18"/>
      <c r="P41" s="30">
        <v>44873</v>
      </c>
      <c r="Q41" s="23">
        <v>44873</v>
      </c>
    </row>
    <row r="42" spans="2:17" s="8" customFormat="1" ht="19.7" customHeight="1">
      <c r="B42" s="52">
        <v>7</v>
      </c>
      <c r="C42" s="111" t="s">
        <v>167</v>
      </c>
      <c r="D42" s="111" t="s">
        <v>167</v>
      </c>
      <c r="E42" s="62" t="s">
        <v>466</v>
      </c>
      <c r="F42" s="54">
        <v>4</v>
      </c>
      <c r="G42" s="55">
        <v>3519</v>
      </c>
      <c r="H42" s="142">
        <f t="shared" si="0"/>
        <v>14076</v>
      </c>
      <c r="I42" s="143"/>
      <c r="J42" s="53" t="s">
        <v>467</v>
      </c>
      <c r="K42" s="24" t="s">
        <v>427</v>
      </c>
      <c r="L42" s="18"/>
      <c r="M42" s="30">
        <v>44846</v>
      </c>
      <c r="N42" s="17"/>
      <c r="O42" s="18"/>
      <c r="P42" s="30">
        <v>44873</v>
      </c>
      <c r="Q42" s="23">
        <v>44873</v>
      </c>
    </row>
    <row r="43" spans="2:17" s="8" customFormat="1" ht="19.7" customHeight="1">
      <c r="B43" s="17"/>
      <c r="C43" s="17"/>
      <c r="D43" s="17"/>
      <c r="E43" s="50"/>
      <c r="F43" s="140"/>
      <c r="G43" s="51">
        <v>0</v>
      </c>
      <c r="H43" s="51">
        <f t="shared" si="0"/>
        <v>0</v>
      </c>
      <c r="I43" s="22"/>
      <c r="J43" s="26"/>
      <c r="K43" s="18"/>
      <c r="L43" s="18"/>
      <c r="M43" s="30"/>
      <c r="N43" s="17"/>
      <c r="O43" s="18"/>
      <c r="P43" s="30"/>
      <c r="Q43" s="23"/>
    </row>
    <row r="44" spans="2:17" s="8" customFormat="1" ht="19.7" customHeight="1">
      <c r="B44" s="17"/>
      <c r="C44" s="17"/>
      <c r="D44" s="17"/>
      <c r="E44" s="50"/>
      <c r="F44" s="140"/>
      <c r="G44" s="51">
        <v>0</v>
      </c>
      <c r="H44" s="51">
        <f>F44*G44</f>
        <v>0</v>
      </c>
      <c r="I44" s="22"/>
      <c r="J44" s="26"/>
      <c r="K44" s="18"/>
      <c r="L44" s="18"/>
      <c r="M44" s="30"/>
      <c r="N44" s="17"/>
      <c r="O44" s="18"/>
      <c r="P44" s="30"/>
      <c r="Q44" s="23"/>
    </row>
    <row r="45" spans="2:17" s="8" customFormat="1" ht="19.7" customHeight="1">
      <c r="B45" s="17"/>
      <c r="C45" s="17"/>
      <c r="D45" s="17"/>
      <c r="E45" s="50"/>
      <c r="F45" s="140"/>
      <c r="G45" s="51">
        <v>0</v>
      </c>
      <c r="H45" s="51">
        <f>F45*G45</f>
        <v>0</v>
      </c>
      <c r="I45" s="22"/>
      <c r="J45" s="26"/>
      <c r="K45" s="18"/>
      <c r="L45" s="18"/>
      <c r="M45" s="30"/>
      <c r="N45" s="17"/>
      <c r="O45" s="18"/>
      <c r="P45" s="30"/>
      <c r="Q45" s="23"/>
    </row>
    <row r="46" spans="2:17" s="8" customFormat="1" ht="19.7" customHeight="1">
      <c r="B46" s="17"/>
      <c r="C46" s="17"/>
      <c r="D46" s="17"/>
      <c r="E46" s="50"/>
      <c r="F46" s="140"/>
      <c r="G46" s="51">
        <v>0</v>
      </c>
      <c r="H46" s="51">
        <f>F46*G46</f>
        <v>0</v>
      </c>
      <c r="I46" s="22"/>
      <c r="J46" s="26"/>
      <c r="K46" s="18"/>
      <c r="L46" s="18"/>
      <c r="M46" s="30"/>
      <c r="N46" s="17"/>
      <c r="O46" s="18"/>
      <c r="P46" s="30"/>
      <c r="Q46" s="23"/>
    </row>
    <row r="47" spans="2:17" s="8" customFormat="1" ht="19.7" customHeight="1">
      <c r="B47" s="17"/>
      <c r="C47" s="17"/>
      <c r="D47" s="17"/>
      <c r="E47" s="50"/>
      <c r="F47" s="140"/>
      <c r="G47" s="51">
        <v>0</v>
      </c>
      <c r="H47" s="51">
        <f>F47*G47</f>
        <v>0</v>
      </c>
      <c r="I47" s="22"/>
      <c r="J47" s="26"/>
      <c r="K47" s="18"/>
      <c r="L47" s="18"/>
      <c r="M47" s="30"/>
      <c r="N47" s="17"/>
      <c r="O47" s="18"/>
      <c r="P47" s="30"/>
      <c r="Q47" s="23"/>
    </row>
    <row r="48" spans="2:17" s="8" customFormat="1" ht="19.7" customHeight="1">
      <c r="B48" s="17"/>
      <c r="C48" s="17"/>
      <c r="D48" s="17"/>
      <c r="E48" s="50"/>
      <c r="F48" s="140"/>
      <c r="G48" s="51">
        <v>0</v>
      </c>
      <c r="H48" s="51">
        <f>F48*G48</f>
        <v>0</v>
      </c>
      <c r="I48" s="22"/>
      <c r="J48" s="26"/>
      <c r="K48" s="18"/>
      <c r="L48" s="18"/>
      <c r="M48" s="30"/>
      <c r="N48" s="17"/>
      <c r="O48" s="18"/>
      <c r="P48" s="30"/>
      <c r="Q48" s="23"/>
    </row>
    <row r="49" spans="7:8">
      <c r="G49" s="10"/>
      <c r="H49" s="10"/>
    </row>
  </sheetData>
  <autoFilter ref="B8:O48" xr:uid="{25C7DE2E-098F-46E7-84F7-C52B96E6C564}"/>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0D11D-CA2B-4CD9-8C9F-E7D120E21B2B}">
  <dimension ref="B2:Q19"/>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468</v>
      </c>
      <c r="G2" s="4" t="s">
        <v>2</v>
      </c>
      <c r="H2" s="5"/>
      <c r="I2" s="6"/>
      <c r="J2" s="7">
        <f>SUM(H:H)</f>
        <v>773500</v>
      </c>
    </row>
    <row r="3" spans="2:17" ht="20.100000000000001" customHeight="1">
      <c r="B3" s="1" t="s">
        <v>3</v>
      </c>
      <c r="C3" s="1"/>
      <c r="D3" s="1"/>
      <c r="E3" s="13" t="s">
        <v>469</v>
      </c>
    </row>
    <row r="4" spans="2:17" ht="20.100000000000001" customHeight="1">
      <c r="B4" s="1" t="s">
        <v>5</v>
      </c>
      <c r="C4" s="1"/>
      <c r="D4" s="1"/>
      <c r="E4" s="13">
        <v>202411</v>
      </c>
    </row>
    <row r="5" spans="2:17" ht="20.100000000000001" customHeight="1">
      <c r="B5" s="1" t="s">
        <v>6</v>
      </c>
      <c r="C5" s="1"/>
      <c r="D5" s="1"/>
      <c r="E5" s="16">
        <v>44973</v>
      </c>
    </row>
    <row r="6" spans="2:17" ht="20.100000000000001" customHeight="1">
      <c r="B6" s="1" t="s">
        <v>7</v>
      </c>
      <c r="C6" s="1"/>
      <c r="D6" s="1"/>
      <c r="E6" s="16">
        <v>44985</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F9*G9</f>
        <v>0</v>
      </c>
      <c r="I9" s="22"/>
      <c r="J9" s="24"/>
      <c r="K9" s="24"/>
      <c r="L9" s="18"/>
      <c r="M9" s="30"/>
      <c r="N9" s="17"/>
      <c r="O9" s="18"/>
      <c r="P9" s="30"/>
      <c r="Q9" s="23"/>
    </row>
    <row r="10" spans="2:17" s="8" customFormat="1" ht="19.7" customHeight="1">
      <c r="B10" s="17">
        <v>1</v>
      </c>
      <c r="C10" s="17" t="s">
        <v>288</v>
      </c>
      <c r="D10" s="17" t="s">
        <v>288</v>
      </c>
      <c r="E10" s="150" t="s">
        <v>418</v>
      </c>
      <c r="F10" s="151">
        <v>1</v>
      </c>
      <c r="G10" s="51">
        <v>765000</v>
      </c>
      <c r="H10" s="142">
        <f>F10*G10</f>
        <v>765000</v>
      </c>
      <c r="I10" s="22"/>
      <c r="J10" s="152" t="s">
        <v>470</v>
      </c>
      <c r="K10" s="18"/>
      <c r="L10" s="18"/>
      <c r="M10" s="30">
        <v>44911</v>
      </c>
      <c r="N10" s="17"/>
      <c r="O10" s="29">
        <v>44973</v>
      </c>
      <c r="P10" s="30">
        <v>44973</v>
      </c>
      <c r="Q10" s="23" t="s">
        <v>471</v>
      </c>
    </row>
    <row r="11" spans="2:17" s="8" customFormat="1" ht="19.7" customHeight="1">
      <c r="B11" s="17">
        <v>1</v>
      </c>
      <c r="C11" s="17" t="s">
        <v>288</v>
      </c>
      <c r="D11" s="17" t="s">
        <v>288</v>
      </c>
      <c r="E11" s="150" t="s">
        <v>291</v>
      </c>
      <c r="F11" s="151">
        <v>1</v>
      </c>
      <c r="G11" s="51"/>
      <c r="H11" s="142"/>
      <c r="I11" s="22"/>
      <c r="J11" s="26"/>
      <c r="K11" s="18"/>
      <c r="L11" s="18"/>
      <c r="M11" s="30">
        <v>44911</v>
      </c>
      <c r="N11" s="17"/>
      <c r="O11" s="29">
        <v>44973</v>
      </c>
      <c r="P11" s="30">
        <v>44973</v>
      </c>
      <c r="Q11" s="23"/>
    </row>
    <row r="12" spans="2:17" s="8" customFormat="1" ht="19.7" customHeight="1">
      <c r="B12" s="17"/>
      <c r="C12" s="17"/>
      <c r="D12" s="17"/>
      <c r="E12" s="50"/>
      <c r="F12" s="18"/>
      <c r="G12" s="51">
        <v>0</v>
      </c>
      <c r="H12" s="51">
        <f>F12*G12</f>
        <v>0</v>
      </c>
      <c r="I12" s="22"/>
      <c r="J12" s="26"/>
      <c r="K12" s="18"/>
      <c r="L12" s="18"/>
      <c r="M12" s="30"/>
      <c r="N12" s="17"/>
      <c r="O12" s="18"/>
      <c r="P12" s="30"/>
      <c r="Q12" s="23"/>
    </row>
    <row r="13" spans="2:17" s="8" customFormat="1" ht="19.7" customHeight="1">
      <c r="B13" s="17">
        <v>1</v>
      </c>
      <c r="C13" s="17" t="s">
        <v>167</v>
      </c>
      <c r="D13" s="17" t="s">
        <v>167</v>
      </c>
      <c r="E13" s="50" t="s">
        <v>472</v>
      </c>
      <c r="F13" s="18">
        <v>1</v>
      </c>
      <c r="G13" s="51">
        <v>8500</v>
      </c>
      <c r="H13" s="51">
        <f t="shared" ref="H13:H18" si="0">F13*G13</f>
        <v>8500</v>
      </c>
      <c r="I13" s="22"/>
      <c r="J13" s="26" t="s">
        <v>473</v>
      </c>
      <c r="K13" s="18"/>
      <c r="L13" s="18"/>
      <c r="M13" s="30">
        <v>44911</v>
      </c>
      <c r="N13" s="17"/>
      <c r="O13" s="29">
        <v>44943</v>
      </c>
      <c r="P13" s="30"/>
      <c r="Q13" s="23">
        <v>44943</v>
      </c>
    </row>
    <row r="14" spans="2:17" s="8" customFormat="1" ht="19.7" customHeight="1">
      <c r="B14" s="17"/>
      <c r="C14" s="17"/>
      <c r="D14" s="17"/>
      <c r="E14" s="50"/>
      <c r="F14" s="18"/>
      <c r="G14" s="51">
        <v>0</v>
      </c>
      <c r="H14" s="51">
        <f t="shared" si="0"/>
        <v>0</v>
      </c>
      <c r="I14" s="22"/>
      <c r="J14" s="26"/>
      <c r="K14" s="18"/>
      <c r="L14" s="18"/>
      <c r="M14" s="30"/>
      <c r="N14" s="17"/>
      <c r="O14" s="18"/>
      <c r="P14" s="30"/>
      <c r="Q14" s="23"/>
    </row>
    <row r="15" spans="2:17" s="8" customFormat="1" ht="19.7" customHeight="1">
      <c r="B15" s="17"/>
      <c r="C15" s="17"/>
      <c r="D15" s="17"/>
      <c r="E15" s="50"/>
      <c r="F15" s="18"/>
      <c r="G15" s="51">
        <v>0</v>
      </c>
      <c r="H15" s="51">
        <f t="shared" si="0"/>
        <v>0</v>
      </c>
      <c r="I15" s="22"/>
      <c r="J15" s="26"/>
      <c r="K15" s="18"/>
      <c r="L15" s="18"/>
      <c r="M15" s="30"/>
      <c r="N15" s="17"/>
      <c r="O15" s="18"/>
      <c r="P15" s="30"/>
      <c r="Q15" s="23"/>
    </row>
    <row r="16" spans="2:17" s="8" customFormat="1" ht="19.7" customHeight="1">
      <c r="B16" s="17"/>
      <c r="C16" s="17"/>
      <c r="D16" s="17"/>
      <c r="E16" s="50"/>
      <c r="F16" s="18"/>
      <c r="G16" s="51">
        <v>0</v>
      </c>
      <c r="H16" s="51">
        <f t="shared" si="0"/>
        <v>0</v>
      </c>
      <c r="I16" s="22"/>
      <c r="J16" s="26"/>
      <c r="K16" s="18"/>
      <c r="L16" s="18"/>
      <c r="M16" s="30"/>
      <c r="N16" s="17"/>
      <c r="O16" s="18"/>
      <c r="P16" s="30"/>
      <c r="Q16" s="23"/>
    </row>
    <row r="17" spans="2:17" s="8" customFormat="1" ht="19.7" customHeight="1">
      <c r="B17" s="17"/>
      <c r="C17" s="17"/>
      <c r="D17" s="17"/>
      <c r="E17" s="50"/>
      <c r="F17" s="18"/>
      <c r="G17" s="51">
        <v>0</v>
      </c>
      <c r="H17" s="51">
        <f t="shared" si="0"/>
        <v>0</v>
      </c>
      <c r="I17" s="22"/>
      <c r="J17" s="26"/>
      <c r="K17" s="18"/>
      <c r="L17" s="18"/>
      <c r="M17" s="30"/>
      <c r="N17" s="17"/>
      <c r="O17" s="18"/>
      <c r="P17" s="30"/>
      <c r="Q17" s="23"/>
    </row>
    <row r="18" spans="2:17" s="8" customFormat="1" ht="19.7" customHeight="1">
      <c r="B18" s="17"/>
      <c r="C18" s="17"/>
      <c r="D18" s="17"/>
      <c r="E18" s="50"/>
      <c r="F18" s="18"/>
      <c r="G18" s="51">
        <v>0</v>
      </c>
      <c r="H18" s="51">
        <f t="shared" si="0"/>
        <v>0</v>
      </c>
      <c r="I18" s="22"/>
      <c r="J18" s="26"/>
      <c r="K18" s="18"/>
      <c r="L18" s="18"/>
      <c r="M18" s="30"/>
      <c r="N18" s="17"/>
      <c r="O18" s="18"/>
      <c r="P18" s="30"/>
      <c r="Q18" s="23"/>
    </row>
    <row r="19" spans="2:17">
      <c r="G19" s="10"/>
      <c r="H19" s="10"/>
    </row>
  </sheetData>
  <autoFilter ref="B8:O18" xr:uid="{B17B5369-BE6B-4257-9138-FEFEEE2DE84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787B7-5FB9-4477-A798-830F6761DA81}">
  <dimension ref="B2:Q94"/>
  <sheetViews>
    <sheetView zoomScale="85" zoomScaleNormal="85" workbookViewId="0">
      <pane xSplit="10" ySplit="8" topLeftCell="K9" activePane="bottomRight" state="frozen"/>
      <selection pane="topRight" activeCell="K1" sqref="K1"/>
      <selection pane="bottomLeft" activeCell="A9" sqref="A9"/>
      <selection pane="bottomRight" activeCell="C16" sqref="C16"/>
    </sheetView>
  </sheetViews>
  <sheetFormatPr defaultRowHeight="18.75"/>
  <cols>
    <col min="1" max="1" width="2.625" style="9" customWidth="1"/>
    <col min="2" max="2" width="5.625" style="8" customWidth="1"/>
    <col min="3" max="4" width="20.625" style="9" customWidth="1"/>
    <col min="5" max="5" width="4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10.2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10.2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10.2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10.2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10.2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10.2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10.2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10.2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10.2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10.2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10.2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10.2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10.2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10.2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10.2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10.2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10.2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10.2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10.2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10.2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10.2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10.2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10.2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10.2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10.2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10.2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10.2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10.2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10.2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10.2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10.2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10.2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10.2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10.2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10.2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10.2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10.2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10.2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10.2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10.2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10.2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10.2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10.2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10.2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10.2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10.2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10.2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10.2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10.2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10.2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10.2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10.2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10.2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10.2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10.2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10.2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10.2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10.2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10.2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10.2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10.2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10.2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10.2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10.2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474</v>
      </c>
      <c r="G2" s="4" t="s">
        <v>2</v>
      </c>
      <c r="H2" s="5"/>
      <c r="I2" s="6"/>
      <c r="J2" s="7">
        <f>SUM(H:H)</f>
        <v>546655</v>
      </c>
    </row>
    <row r="3" spans="2:17" ht="20.100000000000001" customHeight="1">
      <c r="B3" s="1" t="s">
        <v>3</v>
      </c>
      <c r="C3" s="1"/>
      <c r="D3" s="1"/>
      <c r="E3" s="13" t="s">
        <v>475</v>
      </c>
    </row>
    <row r="4" spans="2:17" ht="20.100000000000001" customHeight="1">
      <c r="B4" s="1" t="s">
        <v>5</v>
      </c>
      <c r="C4" s="1"/>
      <c r="D4" s="1"/>
      <c r="E4" s="13">
        <v>202663</v>
      </c>
    </row>
    <row r="5" spans="2:17" ht="20.100000000000001" customHeight="1">
      <c r="B5" s="1" t="s">
        <v>6</v>
      </c>
      <c r="C5" s="1"/>
      <c r="D5" s="1"/>
      <c r="E5" s="16">
        <v>44964</v>
      </c>
    </row>
    <row r="6" spans="2:17" ht="20.100000000000001" customHeight="1">
      <c r="B6" s="1" t="s">
        <v>7</v>
      </c>
      <c r="C6" s="1"/>
      <c r="D6" s="1"/>
      <c r="E6" s="16">
        <v>44965</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87" si="0">F9*G9</f>
        <v>0</v>
      </c>
      <c r="I9" s="22"/>
      <c r="J9" s="24"/>
      <c r="K9" s="24"/>
      <c r="L9" s="18"/>
      <c r="M9" s="30"/>
      <c r="N9" s="17"/>
      <c r="O9" s="18"/>
      <c r="P9" s="30"/>
      <c r="Q9" s="23"/>
    </row>
    <row r="10" spans="2:17" s="8" customFormat="1" ht="19.7" customHeight="1">
      <c r="B10" s="17">
        <v>1</v>
      </c>
      <c r="C10" s="17" t="s">
        <v>115</v>
      </c>
      <c r="D10" s="17" t="s">
        <v>115</v>
      </c>
      <c r="E10" s="24" t="s">
        <v>476</v>
      </c>
      <c r="F10" s="18">
        <v>1</v>
      </c>
      <c r="G10" s="132">
        <v>0</v>
      </c>
      <c r="H10" s="153">
        <f t="shared" si="0"/>
        <v>0</v>
      </c>
      <c r="I10" s="22"/>
      <c r="J10" s="24" t="s">
        <v>477</v>
      </c>
      <c r="K10" s="18"/>
      <c r="L10" s="18"/>
      <c r="M10" s="30">
        <v>44916</v>
      </c>
      <c r="N10" s="17"/>
      <c r="O10" s="18"/>
      <c r="P10" s="30"/>
      <c r="Q10" s="23">
        <v>44964</v>
      </c>
    </row>
    <row r="11" spans="2:17" s="8" customFormat="1" ht="19.7" customHeight="1">
      <c r="B11" s="17">
        <v>1</v>
      </c>
      <c r="C11" s="17" t="s">
        <v>115</v>
      </c>
      <c r="D11" s="17" t="s">
        <v>115</v>
      </c>
      <c r="E11" s="50" t="s">
        <v>478</v>
      </c>
      <c r="F11" s="18">
        <v>1</v>
      </c>
      <c r="G11" s="132">
        <v>0</v>
      </c>
      <c r="H11" s="132">
        <f t="shared" si="0"/>
        <v>0</v>
      </c>
      <c r="I11" s="22"/>
      <c r="J11" s="24"/>
      <c r="K11" s="18"/>
      <c r="L11" s="18"/>
      <c r="M11" s="30"/>
      <c r="N11" s="17"/>
      <c r="O11" s="18"/>
      <c r="P11" s="30"/>
      <c r="Q11" s="23"/>
    </row>
    <row r="12" spans="2:17" s="8" customFormat="1" ht="19.7" customHeight="1">
      <c r="B12" s="17">
        <v>1</v>
      </c>
      <c r="C12" s="17" t="s">
        <v>115</v>
      </c>
      <c r="D12" s="17" t="s">
        <v>115</v>
      </c>
      <c r="E12" s="50" t="s">
        <v>479</v>
      </c>
      <c r="F12" s="18">
        <v>1</v>
      </c>
      <c r="G12" s="51">
        <v>0</v>
      </c>
      <c r="H12" s="51">
        <f t="shared" si="0"/>
        <v>0</v>
      </c>
      <c r="I12" s="22"/>
      <c r="J12" s="26"/>
      <c r="K12" s="18"/>
      <c r="L12" s="18"/>
      <c r="M12" s="30"/>
      <c r="N12" s="17"/>
      <c r="O12" s="18"/>
      <c r="P12" s="30"/>
      <c r="Q12" s="23"/>
    </row>
    <row r="13" spans="2:17" s="8" customFormat="1" ht="19.7" customHeight="1">
      <c r="B13" s="17"/>
      <c r="C13" s="17"/>
      <c r="D13" s="17"/>
      <c r="E13" s="50"/>
      <c r="F13" s="18"/>
      <c r="G13" s="51">
        <v>0</v>
      </c>
      <c r="H13" s="51">
        <f t="shared" si="0"/>
        <v>0</v>
      </c>
      <c r="I13" s="22"/>
      <c r="J13" s="26"/>
      <c r="K13" s="18"/>
      <c r="L13" s="18"/>
      <c r="M13" s="30"/>
      <c r="N13" s="17"/>
      <c r="O13" s="18"/>
      <c r="P13" s="30"/>
      <c r="Q13" s="23"/>
    </row>
    <row r="14" spans="2:17" s="8" customFormat="1" ht="19.7" customHeight="1">
      <c r="B14" s="17">
        <v>2</v>
      </c>
      <c r="C14" s="154" t="s">
        <v>66</v>
      </c>
      <c r="D14" s="154" t="s">
        <v>67</v>
      </c>
      <c r="E14" s="155" t="s">
        <v>480</v>
      </c>
      <c r="F14" s="156">
        <v>1</v>
      </c>
      <c r="G14" s="134">
        <v>3840</v>
      </c>
      <c r="H14" s="157">
        <f t="shared" si="0"/>
        <v>3840</v>
      </c>
      <c r="I14" s="158"/>
      <c r="J14" s="135" t="s">
        <v>315</v>
      </c>
      <c r="K14" s="135" t="s">
        <v>481</v>
      </c>
      <c r="L14" s="18"/>
      <c r="M14" s="30">
        <v>44921</v>
      </c>
      <c r="N14" s="17"/>
      <c r="O14" s="30">
        <v>44953</v>
      </c>
      <c r="P14" s="30"/>
      <c r="Q14" s="23">
        <v>44953</v>
      </c>
    </row>
    <row r="15" spans="2:17" s="8" customFormat="1" ht="19.7" customHeight="1">
      <c r="B15" s="17">
        <v>2</v>
      </c>
      <c r="C15" s="154" t="s">
        <v>66</v>
      </c>
      <c r="D15" s="154" t="s">
        <v>67</v>
      </c>
      <c r="E15" s="50" t="s">
        <v>326</v>
      </c>
      <c r="F15" s="151">
        <v>2</v>
      </c>
      <c r="G15" s="51">
        <v>153</v>
      </c>
      <c r="H15" s="157">
        <f t="shared" si="0"/>
        <v>306</v>
      </c>
      <c r="I15" s="158"/>
      <c r="J15" s="24" t="s">
        <v>482</v>
      </c>
      <c r="K15" s="135" t="s">
        <v>481</v>
      </c>
      <c r="L15" s="18"/>
      <c r="M15" s="30">
        <v>44921</v>
      </c>
      <c r="N15" s="17"/>
      <c r="O15" s="30">
        <v>44953</v>
      </c>
      <c r="P15" s="30"/>
      <c r="Q15" s="23">
        <v>44953</v>
      </c>
    </row>
    <row r="16" spans="2:17" s="8" customFormat="1" ht="19.7" customHeight="1">
      <c r="B16" s="17">
        <v>2</v>
      </c>
      <c r="C16" s="154" t="s">
        <v>66</v>
      </c>
      <c r="D16" s="154" t="s">
        <v>67</v>
      </c>
      <c r="E16" s="50" t="s">
        <v>483</v>
      </c>
      <c r="F16" s="151">
        <v>1</v>
      </c>
      <c r="G16" s="51">
        <v>2340</v>
      </c>
      <c r="H16" s="157">
        <f t="shared" si="0"/>
        <v>2340</v>
      </c>
      <c r="I16" s="158"/>
      <c r="J16" s="24" t="s">
        <v>484</v>
      </c>
      <c r="K16" s="135" t="s">
        <v>481</v>
      </c>
      <c r="L16" s="18"/>
      <c r="M16" s="30">
        <v>44921</v>
      </c>
      <c r="N16" s="17"/>
      <c r="O16" s="30">
        <v>44953</v>
      </c>
      <c r="P16" s="30"/>
      <c r="Q16" s="23">
        <v>44953</v>
      </c>
    </row>
    <row r="17" spans="2:17" s="8" customFormat="1" ht="19.7" customHeight="1">
      <c r="B17" s="17">
        <v>2</v>
      </c>
      <c r="C17" s="154" t="s">
        <v>66</v>
      </c>
      <c r="D17" s="154" t="s">
        <v>67</v>
      </c>
      <c r="E17" s="50" t="s">
        <v>485</v>
      </c>
      <c r="F17" s="151">
        <v>1</v>
      </c>
      <c r="G17" s="51">
        <v>1980</v>
      </c>
      <c r="H17" s="157">
        <f t="shared" si="0"/>
        <v>1980</v>
      </c>
      <c r="I17" s="158"/>
      <c r="J17" s="24" t="s">
        <v>319</v>
      </c>
      <c r="K17" s="135" t="s">
        <v>481</v>
      </c>
      <c r="L17" s="18"/>
      <c r="M17" s="30">
        <v>44921</v>
      </c>
      <c r="N17" s="17"/>
      <c r="O17" s="30">
        <v>44953</v>
      </c>
      <c r="P17" s="30"/>
      <c r="Q17" s="23">
        <v>44953</v>
      </c>
    </row>
    <row r="18" spans="2:17" s="8" customFormat="1" ht="19.7" customHeight="1">
      <c r="B18" s="17">
        <v>2</v>
      </c>
      <c r="C18" s="154" t="s">
        <v>66</v>
      </c>
      <c r="D18" s="154" t="s">
        <v>67</v>
      </c>
      <c r="E18" s="50" t="s">
        <v>486</v>
      </c>
      <c r="F18" s="151">
        <v>1</v>
      </c>
      <c r="G18" s="51">
        <v>4630</v>
      </c>
      <c r="H18" s="157">
        <f t="shared" si="0"/>
        <v>4630</v>
      </c>
      <c r="I18" s="158"/>
      <c r="J18" s="24" t="s">
        <v>321</v>
      </c>
      <c r="K18" s="135" t="s">
        <v>481</v>
      </c>
      <c r="L18" s="18"/>
      <c r="M18" s="30">
        <v>44921</v>
      </c>
      <c r="N18" s="17"/>
      <c r="O18" s="30">
        <v>44953</v>
      </c>
      <c r="P18" s="30"/>
      <c r="Q18" s="23">
        <v>44953</v>
      </c>
    </row>
    <row r="19" spans="2:17" s="8" customFormat="1" ht="19.7" customHeight="1">
      <c r="B19" s="17">
        <v>2</v>
      </c>
      <c r="C19" s="154" t="s">
        <v>66</v>
      </c>
      <c r="D19" s="154" t="s">
        <v>67</v>
      </c>
      <c r="E19" s="50" t="s">
        <v>322</v>
      </c>
      <c r="F19" s="151">
        <v>1</v>
      </c>
      <c r="G19" s="51">
        <v>210</v>
      </c>
      <c r="H19" s="157">
        <f t="shared" si="0"/>
        <v>210</v>
      </c>
      <c r="I19" s="158"/>
      <c r="J19" s="24" t="s">
        <v>487</v>
      </c>
      <c r="K19" s="135" t="s">
        <v>481</v>
      </c>
      <c r="L19" s="18"/>
      <c r="M19" s="30">
        <v>44921</v>
      </c>
      <c r="N19" s="17"/>
      <c r="O19" s="30">
        <v>44953</v>
      </c>
      <c r="P19" s="30"/>
      <c r="Q19" s="23">
        <v>44953</v>
      </c>
    </row>
    <row r="20" spans="2:17" s="8" customFormat="1" ht="19.7" customHeight="1">
      <c r="B20" s="17">
        <v>2</v>
      </c>
      <c r="C20" s="154" t="s">
        <v>66</v>
      </c>
      <c r="D20" s="154" t="s">
        <v>67</v>
      </c>
      <c r="E20" s="50" t="s">
        <v>324</v>
      </c>
      <c r="F20" s="151">
        <v>1</v>
      </c>
      <c r="G20" s="51">
        <v>130</v>
      </c>
      <c r="H20" s="157">
        <f t="shared" si="0"/>
        <v>130</v>
      </c>
      <c r="I20" s="158"/>
      <c r="J20" s="24" t="s">
        <v>488</v>
      </c>
      <c r="K20" s="135" t="s">
        <v>481</v>
      </c>
      <c r="L20" s="18"/>
      <c r="M20" s="30">
        <v>44921</v>
      </c>
      <c r="N20" s="17"/>
      <c r="O20" s="30">
        <v>44953</v>
      </c>
      <c r="P20" s="30"/>
      <c r="Q20" s="23">
        <v>44953</v>
      </c>
    </row>
    <row r="21" spans="2:17" s="8" customFormat="1" ht="19.7" customHeight="1">
      <c r="B21" s="17">
        <v>2</v>
      </c>
      <c r="C21" s="154" t="s">
        <v>66</v>
      </c>
      <c r="D21" s="154" t="s">
        <v>67</v>
      </c>
      <c r="E21" s="150" t="s">
        <v>327</v>
      </c>
      <c r="F21" s="151">
        <v>2</v>
      </c>
      <c r="G21" s="51">
        <v>260</v>
      </c>
      <c r="H21" s="157">
        <f t="shared" si="0"/>
        <v>520</v>
      </c>
      <c r="I21" s="158"/>
      <c r="J21" s="24" t="s">
        <v>328</v>
      </c>
      <c r="K21" s="135" t="s">
        <v>481</v>
      </c>
      <c r="L21" s="18"/>
      <c r="M21" s="30">
        <v>44921</v>
      </c>
      <c r="N21" s="17"/>
      <c r="O21" s="30">
        <v>44953</v>
      </c>
      <c r="P21" s="30"/>
      <c r="Q21" s="23">
        <v>44953</v>
      </c>
    </row>
    <row r="22" spans="2:17" s="8" customFormat="1" ht="19.7" customHeight="1">
      <c r="B22" s="17">
        <v>2</v>
      </c>
      <c r="C22" s="154" t="s">
        <v>66</v>
      </c>
      <c r="D22" s="154" t="s">
        <v>67</v>
      </c>
      <c r="E22" s="155" t="s">
        <v>489</v>
      </c>
      <c r="F22" s="156">
        <v>1</v>
      </c>
      <c r="G22" s="134">
        <v>32560</v>
      </c>
      <c r="H22" s="157">
        <f t="shared" si="0"/>
        <v>32560</v>
      </c>
      <c r="I22" s="158"/>
      <c r="J22" s="135" t="s">
        <v>490</v>
      </c>
      <c r="K22" s="135" t="s">
        <v>481</v>
      </c>
      <c r="L22" s="18"/>
      <c r="M22" s="30">
        <v>44921</v>
      </c>
      <c r="N22" s="17"/>
      <c r="O22" s="30">
        <v>44953</v>
      </c>
      <c r="P22" s="30"/>
      <c r="Q22" s="23">
        <v>44953</v>
      </c>
    </row>
    <row r="23" spans="2:17" s="8" customFormat="1" ht="19.7" customHeight="1">
      <c r="B23" s="17">
        <v>2</v>
      </c>
      <c r="C23" s="154" t="s">
        <v>66</v>
      </c>
      <c r="D23" s="154" t="s">
        <v>67</v>
      </c>
      <c r="E23" s="155" t="s">
        <v>331</v>
      </c>
      <c r="F23" s="156">
        <v>2</v>
      </c>
      <c r="G23" s="134">
        <v>600</v>
      </c>
      <c r="H23" s="157">
        <f t="shared" si="0"/>
        <v>1200</v>
      </c>
      <c r="I23" s="158"/>
      <c r="J23" s="135" t="s">
        <v>332</v>
      </c>
      <c r="K23" s="135" t="s">
        <v>481</v>
      </c>
      <c r="L23" s="18"/>
      <c r="M23" s="30">
        <v>44921</v>
      </c>
      <c r="N23" s="17"/>
      <c r="O23" s="30">
        <v>44953</v>
      </c>
      <c r="P23" s="30"/>
      <c r="Q23" s="23">
        <v>44953</v>
      </c>
    </row>
    <row r="24" spans="2:17" s="8" customFormat="1" ht="19.7" customHeight="1">
      <c r="B24" s="17">
        <v>2</v>
      </c>
      <c r="C24" s="154" t="s">
        <v>66</v>
      </c>
      <c r="D24" s="154" t="s">
        <v>67</v>
      </c>
      <c r="E24" s="50" t="s">
        <v>491</v>
      </c>
      <c r="F24" s="151">
        <v>1</v>
      </c>
      <c r="G24" s="51">
        <v>98</v>
      </c>
      <c r="H24" s="157">
        <f>F24*G24</f>
        <v>98</v>
      </c>
      <c r="I24" s="158"/>
      <c r="J24" s="24" t="s">
        <v>482</v>
      </c>
      <c r="K24" s="135" t="s">
        <v>492</v>
      </c>
      <c r="L24" s="18"/>
      <c r="M24" s="30">
        <v>44921</v>
      </c>
      <c r="N24" s="17"/>
      <c r="O24" s="30">
        <v>44953</v>
      </c>
      <c r="P24" s="30"/>
      <c r="Q24" s="23">
        <v>44953</v>
      </c>
    </row>
    <row r="25" spans="2:17" s="8" customFormat="1" ht="19.7" customHeight="1">
      <c r="B25" s="17">
        <v>2</v>
      </c>
      <c r="C25" s="154" t="s">
        <v>66</v>
      </c>
      <c r="D25" s="154" t="s">
        <v>67</v>
      </c>
      <c r="E25" s="50" t="s">
        <v>260</v>
      </c>
      <c r="F25" s="18">
        <v>1</v>
      </c>
      <c r="G25" s="51">
        <v>230</v>
      </c>
      <c r="H25" s="51">
        <f t="shared" si="0"/>
        <v>230</v>
      </c>
      <c r="I25" s="22"/>
      <c r="J25" s="24" t="s">
        <v>482</v>
      </c>
      <c r="K25" s="18"/>
      <c r="L25" s="18"/>
      <c r="M25" s="30">
        <v>44921</v>
      </c>
      <c r="N25" s="17"/>
      <c r="O25" s="30">
        <v>44953</v>
      </c>
      <c r="P25" s="30"/>
      <c r="Q25" s="23">
        <v>44953</v>
      </c>
    </row>
    <row r="26" spans="2:17" s="8" customFormat="1" ht="19.7" customHeight="1">
      <c r="B26" s="17">
        <v>2</v>
      </c>
      <c r="C26" s="154" t="s">
        <v>66</v>
      </c>
      <c r="D26" s="154" t="s">
        <v>67</v>
      </c>
      <c r="E26" s="50" t="s">
        <v>493</v>
      </c>
      <c r="F26" s="18">
        <v>1</v>
      </c>
      <c r="G26" s="51">
        <v>260</v>
      </c>
      <c r="H26" s="51">
        <f t="shared" si="0"/>
        <v>260</v>
      </c>
      <c r="I26" s="22"/>
      <c r="J26" s="24" t="s">
        <v>482</v>
      </c>
      <c r="K26" s="18"/>
      <c r="L26" s="18"/>
      <c r="M26" s="30">
        <v>44921</v>
      </c>
      <c r="N26" s="17"/>
      <c r="O26" s="30">
        <v>44953</v>
      </c>
      <c r="P26" s="30"/>
      <c r="Q26" s="23">
        <v>44953</v>
      </c>
    </row>
    <row r="27" spans="2:17" s="8" customFormat="1" ht="19.7" customHeight="1">
      <c r="B27" s="17">
        <v>7</v>
      </c>
      <c r="C27" s="154" t="s">
        <v>494</v>
      </c>
      <c r="D27" s="154" t="s">
        <v>67</v>
      </c>
      <c r="E27" s="155" t="s">
        <v>156</v>
      </c>
      <c r="F27" s="156">
        <v>3</v>
      </c>
      <c r="G27" s="134">
        <v>40</v>
      </c>
      <c r="H27" s="157">
        <f t="shared" si="0"/>
        <v>120</v>
      </c>
      <c r="I27" s="158"/>
      <c r="J27" s="135" t="s">
        <v>495</v>
      </c>
      <c r="K27" s="123"/>
      <c r="L27" s="18"/>
      <c r="M27" s="30">
        <v>44921</v>
      </c>
      <c r="N27" s="17"/>
      <c r="O27" s="30">
        <v>44953</v>
      </c>
      <c r="P27" s="30">
        <v>44953</v>
      </c>
      <c r="Q27" s="23">
        <v>44953</v>
      </c>
    </row>
    <row r="28" spans="2:17" s="8" customFormat="1" ht="19.7" customHeight="1">
      <c r="B28" s="65"/>
      <c r="C28" s="159"/>
      <c r="D28" s="159"/>
      <c r="E28" s="66"/>
      <c r="F28" s="160"/>
      <c r="G28" s="51">
        <v>0</v>
      </c>
      <c r="H28" s="142">
        <f t="shared" si="0"/>
        <v>0</v>
      </c>
      <c r="I28" s="143"/>
      <c r="J28" s="57"/>
      <c r="K28" s="161"/>
      <c r="L28" s="18"/>
      <c r="M28" s="30"/>
      <c r="N28" s="17"/>
      <c r="O28" s="18"/>
      <c r="P28" s="30"/>
      <c r="Q28" s="23"/>
    </row>
    <row r="29" spans="2:17" s="8" customFormat="1" ht="19.7" customHeight="1">
      <c r="B29" s="17">
        <v>4</v>
      </c>
      <c r="C29" s="154" t="s">
        <v>187</v>
      </c>
      <c r="D29" s="154" t="s">
        <v>188</v>
      </c>
      <c r="E29" s="133" t="s">
        <v>189</v>
      </c>
      <c r="F29" s="156">
        <v>1</v>
      </c>
      <c r="G29" s="162">
        <v>2000</v>
      </c>
      <c r="H29" s="157">
        <f t="shared" si="0"/>
        <v>2000</v>
      </c>
      <c r="I29" s="158"/>
      <c r="J29" s="135" t="s">
        <v>423</v>
      </c>
      <c r="K29" s="123"/>
      <c r="L29" s="18"/>
      <c r="M29" s="30">
        <v>44921</v>
      </c>
      <c r="N29" s="17"/>
      <c r="O29" s="30">
        <v>44953</v>
      </c>
      <c r="P29" s="30"/>
      <c r="Q29" s="23">
        <v>44936</v>
      </c>
    </row>
    <row r="30" spans="2:17" s="8" customFormat="1" ht="19.7" customHeight="1">
      <c r="B30" s="17"/>
      <c r="C30" s="154"/>
      <c r="D30" s="154"/>
      <c r="E30" s="50"/>
      <c r="F30" s="151"/>
      <c r="G30" s="51">
        <v>0</v>
      </c>
      <c r="H30" s="157">
        <f t="shared" si="0"/>
        <v>0</v>
      </c>
      <c r="I30" s="158"/>
      <c r="J30" s="24"/>
      <c r="K30" s="123"/>
      <c r="L30" s="18"/>
      <c r="M30" s="30"/>
      <c r="N30" s="17"/>
      <c r="O30" s="18"/>
      <c r="P30" s="30"/>
      <c r="Q30" s="23"/>
    </row>
    <row r="31" spans="2:17" s="8" customFormat="1" ht="19.7" customHeight="1">
      <c r="B31" s="17">
        <v>5</v>
      </c>
      <c r="C31" s="154" t="s">
        <v>496</v>
      </c>
      <c r="D31" s="154" t="s">
        <v>496</v>
      </c>
      <c r="E31" s="155" t="s">
        <v>497</v>
      </c>
      <c r="F31" s="156">
        <v>1</v>
      </c>
      <c r="G31" s="134">
        <v>192000</v>
      </c>
      <c r="H31" s="157">
        <f t="shared" si="0"/>
        <v>192000</v>
      </c>
      <c r="I31" s="158"/>
      <c r="J31" s="135" t="s">
        <v>498</v>
      </c>
      <c r="K31" s="135" t="s">
        <v>499</v>
      </c>
      <c r="L31" s="18"/>
      <c r="M31" s="30">
        <v>44921</v>
      </c>
      <c r="N31" s="17"/>
      <c r="O31" s="30">
        <v>44953</v>
      </c>
      <c r="P31" s="30"/>
      <c r="Q31" s="23">
        <v>44946</v>
      </c>
    </row>
    <row r="32" spans="2:17" s="8" customFormat="1" ht="19.7" customHeight="1">
      <c r="B32" s="17">
        <v>5</v>
      </c>
      <c r="C32" s="154" t="s">
        <v>496</v>
      </c>
      <c r="D32" s="154" t="s">
        <v>496</v>
      </c>
      <c r="E32" s="50" t="s">
        <v>500</v>
      </c>
      <c r="F32" s="156">
        <v>1</v>
      </c>
      <c r="G32" s="51">
        <v>93000</v>
      </c>
      <c r="H32" s="157">
        <f t="shared" si="0"/>
        <v>93000</v>
      </c>
      <c r="I32" s="158"/>
      <c r="J32" s="24" t="s">
        <v>501</v>
      </c>
      <c r="K32" s="135" t="s">
        <v>499</v>
      </c>
      <c r="L32" s="18"/>
      <c r="M32" s="30">
        <v>44921</v>
      </c>
      <c r="N32" s="17"/>
      <c r="O32" s="30">
        <v>44953</v>
      </c>
      <c r="P32" s="30"/>
      <c r="Q32" s="23">
        <v>44946</v>
      </c>
    </row>
    <row r="33" spans="2:17" s="8" customFormat="1" ht="19.7" customHeight="1">
      <c r="B33" s="17">
        <v>5</v>
      </c>
      <c r="C33" s="154" t="s">
        <v>496</v>
      </c>
      <c r="D33" s="154" t="s">
        <v>496</v>
      </c>
      <c r="E33" s="155" t="s">
        <v>502</v>
      </c>
      <c r="F33" s="156">
        <v>1</v>
      </c>
      <c r="G33" s="134">
        <v>-44000</v>
      </c>
      <c r="H33" s="157">
        <f t="shared" si="0"/>
        <v>-44000</v>
      </c>
      <c r="I33" s="158"/>
      <c r="J33" s="135"/>
      <c r="K33" s="135" t="s">
        <v>499</v>
      </c>
      <c r="L33" s="18"/>
      <c r="M33" s="30">
        <v>44921</v>
      </c>
      <c r="N33" s="17"/>
      <c r="O33" s="30">
        <v>44953</v>
      </c>
      <c r="P33" s="30"/>
      <c r="Q33" s="23">
        <v>44946</v>
      </c>
    </row>
    <row r="34" spans="2:17" s="8" customFormat="1" ht="19.7" customHeight="1">
      <c r="B34" s="65"/>
      <c r="C34" s="159"/>
      <c r="D34" s="159"/>
      <c r="E34" s="66"/>
      <c r="F34" s="160"/>
      <c r="G34" s="51">
        <v>0</v>
      </c>
      <c r="H34" s="142">
        <f t="shared" si="0"/>
        <v>0</v>
      </c>
      <c r="I34" s="143"/>
      <c r="J34" s="57"/>
      <c r="K34" s="161"/>
      <c r="L34" s="18"/>
      <c r="M34" s="30"/>
      <c r="N34" s="17"/>
      <c r="O34" s="18"/>
      <c r="P34" s="30"/>
      <c r="Q34" s="23"/>
    </row>
    <row r="35" spans="2:17" s="8" customFormat="1" ht="19.7" customHeight="1">
      <c r="B35" s="17">
        <v>2</v>
      </c>
      <c r="C35" s="154" t="s">
        <v>167</v>
      </c>
      <c r="D35" s="154" t="s">
        <v>167</v>
      </c>
      <c r="E35" s="150" t="s">
        <v>333</v>
      </c>
      <c r="F35" s="151">
        <v>2</v>
      </c>
      <c r="G35" s="51">
        <v>350</v>
      </c>
      <c r="H35" s="142">
        <f t="shared" si="0"/>
        <v>700</v>
      </c>
      <c r="I35" s="143"/>
      <c r="J35" s="57" t="s">
        <v>334</v>
      </c>
      <c r="K35" s="28" t="s">
        <v>503</v>
      </c>
      <c r="L35" s="18"/>
      <c r="M35" s="30">
        <v>44921</v>
      </c>
      <c r="N35" s="17"/>
      <c r="O35" s="18"/>
      <c r="P35" s="30">
        <v>44945</v>
      </c>
      <c r="Q35" s="23">
        <v>44945</v>
      </c>
    </row>
    <row r="36" spans="2:17" s="8" customFormat="1" ht="19.7" customHeight="1">
      <c r="B36" s="17">
        <v>3</v>
      </c>
      <c r="C36" s="154" t="s">
        <v>383</v>
      </c>
      <c r="D36" s="154" t="s">
        <v>167</v>
      </c>
      <c r="E36" s="50" t="s">
        <v>504</v>
      </c>
      <c r="F36" s="18">
        <v>2</v>
      </c>
      <c r="G36" s="51">
        <v>223</v>
      </c>
      <c r="H36" s="51">
        <f>F36*G36</f>
        <v>446</v>
      </c>
      <c r="I36" s="22"/>
      <c r="J36" s="26" t="s">
        <v>371</v>
      </c>
      <c r="K36" s="28" t="s">
        <v>503</v>
      </c>
      <c r="L36" s="18"/>
      <c r="M36" s="30">
        <v>44921</v>
      </c>
      <c r="N36" s="17"/>
      <c r="O36" s="18"/>
      <c r="P36" s="30">
        <v>44945</v>
      </c>
      <c r="Q36" s="23">
        <v>44945</v>
      </c>
    </row>
    <row r="37" spans="2:17" s="8" customFormat="1" ht="19.7" customHeight="1">
      <c r="B37" s="17">
        <v>3</v>
      </c>
      <c r="C37" s="154" t="s">
        <v>167</v>
      </c>
      <c r="D37" s="154" t="s">
        <v>167</v>
      </c>
      <c r="E37" s="133" t="s">
        <v>505</v>
      </c>
      <c r="F37" s="156">
        <v>1</v>
      </c>
      <c r="G37" s="51">
        <v>5518</v>
      </c>
      <c r="H37" s="142">
        <f t="shared" si="0"/>
        <v>5518</v>
      </c>
      <c r="I37" s="143"/>
      <c r="J37" s="149" t="s">
        <v>506</v>
      </c>
      <c r="K37" s="28" t="s">
        <v>503</v>
      </c>
      <c r="L37" s="18"/>
      <c r="M37" s="30">
        <v>44921</v>
      </c>
      <c r="N37" s="17"/>
      <c r="O37" s="18"/>
      <c r="P37" s="30">
        <v>44945</v>
      </c>
      <c r="Q37" s="23">
        <v>44945</v>
      </c>
    </row>
    <row r="38" spans="2:17" s="8" customFormat="1" ht="19.7" customHeight="1">
      <c r="B38" s="17">
        <v>3</v>
      </c>
      <c r="C38" s="154" t="s">
        <v>167</v>
      </c>
      <c r="D38" s="154" t="s">
        <v>167</v>
      </c>
      <c r="E38" s="133" t="s">
        <v>507</v>
      </c>
      <c r="F38" s="156">
        <v>1</v>
      </c>
      <c r="G38" s="51">
        <v>5795</v>
      </c>
      <c r="H38" s="142">
        <f t="shared" si="0"/>
        <v>5795</v>
      </c>
      <c r="I38" s="143"/>
      <c r="J38" s="149" t="s">
        <v>508</v>
      </c>
      <c r="K38" s="28" t="s">
        <v>503</v>
      </c>
      <c r="L38" s="18"/>
      <c r="M38" s="30">
        <v>44921</v>
      </c>
      <c r="N38" s="17"/>
      <c r="O38" s="18"/>
      <c r="P38" s="30">
        <v>44945</v>
      </c>
      <c r="Q38" s="23">
        <v>44945</v>
      </c>
    </row>
    <row r="39" spans="2:17" s="8" customFormat="1" ht="19.7" customHeight="1">
      <c r="B39" s="17">
        <v>3</v>
      </c>
      <c r="C39" s="154" t="s">
        <v>167</v>
      </c>
      <c r="D39" s="154" t="s">
        <v>167</v>
      </c>
      <c r="E39" s="155" t="s">
        <v>509</v>
      </c>
      <c r="F39" s="156">
        <v>1</v>
      </c>
      <c r="G39" s="51">
        <v>16218</v>
      </c>
      <c r="H39" s="142">
        <f t="shared" si="0"/>
        <v>16218</v>
      </c>
      <c r="I39" s="143"/>
      <c r="J39" s="148" t="s">
        <v>510</v>
      </c>
      <c r="K39" s="28" t="s">
        <v>503</v>
      </c>
      <c r="L39" s="18"/>
      <c r="M39" s="30">
        <v>44921</v>
      </c>
      <c r="N39" s="17"/>
      <c r="O39" s="18"/>
      <c r="P39" s="30">
        <v>44945</v>
      </c>
      <c r="Q39" s="23">
        <v>44945</v>
      </c>
    </row>
    <row r="40" spans="2:17" s="8" customFormat="1" ht="19.7" customHeight="1">
      <c r="B40" s="17">
        <v>3</v>
      </c>
      <c r="C40" s="154" t="s">
        <v>167</v>
      </c>
      <c r="D40" s="154" t="s">
        <v>167</v>
      </c>
      <c r="E40" s="50" t="s">
        <v>511</v>
      </c>
      <c r="F40" s="151">
        <v>1</v>
      </c>
      <c r="G40" s="51">
        <v>5263</v>
      </c>
      <c r="H40" s="142">
        <f t="shared" si="0"/>
        <v>5263</v>
      </c>
      <c r="I40" s="143"/>
      <c r="J40" s="62" t="s">
        <v>512</v>
      </c>
      <c r="K40" s="28" t="s">
        <v>503</v>
      </c>
      <c r="L40" s="18"/>
      <c r="M40" s="30">
        <v>44921</v>
      </c>
      <c r="N40" s="17"/>
      <c r="O40" s="18"/>
      <c r="P40" s="30">
        <v>44945</v>
      </c>
      <c r="Q40" s="23">
        <v>44945</v>
      </c>
    </row>
    <row r="41" spans="2:17" s="8" customFormat="1" ht="19.7" customHeight="1">
      <c r="B41" s="17">
        <v>3</v>
      </c>
      <c r="C41" s="154" t="s">
        <v>167</v>
      </c>
      <c r="D41" s="154" t="s">
        <v>167</v>
      </c>
      <c r="E41" s="50" t="s">
        <v>513</v>
      </c>
      <c r="F41" s="151">
        <v>1</v>
      </c>
      <c r="G41" s="51">
        <v>2060</v>
      </c>
      <c r="H41" s="142">
        <f>F41*G41</f>
        <v>2060</v>
      </c>
      <c r="I41" s="143"/>
      <c r="J41" s="62" t="s">
        <v>514</v>
      </c>
      <c r="K41" s="28" t="s">
        <v>503</v>
      </c>
      <c r="L41" s="18"/>
      <c r="M41" s="30">
        <v>44921</v>
      </c>
      <c r="N41" s="17"/>
      <c r="O41" s="18"/>
      <c r="P41" s="30">
        <v>44945</v>
      </c>
      <c r="Q41" s="23">
        <v>44945</v>
      </c>
    </row>
    <row r="42" spans="2:17" s="8" customFormat="1" ht="19.7" customHeight="1">
      <c r="B42" s="17">
        <v>4</v>
      </c>
      <c r="C42" s="154" t="s">
        <v>368</v>
      </c>
      <c r="D42" s="154" t="s">
        <v>167</v>
      </c>
      <c r="E42" s="50" t="s">
        <v>369</v>
      </c>
      <c r="F42" s="151">
        <v>14</v>
      </c>
      <c r="G42" s="55">
        <v>147</v>
      </c>
      <c r="H42" s="142">
        <f t="shared" si="0"/>
        <v>2058</v>
      </c>
      <c r="I42" s="143"/>
      <c r="J42" s="57" t="s">
        <v>193</v>
      </c>
      <c r="K42" s="28" t="s">
        <v>503</v>
      </c>
      <c r="L42" s="18"/>
      <c r="M42" s="30">
        <v>44921</v>
      </c>
      <c r="N42" s="17"/>
      <c r="O42" s="18"/>
      <c r="P42" s="30">
        <v>44945</v>
      </c>
      <c r="Q42" s="23">
        <v>44945</v>
      </c>
    </row>
    <row r="43" spans="2:17" s="8" customFormat="1" ht="19.7" customHeight="1">
      <c r="B43" s="17">
        <v>4</v>
      </c>
      <c r="C43" s="17" t="s">
        <v>383</v>
      </c>
      <c r="D43" s="154" t="s">
        <v>167</v>
      </c>
      <c r="E43" s="50" t="s">
        <v>515</v>
      </c>
      <c r="F43" s="18">
        <v>4</v>
      </c>
      <c r="G43" s="51">
        <v>156</v>
      </c>
      <c r="H43" s="51">
        <f>F43*G43</f>
        <v>624</v>
      </c>
      <c r="I43" s="22"/>
      <c r="J43" s="26" t="s">
        <v>235</v>
      </c>
      <c r="K43" s="28" t="s">
        <v>503</v>
      </c>
      <c r="L43" s="18"/>
      <c r="M43" s="30">
        <v>44921</v>
      </c>
      <c r="N43" s="17"/>
      <c r="O43" s="18"/>
      <c r="P43" s="30">
        <v>44945</v>
      </c>
      <c r="Q43" s="23">
        <v>44945</v>
      </c>
    </row>
    <row r="44" spans="2:17" s="8" customFormat="1" ht="19.7" customHeight="1">
      <c r="B44" s="17">
        <v>4</v>
      </c>
      <c r="C44" s="154" t="s">
        <v>353</v>
      </c>
      <c r="D44" s="154" t="s">
        <v>167</v>
      </c>
      <c r="E44" s="50" t="s">
        <v>516</v>
      </c>
      <c r="F44" s="151">
        <v>50</v>
      </c>
      <c r="G44" s="55">
        <v>18</v>
      </c>
      <c r="H44" s="142">
        <f>F44*G44</f>
        <v>900</v>
      </c>
      <c r="I44" s="143"/>
      <c r="J44" s="57" t="s">
        <v>517</v>
      </c>
      <c r="K44" s="28" t="s">
        <v>503</v>
      </c>
      <c r="L44" s="18"/>
      <c r="M44" s="30">
        <v>44921</v>
      </c>
      <c r="N44" s="17"/>
      <c r="O44" s="18"/>
      <c r="P44" s="30">
        <v>44945</v>
      </c>
      <c r="Q44" s="23">
        <v>44945</v>
      </c>
    </row>
    <row r="45" spans="2:17" s="8" customFormat="1" ht="19.7" customHeight="1">
      <c r="B45" s="17">
        <v>4</v>
      </c>
      <c r="C45" s="154" t="s">
        <v>518</v>
      </c>
      <c r="D45" s="154" t="s">
        <v>167</v>
      </c>
      <c r="E45" s="155" t="s">
        <v>519</v>
      </c>
      <c r="F45" s="156">
        <v>4</v>
      </c>
      <c r="G45" s="147">
        <v>964</v>
      </c>
      <c r="H45" s="142">
        <f>F45*G45</f>
        <v>3856</v>
      </c>
      <c r="I45" s="143"/>
      <c r="J45" s="28" t="s">
        <v>520</v>
      </c>
      <c r="K45" s="28" t="s">
        <v>503</v>
      </c>
      <c r="L45" s="18"/>
      <c r="M45" s="30">
        <v>44921</v>
      </c>
      <c r="N45" s="17"/>
      <c r="O45" s="18"/>
      <c r="P45" s="30">
        <v>44945</v>
      </c>
      <c r="Q45" s="23">
        <v>44945</v>
      </c>
    </row>
    <row r="46" spans="2:17" s="8" customFormat="1" ht="19.7" customHeight="1">
      <c r="B46" s="17">
        <v>4</v>
      </c>
      <c r="C46" s="154" t="s">
        <v>167</v>
      </c>
      <c r="D46" s="154" t="s">
        <v>167</v>
      </c>
      <c r="E46" s="155" t="s">
        <v>521</v>
      </c>
      <c r="F46" s="156">
        <v>1</v>
      </c>
      <c r="G46" s="147">
        <v>861</v>
      </c>
      <c r="H46" s="142">
        <f>F46*G46</f>
        <v>861</v>
      </c>
      <c r="I46" s="143"/>
      <c r="J46" s="28" t="s">
        <v>522</v>
      </c>
      <c r="K46" s="28" t="s">
        <v>503</v>
      </c>
      <c r="L46" s="18"/>
      <c r="M46" s="30">
        <v>44921</v>
      </c>
      <c r="N46" s="17"/>
      <c r="O46" s="18"/>
      <c r="P46" s="30">
        <v>44945</v>
      </c>
      <c r="Q46" s="23">
        <v>44945</v>
      </c>
    </row>
    <row r="47" spans="2:17" s="8" customFormat="1" ht="19.7" customHeight="1">
      <c r="B47" s="17">
        <v>4</v>
      </c>
      <c r="C47" s="154" t="s">
        <v>167</v>
      </c>
      <c r="D47" s="154" t="s">
        <v>167</v>
      </c>
      <c r="E47" s="150" t="s">
        <v>523</v>
      </c>
      <c r="F47" s="151">
        <v>1</v>
      </c>
      <c r="G47" s="51">
        <v>30589</v>
      </c>
      <c r="H47" s="142">
        <f t="shared" si="0"/>
        <v>30589</v>
      </c>
      <c r="I47" s="143"/>
      <c r="J47" s="150" t="s">
        <v>524</v>
      </c>
      <c r="K47" s="28" t="s">
        <v>503</v>
      </c>
      <c r="L47" s="18"/>
      <c r="M47" s="30">
        <v>44921</v>
      </c>
      <c r="N47" s="17"/>
      <c r="O47" s="18"/>
      <c r="P47" s="30">
        <v>44945</v>
      </c>
      <c r="Q47" s="23">
        <v>44945</v>
      </c>
    </row>
    <row r="48" spans="2:17" s="8" customFormat="1" ht="19.7" customHeight="1">
      <c r="B48" s="17">
        <v>4</v>
      </c>
      <c r="C48" s="154" t="s">
        <v>167</v>
      </c>
      <c r="D48" s="154" t="s">
        <v>167</v>
      </c>
      <c r="E48" s="50" t="s">
        <v>525</v>
      </c>
      <c r="F48" s="151">
        <v>2</v>
      </c>
      <c r="G48" s="51">
        <v>6143</v>
      </c>
      <c r="H48" s="142">
        <f t="shared" si="0"/>
        <v>12286</v>
      </c>
      <c r="I48" s="143"/>
      <c r="J48" s="62" t="s">
        <v>526</v>
      </c>
      <c r="K48" s="28" t="s">
        <v>503</v>
      </c>
      <c r="L48" s="18"/>
      <c r="M48" s="30">
        <v>44921</v>
      </c>
      <c r="N48" s="17"/>
      <c r="O48" s="18"/>
      <c r="P48" s="30">
        <v>44945</v>
      </c>
      <c r="Q48" s="23">
        <v>44945</v>
      </c>
    </row>
    <row r="49" spans="2:17" s="8" customFormat="1" ht="19.7" customHeight="1">
      <c r="B49" s="17">
        <v>4</v>
      </c>
      <c r="C49" s="154" t="s">
        <v>167</v>
      </c>
      <c r="D49" s="154" t="s">
        <v>167</v>
      </c>
      <c r="E49" s="155" t="s">
        <v>527</v>
      </c>
      <c r="F49" s="156">
        <v>2</v>
      </c>
      <c r="G49" s="51">
        <v>13818</v>
      </c>
      <c r="H49" s="142">
        <f t="shared" si="0"/>
        <v>27636</v>
      </c>
      <c r="I49" s="143"/>
      <c r="J49" s="148" t="s">
        <v>528</v>
      </c>
      <c r="K49" s="28" t="s">
        <v>503</v>
      </c>
      <c r="L49" s="18"/>
      <c r="M49" s="30">
        <v>44921</v>
      </c>
      <c r="N49" s="17"/>
      <c r="O49" s="18"/>
      <c r="P49" s="30">
        <v>44945</v>
      </c>
      <c r="Q49" s="23">
        <v>44945</v>
      </c>
    </row>
    <row r="50" spans="2:17" s="8" customFormat="1" ht="19.7" customHeight="1">
      <c r="B50" s="17">
        <v>4</v>
      </c>
      <c r="C50" s="154" t="s">
        <v>167</v>
      </c>
      <c r="D50" s="154" t="s">
        <v>167</v>
      </c>
      <c r="E50" s="155" t="s">
        <v>529</v>
      </c>
      <c r="F50" s="156">
        <v>4</v>
      </c>
      <c r="G50" s="51">
        <v>3271</v>
      </c>
      <c r="H50" s="142">
        <f t="shared" si="0"/>
        <v>13084</v>
      </c>
      <c r="I50" s="143"/>
      <c r="J50" s="148" t="s">
        <v>530</v>
      </c>
      <c r="K50" s="28" t="s">
        <v>503</v>
      </c>
      <c r="L50" s="18"/>
      <c r="M50" s="30">
        <v>44921</v>
      </c>
      <c r="N50" s="17"/>
      <c r="O50" s="18"/>
      <c r="P50" s="30">
        <v>44945</v>
      </c>
      <c r="Q50" s="23">
        <v>44945</v>
      </c>
    </row>
    <row r="51" spans="2:17" s="8" customFormat="1" ht="19.7" customHeight="1">
      <c r="B51" s="17">
        <v>4</v>
      </c>
      <c r="C51" s="154" t="s">
        <v>167</v>
      </c>
      <c r="D51" s="154" t="s">
        <v>167</v>
      </c>
      <c r="E51" s="50" t="s">
        <v>531</v>
      </c>
      <c r="F51" s="151">
        <v>4</v>
      </c>
      <c r="G51" s="51">
        <v>4324</v>
      </c>
      <c r="H51" s="142">
        <f t="shared" si="0"/>
        <v>17296</v>
      </c>
      <c r="I51" s="143"/>
      <c r="J51" s="62" t="s">
        <v>532</v>
      </c>
      <c r="K51" s="28" t="s">
        <v>503</v>
      </c>
      <c r="L51" s="18"/>
      <c r="M51" s="30">
        <v>44921</v>
      </c>
      <c r="N51" s="17"/>
      <c r="O51" s="18"/>
      <c r="P51" s="30">
        <v>44945</v>
      </c>
      <c r="Q51" s="23">
        <v>44945</v>
      </c>
    </row>
    <row r="52" spans="2:17" s="8" customFormat="1" ht="19.7" customHeight="1">
      <c r="B52" s="17">
        <v>4</v>
      </c>
      <c r="C52" s="154" t="s">
        <v>167</v>
      </c>
      <c r="D52" s="154" t="s">
        <v>167</v>
      </c>
      <c r="E52" s="50" t="s">
        <v>533</v>
      </c>
      <c r="F52" s="156">
        <v>4</v>
      </c>
      <c r="G52" s="51">
        <v>3061</v>
      </c>
      <c r="H52" s="142">
        <f t="shared" si="0"/>
        <v>12244</v>
      </c>
      <c r="I52" s="143"/>
      <c r="J52" s="149" t="s">
        <v>534</v>
      </c>
      <c r="K52" s="28" t="s">
        <v>503</v>
      </c>
      <c r="L52" s="18"/>
      <c r="M52" s="30">
        <v>44921</v>
      </c>
      <c r="N52" s="17"/>
      <c r="O52" s="18"/>
      <c r="P52" s="30">
        <v>44945</v>
      </c>
      <c r="Q52" s="23">
        <v>44945</v>
      </c>
    </row>
    <row r="53" spans="2:17" s="8" customFormat="1" ht="19.7" customHeight="1">
      <c r="B53" s="17">
        <v>4</v>
      </c>
      <c r="C53" s="154" t="s">
        <v>167</v>
      </c>
      <c r="D53" s="154" t="s">
        <v>167</v>
      </c>
      <c r="E53" s="155" t="s">
        <v>535</v>
      </c>
      <c r="F53" s="156">
        <v>1</v>
      </c>
      <c r="G53" s="147">
        <v>5600</v>
      </c>
      <c r="H53" s="142">
        <f t="shared" si="0"/>
        <v>5600</v>
      </c>
      <c r="I53" s="143"/>
      <c r="J53" s="28" t="s">
        <v>536</v>
      </c>
      <c r="K53" s="28" t="s">
        <v>503</v>
      </c>
      <c r="L53" s="18"/>
      <c r="M53" s="30">
        <v>44921</v>
      </c>
      <c r="N53" s="17"/>
      <c r="O53" s="18"/>
      <c r="P53" s="30">
        <v>44945</v>
      </c>
      <c r="Q53" s="23">
        <v>44945</v>
      </c>
    </row>
    <row r="54" spans="2:17" s="8" customFormat="1" ht="19.7" customHeight="1">
      <c r="B54" s="17">
        <v>4</v>
      </c>
      <c r="C54" s="154" t="s">
        <v>167</v>
      </c>
      <c r="D54" s="154" t="s">
        <v>167</v>
      </c>
      <c r="E54" s="50" t="s">
        <v>537</v>
      </c>
      <c r="F54" s="151">
        <v>1</v>
      </c>
      <c r="G54" s="55">
        <v>1750</v>
      </c>
      <c r="H54" s="142">
        <f t="shared" si="0"/>
        <v>1750</v>
      </c>
      <c r="I54" s="143"/>
      <c r="J54" s="57" t="s">
        <v>538</v>
      </c>
      <c r="K54" s="28" t="s">
        <v>503</v>
      </c>
      <c r="L54" s="18"/>
      <c r="M54" s="30">
        <v>44921</v>
      </c>
      <c r="N54" s="17"/>
      <c r="O54" s="18"/>
      <c r="P54" s="30">
        <v>44945</v>
      </c>
      <c r="Q54" s="23">
        <v>44945</v>
      </c>
    </row>
    <row r="55" spans="2:17" s="8" customFormat="1" ht="19.7" customHeight="1">
      <c r="B55" s="17">
        <v>4</v>
      </c>
      <c r="C55" s="154" t="s">
        <v>167</v>
      </c>
      <c r="D55" s="154" t="s">
        <v>167</v>
      </c>
      <c r="E55" s="155" t="s">
        <v>539</v>
      </c>
      <c r="F55" s="156">
        <v>2</v>
      </c>
      <c r="G55" s="147">
        <v>120</v>
      </c>
      <c r="H55" s="142">
        <f t="shared" si="0"/>
        <v>240</v>
      </c>
      <c r="I55" s="143"/>
      <c r="J55" s="28" t="s">
        <v>540</v>
      </c>
      <c r="K55" s="28" t="s">
        <v>503</v>
      </c>
      <c r="L55" s="18"/>
      <c r="M55" s="30">
        <v>44921</v>
      </c>
      <c r="N55" s="17"/>
      <c r="O55" s="18"/>
      <c r="P55" s="30">
        <v>44945</v>
      </c>
      <c r="Q55" s="23">
        <v>44945</v>
      </c>
    </row>
    <row r="56" spans="2:17" s="8" customFormat="1" ht="19.7" customHeight="1">
      <c r="B56" s="17">
        <v>6</v>
      </c>
      <c r="C56" s="154" t="s">
        <v>167</v>
      </c>
      <c r="D56" s="154" t="s">
        <v>167</v>
      </c>
      <c r="E56" s="155" t="s">
        <v>541</v>
      </c>
      <c r="F56" s="156">
        <v>5</v>
      </c>
      <c r="G56" s="147">
        <v>704</v>
      </c>
      <c r="H56" s="142">
        <f t="shared" si="0"/>
        <v>3520</v>
      </c>
      <c r="I56" s="143"/>
      <c r="J56" s="28" t="s">
        <v>542</v>
      </c>
      <c r="K56" s="28" t="s">
        <v>503</v>
      </c>
      <c r="L56" s="18"/>
      <c r="M56" s="30">
        <v>44921</v>
      </c>
      <c r="N56" s="17"/>
      <c r="O56" s="18"/>
      <c r="P56" s="30">
        <v>44945</v>
      </c>
      <c r="Q56" s="23">
        <v>44945</v>
      </c>
    </row>
    <row r="57" spans="2:17" s="8" customFormat="1" ht="19.7" customHeight="1">
      <c r="B57" s="17">
        <v>6</v>
      </c>
      <c r="C57" s="154" t="s">
        <v>167</v>
      </c>
      <c r="D57" s="154" t="s">
        <v>167</v>
      </c>
      <c r="E57" s="50" t="s">
        <v>543</v>
      </c>
      <c r="F57" s="156">
        <v>10</v>
      </c>
      <c r="G57" s="55">
        <v>73</v>
      </c>
      <c r="H57" s="142">
        <f t="shared" si="0"/>
        <v>730</v>
      </c>
      <c r="I57" s="143"/>
      <c r="J57" s="57" t="s">
        <v>544</v>
      </c>
      <c r="K57" s="28" t="s">
        <v>503</v>
      </c>
      <c r="L57" s="18"/>
      <c r="M57" s="30">
        <v>44921</v>
      </c>
      <c r="N57" s="17"/>
      <c r="O57" s="18"/>
      <c r="P57" s="30">
        <v>44945</v>
      </c>
      <c r="Q57" s="23">
        <v>44945</v>
      </c>
    </row>
    <row r="58" spans="2:17" s="8" customFormat="1" ht="19.7" customHeight="1">
      <c r="B58" s="17">
        <v>6</v>
      </c>
      <c r="C58" s="154" t="s">
        <v>167</v>
      </c>
      <c r="D58" s="154" t="s">
        <v>167</v>
      </c>
      <c r="E58" s="50" t="s">
        <v>545</v>
      </c>
      <c r="F58" s="18">
        <v>10</v>
      </c>
      <c r="G58" s="51">
        <v>27</v>
      </c>
      <c r="H58" s="51">
        <f t="shared" si="0"/>
        <v>270</v>
      </c>
      <c r="I58" s="22"/>
      <c r="J58" s="26" t="s">
        <v>546</v>
      </c>
      <c r="K58" s="28" t="s">
        <v>503</v>
      </c>
      <c r="L58" s="18"/>
      <c r="M58" s="30">
        <v>44921</v>
      </c>
      <c r="N58" s="17"/>
      <c r="O58" s="18"/>
      <c r="P58" s="30">
        <v>44945</v>
      </c>
      <c r="Q58" s="23">
        <v>44945</v>
      </c>
    </row>
    <row r="59" spans="2:17" s="8" customFormat="1" ht="19.7" customHeight="1">
      <c r="B59" s="17">
        <v>4</v>
      </c>
      <c r="C59" s="154" t="s">
        <v>167</v>
      </c>
      <c r="D59" s="154" t="s">
        <v>167</v>
      </c>
      <c r="E59" s="133" t="s">
        <v>547</v>
      </c>
      <c r="F59" s="156">
        <v>1</v>
      </c>
      <c r="G59" s="147">
        <v>1550</v>
      </c>
      <c r="H59" s="142">
        <f t="shared" si="0"/>
        <v>1550</v>
      </c>
      <c r="I59" s="143"/>
      <c r="J59" s="28" t="s">
        <v>548</v>
      </c>
      <c r="K59" s="28" t="s">
        <v>503</v>
      </c>
      <c r="L59" s="18"/>
      <c r="M59" s="30">
        <v>44921</v>
      </c>
      <c r="N59" s="17"/>
      <c r="O59" s="18"/>
      <c r="P59" s="30">
        <v>44945</v>
      </c>
      <c r="Q59" s="23">
        <v>44945</v>
      </c>
    </row>
    <row r="60" spans="2:17" s="8" customFormat="1" ht="19.7" customHeight="1">
      <c r="B60" s="17">
        <v>4</v>
      </c>
      <c r="C60" s="154" t="s">
        <v>167</v>
      </c>
      <c r="D60" s="154" t="s">
        <v>167</v>
      </c>
      <c r="E60" s="155" t="s">
        <v>549</v>
      </c>
      <c r="F60" s="156">
        <v>1</v>
      </c>
      <c r="G60" s="147">
        <v>690</v>
      </c>
      <c r="H60" s="142">
        <f t="shared" si="0"/>
        <v>690</v>
      </c>
      <c r="I60" s="143"/>
      <c r="J60" s="28" t="s">
        <v>542</v>
      </c>
      <c r="K60" s="28" t="s">
        <v>503</v>
      </c>
      <c r="L60" s="18"/>
      <c r="M60" s="30">
        <v>44921</v>
      </c>
      <c r="N60" s="17"/>
      <c r="O60" s="18"/>
      <c r="P60" s="30">
        <v>44945</v>
      </c>
      <c r="Q60" s="23">
        <v>44945</v>
      </c>
    </row>
    <row r="61" spans="2:17" s="8" customFormat="1" ht="19.7" customHeight="1">
      <c r="B61" s="17">
        <v>4</v>
      </c>
      <c r="C61" s="154" t="s">
        <v>167</v>
      </c>
      <c r="D61" s="154" t="s">
        <v>167</v>
      </c>
      <c r="E61" s="50" t="s">
        <v>550</v>
      </c>
      <c r="F61" s="156">
        <v>1</v>
      </c>
      <c r="G61" s="55">
        <v>5580</v>
      </c>
      <c r="H61" s="142">
        <f t="shared" si="0"/>
        <v>5580</v>
      </c>
      <c r="I61" s="143"/>
      <c r="J61" s="57" t="s">
        <v>244</v>
      </c>
      <c r="K61" s="28" t="s">
        <v>503</v>
      </c>
      <c r="L61" s="18"/>
      <c r="M61" s="30">
        <v>44921</v>
      </c>
      <c r="N61" s="17"/>
      <c r="O61" s="18"/>
      <c r="P61" s="30">
        <v>44945</v>
      </c>
      <c r="Q61" s="23">
        <v>44945</v>
      </c>
    </row>
    <row r="62" spans="2:17" s="8" customFormat="1" ht="19.7" customHeight="1">
      <c r="B62" s="17">
        <v>4</v>
      </c>
      <c r="C62" s="154" t="s">
        <v>167</v>
      </c>
      <c r="D62" s="154" t="s">
        <v>167</v>
      </c>
      <c r="E62" s="50" t="s">
        <v>198</v>
      </c>
      <c r="F62" s="156">
        <v>2</v>
      </c>
      <c r="G62" s="55">
        <v>31</v>
      </c>
      <c r="H62" s="142">
        <f t="shared" si="0"/>
        <v>62</v>
      </c>
      <c r="I62" s="143"/>
      <c r="J62" s="57" t="s">
        <v>199</v>
      </c>
      <c r="K62" s="28" t="s">
        <v>503</v>
      </c>
      <c r="L62" s="18"/>
      <c r="M62" s="30">
        <v>44921</v>
      </c>
      <c r="N62" s="17"/>
      <c r="O62" s="18"/>
      <c r="P62" s="30">
        <v>44945</v>
      </c>
      <c r="Q62" s="23">
        <v>44945</v>
      </c>
    </row>
    <row r="63" spans="2:17" s="8" customFormat="1" ht="19.7" customHeight="1">
      <c r="B63" s="17">
        <v>4</v>
      </c>
      <c r="C63" s="154" t="s">
        <v>167</v>
      </c>
      <c r="D63" s="154" t="s">
        <v>167</v>
      </c>
      <c r="E63" s="50" t="s">
        <v>551</v>
      </c>
      <c r="F63" s="156">
        <v>1</v>
      </c>
      <c r="G63" s="51">
        <v>20893</v>
      </c>
      <c r="H63" s="142">
        <f t="shared" si="0"/>
        <v>20893</v>
      </c>
      <c r="I63" s="143"/>
      <c r="J63" s="62" t="s">
        <v>552</v>
      </c>
      <c r="K63" s="28" t="s">
        <v>503</v>
      </c>
      <c r="L63" s="18"/>
      <c r="M63" s="30">
        <v>44921</v>
      </c>
      <c r="N63" s="17"/>
      <c r="O63" s="18"/>
      <c r="P63" s="30">
        <v>44945</v>
      </c>
      <c r="Q63" s="23">
        <v>44945</v>
      </c>
    </row>
    <row r="64" spans="2:17" s="8" customFormat="1" ht="19.7" customHeight="1">
      <c r="B64" s="17">
        <v>4</v>
      </c>
      <c r="C64" s="154" t="s">
        <v>167</v>
      </c>
      <c r="D64" s="154" t="s">
        <v>167</v>
      </c>
      <c r="E64" s="150" t="s">
        <v>553</v>
      </c>
      <c r="F64" s="156">
        <v>1</v>
      </c>
      <c r="G64" s="51">
        <v>2430</v>
      </c>
      <c r="H64" s="142">
        <f t="shared" si="0"/>
        <v>2430</v>
      </c>
      <c r="I64" s="143"/>
      <c r="J64" s="150" t="s">
        <v>554</v>
      </c>
      <c r="K64" s="28" t="s">
        <v>503</v>
      </c>
      <c r="L64" s="18"/>
      <c r="M64" s="30">
        <v>44921</v>
      </c>
      <c r="N64" s="17"/>
      <c r="O64" s="18"/>
      <c r="P64" s="30">
        <v>44945</v>
      </c>
      <c r="Q64" s="23">
        <v>44945</v>
      </c>
    </row>
    <row r="65" spans="2:17" s="8" customFormat="1" ht="19.7" customHeight="1">
      <c r="B65" s="17">
        <v>7</v>
      </c>
      <c r="C65" s="154" t="s">
        <v>167</v>
      </c>
      <c r="D65" s="154" t="s">
        <v>167</v>
      </c>
      <c r="E65" s="155" t="s">
        <v>335</v>
      </c>
      <c r="F65" s="156">
        <v>1</v>
      </c>
      <c r="G65" s="147">
        <v>6365</v>
      </c>
      <c r="H65" s="142">
        <f t="shared" si="0"/>
        <v>6365</v>
      </c>
      <c r="I65" s="143"/>
      <c r="J65" s="28" t="s">
        <v>178</v>
      </c>
      <c r="K65" s="28" t="s">
        <v>503</v>
      </c>
      <c r="L65" s="18"/>
      <c r="M65" s="30">
        <v>44921</v>
      </c>
      <c r="N65" s="17"/>
      <c r="O65" s="18"/>
      <c r="P65" s="30">
        <v>44945</v>
      </c>
      <c r="Q65" s="23">
        <v>44945</v>
      </c>
    </row>
    <row r="66" spans="2:17" s="8" customFormat="1" ht="19.7" customHeight="1">
      <c r="B66" s="17">
        <v>7</v>
      </c>
      <c r="C66" s="154" t="s">
        <v>167</v>
      </c>
      <c r="D66" s="154" t="s">
        <v>167</v>
      </c>
      <c r="E66" s="50" t="s">
        <v>555</v>
      </c>
      <c r="F66" s="18">
        <v>1</v>
      </c>
      <c r="G66" s="51">
        <v>578</v>
      </c>
      <c r="H66" s="51">
        <f t="shared" si="0"/>
        <v>578</v>
      </c>
      <c r="I66" s="22"/>
      <c r="J66" s="26" t="s">
        <v>556</v>
      </c>
      <c r="K66" s="28" t="s">
        <v>503</v>
      </c>
      <c r="L66" s="18"/>
      <c r="M66" s="30">
        <v>44921</v>
      </c>
      <c r="N66" s="17"/>
      <c r="O66" s="18"/>
      <c r="P66" s="30">
        <v>44945</v>
      </c>
      <c r="Q66" s="23">
        <v>44945</v>
      </c>
    </row>
    <row r="67" spans="2:17" s="8" customFormat="1" ht="19.7" customHeight="1">
      <c r="B67" s="17">
        <v>7</v>
      </c>
      <c r="C67" s="154" t="s">
        <v>167</v>
      </c>
      <c r="D67" s="154" t="s">
        <v>167</v>
      </c>
      <c r="E67" s="50" t="s">
        <v>179</v>
      </c>
      <c r="F67" s="151">
        <v>1</v>
      </c>
      <c r="G67" s="55">
        <v>2770</v>
      </c>
      <c r="H67" s="142">
        <f t="shared" si="0"/>
        <v>2770</v>
      </c>
      <c r="I67" s="143"/>
      <c r="J67" s="57" t="s">
        <v>180</v>
      </c>
      <c r="K67" s="28" t="s">
        <v>503</v>
      </c>
      <c r="L67" s="18"/>
      <c r="M67" s="30">
        <v>44921</v>
      </c>
      <c r="N67" s="17"/>
      <c r="O67" s="18"/>
      <c r="P67" s="30">
        <v>44945</v>
      </c>
      <c r="Q67" s="23">
        <v>44945</v>
      </c>
    </row>
    <row r="68" spans="2:17" s="8" customFormat="1" ht="19.7" customHeight="1">
      <c r="B68" s="17">
        <v>7</v>
      </c>
      <c r="C68" s="154" t="s">
        <v>167</v>
      </c>
      <c r="D68" s="154" t="s">
        <v>167</v>
      </c>
      <c r="E68" s="155" t="s">
        <v>208</v>
      </c>
      <c r="F68" s="156">
        <v>1</v>
      </c>
      <c r="G68" s="147">
        <v>969</v>
      </c>
      <c r="H68" s="142">
        <f t="shared" si="0"/>
        <v>969</v>
      </c>
      <c r="I68" s="143"/>
      <c r="J68" s="28" t="s">
        <v>209</v>
      </c>
      <c r="K68" s="28" t="s">
        <v>503</v>
      </c>
      <c r="L68" s="18"/>
      <c r="M68" s="30">
        <v>44921</v>
      </c>
      <c r="N68" s="17"/>
      <c r="O68" s="18"/>
      <c r="P68" s="30">
        <v>44945</v>
      </c>
      <c r="Q68" s="23">
        <v>44945</v>
      </c>
    </row>
    <row r="69" spans="2:17" s="8" customFormat="1" ht="19.7" customHeight="1">
      <c r="B69" s="17">
        <v>7</v>
      </c>
      <c r="C69" s="154" t="s">
        <v>338</v>
      </c>
      <c r="D69" s="154" t="s">
        <v>167</v>
      </c>
      <c r="E69" s="50" t="s">
        <v>339</v>
      </c>
      <c r="F69" s="151">
        <v>1</v>
      </c>
      <c r="G69" s="55">
        <v>1524</v>
      </c>
      <c r="H69" s="142">
        <f t="shared" si="0"/>
        <v>1524</v>
      </c>
      <c r="I69" s="143"/>
      <c r="J69" s="57" t="s">
        <v>211</v>
      </c>
      <c r="K69" s="28" t="s">
        <v>503</v>
      </c>
      <c r="L69" s="18"/>
      <c r="M69" s="30">
        <v>44921</v>
      </c>
      <c r="N69" s="17"/>
      <c r="O69" s="18"/>
      <c r="P69" s="163">
        <v>44950</v>
      </c>
      <c r="Q69" s="23">
        <v>44950</v>
      </c>
    </row>
    <row r="70" spans="2:17" s="8" customFormat="1" ht="19.7" customHeight="1">
      <c r="B70" s="17">
        <v>7</v>
      </c>
      <c r="C70" s="154" t="s">
        <v>167</v>
      </c>
      <c r="D70" s="154" t="s">
        <v>167</v>
      </c>
      <c r="E70" s="155" t="s">
        <v>557</v>
      </c>
      <c r="F70" s="156">
        <v>1</v>
      </c>
      <c r="G70" s="147">
        <v>5117</v>
      </c>
      <c r="H70" s="142">
        <f t="shared" si="0"/>
        <v>5117</v>
      </c>
      <c r="I70" s="143"/>
      <c r="J70" s="28" t="s">
        <v>558</v>
      </c>
      <c r="K70" s="28" t="s">
        <v>503</v>
      </c>
      <c r="L70" s="18"/>
      <c r="M70" s="30">
        <v>44921</v>
      </c>
      <c r="N70" s="17"/>
      <c r="O70" s="18"/>
      <c r="P70" s="30">
        <v>44945</v>
      </c>
      <c r="Q70" s="23">
        <v>44945</v>
      </c>
    </row>
    <row r="71" spans="2:17" s="8" customFormat="1" ht="19.7" customHeight="1">
      <c r="B71" s="17">
        <v>7</v>
      </c>
      <c r="C71" s="154" t="s">
        <v>167</v>
      </c>
      <c r="D71" s="154" t="s">
        <v>167</v>
      </c>
      <c r="E71" s="155" t="s">
        <v>228</v>
      </c>
      <c r="F71" s="156">
        <v>1</v>
      </c>
      <c r="G71" s="147">
        <v>4239</v>
      </c>
      <c r="H71" s="142">
        <f t="shared" si="0"/>
        <v>4239</v>
      </c>
      <c r="I71" s="143"/>
      <c r="J71" s="28" t="s">
        <v>229</v>
      </c>
      <c r="K71" s="28" t="s">
        <v>503</v>
      </c>
      <c r="L71" s="18"/>
      <c r="M71" s="30">
        <v>44921</v>
      </c>
      <c r="N71" s="17"/>
      <c r="O71" s="18"/>
      <c r="P71" s="30">
        <v>44945</v>
      </c>
      <c r="Q71" s="23">
        <v>44945</v>
      </c>
    </row>
    <row r="72" spans="2:17" s="8" customFormat="1" ht="19.7" customHeight="1">
      <c r="B72" s="17">
        <v>7</v>
      </c>
      <c r="C72" s="154" t="s">
        <v>167</v>
      </c>
      <c r="D72" s="154" t="s">
        <v>167</v>
      </c>
      <c r="E72" s="133" t="s">
        <v>559</v>
      </c>
      <c r="F72" s="156">
        <v>1</v>
      </c>
      <c r="G72" s="51">
        <v>3480</v>
      </c>
      <c r="H72" s="142">
        <f>F72*G72</f>
        <v>3480</v>
      </c>
      <c r="I72" s="143"/>
      <c r="J72" s="28" t="s">
        <v>560</v>
      </c>
      <c r="K72" s="28" t="s">
        <v>503</v>
      </c>
      <c r="L72" s="18"/>
      <c r="M72" s="30">
        <v>44921</v>
      </c>
      <c r="N72" s="17"/>
      <c r="O72" s="18"/>
      <c r="P72" s="30">
        <v>44945</v>
      </c>
      <c r="Q72" s="23">
        <v>44945</v>
      </c>
    </row>
    <row r="73" spans="2:17" s="8" customFormat="1" ht="19.7" customHeight="1">
      <c r="B73" s="17">
        <v>7</v>
      </c>
      <c r="C73" s="154" t="s">
        <v>167</v>
      </c>
      <c r="D73" s="154" t="s">
        <v>167</v>
      </c>
      <c r="E73" s="133" t="s">
        <v>561</v>
      </c>
      <c r="F73" s="156">
        <v>1</v>
      </c>
      <c r="G73" s="51">
        <v>11040</v>
      </c>
      <c r="H73" s="142">
        <f t="shared" si="0"/>
        <v>11040</v>
      </c>
      <c r="I73" s="143"/>
      <c r="J73" s="149" t="s">
        <v>562</v>
      </c>
      <c r="K73" s="28" t="s">
        <v>503</v>
      </c>
      <c r="L73" s="18"/>
      <c r="M73" s="30">
        <v>44921</v>
      </c>
      <c r="N73" s="17"/>
      <c r="O73" s="18"/>
      <c r="P73" s="30">
        <v>44945</v>
      </c>
      <c r="Q73" s="23">
        <v>44945</v>
      </c>
    </row>
    <row r="74" spans="2:17" s="8" customFormat="1" ht="19.7" customHeight="1">
      <c r="B74" s="17">
        <v>7</v>
      </c>
      <c r="C74" s="154" t="s">
        <v>167</v>
      </c>
      <c r="D74" s="154" t="s">
        <v>167</v>
      </c>
      <c r="E74" s="50" t="s">
        <v>563</v>
      </c>
      <c r="F74" s="18">
        <v>1</v>
      </c>
      <c r="G74" s="51">
        <v>1054</v>
      </c>
      <c r="H74" s="51">
        <f t="shared" si="0"/>
        <v>1054</v>
      </c>
      <c r="I74" s="22"/>
      <c r="J74" s="26" t="s">
        <v>564</v>
      </c>
      <c r="K74" s="28" t="s">
        <v>503</v>
      </c>
      <c r="L74" s="18"/>
      <c r="M74" s="30">
        <v>44921</v>
      </c>
      <c r="N74" s="17"/>
      <c r="O74" s="18"/>
      <c r="P74" s="30">
        <v>44945</v>
      </c>
      <c r="Q74" s="23">
        <v>44945</v>
      </c>
    </row>
    <row r="75" spans="2:17" s="8" customFormat="1" ht="19.7" customHeight="1">
      <c r="B75" s="17">
        <v>7</v>
      </c>
      <c r="C75" s="154" t="s">
        <v>167</v>
      </c>
      <c r="D75" s="154" t="s">
        <v>167</v>
      </c>
      <c r="E75" s="50" t="s">
        <v>412</v>
      </c>
      <c r="F75" s="18">
        <v>1</v>
      </c>
      <c r="G75" s="51">
        <v>1054</v>
      </c>
      <c r="H75" s="51">
        <f t="shared" si="0"/>
        <v>1054</v>
      </c>
      <c r="I75" s="22"/>
      <c r="J75" s="26" t="s">
        <v>565</v>
      </c>
      <c r="K75" s="28" t="s">
        <v>503</v>
      </c>
      <c r="L75" s="18"/>
      <c r="M75" s="30">
        <v>44921</v>
      </c>
      <c r="N75" s="17"/>
      <c r="O75" s="18"/>
      <c r="P75" s="30">
        <v>44945</v>
      </c>
      <c r="Q75" s="23">
        <v>44945</v>
      </c>
    </row>
    <row r="76" spans="2:17" s="8" customFormat="1" ht="19.7" customHeight="1">
      <c r="B76" s="17">
        <v>7</v>
      </c>
      <c r="C76" s="154" t="s">
        <v>167</v>
      </c>
      <c r="D76" s="154" t="s">
        <v>167</v>
      </c>
      <c r="E76" s="50" t="s">
        <v>414</v>
      </c>
      <c r="F76" s="18">
        <v>1</v>
      </c>
      <c r="G76" s="51">
        <v>985</v>
      </c>
      <c r="H76" s="51">
        <f t="shared" si="0"/>
        <v>985</v>
      </c>
      <c r="I76" s="22"/>
      <c r="J76" s="26" t="s">
        <v>566</v>
      </c>
      <c r="K76" s="28" t="s">
        <v>503</v>
      </c>
      <c r="L76" s="18"/>
      <c r="M76" s="30">
        <v>44921</v>
      </c>
      <c r="N76" s="17"/>
      <c r="O76" s="18"/>
      <c r="P76" s="30">
        <v>44945</v>
      </c>
      <c r="Q76" s="23">
        <v>44945</v>
      </c>
    </row>
    <row r="77" spans="2:17" s="8" customFormat="1" ht="19.7" customHeight="1">
      <c r="B77" s="17">
        <v>7</v>
      </c>
      <c r="C77" s="154" t="s">
        <v>167</v>
      </c>
      <c r="D77" s="154" t="s">
        <v>167</v>
      </c>
      <c r="E77" s="50" t="s">
        <v>567</v>
      </c>
      <c r="F77" s="18">
        <v>1</v>
      </c>
      <c r="G77" s="51">
        <v>3375</v>
      </c>
      <c r="H77" s="51">
        <f t="shared" si="0"/>
        <v>3375</v>
      </c>
      <c r="I77" s="22"/>
      <c r="J77" s="26" t="s">
        <v>568</v>
      </c>
      <c r="K77" s="28" t="s">
        <v>503</v>
      </c>
      <c r="L77" s="18"/>
      <c r="M77" s="30">
        <v>44921</v>
      </c>
      <c r="N77" s="17"/>
      <c r="O77" s="18"/>
      <c r="P77" s="30">
        <v>44945</v>
      </c>
      <c r="Q77" s="23">
        <v>44945</v>
      </c>
    </row>
    <row r="78" spans="2:17" s="8" customFormat="1" ht="19.7" customHeight="1">
      <c r="B78" s="17">
        <v>7</v>
      </c>
      <c r="C78" s="154" t="s">
        <v>167</v>
      </c>
      <c r="D78" s="154" t="s">
        <v>167</v>
      </c>
      <c r="E78" s="50" t="s">
        <v>569</v>
      </c>
      <c r="F78" s="18">
        <v>1</v>
      </c>
      <c r="G78" s="51">
        <v>3064</v>
      </c>
      <c r="H78" s="51">
        <f t="shared" si="0"/>
        <v>3064</v>
      </c>
      <c r="I78" s="22"/>
      <c r="J78" s="26" t="s">
        <v>568</v>
      </c>
      <c r="K78" s="28" t="s">
        <v>503</v>
      </c>
      <c r="L78" s="18"/>
      <c r="M78" s="30">
        <v>44921</v>
      </c>
      <c r="N78" s="17"/>
      <c r="O78" s="18"/>
      <c r="P78" s="30">
        <v>44945</v>
      </c>
      <c r="Q78" s="23">
        <v>44945</v>
      </c>
    </row>
    <row r="79" spans="2:17" s="8" customFormat="1" ht="19.7" customHeight="1">
      <c r="B79" s="17">
        <v>7</v>
      </c>
      <c r="C79" s="17" t="s">
        <v>570</v>
      </c>
      <c r="D79" s="154" t="s">
        <v>167</v>
      </c>
      <c r="E79" s="50" t="s">
        <v>571</v>
      </c>
      <c r="F79" s="18">
        <v>2</v>
      </c>
      <c r="G79" s="51">
        <v>381</v>
      </c>
      <c r="H79" s="51">
        <f t="shared" si="0"/>
        <v>762</v>
      </c>
      <c r="I79" s="22"/>
      <c r="J79" s="26" t="s">
        <v>572</v>
      </c>
      <c r="K79" s="28" t="s">
        <v>503</v>
      </c>
      <c r="L79" s="18"/>
      <c r="M79" s="30">
        <v>44921</v>
      </c>
      <c r="N79" s="17"/>
      <c r="O79" s="18"/>
      <c r="P79" s="30">
        <v>44945</v>
      </c>
      <c r="Q79" s="23">
        <v>44945</v>
      </c>
    </row>
    <row r="80" spans="2:17" s="8" customFormat="1" ht="19.7" customHeight="1">
      <c r="B80" s="17">
        <v>16</v>
      </c>
      <c r="C80" s="154" t="s">
        <v>167</v>
      </c>
      <c r="D80" s="154" t="s">
        <v>167</v>
      </c>
      <c r="E80" s="50" t="s">
        <v>573</v>
      </c>
      <c r="F80" s="18">
        <v>1</v>
      </c>
      <c r="G80" s="51">
        <v>1536</v>
      </c>
      <c r="H80" s="51">
        <f t="shared" si="0"/>
        <v>1536</v>
      </c>
      <c r="I80" s="22"/>
      <c r="J80" s="26" t="s">
        <v>574</v>
      </c>
      <c r="K80" s="28" t="s">
        <v>503</v>
      </c>
      <c r="L80" s="18"/>
      <c r="M80" s="30">
        <v>44921</v>
      </c>
      <c r="N80" s="17"/>
      <c r="O80" s="18"/>
      <c r="P80" s="30">
        <v>44945</v>
      </c>
      <c r="Q80" s="23">
        <v>44945</v>
      </c>
    </row>
    <row r="81" spans="2:17" s="8" customFormat="1" ht="19.7" customHeight="1">
      <c r="B81" s="17">
        <v>16</v>
      </c>
      <c r="C81" s="154" t="s">
        <v>167</v>
      </c>
      <c r="D81" s="154" t="s">
        <v>167</v>
      </c>
      <c r="E81" s="50" t="s">
        <v>575</v>
      </c>
      <c r="F81" s="18">
        <v>1</v>
      </c>
      <c r="G81" s="51">
        <v>1488</v>
      </c>
      <c r="H81" s="51">
        <f t="shared" si="0"/>
        <v>1488</v>
      </c>
      <c r="I81" s="22"/>
      <c r="J81" s="26" t="s">
        <v>576</v>
      </c>
      <c r="K81" s="28" t="s">
        <v>503</v>
      </c>
      <c r="L81" s="18"/>
      <c r="M81" s="30">
        <v>44921</v>
      </c>
      <c r="N81" s="17"/>
      <c r="O81" s="18"/>
      <c r="P81" s="30">
        <v>44945</v>
      </c>
      <c r="Q81" s="23">
        <v>44945</v>
      </c>
    </row>
    <row r="82" spans="2:17" s="8" customFormat="1" ht="19.7" customHeight="1">
      <c r="B82" s="17">
        <v>16</v>
      </c>
      <c r="C82" s="154" t="s">
        <v>167</v>
      </c>
      <c r="D82" s="154" t="s">
        <v>167</v>
      </c>
      <c r="E82" s="50" t="s">
        <v>577</v>
      </c>
      <c r="F82" s="18">
        <v>1</v>
      </c>
      <c r="G82" s="51">
        <v>1312</v>
      </c>
      <c r="H82" s="51">
        <f t="shared" si="0"/>
        <v>1312</v>
      </c>
      <c r="I82" s="22"/>
      <c r="J82" s="26" t="s">
        <v>578</v>
      </c>
      <c r="K82" s="28" t="s">
        <v>503</v>
      </c>
      <c r="L82" s="18"/>
      <c r="M82" s="30">
        <v>44921</v>
      </c>
      <c r="N82" s="17"/>
      <c r="O82" s="18"/>
      <c r="P82" s="30">
        <v>44945</v>
      </c>
      <c r="Q82" s="23">
        <v>44945</v>
      </c>
    </row>
    <row r="83" spans="2:17" s="8" customFormat="1" ht="19.7" customHeight="1">
      <c r="B83" s="17">
        <v>16</v>
      </c>
      <c r="C83" s="154" t="s">
        <v>167</v>
      </c>
      <c r="D83" s="154" t="s">
        <v>167</v>
      </c>
      <c r="E83" s="50" t="s">
        <v>579</v>
      </c>
      <c r="F83" s="18">
        <v>1</v>
      </c>
      <c r="G83" s="51">
        <v>2160</v>
      </c>
      <c r="H83" s="51">
        <f t="shared" si="0"/>
        <v>2160</v>
      </c>
      <c r="I83" s="22"/>
      <c r="J83" s="26" t="s">
        <v>580</v>
      </c>
      <c r="K83" s="28" t="s">
        <v>503</v>
      </c>
      <c r="L83" s="18"/>
      <c r="M83" s="30">
        <v>44921</v>
      </c>
      <c r="N83" s="17"/>
      <c r="O83" s="18"/>
      <c r="P83" s="30">
        <v>44945</v>
      </c>
      <c r="Q83" s="23">
        <v>44945</v>
      </c>
    </row>
    <row r="84" spans="2:17" s="8" customFormat="1" ht="19.7" customHeight="1">
      <c r="B84" s="17">
        <v>16</v>
      </c>
      <c r="C84" s="154" t="s">
        <v>167</v>
      </c>
      <c r="D84" s="154" t="s">
        <v>167</v>
      </c>
      <c r="E84" s="50" t="s">
        <v>581</v>
      </c>
      <c r="F84" s="18">
        <v>1</v>
      </c>
      <c r="G84" s="51">
        <v>1610</v>
      </c>
      <c r="H84" s="51">
        <f t="shared" si="0"/>
        <v>1610</v>
      </c>
      <c r="I84" s="22"/>
      <c r="J84" s="26" t="s">
        <v>582</v>
      </c>
      <c r="K84" s="28" t="s">
        <v>503</v>
      </c>
      <c r="L84" s="18"/>
      <c r="M84" s="30">
        <v>44921</v>
      </c>
      <c r="N84" s="17"/>
      <c r="O84" s="18"/>
      <c r="P84" s="30">
        <v>44945</v>
      </c>
      <c r="Q84" s="23">
        <v>44945</v>
      </c>
    </row>
    <row r="85" spans="2:17" s="8" customFormat="1" ht="19.7" customHeight="1">
      <c r="B85" s="17"/>
      <c r="C85" s="17"/>
      <c r="D85" s="17"/>
      <c r="E85" s="50"/>
      <c r="F85" s="18"/>
      <c r="G85" s="51">
        <v>0</v>
      </c>
      <c r="H85" s="51">
        <f t="shared" si="0"/>
        <v>0</v>
      </c>
      <c r="I85" s="22"/>
      <c r="J85" s="26"/>
      <c r="K85" s="18"/>
      <c r="L85" s="18"/>
      <c r="M85" s="30"/>
      <c r="N85" s="17"/>
      <c r="O85" s="18"/>
      <c r="P85" s="30"/>
      <c r="Q85" s="23"/>
    </row>
    <row r="86" spans="2:17" s="8" customFormat="1" ht="19.7" customHeight="1">
      <c r="B86" s="17"/>
      <c r="C86" s="17"/>
      <c r="D86" s="17"/>
      <c r="E86" s="50"/>
      <c r="F86" s="18"/>
      <c r="G86" s="51">
        <v>0</v>
      </c>
      <c r="H86" s="51">
        <f t="shared" si="0"/>
        <v>0</v>
      </c>
      <c r="I86" s="22"/>
      <c r="J86" s="26"/>
      <c r="K86" s="18"/>
      <c r="L86" s="18"/>
      <c r="M86" s="30"/>
      <c r="N86" s="17"/>
      <c r="O86" s="18"/>
      <c r="P86" s="30"/>
      <c r="Q86" s="23"/>
    </row>
    <row r="87" spans="2:17" s="8" customFormat="1" ht="19.7" customHeight="1">
      <c r="B87" s="17"/>
      <c r="C87" s="17"/>
      <c r="D87" s="17"/>
      <c r="E87" s="50"/>
      <c r="F87" s="18"/>
      <c r="G87" s="51">
        <v>0</v>
      </c>
      <c r="H87" s="51">
        <f t="shared" si="0"/>
        <v>0</v>
      </c>
      <c r="I87" s="22"/>
      <c r="J87" s="26"/>
      <c r="K87" s="18"/>
      <c r="L87" s="18"/>
      <c r="M87" s="30"/>
      <c r="N87" s="17"/>
      <c r="O87" s="18"/>
      <c r="P87" s="30"/>
      <c r="Q87" s="23"/>
    </row>
    <row r="88" spans="2:17" s="8" customFormat="1" ht="19.7" customHeight="1">
      <c r="B88" s="17"/>
      <c r="C88" s="17"/>
      <c r="D88" s="17"/>
      <c r="E88" s="50"/>
      <c r="F88" s="18"/>
      <c r="G88" s="51">
        <v>0</v>
      </c>
      <c r="H88" s="51">
        <f t="shared" ref="H88:H93" si="1">F88*G88</f>
        <v>0</v>
      </c>
      <c r="I88" s="22"/>
      <c r="J88" s="26"/>
      <c r="K88" s="18"/>
      <c r="L88" s="18"/>
      <c r="M88" s="30"/>
      <c r="N88" s="17"/>
      <c r="O88" s="18"/>
      <c r="P88" s="30"/>
      <c r="Q88" s="23"/>
    </row>
    <row r="89" spans="2:17" s="8" customFormat="1" ht="19.7" customHeight="1">
      <c r="B89" s="17"/>
      <c r="C89" s="17"/>
      <c r="D89" s="17"/>
      <c r="E89" s="50"/>
      <c r="F89" s="18"/>
      <c r="G89" s="51">
        <v>0</v>
      </c>
      <c r="H89" s="51">
        <f t="shared" si="1"/>
        <v>0</v>
      </c>
      <c r="I89" s="22"/>
      <c r="J89" s="26"/>
      <c r="K89" s="18"/>
      <c r="L89" s="18"/>
      <c r="M89" s="30"/>
      <c r="N89" s="17"/>
      <c r="O89" s="18"/>
      <c r="P89" s="30"/>
      <c r="Q89" s="23"/>
    </row>
    <row r="90" spans="2:17" s="8" customFormat="1" ht="19.7" customHeight="1">
      <c r="B90" s="17"/>
      <c r="C90" s="17"/>
      <c r="D90" s="17"/>
      <c r="E90" s="50"/>
      <c r="F90" s="18"/>
      <c r="G90" s="51">
        <v>0</v>
      </c>
      <c r="H90" s="51">
        <f t="shared" si="1"/>
        <v>0</v>
      </c>
      <c r="I90" s="22"/>
      <c r="J90" s="26"/>
      <c r="K90" s="18"/>
      <c r="L90" s="18"/>
      <c r="M90" s="30"/>
      <c r="N90" s="17"/>
      <c r="O90" s="18"/>
      <c r="P90" s="30"/>
      <c r="Q90" s="23"/>
    </row>
    <row r="91" spans="2:17" s="8" customFormat="1" ht="19.7" customHeight="1">
      <c r="B91" s="17"/>
      <c r="C91" s="17"/>
      <c r="D91" s="17"/>
      <c r="E91" s="50"/>
      <c r="F91" s="18"/>
      <c r="G91" s="51">
        <v>0</v>
      </c>
      <c r="H91" s="51">
        <f t="shared" si="1"/>
        <v>0</v>
      </c>
      <c r="I91" s="22"/>
      <c r="J91" s="26"/>
      <c r="K91" s="18"/>
      <c r="L91" s="18"/>
      <c r="M91" s="30"/>
      <c r="N91" s="17"/>
      <c r="O91" s="18"/>
      <c r="P91" s="30"/>
      <c r="Q91" s="23"/>
    </row>
    <row r="92" spans="2:17" s="8" customFormat="1" ht="19.7" customHeight="1">
      <c r="B92" s="17"/>
      <c r="C92" s="17"/>
      <c r="D92" s="17"/>
      <c r="E92" s="50"/>
      <c r="F92" s="18"/>
      <c r="G92" s="51">
        <v>0</v>
      </c>
      <c r="H92" s="51">
        <f t="shared" si="1"/>
        <v>0</v>
      </c>
      <c r="I92" s="22"/>
      <c r="J92" s="26"/>
      <c r="K92" s="18"/>
      <c r="L92" s="18"/>
      <c r="M92" s="30"/>
      <c r="N92" s="17"/>
      <c r="O92" s="18"/>
      <c r="P92" s="30"/>
      <c r="Q92" s="23"/>
    </row>
    <row r="93" spans="2:17" s="8" customFormat="1" ht="19.7" customHeight="1">
      <c r="B93" s="17"/>
      <c r="C93" s="17"/>
      <c r="D93" s="17"/>
      <c r="E93" s="50"/>
      <c r="F93" s="18"/>
      <c r="G93" s="51">
        <v>0</v>
      </c>
      <c r="H93" s="51">
        <f t="shared" si="1"/>
        <v>0</v>
      </c>
      <c r="I93" s="22"/>
      <c r="J93" s="26"/>
      <c r="K93" s="18"/>
      <c r="L93" s="18"/>
      <c r="M93" s="30"/>
      <c r="N93" s="17"/>
      <c r="O93" s="18"/>
      <c r="P93" s="30"/>
      <c r="Q93" s="23"/>
    </row>
    <row r="94" spans="2:17">
      <c r="G94" s="10"/>
      <c r="H94" s="10"/>
    </row>
  </sheetData>
  <autoFilter ref="B8:O93" xr:uid="{6482B04F-1D12-4F09-B114-F80AA983260C}"/>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3FE15-82B0-4AFD-8244-730D4D0893BC}">
  <dimension ref="A2:T23"/>
  <sheetViews>
    <sheetView zoomScale="78" zoomScaleNormal="78" workbookViewId="0">
      <pane xSplit="13" ySplit="9" topLeftCell="O10" activePane="bottomRight" state="frozen"/>
      <selection pane="topRight" activeCell="K1" sqref="K1"/>
      <selection pane="bottomLeft" activeCell="A9" sqref="A9"/>
      <selection pane="bottomRight" activeCell="S13" sqref="S13"/>
    </sheetView>
  </sheetViews>
  <sheetFormatPr defaultRowHeight="18.75"/>
  <cols>
    <col min="1" max="1" width="7" style="9" customWidth="1"/>
    <col min="2" max="2" width="4.875" style="9" customWidth="1"/>
    <col min="3" max="3" width="7.25" style="9" customWidth="1"/>
    <col min="4" max="4" width="20.5" style="9" customWidth="1"/>
    <col min="5" max="5" width="18.125" style="8" customWidth="1"/>
    <col min="6" max="6" width="14.375" style="9" bestFit="1" customWidth="1"/>
    <col min="7" max="7" width="13.125" style="9" bestFit="1" customWidth="1"/>
    <col min="8" max="8" width="47" style="9" customWidth="1"/>
    <col min="9" max="9" width="6.125" style="8" customWidth="1"/>
    <col min="10" max="11" width="9.875" style="9" bestFit="1" customWidth="1"/>
    <col min="12" max="12" width="5.875" style="10" customWidth="1"/>
    <col min="13" max="13" width="49" style="9" customWidth="1"/>
    <col min="14" max="14" width="28.375" style="9" customWidth="1"/>
    <col min="15" max="15" width="20.125" style="8" customWidth="1"/>
    <col min="16" max="16" width="15.375" style="48" customWidth="1"/>
    <col min="17" max="17" width="6.375" style="9" customWidth="1"/>
    <col min="18" max="18" width="20.25" style="10" customWidth="1"/>
    <col min="19" max="19" width="17.875" style="49" customWidth="1"/>
    <col min="20" max="20" width="15.625" style="11" customWidth="1"/>
    <col min="21" max="256" width="9" style="9"/>
    <col min="257" max="257" width="7" style="9" customWidth="1"/>
    <col min="258" max="258" width="4.875" style="9" customWidth="1"/>
    <col min="259" max="259" width="7.25" style="9" customWidth="1"/>
    <col min="260" max="260" width="20.5" style="9" customWidth="1"/>
    <col min="261" max="261" width="18.125" style="9" customWidth="1"/>
    <col min="262" max="262" width="14.375" style="9" bestFit="1" customWidth="1"/>
    <col min="263" max="263" width="13.125" style="9" bestFit="1" customWidth="1"/>
    <col min="264" max="264" width="47" style="9" customWidth="1"/>
    <col min="265" max="265" width="6.125" style="9" customWidth="1"/>
    <col min="266" max="267" width="9.875" style="9" bestFit="1" customWidth="1"/>
    <col min="268" max="268" width="5.875" style="9" customWidth="1"/>
    <col min="269" max="269" width="49" style="9" customWidth="1"/>
    <col min="270" max="270" width="28.375" style="9" customWidth="1"/>
    <col min="271" max="271" width="20.125" style="9" customWidth="1"/>
    <col min="272" max="272" width="15.375" style="9" customWidth="1"/>
    <col min="273" max="273" width="6.375" style="9" customWidth="1"/>
    <col min="274" max="274" width="20.25" style="9" customWidth="1"/>
    <col min="275" max="275" width="17.875" style="9" customWidth="1"/>
    <col min="276" max="276" width="15.625" style="9" customWidth="1"/>
    <col min="277" max="512" width="9" style="9"/>
    <col min="513" max="513" width="7" style="9" customWidth="1"/>
    <col min="514" max="514" width="4.875" style="9" customWidth="1"/>
    <col min="515" max="515" width="7.25" style="9" customWidth="1"/>
    <col min="516" max="516" width="20.5" style="9" customWidth="1"/>
    <col min="517" max="517" width="18.125" style="9" customWidth="1"/>
    <col min="518" max="518" width="14.375" style="9" bestFit="1" customWidth="1"/>
    <col min="519" max="519" width="13.125" style="9" bestFit="1" customWidth="1"/>
    <col min="520" max="520" width="47" style="9" customWidth="1"/>
    <col min="521" max="521" width="6.125" style="9" customWidth="1"/>
    <col min="522" max="523" width="9.875" style="9" bestFit="1" customWidth="1"/>
    <col min="524" max="524" width="5.875" style="9" customWidth="1"/>
    <col min="525" max="525" width="49" style="9" customWidth="1"/>
    <col min="526" max="526" width="28.375" style="9" customWidth="1"/>
    <col min="527" max="527" width="20.125" style="9" customWidth="1"/>
    <col min="528" max="528" width="15.375" style="9" customWidth="1"/>
    <col min="529" max="529" width="6.375" style="9" customWidth="1"/>
    <col min="530" max="530" width="20.25" style="9" customWidth="1"/>
    <col min="531" max="531" width="17.875" style="9" customWidth="1"/>
    <col min="532" max="532" width="15.625" style="9" customWidth="1"/>
    <col min="533" max="768" width="9" style="9"/>
    <col min="769" max="769" width="7" style="9" customWidth="1"/>
    <col min="770" max="770" width="4.875" style="9" customWidth="1"/>
    <col min="771" max="771" width="7.25" style="9" customWidth="1"/>
    <col min="772" max="772" width="20.5" style="9" customWidth="1"/>
    <col min="773" max="773" width="18.125" style="9" customWidth="1"/>
    <col min="774" max="774" width="14.375" style="9" bestFit="1" customWidth="1"/>
    <col min="775" max="775" width="13.125" style="9" bestFit="1" customWidth="1"/>
    <col min="776" max="776" width="47" style="9" customWidth="1"/>
    <col min="777" max="777" width="6.125" style="9" customWidth="1"/>
    <col min="778" max="779" width="9.875" style="9" bestFit="1" customWidth="1"/>
    <col min="780" max="780" width="5.875" style="9" customWidth="1"/>
    <col min="781" max="781" width="49" style="9" customWidth="1"/>
    <col min="782" max="782" width="28.375" style="9" customWidth="1"/>
    <col min="783" max="783" width="20.125" style="9" customWidth="1"/>
    <col min="784" max="784" width="15.375" style="9" customWidth="1"/>
    <col min="785" max="785" width="6.375" style="9" customWidth="1"/>
    <col min="786" max="786" width="20.25" style="9" customWidth="1"/>
    <col min="787" max="787" width="17.875" style="9" customWidth="1"/>
    <col min="788" max="788" width="15.625" style="9" customWidth="1"/>
    <col min="789" max="1024" width="9" style="9"/>
    <col min="1025" max="1025" width="7" style="9" customWidth="1"/>
    <col min="1026" max="1026" width="4.875" style="9" customWidth="1"/>
    <col min="1027" max="1027" width="7.25" style="9" customWidth="1"/>
    <col min="1028" max="1028" width="20.5" style="9" customWidth="1"/>
    <col min="1029" max="1029" width="18.125" style="9" customWidth="1"/>
    <col min="1030" max="1030" width="14.375" style="9" bestFit="1" customWidth="1"/>
    <col min="1031" max="1031" width="13.125" style="9" bestFit="1" customWidth="1"/>
    <col min="1032" max="1032" width="47" style="9" customWidth="1"/>
    <col min="1033" max="1033" width="6.125" style="9" customWidth="1"/>
    <col min="1034" max="1035" width="9.875" style="9" bestFit="1" customWidth="1"/>
    <col min="1036" max="1036" width="5.875" style="9" customWidth="1"/>
    <col min="1037" max="1037" width="49" style="9" customWidth="1"/>
    <col min="1038" max="1038" width="28.375" style="9" customWidth="1"/>
    <col min="1039" max="1039" width="20.125" style="9" customWidth="1"/>
    <col min="1040" max="1040" width="15.375" style="9" customWidth="1"/>
    <col min="1041" max="1041" width="6.375" style="9" customWidth="1"/>
    <col min="1042" max="1042" width="20.25" style="9" customWidth="1"/>
    <col min="1043" max="1043" width="17.875" style="9" customWidth="1"/>
    <col min="1044" max="1044" width="15.625" style="9" customWidth="1"/>
    <col min="1045" max="1280" width="9" style="9"/>
    <col min="1281" max="1281" width="7" style="9" customWidth="1"/>
    <col min="1282" max="1282" width="4.875" style="9" customWidth="1"/>
    <col min="1283" max="1283" width="7.25" style="9" customWidth="1"/>
    <col min="1284" max="1284" width="20.5" style="9" customWidth="1"/>
    <col min="1285" max="1285" width="18.125" style="9" customWidth="1"/>
    <col min="1286" max="1286" width="14.375" style="9" bestFit="1" customWidth="1"/>
    <col min="1287" max="1287" width="13.125" style="9" bestFit="1" customWidth="1"/>
    <col min="1288" max="1288" width="47" style="9" customWidth="1"/>
    <col min="1289" max="1289" width="6.125" style="9" customWidth="1"/>
    <col min="1290" max="1291" width="9.875" style="9" bestFit="1" customWidth="1"/>
    <col min="1292" max="1292" width="5.875" style="9" customWidth="1"/>
    <col min="1293" max="1293" width="49" style="9" customWidth="1"/>
    <col min="1294" max="1294" width="28.375" style="9" customWidth="1"/>
    <col min="1295" max="1295" width="20.125" style="9" customWidth="1"/>
    <col min="1296" max="1296" width="15.375" style="9" customWidth="1"/>
    <col min="1297" max="1297" width="6.375" style="9" customWidth="1"/>
    <col min="1298" max="1298" width="20.25" style="9" customWidth="1"/>
    <col min="1299" max="1299" width="17.875" style="9" customWidth="1"/>
    <col min="1300" max="1300" width="15.625" style="9" customWidth="1"/>
    <col min="1301" max="1536" width="9" style="9"/>
    <col min="1537" max="1537" width="7" style="9" customWidth="1"/>
    <col min="1538" max="1538" width="4.875" style="9" customWidth="1"/>
    <col min="1539" max="1539" width="7.25" style="9" customWidth="1"/>
    <col min="1540" max="1540" width="20.5" style="9" customWidth="1"/>
    <col min="1541" max="1541" width="18.125" style="9" customWidth="1"/>
    <col min="1542" max="1542" width="14.375" style="9" bestFit="1" customWidth="1"/>
    <col min="1543" max="1543" width="13.125" style="9" bestFit="1" customWidth="1"/>
    <col min="1544" max="1544" width="47" style="9" customWidth="1"/>
    <col min="1545" max="1545" width="6.125" style="9" customWidth="1"/>
    <col min="1546" max="1547" width="9.875" style="9" bestFit="1" customWidth="1"/>
    <col min="1548" max="1548" width="5.875" style="9" customWidth="1"/>
    <col min="1549" max="1549" width="49" style="9" customWidth="1"/>
    <col min="1550" max="1550" width="28.375" style="9" customWidth="1"/>
    <col min="1551" max="1551" width="20.125" style="9" customWidth="1"/>
    <col min="1552" max="1552" width="15.375" style="9" customWidth="1"/>
    <col min="1553" max="1553" width="6.375" style="9" customWidth="1"/>
    <col min="1554" max="1554" width="20.25" style="9" customWidth="1"/>
    <col min="1555" max="1555" width="17.875" style="9" customWidth="1"/>
    <col min="1556" max="1556" width="15.625" style="9" customWidth="1"/>
    <col min="1557" max="1792" width="9" style="9"/>
    <col min="1793" max="1793" width="7" style="9" customWidth="1"/>
    <col min="1794" max="1794" width="4.875" style="9" customWidth="1"/>
    <col min="1795" max="1795" width="7.25" style="9" customWidth="1"/>
    <col min="1796" max="1796" width="20.5" style="9" customWidth="1"/>
    <col min="1797" max="1797" width="18.125" style="9" customWidth="1"/>
    <col min="1798" max="1798" width="14.375" style="9" bestFit="1" customWidth="1"/>
    <col min="1799" max="1799" width="13.125" style="9" bestFit="1" customWidth="1"/>
    <col min="1800" max="1800" width="47" style="9" customWidth="1"/>
    <col min="1801" max="1801" width="6.125" style="9" customWidth="1"/>
    <col min="1802" max="1803" width="9.875" style="9" bestFit="1" customWidth="1"/>
    <col min="1804" max="1804" width="5.875" style="9" customWidth="1"/>
    <col min="1805" max="1805" width="49" style="9" customWidth="1"/>
    <col min="1806" max="1806" width="28.375" style="9" customWidth="1"/>
    <col min="1807" max="1807" width="20.125" style="9" customWidth="1"/>
    <col min="1808" max="1808" width="15.375" style="9" customWidth="1"/>
    <col min="1809" max="1809" width="6.375" style="9" customWidth="1"/>
    <col min="1810" max="1810" width="20.25" style="9" customWidth="1"/>
    <col min="1811" max="1811" width="17.875" style="9" customWidth="1"/>
    <col min="1812" max="1812" width="15.625" style="9" customWidth="1"/>
    <col min="1813" max="2048" width="9" style="9"/>
    <col min="2049" max="2049" width="7" style="9" customWidth="1"/>
    <col min="2050" max="2050" width="4.875" style="9" customWidth="1"/>
    <col min="2051" max="2051" width="7.25" style="9" customWidth="1"/>
    <col min="2052" max="2052" width="20.5" style="9" customWidth="1"/>
    <col min="2053" max="2053" width="18.125" style="9" customWidth="1"/>
    <col min="2054" max="2054" width="14.375" style="9" bestFit="1" customWidth="1"/>
    <col min="2055" max="2055" width="13.125" style="9" bestFit="1" customWidth="1"/>
    <col min="2056" max="2056" width="47" style="9" customWidth="1"/>
    <col min="2057" max="2057" width="6.125" style="9" customWidth="1"/>
    <col min="2058" max="2059" width="9.875" style="9" bestFit="1" customWidth="1"/>
    <col min="2060" max="2060" width="5.875" style="9" customWidth="1"/>
    <col min="2061" max="2061" width="49" style="9" customWidth="1"/>
    <col min="2062" max="2062" width="28.375" style="9" customWidth="1"/>
    <col min="2063" max="2063" width="20.125" style="9" customWidth="1"/>
    <col min="2064" max="2064" width="15.375" style="9" customWidth="1"/>
    <col min="2065" max="2065" width="6.375" style="9" customWidth="1"/>
    <col min="2066" max="2066" width="20.25" style="9" customWidth="1"/>
    <col min="2067" max="2067" width="17.875" style="9" customWidth="1"/>
    <col min="2068" max="2068" width="15.625" style="9" customWidth="1"/>
    <col min="2069" max="2304" width="9" style="9"/>
    <col min="2305" max="2305" width="7" style="9" customWidth="1"/>
    <col min="2306" max="2306" width="4.875" style="9" customWidth="1"/>
    <col min="2307" max="2307" width="7.25" style="9" customWidth="1"/>
    <col min="2308" max="2308" width="20.5" style="9" customWidth="1"/>
    <col min="2309" max="2309" width="18.125" style="9" customWidth="1"/>
    <col min="2310" max="2310" width="14.375" style="9" bestFit="1" customWidth="1"/>
    <col min="2311" max="2311" width="13.125" style="9" bestFit="1" customWidth="1"/>
    <col min="2312" max="2312" width="47" style="9" customWidth="1"/>
    <col min="2313" max="2313" width="6.125" style="9" customWidth="1"/>
    <col min="2314" max="2315" width="9.875" style="9" bestFit="1" customWidth="1"/>
    <col min="2316" max="2316" width="5.875" style="9" customWidth="1"/>
    <col min="2317" max="2317" width="49" style="9" customWidth="1"/>
    <col min="2318" max="2318" width="28.375" style="9" customWidth="1"/>
    <col min="2319" max="2319" width="20.125" style="9" customWidth="1"/>
    <col min="2320" max="2320" width="15.375" style="9" customWidth="1"/>
    <col min="2321" max="2321" width="6.375" style="9" customWidth="1"/>
    <col min="2322" max="2322" width="20.25" style="9" customWidth="1"/>
    <col min="2323" max="2323" width="17.875" style="9" customWidth="1"/>
    <col min="2324" max="2324" width="15.625" style="9" customWidth="1"/>
    <col min="2325" max="2560" width="9" style="9"/>
    <col min="2561" max="2561" width="7" style="9" customWidth="1"/>
    <col min="2562" max="2562" width="4.875" style="9" customWidth="1"/>
    <col min="2563" max="2563" width="7.25" style="9" customWidth="1"/>
    <col min="2564" max="2564" width="20.5" style="9" customWidth="1"/>
    <col min="2565" max="2565" width="18.125" style="9" customWidth="1"/>
    <col min="2566" max="2566" width="14.375" style="9" bestFit="1" customWidth="1"/>
    <col min="2567" max="2567" width="13.125" style="9" bestFit="1" customWidth="1"/>
    <col min="2568" max="2568" width="47" style="9" customWidth="1"/>
    <col min="2569" max="2569" width="6.125" style="9" customWidth="1"/>
    <col min="2570" max="2571" width="9.875" style="9" bestFit="1" customWidth="1"/>
    <col min="2572" max="2572" width="5.875" style="9" customWidth="1"/>
    <col min="2573" max="2573" width="49" style="9" customWidth="1"/>
    <col min="2574" max="2574" width="28.375" style="9" customWidth="1"/>
    <col min="2575" max="2575" width="20.125" style="9" customWidth="1"/>
    <col min="2576" max="2576" width="15.375" style="9" customWidth="1"/>
    <col min="2577" max="2577" width="6.375" style="9" customWidth="1"/>
    <col min="2578" max="2578" width="20.25" style="9" customWidth="1"/>
    <col min="2579" max="2579" width="17.875" style="9" customWidth="1"/>
    <col min="2580" max="2580" width="15.625" style="9" customWidth="1"/>
    <col min="2581" max="2816" width="9" style="9"/>
    <col min="2817" max="2817" width="7" style="9" customWidth="1"/>
    <col min="2818" max="2818" width="4.875" style="9" customWidth="1"/>
    <col min="2819" max="2819" width="7.25" style="9" customWidth="1"/>
    <col min="2820" max="2820" width="20.5" style="9" customWidth="1"/>
    <col min="2821" max="2821" width="18.125" style="9" customWidth="1"/>
    <col min="2822" max="2822" width="14.375" style="9" bestFit="1" customWidth="1"/>
    <col min="2823" max="2823" width="13.125" style="9" bestFit="1" customWidth="1"/>
    <col min="2824" max="2824" width="47" style="9" customWidth="1"/>
    <col min="2825" max="2825" width="6.125" style="9" customWidth="1"/>
    <col min="2826" max="2827" width="9.875" style="9" bestFit="1" customWidth="1"/>
    <col min="2828" max="2828" width="5.875" style="9" customWidth="1"/>
    <col min="2829" max="2829" width="49" style="9" customWidth="1"/>
    <col min="2830" max="2830" width="28.375" style="9" customWidth="1"/>
    <col min="2831" max="2831" width="20.125" style="9" customWidth="1"/>
    <col min="2832" max="2832" width="15.375" style="9" customWidth="1"/>
    <col min="2833" max="2833" width="6.375" style="9" customWidth="1"/>
    <col min="2834" max="2834" width="20.25" style="9" customWidth="1"/>
    <col min="2835" max="2835" width="17.875" style="9" customWidth="1"/>
    <col min="2836" max="2836" width="15.625" style="9" customWidth="1"/>
    <col min="2837" max="3072" width="9" style="9"/>
    <col min="3073" max="3073" width="7" style="9" customWidth="1"/>
    <col min="3074" max="3074" width="4.875" style="9" customWidth="1"/>
    <col min="3075" max="3075" width="7.25" style="9" customWidth="1"/>
    <col min="3076" max="3076" width="20.5" style="9" customWidth="1"/>
    <col min="3077" max="3077" width="18.125" style="9" customWidth="1"/>
    <col min="3078" max="3078" width="14.375" style="9" bestFit="1" customWidth="1"/>
    <col min="3079" max="3079" width="13.125" style="9" bestFit="1" customWidth="1"/>
    <col min="3080" max="3080" width="47" style="9" customWidth="1"/>
    <col min="3081" max="3081" width="6.125" style="9" customWidth="1"/>
    <col min="3082" max="3083" width="9.875" style="9" bestFit="1" customWidth="1"/>
    <col min="3084" max="3084" width="5.875" style="9" customWidth="1"/>
    <col min="3085" max="3085" width="49" style="9" customWidth="1"/>
    <col min="3086" max="3086" width="28.375" style="9" customWidth="1"/>
    <col min="3087" max="3087" width="20.125" style="9" customWidth="1"/>
    <col min="3088" max="3088" width="15.375" style="9" customWidth="1"/>
    <col min="3089" max="3089" width="6.375" style="9" customWidth="1"/>
    <col min="3090" max="3090" width="20.25" style="9" customWidth="1"/>
    <col min="3091" max="3091" width="17.875" style="9" customWidth="1"/>
    <col min="3092" max="3092" width="15.625" style="9" customWidth="1"/>
    <col min="3093" max="3328" width="9" style="9"/>
    <col min="3329" max="3329" width="7" style="9" customWidth="1"/>
    <col min="3330" max="3330" width="4.875" style="9" customWidth="1"/>
    <col min="3331" max="3331" width="7.25" style="9" customWidth="1"/>
    <col min="3332" max="3332" width="20.5" style="9" customWidth="1"/>
    <col min="3333" max="3333" width="18.125" style="9" customWidth="1"/>
    <col min="3334" max="3334" width="14.375" style="9" bestFit="1" customWidth="1"/>
    <col min="3335" max="3335" width="13.125" style="9" bestFit="1" customWidth="1"/>
    <col min="3336" max="3336" width="47" style="9" customWidth="1"/>
    <col min="3337" max="3337" width="6.125" style="9" customWidth="1"/>
    <col min="3338" max="3339" width="9.875" style="9" bestFit="1" customWidth="1"/>
    <col min="3340" max="3340" width="5.875" style="9" customWidth="1"/>
    <col min="3341" max="3341" width="49" style="9" customWidth="1"/>
    <col min="3342" max="3342" width="28.375" style="9" customWidth="1"/>
    <col min="3343" max="3343" width="20.125" style="9" customWidth="1"/>
    <col min="3344" max="3344" width="15.375" style="9" customWidth="1"/>
    <col min="3345" max="3345" width="6.375" style="9" customWidth="1"/>
    <col min="3346" max="3346" width="20.25" style="9" customWidth="1"/>
    <col min="3347" max="3347" width="17.875" style="9" customWidth="1"/>
    <col min="3348" max="3348" width="15.625" style="9" customWidth="1"/>
    <col min="3349" max="3584" width="9" style="9"/>
    <col min="3585" max="3585" width="7" style="9" customWidth="1"/>
    <col min="3586" max="3586" width="4.875" style="9" customWidth="1"/>
    <col min="3587" max="3587" width="7.25" style="9" customWidth="1"/>
    <col min="3588" max="3588" width="20.5" style="9" customWidth="1"/>
    <col min="3589" max="3589" width="18.125" style="9" customWidth="1"/>
    <col min="3590" max="3590" width="14.375" style="9" bestFit="1" customWidth="1"/>
    <col min="3591" max="3591" width="13.125" style="9" bestFit="1" customWidth="1"/>
    <col min="3592" max="3592" width="47" style="9" customWidth="1"/>
    <col min="3593" max="3593" width="6.125" style="9" customWidth="1"/>
    <col min="3594" max="3595" width="9.875" style="9" bestFit="1" customWidth="1"/>
    <col min="3596" max="3596" width="5.875" style="9" customWidth="1"/>
    <col min="3597" max="3597" width="49" style="9" customWidth="1"/>
    <col min="3598" max="3598" width="28.375" style="9" customWidth="1"/>
    <col min="3599" max="3599" width="20.125" style="9" customWidth="1"/>
    <col min="3600" max="3600" width="15.375" style="9" customWidth="1"/>
    <col min="3601" max="3601" width="6.375" style="9" customWidth="1"/>
    <col min="3602" max="3602" width="20.25" style="9" customWidth="1"/>
    <col min="3603" max="3603" width="17.875" style="9" customWidth="1"/>
    <col min="3604" max="3604" width="15.625" style="9" customWidth="1"/>
    <col min="3605" max="3840" width="9" style="9"/>
    <col min="3841" max="3841" width="7" style="9" customWidth="1"/>
    <col min="3842" max="3842" width="4.875" style="9" customWidth="1"/>
    <col min="3843" max="3843" width="7.25" style="9" customWidth="1"/>
    <col min="3844" max="3844" width="20.5" style="9" customWidth="1"/>
    <col min="3845" max="3845" width="18.125" style="9" customWidth="1"/>
    <col min="3846" max="3846" width="14.375" style="9" bestFit="1" customWidth="1"/>
    <col min="3847" max="3847" width="13.125" style="9" bestFit="1" customWidth="1"/>
    <col min="3848" max="3848" width="47" style="9" customWidth="1"/>
    <col min="3849" max="3849" width="6.125" style="9" customWidth="1"/>
    <col min="3850" max="3851" width="9.875" style="9" bestFit="1" customWidth="1"/>
    <col min="3852" max="3852" width="5.875" style="9" customWidth="1"/>
    <col min="3853" max="3853" width="49" style="9" customWidth="1"/>
    <col min="3854" max="3854" width="28.375" style="9" customWidth="1"/>
    <col min="3855" max="3855" width="20.125" style="9" customWidth="1"/>
    <col min="3856" max="3856" width="15.375" style="9" customWidth="1"/>
    <col min="3857" max="3857" width="6.375" style="9" customWidth="1"/>
    <col min="3858" max="3858" width="20.25" style="9" customWidth="1"/>
    <col min="3859" max="3859" width="17.875" style="9" customWidth="1"/>
    <col min="3860" max="3860" width="15.625" style="9" customWidth="1"/>
    <col min="3861" max="4096" width="9" style="9"/>
    <col min="4097" max="4097" width="7" style="9" customWidth="1"/>
    <col min="4098" max="4098" width="4.875" style="9" customWidth="1"/>
    <col min="4099" max="4099" width="7.25" style="9" customWidth="1"/>
    <col min="4100" max="4100" width="20.5" style="9" customWidth="1"/>
    <col min="4101" max="4101" width="18.125" style="9" customWidth="1"/>
    <col min="4102" max="4102" width="14.375" style="9" bestFit="1" customWidth="1"/>
    <col min="4103" max="4103" width="13.125" style="9" bestFit="1" customWidth="1"/>
    <col min="4104" max="4104" width="47" style="9" customWidth="1"/>
    <col min="4105" max="4105" width="6.125" style="9" customWidth="1"/>
    <col min="4106" max="4107" width="9.875" style="9" bestFit="1" customWidth="1"/>
    <col min="4108" max="4108" width="5.875" style="9" customWidth="1"/>
    <col min="4109" max="4109" width="49" style="9" customWidth="1"/>
    <col min="4110" max="4110" width="28.375" style="9" customWidth="1"/>
    <col min="4111" max="4111" width="20.125" style="9" customWidth="1"/>
    <col min="4112" max="4112" width="15.375" style="9" customWidth="1"/>
    <col min="4113" max="4113" width="6.375" style="9" customWidth="1"/>
    <col min="4114" max="4114" width="20.25" style="9" customWidth="1"/>
    <col min="4115" max="4115" width="17.875" style="9" customWidth="1"/>
    <col min="4116" max="4116" width="15.625" style="9" customWidth="1"/>
    <col min="4117" max="4352" width="9" style="9"/>
    <col min="4353" max="4353" width="7" style="9" customWidth="1"/>
    <col min="4354" max="4354" width="4.875" style="9" customWidth="1"/>
    <col min="4355" max="4355" width="7.25" style="9" customWidth="1"/>
    <col min="4356" max="4356" width="20.5" style="9" customWidth="1"/>
    <col min="4357" max="4357" width="18.125" style="9" customWidth="1"/>
    <col min="4358" max="4358" width="14.375" style="9" bestFit="1" customWidth="1"/>
    <col min="4359" max="4359" width="13.125" style="9" bestFit="1" customWidth="1"/>
    <col min="4360" max="4360" width="47" style="9" customWidth="1"/>
    <col min="4361" max="4361" width="6.125" style="9" customWidth="1"/>
    <col min="4362" max="4363" width="9.875" style="9" bestFit="1" customWidth="1"/>
    <col min="4364" max="4364" width="5.875" style="9" customWidth="1"/>
    <col min="4365" max="4365" width="49" style="9" customWidth="1"/>
    <col min="4366" max="4366" width="28.375" style="9" customWidth="1"/>
    <col min="4367" max="4367" width="20.125" style="9" customWidth="1"/>
    <col min="4368" max="4368" width="15.375" style="9" customWidth="1"/>
    <col min="4369" max="4369" width="6.375" style="9" customWidth="1"/>
    <col min="4370" max="4370" width="20.25" style="9" customWidth="1"/>
    <col min="4371" max="4371" width="17.875" style="9" customWidth="1"/>
    <col min="4372" max="4372" width="15.625" style="9" customWidth="1"/>
    <col min="4373" max="4608" width="9" style="9"/>
    <col min="4609" max="4609" width="7" style="9" customWidth="1"/>
    <col min="4610" max="4610" width="4.875" style="9" customWidth="1"/>
    <col min="4611" max="4611" width="7.25" style="9" customWidth="1"/>
    <col min="4612" max="4612" width="20.5" style="9" customWidth="1"/>
    <col min="4613" max="4613" width="18.125" style="9" customWidth="1"/>
    <col min="4614" max="4614" width="14.375" style="9" bestFit="1" customWidth="1"/>
    <col min="4615" max="4615" width="13.125" style="9" bestFit="1" customWidth="1"/>
    <col min="4616" max="4616" width="47" style="9" customWidth="1"/>
    <col min="4617" max="4617" width="6.125" style="9" customWidth="1"/>
    <col min="4618" max="4619" width="9.875" style="9" bestFit="1" customWidth="1"/>
    <col min="4620" max="4620" width="5.875" style="9" customWidth="1"/>
    <col min="4621" max="4621" width="49" style="9" customWidth="1"/>
    <col min="4622" max="4622" width="28.375" style="9" customWidth="1"/>
    <col min="4623" max="4623" width="20.125" style="9" customWidth="1"/>
    <col min="4624" max="4624" width="15.375" style="9" customWidth="1"/>
    <col min="4625" max="4625" width="6.375" style="9" customWidth="1"/>
    <col min="4626" max="4626" width="20.25" style="9" customWidth="1"/>
    <col min="4627" max="4627" width="17.875" style="9" customWidth="1"/>
    <col min="4628" max="4628" width="15.625" style="9" customWidth="1"/>
    <col min="4629" max="4864" width="9" style="9"/>
    <col min="4865" max="4865" width="7" style="9" customWidth="1"/>
    <col min="4866" max="4866" width="4.875" style="9" customWidth="1"/>
    <col min="4867" max="4867" width="7.25" style="9" customWidth="1"/>
    <col min="4868" max="4868" width="20.5" style="9" customWidth="1"/>
    <col min="4869" max="4869" width="18.125" style="9" customWidth="1"/>
    <col min="4870" max="4870" width="14.375" style="9" bestFit="1" customWidth="1"/>
    <col min="4871" max="4871" width="13.125" style="9" bestFit="1" customWidth="1"/>
    <col min="4872" max="4872" width="47" style="9" customWidth="1"/>
    <col min="4873" max="4873" width="6.125" style="9" customWidth="1"/>
    <col min="4874" max="4875" width="9.875" style="9" bestFit="1" customWidth="1"/>
    <col min="4876" max="4876" width="5.875" style="9" customWidth="1"/>
    <col min="4877" max="4877" width="49" style="9" customWidth="1"/>
    <col min="4878" max="4878" width="28.375" style="9" customWidth="1"/>
    <col min="4879" max="4879" width="20.125" style="9" customWidth="1"/>
    <col min="4880" max="4880" width="15.375" style="9" customWidth="1"/>
    <col min="4881" max="4881" width="6.375" style="9" customWidth="1"/>
    <col min="4882" max="4882" width="20.25" style="9" customWidth="1"/>
    <col min="4883" max="4883" width="17.875" style="9" customWidth="1"/>
    <col min="4884" max="4884" width="15.625" style="9" customWidth="1"/>
    <col min="4885" max="5120" width="9" style="9"/>
    <col min="5121" max="5121" width="7" style="9" customWidth="1"/>
    <col min="5122" max="5122" width="4.875" style="9" customWidth="1"/>
    <col min="5123" max="5123" width="7.25" style="9" customWidth="1"/>
    <col min="5124" max="5124" width="20.5" style="9" customWidth="1"/>
    <col min="5125" max="5125" width="18.125" style="9" customWidth="1"/>
    <col min="5126" max="5126" width="14.375" style="9" bestFit="1" customWidth="1"/>
    <col min="5127" max="5127" width="13.125" style="9" bestFit="1" customWidth="1"/>
    <col min="5128" max="5128" width="47" style="9" customWidth="1"/>
    <col min="5129" max="5129" width="6.125" style="9" customWidth="1"/>
    <col min="5130" max="5131" width="9.875" style="9" bestFit="1" customWidth="1"/>
    <col min="5132" max="5132" width="5.875" style="9" customWidth="1"/>
    <col min="5133" max="5133" width="49" style="9" customWidth="1"/>
    <col min="5134" max="5134" width="28.375" style="9" customWidth="1"/>
    <col min="5135" max="5135" width="20.125" style="9" customWidth="1"/>
    <col min="5136" max="5136" width="15.375" style="9" customWidth="1"/>
    <col min="5137" max="5137" width="6.375" style="9" customWidth="1"/>
    <col min="5138" max="5138" width="20.25" style="9" customWidth="1"/>
    <col min="5139" max="5139" width="17.875" style="9" customWidth="1"/>
    <col min="5140" max="5140" width="15.625" style="9" customWidth="1"/>
    <col min="5141" max="5376" width="9" style="9"/>
    <col min="5377" max="5377" width="7" style="9" customWidth="1"/>
    <col min="5378" max="5378" width="4.875" style="9" customWidth="1"/>
    <col min="5379" max="5379" width="7.25" style="9" customWidth="1"/>
    <col min="5380" max="5380" width="20.5" style="9" customWidth="1"/>
    <col min="5381" max="5381" width="18.125" style="9" customWidth="1"/>
    <col min="5382" max="5382" width="14.375" style="9" bestFit="1" customWidth="1"/>
    <col min="5383" max="5383" width="13.125" style="9" bestFit="1" customWidth="1"/>
    <col min="5384" max="5384" width="47" style="9" customWidth="1"/>
    <col min="5385" max="5385" width="6.125" style="9" customWidth="1"/>
    <col min="5386" max="5387" width="9.875" style="9" bestFit="1" customWidth="1"/>
    <col min="5388" max="5388" width="5.875" style="9" customWidth="1"/>
    <col min="5389" max="5389" width="49" style="9" customWidth="1"/>
    <col min="5390" max="5390" width="28.375" style="9" customWidth="1"/>
    <col min="5391" max="5391" width="20.125" style="9" customWidth="1"/>
    <col min="5392" max="5392" width="15.375" style="9" customWidth="1"/>
    <col min="5393" max="5393" width="6.375" style="9" customWidth="1"/>
    <col min="5394" max="5394" width="20.25" style="9" customWidth="1"/>
    <col min="5395" max="5395" width="17.875" style="9" customWidth="1"/>
    <col min="5396" max="5396" width="15.625" style="9" customWidth="1"/>
    <col min="5397" max="5632" width="9" style="9"/>
    <col min="5633" max="5633" width="7" style="9" customWidth="1"/>
    <col min="5634" max="5634" width="4.875" style="9" customWidth="1"/>
    <col min="5635" max="5635" width="7.25" style="9" customWidth="1"/>
    <col min="5636" max="5636" width="20.5" style="9" customWidth="1"/>
    <col min="5637" max="5637" width="18.125" style="9" customWidth="1"/>
    <col min="5638" max="5638" width="14.375" style="9" bestFit="1" customWidth="1"/>
    <col min="5639" max="5639" width="13.125" style="9" bestFit="1" customWidth="1"/>
    <col min="5640" max="5640" width="47" style="9" customWidth="1"/>
    <col min="5641" max="5641" width="6.125" style="9" customWidth="1"/>
    <col min="5642" max="5643" width="9.875" style="9" bestFit="1" customWidth="1"/>
    <col min="5644" max="5644" width="5.875" style="9" customWidth="1"/>
    <col min="5645" max="5645" width="49" style="9" customWidth="1"/>
    <col min="5646" max="5646" width="28.375" style="9" customWidth="1"/>
    <col min="5647" max="5647" width="20.125" style="9" customWidth="1"/>
    <col min="5648" max="5648" width="15.375" style="9" customWidth="1"/>
    <col min="5649" max="5649" width="6.375" style="9" customWidth="1"/>
    <col min="5650" max="5650" width="20.25" style="9" customWidth="1"/>
    <col min="5651" max="5651" width="17.875" style="9" customWidth="1"/>
    <col min="5652" max="5652" width="15.625" style="9" customWidth="1"/>
    <col min="5653" max="5888" width="9" style="9"/>
    <col min="5889" max="5889" width="7" style="9" customWidth="1"/>
    <col min="5890" max="5890" width="4.875" style="9" customWidth="1"/>
    <col min="5891" max="5891" width="7.25" style="9" customWidth="1"/>
    <col min="5892" max="5892" width="20.5" style="9" customWidth="1"/>
    <col min="5893" max="5893" width="18.125" style="9" customWidth="1"/>
    <col min="5894" max="5894" width="14.375" style="9" bestFit="1" customWidth="1"/>
    <col min="5895" max="5895" width="13.125" style="9" bestFit="1" customWidth="1"/>
    <col min="5896" max="5896" width="47" style="9" customWidth="1"/>
    <col min="5897" max="5897" width="6.125" style="9" customWidth="1"/>
    <col min="5898" max="5899" width="9.875" style="9" bestFit="1" customWidth="1"/>
    <col min="5900" max="5900" width="5.875" style="9" customWidth="1"/>
    <col min="5901" max="5901" width="49" style="9" customWidth="1"/>
    <col min="5902" max="5902" width="28.375" style="9" customWidth="1"/>
    <col min="5903" max="5903" width="20.125" style="9" customWidth="1"/>
    <col min="5904" max="5904" width="15.375" style="9" customWidth="1"/>
    <col min="5905" max="5905" width="6.375" style="9" customWidth="1"/>
    <col min="5906" max="5906" width="20.25" style="9" customWidth="1"/>
    <col min="5907" max="5907" width="17.875" style="9" customWidth="1"/>
    <col min="5908" max="5908" width="15.625" style="9" customWidth="1"/>
    <col min="5909" max="6144" width="9" style="9"/>
    <col min="6145" max="6145" width="7" style="9" customWidth="1"/>
    <col min="6146" max="6146" width="4.875" style="9" customWidth="1"/>
    <col min="6147" max="6147" width="7.25" style="9" customWidth="1"/>
    <col min="6148" max="6148" width="20.5" style="9" customWidth="1"/>
    <col min="6149" max="6149" width="18.125" style="9" customWidth="1"/>
    <col min="6150" max="6150" width="14.375" style="9" bestFit="1" customWidth="1"/>
    <col min="6151" max="6151" width="13.125" style="9" bestFit="1" customWidth="1"/>
    <col min="6152" max="6152" width="47" style="9" customWidth="1"/>
    <col min="6153" max="6153" width="6.125" style="9" customWidth="1"/>
    <col min="6154" max="6155" width="9.875" style="9" bestFit="1" customWidth="1"/>
    <col min="6156" max="6156" width="5.875" style="9" customWidth="1"/>
    <col min="6157" max="6157" width="49" style="9" customWidth="1"/>
    <col min="6158" max="6158" width="28.375" style="9" customWidth="1"/>
    <col min="6159" max="6159" width="20.125" style="9" customWidth="1"/>
    <col min="6160" max="6160" width="15.375" style="9" customWidth="1"/>
    <col min="6161" max="6161" width="6.375" style="9" customWidth="1"/>
    <col min="6162" max="6162" width="20.25" style="9" customWidth="1"/>
    <col min="6163" max="6163" width="17.875" style="9" customWidth="1"/>
    <col min="6164" max="6164" width="15.625" style="9" customWidth="1"/>
    <col min="6165" max="6400" width="9" style="9"/>
    <col min="6401" max="6401" width="7" style="9" customWidth="1"/>
    <col min="6402" max="6402" width="4.875" style="9" customWidth="1"/>
    <col min="6403" max="6403" width="7.25" style="9" customWidth="1"/>
    <col min="6404" max="6404" width="20.5" style="9" customWidth="1"/>
    <col min="6405" max="6405" width="18.125" style="9" customWidth="1"/>
    <col min="6406" max="6406" width="14.375" style="9" bestFit="1" customWidth="1"/>
    <col min="6407" max="6407" width="13.125" style="9" bestFit="1" customWidth="1"/>
    <col min="6408" max="6408" width="47" style="9" customWidth="1"/>
    <col min="6409" max="6409" width="6.125" style="9" customWidth="1"/>
    <col min="6410" max="6411" width="9.875" style="9" bestFit="1" customWidth="1"/>
    <col min="6412" max="6412" width="5.875" style="9" customWidth="1"/>
    <col min="6413" max="6413" width="49" style="9" customWidth="1"/>
    <col min="6414" max="6414" width="28.375" style="9" customWidth="1"/>
    <col min="6415" max="6415" width="20.125" style="9" customWidth="1"/>
    <col min="6416" max="6416" width="15.375" style="9" customWidth="1"/>
    <col min="6417" max="6417" width="6.375" style="9" customWidth="1"/>
    <col min="6418" max="6418" width="20.25" style="9" customWidth="1"/>
    <col min="6419" max="6419" width="17.875" style="9" customWidth="1"/>
    <col min="6420" max="6420" width="15.625" style="9" customWidth="1"/>
    <col min="6421" max="6656" width="9" style="9"/>
    <col min="6657" max="6657" width="7" style="9" customWidth="1"/>
    <col min="6658" max="6658" width="4.875" style="9" customWidth="1"/>
    <col min="6659" max="6659" width="7.25" style="9" customWidth="1"/>
    <col min="6660" max="6660" width="20.5" style="9" customWidth="1"/>
    <col min="6661" max="6661" width="18.125" style="9" customWidth="1"/>
    <col min="6662" max="6662" width="14.375" style="9" bestFit="1" customWidth="1"/>
    <col min="6663" max="6663" width="13.125" style="9" bestFit="1" customWidth="1"/>
    <col min="6664" max="6664" width="47" style="9" customWidth="1"/>
    <col min="6665" max="6665" width="6.125" style="9" customWidth="1"/>
    <col min="6666" max="6667" width="9.875" style="9" bestFit="1" customWidth="1"/>
    <col min="6668" max="6668" width="5.875" style="9" customWidth="1"/>
    <col min="6669" max="6669" width="49" style="9" customWidth="1"/>
    <col min="6670" max="6670" width="28.375" style="9" customWidth="1"/>
    <col min="6671" max="6671" width="20.125" style="9" customWidth="1"/>
    <col min="6672" max="6672" width="15.375" style="9" customWidth="1"/>
    <col min="6673" max="6673" width="6.375" style="9" customWidth="1"/>
    <col min="6674" max="6674" width="20.25" style="9" customWidth="1"/>
    <col min="6675" max="6675" width="17.875" style="9" customWidth="1"/>
    <col min="6676" max="6676" width="15.625" style="9" customWidth="1"/>
    <col min="6677" max="6912" width="9" style="9"/>
    <col min="6913" max="6913" width="7" style="9" customWidth="1"/>
    <col min="6914" max="6914" width="4.875" style="9" customWidth="1"/>
    <col min="6915" max="6915" width="7.25" style="9" customWidth="1"/>
    <col min="6916" max="6916" width="20.5" style="9" customWidth="1"/>
    <col min="6917" max="6917" width="18.125" style="9" customWidth="1"/>
    <col min="6918" max="6918" width="14.375" style="9" bestFit="1" customWidth="1"/>
    <col min="6919" max="6919" width="13.125" style="9" bestFit="1" customWidth="1"/>
    <col min="6920" max="6920" width="47" style="9" customWidth="1"/>
    <col min="6921" max="6921" width="6.125" style="9" customWidth="1"/>
    <col min="6922" max="6923" width="9.875" style="9" bestFit="1" customWidth="1"/>
    <col min="6924" max="6924" width="5.875" style="9" customWidth="1"/>
    <col min="6925" max="6925" width="49" style="9" customWidth="1"/>
    <col min="6926" max="6926" width="28.375" style="9" customWidth="1"/>
    <col min="6927" max="6927" width="20.125" style="9" customWidth="1"/>
    <col min="6928" max="6928" width="15.375" style="9" customWidth="1"/>
    <col min="6929" max="6929" width="6.375" style="9" customWidth="1"/>
    <col min="6930" max="6930" width="20.25" style="9" customWidth="1"/>
    <col min="6931" max="6931" width="17.875" style="9" customWidth="1"/>
    <col min="6932" max="6932" width="15.625" style="9" customWidth="1"/>
    <col min="6933" max="7168" width="9" style="9"/>
    <col min="7169" max="7169" width="7" style="9" customWidth="1"/>
    <col min="7170" max="7170" width="4.875" style="9" customWidth="1"/>
    <col min="7171" max="7171" width="7.25" style="9" customWidth="1"/>
    <col min="7172" max="7172" width="20.5" style="9" customWidth="1"/>
    <col min="7173" max="7173" width="18.125" style="9" customWidth="1"/>
    <col min="7174" max="7174" width="14.375" style="9" bestFit="1" customWidth="1"/>
    <col min="7175" max="7175" width="13.125" style="9" bestFit="1" customWidth="1"/>
    <col min="7176" max="7176" width="47" style="9" customWidth="1"/>
    <col min="7177" max="7177" width="6.125" style="9" customWidth="1"/>
    <col min="7178" max="7179" width="9.875" style="9" bestFit="1" customWidth="1"/>
    <col min="7180" max="7180" width="5.875" style="9" customWidth="1"/>
    <col min="7181" max="7181" width="49" style="9" customWidth="1"/>
    <col min="7182" max="7182" width="28.375" style="9" customWidth="1"/>
    <col min="7183" max="7183" width="20.125" style="9" customWidth="1"/>
    <col min="7184" max="7184" width="15.375" style="9" customWidth="1"/>
    <col min="7185" max="7185" width="6.375" style="9" customWidth="1"/>
    <col min="7186" max="7186" width="20.25" style="9" customWidth="1"/>
    <col min="7187" max="7187" width="17.875" style="9" customWidth="1"/>
    <col min="7188" max="7188" width="15.625" style="9" customWidth="1"/>
    <col min="7189" max="7424" width="9" style="9"/>
    <col min="7425" max="7425" width="7" style="9" customWidth="1"/>
    <col min="7426" max="7426" width="4.875" style="9" customWidth="1"/>
    <col min="7427" max="7427" width="7.25" style="9" customWidth="1"/>
    <col min="7428" max="7428" width="20.5" style="9" customWidth="1"/>
    <col min="7429" max="7429" width="18.125" style="9" customWidth="1"/>
    <col min="7430" max="7430" width="14.375" style="9" bestFit="1" customWidth="1"/>
    <col min="7431" max="7431" width="13.125" style="9" bestFit="1" customWidth="1"/>
    <col min="7432" max="7432" width="47" style="9" customWidth="1"/>
    <col min="7433" max="7433" width="6.125" style="9" customWidth="1"/>
    <col min="7434" max="7435" width="9.875" style="9" bestFit="1" customWidth="1"/>
    <col min="7436" max="7436" width="5.875" style="9" customWidth="1"/>
    <col min="7437" max="7437" width="49" style="9" customWidth="1"/>
    <col min="7438" max="7438" width="28.375" style="9" customWidth="1"/>
    <col min="7439" max="7439" width="20.125" style="9" customWidth="1"/>
    <col min="7440" max="7440" width="15.375" style="9" customWidth="1"/>
    <col min="7441" max="7441" width="6.375" style="9" customWidth="1"/>
    <col min="7442" max="7442" width="20.25" style="9" customWidth="1"/>
    <col min="7443" max="7443" width="17.875" style="9" customWidth="1"/>
    <col min="7444" max="7444" width="15.625" style="9" customWidth="1"/>
    <col min="7445" max="7680" width="9" style="9"/>
    <col min="7681" max="7681" width="7" style="9" customWidth="1"/>
    <col min="7682" max="7682" width="4.875" style="9" customWidth="1"/>
    <col min="7683" max="7683" width="7.25" style="9" customWidth="1"/>
    <col min="7684" max="7684" width="20.5" style="9" customWidth="1"/>
    <col min="7685" max="7685" width="18.125" style="9" customWidth="1"/>
    <col min="7686" max="7686" width="14.375" style="9" bestFit="1" customWidth="1"/>
    <col min="7687" max="7687" width="13.125" style="9" bestFit="1" customWidth="1"/>
    <col min="7688" max="7688" width="47" style="9" customWidth="1"/>
    <col min="7689" max="7689" width="6.125" style="9" customWidth="1"/>
    <col min="7690" max="7691" width="9.875" style="9" bestFit="1" customWidth="1"/>
    <col min="7692" max="7692" width="5.875" style="9" customWidth="1"/>
    <col min="7693" max="7693" width="49" style="9" customWidth="1"/>
    <col min="7694" max="7694" width="28.375" style="9" customWidth="1"/>
    <col min="7695" max="7695" width="20.125" style="9" customWidth="1"/>
    <col min="7696" max="7696" width="15.375" style="9" customWidth="1"/>
    <col min="7697" max="7697" width="6.375" style="9" customWidth="1"/>
    <col min="7698" max="7698" width="20.25" style="9" customWidth="1"/>
    <col min="7699" max="7699" width="17.875" style="9" customWidth="1"/>
    <col min="7700" max="7700" width="15.625" style="9" customWidth="1"/>
    <col min="7701" max="7936" width="9" style="9"/>
    <col min="7937" max="7937" width="7" style="9" customWidth="1"/>
    <col min="7938" max="7938" width="4.875" style="9" customWidth="1"/>
    <col min="7939" max="7939" width="7.25" style="9" customWidth="1"/>
    <col min="7940" max="7940" width="20.5" style="9" customWidth="1"/>
    <col min="7941" max="7941" width="18.125" style="9" customWidth="1"/>
    <col min="7942" max="7942" width="14.375" style="9" bestFit="1" customWidth="1"/>
    <col min="7943" max="7943" width="13.125" style="9" bestFit="1" customWidth="1"/>
    <col min="7944" max="7944" width="47" style="9" customWidth="1"/>
    <col min="7945" max="7945" width="6.125" style="9" customWidth="1"/>
    <col min="7946" max="7947" width="9.875" style="9" bestFit="1" customWidth="1"/>
    <col min="7948" max="7948" width="5.875" style="9" customWidth="1"/>
    <col min="7949" max="7949" width="49" style="9" customWidth="1"/>
    <col min="7950" max="7950" width="28.375" style="9" customWidth="1"/>
    <col min="7951" max="7951" width="20.125" style="9" customWidth="1"/>
    <col min="7952" max="7952" width="15.375" style="9" customWidth="1"/>
    <col min="7953" max="7953" width="6.375" style="9" customWidth="1"/>
    <col min="7954" max="7954" width="20.25" style="9" customWidth="1"/>
    <col min="7955" max="7955" width="17.875" style="9" customWidth="1"/>
    <col min="7956" max="7956" width="15.625" style="9" customWidth="1"/>
    <col min="7957" max="8192" width="9" style="9"/>
    <col min="8193" max="8193" width="7" style="9" customWidth="1"/>
    <col min="8194" max="8194" width="4.875" style="9" customWidth="1"/>
    <col min="8195" max="8195" width="7.25" style="9" customWidth="1"/>
    <col min="8196" max="8196" width="20.5" style="9" customWidth="1"/>
    <col min="8197" max="8197" width="18.125" style="9" customWidth="1"/>
    <col min="8198" max="8198" width="14.375" style="9" bestFit="1" customWidth="1"/>
    <col min="8199" max="8199" width="13.125" style="9" bestFit="1" customWidth="1"/>
    <col min="8200" max="8200" width="47" style="9" customWidth="1"/>
    <col min="8201" max="8201" width="6.125" style="9" customWidth="1"/>
    <col min="8202" max="8203" width="9.875" style="9" bestFit="1" customWidth="1"/>
    <col min="8204" max="8204" width="5.875" style="9" customWidth="1"/>
    <col min="8205" max="8205" width="49" style="9" customWidth="1"/>
    <col min="8206" max="8206" width="28.375" style="9" customWidth="1"/>
    <col min="8207" max="8207" width="20.125" style="9" customWidth="1"/>
    <col min="8208" max="8208" width="15.375" style="9" customWidth="1"/>
    <col min="8209" max="8209" width="6.375" style="9" customWidth="1"/>
    <col min="8210" max="8210" width="20.25" style="9" customWidth="1"/>
    <col min="8211" max="8211" width="17.875" style="9" customWidth="1"/>
    <col min="8212" max="8212" width="15.625" style="9" customWidth="1"/>
    <col min="8213" max="8448" width="9" style="9"/>
    <col min="8449" max="8449" width="7" style="9" customWidth="1"/>
    <col min="8450" max="8450" width="4.875" style="9" customWidth="1"/>
    <col min="8451" max="8451" width="7.25" style="9" customWidth="1"/>
    <col min="8452" max="8452" width="20.5" style="9" customWidth="1"/>
    <col min="8453" max="8453" width="18.125" style="9" customWidth="1"/>
    <col min="8454" max="8454" width="14.375" style="9" bestFit="1" customWidth="1"/>
    <col min="8455" max="8455" width="13.125" style="9" bestFit="1" customWidth="1"/>
    <col min="8456" max="8456" width="47" style="9" customWidth="1"/>
    <col min="8457" max="8457" width="6.125" style="9" customWidth="1"/>
    <col min="8458" max="8459" width="9.875" style="9" bestFit="1" customWidth="1"/>
    <col min="8460" max="8460" width="5.875" style="9" customWidth="1"/>
    <col min="8461" max="8461" width="49" style="9" customWidth="1"/>
    <col min="8462" max="8462" width="28.375" style="9" customWidth="1"/>
    <col min="8463" max="8463" width="20.125" style="9" customWidth="1"/>
    <col min="8464" max="8464" width="15.375" style="9" customWidth="1"/>
    <col min="8465" max="8465" width="6.375" style="9" customWidth="1"/>
    <col min="8466" max="8466" width="20.25" style="9" customWidth="1"/>
    <col min="8467" max="8467" width="17.875" style="9" customWidth="1"/>
    <col min="8468" max="8468" width="15.625" style="9" customWidth="1"/>
    <col min="8469" max="8704" width="9" style="9"/>
    <col min="8705" max="8705" width="7" style="9" customWidth="1"/>
    <col min="8706" max="8706" width="4.875" style="9" customWidth="1"/>
    <col min="8707" max="8707" width="7.25" style="9" customWidth="1"/>
    <col min="8708" max="8708" width="20.5" style="9" customWidth="1"/>
    <col min="8709" max="8709" width="18.125" style="9" customWidth="1"/>
    <col min="8710" max="8710" width="14.375" style="9" bestFit="1" customWidth="1"/>
    <col min="8711" max="8711" width="13.125" style="9" bestFit="1" customWidth="1"/>
    <col min="8712" max="8712" width="47" style="9" customWidth="1"/>
    <col min="8713" max="8713" width="6.125" style="9" customWidth="1"/>
    <col min="8714" max="8715" width="9.875" style="9" bestFit="1" customWidth="1"/>
    <col min="8716" max="8716" width="5.875" style="9" customWidth="1"/>
    <col min="8717" max="8717" width="49" style="9" customWidth="1"/>
    <col min="8718" max="8718" width="28.375" style="9" customWidth="1"/>
    <col min="8719" max="8719" width="20.125" style="9" customWidth="1"/>
    <col min="8720" max="8720" width="15.375" style="9" customWidth="1"/>
    <col min="8721" max="8721" width="6.375" style="9" customWidth="1"/>
    <col min="8722" max="8722" width="20.25" style="9" customWidth="1"/>
    <col min="8723" max="8723" width="17.875" style="9" customWidth="1"/>
    <col min="8724" max="8724" width="15.625" style="9" customWidth="1"/>
    <col min="8725" max="8960" width="9" style="9"/>
    <col min="8961" max="8961" width="7" style="9" customWidth="1"/>
    <col min="8962" max="8962" width="4.875" style="9" customWidth="1"/>
    <col min="8963" max="8963" width="7.25" style="9" customWidth="1"/>
    <col min="8964" max="8964" width="20.5" style="9" customWidth="1"/>
    <col min="8965" max="8965" width="18.125" style="9" customWidth="1"/>
    <col min="8966" max="8966" width="14.375" style="9" bestFit="1" customWidth="1"/>
    <col min="8967" max="8967" width="13.125" style="9" bestFit="1" customWidth="1"/>
    <col min="8968" max="8968" width="47" style="9" customWidth="1"/>
    <col min="8969" max="8969" width="6.125" style="9" customWidth="1"/>
    <col min="8970" max="8971" width="9.875" style="9" bestFit="1" customWidth="1"/>
    <col min="8972" max="8972" width="5.875" style="9" customWidth="1"/>
    <col min="8973" max="8973" width="49" style="9" customWidth="1"/>
    <col min="8974" max="8974" width="28.375" style="9" customWidth="1"/>
    <col min="8975" max="8975" width="20.125" style="9" customWidth="1"/>
    <col min="8976" max="8976" width="15.375" style="9" customWidth="1"/>
    <col min="8977" max="8977" width="6.375" style="9" customWidth="1"/>
    <col min="8978" max="8978" width="20.25" style="9" customWidth="1"/>
    <col min="8979" max="8979" width="17.875" style="9" customWidth="1"/>
    <col min="8980" max="8980" width="15.625" style="9" customWidth="1"/>
    <col min="8981" max="9216" width="9" style="9"/>
    <col min="9217" max="9217" width="7" style="9" customWidth="1"/>
    <col min="9218" max="9218" width="4.875" style="9" customWidth="1"/>
    <col min="9219" max="9219" width="7.25" style="9" customWidth="1"/>
    <col min="9220" max="9220" width="20.5" style="9" customWidth="1"/>
    <col min="9221" max="9221" width="18.125" style="9" customWidth="1"/>
    <col min="9222" max="9222" width="14.375" style="9" bestFit="1" customWidth="1"/>
    <col min="9223" max="9223" width="13.125" style="9" bestFit="1" customWidth="1"/>
    <col min="9224" max="9224" width="47" style="9" customWidth="1"/>
    <col min="9225" max="9225" width="6.125" style="9" customWidth="1"/>
    <col min="9226" max="9227" width="9.875" style="9" bestFit="1" customWidth="1"/>
    <col min="9228" max="9228" width="5.875" style="9" customWidth="1"/>
    <col min="9229" max="9229" width="49" style="9" customWidth="1"/>
    <col min="9230" max="9230" width="28.375" style="9" customWidth="1"/>
    <col min="9231" max="9231" width="20.125" style="9" customWidth="1"/>
    <col min="9232" max="9232" width="15.375" style="9" customWidth="1"/>
    <col min="9233" max="9233" width="6.375" style="9" customWidth="1"/>
    <col min="9234" max="9234" width="20.25" style="9" customWidth="1"/>
    <col min="9235" max="9235" width="17.875" style="9" customWidth="1"/>
    <col min="9236" max="9236" width="15.625" style="9" customWidth="1"/>
    <col min="9237" max="9472" width="9" style="9"/>
    <col min="9473" max="9473" width="7" style="9" customWidth="1"/>
    <col min="9474" max="9474" width="4.875" style="9" customWidth="1"/>
    <col min="9475" max="9475" width="7.25" style="9" customWidth="1"/>
    <col min="9476" max="9476" width="20.5" style="9" customWidth="1"/>
    <col min="9477" max="9477" width="18.125" style="9" customWidth="1"/>
    <col min="9478" max="9478" width="14.375" style="9" bestFit="1" customWidth="1"/>
    <col min="9479" max="9479" width="13.125" style="9" bestFit="1" customWidth="1"/>
    <col min="9480" max="9480" width="47" style="9" customWidth="1"/>
    <col min="9481" max="9481" width="6.125" style="9" customWidth="1"/>
    <col min="9482" max="9483" width="9.875" style="9" bestFit="1" customWidth="1"/>
    <col min="9484" max="9484" width="5.875" style="9" customWidth="1"/>
    <col min="9485" max="9485" width="49" style="9" customWidth="1"/>
    <col min="9486" max="9486" width="28.375" style="9" customWidth="1"/>
    <col min="9487" max="9487" width="20.125" style="9" customWidth="1"/>
    <col min="9488" max="9488" width="15.375" style="9" customWidth="1"/>
    <col min="9489" max="9489" width="6.375" style="9" customWidth="1"/>
    <col min="9490" max="9490" width="20.25" style="9" customWidth="1"/>
    <col min="9491" max="9491" width="17.875" style="9" customWidth="1"/>
    <col min="9492" max="9492" width="15.625" style="9" customWidth="1"/>
    <col min="9493" max="9728" width="9" style="9"/>
    <col min="9729" max="9729" width="7" style="9" customWidth="1"/>
    <col min="9730" max="9730" width="4.875" style="9" customWidth="1"/>
    <col min="9731" max="9731" width="7.25" style="9" customWidth="1"/>
    <col min="9732" max="9732" width="20.5" style="9" customWidth="1"/>
    <col min="9733" max="9733" width="18.125" style="9" customWidth="1"/>
    <col min="9734" max="9734" width="14.375" style="9" bestFit="1" customWidth="1"/>
    <col min="9735" max="9735" width="13.125" style="9" bestFit="1" customWidth="1"/>
    <col min="9736" max="9736" width="47" style="9" customWidth="1"/>
    <col min="9737" max="9737" width="6.125" style="9" customWidth="1"/>
    <col min="9738" max="9739" width="9.875" style="9" bestFit="1" customWidth="1"/>
    <col min="9740" max="9740" width="5.875" style="9" customWidth="1"/>
    <col min="9741" max="9741" width="49" style="9" customWidth="1"/>
    <col min="9742" max="9742" width="28.375" style="9" customWidth="1"/>
    <col min="9743" max="9743" width="20.125" style="9" customWidth="1"/>
    <col min="9744" max="9744" width="15.375" style="9" customWidth="1"/>
    <col min="9745" max="9745" width="6.375" style="9" customWidth="1"/>
    <col min="9746" max="9746" width="20.25" style="9" customWidth="1"/>
    <col min="9747" max="9747" width="17.875" style="9" customWidth="1"/>
    <col min="9748" max="9748" width="15.625" style="9" customWidth="1"/>
    <col min="9749" max="9984" width="9" style="9"/>
    <col min="9985" max="9985" width="7" style="9" customWidth="1"/>
    <col min="9986" max="9986" width="4.875" style="9" customWidth="1"/>
    <col min="9987" max="9987" width="7.25" style="9" customWidth="1"/>
    <col min="9988" max="9988" width="20.5" style="9" customWidth="1"/>
    <col min="9989" max="9989" width="18.125" style="9" customWidth="1"/>
    <col min="9990" max="9990" width="14.375" style="9" bestFit="1" customWidth="1"/>
    <col min="9991" max="9991" width="13.125" style="9" bestFit="1" customWidth="1"/>
    <col min="9992" max="9992" width="47" style="9" customWidth="1"/>
    <col min="9993" max="9993" width="6.125" style="9" customWidth="1"/>
    <col min="9994" max="9995" width="9.875" style="9" bestFit="1" customWidth="1"/>
    <col min="9996" max="9996" width="5.875" style="9" customWidth="1"/>
    <col min="9997" max="9997" width="49" style="9" customWidth="1"/>
    <col min="9998" max="9998" width="28.375" style="9" customWidth="1"/>
    <col min="9999" max="9999" width="20.125" style="9" customWidth="1"/>
    <col min="10000" max="10000" width="15.375" style="9" customWidth="1"/>
    <col min="10001" max="10001" width="6.375" style="9" customWidth="1"/>
    <col min="10002" max="10002" width="20.25" style="9" customWidth="1"/>
    <col min="10003" max="10003" width="17.875" style="9" customWidth="1"/>
    <col min="10004" max="10004" width="15.625" style="9" customWidth="1"/>
    <col min="10005" max="10240" width="9" style="9"/>
    <col min="10241" max="10241" width="7" style="9" customWidth="1"/>
    <col min="10242" max="10242" width="4.875" style="9" customWidth="1"/>
    <col min="10243" max="10243" width="7.25" style="9" customWidth="1"/>
    <col min="10244" max="10244" width="20.5" style="9" customWidth="1"/>
    <col min="10245" max="10245" width="18.125" style="9" customWidth="1"/>
    <col min="10246" max="10246" width="14.375" style="9" bestFit="1" customWidth="1"/>
    <col min="10247" max="10247" width="13.125" style="9" bestFit="1" customWidth="1"/>
    <col min="10248" max="10248" width="47" style="9" customWidth="1"/>
    <col min="10249" max="10249" width="6.125" style="9" customWidth="1"/>
    <col min="10250" max="10251" width="9.875" style="9" bestFit="1" customWidth="1"/>
    <col min="10252" max="10252" width="5.875" style="9" customWidth="1"/>
    <col min="10253" max="10253" width="49" style="9" customWidth="1"/>
    <col min="10254" max="10254" width="28.375" style="9" customWidth="1"/>
    <col min="10255" max="10255" width="20.125" style="9" customWidth="1"/>
    <col min="10256" max="10256" width="15.375" style="9" customWidth="1"/>
    <col min="10257" max="10257" width="6.375" style="9" customWidth="1"/>
    <col min="10258" max="10258" width="20.25" style="9" customWidth="1"/>
    <col min="10259" max="10259" width="17.875" style="9" customWidth="1"/>
    <col min="10260" max="10260" width="15.625" style="9" customWidth="1"/>
    <col min="10261" max="10496" width="9" style="9"/>
    <col min="10497" max="10497" width="7" style="9" customWidth="1"/>
    <col min="10498" max="10498" width="4.875" style="9" customWidth="1"/>
    <col min="10499" max="10499" width="7.25" style="9" customWidth="1"/>
    <col min="10500" max="10500" width="20.5" style="9" customWidth="1"/>
    <col min="10501" max="10501" width="18.125" style="9" customWidth="1"/>
    <col min="10502" max="10502" width="14.375" style="9" bestFit="1" customWidth="1"/>
    <col min="10503" max="10503" width="13.125" style="9" bestFit="1" customWidth="1"/>
    <col min="10504" max="10504" width="47" style="9" customWidth="1"/>
    <col min="10505" max="10505" width="6.125" style="9" customWidth="1"/>
    <col min="10506" max="10507" width="9.875" style="9" bestFit="1" customWidth="1"/>
    <col min="10508" max="10508" width="5.875" style="9" customWidth="1"/>
    <col min="10509" max="10509" width="49" style="9" customWidth="1"/>
    <col min="10510" max="10510" width="28.375" style="9" customWidth="1"/>
    <col min="10511" max="10511" width="20.125" style="9" customWidth="1"/>
    <col min="10512" max="10512" width="15.375" style="9" customWidth="1"/>
    <col min="10513" max="10513" width="6.375" style="9" customWidth="1"/>
    <col min="10514" max="10514" width="20.25" style="9" customWidth="1"/>
    <col min="10515" max="10515" width="17.875" style="9" customWidth="1"/>
    <col min="10516" max="10516" width="15.625" style="9" customWidth="1"/>
    <col min="10517" max="10752" width="9" style="9"/>
    <col min="10753" max="10753" width="7" style="9" customWidth="1"/>
    <col min="10754" max="10754" width="4.875" style="9" customWidth="1"/>
    <col min="10755" max="10755" width="7.25" style="9" customWidth="1"/>
    <col min="10756" max="10756" width="20.5" style="9" customWidth="1"/>
    <col min="10757" max="10757" width="18.125" style="9" customWidth="1"/>
    <col min="10758" max="10758" width="14.375" style="9" bestFit="1" customWidth="1"/>
    <col min="10759" max="10759" width="13.125" style="9" bestFit="1" customWidth="1"/>
    <col min="10760" max="10760" width="47" style="9" customWidth="1"/>
    <col min="10761" max="10761" width="6.125" style="9" customWidth="1"/>
    <col min="10762" max="10763" width="9.875" style="9" bestFit="1" customWidth="1"/>
    <col min="10764" max="10764" width="5.875" style="9" customWidth="1"/>
    <col min="10765" max="10765" width="49" style="9" customWidth="1"/>
    <col min="10766" max="10766" width="28.375" style="9" customWidth="1"/>
    <col min="10767" max="10767" width="20.125" style="9" customWidth="1"/>
    <col min="10768" max="10768" width="15.375" style="9" customWidth="1"/>
    <col min="10769" max="10769" width="6.375" style="9" customWidth="1"/>
    <col min="10770" max="10770" width="20.25" style="9" customWidth="1"/>
    <col min="10771" max="10771" width="17.875" style="9" customWidth="1"/>
    <col min="10772" max="10772" width="15.625" style="9" customWidth="1"/>
    <col min="10773" max="11008" width="9" style="9"/>
    <col min="11009" max="11009" width="7" style="9" customWidth="1"/>
    <col min="11010" max="11010" width="4.875" style="9" customWidth="1"/>
    <col min="11011" max="11011" width="7.25" style="9" customWidth="1"/>
    <col min="11012" max="11012" width="20.5" style="9" customWidth="1"/>
    <col min="11013" max="11013" width="18.125" style="9" customWidth="1"/>
    <col min="11014" max="11014" width="14.375" style="9" bestFit="1" customWidth="1"/>
    <col min="11015" max="11015" width="13.125" style="9" bestFit="1" customWidth="1"/>
    <col min="11016" max="11016" width="47" style="9" customWidth="1"/>
    <col min="11017" max="11017" width="6.125" style="9" customWidth="1"/>
    <col min="11018" max="11019" width="9.875" style="9" bestFit="1" customWidth="1"/>
    <col min="11020" max="11020" width="5.875" style="9" customWidth="1"/>
    <col min="11021" max="11021" width="49" style="9" customWidth="1"/>
    <col min="11022" max="11022" width="28.375" style="9" customWidth="1"/>
    <col min="11023" max="11023" width="20.125" style="9" customWidth="1"/>
    <col min="11024" max="11024" width="15.375" style="9" customWidth="1"/>
    <col min="11025" max="11025" width="6.375" style="9" customWidth="1"/>
    <col min="11026" max="11026" width="20.25" style="9" customWidth="1"/>
    <col min="11027" max="11027" width="17.875" style="9" customWidth="1"/>
    <col min="11028" max="11028" width="15.625" style="9" customWidth="1"/>
    <col min="11029" max="11264" width="9" style="9"/>
    <col min="11265" max="11265" width="7" style="9" customWidth="1"/>
    <col min="11266" max="11266" width="4.875" style="9" customWidth="1"/>
    <col min="11267" max="11267" width="7.25" style="9" customWidth="1"/>
    <col min="11268" max="11268" width="20.5" style="9" customWidth="1"/>
    <col min="11269" max="11269" width="18.125" style="9" customWidth="1"/>
    <col min="11270" max="11270" width="14.375" style="9" bestFit="1" customWidth="1"/>
    <col min="11271" max="11271" width="13.125" style="9" bestFit="1" customWidth="1"/>
    <col min="11272" max="11272" width="47" style="9" customWidth="1"/>
    <col min="11273" max="11273" width="6.125" style="9" customWidth="1"/>
    <col min="11274" max="11275" width="9.875" style="9" bestFit="1" customWidth="1"/>
    <col min="11276" max="11276" width="5.875" style="9" customWidth="1"/>
    <col min="11277" max="11277" width="49" style="9" customWidth="1"/>
    <col min="11278" max="11278" width="28.375" style="9" customWidth="1"/>
    <col min="11279" max="11279" width="20.125" style="9" customWidth="1"/>
    <col min="11280" max="11280" width="15.375" style="9" customWidth="1"/>
    <col min="11281" max="11281" width="6.375" style="9" customWidth="1"/>
    <col min="11282" max="11282" width="20.25" style="9" customWidth="1"/>
    <col min="11283" max="11283" width="17.875" style="9" customWidth="1"/>
    <col min="11284" max="11284" width="15.625" style="9" customWidth="1"/>
    <col min="11285" max="11520" width="9" style="9"/>
    <col min="11521" max="11521" width="7" style="9" customWidth="1"/>
    <col min="11522" max="11522" width="4.875" style="9" customWidth="1"/>
    <col min="11523" max="11523" width="7.25" style="9" customWidth="1"/>
    <col min="11524" max="11524" width="20.5" style="9" customWidth="1"/>
    <col min="11525" max="11525" width="18.125" style="9" customWidth="1"/>
    <col min="11526" max="11526" width="14.375" style="9" bestFit="1" customWidth="1"/>
    <col min="11527" max="11527" width="13.125" style="9" bestFit="1" customWidth="1"/>
    <col min="11528" max="11528" width="47" style="9" customWidth="1"/>
    <col min="11529" max="11529" width="6.125" style="9" customWidth="1"/>
    <col min="11530" max="11531" width="9.875" style="9" bestFit="1" customWidth="1"/>
    <col min="11532" max="11532" width="5.875" style="9" customWidth="1"/>
    <col min="11533" max="11533" width="49" style="9" customWidth="1"/>
    <col min="11534" max="11534" width="28.375" style="9" customWidth="1"/>
    <col min="11535" max="11535" width="20.125" style="9" customWidth="1"/>
    <col min="11536" max="11536" width="15.375" style="9" customWidth="1"/>
    <col min="11537" max="11537" width="6.375" style="9" customWidth="1"/>
    <col min="11538" max="11538" width="20.25" style="9" customWidth="1"/>
    <col min="11539" max="11539" width="17.875" style="9" customWidth="1"/>
    <col min="11540" max="11540" width="15.625" style="9" customWidth="1"/>
    <col min="11541" max="11776" width="9" style="9"/>
    <col min="11777" max="11777" width="7" style="9" customWidth="1"/>
    <col min="11778" max="11778" width="4.875" style="9" customWidth="1"/>
    <col min="11779" max="11779" width="7.25" style="9" customWidth="1"/>
    <col min="11780" max="11780" width="20.5" style="9" customWidth="1"/>
    <col min="11781" max="11781" width="18.125" style="9" customWidth="1"/>
    <col min="11782" max="11782" width="14.375" style="9" bestFit="1" customWidth="1"/>
    <col min="11783" max="11783" width="13.125" style="9" bestFit="1" customWidth="1"/>
    <col min="11784" max="11784" width="47" style="9" customWidth="1"/>
    <col min="11785" max="11785" width="6.125" style="9" customWidth="1"/>
    <col min="11786" max="11787" width="9.875" style="9" bestFit="1" customWidth="1"/>
    <col min="11788" max="11788" width="5.875" style="9" customWidth="1"/>
    <col min="11789" max="11789" width="49" style="9" customWidth="1"/>
    <col min="11790" max="11790" width="28.375" style="9" customWidth="1"/>
    <col min="11791" max="11791" width="20.125" style="9" customWidth="1"/>
    <col min="11792" max="11792" width="15.375" style="9" customWidth="1"/>
    <col min="11793" max="11793" width="6.375" style="9" customWidth="1"/>
    <col min="11794" max="11794" width="20.25" style="9" customWidth="1"/>
    <col min="11795" max="11795" width="17.875" style="9" customWidth="1"/>
    <col min="11796" max="11796" width="15.625" style="9" customWidth="1"/>
    <col min="11797" max="12032" width="9" style="9"/>
    <col min="12033" max="12033" width="7" style="9" customWidth="1"/>
    <col min="12034" max="12034" width="4.875" style="9" customWidth="1"/>
    <col min="12035" max="12035" width="7.25" style="9" customWidth="1"/>
    <col min="12036" max="12036" width="20.5" style="9" customWidth="1"/>
    <col min="12037" max="12037" width="18.125" style="9" customWidth="1"/>
    <col min="12038" max="12038" width="14.375" style="9" bestFit="1" customWidth="1"/>
    <col min="12039" max="12039" width="13.125" style="9" bestFit="1" customWidth="1"/>
    <col min="12040" max="12040" width="47" style="9" customWidth="1"/>
    <col min="12041" max="12041" width="6.125" style="9" customWidth="1"/>
    <col min="12042" max="12043" width="9.875" style="9" bestFit="1" customWidth="1"/>
    <col min="12044" max="12044" width="5.875" style="9" customWidth="1"/>
    <col min="12045" max="12045" width="49" style="9" customWidth="1"/>
    <col min="12046" max="12046" width="28.375" style="9" customWidth="1"/>
    <col min="12047" max="12047" width="20.125" style="9" customWidth="1"/>
    <col min="12048" max="12048" width="15.375" style="9" customWidth="1"/>
    <col min="12049" max="12049" width="6.375" style="9" customWidth="1"/>
    <col min="12050" max="12050" width="20.25" style="9" customWidth="1"/>
    <col min="12051" max="12051" width="17.875" style="9" customWidth="1"/>
    <col min="12052" max="12052" width="15.625" style="9" customWidth="1"/>
    <col min="12053" max="12288" width="9" style="9"/>
    <col min="12289" max="12289" width="7" style="9" customWidth="1"/>
    <col min="12290" max="12290" width="4.875" style="9" customWidth="1"/>
    <col min="12291" max="12291" width="7.25" style="9" customWidth="1"/>
    <col min="12292" max="12292" width="20.5" style="9" customWidth="1"/>
    <col min="12293" max="12293" width="18.125" style="9" customWidth="1"/>
    <col min="12294" max="12294" width="14.375" style="9" bestFit="1" customWidth="1"/>
    <col min="12295" max="12295" width="13.125" style="9" bestFit="1" customWidth="1"/>
    <col min="12296" max="12296" width="47" style="9" customWidth="1"/>
    <col min="12297" max="12297" width="6.125" style="9" customWidth="1"/>
    <col min="12298" max="12299" width="9.875" style="9" bestFit="1" customWidth="1"/>
    <col min="12300" max="12300" width="5.875" style="9" customWidth="1"/>
    <col min="12301" max="12301" width="49" style="9" customWidth="1"/>
    <col min="12302" max="12302" width="28.375" style="9" customWidth="1"/>
    <col min="12303" max="12303" width="20.125" style="9" customWidth="1"/>
    <col min="12304" max="12304" width="15.375" style="9" customWidth="1"/>
    <col min="12305" max="12305" width="6.375" style="9" customWidth="1"/>
    <col min="12306" max="12306" width="20.25" style="9" customWidth="1"/>
    <col min="12307" max="12307" width="17.875" style="9" customWidth="1"/>
    <col min="12308" max="12308" width="15.625" style="9" customWidth="1"/>
    <col min="12309" max="12544" width="9" style="9"/>
    <col min="12545" max="12545" width="7" style="9" customWidth="1"/>
    <col min="12546" max="12546" width="4.875" style="9" customWidth="1"/>
    <col min="12547" max="12547" width="7.25" style="9" customWidth="1"/>
    <col min="12548" max="12548" width="20.5" style="9" customWidth="1"/>
    <col min="12549" max="12549" width="18.125" style="9" customWidth="1"/>
    <col min="12550" max="12550" width="14.375" style="9" bestFit="1" customWidth="1"/>
    <col min="12551" max="12551" width="13.125" style="9" bestFit="1" customWidth="1"/>
    <col min="12552" max="12552" width="47" style="9" customWidth="1"/>
    <col min="12553" max="12553" width="6.125" style="9" customWidth="1"/>
    <col min="12554" max="12555" width="9.875" style="9" bestFit="1" customWidth="1"/>
    <col min="12556" max="12556" width="5.875" style="9" customWidth="1"/>
    <col min="12557" max="12557" width="49" style="9" customWidth="1"/>
    <col min="12558" max="12558" width="28.375" style="9" customWidth="1"/>
    <col min="12559" max="12559" width="20.125" style="9" customWidth="1"/>
    <col min="12560" max="12560" width="15.375" style="9" customWidth="1"/>
    <col min="12561" max="12561" width="6.375" style="9" customWidth="1"/>
    <col min="12562" max="12562" width="20.25" style="9" customWidth="1"/>
    <col min="12563" max="12563" width="17.875" style="9" customWidth="1"/>
    <col min="12564" max="12564" width="15.625" style="9" customWidth="1"/>
    <col min="12565" max="12800" width="9" style="9"/>
    <col min="12801" max="12801" width="7" style="9" customWidth="1"/>
    <col min="12802" max="12802" width="4.875" style="9" customWidth="1"/>
    <col min="12803" max="12803" width="7.25" style="9" customWidth="1"/>
    <col min="12804" max="12804" width="20.5" style="9" customWidth="1"/>
    <col min="12805" max="12805" width="18.125" style="9" customWidth="1"/>
    <col min="12806" max="12806" width="14.375" style="9" bestFit="1" customWidth="1"/>
    <col min="12807" max="12807" width="13.125" style="9" bestFit="1" customWidth="1"/>
    <col min="12808" max="12808" width="47" style="9" customWidth="1"/>
    <col min="12809" max="12809" width="6.125" style="9" customWidth="1"/>
    <col min="12810" max="12811" width="9.875" style="9" bestFit="1" customWidth="1"/>
    <col min="12812" max="12812" width="5.875" style="9" customWidth="1"/>
    <col min="12813" max="12813" width="49" style="9" customWidth="1"/>
    <col min="12814" max="12814" width="28.375" style="9" customWidth="1"/>
    <col min="12815" max="12815" width="20.125" style="9" customWidth="1"/>
    <col min="12816" max="12816" width="15.375" style="9" customWidth="1"/>
    <col min="12817" max="12817" width="6.375" style="9" customWidth="1"/>
    <col min="12818" max="12818" width="20.25" style="9" customWidth="1"/>
    <col min="12819" max="12819" width="17.875" style="9" customWidth="1"/>
    <col min="12820" max="12820" width="15.625" style="9" customWidth="1"/>
    <col min="12821" max="13056" width="9" style="9"/>
    <col min="13057" max="13057" width="7" style="9" customWidth="1"/>
    <col min="13058" max="13058" width="4.875" style="9" customWidth="1"/>
    <col min="13059" max="13059" width="7.25" style="9" customWidth="1"/>
    <col min="13060" max="13060" width="20.5" style="9" customWidth="1"/>
    <col min="13061" max="13061" width="18.125" style="9" customWidth="1"/>
    <col min="13062" max="13062" width="14.375" style="9" bestFit="1" customWidth="1"/>
    <col min="13063" max="13063" width="13.125" style="9" bestFit="1" customWidth="1"/>
    <col min="13064" max="13064" width="47" style="9" customWidth="1"/>
    <col min="13065" max="13065" width="6.125" style="9" customWidth="1"/>
    <col min="13066" max="13067" width="9.875" style="9" bestFit="1" customWidth="1"/>
    <col min="13068" max="13068" width="5.875" style="9" customWidth="1"/>
    <col min="13069" max="13069" width="49" style="9" customWidth="1"/>
    <col min="13070" max="13070" width="28.375" style="9" customWidth="1"/>
    <col min="13071" max="13071" width="20.125" style="9" customWidth="1"/>
    <col min="13072" max="13072" width="15.375" style="9" customWidth="1"/>
    <col min="13073" max="13073" width="6.375" style="9" customWidth="1"/>
    <col min="13074" max="13074" width="20.25" style="9" customWidth="1"/>
    <col min="13075" max="13075" width="17.875" style="9" customWidth="1"/>
    <col min="13076" max="13076" width="15.625" style="9" customWidth="1"/>
    <col min="13077" max="13312" width="9" style="9"/>
    <col min="13313" max="13313" width="7" style="9" customWidth="1"/>
    <col min="13314" max="13314" width="4.875" style="9" customWidth="1"/>
    <col min="13315" max="13315" width="7.25" style="9" customWidth="1"/>
    <col min="13316" max="13316" width="20.5" style="9" customWidth="1"/>
    <col min="13317" max="13317" width="18.125" style="9" customWidth="1"/>
    <col min="13318" max="13318" width="14.375" style="9" bestFit="1" customWidth="1"/>
    <col min="13319" max="13319" width="13.125" style="9" bestFit="1" customWidth="1"/>
    <col min="13320" max="13320" width="47" style="9" customWidth="1"/>
    <col min="13321" max="13321" width="6.125" style="9" customWidth="1"/>
    <col min="13322" max="13323" width="9.875" style="9" bestFit="1" customWidth="1"/>
    <col min="13324" max="13324" width="5.875" style="9" customWidth="1"/>
    <col min="13325" max="13325" width="49" style="9" customWidth="1"/>
    <col min="13326" max="13326" width="28.375" style="9" customWidth="1"/>
    <col min="13327" max="13327" width="20.125" style="9" customWidth="1"/>
    <col min="13328" max="13328" width="15.375" style="9" customWidth="1"/>
    <col min="13329" max="13329" width="6.375" style="9" customWidth="1"/>
    <col min="13330" max="13330" width="20.25" style="9" customWidth="1"/>
    <col min="13331" max="13331" width="17.875" style="9" customWidth="1"/>
    <col min="13332" max="13332" width="15.625" style="9" customWidth="1"/>
    <col min="13333" max="13568" width="9" style="9"/>
    <col min="13569" max="13569" width="7" style="9" customWidth="1"/>
    <col min="13570" max="13570" width="4.875" style="9" customWidth="1"/>
    <col min="13571" max="13571" width="7.25" style="9" customWidth="1"/>
    <col min="13572" max="13572" width="20.5" style="9" customWidth="1"/>
    <col min="13573" max="13573" width="18.125" style="9" customWidth="1"/>
    <col min="13574" max="13574" width="14.375" style="9" bestFit="1" customWidth="1"/>
    <col min="13575" max="13575" width="13.125" style="9" bestFit="1" customWidth="1"/>
    <col min="13576" max="13576" width="47" style="9" customWidth="1"/>
    <col min="13577" max="13577" width="6.125" style="9" customWidth="1"/>
    <col min="13578" max="13579" width="9.875" style="9" bestFit="1" customWidth="1"/>
    <col min="13580" max="13580" width="5.875" style="9" customWidth="1"/>
    <col min="13581" max="13581" width="49" style="9" customWidth="1"/>
    <col min="13582" max="13582" width="28.375" style="9" customWidth="1"/>
    <col min="13583" max="13583" width="20.125" style="9" customWidth="1"/>
    <col min="13584" max="13584" width="15.375" style="9" customWidth="1"/>
    <col min="13585" max="13585" width="6.375" style="9" customWidth="1"/>
    <col min="13586" max="13586" width="20.25" style="9" customWidth="1"/>
    <col min="13587" max="13587" width="17.875" style="9" customWidth="1"/>
    <col min="13588" max="13588" width="15.625" style="9" customWidth="1"/>
    <col min="13589" max="13824" width="9" style="9"/>
    <col min="13825" max="13825" width="7" style="9" customWidth="1"/>
    <col min="13826" max="13826" width="4.875" style="9" customWidth="1"/>
    <col min="13827" max="13827" width="7.25" style="9" customWidth="1"/>
    <col min="13828" max="13828" width="20.5" style="9" customWidth="1"/>
    <col min="13829" max="13829" width="18.125" style="9" customWidth="1"/>
    <col min="13830" max="13830" width="14.375" style="9" bestFit="1" customWidth="1"/>
    <col min="13831" max="13831" width="13.125" style="9" bestFit="1" customWidth="1"/>
    <col min="13832" max="13832" width="47" style="9" customWidth="1"/>
    <col min="13833" max="13833" width="6.125" style="9" customWidth="1"/>
    <col min="13834" max="13835" width="9.875" style="9" bestFit="1" customWidth="1"/>
    <col min="13836" max="13836" width="5.875" style="9" customWidth="1"/>
    <col min="13837" max="13837" width="49" style="9" customWidth="1"/>
    <col min="13838" max="13838" width="28.375" style="9" customWidth="1"/>
    <col min="13839" max="13839" width="20.125" style="9" customWidth="1"/>
    <col min="13840" max="13840" width="15.375" style="9" customWidth="1"/>
    <col min="13841" max="13841" width="6.375" style="9" customWidth="1"/>
    <col min="13842" max="13842" width="20.25" style="9" customWidth="1"/>
    <col min="13843" max="13843" width="17.875" style="9" customWidth="1"/>
    <col min="13844" max="13844" width="15.625" style="9" customWidth="1"/>
    <col min="13845" max="14080" width="9" style="9"/>
    <col min="14081" max="14081" width="7" style="9" customWidth="1"/>
    <col min="14082" max="14082" width="4.875" style="9" customWidth="1"/>
    <col min="14083" max="14083" width="7.25" style="9" customWidth="1"/>
    <col min="14084" max="14084" width="20.5" style="9" customWidth="1"/>
    <col min="14085" max="14085" width="18.125" style="9" customWidth="1"/>
    <col min="14086" max="14086" width="14.375" style="9" bestFit="1" customWidth="1"/>
    <col min="14087" max="14087" width="13.125" style="9" bestFit="1" customWidth="1"/>
    <col min="14088" max="14088" width="47" style="9" customWidth="1"/>
    <col min="14089" max="14089" width="6.125" style="9" customWidth="1"/>
    <col min="14090" max="14091" width="9.875" style="9" bestFit="1" customWidth="1"/>
    <col min="14092" max="14092" width="5.875" style="9" customWidth="1"/>
    <col min="14093" max="14093" width="49" style="9" customWidth="1"/>
    <col min="14094" max="14094" width="28.375" style="9" customWidth="1"/>
    <col min="14095" max="14095" width="20.125" style="9" customWidth="1"/>
    <col min="14096" max="14096" width="15.375" style="9" customWidth="1"/>
    <col min="14097" max="14097" width="6.375" style="9" customWidth="1"/>
    <col min="14098" max="14098" width="20.25" style="9" customWidth="1"/>
    <col min="14099" max="14099" width="17.875" style="9" customWidth="1"/>
    <col min="14100" max="14100" width="15.625" style="9" customWidth="1"/>
    <col min="14101" max="14336" width="9" style="9"/>
    <col min="14337" max="14337" width="7" style="9" customWidth="1"/>
    <col min="14338" max="14338" width="4.875" style="9" customWidth="1"/>
    <col min="14339" max="14339" width="7.25" style="9" customWidth="1"/>
    <col min="14340" max="14340" width="20.5" style="9" customWidth="1"/>
    <col min="14341" max="14341" width="18.125" style="9" customWidth="1"/>
    <col min="14342" max="14342" width="14.375" style="9" bestFit="1" customWidth="1"/>
    <col min="14343" max="14343" width="13.125" style="9" bestFit="1" customWidth="1"/>
    <col min="14344" max="14344" width="47" style="9" customWidth="1"/>
    <col min="14345" max="14345" width="6.125" style="9" customWidth="1"/>
    <col min="14346" max="14347" width="9.875" style="9" bestFit="1" customWidth="1"/>
    <col min="14348" max="14348" width="5.875" style="9" customWidth="1"/>
    <col min="14349" max="14349" width="49" style="9" customWidth="1"/>
    <col min="14350" max="14350" width="28.375" style="9" customWidth="1"/>
    <col min="14351" max="14351" width="20.125" style="9" customWidth="1"/>
    <col min="14352" max="14352" width="15.375" style="9" customWidth="1"/>
    <col min="14353" max="14353" width="6.375" style="9" customWidth="1"/>
    <col min="14354" max="14354" width="20.25" style="9" customWidth="1"/>
    <col min="14355" max="14355" width="17.875" style="9" customWidth="1"/>
    <col min="14356" max="14356" width="15.625" style="9" customWidth="1"/>
    <col min="14357" max="14592" width="9" style="9"/>
    <col min="14593" max="14593" width="7" style="9" customWidth="1"/>
    <col min="14594" max="14594" width="4.875" style="9" customWidth="1"/>
    <col min="14595" max="14595" width="7.25" style="9" customWidth="1"/>
    <col min="14596" max="14596" width="20.5" style="9" customWidth="1"/>
    <col min="14597" max="14597" width="18.125" style="9" customWidth="1"/>
    <col min="14598" max="14598" width="14.375" style="9" bestFit="1" customWidth="1"/>
    <col min="14599" max="14599" width="13.125" style="9" bestFit="1" customWidth="1"/>
    <col min="14600" max="14600" width="47" style="9" customWidth="1"/>
    <col min="14601" max="14601" width="6.125" style="9" customWidth="1"/>
    <col min="14602" max="14603" width="9.875" style="9" bestFit="1" customWidth="1"/>
    <col min="14604" max="14604" width="5.875" style="9" customWidth="1"/>
    <col min="14605" max="14605" width="49" style="9" customWidth="1"/>
    <col min="14606" max="14606" width="28.375" style="9" customWidth="1"/>
    <col min="14607" max="14607" width="20.125" style="9" customWidth="1"/>
    <col min="14608" max="14608" width="15.375" style="9" customWidth="1"/>
    <col min="14609" max="14609" width="6.375" style="9" customWidth="1"/>
    <col min="14610" max="14610" width="20.25" style="9" customWidth="1"/>
    <col min="14611" max="14611" width="17.875" style="9" customWidth="1"/>
    <col min="14612" max="14612" width="15.625" style="9" customWidth="1"/>
    <col min="14613" max="14848" width="9" style="9"/>
    <col min="14849" max="14849" width="7" style="9" customWidth="1"/>
    <col min="14850" max="14850" width="4.875" style="9" customWidth="1"/>
    <col min="14851" max="14851" width="7.25" style="9" customWidth="1"/>
    <col min="14852" max="14852" width="20.5" style="9" customWidth="1"/>
    <col min="14853" max="14853" width="18.125" style="9" customWidth="1"/>
    <col min="14854" max="14854" width="14.375" style="9" bestFit="1" customWidth="1"/>
    <col min="14855" max="14855" width="13.125" style="9" bestFit="1" customWidth="1"/>
    <col min="14856" max="14856" width="47" style="9" customWidth="1"/>
    <col min="14857" max="14857" width="6.125" style="9" customWidth="1"/>
    <col min="14858" max="14859" width="9.875" style="9" bestFit="1" customWidth="1"/>
    <col min="14860" max="14860" width="5.875" style="9" customWidth="1"/>
    <col min="14861" max="14861" width="49" style="9" customWidth="1"/>
    <col min="14862" max="14862" width="28.375" style="9" customWidth="1"/>
    <col min="14863" max="14863" width="20.125" style="9" customWidth="1"/>
    <col min="14864" max="14864" width="15.375" style="9" customWidth="1"/>
    <col min="14865" max="14865" width="6.375" style="9" customWidth="1"/>
    <col min="14866" max="14866" width="20.25" style="9" customWidth="1"/>
    <col min="14867" max="14867" width="17.875" style="9" customWidth="1"/>
    <col min="14868" max="14868" width="15.625" style="9" customWidth="1"/>
    <col min="14869" max="15104" width="9" style="9"/>
    <col min="15105" max="15105" width="7" style="9" customWidth="1"/>
    <col min="15106" max="15106" width="4.875" style="9" customWidth="1"/>
    <col min="15107" max="15107" width="7.25" style="9" customWidth="1"/>
    <col min="15108" max="15108" width="20.5" style="9" customWidth="1"/>
    <col min="15109" max="15109" width="18.125" style="9" customWidth="1"/>
    <col min="15110" max="15110" width="14.375" style="9" bestFit="1" customWidth="1"/>
    <col min="15111" max="15111" width="13.125" style="9" bestFit="1" customWidth="1"/>
    <col min="15112" max="15112" width="47" style="9" customWidth="1"/>
    <col min="15113" max="15113" width="6.125" style="9" customWidth="1"/>
    <col min="15114" max="15115" width="9.875" style="9" bestFit="1" customWidth="1"/>
    <col min="15116" max="15116" width="5.875" style="9" customWidth="1"/>
    <col min="15117" max="15117" width="49" style="9" customWidth="1"/>
    <col min="15118" max="15118" width="28.375" style="9" customWidth="1"/>
    <col min="15119" max="15119" width="20.125" style="9" customWidth="1"/>
    <col min="15120" max="15120" width="15.375" style="9" customWidth="1"/>
    <col min="15121" max="15121" width="6.375" style="9" customWidth="1"/>
    <col min="15122" max="15122" width="20.25" style="9" customWidth="1"/>
    <col min="15123" max="15123" width="17.875" style="9" customWidth="1"/>
    <col min="15124" max="15124" width="15.625" style="9" customWidth="1"/>
    <col min="15125" max="15360" width="9" style="9"/>
    <col min="15361" max="15361" width="7" style="9" customWidth="1"/>
    <col min="15362" max="15362" width="4.875" style="9" customWidth="1"/>
    <col min="15363" max="15363" width="7.25" style="9" customWidth="1"/>
    <col min="15364" max="15364" width="20.5" style="9" customWidth="1"/>
    <col min="15365" max="15365" width="18.125" style="9" customWidth="1"/>
    <col min="15366" max="15366" width="14.375" style="9" bestFit="1" customWidth="1"/>
    <col min="15367" max="15367" width="13.125" style="9" bestFit="1" customWidth="1"/>
    <col min="15368" max="15368" width="47" style="9" customWidth="1"/>
    <col min="15369" max="15369" width="6.125" style="9" customWidth="1"/>
    <col min="15370" max="15371" width="9.875" style="9" bestFit="1" customWidth="1"/>
    <col min="15372" max="15372" width="5.875" style="9" customWidth="1"/>
    <col min="15373" max="15373" width="49" style="9" customWidth="1"/>
    <col min="15374" max="15374" width="28.375" style="9" customWidth="1"/>
    <col min="15375" max="15375" width="20.125" style="9" customWidth="1"/>
    <col min="15376" max="15376" width="15.375" style="9" customWidth="1"/>
    <col min="15377" max="15377" width="6.375" style="9" customWidth="1"/>
    <col min="15378" max="15378" width="20.25" style="9" customWidth="1"/>
    <col min="15379" max="15379" width="17.875" style="9" customWidth="1"/>
    <col min="15380" max="15380" width="15.625" style="9" customWidth="1"/>
    <col min="15381" max="15616" width="9" style="9"/>
    <col min="15617" max="15617" width="7" style="9" customWidth="1"/>
    <col min="15618" max="15618" width="4.875" style="9" customWidth="1"/>
    <col min="15619" max="15619" width="7.25" style="9" customWidth="1"/>
    <col min="15620" max="15620" width="20.5" style="9" customWidth="1"/>
    <col min="15621" max="15621" width="18.125" style="9" customWidth="1"/>
    <col min="15622" max="15622" width="14.375" style="9" bestFit="1" customWidth="1"/>
    <col min="15623" max="15623" width="13.125" style="9" bestFit="1" customWidth="1"/>
    <col min="15624" max="15624" width="47" style="9" customWidth="1"/>
    <col min="15625" max="15625" width="6.125" style="9" customWidth="1"/>
    <col min="15626" max="15627" width="9.875" style="9" bestFit="1" customWidth="1"/>
    <col min="15628" max="15628" width="5.875" style="9" customWidth="1"/>
    <col min="15629" max="15629" width="49" style="9" customWidth="1"/>
    <col min="15630" max="15630" width="28.375" style="9" customWidth="1"/>
    <col min="15631" max="15631" width="20.125" style="9" customWidth="1"/>
    <col min="15632" max="15632" width="15.375" style="9" customWidth="1"/>
    <col min="15633" max="15633" width="6.375" style="9" customWidth="1"/>
    <col min="15634" max="15634" width="20.25" style="9" customWidth="1"/>
    <col min="15635" max="15635" width="17.875" style="9" customWidth="1"/>
    <col min="15636" max="15636" width="15.625" style="9" customWidth="1"/>
    <col min="15637" max="15872" width="9" style="9"/>
    <col min="15873" max="15873" width="7" style="9" customWidth="1"/>
    <col min="15874" max="15874" width="4.875" style="9" customWidth="1"/>
    <col min="15875" max="15875" width="7.25" style="9" customWidth="1"/>
    <col min="15876" max="15876" width="20.5" style="9" customWidth="1"/>
    <col min="15877" max="15877" width="18.125" style="9" customWidth="1"/>
    <col min="15878" max="15878" width="14.375" style="9" bestFit="1" customWidth="1"/>
    <col min="15879" max="15879" width="13.125" style="9" bestFit="1" customWidth="1"/>
    <col min="15880" max="15880" width="47" style="9" customWidth="1"/>
    <col min="15881" max="15881" width="6.125" style="9" customWidth="1"/>
    <col min="15882" max="15883" width="9.875" style="9" bestFit="1" customWidth="1"/>
    <col min="15884" max="15884" width="5.875" style="9" customWidth="1"/>
    <col min="15885" max="15885" width="49" style="9" customWidth="1"/>
    <col min="15886" max="15886" width="28.375" style="9" customWidth="1"/>
    <col min="15887" max="15887" width="20.125" style="9" customWidth="1"/>
    <col min="15888" max="15888" width="15.375" style="9" customWidth="1"/>
    <col min="15889" max="15889" width="6.375" style="9" customWidth="1"/>
    <col min="15890" max="15890" width="20.25" style="9" customWidth="1"/>
    <col min="15891" max="15891" width="17.875" style="9" customWidth="1"/>
    <col min="15892" max="15892" width="15.625" style="9" customWidth="1"/>
    <col min="15893" max="16128" width="9" style="9"/>
    <col min="16129" max="16129" width="7" style="9" customWidth="1"/>
    <col min="16130" max="16130" width="4.875" style="9" customWidth="1"/>
    <col min="16131" max="16131" width="7.25" style="9" customWidth="1"/>
    <col min="16132" max="16132" width="20.5" style="9" customWidth="1"/>
    <col min="16133" max="16133" width="18.125" style="9" customWidth="1"/>
    <col min="16134" max="16134" width="14.375" style="9" bestFit="1" customWidth="1"/>
    <col min="16135" max="16135" width="13.125" style="9" bestFit="1" customWidth="1"/>
    <col min="16136" max="16136" width="47" style="9" customWidth="1"/>
    <col min="16137" max="16137" width="6.125" style="9" customWidth="1"/>
    <col min="16138" max="16139" width="9.875" style="9" bestFit="1" customWidth="1"/>
    <col min="16140" max="16140" width="5.875" style="9" customWidth="1"/>
    <col min="16141" max="16141" width="49" style="9" customWidth="1"/>
    <col min="16142" max="16142" width="28.375" style="9" customWidth="1"/>
    <col min="16143" max="16143" width="20.125" style="9" customWidth="1"/>
    <col min="16144" max="16144" width="15.375" style="9" customWidth="1"/>
    <col min="16145" max="16145" width="6.375" style="9" customWidth="1"/>
    <col min="16146" max="16146" width="20.25" style="9" customWidth="1"/>
    <col min="16147" max="16147" width="17.875" style="9" customWidth="1"/>
    <col min="16148" max="16148" width="15.625" style="9" customWidth="1"/>
    <col min="16149" max="16384" width="9" style="9"/>
  </cols>
  <sheetData>
    <row r="2" spans="1:20" ht="20.100000000000001" customHeight="1">
      <c r="E2" s="1" t="s">
        <v>0</v>
      </c>
      <c r="F2" s="1"/>
      <c r="G2" s="1"/>
      <c r="H2" s="164" t="s">
        <v>583</v>
      </c>
      <c r="J2" s="4" t="s">
        <v>2</v>
      </c>
      <c r="K2" s="5"/>
      <c r="L2" s="6"/>
      <c r="M2" s="74">
        <f>SUM(K:K)</f>
        <v>5300</v>
      </c>
      <c r="N2" s="75"/>
    </row>
    <row r="3" spans="1:20" ht="20.100000000000001" customHeight="1">
      <c r="E3" s="1" t="s">
        <v>3</v>
      </c>
      <c r="F3" s="1"/>
      <c r="G3" s="1"/>
      <c r="H3" s="165" t="s">
        <v>584</v>
      </c>
      <c r="M3" s="76"/>
      <c r="N3" s="17"/>
    </row>
    <row r="4" spans="1:20" ht="20.100000000000001" customHeight="1">
      <c r="E4" s="1" t="s">
        <v>5</v>
      </c>
      <c r="F4" s="1"/>
      <c r="G4" s="1"/>
      <c r="H4" s="165" t="s">
        <v>585</v>
      </c>
      <c r="K4" s="78"/>
      <c r="M4" s="166" t="s">
        <v>586</v>
      </c>
      <c r="N4" s="166"/>
      <c r="O4" s="166"/>
      <c r="P4" s="166"/>
    </row>
    <row r="5" spans="1:20" ht="20.100000000000001" customHeight="1">
      <c r="E5" s="1" t="s">
        <v>6</v>
      </c>
      <c r="F5" s="1"/>
      <c r="G5" s="1"/>
      <c r="H5" s="167">
        <v>44946</v>
      </c>
      <c r="M5" s="166"/>
      <c r="N5" s="166"/>
      <c r="O5" s="166"/>
      <c r="P5" s="166"/>
    </row>
    <row r="6" spans="1:20" ht="20.100000000000001" customHeight="1">
      <c r="E6" s="1" t="s">
        <v>7</v>
      </c>
      <c r="F6" s="1"/>
      <c r="G6" s="1"/>
      <c r="H6" s="167">
        <v>44949</v>
      </c>
      <c r="M6" s="83"/>
      <c r="N6" s="84"/>
    </row>
    <row r="7" spans="1:20" ht="20.100000000000001" customHeight="1">
      <c r="E7" s="85"/>
      <c r="F7" s="85"/>
      <c r="G7" s="85"/>
      <c r="H7" s="86"/>
      <c r="K7" s="88"/>
      <c r="M7" s="83"/>
      <c r="N7" s="84"/>
      <c r="O7" s="89"/>
    </row>
    <row r="9" spans="1:20" s="8" customFormat="1" ht="19.7" customHeight="1">
      <c r="D9" s="90" t="s">
        <v>267</v>
      </c>
      <c r="E9" s="17" t="s">
        <v>8</v>
      </c>
      <c r="F9" s="17" t="s">
        <v>9</v>
      </c>
      <c r="G9" s="17" t="s">
        <v>10</v>
      </c>
      <c r="H9" s="18" t="s">
        <v>11</v>
      </c>
      <c r="I9" s="18" t="s">
        <v>12</v>
      </c>
      <c r="J9" s="18" t="s">
        <v>13</v>
      </c>
      <c r="K9" s="22" t="s">
        <v>14</v>
      </c>
      <c r="L9" s="22" t="s">
        <v>15</v>
      </c>
      <c r="M9" s="18" t="s">
        <v>16</v>
      </c>
      <c r="N9" s="18" t="s">
        <v>17</v>
      </c>
      <c r="O9" s="18" t="s">
        <v>18</v>
      </c>
      <c r="P9" s="30" t="s">
        <v>19</v>
      </c>
      <c r="Q9" s="17" t="s">
        <v>20</v>
      </c>
      <c r="R9" s="18" t="s">
        <v>21</v>
      </c>
      <c r="S9" s="30" t="s">
        <v>22</v>
      </c>
      <c r="T9" s="23" t="s">
        <v>23</v>
      </c>
    </row>
    <row r="10" spans="1:20" s="8" customFormat="1" ht="19.7" customHeight="1">
      <c r="A10" s="91"/>
      <c r="B10" s="91"/>
      <c r="C10" s="168"/>
      <c r="D10" s="18"/>
      <c r="E10" s="17"/>
      <c r="F10" s="17"/>
      <c r="G10" s="17"/>
      <c r="H10" s="50"/>
      <c r="I10" s="18"/>
      <c r="J10" s="51"/>
      <c r="K10" s="169"/>
      <c r="L10" s="22"/>
      <c r="M10" s="26"/>
      <c r="N10" s="94"/>
      <c r="O10" s="17"/>
      <c r="P10" s="30"/>
      <c r="Q10" s="17"/>
      <c r="R10" s="29"/>
      <c r="S10" s="29"/>
      <c r="T10" s="23"/>
    </row>
    <row r="11" spans="1:20" s="8" customFormat="1" ht="19.7" customHeight="1">
      <c r="A11" s="91"/>
      <c r="B11" s="91"/>
      <c r="C11" s="168"/>
      <c r="D11" s="170">
        <v>1</v>
      </c>
      <c r="E11" s="17">
        <v>1</v>
      </c>
      <c r="F11" s="123" t="s">
        <v>288</v>
      </c>
      <c r="G11" s="123" t="s">
        <v>288</v>
      </c>
      <c r="H11" s="171" t="s">
        <v>587</v>
      </c>
      <c r="I11" s="172">
        <v>2</v>
      </c>
      <c r="J11" s="173">
        <v>2000</v>
      </c>
      <c r="K11" s="118">
        <f>I11*J11</f>
        <v>4000</v>
      </c>
      <c r="L11" s="174"/>
      <c r="M11" s="171" t="s">
        <v>588</v>
      </c>
      <c r="N11" s="175"/>
      <c r="O11" s="17"/>
      <c r="P11" s="30">
        <v>44932</v>
      </c>
      <c r="Q11" s="17"/>
      <c r="R11" s="29" t="s">
        <v>589</v>
      </c>
      <c r="S11" s="29" t="s">
        <v>590</v>
      </c>
      <c r="T11" s="23"/>
    </row>
    <row r="12" spans="1:20" s="8" customFormat="1" ht="19.7" customHeight="1">
      <c r="A12" s="91"/>
      <c r="B12" s="91"/>
      <c r="C12" s="168"/>
      <c r="D12" s="170">
        <v>1</v>
      </c>
      <c r="E12" s="17">
        <f>+E11+1</f>
        <v>2</v>
      </c>
      <c r="F12" s="18" t="s">
        <v>288</v>
      </c>
      <c r="G12" s="123" t="s">
        <v>288</v>
      </c>
      <c r="H12" s="176" t="s">
        <v>591</v>
      </c>
      <c r="I12" s="177">
        <v>1</v>
      </c>
      <c r="J12" s="118">
        <v>1300</v>
      </c>
      <c r="K12" s="118">
        <f>I12*J12</f>
        <v>1300</v>
      </c>
      <c r="L12" s="119"/>
      <c r="M12" s="178"/>
      <c r="N12" s="179"/>
      <c r="O12" s="17"/>
      <c r="P12" s="30">
        <v>44932</v>
      </c>
      <c r="Q12" s="17"/>
      <c r="R12" s="29" t="s">
        <v>589</v>
      </c>
      <c r="S12" s="29" t="s">
        <v>590</v>
      </c>
      <c r="T12" s="23"/>
    </row>
    <row r="13" spans="1:20" s="8" customFormat="1" ht="19.7" customHeight="1">
      <c r="A13" s="91"/>
      <c r="B13" s="91"/>
      <c r="C13" s="168"/>
      <c r="D13" s="18"/>
      <c r="E13" s="17"/>
      <c r="F13" s="17"/>
      <c r="G13" s="17"/>
      <c r="H13" s="50"/>
      <c r="I13" s="18"/>
      <c r="J13" s="51"/>
      <c r="K13" s="169"/>
      <c r="L13" s="22"/>
      <c r="M13" s="26"/>
      <c r="N13" s="94"/>
      <c r="O13" s="17"/>
      <c r="P13" s="30"/>
      <c r="Q13" s="17"/>
      <c r="R13" s="29"/>
      <c r="S13" s="29"/>
      <c r="T13" s="23"/>
    </row>
    <row r="14" spans="1:20" s="8" customFormat="1" ht="19.7" customHeight="1">
      <c r="A14" s="91"/>
      <c r="B14" s="91"/>
      <c r="C14" s="168"/>
      <c r="D14" s="18"/>
      <c r="E14" s="17"/>
      <c r="F14" s="17"/>
      <c r="G14" s="75"/>
      <c r="H14" s="180">
        <f>SUM(K11:K12)</f>
        <v>5300</v>
      </c>
      <c r="I14" s="18"/>
      <c r="J14" s="51"/>
      <c r="K14" s="169"/>
      <c r="L14" s="22"/>
      <c r="M14" s="26"/>
      <c r="N14" s="94"/>
      <c r="O14" s="17"/>
      <c r="P14" s="30"/>
      <c r="Q14" s="17"/>
      <c r="R14" s="29"/>
      <c r="S14" s="29"/>
      <c r="T14" s="23"/>
    </row>
    <row r="15" spans="1:20" s="8" customFormat="1" ht="19.7" customHeight="1">
      <c r="A15" s="91"/>
      <c r="B15" s="91"/>
      <c r="C15" s="168"/>
      <c r="D15" s="18"/>
      <c r="E15" s="17"/>
      <c r="F15" s="17"/>
      <c r="G15" s="17"/>
      <c r="H15" s="76"/>
      <c r="I15" s="18"/>
      <c r="J15" s="51"/>
      <c r="K15" s="169"/>
      <c r="L15" s="22"/>
      <c r="M15" s="26"/>
      <c r="N15" s="94"/>
      <c r="O15" s="17"/>
      <c r="P15" s="30"/>
      <c r="Q15" s="17"/>
      <c r="R15" s="29"/>
      <c r="S15" s="29"/>
      <c r="T15" s="23"/>
    </row>
    <row r="16" spans="1:20" s="8" customFormat="1" ht="19.7" customHeight="1">
      <c r="A16" s="91"/>
      <c r="B16" s="91"/>
      <c r="C16" s="168"/>
      <c r="D16" s="18"/>
      <c r="E16" s="17"/>
      <c r="F16" s="17"/>
      <c r="G16" s="17"/>
      <c r="H16" s="50"/>
      <c r="I16" s="18"/>
      <c r="J16" s="51"/>
      <c r="K16" s="169"/>
      <c r="L16" s="22"/>
      <c r="M16" s="26"/>
      <c r="N16" s="94"/>
      <c r="O16" s="17"/>
      <c r="P16" s="30"/>
      <c r="Q16" s="17"/>
      <c r="R16" s="29"/>
      <c r="S16" s="29"/>
      <c r="T16" s="23"/>
    </row>
    <row r="17" spans="1:20" s="8" customFormat="1" ht="19.7" customHeight="1">
      <c r="A17" s="18"/>
      <c r="B17" s="18"/>
      <c r="C17" s="18"/>
      <c r="D17" s="18"/>
      <c r="E17" s="17"/>
      <c r="F17" s="17"/>
      <c r="G17" s="17"/>
      <c r="H17" s="26"/>
      <c r="I17" s="18"/>
      <c r="J17" s="181"/>
      <c r="K17" s="109"/>
      <c r="L17" s="182"/>
      <c r="M17" s="171"/>
      <c r="N17" s="94"/>
      <c r="O17" s="17"/>
      <c r="P17" s="30"/>
      <c r="Q17" s="17"/>
      <c r="R17" s="29"/>
      <c r="S17" s="29"/>
      <c r="T17" s="23"/>
    </row>
    <row r="18" spans="1:20" s="8" customFormat="1" ht="19.7" customHeight="1">
      <c r="A18" s="18"/>
      <c r="B18" s="18"/>
      <c r="C18" s="104"/>
      <c r="D18" s="104"/>
      <c r="E18" s="17"/>
      <c r="F18" s="17"/>
      <c r="G18" s="17"/>
      <c r="H18" s="122"/>
      <c r="I18" s="123"/>
      <c r="J18" s="118"/>
      <c r="K18" s="109"/>
      <c r="L18" s="124"/>
      <c r="M18" s="122"/>
      <c r="N18" s="94"/>
      <c r="O18" s="17"/>
      <c r="P18" s="30"/>
      <c r="Q18" s="17"/>
      <c r="R18" s="29"/>
      <c r="S18" s="29"/>
      <c r="T18" s="23"/>
    </row>
    <row r="19" spans="1:20" s="8" customFormat="1" ht="19.7" customHeight="1">
      <c r="A19" s="18"/>
      <c r="B19" s="18"/>
      <c r="C19" s="104"/>
      <c r="D19" s="104"/>
      <c r="E19" s="17"/>
      <c r="F19" s="17"/>
      <c r="G19" s="17"/>
      <c r="H19" s="50"/>
      <c r="I19" s="123"/>
      <c r="J19" s="125"/>
      <c r="K19" s="109"/>
      <c r="L19" s="124"/>
      <c r="M19" s="26"/>
      <c r="N19" s="26"/>
      <c r="O19" s="17"/>
      <c r="P19" s="30"/>
      <c r="Q19" s="17"/>
      <c r="R19" s="29"/>
      <c r="S19" s="29"/>
      <c r="T19" s="23"/>
    </row>
    <row r="20" spans="1:20" s="8" customFormat="1" ht="19.7" customHeight="1">
      <c r="A20" s="18"/>
      <c r="B20" s="18"/>
      <c r="C20" s="18"/>
      <c r="D20" s="18"/>
      <c r="E20" s="17"/>
      <c r="F20" s="17"/>
      <c r="G20" s="17"/>
      <c r="H20" s="50"/>
      <c r="I20" s="123"/>
      <c r="J20" s="125"/>
      <c r="K20" s="109"/>
      <c r="L20" s="124"/>
      <c r="M20" s="26"/>
      <c r="N20" s="26"/>
      <c r="O20" s="17"/>
      <c r="P20" s="30"/>
      <c r="Q20" s="17"/>
      <c r="R20" s="29"/>
      <c r="S20" s="29"/>
      <c r="T20" s="23"/>
    </row>
    <row r="21" spans="1:20" s="8" customFormat="1" ht="19.7" customHeight="1">
      <c r="A21" s="18"/>
      <c r="B21" s="18"/>
      <c r="C21" s="18"/>
      <c r="D21" s="18"/>
      <c r="E21" s="17"/>
      <c r="F21" s="17"/>
      <c r="G21" s="17"/>
      <c r="H21" s="50"/>
      <c r="I21" s="126"/>
      <c r="J21" s="127"/>
      <c r="K21" s="118"/>
      <c r="L21" s="128"/>
      <c r="M21" s="129"/>
      <c r="N21" s="26"/>
      <c r="O21" s="17"/>
      <c r="P21" s="30"/>
      <c r="Q21" s="17"/>
      <c r="R21" s="29"/>
      <c r="S21" s="29"/>
      <c r="T21" s="23"/>
    </row>
    <row r="22" spans="1:20" s="8" customFormat="1" ht="19.7" customHeight="1">
      <c r="A22" s="18"/>
      <c r="B22" s="18"/>
      <c r="C22" s="18"/>
      <c r="D22" s="18"/>
      <c r="E22" s="17"/>
      <c r="F22" s="17"/>
      <c r="G22" s="17"/>
      <c r="H22" s="130"/>
      <c r="I22" s="18"/>
      <c r="J22" s="118"/>
      <c r="K22" s="118"/>
      <c r="L22" s="22"/>
      <c r="M22" s="26"/>
      <c r="N22" s="94"/>
      <c r="O22" s="17"/>
      <c r="P22" s="30"/>
      <c r="Q22" s="17"/>
      <c r="R22" s="29"/>
      <c r="S22" s="29"/>
      <c r="T22" s="23"/>
    </row>
    <row r="23" spans="1:20">
      <c r="K23" s="131"/>
    </row>
  </sheetData>
  <autoFilter ref="E9:R16" xr:uid="{A33761EE-8346-4B29-978A-6512064914AA}"/>
  <mergeCells count="7">
    <mergeCell ref="E6:G6"/>
    <mergeCell ref="E2:G2"/>
    <mergeCell ref="J2:L2"/>
    <mergeCell ref="E3:G3"/>
    <mergeCell ref="E4:G4"/>
    <mergeCell ref="M4:P5"/>
    <mergeCell ref="E5:G5"/>
  </mergeCells>
  <phoneticPr fontId="3"/>
  <pageMargins left="0.2" right="0.2" top="0.36" bottom="0.41" header="0.3" footer="0.3"/>
  <pageSetup paperSize="9" scale="7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F1216-51B2-406E-8CE2-543EE7277FF2}">
  <sheetPr>
    <tabColor rgb="FFFFC000"/>
  </sheetPr>
  <dimension ref="A2:R180"/>
  <sheetViews>
    <sheetView zoomScale="81" zoomScaleNormal="81" workbookViewId="0">
      <pane xSplit="11" ySplit="8" topLeftCell="Q9" activePane="bottomRight" state="frozen"/>
      <selection activeCell="D26" sqref="D26"/>
      <selection pane="topRight" activeCell="D26" sqref="D26"/>
      <selection pane="bottomLeft" activeCell="D26" sqref="D26"/>
      <selection pane="bottomRight" activeCell="R13" sqref="R13"/>
    </sheetView>
  </sheetViews>
  <sheetFormatPr defaultColWidth="11.875" defaultRowHeight="13.5" customHeight="1"/>
  <cols>
    <col min="1" max="1" width="18.625" style="9" customWidth="1"/>
    <col min="2" max="2" width="17" style="9" customWidth="1"/>
    <col min="3" max="3" width="6.125" style="8" customWidth="1"/>
    <col min="4" max="4" width="15.125" style="9" customWidth="1"/>
    <col min="5" max="5" width="15.5" style="9" customWidth="1"/>
    <col min="6" max="6" width="71.5" style="9" customWidth="1"/>
    <col min="7" max="7" width="10.875" style="8" customWidth="1"/>
    <col min="8" max="9" width="12.125" style="8" customWidth="1"/>
    <col min="10" max="10" width="7.125" style="10" customWidth="1"/>
    <col min="11" max="11" width="50.5" style="9" customWidth="1"/>
    <col min="12" max="12" width="45.125" style="9" customWidth="1"/>
    <col min="13" max="13" width="8.125" style="8" customWidth="1"/>
    <col min="14" max="14" width="17" style="8" customWidth="1"/>
    <col min="15" max="15" width="7.875" style="9" customWidth="1"/>
    <col min="16" max="16" width="16.375" style="8" customWidth="1"/>
    <col min="17" max="17" width="17.875" style="188" customWidth="1"/>
    <col min="18" max="18" width="19.375" style="188" customWidth="1"/>
    <col min="19" max="16384" width="11.875" style="9"/>
  </cols>
  <sheetData>
    <row r="2" spans="1:18" ht="20.100000000000001" customHeight="1">
      <c r="C2" s="183" t="s">
        <v>592</v>
      </c>
      <c r="D2" s="183"/>
      <c r="E2" s="183"/>
      <c r="F2" s="164" t="s">
        <v>593</v>
      </c>
      <c r="H2" s="184" t="s">
        <v>594</v>
      </c>
      <c r="I2" s="185"/>
      <c r="J2" s="186"/>
      <c r="K2" s="187">
        <f>SUM(I:I)</f>
        <v>247535</v>
      </c>
    </row>
    <row r="3" spans="1:18" ht="20.100000000000001" customHeight="1">
      <c r="C3" s="183" t="s">
        <v>595</v>
      </c>
      <c r="D3" s="183"/>
      <c r="E3" s="183"/>
      <c r="F3" s="165" t="s">
        <v>596</v>
      </c>
    </row>
    <row r="4" spans="1:18" ht="20.100000000000001" customHeight="1">
      <c r="C4" s="183" t="s">
        <v>597</v>
      </c>
      <c r="D4" s="183"/>
      <c r="E4" s="183"/>
      <c r="F4" s="165" t="s">
        <v>598</v>
      </c>
      <c r="H4" s="166" t="s">
        <v>599</v>
      </c>
      <c r="I4" s="166"/>
      <c r="J4" s="166"/>
      <c r="K4" s="166"/>
    </row>
    <row r="5" spans="1:18" ht="20.100000000000001" customHeight="1">
      <c r="C5" s="183" t="s">
        <v>600</v>
      </c>
      <c r="D5" s="183"/>
      <c r="E5" s="183"/>
      <c r="F5" s="167">
        <v>44946</v>
      </c>
      <c r="H5" s="166"/>
      <c r="I5" s="166"/>
      <c r="J5" s="166"/>
      <c r="K5" s="166"/>
    </row>
    <row r="6" spans="1:18" ht="20.100000000000001" customHeight="1">
      <c r="C6" s="183" t="s">
        <v>601</v>
      </c>
      <c r="D6" s="183"/>
      <c r="E6" s="183"/>
      <c r="F6" s="167">
        <v>44949</v>
      </c>
      <c r="I6" s="189"/>
    </row>
    <row r="8" spans="1:18" s="8" customFormat="1" ht="19.5" customHeight="1">
      <c r="B8" s="104" t="s">
        <v>602</v>
      </c>
      <c r="C8" s="190" t="s">
        <v>603</v>
      </c>
      <c r="D8" s="191" t="s">
        <v>604</v>
      </c>
      <c r="E8" s="191" t="s">
        <v>605</v>
      </c>
      <c r="F8" s="192" t="s">
        <v>606</v>
      </c>
      <c r="G8" s="192" t="s">
        <v>12</v>
      </c>
      <c r="H8" s="192" t="s">
        <v>13</v>
      </c>
      <c r="I8" s="193" t="s">
        <v>14</v>
      </c>
      <c r="J8" s="193" t="s">
        <v>607</v>
      </c>
      <c r="K8" s="192" t="s">
        <v>608</v>
      </c>
      <c r="L8" s="192" t="s">
        <v>609</v>
      </c>
      <c r="M8" s="192" t="s">
        <v>610</v>
      </c>
      <c r="N8" s="194" t="s">
        <v>611</v>
      </c>
      <c r="O8" s="191" t="s">
        <v>612</v>
      </c>
      <c r="P8" s="192" t="s">
        <v>613</v>
      </c>
      <c r="Q8" s="194" t="s">
        <v>614</v>
      </c>
      <c r="R8" s="195" t="s">
        <v>615</v>
      </c>
    </row>
    <row r="9" spans="1:18" s="8" customFormat="1" ht="19.5" customHeight="1">
      <c r="C9" s="191"/>
      <c r="D9" s="191"/>
      <c r="E9" s="191"/>
      <c r="F9" s="196"/>
      <c r="G9" s="197"/>
      <c r="H9" s="197"/>
      <c r="I9" s="197"/>
      <c r="J9" s="198"/>
      <c r="K9" s="199"/>
      <c r="L9" s="192"/>
      <c r="M9" s="192"/>
      <c r="N9" s="194"/>
      <c r="O9" s="191"/>
      <c r="P9" s="192"/>
      <c r="Q9" s="194"/>
      <c r="R9" s="195"/>
    </row>
    <row r="10" spans="1:18" ht="18" customHeight="1">
      <c r="C10" s="200" t="s">
        <v>616</v>
      </c>
      <c r="D10" s="201"/>
      <c r="E10" s="201"/>
      <c r="F10" s="202"/>
      <c r="G10" s="203"/>
      <c r="H10" s="203"/>
      <c r="I10" s="197"/>
      <c r="J10" s="198"/>
      <c r="K10" s="204"/>
      <c r="L10" s="196"/>
      <c r="M10" s="205"/>
      <c r="N10" s="194"/>
      <c r="O10" s="195"/>
      <c r="P10" s="195"/>
      <c r="Q10" s="194"/>
      <c r="R10" s="206"/>
    </row>
    <row r="11" spans="1:18" ht="18" customHeight="1">
      <c r="C11" s="207"/>
      <c r="D11" s="17"/>
      <c r="E11" s="17"/>
      <c r="F11" s="50"/>
      <c r="G11" s="177"/>
      <c r="H11" s="177"/>
      <c r="I11" s="177"/>
      <c r="J11" s="208"/>
      <c r="K11" s="209"/>
      <c r="L11" s="176"/>
      <c r="M11" s="18"/>
      <c r="N11" s="29"/>
      <c r="O11" s="26"/>
      <c r="P11" s="29"/>
      <c r="Q11" s="29"/>
      <c r="R11" s="23"/>
    </row>
    <row r="12" spans="1:18" ht="18" customHeight="1">
      <c r="A12" s="210" t="s">
        <v>273</v>
      </c>
      <c r="B12" s="211">
        <v>4</v>
      </c>
      <c r="C12" s="212">
        <f t="shared" ref="C12" si="0">C11+1</f>
        <v>1</v>
      </c>
      <c r="D12" s="213" t="s">
        <v>167</v>
      </c>
      <c r="E12" s="17" t="s">
        <v>167</v>
      </c>
      <c r="F12" s="50" t="s">
        <v>617</v>
      </c>
      <c r="G12" s="177">
        <v>1</v>
      </c>
      <c r="H12" s="177">
        <v>1150</v>
      </c>
      <c r="I12" s="177">
        <f t="shared" ref="I12:I59" si="1">G12*H12</f>
        <v>1150</v>
      </c>
      <c r="J12" s="119"/>
      <c r="K12" s="209" t="s">
        <v>618</v>
      </c>
      <c r="L12" s="176"/>
      <c r="M12" s="18"/>
      <c r="N12" s="29"/>
      <c r="O12" s="26"/>
      <c r="P12" s="29"/>
      <c r="Q12" s="29">
        <v>44945</v>
      </c>
      <c r="R12" s="23" t="s">
        <v>619</v>
      </c>
    </row>
    <row r="13" spans="1:18" ht="18" customHeight="1">
      <c r="A13" s="210" t="s">
        <v>620</v>
      </c>
      <c r="B13" s="211">
        <v>4</v>
      </c>
      <c r="C13" s="212">
        <f>C12+1</f>
        <v>2</v>
      </c>
      <c r="D13" s="213" t="s">
        <v>621</v>
      </c>
      <c r="E13" s="17" t="s">
        <v>136</v>
      </c>
      <c r="F13" s="50" t="s">
        <v>622</v>
      </c>
      <c r="G13" s="177">
        <v>1</v>
      </c>
      <c r="H13" s="177">
        <v>31930</v>
      </c>
      <c r="I13" s="177">
        <f t="shared" si="1"/>
        <v>31930</v>
      </c>
      <c r="J13" s="119"/>
      <c r="K13" s="209" t="s">
        <v>623</v>
      </c>
      <c r="L13" s="214" t="s">
        <v>624</v>
      </c>
      <c r="M13" s="18"/>
      <c r="N13" s="29">
        <v>44931</v>
      </c>
      <c r="O13" s="26"/>
      <c r="P13" s="29">
        <v>44946</v>
      </c>
      <c r="Q13" s="29" t="s">
        <v>625</v>
      </c>
      <c r="R13" s="23"/>
    </row>
    <row r="14" spans="1:18" ht="18" customHeight="1">
      <c r="A14" s="210" t="s">
        <v>276</v>
      </c>
      <c r="B14" s="211">
        <v>4</v>
      </c>
      <c r="C14" s="212">
        <f t="shared" ref="C14" si="2">C13+1</f>
        <v>3</v>
      </c>
      <c r="D14" s="213" t="s">
        <v>621</v>
      </c>
      <c r="E14" s="17" t="s">
        <v>136</v>
      </c>
      <c r="F14" s="50" t="s">
        <v>626</v>
      </c>
      <c r="G14" s="18">
        <v>2</v>
      </c>
      <c r="H14" s="215">
        <v>600</v>
      </c>
      <c r="I14" s="215">
        <f t="shared" si="1"/>
        <v>1200</v>
      </c>
      <c r="J14" s="22"/>
      <c r="K14" s="209" t="s">
        <v>627</v>
      </c>
      <c r="L14" s="176"/>
      <c r="M14" s="18"/>
      <c r="N14" s="29">
        <v>44931</v>
      </c>
      <c r="O14" s="26"/>
      <c r="P14" s="29">
        <v>44946</v>
      </c>
      <c r="Q14" s="29" t="s">
        <v>625</v>
      </c>
      <c r="R14" s="23"/>
    </row>
    <row r="15" spans="1:18" ht="18" customHeight="1">
      <c r="A15" s="210" t="s">
        <v>628</v>
      </c>
      <c r="B15" s="211">
        <v>4</v>
      </c>
      <c r="C15" s="212">
        <f>C14+1</f>
        <v>4</v>
      </c>
      <c r="D15" s="213" t="s">
        <v>167</v>
      </c>
      <c r="E15" s="17" t="s">
        <v>167</v>
      </c>
      <c r="F15" s="50" t="s">
        <v>629</v>
      </c>
      <c r="G15" s="177">
        <v>1</v>
      </c>
      <c r="H15" s="177">
        <v>1910</v>
      </c>
      <c r="I15" s="177">
        <f t="shared" si="1"/>
        <v>1910</v>
      </c>
      <c r="J15" s="119"/>
      <c r="K15" s="209" t="s">
        <v>630</v>
      </c>
      <c r="L15" s="176"/>
      <c r="M15" s="18"/>
      <c r="N15" s="29">
        <v>44931</v>
      </c>
      <c r="O15" s="26"/>
      <c r="P15" s="29"/>
      <c r="Q15" s="29">
        <v>44945</v>
      </c>
      <c r="R15" s="23"/>
    </row>
    <row r="16" spans="1:18" ht="18" customHeight="1">
      <c r="A16" s="210" t="s">
        <v>628</v>
      </c>
      <c r="B16" s="211">
        <v>4</v>
      </c>
      <c r="C16" s="212">
        <f t="shared" ref="C16:C45" si="3">C15+1</f>
        <v>5</v>
      </c>
      <c r="D16" s="213" t="s">
        <v>167</v>
      </c>
      <c r="E16" s="17" t="s">
        <v>167</v>
      </c>
      <c r="F16" s="50" t="s">
        <v>631</v>
      </c>
      <c r="G16" s="177">
        <v>2</v>
      </c>
      <c r="H16" s="177">
        <v>1520</v>
      </c>
      <c r="I16" s="177">
        <f t="shared" si="1"/>
        <v>3040</v>
      </c>
      <c r="J16" s="119"/>
      <c r="K16" s="209" t="s">
        <v>632</v>
      </c>
      <c r="L16" s="176"/>
      <c r="M16" s="18"/>
      <c r="N16" s="29">
        <v>44931</v>
      </c>
      <c r="O16" s="26"/>
      <c r="P16" s="29"/>
      <c r="Q16" s="29">
        <v>44945</v>
      </c>
      <c r="R16" s="23"/>
    </row>
    <row r="17" spans="1:18" ht="18" customHeight="1">
      <c r="A17" s="210" t="s">
        <v>633</v>
      </c>
      <c r="B17" s="211">
        <v>4</v>
      </c>
      <c r="C17" s="212">
        <f t="shared" si="3"/>
        <v>6</v>
      </c>
      <c r="D17" s="216" t="s">
        <v>270</v>
      </c>
      <c r="E17" s="216" t="s">
        <v>167</v>
      </c>
      <c r="F17" s="217" t="s">
        <v>634</v>
      </c>
      <c r="G17" s="218">
        <v>1</v>
      </c>
      <c r="H17" s="218">
        <v>8216</v>
      </c>
      <c r="I17" s="219">
        <f t="shared" si="1"/>
        <v>8216</v>
      </c>
      <c r="J17" s="119"/>
      <c r="K17" s="26" t="s">
        <v>635</v>
      </c>
      <c r="L17" s="176"/>
      <c r="M17" s="18"/>
      <c r="N17" s="29">
        <v>45288</v>
      </c>
      <c r="O17" s="26"/>
      <c r="P17" s="29"/>
      <c r="Q17" s="29">
        <v>44946</v>
      </c>
      <c r="R17" s="23">
        <v>44946</v>
      </c>
    </row>
    <row r="18" spans="1:18" ht="18" customHeight="1">
      <c r="A18" s="210" t="s">
        <v>276</v>
      </c>
      <c r="B18" s="211">
        <v>4</v>
      </c>
      <c r="C18" s="212">
        <f t="shared" si="3"/>
        <v>7</v>
      </c>
      <c r="D18" s="52" t="s">
        <v>167</v>
      </c>
      <c r="E18" s="52" t="s">
        <v>167</v>
      </c>
      <c r="F18" s="62" t="s">
        <v>636</v>
      </c>
      <c r="G18" s="220">
        <v>10</v>
      </c>
      <c r="H18" s="177">
        <v>27</v>
      </c>
      <c r="I18" s="219">
        <f t="shared" si="1"/>
        <v>270</v>
      </c>
      <c r="J18" s="119"/>
      <c r="K18" s="209" t="s">
        <v>637</v>
      </c>
      <c r="L18" s="176"/>
      <c r="M18" s="18"/>
      <c r="N18" s="29">
        <v>44931</v>
      </c>
      <c r="O18" s="26"/>
      <c r="P18" s="29"/>
      <c r="Q18" s="29">
        <v>44945</v>
      </c>
      <c r="R18" s="23"/>
    </row>
    <row r="19" spans="1:18" ht="18" customHeight="1">
      <c r="A19" s="210" t="s">
        <v>276</v>
      </c>
      <c r="B19" s="211">
        <v>4</v>
      </c>
      <c r="C19" s="212">
        <f t="shared" si="3"/>
        <v>8</v>
      </c>
      <c r="D19" s="17" t="s">
        <v>167</v>
      </c>
      <c r="E19" s="17" t="s">
        <v>167</v>
      </c>
      <c r="F19" s="50" t="s">
        <v>638</v>
      </c>
      <c r="G19" s="177">
        <v>1</v>
      </c>
      <c r="H19" s="177">
        <v>212</v>
      </c>
      <c r="I19" s="219">
        <f t="shared" si="1"/>
        <v>212</v>
      </c>
      <c r="J19" s="119"/>
      <c r="K19" s="209" t="s">
        <v>639</v>
      </c>
      <c r="L19" s="176"/>
      <c r="M19" s="18"/>
      <c r="N19" s="29">
        <v>44931</v>
      </c>
      <c r="O19" s="26"/>
      <c r="P19" s="29"/>
      <c r="Q19" s="29">
        <v>44945</v>
      </c>
      <c r="R19" s="23"/>
    </row>
    <row r="20" spans="1:18" ht="18" customHeight="1">
      <c r="A20" s="210" t="s">
        <v>276</v>
      </c>
      <c r="B20" s="211">
        <v>4</v>
      </c>
      <c r="C20" s="212">
        <f t="shared" si="3"/>
        <v>9</v>
      </c>
      <c r="D20" s="17" t="s">
        <v>167</v>
      </c>
      <c r="E20" s="17" t="s">
        <v>167</v>
      </c>
      <c r="F20" s="50" t="s">
        <v>640</v>
      </c>
      <c r="G20" s="177">
        <v>4</v>
      </c>
      <c r="H20" s="177">
        <v>169</v>
      </c>
      <c r="I20" s="219">
        <f t="shared" si="1"/>
        <v>676</v>
      </c>
      <c r="J20" s="119"/>
      <c r="K20" s="209" t="s">
        <v>641</v>
      </c>
      <c r="L20" s="176"/>
      <c r="M20" s="18"/>
      <c r="N20" s="29">
        <v>44931</v>
      </c>
      <c r="O20" s="26"/>
      <c r="P20" s="29"/>
      <c r="Q20" s="29">
        <v>44945</v>
      </c>
      <c r="R20" s="23"/>
    </row>
    <row r="21" spans="1:18" ht="18" customHeight="1">
      <c r="A21" s="210" t="s">
        <v>642</v>
      </c>
      <c r="B21" s="211">
        <v>4</v>
      </c>
      <c r="C21" s="212">
        <f t="shared" si="3"/>
        <v>10</v>
      </c>
      <c r="D21" s="216" t="s">
        <v>270</v>
      </c>
      <c r="E21" s="216" t="s">
        <v>167</v>
      </c>
      <c r="F21" s="217" t="s">
        <v>643</v>
      </c>
      <c r="G21" s="218">
        <v>1</v>
      </c>
      <c r="H21" s="218">
        <v>6380</v>
      </c>
      <c r="I21" s="177">
        <f t="shared" si="1"/>
        <v>6380</v>
      </c>
      <c r="J21" s="208"/>
      <c r="K21" s="209" t="s">
        <v>644</v>
      </c>
      <c r="L21" s="176"/>
      <c r="M21" s="18"/>
      <c r="N21" s="29">
        <v>45288</v>
      </c>
      <c r="O21" s="26"/>
      <c r="P21" s="29"/>
      <c r="Q21" s="29">
        <v>44946</v>
      </c>
      <c r="R21" s="23">
        <v>44946</v>
      </c>
    </row>
    <row r="22" spans="1:18" ht="18" customHeight="1">
      <c r="A22" s="210" t="s">
        <v>276</v>
      </c>
      <c r="B22" s="211">
        <v>4</v>
      </c>
      <c r="C22" s="212">
        <f t="shared" si="3"/>
        <v>11</v>
      </c>
      <c r="D22" s="17" t="s">
        <v>167</v>
      </c>
      <c r="E22" s="17" t="s">
        <v>167</v>
      </c>
      <c r="F22" s="50" t="s">
        <v>645</v>
      </c>
      <c r="G22" s="177">
        <v>2</v>
      </c>
      <c r="H22" s="177">
        <v>144</v>
      </c>
      <c r="I22" s="177">
        <f t="shared" si="1"/>
        <v>288</v>
      </c>
      <c r="J22" s="208"/>
      <c r="K22" s="209" t="s">
        <v>646</v>
      </c>
      <c r="L22" s="176"/>
      <c r="M22" s="18"/>
      <c r="N22" s="29">
        <v>44931</v>
      </c>
      <c r="O22" s="26"/>
      <c r="P22" s="29"/>
      <c r="Q22" s="29">
        <v>44945</v>
      </c>
      <c r="R22" s="23"/>
    </row>
    <row r="23" spans="1:18" ht="18" customHeight="1">
      <c r="A23" s="210" t="s">
        <v>276</v>
      </c>
      <c r="B23" s="211">
        <v>4</v>
      </c>
      <c r="C23" s="212">
        <f t="shared" si="3"/>
        <v>12</v>
      </c>
      <c r="D23" s="17" t="s">
        <v>167</v>
      </c>
      <c r="E23" s="17" t="s">
        <v>167</v>
      </c>
      <c r="F23" s="50" t="s">
        <v>647</v>
      </c>
      <c r="G23" s="177">
        <v>50</v>
      </c>
      <c r="H23" s="177">
        <v>19</v>
      </c>
      <c r="I23" s="177">
        <f t="shared" si="1"/>
        <v>950</v>
      </c>
      <c r="J23" s="208"/>
      <c r="K23" s="209" t="s">
        <v>648</v>
      </c>
      <c r="L23" s="176"/>
      <c r="M23" s="18"/>
      <c r="N23" s="29">
        <v>44931</v>
      </c>
      <c r="O23" s="26"/>
      <c r="P23" s="29"/>
      <c r="Q23" s="29">
        <v>44945</v>
      </c>
      <c r="R23" s="23"/>
    </row>
    <row r="24" spans="1:18" ht="18" customHeight="1">
      <c r="A24" s="210" t="s">
        <v>276</v>
      </c>
      <c r="B24" s="211">
        <v>4</v>
      </c>
      <c r="C24" s="212">
        <f t="shared" si="3"/>
        <v>13</v>
      </c>
      <c r="D24" s="17" t="s">
        <v>167</v>
      </c>
      <c r="E24" s="17" t="s">
        <v>167</v>
      </c>
      <c r="F24" s="221" t="s">
        <v>649</v>
      </c>
      <c r="G24" s="222"/>
      <c r="H24" s="177">
        <v>23</v>
      </c>
      <c r="I24" s="177">
        <f t="shared" si="1"/>
        <v>0</v>
      </c>
      <c r="J24" s="208"/>
      <c r="K24" s="209" t="s">
        <v>650</v>
      </c>
      <c r="L24" s="176"/>
      <c r="M24" s="18"/>
      <c r="N24" s="29"/>
      <c r="O24" s="26"/>
      <c r="P24" s="29"/>
      <c r="Q24" s="29"/>
      <c r="R24" s="23"/>
    </row>
    <row r="25" spans="1:18" ht="18" customHeight="1">
      <c r="A25" s="210" t="s">
        <v>642</v>
      </c>
      <c r="B25" s="211">
        <v>4</v>
      </c>
      <c r="C25" s="212">
        <f t="shared" si="3"/>
        <v>14</v>
      </c>
      <c r="D25" s="216" t="s">
        <v>270</v>
      </c>
      <c r="E25" s="216" t="s">
        <v>167</v>
      </c>
      <c r="F25" s="217" t="s">
        <v>651</v>
      </c>
      <c r="G25" s="218">
        <v>1</v>
      </c>
      <c r="H25" s="218">
        <v>6397</v>
      </c>
      <c r="I25" s="177">
        <f t="shared" si="1"/>
        <v>6397</v>
      </c>
      <c r="J25" s="208"/>
      <c r="K25" s="209" t="s">
        <v>652</v>
      </c>
      <c r="L25" s="176"/>
      <c r="M25" s="18"/>
      <c r="N25" s="29">
        <v>45288</v>
      </c>
      <c r="O25" s="26"/>
      <c r="P25" s="29"/>
      <c r="Q25" s="29">
        <v>44946</v>
      </c>
      <c r="R25" s="23">
        <v>44946</v>
      </c>
    </row>
    <row r="26" spans="1:18" ht="18" customHeight="1">
      <c r="A26" s="210" t="s">
        <v>276</v>
      </c>
      <c r="B26" s="211">
        <v>4</v>
      </c>
      <c r="C26" s="212">
        <f t="shared" si="3"/>
        <v>15</v>
      </c>
      <c r="D26" s="17" t="s">
        <v>167</v>
      </c>
      <c r="E26" s="17" t="s">
        <v>167</v>
      </c>
      <c r="F26" s="223" t="s">
        <v>653</v>
      </c>
      <c r="G26" s="224"/>
      <c r="H26" s="177">
        <v>86</v>
      </c>
      <c r="I26" s="177">
        <f t="shared" si="1"/>
        <v>0</v>
      </c>
      <c r="J26" s="208"/>
      <c r="K26" s="209" t="s">
        <v>654</v>
      </c>
      <c r="L26" s="176"/>
      <c r="M26" s="18"/>
      <c r="N26" s="29"/>
      <c r="O26" s="26"/>
      <c r="P26" s="29"/>
      <c r="Q26" s="29"/>
      <c r="R26" s="23"/>
    </row>
    <row r="27" spans="1:18" ht="18" customHeight="1">
      <c r="A27" s="210" t="s">
        <v>276</v>
      </c>
      <c r="B27" s="211">
        <v>4</v>
      </c>
      <c r="C27" s="212">
        <f t="shared" si="3"/>
        <v>16</v>
      </c>
      <c r="D27" s="17" t="s">
        <v>167</v>
      </c>
      <c r="E27" s="17" t="s">
        <v>167</v>
      </c>
      <c r="F27" s="223" t="s">
        <v>655</v>
      </c>
      <c r="G27" s="224"/>
      <c r="H27" s="177">
        <v>219</v>
      </c>
      <c r="I27" s="177">
        <f t="shared" si="1"/>
        <v>0</v>
      </c>
      <c r="J27" s="208"/>
      <c r="K27" s="209" t="s">
        <v>656</v>
      </c>
      <c r="L27" s="176"/>
      <c r="M27" s="18"/>
      <c r="N27" s="29"/>
      <c r="O27" s="26"/>
      <c r="P27" s="29"/>
      <c r="Q27" s="29"/>
      <c r="R27" s="23"/>
    </row>
    <row r="28" spans="1:18" ht="18" customHeight="1">
      <c r="A28" s="210" t="s">
        <v>276</v>
      </c>
      <c r="B28" s="211">
        <v>4</v>
      </c>
      <c r="C28" s="212">
        <f t="shared" si="3"/>
        <v>17</v>
      </c>
      <c r="D28" s="17" t="s">
        <v>167</v>
      </c>
      <c r="E28" s="17" t="s">
        <v>167</v>
      </c>
      <c r="F28" s="223" t="s">
        <v>647</v>
      </c>
      <c r="G28" s="224"/>
      <c r="H28" s="177">
        <v>19</v>
      </c>
      <c r="I28" s="177">
        <f t="shared" si="1"/>
        <v>0</v>
      </c>
      <c r="J28" s="208"/>
      <c r="K28" s="209" t="s">
        <v>657</v>
      </c>
      <c r="L28" s="176"/>
      <c r="M28" s="18"/>
      <c r="N28" s="29"/>
      <c r="O28" s="26"/>
      <c r="P28" s="29"/>
      <c r="Q28" s="29"/>
      <c r="R28" s="23"/>
    </row>
    <row r="29" spans="1:18" ht="18" customHeight="1">
      <c r="A29" s="210" t="s">
        <v>276</v>
      </c>
      <c r="B29" s="211">
        <v>4</v>
      </c>
      <c r="C29" s="212">
        <f t="shared" si="3"/>
        <v>18</v>
      </c>
      <c r="D29" s="17" t="s">
        <v>167</v>
      </c>
      <c r="E29" s="17" t="s">
        <v>167</v>
      </c>
      <c r="F29" s="221" t="s">
        <v>658</v>
      </c>
      <c r="G29" s="222"/>
      <c r="H29" s="177">
        <v>27</v>
      </c>
      <c r="I29" s="177">
        <f t="shared" si="1"/>
        <v>0</v>
      </c>
      <c r="J29" s="208"/>
      <c r="K29" s="209" t="s">
        <v>659</v>
      </c>
      <c r="L29" s="176"/>
      <c r="M29" s="18"/>
      <c r="N29" s="29"/>
      <c r="O29" s="26"/>
      <c r="P29" s="29"/>
      <c r="Q29" s="29"/>
      <c r="R29" s="23"/>
    </row>
    <row r="30" spans="1:18" ht="18" customHeight="1">
      <c r="A30" s="210" t="s">
        <v>276</v>
      </c>
      <c r="B30" s="211">
        <v>4</v>
      </c>
      <c r="C30" s="212">
        <f t="shared" si="3"/>
        <v>19</v>
      </c>
      <c r="D30" s="17" t="s">
        <v>167</v>
      </c>
      <c r="E30" s="17" t="s">
        <v>167</v>
      </c>
      <c r="F30" s="62" t="s">
        <v>660</v>
      </c>
      <c r="G30" s="220">
        <v>10</v>
      </c>
      <c r="H30" s="177">
        <v>23</v>
      </c>
      <c r="I30" s="177">
        <f t="shared" si="1"/>
        <v>230</v>
      </c>
      <c r="J30" s="208"/>
      <c r="K30" s="209" t="s">
        <v>661</v>
      </c>
      <c r="L30" s="176"/>
      <c r="M30" s="18"/>
      <c r="N30" s="29">
        <v>44931</v>
      </c>
      <c r="O30" s="26"/>
      <c r="P30" s="29"/>
      <c r="Q30" s="29">
        <v>44945</v>
      </c>
      <c r="R30" s="23"/>
    </row>
    <row r="31" spans="1:18" ht="18" customHeight="1">
      <c r="A31" s="210" t="s">
        <v>628</v>
      </c>
      <c r="B31" s="211">
        <v>4</v>
      </c>
      <c r="C31" s="212">
        <f t="shared" si="3"/>
        <v>20</v>
      </c>
      <c r="D31" s="17" t="s">
        <v>167</v>
      </c>
      <c r="E31" s="17" t="s">
        <v>167</v>
      </c>
      <c r="F31" s="50" t="s">
        <v>662</v>
      </c>
      <c r="G31" s="177">
        <v>1</v>
      </c>
      <c r="H31" s="177">
        <v>2010</v>
      </c>
      <c r="I31" s="177">
        <f t="shared" si="1"/>
        <v>2010</v>
      </c>
      <c r="J31" s="208"/>
      <c r="K31" s="209" t="s">
        <v>663</v>
      </c>
      <c r="L31" s="176"/>
      <c r="M31" s="18"/>
      <c r="N31" s="29">
        <v>44931</v>
      </c>
      <c r="O31" s="26"/>
      <c r="P31" s="29"/>
      <c r="Q31" s="29">
        <v>44945</v>
      </c>
      <c r="R31" s="23"/>
    </row>
    <row r="32" spans="1:18" ht="18" customHeight="1">
      <c r="A32" s="210" t="s">
        <v>642</v>
      </c>
      <c r="B32" s="211">
        <v>4</v>
      </c>
      <c r="C32" s="212">
        <f t="shared" si="3"/>
        <v>21</v>
      </c>
      <c r="D32" s="216" t="s">
        <v>270</v>
      </c>
      <c r="E32" s="216" t="s">
        <v>167</v>
      </c>
      <c r="F32" s="217" t="s">
        <v>664</v>
      </c>
      <c r="G32" s="218">
        <v>1</v>
      </c>
      <c r="H32" s="218">
        <v>5771</v>
      </c>
      <c r="I32" s="177">
        <f t="shared" si="1"/>
        <v>5771</v>
      </c>
      <c r="J32" s="208"/>
      <c r="K32" s="209" t="s">
        <v>665</v>
      </c>
      <c r="L32" s="176"/>
      <c r="M32" s="18"/>
      <c r="N32" s="29">
        <v>45288</v>
      </c>
      <c r="O32" s="26"/>
      <c r="P32" s="29"/>
      <c r="Q32" s="29">
        <v>44946</v>
      </c>
      <c r="R32" s="23">
        <v>44946</v>
      </c>
    </row>
    <row r="33" spans="1:18" ht="18" customHeight="1">
      <c r="A33" s="210" t="s">
        <v>276</v>
      </c>
      <c r="B33" s="211">
        <v>4</v>
      </c>
      <c r="C33" s="212">
        <f t="shared" si="3"/>
        <v>22</v>
      </c>
      <c r="D33" s="17" t="s">
        <v>167</v>
      </c>
      <c r="E33" s="17" t="s">
        <v>167</v>
      </c>
      <c r="F33" s="50" t="s">
        <v>666</v>
      </c>
      <c r="G33" s="177">
        <v>1</v>
      </c>
      <c r="H33" s="177">
        <v>220</v>
      </c>
      <c r="I33" s="177">
        <f t="shared" si="1"/>
        <v>220</v>
      </c>
      <c r="J33" s="208"/>
      <c r="K33" s="225" t="s">
        <v>646</v>
      </c>
      <c r="L33" s="176"/>
      <c r="M33" s="18"/>
      <c r="N33" s="29">
        <v>44931</v>
      </c>
      <c r="O33" s="26"/>
      <c r="P33" s="29"/>
      <c r="Q33" s="29">
        <v>44945</v>
      </c>
      <c r="R33" s="23"/>
    </row>
    <row r="34" spans="1:18" ht="18" customHeight="1">
      <c r="A34" s="210" t="s">
        <v>276</v>
      </c>
      <c r="B34" s="211">
        <v>4</v>
      </c>
      <c r="C34" s="212">
        <f t="shared" si="3"/>
        <v>23</v>
      </c>
      <c r="D34" s="17" t="s">
        <v>167</v>
      </c>
      <c r="E34" s="17" t="s">
        <v>167</v>
      </c>
      <c r="F34" s="221" t="s">
        <v>658</v>
      </c>
      <c r="G34" s="222"/>
      <c r="H34" s="177">
        <v>27</v>
      </c>
      <c r="I34" s="177">
        <f t="shared" si="1"/>
        <v>0</v>
      </c>
      <c r="J34" s="208"/>
      <c r="K34" s="209" t="s">
        <v>667</v>
      </c>
      <c r="L34" s="176"/>
      <c r="M34" s="18"/>
      <c r="N34" s="29"/>
      <c r="O34" s="26"/>
      <c r="P34" s="29"/>
      <c r="Q34" s="29"/>
      <c r="R34" s="23"/>
    </row>
    <row r="35" spans="1:18" ht="18" customHeight="1">
      <c r="A35" s="210" t="s">
        <v>276</v>
      </c>
      <c r="B35" s="211">
        <v>4</v>
      </c>
      <c r="C35" s="212">
        <f t="shared" si="3"/>
        <v>24</v>
      </c>
      <c r="D35" s="213" t="s">
        <v>167</v>
      </c>
      <c r="E35" s="17" t="s">
        <v>167</v>
      </c>
      <c r="F35" s="50" t="s">
        <v>668</v>
      </c>
      <c r="G35" s="177">
        <v>1</v>
      </c>
      <c r="H35" s="177">
        <v>530</v>
      </c>
      <c r="I35" s="177">
        <f t="shared" si="1"/>
        <v>530</v>
      </c>
      <c r="J35" s="208"/>
      <c r="K35" s="209" t="s">
        <v>669</v>
      </c>
      <c r="L35" s="176"/>
      <c r="M35" s="18"/>
      <c r="N35" s="29">
        <v>44931</v>
      </c>
      <c r="O35" s="26"/>
      <c r="P35" s="29"/>
      <c r="Q35" s="29">
        <v>44945</v>
      </c>
      <c r="R35" s="23"/>
    </row>
    <row r="36" spans="1:18" ht="18" customHeight="1">
      <c r="A36" s="210" t="s">
        <v>642</v>
      </c>
      <c r="B36" s="211">
        <v>4</v>
      </c>
      <c r="C36" s="212">
        <f t="shared" si="3"/>
        <v>25</v>
      </c>
      <c r="D36" s="216" t="s">
        <v>270</v>
      </c>
      <c r="E36" s="216" t="s">
        <v>167</v>
      </c>
      <c r="F36" s="217" t="s">
        <v>670</v>
      </c>
      <c r="G36" s="218">
        <v>1</v>
      </c>
      <c r="H36" s="218">
        <v>6289</v>
      </c>
      <c r="I36" s="177">
        <f t="shared" si="1"/>
        <v>6289</v>
      </c>
      <c r="J36" s="208"/>
      <c r="K36" s="209" t="s">
        <v>671</v>
      </c>
      <c r="L36" s="176"/>
      <c r="M36" s="18"/>
      <c r="N36" s="29">
        <v>45288</v>
      </c>
      <c r="O36" s="26"/>
      <c r="P36" s="29"/>
      <c r="Q36" s="29">
        <v>44946</v>
      </c>
      <c r="R36" s="23">
        <v>44946</v>
      </c>
    </row>
    <row r="37" spans="1:18" ht="18" customHeight="1">
      <c r="A37" s="210" t="s">
        <v>642</v>
      </c>
      <c r="B37" s="211">
        <v>4</v>
      </c>
      <c r="C37" s="212">
        <f t="shared" si="3"/>
        <v>26</v>
      </c>
      <c r="D37" s="216" t="s">
        <v>270</v>
      </c>
      <c r="E37" s="216" t="s">
        <v>167</v>
      </c>
      <c r="F37" s="226" t="s">
        <v>672</v>
      </c>
      <c r="G37" s="218">
        <v>1</v>
      </c>
      <c r="H37" s="218">
        <v>4957</v>
      </c>
      <c r="I37" s="177">
        <f t="shared" si="1"/>
        <v>4957</v>
      </c>
      <c r="J37" s="208"/>
      <c r="K37" s="209" t="s">
        <v>673</v>
      </c>
      <c r="L37" s="176"/>
      <c r="M37" s="18"/>
      <c r="N37" s="29">
        <v>45288</v>
      </c>
      <c r="O37" s="26"/>
      <c r="P37" s="29"/>
      <c r="Q37" s="29">
        <v>44946</v>
      </c>
      <c r="R37" s="23">
        <v>44946</v>
      </c>
    </row>
    <row r="38" spans="1:18" ht="18" customHeight="1">
      <c r="A38" s="210" t="s">
        <v>276</v>
      </c>
      <c r="B38" s="211">
        <v>4</v>
      </c>
      <c r="C38" s="212">
        <f t="shared" si="3"/>
        <v>27</v>
      </c>
      <c r="D38" s="17" t="s">
        <v>167</v>
      </c>
      <c r="E38" s="17" t="s">
        <v>167</v>
      </c>
      <c r="F38" s="223" t="s">
        <v>674</v>
      </c>
      <c r="G38" s="224"/>
      <c r="H38" s="177">
        <v>19</v>
      </c>
      <c r="I38" s="177">
        <f t="shared" si="1"/>
        <v>0</v>
      </c>
      <c r="J38" s="208"/>
      <c r="K38" s="209" t="s">
        <v>675</v>
      </c>
      <c r="L38" s="176"/>
      <c r="M38" s="18"/>
      <c r="N38" s="29"/>
      <c r="O38" s="26"/>
      <c r="P38" s="29"/>
      <c r="Q38" s="29"/>
      <c r="R38" s="23"/>
    </row>
    <row r="39" spans="1:18" ht="18" customHeight="1">
      <c r="A39" s="210" t="s">
        <v>276</v>
      </c>
      <c r="B39" s="211">
        <v>4</v>
      </c>
      <c r="C39" s="212">
        <f t="shared" si="3"/>
        <v>28</v>
      </c>
      <c r="D39" s="17" t="s">
        <v>167</v>
      </c>
      <c r="E39" s="17" t="s">
        <v>167</v>
      </c>
      <c r="F39" s="221" t="s">
        <v>676</v>
      </c>
      <c r="G39" s="222"/>
      <c r="H39" s="177">
        <v>23</v>
      </c>
      <c r="I39" s="177">
        <f t="shared" si="1"/>
        <v>0</v>
      </c>
      <c r="J39" s="208"/>
      <c r="K39" s="209" t="s">
        <v>677</v>
      </c>
      <c r="L39" s="176"/>
      <c r="M39" s="18"/>
      <c r="N39" s="29"/>
      <c r="O39" s="26"/>
      <c r="P39" s="29"/>
      <c r="Q39" s="29"/>
      <c r="R39" s="23"/>
    </row>
    <row r="40" spans="1:18" ht="18" customHeight="1">
      <c r="A40" s="210" t="s">
        <v>642</v>
      </c>
      <c r="B40" s="211">
        <v>4</v>
      </c>
      <c r="C40" s="212">
        <f t="shared" si="3"/>
        <v>29</v>
      </c>
      <c r="D40" s="216" t="s">
        <v>270</v>
      </c>
      <c r="E40" s="216" t="s">
        <v>167</v>
      </c>
      <c r="F40" s="217" t="s">
        <v>678</v>
      </c>
      <c r="G40" s="218">
        <v>1</v>
      </c>
      <c r="H40" s="177">
        <v>16372</v>
      </c>
      <c r="I40" s="177">
        <f t="shared" si="1"/>
        <v>16372</v>
      </c>
      <c r="J40" s="208"/>
      <c r="K40" s="209" t="s">
        <v>679</v>
      </c>
      <c r="L40" s="176"/>
      <c r="M40" s="18"/>
      <c r="N40" s="29">
        <v>45288</v>
      </c>
      <c r="O40" s="26"/>
      <c r="P40" s="29"/>
      <c r="Q40" s="29">
        <v>44946</v>
      </c>
      <c r="R40" s="23">
        <v>44946</v>
      </c>
    </row>
    <row r="41" spans="1:18" ht="18" customHeight="1">
      <c r="A41" s="210" t="s">
        <v>282</v>
      </c>
      <c r="B41" s="211">
        <v>4</v>
      </c>
      <c r="C41" s="212">
        <f t="shared" si="3"/>
        <v>30</v>
      </c>
      <c r="D41" s="17" t="s">
        <v>167</v>
      </c>
      <c r="E41" s="17" t="s">
        <v>167</v>
      </c>
      <c r="F41" s="50" t="s">
        <v>680</v>
      </c>
      <c r="G41" s="177">
        <v>2</v>
      </c>
      <c r="H41" s="177">
        <v>1260</v>
      </c>
      <c r="I41" s="177">
        <f t="shared" si="1"/>
        <v>2520</v>
      </c>
      <c r="J41" s="119"/>
      <c r="K41" s="209" t="s">
        <v>681</v>
      </c>
      <c r="L41" s="176"/>
      <c r="M41" s="18"/>
      <c r="N41" s="29">
        <v>44931</v>
      </c>
      <c r="O41" s="26"/>
      <c r="P41" s="29"/>
      <c r="Q41" s="29">
        <v>44945</v>
      </c>
      <c r="R41" s="23"/>
    </row>
    <row r="42" spans="1:18" ht="18" customHeight="1">
      <c r="A42" s="210" t="s">
        <v>276</v>
      </c>
      <c r="B42" s="211">
        <v>4</v>
      </c>
      <c r="C42" s="212">
        <f t="shared" si="3"/>
        <v>31</v>
      </c>
      <c r="D42" s="17" t="s">
        <v>167</v>
      </c>
      <c r="E42" s="17" t="s">
        <v>167</v>
      </c>
      <c r="F42" s="223" t="s">
        <v>647</v>
      </c>
      <c r="G42" s="224"/>
      <c r="H42" s="177">
        <v>19</v>
      </c>
      <c r="I42" s="177">
        <f t="shared" si="1"/>
        <v>0</v>
      </c>
      <c r="J42" s="208"/>
      <c r="K42" s="209" t="s">
        <v>682</v>
      </c>
      <c r="L42" s="176"/>
      <c r="M42" s="18"/>
      <c r="N42" s="29"/>
      <c r="O42" s="26"/>
      <c r="P42" s="29"/>
      <c r="Q42" s="29"/>
      <c r="R42" s="23"/>
    </row>
    <row r="43" spans="1:18" ht="18" customHeight="1">
      <c r="A43" s="210" t="s">
        <v>276</v>
      </c>
      <c r="B43" s="211">
        <v>4</v>
      </c>
      <c r="C43" s="212">
        <f t="shared" si="3"/>
        <v>32</v>
      </c>
      <c r="D43" s="17" t="s">
        <v>167</v>
      </c>
      <c r="E43" s="17" t="s">
        <v>167</v>
      </c>
      <c r="F43" s="221" t="s">
        <v>683</v>
      </c>
      <c r="G43" s="222"/>
      <c r="H43" s="177">
        <v>23</v>
      </c>
      <c r="I43" s="177">
        <f t="shared" si="1"/>
        <v>0</v>
      </c>
      <c r="J43" s="208"/>
      <c r="K43" s="209" t="s">
        <v>659</v>
      </c>
      <c r="L43" s="176"/>
      <c r="M43" s="18"/>
      <c r="N43" s="29"/>
      <c r="O43" s="26"/>
      <c r="P43" s="29"/>
      <c r="Q43" s="29"/>
      <c r="R43" s="23"/>
    </row>
    <row r="44" spans="1:18" ht="18" customHeight="1">
      <c r="A44" s="210" t="s">
        <v>276</v>
      </c>
      <c r="B44" s="211">
        <v>4</v>
      </c>
      <c r="C44" s="212">
        <f t="shared" si="3"/>
        <v>33</v>
      </c>
      <c r="D44" s="17" t="s">
        <v>167</v>
      </c>
      <c r="E44" s="17" t="s">
        <v>167</v>
      </c>
      <c r="F44" s="221" t="s">
        <v>660</v>
      </c>
      <c r="G44" s="222"/>
      <c r="H44" s="177">
        <v>23</v>
      </c>
      <c r="I44" s="177">
        <f t="shared" si="1"/>
        <v>0</v>
      </c>
      <c r="J44" s="208"/>
      <c r="K44" s="209" t="s">
        <v>684</v>
      </c>
      <c r="L44" s="176"/>
      <c r="M44" s="18"/>
      <c r="N44" s="29"/>
      <c r="O44" s="26"/>
      <c r="P44" s="29"/>
      <c r="Q44" s="29"/>
      <c r="R44" s="23"/>
    </row>
    <row r="45" spans="1:18" ht="18" customHeight="1">
      <c r="A45" s="210" t="s">
        <v>276</v>
      </c>
      <c r="B45" s="211">
        <v>4</v>
      </c>
      <c r="C45" s="212">
        <f t="shared" si="3"/>
        <v>34</v>
      </c>
      <c r="D45" s="17" t="s">
        <v>167</v>
      </c>
      <c r="E45" s="17" t="s">
        <v>167</v>
      </c>
      <c r="F45" s="62" t="s">
        <v>653</v>
      </c>
      <c r="G45" s="220">
        <v>4</v>
      </c>
      <c r="H45" s="177">
        <v>70</v>
      </c>
      <c r="I45" s="177">
        <f t="shared" si="1"/>
        <v>280</v>
      </c>
      <c r="J45" s="208"/>
      <c r="K45" s="225" t="s">
        <v>685</v>
      </c>
      <c r="L45" s="176"/>
      <c r="M45" s="18"/>
      <c r="N45" s="29">
        <v>44931</v>
      </c>
      <c r="O45" s="26"/>
      <c r="P45" s="29"/>
      <c r="Q45" s="29">
        <v>44945</v>
      </c>
      <c r="R45" s="23"/>
    </row>
    <row r="46" spans="1:18" ht="18" customHeight="1">
      <c r="A46" s="210" t="s">
        <v>642</v>
      </c>
      <c r="B46" s="211">
        <v>4</v>
      </c>
      <c r="C46" s="212">
        <f>C45+1</f>
        <v>35</v>
      </c>
      <c r="D46" s="216" t="s">
        <v>270</v>
      </c>
      <c r="E46" s="216" t="s">
        <v>167</v>
      </c>
      <c r="F46" s="217" t="s">
        <v>686</v>
      </c>
      <c r="G46" s="218">
        <v>2</v>
      </c>
      <c r="H46" s="218">
        <v>4896</v>
      </c>
      <c r="I46" s="219">
        <f t="shared" si="1"/>
        <v>9792</v>
      </c>
      <c r="J46" s="119"/>
      <c r="K46" s="209" t="s">
        <v>687</v>
      </c>
      <c r="L46" s="176"/>
      <c r="M46" s="18"/>
      <c r="N46" s="29">
        <v>45288</v>
      </c>
      <c r="O46" s="26"/>
      <c r="P46" s="29"/>
      <c r="Q46" s="29">
        <v>44946</v>
      </c>
      <c r="R46" s="23">
        <v>44946</v>
      </c>
    </row>
    <row r="47" spans="1:18" ht="18" customHeight="1">
      <c r="A47" s="210" t="s">
        <v>276</v>
      </c>
      <c r="B47" s="211">
        <v>4</v>
      </c>
      <c r="C47" s="212">
        <f t="shared" ref="C47:C50" si="4">C46+1</f>
        <v>36</v>
      </c>
      <c r="D47" s="17" t="s">
        <v>167</v>
      </c>
      <c r="E47" s="17" t="s">
        <v>167</v>
      </c>
      <c r="F47" s="50" t="s">
        <v>688</v>
      </c>
      <c r="G47" s="177">
        <v>2</v>
      </c>
      <c r="H47" s="177">
        <v>1740</v>
      </c>
      <c r="I47" s="219">
        <f t="shared" si="1"/>
        <v>3480</v>
      </c>
      <c r="J47" s="119"/>
      <c r="K47" s="209" t="s">
        <v>689</v>
      </c>
      <c r="L47" s="176"/>
      <c r="M47" s="18"/>
      <c r="N47" s="29">
        <v>44931</v>
      </c>
      <c r="O47" s="26"/>
      <c r="P47" s="29"/>
      <c r="Q47" s="29">
        <v>44945</v>
      </c>
      <c r="R47" s="23"/>
    </row>
    <row r="48" spans="1:18" ht="18" customHeight="1">
      <c r="A48" s="210" t="s">
        <v>273</v>
      </c>
      <c r="B48" s="211">
        <v>4</v>
      </c>
      <c r="C48" s="212">
        <f t="shared" si="4"/>
        <v>37</v>
      </c>
      <c r="D48" s="17" t="s">
        <v>167</v>
      </c>
      <c r="E48" s="17" t="s">
        <v>167</v>
      </c>
      <c r="F48" s="50" t="s">
        <v>690</v>
      </c>
      <c r="G48" s="177">
        <v>2</v>
      </c>
      <c r="H48" s="177">
        <v>3500</v>
      </c>
      <c r="I48" s="219">
        <f t="shared" si="1"/>
        <v>7000</v>
      </c>
      <c r="J48" s="119"/>
      <c r="K48" s="209" t="s">
        <v>691</v>
      </c>
      <c r="L48" s="176"/>
      <c r="M48" s="18"/>
      <c r="N48" s="29">
        <v>44931</v>
      </c>
      <c r="O48" s="26"/>
      <c r="P48" s="29"/>
      <c r="Q48" s="29">
        <v>44945</v>
      </c>
      <c r="R48" s="23"/>
    </row>
    <row r="49" spans="1:18" ht="18" customHeight="1">
      <c r="A49" s="210" t="s">
        <v>276</v>
      </c>
      <c r="B49" s="211">
        <v>4</v>
      </c>
      <c r="C49" s="212">
        <f t="shared" si="4"/>
        <v>38</v>
      </c>
      <c r="D49" s="17" t="s">
        <v>167</v>
      </c>
      <c r="E49" s="17" t="s">
        <v>167</v>
      </c>
      <c r="F49" s="50" t="s">
        <v>692</v>
      </c>
      <c r="G49" s="177">
        <v>4</v>
      </c>
      <c r="H49" s="177">
        <v>36</v>
      </c>
      <c r="I49" s="219">
        <f t="shared" si="1"/>
        <v>144</v>
      </c>
      <c r="J49" s="119"/>
      <c r="K49" s="209" t="s">
        <v>693</v>
      </c>
      <c r="L49" s="176"/>
      <c r="M49" s="18"/>
      <c r="N49" s="29">
        <v>44931</v>
      </c>
      <c r="O49" s="26"/>
      <c r="P49" s="29"/>
      <c r="Q49" s="29">
        <v>44945</v>
      </c>
      <c r="R49" s="23"/>
    </row>
    <row r="50" spans="1:18" ht="18" customHeight="1">
      <c r="A50" s="210" t="s">
        <v>276</v>
      </c>
      <c r="B50" s="211">
        <v>4</v>
      </c>
      <c r="C50" s="212">
        <f t="shared" si="4"/>
        <v>39</v>
      </c>
      <c r="D50" s="17" t="s">
        <v>167</v>
      </c>
      <c r="E50" s="17" t="s">
        <v>167</v>
      </c>
      <c r="F50" s="221" t="s">
        <v>676</v>
      </c>
      <c r="G50" s="222"/>
      <c r="H50" s="177">
        <v>23</v>
      </c>
      <c r="I50" s="219">
        <f t="shared" si="1"/>
        <v>0</v>
      </c>
      <c r="J50" s="119"/>
      <c r="K50" s="209" t="s">
        <v>694</v>
      </c>
      <c r="L50" s="176"/>
      <c r="M50" s="18"/>
      <c r="N50" s="29"/>
      <c r="O50" s="26"/>
      <c r="P50" s="29"/>
      <c r="Q50" s="29"/>
      <c r="R50" s="23"/>
    </row>
    <row r="51" spans="1:18" ht="18" customHeight="1">
      <c r="A51" s="210" t="s">
        <v>642</v>
      </c>
      <c r="B51" s="211">
        <v>4</v>
      </c>
      <c r="C51" s="212">
        <f>C50+1</f>
        <v>40</v>
      </c>
      <c r="D51" s="216" t="s">
        <v>270</v>
      </c>
      <c r="E51" s="216" t="s">
        <v>167</v>
      </c>
      <c r="F51" s="226" t="s">
        <v>695</v>
      </c>
      <c r="G51" s="218">
        <v>4</v>
      </c>
      <c r="H51" s="177">
        <v>4093</v>
      </c>
      <c r="I51" s="219">
        <f t="shared" si="1"/>
        <v>16372</v>
      </c>
      <c r="J51" s="119"/>
      <c r="K51" s="50" t="s">
        <v>696</v>
      </c>
      <c r="L51" s="176"/>
      <c r="M51" s="18"/>
      <c r="N51" s="29">
        <v>45288</v>
      </c>
      <c r="O51" s="26"/>
      <c r="P51" s="29"/>
      <c r="Q51" s="29">
        <v>44946</v>
      </c>
      <c r="R51" s="23">
        <v>44946</v>
      </c>
    </row>
    <row r="52" spans="1:18" ht="18" customHeight="1">
      <c r="A52" s="210" t="s">
        <v>628</v>
      </c>
      <c r="B52" s="211">
        <v>4</v>
      </c>
      <c r="C52" s="212">
        <f t="shared" ref="C52:C83" si="5">C51+1</f>
        <v>41</v>
      </c>
      <c r="D52" s="216" t="s">
        <v>270</v>
      </c>
      <c r="E52" s="216" t="s">
        <v>167</v>
      </c>
      <c r="F52" s="217" t="s">
        <v>697</v>
      </c>
      <c r="G52" s="218">
        <v>1</v>
      </c>
      <c r="H52" s="177">
        <v>4580</v>
      </c>
      <c r="I52" s="177">
        <f t="shared" si="1"/>
        <v>4580</v>
      </c>
      <c r="J52" s="119"/>
      <c r="K52" s="50" t="s">
        <v>698</v>
      </c>
      <c r="L52" s="176"/>
      <c r="M52" s="18"/>
      <c r="N52" s="29">
        <v>45288</v>
      </c>
      <c r="O52" s="26"/>
      <c r="P52" s="29"/>
      <c r="Q52" s="29">
        <v>44946</v>
      </c>
      <c r="R52" s="23">
        <v>44946</v>
      </c>
    </row>
    <row r="53" spans="1:18" ht="18" customHeight="1">
      <c r="A53" s="210" t="s">
        <v>628</v>
      </c>
      <c r="B53" s="211">
        <v>4</v>
      </c>
      <c r="C53" s="212">
        <f t="shared" si="5"/>
        <v>42</v>
      </c>
      <c r="D53" s="216" t="s">
        <v>270</v>
      </c>
      <c r="E53" s="216" t="s">
        <v>167</v>
      </c>
      <c r="F53" s="217" t="s">
        <v>699</v>
      </c>
      <c r="G53" s="218">
        <v>1</v>
      </c>
      <c r="H53" s="177">
        <v>4580</v>
      </c>
      <c r="I53" s="177">
        <f t="shared" si="1"/>
        <v>4580</v>
      </c>
      <c r="J53" s="119"/>
      <c r="K53" s="209" t="s">
        <v>700</v>
      </c>
      <c r="L53" s="176"/>
      <c r="M53" s="18"/>
      <c r="N53" s="29">
        <v>45288</v>
      </c>
      <c r="O53" s="26"/>
      <c r="P53" s="29"/>
      <c r="Q53" s="29">
        <v>44946</v>
      </c>
      <c r="R53" s="23">
        <v>44946</v>
      </c>
    </row>
    <row r="54" spans="1:18" ht="18" customHeight="1">
      <c r="A54" s="210" t="s">
        <v>276</v>
      </c>
      <c r="B54" s="211">
        <v>4</v>
      </c>
      <c r="C54" s="212">
        <f t="shared" si="5"/>
        <v>43</v>
      </c>
      <c r="D54" s="17" t="s">
        <v>167</v>
      </c>
      <c r="E54" s="17" t="s">
        <v>167</v>
      </c>
      <c r="F54" s="223" t="s">
        <v>674</v>
      </c>
      <c r="G54" s="224"/>
      <c r="H54" s="177">
        <v>19</v>
      </c>
      <c r="I54" s="177">
        <f t="shared" si="1"/>
        <v>0</v>
      </c>
      <c r="J54" s="208"/>
      <c r="K54" s="209" t="s">
        <v>701</v>
      </c>
      <c r="L54" s="176"/>
      <c r="M54" s="18"/>
      <c r="N54" s="29"/>
      <c r="O54" s="26"/>
      <c r="P54" s="29"/>
      <c r="Q54" s="29"/>
      <c r="R54" s="23"/>
    </row>
    <row r="55" spans="1:18" ht="18" customHeight="1">
      <c r="A55" s="210" t="s">
        <v>276</v>
      </c>
      <c r="B55" s="211">
        <v>4</v>
      </c>
      <c r="C55" s="212">
        <f t="shared" si="5"/>
        <v>44</v>
      </c>
      <c r="D55" s="17" t="s">
        <v>167</v>
      </c>
      <c r="E55" s="17" t="s">
        <v>167</v>
      </c>
      <c r="F55" s="221" t="s">
        <v>702</v>
      </c>
      <c r="G55" s="222"/>
      <c r="H55" s="177">
        <v>23</v>
      </c>
      <c r="I55" s="219">
        <f t="shared" si="1"/>
        <v>0</v>
      </c>
      <c r="J55" s="119"/>
      <c r="K55" s="209" t="s">
        <v>703</v>
      </c>
      <c r="L55" s="176"/>
      <c r="M55" s="18"/>
      <c r="N55" s="29"/>
      <c r="O55" s="26"/>
      <c r="P55" s="29"/>
      <c r="Q55" s="29"/>
      <c r="R55" s="23"/>
    </row>
    <row r="56" spans="1:18" ht="18" customHeight="1">
      <c r="A56" s="210" t="s">
        <v>276</v>
      </c>
      <c r="B56" s="211">
        <v>4</v>
      </c>
      <c r="C56" s="212">
        <f t="shared" si="5"/>
        <v>45</v>
      </c>
      <c r="D56" s="17" t="s">
        <v>167</v>
      </c>
      <c r="E56" s="17" t="s">
        <v>167</v>
      </c>
      <c r="F56" s="221" t="s">
        <v>704</v>
      </c>
      <c r="G56" s="222"/>
      <c r="H56" s="177">
        <v>27</v>
      </c>
      <c r="I56" s="177">
        <f t="shared" si="1"/>
        <v>0</v>
      </c>
      <c r="J56" s="119"/>
      <c r="K56" s="209" t="s">
        <v>705</v>
      </c>
      <c r="L56" s="176"/>
      <c r="M56" s="18"/>
      <c r="N56" s="29"/>
      <c r="O56" s="26"/>
      <c r="P56" s="29"/>
      <c r="Q56" s="29"/>
      <c r="R56" s="23"/>
    </row>
    <row r="57" spans="1:18" ht="18" customHeight="1">
      <c r="A57" s="210" t="s">
        <v>276</v>
      </c>
      <c r="B57" s="211">
        <v>4</v>
      </c>
      <c r="C57" s="212">
        <f t="shared" si="5"/>
        <v>46</v>
      </c>
      <c r="D57" s="17" t="s">
        <v>167</v>
      </c>
      <c r="E57" s="17" t="s">
        <v>167</v>
      </c>
      <c r="F57" s="50" t="s">
        <v>706</v>
      </c>
      <c r="G57" s="177">
        <v>14</v>
      </c>
      <c r="H57" s="177">
        <v>54</v>
      </c>
      <c r="I57" s="177">
        <f t="shared" si="1"/>
        <v>756</v>
      </c>
      <c r="J57" s="119"/>
      <c r="K57" s="209" t="s">
        <v>707</v>
      </c>
      <c r="L57" s="176"/>
      <c r="M57" s="18"/>
      <c r="N57" s="29">
        <v>44931</v>
      </c>
      <c r="O57" s="26"/>
      <c r="P57" s="29"/>
      <c r="Q57" s="29">
        <v>44945</v>
      </c>
      <c r="R57" s="23"/>
    </row>
    <row r="58" spans="1:18" ht="18" customHeight="1">
      <c r="A58" s="210" t="s">
        <v>628</v>
      </c>
      <c r="B58" s="211">
        <v>4</v>
      </c>
      <c r="C58" s="212">
        <f>C57+1</f>
        <v>47</v>
      </c>
      <c r="D58" s="216" t="s">
        <v>270</v>
      </c>
      <c r="E58" s="216" t="s">
        <v>167</v>
      </c>
      <c r="F58" s="217" t="s">
        <v>708</v>
      </c>
      <c r="G58" s="218">
        <v>1</v>
      </c>
      <c r="H58" s="177">
        <v>2250</v>
      </c>
      <c r="I58" s="177">
        <f t="shared" si="1"/>
        <v>2250</v>
      </c>
      <c r="J58" s="119"/>
      <c r="K58" s="50" t="s">
        <v>709</v>
      </c>
      <c r="L58" s="176"/>
      <c r="M58" s="18"/>
      <c r="N58" s="29">
        <v>45288</v>
      </c>
      <c r="O58" s="26"/>
      <c r="P58" s="29"/>
      <c r="Q58" s="29">
        <v>44946</v>
      </c>
      <c r="R58" s="23">
        <v>44946</v>
      </c>
    </row>
    <row r="59" spans="1:18" ht="18" customHeight="1">
      <c r="A59" s="210" t="s">
        <v>276</v>
      </c>
      <c r="B59" s="211"/>
      <c r="C59" s="212">
        <f>C58+1</f>
        <v>48</v>
      </c>
      <c r="D59" s="17" t="s">
        <v>167</v>
      </c>
      <c r="E59" s="17" t="s">
        <v>167</v>
      </c>
      <c r="F59" s="50" t="s">
        <v>710</v>
      </c>
      <c r="G59" s="177">
        <v>4</v>
      </c>
      <c r="H59" s="177">
        <v>60</v>
      </c>
      <c r="I59" s="177">
        <f t="shared" si="1"/>
        <v>240</v>
      </c>
      <c r="J59" s="119"/>
      <c r="K59" s="209" t="s">
        <v>711</v>
      </c>
      <c r="L59" s="176"/>
      <c r="M59" s="18"/>
      <c r="N59" s="29">
        <v>44931</v>
      </c>
      <c r="O59" s="26"/>
      <c r="P59" s="29"/>
      <c r="Q59" s="29"/>
      <c r="R59" s="23"/>
    </row>
    <row r="60" spans="1:18" ht="18" customHeight="1">
      <c r="A60" s="18"/>
      <c r="B60" s="104"/>
      <c r="C60" s="207"/>
      <c r="D60" s="17"/>
      <c r="E60" s="17"/>
      <c r="F60" s="50"/>
      <c r="G60" s="177"/>
      <c r="H60" s="177"/>
      <c r="I60" s="177"/>
      <c r="J60" s="119"/>
      <c r="K60" s="209"/>
      <c r="L60" s="176"/>
      <c r="M60" s="18"/>
      <c r="N60" s="29"/>
      <c r="O60" s="26"/>
      <c r="P60" s="18"/>
      <c r="Q60" s="29"/>
      <c r="R60" s="23"/>
    </row>
    <row r="61" spans="1:18" ht="18" customHeight="1">
      <c r="A61" s="210" t="s">
        <v>276</v>
      </c>
      <c r="B61" s="211">
        <v>4</v>
      </c>
      <c r="C61" s="227">
        <f>C59+1</f>
        <v>49</v>
      </c>
      <c r="D61" s="52" t="s">
        <v>167</v>
      </c>
      <c r="E61" s="52" t="s">
        <v>167</v>
      </c>
      <c r="F61" s="57" t="s">
        <v>712</v>
      </c>
      <c r="G61" s="228">
        <v>1</v>
      </c>
      <c r="H61" s="228">
        <v>960</v>
      </c>
      <c r="I61" s="56">
        <f t="shared" ref="I61" si="6">G61*H61</f>
        <v>960</v>
      </c>
      <c r="J61" s="56"/>
      <c r="K61" s="57" t="s">
        <v>713</v>
      </c>
      <c r="L61" s="196"/>
      <c r="M61" s="205"/>
      <c r="N61" s="194">
        <v>44931</v>
      </c>
      <c r="O61" s="195"/>
      <c r="P61" s="229"/>
      <c r="Q61" s="194">
        <v>44945</v>
      </c>
      <c r="R61" s="206"/>
    </row>
    <row r="62" spans="1:18" ht="18" customHeight="1">
      <c r="A62" s="18"/>
      <c r="B62" s="104"/>
      <c r="C62" s="207"/>
      <c r="D62" s="17"/>
      <c r="E62" s="17"/>
      <c r="F62" s="50"/>
      <c r="G62" s="177"/>
      <c r="H62" s="177"/>
      <c r="I62" s="177"/>
      <c r="J62" s="119"/>
      <c r="K62" s="209"/>
      <c r="L62" s="176"/>
      <c r="M62" s="18"/>
      <c r="N62" s="29"/>
      <c r="O62" s="26"/>
      <c r="P62" s="18"/>
      <c r="Q62" s="29"/>
      <c r="R62" s="23"/>
    </row>
    <row r="63" spans="1:18" ht="18" customHeight="1">
      <c r="A63" s="18"/>
      <c r="B63" s="104"/>
      <c r="C63" s="207"/>
      <c r="D63" s="17"/>
      <c r="E63" s="17"/>
      <c r="F63" s="50"/>
      <c r="G63" s="177"/>
      <c r="H63" s="177"/>
      <c r="I63" s="177"/>
      <c r="J63" s="119"/>
      <c r="K63" s="209"/>
      <c r="L63" s="176"/>
      <c r="M63" s="18"/>
      <c r="N63" s="29"/>
      <c r="O63" s="26"/>
      <c r="P63" s="18"/>
      <c r="Q63" s="29"/>
      <c r="R63" s="23"/>
    </row>
    <row r="64" spans="1:18" ht="18" customHeight="1">
      <c r="A64" s="18"/>
      <c r="B64" s="104"/>
      <c r="C64" s="207"/>
      <c r="D64" s="17"/>
      <c r="E64" s="17"/>
      <c r="F64" s="230">
        <f>SUM(I11:I61)</f>
        <v>151952</v>
      </c>
      <c r="G64" s="231"/>
      <c r="H64" s="231"/>
      <c r="I64" s="232"/>
      <c r="J64" s="119"/>
      <c r="K64" s="209"/>
      <c r="L64" s="176"/>
      <c r="M64" s="18"/>
      <c r="N64" s="29"/>
      <c r="O64" s="26"/>
      <c r="P64" s="18"/>
      <c r="Q64" s="29"/>
      <c r="R64" s="23"/>
    </row>
    <row r="65" spans="1:18" ht="18" customHeight="1">
      <c r="A65" s="18"/>
      <c r="B65" s="104"/>
      <c r="C65" s="207"/>
      <c r="D65" s="17"/>
      <c r="E65" s="17"/>
      <c r="F65" s="50"/>
      <c r="G65" s="177"/>
      <c r="H65" s="177"/>
      <c r="I65" s="177"/>
      <c r="J65" s="119"/>
      <c r="K65" s="209"/>
      <c r="L65" s="176"/>
      <c r="M65" s="18"/>
      <c r="N65" s="29"/>
      <c r="O65" s="26"/>
      <c r="P65" s="18"/>
      <c r="Q65" s="29"/>
      <c r="R65" s="23"/>
    </row>
    <row r="66" spans="1:18" ht="18" customHeight="1">
      <c r="A66" s="18"/>
      <c r="B66" s="104"/>
      <c r="C66" s="207"/>
      <c r="D66" s="17"/>
      <c r="E66" s="17"/>
      <c r="F66" s="50"/>
      <c r="G66" s="177"/>
      <c r="H66" s="177"/>
      <c r="I66" s="177"/>
      <c r="J66" s="119"/>
      <c r="K66" s="209"/>
      <c r="L66" s="176"/>
      <c r="M66" s="18"/>
      <c r="N66" s="29"/>
      <c r="O66" s="26"/>
      <c r="P66" s="18"/>
      <c r="Q66" s="29"/>
      <c r="R66" s="23"/>
    </row>
    <row r="67" spans="1:18" ht="18" customHeight="1">
      <c r="A67" s="18"/>
      <c r="B67" s="104"/>
      <c r="C67" s="207"/>
      <c r="D67" s="17"/>
      <c r="E67" s="17"/>
      <c r="F67" s="50"/>
      <c r="G67" s="177"/>
      <c r="H67" s="177"/>
      <c r="I67" s="177"/>
      <c r="J67" s="119"/>
      <c r="K67" s="209"/>
      <c r="L67" s="176"/>
      <c r="M67" s="18"/>
      <c r="N67" s="29"/>
      <c r="O67" s="26"/>
      <c r="P67" s="18"/>
      <c r="Q67" s="29"/>
      <c r="R67" s="23"/>
    </row>
    <row r="68" spans="1:18" ht="18" customHeight="1">
      <c r="A68" s="18"/>
      <c r="B68" s="104"/>
      <c r="C68" s="207"/>
      <c r="D68" s="17"/>
      <c r="E68" s="17"/>
      <c r="F68" s="50"/>
      <c r="G68" s="177"/>
      <c r="H68" s="177"/>
      <c r="I68" s="177"/>
      <c r="J68" s="119"/>
      <c r="K68" s="209"/>
      <c r="L68" s="176"/>
      <c r="M68" s="18"/>
      <c r="N68" s="29"/>
      <c r="O68" s="26"/>
      <c r="P68" s="18"/>
      <c r="Q68" s="29"/>
      <c r="R68" s="23"/>
    </row>
    <row r="69" spans="1:18" ht="18" customHeight="1">
      <c r="A69" s="18"/>
      <c r="B69" s="104"/>
      <c r="C69" s="207"/>
      <c r="D69" s="17"/>
      <c r="E69" s="17"/>
      <c r="F69" s="50"/>
      <c r="G69" s="177"/>
      <c r="H69" s="177"/>
      <c r="I69" s="177"/>
      <c r="J69" s="119"/>
      <c r="K69" s="209"/>
      <c r="L69" s="176"/>
      <c r="M69" s="18"/>
      <c r="N69" s="29"/>
      <c r="O69" s="26"/>
      <c r="P69" s="18"/>
      <c r="Q69" s="29"/>
      <c r="R69" s="23"/>
    </row>
    <row r="70" spans="1:18" ht="18" customHeight="1">
      <c r="A70" s="18"/>
      <c r="B70" s="104"/>
      <c r="C70" s="207"/>
      <c r="D70" s="17"/>
      <c r="E70" s="17"/>
      <c r="F70" s="50"/>
      <c r="G70" s="177"/>
      <c r="H70" s="177"/>
      <c r="I70" s="177"/>
      <c r="J70" s="119"/>
      <c r="K70" s="209"/>
      <c r="L70" s="176"/>
      <c r="M70" s="18"/>
      <c r="N70" s="29"/>
      <c r="O70" s="26"/>
      <c r="P70" s="18"/>
      <c r="Q70" s="29"/>
      <c r="R70" s="23"/>
    </row>
    <row r="71" spans="1:18" ht="18" customHeight="1">
      <c r="A71" s="18"/>
      <c r="B71" s="104"/>
      <c r="C71" s="200" t="s">
        <v>714</v>
      </c>
      <c r="D71" s="201"/>
      <c r="E71" s="201"/>
      <c r="F71" s="202"/>
      <c r="G71" s="177"/>
      <c r="H71" s="177"/>
      <c r="I71" s="177"/>
      <c r="J71" s="119"/>
      <c r="K71" s="209"/>
      <c r="L71" s="176"/>
      <c r="M71" s="18"/>
      <c r="N71" s="29"/>
      <c r="O71" s="26"/>
      <c r="P71" s="18"/>
      <c r="Q71" s="29"/>
      <c r="R71" s="23"/>
    </row>
    <row r="72" spans="1:18" ht="18" customHeight="1">
      <c r="A72" s="18"/>
      <c r="B72" s="104"/>
      <c r="C72" s="207"/>
      <c r="D72" s="17"/>
      <c r="E72" s="17"/>
      <c r="F72" s="50"/>
      <c r="G72" s="177"/>
      <c r="H72" s="177"/>
      <c r="I72" s="177"/>
      <c r="J72" s="119"/>
      <c r="K72" s="209"/>
      <c r="L72" s="176"/>
      <c r="M72" s="18"/>
      <c r="N72" s="29"/>
      <c r="O72" s="26"/>
      <c r="P72" s="18"/>
      <c r="Q72" s="29"/>
      <c r="R72" s="23"/>
    </row>
    <row r="73" spans="1:18" ht="18" customHeight="1">
      <c r="A73" s="210" t="s">
        <v>628</v>
      </c>
      <c r="B73" s="211">
        <v>4</v>
      </c>
      <c r="C73" s="212">
        <f>C61+1</f>
        <v>50</v>
      </c>
      <c r="D73" s="216" t="s">
        <v>270</v>
      </c>
      <c r="E73" s="216" t="s">
        <v>167</v>
      </c>
      <c r="F73" s="217" t="s">
        <v>715</v>
      </c>
      <c r="G73" s="218">
        <v>1</v>
      </c>
      <c r="H73" s="220">
        <v>4380</v>
      </c>
      <c r="I73" s="177">
        <f>G73*H73</f>
        <v>4380</v>
      </c>
      <c r="J73" s="119"/>
      <c r="K73" s="209" t="s">
        <v>716</v>
      </c>
      <c r="L73" s="176"/>
      <c r="M73" s="18"/>
      <c r="N73" s="29">
        <v>45288</v>
      </c>
      <c r="O73" s="26"/>
      <c r="P73" s="18"/>
      <c r="Q73" s="29">
        <v>44946</v>
      </c>
      <c r="R73" s="23">
        <v>44946</v>
      </c>
    </row>
    <row r="74" spans="1:18" ht="18" customHeight="1">
      <c r="A74" s="210" t="s">
        <v>276</v>
      </c>
      <c r="B74" s="211">
        <v>4</v>
      </c>
      <c r="C74" s="212">
        <f t="shared" si="5"/>
        <v>51</v>
      </c>
      <c r="D74" s="17" t="s">
        <v>621</v>
      </c>
      <c r="E74" s="17" t="s">
        <v>136</v>
      </c>
      <c r="F74" s="155" t="s">
        <v>717</v>
      </c>
      <c r="G74" s="177">
        <v>1</v>
      </c>
      <c r="H74" s="177">
        <v>3040</v>
      </c>
      <c r="I74" s="177">
        <f t="shared" ref="I74:I89" si="7">G74*H74</f>
        <v>3040</v>
      </c>
      <c r="J74" s="119"/>
      <c r="K74" s="209" t="s">
        <v>718</v>
      </c>
      <c r="L74" s="176"/>
      <c r="M74" s="18"/>
      <c r="N74" s="29">
        <v>44931</v>
      </c>
      <c r="O74" s="26"/>
      <c r="P74" s="29">
        <v>44946</v>
      </c>
      <c r="Q74" s="29" t="s">
        <v>625</v>
      </c>
      <c r="R74" s="23"/>
    </row>
    <row r="75" spans="1:18" ht="18" customHeight="1">
      <c r="A75" s="210" t="s">
        <v>276</v>
      </c>
      <c r="B75" s="211">
        <v>4</v>
      </c>
      <c r="C75" s="212">
        <f t="shared" si="5"/>
        <v>52</v>
      </c>
      <c r="D75" s="17" t="s">
        <v>167</v>
      </c>
      <c r="E75" s="17" t="s">
        <v>167</v>
      </c>
      <c r="F75" s="50" t="s">
        <v>719</v>
      </c>
      <c r="G75" s="18">
        <v>3</v>
      </c>
      <c r="H75" s="215">
        <v>270</v>
      </c>
      <c r="I75" s="215">
        <f t="shared" si="7"/>
        <v>810</v>
      </c>
      <c r="J75" s="119"/>
      <c r="K75" s="209" t="s">
        <v>720</v>
      </c>
      <c r="L75" s="176"/>
      <c r="M75" s="18"/>
      <c r="N75" s="29">
        <v>44931</v>
      </c>
      <c r="O75" s="26"/>
      <c r="P75" s="18"/>
      <c r="Q75" s="29">
        <v>44945</v>
      </c>
      <c r="R75" s="23"/>
    </row>
    <row r="76" spans="1:18" ht="18" customHeight="1">
      <c r="A76" s="210" t="s">
        <v>276</v>
      </c>
      <c r="B76" s="211">
        <v>4</v>
      </c>
      <c r="C76" s="212">
        <f t="shared" si="5"/>
        <v>53</v>
      </c>
      <c r="D76" s="17" t="s">
        <v>167</v>
      </c>
      <c r="E76" s="17" t="s">
        <v>167</v>
      </c>
      <c r="F76" s="62" t="s">
        <v>721</v>
      </c>
      <c r="G76" s="220">
        <v>10</v>
      </c>
      <c r="H76" s="220">
        <v>27</v>
      </c>
      <c r="I76" s="177">
        <f t="shared" si="7"/>
        <v>270</v>
      </c>
      <c r="J76" s="119"/>
      <c r="K76" s="209" t="s">
        <v>722</v>
      </c>
      <c r="L76" s="176"/>
      <c r="M76" s="18"/>
      <c r="N76" s="29">
        <v>44931</v>
      </c>
      <c r="O76" s="26"/>
      <c r="P76" s="18"/>
      <c r="Q76" s="29">
        <v>44945</v>
      </c>
      <c r="R76" s="23"/>
    </row>
    <row r="77" spans="1:18" ht="18" customHeight="1">
      <c r="A77" s="210" t="s">
        <v>276</v>
      </c>
      <c r="B77" s="211">
        <v>4</v>
      </c>
      <c r="C77" s="212">
        <f t="shared" si="5"/>
        <v>54</v>
      </c>
      <c r="D77" s="17" t="s">
        <v>167</v>
      </c>
      <c r="E77" s="17" t="s">
        <v>167</v>
      </c>
      <c r="F77" s="221" t="s">
        <v>723</v>
      </c>
      <c r="G77" s="222"/>
      <c r="H77" s="177">
        <v>27</v>
      </c>
      <c r="I77" s="177">
        <f t="shared" si="7"/>
        <v>0</v>
      </c>
      <c r="J77" s="119"/>
      <c r="K77" s="209" t="s">
        <v>705</v>
      </c>
      <c r="L77" s="176"/>
      <c r="M77" s="18"/>
      <c r="N77" s="29"/>
      <c r="O77" s="26"/>
      <c r="P77" s="18"/>
      <c r="Q77" s="29"/>
      <c r="R77" s="23"/>
    </row>
    <row r="78" spans="1:18" ht="18" customHeight="1">
      <c r="A78" s="233" t="s">
        <v>724</v>
      </c>
      <c r="B78" s="211">
        <v>4</v>
      </c>
      <c r="C78" s="212">
        <f t="shared" si="5"/>
        <v>55</v>
      </c>
      <c r="D78" s="17" t="s">
        <v>621</v>
      </c>
      <c r="E78" s="17" t="s">
        <v>136</v>
      </c>
      <c r="F78" s="50" t="s">
        <v>725</v>
      </c>
      <c r="G78" s="177">
        <v>1</v>
      </c>
      <c r="H78" s="177">
        <v>6100</v>
      </c>
      <c r="I78" s="177">
        <f t="shared" si="7"/>
        <v>6100</v>
      </c>
      <c r="J78" s="119"/>
      <c r="K78" s="209" t="s">
        <v>726</v>
      </c>
      <c r="L78" s="214" t="s">
        <v>727</v>
      </c>
      <c r="M78" s="234"/>
      <c r="N78" s="29">
        <v>44931</v>
      </c>
      <c r="O78" s="235"/>
      <c r="P78" s="29">
        <v>44946</v>
      </c>
      <c r="Q78" s="29" t="s">
        <v>625</v>
      </c>
      <c r="R78" s="23"/>
    </row>
    <row r="79" spans="1:18" ht="18" customHeight="1">
      <c r="A79" s="233" t="s">
        <v>728</v>
      </c>
      <c r="B79" s="211">
        <v>4</v>
      </c>
      <c r="C79" s="212">
        <f t="shared" si="5"/>
        <v>56</v>
      </c>
      <c r="D79" s="17" t="s">
        <v>621</v>
      </c>
      <c r="E79" s="17" t="s">
        <v>136</v>
      </c>
      <c r="F79" s="50" t="s">
        <v>729</v>
      </c>
      <c r="G79" s="177">
        <v>2</v>
      </c>
      <c r="H79" s="177">
        <v>60</v>
      </c>
      <c r="I79" s="177">
        <f t="shared" si="7"/>
        <v>120</v>
      </c>
      <c r="J79" s="119"/>
      <c r="K79" s="209" t="s">
        <v>730</v>
      </c>
      <c r="L79" s="214" t="s">
        <v>731</v>
      </c>
      <c r="M79" s="234"/>
      <c r="N79" s="29">
        <v>44931</v>
      </c>
      <c r="O79" s="235"/>
      <c r="P79" s="29">
        <v>44946</v>
      </c>
      <c r="Q79" s="29" t="s">
        <v>625</v>
      </c>
      <c r="R79" s="23" t="s">
        <v>732</v>
      </c>
    </row>
    <row r="80" spans="1:18" ht="18" customHeight="1">
      <c r="A80" s="210" t="s">
        <v>276</v>
      </c>
      <c r="B80" s="211">
        <v>4</v>
      </c>
      <c r="C80" s="212">
        <f t="shared" si="5"/>
        <v>57</v>
      </c>
      <c r="D80" s="17" t="s">
        <v>167</v>
      </c>
      <c r="E80" s="17" t="s">
        <v>167</v>
      </c>
      <c r="F80" s="50" t="s">
        <v>733</v>
      </c>
      <c r="G80" s="18">
        <v>2</v>
      </c>
      <c r="H80" s="215">
        <v>270</v>
      </c>
      <c r="I80" s="215">
        <f t="shared" si="7"/>
        <v>540</v>
      </c>
      <c r="J80" s="119"/>
      <c r="K80" s="209" t="s">
        <v>720</v>
      </c>
      <c r="L80" s="176"/>
      <c r="M80" s="18"/>
      <c r="N80" s="29">
        <v>44931</v>
      </c>
      <c r="O80" s="26"/>
      <c r="P80" s="18"/>
      <c r="Q80" s="29">
        <v>44945</v>
      </c>
      <c r="R80" s="23"/>
    </row>
    <row r="81" spans="1:18" ht="18" customHeight="1">
      <c r="A81" s="210" t="s">
        <v>276</v>
      </c>
      <c r="B81" s="211">
        <v>4</v>
      </c>
      <c r="C81" s="212">
        <f t="shared" si="5"/>
        <v>58</v>
      </c>
      <c r="D81" s="17" t="s">
        <v>734</v>
      </c>
      <c r="E81" s="17" t="s">
        <v>167</v>
      </c>
      <c r="F81" s="50" t="s">
        <v>735</v>
      </c>
      <c r="G81" s="177">
        <v>2</v>
      </c>
      <c r="H81" s="220">
        <v>118</v>
      </c>
      <c r="I81" s="177">
        <f t="shared" si="7"/>
        <v>236</v>
      </c>
      <c r="J81" s="119"/>
      <c r="K81" s="209" t="s">
        <v>736</v>
      </c>
      <c r="L81" s="176"/>
      <c r="M81" s="18"/>
      <c r="N81" s="29">
        <v>44931</v>
      </c>
      <c r="O81" s="26"/>
      <c r="P81" s="18"/>
      <c r="Q81" s="29">
        <v>44945</v>
      </c>
      <c r="R81" s="23"/>
    </row>
    <row r="82" spans="1:18" ht="18" customHeight="1">
      <c r="A82" s="210" t="s">
        <v>276</v>
      </c>
      <c r="B82" s="211">
        <v>5</v>
      </c>
      <c r="C82" s="236">
        <f t="shared" si="5"/>
        <v>59</v>
      </c>
      <c r="D82" s="17" t="s">
        <v>167</v>
      </c>
      <c r="E82" s="17" t="s">
        <v>167</v>
      </c>
      <c r="F82" s="50" t="s">
        <v>196</v>
      </c>
      <c r="G82" s="18">
        <v>2</v>
      </c>
      <c r="H82" s="237">
        <v>71</v>
      </c>
      <c r="I82" s="215">
        <f t="shared" si="7"/>
        <v>142</v>
      </c>
      <c r="J82" s="22"/>
      <c r="K82" s="26" t="s">
        <v>197</v>
      </c>
      <c r="L82" s="238"/>
      <c r="M82" s="18"/>
      <c r="N82" s="29">
        <v>44931</v>
      </c>
      <c r="O82" s="26"/>
      <c r="P82" s="18"/>
      <c r="Q82" s="29">
        <v>44945</v>
      </c>
      <c r="R82" s="23"/>
    </row>
    <row r="83" spans="1:18" ht="18" customHeight="1">
      <c r="A83" s="210" t="s">
        <v>276</v>
      </c>
      <c r="B83" s="211">
        <v>5</v>
      </c>
      <c r="C83" s="236">
        <f t="shared" si="5"/>
        <v>60</v>
      </c>
      <c r="D83" s="17" t="s">
        <v>167</v>
      </c>
      <c r="E83" s="17" t="s">
        <v>167</v>
      </c>
      <c r="F83" s="50" t="s">
        <v>198</v>
      </c>
      <c r="G83" s="18">
        <v>2</v>
      </c>
      <c r="H83" s="237">
        <v>30</v>
      </c>
      <c r="I83" s="215">
        <f t="shared" si="7"/>
        <v>60</v>
      </c>
      <c r="J83" s="22"/>
      <c r="K83" s="26" t="s">
        <v>199</v>
      </c>
      <c r="L83" s="214"/>
      <c r="M83" s="18"/>
      <c r="N83" s="29">
        <v>44931</v>
      </c>
      <c r="O83" s="26"/>
      <c r="P83" s="18"/>
      <c r="Q83" s="239">
        <v>44945</v>
      </c>
      <c r="R83" s="12"/>
    </row>
    <row r="84" spans="1:18" ht="18" customHeight="1">
      <c r="A84" s="210" t="s">
        <v>737</v>
      </c>
      <c r="B84" s="211">
        <v>5</v>
      </c>
      <c r="C84" s="240">
        <f t="shared" ref="C84:C89" si="8">+C83+1</f>
        <v>61</v>
      </c>
      <c r="D84" s="111" t="s">
        <v>167</v>
      </c>
      <c r="E84" s="111" t="s">
        <v>167</v>
      </c>
      <c r="F84" s="241" t="s">
        <v>738</v>
      </c>
      <c r="G84" s="144">
        <v>1</v>
      </c>
      <c r="H84" s="242">
        <v>860</v>
      </c>
      <c r="I84" s="197">
        <f t="shared" si="7"/>
        <v>860</v>
      </c>
      <c r="J84" s="243"/>
      <c r="K84" s="244" t="s">
        <v>739</v>
      </c>
      <c r="L84" s="196"/>
      <c r="M84" s="234"/>
      <c r="N84" s="245"/>
      <c r="O84" s="229"/>
      <c r="P84" s="245"/>
      <c r="Q84" s="194"/>
      <c r="R84" s="23"/>
    </row>
    <row r="85" spans="1:18" ht="18" customHeight="1">
      <c r="A85" s="210" t="s">
        <v>737</v>
      </c>
      <c r="B85" s="211">
        <v>5</v>
      </c>
      <c r="C85" s="240">
        <f t="shared" si="8"/>
        <v>62</v>
      </c>
      <c r="D85" s="111" t="s">
        <v>167</v>
      </c>
      <c r="E85" s="111" t="s">
        <v>167</v>
      </c>
      <c r="F85" s="246" t="s">
        <v>740</v>
      </c>
      <c r="G85" s="161">
        <v>1</v>
      </c>
      <c r="H85" s="247">
        <v>270</v>
      </c>
      <c r="I85" s="197">
        <f t="shared" si="7"/>
        <v>270</v>
      </c>
      <c r="J85" s="248"/>
      <c r="K85" s="246" t="s">
        <v>741</v>
      </c>
      <c r="L85" s="196"/>
      <c r="M85" s="205"/>
      <c r="N85" s="29">
        <v>44931</v>
      </c>
      <c r="O85" s="195"/>
      <c r="P85" s="29"/>
      <c r="Q85" s="194">
        <v>44945</v>
      </c>
      <c r="R85" s="23"/>
    </row>
    <row r="86" spans="1:18" ht="18" customHeight="1">
      <c r="A86" s="210" t="s">
        <v>737</v>
      </c>
      <c r="B86" s="211">
        <v>5</v>
      </c>
      <c r="C86" s="240">
        <f t="shared" si="8"/>
        <v>63</v>
      </c>
      <c r="D86" s="161" t="s">
        <v>742</v>
      </c>
      <c r="E86" s="111" t="s">
        <v>167</v>
      </c>
      <c r="F86" s="249" t="s">
        <v>743</v>
      </c>
      <c r="G86" s="161">
        <v>1</v>
      </c>
      <c r="H86" s="161">
        <v>622</v>
      </c>
      <c r="I86" s="197">
        <f t="shared" si="7"/>
        <v>622</v>
      </c>
      <c r="J86" s="22"/>
      <c r="K86" s="209" t="s">
        <v>744</v>
      </c>
      <c r="L86" s="196"/>
      <c r="M86" s="205"/>
      <c r="N86" s="194">
        <v>44931</v>
      </c>
      <c r="O86" s="195"/>
      <c r="P86" s="29"/>
      <c r="Q86" s="250">
        <v>44945</v>
      </c>
      <c r="R86" s="206"/>
    </row>
    <row r="87" spans="1:18" ht="18" customHeight="1">
      <c r="A87" s="210" t="s">
        <v>737</v>
      </c>
      <c r="B87" s="211">
        <v>5</v>
      </c>
      <c r="C87" s="240">
        <f t="shared" si="8"/>
        <v>64</v>
      </c>
      <c r="D87" s="111" t="s">
        <v>167</v>
      </c>
      <c r="E87" s="111" t="s">
        <v>167</v>
      </c>
      <c r="F87" s="26" t="s">
        <v>745</v>
      </c>
      <c r="G87" s="18">
        <v>2</v>
      </c>
      <c r="H87" s="18">
        <v>120</v>
      </c>
      <c r="I87" s="197">
        <f t="shared" si="7"/>
        <v>240</v>
      </c>
      <c r="J87" s="27"/>
      <c r="K87" s="26" t="s">
        <v>746</v>
      </c>
      <c r="L87" s="196"/>
      <c r="M87" s="205"/>
      <c r="N87" s="29">
        <v>44931</v>
      </c>
      <c r="O87" s="195"/>
      <c r="P87" s="29"/>
      <c r="Q87" s="194">
        <v>44945</v>
      </c>
      <c r="R87" s="23"/>
    </row>
    <row r="88" spans="1:18" ht="18" customHeight="1">
      <c r="A88" s="210" t="s">
        <v>737</v>
      </c>
      <c r="B88" s="211">
        <v>5</v>
      </c>
      <c r="C88" s="240">
        <f>+C87+1</f>
        <v>65</v>
      </c>
      <c r="D88" s="117" t="s">
        <v>167</v>
      </c>
      <c r="E88" s="117" t="s">
        <v>167</v>
      </c>
      <c r="F88" s="120" t="s">
        <v>747</v>
      </c>
      <c r="G88" s="107">
        <v>2</v>
      </c>
      <c r="H88" s="107">
        <v>250</v>
      </c>
      <c r="I88" s="177">
        <f t="shared" si="7"/>
        <v>500</v>
      </c>
      <c r="J88" s="208"/>
      <c r="K88" s="120" t="s">
        <v>748</v>
      </c>
      <c r="L88" s="196"/>
      <c r="M88" s="205"/>
      <c r="N88" s="29">
        <v>44931</v>
      </c>
      <c r="O88" s="195"/>
      <c r="P88" s="29"/>
      <c r="Q88" s="194">
        <v>44945</v>
      </c>
      <c r="R88" s="23"/>
    </row>
    <row r="89" spans="1:18" ht="18" customHeight="1">
      <c r="A89" s="210" t="s">
        <v>737</v>
      </c>
      <c r="B89" s="211">
        <v>5</v>
      </c>
      <c r="C89" s="240">
        <f t="shared" si="8"/>
        <v>66</v>
      </c>
      <c r="D89" s="117" t="s">
        <v>167</v>
      </c>
      <c r="E89" s="117" t="s">
        <v>167</v>
      </c>
      <c r="F89" s="120" t="s">
        <v>749</v>
      </c>
      <c r="G89" s="107">
        <v>2</v>
      </c>
      <c r="H89" s="107">
        <v>200</v>
      </c>
      <c r="I89" s="177">
        <f t="shared" si="7"/>
        <v>400</v>
      </c>
      <c r="J89" s="208"/>
      <c r="K89" s="120" t="s">
        <v>750</v>
      </c>
      <c r="L89" s="196"/>
      <c r="M89" s="205"/>
      <c r="N89" s="29">
        <v>44931</v>
      </c>
      <c r="O89" s="195"/>
      <c r="P89" s="29"/>
      <c r="Q89" s="194">
        <v>44945</v>
      </c>
      <c r="R89" s="23"/>
    </row>
    <row r="90" spans="1:18" ht="18" customHeight="1">
      <c r="C90" s="251"/>
      <c r="D90" s="191"/>
      <c r="E90" s="191"/>
      <c r="F90" s="252"/>
      <c r="G90" s="253"/>
      <c r="H90" s="254"/>
      <c r="I90" s="255"/>
      <c r="J90" s="256"/>
      <c r="K90" s="257"/>
      <c r="L90" s="196"/>
      <c r="M90" s="205"/>
      <c r="N90" s="194"/>
      <c r="O90" s="195"/>
      <c r="P90" s="195"/>
      <c r="Q90" s="194"/>
      <c r="R90" s="206"/>
    </row>
    <row r="91" spans="1:18" ht="18" customHeight="1">
      <c r="C91" s="258"/>
      <c r="D91" s="191"/>
      <c r="E91" s="259"/>
      <c r="F91" s="230">
        <f>SUM(I72:I89)</f>
        <v>18590</v>
      </c>
      <c r="G91" s="231"/>
      <c r="H91" s="231"/>
      <c r="I91" s="232"/>
      <c r="J91" s="260"/>
      <c r="K91" s="257"/>
      <c r="L91" s="196"/>
      <c r="M91" s="205"/>
      <c r="N91" s="194"/>
      <c r="O91" s="195"/>
      <c r="P91" s="195"/>
      <c r="Q91" s="194"/>
      <c r="R91" s="206"/>
    </row>
    <row r="92" spans="1:18" ht="18" customHeight="1">
      <c r="C92" s="258"/>
      <c r="D92" s="261"/>
      <c r="E92" s="262"/>
      <c r="F92" s="263"/>
      <c r="G92" s="263"/>
      <c r="H92" s="263"/>
      <c r="I92" s="263"/>
      <c r="J92" s="264"/>
      <c r="K92" s="265"/>
      <c r="L92" s="196"/>
      <c r="M92" s="205"/>
      <c r="N92" s="194"/>
      <c r="O92" s="195"/>
      <c r="P92" s="195"/>
      <c r="Q92" s="194"/>
      <c r="R92" s="206"/>
    </row>
    <row r="93" spans="1:18" ht="18" customHeight="1">
      <c r="C93" s="258"/>
      <c r="D93" s="266"/>
      <c r="E93" s="118"/>
      <c r="F93" s="267"/>
      <c r="G93" s="267"/>
      <c r="H93" s="267"/>
      <c r="I93" s="267"/>
      <c r="J93" s="119"/>
      <c r="K93" s="24"/>
      <c r="L93" s="268"/>
      <c r="M93" s="205"/>
      <c r="N93" s="194"/>
      <c r="O93" s="195"/>
      <c r="P93" s="195"/>
      <c r="Q93" s="194"/>
      <c r="R93" s="206"/>
    </row>
    <row r="94" spans="1:18" s="8" customFormat="1" ht="19.5" customHeight="1">
      <c r="C94" s="191"/>
      <c r="D94" s="269"/>
      <c r="E94" s="269"/>
      <c r="F94" s="270"/>
      <c r="G94" s="271"/>
      <c r="H94" s="271"/>
      <c r="I94" s="271"/>
      <c r="J94" s="272"/>
      <c r="K94" s="273"/>
      <c r="L94" s="192"/>
      <c r="M94" s="192"/>
      <c r="N94" s="194"/>
      <c r="O94" s="191"/>
      <c r="P94" s="192"/>
      <c r="Q94" s="194"/>
      <c r="R94" s="195"/>
    </row>
    <row r="95" spans="1:18" ht="18" customHeight="1">
      <c r="C95" s="274"/>
      <c r="D95" s="275" t="s">
        <v>751</v>
      </c>
      <c r="E95" s="275"/>
      <c r="F95" s="275"/>
      <c r="G95" s="276"/>
      <c r="H95" s="197"/>
      <c r="I95" s="197"/>
      <c r="J95" s="259"/>
      <c r="K95" s="257"/>
      <c r="L95" s="196"/>
      <c r="M95" s="205"/>
      <c r="N95" s="194"/>
      <c r="O95" s="195"/>
      <c r="P95" s="195"/>
      <c r="Q95" s="194"/>
      <c r="R95" s="206"/>
    </row>
    <row r="96" spans="1:18" ht="18" customHeight="1">
      <c r="A96" s="210" t="s">
        <v>628</v>
      </c>
      <c r="B96" s="211">
        <v>5</v>
      </c>
      <c r="C96" s="277">
        <f>C89+1</f>
        <v>67</v>
      </c>
      <c r="D96" s="216" t="s">
        <v>270</v>
      </c>
      <c r="E96" s="216" t="s">
        <v>167</v>
      </c>
      <c r="F96" s="278" t="s">
        <v>573</v>
      </c>
      <c r="G96" s="279">
        <v>1</v>
      </c>
      <c r="H96" s="280">
        <v>1536</v>
      </c>
      <c r="I96" s="281">
        <f t="shared" ref="I96:I102" si="9">G96*H96</f>
        <v>1536</v>
      </c>
      <c r="J96" s="56"/>
      <c r="K96" s="53" t="s">
        <v>574</v>
      </c>
      <c r="L96" s="33"/>
      <c r="M96" s="205"/>
      <c r="N96" s="194">
        <v>45288</v>
      </c>
      <c r="O96" s="195"/>
      <c r="P96" s="29"/>
      <c r="Q96" s="29">
        <v>44946</v>
      </c>
      <c r="R96" s="23">
        <v>44946</v>
      </c>
    </row>
    <row r="97" spans="1:18" ht="18" customHeight="1">
      <c r="A97" s="210" t="s">
        <v>628</v>
      </c>
      <c r="B97" s="211">
        <v>5</v>
      </c>
      <c r="C97" s="212">
        <f t="shared" ref="C97:C102" si="10">+C96+1</f>
        <v>68</v>
      </c>
      <c r="D97" s="216" t="s">
        <v>270</v>
      </c>
      <c r="E97" s="216" t="s">
        <v>167</v>
      </c>
      <c r="F97" s="278" t="s">
        <v>575</v>
      </c>
      <c r="G97" s="279">
        <v>1</v>
      </c>
      <c r="H97" s="280">
        <v>1488</v>
      </c>
      <c r="I97" s="281">
        <f t="shared" si="9"/>
        <v>1488</v>
      </c>
      <c r="J97" s="56"/>
      <c r="K97" s="53" t="s">
        <v>576</v>
      </c>
      <c r="L97" s="33"/>
      <c r="M97" s="205"/>
      <c r="N97" s="194">
        <v>45288</v>
      </c>
      <c r="O97" s="195"/>
      <c r="P97" s="29"/>
      <c r="Q97" s="29">
        <v>44946</v>
      </c>
      <c r="R97" s="23">
        <v>44946</v>
      </c>
    </row>
    <row r="98" spans="1:18" ht="18" customHeight="1">
      <c r="A98" s="210" t="s">
        <v>628</v>
      </c>
      <c r="B98" s="211">
        <v>5</v>
      </c>
      <c r="C98" s="212">
        <f t="shared" si="10"/>
        <v>69</v>
      </c>
      <c r="D98" s="216" t="s">
        <v>270</v>
      </c>
      <c r="E98" s="216" t="s">
        <v>167</v>
      </c>
      <c r="F98" s="278" t="s">
        <v>577</v>
      </c>
      <c r="G98" s="279">
        <v>1</v>
      </c>
      <c r="H98" s="280">
        <v>1312</v>
      </c>
      <c r="I98" s="281">
        <f t="shared" si="9"/>
        <v>1312</v>
      </c>
      <c r="J98" s="56"/>
      <c r="K98" s="53" t="s">
        <v>578</v>
      </c>
      <c r="L98" s="33"/>
      <c r="M98" s="205"/>
      <c r="N98" s="29">
        <v>45288</v>
      </c>
      <c r="O98" s="195"/>
      <c r="P98" s="29"/>
      <c r="Q98" s="29">
        <v>44946</v>
      </c>
      <c r="R98" s="23">
        <v>44946</v>
      </c>
    </row>
    <row r="99" spans="1:18" ht="18" customHeight="1">
      <c r="A99" s="210" t="s">
        <v>628</v>
      </c>
      <c r="B99" s="211">
        <v>5</v>
      </c>
      <c r="C99" s="212">
        <f t="shared" si="10"/>
        <v>70</v>
      </c>
      <c r="D99" s="17" t="s">
        <v>167</v>
      </c>
      <c r="E99" s="17" t="s">
        <v>167</v>
      </c>
      <c r="F99" s="50" t="s">
        <v>752</v>
      </c>
      <c r="G99" s="18">
        <v>1</v>
      </c>
      <c r="H99" s="282">
        <v>930</v>
      </c>
      <c r="I99" s="215">
        <f t="shared" si="9"/>
        <v>930</v>
      </c>
      <c r="J99" s="22"/>
      <c r="K99" s="26" t="s">
        <v>753</v>
      </c>
      <c r="L99" s="33"/>
      <c r="M99" s="205"/>
      <c r="N99" s="29">
        <v>44931</v>
      </c>
      <c r="O99" s="195"/>
      <c r="P99" s="195"/>
      <c r="Q99" s="29">
        <v>44945</v>
      </c>
      <c r="R99" s="23"/>
    </row>
    <row r="100" spans="1:18" ht="18" customHeight="1">
      <c r="A100" s="210" t="s">
        <v>276</v>
      </c>
      <c r="B100" s="211">
        <v>5</v>
      </c>
      <c r="C100" s="212">
        <f t="shared" si="10"/>
        <v>71</v>
      </c>
      <c r="D100" s="17" t="s">
        <v>167</v>
      </c>
      <c r="E100" s="17" t="s">
        <v>167</v>
      </c>
      <c r="F100" s="50" t="s">
        <v>754</v>
      </c>
      <c r="G100" s="18">
        <v>1</v>
      </c>
      <c r="H100" s="282">
        <v>750</v>
      </c>
      <c r="I100" s="215">
        <f t="shared" si="9"/>
        <v>750</v>
      </c>
      <c r="J100" s="22"/>
      <c r="K100" s="26" t="s">
        <v>755</v>
      </c>
      <c r="L100" s="33"/>
      <c r="M100" s="205"/>
      <c r="N100" s="29">
        <v>44931</v>
      </c>
      <c r="O100" s="195"/>
      <c r="P100" s="195"/>
      <c r="Q100" s="29">
        <v>44945</v>
      </c>
      <c r="R100" s="23"/>
    </row>
    <row r="101" spans="1:18" ht="18" customHeight="1">
      <c r="A101" s="210" t="s">
        <v>276</v>
      </c>
      <c r="B101" s="211">
        <v>5</v>
      </c>
      <c r="C101" s="212">
        <f t="shared" si="10"/>
        <v>72</v>
      </c>
      <c r="D101" s="283" t="s">
        <v>167</v>
      </c>
      <c r="E101" s="283" t="s">
        <v>167</v>
      </c>
      <c r="F101" s="284" t="s">
        <v>756</v>
      </c>
      <c r="G101" s="285"/>
      <c r="H101" s="286">
        <v>48</v>
      </c>
      <c r="I101" s="286">
        <f t="shared" si="9"/>
        <v>0</v>
      </c>
      <c r="J101" s="285"/>
      <c r="K101" s="284" t="s">
        <v>757</v>
      </c>
      <c r="L101" s="287" t="s">
        <v>758</v>
      </c>
      <c r="M101" s="205"/>
      <c r="N101" s="29"/>
      <c r="O101" s="195"/>
      <c r="P101" s="195"/>
      <c r="Q101" s="29"/>
      <c r="R101" s="23"/>
    </row>
    <row r="102" spans="1:18" ht="18" customHeight="1">
      <c r="A102" s="210" t="s">
        <v>276</v>
      </c>
      <c r="B102" s="211">
        <v>5</v>
      </c>
      <c r="C102" s="212">
        <f t="shared" si="10"/>
        <v>73</v>
      </c>
      <c r="D102" s="283" t="s">
        <v>167</v>
      </c>
      <c r="E102" s="283" t="s">
        <v>167</v>
      </c>
      <c r="F102" s="284" t="s">
        <v>759</v>
      </c>
      <c r="G102" s="285"/>
      <c r="H102" s="286">
        <v>92</v>
      </c>
      <c r="I102" s="288">
        <f t="shared" si="9"/>
        <v>0</v>
      </c>
      <c r="J102" s="285"/>
      <c r="K102" s="284" t="s">
        <v>760</v>
      </c>
      <c r="L102" s="287" t="s">
        <v>758</v>
      </c>
      <c r="M102" s="205"/>
      <c r="N102" s="29"/>
      <c r="O102" s="195"/>
      <c r="P102" s="195"/>
      <c r="Q102" s="29"/>
      <c r="R102" s="23"/>
    </row>
    <row r="103" spans="1:18" ht="18" customHeight="1">
      <c r="B103" s="289"/>
      <c r="C103" s="207"/>
      <c r="D103" s="191"/>
      <c r="E103" s="191"/>
      <c r="F103" s="290"/>
      <c r="G103" s="291"/>
      <c r="H103" s="291"/>
      <c r="I103" s="292"/>
      <c r="J103" s="260"/>
      <c r="K103" s="199"/>
      <c r="L103" s="196"/>
      <c r="M103" s="205"/>
      <c r="N103" s="239"/>
      <c r="O103" s="195"/>
      <c r="P103" s="195"/>
      <c r="Q103" s="239"/>
      <c r="R103" s="12"/>
    </row>
    <row r="104" spans="1:18" ht="18" customHeight="1">
      <c r="C104" s="192"/>
      <c r="D104" s="191"/>
      <c r="E104" s="191"/>
      <c r="F104" s="293">
        <f>SUM(I96:I102)</f>
        <v>6016</v>
      </c>
      <c r="G104" s="294"/>
      <c r="H104" s="294"/>
      <c r="I104" s="295"/>
      <c r="J104" s="259"/>
      <c r="K104" s="257"/>
      <c r="L104" s="196"/>
      <c r="M104" s="205"/>
      <c r="N104" s="194"/>
      <c r="O104" s="195"/>
      <c r="P104" s="195"/>
      <c r="Q104" s="194"/>
      <c r="R104" s="206"/>
    </row>
    <row r="105" spans="1:18" ht="18" customHeight="1">
      <c r="C105" s="192"/>
      <c r="D105" s="191"/>
      <c r="E105" s="191"/>
      <c r="F105" s="296"/>
      <c r="G105" s="297"/>
      <c r="H105" s="297"/>
      <c r="I105" s="298"/>
      <c r="J105" s="256"/>
      <c r="K105" s="257"/>
      <c r="L105" s="196"/>
      <c r="M105" s="205"/>
      <c r="N105" s="194"/>
      <c r="O105" s="195"/>
      <c r="P105" s="195"/>
      <c r="Q105" s="194"/>
      <c r="R105" s="206"/>
    </row>
    <row r="106" spans="1:18" ht="18" customHeight="1">
      <c r="C106" s="192"/>
      <c r="D106" s="191"/>
      <c r="E106" s="191"/>
      <c r="F106" s="296"/>
      <c r="G106" s="297"/>
      <c r="H106" s="297"/>
      <c r="I106" s="298"/>
      <c r="J106" s="256"/>
      <c r="K106" s="257"/>
      <c r="L106" s="196"/>
      <c r="M106" s="205"/>
      <c r="N106" s="194"/>
      <c r="O106" s="195"/>
      <c r="P106" s="195"/>
      <c r="Q106" s="194"/>
      <c r="R106" s="206"/>
    </row>
    <row r="107" spans="1:18" ht="18" customHeight="1">
      <c r="C107" s="192"/>
      <c r="D107" s="191"/>
      <c r="E107" s="191"/>
      <c r="F107" s="296"/>
      <c r="G107" s="297"/>
      <c r="H107" s="297"/>
      <c r="I107" s="298"/>
      <c r="J107" s="256"/>
      <c r="K107" s="257"/>
      <c r="L107" s="196"/>
      <c r="M107" s="205"/>
      <c r="N107" s="194"/>
      <c r="O107" s="195"/>
      <c r="P107" s="195"/>
      <c r="Q107" s="194"/>
      <c r="R107" s="206"/>
    </row>
    <row r="108" spans="1:18" ht="18" customHeight="1">
      <c r="C108" s="192"/>
      <c r="D108" s="191"/>
      <c r="E108" s="191"/>
      <c r="F108" s="299"/>
      <c r="G108" s="197"/>
      <c r="H108" s="197"/>
      <c r="I108" s="197"/>
      <c r="J108" s="260"/>
      <c r="K108" s="199"/>
      <c r="L108" s="196"/>
      <c r="M108" s="205"/>
      <c r="N108" s="194"/>
      <c r="O108" s="195"/>
      <c r="P108" s="195"/>
      <c r="Q108" s="194"/>
      <c r="R108" s="206"/>
    </row>
    <row r="109" spans="1:18" ht="18" customHeight="1">
      <c r="C109" s="300"/>
      <c r="D109" s="301" t="s">
        <v>761</v>
      </c>
      <c r="E109" s="302"/>
      <c r="F109" s="303"/>
      <c r="G109" s="18"/>
      <c r="H109" s="18"/>
      <c r="I109" s="22"/>
      <c r="J109" s="22"/>
      <c r="K109" s="18"/>
      <c r="L109" s="196"/>
      <c r="M109" s="205"/>
      <c r="N109" s="194"/>
      <c r="O109" s="195"/>
      <c r="P109" s="195"/>
      <c r="Q109" s="194"/>
      <c r="R109" s="206"/>
    </row>
    <row r="110" spans="1:18" ht="18" customHeight="1">
      <c r="A110" s="210" t="s">
        <v>282</v>
      </c>
      <c r="B110" s="211">
        <v>5</v>
      </c>
      <c r="C110" s="212">
        <f>+C102+1</f>
        <v>74</v>
      </c>
      <c r="D110" s="304" t="s">
        <v>422</v>
      </c>
      <c r="E110" s="304" t="s">
        <v>167</v>
      </c>
      <c r="F110" s="305" t="s">
        <v>762</v>
      </c>
      <c r="G110" s="306"/>
      <c r="H110" s="307">
        <v>1800</v>
      </c>
      <c r="I110" s="308">
        <f t="shared" ref="I110:I118" si="11">G110*H110</f>
        <v>0</v>
      </c>
      <c r="J110" s="309"/>
      <c r="K110" s="305" t="s">
        <v>763</v>
      </c>
      <c r="L110" s="287" t="s">
        <v>764</v>
      </c>
      <c r="M110" s="205"/>
      <c r="N110" s="48"/>
      <c r="O110" s="195"/>
      <c r="P110" s="195"/>
      <c r="Q110" s="194"/>
      <c r="R110" s="12"/>
    </row>
    <row r="111" spans="1:18" ht="18" customHeight="1">
      <c r="A111" s="210" t="s">
        <v>276</v>
      </c>
      <c r="B111" s="211">
        <v>5</v>
      </c>
      <c r="C111" s="212">
        <f t="shared" ref="C111:C122" si="12">+C110+1</f>
        <v>75</v>
      </c>
      <c r="D111" s="17" t="s">
        <v>167</v>
      </c>
      <c r="E111" s="17" t="s">
        <v>167</v>
      </c>
      <c r="F111" s="50" t="s">
        <v>196</v>
      </c>
      <c r="G111" s="18">
        <v>1</v>
      </c>
      <c r="H111" s="237">
        <v>71</v>
      </c>
      <c r="I111" s="215">
        <f t="shared" si="11"/>
        <v>71</v>
      </c>
      <c r="J111" s="22"/>
      <c r="K111" s="26" t="s">
        <v>197</v>
      </c>
      <c r="L111" s="310"/>
      <c r="M111" s="205"/>
      <c r="N111" s="48">
        <v>44931</v>
      </c>
      <c r="O111" s="195"/>
      <c r="P111" s="195"/>
      <c r="Q111" s="194">
        <v>44945</v>
      </c>
      <c r="R111" s="12"/>
    </row>
    <row r="112" spans="1:18" ht="18" customHeight="1">
      <c r="A112" s="210" t="s">
        <v>276</v>
      </c>
      <c r="B112" s="211">
        <v>5</v>
      </c>
      <c r="C112" s="212">
        <f t="shared" si="12"/>
        <v>76</v>
      </c>
      <c r="D112" s="18" t="s">
        <v>167</v>
      </c>
      <c r="E112" s="18" t="s">
        <v>167</v>
      </c>
      <c r="F112" s="108" t="s">
        <v>765</v>
      </c>
      <c r="G112" s="117">
        <v>1</v>
      </c>
      <c r="H112" s="98">
        <v>70</v>
      </c>
      <c r="I112" s="311">
        <f t="shared" si="11"/>
        <v>70</v>
      </c>
      <c r="J112" s="22"/>
      <c r="K112" s="108" t="s">
        <v>766</v>
      </c>
      <c r="L112" s="310"/>
      <c r="M112" s="205"/>
      <c r="N112" s="48">
        <v>44931</v>
      </c>
      <c r="O112" s="195"/>
      <c r="P112" s="195"/>
      <c r="Q112" s="194">
        <v>44945</v>
      </c>
      <c r="R112" s="12"/>
    </row>
    <row r="113" spans="1:18" ht="18" customHeight="1">
      <c r="A113" s="210" t="s">
        <v>276</v>
      </c>
      <c r="B113" s="211">
        <v>5</v>
      </c>
      <c r="C113" s="212">
        <f t="shared" si="12"/>
        <v>77</v>
      </c>
      <c r="D113" s="17" t="s">
        <v>368</v>
      </c>
      <c r="E113" s="17" t="s">
        <v>767</v>
      </c>
      <c r="F113" s="148" t="s">
        <v>192</v>
      </c>
      <c r="G113" s="312">
        <v>2</v>
      </c>
      <c r="H113" s="313">
        <v>98</v>
      </c>
      <c r="I113" s="314">
        <f t="shared" si="11"/>
        <v>196</v>
      </c>
      <c r="J113" s="143"/>
      <c r="K113" s="28" t="s">
        <v>768</v>
      </c>
      <c r="L113" s="315" t="s">
        <v>769</v>
      </c>
      <c r="M113" s="205"/>
      <c r="N113" s="48">
        <v>44931</v>
      </c>
      <c r="O113" s="195"/>
      <c r="P113" s="195"/>
      <c r="Q113" s="194">
        <v>44945</v>
      </c>
      <c r="R113" s="12"/>
    </row>
    <row r="114" spans="1:18" ht="18" customHeight="1">
      <c r="A114" s="210" t="s">
        <v>276</v>
      </c>
      <c r="B114" s="211">
        <v>5</v>
      </c>
      <c r="C114" s="212">
        <f t="shared" si="12"/>
        <v>78</v>
      </c>
      <c r="D114" s="17" t="s">
        <v>383</v>
      </c>
      <c r="E114" s="17" t="s">
        <v>767</v>
      </c>
      <c r="F114" s="148" t="s">
        <v>770</v>
      </c>
      <c r="G114" s="312">
        <v>2</v>
      </c>
      <c r="H114" s="313">
        <v>119</v>
      </c>
      <c r="I114" s="314">
        <f t="shared" si="11"/>
        <v>238</v>
      </c>
      <c r="J114" s="143"/>
      <c r="K114" s="28" t="s">
        <v>540</v>
      </c>
      <c r="L114" s="315" t="s">
        <v>771</v>
      </c>
      <c r="M114" s="205"/>
      <c r="N114" s="48">
        <v>44931</v>
      </c>
      <c r="O114" s="195"/>
      <c r="P114" s="195"/>
      <c r="Q114" s="194">
        <v>44945</v>
      </c>
      <c r="R114" s="12"/>
    </row>
    <row r="115" spans="1:18" ht="18" customHeight="1">
      <c r="A115" s="210" t="s">
        <v>276</v>
      </c>
      <c r="B115" s="211">
        <v>5</v>
      </c>
      <c r="C115" s="212">
        <f t="shared" si="12"/>
        <v>79</v>
      </c>
      <c r="D115" s="17" t="s">
        <v>767</v>
      </c>
      <c r="E115" s="17" t="s">
        <v>767</v>
      </c>
      <c r="F115" s="148" t="s">
        <v>194</v>
      </c>
      <c r="G115" s="312">
        <v>2</v>
      </c>
      <c r="H115" s="313">
        <v>40</v>
      </c>
      <c r="I115" s="314">
        <f t="shared" si="11"/>
        <v>80</v>
      </c>
      <c r="J115" s="143"/>
      <c r="K115" s="28" t="s">
        <v>195</v>
      </c>
      <c r="L115" s="315" t="s">
        <v>769</v>
      </c>
      <c r="M115" s="205"/>
      <c r="N115" s="48">
        <v>44931</v>
      </c>
      <c r="O115" s="195"/>
      <c r="P115" s="195"/>
      <c r="Q115" s="194">
        <v>44945</v>
      </c>
      <c r="R115" s="12"/>
    </row>
    <row r="116" spans="1:18" ht="18" customHeight="1">
      <c r="A116" s="210" t="s">
        <v>276</v>
      </c>
      <c r="B116" s="211">
        <v>5</v>
      </c>
      <c r="C116" s="212">
        <f t="shared" si="12"/>
        <v>80</v>
      </c>
      <c r="D116" s="17" t="s">
        <v>767</v>
      </c>
      <c r="E116" s="17" t="s">
        <v>767</v>
      </c>
      <c r="F116" s="148" t="s">
        <v>772</v>
      </c>
      <c r="G116" s="312">
        <v>1</v>
      </c>
      <c r="H116" s="313">
        <v>5140</v>
      </c>
      <c r="I116" s="314">
        <f t="shared" si="11"/>
        <v>5140</v>
      </c>
      <c r="J116" s="143"/>
      <c r="K116" s="28" t="s">
        <v>773</v>
      </c>
      <c r="L116" s="315" t="s">
        <v>771</v>
      </c>
      <c r="M116" s="205"/>
      <c r="N116" s="48">
        <v>44931</v>
      </c>
      <c r="O116" s="195"/>
      <c r="P116" s="195"/>
      <c r="Q116" s="194">
        <v>44945</v>
      </c>
      <c r="R116" s="12"/>
    </row>
    <row r="117" spans="1:18" ht="18" customHeight="1">
      <c r="A117" s="210" t="s">
        <v>276</v>
      </c>
      <c r="B117" s="211">
        <v>4</v>
      </c>
      <c r="C117" s="212">
        <f t="shared" si="12"/>
        <v>81</v>
      </c>
      <c r="D117" s="17" t="s">
        <v>167</v>
      </c>
      <c r="E117" s="17" t="s">
        <v>167</v>
      </c>
      <c r="F117" s="50" t="s">
        <v>655</v>
      </c>
      <c r="G117" s="177">
        <v>3</v>
      </c>
      <c r="H117" s="177">
        <v>219</v>
      </c>
      <c r="I117" s="177">
        <f t="shared" si="11"/>
        <v>657</v>
      </c>
      <c r="J117" s="208"/>
      <c r="K117" s="209" t="s">
        <v>774</v>
      </c>
      <c r="L117" s="310"/>
      <c r="M117" s="205"/>
      <c r="N117" s="48">
        <v>44931</v>
      </c>
      <c r="O117" s="195"/>
      <c r="P117" s="195"/>
      <c r="Q117" s="194">
        <v>44945</v>
      </c>
      <c r="R117" s="12"/>
    </row>
    <row r="118" spans="1:18" ht="18" customHeight="1">
      <c r="A118" s="210" t="s">
        <v>276</v>
      </c>
      <c r="B118" s="211">
        <v>5</v>
      </c>
      <c r="C118" s="212">
        <f t="shared" si="12"/>
        <v>82</v>
      </c>
      <c r="D118" s="17" t="s">
        <v>167</v>
      </c>
      <c r="E118" s="17" t="s">
        <v>167</v>
      </c>
      <c r="F118" s="50" t="s">
        <v>198</v>
      </c>
      <c r="G118" s="18">
        <v>1</v>
      </c>
      <c r="H118" s="237">
        <v>30</v>
      </c>
      <c r="I118" s="215">
        <f t="shared" si="11"/>
        <v>30</v>
      </c>
      <c r="J118" s="22"/>
      <c r="K118" s="26" t="s">
        <v>199</v>
      </c>
      <c r="L118" s="310"/>
      <c r="M118" s="205"/>
      <c r="N118" s="48">
        <v>44931</v>
      </c>
      <c r="O118" s="195"/>
      <c r="P118" s="195"/>
      <c r="Q118" s="194">
        <v>44945</v>
      </c>
      <c r="R118" s="12"/>
    </row>
    <row r="119" spans="1:18" ht="18" customHeight="1">
      <c r="A119" s="18"/>
      <c r="B119" s="104"/>
      <c r="C119" s="207"/>
      <c r="D119" s="17"/>
      <c r="E119" s="17"/>
      <c r="F119" s="50"/>
      <c r="G119" s="54"/>
      <c r="H119" s="316"/>
      <c r="I119" s="281"/>
      <c r="J119" s="56"/>
      <c r="K119" s="50"/>
      <c r="L119" s="310"/>
      <c r="M119" s="205"/>
      <c r="N119" s="48"/>
      <c r="O119" s="195"/>
      <c r="P119" s="195"/>
      <c r="Q119" s="194"/>
      <c r="R119" s="12"/>
    </row>
    <row r="120" spans="1:18" ht="18" customHeight="1">
      <c r="A120" s="210" t="s">
        <v>620</v>
      </c>
      <c r="B120" s="211">
        <v>6</v>
      </c>
      <c r="C120" s="212">
        <f>+C118+1</f>
        <v>83</v>
      </c>
      <c r="D120" s="216" t="s">
        <v>270</v>
      </c>
      <c r="E120" s="216" t="s">
        <v>167</v>
      </c>
      <c r="F120" s="317" t="s">
        <v>775</v>
      </c>
      <c r="G120" s="318">
        <v>1</v>
      </c>
      <c r="H120" s="318">
        <v>2580</v>
      </c>
      <c r="I120" s="177">
        <f t="shared" ref="I120:I121" si="13">G120*H120</f>
        <v>2580</v>
      </c>
      <c r="J120" s="22"/>
      <c r="K120" s="24" t="s">
        <v>776</v>
      </c>
      <c r="L120" s="196"/>
      <c r="M120" s="205"/>
      <c r="N120" s="48">
        <v>45288</v>
      </c>
      <c r="O120" s="195"/>
      <c r="P120" s="195"/>
      <c r="Q120" s="194">
        <v>44946</v>
      </c>
      <c r="R120" s="12">
        <v>44946</v>
      </c>
    </row>
    <row r="121" spans="1:18" ht="18" customHeight="1">
      <c r="A121" s="210" t="s">
        <v>620</v>
      </c>
      <c r="B121" s="211">
        <v>7</v>
      </c>
      <c r="C121" s="212">
        <f t="shared" si="12"/>
        <v>84</v>
      </c>
      <c r="D121" s="216" t="s">
        <v>270</v>
      </c>
      <c r="E121" s="216" t="s">
        <v>167</v>
      </c>
      <c r="F121" s="317" t="s">
        <v>777</v>
      </c>
      <c r="G121" s="318">
        <v>1</v>
      </c>
      <c r="H121" s="318">
        <v>2650</v>
      </c>
      <c r="I121" s="177">
        <f t="shared" si="13"/>
        <v>2650</v>
      </c>
      <c r="J121" s="22"/>
      <c r="K121" s="24" t="s">
        <v>778</v>
      </c>
      <c r="L121" s="196"/>
      <c r="M121" s="205"/>
      <c r="N121" s="48">
        <v>45288</v>
      </c>
      <c r="O121" s="195"/>
      <c r="P121" s="195"/>
      <c r="Q121" s="194">
        <v>44946</v>
      </c>
      <c r="R121" s="12">
        <v>44946</v>
      </c>
    </row>
    <row r="122" spans="1:18" ht="18" customHeight="1">
      <c r="A122" s="210" t="s">
        <v>620</v>
      </c>
      <c r="B122" s="211">
        <v>8</v>
      </c>
      <c r="C122" s="212">
        <f t="shared" si="12"/>
        <v>85</v>
      </c>
      <c r="D122" s="216" t="s">
        <v>270</v>
      </c>
      <c r="E122" s="216" t="s">
        <v>167</v>
      </c>
      <c r="F122" s="278" t="s">
        <v>779</v>
      </c>
      <c r="G122" s="319">
        <v>1</v>
      </c>
      <c r="H122" s="280">
        <v>3130</v>
      </c>
      <c r="I122" s="314">
        <f>G122*H122</f>
        <v>3130</v>
      </c>
      <c r="J122" s="143"/>
      <c r="K122" s="57" t="s">
        <v>780</v>
      </c>
      <c r="L122" s="315" t="s">
        <v>771</v>
      </c>
      <c r="M122" s="205"/>
      <c r="N122" s="48">
        <v>45288</v>
      </c>
      <c r="O122" s="195"/>
      <c r="P122" s="195"/>
      <c r="Q122" s="194">
        <v>44946</v>
      </c>
      <c r="R122" s="12">
        <v>44946</v>
      </c>
    </row>
    <row r="123" spans="1:18" ht="18" customHeight="1">
      <c r="A123" s="18"/>
      <c r="B123" s="104"/>
      <c r="C123" s="207"/>
      <c r="D123" s="17"/>
      <c r="E123" s="17"/>
      <c r="F123" s="320"/>
      <c r="G123" s="18"/>
      <c r="H123" s="18"/>
      <c r="I123" s="177"/>
      <c r="J123" s="22"/>
      <c r="K123" s="18"/>
      <c r="L123" s="196"/>
      <c r="M123" s="205"/>
      <c r="N123" s="48"/>
      <c r="O123" s="195"/>
      <c r="P123" s="195"/>
      <c r="Q123" s="194"/>
      <c r="R123" s="12"/>
    </row>
    <row r="124" spans="1:18" ht="18" customHeight="1">
      <c r="A124" s="210" t="s">
        <v>276</v>
      </c>
      <c r="B124" s="211">
        <v>5</v>
      </c>
      <c r="C124" s="212">
        <f>+C122+1</f>
        <v>86</v>
      </c>
      <c r="D124" s="111" t="s">
        <v>167</v>
      </c>
      <c r="E124" s="111" t="s">
        <v>167</v>
      </c>
      <c r="F124" s="321" t="s">
        <v>781</v>
      </c>
      <c r="G124" s="144">
        <v>1</v>
      </c>
      <c r="H124" s="242">
        <v>690</v>
      </c>
      <c r="I124" s="242">
        <f>G124*H124</f>
        <v>690</v>
      </c>
      <c r="J124" s="243"/>
      <c r="K124" s="322" t="s">
        <v>782</v>
      </c>
      <c r="L124" s="310"/>
      <c r="M124" s="205"/>
      <c r="N124" s="48">
        <v>44931</v>
      </c>
      <c r="O124" s="195"/>
      <c r="P124" s="195"/>
      <c r="Q124" s="194">
        <v>44945</v>
      </c>
      <c r="R124" s="12"/>
    </row>
    <row r="125" spans="1:18" ht="18" customHeight="1">
      <c r="A125" s="210" t="s">
        <v>276</v>
      </c>
      <c r="B125" s="211">
        <v>5</v>
      </c>
      <c r="C125" s="212">
        <f t="shared" ref="C125" si="14">+C124+1</f>
        <v>87</v>
      </c>
      <c r="D125" s="111" t="s">
        <v>167</v>
      </c>
      <c r="E125" s="111" t="s">
        <v>167</v>
      </c>
      <c r="F125" s="321" t="s">
        <v>783</v>
      </c>
      <c r="G125" s="144">
        <v>1</v>
      </c>
      <c r="H125" s="242">
        <v>990</v>
      </c>
      <c r="I125" s="242">
        <f>G125*H125</f>
        <v>990</v>
      </c>
      <c r="J125" s="243"/>
      <c r="K125" s="322" t="s">
        <v>782</v>
      </c>
      <c r="L125" s="310"/>
      <c r="M125" s="205"/>
      <c r="N125" s="48">
        <v>44931</v>
      </c>
      <c r="O125" s="195"/>
      <c r="P125" s="195"/>
      <c r="Q125" s="194">
        <v>44945</v>
      </c>
      <c r="R125" s="12"/>
    </row>
    <row r="126" spans="1:18" ht="18" customHeight="1">
      <c r="A126" s="26"/>
      <c r="B126" s="26"/>
      <c r="C126" s="18"/>
      <c r="D126" s="111"/>
      <c r="E126" s="111"/>
      <c r="F126" s="24"/>
      <c r="G126" s="18"/>
      <c r="H126" s="177"/>
      <c r="I126" s="177"/>
      <c r="J126" s="22"/>
      <c r="K126" s="28"/>
      <c r="L126" s="196"/>
      <c r="M126" s="205"/>
      <c r="N126" s="194"/>
      <c r="O126" s="195"/>
      <c r="P126" s="195"/>
      <c r="Q126" s="194"/>
      <c r="R126" s="206"/>
    </row>
    <row r="127" spans="1:18" ht="18" customHeight="1">
      <c r="A127" s="26"/>
      <c r="B127" s="26"/>
      <c r="C127" s="18"/>
      <c r="D127" s="323"/>
      <c r="E127" s="323"/>
      <c r="F127" s="324">
        <f>SUM(I110:I126)</f>
        <v>16522</v>
      </c>
      <c r="G127" s="325"/>
      <c r="H127" s="325"/>
      <c r="I127" s="326"/>
      <c r="J127" s="327"/>
      <c r="K127" s="328"/>
      <c r="L127" s="196"/>
      <c r="M127" s="205"/>
      <c r="N127" s="194"/>
      <c r="O127" s="195"/>
      <c r="P127" s="195"/>
      <c r="Q127" s="194"/>
      <c r="R127" s="206"/>
    </row>
    <row r="128" spans="1:18" ht="18" customHeight="1">
      <c r="A128" s="26"/>
      <c r="B128" s="26"/>
      <c r="C128" s="18"/>
      <c r="D128" s="329"/>
      <c r="E128" s="329"/>
      <c r="F128" s="330"/>
      <c r="G128" s="331"/>
      <c r="H128" s="332"/>
      <c r="I128" s="177"/>
      <c r="J128" s="18"/>
      <c r="K128" s="53"/>
      <c r="L128" s="268"/>
      <c r="M128" s="205"/>
      <c r="N128" s="194"/>
      <c r="O128" s="195"/>
      <c r="P128" s="195"/>
      <c r="Q128" s="194"/>
      <c r="R128" s="206"/>
    </row>
    <row r="129" spans="1:18" ht="18" customHeight="1">
      <c r="A129" s="26"/>
      <c r="B129" s="26"/>
      <c r="C129" s="18"/>
      <c r="D129" s="329"/>
      <c r="E129" s="329"/>
      <c r="F129" s="330"/>
      <c r="G129" s="331"/>
      <c r="H129" s="332"/>
      <c r="I129" s="177"/>
      <c r="J129" s="18"/>
      <c r="K129" s="53"/>
      <c r="L129" s="268"/>
      <c r="M129" s="205"/>
      <c r="N129" s="194"/>
      <c r="O129" s="195"/>
      <c r="P129" s="195"/>
      <c r="Q129" s="194"/>
      <c r="R129" s="206"/>
    </row>
    <row r="130" spans="1:18" ht="18" customHeight="1">
      <c r="A130" s="26"/>
      <c r="B130" s="26"/>
      <c r="C130" s="18"/>
      <c r="D130" s="329"/>
      <c r="E130" s="329"/>
      <c r="F130" s="330"/>
      <c r="G130" s="331"/>
      <c r="H130" s="332"/>
      <c r="I130" s="177"/>
      <c r="J130" s="18"/>
      <c r="K130" s="53"/>
      <c r="L130" s="268"/>
      <c r="M130" s="205"/>
      <c r="N130" s="194"/>
      <c r="O130" s="195"/>
      <c r="P130" s="195"/>
      <c r="Q130" s="194"/>
      <c r="R130" s="206"/>
    </row>
    <row r="131" spans="1:18" ht="18" customHeight="1">
      <c r="A131" s="26"/>
      <c r="B131" s="26"/>
      <c r="C131" s="18"/>
      <c r="D131" s="34"/>
      <c r="E131" s="34"/>
      <c r="F131" s="333"/>
      <c r="G131" s="334"/>
      <c r="H131" s="33"/>
      <c r="I131" s="177"/>
      <c r="J131" s="327"/>
      <c r="K131" s="328"/>
      <c r="L131" s="268"/>
      <c r="M131" s="205"/>
      <c r="N131" s="194"/>
      <c r="O131" s="195"/>
      <c r="P131" s="195"/>
      <c r="Q131" s="194"/>
      <c r="R131" s="206"/>
    </row>
    <row r="132" spans="1:18" ht="18" customHeight="1">
      <c r="A132" s="26"/>
      <c r="B132" s="26"/>
      <c r="C132" s="18"/>
      <c r="D132" s="329"/>
      <c r="E132" s="329"/>
      <c r="F132" s="330"/>
      <c r="G132" s="331"/>
      <c r="H132" s="332"/>
      <c r="I132" s="177"/>
      <c r="J132" s="18"/>
      <c r="K132" s="53"/>
      <c r="L132" s="268"/>
      <c r="M132" s="205"/>
      <c r="N132" s="194"/>
      <c r="O132" s="195"/>
      <c r="P132" s="195"/>
      <c r="Q132" s="194"/>
      <c r="R132" s="206"/>
    </row>
    <row r="133" spans="1:18" ht="18" customHeight="1">
      <c r="A133" s="26"/>
      <c r="B133" s="26"/>
      <c r="C133" s="18"/>
      <c r="D133" s="17"/>
      <c r="E133" s="17"/>
      <c r="F133" s="335"/>
      <c r="G133" s="177"/>
      <c r="H133" s="177"/>
      <c r="I133" s="177"/>
      <c r="J133" s="119"/>
      <c r="K133" s="209"/>
      <c r="L133" s="268"/>
      <c r="M133" s="205"/>
      <c r="N133" s="194"/>
      <c r="O133" s="195"/>
      <c r="P133" s="195"/>
      <c r="Q133" s="194"/>
      <c r="R133" s="206"/>
    </row>
    <row r="134" spans="1:18" ht="18" customHeight="1">
      <c r="A134" s="26"/>
      <c r="B134" s="26"/>
      <c r="C134" s="336"/>
      <c r="D134" s="337" t="s">
        <v>784</v>
      </c>
      <c r="E134" s="337"/>
      <c r="F134" s="337"/>
      <c r="G134" s="338"/>
      <c r="H134" s="271"/>
      <c r="I134" s="271"/>
      <c r="J134" s="339"/>
      <c r="K134" s="340"/>
      <c r="L134" s="196"/>
      <c r="M134" s="205"/>
      <c r="N134" s="194"/>
      <c r="O134" s="195"/>
      <c r="P134" s="195"/>
      <c r="Q134" s="194"/>
      <c r="R134" s="206"/>
    </row>
    <row r="135" spans="1:18" ht="18" customHeight="1">
      <c r="A135" s="210" t="s">
        <v>273</v>
      </c>
      <c r="B135" s="211">
        <v>5</v>
      </c>
      <c r="C135" s="212">
        <f>+C125+1</f>
        <v>88</v>
      </c>
      <c r="D135" s="17" t="s">
        <v>167</v>
      </c>
      <c r="E135" s="17" t="s">
        <v>167</v>
      </c>
      <c r="F135" s="50" t="s">
        <v>785</v>
      </c>
      <c r="G135" s="18">
        <v>1</v>
      </c>
      <c r="H135" s="51">
        <v>15260</v>
      </c>
      <c r="I135" s="51">
        <f t="shared" ref="I135:I169" si="15">G135*H135</f>
        <v>15260</v>
      </c>
      <c r="J135" s="22"/>
      <c r="K135" s="26" t="s">
        <v>786</v>
      </c>
      <c r="L135" s="196"/>
      <c r="M135" s="205"/>
      <c r="N135" s="29">
        <v>44931</v>
      </c>
      <c r="O135" s="195"/>
      <c r="P135" s="29"/>
      <c r="Q135" s="194">
        <v>44945</v>
      </c>
      <c r="R135" s="23"/>
    </row>
    <row r="136" spans="1:18" ht="18" customHeight="1">
      <c r="A136" s="210" t="s">
        <v>787</v>
      </c>
      <c r="B136" s="211"/>
      <c r="C136" s="227">
        <f>+C135+1</f>
        <v>89</v>
      </c>
      <c r="D136" s="17" t="s">
        <v>788</v>
      </c>
      <c r="E136" s="17" t="s">
        <v>167</v>
      </c>
      <c r="F136" s="50" t="s">
        <v>789</v>
      </c>
      <c r="G136" s="18">
        <v>3</v>
      </c>
      <c r="H136" s="51">
        <v>154</v>
      </c>
      <c r="I136" s="51">
        <f t="shared" si="15"/>
        <v>462</v>
      </c>
      <c r="J136" s="22"/>
      <c r="K136" s="26" t="s">
        <v>790</v>
      </c>
      <c r="L136" s="196"/>
      <c r="M136" s="205"/>
      <c r="N136" s="29">
        <v>44931</v>
      </c>
      <c r="O136" s="195"/>
      <c r="P136" s="29"/>
      <c r="Q136" s="194">
        <v>44945</v>
      </c>
      <c r="R136" s="23"/>
    </row>
    <row r="137" spans="1:18" ht="18" customHeight="1">
      <c r="A137" s="210" t="s">
        <v>787</v>
      </c>
      <c r="B137" s="211"/>
      <c r="C137" s="227">
        <f t="shared" ref="C137:C145" si="16">+C136+1</f>
        <v>90</v>
      </c>
      <c r="D137" s="17" t="s">
        <v>167</v>
      </c>
      <c r="E137" s="17" t="s">
        <v>167</v>
      </c>
      <c r="F137" s="50" t="s">
        <v>215</v>
      </c>
      <c r="G137" s="18">
        <v>4</v>
      </c>
      <c r="H137" s="51">
        <v>260</v>
      </c>
      <c r="I137" s="51">
        <f t="shared" si="15"/>
        <v>1040</v>
      </c>
      <c r="J137" s="22"/>
      <c r="K137" s="26" t="s">
        <v>791</v>
      </c>
      <c r="L137" s="196"/>
      <c r="M137" s="205"/>
      <c r="N137" s="29">
        <v>44931</v>
      </c>
      <c r="O137" s="195"/>
      <c r="P137" s="29"/>
      <c r="Q137" s="194">
        <v>44945</v>
      </c>
      <c r="R137" s="23"/>
    </row>
    <row r="138" spans="1:18" ht="18" customHeight="1">
      <c r="A138" s="210" t="s">
        <v>737</v>
      </c>
      <c r="B138" s="211">
        <v>5</v>
      </c>
      <c r="C138" s="227">
        <f t="shared" si="16"/>
        <v>91</v>
      </c>
      <c r="D138" s="341" t="s">
        <v>279</v>
      </c>
      <c r="E138" s="341" t="s">
        <v>279</v>
      </c>
      <c r="F138" s="342" t="s">
        <v>792</v>
      </c>
      <c r="G138" s="343"/>
      <c r="H138" s="344">
        <v>25</v>
      </c>
      <c r="I138" s="345">
        <f t="shared" si="15"/>
        <v>0</v>
      </c>
      <c r="J138" s="346"/>
      <c r="K138" s="342" t="s">
        <v>793</v>
      </c>
      <c r="L138" s="196"/>
      <c r="M138" s="205"/>
      <c r="N138" s="29"/>
      <c r="O138" s="195"/>
      <c r="P138" s="29"/>
      <c r="Q138" s="194"/>
      <c r="R138" s="23"/>
    </row>
    <row r="139" spans="1:18" ht="18" customHeight="1">
      <c r="A139" s="210" t="s">
        <v>794</v>
      </c>
      <c r="B139" s="211">
        <v>5</v>
      </c>
      <c r="C139" s="227">
        <f t="shared" si="16"/>
        <v>92</v>
      </c>
      <c r="D139" s="17" t="s">
        <v>167</v>
      </c>
      <c r="E139" s="17" t="s">
        <v>167</v>
      </c>
      <c r="F139" s="249" t="s">
        <v>795</v>
      </c>
      <c r="G139" s="54">
        <v>1</v>
      </c>
      <c r="H139" s="107">
        <v>1502</v>
      </c>
      <c r="I139" s="20">
        <f t="shared" si="15"/>
        <v>1502</v>
      </c>
      <c r="J139" s="118"/>
      <c r="K139" s="176" t="s">
        <v>796</v>
      </c>
      <c r="L139" s="196"/>
      <c r="M139" s="205"/>
      <c r="N139" s="29">
        <v>44931</v>
      </c>
      <c r="O139" s="195"/>
      <c r="P139" s="29"/>
      <c r="Q139" s="194">
        <v>44945</v>
      </c>
      <c r="R139" s="23"/>
    </row>
    <row r="140" spans="1:18" ht="18" customHeight="1">
      <c r="A140" s="210" t="s">
        <v>794</v>
      </c>
      <c r="B140" s="211">
        <v>5</v>
      </c>
      <c r="C140" s="227">
        <f t="shared" si="16"/>
        <v>93</v>
      </c>
      <c r="D140" s="17" t="s">
        <v>167</v>
      </c>
      <c r="E140" s="17" t="s">
        <v>167</v>
      </c>
      <c r="F140" s="57" t="s">
        <v>797</v>
      </c>
      <c r="G140" s="54">
        <v>1</v>
      </c>
      <c r="H140" s="107">
        <v>4059</v>
      </c>
      <c r="I140" s="177">
        <f t="shared" si="15"/>
        <v>4059</v>
      </c>
      <c r="J140" s="118"/>
      <c r="K140" s="26" t="s">
        <v>798</v>
      </c>
      <c r="L140" s="26"/>
      <c r="M140" s="205"/>
      <c r="N140" s="29">
        <v>44931</v>
      </c>
      <c r="O140" s="195"/>
      <c r="P140" s="29"/>
      <c r="Q140" s="194">
        <v>44945</v>
      </c>
      <c r="R140" s="23"/>
    </row>
    <row r="141" spans="1:18" ht="18" customHeight="1">
      <c r="A141" s="210" t="s">
        <v>620</v>
      </c>
      <c r="B141" s="211">
        <v>5</v>
      </c>
      <c r="C141" s="227">
        <f t="shared" si="16"/>
        <v>94</v>
      </c>
      <c r="D141" s="17" t="s">
        <v>167</v>
      </c>
      <c r="E141" s="17" t="s">
        <v>167</v>
      </c>
      <c r="F141" s="53" t="s">
        <v>559</v>
      </c>
      <c r="G141" s="54">
        <v>1</v>
      </c>
      <c r="H141" s="281">
        <v>3480</v>
      </c>
      <c r="I141" s="215">
        <f>G141*H141</f>
        <v>3480</v>
      </c>
      <c r="J141" s="22"/>
      <c r="K141" s="26" t="s">
        <v>799</v>
      </c>
      <c r="L141" s="26"/>
      <c r="M141" s="205"/>
      <c r="N141" s="29">
        <v>44931</v>
      </c>
      <c r="O141" s="195"/>
      <c r="P141" s="29"/>
      <c r="Q141" s="194">
        <v>44945</v>
      </c>
      <c r="R141" s="23"/>
    </row>
    <row r="142" spans="1:18" ht="18" customHeight="1">
      <c r="A142" s="210" t="s">
        <v>737</v>
      </c>
      <c r="B142" s="211">
        <v>5</v>
      </c>
      <c r="C142" s="227">
        <f t="shared" si="16"/>
        <v>95</v>
      </c>
      <c r="D142" s="17" t="s">
        <v>167</v>
      </c>
      <c r="E142" s="17" t="s">
        <v>167</v>
      </c>
      <c r="F142" s="57" t="s">
        <v>557</v>
      </c>
      <c r="G142" s="54">
        <v>1</v>
      </c>
      <c r="H142" s="107">
        <v>4570</v>
      </c>
      <c r="I142" s="177">
        <f t="shared" si="15"/>
        <v>4570</v>
      </c>
      <c r="J142" s="118"/>
      <c r="K142" s="26" t="s">
        <v>800</v>
      </c>
      <c r="L142" s="26"/>
      <c r="M142" s="205"/>
      <c r="N142" s="29">
        <v>44931</v>
      </c>
      <c r="O142" s="195"/>
      <c r="P142" s="29"/>
      <c r="Q142" s="194">
        <v>44945</v>
      </c>
      <c r="R142" s="23"/>
    </row>
    <row r="143" spans="1:18" ht="18" customHeight="1">
      <c r="A143" s="210" t="s">
        <v>737</v>
      </c>
      <c r="B143" s="211">
        <v>5</v>
      </c>
      <c r="C143" s="227">
        <f t="shared" si="16"/>
        <v>96</v>
      </c>
      <c r="D143" s="52" t="s">
        <v>167</v>
      </c>
      <c r="E143" s="52" t="s">
        <v>167</v>
      </c>
      <c r="F143" s="57" t="s">
        <v>801</v>
      </c>
      <c r="G143" s="54">
        <v>1</v>
      </c>
      <c r="H143" s="107">
        <v>3853</v>
      </c>
      <c r="I143" s="177">
        <f t="shared" si="15"/>
        <v>3853</v>
      </c>
      <c r="J143" s="347"/>
      <c r="K143" s="26" t="s">
        <v>802</v>
      </c>
      <c r="L143" s="24"/>
      <c r="M143" s="205"/>
      <c r="N143" s="29">
        <v>44931</v>
      </c>
      <c r="O143" s="195"/>
      <c r="P143" s="29"/>
      <c r="Q143" s="194">
        <v>44945</v>
      </c>
      <c r="R143" s="23"/>
    </row>
    <row r="144" spans="1:18" ht="18" customHeight="1">
      <c r="A144" s="210" t="s">
        <v>620</v>
      </c>
      <c r="B144" s="211">
        <v>5</v>
      </c>
      <c r="C144" s="227">
        <f t="shared" si="16"/>
        <v>97</v>
      </c>
      <c r="D144" s="17" t="s">
        <v>167</v>
      </c>
      <c r="E144" s="17" t="s">
        <v>167</v>
      </c>
      <c r="F144" s="57" t="s">
        <v>803</v>
      </c>
      <c r="G144" s="18">
        <v>1</v>
      </c>
      <c r="H144" s="107">
        <v>1134</v>
      </c>
      <c r="I144" s="118">
        <f t="shared" si="15"/>
        <v>1134</v>
      </c>
      <c r="J144" s="348"/>
      <c r="K144" s="26" t="s">
        <v>804</v>
      </c>
      <c r="L144" s="26"/>
      <c r="M144" s="205"/>
      <c r="N144" s="29">
        <v>44931</v>
      </c>
      <c r="O144" s="195"/>
      <c r="P144" s="29"/>
      <c r="Q144" s="194">
        <v>44945</v>
      </c>
      <c r="R144" s="23"/>
    </row>
    <row r="145" spans="1:18" ht="18" customHeight="1">
      <c r="A145" s="210" t="s">
        <v>737</v>
      </c>
      <c r="B145" s="211">
        <v>5</v>
      </c>
      <c r="C145" s="227">
        <f t="shared" si="16"/>
        <v>98</v>
      </c>
      <c r="D145" s="17" t="s">
        <v>167</v>
      </c>
      <c r="E145" s="17" t="s">
        <v>167</v>
      </c>
      <c r="F145" s="349" t="s">
        <v>805</v>
      </c>
      <c r="G145" s="54">
        <v>1</v>
      </c>
      <c r="H145" s="220">
        <v>672</v>
      </c>
      <c r="I145" s="51">
        <f t="shared" si="15"/>
        <v>672</v>
      </c>
      <c r="J145" s="350"/>
      <c r="K145" s="53" t="s">
        <v>806</v>
      </c>
      <c r="L145" s="196"/>
      <c r="M145" s="205"/>
      <c r="N145" s="29">
        <v>44931</v>
      </c>
      <c r="O145" s="195"/>
      <c r="P145" s="29"/>
      <c r="Q145" s="194">
        <v>44945</v>
      </c>
      <c r="R145" s="23"/>
    </row>
    <row r="146" spans="1:18" ht="18" customHeight="1">
      <c r="A146" s="18"/>
      <c r="B146" s="104"/>
      <c r="C146" s="351"/>
      <c r="D146" s="352"/>
      <c r="E146" s="352"/>
      <c r="F146" s="353"/>
      <c r="G146" s="25"/>
      <c r="H146" s="25"/>
      <c r="I146" s="354"/>
      <c r="J146" s="355"/>
      <c r="K146" s="356"/>
      <c r="L146" s="310"/>
      <c r="M146" s="205"/>
      <c r="N146" s="194"/>
      <c r="O146" s="195"/>
      <c r="P146" s="29"/>
      <c r="Q146" s="250"/>
      <c r="R146" s="206"/>
    </row>
    <row r="147" spans="1:18" ht="18" customHeight="1">
      <c r="A147" s="210" t="s">
        <v>737</v>
      </c>
      <c r="B147" s="211">
        <v>5</v>
      </c>
      <c r="C147" s="227">
        <f>+C145+1</f>
        <v>99</v>
      </c>
      <c r="D147" s="17" t="s">
        <v>167</v>
      </c>
      <c r="E147" s="17" t="s">
        <v>167</v>
      </c>
      <c r="F147" s="347" t="s">
        <v>807</v>
      </c>
      <c r="G147" s="18">
        <v>1</v>
      </c>
      <c r="H147" s="177">
        <v>4160</v>
      </c>
      <c r="I147" s="118">
        <f t="shared" ref="I147" si="17">G147*H147</f>
        <v>4160</v>
      </c>
      <c r="J147" s="357"/>
      <c r="K147" s="24" t="s">
        <v>808</v>
      </c>
      <c r="L147" s="310"/>
      <c r="M147" s="205"/>
      <c r="N147" s="194">
        <v>44931</v>
      </c>
      <c r="O147" s="195"/>
      <c r="P147" s="29"/>
      <c r="Q147" s="250">
        <v>44945</v>
      </c>
      <c r="R147" s="206"/>
    </row>
    <row r="148" spans="1:18" ht="18" customHeight="1">
      <c r="A148" s="210" t="s">
        <v>737</v>
      </c>
      <c r="B148" s="211">
        <v>5</v>
      </c>
      <c r="C148" s="227">
        <f>+C147+1</f>
        <v>100</v>
      </c>
      <c r="D148" s="117" t="s">
        <v>809</v>
      </c>
      <c r="E148" s="117" t="s">
        <v>810</v>
      </c>
      <c r="F148" s="246" t="s">
        <v>811</v>
      </c>
      <c r="G148" s="177">
        <v>1</v>
      </c>
      <c r="H148" s="177">
        <v>2090</v>
      </c>
      <c r="I148" s="177">
        <f t="shared" si="15"/>
        <v>2090</v>
      </c>
      <c r="J148" s="119"/>
      <c r="K148" s="209" t="s">
        <v>812</v>
      </c>
      <c r="L148" s="196"/>
      <c r="M148" s="205"/>
      <c r="N148" s="29">
        <v>44931</v>
      </c>
      <c r="O148" s="195"/>
      <c r="P148" s="29"/>
      <c r="Q148" s="194">
        <v>44945</v>
      </c>
      <c r="R148" s="23"/>
    </row>
    <row r="149" spans="1:18" ht="18" customHeight="1">
      <c r="A149" s="210"/>
      <c r="B149" s="211"/>
      <c r="C149" s="227"/>
      <c r="D149" s="117" t="s">
        <v>809</v>
      </c>
      <c r="E149" s="117" t="s">
        <v>810</v>
      </c>
      <c r="F149" s="246" t="s">
        <v>813</v>
      </c>
      <c r="G149" s="177">
        <v>1</v>
      </c>
      <c r="H149" s="177">
        <v>500</v>
      </c>
      <c r="I149" s="177">
        <f t="shared" si="15"/>
        <v>500</v>
      </c>
      <c r="J149" s="208"/>
      <c r="K149" s="209"/>
      <c r="L149" s="196"/>
      <c r="M149" s="205"/>
      <c r="N149" s="29"/>
      <c r="O149" s="195"/>
      <c r="P149" s="29"/>
      <c r="Q149" s="194">
        <v>44945</v>
      </c>
      <c r="R149" s="23"/>
    </row>
    <row r="150" spans="1:18" ht="18" customHeight="1">
      <c r="A150" s="210" t="s">
        <v>737</v>
      </c>
      <c r="B150" s="211">
        <v>5</v>
      </c>
      <c r="C150" s="227">
        <f>+C148+1</f>
        <v>101</v>
      </c>
      <c r="D150" s="17" t="s">
        <v>167</v>
      </c>
      <c r="E150" s="17" t="s">
        <v>167</v>
      </c>
      <c r="F150" s="358" t="s">
        <v>814</v>
      </c>
      <c r="G150" s="18">
        <v>1</v>
      </c>
      <c r="H150" s="177">
        <v>4225</v>
      </c>
      <c r="I150" s="177">
        <f t="shared" si="15"/>
        <v>4225</v>
      </c>
      <c r="J150" s="22"/>
      <c r="K150" s="24" t="s">
        <v>815</v>
      </c>
      <c r="L150" s="196"/>
      <c r="M150" s="205"/>
      <c r="N150" s="29">
        <v>44931</v>
      </c>
      <c r="O150" s="195"/>
      <c r="P150" s="29"/>
      <c r="Q150" s="194">
        <v>44945</v>
      </c>
      <c r="R150" s="23"/>
    </row>
    <row r="151" spans="1:18" ht="18" customHeight="1">
      <c r="A151" s="210" t="s">
        <v>737</v>
      </c>
      <c r="B151" s="211"/>
      <c r="C151" s="227">
        <f t="shared" ref="C151:C169" si="18">+C150+1</f>
        <v>102</v>
      </c>
      <c r="D151" s="283" t="s">
        <v>167</v>
      </c>
      <c r="E151" s="283" t="s">
        <v>167</v>
      </c>
      <c r="F151" s="359" t="s">
        <v>816</v>
      </c>
      <c r="G151" s="360"/>
      <c r="H151" s="286">
        <v>229</v>
      </c>
      <c r="I151" s="286">
        <f>G151*H151</f>
        <v>0</v>
      </c>
      <c r="J151" s="285"/>
      <c r="K151" s="284" t="s">
        <v>817</v>
      </c>
      <c r="L151" s="287" t="s">
        <v>818</v>
      </c>
      <c r="M151" s="205"/>
      <c r="N151" s="239"/>
      <c r="O151" s="195"/>
      <c r="P151" s="29"/>
      <c r="Q151" s="48"/>
      <c r="R151" s="12"/>
    </row>
    <row r="152" spans="1:18" ht="18" customHeight="1">
      <c r="A152" s="18"/>
      <c r="B152" s="104"/>
      <c r="C152" s="351"/>
      <c r="D152" s="65"/>
      <c r="E152" s="65"/>
      <c r="F152" s="361"/>
      <c r="G152" s="138"/>
      <c r="H152" s="362"/>
      <c r="I152" s="362"/>
      <c r="J152" s="363"/>
      <c r="K152" s="68"/>
      <c r="L152" s="310"/>
      <c r="M152" s="205"/>
      <c r="N152" s="194"/>
      <c r="O152" s="195"/>
      <c r="P152" s="29"/>
      <c r="Q152" s="250"/>
      <c r="R152" s="206"/>
    </row>
    <row r="153" spans="1:18" ht="18" customHeight="1">
      <c r="A153" s="210" t="s">
        <v>737</v>
      </c>
      <c r="B153" s="211">
        <v>5</v>
      </c>
      <c r="C153" s="227">
        <f>+C151+1</f>
        <v>103</v>
      </c>
      <c r="D153" s="52" t="s">
        <v>167</v>
      </c>
      <c r="E153" s="52" t="s">
        <v>167</v>
      </c>
      <c r="F153" s="62" t="s">
        <v>819</v>
      </c>
      <c r="G153" s="54">
        <v>1</v>
      </c>
      <c r="H153" s="55">
        <v>772</v>
      </c>
      <c r="I153" s="55">
        <f t="shared" si="15"/>
        <v>772</v>
      </c>
      <c r="J153" s="56"/>
      <c r="K153" s="53" t="s">
        <v>820</v>
      </c>
      <c r="L153" s="196"/>
      <c r="M153" s="205"/>
      <c r="N153" s="29">
        <v>44931</v>
      </c>
      <c r="O153" s="195"/>
      <c r="P153" s="29"/>
      <c r="Q153" s="194">
        <v>44945</v>
      </c>
      <c r="R153" s="23">
        <v>44945</v>
      </c>
    </row>
    <row r="154" spans="1:18" ht="18" customHeight="1">
      <c r="A154" s="18"/>
      <c r="B154" s="104"/>
      <c r="C154" s="351"/>
      <c r="D154" s="65"/>
      <c r="E154" s="65"/>
      <c r="F154" s="364"/>
      <c r="G154" s="138"/>
      <c r="H154" s="362"/>
      <c r="I154" s="362"/>
      <c r="J154" s="363"/>
      <c r="K154" s="68"/>
      <c r="L154" s="310"/>
      <c r="M154" s="205"/>
      <c r="N154" s="29"/>
      <c r="O154" s="195"/>
      <c r="P154" s="29"/>
      <c r="Q154" s="194"/>
      <c r="R154" s="23"/>
    </row>
    <row r="155" spans="1:18" ht="18" customHeight="1">
      <c r="A155" s="210" t="s">
        <v>821</v>
      </c>
      <c r="B155" s="211"/>
      <c r="C155" s="227">
        <f>+C153+1</f>
        <v>104</v>
      </c>
      <c r="D155" s="283" t="s">
        <v>167</v>
      </c>
      <c r="E155" s="283" t="s">
        <v>167</v>
      </c>
      <c r="F155" s="365" t="s">
        <v>822</v>
      </c>
      <c r="G155" s="360"/>
      <c r="H155" s="360">
        <v>1058</v>
      </c>
      <c r="I155" s="109">
        <f>G155*H155</f>
        <v>0</v>
      </c>
      <c r="J155" s="366"/>
      <c r="K155" s="53" t="s">
        <v>823</v>
      </c>
      <c r="L155" s="24" t="s">
        <v>824</v>
      </c>
      <c r="M155" s="205"/>
      <c r="N155" s="29"/>
      <c r="O155" s="195"/>
      <c r="P155" s="29"/>
      <c r="Q155" s="194"/>
      <c r="R155" s="23"/>
    </row>
    <row r="156" spans="1:18" ht="18" customHeight="1">
      <c r="A156" s="210" t="s">
        <v>821</v>
      </c>
      <c r="B156" s="211"/>
      <c r="C156" s="227">
        <f t="shared" ref="C156:C161" si="19">+C155+1</f>
        <v>105</v>
      </c>
      <c r="D156" s="283" t="s">
        <v>167</v>
      </c>
      <c r="E156" s="283" t="s">
        <v>167</v>
      </c>
      <c r="F156" s="365" t="s">
        <v>825</v>
      </c>
      <c r="G156" s="360"/>
      <c r="H156" s="360">
        <v>1232</v>
      </c>
      <c r="I156" s="109">
        <f>G156*H156</f>
        <v>0</v>
      </c>
      <c r="J156" s="366"/>
      <c r="K156" s="53" t="s">
        <v>823</v>
      </c>
      <c r="L156" s="24" t="s">
        <v>824</v>
      </c>
      <c r="M156" s="205"/>
      <c r="N156" s="239"/>
      <c r="O156" s="195"/>
      <c r="P156" s="29"/>
      <c r="Q156" s="48"/>
      <c r="R156" s="12"/>
    </row>
    <row r="157" spans="1:18" ht="18" customHeight="1">
      <c r="A157" s="18" t="s">
        <v>794</v>
      </c>
      <c r="B157" s="367">
        <v>5</v>
      </c>
      <c r="C157" s="227">
        <f t="shared" si="19"/>
        <v>106</v>
      </c>
      <c r="D157" s="105" t="s">
        <v>826</v>
      </c>
      <c r="E157" s="111" t="s">
        <v>167</v>
      </c>
      <c r="F157" s="246" t="s">
        <v>827</v>
      </c>
      <c r="G157" s="161">
        <v>20</v>
      </c>
      <c r="H157" s="247">
        <v>51</v>
      </c>
      <c r="I157" s="177">
        <f>G157*H157</f>
        <v>1020</v>
      </c>
      <c r="J157" s="248"/>
      <c r="K157" s="246" t="s">
        <v>828</v>
      </c>
      <c r="L157" s="26" t="s">
        <v>829</v>
      </c>
      <c r="M157" s="205"/>
      <c r="N157" s="239">
        <v>44931</v>
      </c>
      <c r="O157" s="195"/>
      <c r="P157" s="29"/>
      <c r="Q157" s="48">
        <v>44945</v>
      </c>
      <c r="R157" s="12"/>
    </row>
    <row r="158" spans="1:18" ht="18" customHeight="1">
      <c r="A158" s="18" t="s">
        <v>737</v>
      </c>
      <c r="B158" s="367">
        <v>5</v>
      </c>
      <c r="C158" s="227">
        <f t="shared" si="19"/>
        <v>107</v>
      </c>
      <c r="D158" s="17" t="s">
        <v>167</v>
      </c>
      <c r="E158" s="17" t="s">
        <v>167</v>
      </c>
      <c r="F158" s="246" t="s">
        <v>830</v>
      </c>
      <c r="G158" s="161">
        <v>6</v>
      </c>
      <c r="H158" s="247">
        <v>92</v>
      </c>
      <c r="I158" s="177">
        <f t="shared" ref="I158:I160" si="20">G158*H158</f>
        <v>552</v>
      </c>
      <c r="J158" s="248"/>
      <c r="K158" s="246" t="s">
        <v>831</v>
      </c>
      <c r="L158" s="26"/>
      <c r="M158" s="205"/>
      <c r="N158" s="239">
        <v>44931</v>
      </c>
      <c r="O158" s="195"/>
      <c r="P158" s="29"/>
      <c r="Q158" s="48">
        <v>44945</v>
      </c>
      <c r="R158" s="12"/>
    </row>
    <row r="159" spans="1:18" ht="18" customHeight="1">
      <c r="A159" s="210" t="s">
        <v>821</v>
      </c>
      <c r="B159" s="211"/>
      <c r="C159" s="351">
        <f>+C157+1</f>
        <v>107</v>
      </c>
      <c r="D159" s="368" t="s">
        <v>167</v>
      </c>
      <c r="E159" s="368" t="s">
        <v>167</v>
      </c>
      <c r="F159" s="369" t="s">
        <v>832</v>
      </c>
      <c r="G159" s="360"/>
      <c r="H159" s="360">
        <v>1463</v>
      </c>
      <c r="I159" s="118">
        <f t="shared" si="20"/>
        <v>0</v>
      </c>
      <c r="J159" s="348"/>
      <c r="K159" s="26" t="s">
        <v>833</v>
      </c>
      <c r="L159" s="24" t="s">
        <v>834</v>
      </c>
      <c r="M159" s="205"/>
      <c r="N159" s="239"/>
      <c r="O159" s="195"/>
      <c r="P159" s="29"/>
      <c r="Q159" s="48"/>
      <c r="R159" s="12"/>
    </row>
    <row r="160" spans="1:18" ht="18" customHeight="1">
      <c r="A160" s="210" t="s">
        <v>821</v>
      </c>
      <c r="B160" s="211"/>
      <c r="C160" s="351">
        <f t="shared" si="19"/>
        <v>108</v>
      </c>
      <c r="D160" s="283" t="s">
        <v>167</v>
      </c>
      <c r="E160" s="283" t="s">
        <v>167</v>
      </c>
      <c r="F160" s="369" t="s">
        <v>835</v>
      </c>
      <c r="G160" s="360"/>
      <c r="H160" s="360">
        <v>2207</v>
      </c>
      <c r="I160" s="118">
        <f t="shared" si="20"/>
        <v>0</v>
      </c>
      <c r="J160" s="348"/>
      <c r="K160" s="26" t="s">
        <v>836</v>
      </c>
      <c r="L160" s="24" t="s">
        <v>834</v>
      </c>
      <c r="M160" s="205"/>
      <c r="N160" s="239"/>
      <c r="O160" s="195"/>
      <c r="P160" s="29"/>
      <c r="Q160" s="48"/>
      <c r="R160" s="12"/>
    </row>
    <row r="161" spans="1:18" ht="18" customHeight="1">
      <c r="A161" s="210" t="s">
        <v>821</v>
      </c>
      <c r="B161" s="211"/>
      <c r="C161" s="351">
        <f t="shared" si="19"/>
        <v>109</v>
      </c>
      <c r="D161" s="283" t="s">
        <v>167</v>
      </c>
      <c r="E161" s="283" t="s">
        <v>167</v>
      </c>
      <c r="F161" s="369" t="s">
        <v>837</v>
      </c>
      <c r="G161" s="360"/>
      <c r="H161" s="360">
        <v>2207</v>
      </c>
      <c r="I161" s="118">
        <f>G161*H161</f>
        <v>0</v>
      </c>
      <c r="J161" s="348"/>
      <c r="K161" s="26" t="s">
        <v>838</v>
      </c>
      <c r="L161" s="24" t="s">
        <v>834</v>
      </c>
      <c r="M161" s="205"/>
      <c r="N161" s="239"/>
      <c r="O161" s="195"/>
      <c r="P161" s="29"/>
      <c r="Q161" s="48"/>
      <c r="R161" s="12"/>
    </row>
    <row r="162" spans="1:18" ht="18" customHeight="1">
      <c r="A162" s="18"/>
      <c r="B162" s="104"/>
      <c r="C162" s="351"/>
      <c r="D162" s="117"/>
      <c r="E162" s="117"/>
      <c r="F162" s="120"/>
      <c r="G162" s="107"/>
      <c r="H162" s="107"/>
      <c r="I162" s="177"/>
      <c r="J162" s="208"/>
      <c r="K162" s="370"/>
      <c r="L162" s="196"/>
      <c r="M162" s="205"/>
      <c r="N162" s="239"/>
      <c r="O162" s="195"/>
      <c r="P162" s="29"/>
      <c r="Q162" s="48"/>
      <c r="R162" s="12"/>
    </row>
    <row r="163" spans="1:18" ht="18" customHeight="1">
      <c r="A163" s="18"/>
      <c r="B163" s="367">
        <v>5</v>
      </c>
      <c r="C163" s="351">
        <f>+C161+1</f>
        <v>110</v>
      </c>
      <c r="D163" s="283" t="s">
        <v>167</v>
      </c>
      <c r="E163" s="283" t="s">
        <v>167</v>
      </c>
      <c r="F163" s="371" t="s">
        <v>839</v>
      </c>
      <c r="G163" s="360"/>
      <c r="H163" s="222">
        <v>508</v>
      </c>
      <c r="I163" s="372">
        <f t="shared" si="15"/>
        <v>0</v>
      </c>
      <c r="J163" s="285"/>
      <c r="K163" s="369" t="s">
        <v>840</v>
      </c>
      <c r="L163" s="287" t="s">
        <v>818</v>
      </c>
      <c r="M163" s="205"/>
      <c r="N163" s="29"/>
      <c r="O163" s="195"/>
      <c r="P163" s="29"/>
      <c r="Q163" s="194"/>
      <c r="R163" s="23"/>
    </row>
    <row r="164" spans="1:18" ht="18" customHeight="1">
      <c r="A164" s="18" t="s">
        <v>794</v>
      </c>
      <c r="B164" s="367">
        <v>5</v>
      </c>
      <c r="C164" s="227">
        <f t="shared" si="18"/>
        <v>111</v>
      </c>
      <c r="D164" s="52" t="s">
        <v>167</v>
      </c>
      <c r="E164" s="52" t="s">
        <v>167</v>
      </c>
      <c r="F164" s="373" t="s">
        <v>841</v>
      </c>
      <c r="G164" s="54">
        <v>1</v>
      </c>
      <c r="H164" s="220">
        <v>5104</v>
      </c>
      <c r="I164" s="374">
        <f t="shared" si="15"/>
        <v>5104</v>
      </c>
      <c r="J164" s="56"/>
      <c r="K164" s="57" t="s">
        <v>842</v>
      </c>
      <c r="L164" s="310"/>
      <c r="M164" s="205"/>
      <c r="N164" s="194">
        <v>44931</v>
      </c>
      <c r="O164" s="195"/>
      <c r="P164" s="29"/>
      <c r="Q164" s="250">
        <v>44945</v>
      </c>
      <c r="R164" s="206"/>
    </row>
    <row r="165" spans="1:18" ht="18" customHeight="1">
      <c r="A165" s="18"/>
      <c r="B165" s="367">
        <v>5</v>
      </c>
      <c r="C165" s="351">
        <f t="shared" si="18"/>
        <v>112</v>
      </c>
      <c r="D165" s="368" t="s">
        <v>167</v>
      </c>
      <c r="E165" s="368" t="s">
        <v>167</v>
      </c>
      <c r="F165" s="375" t="s">
        <v>843</v>
      </c>
      <c r="G165" s="376"/>
      <c r="H165" s="377">
        <v>1098</v>
      </c>
      <c r="I165" s="372">
        <f t="shared" si="15"/>
        <v>0</v>
      </c>
      <c r="J165" s="378"/>
      <c r="K165" s="379" t="s">
        <v>844</v>
      </c>
      <c r="L165" s="287" t="s">
        <v>818</v>
      </c>
      <c r="M165" s="205"/>
      <c r="N165" s="194"/>
      <c r="O165" s="195"/>
      <c r="P165" s="29"/>
      <c r="Q165" s="250"/>
      <c r="R165" s="206"/>
    </row>
    <row r="166" spans="1:18" ht="18" customHeight="1">
      <c r="A166" s="18"/>
      <c r="B166" s="367">
        <v>5</v>
      </c>
      <c r="C166" s="351">
        <f t="shared" si="18"/>
        <v>113</v>
      </c>
      <c r="D166" s="368" t="s">
        <v>167</v>
      </c>
      <c r="E166" s="368" t="s">
        <v>167</v>
      </c>
      <c r="F166" s="380" t="s">
        <v>845</v>
      </c>
      <c r="G166" s="376"/>
      <c r="H166" s="377">
        <v>1098</v>
      </c>
      <c r="I166" s="372">
        <f t="shared" si="15"/>
        <v>0</v>
      </c>
      <c r="J166" s="378"/>
      <c r="K166" s="379" t="s">
        <v>846</v>
      </c>
      <c r="L166" s="287" t="s">
        <v>818</v>
      </c>
      <c r="M166" s="205"/>
      <c r="N166" s="194"/>
      <c r="O166" s="195"/>
      <c r="P166" s="29"/>
      <c r="Q166" s="250"/>
      <c r="R166" s="206"/>
    </row>
    <row r="167" spans="1:18" ht="18" customHeight="1">
      <c r="A167" s="18"/>
      <c r="B167" s="367">
        <v>5</v>
      </c>
      <c r="C167" s="351">
        <f t="shared" si="18"/>
        <v>114</v>
      </c>
      <c r="D167" s="368" t="s">
        <v>167</v>
      </c>
      <c r="E167" s="368" t="s">
        <v>167</v>
      </c>
      <c r="F167" s="379" t="s">
        <v>847</v>
      </c>
      <c r="G167" s="376"/>
      <c r="H167" s="381">
        <v>403</v>
      </c>
      <c r="I167" s="372">
        <f t="shared" si="15"/>
        <v>0</v>
      </c>
      <c r="J167" s="382"/>
      <c r="K167" s="383" t="s">
        <v>848</v>
      </c>
      <c r="L167" s="287" t="s">
        <v>818</v>
      </c>
      <c r="M167" s="205"/>
      <c r="N167" s="194"/>
      <c r="O167" s="195"/>
      <c r="P167" s="29"/>
      <c r="Q167" s="250"/>
      <c r="R167" s="206"/>
    </row>
    <row r="168" spans="1:18" ht="18" customHeight="1">
      <c r="A168" s="18"/>
      <c r="B168" s="367">
        <v>5</v>
      </c>
      <c r="C168" s="351">
        <f t="shared" si="18"/>
        <v>115</v>
      </c>
      <c r="D168" s="368" t="s">
        <v>167</v>
      </c>
      <c r="E168" s="368" t="s">
        <v>167</v>
      </c>
      <c r="F168" s="384" t="s">
        <v>849</v>
      </c>
      <c r="G168" s="376"/>
      <c r="H168" s="377">
        <v>19</v>
      </c>
      <c r="I168" s="372">
        <f t="shared" si="15"/>
        <v>0</v>
      </c>
      <c r="J168" s="377"/>
      <c r="K168" s="383" t="s">
        <v>850</v>
      </c>
      <c r="L168" s="287" t="s">
        <v>818</v>
      </c>
      <c r="M168" s="18"/>
      <c r="N168" s="29"/>
      <c r="O168" s="26"/>
      <c r="P168" s="18"/>
      <c r="Q168" s="29"/>
      <c r="R168" s="23"/>
    </row>
    <row r="169" spans="1:18" ht="18" customHeight="1">
      <c r="A169" s="18"/>
      <c r="B169" s="367">
        <v>5</v>
      </c>
      <c r="C169" s="351">
        <f t="shared" si="18"/>
        <v>116</v>
      </c>
      <c r="D169" s="376" t="s">
        <v>279</v>
      </c>
      <c r="E169" s="376" t="s">
        <v>279</v>
      </c>
      <c r="F169" s="385" t="s">
        <v>851</v>
      </c>
      <c r="G169" s="386"/>
      <c r="H169" s="381">
        <v>622</v>
      </c>
      <c r="I169" s="372">
        <f t="shared" si="15"/>
        <v>0</v>
      </c>
      <c r="J169" s="387"/>
      <c r="K169" s="388" t="s">
        <v>852</v>
      </c>
      <c r="L169" s="287" t="s">
        <v>818</v>
      </c>
      <c r="M169" s="205"/>
      <c r="N169" s="48"/>
      <c r="O169" s="195"/>
      <c r="P169" s="29"/>
      <c r="Q169" s="239"/>
      <c r="R169" s="12"/>
    </row>
    <row r="170" spans="1:18" ht="18" customHeight="1">
      <c r="A170" s="18"/>
      <c r="B170" s="104"/>
      <c r="C170" s="351"/>
      <c r="D170" s="389"/>
      <c r="E170" s="389"/>
      <c r="F170" s="390"/>
      <c r="G170" s="391"/>
      <c r="H170" s="392"/>
      <c r="I170" s="392"/>
      <c r="J170" s="393"/>
      <c r="K170" s="390"/>
      <c r="L170" s="310"/>
      <c r="M170" s="205"/>
      <c r="N170" s="48"/>
      <c r="O170" s="195"/>
      <c r="P170" s="29"/>
      <c r="Q170" s="239"/>
      <c r="R170" s="12"/>
    </row>
    <row r="171" spans="1:18" ht="18" customHeight="1">
      <c r="A171" s="18"/>
      <c r="B171" s="104"/>
      <c r="C171" s="351"/>
      <c r="D171" s="389"/>
      <c r="E171" s="389"/>
      <c r="F171" s="390"/>
      <c r="G171" s="391"/>
      <c r="H171" s="392"/>
      <c r="I171" s="392"/>
      <c r="J171" s="393"/>
      <c r="K171" s="390"/>
      <c r="L171" s="310"/>
      <c r="M171" s="18"/>
      <c r="N171" s="29"/>
      <c r="O171" s="26"/>
      <c r="P171" s="18"/>
      <c r="Q171" s="29"/>
      <c r="R171" s="23"/>
    </row>
    <row r="172" spans="1:18" ht="18" customHeight="1">
      <c r="A172" s="18"/>
      <c r="B172" s="104"/>
      <c r="C172" s="351"/>
      <c r="D172" s="18"/>
      <c r="E172" s="54"/>
      <c r="F172" s="394"/>
      <c r="G172" s="395"/>
      <c r="H172" s="396"/>
      <c r="I172" s="247"/>
      <c r="J172" s="397"/>
      <c r="K172" s="24"/>
      <c r="L172" s="26"/>
      <c r="M172" s="205"/>
      <c r="N172" s="194"/>
      <c r="O172" s="195"/>
      <c r="P172" s="195"/>
      <c r="Q172" s="194"/>
      <c r="R172" s="206"/>
    </row>
    <row r="173" spans="1:18" ht="18" customHeight="1">
      <c r="C173" s="192"/>
      <c r="D173" s="191"/>
      <c r="E173" s="191"/>
      <c r="F173" s="293">
        <f>SUM(I135:I172)</f>
        <v>54455</v>
      </c>
      <c r="G173" s="294"/>
      <c r="H173" s="294"/>
      <c r="I173" s="295"/>
      <c r="J173" s="259"/>
      <c r="K173" s="257"/>
      <c r="L173" s="196"/>
      <c r="M173" s="205"/>
      <c r="N173" s="194"/>
      <c r="O173" s="195"/>
      <c r="P173" s="195"/>
      <c r="Q173" s="194"/>
      <c r="R173" s="206"/>
    </row>
    <row r="174" spans="1:18" ht="18" customHeight="1">
      <c r="C174" s="192"/>
      <c r="D174" s="191"/>
      <c r="E174" s="191"/>
      <c r="F174" s="204"/>
      <c r="G174" s="203"/>
      <c r="H174" s="203"/>
      <c r="I174" s="197"/>
      <c r="J174" s="193"/>
      <c r="K174" s="204"/>
      <c r="L174" s="196"/>
      <c r="M174" s="192"/>
      <c r="N174" s="194"/>
      <c r="O174" s="398"/>
      <c r="P174" s="192"/>
      <c r="Q174" s="194"/>
      <c r="R174" s="206"/>
    </row>
    <row r="175" spans="1:18" ht="18" customHeight="1">
      <c r="C175" s="192"/>
      <c r="D175" s="192"/>
      <c r="E175" s="192"/>
      <c r="F175" s="196" t="s">
        <v>853</v>
      </c>
      <c r="G175" s="197"/>
      <c r="H175" s="197"/>
      <c r="I175" s="197">
        <f>G175*H175</f>
        <v>0</v>
      </c>
      <c r="J175" s="198"/>
      <c r="K175" s="204" t="s">
        <v>854</v>
      </c>
      <c r="L175" s="398"/>
      <c r="M175" s="192"/>
      <c r="N175" s="194"/>
      <c r="O175" s="398"/>
      <c r="P175" s="192"/>
      <c r="Q175" s="194"/>
      <c r="R175" s="195"/>
    </row>
    <row r="176" spans="1:18" ht="18" customHeight="1">
      <c r="C176" s="192"/>
      <c r="D176" s="191"/>
      <c r="E176" s="191"/>
      <c r="F176" s="196" t="s">
        <v>854</v>
      </c>
      <c r="G176" s="197"/>
      <c r="H176" s="197">
        <v>5000</v>
      </c>
      <c r="I176" s="197">
        <f>G176*H176</f>
        <v>0</v>
      </c>
      <c r="J176" s="198"/>
      <c r="K176" s="204" t="s">
        <v>855</v>
      </c>
      <c r="L176" s="398"/>
      <c r="M176" s="192"/>
      <c r="N176" s="192"/>
      <c r="O176" s="398"/>
      <c r="P176" s="192"/>
      <c r="Q176" s="195"/>
      <c r="R176" s="195"/>
    </row>
    <row r="177" spans="3:12" ht="18" customHeight="1">
      <c r="C177" s="192"/>
      <c r="D177" s="191"/>
      <c r="E177" s="191"/>
      <c r="F177" s="196" t="s">
        <v>855</v>
      </c>
      <c r="G177" s="197"/>
      <c r="H177" s="197"/>
      <c r="I177" s="197">
        <f>G177*H177</f>
        <v>0</v>
      </c>
      <c r="J177" s="198"/>
      <c r="K177" s="205"/>
      <c r="L177" s="398"/>
    </row>
    <row r="178" spans="3:12" ht="18" customHeight="1">
      <c r="C178" s="192"/>
      <c r="D178" s="191"/>
      <c r="E178" s="191"/>
      <c r="F178" s="399"/>
      <c r="G178" s="400"/>
      <c r="H178" s="400"/>
      <c r="I178" s="401"/>
      <c r="J178" s="259"/>
      <c r="K178" s="257"/>
    </row>
    <row r="179" spans="3:12" ht="18" customHeight="1"/>
    <row r="180" spans="3:12" ht="18" customHeight="1"/>
  </sheetData>
  <autoFilter ref="C8:P180" xr:uid="{00000000-0009-0000-0000-000003000000}"/>
  <mergeCells count="18">
    <mergeCell ref="F104:I104"/>
    <mergeCell ref="D109:F109"/>
    <mergeCell ref="F127:I127"/>
    <mergeCell ref="D134:F134"/>
    <mergeCell ref="F173:I173"/>
    <mergeCell ref="F178:I178"/>
    <mergeCell ref="C6:E6"/>
    <mergeCell ref="C10:F10"/>
    <mergeCell ref="F64:I64"/>
    <mergeCell ref="C71:F71"/>
    <mergeCell ref="F91:I91"/>
    <mergeCell ref="D95:F95"/>
    <mergeCell ref="C2:E2"/>
    <mergeCell ref="H2:J2"/>
    <mergeCell ref="C3:E3"/>
    <mergeCell ref="C4:E4"/>
    <mergeCell ref="H4:K5"/>
    <mergeCell ref="C5:E5"/>
  </mergeCells>
  <phoneticPr fontId="3"/>
  <dataValidations count="2">
    <dataValidation imeMode="hiragana" allowBlank="1" showInputMessage="1" showErrorMessage="1" sqref="K112" xr:uid="{CA4F154C-1A50-4C95-834A-A01725D7C77B}"/>
    <dataValidation allowBlank="1" showInputMessage="1" showErrorMessage="1" sqref="K90:K93" xr:uid="{6899CF8E-76AD-40D6-973E-F18BC312246C}"/>
  </dataValidations>
  <hyperlinks>
    <hyperlink ref="L13" r:id="rId1" xr:uid="{9526D466-21E5-4850-82C5-A4E00A6225A4}"/>
    <hyperlink ref="L78" r:id="rId2" xr:uid="{A821B775-181E-4FC1-B472-9A040706E9CE}"/>
    <hyperlink ref="L79" r:id="rId3" xr:uid="{8E46101C-478D-4B09-8C08-11136995248C}"/>
  </hyperlinks>
  <printOptions gridLines="1"/>
  <pageMargins left="0.2" right="0.2" top="0.75" bottom="0.75" header="0.3" footer="0.3"/>
  <pageSetup orientation="landscape" r:id="rId4"/>
  <headerFooter>
    <oddHeader>&amp;L&amp;C&amp;R</oddHeader>
    <oddFooter>&amp;L&amp;C&amp;R</oddFooter>
    <evenHeader>&amp;L&amp;C&amp;R</evenHeader>
    <evenFooter>&amp;L&amp;C&amp;R</even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8C538-4FD2-4B7D-AF91-A025048AB799}">
  <dimension ref="A2:R63"/>
  <sheetViews>
    <sheetView zoomScale="85" zoomScaleNormal="85" workbookViewId="0">
      <selection activeCell="D28" sqref="D28"/>
    </sheetView>
  </sheetViews>
  <sheetFormatPr defaultRowHeight="18.75"/>
  <cols>
    <col min="1" max="1" width="9" style="9"/>
    <col min="2" max="2" width="7.125" style="9" customWidth="1"/>
    <col min="3" max="3" width="18.125" style="8" customWidth="1"/>
    <col min="4" max="4" width="14.375" style="9" bestFit="1" customWidth="1"/>
    <col min="5" max="5" width="13.125" style="9" bestFit="1" customWidth="1"/>
    <col min="6" max="6" width="67.625" style="9" customWidth="1"/>
    <col min="7" max="7" width="6.125" style="8" customWidth="1"/>
    <col min="8" max="9" width="9.875" style="9" bestFit="1" customWidth="1"/>
    <col min="10" max="10" width="5.875" style="10" customWidth="1"/>
    <col min="11" max="11" width="54.5" style="9" customWidth="1"/>
    <col min="12" max="12" width="44.125" style="9" customWidth="1"/>
    <col min="13" max="13" width="11" style="8" customWidth="1"/>
    <col min="14" max="14" width="13.875" style="48" customWidth="1"/>
    <col min="15" max="15" width="6.375" style="9" customWidth="1"/>
    <col min="16" max="16" width="15.625" style="10" customWidth="1"/>
    <col min="17" max="17" width="16.875" style="49" customWidth="1"/>
    <col min="18" max="18" width="15.625" style="11" customWidth="1"/>
    <col min="19" max="257" width="9" style="9"/>
    <col min="258" max="258" width="7.125" style="9" customWidth="1"/>
    <col min="259" max="259" width="18.125" style="9" customWidth="1"/>
    <col min="260" max="260" width="14.375" style="9" bestFit="1" customWidth="1"/>
    <col min="261" max="261" width="13.125" style="9" bestFit="1" customWidth="1"/>
    <col min="262" max="262" width="67.625" style="9" customWidth="1"/>
    <col min="263" max="263" width="6.125" style="9" customWidth="1"/>
    <col min="264" max="265" width="9.875" style="9" bestFit="1" customWidth="1"/>
    <col min="266" max="266" width="5.875" style="9" customWidth="1"/>
    <col min="267" max="267" width="54.5" style="9" customWidth="1"/>
    <col min="268" max="268" width="44.125" style="9" customWidth="1"/>
    <col min="269" max="269" width="11" style="9" customWidth="1"/>
    <col min="270" max="270" width="13.875" style="9" customWidth="1"/>
    <col min="271" max="271" width="6.375" style="9" customWidth="1"/>
    <col min="272" max="272" width="15.625" style="9" customWidth="1"/>
    <col min="273" max="273" width="16.875" style="9" customWidth="1"/>
    <col min="274" max="274" width="15.625" style="9" customWidth="1"/>
    <col min="275" max="513" width="9" style="9"/>
    <col min="514" max="514" width="7.125" style="9" customWidth="1"/>
    <col min="515" max="515" width="18.125" style="9" customWidth="1"/>
    <col min="516" max="516" width="14.375" style="9" bestFit="1" customWidth="1"/>
    <col min="517" max="517" width="13.125" style="9" bestFit="1" customWidth="1"/>
    <col min="518" max="518" width="67.625" style="9" customWidth="1"/>
    <col min="519" max="519" width="6.125" style="9" customWidth="1"/>
    <col min="520" max="521" width="9.875" style="9" bestFit="1" customWidth="1"/>
    <col min="522" max="522" width="5.875" style="9" customWidth="1"/>
    <col min="523" max="523" width="54.5" style="9" customWidth="1"/>
    <col min="524" max="524" width="44.125" style="9" customWidth="1"/>
    <col min="525" max="525" width="11" style="9" customWidth="1"/>
    <col min="526" max="526" width="13.875" style="9" customWidth="1"/>
    <col min="527" max="527" width="6.375" style="9" customWidth="1"/>
    <col min="528" max="528" width="15.625" style="9" customWidth="1"/>
    <col min="529" max="529" width="16.875" style="9" customWidth="1"/>
    <col min="530" max="530" width="15.625" style="9" customWidth="1"/>
    <col min="531" max="769" width="9" style="9"/>
    <col min="770" max="770" width="7.125" style="9" customWidth="1"/>
    <col min="771" max="771" width="18.125" style="9" customWidth="1"/>
    <col min="772" max="772" width="14.375" style="9" bestFit="1" customWidth="1"/>
    <col min="773" max="773" width="13.125" style="9" bestFit="1" customWidth="1"/>
    <col min="774" max="774" width="67.625" style="9" customWidth="1"/>
    <col min="775" max="775" width="6.125" style="9" customWidth="1"/>
    <col min="776" max="777" width="9.875" style="9" bestFit="1" customWidth="1"/>
    <col min="778" max="778" width="5.875" style="9" customWidth="1"/>
    <col min="779" max="779" width="54.5" style="9" customWidth="1"/>
    <col min="780" max="780" width="44.125" style="9" customWidth="1"/>
    <col min="781" max="781" width="11" style="9" customWidth="1"/>
    <col min="782" max="782" width="13.875" style="9" customWidth="1"/>
    <col min="783" max="783" width="6.375" style="9" customWidth="1"/>
    <col min="784" max="784" width="15.625" style="9" customWidth="1"/>
    <col min="785" max="785" width="16.875" style="9" customWidth="1"/>
    <col min="786" max="786" width="15.625" style="9" customWidth="1"/>
    <col min="787" max="1025" width="9" style="9"/>
    <col min="1026" max="1026" width="7.125" style="9" customWidth="1"/>
    <col min="1027" max="1027" width="18.125" style="9" customWidth="1"/>
    <col min="1028" max="1028" width="14.375" style="9" bestFit="1" customWidth="1"/>
    <col min="1029" max="1029" width="13.125" style="9" bestFit="1" customWidth="1"/>
    <col min="1030" max="1030" width="67.625" style="9" customWidth="1"/>
    <col min="1031" max="1031" width="6.125" style="9" customWidth="1"/>
    <col min="1032" max="1033" width="9.875" style="9" bestFit="1" customWidth="1"/>
    <col min="1034" max="1034" width="5.875" style="9" customWidth="1"/>
    <col min="1035" max="1035" width="54.5" style="9" customWidth="1"/>
    <col min="1036" max="1036" width="44.125" style="9" customWidth="1"/>
    <col min="1037" max="1037" width="11" style="9" customWidth="1"/>
    <col min="1038" max="1038" width="13.875" style="9" customWidth="1"/>
    <col min="1039" max="1039" width="6.375" style="9" customWidth="1"/>
    <col min="1040" max="1040" width="15.625" style="9" customWidth="1"/>
    <col min="1041" max="1041" width="16.875" style="9" customWidth="1"/>
    <col min="1042" max="1042" width="15.625" style="9" customWidth="1"/>
    <col min="1043" max="1281" width="9" style="9"/>
    <col min="1282" max="1282" width="7.125" style="9" customWidth="1"/>
    <col min="1283" max="1283" width="18.125" style="9" customWidth="1"/>
    <col min="1284" max="1284" width="14.375" style="9" bestFit="1" customWidth="1"/>
    <col min="1285" max="1285" width="13.125" style="9" bestFit="1" customWidth="1"/>
    <col min="1286" max="1286" width="67.625" style="9" customWidth="1"/>
    <col min="1287" max="1287" width="6.125" style="9" customWidth="1"/>
    <col min="1288" max="1289" width="9.875" style="9" bestFit="1" customWidth="1"/>
    <col min="1290" max="1290" width="5.875" style="9" customWidth="1"/>
    <col min="1291" max="1291" width="54.5" style="9" customWidth="1"/>
    <col min="1292" max="1292" width="44.125" style="9" customWidth="1"/>
    <col min="1293" max="1293" width="11" style="9" customWidth="1"/>
    <col min="1294" max="1294" width="13.875" style="9" customWidth="1"/>
    <col min="1295" max="1295" width="6.375" style="9" customWidth="1"/>
    <col min="1296" max="1296" width="15.625" style="9" customWidth="1"/>
    <col min="1297" max="1297" width="16.875" style="9" customWidth="1"/>
    <col min="1298" max="1298" width="15.625" style="9" customWidth="1"/>
    <col min="1299" max="1537" width="9" style="9"/>
    <col min="1538" max="1538" width="7.125" style="9" customWidth="1"/>
    <col min="1539" max="1539" width="18.125" style="9" customWidth="1"/>
    <col min="1540" max="1540" width="14.375" style="9" bestFit="1" customWidth="1"/>
    <col min="1541" max="1541" width="13.125" style="9" bestFit="1" customWidth="1"/>
    <col min="1542" max="1542" width="67.625" style="9" customWidth="1"/>
    <col min="1543" max="1543" width="6.125" style="9" customWidth="1"/>
    <col min="1544" max="1545" width="9.875" style="9" bestFit="1" customWidth="1"/>
    <col min="1546" max="1546" width="5.875" style="9" customWidth="1"/>
    <col min="1547" max="1547" width="54.5" style="9" customWidth="1"/>
    <col min="1548" max="1548" width="44.125" style="9" customWidth="1"/>
    <col min="1549" max="1549" width="11" style="9" customWidth="1"/>
    <col min="1550" max="1550" width="13.875" style="9" customWidth="1"/>
    <col min="1551" max="1551" width="6.375" style="9" customWidth="1"/>
    <col min="1552" max="1552" width="15.625" style="9" customWidth="1"/>
    <col min="1553" max="1553" width="16.875" style="9" customWidth="1"/>
    <col min="1554" max="1554" width="15.625" style="9" customWidth="1"/>
    <col min="1555" max="1793" width="9" style="9"/>
    <col min="1794" max="1794" width="7.125" style="9" customWidth="1"/>
    <col min="1795" max="1795" width="18.125" style="9" customWidth="1"/>
    <col min="1796" max="1796" width="14.375" style="9" bestFit="1" customWidth="1"/>
    <col min="1797" max="1797" width="13.125" style="9" bestFit="1" customWidth="1"/>
    <col min="1798" max="1798" width="67.625" style="9" customWidth="1"/>
    <col min="1799" max="1799" width="6.125" style="9" customWidth="1"/>
    <col min="1800" max="1801" width="9.875" style="9" bestFit="1" customWidth="1"/>
    <col min="1802" max="1802" width="5.875" style="9" customWidth="1"/>
    <col min="1803" max="1803" width="54.5" style="9" customWidth="1"/>
    <col min="1804" max="1804" width="44.125" style="9" customWidth="1"/>
    <col min="1805" max="1805" width="11" style="9" customWidth="1"/>
    <col min="1806" max="1806" width="13.875" style="9" customWidth="1"/>
    <col min="1807" max="1807" width="6.375" style="9" customWidth="1"/>
    <col min="1808" max="1808" width="15.625" style="9" customWidth="1"/>
    <col min="1809" max="1809" width="16.875" style="9" customWidth="1"/>
    <col min="1810" max="1810" width="15.625" style="9" customWidth="1"/>
    <col min="1811" max="2049" width="9" style="9"/>
    <col min="2050" max="2050" width="7.125" style="9" customWidth="1"/>
    <col min="2051" max="2051" width="18.125" style="9" customWidth="1"/>
    <col min="2052" max="2052" width="14.375" style="9" bestFit="1" customWidth="1"/>
    <col min="2053" max="2053" width="13.125" style="9" bestFit="1" customWidth="1"/>
    <col min="2054" max="2054" width="67.625" style="9" customWidth="1"/>
    <col min="2055" max="2055" width="6.125" style="9" customWidth="1"/>
    <col min="2056" max="2057" width="9.875" style="9" bestFit="1" customWidth="1"/>
    <col min="2058" max="2058" width="5.875" style="9" customWidth="1"/>
    <col min="2059" max="2059" width="54.5" style="9" customWidth="1"/>
    <col min="2060" max="2060" width="44.125" style="9" customWidth="1"/>
    <col min="2061" max="2061" width="11" style="9" customWidth="1"/>
    <col min="2062" max="2062" width="13.875" style="9" customWidth="1"/>
    <col min="2063" max="2063" width="6.375" style="9" customWidth="1"/>
    <col min="2064" max="2064" width="15.625" style="9" customWidth="1"/>
    <col min="2065" max="2065" width="16.875" style="9" customWidth="1"/>
    <col min="2066" max="2066" width="15.625" style="9" customWidth="1"/>
    <col min="2067" max="2305" width="9" style="9"/>
    <col min="2306" max="2306" width="7.125" style="9" customWidth="1"/>
    <col min="2307" max="2307" width="18.125" style="9" customWidth="1"/>
    <col min="2308" max="2308" width="14.375" style="9" bestFit="1" customWidth="1"/>
    <col min="2309" max="2309" width="13.125" style="9" bestFit="1" customWidth="1"/>
    <col min="2310" max="2310" width="67.625" style="9" customWidth="1"/>
    <col min="2311" max="2311" width="6.125" style="9" customWidth="1"/>
    <col min="2312" max="2313" width="9.875" style="9" bestFit="1" customWidth="1"/>
    <col min="2314" max="2314" width="5.875" style="9" customWidth="1"/>
    <col min="2315" max="2315" width="54.5" style="9" customWidth="1"/>
    <col min="2316" max="2316" width="44.125" style="9" customWidth="1"/>
    <col min="2317" max="2317" width="11" style="9" customWidth="1"/>
    <col min="2318" max="2318" width="13.875" style="9" customWidth="1"/>
    <col min="2319" max="2319" width="6.375" style="9" customWidth="1"/>
    <col min="2320" max="2320" width="15.625" style="9" customWidth="1"/>
    <col min="2321" max="2321" width="16.875" style="9" customWidth="1"/>
    <col min="2322" max="2322" width="15.625" style="9" customWidth="1"/>
    <col min="2323" max="2561" width="9" style="9"/>
    <col min="2562" max="2562" width="7.125" style="9" customWidth="1"/>
    <col min="2563" max="2563" width="18.125" style="9" customWidth="1"/>
    <col min="2564" max="2564" width="14.375" style="9" bestFit="1" customWidth="1"/>
    <col min="2565" max="2565" width="13.125" style="9" bestFit="1" customWidth="1"/>
    <col min="2566" max="2566" width="67.625" style="9" customWidth="1"/>
    <col min="2567" max="2567" width="6.125" style="9" customWidth="1"/>
    <col min="2568" max="2569" width="9.875" style="9" bestFit="1" customWidth="1"/>
    <col min="2570" max="2570" width="5.875" style="9" customWidth="1"/>
    <col min="2571" max="2571" width="54.5" style="9" customWidth="1"/>
    <col min="2572" max="2572" width="44.125" style="9" customWidth="1"/>
    <col min="2573" max="2573" width="11" style="9" customWidth="1"/>
    <col min="2574" max="2574" width="13.875" style="9" customWidth="1"/>
    <col min="2575" max="2575" width="6.375" style="9" customWidth="1"/>
    <col min="2576" max="2576" width="15.625" style="9" customWidth="1"/>
    <col min="2577" max="2577" width="16.875" style="9" customWidth="1"/>
    <col min="2578" max="2578" width="15.625" style="9" customWidth="1"/>
    <col min="2579" max="2817" width="9" style="9"/>
    <col min="2818" max="2818" width="7.125" style="9" customWidth="1"/>
    <col min="2819" max="2819" width="18.125" style="9" customWidth="1"/>
    <col min="2820" max="2820" width="14.375" style="9" bestFit="1" customWidth="1"/>
    <col min="2821" max="2821" width="13.125" style="9" bestFit="1" customWidth="1"/>
    <col min="2822" max="2822" width="67.625" style="9" customWidth="1"/>
    <col min="2823" max="2823" width="6.125" style="9" customWidth="1"/>
    <col min="2824" max="2825" width="9.875" style="9" bestFit="1" customWidth="1"/>
    <col min="2826" max="2826" width="5.875" style="9" customWidth="1"/>
    <col min="2827" max="2827" width="54.5" style="9" customWidth="1"/>
    <col min="2828" max="2828" width="44.125" style="9" customWidth="1"/>
    <col min="2829" max="2829" width="11" style="9" customWidth="1"/>
    <col min="2830" max="2830" width="13.875" style="9" customWidth="1"/>
    <col min="2831" max="2831" width="6.375" style="9" customWidth="1"/>
    <col min="2832" max="2832" width="15.625" style="9" customWidth="1"/>
    <col min="2833" max="2833" width="16.875" style="9" customWidth="1"/>
    <col min="2834" max="2834" width="15.625" style="9" customWidth="1"/>
    <col min="2835" max="3073" width="9" style="9"/>
    <col min="3074" max="3074" width="7.125" style="9" customWidth="1"/>
    <col min="3075" max="3075" width="18.125" style="9" customWidth="1"/>
    <col min="3076" max="3076" width="14.375" style="9" bestFit="1" customWidth="1"/>
    <col min="3077" max="3077" width="13.125" style="9" bestFit="1" customWidth="1"/>
    <col min="3078" max="3078" width="67.625" style="9" customWidth="1"/>
    <col min="3079" max="3079" width="6.125" style="9" customWidth="1"/>
    <col min="3080" max="3081" width="9.875" style="9" bestFit="1" customWidth="1"/>
    <col min="3082" max="3082" width="5.875" style="9" customWidth="1"/>
    <col min="3083" max="3083" width="54.5" style="9" customWidth="1"/>
    <col min="3084" max="3084" width="44.125" style="9" customWidth="1"/>
    <col min="3085" max="3085" width="11" style="9" customWidth="1"/>
    <col min="3086" max="3086" width="13.875" style="9" customWidth="1"/>
    <col min="3087" max="3087" width="6.375" style="9" customWidth="1"/>
    <col min="3088" max="3088" width="15.625" style="9" customWidth="1"/>
    <col min="3089" max="3089" width="16.875" style="9" customWidth="1"/>
    <col min="3090" max="3090" width="15.625" style="9" customWidth="1"/>
    <col min="3091" max="3329" width="9" style="9"/>
    <col min="3330" max="3330" width="7.125" style="9" customWidth="1"/>
    <col min="3331" max="3331" width="18.125" style="9" customWidth="1"/>
    <col min="3332" max="3332" width="14.375" style="9" bestFit="1" customWidth="1"/>
    <col min="3333" max="3333" width="13.125" style="9" bestFit="1" customWidth="1"/>
    <col min="3334" max="3334" width="67.625" style="9" customWidth="1"/>
    <col min="3335" max="3335" width="6.125" style="9" customWidth="1"/>
    <col min="3336" max="3337" width="9.875" style="9" bestFit="1" customWidth="1"/>
    <col min="3338" max="3338" width="5.875" style="9" customWidth="1"/>
    <col min="3339" max="3339" width="54.5" style="9" customWidth="1"/>
    <col min="3340" max="3340" width="44.125" style="9" customWidth="1"/>
    <col min="3341" max="3341" width="11" style="9" customWidth="1"/>
    <col min="3342" max="3342" width="13.875" style="9" customWidth="1"/>
    <col min="3343" max="3343" width="6.375" style="9" customWidth="1"/>
    <col min="3344" max="3344" width="15.625" style="9" customWidth="1"/>
    <col min="3345" max="3345" width="16.875" style="9" customWidth="1"/>
    <col min="3346" max="3346" width="15.625" style="9" customWidth="1"/>
    <col min="3347" max="3585" width="9" style="9"/>
    <col min="3586" max="3586" width="7.125" style="9" customWidth="1"/>
    <col min="3587" max="3587" width="18.125" style="9" customWidth="1"/>
    <col min="3588" max="3588" width="14.375" style="9" bestFit="1" customWidth="1"/>
    <col min="3589" max="3589" width="13.125" style="9" bestFit="1" customWidth="1"/>
    <col min="3590" max="3590" width="67.625" style="9" customWidth="1"/>
    <col min="3591" max="3591" width="6.125" style="9" customWidth="1"/>
    <col min="3592" max="3593" width="9.875" style="9" bestFit="1" customWidth="1"/>
    <col min="3594" max="3594" width="5.875" style="9" customWidth="1"/>
    <col min="3595" max="3595" width="54.5" style="9" customWidth="1"/>
    <col min="3596" max="3596" width="44.125" style="9" customWidth="1"/>
    <col min="3597" max="3597" width="11" style="9" customWidth="1"/>
    <col min="3598" max="3598" width="13.875" style="9" customWidth="1"/>
    <col min="3599" max="3599" width="6.375" style="9" customWidth="1"/>
    <col min="3600" max="3600" width="15.625" style="9" customWidth="1"/>
    <col min="3601" max="3601" width="16.875" style="9" customWidth="1"/>
    <col min="3602" max="3602" width="15.625" style="9" customWidth="1"/>
    <col min="3603" max="3841" width="9" style="9"/>
    <col min="3842" max="3842" width="7.125" style="9" customWidth="1"/>
    <col min="3843" max="3843" width="18.125" style="9" customWidth="1"/>
    <col min="3844" max="3844" width="14.375" style="9" bestFit="1" customWidth="1"/>
    <col min="3845" max="3845" width="13.125" style="9" bestFit="1" customWidth="1"/>
    <col min="3846" max="3846" width="67.625" style="9" customWidth="1"/>
    <col min="3847" max="3847" width="6.125" style="9" customWidth="1"/>
    <col min="3848" max="3849" width="9.875" style="9" bestFit="1" customWidth="1"/>
    <col min="3850" max="3850" width="5.875" style="9" customWidth="1"/>
    <col min="3851" max="3851" width="54.5" style="9" customWidth="1"/>
    <col min="3852" max="3852" width="44.125" style="9" customWidth="1"/>
    <col min="3853" max="3853" width="11" style="9" customWidth="1"/>
    <col min="3854" max="3854" width="13.875" style="9" customWidth="1"/>
    <col min="3855" max="3855" width="6.375" style="9" customWidth="1"/>
    <col min="3856" max="3856" width="15.625" style="9" customWidth="1"/>
    <col min="3857" max="3857" width="16.875" style="9" customWidth="1"/>
    <col min="3858" max="3858" width="15.625" style="9" customWidth="1"/>
    <col min="3859" max="4097" width="9" style="9"/>
    <col min="4098" max="4098" width="7.125" style="9" customWidth="1"/>
    <col min="4099" max="4099" width="18.125" style="9" customWidth="1"/>
    <col min="4100" max="4100" width="14.375" style="9" bestFit="1" customWidth="1"/>
    <col min="4101" max="4101" width="13.125" style="9" bestFit="1" customWidth="1"/>
    <col min="4102" max="4102" width="67.625" style="9" customWidth="1"/>
    <col min="4103" max="4103" width="6.125" style="9" customWidth="1"/>
    <col min="4104" max="4105" width="9.875" style="9" bestFit="1" customWidth="1"/>
    <col min="4106" max="4106" width="5.875" style="9" customWidth="1"/>
    <col min="4107" max="4107" width="54.5" style="9" customWidth="1"/>
    <col min="4108" max="4108" width="44.125" style="9" customWidth="1"/>
    <col min="4109" max="4109" width="11" style="9" customWidth="1"/>
    <col min="4110" max="4110" width="13.875" style="9" customWidth="1"/>
    <col min="4111" max="4111" width="6.375" style="9" customWidth="1"/>
    <col min="4112" max="4112" width="15.625" style="9" customWidth="1"/>
    <col min="4113" max="4113" width="16.875" style="9" customWidth="1"/>
    <col min="4114" max="4114" width="15.625" style="9" customWidth="1"/>
    <col min="4115" max="4353" width="9" style="9"/>
    <col min="4354" max="4354" width="7.125" style="9" customWidth="1"/>
    <col min="4355" max="4355" width="18.125" style="9" customWidth="1"/>
    <col min="4356" max="4356" width="14.375" style="9" bestFit="1" customWidth="1"/>
    <col min="4357" max="4357" width="13.125" style="9" bestFit="1" customWidth="1"/>
    <col min="4358" max="4358" width="67.625" style="9" customWidth="1"/>
    <col min="4359" max="4359" width="6.125" style="9" customWidth="1"/>
    <col min="4360" max="4361" width="9.875" style="9" bestFit="1" customWidth="1"/>
    <col min="4362" max="4362" width="5.875" style="9" customWidth="1"/>
    <col min="4363" max="4363" width="54.5" style="9" customWidth="1"/>
    <col min="4364" max="4364" width="44.125" style="9" customWidth="1"/>
    <col min="4365" max="4365" width="11" style="9" customWidth="1"/>
    <col min="4366" max="4366" width="13.875" style="9" customWidth="1"/>
    <col min="4367" max="4367" width="6.375" style="9" customWidth="1"/>
    <col min="4368" max="4368" width="15.625" style="9" customWidth="1"/>
    <col min="4369" max="4369" width="16.875" style="9" customWidth="1"/>
    <col min="4370" max="4370" width="15.625" style="9" customWidth="1"/>
    <col min="4371" max="4609" width="9" style="9"/>
    <col min="4610" max="4610" width="7.125" style="9" customWidth="1"/>
    <col min="4611" max="4611" width="18.125" style="9" customWidth="1"/>
    <col min="4612" max="4612" width="14.375" style="9" bestFit="1" customWidth="1"/>
    <col min="4613" max="4613" width="13.125" style="9" bestFit="1" customWidth="1"/>
    <col min="4614" max="4614" width="67.625" style="9" customWidth="1"/>
    <col min="4615" max="4615" width="6.125" style="9" customWidth="1"/>
    <col min="4616" max="4617" width="9.875" style="9" bestFit="1" customWidth="1"/>
    <col min="4618" max="4618" width="5.875" style="9" customWidth="1"/>
    <col min="4619" max="4619" width="54.5" style="9" customWidth="1"/>
    <col min="4620" max="4620" width="44.125" style="9" customWidth="1"/>
    <col min="4621" max="4621" width="11" style="9" customWidth="1"/>
    <col min="4622" max="4622" width="13.875" style="9" customWidth="1"/>
    <col min="4623" max="4623" width="6.375" style="9" customWidth="1"/>
    <col min="4624" max="4624" width="15.625" style="9" customWidth="1"/>
    <col min="4625" max="4625" width="16.875" style="9" customWidth="1"/>
    <col min="4626" max="4626" width="15.625" style="9" customWidth="1"/>
    <col min="4627" max="4865" width="9" style="9"/>
    <col min="4866" max="4866" width="7.125" style="9" customWidth="1"/>
    <col min="4867" max="4867" width="18.125" style="9" customWidth="1"/>
    <col min="4868" max="4868" width="14.375" style="9" bestFit="1" customWidth="1"/>
    <col min="4869" max="4869" width="13.125" style="9" bestFit="1" customWidth="1"/>
    <col min="4870" max="4870" width="67.625" style="9" customWidth="1"/>
    <col min="4871" max="4871" width="6.125" style="9" customWidth="1"/>
    <col min="4872" max="4873" width="9.875" style="9" bestFit="1" customWidth="1"/>
    <col min="4874" max="4874" width="5.875" style="9" customWidth="1"/>
    <col min="4875" max="4875" width="54.5" style="9" customWidth="1"/>
    <col min="4876" max="4876" width="44.125" style="9" customWidth="1"/>
    <col min="4877" max="4877" width="11" style="9" customWidth="1"/>
    <col min="4878" max="4878" width="13.875" style="9" customWidth="1"/>
    <col min="4879" max="4879" width="6.375" style="9" customWidth="1"/>
    <col min="4880" max="4880" width="15.625" style="9" customWidth="1"/>
    <col min="4881" max="4881" width="16.875" style="9" customWidth="1"/>
    <col min="4882" max="4882" width="15.625" style="9" customWidth="1"/>
    <col min="4883" max="5121" width="9" style="9"/>
    <col min="5122" max="5122" width="7.125" style="9" customWidth="1"/>
    <col min="5123" max="5123" width="18.125" style="9" customWidth="1"/>
    <col min="5124" max="5124" width="14.375" style="9" bestFit="1" customWidth="1"/>
    <col min="5125" max="5125" width="13.125" style="9" bestFit="1" customWidth="1"/>
    <col min="5126" max="5126" width="67.625" style="9" customWidth="1"/>
    <col min="5127" max="5127" width="6.125" style="9" customWidth="1"/>
    <col min="5128" max="5129" width="9.875" style="9" bestFit="1" customWidth="1"/>
    <col min="5130" max="5130" width="5.875" style="9" customWidth="1"/>
    <col min="5131" max="5131" width="54.5" style="9" customWidth="1"/>
    <col min="5132" max="5132" width="44.125" style="9" customWidth="1"/>
    <col min="5133" max="5133" width="11" style="9" customWidth="1"/>
    <col min="5134" max="5134" width="13.875" style="9" customWidth="1"/>
    <col min="5135" max="5135" width="6.375" style="9" customWidth="1"/>
    <col min="5136" max="5136" width="15.625" style="9" customWidth="1"/>
    <col min="5137" max="5137" width="16.875" style="9" customWidth="1"/>
    <col min="5138" max="5138" width="15.625" style="9" customWidth="1"/>
    <col min="5139" max="5377" width="9" style="9"/>
    <col min="5378" max="5378" width="7.125" style="9" customWidth="1"/>
    <col min="5379" max="5379" width="18.125" style="9" customWidth="1"/>
    <col min="5380" max="5380" width="14.375" style="9" bestFit="1" customWidth="1"/>
    <col min="5381" max="5381" width="13.125" style="9" bestFit="1" customWidth="1"/>
    <col min="5382" max="5382" width="67.625" style="9" customWidth="1"/>
    <col min="5383" max="5383" width="6.125" style="9" customWidth="1"/>
    <col min="5384" max="5385" width="9.875" style="9" bestFit="1" customWidth="1"/>
    <col min="5386" max="5386" width="5.875" style="9" customWidth="1"/>
    <col min="5387" max="5387" width="54.5" style="9" customWidth="1"/>
    <col min="5388" max="5388" width="44.125" style="9" customWidth="1"/>
    <col min="5389" max="5389" width="11" style="9" customWidth="1"/>
    <col min="5390" max="5390" width="13.875" style="9" customWidth="1"/>
    <col min="5391" max="5391" width="6.375" style="9" customWidth="1"/>
    <col min="5392" max="5392" width="15.625" style="9" customWidth="1"/>
    <col min="5393" max="5393" width="16.875" style="9" customWidth="1"/>
    <col min="5394" max="5394" width="15.625" style="9" customWidth="1"/>
    <col min="5395" max="5633" width="9" style="9"/>
    <col min="5634" max="5634" width="7.125" style="9" customWidth="1"/>
    <col min="5635" max="5635" width="18.125" style="9" customWidth="1"/>
    <col min="5636" max="5636" width="14.375" style="9" bestFit="1" customWidth="1"/>
    <col min="5637" max="5637" width="13.125" style="9" bestFit="1" customWidth="1"/>
    <col min="5638" max="5638" width="67.625" style="9" customWidth="1"/>
    <col min="5639" max="5639" width="6.125" style="9" customWidth="1"/>
    <col min="5640" max="5641" width="9.875" style="9" bestFit="1" customWidth="1"/>
    <col min="5642" max="5642" width="5.875" style="9" customWidth="1"/>
    <col min="5643" max="5643" width="54.5" style="9" customWidth="1"/>
    <col min="5644" max="5644" width="44.125" style="9" customWidth="1"/>
    <col min="5645" max="5645" width="11" style="9" customWidth="1"/>
    <col min="5646" max="5646" width="13.875" style="9" customWidth="1"/>
    <col min="5647" max="5647" width="6.375" style="9" customWidth="1"/>
    <col min="5648" max="5648" width="15.625" style="9" customWidth="1"/>
    <col min="5649" max="5649" width="16.875" style="9" customWidth="1"/>
    <col min="5650" max="5650" width="15.625" style="9" customWidth="1"/>
    <col min="5651" max="5889" width="9" style="9"/>
    <col min="5890" max="5890" width="7.125" style="9" customWidth="1"/>
    <col min="5891" max="5891" width="18.125" style="9" customWidth="1"/>
    <col min="5892" max="5892" width="14.375" style="9" bestFit="1" customWidth="1"/>
    <col min="5893" max="5893" width="13.125" style="9" bestFit="1" customWidth="1"/>
    <col min="5894" max="5894" width="67.625" style="9" customWidth="1"/>
    <col min="5895" max="5895" width="6.125" style="9" customWidth="1"/>
    <col min="5896" max="5897" width="9.875" style="9" bestFit="1" customWidth="1"/>
    <col min="5898" max="5898" width="5.875" style="9" customWidth="1"/>
    <col min="5899" max="5899" width="54.5" style="9" customWidth="1"/>
    <col min="5900" max="5900" width="44.125" style="9" customWidth="1"/>
    <col min="5901" max="5901" width="11" style="9" customWidth="1"/>
    <col min="5902" max="5902" width="13.875" style="9" customWidth="1"/>
    <col min="5903" max="5903" width="6.375" style="9" customWidth="1"/>
    <col min="5904" max="5904" width="15.625" style="9" customWidth="1"/>
    <col min="5905" max="5905" width="16.875" style="9" customWidth="1"/>
    <col min="5906" max="5906" width="15.625" style="9" customWidth="1"/>
    <col min="5907" max="6145" width="9" style="9"/>
    <col min="6146" max="6146" width="7.125" style="9" customWidth="1"/>
    <col min="6147" max="6147" width="18.125" style="9" customWidth="1"/>
    <col min="6148" max="6148" width="14.375" style="9" bestFit="1" customWidth="1"/>
    <col min="6149" max="6149" width="13.125" style="9" bestFit="1" customWidth="1"/>
    <col min="6150" max="6150" width="67.625" style="9" customWidth="1"/>
    <col min="6151" max="6151" width="6.125" style="9" customWidth="1"/>
    <col min="6152" max="6153" width="9.875" style="9" bestFit="1" customWidth="1"/>
    <col min="6154" max="6154" width="5.875" style="9" customWidth="1"/>
    <col min="6155" max="6155" width="54.5" style="9" customWidth="1"/>
    <col min="6156" max="6156" width="44.125" style="9" customWidth="1"/>
    <col min="6157" max="6157" width="11" style="9" customWidth="1"/>
    <col min="6158" max="6158" width="13.875" style="9" customWidth="1"/>
    <col min="6159" max="6159" width="6.375" style="9" customWidth="1"/>
    <col min="6160" max="6160" width="15.625" style="9" customWidth="1"/>
    <col min="6161" max="6161" width="16.875" style="9" customWidth="1"/>
    <col min="6162" max="6162" width="15.625" style="9" customWidth="1"/>
    <col min="6163" max="6401" width="9" style="9"/>
    <col min="6402" max="6402" width="7.125" style="9" customWidth="1"/>
    <col min="6403" max="6403" width="18.125" style="9" customWidth="1"/>
    <col min="6404" max="6404" width="14.375" style="9" bestFit="1" customWidth="1"/>
    <col min="6405" max="6405" width="13.125" style="9" bestFit="1" customWidth="1"/>
    <col min="6406" max="6406" width="67.625" style="9" customWidth="1"/>
    <col min="6407" max="6407" width="6.125" style="9" customWidth="1"/>
    <col min="6408" max="6409" width="9.875" style="9" bestFit="1" customWidth="1"/>
    <col min="6410" max="6410" width="5.875" style="9" customWidth="1"/>
    <col min="6411" max="6411" width="54.5" style="9" customWidth="1"/>
    <col min="6412" max="6412" width="44.125" style="9" customWidth="1"/>
    <col min="6413" max="6413" width="11" style="9" customWidth="1"/>
    <col min="6414" max="6414" width="13.875" style="9" customWidth="1"/>
    <col min="6415" max="6415" width="6.375" style="9" customWidth="1"/>
    <col min="6416" max="6416" width="15.625" style="9" customWidth="1"/>
    <col min="6417" max="6417" width="16.875" style="9" customWidth="1"/>
    <col min="6418" max="6418" width="15.625" style="9" customWidth="1"/>
    <col min="6419" max="6657" width="9" style="9"/>
    <col min="6658" max="6658" width="7.125" style="9" customWidth="1"/>
    <col min="6659" max="6659" width="18.125" style="9" customWidth="1"/>
    <col min="6660" max="6660" width="14.375" style="9" bestFit="1" customWidth="1"/>
    <col min="6661" max="6661" width="13.125" style="9" bestFit="1" customWidth="1"/>
    <col min="6662" max="6662" width="67.625" style="9" customWidth="1"/>
    <col min="6663" max="6663" width="6.125" style="9" customWidth="1"/>
    <col min="6664" max="6665" width="9.875" style="9" bestFit="1" customWidth="1"/>
    <col min="6666" max="6666" width="5.875" style="9" customWidth="1"/>
    <col min="6667" max="6667" width="54.5" style="9" customWidth="1"/>
    <col min="6668" max="6668" width="44.125" style="9" customWidth="1"/>
    <col min="6669" max="6669" width="11" style="9" customWidth="1"/>
    <col min="6670" max="6670" width="13.875" style="9" customWidth="1"/>
    <col min="6671" max="6671" width="6.375" style="9" customWidth="1"/>
    <col min="6672" max="6672" width="15.625" style="9" customWidth="1"/>
    <col min="6673" max="6673" width="16.875" style="9" customWidth="1"/>
    <col min="6674" max="6674" width="15.625" style="9" customWidth="1"/>
    <col min="6675" max="6913" width="9" style="9"/>
    <col min="6914" max="6914" width="7.125" style="9" customWidth="1"/>
    <col min="6915" max="6915" width="18.125" style="9" customWidth="1"/>
    <col min="6916" max="6916" width="14.375" style="9" bestFit="1" customWidth="1"/>
    <col min="6917" max="6917" width="13.125" style="9" bestFit="1" customWidth="1"/>
    <col min="6918" max="6918" width="67.625" style="9" customWidth="1"/>
    <col min="6919" max="6919" width="6.125" style="9" customWidth="1"/>
    <col min="6920" max="6921" width="9.875" style="9" bestFit="1" customWidth="1"/>
    <col min="6922" max="6922" width="5.875" style="9" customWidth="1"/>
    <col min="6923" max="6923" width="54.5" style="9" customWidth="1"/>
    <col min="6924" max="6924" width="44.125" style="9" customWidth="1"/>
    <col min="6925" max="6925" width="11" style="9" customWidth="1"/>
    <col min="6926" max="6926" width="13.875" style="9" customWidth="1"/>
    <col min="6927" max="6927" width="6.375" style="9" customWidth="1"/>
    <col min="6928" max="6928" width="15.625" style="9" customWidth="1"/>
    <col min="6929" max="6929" width="16.875" style="9" customWidth="1"/>
    <col min="6930" max="6930" width="15.625" style="9" customWidth="1"/>
    <col min="6931" max="7169" width="9" style="9"/>
    <col min="7170" max="7170" width="7.125" style="9" customWidth="1"/>
    <col min="7171" max="7171" width="18.125" style="9" customWidth="1"/>
    <col min="7172" max="7172" width="14.375" style="9" bestFit="1" customWidth="1"/>
    <col min="7173" max="7173" width="13.125" style="9" bestFit="1" customWidth="1"/>
    <col min="7174" max="7174" width="67.625" style="9" customWidth="1"/>
    <col min="7175" max="7175" width="6.125" style="9" customWidth="1"/>
    <col min="7176" max="7177" width="9.875" style="9" bestFit="1" customWidth="1"/>
    <col min="7178" max="7178" width="5.875" style="9" customWidth="1"/>
    <col min="7179" max="7179" width="54.5" style="9" customWidth="1"/>
    <col min="7180" max="7180" width="44.125" style="9" customWidth="1"/>
    <col min="7181" max="7181" width="11" style="9" customWidth="1"/>
    <col min="7182" max="7182" width="13.875" style="9" customWidth="1"/>
    <col min="7183" max="7183" width="6.375" style="9" customWidth="1"/>
    <col min="7184" max="7184" width="15.625" style="9" customWidth="1"/>
    <col min="7185" max="7185" width="16.875" style="9" customWidth="1"/>
    <col min="7186" max="7186" width="15.625" style="9" customWidth="1"/>
    <col min="7187" max="7425" width="9" style="9"/>
    <col min="7426" max="7426" width="7.125" style="9" customWidth="1"/>
    <col min="7427" max="7427" width="18.125" style="9" customWidth="1"/>
    <col min="7428" max="7428" width="14.375" style="9" bestFit="1" customWidth="1"/>
    <col min="7429" max="7429" width="13.125" style="9" bestFit="1" customWidth="1"/>
    <col min="7430" max="7430" width="67.625" style="9" customWidth="1"/>
    <col min="7431" max="7431" width="6.125" style="9" customWidth="1"/>
    <col min="7432" max="7433" width="9.875" style="9" bestFit="1" customWidth="1"/>
    <col min="7434" max="7434" width="5.875" style="9" customWidth="1"/>
    <col min="7435" max="7435" width="54.5" style="9" customWidth="1"/>
    <col min="7436" max="7436" width="44.125" style="9" customWidth="1"/>
    <col min="7437" max="7437" width="11" style="9" customWidth="1"/>
    <col min="7438" max="7438" width="13.875" style="9" customWidth="1"/>
    <col min="7439" max="7439" width="6.375" style="9" customWidth="1"/>
    <col min="7440" max="7440" width="15.625" style="9" customWidth="1"/>
    <col min="7441" max="7441" width="16.875" style="9" customWidth="1"/>
    <col min="7442" max="7442" width="15.625" style="9" customWidth="1"/>
    <col min="7443" max="7681" width="9" style="9"/>
    <col min="7682" max="7682" width="7.125" style="9" customWidth="1"/>
    <col min="7683" max="7683" width="18.125" style="9" customWidth="1"/>
    <col min="7684" max="7684" width="14.375" style="9" bestFit="1" customWidth="1"/>
    <col min="7685" max="7685" width="13.125" style="9" bestFit="1" customWidth="1"/>
    <col min="7686" max="7686" width="67.625" style="9" customWidth="1"/>
    <col min="7687" max="7687" width="6.125" style="9" customWidth="1"/>
    <col min="7688" max="7689" width="9.875" style="9" bestFit="1" customWidth="1"/>
    <col min="7690" max="7690" width="5.875" style="9" customWidth="1"/>
    <col min="7691" max="7691" width="54.5" style="9" customWidth="1"/>
    <col min="7692" max="7692" width="44.125" style="9" customWidth="1"/>
    <col min="7693" max="7693" width="11" style="9" customWidth="1"/>
    <col min="7694" max="7694" width="13.875" style="9" customWidth="1"/>
    <col min="7695" max="7695" width="6.375" style="9" customWidth="1"/>
    <col min="7696" max="7696" width="15.625" style="9" customWidth="1"/>
    <col min="7697" max="7697" width="16.875" style="9" customWidth="1"/>
    <col min="7698" max="7698" width="15.625" style="9" customWidth="1"/>
    <col min="7699" max="7937" width="9" style="9"/>
    <col min="7938" max="7938" width="7.125" style="9" customWidth="1"/>
    <col min="7939" max="7939" width="18.125" style="9" customWidth="1"/>
    <col min="7940" max="7940" width="14.375" style="9" bestFit="1" customWidth="1"/>
    <col min="7941" max="7941" width="13.125" style="9" bestFit="1" customWidth="1"/>
    <col min="7942" max="7942" width="67.625" style="9" customWidth="1"/>
    <col min="7943" max="7943" width="6.125" style="9" customWidth="1"/>
    <col min="7944" max="7945" width="9.875" style="9" bestFit="1" customWidth="1"/>
    <col min="7946" max="7946" width="5.875" style="9" customWidth="1"/>
    <col min="7947" max="7947" width="54.5" style="9" customWidth="1"/>
    <col min="7948" max="7948" width="44.125" style="9" customWidth="1"/>
    <col min="7949" max="7949" width="11" style="9" customWidth="1"/>
    <col min="7950" max="7950" width="13.875" style="9" customWidth="1"/>
    <col min="7951" max="7951" width="6.375" style="9" customWidth="1"/>
    <col min="7952" max="7952" width="15.625" style="9" customWidth="1"/>
    <col min="7953" max="7953" width="16.875" style="9" customWidth="1"/>
    <col min="7954" max="7954" width="15.625" style="9" customWidth="1"/>
    <col min="7955" max="8193" width="9" style="9"/>
    <col min="8194" max="8194" width="7.125" style="9" customWidth="1"/>
    <col min="8195" max="8195" width="18.125" style="9" customWidth="1"/>
    <col min="8196" max="8196" width="14.375" style="9" bestFit="1" customWidth="1"/>
    <col min="8197" max="8197" width="13.125" style="9" bestFit="1" customWidth="1"/>
    <col min="8198" max="8198" width="67.625" style="9" customWidth="1"/>
    <col min="8199" max="8199" width="6.125" style="9" customWidth="1"/>
    <col min="8200" max="8201" width="9.875" style="9" bestFit="1" customWidth="1"/>
    <col min="8202" max="8202" width="5.875" style="9" customWidth="1"/>
    <col min="8203" max="8203" width="54.5" style="9" customWidth="1"/>
    <col min="8204" max="8204" width="44.125" style="9" customWidth="1"/>
    <col min="8205" max="8205" width="11" style="9" customWidth="1"/>
    <col min="8206" max="8206" width="13.875" style="9" customWidth="1"/>
    <col min="8207" max="8207" width="6.375" style="9" customWidth="1"/>
    <col min="8208" max="8208" width="15.625" style="9" customWidth="1"/>
    <col min="8209" max="8209" width="16.875" style="9" customWidth="1"/>
    <col min="8210" max="8210" width="15.625" style="9" customWidth="1"/>
    <col min="8211" max="8449" width="9" style="9"/>
    <col min="8450" max="8450" width="7.125" style="9" customWidth="1"/>
    <col min="8451" max="8451" width="18.125" style="9" customWidth="1"/>
    <col min="8452" max="8452" width="14.375" style="9" bestFit="1" customWidth="1"/>
    <col min="8453" max="8453" width="13.125" style="9" bestFit="1" customWidth="1"/>
    <col min="8454" max="8454" width="67.625" style="9" customWidth="1"/>
    <col min="8455" max="8455" width="6.125" style="9" customWidth="1"/>
    <col min="8456" max="8457" width="9.875" style="9" bestFit="1" customWidth="1"/>
    <col min="8458" max="8458" width="5.875" style="9" customWidth="1"/>
    <col min="8459" max="8459" width="54.5" style="9" customWidth="1"/>
    <col min="8460" max="8460" width="44.125" style="9" customWidth="1"/>
    <col min="8461" max="8461" width="11" style="9" customWidth="1"/>
    <col min="8462" max="8462" width="13.875" style="9" customWidth="1"/>
    <col min="8463" max="8463" width="6.375" style="9" customWidth="1"/>
    <col min="8464" max="8464" width="15.625" style="9" customWidth="1"/>
    <col min="8465" max="8465" width="16.875" style="9" customWidth="1"/>
    <col min="8466" max="8466" width="15.625" style="9" customWidth="1"/>
    <col min="8467" max="8705" width="9" style="9"/>
    <col min="8706" max="8706" width="7.125" style="9" customWidth="1"/>
    <col min="8707" max="8707" width="18.125" style="9" customWidth="1"/>
    <col min="8708" max="8708" width="14.375" style="9" bestFit="1" customWidth="1"/>
    <col min="8709" max="8709" width="13.125" style="9" bestFit="1" customWidth="1"/>
    <col min="8710" max="8710" width="67.625" style="9" customWidth="1"/>
    <col min="8711" max="8711" width="6.125" style="9" customWidth="1"/>
    <col min="8712" max="8713" width="9.875" style="9" bestFit="1" customWidth="1"/>
    <col min="8714" max="8714" width="5.875" style="9" customWidth="1"/>
    <col min="8715" max="8715" width="54.5" style="9" customWidth="1"/>
    <col min="8716" max="8716" width="44.125" style="9" customWidth="1"/>
    <col min="8717" max="8717" width="11" style="9" customWidth="1"/>
    <col min="8718" max="8718" width="13.875" style="9" customWidth="1"/>
    <col min="8719" max="8719" width="6.375" style="9" customWidth="1"/>
    <col min="8720" max="8720" width="15.625" style="9" customWidth="1"/>
    <col min="8721" max="8721" width="16.875" style="9" customWidth="1"/>
    <col min="8722" max="8722" width="15.625" style="9" customWidth="1"/>
    <col min="8723" max="8961" width="9" style="9"/>
    <col min="8962" max="8962" width="7.125" style="9" customWidth="1"/>
    <col min="8963" max="8963" width="18.125" style="9" customWidth="1"/>
    <col min="8964" max="8964" width="14.375" style="9" bestFit="1" customWidth="1"/>
    <col min="8965" max="8965" width="13.125" style="9" bestFit="1" customWidth="1"/>
    <col min="8966" max="8966" width="67.625" style="9" customWidth="1"/>
    <col min="8967" max="8967" width="6.125" style="9" customWidth="1"/>
    <col min="8968" max="8969" width="9.875" style="9" bestFit="1" customWidth="1"/>
    <col min="8970" max="8970" width="5.875" style="9" customWidth="1"/>
    <col min="8971" max="8971" width="54.5" style="9" customWidth="1"/>
    <col min="8972" max="8972" width="44.125" style="9" customWidth="1"/>
    <col min="8973" max="8973" width="11" style="9" customWidth="1"/>
    <col min="8974" max="8974" width="13.875" style="9" customWidth="1"/>
    <col min="8975" max="8975" width="6.375" style="9" customWidth="1"/>
    <col min="8976" max="8976" width="15.625" style="9" customWidth="1"/>
    <col min="8977" max="8977" width="16.875" style="9" customWidth="1"/>
    <col min="8978" max="8978" width="15.625" style="9" customWidth="1"/>
    <col min="8979" max="9217" width="9" style="9"/>
    <col min="9218" max="9218" width="7.125" style="9" customWidth="1"/>
    <col min="9219" max="9219" width="18.125" style="9" customWidth="1"/>
    <col min="9220" max="9220" width="14.375" style="9" bestFit="1" customWidth="1"/>
    <col min="9221" max="9221" width="13.125" style="9" bestFit="1" customWidth="1"/>
    <col min="9222" max="9222" width="67.625" style="9" customWidth="1"/>
    <col min="9223" max="9223" width="6.125" style="9" customWidth="1"/>
    <col min="9224" max="9225" width="9.875" style="9" bestFit="1" customWidth="1"/>
    <col min="9226" max="9226" width="5.875" style="9" customWidth="1"/>
    <col min="9227" max="9227" width="54.5" style="9" customWidth="1"/>
    <col min="9228" max="9228" width="44.125" style="9" customWidth="1"/>
    <col min="9229" max="9229" width="11" style="9" customWidth="1"/>
    <col min="9230" max="9230" width="13.875" style="9" customWidth="1"/>
    <col min="9231" max="9231" width="6.375" style="9" customWidth="1"/>
    <col min="9232" max="9232" width="15.625" style="9" customWidth="1"/>
    <col min="9233" max="9233" width="16.875" style="9" customWidth="1"/>
    <col min="9234" max="9234" width="15.625" style="9" customWidth="1"/>
    <col min="9235" max="9473" width="9" style="9"/>
    <col min="9474" max="9474" width="7.125" style="9" customWidth="1"/>
    <col min="9475" max="9475" width="18.125" style="9" customWidth="1"/>
    <col min="9476" max="9476" width="14.375" style="9" bestFit="1" customWidth="1"/>
    <col min="9477" max="9477" width="13.125" style="9" bestFit="1" customWidth="1"/>
    <col min="9478" max="9478" width="67.625" style="9" customWidth="1"/>
    <col min="9479" max="9479" width="6.125" style="9" customWidth="1"/>
    <col min="9480" max="9481" width="9.875" style="9" bestFit="1" customWidth="1"/>
    <col min="9482" max="9482" width="5.875" style="9" customWidth="1"/>
    <col min="9483" max="9483" width="54.5" style="9" customWidth="1"/>
    <col min="9484" max="9484" width="44.125" style="9" customWidth="1"/>
    <col min="9485" max="9485" width="11" style="9" customWidth="1"/>
    <col min="9486" max="9486" width="13.875" style="9" customWidth="1"/>
    <col min="9487" max="9487" width="6.375" style="9" customWidth="1"/>
    <col min="9488" max="9488" width="15.625" style="9" customWidth="1"/>
    <col min="9489" max="9489" width="16.875" style="9" customWidth="1"/>
    <col min="9490" max="9490" width="15.625" style="9" customWidth="1"/>
    <col min="9491" max="9729" width="9" style="9"/>
    <col min="9730" max="9730" width="7.125" style="9" customWidth="1"/>
    <col min="9731" max="9731" width="18.125" style="9" customWidth="1"/>
    <col min="9732" max="9732" width="14.375" style="9" bestFit="1" customWidth="1"/>
    <col min="9733" max="9733" width="13.125" style="9" bestFit="1" customWidth="1"/>
    <col min="9734" max="9734" width="67.625" style="9" customWidth="1"/>
    <col min="9735" max="9735" width="6.125" style="9" customWidth="1"/>
    <col min="9736" max="9737" width="9.875" style="9" bestFit="1" customWidth="1"/>
    <col min="9738" max="9738" width="5.875" style="9" customWidth="1"/>
    <col min="9739" max="9739" width="54.5" style="9" customWidth="1"/>
    <col min="9740" max="9740" width="44.125" style="9" customWidth="1"/>
    <col min="9741" max="9741" width="11" style="9" customWidth="1"/>
    <col min="9742" max="9742" width="13.875" style="9" customWidth="1"/>
    <col min="9743" max="9743" width="6.375" style="9" customWidth="1"/>
    <col min="9744" max="9744" width="15.625" style="9" customWidth="1"/>
    <col min="9745" max="9745" width="16.875" style="9" customWidth="1"/>
    <col min="9746" max="9746" width="15.625" style="9" customWidth="1"/>
    <col min="9747" max="9985" width="9" style="9"/>
    <col min="9986" max="9986" width="7.125" style="9" customWidth="1"/>
    <col min="9987" max="9987" width="18.125" style="9" customWidth="1"/>
    <col min="9988" max="9988" width="14.375" style="9" bestFit="1" customWidth="1"/>
    <col min="9989" max="9989" width="13.125" style="9" bestFit="1" customWidth="1"/>
    <col min="9990" max="9990" width="67.625" style="9" customWidth="1"/>
    <col min="9991" max="9991" width="6.125" style="9" customWidth="1"/>
    <col min="9992" max="9993" width="9.875" style="9" bestFit="1" customWidth="1"/>
    <col min="9994" max="9994" width="5.875" style="9" customWidth="1"/>
    <col min="9995" max="9995" width="54.5" style="9" customWidth="1"/>
    <col min="9996" max="9996" width="44.125" style="9" customWidth="1"/>
    <col min="9997" max="9997" width="11" style="9" customWidth="1"/>
    <col min="9998" max="9998" width="13.875" style="9" customWidth="1"/>
    <col min="9999" max="9999" width="6.375" style="9" customWidth="1"/>
    <col min="10000" max="10000" width="15.625" style="9" customWidth="1"/>
    <col min="10001" max="10001" width="16.875" style="9" customWidth="1"/>
    <col min="10002" max="10002" width="15.625" style="9" customWidth="1"/>
    <col min="10003" max="10241" width="9" style="9"/>
    <col min="10242" max="10242" width="7.125" style="9" customWidth="1"/>
    <col min="10243" max="10243" width="18.125" style="9" customWidth="1"/>
    <col min="10244" max="10244" width="14.375" style="9" bestFit="1" customWidth="1"/>
    <col min="10245" max="10245" width="13.125" style="9" bestFit="1" customWidth="1"/>
    <col min="10246" max="10246" width="67.625" style="9" customWidth="1"/>
    <col min="10247" max="10247" width="6.125" style="9" customWidth="1"/>
    <col min="10248" max="10249" width="9.875" style="9" bestFit="1" customWidth="1"/>
    <col min="10250" max="10250" width="5.875" style="9" customWidth="1"/>
    <col min="10251" max="10251" width="54.5" style="9" customWidth="1"/>
    <col min="10252" max="10252" width="44.125" style="9" customWidth="1"/>
    <col min="10253" max="10253" width="11" style="9" customWidth="1"/>
    <col min="10254" max="10254" width="13.875" style="9" customWidth="1"/>
    <col min="10255" max="10255" width="6.375" style="9" customWidth="1"/>
    <col min="10256" max="10256" width="15.625" style="9" customWidth="1"/>
    <col min="10257" max="10257" width="16.875" style="9" customWidth="1"/>
    <col min="10258" max="10258" width="15.625" style="9" customWidth="1"/>
    <col min="10259" max="10497" width="9" style="9"/>
    <col min="10498" max="10498" width="7.125" style="9" customWidth="1"/>
    <col min="10499" max="10499" width="18.125" style="9" customWidth="1"/>
    <col min="10500" max="10500" width="14.375" style="9" bestFit="1" customWidth="1"/>
    <col min="10501" max="10501" width="13.125" style="9" bestFit="1" customWidth="1"/>
    <col min="10502" max="10502" width="67.625" style="9" customWidth="1"/>
    <col min="10503" max="10503" width="6.125" style="9" customWidth="1"/>
    <col min="10504" max="10505" width="9.875" style="9" bestFit="1" customWidth="1"/>
    <col min="10506" max="10506" width="5.875" style="9" customWidth="1"/>
    <col min="10507" max="10507" width="54.5" style="9" customWidth="1"/>
    <col min="10508" max="10508" width="44.125" style="9" customWidth="1"/>
    <col min="10509" max="10509" width="11" style="9" customWidth="1"/>
    <col min="10510" max="10510" width="13.875" style="9" customWidth="1"/>
    <col min="10511" max="10511" width="6.375" style="9" customWidth="1"/>
    <col min="10512" max="10512" width="15.625" style="9" customWidth="1"/>
    <col min="10513" max="10513" width="16.875" style="9" customWidth="1"/>
    <col min="10514" max="10514" width="15.625" style="9" customWidth="1"/>
    <col min="10515" max="10753" width="9" style="9"/>
    <col min="10754" max="10754" width="7.125" style="9" customWidth="1"/>
    <col min="10755" max="10755" width="18.125" style="9" customWidth="1"/>
    <col min="10756" max="10756" width="14.375" style="9" bestFit="1" customWidth="1"/>
    <col min="10757" max="10757" width="13.125" style="9" bestFit="1" customWidth="1"/>
    <col min="10758" max="10758" width="67.625" style="9" customWidth="1"/>
    <col min="10759" max="10759" width="6.125" style="9" customWidth="1"/>
    <col min="10760" max="10761" width="9.875" style="9" bestFit="1" customWidth="1"/>
    <col min="10762" max="10762" width="5.875" style="9" customWidth="1"/>
    <col min="10763" max="10763" width="54.5" style="9" customWidth="1"/>
    <col min="10764" max="10764" width="44.125" style="9" customWidth="1"/>
    <col min="10765" max="10765" width="11" style="9" customWidth="1"/>
    <col min="10766" max="10766" width="13.875" style="9" customWidth="1"/>
    <col min="10767" max="10767" width="6.375" style="9" customWidth="1"/>
    <col min="10768" max="10768" width="15.625" style="9" customWidth="1"/>
    <col min="10769" max="10769" width="16.875" style="9" customWidth="1"/>
    <col min="10770" max="10770" width="15.625" style="9" customWidth="1"/>
    <col min="10771" max="11009" width="9" style="9"/>
    <col min="11010" max="11010" width="7.125" style="9" customWidth="1"/>
    <col min="11011" max="11011" width="18.125" style="9" customWidth="1"/>
    <col min="11012" max="11012" width="14.375" style="9" bestFit="1" customWidth="1"/>
    <col min="11013" max="11013" width="13.125" style="9" bestFit="1" customWidth="1"/>
    <col min="11014" max="11014" width="67.625" style="9" customWidth="1"/>
    <col min="11015" max="11015" width="6.125" style="9" customWidth="1"/>
    <col min="11016" max="11017" width="9.875" style="9" bestFit="1" customWidth="1"/>
    <col min="11018" max="11018" width="5.875" style="9" customWidth="1"/>
    <col min="11019" max="11019" width="54.5" style="9" customWidth="1"/>
    <col min="11020" max="11020" width="44.125" style="9" customWidth="1"/>
    <col min="11021" max="11021" width="11" style="9" customWidth="1"/>
    <col min="11022" max="11022" width="13.875" style="9" customWidth="1"/>
    <col min="11023" max="11023" width="6.375" style="9" customWidth="1"/>
    <col min="11024" max="11024" width="15.625" style="9" customWidth="1"/>
    <col min="11025" max="11025" width="16.875" style="9" customWidth="1"/>
    <col min="11026" max="11026" width="15.625" style="9" customWidth="1"/>
    <col min="11027" max="11265" width="9" style="9"/>
    <col min="11266" max="11266" width="7.125" style="9" customWidth="1"/>
    <col min="11267" max="11267" width="18.125" style="9" customWidth="1"/>
    <col min="11268" max="11268" width="14.375" style="9" bestFit="1" customWidth="1"/>
    <col min="11269" max="11269" width="13.125" style="9" bestFit="1" customWidth="1"/>
    <col min="11270" max="11270" width="67.625" style="9" customWidth="1"/>
    <col min="11271" max="11271" width="6.125" style="9" customWidth="1"/>
    <col min="11272" max="11273" width="9.875" style="9" bestFit="1" customWidth="1"/>
    <col min="11274" max="11274" width="5.875" style="9" customWidth="1"/>
    <col min="11275" max="11275" width="54.5" style="9" customWidth="1"/>
    <col min="11276" max="11276" width="44.125" style="9" customWidth="1"/>
    <col min="11277" max="11277" width="11" style="9" customWidth="1"/>
    <col min="11278" max="11278" width="13.875" style="9" customWidth="1"/>
    <col min="11279" max="11279" width="6.375" style="9" customWidth="1"/>
    <col min="11280" max="11280" width="15.625" style="9" customWidth="1"/>
    <col min="11281" max="11281" width="16.875" style="9" customWidth="1"/>
    <col min="11282" max="11282" width="15.625" style="9" customWidth="1"/>
    <col min="11283" max="11521" width="9" style="9"/>
    <col min="11522" max="11522" width="7.125" style="9" customWidth="1"/>
    <col min="11523" max="11523" width="18.125" style="9" customWidth="1"/>
    <col min="11524" max="11524" width="14.375" style="9" bestFit="1" customWidth="1"/>
    <col min="11525" max="11525" width="13.125" style="9" bestFit="1" customWidth="1"/>
    <col min="11526" max="11526" width="67.625" style="9" customWidth="1"/>
    <col min="11527" max="11527" width="6.125" style="9" customWidth="1"/>
    <col min="11528" max="11529" width="9.875" style="9" bestFit="1" customWidth="1"/>
    <col min="11530" max="11530" width="5.875" style="9" customWidth="1"/>
    <col min="11531" max="11531" width="54.5" style="9" customWidth="1"/>
    <col min="11532" max="11532" width="44.125" style="9" customWidth="1"/>
    <col min="11533" max="11533" width="11" style="9" customWidth="1"/>
    <col min="11534" max="11534" width="13.875" style="9" customWidth="1"/>
    <col min="11535" max="11535" width="6.375" style="9" customWidth="1"/>
    <col min="11536" max="11536" width="15.625" style="9" customWidth="1"/>
    <col min="11537" max="11537" width="16.875" style="9" customWidth="1"/>
    <col min="11538" max="11538" width="15.625" style="9" customWidth="1"/>
    <col min="11539" max="11777" width="9" style="9"/>
    <col min="11778" max="11778" width="7.125" style="9" customWidth="1"/>
    <col min="11779" max="11779" width="18.125" style="9" customWidth="1"/>
    <col min="11780" max="11780" width="14.375" style="9" bestFit="1" customWidth="1"/>
    <col min="11781" max="11781" width="13.125" style="9" bestFit="1" customWidth="1"/>
    <col min="11782" max="11782" width="67.625" style="9" customWidth="1"/>
    <col min="11783" max="11783" width="6.125" style="9" customWidth="1"/>
    <col min="11784" max="11785" width="9.875" style="9" bestFit="1" customWidth="1"/>
    <col min="11786" max="11786" width="5.875" style="9" customWidth="1"/>
    <col min="11787" max="11787" width="54.5" style="9" customWidth="1"/>
    <col min="11788" max="11788" width="44.125" style="9" customWidth="1"/>
    <col min="11789" max="11789" width="11" style="9" customWidth="1"/>
    <col min="11790" max="11790" width="13.875" style="9" customWidth="1"/>
    <col min="11791" max="11791" width="6.375" style="9" customWidth="1"/>
    <col min="11792" max="11792" width="15.625" style="9" customWidth="1"/>
    <col min="11793" max="11793" width="16.875" style="9" customWidth="1"/>
    <col min="11794" max="11794" width="15.625" style="9" customWidth="1"/>
    <col min="11795" max="12033" width="9" style="9"/>
    <col min="12034" max="12034" width="7.125" style="9" customWidth="1"/>
    <col min="12035" max="12035" width="18.125" style="9" customWidth="1"/>
    <col min="12036" max="12036" width="14.375" style="9" bestFit="1" customWidth="1"/>
    <col min="12037" max="12037" width="13.125" style="9" bestFit="1" customWidth="1"/>
    <col min="12038" max="12038" width="67.625" style="9" customWidth="1"/>
    <col min="12039" max="12039" width="6.125" style="9" customWidth="1"/>
    <col min="12040" max="12041" width="9.875" style="9" bestFit="1" customWidth="1"/>
    <col min="12042" max="12042" width="5.875" style="9" customWidth="1"/>
    <col min="12043" max="12043" width="54.5" style="9" customWidth="1"/>
    <col min="12044" max="12044" width="44.125" style="9" customWidth="1"/>
    <col min="12045" max="12045" width="11" style="9" customWidth="1"/>
    <col min="12046" max="12046" width="13.875" style="9" customWidth="1"/>
    <col min="12047" max="12047" width="6.375" style="9" customWidth="1"/>
    <col min="12048" max="12048" width="15.625" style="9" customWidth="1"/>
    <col min="12049" max="12049" width="16.875" style="9" customWidth="1"/>
    <col min="12050" max="12050" width="15.625" style="9" customWidth="1"/>
    <col min="12051" max="12289" width="9" style="9"/>
    <col min="12290" max="12290" width="7.125" style="9" customWidth="1"/>
    <col min="12291" max="12291" width="18.125" style="9" customWidth="1"/>
    <col min="12292" max="12292" width="14.375" style="9" bestFit="1" customWidth="1"/>
    <col min="12293" max="12293" width="13.125" style="9" bestFit="1" customWidth="1"/>
    <col min="12294" max="12294" width="67.625" style="9" customWidth="1"/>
    <col min="12295" max="12295" width="6.125" style="9" customWidth="1"/>
    <col min="12296" max="12297" width="9.875" style="9" bestFit="1" customWidth="1"/>
    <col min="12298" max="12298" width="5.875" style="9" customWidth="1"/>
    <col min="12299" max="12299" width="54.5" style="9" customWidth="1"/>
    <col min="12300" max="12300" width="44.125" style="9" customWidth="1"/>
    <col min="12301" max="12301" width="11" style="9" customWidth="1"/>
    <col min="12302" max="12302" width="13.875" style="9" customWidth="1"/>
    <col min="12303" max="12303" width="6.375" style="9" customWidth="1"/>
    <col min="12304" max="12304" width="15.625" style="9" customWidth="1"/>
    <col min="12305" max="12305" width="16.875" style="9" customWidth="1"/>
    <col min="12306" max="12306" width="15.625" style="9" customWidth="1"/>
    <col min="12307" max="12545" width="9" style="9"/>
    <col min="12546" max="12546" width="7.125" style="9" customWidth="1"/>
    <col min="12547" max="12547" width="18.125" style="9" customWidth="1"/>
    <col min="12548" max="12548" width="14.375" style="9" bestFit="1" customWidth="1"/>
    <col min="12549" max="12549" width="13.125" style="9" bestFit="1" customWidth="1"/>
    <col min="12550" max="12550" width="67.625" style="9" customWidth="1"/>
    <col min="12551" max="12551" width="6.125" style="9" customWidth="1"/>
    <col min="12552" max="12553" width="9.875" style="9" bestFit="1" customWidth="1"/>
    <col min="12554" max="12554" width="5.875" style="9" customWidth="1"/>
    <col min="12555" max="12555" width="54.5" style="9" customWidth="1"/>
    <col min="12556" max="12556" width="44.125" style="9" customWidth="1"/>
    <col min="12557" max="12557" width="11" style="9" customWidth="1"/>
    <col min="12558" max="12558" width="13.875" style="9" customWidth="1"/>
    <col min="12559" max="12559" width="6.375" style="9" customWidth="1"/>
    <col min="12560" max="12560" width="15.625" style="9" customWidth="1"/>
    <col min="12561" max="12561" width="16.875" style="9" customWidth="1"/>
    <col min="12562" max="12562" width="15.625" style="9" customWidth="1"/>
    <col min="12563" max="12801" width="9" style="9"/>
    <col min="12802" max="12802" width="7.125" style="9" customWidth="1"/>
    <col min="12803" max="12803" width="18.125" style="9" customWidth="1"/>
    <col min="12804" max="12804" width="14.375" style="9" bestFit="1" customWidth="1"/>
    <col min="12805" max="12805" width="13.125" style="9" bestFit="1" customWidth="1"/>
    <col min="12806" max="12806" width="67.625" style="9" customWidth="1"/>
    <col min="12807" max="12807" width="6.125" style="9" customWidth="1"/>
    <col min="12808" max="12809" width="9.875" style="9" bestFit="1" customWidth="1"/>
    <col min="12810" max="12810" width="5.875" style="9" customWidth="1"/>
    <col min="12811" max="12811" width="54.5" style="9" customWidth="1"/>
    <col min="12812" max="12812" width="44.125" style="9" customWidth="1"/>
    <col min="12813" max="12813" width="11" style="9" customWidth="1"/>
    <col min="12814" max="12814" width="13.875" style="9" customWidth="1"/>
    <col min="12815" max="12815" width="6.375" style="9" customWidth="1"/>
    <col min="12816" max="12816" width="15.625" style="9" customWidth="1"/>
    <col min="12817" max="12817" width="16.875" style="9" customWidth="1"/>
    <col min="12818" max="12818" width="15.625" style="9" customWidth="1"/>
    <col min="12819" max="13057" width="9" style="9"/>
    <col min="13058" max="13058" width="7.125" style="9" customWidth="1"/>
    <col min="13059" max="13059" width="18.125" style="9" customWidth="1"/>
    <col min="13060" max="13060" width="14.375" style="9" bestFit="1" customWidth="1"/>
    <col min="13061" max="13061" width="13.125" style="9" bestFit="1" customWidth="1"/>
    <col min="13062" max="13062" width="67.625" style="9" customWidth="1"/>
    <col min="13063" max="13063" width="6.125" style="9" customWidth="1"/>
    <col min="13064" max="13065" width="9.875" style="9" bestFit="1" customWidth="1"/>
    <col min="13066" max="13066" width="5.875" style="9" customWidth="1"/>
    <col min="13067" max="13067" width="54.5" style="9" customWidth="1"/>
    <col min="13068" max="13068" width="44.125" style="9" customWidth="1"/>
    <col min="13069" max="13069" width="11" style="9" customWidth="1"/>
    <col min="13070" max="13070" width="13.875" style="9" customWidth="1"/>
    <col min="13071" max="13071" width="6.375" style="9" customWidth="1"/>
    <col min="13072" max="13072" width="15.625" style="9" customWidth="1"/>
    <col min="13073" max="13073" width="16.875" style="9" customWidth="1"/>
    <col min="13074" max="13074" width="15.625" style="9" customWidth="1"/>
    <col min="13075" max="13313" width="9" style="9"/>
    <col min="13314" max="13314" width="7.125" style="9" customWidth="1"/>
    <col min="13315" max="13315" width="18.125" style="9" customWidth="1"/>
    <col min="13316" max="13316" width="14.375" style="9" bestFit="1" customWidth="1"/>
    <col min="13317" max="13317" width="13.125" style="9" bestFit="1" customWidth="1"/>
    <col min="13318" max="13318" width="67.625" style="9" customWidth="1"/>
    <col min="13319" max="13319" width="6.125" style="9" customWidth="1"/>
    <col min="13320" max="13321" width="9.875" style="9" bestFit="1" customWidth="1"/>
    <col min="13322" max="13322" width="5.875" style="9" customWidth="1"/>
    <col min="13323" max="13323" width="54.5" style="9" customWidth="1"/>
    <col min="13324" max="13324" width="44.125" style="9" customWidth="1"/>
    <col min="13325" max="13325" width="11" style="9" customWidth="1"/>
    <col min="13326" max="13326" width="13.875" style="9" customWidth="1"/>
    <col min="13327" max="13327" width="6.375" style="9" customWidth="1"/>
    <col min="13328" max="13328" width="15.625" style="9" customWidth="1"/>
    <col min="13329" max="13329" width="16.875" style="9" customWidth="1"/>
    <col min="13330" max="13330" width="15.625" style="9" customWidth="1"/>
    <col min="13331" max="13569" width="9" style="9"/>
    <col min="13570" max="13570" width="7.125" style="9" customWidth="1"/>
    <col min="13571" max="13571" width="18.125" style="9" customWidth="1"/>
    <col min="13572" max="13572" width="14.375" style="9" bestFit="1" customWidth="1"/>
    <col min="13573" max="13573" width="13.125" style="9" bestFit="1" customWidth="1"/>
    <col min="13574" max="13574" width="67.625" style="9" customWidth="1"/>
    <col min="13575" max="13575" width="6.125" style="9" customWidth="1"/>
    <col min="13576" max="13577" width="9.875" style="9" bestFit="1" customWidth="1"/>
    <col min="13578" max="13578" width="5.875" style="9" customWidth="1"/>
    <col min="13579" max="13579" width="54.5" style="9" customWidth="1"/>
    <col min="13580" max="13580" width="44.125" style="9" customWidth="1"/>
    <col min="13581" max="13581" width="11" style="9" customWidth="1"/>
    <col min="13582" max="13582" width="13.875" style="9" customWidth="1"/>
    <col min="13583" max="13583" width="6.375" style="9" customWidth="1"/>
    <col min="13584" max="13584" width="15.625" style="9" customWidth="1"/>
    <col min="13585" max="13585" width="16.875" style="9" customWidth="1"/>
    <col min="13586" max="13586" width="15.625" style="9" customWidth="1"/>
    <col min="13587" max="13825" width="9" style="9"/>
    <col min="13826" max="13826" width="7.125" style="9" customWidth="1"/>
    <col min="13827" max="13827" width="18.125" style="9" customWidth="1"/>
    <col min="13828" max="13828" width="14.375" style="9" bestFit="1" customWidth="1"/>
    <col min="13829" max="13829" width="13.125" style="9" bestFit="1" customWidth="1"/>
    <col min="13830" max="13830" width="67.625" style="9" customWidth="1"/>
    <col min="13831" max="13831" width="6.125" style="9" customWidth="1"/>
    <col min="13832" max="13833" width="9.875" style="9" bestFit="1" customWidth="1"/>
    <col min="13834" max="13834" width="5.875" style="9" customWidth="1"/>
    <col min="13835" max="13835" width="54.5" style="9" customWidth="1"/>
    <col min="13836" max="13836" width="44.125" style="9" customWidth="1"/>
    <col min="13837" max="13837" width="11" style="9" customWidth="1"/>
    <col min="13838" max="13838" width="13.875" style="9" customWidth="1"/>
    <col min="13839" max="13839" width="6.375" style="9" customWidth="1"/>
    <col min="13840" max="13840" width="15.625" style="9" customWidth="1"/>
    <col min="13841" max="13841" width="16.875" style="9" customWidth="1"/>
    <col min="13842" max="13842" width="15.625" style="9" customWidth="1"/>
    <col min="13843" max="14081" width="9" style="9"/>
    <col min="14082" max="14082" width="7.125" style="9" customWidth="1"/>
    <col min="14083" max="14083" width="18.125" style="9" customWidth="1"/>
    <col min="14084" max="14084" width="14.375" style="9" bestFit="1" customWidth="1"/>
    <col min="14085" max="14085" width="13.125" style="9" bestFit="1" customWidth="1"/>
    <col min="14086" max="14086" width="67.625" style="9" customWidth="1"/>
    <col min="14087" max="14087" width="6.125" style="9" customWidth="1"/>
    <col min="14088" max="14089" width="9.875" style="9" bestFit="1" customWidth="1"/>
    <col min="14090" max="14090" width="5.875" style="9" customWidth="1"/>
    <col min="14091" max="14091" width="54.5" style="9" customWidth="1"/>
    <col min="14092" max="14092" width="44.125" style="9" customWidth="1"/>
    <col min="14093" max="14093" width="11" style="9" customWidth="1"/>
    <col min="14094" max="14094" width="13.875" style="9" customWidth="1"/>
    <col min="14095" max="14095" width="6.375" style="9" customWidth="1"/>
    <col min="14096" max="14096" width="15.625" style="9" customWidth="1"/>
    <col min="14097" max="14097" width="16.875" style="9" customWidth="1"/>
    <col min="14098" max="14098" width="15.625" style="9" customWidth="1"/>
    <col min="14099" max="14337" width="9" style="9"/>
    <col min="14338" max="14338" width="7.125" style="9" customWidth="1"/>
    <col min="14339" max="14339" width="18.125" style="9" customWidth="1"/>
    <col min="14340" max="14340" width="14.375" style="9" bestFit="1" customWidth="1"/>
    <col min="14341" max="14341" width="13.125" style="9" bestFit="1" customWidth="1"/>
    <col min="14342" max="14342" width="67.625" style="9" customWidth="1"/>
    <col min="14343" max="14343" width="6.125" style="9" customWidth="1"/>
    <col min="14344" max="14345" width="9.875" style="9" bestFit="1" customWidth="1"/>
    <col min="14346" max="14346" width="5.875" style="9" customWidth="1"/>
    <col min="14347" max="14347" width="54.5" style="9" customWidth="1"/>
    <col min="14348" max="14348" width="44.125" style="9" customWidth="1"/>
    <col min="14349" max="14349" width="11" style="9" customWidth="1"/>
    <col min="14350" max="14350" width="13.875" style="9" customWidth="1"/>
    <col min="14351" max="14351" width="6.375" style="9" customWidth="1"/>
    <col min="14352" max="14352" width="15.625" style="9" customWidth="1"/>
    <col min="14353" max="14353" width="16.875" style="9" customWidth="1"/>
    <col min="14354" max="14354" width="15.625" style="9" customWidth="1"/>
    <col min="14355" max="14593" width="9" style="9"/>
    <col min="14594" max="14594" width="7.125" style="9" customWidth="1"/>
    <col min="14595" max="14595" width="18.125" style="9" customWidth="1"/>
    <col min="14596" max="14596" width="14.375" style="9" bestFit="1" customWidth="1"/>
    <col min="14597" max="14597" width="13.125" style="9" bestFit="1" customWidth="1"/>
    <col min="14598" max="14598" width="67.625" style="9" customWidth="1"/>
    <col min="14599" max="14599" width="6.125" style="9" customWidth="1"/>
    <col min="14600" max="14601" width="9.875" style="9" bestFit="1" customWidth="1"/>
    <col min="14602" max="14602" width="5.875" style="9" customWidth="1"/>
    <col min="14603" max="14603" width="54.5" style="9" customWidth="1"/>
    <col min="14604" max="14604" width="44.125" style="9" customWidth="1"/>
    <col min="14605" max="14605" width="11" style="9" customWidth="1"/>
    <col min="14606" max="14606" width="13.875" style="9" customWidth="1"/>
    <col min="14607" max="14607" width="6.375" style="9" customWidth="1"/>
    <col min="14608" max="14608" width="15.625" style="9" customWidth="1"/>
    <col min="14609" max="14609" width="16.875" style="9" customWidth="1"/>
    <col min="14610" max="14610" width="15.625" style="9" customWidth="1"/>
    <col min="14611" max="14849" width="9" style="9"/>
    <col min="14850" max="14850" width="7.125" style="9" customWidth="1"/>
    <col min="14851" max="14851" width="18.125" style="9" customWidth="1"/>
    <col min="14852" max="14852" width="14.375" style="9" bestFit="1" customWidth="1"/>
    <col min="14853" max="14853" width="13.125" style="9" bestFit="1" customWidth="1"/>
    <col min="14854" max="14854" width="67.625" style="9" customWidth="1"/>
    <col min="14855" max="14855" width="6.125" style="9" customWidth="1"/>
    <col min="14856" max="14857" width="9.875" style="9" bestFit="1" customWidth="1"/>
    <col min="14858" max="14858" width="5.875" style="9" customWidth="1"/>
    <col min="14859" max="14859" width="54.5" style="9" customWidth="1"/>
    <col min="14860" max="14860" width="44.125" style="9" customWidth="1"/>
    <col min="14861" max="14861" width="11" style="9" customWidth="1"/>
    <col min="14862" max="14862" width="13.875" style="9" customWidth="1"/>
    <col min="14863" max="14863" width="6.375" style="9" customWidth="1"/>
    <col min="14864" max="14864" width="15.625" style="9" customWidth="1"/>
    <col min="14865" max="14865" width="16.875" style="9" customWidth="1"/>
    <col min="14866" max="14866" width="15.625" style="9" customWidth="1"/>
    <col min="14867" max="15105" width="9" style="9"/>
    <col min="15106" max="15106" width="7.125" style="9" customWidth="1"/>
    <col min="15107" max="15107" width="18.125" style="9" customWidth="1"/>
    <col min="15108" max="15108" width="14.375" style="9" bestFit="1" customWidth="1"/>
    <col min="15109" max="15109" width="13.125" style="9" bestFit="1" customWidth="1"/>
    <col min="15110" max="15110" width="67.625" style="9" customWidth="1"/>
    <col min="15111" max="15111" width="6.125" style="9" customWidth="1"/>
    <col min="15112" max="15113" width="9.875" style="9" bestFit="1" customWidth="1"/>
    <col min="15114" max="15114" width="5.875" style="9" customWidth="1"/>
    <col min="15115" max="15115" width="54.5" style="9" customWidth="1"/>
    <col min="15116" max="15116" width="44.125" style="9" customWidth="1"/>
    <col min="15117" max="15117" width="11" style="9" customWidth="1"/>
    <col min="15118" max="15118" width="13.875" style="9" customWidth="1"/>
    <col min="15119" max="15119" width="6.375" style="9" customWidth="1"/>
    <col min="15120" max="15120" width="15.625" style="9" customWidth="1"/>
    <col min="15121" max="15121" width="16.875" style="9" customWidth="1"/>
    <col min="15122" max="15122" width="15.625" style="9" customWidth="1"/>
    <col min="15123" max="15361" width="9" style="9"/>
    <col min="15362" max="15362" width="7.125" style="9" customWidth="1"/>
    <col min="15363" max="15363" width="18.125" style="9" customWidth="1"/>
    <col min="15364" max="15364" width="14.375" style="9" bestFit="1" customWidth="1"/>
    <col min="15365" max="15365" width="13.125" style="9" bestFit="1" customWidth="1"/>
    <col min="15366" max="15366" width="67.625" style="9" customWidth="1"/>
    <col min="15367" max="15367" width="6.125" style="9" customWidth="1"/>
    <col min="15368" max="15369" width="9.875" style="9" bestFit="1" customWidth="1"/>
    <col min="15370" max="15370" width="5.875" style="9" customWidth="1"/>
    <col min="15371" max="15371" width="54.5" style="9" customWidth="1"/>
    <col min="15372" max="15372" width="44.125" style="9" customWidth="1"/>
    <col min="15373" max="15373" width="11" style="9" customWidth="1"/>
    <col min="15374" max="15374" width="13.875" style="9" customWidth="1"/>
    <col min="15375" max="15375" width="6.375" style="9" customWidth="1"/>
    <col min="15376" max="15376" width="15.625" style="9" customWidth="1"/>
    <col min="15377" max="15377" width="16.875" style="9" customWidth="1"/>
    <col min="15378" max="15378" width="15.625" style="9" customWidth="1"/>
    <col min="15379" max="15617" width="9" style="9"/>
    <col min="15618" max="15618" width="7.125" style="9" customWidth="1"/>
    <col min="15619" max="15619" width="18.125" style="9" customWidth="1"/>
    <col min="15620" max="15620" width="14.375" style="9" bestFit="1" customWidth="1"/>
    <col min="15621" max="15621" width="13.125" style="9" bestFit="1" customWidth="1"/>
    <col min="15622" max="15622" width="67.625" style="9" customWidth="1"/>
    <col min="15623" max="15623" width="6.125" style="9" customWidth="1"/>
    <col min="15624" max="15625" width="9.875" style="9" bestFit="1" customWidth="1"/>
    <col min="15626" max="15626" width="5.875" style="9" customWidth="1"/>
    <col min="15627" max="15627" width="54.5" style="9" customWidth="1"/>
    <col min="15628" max="15628" width="44.125" style="9" customWidth="1"/>
    <col min="15629" max="15629" width="11" style="9" customWidth="1"/>
    <col min="15630" max="15630" width="13.875" style="9" customWidth="1"/>
    <col min="15631" max="15631" width="6.375" style="9" customWidth="1"/>
    <col min="15632" max="15632" width="15.625" style="9" customWidth="1"/>
    <col min="15633" max="15633" width="16.875" style="9" customWidth="1"/>
    <col min="15634" max="15634" width="15.625" style="9" customWidth="1"/>
    <col min="15635" max="15873" width="9" style="9"/>
    <col min="15874" max="15874" width="7.125" style="9" customWidth="1"/>
    <col min="15875" max="15875" width="18.125" style="9" customWidth="1"/>
    <col min="15876" max="15876" width="14.375" style="9" bestFit="1" customWidth="1"/>
    <col min="15877" max="15877" width="13.125" style="9" bestFit="1" customWidth="1"/>
    <col min="15878" max="15878" width="67.625" style="9" customWidth="1"/>
    <col min="15879" max="15879" width="6.125" style="9" customWidth="1"/>
    <col min="15880" max="15881" width="9.875" style="9" bestFit="1" customWidth="1"/>
    <col min="15882" max="15882" width="5.875" style="9" customWidth="1"/>
    <col min="15883" max="15883" width="54.5" style="9" customWidth="1"/>
    <col min="15884" max="15884" width="44.125" style="9" customWidth="1"/>
    <col min="15885" max="15885" width="11" style="9" customWidth="1"/>
    <col min="15886" max="15886" width="13.875" style="9" customWidth="1"/>
    <col min="15887" max="15887" width="6.375" style="9" customWidth="1"/>
    <col min="15888" max="15888" width="15.625" style="9" customWidth="1"/>
    <col min="15889" max="15889" width="16.875" style="9" customWidth="1"/>
    <col min="15890" max="15890" width="15.625" style="9" customWidth="1"/>
    <col min="15891" max="16129" width="9" style="9"/>
    <col min="16130" max="16130" width="7.125" style="9" customWidth="1"/>
    <col min="16131" max="16131" width="18.125" style="9" customWidth="1"/>
    <col min="16132" max="16132" width="14.375" style="9" bestFit="1" customWidth="1"/>
    <col min="16133" max="16133" width="13.125" style="9" bestFit="1" customWidth="1"/>
    <col min="16134" max="16134" width="67.625" style="9" customWidth="1"/>
    <col min="16135" max="16135" width="6.125" style="9" customWidth="1"/>
    <col min="16136" max="16137" width="9.875" style="9" bestFit="1" customWidth="1"/>
    <col min="16138" max="16138" width="5.875" style="9" customWidth="1"/>
    <col min="16139" max="16139" width="54.5" style="9" customWidth="1"/>
    <col min="16140" max="16140" width="44.125" style="9" customWidth="1"/>
    <col min="16141" max="16141" width="11" style="9" customWidth="1"/>
    <col min="16142" max="16142" width="13.875" style="9" customWidth="1"/>
    <col min="16143" max="16143" width="6.375" style="9" customWidth="1"/>
    <col min="16144" max="16144" width="15.625" style="9" customWidth="1"/>
    <col min="16145" max="16145" width="16.875" style="9" customWidth="1"/>
    <col min="16146" max="16146" width="15.625" style="9" customWidth="1"/>
    <col min="16147" max="16384" width="9" style="9"/>
  </cols>
  <sheetData>
    <row r="2" spans="1:18" ht="20.100000000000001" customHeight="1">
      <c r="C2" s="1" t="s">
        <v>0</v>
      </c>
      <c r="D2" s="1"/>
      <c r="E2" s="1"/>
      <c r="F2" s="2" t="s">
        <v>856</v>
      </c>
      <c r="H2" s="4" t="s">
        <v>2</v>
      </c>
      <c r="I2" s="5"/>
      <c r="J2" s="6"/>
      <c r="K2" s="7">
        <f>SUM(I:I)</f>
        <v>64776</v>
      </c>
    </row>
    <row r="3" spans="1:18" ht="20.100000000000001" customHeight="1">
      <c r="C3" s="1" t="s">
        <v>3</v>
      </c>
      <c r="D3" s="1"/>
      <c r="E3" s="1"/>
      <c r="F3" s="13" t="s">
        <v>857</v>
      </c>
    </row>
    <row r="4" spans="1:18" ht="20.100000000000001" customHeight="1">
      <c r="C4" s="1" t="s">
        <v>5</v>
      </c>
      <c r="D4" s="1"/>
      <c r="E4" s="1"/>
      <c r="F4" s="13">
        <v>203476</v>
      </c>
      <c r="I4" s="78"/>
      <c r="K4" s="402" t="s">
        <v>858</v>
      </c>
      <c r="L4" s="403"/>
    </row>
    <row r="5" spans="1:18" ht="20.100000000000001" customHeight="1">
      <c r="C5" s="1" t="s">
        <v>6</v>
      </c>
      <c r="D5" s="1"/>
      <c r="E5" s="1"/>
      <c r="F5" s="16">
        <v>44966</v>
      </c>
      <c r="K5" s="404"/>
      <c r="L5" s="405"/>
    </row>
    <row r="6" spans="1:18" ht="20.100000000000001" customHeight="1">
      <c r="C6" s="1" t="s">
        <v>7</v>
      </c>
      <c r="D6" s="1"/>
      <c r="E6" s="1"/>
      <c r="F6" s="16">
        <v>44967</v>
      </c>
      <c r="K6" s="83"/>
      <c r="L6" s="84"/>
    </row>
    <row r="7" spans="1:18" ht="20.100000000000001" customHeight="1">
      <c r="C7" s="85"/>
      <c r="D7" s="85"/>
      <c r="E7" s="85"/>
      <c r="F7" s="86"/>
      <c r="H7" s="406"/>
      <c r="I7" s="9" t="s">
        <v>859</v>
      </c>
      <c r="K7" s="83"/>
      <c r="L7" s="84"/>
      <c r="M7" s="89"/>
    </row>
    <row r="8" spans="1:18" ht="20.100000000000001" customHeight="1">
      <c r="C8" s="85"/>
      <c r="D8" s="85"/>
      <c r="E8" s="85"/>
      <c r="F8" s="86"/>
      <c r="I8" s="407"/>
      <c r="K8" s="83"/>
      <c r="L8" s="84"/>
      <c r="M8" s="89"/>
    </row>
    <row r="10" spans="1:18" s="8" customFormat="1" ht="19.7" customHeight="1">
      <c r="A10" s="18" t="s">
        <v>860</v>
      </c>
      <c r="B10" s="18"/>
      <c r="C10" s="17" t="s">
        <v>8</v>
      </c>
      <c r="D10" s="17" t="s">
        <v>9</v>
      </c>
      <c r="E10" s="17" t="s">
        <v>10</v>
      </c>
      <c r="F10" s="18" t="s">
        <v>11</v>
      </c>
      <c r="G10" s="18" t="s">
        <v>12</v>
      </c>
      <c r="H10" s="18" t="s">
        <v>13</v>
      </c>
      <c r="I10" s="22" t="s">
        <v>14</v>
      </c>
      <c r="J10" s="22" t="s">
        <v>15</v>
      </c>
      <c r="K10" s="18" t="s">
        <v>16</v>
      </c>
      <c r="L10" s="18" t="s">
        <v>17</v>
      </c>
      <c r="M10" s="18" t="s">
        <v>18</v>
      </c>
      <c r="N10" s="30" t="s">
        <v>19</v>
      </c>
      <c r="O10" s="17" t="s">
        <v>20</v>
      </c>
      <c r="P10" s="18" t="s">
        <v>21</v>
      </c>
      <c r="Q10" s="30" t="s">
        <v>22</v>
      </c>
      <c r="R10" s="23" t="s">
        <v>23</v>
      </c>
    </row>
    <row r="11" spans="1:18" s="8" customFormat="1" ht="19.7" customHeight="1">
      <c r="A11" s="18"/>
      <c r="B11" s="18"/>
      <c r="C11" s="408" t="s">
        <v>861</v>
      </c>
      <c r="D11" s="409"/>
      <c r="E11" s="409"/>
      <c r="F11" s="410"/>
      <c r="G11" s="18"/>
      <c r="H11" s="118"/>
      <c r="I11" s="94"/>
      <c r="J11" s="411"/>
      <c r="K11" s="26"/>
      <c r="L11" s="26"/>
      <c r="M11" s="17"/>
      <c r="N11" s="30"/>
      <c r="O11" s="17"/>
      <c r="P11" s="29"/>
      <c r="Q11" s="29"/>
      <c r="R11" s="23"/>
    </row>
    <row r="12" spans="1:18" s="8" customFormat="1" ht="19.7" customHeight="1">
      <c r="A12" s="210" t="s">
        <v>642</v>
      </c>
      <c r="B12" s="412"/>
      <c r="C12" s="52">
        <v>1</v>
      </c>
      <c r="D12" s="413" t="s">
        <v>270</v>
      </c>
      <c r="E12" s="413" t="s">
        <v>167</v>
      </c>
      <c r="F12" s="122" t="s">
        <v>862</v>
      </c>
      <c r="G12" s="18">
        <v>1</v>
      </c>
      <c r="H12" s="118">
        <v>12136</v>
      </c>
      <c r="I12" s="109">
        <f t="shared" ref="I12:I26" si="0">G12*H12</f>
        <v>12136</v>
      </c>
      <c r="J12" s="411"/>
      <c r="K12" s="24" t="s">
        <v>863</v>
      </c>
      <c r="L12" s="414" t="s">
        <v>864</v>
      </c>
      <c r="M12" s="17"/>
      <c r="N12" s="30">
        <v>44956</v>
      </c>
      <c r="O12" s="17"/>
      <c r="P12" s="29">
        <v>44967</v>
      </c>
      <c r="Q12" s="29">
        <v>44967</v>
      </c>
      <c r="R12" s="23"/>
    </row>
    <row r="13" spans="1:18" s="8" customFormat="1" ht="19.7" customHeight="1">
      <c r="A13" s="210" t="s">
        <v>276</v>
      </c>
      <c r="B13" s="412"/>
      <c r="C13" s="52">
        <f t="shared" ref="C13:C26" si="1">+C12+1</f>
        <v>2</v>
      </c>
      <c r="D13" s="279" t="s">
        <v>167</v>
      </c>
      <c r="E13" s="279" t="s">
        <v>167</v>
      </c>
      <c r="F13" s="415" t="s">
        <v>865</v>
      </c>
      <c r="G13" s="18">
        <v>2</v>
      </c>
      <c r="H13" s="118">
        <v>229</v>
      </c>
      <c r="I13" s="109">
        <f t="shared" si="0"/>
        <v>458</v>
      </c>
      <c r="J13" s="411"/>
      <c r="K13" s="24" t="s">
        <v>866</v>
      </c>
      <c r="L13" s="416" t="s">
        <v>867</v>
      </c>
      <c r="M13" s="17"/>
      <c r="N13" s="30">
        <v>44956</v>
      </c>
      <c r="O13" s="17"/>
      <c r="P13" s="29">
        <v>44959</v>
      </c>
      <c r="Q13" s="29">
        <v>44959</v>
      </c>
      <c r="R13" s="23"/>
    </row>
    <row r="14" spans="1:18" s="8" customFormat="1" ht="19.7" customHeight="1">
      <c r="A14" s="210" t="s">
        <v>276</v>
      </c>
      <c r="B14" s="412"/>
      <c r="C14" s="52">
        <f t="shared" si="1"/>
        <v>3</v>
      </c>
      <c r="D14" s="279" t="s">
        <v>167</v>
      </c>
      <c r="E14" s="279" t="s">
        <v>167</v>
      </c>
      <c r="F14" s="415" t="s">
        <v>868</v>
      </c>
      <c r="G14" s="18">
        <v>1</v>
      </c>
      <c r="H14" s="118">
        <v>213</v>
      </c>
      <c r="I14" s="109">
        <f t="shared" si="0"/>
        <v>213</v>
      </c>
      <c r="J14" s="411"/>
      <c r="K14" s="24" t="s">
        <v>866</v>
      </c>
      <c r="L14" s="416" t="s">
        <v>867</v>
      </c>
      <c r="M14" s="17"/>
      <c r="N14" s="30">
        <v>44956</v>
      </c>
      <c r="O14" s="17"/>
      <c r="P14" s="29">
        <v>44959</v>
      </c>
      <c r="Q14" s="29">
        <v>44959</v>
      </c>
      <c r="R14" s="23"/>
    </row>
    <row r="15" spans="1:18" s="8" customFormat="1" ht="19.7" customHeight="1">
      <c r="A15" s="210" t="s">
        <v>642</v>
      </c>
      <c r="B15" s="412"/>
      <c r="C15" s="52">
        <f t="shared" si="1"/>
        <v>4</v>
      </c>
      <c r="D15" s="413" t="s">
        <v>270</v>
      </c>
      <c r="E15" s="413" t="s">
        <v>167</v>
      </c>
      <c r="F15" s="122" t="s">
        <v>869</v>
      </c>
      <c r="G15" s="18">
        <v>1</v>
      </c>
      <c r="H15" s="118">
        <v>10469</v>
      </c>
      <c r="I15" s="109">
        <f t="shared" si="0"/>
        <v>10469</v>
      </c>
      <c r="J15" s="411"/>
      <c r="K15" s="24" t="s">
        <v>870</v>
      </c>
      <c r="L15" s="414" t="s">
        <v>864</v>
      </c>
      <c r="M15" s="17"/>
      <c r="N15" s="30">
        <v>44956</v>
      </c>
      <c r="O15" s="17"/>
      <c r="P15" s="29">
        <v>44967</v>
      </c>
      <c r="Q15" s="29">
        <v>44967</v>
      </c>
      <c r="R15" s="23"/>
    </row>
    <row r="16" spans="1:18" s="8" customFormat="1" ht="19.7" customHeight="1">
      <c r="A16" s="210" t="s">
        <v>276</v>
      </c>
      <c r="B16" s="412"/>
      <c r="C16" s="52">
        <f t="shared" si="1"/>
        <v>5</v>
      </c>
      <c r="D16" s="279" t="s">
        <v>167</v>
      </c>
      <c r="E16" s="279" t="s">
        <v>167</v>
      </c>
      <c r="F16" s="417" t="s">
        <v>871</v>
      </c>
      <c r="G16" s="360"/>
      <c r="H16" s="118">
        <v>23</v>
      </c>
      <c r="I16" s="109">
        <f t="shared" si="0"/>
        <v>0</v>
      </c>
      <c r="J16" s="411"/>
      <c r="K16" s="24" t="s">
        <v>872</v>
      </c>
      <c r="L16" s="418"/>
      <c r="M16" s="17"/>
      <c r="N16" s="30"/>
      <c r="O16" s="17"/>
      <c r="P16" s="29"/>
      <c r="Q16" s="29"/>
      <c r="R16" s="23"/>
    </row>
    <row r="17" spans="1:18" s="8" customFormat="1" ht="19.7" customHeight="1">
      <c r="A17" s="210" t="s">
        <v>282</v>
      </c>
      <c r="B17" s="412"/>
      <c r="C17" s="52">
        <f t="shared" si="1"/>
        <v>6</v>
      </c>
      <c r="D17" s="279" t="s">
        <v>167</v>
      </c>
      <c r="E17" s="279" t="s">
        <v>167</v>
      </c>
      <c r="F17" s="415" t="s">
        <v>873</v>
      </c>
      <c r="G17" s="18">
        <v>2</v>
      </c>
      <c r="H17" s="118">
        <v>1180</v>
      </c>
      <c r="I17" s="109">
        <f t="shared" si="0"/>
        <v>2360</v>
      </c>
      <c r="J17" s="411"/>
      <c r="K17" s="24" t="s">
        <v>874</v>
      </c>
      <c r="L17" s="416" t="s">
        <v>867</v>
      </c>
      <c r="M17" s="17"/>
      <c r="N17" s="30">
        <v>44956</v>
      </c>
      <c r="O17" s="17"/>
      <c r="P17" s="29">
        <v>44959</v>
      </c>
      <c r="Q17" s="29">
        <v>44959</v>
      </c>
      <c r="R17" s="23"/>
    </row>
    <row r="18" spans="1:18" s="8" customFormat="1" ht="19.7" customHeight="1">
      <c r="A18" s="210" t="s">
        <v>642</v>
      </c>
      <c r="B18" s="412"/>
      <c r="C18" s="52">
        <f t="shared" si="1"/>
        <v>7</v>
      </c>
      <c r="D18" s="413" t="s">
        <v>270</v>
      </c>
      <c r="E18" s="413" t="s">
        <v>167</v>
      </c>
      <c r="F18" s="122" t="s">
        <v>875</v>
      </c>
      <c r="G18" s="18">
        <v>2</v>
      </c>
      <c r="H18" s="419">
        <v>4260</v>
      </c>
      <c r="I18" s="109">
        <f t="shared" si="0"/>
        <v>8520</v>
      </c>
      <c r="J18" s="411"/>
      <c r="K18" s="24" t="s">
        <v>876</v>
      </c>
      <c r="L18" s="414" t="s">
        <v>864</v>
      </c>
      <c r="M18" s="17"/>
      <c r="N18" s="30">
        <v>44956</v>
      </c>
      <c r="O18" s="17"/>
      <c r="P18" s="29">
        <v>44967</v>
      </c>
      <c r="Q18" s="29">
        <v>44967</v>
      </c>
      <c r="R18" s="23"/>
    </row>
    <row r="19" spans="1:18" s="8" customFormat="1" ht="19.7" customHeight="1">
      <c r="A19" s="210" t="s">
        <v>276</v>
      </c>
      <c r="B19" s="412"/>
      <c r="C19" s="52">
        <f t="shared" si="1"/>
        <v>8</v>
      </c>
      <c r="D19" s="279" t="s">
        <v>167</v>
      </c>
      <c r="E19" s="279" t="s">
        <v>167</v>
      </c>
      <c r="F19" s="415" t="s">
        <v>877</v>
      </c>
      <c r="G19" s="18">
        <v>4</v>
      </c>
      <c r="H19" s="118">
        <v>95</v>
      </c>
      <c r="I19" s="109">
        <f t="shared" si="0"/>
        <v>380</v>
      </c>
      <c r="J19" s="411"/>
      <c r="K19" s="24" t="s">
        <v>878</v>
      </c>
      <c r="L19" s="416" t="s">
        <v>867</v>
      </c>
      <c r="M19" s="17"/>
      <c r="N19" s="30">
        <v>44956</v>
      </c>
      <c r="O19" s="17"/>
      <c r="P19" s="29">
        <v>44959</v>
      </c>
      <c r="Q19" s="29">
        <v>44959</v>
      </c>
      <c r="R19" s="23"/>
    </row>
    <row r="20" spans="1:18" s="8" customFormat="1" ht="19.7" customHeight="1">
      <c r="A20" s="210" t="s">
        <v>276</v>
      </c>
      <c r="B20" s="412"/>
      <c r="C20" s="52">
        <f t="shared" si="1"/>
        <v>9</v>
      </c>
      <c r="D20" s="279" t="s">
        <v>167</v>
      </c>
      <c r="E20" s="279" t="s">
        <v>167</v>
      </c>
      <c r="F20" s="415" t="s">
        <v>879</v>
      </c>
      <c r="G20" s="18">
        <v>10</v>
      </c>
      <c r="H20" s="118">
        <v>79</v>
      </c>
      <c r="I20" s="109">
        <f t="shared" si="0"/>
        <v>790</v>
      </c>
      <c r="J20" s="411"/>
      <c r="K20" s="24" t="s">
        <v>880</v>
      </c>
      <c r="L20" s="416" t="s">
        <v>867</v>
      </c>
      <c r="M20" s="17"/>
      <c r="N20" s="30">
        <v>44956</v>
      </c>
      <c r="O20" s="17"/>
      <c r="P20" s="29">
        <v>44959</v>
      </c>
      <c r="Q20" s="29">
        <v>44959</v>
      </c>
      <c r="R20" s="23"/>
    </row>
    <row r="21" spans="1:18" s="8" customFormat="1" ht="19.7" customHeight="1">
      <c r="A21" s="210" t="s">
        <v>276</v>
      </c>
      <c r="B21" s="412"/>
      <c r="C21" s="52"/>
      <c r="D21" s="279" t="s">
        <v>881</v>
      </c>
      <c r="E21" s="279" t="s">
        <v>167</v>
      </c>
      <c r="F21" s="415" t="s">
        <v>882</v>
      </c>
      <c r="G21" s="420">
        <v>4</v>
      </c>
      <c r="H21" s="118">
        <v>221</v>
      </c>
      <c r="I21" s="109">
        <f t="shared" si="0"/>
        <v>884</v>
      </c>
      <c r="J21" s="411"/>
      <c r="K21" s="24" t="s">
        <v>883</v>
      </c>
      <c r="L21" s="416" t="s">
        <v>867</v>
      </c>
      <c r="M21" s="17"/>
      <c r="N21" s="30">
        <v>44956</v>
      </c>
      <c r="O21" s="17"/>
      <c r="P21" s="29">
        <v>44959</v>
      </c>
      <c r="Q21" s="29">
        <v>44959</v>
      </c>
      <c r="R21" s="23"/>
    </row>
    <row r="22" spans="1:18" s="8" customFormat="1" ht="19.7" customHeight="1">
      <c r="A22" s="210" t="s">
        <v>642</v>
      </c>
      <c r="B22" s="412"/>
      <c r="C22" s="52">
        <f>+C20+1</f>
        <v>10</v>
      </c>
      <c r="D22" s="413" t="s">
        <v>270</v>
      </c>
      <c r="E22" s="413" t="s">
        <v>167</v>
      </c>
      <c r="F22" s="122" t="s">
        <v>884</v>
      </c>
      <c r="G22" s="18">
        <v>1</v>
      </c>
      <c r="H22" s="118">
        <v>9886</v>
      </c>
      <c r="I22" s="109">
        <f t="shared" si="0"/>
        <v>9886</v>
      </c>
      <c r="J22" s="411"/>
      <c r="K22" s="24" t="s">
        <v>885</v>
      </c>
      <c r="L22" s="414" t="s">
        <v>864</v>
      </c>
      <c r="M22" s="17"/>
      <c r="N22" s="30">
        <v>44956</v>
      </c>
      <c r="O22" s="17"/>
      <c r="P22" s="29">
        <v>44967</v>
      </c>
      <c r="Q22" s="29">
        <v>44967</v>
      </c>
      <c r="R22" s="23"/>
    </row>
    <row r="23" spans="1:18" s="8" customFormat="1" ht="19.7" customHeight="1">
      <c r="A23" s="210" t="s">
        <v>276</v>
      </c>
      <c r="B23" s="412"/>
      <c r="C23" s="52">
        <f t="shared" si="1"/>
        <v>11</v>
      </c>
      <c r="D23" s="279" t="s">
        <v>167</v>
      </c>
      <c r="E23" s="279" t="s">
        <v>167</v>
      </c>
      <c r="F23" s="415" t="s">
        <v>886</v>
      </c>
      <c r="G23" s="18">
        <v>2</v>
      </c>
      <c r="H23" s="118">
        <v>213</v>
      </c>
      <c r="I23" s="109">
        <f t="shared" si="0"/>
        <v>426</v>
      </c>
      <c r="J23" s="411"/>
      <c r="K23" s="24" t="s">
        <v>866</v>
      </c>
      <c r="L23" s="416" t="s">
        <v>867</v>
      </c>
      <c r="M23" s="17"/>
      <c r="N23" s="30">
        <v>44956</v>
      </c>
      <c r="O23" s="17"/>
      <c r="P23" s="29">
        <v>44959</v>
      </c>
      <c r="Q23" s="29">
        <v>44959</v>
      </c>
      <c r="R23" s="23"/>
    </row>
    <row r="24" spans="1:18" s="8" customFormat="1" ht="19.7" customHeight="1">
      <c r="A24" s="210" t="s">
        <v>642</v>
      </c>
      <c r="B24" s="412"/>
      <c r="C24" s="52">
        <f t="shared" si="1"/>
        <v>12</v>
      </c>
      <c r="D24" s="413" t="s">
        <v>270</v>
      </c>
      <c r="E24" s="413" t="s">
        <v>167</v>
      </c>
      <c r="F24" s="122" t="s">
        <v>887</v>
      </c>
      <c r="G24" s="18">
        <v>1</v>
      </c>
      <c r="H24" s="118">
        <v>10566</v>
      </c>
      <c r="I24" s="109">
        <f t="shared" si="0"/>
        <v>10566</v>
      </c>
      <c r="J24" s="411"/>
      <c r="K24" s="24" t="s">
        <v>888</v>
      </c>
      <c r="L24" s="414" t="s">
        <v>864</v>
      </c>
      <c r="M24" s="17"/>
      <c r="N24" s="30">
        <v>44956</v>
      </c>
      <c r="O24" s="17"/>
      <c r="P24" s="29">
        <v>44967</v>
      </c>
      <c r="Q24" s="29">
        <v>44967</v>
      </c>
      <c r="R24" s="23"/>
    </row>
    <row r="25" spans="1:18" s="8" customFormat="1" ht="19.7" customHeight="1">
      <c r="A25" s="210" t="s">
        <v>276</v>
      </c>
      <c r="B25" s="412"/>
      <c r="C25" s="52">
        <f t="shared" si="1"/>
        <v>13</v>
      </c>
      <c r="D25" s="279" t="s">
        <v>167</v>
      </c>
      <c r="E25" s="279" t="s">
        <v>167</v>
      </c>
      <c r="F25" s="417" t="s">
        <v>889</v>
      </c>
      <c r="G25" s="360"/>
      <c r="H25" s="118">
        <v>23</v>
      </c>
      <c r="I25" s="109">
        <f t="shared" si="0"/>
        <v>0</v>
      </c>
      <c r="J25" s="411"/>
      <c r="K25" s="24" t="s">
        <v>872</v>
      </c>
      <c r="L25" s="418"/>
      <c r="M25" s="17"/>
      <c r="N25" s="30"/>
      <c r="O25" s="17"/>
      <c r="P25" s="29"/>
      <c r="Q25" s="29"/>
      <c r="R25" s="23"/>
    </row>
    <row r="26" spans="1:18" s="8" customFormat="1" ht="19.7" customHeight="1">
      <c r="A26" s="210" t="s">
        <v>642</v>
      </c>
      <c r="B26" s="412"/>
      <c r="C26" s="52">
        <f t="shared" si="1"/>
        <v>14</v>
      </c>
      <c r="D26" s="413" t="s">
        <v>270</v>
      </c>
      <c r="E26" s="413" t="s">
        <v>167</v>
      </c>
      <c r="F26" s="122" t="s">
        <v>890</v>
      </c>
      <c r="G26" s="18">
        <v>1</v>
      </c>
      <c r="H26" s="118">
        <v>7688</v>
      </c>
      <c r="I26" s="109">
        <f t="shared" si="0"/>
        <v>7688</v>
      </c>
      <c r="J26" s="411"/>
      <c r="K26" s="24" t="s">
        <v>891</v>
      </c>
      <c r="L26" s="414" t="s">
        <v>864</v>
      </c>
      <c r="M26" s="17"/>
      <c r="N26" s="30">
        <v>44956</v>
      </c>
      <c r="O26" s="17"/>
      <c r="P26" s="29">
        <v>44967</v>
      </c>
      <c r="Q26" s="29">
        <v>44967</v>
      </c>
      <c r="R26" s="23"/>
    </row>
    <row r="27" spans="1:18" s="8" customFormat="1" ht="19.7" customHeight="1">
      <c r="A27" s="18"/>
      <c r="B27" s="18"/>
      <c r="C27" s="17"/>
      <c r="D27" s="18"/>
      <c r="E27" s="18"/>
      <c r="F27" s="122"/>
      <c r="G27" s="18"/>
      <c r="H27" s="118"/>
      <c r="I27" s="109"/>
      <c r="J27" s="411"/>
      <c r="K27" s="24"/>
      <c r="L27" s="418"/>
      <c r="M27" s="17"/>
      <c r="N27" s="30"/>
      <c r="O27" s="17"/>
      <c r="P27" s="29"/>
      <c r="Q27" s="29"/>
      <c r="R27" s="23"/>
    </row>
    <row r="28" spans="1:18" s="8" customFormat="1" ht="19.7" customHeight="1">
      <c r="A28" s="18"/>
      <c r="B28" s="18"/>
      <c r="C28" s="17"/>
      <c r="D28" s="18"/>
      <c r="E28" s="18"/>
      <c r="F28" s="122" t="s">
        <v>892</v>
      </c>
      <c r="G28" s="18">
        <v>20</v>
      </c>
      <c r="H28" s="118">
        <v>3500</v>
      </c>
      <c r="I28" s="109"/>
      <c r="J28" s="411"/>
      <c r="K28" s="24"/>
      <c r="L28" s="418"/>
      <c r="M28" s="17"/>
      <c r="N28" s="30"/>
      <c r="O28" s="17"/>
      <c r="P28" s="29"/>
      <c r="Q28" s="29"/>
      <c r="R28" s="23"/>
    </row>
    <row r="29" spans="1:18" s="8" customFormat="1" ht="19.7" customHeight="1">
      <c r="A29" s="18"/>
      <c r="B29" s="18"/>
      <c r="C29" s="17"/>
      <c r="D29" s="17"/>
      <c r="E29" s="17"/>
      <c r="F29" s="122"/>
      <c r="G29" s="18"/>
      <c r="H29" s="118"/>
      <c r="I29" s="118"/>
      <c r="J29" s="411"/>
      <c r="K29" s="24"/>
      <c r="L29" s="421"/>
      <c r="M29" s="17"/>
      <c r="N29" s="30"/>
      <c r="O29" s="17"/>
      <c r="P29" s="29"/>
      <c r="Q29" s="29"/>
      <c r="R29" s="23"/>
    </row>
    <row r="30" spans="1:18" s="8" customFormat="1" ht="19.7" customHeight="1">
      <c r="A30" s="18"/>
      <c r="B30" s="18"/>
      <c r="C30" s="17"/>
      <c r="D30" s="17"/>
      <c r="E30" s="17"/>
      <c r="F30" s="122"/>
      <c r="G30" s="18"/>
      <c r="H30" s="118"/>
      <c r="I30" s="118"/>
      <c r="J30" s="411"/>
      <c r="K30" s="24"/>
      <c r="L30" s="421"/>
      <c r="M30" s="17"/>
      <c r="N30" s="30"/>
      <c r="O30" s="17"/>
      <c r="P30" s="29"/>
      <c r="Q30" s="29"/>
      <c r="R30" s="23"/>
    </row>
    <row r="31" spans="1:18" s="8" customFormat="1" ht="19.7" customHeight="1">
      <c r="A31" s="18"/>
      <c r="B31" s="18"/>
      <c r="C31" s="17"/>
      <c r="D31" s="17"/>
      <c r="E31" s="17"/>
      <c r="F31" s="422">
        <f>SUM(I12:I29)</f>
        <v>64776</v>
      </c>
      <c r="G31" s="18"/>
      <c r="H31" s="118"/>
      <c r="I31" s="18"/>
      <c r="J31" s="411"/>
      <c r="K31" s="26"/>
      <c r="L31" s="26"/>
      <c r="M31" s="17"/>
      <c r="N31" s="30"/>
      <c r="O31" s="17"/>
      <c r="P31" s="29"/>
      <c r="Q31" s="29"/>
      <c r="R31" s="23"/>
    </row>
    <row r="32" spans="1:18" s="8" customFormat="1" ht="19.7" customHeight="1">
      <c r="A32" s="18"/>
      <c r="B32" s="18"/>
      <c r="C32" s="17"/>
      <c r="D32" s="17"/>
      <c r="E32" s="17"/>
      <c r="F32" s="423"/>
      <c r="G32" s="18"/>
      <c r="H32" s="118"/>
      <c r="J32" s="411"/>
      <c r="K32" s="26"/>
      <c r="L32" s="26"/>
      <c r="M32" s="17"/>
      <c r="N32" s="30"/>
      <c r="O32" s="17"/>
      <c r="P32" s="29"/>
      <c r="Q32" s="29"/>
      <c r="R32" s="23"/>
    </row>
    <row r="33" spans="1:18" s="8" customFormat="1" ht="19.7" customHeight="1">
      <c r="A33" s="18"/>
      <c r="B33" s="18"/>
      <c r="C33" s="17"/>
      <c r="D33" s="17"/>
      <c r="E33" s="17"/>
      <c r="F33" s="122"/>
      <c r="G33" s="18"/>
      <c r="H33" s="118"/>
      <c r="I33" s="94"/>
      <c r="J33" s="411"/>
      <c r="K33" s="26"/>
      <c r="L33" s="26"/>
      <c r="M33" s="17"/>
      <c r="N33" s="30"/>
      <c r="O33" s="17"/>
      <c r="P33" s="29"/>
      <c r="Q33" s="29"/>
      <c r="R33" s="23"/>
    </row>
    <row r="34" spans="1:18" s="8" customFormat="1" ht="19.7" customHeight="1">
      <c r="A34" s="18"/>
      <c r="B34" s="18"/>
      <c r="C34" s="17"/>
      <c r="D34" s="17"/>
      <c r="E34" s="17"/>
      <c r="F34" s="122"/>
      <c r="G34" s="18"/>
      <c r="H34" s="118"/>
      <c r="I34" s="94"/>
      <c r="J34" s="411"/>
      <c r="K34" s="26"/>
      <c r="L34" s="26"/>
      <c r="M34" s="17"/>
      <c r="N34" s="30"/>
      <c r="O34" s="17"/>
      <c r="P34" s="29"/>
      <c r="Q34" s="29"/>
      <c r="R34" s="23"/>
    </row>
    <row r="35" spans="1:18" s="8" customFormat="1" ht="19.7" customHeight="1">
      <c r="A35" s="18"/>
      <c r="B35" s="18"/>
      <c r="C35" s="179"/>
      <c r="D35" s="179"/>
      <c r="E35" s="179"/>
      <c r="F35" s="179"/>
      <c r="G35" s="18"/>
      <c r="H35" s="118"/>
      <c r="I35" s="94"/>
      <c r="J35" s="411"/>
      <c r="K35" s="26"/>
      <c r="L35" s="26"/>
      <c r="M35" s="17"/>
      <c r="N35" s="30"/>
      <c r="O35" s="17"/>
      <c r="P35" s="29"/>
      <c r="Q35" s="29"/>
      <c r="R35" s="23"/>
    </row>
    <row r="36" spans="1:18" s="8" customFormat="1" ht="19.7" customHeight="1">
      <c r="A36" s="18"/>
      <c r="B36" s="18"/>
      <c r="C36" s="17"/>
      <c r="D36" s="105"/>
      <c r="E36" s="105"/>
      <c r="F36" s="122"/>
      <c r="G36" s="18"/>
      <c r="H36" s="26"/>
      <c r="I36" s="26"/>
      <c r="J36" s="424"/>
      <c r="K36" s="26"/>
      <c r="L36" s="26"/>
      <c r="M36" s="17"/>
      <c r="N36" s="30"/>
      <c r="O36" s="17"/>
      <c r="P36" s="29"/>
      <c r="Q36" s="29"/>
      <c r="R36" s="23"/>
    </row>
    <row r="37" spans="1:18" s="8" customFormat="1" ht="19.7" customHeight="1">
      <c r="A37" s="18"/>
      <c r="B37" s="18"/>
      <c r="C37" s="17"/>
      <c r="D37" s="17"/>
      <c r="E37" s="17"/>
      <c r="F37" s="50"/>
      <c r="G37" s="18"/>
      <c r="H37" s="425"/>
      <c r="I37" s="94"/>
      <c r="J37" s="22"/>
      <c r="K37" s="26"/>
      <c r="L37" s="26"/>
      <c r="M37" s="17"/>
      <c r="N37" s="30"/>
      <c r="O37" s="17"/>
      <c r="P37" s="29"/>
      <c r="Q37" s="29"/>
      <c r="R37" s="23"/>
    </row>
    <row r="38" spans="1:18" s="8" customFormat="1" ht="19.7" customHeight="1">
      <c r="A38" s="18"/>
      <c r="B38" s="18"/>
      <c r="C38" s="17"/>
      <c r="D38" s="17"/>
      <c r="E38" s="17"/>
      <c r="F38" s="50"/>
      <c r="G38" s="18"/>
      <c r="H38" s="425"/>
      <c r="I38" s="94"/>
      <c r="J38" s="22"/>
      <c r="K38" s="26"/>
      <c r="L38" s="26"/>
      <c r="M38" s="17"/>
      <c r="N38" s="30"/>
      <c r="O38" s="17"/>
      <c r="P38" s="29"/>
      <c r="Q38" s="29"/>
      <c r="R38" s="23"/>
    </row>
    <row r="39" spans="1:18" s="8" customFormat="1" ht="19.7" customHeight="1">
      <c r="A39" s="18"/>
      <c r="B39" s="18"/>
      <c r="C39" s="17"/>
      <c r="D39" s="17"/>
      <c r="E39" s="17"/>
      <c r="F39" s="423"/>
      <c r="G39" s="123"/>
      <c r="H39" s="125"/>
      <c r="I39" s="118"/>
      <c r="J39" s="124"/>
      <c r="K39" s="26"/>
      <c r="L39" s="26"/>
      <c r="M39" s="17"/>
      <c r="N39" s="30"/>
      <c r="O39" s="17"/>
      <c r="P39" s="29"/>
      <c r="Q39" s="29"/>
      <c r="R39" s="23"/>
    </row>
    <row r="40" spans="1:18" s="8" customFormat="1" ht="19.7" customHeight="1">
      <c r="A40" s="18"/>
      <c r="B40" s="18"/>
      <c r="C40" s="17"/>
      <c r="D40" s="17"/>
      <c r="E40" s="17"/>
      <c r="F40" s="50"/>
      <c r="G40" s="126"/>
      <c r="H40" s="127"/>
      <c r="I40" s="118"/>
      <c r="J40" s="128"/>
      <c r="K40" s="129"/>
      <c r="L40" s="26"/>
      <c r="M40" s="17"/>
      <c r="N40" s="30"/>
      <c r="O40" s="17"/>
      <c r="P40" s="29"/>
      <c r="Q40" s="29"/>
      <c r="R40" s="23"/>
    </row>
    <row r="41" spans="1:18" s="8" customFormat="1" ht="19.7" customHeight="1">
      <c r="A41" s="18"/>
      <c r="B41" s="18"/>
      <c r="C41" s="17"/>
      <c r="D41" s="17"/>
      <c r="E41" s="17"/>
      <c r="F41" s="26"/>
      <c r="G41" s="18"/>
      <c r="H41" s="181"/>
      <c r="I41" s="109"/>
      <c r="J41" s="182"/>
      <c r="K41" s="171"/>
      <c r="L41" s="94"/>
      <c r="M41" s="17"/>
      <c r="N41" s="30"/>
      <c r="O41" s="17"/>
      <c r="P41" s="29"/>
      <c r="Q41" s="29"/>
      <c r="R41" s="23"/>
    </row>
    <row r="42" spans="1:18" s="8" customFormat="1" ht="19.7" customHeight="1">
      <c r="A42" s="18"/>
      <c r="B42" s="18"/>
      <c r="C42" s="17"/>
      <c r="D42" s="17"/>
      <c r="E42" s="17"/>
      <c r="F42" s="122"/>
      <c r="G42" s="123"/>
      <c r="H42" s="118"/>
      <c r="I42" s="109"/>
      <c r="J42" s="124"/>
      <c r="K42" s="122"/>
      <c r="L42" s="94"/>
      <c r="M42" s="17"/>
      <c r="N42" s="30"/>
      <c r="O42" s="17"/>
      <c r="P42" s="29"/>
      <c r="Q42" s="29"/>
      <c r="R42" s="23"/>
    </row>
    <row r="43" spans="1:18" s="8" customFormat="1" ht="19.7" customHeight="1">
      <c r="A43" s="18"/>
      <c r="B43" s="18"/>
      <c r="C43" s="17"/>
      <c r="D43" s="17"/>
      <c r="E43" s="17"/>
      <c r="F43" s="50"/>
      <c r="G43" s="123"/>
      <c r="H43" s="125"/>
      <c r="I43" s="109"/>
      <c r="J43" s="124"/>
      <c r="K43" s="26"/>
      <c r="L43" s="26"/>
      <c r="M43" s="17"/>
      <c r="N43" s="30"/>
      <c r="O43" s="17"/>
      <c r="P43" s="29"/>
      <c r="Q43" s="29"/>
      <c r="R43" s="23"/>
    </row>
    <row r="44" spans="1:18" s="8" customFormat="1" ht="19.7" customHeight="1">
      <c r="A44" s="18"/>
      <c r="B44" s="18"/>
      <c r="C44" s="17"/>
      <c r="D44" s="17"/>
      <c r="E44" s="17"/>
      <c r="F44" s="50"/>
      <c r="G44" s="123"/>
      <c r="H44" s="125"/>
      <c r="I44" s="109"/>
      <c r="J44" s="124"/>
      <c r="K44" s="26"/>
      <c r="L44" s="26"/>
      <c r="M44" s="17"/>
      <c r="N44" s="30"/>
      <c r="O44" s="17"/>
      <c r="P44" s="29"/>
      <c r="Q44" s="29"/>
      <c r="R44" s="23"/>
    </row>
    <row r="45" spans="1:18" s="8" customFormat="1" ht="19.7" customHeight="1">
      <c r="A45" s="18"/>
      <c r="B45" s="18"/>
      <c r="C45" s="17"/>
      <c r="D45" s="17"/>
      <c r="E45" s="17"/>
      <c r="F45" s="50"/>
      <c r="G45" s="126"/>
      <c r="H45" s="127"/>
      <c r="I45" s="118"/>
      <c r="J45" s="128"/>
      <c r="K45" s="129"/>
      <c r="L45" s="26"/>
      <c r="M45" s="17"/>
      <c r="N45" s="30"/>
      <c r="O45" s="17"/>
      <c r="P45" s="29"/>
      <c r="Q45" s="29"/>
      <c r="R45" s="23"/>
    </row>
    <row r="46" spans="1:18" s="8" customFormat="1" ht="19.7" customHeight="1">
      <c r="A46" s="18"/>
      <c r="B46" s="18"/>
      <c r="C46" s="17"/>
      <c r="D46" s="17"/>
      <c r="E46" s="17"/>
      <c r="F46" s="24"/>
      <c r="G46" s="18"/>
      <c r="H46" s="118"/>
      <c r="I46" s="169"/>
      <c r="J46" s="411"/>
      <c r="K46" s="26"/>
      <c r="L46" s="26"/>
      <c r="M46" s="17"/>
      <c r="N46" s="30"/>
      <c r="O46" s="30"/>
      <c r="P46" s="30"/>
      <c r="Q46" s="29"/>
      <c r="R46" s="23"/>
    </row>
    <row r="47" spans="1:18" s="8" customFormat="1" ht="19.7" customHeight="1">
      <c r="A47" s="18"/>
      <c r="B47" s="18"/>
      <c r="C47" s="17"/>
      <c r="D47" s="17"/>
      <c r="E47" s="17"/>
      <c r="F47" s="426"/>
      <c r="G47" s="18"/>
      <c r="H47" s="118"/>
      <c r="I47" s="118"/>
      <c r="J47" s="411"/>
      <c r="K47" s="26"/>
      <c r="L47" s="26"/>
      <c r="M47" s="17"/>
      <c r="N47" s="30"/>
      <c r="O47" s="17"/>
      <c r="P47" s="29"/>
      <c r="Q47" s="29"/>
      <c r="R47" s="23"/>
    </row>
    <row r="48" spans="1:18" s="8" customFormat="1" ht="19.7" customHeight="1">
      <c r="A48" s="18"/>
      <c r="B48" s="18"/>
      <c r="C48" s="17"/>
      <c r="D48" s="17"/>
      <c r="E48" s="17"/>
      <c r="F48" s="24"/>
      <c r="G48" s="18"/>
      <c r="H48" s="118"/>
      <c r="I48" s="169"/>
      <c r="J48" s="411"/>
      <c r="K48" s="26"/>
      <c r="L48" s="26"/>
      <c r="M48" s="17"/>
      <c r="N48" s="30"/>
      <c r="O48" s="17"/>
      <c r="P48" s="29"/>
      <c r="Q48" s="29"/>
      <c r="R48" s="23"/>
    </row>
    <row r="49" spans="1:18" s="8" customFormat="1" ht="19.7" customHeight="1">
      <c r="A49" s="18"/>
      <c r="B49" s="18"/>
      <c r="C49" s="17"/>
      <c r="D49" s="17"/>
      <c r="E49" s="17"/>
      <c r="F49" s="24"/>
      <c r="G49" s="18"/>
      <c r="H49" s="118"/>
      <c r="I49" s="169"/>
      <c r="J49" s="411"/>
      <c r="K49" s="26"/>
      <c r="L49" s="26"/>
      <c r="M49" s="17"/>
      <c r="N49" s="30"/>
      <c r="O49" s="17"/>
      <c r="P49" s="29"/>
      <c r="Q49" s="29"/>
      <c r="R49" s="23"/>
    </row>
    <row r="50" spans="1:18" s="8" customFormat="1" ht="19.7" customHeight="1">
      <c r="A50" s="18"/>
      <c r="B50" s="18"/>
      <c r="C50" s="17"/>
      <c r="D50" s="17"/>
      <c r="E50" s="17"/>
      <c r="F50" s="50"/>
      <c r="G50" s="18"/>
      <c r="H50" s="51"/>
      <c r="I50" s="169"/>
      <c r="J50" s="22"/>
      <c r="K50" s="26"/>
      <c r="L50" s="26"/>
      <c r="M50" s="17"/>
      <c r="N50" s="30"/>
      <c r="O50" s="17"/>
      <c r="P50" s="29"/>
      <c r="Q50" s="29"/>
      <c r="R50" s="23"/>
    </row>
    <row r="51" spans="1:18" s="8" customFormat="1" ht="19.7" customHeight="1">
      <c r="A51" s="18"/>
      <c r="B51" s="18"/>
      <c r="C51" s="17"/>
      <c r="D51" s="17"/>
      <c r="E51" s="17"/>
      <c r="F51" s="50"/>
      <c r="G51" s="18"/>
      <c r="H51" s="51"/>
      <c r="I51" s="169"/>
      <c r="J51" s="22"/>
      <c r="K51" s="26"/>
      <c r="L51" s="26"/>
      <c r="M51" s="17"/>
      <c r="N51" s="30"/>
      <c r="O51" s="17"/>
      <c r="P51" s="29"/>
      <c r="Q51" s="29"/>
      <c r="R51" s="23"/>
    </row>
    <row r="52" spans="1:18" ht="19.7" customHeight="1">
      <c r="A52" s="26"/>
      <c r="B52" s="26"/>
      <c r="C52" s="17"/>
      <c r="D52" s="18"/>
      <c r="E52" s="18"/>
      <c r="F52" s="50"/>
      <c r="G52" s="18"/>
      <c r="H52" s="51"/>
      <c r="I52" s="169"/>
      <c r="J52" s="22"/>
      <c r="K52" s="26"/>
      <c r="L52" s="24"/>
      <c r="M52" s="17"/>
      <c r="N52" s="30"/>
      <c r="O52" s="17"/>
      <c r="P52" s="29"/>
      <c r="Q52" s="29"/>
      <c r="R52" s="23"/>
    </row>
    <row r="53" spans="1:18" ht="19.7" customHeight="1">
      <c r="A53" s="26"/>
      <c r="B53" s="26"/>
      <c r="C53" s="17"/>
      <c r="D53" s="17"/>
      <c r="E53" s="17"/>
      <c r="F53" s="122"/>
      <c r="G53" s="18"/>
      <c r="H53" s="51"/>
      <c r="I53" s="118"/>
      <c r="J53" s="22"/>
      <c r="K53" s="26"/>
      <c r="L53" s="26"/>
      <c r="M53" s="17"/>
      <c r="N53" s="30"/>
      <c r="O53" s="17"/>
      <c r="P53" s="29"/>
      <c r="Q53" s="29"/>
      <c r="R53" s="23"/>
    </row>
    <row r="54" spans="1:18" ht="19.7" customHeight="1">
      <c r="A54" s="26"/>
      <c r="B54" s="26"/>
      <c r="C54" s="17"/>
      <c r="D54" s="17"/>
      <c r="E54" s="17"/>
      <c r="F54" s="50"/>
      <c r="G54" s="18"/>
      <c r="H54" s="51"/>
      <c r="I54" s="169"/>
      <c r="J54" s="22"/>
      <c r="K54" s="26"/>
      <c r="L54" s="24"/>
      <c r="M54" s="17"/>
      <c r="N54" s="30"/>
      <c r="O54" s="17"/>
      <c r="P54" s="29"/>
      <c r="Q54" s="110"/>
      <c r="R54" s="23"/>
    </row>
    <row r="55" spans="1:18" ht="19.7" customHeight="1">
      <c r="A55" s="26"/>
      <c r="B55" s="26"/>
      <c r="C55" s="17"/>
      <c r="D55" s="17"/>
      <c r="E55" s="17"/>
      <c r="F55" s="50"/>
      <c r="G55" s="18"/>
      <c r="H55" s="51"/>
      <c r="I55" s="169"/>
      <c r="J55" s="22"/>
      <c r="K55" s="26"/>
      <c r="L55" s="24"/>
      <c r="M55" s="17"/>
      <c r="N55" s="30"/>
      <c r="O55" s="17"/>
      <c r="P55" s="29"/>
      <c r="Q55" s="29"/>
      <c r="R55" s="23"/>
    </row>
    <row r="56" spans="1:18" ht="19.7" customHeight="1">
      <c r="A56" s="26"/>
      <c r="B56" s="26"/>
      <c r="C56" s="17"/>
      <c r="D56" s="17"/>
      <c r="E56" s="17"/>
      <c r="F56" s="50"/>
      <c r="G56" s="18"/>
      <c r="H56" s="51"/>
      <c r="I56" s="169"/>
      <c r="J56" s="22"/>
      <c r="K56" s="26"/>
      <c r="L56" s="24"/>
      <c r="M56" s="17"/>
      <c r="N56" s="30"/>
      <c r="O56" s="17"/>
      <c r="P56" s="29"/>
      <c r="Q56" s="29"/>
      <c r="R56" s="23"/>
    </row>
    <row r="57" spans="1:18" ht="19.7" customHeight="1">
      <c r="A57" s="26"/>
      <c r="B57" s="26"/>
      <c r="C57" s="17"/>
      <c r="D57" s="17"/>
      <c r="E57" s="17"/>
      <c r="F57" s="50"/>
      <c r="G57" s="18"/>
      <c r="H57" s="51"/>
      <c r="I57" s="169">
        <f t="shared" ref="I57:I62" si="2">G57*H57</f>
        <v>0</v>
      </c>
      <c r="J57" s="22"/>
      <c r="K57" s="26"/>
      <c r="L57" s="24"/>
      <c r="M57" s="17"/>
      <c r="N57" s="30"/>
      <c r="O57" s="17"/>
      <c r="P57" s="29"/>
      <c r="Q57" s="29"/>
      <c r="R57" s="23"/>
    </row>
    <row r="58" spans="1:18" ht="19.7" customHeight="1">
      <c r="A58" s="26"/>
      <c r="B58" s="26"/>
      <c r="C58" s="17"/>
      <c r="D58" s="17"/>
      <c r="E58" s="17"/>
      <c r="F58" s="50"/>
      <c r="G58" s="18"/>
      <c r="H58" s="51"/>
      <c r="I58" s="169">
        <f t="shared" si="2"/>
        <v>0</v>
      </c>
      <c r="J58" s="22"/>
      <c r="K58" s="26"/>
      <c r="L58" s="24"/>
      <c r="M58" s="17"/>
      <c r="N58" s="30"/>
      <c r="O58" s="17"/>
      <c r="P58" s="29"/>
      <c r="Q58" s="29"/>
      <c r="R58" s="23"/>
    </row>
    <row r="59" spans="1:18" ht="19.7" customHeight="1">
      <c r="A59" s="26"/>
      <c r="B59" s="26"/>
      <c r="C59" s="17"/>
      <c r="D59" s="17"/>
      <c r="E59" s="17"/>
      <c r="F59" s="50"/>
      <c r="G59" s="18"/>
      <c r="H59" s="51"/>
      <c r="I59" s="169">
        <f t="shared" si="2"/>
        <v>0</v>
      </c>
      <c r="J59" s="22"/>
      <c r="K59" s="26"/>
      <c r="L59" s="24"/>
      <c r="M59" s="17"/>
      <c r="N59" s="30"/>
      <c r="O59" s="17"/>
      <c r="P59" s="29"/>
      <c r="Q59" s="29"/>
      <c r="R59" s="23"/>
    </row>
    <row r="60" spans="1:18" ht="19.7" customHeight="1">
      <c r="A60" s="26"/>
      <c r="B60" s="26"/>
      <c r="C60" s="17"/>
      <c r="D60" s="17"/>
      <c r="E60" s="17"/>
      <c r="F60" s="50"/>
      <c r="G60" s="18"/>
      <c r="H60" s="51"/>
      <c r="I60" s="169">
        <f t="shared" si="2"/>
        <v>0</v>
      </c>
      <c r="J60" s="22"/>
      <c r="K60" s="26"/>
      <c r="L60" s="24"/>
      <c r="M60" s="17"/>
      <c r="N60" s="30"/>
      <c r="O60" s="17"/>
      <c r="P60" s="29"/>
      <c r="Q60" s="29"/>
      <c r="R60" s="23"/>
    </row>
    <row r="61" spans="1:18" ht="19.7" customHeight="1">
      <c r="A61" s="26"/>
      <c r="B61" s="26"/>
      <c r="C61" s="17"/>
      <c r="D61" s="17"/>
      <c r="E61" s="17"/>
      <c r="F61" s="50"/>
      <c r="G61" s="18"/>
      <c r="H61" s="51"/>
      <c r="I61" s="169">
        <f t="shared" si="2"/>
        <v>0</v>
      </c>
      <c r="J61" s="22"/>
      <c r="K61" s="26"/>
      <c r="L61" s="24"/>
      <c r="M61" s="17"/>
      <c r="N61" s="30"/>
      <c r="O61" s="17"/>
      <c r="P61" s="29"/>
      <c r="Q61" s="29"/>
      <c r="R61" s="23"/>
    </row>
    <row r="62" spans="1:18" ht="19.7" customHeight="1">
      <c r="A62" s="26"/>
      <c r="B62" s="26"/>
      <c r="C62" s="17"/>
      <c r="D62" s="17"/>
      <c r="E62" s="17"/>
      <c r="F62" s="50"/>
      <c r="G62" s="18"/>
      <c r="H62" s="51"/>
      <c r="I62" s="169">
        <f t="shared" si="2"/>
        <v>0</v>
      </c>
      <c r="J62" s="22"/>
      <c r="K62" s="26"/>
      <c r="L62" s="24"/>
      <c r="M62" s="17"/>
      <c r="N62" s="30"/>
      <c r="O62" s="17"/>
      <c r="P62" s="29"/>
      <c r="Q62" s="29"/>
      <c r="R62" s="23"/>
    </row>
    <row r="63" spans="1:18">
      <c r="I63" s="131"/>
    </row>
  </sheetData>
  <autoFilter ref="C10:P38" xr:uid="{4BD9B321-8CCA-4F42-A408-17BBD0746EC2}"/>
  <mergeCells count="8">
    <mergeCell ref="C6:E6"/>
    <mergeCell ref="C11:F11"/>
    <mergeCell ref="C2:E2"/>
    <mergeCell ref="H2:J2"/>
    <mergeCell ref="C3:E3"/>
    <mergeCell ref="C4:E4"/>
    <mergeCell ref="K4:L5"/>
    <mergeCell ref="C5:E5"/>
  </mergeCells>
  <phoneticPr fontId="3"/>
  <dataValidations count="1">
    <dataValidation imeMode="hiragana" allowBlank="1" showInputMessage="1" showErrorMessage="1" sqref="K12:K30 JG12:JG30 TC12:TC30 ACY12:ACY30 AMU12:AMU30 AWQ12:AWQ30 BGM12:BGM30 BQI12:BQI30 CAE12:CAE30 CKA12:CKA30 CTW12:CTW30 DDS12:DDS30 DNO12:DNO30 DXK12:DXK30 EHG12:EHG30 ERC12:ERC30 FAY12:FAY30 FKU12:FKU30 FUQ12:FUQ30 GEM12:GEM30 GOI12:GOI30 GYE12:GYE30 HIA12:HIA30 HRW12:HRW30 IBS12:IBS30 ILO12:ILO30 IVK12:IVK30 JFG12:JFG30 JPC12:JPC30 JYY12:JYY30 KIU12:KIU30 KSQ12:KSQ30 LCM12:LCM30 LMI12:LMI30 LWE12:LWE30 MGA12:MGA30 MPW12:MPW30 MZS12:MZS30 NJO12:NJO30 NTK12:NTK30 ODG12:ODG30 ONC12:ONC30 OWY12:OWY30 PGU12:PGU30 PQQ12:PQQ30 QAM12:QAM30 QKI12:QKI30 QUE12:QUE30 REA12:REA30 RNW12:RNW30 RXS12:RXS30 SHO12:SHO30 SRK12:SRK30 TBG12:TBG30 TLC12:TLC30 TUY12:TUY30 UEU12:UEU30 UOQ12:UOQ30 UYM12:UYM30 VII12:VII30 VSE12:VSE30 WCA12:WCA30 WLW12:WLW30 WVS12:WVS30 K65548:K65566 JG65548:JG65566 TC65548:TC65566 ACY65548:ACY65566 AMU65548:AMU65566 AWQ65548:AWQ65566 BGM65548:BGM65566 BQI65548:BQI65566 CAE65548:CAE65566 CKA65548:CKA65566 CTW65548:CTW65566 DDS65548:DDS65566 DNO65548:DNO65566 DXK65548:DXK65566 EHG65548:EHG65566 ERC65548:ERC65566 FAY65548:FAY65566 FKU65548:FKU65566 FUQ65548:FUQ65566 GEM65548:GEM65566 GOI65548:GOI65566 GYE65548:GYE65566 HIA65548:HIA65566 HRW65548:HRW65566 IBS65548:IBS65566 ILO65548:ILO65566 IVK65548:IVK65566 JFG65548:JFG65566 JPC65548:JPC65566 JYY65548:JYY65566 KIU65548:KIU65566 KSQ65548:KSQ65566 LCM65548:LCM65566 LMI65548:LMI65566 LWE65548:LWE65566 MGA65548:MGA65566 MPW65548:MPW65566 MZS65548:MZS65566 NJO65548:NJO65566 NTK65548:NTK65566 ODG65548:ODG65566 ONC65548:ONC65566 OWY65548:OWY65566 PGU65548:PGU65566 PQQ65548:PQQ65566 QAM65548:QAM65566 QKI65548:QKI65566 QUE65548:QUE65566 REA65548:REA65566 RNW65548:RNW65566 RXS65548:RXS65566 SHO65548:SHO65566 SRK65548:SRK65566 TBG65548:TBG65566 TLC65548:TLC65566 TUY65548:TUY65566 UEU65548:UEU65566 UOQ65548:UOQ65566 UYM65548:UYM65566 VII65548:VII65566 VSE65548:VSE65566 WCA65548:WCA65566 WLW65548:WLW65566 WVS65548:WVS65566 K131084:K131102 JG131084:JG131102 TC131084:TC131102 ACY131084:ACY131102 AMU131084:AMU131102 AWQ131084:AWQ131102 BGM131084:BGM131102 BQI131084:BQI131102 CAE131084:CAE131102 CKA131084:CKA131102 CTW131084:CTW131102 DDS131084:DDS131102 DNO131084:DNO131102 DXK131084:DXK131102 EHG131084:EHG131102 ERC131084:ERC131102 FAY131084:FAY131102 FKU131084:FKU131102 FUQ131084:FUQ131102 GEM131084:GEM131102 GOI131084:GOI131102 GYE131084:GYE131102 HIA131084:HIA131102 HRW131084:HRW131102 IBS131084:IBS131102 ILO131084:ILO131102 IVK131084:IVK131102 JFG131084:JFG131102 JPC131084:JPC131102 JYY131084:JYY131102 KIU131084:KIU131102 KSQ131084:KSQ131102 LCM131084:LCM131102 LMI131084:LMI131102 LWE131084:LWE131102 MGA131084:MGA131102 MPW131084:MPW131102 MZS131084:MZS131102 NJO131084:NJO131102 NTK131084:NTK131102 ODG131084:ODG131102 ONC131084:ONC131102 OWY131084:OWY131102 PGU131084:PGU131102 PQQ131084:PQQ131102 QAM131084:QAM131102 QKI131084:QKI131102 QUE131084:QUE131102 REA131084:REA131102 RNW131084:RNW131102 RXS131084:RXS131102 SHO131084:SHO131102 SRK131084:SRK131102 TBG131084:TBG131102 TLC131084:TLC131102 TUY131084:TUY131102 UEU131084:UEU131102 UOQ131084:UOQ131102 UYM131084:UYM131102 VII131084:VII131102 VSE131084:VSE131102 WCA131084:WCA131102 WLW131084:WLW131102 WVS131084:WVS131102 K196620:K196638 JG196620:JG196638 TC196620:TC196638 ACY196620:ACY196638 AMU196620:AMU196638 AWQ196620:AWQ196638 BGM196620:BGM196638 BQI196620:BQI196638 CAE196620:CAE196638 CKA196620:CKA196638 CTW196620:CTW196638 DDS196620:DDS196638 DNO196620:DNO196638 DXK196620:DXK196638 EHG196620:EHG196638 ERC196620:ERC196638 FAY196620:FAY196638 FKU196620:FKU196638 FUQ196620:FUQ196638 GEM196620:GEM196638 GOI196620:GOI196638 GYE196620:GYE196638 HIA196620:HIA196638 HRW196620:HRW196638 IBS196620:IBS196638 ILO196620:ILO196638 IVK196620:IVK196638 JFG196620:JFG196638 JPC196620:JPC196638 JYY196620:JYY196638 KIU196620:KIU196638 KSQ196620:KSQ196638 LCM196620:LCM196638 LMI196620:LMI196638 LWE196620:LWE196638 MGA196620:MGA196638 MPW196620:MPW196638 MZS196620:MZS196638 NJO196620:NJO196638 NTK196620:NTK196638 ODG196620:ODG196638 ONC196620:ONC196638 OWY196620:OWY196638 PGU196620:PGU196638 PQQ196620:PQQ196638 QAM196620:QAM196638 QKI196620:QKI196638 QUE196620:QUE196638 REA196620:REA196638 RNW196620:RNW196638 RXS196620:RXS196638 SHO196620:SHO196638 SRK196620:SRK196638 TBG196620:TBG196638 TLC196620:TLC196638 TUY196620:TUY196638 UEU196620:UEU196638 UOQ196620:UOQ196638 UYM196620:UYM196638 VII196620:VII196638 VSE196620:VSE196638 WCA196620:WCA196638 WLW196620:WLW196638 WVS196620:WVS196638 K262156:K262174 JG262156:JG262174 TC262156:TC262174 ACY262156:ACY262174 AMU262156:AMU262174 AWQ262156:AWQ262174 BGM262156:BGM262174 BQI262156:BQI262174 CAE262156:CAE262174 CKA262156:CKA262174 CTW262156:CTW262174 DDS262156:DDS262174 DNO262156:DNO262174 DXK262156:DXK262174 EHG262156:EHG262174 ERC262156:ERC262174 FAY262156:FAY262174 FKU262156:FKU262174 FUQ262156:FUQ262174 GEM262156:GEM262174 GOI262156:GOI262174 GYE262156:GYE262174 HIA262156:HIA262174 HRW262156:HRW262174 IBS262156:IBS262174 ILO262156:ILO262174 IVK262156:IVK262174 JFG262156:JFG262174 JPC262156:JPC262174 JYY262156:JYY262174 KIU262156:KIU262174 KSQ262156:KSQ262174 LCM262156:LCM262174 LMI262156:LMI262174 LWE262156:LWE262174 MGA262156:MGA262174 MPW262156:MPW262174 MZS262156:MZS262174 NJO262156:NJO262174 NTK262156:NTK262174 ODG262156:ODG262174 ONC262156:ONC262174 OWY262156:OWY262174 PGU262156:PGU262174 PQQ262156:PQQ262174 QAM262156:QAM262174 QKI262156:QKI262174 QUE262156:QUE262174 REA262156:REA262174 RNW262156:RNW262174 RXS262156:RXS262174 SHO262156:SHO262174 SRK262156:SRK262174 TBG262156:TBG262174 TLC262156:TLC262174 TUY262156:TUY262174 UEU262156:UEU262174 UOQ262156:UOQ262174 UYM262156:UYM262174 VII262156:VII262174 VSE262156:VSE262174 WCA262156:WCA262174 WLW262156:WLW262174 WVS262156:WVS262174 K327692:K327710 JG327692:JG327710 TC327692:TC327710 ACY327692:ACY327710 AMU327692:AMU327710 AWQ327692:AWQ327710 BGM327692:BGM327710 BQI327692:BQI327710 CAE327692:CAE327710 CKA327692:CKA327710 CTW327692:CTW327710 DDS327692:DDS327710 DNO327692:DNO327710 DXK327692:DXK327710 EHG327692:EHG327710 ERC327692:ERC327710 FAY327692:FAY327710 FKU327692:FKU327710 FUQ327692:FUQ327710 GEM327692:GEM327710 GOI327692:GOI327710 GYE327692:GYE327710 HIA327692:HIA327710 HRW327692:HRW327710 IBS327692:IBS327710 ILO327692:ILO327710 IVK327692:IVK327710 JFG327692:JFG327710 JPC327692:JPC327710 JYY327692:JYY327710 KIU327692:KIU327710 KSQ327692:KSQ327710 LCM327692:LCM327710 LMI327692:LMI327710 LWE327692:LWE327710 MGA327692:MGA327710 MPW327692:MPW327710 MZS327692:MZS327710 NJO327692:NJO327710 NTK327692:NTK327710 ODG327692:ODG327710 ONC327692:ONC327710 OWY327692:OWY327710 PGU327692:PGU327710 PQQ327692:PQQ327710 QAM327692:QAM327710 QKI327692:QKI327710 QUE327692:QUE327710 REA327692:REA327710 RNW327692:RNW327710 RXS327692:RXS327710 SHO327692:SHO327710 SRK327692:SRK327710 TBG327692:TBG327710 TLC327692:TLC327710 TUY327692:TUY327710 UEU327692:UEU327710 UOQ327692:UOQ327710 UYM327692:UYM327710 VII327692:VII327710 VSE327692:VSE327710 WCA327692:WCA327710 WLW327692:WLW327710 WVS327692:WVS327710 K393228:K393246 JG393228:JG393246 TC393228:TC393246 ACY393228:ACY393246 AMU393228:AMU393246 AWQ393228:AWQ393246 BGM393228:BGM393246 BQI393228:BQI393246 CAE393228:CAE393246 CKA393228:CKA393246 CTW393228:CTW393246 DDS393228:DDS393246 DNO393228:DNO393246 DXK393228:DXK393246 EHG393228:EHG393246 ERC393228:ERC393246 FAY393228:FAY393246 FKU393228:FKU393246 FUQ393228:FUQ393246 GEM393228:GEM393246 GOI393228:GOI393246 GYE393228:GYE393246 HIA393228:HIA393246 HRW393228:HRW393246 IBS393228:IBS393246 ILO393228:ILO393246 IVK393228:IVK393246 JFG393228:JFG393246 JPC393228:JPC393246 JYY393228:JYY393246 KIU393228:KIU393246 KSQ393228:KSQ393246 LCM393228:LCM393246 LMI393228:LMI393246 LWE393228:LWE393246 MGA393228:MGA393246 MPW393228:MPW393246 MZS393228:MZS393246 NJO393228:NJO393246 NTK393228:NTK393246 ODG393228:ODG393246 ONC393228:ONC393246 OWY393228:OWY393246 PGU393228:PGU393246 PQQ393228:PQQ393246 QAM393228:QAM393246 QKI393228:QKI393246 QUE393228:QUE393246 REA393228:REA393246 RNW393228:RNW393246 RXS393228:RXS393246 SHO393228:SHO393246 SRK393228:SRK393246 TBG393228:TBG393246 TLC393228:TLC393246 TUY393228:TUY393246 UEU393228:UEU393246 UOQ393228:UOQ393246 UYM393228:UYM393246 VII393228:VII393246 VSE393228:VSE393246 WCA393228:WCA393246 WLW393228:WLW393246 WVS393228:WVS393246 K458764:K458782 JG458764:JG458782 TC458764:TC458782 ACY458764:ACY458782 AMU458764:AMU458782 AWQ458764:AWQ458782 BGM458764:BGM458782 BQI458764:BQI458782 CAE458764:CAE458782 CKA458764:CKA458782 CTW458764:CTW458782 DDS458764:DDS458782 DNO458764:DNO458782 DXK458764:DXK458782 EHG458764:EHG458782 ERC458764:ERC458782 FAY458764:FAY458782 FKU458764:FKU458782 FUQ458764:FUQ458782 GEM458764:GEM458782 GOI458764:GOI458782 GYE458764:GYE458782 HIA458764:HIA458782 HRW458764:HRW458782 IBS458764:IBS458782 ILO458764:ILO458782 IVK458764:IVK458782 JFG458764:JFG458782 JPC458764:JPC458782 JYY458764:JYY458782 KIU458764:KIU458782 KSQ458764:KSQ458782 LCM458764:LCM458782 LMI458764:LMI458782 LWE458764:LWE458782 MGA458764:MGA458782 MPW458764:MPW458782 MZS458764:MZS458782 NJO458764:NJO458782 NTK458764:NTK458782 ODG458764:ODG458782 ONC458764:ONC458782 OWY458764:OWY458782 PGU458764:PGU458782 PQQ458764:PQQ458782 QAM458764:QAM458782 QKI458764:QKI458782 QUE458764:QUE458782 REA458764:REA458782 RNW458764:RNW458782 RXS458764:RXS458782 SHO458764:SHO458782 SRK458764:SRK458782 TBG458764:TBG458782 TLC458764:TLC458782 TUY458764:TUY458782 UEU458764:UEU458782 UOQ458764:UOQ458782 UYM458764:UYM458782 VII458764:VII458782 VSE458764:VSE458782 WCA458764:WCA458782 WLW458764:WLW458782 WVS458764:WVS458782 K524300:K524318 JG524300:JG524318 TC524300:TC524318 ACY524300:ACY524318 AMU524300:AMU524318 AWQ524300:AWQ524318 BGM524300:BGM524318 BQI524300:BQI524318 CAE524300:CAE524318 CKA524300:CKA524318 CTW524300:CTW524318 DDS524300:DDS524318 DNO524300:DNO524318 DXK524300:DXK524318 EHG524300:EHG524318 ERC524300:ERC524318 FAY524300:FAY524318 FKU524300:FKU524318 FUQ524300:FUQ524318 GEM524300:GEM524318 GOI524300:GOI524318 GYE524300:GYE524318 HIA524300:HIA524318 HRW524300:HRW524318 IBS524300:IBS524318 ILO524300:ILO524318 IVK524300:IVK524318 JFG524300:JFG524318 JPC524300:JPC524318 JYY524300:JYY524318 KIU524300:KIU524318 KSQ524300:KSQ524318 LCM524300:LCM524318 LMI524300:LMI524318 LWE524300:LWE524318 MGA524300:MGA524318 MPW524300:MPW524318 MZS524300:MZS524318 NJO524300:NJO524318 NTK524300:NTK524318 ODG524300:ODG524318 ONC524300:ONC524318 OWY524300:OWY524318 PGU524300:PGU524318 PQQ524300:PQQ524318 QAM524300:QAM524318 QKI524300:QKI524318 QUE524300:QUE524318 REA524300:REA524318 RNW524300:RNW524318 RXS524300:RXS524318 SHO524300:SHO524318 SRK524300:SRK524318 TBG524300:TBG524318 TLC524300:TLC524318 TUY524300:TUY524318 UEU524300:UEU524318 UOQ524300:UOQ524318 UYM524300:UYM524318 VII524300:VII524318 VSE524300:VSE524318 WCA524300:WCA524318 WLW524300:WLW524318 WVS524300:WVS524318 K589836:K589854 JG589836:JG589854 TC589836:TC589854 ACY589836:ACY589854 AMU589836:AMU589854 AWQ589836:AWQ589854 BGM589836:BGM589854 BQI589836:BQI589854 CAE589836:CAE589854 CKA589836:CKA589854 CTW589836:CTW589854 DDS589836:DDS589854 DNO589836:DNO589854 DXK589836:DXK589854 EHG589836:EHG589854 ERC589836:ERC589854 FAY589836:FAY589854 FKU589836:FKU589854 FUQ589836:FUQ589854 GEM589836:GEM589854 GOI589836:GOI589854 GYE589836:GYE589854 HIA589836:HIA589854 HRW589836:HRW589854 IBS589836:IBS589854 ILO589836:ILO589854 IVK589836:IVK589854 JFG589836:JFG589854 JPC589836:JPC589854 JYY589836:JYY589854 KIU589836:KIU589854 KSQ589836:KSQ589854 LCM589836:LCM589854 LMI589836:LMI589854 LWE589836:LWE589854 MGA589836:MGA589854 MPW589836:MPW589854 MZS589836:MZS589854 NJO589836:NJO589854 NTK589836:NTK589854 ODG589836:ODG589854 ONC589836:ONC589854 OWY589836:OWY589854 PGU589836:PGU589854 PQQ589836:PQQ589854 QAM589836:QAM589854 QKI589836:QKI589854 QUE589836:QUE589854 REA589836:REA589854 RNW589836:RNW589854 RXS589836:RXS589854 SHO589836:SHO589854 SRK589836:SRK589854 TBG589836:TBG589854 TLC589836:TLC589854 TUY589836:TUY589854 UEU589836:UEU589854 UOQ589836:UOQ589854 UYM589836:UYM589854 VII589836:VII589854 VSE589836:VSE589854 WCA589836:WCA589854 WLW589836:WLW589854 WVS589836:WVS589854 K655372:K655390 JG655372:JG655390 TC655372:TC655390 ACY655372:ACY655390 AMU655372:AMU655390 AWQ655372:AWQ655390 BGM655372:BGM655390 BQI655372:BQI655390 CAE655372:CAE655390 CKA655372:CKA655390 CTW655372:CTW655390 DDS655372:DDS655390 DNO655372:DNO655390 DXK655372:DXK655390 EHG655372:EHG655390 ERC655372:ERC655390 FAY655372:FAY655390 FKU655372:FKU655390 FUQ655372:FUQ655390 GEM655372:GEM655390 GOI655372:GOI655390 GYE655372:GYE655390 HIA655372:HIA655390 HRW655372:HRW655390 IBS655372:IBS655390 ILO655372:ILO655390 IVK655372:IVK655390 JFG655372:JFG655390 JPC655372:JPC655390 JYY655372:JYY655390 KIU655372:KIU655390 KSQ655372:KSQ655390 LCM655372:LCM655390 LMI655372:LMI655390 LWE655372:LWE655390 MGA655372:MGA655390 MPW655372:MPW655390 MZS655372:MZS655390 NJO655372:NJO655390 NTK655372:NTK655390 ODG655372:ODG655390 ONC655372:ONC655390 OWY655372:OWY655390 PGU655372:PGU655390 PQQ655372:PQQ655390 QAM655372:QAM655390 QKI655372:QKI655390 QUE655372:QUE655390 REA655372:REA655390 RNW655372:RNW655390 RXS655372:RXS655390 SHO655372:SHO655390 SRK655372:SRK655390 TBG655372:TBG655390 TLC655372:TLC655390 TUY655372:TUY655390 UEU655372:UEU655390 UOQ655372:UOQ655390 UYM655372:UYM655390 VII655372:VII655390 VSE655372:VSE655390 WCA655372:WCA655390 WLW655372:WLW655390 WVS655372:WVS655390 K720908:K720926 JG720908:JG720926 TC720908:TC720926 ACY720908:ACY720926 AMU720908:AMU720926 AWQ720908:AWQ720926 BGM720908:BGM720926 BQI720908:BQI720926 CAE720908:CAE720926 CKA720908:CKA720926 CTW720908:CTW720926 DDS720908:DDS720926 DNO720908:DNO720926 DXK720908:DXK720926 EHG720908:EHG720926 ERC720908:ERC720926 FAY720908:FAY720926 FKU720908:FKU720926 FUQ720908:FUQ720926 GEM720908:GEM720926 GOI720908:GOI720926 GYE720908:GYE720926 HIA720908:HIA720926 HRW720908:HRW720926 IBS720908:IBS720926 ILO720908:ILO720926 IVK720908:IVK720926 JFG720908:JFG720926 JPC720908:JPC720926 JYY720908:JYY720926 KIU720908:KIU720926 KSQ720908:KSQ720926 LCM720908:LCM720926 LMI720908:LMI720926 LWE720908:LWE720926 MGA720908:MGA720926 MPW720908:MPW720926 MZS720908:MZS720926 NJO720908:NJO720926 NTK720908:NTK720926 ODG720908:ODG720926 ONC720908:ONC720926 OWY720908:OWY720926 PGU720908:PGU720926 PQQ720908:PQQ720926 QAM720908:QAM720926 QKI720908:QKI720926 QUE720908:QUE720926 REA720908:REA720926 RNW720908:RNW720926 RXS720908:RXS720926 SHO720908:SHO720926 SRK720908:SRK720926 TBG720908:TBG720926 TLC720908:TLC720926 TUY720908:TUY720926 UEU720908:UEU720926 UOQ720908:UOQ720926 UYM720908:UYM720926 VII720908:VII720926 VSE720908:VSE720926 WCA720908:WCA720926 WLW720908:WLW720926 WVS720908:WVS720926 K786444:K786462 JG786444:JG786462 TC786444:TC786462 ACY786444:ACY786462 AMU786444:AMU786462 AWQ786444:AWQ786462 BGM786444:BGM786462 BQI786444:BQI786462 CAE786444:CAE786462 CKA786444:CKA786462 CTW786444:CTW786462 DDS786444:DDS786462 DNO786444:DNO786462 DXK786444:DXK786462 EHG786444:EHG786462 ERC786444:ERC786462 FAY786444:FAY786462 FKU786444:FKU786462 FUQ786444:FUQ786462 GEM786444:GEM786462 GOI786444:GOI786462 GYE786444:GYE786462 HIA786444:HIA786462 HRW786444:HRW786462 IBS786444:IBS786462 ILO786444:ILO786462 IVK786444:IVK786462 JFG786444:JFG786462 JPC786444:JPC786462 JYY786444:JYY786462 KIU786444:KIU786462 KSQ786444:KSQ786462 LCM786444:LCM786462 LMI786444:LMI786462 LWE786444:LWE786462 MGA786444:MGA786462 MPW786444:MPW786462 MZS786444:MZS786462 NJO786444:NJO786462 NTK786444:NTK786462 ODG786444:ODG786462 ONC786444:ONC786462 OWY786444:OWY786462 PGU786444:PGU786462 PQQ786444:PQQ786462 QAM786444:QAM786462 QKI786444:QKI786462 QUE786444:QUE786462 REA786444:REA786462 RNW786444:RNW786462 RXS786444:RXS786462 SHO786444:SHO786462 SRK786444:SRK786462 TBG786444:TBG786462 TLC786444:TLC786462 TUY786444:TUY786462 UEU786444:UEU786462 UOQ786444:UOQ786462 UYM786444:UYM786462 VII786444:VII786462 VSE786444:VSE786462 WCA786444:WCA786462 WLW786444:WLW786462 WVS786444:WVS786462 K851980:K851998 JG851980:JG851998 TC851980:TC851998 ACY851980:ACY851998 AMU851980:AMU851998 AWQ851980:AWQ851998 BGM851980:BGM851998 BQI851980:BQI851998 CAE851980:CAE851998 CKA851980:CKA851998 CTW851980:CTW851998 DDS851980:DDS851998 DNO851980:DNO851998 DXK851980:DXK851998 EHG851980:EHG851998 ERC851980:ERC851998 FAY851980:FAY851998 FKU851980:FKU851998 FUQ851980:FUQ851998 GEM851980:GEM851998 GOI851980:GOI851998 GYE851980:GYE851998 HIA851980:HIA851998 HRW851980:HRW851998 IBS851980:IBS851998 ILO851980:ILO851998 IVK851980:IVK851998 JFG851980:JFG851998 JPC851980:JPC851998 JYY851980:JYY851998 KIU851980:KIU851998 KSQ851980:KSQ851998 LCM851980:LCM851998 LMI851980:LMI851998 LWE851980:LWE851998 MGA851980:MGA851998 MPW851980:MPW851998 MZS851980:MZS851998 NJO851980:NJO851998 NTK851980:NTK851998 ODG851980:ODG851998 ONC851980:ONC851998 OWY851980:OWY851998 PGU851980:PGU851998 PQQ851980:PQQ851998 QAM851980:QAM851998 QKI851980:QKI851998 QUE851980:QUE851998 REA851980:REA851998 RNW851980:RNW851998 RXS851980:RXS851998 SHO851980:SHO851998 SRK851980:SRK851998 TBG851980:TBG851998 TLC851980:TLC851998 TUY851980:TUY851998 UEU851980:UEU851998 UOQ851980:UOQ851998 UYM851980:UYM851998 VII851980:VII851998 VSE851980:VSE851998 WCA851980:WCA851998 WLW851980:WLW851998 WVS851980:WVS851998 K917516:K917534 JG917516:JG917534 TC917516:TC917534 ACY917516:ACY917534 AMU917516:AMU917534 AWQ917516:AWQ917534 BGM917516:BGM917534 BQI917516:BQI917534 CAE917516:CAE917534 CKA917516:CKA917534 CTW917516:CTW917534 DDS917516:DDS917534 DNO917516:DNO917534 DXK917516:DXK917534 EHG917516:EHG917534 ERC917516:ERC917534 FAY917516:FAY917534 FKU917516:FKU917534 FUQ917516:FUQ917534 GEM917516:GEM917534 GOI917516:GOI917534 GYE917516:GYE917534 HIA917516:HIA917534 HRW917516:HRW917534 IBS917516:IBS917534 ILO917516:ILO917534 IVK917516:IVK917534 JFG917516:JFG917534 JPC917516:JPC917534 JYY917516:JYY917534 KIU917516:KIU917534 KSQ917516:KSQ917534 LCM917516:LCM917534 LMI917516:LMI917534 LWE917516:LWE917534 MGA917516:MGA917534 MPW917516:MPW917534 MZS917516:MZS917534 NJO917516:NJO917534 NTK917516:NTK917534 ODG917516:ODG917534 ONC917516:ONC917534 OWY917516:OWY917534 PGU917516:PGU917534 PQQ917516:PQQ917534 QAM917516:QAM917534 QKI917516:QKI917534 QUE917516:QUE917534 REA917516:REA917534 RNW917516:RNW917534 RXS917516:RXS917534 SHO917516:SHO917534 SRK917516:SRK917534 TBG917516:TBG917534 TLC917516:TLC917534 TUY917516:TUY917534 UEU917516:UEU917534 UOQ917516:UOQ917534 UYM917516:UYM917534 VII917516:VII917534 VSE917516:VSE917534 WCA917516:WCA917534 WLW917516:WLW917534 WVS917516:WVS917534 K983052:K983070 JG983052:JG983070 TC983052:TC983070 ACY983052:ACY983070 AMU983052:AMU983070 AWQ983052:AWQ983070 BGM983052:BGM983070 BQI983052:BQI983070 CAE983052:CAE983070 CKA983052:CKA983070 CTW983052:CTW983070 DDS983052:DDS983070 DNO983052:DNO983070 DXK983052:DXK983070 EHG983052:EHG983070 ERC983052:ERC983070 FAY983052:FAY983070 FKU983052:FKU983070 FUQ983052:FUQ983070 GEM983052:GEM983070 GOI983052:GOI983070 GYE983052:GYE983070 HIA983052:HIA983070 HRW983052:HRW983070 IBS983052:IBS983070 ILO983052:ILO983070 IVK983052:IVK983070 JFG983052:JFG983070 JPC983052:JPC983070 JYY983052:JYY983070 KIU983052:KIU983070 KSQ983052:KSQ983070 LCM983052:LCM983070 LMI983052:LMI983070 LWE983052:LWE983070 MGA983052:MGA983070 MPW983052:MPW983070 MZS983052:MZS983070 NJO983052:NJO983070 NTK983052:NTK983070 ODG983052:ODG983070 ONC983052:ONC983070 OWY983052:OWY983070 PGU983052:PGU983070 PQQ983052:PQQ983070 QAM983052:QAM983070 QKI983052:QKI983070 QUE983052:QUE983070 REA983052:REA983070 RNW983052:RNW983070 RXS983052:RXS983070 SHO983052:SHO983070 SRK983052:SRK983070 TBG983052:TBG983070 TLC983052:TLC983070 TUY983052:TUY983070 UEU983052:UEU983070 UOQ983052:UOQ983070 UYM983052:UYM983070 VII983052:VII983070 VSE983052:VSE983070 WCA983052:WCA983070 WLW983052:WLW983070 WVS983052:WVS983070" xr:uid="{4A2AFE88-3D01-45B7-9A15-EC2AF6784C68}"/>
  </dataValidations>
  <pageMargins left="0.2" right="0.2" top="0.36" bottom="0.41" header="0.3" footer="0.3"/>
  <pageSetup paperSize="9" scale="7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A40CA-A173-4D6C-AA63-A36805138B15}">
  <dimension ref="A2:Q263"/>
  <sheetViews>
    <sheetView zoomScale="85" zoomScaleNormal="85" workbookViewId="0">
      <pane xSplit="10" ySplit="8" topLeftCell="K250" activePane="bottomRight" state="frozen"/>
      <selection pane="topRight" activeCell="K1" sqref="K1"/>
      <selection pane="bottomLeft" activeCell="A9" sqref="A9"/>
      <selection pane="bottomRight" activeCell="Q259" sqref="Q259"/>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893</v>
      </c>
      <c r="G2" s="4" t="s">
        <v>2</v>
      </c>
      <c r="H2" s="5"/>
      <c r="I2" s="6"/>
      <c r="J2" s="7">
        <f>SUM(H:H)</f>
        <v>2592055</v>
      </c>
    </row>
    <row r="3" spans="2:17" ht="20.100000000000001" customHeight="1">
      <c r="B3" s="1" t="s">
        <v>3</v>
      </c>
      <c r="C3" s="1"/>
      <c r="D3" s="1"/>
      <c r="E3" s="13" t="s">
        <v>894</v>
      </c>
    </row>
    <row r="4" spans="2:17" ht="20.100000000000001" customHeight="1">
      <c r="B4" s="1" t="s">
        <v>5</v>
      </c>
      <c r="C4" s="1"/>
      <c r="D4" s="1"/>
      <c r="E4" s="13">
        <v>195238</v>
      </c>
    </row>
    <row r="5" spans="2:17" ht="20.100000000000001" customHeight="1">
      <c r="B5" s="1" t="s">
        <v>6</v>
      </c>
      <c r="C5" s="1"/>
      <c r="D5" s="1"/>
      <c r="E5" s="16">
        <v>44620</v>
      </c>
    </row>
    <row r="6" spans="2:17" ht="20.100000000000001" customHeight="1">
      <c r="B6" s="1" t="s">
        <v>7</v>
      </c>
      <c r="C6" s="1"/>
      <c r="D6" s="1"/>
      <c r="E6" s="16">
        <v>45016</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72" si="0">F9*G9</f>
        <v>0</v>
      </c>
      <c r="I9" s="22"/>
      <c r="J9" s="24"/>
      <c r="K9" s="24"/>
      <c r="L9" s="18"/>
      <c r="M9" s="30"/>
      <c r="N9" s="17"/>
      <c r="O9" s="18"/>
      <c r="P9" s="30"/>
      <c r="Q9" s="23"/>
    </row>
    <row r="10" spans="2:17" s="8" customFormat="1" ht="19.7" customHeight="1">
      <c r="B10" s="17">
        <v>1</v>
      </c>
      <c r="C10" s="17" t="s">
        <v>288</v>
      </c>
      <c r="D10" s="17" t="s">
        <v>288</v>
      </c>
      <c r="E10" s="50" t="s">
        <v>895</v>
      </c>
      <c r="F10" s="18">
        <v>1</v>
      </c>
      <c r="G10" s="51">
        <v>747000</v>
      </c>
      <c r="H10" s="94">
        <f t="shared" si="0"/>
        <v>747000</v>
      </c>
      <c r="I10" s="22"/>
      <c r="J10" s="26" t="s">
        <v>896</v>
      </c>
      <c r="K10" s="24" t="s">
        <v>897</v>
      </c>
      <c r="L10" s="18"/>
      <c r="M10" s="30">
        <v>44670</v>
      </c>
      <c r="N10" s="17"/>
      <c r="O10" s="18"/>
      <c r="P10" s="30"/>
      <c r="Q10" s="23">
        <v>44742</v>
      </c>
    </row>
    <row r="11" spans="2:17" s="8" customFormat="1" ht="19.7" customHeight="1">
      <c r="B11" s="17">
        <v>1</v>
      </c>
      <c r="C11" s="17" t="s">
        <v>288</v>
      </c>
      <c r="D11" s="17" t="s">
        <v>288</v>
      </c>
      <c r="E11" s="50" t="s">
        <v>898</v>
      </c>
      <c r="F11" s="18">
        <v>1</v>
      </c>
      <c r="G11" s="51">
        <v>5000</v>
      </c>
      <c r="H11" s="94">
        <f t="shared" si="0"/>
        <v>5000</v>
      </c>
      <c r="I11" s="22"/>
      <c r="J11" s="26"/>
      <c r="K11" s="24" t="s">
        <v>897</v>
      </c>
      <c r="L11" s="18"/>
      <c r="M11" s="30">
        <v>44670</v>
      </c>
      <c r="N11" s="17"/>
      <c r="O11" s="18"/>
      <c r="P11" s="30"/>
      <c r="Q11" s="23">
        <v>44742</v>
      </c>
    </row>
    <row r="12" spans="2:17" s="8" customFormat="1" ht="19.7" customHeight="1">
      <c r="B12" s="17">
        <v>1</v>
      </c>
      <c r="C12" s="427" t="s">
        <v>288</v>
      </c>
      <c r="D12" s="427" t="s">
        <v>288</v>
      </c>
      <c r="E12" s="428" t="s">
        <v>899</v>
      </c>
      <c r="F12" s="429">
        <v>1</v>
      </c>
      <c r="G12" s="430">
        <v>7000</v>
      </c>
      <c r="H12" s="94">
        <f t="shared" si="0"/>
        <v>7000</v>
      </c>
      <c r="I12" s="22"/>
      <c r="J12" s="26"/>
      <c r="K12" s="24" t="s">
        <v>897</v>
      </c>
      <c r="L12" s="18"/>
      <c r="M12" s="30">
        <v>44670</v>
      </c>
      <c r="N12" s="17"/>
      <c r="O12" s="18"/>
      <c r="P12" s="30"/>
      <c r="Q12" s="23">
        <v>44742</v>
      </c>
    </row>
    <row r="13" spans="2:17" s="8" customFormat="1" ht="19.7" customHeight="1">
      <c r="B13" s="17">
        <v>1</v>
      </c>
      <c r="C13" s="17" t="s">
        <v>288</v>
      </c>
      <c r="D13" s="17" t="s">
        <v>288</v>
      </c>
      <c r="E13" s="50" t="s">
        <v>900</v>
      </c>
      <c r="F13" s="18">
        <v>1</v>
      </c>
      <c r="G13" s="51">
        <v>49000</v>
      </c>
      <c r="H13" s="94">
        <f t="shared" si="0"/>
        <v>49000</v>
      </c>
      <c r="I13" s="22"/>
      <c r="J13" s="26"/>
      <c r="K13" s="24" t="s">
        <v>897</v>
      </c>
      <c r="L13" s="18"/>
      <c r="M13" s="30">
        <v>44670</v>
      </c>
      <c r="N13" s="17"/>
      <c r="O13" s="18"/>
      <c r="P13" s="30"/>
      <c r="Q13" s="23">
        <v>44742</v>
      </c>
    </row>
    <row r="14" spans="2:17" s="8" customFormat="1" ht="19.7" customHeight="1">
      <c r="B14" s="17">
        <v>1</v>
      </c>
      <c r="C14" s="17" t="s">
        <v>288</v>
      </c>
      <c r="D14" s="17" t="s">
        <v>288</v>
      </c>
      <c r="E14" s="50" t="s">
        <v>901</v>
      </c>
      <c r="F14" s="18">
        <v>1</v>
      </c>
      <c r="G14" s="51">
        <v>56000</v>
      </c>
      <c r="H14" s="94">
        <f t="shared" si="0"/>
        <v>56000</v>
      </c>
      <c r="I14" s="22"/>
      <c r="J14" s="26" t="s">
        <v>902</v>
      </c>
      <c r="K14" s="24" t="s">
        <v>897</v>
      </c>
      <c r="L14" s="18"/>
      <c r="M14" s="30">
        <v>44670</v>
      </c>
      <c r="N14" s="17"/>
      <c r="O14" s="18"/>
      <c r="P14" s="30"/>
      <c r="Q14" s="23">
        <v>44742</v>
      </c>
    </row>
    <row r="15" spans="2:17" s="8" customFormat="1" ht="19.7" customHeight="1">
      <c r="B15" s="17">
        <v>1</v>
      </c>
      <c r="C15" s="17" t="s">
        <v>288</v>
      </c>
      <c r="D15" s="17" t="s">
        <v>288</v>
      </c>
      <c r="E15" s="50" t="s">
        <v>903</v>
      </c>
      <c r="F15" s="18">
        <v>1</v>
      </c>
      <c r="G15" s="51">
        <v>9100</v>
      </c>
      <c r="H15" s="94">
        <f t="shared" si="0"/>
        <v>9100</v>
      </c>
      <c r="I15" s="22"/>
      <c r="J15" s="26"/>
      <c r="K15" s="24" t="s">
        <v>897</v>
      </c>
      <c r="L15" s="18"/>
      <c r="M15" s="30">
        <v>44670</v>
      </c>
      <c r="N15" s="17"/>
      <c r="O15" s="18"/>
      <c r="P15" s="30"/>
      <c r="Q15" s="23">
        <v>44742</v>
      </c>
    </row>
    <row r="16" spans="2:17" s="8" customFormat="1" ht="19.7" customHeight="1">
      <c r="B16" s="17">
        <v>1</v>
      </c>
      <c r="C16" s="17" t="s">
        <v>288</v>
      </c>
      <c r="D16" s="17" t="s">
        <v>288</v>
      </c>
      <c r="E16" s="50" t="s">
        <v>904</v>
      </c>
      <c r="F16" s="18">
        <v>1</v>
      </c>
      <c r="G16" s="51">
        <v>9100</v>
      </c>
      <c r="H16" s="94">
        <f t="shared" si="0"/>
        <v>9100</v>
      </c>
      <c r="I16" s="22"/>
      <c r="J16" s="26"/>
      <c r="K16" s="24" t="s">
        <v>897</v>
      </c>
      <c r="L16" s="18"/>
      <c r="M16" s="30">
        <v>44670</v>
      </c>
      <c r="N16" s="17"/>
      <c r="O16" s="18"/>
      <c r="P16" s="30"/>
      <c r="Q16" s="23">
        <v>44742</v>
      </c>
    </row>
    <row r="17" spans="2:17" s="8" customFormat="1" ht="19.7" customHeight="1">
      <c r="B17" s="17">
        <v>1</v>
      </c>
      <c r="C17" s="17" t="s">
        <v>288</v>
      </c>
      <c r="D17" s="17" t="s">
        <v>288</v>
      </c>
      <c r="E17" s="50" t="s">
        <v>905</v>
      </c>
      <c r="F17" s="18">
        <v>1</v>
      </c>
      <c r="G17" s="51">
        <v>0</v>
      </c>
      <c r="H17" s="94">
        <f t="shared" si="0"/>
        <v>0</v>
      </c>
      <c r="I17" s="22"/>
      <c r="J17" s="26" t="s">
        <v>906</v>
      </c>
      <c r="K17" s="24" t="s">
        <v>897</v>
      </c>
      <c r="L17" s="18"/>
      <c r="M17" s="30">
        <v>44670</v>
      </c>
      <c r="N17" s="17"/>
      <c r="O17" s="18"/>
      <c r="P17" s="30"/>
      <c r="Q17" s="23">
        <v>44742</v>
      </c>
    </row>
    <row r="18" spans="2:17" s="8" customFormat="1" ht="19.7" customHeight="1">
      <c r="B18" s="17"/>
      <c r="C18" s="17"/>
      <c r="D18" s="17"/>
      <c r="E18" s="50"/>
      <c r="F18" s="18"/>
      <c r="G18" s="51">
        <v>0</v>
      </c>
      <c r="H18" s="51">
        <f t="shared" si="0"/>
        <v>0</v>
      </c>
      <c r="I18" s="22"/>
      <c r="J18" s="26"/>
      <c r="K18" s="18"/>
      <c r="L18" s="18"/>
      <c r="M18" s="30"/>
      <c r="N18" s="17"/>
      <c r="O18" s="18"/>
      <c r="P18" s="30"/>
      <c r="Q18" s="23"/>
    </row>
    <row r="19" spans="2:17" s="8" customFormat="1" ht="19.7" customHeight="1">
      <c r="B19" s="17">
        <v>2</v>
      </c>
      <c r="C19" s="17" t="s">
        <v>907</v>
      </c>
      <c r="D19" s="17" t="s">
        <v>908</v>
      </c>
      <c r="E19" s="50" t="s">
        <v>909</v>
      </c>
      <c r="F19" s="54">
        <v>2</v>
      </c>
      <c r="G19" s="51">
        <v>205000</v>
      </c>
      <c r="H19" s="94">
        <f t="shared" si="0"/>
        <v>410000</v>
      </c>
      <c r="I19" s="22"/>
      <c r="J19" s="26" t="s">
        <v>910</v>
      </c>
      <c r="K19" s="24" t="s">
        <v>911</v>
      </c>
      <c r="L19" s="18"/>
      <c r="M19" s="30">
        <v>44670</v>
      </c>
      <c r="N19" s="17"/>
      <c r="O19" s="18"/>
      <c r="P19" s="30"/>
      <c r="Q19" s="23" t="s">
        <v>912</v>
      </c>
    </row>
    <row r="20" spans="2:17" s="8" customFormat="1" ht="19.7" customHeight="1">
      <c r="B20" s="17">
        <v>2</v>
      </c>
      <c r="C20" s="17" t="s">
        <v>907</v>
      </c>
      <c r="D20" s="17" t="s">
        <v>908</v>
      </c>
      <c r="E20" s="50" t="s">
        <v>913</v>
      </c>
      <c r="F20" s="54">
        <v>2</v>
      </c>
      <c r="G20" s="51">
        <v>32000</v>
      </c>
      <c r="H20" s="94">
        <f t="shared" si="0"/>
        <v>64000</v>
      </c>
      <c r="I20" s="22"/>
      <c r="J20" s="26"/>
      <c r="K20" s="24" t="s">
        <v>911</v>
      </c>
      <c r="L20" s="18"/>
      <c r="M20" s="30">
        <v>44670</v>
      </c>
      <c r="N20" s="17"/>
      <c r="O20" s="18"/>
      <c r="P20" s="30"/>
      <c r="Q20" s="23" t="s">
        <v>912</v>
      </c>
    </row>
    <row r="21" spans="2:17" s="8" customFormat="1" ht="19.7" customHeight="1">
      <c r="B21" s="17">
        <v>2</v>
      </c>
      <c r="C21" s="17" t="s">
        <v>907</v>
      </c>
      <c r="D21" s="17" t="s">
        <v>908</v>
      </c>
      <c r="E21" s="50" t="s">
        <v>914</v>
      </c>
      <c r="F21" s="54">
        <v>1</v>
      </c>
      <c r="G21" s="51">
        <v>-124000</v>
      </c>
      <c r="H21" s="94">
        <f t="shared" si="0"/>
        <v>-124000</v>
      </c>
      <c r="I21" s="22"/>
      <c r="J21" s="26"/>
      <c r="K21" s="24" t="s">
        <v>911</v>
      </c>
      <c r="L21" s="18"/>
      <c r="M21" s="30">
        <v>44670</v>
      </c>
      <c r="N21" s="17"/>
      <c r="O21" s="18"/>
      <c r="P21" s="30"/>
      <c r="Q21" s="23"/>
    </row>
    <row r="22" spans="2:17" s="8" customFormat="1" ht="19.7" customHeight="1">
      <c r="B22" s="17"/>
      <c r="C22" s="17"/>
      <c r="D22" s="17"/>
      <c r="E22" s="50"/>
      <c r="F22" s="18"/>
      <c r="G22" s="51">
        <v>0</v>
      </c>
      <c r="H22" s="51">
        <f t="shared" si="0"/>
        <v>0</v>
      </c>
      <c r="I22" s="22"/>
      <c r="J22" s="26"/>
      <c r="K22" s="18"/>
      <c r="L22" s="18"/>
      <c r="M22" s="30"/>
      <c r="N22" s="17"/>
      <c r="O22" s="18"/>
      <c r="P22" s="30"/>
      <c r="Q22" s="23"/>
    </row>
    <row r="23" spans="2:17" s="8" customFormat="1" ht="19.7" customHeight="1">
      <c r="B23" s="17">
        <v>6</v>
      </c>
      <c r="C23" s="17" t="s">
        <v>915</v>
      </c>
      <c r="D23" s="17" t="s">
        <v>915</v>
      </c>
      <c r="E23" s="50" t="s">
        <v>916</v>
      </c>
      <c r="F23" s="18">
        <v>1</v>
      </c>
      <c r="G23" s="51">
        <v>7800</v>
      </c>
      <c r="H23" s="51">
        <f t="shared" si="0"/>
        <v>7800</v>
      </c>
      <c r="I23" s="22"/>
      <c r="J23" s="26" t="s">
        <v>917</v>
      </c>
      <c r="K23" s="18"/>
      <c r="L23" s="18"/>
      <c r="M23" s="30">
        <v>44957</v>
      </c>
      <c r="N23" s="17"/>
      <c r="O23" s="29">
        <v>44978</v>
      </c>
      <c r="P23" s="30"/>
      <c r="Q23" s="23">
        <v>44959</v>
      </c>
    </row>
    <row r="24" spans="2:17" s="8" customFormat="1" ht="19.7" customHeight="1">
      <c r="B24" s="65"/>
      <c r="C24" s="65"/>
      <c r="D24" s="65"/>
      <c r="E24" s="66"/>
      <c r="F24" s="138"/>
      <c r="G24" s="51">
        <v>0</v>
      </c>
      <c r="H24" s="51">
        <f t="shared" si="0"/>
        <v>0</v>
      </c>
      <c r="I24" s="22"/>
      <c r="J24" s="26"/>
      <c r="K24" s="18"/>
      <c r="L24" s="18"/>
      <c r="M24" s="30">
        <v>44953</v>
      </c>
      <c r="N24" s="17"/>
      <c r="O24" s="18"/>
      <c r="P24" s="30"/>
      <c r="Q24" s="23"/>
    </row>
    <row r="25" spans="2:17" s="8" customFormat="1" ht="19.7" customHeight="1">
      <c r="B25" s="17">
        <v>6</v>
      </c>
      <c r="C25" s="17" t="s">
        <v>918</v>
      </c>
      <c r="D25" s="17" t="s">
        <v>67</v>
      </c>
      <c r="E25" s="50" t="s">
        <v>919</v>
      </c>
      <c r="F25" s="18">
        <v>1</v>
      </c>
      <c r="G25" s="51">
        <v>9540</v>
      </c>
      <c r="H25" s="51">
        <f t="shared" si="0"/>
        <v>9540</v>
      </c>
      <c r="I25" s="22"/>
      <c r="J25" s="26" t="s">
        <v>920</v>
      </c>
      <c r="K25" s="18"/>
      <c r="L25" s="18"/>
      <c r="M25" s="30">
        <v>44953</v>
      </c>
      <c r="N25" s="17"/>
      <c r="O25" s="29">
        <v>44978</v>
      </c>
      <c r="P25" s="30">
        <v>44977</v>
      </c>
      <c r="Q25" s="23">
        <v>44977</v>
      </c>
    </row>
    <row r="26" spans="2:17" s="8" customFormat="1" ht="19.7" customHeight="1">
      <c r="B26" s="17">
        <v>3</v>
      </c>
      <c r="C26" s="17" t="s">
        <v>66</v>
      </c>
      <c r="D26" s="17" t="s">
        <v>67</v>
      </c>
      <c r="E26" s="150" t="s">
        <v>921</v>
      </c>
      <c r="F26" s="151">
        <v>1</v>
      </c>
      <c r="G26" s="51">
        <v>2860</v>
      </c>
      <c r="H26" s="157">
        <f t="shared" si="0"/>
        <v>2860</v>
      </c>
      <c r="I26" s="158"/>
      <c r="J26" s="24" t="s">
        <v>922</v>
      </c>
      <c r="K26" s="24" t="s">
        <v>923</v>
      </c>
      <c r="L26" s="18"/>
      <c r="M26" s="30">
        <v>44953</v>
      </c>
      <c r="N26" s="17"/>
      <c r="O26" s="29">
        <v>44978</v>
      </c>
      <c r="P26" s="30">
        <v>44977</v>
      </c>
      <c r="Q26" s="23">
        <v>44977</v>
      </c>
    </row>
    <row r="27" spans="2:17" s="8" customFormat="1" ht="19.7" customHeight="1">
      <c r="B27" s="17">
        <v>3</v>
      </c>
      <c r="C27" s="17" t="s">
        <v>66</v>
      </c>
      <c r="D27" s="17" t="s">
        <v>67</v>
      </c>
      <c r="E27" s="150" t="s">
        <v>924</v>
      </c>
      <c r="F27" s="151">
        <v>1</v>
      </c>
      <c r="G27" s="51">
        <v>470</v>
      </c>
      <c r="H27" s="157">
        <f t="shared" si="0"/>
        <v>470</v>
      </c>
      <c r="I27" s="158"/>
      <c r="J27" s="24" t="s">
        <v>925</v>
      </c>
      <c r="K27" s="24" t="s">
        <v>923</v>
      </c>
      <c r="L27" s="18"/>
      <c r="M27" s="30">
        <v>44953</v>
      </c>
      <c r="N27" s="17"/>
      <c r="O27" s="29">
        <v>44978</v>
      </c>
      <c r="P27" s="30">
        <v>44977</v>
      </c>
      <c r="Q27" s="23">
        <v>44977</v>
      </c>
    </row>
    <row r="28" spans="2:17" s="8" customFormat="1" ht="19.7" customHeight="1">
      <c r="B28" s="17">
        <v>3</v>
      </c>
      <c r="C28" s="17" t="s">
        <v>66</v>
      </c>
      <c r="D28" s="17" t="s">
        <v>67</v>
      </c>
      <c r="E28" s="50" t="s">
        <v>926</v>
      </c>
      <c r="F28" s="151">
        <v>1</v>
      </c>
      <c r="G28" s="51">
        <v>3720</v>
      </c>
      <c r="H28" s="157">
        <f t="shared" si="0"/>
        <v>3720</v>
      </c>
      <c r="I28" s="158"/>
      <c r="J28" s="24" t="s">
        <v>315</v>
      </c>
      <c r="K28" s="24" t="s">
        <v>923</v>
      </c>
      <c r="L28" s="18"/>
      <c r="M28" s="30">
        <v>44953</v>
      </c>
      <c r="N28" s="17"/>
      <c r="O28" s="29">
        <v>44978</v>
      </c>
      <c r="P28" s="30">
        <v>44977</v>
      </c>
      <c r="Q28" s="23">
        <v>44977</v>
      </c>
    </row>
    <row r="29" spans="2:17" s="8" customFormat="1" ht="19.7" customHeight="1">
      <c r="B29" s="17">
        <v>3</v>
      </c>
      <c r="C29" s="17" t="s">
        <v>66</v>
      </c>
      <c r="D29" s="17" t="s">
        <v>67</v>
      </c>
      <c r="E29" s="155" t="s">
        <v>927</v>
      </c>
      <c r="F29" s="156">
        <v>1</v>
      </c>
      <c r="G29" s="134">
        <v>370</v>
      </c>
      <c r="H29" s="157">
        <f t="shared" si="0"/>
        <v>370</v>
      </c>
      <c r="I29" s="158"/>
      <c r="J29" s="135" t="s">
        <v>928</v>
      </c>
      <c r="K29" s="24" t="s">
        <v>923</v>
      </c>
      <c r="L29" s="18"/>
      <c r="M29" s="30">
        <v>44953</v>
      </c>
      <c r="N29" s="17"/>
      <c r="O29" s="29">
        <v>44978</v>
      </c>
      <c r="P29" s="30">
        <v>44977</v>
      </c>
      <c r="Q29" s="23">
        <v>44977</v>
      </c>
    </row>
    <row r="30" spans="2:17" s="8" customFormat="1" ht="19.7" customHeight="1">
      <c r="B30" s="17">
        <v>3</v>
      </c>
      <c r="C30" s="17" t="s">
        <v>66</v>
      </c>
      <c r="D30" s="17" t="s">
        <v>67</v>
      </c>
      <c r="E30" s="50" t="s">
        <v>929</v>
      </c>
      <c r="F30" s="151">
        <v>1</v>
      </c>
      <c r="G30" s="51">
        <v>3900</v>
      </c>
      <c r="H30" s="157">
        <f t="shared" si="0"/>
        <v>3900</v>
      </c>
      <c r="I30" s="158"/>
      <c r="J30" s="24" t="s">
        <v>930</v>
      </c>
      <c r="K30" s="24" t="s">
        <v>923</v>
      </c>
      <c r="L30" s="18"/>
      <c r="M30" s="30">
        <v>44953</v>
      </c>
      <c r="N30" s="17"/>
      <c r="O30" s="29">
        <v>44978</v>
      </c>
      <c r="P30" s="30">
        <v>44977</v>
      </c>
      <c r="Q30" s="23">
        <v>44977</v>
      </c>
    </row>
    <row r="31" spans="2:17" s="8" customFormat="1" ht="19.7" customHeight="1">
      <c r="B31" s="17">
        <v>3</v>
      </c>
      <c r="C31" s="17" t="s">
        <v>66</v>
      </c>
      <c r="D31" s="17" t="s">
        <v>67</v>
      </c>
      <c r="E31" s="50" t="s">
        <v>326</v>
      </c>
      <c r="F31" s="151">
        <v>2</v>
      </c>
      <c r="G31" s="51">
        <v>153</v>
      </c>
      <c r="H31" s="157">
        <f t="shared" si="0"/>
        <v>306</v>
      </c>
      <c r="I31" s="158"/>
      <c r="J31" s="24" t="s">
        <v>317</v>
      </c>
      <c r="K31" s="24" t="s">
        <v>923</v>
      </c>
      <c r="L31" s="18"/>
      <c r="M31" s="30">
        <v>44953</v>
      </c>
      <c r="N31" s="17"/>
      <c r="O31" s="29">
        <v>44978</v>
      </c>
      <c r="P31" s="30">
        <v>44977</v>
      </c>
      <c r="Q31" s="23">
        <v>44977</v>
      </c>
    </row>
    <row r="32" spans="2:17" s="8" customFormat="1" ht="19.7" customHeight="1">
      <c r="B32" s="17">
        <v>3</v>
      </c>
      <c r="C32" s="17" t="s">
        <v>66</v>
      </c>
      <c r="D32" s="17" t="s">
        <v>67</v>
      </c>
      <c r="E32" s="155" t="s">
        <v>493</v>
      </c>
      <c r="F32" s="156">
        <v>2</v>
      </c>
      <c r="G32" s="134">
        <v>260</v>
      </c>
      <c r="H32" s="157">
        <f t="shared" si="0"/>
        <v>520</v>
      </c>
      <c r="I32" s="158"/>
      <c r="J32" s="24" t="s">
        <v>317</v>
      </c>
      <c r="K32" s="24" t="s">
        <v>923</v>
      </c>
      <c r="L32" s="18"/>
      <c r="M32" s="30">
        <v>44953</v>
      </c>
      <c r="N32" s="17"/>
      <c r="O32" s="29">
        <v>44978</v>
      </c>
      <c r="P32" s="30">
        <v>44977</v>
      </c>
      <c r="Q32" s="23">
        <v>44977</v>
      </c>
    </row>
    <row r="33" spans="2:17" s="8" customFormat="1" ht="19.7" customHeight="1">
      <c r="B33" s="17">
        <v>3</v>
      </c>
      <c r="C33" s="17" t="s">
        <v>66</v>
      </c>
      <c r="D33" s="17" t="s">
        <v>67</v>
      </c>
      <c r="E33" s="50" t="s">
        <v>931</v>
      </c>
      <c r="F33" s="151">
        <v>1</v>
      </c>
      <c r="G33" s="51">
        <v>4940</v>
      </c>
      <c r="H33" s="157">
        <f t="shared" si="0"/>
        <v>4940</v>
      </c>
      <c r="I33" s="158"/>
      <c r="J33" s="24" t="s">
        <v>932</v>
      </c>
      <c r="K33" s="24" t="s">
        <v>923</v>
      </c>
      <c r="L33" s="18"/>
      <c r="M33" s="30">
        <v>44953</v>
      </c>
      <c r="N33" s="17"/>
      <c r="O33" s="29">
        <v>44978</v>
      </c>
      <c r="P33" s="30">
        <v>44977</v>
      </c>
      <c r="Q33" s="23">
        <v>44977</v>
      </c>
    </row>
    <row r="34" spans="2:17" s="8" customFormat="1" ht="19.7" customHeight="1">
      <c r="B34" s="17">
        <v>3</v>
      </c>
      <c r="C34" s="17" t="s">
        <v>66</v>
      </c>
      <c r="D34" s="17" t="s">
        <v>67</v>
      </c>
      <c r="E34" s="155" t="s">
        <v>933</v>
      </c>
      <c r="F34" s="156">
        <v>1</v>
      </c>
      <c r="G34" s="134">
        <v>340</v>
      </c>
      <c r="H34" s="157">
        <f t="shared" si="0"/>
        <v>340</v>
      </c>
      <c r="I34" s="158"/>
      <c r="J34" s="135" t="s">
        <v>325</v>
      </c>
      <c r="K34" s="24" t="s">
        <v>923</v>
      </c>
      <c r="L34" s="18"/>
      <c r="M34" s="30">
        <v>44953</v>
      </c>
      <c r="N34" s="17"/>
      <c r="O34" s="29">
        <v>44978</v>
      </c>
      <c r="P34" s="30">
        <v>44977</v>
      </c>
      <c r="Q34" s="23">
        <v>44977</v>
      </c>
    </row>
    <row r="35" spans="2:17" s="8" customFormat="1" ht="19.7" customHeight="1">
      <c r="B35" s="17">
        <v>3</v>
      </c>
      <c r="C35" s="17" t="s">
        <v>66</v>
      </c>
      <c r="D35" s="17" t="s">
        <v>67</v>
      </c>
      <c r="E35" s="150" t="s">
        <v>934</v>
      </c>
      <c r="F35" s="151">
        <v>1</v>
      </c>
      <c r="G35" s="51">
        <v>120</v>
      </c>
      <c r="H35" s="157">
        <f t="shared" si="0"/>
        <v>120</v>
      </c>
      <c r="I35" s="158"/>
      <c r="J35" s="24" t="s">
        <v>317</v>
      </c>
      <c r="K35" s="24" t="s">
        <v>923</v>
      </c>
      <c r="L35" s="18"/>
      <c r="M35" s="30">
        <v>44953</v>
      </c>
      <c r="N35" s="17"/>
      <c r="O35" s="29">
        <v>44978</v>
      </c>
      <c r="P35" s="30">
        <v>44977</v>
      </c>
      <c r="Q35" s="23">
        <v>44977</v>
      </c>
    </row>
    <row r="36" spans="2:17" s="8" customFormat="1" ht="19.7" customHeight="1">
      <c r="B36" s="17">
        <v>3</v>
      </c>
      <c r="C36" s="17" t="s">
        <v>66</v>
      </c>
      <c r="D36" s="17" t="s">
        <v>67</v>
      </c>
      <c r="E36" s="150" t="s">
        <v>327</v>
      </c>
      <c r="F36" s="151">
        <v>2</v>
      </c>
      <c r="G36" s="51">
        <v>260</v>
      </c>
      <c r="H36" s="157">
        <f t="shared" si="0"/>
        <v>520</v>
      </c>
      <c r="I36" s="158"/>
      <c r="J36" s="24" t="s">
        <v>328</v>
      </c>
      <c r="K36" s="24" t="s">
        <v>923</v>
      </c>
      <c r="L36" s="18"/>
      <c r="M36" s="30">
        <v>44953</v>
      </c>
      <c r="N36" s="17"/>
      <c r="O36" s="29">
        <v>44978</v>
      </c>
      <c r="P36" s="30">
        <v>44977</v>
      </c>
      <c r="Q36" s="23">
        <v>44977</v>
      </c>
    </row>
    <row r="37" spans="2:17" s="8" customFormat="1" ht="19.7" customHeight="1">
      <c r="B37" s="17">
        <v>3</v>
      </c>
      <c r="C37" s="17" t="s">
        <v>66</v>
      </c>
      <c r="D37" s="17" t="s">
        <v>67</v>
      </c>
      <c r="E37" s="50" t="s">
        <v>935</v>
      </c>
      <c r="F37" s="151">
        <v>2</v>
      </c>
      <c r="G37" s="51">
        <v>140</v>
      </c>
      <c r="H37" s="157">
        <f t="shared" si="0"/>
        <v>280</v>
      </c>
      <c r="I37" s="158"/>
      <c r="J37" s="24" t="s">
        <v>317</v>
      </c>
      <c r="K37" s="24" t="s">
        <v>923</v>
      </c>
      <c r="L37" s="18"/>
      <c r="M37" s="30">
        <v>44953</v>
      </c>
      <c r="N37" s="17"/>
      <c r="O37" s="29">
        <v>44978</v>
      </c>
      <c r="P37" s="30">
        <v>44977</v>
      </c>
      <c r="Q37" s="23">
        <v>44977</v>
      </c>
    </row>
    <row r="38" spans="2:17" s="8" customFormat="1" ht="19.7" customHeight="1">
      <c r="B38" s="17">
        <v>3</v>
      </c>
      <c r="C38" s="17" t="s">
        <v>66</v>
      </c>
      <c r="D38" s="17" t="s">
        <v>67</v>
      </c>
      <c r="E38" s="155" t="s">
        <v>936</v>
      </c>
      <c r="F38" s="156">
        <v>2</v>
      </c>
      <c r="G38" s="134">
        <v>320</v>
      </c>
      <c r="H38" s="157">
        <f t="shared" si="0"/>
        <v>640</v>
      </c>
      <c r="I38" s="158"/>
      <c r="J38" s="135" t="s">
        <v>937</v>
      </c>
      <c r="K38" s="24" t="s">
        <v>923</v>
      </c>
      <c r="L38" s="18"/>
      <c r="M38" s="30">
        <v>44953</v>
      </c>
      <c r="N38" s="17"/>
      <c r="O38" s="29">
        <v>44978</v>
      </c>
      <c r="P38" s="30">
        <v>44977</v>
      </c>
      <c r="Q38" s="23">
        <v>44977</v>
      </c>
    </row>
    <row r="39" spans="2:17" s="8" customFormat="1" ht="19.7" customHeight="1">
      <c r="B39" s="17">
        <v>3</v>
      </c>
      <c r="C39" s="17" t="s">
        <v>66</v>
      </c>
      <c r="D39" s="17" t="s">
        <v>67</v>
      </c>
      <c r="E39" s="155" t="s">
        <v>938</v>
      </c>
      <c r="F39" s="156">
        <v>1</v>
      </c>
      <c r="G39" s="134">
        <v>13350</v>
      </c>
      <c r="H39" s="157">
        <f t="shared" si="0"/>
        <v>13350</v>
      </c>
      <c r="I39" s="158"/>
      <c r="J39" s="135" t="s">
        <v>939</v>
      </c>
      <c r="K39" s="24" t="s">
        <v>923</v>
      </c>
      <c r="L39" s="18"/>
      <c r="M39" s="30">
        <v>44953</v>
      </c>
      <c r="N39" s="17"/>
      <c r="O39" s="29">
        <v>44978</v>
      </c>
      <c r="P39" s="30">
        <v>44977</v>
      </c>
      <c r="Q39" s="23">
        <v>44977</v>
      </c>
    </row>
    <row r="40" spans="2:17" s="8" customFormat="1" ht="19.7" customHeight="1">
      <c r="B40" s="17">
        <v>3</v>
      </c>
      <c r="C40" s="17" t="s">
        <v>66</v>
      </c>
      <c r="D40" s="17" t="s">
        <v>67</v>
      </c>
      <c r="E40" s="155" t="s">
        <v>940</v>
      </c>
      <c r="F40" s="156">
        <v>2</v>
      </c>
      <c r="G40" s="134">
        <v>900</v>
      </c>
      <c r="H40" s="157">
        <f t="shared" si="0"/>
        <v>1800</v>
      </c>
      <c r="I40" s="158"/>
      <c r="J40" s="135" t="s">
        <v>941</v>
      </c>
      <c r="K40" s="24" t="s">
        <v>923</v>
      </c>
      <c r="L40" s="18"/>
      <c r="M40" s="30">
        <v>44953</v>
      </c>
      <c r="N40" s="17"/>
      <c r="O40" s="29">
        <v>44978</v>
      </c>
      <c r="P40" s="30">
        <v>44977</v>
      </c>
      <c r="Q40" s="23">
        <v>44977</v>
      </c>
    </row>
    <row r="41" spans="2:17" s="8" customFormat="1" ht="19.7" customHeight="1">
      <c r="B41" s="17">
        <v>3</v>
      </c>
      <c r="C41" s="17" t="s">
        <v>66</v>
      </c>
      <c r="D41" s="17" t="s">
        <v>67</v>
      </c>
      <c r="E41" s="155" t="s">
        <v>942</v>
      </c>
      <c r="F41" s="156">
        <v>1</v>
      </c>
      <c r="G41" s="134">
        <v>190</v>
      </c>
      <c r="H41" s="157">
        <f t="shared" si="0"/>
        <v>190</v>
      </c>
      <c r="I41" s="158"/>
      <c r="J41" s="24" t="s">
        <v>317</v>
      </c>
      <c r="K41" s="24" t="s">
        <v>923</v>
      </c>
      <c r="L41" s="18"/>
      <c r="M41" s="30">
        <v>44953</v>
      </c>
      <c r="N41" s="17"/>
      <c r="O41" s="29">
        <v>44978</v>
      </c>
      <c r="P41" s="30">
        <v>44977</v>
      </c>
      <c r="Q41" s="23">
        <v>44977</v>
      </c>
    </row>
    <row r="42" spans="2:17" s="8" customFormat="1" ht="19.7" customHeight="1">
      <c r="B42" s="52">
        <v>3</v>
      </c>
      <c r="C42" s="52" t="s">
        <v>66</v>
      </c>
      <c r="D42" s="52" t="s">
        <v>67</v>
      </c>
      <c r="E42" s="146" t="s">
        <v>943</v>
      </c>
      <c r="F42" s="431">
        <v>0</v>
      </c>
      <c r="G42" s="147">
        <v>240</v>
      </c>
      <c r="H42" s="142">
        <f t="shared" si="0"/>
        <v>0</v>
      </c>
      <c r="I42" s="143"/>
      <c r="J42" s="57" t="s">
        <v>317</v>
      </c>
      <c r="K42" s="24" t="s">
        <v>923</v>
      </c>
      <c r="L42" s="18"/>
      <c r="M42" s="30"/>
      <c r="N42" s="17"/>
      <c r="O42" s="18"/>
      <c r="P42" s="30"/>
      <c r="Q42" s="23"/>
    </row>
    <row r="43" spans="2:17" s="8" customFormat="1" ht="19.7" customHeight="1">
      <c r="B43" s="17">
        <v>3</v>
      </c>
      <c r="C43" s="17" t="s">
        <v>66</v>
      </c>
      <c r="D43" s="17" t="s">
        <v>167</v>
      </c>
      <c r="E43" s="50" t="s">
        <v>944</v>
      </c>
      <c r="F43" s="18">
        <v>2</v>
      </c>
      <c r="G43" s="51">
        <v>3994</v>
      </c>
      <c r="H43" s="51">
        <f t="shared" si="0"/>
        <v>7988</v>
      </c>
      <c r="I43" s="22"/>
      <c r="J43" s="26" t="s">
        <v>484</v>
      </c>
      <c r="K43" s="18"/>
      <c r="L43" s="18"/>
      <c r="M43" s="30"/>
      <c r="N43" s="17"/>
      <c r="O43" s="18"/>
      <c r="P43" s="30">
        <v>45001</v>
      </c>
      <c r="Q43" s="23">
        <v>45001</v>
      </c>
    </row>
    <row r="44" spans="2:17" s="8" customFormat="1" ht="19.7" customHeight="1">
      <c r="B44" s="17">
        <v>3</v>
      </c>
      <c r="C44" s="17" t="s">
        <v>66</v>
      </c>
      <c r="D44" s="17" t="s">
        <v>167</v>
      </c>
      <c r="E44" s="50" t="s">
        <v>945</v>
      </c>
      <c r="F44" s="18">
        <v>5</v>
      </c>
      <c r="G44" s="51">
        <v>378</v>
      </c>
      <c r="H44" s="51">
        <f t="shared" si="0"/>
        <v>1890</v>
      </c>
      <c r="I44" s="22"/>
      <c r="J44" s="24" t="s">
        <v>317</v>
      </c>
      <c r="K44" s="24" t="s">
        <v>946</v>
      </c>
      <c r="L44" s="18"/>
      <c r="M44" s="30">
        <v>44957</v>
      </c>
      <c r="N44" s="17"/>
      <c r="O44" s="18"/>
      <c r="P44" s="30">
        <v>44964</v>
      </c>
      <c r="Q44" s="23">
        <v>44964</v>
      </c>
    </row>
    <row r="45" spans="2:17" s="8" customFormat="1" ht="19.7" customHeight="1">
      <c r="B45" s="17">
        <v>3</v>
      </c>
      <c r="C45" s="17" t="s">
        <v>66</v>
      </c>
      <c r="D45" s="17" t="s">
        <v>167</v>
      </c>
      <c r="E45" s="50" t="s">
        <v>947</v>
      </c>
      <c r="F45" s="18">
        <v>2</v>
      </c>
      <c r="G45" s="51">
        <v>4189</v>
      </c>
      <c r="H45" s="51">
        <f t="shared" si="0"/>
        <v>8378</v>
      </c>
      <c r="I45" s="22"/>
      <c r="J45" s="26" t="s">
        <v>484</v>
      </c>
      <c r="K45" s="24" t="s">
        <v>946</v>
      </c>
      <c r="L45" s="18"/>
      <c r="M45" s="30">
        <v>44957</v>
      </c>
      <c r="N45" s="17"/>
      <c r="O45" s="18"/>
      <c r="P45" s="30">
        <v>44964</v>
      </c>
      <c r="Q45" s="23">
        <v>44964</v>
      </c>
    </row>
    <row r="46" spans="2:17" s="8" customFormat="1" ht="19.7" customHeight="1">
      <c r="B46" s="17"/>
      <c r="C46" s="17"/>
      <c r="D46" s="17"/>
      <c r="E46" s="50"/>
      <c r="F46" s="18"/>
      <c r="G46" s="51">
        <v>0</v>
      </c>
      <c r="H46" s="51">
        <f t="shared" si="0"/>
        <v>0</v>
      </c>
      <c r="I46" s="22"/>
      <c r="J46" s="26"/>
      <c r="K46" s="18"/>
      <c r="L46" s="18"/>
      <c r="M46" s="30"/>
      <c r="N46" s="17"/>
      <c r="O46" s="18"/>
      <c r="P46" s="30"/>
      <c r="Q46" s="23"/>
    </row>
    <row r="47" spans="2:17" s="61" customFormat="1" ht="19.7" customHeight="1">
      <c r="B47" s="52">
        <v>4</v>
      </c>
      <c r="C47" s="52" t="s">
        <v>167</v>
      </c>
      <c r="D47" s="52" t="s">
        <v>167</v>
      </c>
      <c r="E47" s="62" t="s">
        <v>948</v>
      </c>
      <c r="F47" s="54">
        <v>1</v>
      </c>
      <c r="G47" s="55">
        <v>15236</v>
      </c>
      <c r="H47" s="55">
        <f t="shared" si="0"/>
        <v>15236</v>
      </c>
      <c r="I47" s="56"/>
      <c r="J47" s="62" t="s">
        <v>949</v>
      </c>
      <c r="K47" s="57" t="s">
        <v>946</v>
      </c>
      <c r="L47" s="54"/>
      <c r="M47" s="58">
        <v>44965</v>
      </c>
      <c r="N47" s="52"/>
      <c r="O47" s="54"/>
      <c r="P47" s="58">
        <v>44978</v>
      </c>
      <c r="Q47" s="60">
        <v>44978</v>
      </c>
    </row>
    <row r="48" spans="2:17" s="61" customFormat="1" ht="19.7" customHeight="1">
      <c r="B48" s="52">
        <v>4</v>
      </c>
      <c r="C48" s="52" t="s">
        <v>167</v>
      </c>
      <c r="D48" s="52" t="s">
        <v>167</v>
      </c>
      <c r="E48" s="62" t="s">
        <v>950</v>
      </c>
      <c r="F48" s="54">
        <v>1</v>
      </c>
      <c r="G48" s="55">
        <v>15236</v>
      </c>
      <c r="H48" s="55">
        <f t="shared" si="0"/>
        <v>15236</v>
      </c>
      <c r="I48" s="56"/>
      <c r="J48" s="62" t="s">
        <v>951</v>
      </c>
      <c r="K48" s="57" t="s">
        <v>946</v>
      </c>
      <c r="L48" s="54"/>
      <c r="M48" s="58">
        <v>44965</v>
      </c>
      <c r="N48" s="52"/>
      <c r="O48" s="54"/>
      <c r="P48" s="58">
        <v>44978</v>
      </c>
      <c r="Q48" s="60">
        <v>44978</v>
      </c>
    </row>
    <row r="49" spans="2:17" s="61" customFormat="1" ht="19.7" customHeight="1">
      <c r="B49" s="52">
        <v>4</v>
      </c>
      <c r="C49" s="52" t="s">
        <v>167</v>
      </c>
      <c r="D49" s="52" t="s">
        <v>167</v>
      </c>
      <c r="E49" s="62" t="s">
        <v>952</v>
      </c>
      <c r="F49" s="54">
        <v>8</v>
      </c>
      <c r="G49" s="55">
        <v>5046</v>
      </c>
      <c r="H49" s="55">
        <f t="shared" si="0"/>
        <v>40368</v>
      </c>
      <c r="I49" s="56"/>
      <c r="J49" s="62" t="s">
        <v>953</v>
      </c>
      <c r="K49" s="57" t="s">
        <v>946</v>
      </c>
      <c r="L49" s="54"/>
      <c r="M49" s="58">
        <v>44965</v>
      </c>
      <c r="N49" s="52"/>
      <c r="O49" s="54"/>
      <c r="P49" s="58">
        <v>44978</v>
      </c>
      <c r="Q49" s="60">
        <v>44978</v>
      </c>
    </row>
    <row r="50" spans="2:17" s="61" customFormat="1" ht="19.7" customHeight="1">
      <c r="B50" s="52">
        <v>4</v>
      </c>
      <c r="C50" s="52" t="s">
        <v>167</v>
      </c>
      <c r="D50" s="52" t="s">
        <v>167</v>
      </c>
      <c r="E50" s="62" t="s">
        <v>954</v>
      </c>
      <c r="F50" s="54">
        <v>1</v>
      </c>
      <c r="G50" s="55">
        <v>5860</v>
      </c>
      <c r="H50" s="55">
        <f t="shared" si="0"/>
        <v>5860</v>
      </c>
      <c r="I50" s="56"/>
      <c r="J50" s="62" t="s">
        <v>955</v>
      </c>
      <c r="K50" s="57" t="s">
        <v>946</v>
      </c>
      <c r="L50" s="54"/>
      <c r="M50" s="58">
        <v>44965</v>
      </c>
      <c r="N50" s="52"/>
      <c r="O50" s="54"/>
      <c r="P50" s="58">
        <v>44978</v>
      </c>
      <c r="Q50" s="60">
        <v>44978</v>
      </c>
    </row>
    <row r="51" spans="2:17" s="61" customFormat="1" ht="19.7" customHeight="1">
      <c r="B51" s="52">
        <v>4</v>
      </c>
      <c r="C51" s="52" t="s">
        <v>167</v>
      </c>
      <c r="D51" s="52" t="s">
        <v>167</v>
      </c>
      <c r="E51" s="62" t="s">
        <v>956</v>
      </c>
      <c r="F51" s="54">
        <v>1</v>
      </c>
      <c r="G51" s="55">
        <v>33734</v>
      </c>
      <c r="H51" s="55">
        <f t="shared" si="0"/>
        <v>33734</v>
      </c>
      <c r="I51" s="56"/>
      <c r="J51" s="62" t="s">
        <v>957</v>
      </c>
      <c r="K51" s="57" t="s">
        <v>946</v>
      </c>
      <c r="L51" s="54"/>
      <c r="M51" s="58">
        <v>44965</v>
      </c>
      <c r="N51" s="52"/>
      <c r="O51" s="54"/>
      <c r="P51" s="432" t="s">
        <v>958</v>
      </c>
      <c r="Q51" s="60">
        <v>44981</v>
      </c>
    </row>
    <row r="52" spans="2:17" s="61" customFormat="1" ht="19.7" customHeight="1">
      <c r="B52" s="52">
        <v>4</v>
      </c>
      <c r="C52" s="52" t="s">
        <v>167</v>
      </c>
      <c r="D52" s="52" t="s">
        <v>167</v>
      </c>
      <c r="E52" s="62" t="s">
        <v>959</v>
      </c>
      <c r="F52" s="54">
        <v>6</v>
      </c>
      <c r="G52" s="55">
        <v>2431</v>
      </c>
      <c r="H52" s="55">
        <f t="shared" si="0"/>
        <v>14586</v>
      </c>
      <c r="I52" s="56"/>
      <c r="J52" s="62" t="s">
        <v>960</v>
      </c>
      <c r="K52" s="57" t="s">
        <v>946</v>
      </c>
      <c r="L52" s="54"/>
      <c r="M52" s="58">
        <v>44965</v>
      </c>
      <c r="N52" s="52"/>
      <c r="O52" s="54"/>
      <c r="P52" s="58">
        <v>44978</v>
      </c>
      <c r="Q52" s="60">
        <v>44978</v>
      </c>
    </row>
    <row r="53" spans="2:17" s="61" customFormat="1" ht="19.7" customHeight="1">
      <c r="B53" s="52">
        <v>4</v>
      </c>
      <c r="C53" s="52" t="s">
        <v>167</v>
      </c>
      <c r="D53" s="52" t="s">
        <v>167</v>
      </c>
      <c r="E53" s="62" t="s">
        <v>961</v>
      </c>
      <c r="F53" s="54">
        <v>1</v>
      </c>
      <c r="G53" s="55">
        <v>8910</v>
      </c>
      <c r="H53" s="55">
        <f t="shared" si="0"/>
        <v>8910</v>
      </c>
      <c r="I53" s="56"/>
      <c r="J53" s="62" t="s">
        <v>962</v>
      </c>
      <c r="K53" s="57" t="s">
        <v>946</v>
      </c>
      <c r="L53" s="54"/>
      <c r="M53" s="58">
        <v>44965</v>
      </c>
      <c r="N53" s="52"/>
      <c r="O53" s="54"/>
      <c r="P53" s="58">
        <v>44978</v>
      </c>
      <c r="Q53" s="60">
        <v>44978</v>
      </c>
    </row>
    <row r="54" spans="2:17" s="61" customFormat="1" ht="19.7" customHeight="1">
      <c r="B54" s="52">
        <v>4</v>
      </c>
      <c r="C54" s="52" t="s">
        <v>167</v>
      </c>
      <c r="D54" s="52" t="s">
        <v>167</v>
      </c>
      <c r="E54" s="62" t="s">
        <v>963</v>
      </c>
      <c r="F54" s="54">
        <v>2</v>
      </c>
      <c r="G54" s="55">
        <v>8301</v>
      </c>
      <c r="H54" s="55">
        <f t="shared" si="0"/>
        <v>16602</v>
      </c>
      <c r="I54" s="56"/>
      <c r="J54" s="62" t="s">
        <v>964</v>
      </c>
      <c r="K54" s="57" t="s">
        <v>946</v>
      </c>
      <c r="L54" s="54"/>
      <c r="M54" s="58">
        <v>44965</v>
      </c>
      <c r="N54" s="52"/>
      <c r="O54" s="54"/>
      <c r="P54" s="58">
        <v>44978</v>
      </c>
      <c r="Q54" s="60">
        <v>44978</v>
      </c>
    </row>
    <row r="55" spans="2:17" s="61" customFormat="1" ht="19.7" customHeight="1">
      <c r="B55" s="52">
        <v>4</v>
      </c>
      <c r="C55" s="52" t="s">
        <v>167</v>
      </c>
      <c r="D55" s="52" t="s">
        <v>167</v>
      </c>
      <c r="E55" s="62" t="s">
        <v>965</v>
      </c>
      <c r="F55" s="54">
        <v>2</v>
      </c>
      <c r="G55" s="55">
        <v>9393</v>
      </c>
      <c r="H55" s="55">
        <f t="shared" si="0"/>
        <v>18786</v>
      </c>
      <c r="I55" s="56"/>
      <c r="J55" s="62" t="s">
        <v>966</v>
      </c>
      <c r="K55" s="57" t="s">
        <v>946</v>
      </c>
      <c r="L55" s="54"/>
      <c r="M55" s="58">
        <v>44965</v>
      </c>
      <c r="N55" s="52"/>
      <c r="O55" s="54"/>
      <c r="P55" s="58">
        <v>44978</v>
      </c>
      <c r="Q55" s="60">
        <v>44978</v>
      </c>
    </row>
    <row r="56" spans="2:17" s="61" customFormat="1" ht="19.7" customHeight="1">
      <c r="B56" s="52">
        <v>4</v>
      </c>
      <c r="C56" s="52" t="s">
        <v>167</v>
      </c>
      <c r="D56" s="52" t="s">
        <v>167</v>
      </c>
      <c r="E56" s="62" t="s">
        <v>967</v>
      </c>
      <c r="F56" s="54">
        <v>1</v>
      </c>
      <c r="G56" s="55">
        <v>4947</v>
      </c>
      <c r="H56" s="55">
        <f t="shared" si="0"/>
        <v>4947</v>
      </c>
      <c r="I56" s="56"/>
      <c r="J56" s="62" t="s">
        <v>968</v>
      </c>
      <c r="K56" s="57" t="s">
        <v>946</v>
      </c>
      <c r="L56" s="54"/>
      <c r="M56" s="58">
        <v>44965</v>
      </c>
      <c r="N56" s="52"/>
      <c r="O56" s="54"/>
      <c r="P56" s="58">
        <v>44978</v>
      </c>
      <c r="Q56" s="60">
        <v>44978</v>
      </c>
    </row>
    <row r="57" spans="2:17" s="61" customFormat="1" ht="19.7" customHeight="1">
      <c r="B57" s="52">
        <v>4</v>
      </c>
      <c r="C57" s="52" t="s">
        <v>167</v>
      </c>
      <c r="D57" s="52" t="s">
        <v>167</v>
      </c>
      <c r="E57" s="62" t="s">
        <v>969</v>
      </c>
      <c r="F57" s="54">
        <v>1</v>
      </c>
      <c r="G57" s="55">
        <v>5916</v>
      </c>
      <c r="H57" s="55">
        <f t="shared" si="0"/>
        <v>5916</v>
      </c>
      <c r="I57" s="56"/>
      <c r="J57" s="62" t="s">
        <v>970</v>
      </c>
      <c r="K57" s="57" t="s">
        <v>946</v>
      </c>
      <c r="L57" s="54"/>
      <c r="M57" s="58">
        <v>44965</v>
      </c>
      <c r="N57" s="52"/>
      <c r="O57" s="54"/>
      <c r="P57" s="58">
        <v>44978</v>
      </c>
      <c r="Q57" s="60">
        <v>44978</v>
      </c>
    </row>
    <row r="58" spans="2:17" s="61" customFormat="1" ht="19.7" customHeight="1">
      <c r="B58" s="52">
        <v>5</v>
      </c>
      <c r="C58" s="52" t="s">
        <v>167</v>
      </c>
      <c r="D58" s="52" t="s">
        <v>167</v>
      </c>
      <c r="E58" s="62" t="s">
        <v>971</v>
      </c>
      <c r="F58" s="54">
        <v>1</v>
      </c>
      <c r="G58" s="55">
        <v>5348</v>
      </c>
      <c r="H58" s="55">
        <f t="shared" si="0"/>
        <v>5348</v>
      </c>
      <c r="I58" s="56"/>
      <c r="J58" s="62" t="s">
        <v>972</v>
      </c>
      <c r="K58" s="57" t="s">
        <v>946</v>
      </c>
      <c r="L58" s="54"/>
      <c r="M58" s="58">
        <v>44965</v>
      </c>
      <c r="N58" s="52"/>
      <c r="O58" s="54"/>
      <c r="P58" s="58">
        <v>44978</v>
      </c>
      <c r="Q58" s="60">
        <v>44978</v>
      </c>
    </row>
    <row r="59" spans="2:17" s="61" customFormat="1" ht="19.7" customHeight="1">
      <c r="B59" s="52">
        <v>5</v>
      </c>
      <c r="C59" s="52" t="s">
        <v>167</v>
      </c>
      <c r="D59" s="52" t="s">
        <v>167</v>
      </c>
      <c r="E59" s="62" t="s">
        <v>973</v>
      </c>
      <c r="F59" s="54">
        <v>1</v>
      </c>
      <c r="G59" s="55">
        <v>8955</v>
      </c>
      <c r="H59" s="55">
        <f t="shared" si="0"/>
        <v>8955</v>
      </c>
      <c r="I59" s="56"/>
      <c r="J59" s="62" t="s">
        <v>974</v>
      </c>
      <c r="K59" s="57" t="s">
        <v>946</v>
      </c>
      <c r="L59" s="54"/>
      <c r="M59" s="58">
        <v>44965</v>
      </c>
      <c r="N59" s="52"/>
      <c r="O59" s="54"/>
      <c r="P59" s="58">
        <v>44978</v>
      </c>
      <c r="Q59" s="60">
        <v>44978</v>
      </c>
    </row>
    <row r="60" spans="2:17" s="61" customFormat="1" ht="19.7" customHeight="1">
      <c r="B60" s="52">
        <v>5</v>
      </c>
      <c r="C60" s="52" t="s">
        <v>167</v>
      </c>
      <c r="D60" s="52" t="s">
        <v>167</v>
      </c>
      <c r="E60" s="62" t="s">
        <v>975</v>
      </c>
      <c r="F60" s="54">
        <v>1</v>
      </c>
      <c r="G60" s="55">
        <v>5187</v>
      </c>
      <c r="H60" s="55">
        <f t="shared" si="0"/>
        <v>5187</v>
      </c>
      <c r="I60" s="56"/>
      <c r="J60" s="62" t="s">
        <v>976</v>
      </c>
      <c r="K60" s="57" t="s">
        <v>946</v>
      </c>
      <c r="L60" s="54"/>
      <c r="M60" s="58">
        <v>44965</v>
      </c>
      <c r="N60" s="52"/>
      <c r="O60" s="54"/>
      <c r="P60" s="58">
        <v>44978</v>
      </c>
      <c r="Q60" s="60">
        <v>44978</v>
      </c>
    </row>
    <row r="61" spans="2:17" s="8" customFormat="1" ht="19.7" customHeight="1">
      <c r="B61" s="17">
        <v>4</v>
      </c>
      <c r="C61" s="17" t="s">
        <v>422</v>
      </c>
      <c r="D61" s="17" t="s">
        <v>188</v>
      </c>
      <c r="E61" s="50" t="s">
        <v>977</v>
      </c>
      <c r="F61" s="433">
        <v>20</v>
      </c>
      <c r="G61" s="51">
        <v>25</v>
      </c>
      <c r="H61" s="51">
        <f t="shared" si="0"/>
        <v>500</v>
      </c>
      <c r="I61" s="22"/>
      <c r="J61" s="26" t="s">
        <v>978</v>
      </c>
      <c r="K61" s="18"/>
      <c r="L61" s="18"/>
      <c r="M61" s="30">
        <v>44966</v>
      </c>
      <c r="N61" s="17"/>
      <c r="O61" s="29">
        <v>44974</v>
      </c>
      <c r="P61" s="30">
        <v>44971</v>
      </c>
      <c r="Q61" s="23" t="s">
        <v>979</v>
      </c>
    </row>
    <row r="62" spans="2:17" s="8" customFormat="1" ht="19.7" customHeight="1">
      <c r="B62" s="17">
        <v>4</v>
      </c>
      <c r="C62" s="17" t="s">
        <v>135</v>
      </c>
      <c r="D62" s="17" t="s">
        <v>167</v>
      </c>
      <c r="E62" s="50" t="s">
        <v>980</v>
      </c>
      <c r="F62" s="18">
        <v>1</v>
      </c>
      <c r="G62" s="51">
        <v>2580</v>
      </c>
      <c r="H62" s="51">
        <f t="shared" si="0"/>
        <v>2580</v>
      </c>
      <c r="I62" s="22"/>
      <c r="J62" s="26" t="s">
        <v>351</v>
      </c>
      <c r="K62" s="24" t="s">
        <v>946</v>
      </c>
      <c r="L62" s="18"/>
      <c r="M62" s="30">
        <v>44966</v>
      </c>
      <c r="N62" s="17"/>
      <c r="O62" s="18"/>
      <c r="P62" s="30">
        <v>44974</v>
      </c>
      <c r="Q62" s="23">
        <v>44974</v>
      </c>
    </row>
    <row r="63" spans="2:17" s="8" customFormat="1" ht="19.7" customHeight="1">
      <c r="B63" s="17">
        <v>4</v>
      </c>
      <c r="C63" s="17" t="s">
        <v>981</v>
      </c>
      <c r="D63" s="17" t="s">
        <v>167</v>
      </c>
      <c r="E63" s="50" t="s">
        <v>982</v>
      </c>
      <c r="F63" s="18">
        <v>1</v>
      </c>
      <c r="G63" s="51">
        <v>891</v>
      </c>
      <c r="H63" s="51">
        <f t="shared" si="0"/>
        <v>891</v>
      </c>
      <c r="I63" s="22"/>
      <c r="J63" s="26" t="s">
        <v>983</v>
      </c>
      <c r="K63" s="24" t="s">
        <v>946</v>
      </c>
      <c r="L63" s="18"/>
      <c r="M63" s="30">
        <v>44966</v>
      </c>
      <c r="N63" s="17"/>
      <c r="O63" s="18"/>
      <c r="P63" s="30">
        <v>44974</v>
      </c>
      <c r="Q63" s="23">
        <v>44974</v>
      </c>
    </row>
    <row r="64" spans="2:17" s="8" customFormat="1" ht="19.7" customHeight="1">
      <c r="B64" s="17">
        <v>4</v>
      </c>
      <c r="C64" s="17" t="s">
        <v>167</v>
      </c>
      <c r="D64" s="17" t="s">
        <v>167</v>
      </c>
      <c r="E64" s="50" t="s">
        <v>984</v>
      </c>
      <c r="F64" s="18">
        <v>2</v>
      </c>
      <c r="G64" s="51">
        <v>530</v>
      </c>
      <c r="H64" s="51">
        <f t="shared" si="0"/>
        <v>1060</v>
      </c>
      <c r="I64" s="22"/>
      <c r="J64" s="26" t="s">
        <v>548</v>
      </c>
      <c r="K64" s="24" t="s">
        <v>946</v>
      </c>
      <c r="L64" s="18"/>
      <c r="M64" s="30">
        <v>44966</v>
      </c>
      <c r="N64" s="17"/>
      <c r="O64" s="18"/>
      <c r="P64" s="30">
        <v>44974</v>
      </c>
      <c r="Q64" s="23">
        <v>44974</v>
      </c>
    </row>
    <row r="65" spans="2:17" s="8" customFormat="1" ht="19.7" customHeight="1">
      <c r="B65" s="17">
        <v>4</v>
      </c>
      <c r="C65" s="17" t="s">
        <v>167</v>
      </c>
      <c r="D65" s="17" t="s">
        <v>167</v>
      </c>
      <c r="E65" s="50" t="s">
        <v>370</v>
      </c>
      <c r="F65" s="18">
        <v>20</v>
      </c>
      <c r="G65" s="51">
        <v>28</v>
      </c>
      <c r="H65" s="51">
        <f t="shared" si="0"/>
        <v>560</v>
      </c>
      <c r="I65" s="22"/>
      <c r="J65" s="26" t="s">
        <v>235</v>
      </c>
      <c r="K65" s="24" t="s">
        <v>946</v>
      </c>
      <c r="L65" s="18"/>
      <c r="M65" s="30">
        <v>44966</v>
      </c>
      <c r="N65" s="17"/>
      <c r="O65" s="18"/>
      <c r="P65" s="30">
        <v>44974</v>
      </c>
      <c r="Q65" s="23">
        <v>44974</v>
      </c>
    </row>
    <row r="66" spans="2:17" s="8" customFormat="1" ht="19.7" customHeight="1">
      <c r="B66" s="17">
        <v>4</v>
      </c>
      <c r="C66" s="17" t="s">
        <v>383</v>
      </c>
      <c r="D66" s="17" t="s">
        <v>167</v>
      </c>
      <c r="E66" s="50" t="s">
        <v>985</v>
      </c>
      <c r="F66" s="18">
        <v>30</v>
      </c>
      <c r="G66" s="51">
        <v>13</v>
      </c>
      <c r="H66" s="51">
        <f t="shared" si="0"/>
        <v>390</v>
      </c>
      <c r="I66" s="22"/>
      <c r="J66" s="26" t="s">
        <v>986</v>
      </c>
      <c r="K66" s="24" t="s">
        <v>946</v>
      </c>
      <c r="L66" s="18"/>
      <c r="M66" s="30">
        <v>44966</v>
      </c>
      <c r="N66" s="17"/>
      <c r="O66" s="18"/>
      <c r="P66" s="30">
        <v>44974</v>
      </c>
      <c r="Q66" s="23">
        <v>44974</v>
      </c>
    </row>
    <row r="67" spans="2:17" s="8" customFormat="1" ht="19.7" customHeight="1">
      <c r="B67" s="17">
        <v>4</v>
      </c>
      <c r="C67" s="17" t="s">
        <v>987</v>
      </c>
      <c r="D67" s="17" t="s">
        <v>167</v>
      </c>
      <c r="E67" s="50" t="s">
        <v>988</v>
      </c>
      <c r="F67" s="18">
        <v>2</v>
      </c>
      <c r="G67" s="51">
        <v>2818</v>
      </c>
      <c r="H67" s="51">
        <f t="shared" si="0"/>
        <v>5636</v>
      </c>
      <c r="I67" s="22"/>
      <c r="J67" s="26" t="s">
        <v>989</v>
      </c>
      <c r="K67" s="24" t="s">
        <v>946</v>
      </c>
      <c r="L67" s="18"/>
      <c r="M67" s="30">
        <v>44966</v>
      </c>
      <c r="N67" s="17"/>
      <c r="O67" s="18"/>
      <c r="P67" s="30">
        <v>44974</v>
      </c>
      <c r="Q67" s="23">
        <v>44974</v>
      </c>
    </row>
    <row r="68" spans="2:17" s="8" customFormat="1" ht="19.7" customHeight="1">
      <c r="B68" s="17">
        <v>4</v>
      </c>
      <c r="C68" s="17" t="s">
        <v>990</v>
      </c>
      <c r="D68" s="17" t="s">
        <v>167</v>
      </c>
      <c r="E68" s="50" t="s">
        <v>991</v>
      </c>
      <c r="F68" s="18">
        <v>8</v>
      </c>
      <c r="G68" s="51">
        <v>307</v>
      </c>
      <c r="H68" s="51">
        <f t="shared" si="0"/>
        <v>2456</v>
      </c>
      <c r="I68" s="22"/>
      <c r="J68" s="26" t="s">
        <v>992</v>
      </c>
      <c r="K68" s="24" t="s">
        <v>946</v>
      </c>
      <c r="L68" s="18"/>
      <c r="M68" s="30">
        <v>44966</v>
      </c>
      <c r="N68" s="17"/>
      <c r="O68" s="18"/>
      <c r="P68" s="30">
        <v>44974</v>
      </c>
      <c r="Q68" s="23">
        <v>44974</v>
      </c>
    </row>
    <row r="69" spans="2:17" s="8" customFormat="1" ht="19.7" customHeight="1">
      <c r="B69" s="17">
        <v>4</v>
      </c>
      <c r="C69" s="17" t="s">
        <v>167</v>
      </c>
      <c r="D69" s="17" t="s">
        <v>167</v>
      </c>
      <c r="E69" s="50" t="s">
        <v>993</v>
      </c>
      <c r="F69" s="18">
        <v>2</v>
      </c>
      <c r="G69" s="51">
        <v>3100</v>
      </c>
      <c r="H69" s="51">
        <f t="shared" si="0"/>
        <v>6200</v>
      </c>
      <c r="I69" s="22"/>
      <c r="J69" s="26" t="s">
        <v>994</v>
      </c>
      <c r="K69" s="24" t="s">
        <v>946</v>
      </c>
      <c r="L69" s="18"/>
      <c r="M69" s="30">
        <v>44966</v>
      </c>
      <c r="N69" s="17"/>
      <c r="O69" s="18"/>
      <c r="P69" s="30">
        <v>44974</v>
      </c>
      <c r="Q69" s="23">
        <v>44974</v>
      </c>
    </row>
    <row r="70" spans="2:17" s="8" customFormat="1" ht="19.7" customHeight="1">
      <c r="B70" s="17">
        <v>4</v>
      </c>
      <c r="C70" s="17" t="s">
        <v>167</v>
      </c>
      <c r="D70" s="17" t="s">
        <v>167</v>
      </c>
      <c r="E70" s="50" t="s">
        <v>995</v>
      </c>
      <c r="F70" s="18">
        <v>2</v>
      </c>
      <c r="G70" s="51">
        <v>3740</v>
      </c>
      <c r="H70" s="51">
        <f t="shared" si="0"/>
        <v>7480</v>
      </c>
      <c r="I70" s="22"/>
      <c r="J70" s="26" t="s">
        <v>994</v>
      </c>
      <c r="K70" s="24" t="s">
        <v>946</v>
      </c>
      <c r="L70" s="18"/>
      <c r="M70" s="30">
        <v>44966</v>
      </c>
      <c r="N70" s="17"/>
      <c r="O70" s="18"/>
      <c r="P70" s="30">
        <v>44974</v>
      </c>
      <c r="Q70" s="23">
        <v>44974</v>
      </c>
    </row>
    <row r="71" spans="2:17" s="8" customFormat="1" ht="19.7" customHeight="1">
      <c r="B71" s="17">
        <v>4</v>
      </c>
      <c r="C71" s="17" t="s">
        <v>167</v>
      </c>
      <c r="D71" s="17" t="s">
        <v>167</v>
      </c>
      <c r="E71" s="50" t="s">
        <v>996</v>
      </c>
      <c r="F71" s="18">
        <v>4</v>
      </c>
      <c r="G71" s="51">
        <v>3047</v>
      </c>
      <c r="H71" s="51">
        <f t="shared" si="0"/>
        <v>12188</v>
      </c>
      <c r="I71" s="22"/>
      <c r="J71" s="26" t="s">
        <v>994</v>
      </c>
      <c r="K71" s="24" t="s">
        <v>946</v>
      </c>
      <c r="L71" s="18"/>
      <c r="M71" s="30">
        <v>44966</v>
      </c>
      <c r="N71" s="17"/>
      <c r="O71" s="18"/>
      <c r="P71" s="30">
        <v>44974</v>
      </c>
      <c r="Q71" s="23">
        <v>44974</v>
      </c>
    </row>
    <row r="72" spans="2:17" s="8" customFormat="1" ht="19.7" customHeight="1">
      <c r="B72" s="17">
        <v>4</v>
      </c>
      <c r="C72" s="17" t="s">
        <v>167</v>
      </c>
      <c r="D72" s="17" t="s">
        <v>167</v>
      </c>
      <c r="E72" s="50" t="s">
        <v>997</v>
      </c>
      <c r="F72" s="18">
        <v>4</v>
      </c>
      <c r="G72" s="51">
        <v>575</v>
      </c>
      <c r="H72" s="51">
        <f t="shared" si="0"/>
        <v>2300</v>
      </c>
      <c r="I72" s="22"/>
      <c r="J72" s="26" t="s">
        <v>998</v>
      </c>
      <c r="K72" s="24" t="s">
        <v>946</v>
      </c>
      <c r="L72" s="18"/>
      <c r="M72" s="30">
        <v>44966</v>
      </c>
      <c r="N72" s="17"/>
      <c r="O72" s="18"/>
      <c r="P72" s="30">
        <v>44974</v>
      </c>
      <c r="Q72" s="23">
        <v>44974</v>
      </c>
    </row>
    <row r="73" spans="2:17" s="8" customFormat="1" ht="19.7" customHeight="1">
      <c r="B73" s="17">
        <v>4</v>
      </c>
      <c r="C73" s="17" t="s">
        <v>167</v>
      </c>
      <c r="D73" s="17" t="s">
        <v>167</v>
      </c>
      <c r="E73" s="50" t="s">
        <v>999</v>
      </c>
      <c r="F73" s="18">
        <v>12</v>
      </c>
      <c r="G73" s="51">
        <v>169</v>
      </c>
      <c r="H73" s="51">
        <f t="shared" ref="H73:H94" si="1">F73*G73</f>
        <v>2028</v>
      </c>
      <c r="I73" s="22"/>
      <c r="J73" s="26" t="s">
        <v>1000</v>
      </c>
      <c r="K73" s="24" t="s">
        <v>946</v>
      </c>
      <c r="L73" s="18"/>
      <c r="M73" s="30">
        <v>44966</v>
      </c>
      <c r="N73" s="17"/>
      <c r="O73" s="18"/>
      <c r="P73" s="30">
        <v>44974</v>
      </c>
      <c r="Q73" s="23">
        <v>44974</v>
      </c>
    </row>
    <row r="74" spans="2:17" s="8" customFormat="1" ht="19.7" customHeight="1">
      <c r="B74" s="17">
        <v>4</v>
      </c>
      <c r="C74" s="17" t="s">
        <v>167</v>
      </c>
      <c r="D74" s="17" t="s">
        <v>167</v>
      </c>
      <c r="E74" s="50" t="s">
        <v>1001</v>
      </c>
      <c r="F74" s="18">
        <v>40</v>
      </c>
      <c r="G74" s="51">
        <v>31</v>
      </c>
      <c r="H74" s="51">
        <f t="shared" si="1"/>
        <v>1240</v>
      </c>
      <c r="I74" s="22"/>
      <c r="J74" s="26" t="s">
        <v>1002</v>
      </c>
      <c r="K74" s="24" t="s">
        <v>946</v>
      </c>
      <c r="L74" s="18"/>
      <c r="M74" s="30">
        <v>44966</v>
      </c>
      <c r="N74" s="17"/>
      <c r="O74" s="18"/>
      <c r="P74" s="30">
        <v>44974</v>
      </c>
      <c r="Q74" s="23">
        <v>44974</v>
      </c>
    </row>
    <row r="75" spans="2:17" s="8" customFormat="1" ht="19.7" customHeight="1">
      <c r="B75" s="17">
        <v>4</v>
      </c>
      <c r="C75" s="17" t="s">
        <v>167</v>
      </c>
      <c r="D75" s="17" t="s">
        <v>167</v>
      </c>
      <c r="E75" s="50" t="s">
        <v>1003</v>
      </c>
      <c r="F75" s="18">
        <v>2</v>
      </c>
      <c r="G75" s="51">
        <v>360</v>
      </c>
      <c r="H75" s="51">
        <f t="shared" si="1"/>
        <v>720</v>
      </c>
      <c r="I75" s="22"/>
      <c r="J75" s="26" t="s">
        <v>1004</v>
      </c>
      <c r="K75" s="24" t="s">
        <v>946</v>
      </c>
      <c r="L75" s="18"/>
      <c r="M75" s="30">
        <v>44966</v>
      </c>
      <c r="N75" s="17"/>
      <c r="O75" s="18"/>
      <c r="P75" s="30">
        <v>44974</v>
      </c>
      <c r="Q75" s="23">
        <v>44974</v>
      </c>
    </row>
    <row r="76" spans="2:17" s="8" customFormat="1" ht="19.7" customHeight="1">
      <c r="B76" s="17">
        <v>4</v>
      </c>
      <c r="C76" s="17" t="s">
        <v>440</v>
      </c>
      <c r="D76" s="17" t="s">
        <v>167</v>
      </c>
      <c r="E76" s="50" t="s">
        <v>369</v>
      </c>
      <c r="F76" s="18">
        <v>2</v>
      </c>
      <c r="G76" s="51">
        <v>147</v>
      </c>
      <c r="H76" s="51">
        <f t="shared" si="1"/>
        <v>294</v>
      </c>
      <c r="I76" s="22"/>
      <c r="J76" s="26" t="s">
        <v>193</v>
      </c>
      <c r="K76" s="24" t="s">
        <v>946</v>
      </c>
      <c r="L76" s="18"/>
      <c r="M76" s="30">
        <v>44966</v>
      </c>
      <c r="N76" s="17"/>
      <c r="O76" s="18"/>
      <c r="P76" s="30">
        <v>44974</v>
      </c>
      <c r="Q76" s="23">
        <v>44974</v>
      </c>
    </row>
    <row r="77" spans="2:17" s="8" customFormat="1" ht="19.7" customHeight="1">
      <c r="B77" s="17">
        <v>4</v>
      </c>
      <c r="C77" s="17" t="s">
        <v>167</v>
      </c>
      <c r="D77" s="17" t="s">
        <v>167</v>
      </c>
      <c r="E77" s="50" t="s">
        <v>1005</v>
      </c>
      <c r="F77" s="18">
        <v>2</v>
      </c>
      <c r="G77" s="51">
        <v>300</v>
      </c>
      <c r="H77" s="51">
        <f t="shared" si="1"/>
        <v>600</v>
      </c>
      <c r="I77" s="22"/>
      <c r="J77" s="26" t="s">
        <v>1006</v>
      </c>
      <c r="K77" s="24" t="s">
        <v>946</v>
      </c>
      <c r="L77" s="18"/>
      <c r="M77" s="30">
        <v>44966</v>
      </c>
      <c r="N77" s="17"/>
      <c r="O77" s="18"/>
      <c r="P77" s="30">
        <v>44974</v>
      </c>
      <c r="Q77" s="23">
        <v>44974</v>
      </c>
    </row>
    <row r="78" spans="2:17" s="8" customFormat="1" ht="19.7" customHeight="1">
      <c r="B78" s="17">
        <v>4</v>
      </c>
      <c r="C78" s="17" t="s">
        <v>167</v>
      </c>
      <c r="D78" s="17" t="s">
        <v>167</v>
      </c>
      <c r="E78" s="50" t="s">
        <v>1007</v>
      </c>
      <c r="F78" s="18">
        <v>1</v>
      </c>
      <c r="G78" s="51">
        <v>641</v>
      </c>
      <c r="H78" s="51">
        <f t="shared" si="1"/>
        <v>641</v>
      </c>
      <c r="I78" s="22"/>
      <c r="J78" s="26" t="s">
        <v>1008</v>
      </c>
      <c r="K78" s="24" t="s">
        <v>946</v>
      </c>
      <c r="L78" s="18"/>
      <c r="M78" s="30">
        <v>44966</v>
      </c>
      <c r="N78" s="17"/>
      <c r="O78" s="18"/>
      <c r="P78" s="30">
        <v>44974</v>
      </c>
      <c r="Q78" s="23">
        <v>44974</v>
      </c>
    </row>
    <row r="79" spans="2:17" s="8" customFormat="1" ht="19.7" customHeight="1">
      <c r="B79" s="17">
        <v>4</v>
      </c>
      <c r="C79" s="17" t="s">
        <v>167</v>
      </c>
      <c r="D79" s="17" t="s">
        <v>167</v>
      </c>
      <c r="E79" s="50" t="s">
        <v>1009</v>
      </c>
      <c r="F79" s="18">
        <v>1</v>
      </c>
      <c r="G79" s="51">
        <v>319</v>
      </c>
      <c r="H79" s="51">
        <f t="shared" si="1"/>
        <v>319</v>
      </c>
      <c r="I79" s="22"/>
      <c r="J79" s="26" t="s">
        <v>1010</v>
      </c>
      <c r="K79" s="24" t="s">
        <v>946</v>
      </c>
      <c r="L79" s="18"/>
      <c r="M79" s="30">
        <v>44966</v>
      </c>
      <c r="N79" s="17"/>
      <c r="O79" s="18"/>
      <c r="P79" s="30">
        <v>44974</v>
      </c>
      <c r="Q79" s="23">
        <v>44974</v>
      </c>
    </row>
    <row r="80" spans="2:17" s="8" customFormat="1" ht="19.7" customHeight="1">
      <c r="B80" s="17">
        <v>4</v>
      </c>
      <c r="C80" s="17" t="s">
        <v>167</v>
      </c>
      <c r="D80" s="17" t="s">
        <v>167</v>
      </c>
      <c r="E80" s="50" t="s">
        <v>1011</v>
      </c>
      <c r="F80" s="18">
        <v>3</v>
      </c>
      <c r="G80" s="51">
        <v>895</v>
      </c>
      <c r="H80" s="51">
        <f t="shared" si="1"/>
        <v>2685</v>
      </c>
      <c r="I80" s="22"/>
      <c r="J80" s="26" t="s">
        <v>994</v>
      </c>
      <c r="K80" s="24" t="s">
        <v>946</v>
      </c>
      <c r="L80" s="18"/>
      <c r="M80" s="30">
        <v>44966</v>
      </c>
      <c r="N80" s="17"/>
      <c r="O80" s="18"/>
      <c r="P80" s="30">
        <v>44974</v>
      </c>
      <c r="Q80" s="23">
        <v>44974</v>
      </c>
    </row>
    <row r="81" spans="2:17" s="8" customFormat="1" ht="19.7" customHeight="1">
      <c r="B81" s="17">
        <v>4</v>
      </c>
      <c r="C81" s="17" t="s">
        <v>167</v>
      </c>
      <c r="D81" s="17" t="s">
        <v>167</v>
      </c>
      <c r="E81" s="50" t="s">
        <v>1012</v>
      </c>
      <c r="F81" s="18">
        <v>6</v>
      </c>
      <c r="G81" s="51">
        <v>245</v>
      </c>
      <c r="H81" s="51">
        <f t="shared" si="1"/>
        <v>1470</v>
      </c>
      <c r="I81" s="22"/>
      <c r="J81" s="26" t="s">
        <v>998</v>
      </c>
      <c r="K81" s="24" t="s">
        <v>946</v>
      </c>
      <c r="L81" s="18"/>
      <c r="M81" s="30">
        <v>44966</v>
      </c>
      <c r="N81" s="17"/>
      <c r="O81" s="18"/>
      <c r="P81" s="30">
        <v>44974</v>
      </c>
      <c r="Q81" s="23">
        <v>44974</v>
      </c>
    </row>
    <row r="82" spans="2:17" s="8" customFormat="1" ht="19.7" customHeight="1">
      <c r="B82" s="17">
        <v>4</v>
      </c>
      <c r="C82" s="17" t="s">
        <v>167</v>
      </c>
      <c r="D82" s="17" t="s">
        <v>167</v>
      </c>
      <c r="E82" s="50" t="s">
        <v>1013</v>
      </c>
      <c r="F82" s="18">
        <v>16</v>
      </c>
      <c r="G82" s="51">
        <v>2010</v>
      </c>
      <c r="H82" s="51">
        <f t="shared" si="1"/>
        <v>32160</v>
      </c>
      <c r="I82" s="22"/>
      <c r="J82" s="26" t="s">
        <v>1014</v>
      </c>
      <c r="K82" s="24" t="s">
        <v>946</v>
      </c>
      <c r="L82" s="18"/>
      <c r="M82" s="30">
        <v>44966</v>
      </c>
      <c r="N82" s="17"/>
      <c r="O82" s="18"/>
      <c r="P82" s="30">
        <v>44974</v>
      </c>
      <c r="Q82" s="23">
        <v>44974</v>
      </c>
    </row>
    <row r="83" spans="2:17" s="8" customFormat="1" ht="19.7" customHeight="1">
      <c r="B83" s="17">
        <v>4</v>
      </c>
      <c r="C83" s="17" t="s">
        <v>167</v>
      </c>
      <c r="D83" s="17" t="s">
        <v>167</v>
      </c>
      <c r="E83" s="50" t="s">
        <v>1015</v>
      </c>
      <c r="F83" s="18">
        <v>2</v>
      </c>
      <c r="G83" s="51">
        <v>780</v>
      </c>
      <c r="H83" s="51">
        <f t="shared" si="1"/>
        <v>1560</v>
      </c>
      <c r="I83" s="22"/>
      <c r="J83" s="26" t="s">
        <v>1014</v>
      </c>
      <c r="K83" s="24" t="s">
        <v>946</v>
      </c>
      <c r="L83" s="18"/>
      <c r="M83" s="30">
        <v>44966</v>
      </c>
      <c r="N83" s="17"/>
      <c r="O83" s="18"/>
      <c r="P83" s="30">
        <v>44974</v>
      </c>
      <c r="Q83" s="23">
        <v>44974</v>
      </c>
    </row>
    <row r="84" spans="2:17" s="8" customFormat="1" ht="19.7" customHeight="1">
      <c r="B84" s="17">
        <v>4</v>
      </c>
      <c r="C84" s="17" t="s">
        <v>167</v>
      </c>
      <c r="D84" s="17" t="s">
        <v>167</v>
      </c>
      <c r="E84" s="50" t="s">
        <v>1016</v>
      </c>
      <c r="F84" s="18">
        <v>6</v>
      </c>
      <c r="G84" s="51">
        <v>52</v>
      </c>
      <c r="H84" s="51">
        <f>F84*G84</f>
        <v>312</v>
      </c>
      <c r="I84" s="22"/>
      <c r="J84" s="26" t="s">
        <v>1017</v>
      </c>
      <c r="K84" s="24" t="s">
        <v>946</v>
      </c>
      <c r="L84" s="18"/>
      <c r="M84" s="30">
        <v>44966</v>
      </c>
      <c r="N84" s="17"/>
      <c r="O84" s="18"/>
      <c r="P84" s="30">
        <v>44974</v>
      </c>
      <c r="Q84" s="23">
        <v>44974</v>
      </c>
    </row>
    <row r="85" spans="2:17" s="8" customFormat="1" ht="19.7" customHeight="1">
      <c r="B85" s="17">
        <v>4</v>
      </c>
      <c r="C85" s="17" t="s">
        <v>167</v>
      </c>
      <c r="D85" s="17" t="s">
        <v>167</v>
      </c>
      <c r="E85" s="50" t="s">
        <v>1018</v>
      </c>
      <c r="F85" s="18">
        <v>22</v>
      </c>
      <c r="G85" s="51">
        <v>77</v>
      </c>
      <c r="H85" s="51">
        <f t="shared" si="1"/>
        <v>1694</v>
      </c>
      <c r="I85" s="22"/>
      <c r="J85" s="26" t="s">
        <v>1019</v>
      </c>
      <c r="K85" s="24" t="s">
        <v>946</v>
      </c>
      <c r="L85" s="18"/>
      <c r="M85" s="30">
        <v>44966</v>
      </c>
      <c r="N85" s="17"/>
      <c r="O85" s="18"/>
      <c r="P85" s="30">
        <v>44974</v>
      </c>
      <c r="Q85" s="23">
        <v>44974</v>
      </c>
    </row>
    <row r="86" spans="2:17" s="8" customFormat="1" ht="19.7" customHeight="1">
      <c r="B86" s="17">
        <v>4</v>
      </c>
      <c r="C86" s="17" t="s">
        <v>167</v>
      </c>
      <c r="D86" s="17" t="s">
        <v>167</v>
      </c>
      <c r="E86" s="50" t="s">
        <v>1020</v>
      </c>
      <c r="F86" s="18">
        <v>1</v>
      </c>
      <c r="G86" s="51">
        <v>3832</v>
      </c>
      <c r="H86" s="51">
        <f>F86*G86</f>
        <v>3832</v>
      </c>
      <c r="I86" s="22"/>
      <c r="J86" s="26" t="s">
        <v>1021</v>
      </c>
      <c r="K86" s="24" t="s">
        <v>946</v>
      </c>
      <c r="L86" s="18"/>
      <c r="M86" s="30">
        <v>44966</v>
      </c>
      <c r="N86" s="17"/>
      <c r="O86" s="18"/>
      <c r="P86" s="30">
        <v>44974</v>
      </c>
      <c r="Q86" s="23">
        <v>44974</v>
      </c>
    </row>
    <row r="87" spans="2:17" s="8" customFormat="1" ht="19.7" customHeight="1">
      <c r="B87" s="17">
        <v>4</v>
      </c>
      <c r="C87" s="17" t="s">
        <v>167</v>
      </c>
      <c r="D87" s="17" t="s">
        <v>167</v>
      </c>
      <c r="E87" s="50" t="s">
        <v>1022</v>
      </c>
      <c r="F87" s="18">
        <v>6</v>
      </c>
      <c r="G87" s="51">
        <v>50</v>
      </c>
      <c r="H87" s="51">
        <f>F87*G87</f>
        <v>300</v>
      </c>
      <c r="I87" s="22"/>
      <c r="J87" s="26" t="s">
        <v>1017</v>
      </c>
      <c r="K87" s="24" t="s">
        <v>946</v>
      </c>
      <c r="L87" s="18"/>
      <c r="M87" s="30">
        <v>44966</v>
      </c>
      <c r="N87" s="17"/>
      <c r="O87" s="18"/>
      <c r="P87" s="30">
        <v>44974</v>
      </c>
      <c r="Q87" s="23">
        <v>44974</v>
      </c>
    </row>
    <row r="88" spans="2:17" s="8" customFormat="1" ht="19.7" customHeight="1">
      <c r="B88" s="17">
        <v>4</v>
      </c>
      <c r="C88" s="17" t="s">
        <v>167</v>
      </c>
      <c r="D88" s="17" t="s">
        <v>167</v>
      </c>
      <c r="E88" s="50" t="s">
        <v>1023</v>
      </c>
      <c r="F88" s="18">
        <v>6</v>
      </c>
      <c r="G88" s="51">
        <v>151</v>
      </c>
      <c r="H88" s="51">
        <f>F88*G88</f>
        <v>906</v>
      </c>
      <c r="I88" s="22"/>
      <c r="J88" s="26" t="s">
        <v>1024</v>
      </c>
      <c r="K88" s="24" t="s">
        <v>946</v>
      </c>
      <c r="L88" s="18"/>
      <c r="M88" s="30">
        <v>44966</v>
      </c>
      <c r="N88" s="17"/>
      <c r="O88" s="18"/>
      <c r="P88" s="30">
        <v>44974</v>
      </c>
      <c r="Q88" s="23">
        <v>44974</v>
      </c>
    </row>
    <row r="89" spans="2:17" s="8" customFormat="1" ht="19.7" customHeight="1">
      <c r="B89" s="17">
        <v>4</v>
      </c>
      <c r="C89" s="17" t="s">
        <v>383</v>
      </c>
      <c r="D89" s="17" t="s">
        <v>167</v>
      </c>
      <c r="E89" s="50" t="s">
        <v>1025</v>
      </c>
      <c r="F89" s="18">
        <v>5</v>
      </c>
      <c r="G89" s="51">
        <v>128</v>
      </c>
      <c r="H89" s="51">
        <f t="shared" ref="H89:H152" si="2">F89*G89</f>
        <v>640</v>
      </c>
      <c r="I89" s="22"/>
      <c r="J89" s="26" t="s">
        <v>1026</v>
      </c>
      <c r="K89" s="24" t="s">
        <v>946</v>
      </c>
      <c r="L89" s="18"/>
      <c r="M89" s="30">
        <v>44966</v>
      </c>
      <c r="N89" s="17"/>
      <c r="O89" s="18"/>
      <c r="P89" s="30">
        <v>44974</v>
      </c>
      <c r="Q89" s="23">
        <v>44974</v>
      </c>
    </row>
    <row r="90" spans="2:17" s="8" customFormat="1" ht="19.7" customHeight="1">
      <c r="B90" s="17">
        <v>4</v>
      </c>
      <c r="C90" s="17" t="s">
        <v>167</v>
      </c>
      <c r="D90" s="17" t="s">
        <v>167</v>
      </c>
      <c r="E90" s="50" t="s">
        <v>1027</v>
      </c>
      <c r="F90" s="18">
        <v>4</v>
      </c>
      <c r="G90" s="51">
        <v>2020</v>
      </c>
      <c r="H90" s="51">
        <f t="shared" si="2"/>
        <v>8080</v>
      </c>
      <c r="I90" s="22"/>
      <c r="J90" s="26" t="s">
        <v>1028</v>
      </c>
      <c r="K90" s="24" t="s">
        <v>946</v>
      </c>
      <c r="L90" s="18"/>
      <c r="M90" s="30">
        <v>44966</v>
      </c>
      <c r="N90" s="17"/>
      <c r="O90" s="18"/>
      <c r="P90" s="30">
        <v>44974</v>
      </c>
      <c r="Q90" s="23">
        <v>44974</v>
      </c>
    </row>
    <row r="91" spans="2:17" s="8" customFormat="1" ht="19.7" customHeight="1">
      <c r="B91" s="17">
        <v>4</v>
      </c>
      <c r="C91" s="17" t="s">
        <v>167</v>
      </c>
      <c r="D91" s="17" t="s">
        <v>167</v>
      </c>
      <c r="E91" s="50" t="s">
        <v>1029</v>
      </c>
      <c r="F91" s="18">
        <v>1</v>
      </c>
      <c r="G91" s="51">
        <v>1760</v>
      </c>
      <c r="H91" s="51">
        <f t="shared" si="2"/>
        <v>1760</v>
      </c>
      <c r="I91" s="22"/>
      <c r="J91" s="26" t="s">
        <v>1030</v>
      </c>
      <c r="K91" s="24" t="s">
        <v>946</v>
      </c>
      <c r="L91" s="18"/>
      <c r="M91" s="30">
        <v>44966</v>
      </c>
      <c r="N91" s="17"/>
      <c r="O91" s="18"/>
      <c r="P91" s="30">
        <v>44974</v>
      </c>
      <c r="Q91" s="23">
        <v>44974</v>
      </c>
    </row>
    <row r="92" spans="2:17" s="8" customFormat="1" ht="19.7" customHeight="1">
      <c r="B92" s="17">
        <v>4</v>
      </c>
      <c r="C92" s="17" t="s">
        <v>167</v>
      </c>
      <c r="D92" s="17" t="s">
        <v>167</v>
      </c>
      <c r="E92" s="50" t="s">
        <v>1031</v>
      </c>
      <c r="F92" s="18">
        <v>2</v>
      </c>
      <c r="G92" s="51">
        <v>3670</v>
      </c>
      <c r="H92" s="51">
        <f t="shared" si="2"/>
        <v>7340</v>
      </c>
      <c r="I92" s="22"/>
      <c r="J92" s="26" t="s">
        <v>1032</v>
      </c>
      <c r="K92" s="24" t="s">
        <v>946</v>
      </c>
      <c r="L92" s="18"/>
      <c r="M92" s="30">
        <v>44966</v>
      </c>
      <c r="N92" s="17"/>
      <c r="O92" s="18"/>
      <c r="P92" s="30">
        <v>44974</v>
      </c>
      <c r="Q92" s="23">
        <v>44974</v>
      </c>
    </row>
    <row r="93" spans="2:17" s="8" customFormat="1" ht="19.7" customHeight="1">
      <c r="B93" s="17">
        <v>4</v>
      </c>
      <c r="C93" s="17" t="s">
        <v>167</v>
      </c>
      <c r="D93" s="17" t="s">
        <v>167</v>
      </c>
      <c r="E93" s="50" t="s">
        <v>1033</v>
      </c>
      <c r="F93" s="18">
        <v>4</v>
      </c>
      <c r="G93" s="51">
        <v>163</v>
      </c>
      <c r="H93" s="51">
        <f t="shared" si="2"/>
        <v>652</v>
      </c>
      <c r="I93" s="22"/>
      <c r="J93" s="26" t="s">
        <v>1034</v>
      </c>
      <c r="K93" s="24" t="s">
        <v>946</v>
      </c>
      <c r="L93" s="18"/>
      <c r="M93" s="30">
        <v>44966</v>
      </c>
      <c r="N93" s="17"/>
      <c r="O93" s="18"/>
      <c r="P93" s="30">
        <v>44974</v>
      </c>
      <c r="Q93" s="23">
        <v>44974</v>
      </c>
    </row>
    <row r="94" spans="2:17" s="8" customFormat="1" ht="19.7" customHeight="1">
      <c r="B94" s="17">
        <v>4</v>
      </c>
      <c r="C94" s="17" t="s">
        <v>167</v>
      </c>
      <c r="D94" s="17" t="s">
        <v>167</v>
      </c>
      <c r="E94" s="50" t="s">
        <v>1035</v>
      </c>
      <c r="F94" s="18">
        <v>3</v>
      </c>
      <c r="G94" s="51">
        <v>94</v>
      </c>
      <c r="H94" s="51">
        <f t="shared" si="2"/>
        <v>282</v>
      </c>
      <c r="I94" s="22"/>
      <c r="J94" s="26" t="s">
        <v>1036</v>
      </c>
      <c r="K94" s="24" t="s">
        <v>946</v>
      </c>
      <c r="L94" s="18"/>
      <c r="M94" s="30">
        <v>44966</v>
      </c>
      <c r="N94" s="17"/>
      <c r="O94" s="18"/>
      <c r="P94" s="30">
        <v>44974</v>
      </c>
      <c r="Q94" s="23">
        <v>44974</v>
      </c>
    </row>
    <row r="95" spans="2:17" s="8" customFormat="1" ht="19.7" customHeight="1">
      <c r="B95" s="17">
        <v>4</v>
      </c>
      <c r="C95" s="17" t="s">
        <v>167</v>
      </c>
      <c r="D95" s="17" t="s">
        <v>167</v>
      </c>
      <c r="E95" s="50" t="s">
        <v>1037</v>
      </c>
      <c r="F95" s="18">
        <v>1</v>
      </c>
      <c r="G95" s="51">
        <v>6240</v>
      </c>
      <c r="H95" s="51">
        <f t="shared" si="2"/>
        <v>6240</v>
      </c>
      <c r="I95" s="22"/>
      <c r="J95" s="26" t="s">
        <v>1038</v>
      </c>
      <c r="K95" s="24" t="s">
        <v>946</v>
      </c>
      <c r="L95" s="18"/>
      <c r="M95" s="30">
        <v>44966</v>
      </c>
      <c r="N95" s="17"/>
      <c r="O95" s="18"/>
      <c r="P95" s="30">
        <v>44974</v>
      </c>
      <c r="Q95" s="23">
        <v>44974</v>
      </c>
    </row>
    <row r="96" spans="2:17" s="8" customFormat="1" ht="19.7" customHeight="1">
      <c r="B96" s="17">
        <v>4</v>
      </c>
      <c r="C96" s="17" t="s">
        <v>167</v>
      </c>
      <c r="D96" s="17" t="s">
        <v>167</v>
      </c>
      <c r="E96" s="50" t="s">
        <v>1039</v>
      </c>
      <c r="F96" s="18">
        <v>1</v>
      </c>
      <c r="G96" s="51">
        <v>620</v>
      </c>
      <c r="H96" s="51">
        <f t="shared" si="2"/>
        <v>620</v>
      </c>
      <c r="I96" s="22"/>
      <c r="J96" s="26" t="s">
        <v>1040</v>
      </c>
      <c r="K96" s="24" t="s">
        <v>946</v>
      </c>
      <c r="L96" s="18"/>
      <c r="M96" s="30">
        <v>44966</v>
      </c>
      <c r="N96" s="17"/>
      <c r="O96" s="18"/>
      <c r="P96" s="30">
        <v>44974</v>
      </c>
      <c r="Q96" s="23">
        <v>44974</v>
      </c>
    </row>
    <row r="97" spans="2:17" s="8" customFormat="1" ht="19.7" customHeight="1">
      <c r="B97" s="17">
        <v>4</v>
      </c>
      <c r="C97" s="17" t="s">
        <v>167</v>
      </c>
      <c r="D97" s="17" t="s">
        <v>167</v>
      </c>
      <c r="E97" s="50" t="s">
        <v>1041</v>
      </c>
      <c r="F97" s="18">
        <v>2</v>
      </c>
      <c r="G97" s="51">
        <v>106</v>
      </c>
      <c r="H97" s="51">
        <f t="shared" si="2"/>
        <v>212</v>
      </c>
      <c r="I97" s="22"/>
      <c r="J97" s="26" t="s">
        <v>1042</v>
      </c>
      <c r="K97" s="24" t="s">
        <v>946</v>
      </c>
      <c r="L97" s="18"/>
      <c r="M97" s="30">
        <v>44966</v>
      </c>
      <c r="N97" s="17"/>
      <c r="O97" s="18"/>
      <c r="P97" s="30">
        <v>44974</v>
      </c>
      <c r="Q97" s="23">
        <v>44974</v>
      </c>
    </row>
    <row r="98" spans="2:17" s="8" customFormat="1" ht="19.7" customHeight="1">
      <c r="B98" s="17">
        <v>4</v>
      </c>
      <c r="C98" s="17" t="s">
        <v>167</v>
      </c>
      <c r="D98" s="17" t="s">
        <v>167</v>
      </c>
      <c r="E98" s="50" t="s">
        <v>1043</v>
      </c>
      <c r="F98" s="18">
        <v>50</v>
      </c>
      <c r="G98" s="51">
        <v>17</v>
      </c>
      <c r="H98" s="51">
        <f t="shared" si="2"/>
        <v>850</v>
      </c>
      <c r="I98" s="22"/>
      <c r="J98" s="26" t="s">
        <v>1044</v>
      </c>
      <c r="K98" s="24" t="s">
        <v>946</v>
      </c>
      <c r="L98" s="18"/>
      <c r="M98" s="30">
        <v>44966</v>
      </c>
      <c r="N98" s="17"/>
      <c r="O98" s="18"/>
      <c r="P98" s="30">
        <v>44974</v>
      </c>
      <c r="Q98" s="23">
        <v>44974</v>
      </c>
    </row>
    <row r="99" spans="2:17" s="8" customFormat="1" ht="19.7" customHeight="1">
      <c r="B99" s="17">
        <v>4</v>
      </c>
      <c r="C99" s="17" t="s">
        <v>383</v>
      </c>
      <c r="D99" s="17" t="s">
        <v>167</v>
      </c>
      <c r="E99" s="50" t="s">
        <v>1045</v>
      </c>
      <c r="F99" s="18">
        <v>24</v>
      </c>
      <c r="G99" s="51">
        <v>27</v>
      </c>
      <c r="H99" s="51">
        <f t="shared" si="2"/>
        <v>648</v>
      </c>
      <c r="I99" s="22"/>
      <c r="J99" s="26" t="s">
        <v>1046</v>
      </c>
      <c r="K99" s="24" t="s">
        <v>946</v>
      </c>
      <c r="L99" s="18"/>
      <c r="M99" s="30">
        <v>44966</v>
      </c>
      <c r="N99" s="17"/>
      <c r="O99" s="18"/>
      <c r="P99" s="30">
        <v>44974</v>
      </c>
      <c r="Q99" s="23">
        <v>44974</v>
      </c>
    </row>
    <row r="100" spans="2:17" s="8" customFormat="1" ht="19.7" customHeight="1">
      <c r="B100" s="17">
        <v>4</v>
      </c>
      <c r="C100" s="17" t="s">
        <v>167</v>
      </c>
      <c r="D100" s="17" t="s">
        <v>167</v>
      </c>
      <c r="E100" s="50" t="s">
        <v>1047</v>
      </c>
      <c r="F100" s="18">
        <v>10</v>
      </c>
      <c r="G100" s="51">
        <v>35</v>
      </c>
      <c r="H100" s="51">
        <f t="shared" si="2"/>
        <v>350</v>
      </c>
      <c r="I100" s="22"/>
      <c r="J100" s="26" t="s">
        <v>1048</v>
      </c>
      <c r="K100" s="24" t="s">
        <v>946</v>
      </c>
      <c r="L100" s="18"/>
      <c r="M100" s="30">
        <v>44966</v>
      </c>
      <c r="N100" s="17"/>
      <c r="O100" s="18"/>
      <c r="P100" s="30">
        <v>44974</v>
      </c>
      <c r="Q100" s="23">
        <v>44974</v>
      </c>
    </row>
    <row r="101" spans="2:17" s="8" customFormat="1" ht="19.7" customHeight="1">
      <c r="B101" s="17">
        <v>4</v>
      </c>
      <c r="C101" s="17" t="s">
        <v>167</v>
      </c>
      <c r="D101" s="17" t="s">
        <v>167</v>
      </c>
      <c r="E101" s="50" t="s">
        <v>1049</v>
      </c>
      <c r="F101" s="18">
        <v>12</v>
      </c>
      <c r="G101" s="51">
        <v>59</v>
      </c>
      <c r="H101" s="51">
        <f t="shared" si="2"/>
        <v>708</v>
      </c>
      <c r="I101" s="22"/>
      <c r="J101" s="26" t="s">
        <v>235</v>
      </c>
      <c r="K101" s="24" t="s">
        <v>946</v>
      </c>
      <c r="L101" s="18"/>
      <c r="M101" s="30">
        <v>44966</v>
      </c>
      <c r="N101" s="17"/>
      <c r="O101" s="18"/>
      <c r="P101" s="30">
        <v>44974</v>
      </c>
      <c r="Q101" s="23">
        <v>44974</v>
      </c>
    </row>
    <row r="102" spans="2:17" s="8" customFormat="1" ht="19.7" customHeight="1">
      <c r="B102" s="17">
        <v>4</v>
      </c>
      <c r="C102" s="17" t="s">
        <v>167</v>
      </c>
      <c r="D102" s="17" t="s">
        <v>167</v>
      </c>
      <c r="E102" s="50" t="s">
        <v>1050</v>
      </c>
      <c r="F102" s="18">
        <v>3</v>
      </c>
      <c r="G102" s="51">
        <v>2270</v>
      </c>
      <c r="H102" s="51">
        <f t="shared" si="2"/>
        <v>6810</v>
      </c>
      <c r="I102" s="22"/>
      <c r="J102" s="26" t="s">
        <v>405</v>
      </c>
      <c r="K102" s="24" t="s">
        <v>946</v>
      </c>
      <c r="L102" s="18"/>
      <c r="M102" s="30">
        <v>44966</v>
      </c>
      <c r="N102" s="17"/>
      <c r="O102" s="18"/>
      <c r="P102" s="30">
        <v>44974</v>
      </c>
      <c r="Q102" s="23">
        <v>44974</v>
      </c>
    </row>
    <row r="103" spans="2:17" s="8" customFormat="1" ht="19.7" customHeight="1">
      <c r="B103" s="17">
        <v>4</v>
      </c>
      <c r="C103" s="17" t="s">
        <v>167</v>
      </c>
      <c r="D103" s="17" t="s">
        <v>167</v>
      </c>
      <c r="E103" s="50" t="s">
        <v>1051</v>
      </c>
      <c r="F103" s="18">
        <v>1</v>
      </c>
      <c r="G103" s="51">
        <v>2310</v>
      </c>
      <c r="H103" s="51">
        <f t="shared" si="2"/>
        <v>2310</v>
      </c>
      <c r="I103" s="22"/>
      <c r="J103" s="26" t="s">
        <v>994</v>
      </c>
      <c r="K103" s="24" t="s">
        <v>946</v>
      </c>
      <c r="L103" s="18"/>
      <c r="M103" s="30">
        <v>44966</v>
      </c>
      <c r="N103" s="17"/>
      <c r="O103" s="18"/>
      <c r="P103" s="30">
        <v>44974</v>
      </c>
      <c r="Q103" s="23">
        <v>44974</v>
      </c>
    </row>
    <row r="104" spans="2:17" s="8" customFormat="1" ht="19.7" customHeight="1">
      <c r="B104" s="17">
        <v>4</v>
      </c>
      <c r="C104" s="17" t="s">
        <v>167</v>
      </c>
      <c r="D104" s="17" t="s">
        <v>167</v>
      </c>
      <c r="E104" s="50" t="s">
        <v>1052</v>
      </c>
      <c r="F104" s="18">
        <v>1</v>
      </c>
      <c r="G104" s="51">
        <v>1448</v>
      </c>
      <c r="H104" s="51">
        <f t="shared" si="2"/>
        <v>1448</v>
      </c>
      <c r="I104" s="22"/>
      <c r="J104" s="26" t="s">
        <v>994</v>
      </c>
      <c r="K104" s="24" t="s">
        <v>946</v>
      </c>
      <c r="L104" s="18"/>
      <c r="M104" s="30">
        <v>44966</v>
      </c>
      <c r="N104" s="17"/>
      <c r="O104" s="18"/>
      <c r="P104" s="30">
        <v>44974</v>
      </c>
      <c r="Q104" s="23">
        <v>44974</v>
      </c>
    </row>
    <row r="105" spans="2:17" s="8" customFormat="1" ht="19.7" customHeight="1">
      <c r="B105" s="17">
        <v>4</v>
      </c>
      <c r="C105" s="17" t="s">
        <v>167</v>
      </c>
      <c r="D105" s="17" t="s">
        <v>167</v>
      </c>
      <c r="E105" s="50" t="s">
        <v>1053</v>
      </c>
      <c r="F105" s="18">
        <v>4</v>
      </c>
      <c r="G105" s="51">
        <v>277</v>
      </c>
      <c r="H105" s="51">
        <f t="shared" si="2"/>
        <v>1108</v>
      </c>
      <c r="I105" s="22"/>
      <c r="J105" s="26" t="s">
        <v>1054</v>
      </c>
      <c r="K105" s="24" t="s">
        <v>946</v>
      </c>
      <c r="L105" s="18"/>
      <c r="M105" s="30">
        <v>44966</v>
      </c>
      <c r="N105" s="17"/>
      <c r="O105" s="18"/>
      <c r="P105" s="30">
        <v>44974</v>
      </c>
      <c r="Q105" s="23">
        <v>44974</v>
      </c>
    </row>
    <row r="106" spans="2:17" s="8" customFormat="1" ht="19.7" customHeight="1">
      <c r="B106" s="17">
        <v>4</v>
      </c>
      <c r="C106" s="17" t="s">
        <v>167</v>
      </c>
      <c r="D106" s="17" t="s">
        <v>167</v>
      </c>
      <c r="E106" s="50" t="s">
        <v>1055</v>
      </c>
      <c r="F106" s="18">
        <v>12</v>
      </c>
      <c r="G106" s="51">
        <v>24</v>
      </c>
      <c r="H106" s="51">
        <f t="shared" si="2"/>
        <v>288</v>
      </c>
      <c r="I106" s="22"/>
      <c r="J106" s="26" t="s">
        <v>1002</v>
      </c>
      <c r="K106" s="24" t="s">
        <v>946</v>
      </c>
      <c r="L106" s="18"/>
      <c r="M106" s="30">
        <v>44966</v>
      </c>
      <c r="N106" s="17"/>
      <c r="O106" s="18"/>
      <c r="P106" s="30">
        <v>44974</v>
      </c>
      <c r="Q106" s="23">
        <v>44974</v>
      </c>
    </row>
    <row r="107" spans="2:17" s="8" customFormat="1" ht="19.7" customHeight="1">
      <c r="B107" s="17">
        <v>4</v>
      </c>
      <c r="C107" s="17" t="s">
        <v>167</v>
      </c>
      <c r="D107" s="17" t="s">
        <v>167</v>
      </c>
      <c r="E107" s="50" t="s">
        <v>1056</v>
      </c>
      <c r="F107" s="18">
        <v>2</v>
      </c>
      <c r="G107" s="51">
        <v>320</v>
      </c>
      <c r="H107" s="51">
        <f t="shared" si="2"/>
        <v>640</v>
      </c>
      <c r="I107" s="22"/>
      <c r="J107" s="26" t="s">
        <v>233</v>
      </c>
      <c r="K107" s="24" t="s">
        <v>946</v>
      </c>
      <c r="L107" s="18"/>
      <c r="M107" s="30">
        <v>44966</v>
      </c>
      <c r="N107" s="17"/>
      <c r="O107" s="18"/>
      <c r="P107" s="30">
        <v>44974</v>
      </c>
      <c r="Q107" s="23">
        <v>44974</v>
      </c>
    </row>
    <row r="108" spans="2:17" s="8" customFormat="1" ht="19.7" customHeight="1">
      <c r="B108" s="17">
        <v>3</v>
      </c>
      <c r="C108" s="17" t="s">
        <v>66</v>
      </c>
      <c r="D108" s="17" t="s">
        <v>67</v>
      </c>
      <c r="E108" s="50" t="s">
        <v>1057</v>
      </c>
      <c r="F108" s="18">
        <v>2</v>
      </c>
      <c r="G108" s="51">
        <v>310</v>
      </c>
      <c r="H108" s="51">
        <f t="shared" si="2"/>
        <v>620</v>
      </c>
      <c r="I108" s="22"/>
      <c r="J108" s="26" t="s">
        <v>1058</v>
      </c>
      <c r="K108" s="24" t="s">
        <v>1059</v>
      </c>
      <c r="L108" s="18"/>
      <c r="M108" s="30">
        <v>44978</v>
      </c>
      <c r="N108" s="17"/>
      <c r="O108" s="29">
        <v>44979</v>
      </c>
      <c r="P108" s="30"/>
      <c r="Q108" s="23">
        <v>44981</v>
      </c>
    </row>
    <row r="109" spans="2:17" s="8" customFormat="1" ht="19.7" customHeight="1">
      <c r="B109" s="17">
        <v>3</v>
      </c>
      <c r="C109" s="17" t="s">
        <v>788</v>
      </c>
      <c r="D109" s="17" t="s">
        <v>167</v>
      </c>
      <c r="E109" s="50" t="s">
        <v>213</v>
      </c>
      <c r="F109" s="18">
        <v>6</v>
      </c>
      <c r="G109" s="51">
        <v>165</v>
      </c>
      <c r="H109" s="51">
        <f t="shared" si="2"/>
        <v>990</v>
      </c>
      <c r="I109" s="22"/>
      <c r="J109" s="26" t="s">
        <v>1060</v>
      </c>
      <c r="K109" s="24" t="s">
        <v>946</v>
      </c>
      <c r="L109" s="18"/>
      <c r="M109" s="30">
        <v>44978</v>
      </c>
      <c r="N109" s="17"/>
      <c r="O109" s="29"/>
      <c r="P109" s="30">
        <v>44981</v>
      </c>
      <c r="Q109" s="23">
        <v>44981</v>
      </c>
    </row>
    <row r="110" spans="2:17" s="8" customFormat="1" ht="19.7" customHeight="1">
      <c r="B110" s="17">
        <v>3</v>
      </c>
      <c r="C110" s="17" t="s">
        <v>788</v>
      </c>
      <c r="D110" s="17" t="s">
        <v>167</v>
      </c>
      <c r="E110" s="50" t="s">
        <v>1061</v>
      </c>
      <c r="F110" s="18">
        <v>3</v>
      </c>
      <c r="G110" s="51">
        <v>163</v>
      </c>
      <c r="H110" s="51">
        <f t="shared" si="2"/>
        <v>489</v>
      </c>
      <c r="I110" s="22"/>
      <c r="J110" s="26" t="s">
        <v>1060</v>
      </c>
      <c r="K110" s="24" t="s">
        <v>946</v>
      </c>
      <c r="L110" s="18"/>
      <c r="M110" s="30">
        <v>44978</v>
      </c>
      <c r="N110" s="17"/>
      <c r="O110" s="29"/>
      <c r="P110" s="30">
        <v>44981</v>
      </c>
      <c r="Q110" s="23">
        <v>44981</v>
      </c>
    </row>
    <row r="111" spans="2:17" s="8" customFormat="1" ht="19.7" customHeight="1">
      <c r="B111" s="17">
        <v>3</v>
      </c>
      <c r="C111" s="17" t="s">
        <v>788</v>
      </c>
      <c r="D111" s="17" t="s">
        <v>167</v>
      </c>
      <c r="E111" s="50" t="s">
        <v>1062</v>
      </c>
      <c r="F111" s="18">
        <v>4</v>
      </c>
      <c r="G111" s="51">
        <v>123</v>
      </c>
      <c r="H111" s="51">
        <f t="shared" si="2"/>
        <v>492</v>
      </c>
      <c r="I111" s="22"/>
      <c r="J111" s="26" t="s">
        <v>1060</v>
      </c>
      <c r="K111" s="24" t="s">
        <v>946</v>
      </c>
      <c r="L111" s="18"/>
      <c r="M111" s="30">
        <v>44978</v>
      </c>
      <c r="N111" s="17"/>
      <c r="O111" s="29"/>
      <c r="P111" s="30">
        <v>44981</v>
      </c>
      <c r="Q111" s="23">
        <v>44981</v>
      </c>
    </row>
    <row r="112" spans="2:17" s="8" customFormat="1" ht="19.7" customHeight="1">
      <c r="B112" s="17">
        <v>3</v>
      </c>
      <c r="C112" s="17" t="s">
        <v>788</v>
      </c>
      <c r="D112" s="17" t="s">
        <v>167</v>
      </c>
      <c r="E112" s="50" t="s">
        <v>1063</v>
      </c>
      <c r="F112" s="18">
        <v>4</v>
      </c>
      <c r="G112" s="51">
        <v>1096</v>
      </c>
      <c r="H112" s="51">
        <f t="shared" si="2"/>
        <v>4384</v>
      </c>
      <c r="I112" s="22"/>
      <c r="J112" s="26" t="s">
        <v>1064</v>
      </c>
      <c r="K112" s="24" t="s">
        <v>946</v>
      </c>
      <c r="L112" s="18"/>
      <c r="M112" s="30">
        <v>44978</v>
      </c>
      <c r="N112" s="17"/>
      <c r="O112" s="29"/>
      <c r="P112" s="30">
        <v>44981</v>
      </c>
      <c r="Q112" s="23">
        <v>44981</v>
      </c>
    </row>
    <row r="113" spans="2:17" s="8" customFormat="1" ht="19.7" customHeight="1">
      <c r="B113" s="17">
        <v>3</v>
      </c>
      <c r="C113" s="17" t="s">
        <v>788</v>
      </c>
      <c r="D113" s="17" t="s">
        <v>67</v>
      </c>
      <c r="E113" s="50" t="s">
        <v>1065</v>
      </c>
      <c r="F113" s="18">
        <v>6</v>
      </c>
      <c r="G113" s="51">
        <v>70</v>
      </c>
      <c r="H113" s="51">
        <f t="shared" si="2"/>
        <v>420</v>
      </c>
      <c r="I113" s="22"/>
      <c r="J113" s="26" t="s">
        <v>1066</v>
      </c>
      <c r="K113" s="24" t="s">
        <v>1059</v>
      </c>
      <c r="L113" s="18"/>
      <c r="M113" s="30">
        <v>44978</v>
      </c>
      <c r="N113" s="17"/>
      <c r="O113" s="29">
        <v>44979</v>
      </c>
      <c r="P113" s="30"/>
      <c r="Q113" s="23">
        <v>44986</v>
      </c>
    </row>
    <row r="114" spans="2:17" s="8" customFormat="1" ht="19.7" customHeight="1">
      <c r="B114" s="65"/>
      <c r="C114" s="65"/>
      <c r="D114" s="65"/>
      <c r="E114" s="66"/>
      <c r="F114" s="138"/>
      <c r="G114" s="51">
        <v>0</v>
      </c>
      <c r="H114" s="51">
        <f t="shared" si="2"/>
        <v>0</v>
      </c>
      <c r="I114" s="22"/>
      <c r="J114" s="26"/>
      <c r="K114" s="18"/>
      <c r="L114" s="18"/>
      <c r="M114" s="30"/>
      <c r="N114" s="17"/>
      <c r="O114" s="18"/>
      <c r="P114" s="30"/>
      <c r="Q114" s="23"/>
    </row>
    <row r="115" spans="2:17" s="8" customFormat="1" ht="19.7" customHeight="1">
      <c r="B115" s="17">
        <v>3</v>
      </c>
      <c r="C115" s="17" t="s">
        <v>167</v>
      </c>
      <c r="D115" s="17" t="s">
        <v>167</v>
      </c>
      <c r="E115" s="50" t="s">
        <v>1067</v>
      </c>
      <c r="F115" s="18">
        <v>4</v>
      </c>
      <c r="G115" s="51">
        <v>1850</v>
      </c>
      <c r="H115" s="51">
        <f t="shared" si="2"/>
        <v>7400</v>
      </c>
      <c r="I115" s="22"/>
      <c r="J115" s="26" t="s">
        <v>994</v>
      </c>
      <c r="K115" s="24" t="s">
        <v>946</v>
      </c>
      <c r="L115" s="18"/>
      <c r="M115" s="30">
        <v>44972</v>
      </c>
      <c r="N115" s="17"/>
      <c r="O115" s="18"/>
      <c r="P115" s="30">
        <v>44979</v>
      </c>
      <c r="Q115" s="23">
        <v>44979</v>
      </c>
    </row>
    <row r="116" spans="2:17" s="8" customFormat="1" ht="19.7" customHeight="1">
      <c r="B116" s="17">
        <v>3</v>
      </c>
      <c r="C116" s="17" t="s">
        <v>167</v>
      </c>
      <c r="D116" s="17" t="s">
        <v>167</v>
      </c>
      <c r="E116" s="50" t="s">
        <v>1068</v>
      </c>
      <c r="F116" s="18">
        <v>4</v>
      </c>
      <c r="G116" s="51">
        <v>2120</v>
      </c>
      <c r="H116" s="51">
        <f t="shared" si="2"/>
        <v>8480</v>
      </c>
      <c r="I116" s="22"/>
      <c r="J116" s="26" t="s">
        <v>994</v>
      </c>
      <c r="K116" s="24" t="s">
        <v>946</v>
      </c>
      <c r="L116" s="18"/>
      <c r="M116" s="30">
        <v>44972</v>
      </c>
      <c r="N116" s="17"/>
      <c r="O116" s="18"/>
      <c r="P116" s="30">
        <v>44979</v>
      </c>
      <c r="Q116" s="23">
        <v>44979</v>
      </c>
    </row>
    <row r="117" spans="2:17" s="8" customFormat="1" ht="19.7" customHeight="1">
      <c r="B117" s="17">
        <v>3</v>
      </c>
      <c r="C117" s="17" t="s">
        <v>167</v>
      </c>
      <c r="D117" s="17" t="s">
        <v>167</v>
      </c>
      <c r="E117" s="50" t="s">
        <v>1069</v>
      </c>
      <c r="F117" s="18">
        <v>6</v>
      </c>
      <c r="G117" s="51">
        <v>2250</v>
      </c>
      <c r="H117" s="51">
        <f t="shared" si="2"/>
        <v>13500</v>
      </c>
      <c r="I117" s="22"/>
      <c r="J117" s="26" t="s">
        <v>994</v>
      </c>
      <c r="K117" s="24" t="s">
        <v>946</v>
      </c>
      <c r="L117" s="18"/>
      <c r="M117" s="30">
        <v>44972</v>
      </c>
      <c r="N117" s="17"/>
      <c r="O117" s="18"/>
      <c r="P117" s="30">
        <v>44979</v>
      </c>
      <c r="Q117" s="23">
        <v>44979</v>
      </c>
    </row>
    <row r="118" spans="2:17" s="8" customFormat="1" ht="19.7" customHeight="1">
      <c r="B118" s="17">
        <v>3</v>
      </c>
      <c r="C118" s="17" t="s">
        <v>167</v>
      </c>
      <c r="D118" s="17" t="s">
        <v>167</v>
      </c>
      <c r="E118" s="50" t="s">
        <v>1070</v>
      </c>
      <c r="F118" s="18">
        <v>1</v>
      </c>
      <c r="G118" s="51">
        <v>1510</v>
      </c>
      <c r="H118" s="51">
        <f t="shared" si="2"/>
        <v>1510</v>
      </c>
      <c r="I118" s="22"/>
      <c r="J118" s="26" t="s">
        <v>994</v>
      </c>
      <c r="K118" s="24" t="s">
        <v>946</v>
      </c>
      <c r="L118" s="18"/>
      <c r="M118" s="30">
        <v>44972</v>
      </c>
      <c r="N118" s="17"/>
      <c r="O118" s="18"/>
      <c r="P118" s="30">
        <v>44979</v>
      </c>
      <c r="Q118" s="23">
        <v>44979</v>
      </c>
    </row>
    <row r="119" spans="2:17" s="8" customFormat="1" ht="19.7" customHeight="1">
      <c r="B119" s="17">
        <v>3</v>
      </c>
      <c r="C119" s="17" t="s">
        <v>167</v>
      </c>
      <c r="D119" s="17" t="s">
        <v>167</v>
      </c>
      <c r="E119" s="50" t="s">
        <v>1071</v>
      </c>
      <c r="F119" s="18">
        <v>1</v>
      </c>
      <c r="G119" s="51">
        <v>530</v>
      </c>
      <c r="H119" s="51">
        <f t="shared" si="2"/>
        <v>530</v>
      </c>
      <c r="I119" s="22"/>
      <c r="J119" s="26" t="s">
        <v>994</v>
      </c>
      <c r="K119" s="24" t="s">
        <v>946</v>
      </c>
      <c r="L119" s="18"/>
      <c r="M119" s="30">
        <v>44972</v>
      </c>
      <c r="N119" s="17"/>
      <c r="O119" s="18"/>
      <c r="P119" s="30">
        <v>44979</v>
      </c>
      <c r="Q119" s="23">
        <v>44979</v>
      </c>
    </row>
    <row r="120" spans="2:17" s="8" customFormat="1" ht="19.7" customHeight="1">
      <c r="B120" s="17">
        <v>3</v>
      </c>
      <c r="C120" s="17" t="s">
        <v>167</v>
      </c>
      <c r="D120" s="17" t="s">
        <v>167</v>
      </c>
      <c r="E120" s="50" t="s">
        <v>1072</v>
      </c>
      <c r="F120" s="18">
        <v>1</v>
      </c>
      <c r="G120" s="51">
        <v>395</v>
      </c>
      <c r="H120" s="51">
        <f t="shared" si="2"/>
        <v>395</v>
      </c>
      <c r="I120" s="22"/>
      <c r="J120" s="26" t="s">
        <v>994</v>
      </c>
      <c r="K120" s="24" t="s">
        <v>946</v>
      </c>
      <c r="L120" s="18"/>
      <c r="M120" s="30">
        <v>44972</v>
      </c>
      <c r="N120" s="17"/>
      <c r="O120" s="18"/>
      <c r="P120" s="30">
        <v>44979</v>
      </c>
      <c r="Q120" s="23">
        <v>44979</v>
      </c>
    </row>
    <row r="121" spans="2:17" s="8" customFormat="1" ht="19.7" customHeight="1">
      <c r="B121" s="17">
        <v>3</v>
      </c>
      <c r="C121" s="17" t="s">
        <v>167</v>
      </c>
      <c r="D121" s="17" t="s">
        <v>167</v>
      </c>
      <c r="E121" s="50" t="s">
        <v>1073</v>
      </c>
      <c r="F121" s="18">
        <v>1</v>
      </c>
      <c r="G121" s="51">
        <v>395</v>
      </c>
      <c r="H121" s="51">
        <f t="shared" si="2"/>
        <v>395</v>
      </c>
      <c r="I121" s="22"/>
      <c r="J121" s="26" t="s">
        <v>994</v>
      </c>
      <c r="K121" s="24" t="s">
        <v>946</v>
      </c>
      <c r="L121" s="18"/>
      <c r="M121" s="30">
        <v>44972</v>
      </c>
      <c r="N121" s="17"/>
      <c r="O121" s="18"/>
      <c r="P121" s="30">
        <v>44979</v>
      </c>
      <c r="Q121" s="23">
        <v>44979</v>
      </c>
    </row>
    <row r="122" spans="2:17" s="8" customFormat="1" ht="19.7" customHeight="1">
      <c r="B122" s="17">
        <v>3</v>
      </c>
      <c r="C122" s="17" t="s">
        <v>167</v>
      </c>
      <c r="D122" s="17" t="s">
        <v>167</v>
      </c>
      <c r="E122" s="50" t="s">
        <v>1074</v>
      </c>
      <c r="F122" s="18">
        <v>24</v>
      </c>
      <c r="G122" s="51">
        <v>101</v>
      </c>
      <c r="H122" s="51">
        <f t="shared" si="2"/>
        <v>2424</v>
      </c>
      <c r="I122" s="22"/>
      <c r="J122" s="26" t="s">
        <v>1054</v>
      </c>
      <c r="K122" s="24" t="s">
        <v>946</v>
      </c>
      <c r="L122" s="18"/>
      <c r="M122" s="30">
        <v>44972</v>
      </c>
      <c r="N122" s="17"/>
      <c r="O122" s="18"/>
      <c r="P122" s="30">
        <v>44979</v>
      </c>
      <c r="Q122" s="23">
        <v>44979</v>
      </c>
    </row>
    <row r="123" spans="2:17" s="8" customFormat="1" ht="19.7" customHeight="1">
      <c r="B123" s="17">
        <v>3</v>
      </c>
      <c r="C123" s="17" t="s">
        <v>167</v>
      </c>
      <c r="D123" s="17" t="s">
        <v>167</v>
      </c>
      <c r="E123" s="50" t="s">
        <v>1075</v>
      </c>
      <c r="F123" s="18">
        <v>4</v>
      </c>
      <c r="G123" s="51">
        <v>6993</v>
      </c>
      <c r="H123" s="51">
        <f t="shared" si="2"/>
        <v>27972</v>
      </c>
      <c r="I123" s="22"/>
      <c r="J123" s="26" t="s">
        <v>1076</v>
      </c>
      <c r="K123" s="24" t="s">
        <v>946</v>
      </c>
      <c r="L123" s="18"/>
      <c r="M123" s="30">
        <v>44972</v>
      </c>
      <c r="N123" s="17"/>
      <c r="O123" s="18"/>
      <c r="P123" s="30">
        <v>44979</v>
      </c>
      <c r="Q123" s="23">
        <v>44979</v>
      </c>
    </row>
    <row r="124" spans="2:17" s="8" customFormat="1" ht="19.7" customHeight="1">
      <c r="B124" s="17">
        <v>3</v>
      </c>
      <c r="C124" s="17" t="s">
        <v>167</v>
      </c>
      <c r="D124" s="17" t="s">
        <v>167</v>
      </c>
      <c r="E124" s="50" t="s">
        <v>1077</v>
      </c>
      <c r="F124" s="18">
        <v>38</v>
      </c>
      <c r="G124" s="51">
        <v>282</v>
      </c>
      <c r="H124" s="51">
        <f t="shared" si="2"/>
        <v>10716</v>
      </c>
      <c r="I124" s="22"/>
      <c r="J124" s="26" t="s">
        <v>1078</v>
      </c>
      <c r="K124" s="24" t="s">
        <v>946</v>
      </c>
      <c r="L124" s="18"/>
      <c r="M124" s="30">
        <v>44972</v>
      </c>
      <c r="N124" s="17"/>
      <c r="O124" s="18"/>
      <c r="P124" s="30">
        <v>44979</v>
      </c>
      <c r="Q124" s="23">
        <v>44979</v>
      </c>
    </row>
    <row r="125" spans="2:17" s="8" customFormat="1" ht="19.7" customHeight="1">
      <c r="B125" s="17">
        <v>3</v>
      </c>
      <c r="C125" s="17" t="s">
        <v>167</v>
      </c>
      <c r="D125" s="17" t="s">
        <v>167</v>
      </c>
      <c r="E125" s="50" t="s">
        <v>1035</v>
      </c>
      <c r="F125" s="18">
        <v>100</v>
      </c>
      <c r="G125" s="51">
        <v>91</v>
      </c>
      <c r="H125" s="51">
        <f t="shared" si="2"/>
        <v>9100</v>
      </c>
      <c r="I125" s="22"/>
      <c r="J125" s="26" t="s">
        <v>1036</v>
      </c>
      <c r="K125" s="24" t="s">
        <v>946</v>
      </c>
      <c r="L125" s="18"/>
      <c r="M125" s="30">
        <v>44972</v>
      </c>
      <c r="N125" s="17"/>
      <c r="O125" s="18"/>
      <c r="P125" s="30">
        <v>44979</v>
      </c>
      <c r="Q125" s="23">
        <v>44979</v>
      </c>
    </row>
    <row r="126" spans="2:17" s="8" customFormat="1" ht="19.7" customHeight="1">
      <c r="B126" s="17">
        <v>3</v>
      </c>
      <c r="C126" s="17" t="s">
        <v>167</v>
      </c>
      <c r="D126" s="17" t="s">
        <v>167</v>
      </c>
      <c r="E126" s="50" t="s">
        <v>1079</v>
      </c>
      <c r="F126" s="18">
        <v>80</v>
      </c>
      <c r="G126" s="51">
        <v>99</v>
      </c>
      <c r="H126" s="51">
        <f t="shared" si="2"/>
        <v>7920</v>
      </c>
      <c r="I126" s="22"/>
      <c r="J126" s="26" t="s">
        <v>1080</v>
      </c>
      <c r="K126" s="24" t="s">
        <v>946</v>
      </c>
      <c r="L126" s="18"/>
      <c r="M126" s="30">
        <v>44972</v>
      </c>
      <c r="N126" s="17"/>
      <c r="O126" s="18"/>
      <c r="P126" s="30">
        <v>44979</v>
      </c>
      <c r="Q126" s="23">
        <v>44979</v>
      </c>
    </row>
    <row r="127" spans="2:17" s="8" customFormat="1" ht="19.7" customHeight="1">
      <c r="B127" s="17">
        <v>3</v>
      </c>
      <c r="C127" s="17" t="s">
        <v>167</v>
      </c>
      <c r="D127" s="17" t="s">
        <v>167</v>
      </c>
      <c r="E127" s="50" t="s">
        <v>1081</v>
      </c>
      <c r="F127" s="18">
        <v>20</v>
      </c>
      <c r="G127" s="51">
        <v>688</v>
      </c>
      <c r="H127" s="51">
        <f t="shared" si="2"/>
        <v>13760</v>
      </c>
      <c r="I127" s="22"/>
      <c r="J127" s="26" t="s">
        <v>1082</v>
      </c>
      <c r="K127" s="24" t="s">
        <v>946</v>
      </c>
      <c r="L127" s="18"/>
      <c r="M127" s="30">
        <v>44972</v>
      </c>
      <c r="N127" s="17"/>
      <c r="O127" s="18"/>
      <c r="P127" s="30">
        <v>44979</v>
      </c>
      <c r="Q127" s="23">
        <v>44979</v>
      </c>
    </row>
    <row r="128" spans="2:17" s="8" customFormat="1" ht="19.7" customHeight="1">
      <c r="B128" s="17">
        <v>3</v>
      </c>
      <c r="C128" s="17" t="s">
        <v>338</v>
      </c>
      <c r="D128" s="17" t="s">
        <v>167</v>
      </c>
      <c r="E128" s="50" t="s">
        <v>1083</v>
      </c>
      <c r="F128" s="18">
        <v>10</v>
      </c>
      <c r="G128" s="51">
        <v>1694</v>
      </c>
      <c r="H128" s="51">
        <f t="shared" si="2"/>
        <v>16940</v>
      </c>
      <c r="I128" s="22"/>
      <c r="J128" s="26" t="s">
        <v>211</v>
      </c>
      <c r="K128" s="24" t="s">
        <v>946</v>
      </c>
      <c r="L128" s="18"/>
      <c r="M128" s="30">
        <v>44972</v>
      </c>
      <c r="N128" s="17"/>
      <c r="O128" s="18"/>
      <c r="P128" s="139">
        <v>44981</v>
      </c>
      <c r="Q128" s="23">
        <v>44981</v>
      </c>
    </row>
    <row r="129" spans="2:17" s="8" customFormat="1" ht="19.7" customHeight="1">
      <c r="B129" s="17">
        <v>3</v>
      </c>
      <c r="C129" s="17" t="s">
        <v>167</v>
      </c>
      <c r="D129" s="17" t="s">
        <v>167</v>
      </c>
      <c r="E129" s="50" t="s">
        <v>1084</v>
      </c>
      <c r="F129" s="18">
        <v>4</v>
      </c>
      <c r="G129" s="51">
        <v>880</v>
      </c>
      <c r="H129" s="51">
        <f t="shared" si="2"/>
        <v>3520</v>
      </c>
      <c r="I129" s="22"/>
      <c r="J129" s="26" t="s">
        <v>994</v>
      </c>
      <c r="K129" s="24" t="s">
        <v>946</v>
      </c>
      <c r="L129" s="18"/>
      <c r="M129" s="30">
        <v>44972</v>
      </c>
      <c r="N129" s="17"/>
      <c r="O129" s="18"/>
      <c r="P129" s="30">
        <v>44979</v>
      </c>
      <c r="Q129" s="23">
        <v>44979</v>
      </c>
    </row>
    <row r="130" spans="2:17" s="8" customFormat="1" ht="19.7" customHeight="1">
      <c r="B130" s="17">
        <v>3</v>
      </c>
      <c r="C130" s="17" t="s">
        <v>167</v>
      </c>
      <c r="D130" s="17" t="s">
        <v>167</v>
      </c>
      <c r="E130" s="50" t="s">
        <v>1085</v>
      </c>
      <c r="F130" s="18">
        <v>7</v>
      </c>
      <c r="G130" s="51">
        <v>830</v>
      </c>
      <c r="H130" s="51">
        <f t="shared" si="2"/>
        <v>5810</v>
      </c>
      <c r="I130" s="22"/>
      <c r="J130" s="26" t="s">
        <v>994</v>
      </c>
      <c r="K130" s="24" t="s">
        <v>946</v>
      </c>
      <c r="L130" s="18"/>
      <c r="M130" s="30">
        <v>44972</v>
      </c>
      <c r="N130" s="17"/>
      <c r="O130" s="18"/>
      <c r="P130" s="30">
        <v>44979</v>
      </c>
      <c r="Q130" s="23">
        <v>44979</v>
      </c>
    </row>
    <row r="131" spans="2:17" s="8" customFormat="1" ht="19.7" customHeight="1">
      <c r="B131" s="17">
        <v>3</v>
      </c>
      <c r="C131" s="17" t="s">
        <v>167</v>
      </c>
      <c r="D131" s="17" t="s">
        <v>167</v>
      </c>
      <c r="E131" s="50" t="s">
        <v>1086</v>
      </c>
      <c r="F131" s="18">
        <v>2</v>
      </c>
      <c r="G131" s="51">
        <v>1830</v>
      </c>
      <c r="H131" s="51">
        <f t="shared" si="2"/>
        <v>3660</v>
      </c>
      <c r="I131" s="22"/>
      <c r="J131" s="26" t="s">
        <v>994</v>
      </c>
      <c r="K131" s="24" t="s">
        <v>946</v>
      </c>
      <c r="L131" s="18"/>
      <c r="M131" s="30">
        <v>44972</v>
      </c>
      <c r="N131" s="17"/>
      <c r="O131" s="18"/>
      <c r="P131" s="30">
        <v>44979</v>
      </c>
      <c r="Q131" s="23">
        <v>44979</v>
      </c>
    </row>
    <row r="132" spans="2:17" s="8" customFormat="1" ht="19.7" customHeight="1">
      <c r="B132" s="17">
        <v>3</v>
      </c>
      <c r="C132" s="17" t="s">
        <v>167</v>
      </c>
      <c r="D132" s="17" t="s">
        <v>167</v>
      </c>
      <c r="E132" s="50" t="s">
        <v>1087</v>
      </c>
      <c r="F132" s="18">
        <v>2</v>
      </c>
      <c r="G132" s="51">
        <v>790</v>
      </c>
      <c r="H132" s="51">
        <f t="shared" si="2"/>
        <v>1580</v>
      </c>
      <c r="I132" s="22"/>
      <c r="J132" s="26" t="s">
        <v>994</v>
      </c>
      <c r="K132" s="24" t="s">
        <v>946</v>
      </c>
      <c r="L132" s="18"/>
      <c r="M132" s="30">
        <v>44972</v>
      </c>
      <c r="N132" s="17"/>
      <c r="O132" s="18"/>
      <c r="P132" s="30">
        <v>44979</v>
      </c>
      <c r="Q132" s="23">
        <v>44979</v>
      </c>
    </row>
    <row r="133" spans="2:17" s="8" customFormat="1" ht="19.7" customHeight="1">
      <c r="B133" s="17">
        <v>3</v>
      </c>
      <c r="C133" s="17" t="s">
        <v>167</v>
      </c>
      <c r="D133" s="17" t="s">
        <v>167</v>
      </c>
      <c r="E133" s="50" t="s">
        <v>1088</v>
      </c>
      <c r="F133" s="18">
        <v>2</v>
      </c>
      <c r="G133" s="51">
        <v>1790</v>
      </c>
      <c r="H133" s="51">
        <f t="shared" si="2"/>
        <v>3580</v>
      </c>
      <c r="I133" s="22"/>
      <c r="J133" s="26" t="s">
        <v>994</v>
      </c>
      <c r="K133" s="24" t="s">
        <v>946</v>
      </c>
      <c r="L133" s="18"/>
      <c r="M133" s="30">
        <v>44972</v>
      </c>
      <c r="N133" s="17"/>
      <c r="O133" s="18"/>
      <c r="P133" s="30">
        <v>44979</v>
      </c>
      <c r="Q133" s="23">
        <v>44979</v>
      </c>
    </row>
    <row r="134" spans="2:17" s="8" customFormat="1" ht="19.7" customHeight="1">
      <c r="B134" s="17">
        <v>3</v>
      </c>
      <c r="C134" s="17" t="s">
        <v>167</v>
      </c>
      <c r="D134" s="17" t="s">
        <v>167</v>
      </c>
      <c r="E134" s="50" t="s">
        <v>1089</v>
      </c>
      <c r="F134" s="18">
        <v>2</v>
      </c>
      <c r="G134" s="51">
        <v>395</v>
      </c>
      <c r="H134" s="51">
        <f t="shared" si="2"/>
        <v>790</v>
      </c>
      <c r="I134" s="22"/>
      <c r="J134" s="26" t="s">
        <v>994</v>
      </c>
      <c r="K134" s="24" t="s">
        <v>946</v>
      </c>
      <c r="L134" s="18"/>
      <c r="M134" s="30">
        <v>44972</v>
      </c>
      <c r="N134" s="17"/>
      <c r="O134" s="18"/>
      <c r="P134" s="30">
        <v>44979</v>
      </c>
      <c r="Q134" s="23">
        <v>44979</v>
      </c>
    </row>
    <row r="135" spans="2:17" s="8" customFormat="1" ht="19.7" customHeight="1">
      <c r="B135" s="17">
        <v>3</v>
      </c>
      <c r="C135" s="17" t="s">
        <v>167</v>
      </c>
      <c r="D135" s="17" t="s">
        <v>167</v>
      </c>
      <c r="E135" s="50" t="s">
        <v>1090</v>
      </c>
      <c r="F135" s="18">
        <v>4</v>
      </c>
      <c r="G135" s="51">
        <v>380</v>
      </c>
      <c r="H135" s="51">
        <f t="shared" si="2"/>
        <v>1520</v>
      </c>
      <c r="I135" s="22"/>
      <c r="J135" s="26" t="s">
        <v>994</v>
      </c>
      <c r="K135" s="24" t="s">
        <v>946</v>
      </c>
      <c r="L135" s="18"/>
      <c r="M135" s="30">
        <v>44972</v>
      </c>
      <c r="N135" s="17"/>
      <c r="O135" s="18"/>
      <c r="P135" s="30">
        <v>44979</v>
      </c>
      <c r="Q135" s="23">
        <v>44979</v>
      </c>
    </row>
    <row r="136" spans="2:17" s="8" customFormat="1" ht="19.7" customHeight="1">
      <c r="B136" s="17">
        <v>3</v>
      </c>
      <c r="C136" s="17" t="s">
        <v>167</v>
      </c>
      <c r="D136" s="17" t="s">
        <v>167</v>
      </c>
      <c r="E136" s="50" t="s">
        <v>1091</v>
      </c>
      <c r="F136" s="18">
        <v>1</v>
      </c>
      <c r="G136" s="51">
        <v>500</v>
      </c>
      <c r="H136" s="51">
        <f t="shared" si="2"/>
        <v>500</v>
      </c>
      <c r="I136" s="22"/>
      <c r="J136" s="26" t="s">
        <v>994</v>
      </c>
      <c r="K136" s="24" t="s">
        <v>946</v>
      </c>
      <c r="L136" s="18"/>
      <c r="M136" s="30">
        <v>44972</v>
      </c>
      <c r="N136" s="17"/>
      <c r="O136" s="18"/>
      <c r="P136" s="30">
        <v>44979</v>
      </c>
      <c r="Q136" s="23">
        <v>44979</v>
      </c>
    </row>
    <row r="137" spans="2:17" s="8" customFormat="1" ht="19.7" customHeight="1">
      <c r="B137" s="17">
        <v>3</v>
      </c>
      <c r="C137" s="17" t="s">
        <v>167</v>
      </c>
      <c r="D137" s="17" t="s">
        <v>167</v>
      </c>
      <c r="E137" s="50" t="s">
        <v>1092</v>
      </c>
      <c r="F137" s="18">
        <v>2</v>
      </c>
      <c r="G137" s="51">
        <v>395</v>
      </c>
      <c r="H137" s="51">
        <f t="shared" si="2"/>
        <v>790</v>
      </c>
      <c r="I137" s="22"/>
      <c r="J137" s="26" t="s">
        <v>994</v>
      </c>
      <c r="K137" s="24" t="s">
        <v>946</v>
      </c>
      <c r="L137" s="18"/>
      <c r="M137" s="30">
        <v>44972</v>
      </c>
      <c r="N137" s="17"/>
      <c r="O137" s="18"/>
      <c r="P137" s="30">
        <v>44979</v>
      </c>
      <c r="Q137" s="23">
        <v>44979</v>
      </c>
    </row>
    <row r="138" spans="2:17" s="8" customFormat="1" ht="19.7" customHeight="1">
      <c r="B138" s="17">
        <v>3</v>
      </c>
      <c r="C138" s="17" t="s">
        <v>167</v>
      </c>
      <c r="D138" s="17" t="s">
        <v>167</v>
      </c>
      <c r="E138" s="50" t="s">
        <v>1093</v>
      </c>
      <c r="F138" s="18">
        <v>1</v>
      </c>
      <c r="G138" s="51">
        <v>1115</v>
      </c>
      <c r="H138" s="51">
        <f t="shared" si="2"/>
        <v>1115</v>
      </c>
      <c r="I138" s="22"/>
      <c r="J138" s="26" t="s">
        <v>994</v>
      </c>
      <c r="K138" s="24" t="s">
        <v>946</v>
      </c>
      <c r="L138" s="18"/>
      <c r="M138" s="30">
        <v>44972</v>
      </c>
      <c r="N138" s="17"/>
      <c r="O138" s="18"/>
      <c r="P138" s="30">
        <v>44979</v>
      </c>
      <c r="Q138" s="23">
        <v>44979</v>
      </c>
    </row>
    <row r="139" spans="2:17" s="8" customFormat="1" ht="19.7" customHeight="1">
      <c r="B139" s="17">
        <v>3</v>
      </c>
      <c r="C139" s="17" t="s">
        <v>167</v>
      </c>
      <c r="D139" s="17" t="s">
        <v>167</v>
      </c>
      <c r="E139" s="50" t="s">
        <v>1094</v>
      </c>
      <c r="F139" s="18">
        <v>1</v>
      </c>
      <c r="G139" s="51">
        <v>1430</v>
      </c>
      <c r="H139" s="51">
        <f t="shared" si="2"/>
        <v>1430</v>
      </c>
      <c r="I139" s="22"/>
      <c r="J139" s="26" t="s">
        <v>994</v>
      </c>
      <c r="K139" s="24" t="s">
        <v>946</v>
      </c>
      <c r="L139" s="18"/>
      <c r="M139" s="30">
        <v>44972</v>
      </c>
      <c r="N139" s="17"/>
      <c r="O139" s="18"/>
      <c r="P139" s="30">
        <v>44979</v>
      </c>
      <c r="Q139" s="23">
        <v>44979</v>
      </c>
    </row>
    <row r="140" spans="2:17" s="8" customFormat="1" ht="19.7" customHeight="1">
      <c r="B140" s="17">
        <v>3</v>
      </c>
      <c r="C140" s="17" t="s">
        <v>167</v>
      </c>
      <c r="D140" s="17" t="s">
        <v>167</v>
      </c>
      <c r="E140" s="50" t="s">
        <v>1095</v>
      </c>
      <c r="F140" s="18">
        <v>1</v>
      </c>
      <c r="G140" s="51">
        <v>395</v>
      </c>
      <c r="H140" s="51">
        <f t="shared" si="2"/>
        <v>395</v>
      </c>
      <c r="I140" s="22"/>
      <c r="J140" s="26" t="s">
        <v>994</v>
      </c>
      <c r="K140" s="24" t="s">
        <v>946</v>
      </c>
      <c r="L140" s="18"/>
      <c r="M140" s="30">
        <v>44972</v>
      </c>
      <c r="N140" s="17"/>
      <c r="O140" s="18"/>
      <c r="P140" s="30">
        <v>44979</v>
      </c>
      <c r="Q140" s="23">
        <v>44979</v>
      </c>
    </row>
    <row r="141" spans="2:17" s="8" customFormat="1" ht="19.7" customHeight="1">
      <c r="B141" s="17">
        <v>3</v>
      </c>
      <c r="C141" s="17" t="s">
        <v>167</v>
      </c>
      <c r="D141" s="17" t="s">
        <v>167</v>
      </c>
      <c r="E141" s="50" t="s">
        <v>1096</v>
      </c>
      <c r="F141" s="18">
        <v>1</v>
      </c>
      <c r="G141" s="51">
        <v>395</v>
      </c>
      <c r="H141" s="51">
        <f t="shared" si="2"/>
        <v>395</v>
      </c>
      <c r="I141" s="22"/>
      <c r="J141" s="26" t="s">
        <v>994</v>
      </c>
      <c r="K141" s="24" t="s">
        <v>946</v>
      </c>
      <c r="L141" s="18"/>
      <c r="M141" s="30">
        <v>44972</v>
      </c>
      <c r="N141" s="17"/>
      <c r="O141" s="18"/>
      <c r="P141" s="30">
        <v>44979</v>
      </c>
      <c r="Q141" s="23">
        <v>44979</v>
      </c>
    </row>
    <row r="142" spans="2:17" s="8" customFormat="1" ht="19.7" customHeight="1">
      <c r="B142" s="17">
        <v>3</v>
      </c>
      <c r="C142" s="17" t="s">
        <v>1097</v>
      </c>
      <c r="D142" s="17" t="s">
        <v>167</v>
      </c>
      <c r="E142" s="50" t="s">
        <v>1098</v>
      </c>
      <c r="F142" s="18">
        <v>4</v>
      </c>
      <c r="G142" s="51">
        <v>132</v>
      </c>
      <c r="H142" s="51">
        <f t="shared" si="2"/>
        <v>528</v>
      </c>
      <c r="I142" s="22"/>
      <c r="J142" s="26" t="s">
        <v>1099</v>
      </c>
      <c r="K142" s="24" t="s">
        <v>946</v>
      </c>
      <c r="L142" s="18"/>
      <c r="M142" s="30">
        <v>44972</v>
      </c>
      <c r="N142" s="17"/>
      <c r="O142" s="18"/>
      <c r="P142" s="30">
        <v>44979</v>
      </c>
      <c r="Q142" s="23">
        <v>44979</v>
      </c>
    </row>
    <row r="143" spans="2:17" s="8" customFormat="1" ht="19.7" customHeight="1">
      <c r="B143" s="17">
        <v>3</v>
      </c>
      <c r="C143" s="17" t="s">
        <v>167</v>
      </c>
      <c r="D143" s="17" t="s">
        <v>167</v>
      </c>
      <c r="E143" s="50" t="s">
        <v>1100</v>
      </c>
      <c r="F143" s="18">
        <v>8</v>
      </c>
      <c r="G143" s="51">
        <v>820</v>
      </c>
      <c r="H143" s="51">
        <f t="shared" si="2"/>
        <v>6560</v>
      </c>
      <c r="I143" s="22"/>
      <c r="J143" s="26" t="s">
        <v>994</v>
      </c>
      <c r="K143" s="24" t="s">
        <v>946</v>
      </c>
      <c r="L143" s="18"/>
      <c r="M143" s="30">
        <v>44972</v>
      </c>
      <c r="N143" s="17"/>
      <c r="O143" s="18"/>
      <c r="P143" s="30">
        <v>44979</v>
      </c>
      <c r="Q143" s="23">
        <v>44979</v>
      </c>
    </row>
    <row r="144" spans="2:17" s="8" customFormat="1" ht="19.7" customHeight="1">
      <c r="B144" s="17">
        <v>3</v>
      </c>
      <c r="C144" s="17" t="s">
        <v>167</v>
      </c>
      <c r="D144" s="17" t="s">
        <v>167</v>
      </c>
      <c r="E144" s="50" t="s">
        <v>1101</v>
      </c>
      <c r="F144" s="18">
        <v>4</v>
      </c>
      <c r="G144" s="51">
        <v>395</v>
      </c>
      <c r="H144" s="51">
        <f t="shared" si="2"/>
        <v>1580</v>
      </c>
      <c r="I144" s="22"/>
      <c r="J144" s="26" t="s">
        <v>994</v>
      </c>
      <c r="K144" s="24" t="s">
        <v>946</v>
      </c>
      <c r="L144" s="18"/>
      <c r="M144" s="30">
        <v>44972</v>
      </c>
      <c r="N144" s="17"/>
      <c r="O144" s="18"/>
      <c r="P144" s="30">
        <v>44979</v>
      </c>
      <c r="Q144" s="23">
        <v>44979</v>
      </c>
    </row>
    <row r="145" spans="2:17" s="8" customFormat="1" ht="19.7" customHeight="1">
      <c r="B145" s="17">
        <v>3</v>
      </c>
      <c r="C145" s="17" t="s">
        <v>167</v>
      </c>
      <c r="D145" s="17" t="s">
        <v>167</v>
      </c>
      <c r="E145" s="50" t="s">
        <v>1102</v>
      </c>
      <c r="F145" s="18">
        <v>2</v>
      </c>
      <c r="G145" s="51">
        <v>320</v>
      </c>
      <c r="H145" s="51">
        <f t="shared" si="2"/>
        <v>640</v>
      </c>
      <c r="I145" s="22"/>
      <c r="J145" s="26" t="s">
        <v>994</v>
      </c>
      <c r="K145" s="24" t="s">
        <v>946</v>
      </c>
      <c r="L145" s="18"/>
      <c r="M145" s="30">
        <v>44972</v>
      </c>
      <c r="N145" s="17"/>
      <c r="O145" s="18"/>
      <c r="P145" s="30">
        <v>44979</v>
      </c>
      <c r="Q145" s="23">
        <v>44979</v>
      </c>
    </row>
    <row r="146" spans="2:17" s="8" customFormat="1" ht="19.7" customHeight="1">
      <c r="B146" s="17">
        <v>3</v>
      </c>
      <c r="C146" s="17" t="s">
        <v>167</v>
      </c>
      <c r="D146" s="17" t="s">
        <v>167</v>
      </c>
      <c r="E146" s="50" t="s">
        <v>1103</v>
      </c>
      <c r="F146" s="18">
        <v>2</v>
      </c>
      <c r="G146" s="51">
        <v>380</v>
      </c>
      <c r="H146" s="51">
        <f t="shared" si="2"/>
        <v>760</v>
      </c>
      <c r="I146" s="22"/>
      <c r="J146" s="26" t="s">
        <v>994</v>
      </c>
      <c r="K146" s="24" t="s">
        <v>946</v>
      </c>
      <c r="L146" s="18"/>
      <c r="M146" s="30">
        <v>44972</v>
      </c>
      <c r="N146" s="17"/>
      <c r="O146" s="18"/>
      <c r="P146" s="30">
        <v>44979</v>
      </c>
      <c r="Q146" s="23">
        <v>44979</v>
      </c>
    </row>
    <row r="147" spans="2:17" s="8" customFormat="1" ht="19.7" customHeight="1">
      <c r="B147" s="17">
        <v>3</v>
      </c>
      <c r="C147" s="17" t="s">
        <v>167</v>
      </c>
      <c r="D147" s="17" t="s">
        <v>167</v>
      </c>
      <c r="E147" s="50" t="s">
        <v>1104</v>
      </c>
      <c r="F147" s="18">
        <v>2</v>
      </c>
      <c r="G147" s="51">
        <v>756</v>
      </c>
      <c r="H147" s="51">
        <f t="shared" si="2"/>
        <v>1512</v>
      </c>
      <c r="I147" s="22"/>
      <c r="J147" s="26" t="s">
        <v>1105</v>
      </c>
      <c r="K147" s="24" t="s">
        <v>946</v>
      </c>
      <c r="L147" s="18"/>
      <c r="M147" s="30">
        <v>44972</v>
      </c>
      <c r="N147" s="17"/>
      <c r="O147" s="18"/>
      <c r="P147" s="30">
        <v>44979</v>
      </c>
      <c r="Q147" s="23">
        <v>44979</v>
      </c>
    </row>
    <row r="148" spans="2:17" s="8" customFormat="1" ht="19.7" customHeight="1">
      <c r="B148" s="17">
        <v>3</v>
      </c>
      <c r="C148" s="17" t="s">
        <v>1106</v>
      </c>
      <c r="D148" s="17" t="s">
        <v>167</v>
      </c>
      <c r="E148" s="50" t="s">
        <v>1107</v>
      </c>
      <c r="F148" s="18">
        <v>2</v>
      </c>
      <c r="G148" s="51">
        <v>1840</v>
      </c>
      <c r="H148" s="51">
        <f t="shared" si="2"/>
        <v>3680</v>
      </c>
      <c r="I148" s="22"/>
      <c r="J148" s="26" t="s">
        <v>1108</v>
      </c>
      <c r="K148" s="24" t="s">
        <v>946</v>
      </c>
      <c r="L148" s="18"/>
      <c r="M148" s="30">
        <v>44972</v>
      </c>
      <c r="N148" s="17"/>
      <c r="O148" s="18"/>
      <c r="P148" s="30">
        <v>44979</v>
      </c>
      <c r="Q148" s="23">
        <v>44979</v>
      </c>
    </row>
    <row r="149" spans="2:17" s="8" customFormat="1" ht="19.7" customHeight="1">
      <c r="B149" s="17">
        <v>3</v>
      </c>
      <c r="C149" s="17" t="s">
        <v>167</v>
      </c>
      <c r="D149" s="17" t="s">
        <v>167</v>
      </c>
      <c r="E149" s="50" t="s">
        <v>1109</v>
      </c>
      <c r="F149" s="18">
        <v>6</v>
      </c>
      <c r="G149" s="51">
        <v>645</v>
      </c>
      <c r="H149" s="51">
        <f t="shared" si="2"/>
        <v>3870</v>
      </c>
      <c r="I149" s="22"/>
      <c r="J149" s="26" t="s">
        <v>1110</v>
      </c>
      <c r="K149" s="24" t="s">
        <v>946</v>
      </c>
      <c r="L149" s="18"/>
      <c r="M149" s="30">
        <v>44972</v>
      </c>
      <c r="N149" s="17"/>
      <c r="O149" s="18"/>
      <c r="P149" s="30">
        <v>44979</v>
      </c>
      <c r="Q149" s="23">
        <v>44979</v>
      </c>
    </row>
    <row r="150" spans="2:17" s="8" customFormat="1" ht="19.7" customHeight="1">
      <c r="B150" s="17">
        <v>3</v>
      </c>
      <c r="C150" s="17" t="s">
        <v>167</v>
      </c>
      <c r="D150" s="17" t="s">
        <v>167</v>
      </c>
      <c r="E150" s="50" t="s">
        <v>1111</v>
      </c>
      <c r="F150" s="18">
        <v>2</v>
      </c>
      <c r="G150" s="51">
        <v>645</v>
      </c>
      <c r="H150" s="51">
        <f t="shared" si="2"/>
        <v>1290</v>
      </c>
      <c r="I150" s="22"/>
      <c r="J150" s="26" t="s">
        <v>1110</v>
      </c>
      <c r="K150" s="24" t="s">
        <v>946</v>
      </c>
      <c r="L150" s="18"/>
      <c r="M150" s="30">
        <v>44972</v>
      </c>
      <c r="N150" s="17"/>
      <c r="O150" s="18"/>
      <c r="P150" s="30">
        <v>44979</v>
      </c>
      <c r="Q150" s="23">
        <v>44979</v>
      </c>
    </row>
    <row r="151" spans="2:17" s="8" customFormat="1" ht="19.7" customHeight="1">
      <c r="B151" s="17">
        <v>3</v>
      </c>
      <c r="C151" s="17" t="s">
        <v>167</v>
      </c>
      <c r="D151" s="17" t="s">
        <v>167</v>
      </c>
      <c r="E151" s="50" t="s">
        <v>1112</v>
      </c>
      <c r="F151" s="18">
        <v>4</v>
      </c>
      <c r="G151" s="51">
        <v>851</v>
      </c>
      <c r="H151" s="51">
        <f t="shared" si="2"/>
        <v>3404</v>
      </c>
      <c r="I151" s="22"/>
      <c r="J151" s="26" t="s">
        <v>1113</v>
      </c>
      <c r="K151" s="24" t="s">
        <v>946</v>
      </c>
      <c r="L151" s="18"/>
      <c r="M151" s="30">
        <v>44972</v>
      </c>
      <c r="N151" s="17"/>
      <c r="O151" s="18"/>
      <c r="P151" s="30">
        <v>44979</v>
      </c>
      <c r="Q151" s="23">
        <v>44979</v>
      </c>
    </row>
    <row r="152" spans="2:17" s="8" customFormat="1" ht="19.7" customHeight="1">
      <c r="B152" s="17">
        <v>3</v>
      </c>
      <c r="C152" s="17" t="s">
        <v>383</v>
      </c>
      <c r="D152" s="17" t="s">
        <v>167</v>
      </c>
      <c r="E152" s="50" t="s">
        <v>1114</v>
      </c>
      <c r="F152" s="18">
        <v>8</v>
      </c>
      <c r="G152" s="51">
        <v>193</v>
      </c>
      <c r="H152" s="51">
        <f t="shared" si="2"/>
        <v>1544</v>
      </c>
      <c r="I152" s="22"/>
      <c r="J152" s="26" t="s">
        <v>1115</v>
      </c>
      <c r="K152" s="24" t="s">
        <v>946</v>
      </c>
      <c r="L152" s="18"/>
      <c r="M152" s="30">
        <v>44972</v>
      </c>
      <c r="N152" s="17"/>
      <c r="O152" s="18"/>
      <c r="P152" s="30">
        <v>44979</v>
      </c>
      <c r="Q152" s="23">
        <v>44979</v>
      </c>
    </row>
    <row r="153" spans="2:17" s="8" customFormat="1" ht="19.7" customHeight="1">
      <c r="B153" s="17">
        <v>3</v>
      </c>
      <c r="C153" s="17" t="s">
        <v>383</v>
      </c>
      <c r="D153" s="17" t="s">
        <v>167</v>
      </c>
      <c r="E153" s="50" t="s">
        <v>1116</v>
      </c>
      <c r="F153" s="18">
        <v>1</v>
      </c>
      <c r="G153" s="51">
        <v>136</v>
      </c>
      <c r="H153" s="51">
        <f t="shared" ref="H153:H216" si="3">F153*G153</f>
        <v>136</v>
      </c>
      <c r="I153" s="22"/>
      <c r="J153" s="26" t="s">
        <v>1115</v>
      </c>
      <c r="K153" s="24" t="s">
        <v>946</v>
      </c>
      <c r="L153" s="18"/>
      <c r="M153" s="30">
        <v>44972</v>
      </c>
      <c r="N153" s="17"/>
      <c r="O153" s="18"/>
      <c r="P153" s="30">
        <v>44979</v>
      </c>
      <c r="Q153" s="23">
        <v>44979</v>
      </c>
    </row>
    <row r="154" spans="2:17" s="8" customFormat="1" ht="19.7" customHeight="1">
      <c r="B154" s="17">
        <v>3</v>
      </c>
      <c r="C154" s="17" t="s">
        <v>167</v>
      </c>
      <c r="D154" s="17" t="s">
        <v>167</v>
      </c>
      <c r="E154" s="50" t="s">
        <v>1056</v>
      </c>
      <c r="F154" s="18">
        <v>2</v>
      </c>
      <c r="G154" s="51">
        <v>320</v>
      </c>
      <c r="H154" s="51">
        <f t="shared" si="3"/>
        <v>640</v>
      </c>
      <c r="I154" s="22"/>
      <c r="J154" s="26" t="s">
        <v>380</v>
      </c>
      <c r="K154" s="24" t="s">
        <v>946</v>
      </c>
      <c r="L154" s="18"/>
      <c r="M154" s="30">
        <v>44972</v>
      </c>
      <c r="N154" s="17"/>
      <c r="O154" s="18"/>
      <c r="P154" s="30">
        <v>44979</v>
      </c>
      <c r="Q154" s="23">
        <v>44979</v>
      </c>
    </row>
    <row r="155" spans="2:17" s="8" customFormat="1" ht="19.7" customHeight="1">
      <c r="B155" s="17">
        <v>3</v>
      </c>
      <c r="C155" s="17" t="s">
        <v>167</v>
      </c>
      <c r="D155" s="17" t="s">
        <v>167</v>
      </c>
      <c r="E155" s="50" t="s">
        <v>1117</v>
      </c>
      <c r="F155" s="18">
        <v>1</v>
      </c>
      <c r="G155" s="51">
        <v>2752</v>
      </c>
      <c r="H155" s="51">
        <f t="shared" si="3"/>
        <v>2752</v>
      </c>
      <c r="I155" s="22"/>
      <c r="J155" s="26" t="s">
        <v>1118</v>
      </c>
      <c r="K155" s="24" t="s">
        <v>946</v>
      </c>
      <c r="L155" s="18"/>
      <c r="M155" s="30">
        <v>44972</v>
      </c>
      <c r="N155" s="17"/>
      <c r="O155" s="18"/>
      <c r="P155" s="30">
        <v>44979</v>
      </c>
      <c r="Q155" s="23">
        <v>44979</v>
      </c>
    </row>
    <row r="156" spans="2:17" s="8" customFormat="1" ht="19.7" customHeight="1">
      <c r="B156" s="17">
        <v>3</v>
      </c>
      <c r="C156" s="17" t="s">
        <v>167</v>
      </c>
      <c r="D156" s="17" t="s">
        <v>167</v>
      </c>
      <c r="E156" s="50" t="s">
        <v>1119</v>
      </c>
      <c r="F156" s="18">
        <v>2</v>
      </c>
      <c r="G156" s="51">
        <v>880</v>
      </c>
      <c r="H156" s="51">
        <f t="shared" si="3"/>
        <v>1760</v>
      </c>
      <c r="I156" s="22"/>
      <c r="J156" s="26" t="s">
        <v>1120</v>
      </c>
      <c r="K156" s="24" t="s">
        <v>946</v>
      </c>
      <c r="L156" s="18"/>
      <c r="M156" s="30">
        <v>44972</v>
      </c>
      <c r="N156" s="17"/>
      <c r="O156" s="18"/>
      <c r="P156" s="30">
        <v>44979</v>
      </c>
      <c r="Q156" s="23">
        <v>44979</v>
      </c>
    </row>
    <row r="157" spans="2:17" s="8" customFormat="1" ht="19.7" customHeight="1">
      <c r="B157" s="17">
        <v>3</v>
      </c>
      <c r="C157" s="17" t="s">
        <v>167</v>
      </c>
      <c r="D157" s="17" t="s">
        <v>167</v>
      </c>
      <c r="E157" s="50" t="s">
        <v>1121</v>
      </c>
      <c r="F157" s="18">
        <v>2</v>
      </c>
      <c r="G157" s="51">
        <v>870</v>
      </c>
      <c r="H157" s="51">
        <f t="shared" si="3"/>
        <v>1740</v>
      </c>
      <c r="I157" s="22"/>
      <c r="J157" s="26" t="s">
        <v>1120</v>
      </c>
      <c r="K157" s="24" t="s">
        <v>946</v>
      </c>
      <c r="L157" s="18"/>
      <c r="M157" s="30">
        <v>44972</v>
      </c>
      <c r="N157" s="17"/>
      <c r="O157" s="18"/>
      <c r="P157" s="30">
        <v>44979</v>
      </c>
      <c r="Q157" s="23">
        <v>44979</v>
      </c>
    </row>
    <row r="158" spans="2:17" s="8" customFormat="1" ht="19.7" customHeight="1">
      <c r="B158" s="17">
        <v>3</v>
      </c>
      <c r="C158" s="17" t="s">
        <v>167</v>
      </c>
      <c r="D158" s="17" t="s">
        <v>167</v>
      </c>
      <c r="E158" s="50" t="s">
        <v>1122</v>
      </c>
      <c r="F158" s="18">
        <v>1</v>
      </c>
      <c r="G158" s="51">
        <v>1075</v>
      </c>
      <c r="H158" s="51">
        <f t="shared" si="3"/>
        <v>1075</v>
      </c>
      <c r="I158" s="22"/>
      <c r="J158" s="26" t="s">
        <v>1123</v>
      </c>
      <c r="K158" s="24" t="s">
        <v>946</v>
      </c>
      <c r="L158" s="18"/>
      <c r="M158" s="30">
        <v>44972</v>
      </c>
      <c r="N158" s="17"/>
      <c r="O158" s="18"/>
      <c r="P158" s="30">
        <v>44979</v>
      </c>
      <c r="Q158" s="23">
        <v>44979</v>
      </c>
    </row>
    <row r="159" spans="2:17" s="8" customFormat="1" ht="19.7" customHeight="1">
      <c r="B159" s="17">
        <v>3</v>
      </c>
      <c r="C159" s="17" t="s">
        <v>167</v>
      </c>
      <c r="D159" s="17" t="s">
        <v>167</v>
      </c>
      <c r="E159" s="50" t="s">
        <v>1124</v>
      </c>
      <c r="F159" s="18">
        <v>4</v>
      </c>
      <c r="G159" s="51">
        <v>180</v>
      </c>
      <c r="H159" s="51">
        <f t="shared" si="3"/>
        <v>720</v>
      </c>
      <c r="I159" s="22"/>
      <c r="J159" s="26" t="s">
        <v>1125</v>
      </c>
      <c r="K159" s="24" t="s">
        <v>946</v>
      </c>
      <c r="L159" s="18"/>
      <c r="M159" s="30">
        <v>44972</v>
      </c>
      <c r="N159" s="17"/>
      <c r="O159" s="18"/>
      <c r="P159" s="30">
        <v>44979</v>
      </c>
      <c r="Q159" s="23">
        <v>44979</v>
      </c>
    </row>
    <row r="160" spans="2:17" s="8" customFormat="1" ht="19.7" customHeight="1">
      <c r="B160" s="17">
        <v>3</v>
      </c>
      <c r="C160" s="17" t="s">
        <v>383</v>
      </c>
      <c r="D160" s="17" t="s">
        <v>167</v>
      </c>
      <c r="E160" s="50" t="s">
        <v>1126</v>
      </c>
      <c r="F160" s="18">
        <v>4</v>
      </c>
      <c r="G160" s="51">
        <v>94</v>
      </c>
      <c r="H160" s="51">
        <f t="shared" si="3"/>
        <v>376</v>
      </c>
      <c r="I160" s="22"/>
      <c r="J160" s="26" t="s">
        <v>1127</v>
      </c>
      <c r="K160" s="24" t="s">
        <v>946</v>
      </c>
      <c r="L160" s="18"/>
      <c r="M160" s="30">
        <v>44972</v>
      </c>
      <c r="N160" s="17"/>
      <c r="O160" s="18"/>
      <c r="P160" s="30">
        <v>44979</v>
      </c>
      <c r="Q160" s="23">
        <v>44979</v>
      </c>
    </row>
    <row r="161" spans="2:17" s="8" customFormat="1" ht="19.7" customHeight="1">
      <c r="B161" s="17">
        <v>3</v>
      </c>
      <c r="C161" s="17" t="s">
        <v>167</v>
      </c>
      <c r="D161" s="17" t="s">
        <v>167</v>
      </c>
      <c r="E161" s="50" t="s">
        <v>1128</v>
      </c>
      <c r="F161" s="18">
        <v>2</v>
      </c>
      <c r="G161" s="51">
        <v>1611</v>
      </c>
      <c r="H161" s="51">
        <f t="shared" si="3"/>
        <v>3222</v>
      </c>
      <c r="I161" s="22"/>
      <c r="J161" s="26" t="s">
        <v>1129</v>
      </c>
      <c r="K161" s="24" t="s">
        <v>946</v>
      </c>
      <c r="L161" s="18"/>
      <c r="M161" s="30">
        <v>44972</v>
      </c>
      <c r="N161" s="17"/>
      <c r="O161" s="18"/>
      <c r="P161" s="30">
        <v>44979</v>
      </c>
      <c r="Q161" s="23">
        <v>44979</v>
      </c>
    </row>
    <row r="162" spans="2:17" s="8" customFormat="1" ht="19.7" customHeight="1">
      <c r="B162" s="17">
        <v>3</v>
      </c>
      <c r="C162" s="17" t="s">
        <v>167</v>
      </c>
      <c r="D162" s="17" t="s">
        <v>167</v>
      </c>
      <c r="E162" s="50" t="s">
        <v>208</v>
      </c>
      <c r="F162" s="18">
        <v>1</v>
      </c>
      <c r="G162" s="51">
        <v>969</v>
      </c>
      <c r="H162" s="51">
        <f t="shared" si="3"/>
        <v>969</v>
      </c>
      <c r="I162" s="22"/>
      <c r="J162" s="26" t="s">
        <v>1130</v>
      </c>
      <c r="K162" s="24" t="s">
        <v>946</v>
      </c>
      <c r="L162" s="18"/>
      <c r="M162" s="30">
        <v>44972</v>
      </c>
      <c r="N162" s="17"/>
      <c r="O162" s="18"/>
      <c r="P162" s="30">
        <v>44979</v>
      </c>
      <c r="Q162" s="23">
        <v>44979</v>
      </c>
    </row>
    <row r="163" spans="2:17" s="8" customFormat="1" ht="19.7" customHeight="1">
      <c r="B163" s="17">
        <v>3</v>
      </c>
      <c r="C163" s="17" t="s">
        <v>167</v>
      </c>
      <c r="D163" s="17" t="s">
        <v>167</v>
      </c>
      <c r="E163" s="50" t="s">
        <v>1131</v>
      </c>
      <c r="F163" s="18">
        <v>1</v>
      </c>
      <c r="G163" s="51">
        <v>1150</v>
      </c>
      <c r="H163" s="51">
        <f t="shared" si="3"/>
        <v>1150</v>
      </c>
      <c r="I163" s="22"/>
      <c r="J163" s="26" t="s">
        <v>1132</v>
      </c>
      <c r="K163" s="24" t="s">
        <v>946</v>
      </c>
      <c r="L163" s="18"/>
      <c r="M163" s="30">
        <v>44972</v>
      </c>
      <c r="N163" s="17"/>
      <c r="O163" s="18"/>
      <c r="P163" s="30">
        <v>44979</v>
      </c>
      <c r="Q163" s="23">
        <v>44979</v>
      </c>
    </row>
    <row r="164" spans="2:17" s="8" customFormat="1" ht="19.7" customHeight="1">
      <c r="B164" s="17">
        <v>3</v>
      </c>
      <c r="C164" s="17" t="s">
        <v>167</v>
      </c>
      <c r="D164" s="17" t="s">
        <v>167</v>
      </c>
      <c r="E164" s="50" t="s">
        <v>868</v>
      </c>
      <c r="F164" s="18">
        <v>500</v>
      </c>
      <c r="G164" s="51">
        <v>8</v>
      </c>
      <c r="H164" s="51">
        <f t="shared" si="3"/>
        <v>4000</v>
      </c>
      <c r="I164" s="22"/>
      <c r="J164" s="26" t="s">
        <v>371</v>
      </c>
      <c r="K164" s="24" t="s">
        <v>946</v>
      </c>
      <c r="L164" s="18"/>
      <c r="M164" s="30">
        <v>44972</v>
      </c>
      <c r="N164" s="17"/>
      <c r="O164" s="18"/>
      <c r="P164" s="30">
        <v>44979</v>
      </c>
      <c r="Q164" s="23">
        <v>44979</v>
      </c>
    </row>
    <row r="165" spans="2:17" s="8" customFormat="1" ht="19.7" customHeight="1">
      <c r="B165" s="17">
        <v>3</v>
      </c>
      <c r="C165" s="17" t="s">
        <v>167</v>
      </c>
      <c r="D165" s="17" t="s">
        <v>167</v>
      </c>
      <c r="E165" s="50" t="s">
        <v>1133</v>
      </c>
      <c r="F165" s="18">
        <v>1</v>
      </c>
      <c r="G165" s="51">
        <v>5837</v>
      </c>
      <c r="H165" s="51">
        <f t="shared" si="3"/>
        <v>5837</v>
      </c>
      <c r="I165" s="22"/>
      <c r="J165" s="26" t="s">
        <v>371</v>
      </c>
      <c r="K165" s="24" t="s">
        <v>946</v>
      </c>
      <c r="L165" s="18"/>
      <c r="M165" s="30">
        <v>44972</v>
      </c>
      <c r="N165" s="17"/>
      <c r="O165" s="18"/>
      <c r="P165" s="30">
        <v>44979</v>
      </c>
      <c r="Q165" s="23">
        <v>44979</v>
      </c>
    </row>
    <row r="166" spans="2:17" s="8" customFormat="1" ht="19.7" customHeight="1">
      <c r="B166" s="17">
        <v>3</v>
      </c>
      <c r="C166" s="17" t="s">
        <v>167</v>
      </c>
      <c r="D166" s="17" t="s">
        <v>167</v>
      </c>
      <c r="E166" s="50" t="s">
        <v>1020</v>
      </c>
      <c r="F166" s="18">
        <v>1</v>
      </c>
      <c r="G166" s="51">
        <v>3832</v>
      </c>
      <c r="H166" s="51">
        <f t="shared" si="3"/>
        <v>3832</v>
      </c>
      <c r="I166" s="22"/>
      <c r="J166" s="26" t="s">
        <v>1134</v>
      </c>
      <c r="K166" s="24" t="s">
        <v>946</v>
      </c>
      <c r="L166" s="18"/>
      <c r="M166" s="30">
        <v>44972</v>
      </c>
      <c r="N166" s="17"/>
      <c r="O166" s="18"/>
      <c r="P166" s="30">
        <v>44979</v>
      </c>
      <c r="Q166" s="23">
        <v>44979</v>
      </c>
    </row>
    <row r="167" spans="2:17" s="8" customFormat="1" ht="19.7" customHeight="1">
      <c r="B167" s="17">
        <v>3</v>
      </c>
      <c r="C167" s="17" t="s">
        <v>167</v>
      </c>
      <c r="D167" s="17" t="s">
        <v>167</v>
      </c>
      <c r="E167" s="50" t="s">
        <v>1135</v>
      </c>
      <c r="F167" s="18">
        <v>1</v>
      </c>
      <c r="G167" s="51">
        <v>4341</v>
      </c>
      <c r="H167" s="51">
        <f t="shared" si="3"/>
        <v>4341</v>
      </c>
      <c r="I167" s="22"/>
      <c r="J167" s="26" t="s">
        <v>1134</v>
      </c>
      <c r="K167" s="24" t="s">
        <v>946</v>
      </c>
      <c r="L167" s="18"/>
      <c r="M167" s="30">
        <v>44972</v>
      </c>
      <c r="N167" s="17"/>
      <c r="O167" s="18"/>
      <c r="P167" s="30">
        <v>44979</v>
      </c>
      <c r="Q167" s="23">
        <v>44979</v>
      </c>
    </row>
    <row r="168" spans="2:17" s="8" customFormat="1" ht="19.7" customHeight="1">
      <c r="B168" s="17">
        <v>3</v>
      </c>
      <c r="C168" s="17" t="s">
        <v>167</v>
      </c>
      <c r="D168" s="17" t="s">
        <v>167</v>
      </c>
      <c r="E168" s="50" t="s">
        <v>1018</v>
      </c>
      <c r="F168" s="18">
        <v>400</v>
      </c>
      <c r="G168" s="51">
        <v>77</v>
      </c>
      <c r="H168" s="51">
        <f t="shared" si="3"/>
        <v>30800</v>
      </c>
      <c r="I168" s="22"/>
      <c r="J168" s="26" t="s">
        <v>1136</v>
      </c>
      <c r="K168" s="24" t="s">
        <v>946</v>
      </c>
      <c r="L168" s="18"/>
      <c r="M168" s="30">
        <v>44972</v>
      </c>
      <c r="N168" s="17"/>
      <c r="O168" s="18"/>
      <c r="P168" s="30">
        <v>44979</v>
      </c>
      <c r="Q168" s="23">
        <v>44979</v>
      </c>
    </row>
    <row r="169" spans="2:17" s="8" customFormat="1" ht="19.7" customHeight="1">
      <c r="B169" s="17">
        <v>3</v>
      </c>
      <c r="C169" s="17" t="s">
        <v>167</v>
      </c>
      <c r="D169" s="17" t="s">
        <v>167</v>
      </c>
      <c r="E169" s="50" t="s">
        <v>1137</v>
      </c>
      <c r="F169" s="18">
        <v>1</v>
      </c>
      <c r="G169" s="51">
        <v>4643</v>
      </c>
      <c r="H169" s="51">
        <f t="shared" si="3"/>
        <v>4643</v>
      </c>
      <c r="I169" s="22"/>
      <c r="J169" s="26" t="s">
        <v>1138</v>
      </c>
      <c r="K169" s="24" t="s">
        <v>946</v>
      </c>
      <c r="L169" s="18"/>
      <c r="M169" s="30">
        <v>44972</v>
      </c>
      <c r="N169" s="17"/>
      <c r="O169" s="18"/>
      <c r="P169" s="30">
        <v>44979</v>
      </c>
      <c r="Q169" s="23">
        <v>44979</v>
      </c>
    </row>
    <row r="170" spans="2:17" s="8" customFormat="1" ht="19.7" customHeight="1">
      <c r="B170" s="17">
        <v>3</v>
      </c>
      <c r="C170" s="17" t="s">
        <v>167</v>
      </c>
      <c r="D170" s="17" t="s">
        <v>167</v>
      </c>
      <c r="E170" s="50" t="s">
        <v>1139</v>
      </c>
      <c r="F170" s="18">
        <v>1</v>
      </c>
      <c r="G170" s="51">
        <v>4643</v>
      </c>
      <c r="H170" s="51">
        <f t="shared" si="3"/>
        <v>4643</v>
      </c>
      <c r="I170" s="22"/>
      <c r="J170" s="26" t="s">
        <v>1140</v>
      </c>
      <c r="K170" s="24" t="s">
        <v>946</v>
      </c>
      <c r="L170" s="18"/>
      <c r="M170" s="30">
        <v>44972</v>
      </c>
      <c r="N170" s="17"/>
      <c r="O170" s="18"/>
      <c r="P170" s="30">
        <v>44979</v>
      </c>
      <c r="Q170" s="23">
        <v>44979</v>
      </c>
    </row>
    <row r="171" spans="2:17" s="8" customFormat="1" ht="19.7" customHeight="1">
      <c r="B171" s="17">
        <v>3</v>
      </c>
      <c r="C171" s="17" t="s">
        <v>167</v>
      </c>
      <c r="D171" s="17" t="s">
        <v>167</v>
      </c>
      <c r="E171" s="50" t="s">
        <v>1141</v>
      </c>
      <c r="F171" s="18">
        <v>20</v>
      </c>
      <c r="G171" s="51">
        <v>52</v>
      </c>
      <c r="H171" s="51">
        <f t="shared" si="3"/>
        <v>1040</v>
      </c>
      <c r="I171" s="22"/>
      <c r="J171" s="26" t="s">
        <v>1142</v>
      </c>
      <c r="K171" s="24" t="s">
        <v>946</v>
      </c>
      <c r="L171" s="18"/>
      <c r="M171" s="30">
        <v>44972</v>
      </c>
      <c r="N171" s="17"/>
      <c r="O171" s="18"/>
      <c r="P171" s="30">
        <v>44979</v>
      </c>
      <c r="Q171" s="23">
        <v>44979</v>
      </c>
    </row>
    <row r="172" spans="2:17" s="8" customFormat="1" ht="19.7" customHeight="1">
      <c r="B172" s="17">
        <v>3</v>
      </c>
      <c r="C172" s="17" t="s">
        <v>167</v>
      </c>
      <c r="D172" s="17" t="s">
        <v>167</v>
      </c>
      <c r="E172" s="50" t="s">
        <v>1143</v>
      </c>
      <c r="F172" s="18">
        <v>20</v>
      </c>
      <c r="G172" s="51">
        <v>52</v>
      </c>
      <c r="H172" s="51">
        <f t="shared" si="3"/>
        <v>1040</v>
      </c>
      <c r="I172" s="22"/>
      <c r="J172" s="26" t="s">
        <v>1144</v>
      </c>
      <c r="K172" s="24" t="s">
        <v>946</v>
      </c>
      <c r="L172" s="18"/>
      <c r="M172" s="30">
        <v>44972</v>
      </c>
      <c r="N172" s="17"/>
      <c r="O172" s="18"/>
      <c r="P172" s="30">
        <v>44979</v>
      </c>
      <c r="Q172" s="23">
        <v>44979</v>
      </c>
    </row>
    <row r="173" spans="2:17" s="8" customFormat="1" ht="19.7" customHeight="1">
      <c r="B173" s="17">
        <v>3</v>
      </c>
      <c r="C173" s="17" t="s">
        <v>167</v>
      </c>
      <c r="D173" s="17" t="s">
        <v>167</v>
      </c>
      <c r="E173" s="50" t="s">
        <v>1145</v>
      </c>
      <c r="F173" s="18">
        <v>1</v>
      </c>
      <c r="G173" s="51">
        <v>5720</v>
      </c>
      <c r="H173" s="51">
        <f t="shared" si="3"/>
        <v>5720</v>
      </c>
      <c r="I173" s="22"/>
      <c r="J173" s="50" t="s">
        <v>1146</v>
      </c>
      <c r="K173" s="24" t="s">
        <v>946</v>
      </c>
      <c r="L173" s="18"/>
      <c r="M173" s="30">
        <v>44972</v>
      </c>
      <c r="N173" s="17"/>
      <c r="O173" s="18"/>
      <c r="P173" s="30">
        <v>44979</v>
      </c>
      <c r="Q173" s="23">
        <v>44979</v>
      </c>
    </row>
    <row r="174" spans="2:17" s="8" customFormat="1" ht="19.7" customHeight="1">
      <c r="B174" s="17">
        <v>3</v>
      </c>
      <c r="C174" s="17" t="s">
        <v>167</v>
      </c>
      <c r="D174" s="17" t="s">
        <v>167</v>
      </c>
      <c r="E174" s="50" t="s">
        <v>1147</v>
      </c>
      <c r="F174" s="18">
        <v>1</v>
      </c>
      <c r="G174" s="51">
        <v>3420</v>
      </c>
      <c r="H174" s="51">
        <f t="shared" si="3"/>
        <v>3420</v>
      </c>
      <c r="I174" s="22"/>
      <c r="J174" s="50" t="s">
        <v>1148</v>
      </c>
      <c r="K174" s="24" t="s">
        <v>946</v>
      </c>
      <c r="L174" s="18"/>
      <c r="M174" s="30">
        <v>44972</v>
      </c>
      <c r="N174" s="17"/>
      <c r="O174" s="18"/>
      <c r="P174" s="30">
        <v>44979</v>
      </c>
      <c r="Q174" s="23">
        <v>44979</v>
      </c>
    </row>
    <row r="175" spans="2:17" s="8" customFormat="1" ht="19.7" customHeight="1">
      <c r="B175" s="17">
        <v>3</v>
      </c>
      <c r="C175" s="17" t="s">
        <v>167</v>
      </c>
      <c r="D175" s="17" t="s">
        <v>167</v>
      </c>
      <c r="E175" s="50" t="s">
        <v>1149</v>
      </c>
      <c r="F175" s="18">
        <v>4</v>
      </c>
      <c r="G175" s="51">
        <v>1660</v>
      </c>
      <c r="H175" s="51">
        <f t="shared" si="3"/>
        <v>6640</v>
      </c>
      <c r="I175" s="22"/>
      <c r="J175" s="50" t="s">
        <v>1150</v>
      </c>
      <c r="K175" s="24" t="s">
        <v>946</v>
      </c>
      <c r="L175" s="18"/>
      <c r="M175" s="30">
        <v>44972</v>
      </c>
      <c r="N175" s="17"/>
      <c r="O175" s="18"/>
      <c r="P175" s="30">
        <v>44979</v>
      </c>
      <c r="Q175" s="23">
        <v>44979</v>
      </c>
    </row>
    <row r="176" spans="2:17" s="8" customFormat="1" ht="19.7" customHeight="1">
      <c r="B176" s="17">
        <v>3</v>
      </c>
      <c r="C176" s="17" t="s">
        <v>167</v>
      </c>
      <c r="D176" s="17" t="s">
        <v>167</v>
      </c>
      <c r="E176" s="50" t="s">
        <v>1151</v>
      </c>
      <c r="F176" s="18">
        <v>6</v>
      </c>
      <c r="G176" s="51">
        <v>1370</v>
      </c>
      <c r="H176" s="51">
        <f t="shared" si="3"/>
        <v>8220</v>
      </c>
      <c r="I176" s="22"/>
      <c r="J176" s="50" t="s">
        <v>1152</v>
      </c>
      <c r="K176" s="24" t="s">
        <v>946</v>
      </c>
      <c r="L176" s="18"/>
      <c r="M176" s="30">
        <v>44972</v>
      </c>
      <c r="N176" s="17"/>
      <c r="O176" s="18"/>
      <c r="P176" s="30">
        <v>44979</v>
      </c>
      <c r="Q176" s="23">
        <v>44979</v>
      </c>
    </row>
    <row r="177" spans="2:17" s="8" customFormat="1" ht="19.7" customHeight="1">
      <c r="B177" s="17">
        <v>3</v>
      </c>
      <c r="C177" s="17" t="s">
        <v>167</v>
      </c>
      <c r="D177" s="17" t="s">
        <v>167</v>
      </c>
      <c r="E177" s="50" t="s">
        <v>1153</v>
      </c>
      <c r="F177" s="18">
        <v>4</v>
      </c>
      <c r="G177" s="51">
        <v>2000</v>
      </c>
      <c r="H177" s="51">
        <f t="shared" si="3"/>
        <v>8000</v>
      </c>
      <c r="I177" s="22"/>
      <c r="J177" s="50" t="s">
        <v>1154</v>
      </c>
      <c r="K177" s="24" t="s">
        <v>946</v>
      </c>
      <c r="L177" s="18"/>
      <c r="M177" s="30">
        <v>44972</v>
      </c>
      <c r="N177" s="17"/>
      <c r="O177" s="18"/>
      <c r="P177" s="30">
        <v>44979</v>
      </c>
      <c r="Q177" s="23">
        <v>44979</v>
      </c>
    </row>
    <row r="178" spans="2:17" s="8" customFormat="1" ht="19.7" customHeight="1">
      <c r="B178" s="17">
        <v>3</v>
      </c>
      <c r="C178" s="17" t="s">
        <v>167</v>
      </c>
      <c r="D178" s="17" t="s">
        <v>167</v>
      </c>
      <c r="E178" s="50" t="s">
        <v>1155</v>
      </c>
      <c r="F178" s="18">
        <v>2</v>
      </c>
      <c r="G178" s="51">
        <v>2650</v>
      </c>
      <c r="H178" s="51">
        <f t="shared" si="3"/>
        <v>5300</v>
      </c>
      <c r="I178" s="22"/>
      <c r="J178" s="50" t="s">
        <v>1156</v>
      </c>
      <c r="K178" s="24" t="s">
        <v>946</v>
      </c>
      <c r="L178" s="18"/>
      <c r="M178" s="30">
        <v>44972</v>
      </c>
      <c r="N178" s="17"/>
      <c r="O178" s="18"/>
      <c r="P178" s="30">
        <v>44979</v>
      </c>
      <c r="Q178" s="23">
        <v>44979</v>
      </c>
    </row>
    <row r="179" spans="2:17" s="8" customFormat="1" ht="19.7" customHeight="1">
      <c r="B179" s="17">
        <v>3</v>
      </c>
      <c r="C179" s="17" t="s">
        <v>167</v>
      </c>
      <c r="D179" s="17" t="s">
        <v>167</v>
      </c>
      <c r="E179" s="50" t="s">
        <v>1157</v>
      </c>
      <c r="F179" s="18">
        <v>10</v>
      </c>
      <c r="G179" s="51">
        <v>26</v>
      </c>
      <c r="H179" s="51">
        <f>F179*G179</f>
        <v>260</v>
      </c>
      <c r="I179" s="22"/>
      <c r="J179" s="26" t="s">
        <v>235</v>
      </c>
      <c r="K179" s="24" t="s">
        <v>946</v>
      </c>
      <c r="L179" s="18"/>
      <c r="M179" s="30">
        <v>44973</v>
      </c>
      <c r="N179" s="17"/>
      <c r="O179" s="18"/>
      <c r="P179" s="30">
        <v>44979</v>
      </c>
      <c r="Q179" s="23">
        <v>44979</v>
      </c>
    </row>
    <row r="180" spans="2:17" s="8" customFormat="1" ht="19.7" customHeight="1">
      <c r="B180" s="17">
        <v>3</v>
      </c>
      <c r="C180" s="17" t="s">
        <v>167</v>
      </c>
      <c r="D180" s="17" t="s">
        <v>167</v>
      </c>
      <c r="E180" s="50" t="s">
        <v>1158</v>
      </c>
      <c r="F180" s="18">
        <v>30</v>
      </c>
      <c r="G180" s="51">
        <v>16</v>
      </c>
      <c r="H180" s="51">
        <f>F180*G180</f>
        <v>480</v>
      </c>
      <c r="I180" s="22"/>
      <c r="J180" s="26" t="s">
        <v>1159</v>
      </c>
      <c r="K180" s="24" t="s">
        <v>946</v>
      </c>
      <c r="L180" s="18"/>
      <c r="M180" s="30">
        <v>44973</v>
      </c>
      <c r="N180" s="17"/>
      <c r="O180" s="18"/>
      <c r="P180" s="30">
        <v>44979</v>
      </c>
      <c r="Q180" s="23">
        <v>44979</v>
      </c>
    </row>
    <row r="181" spans="2:17" s="8" customFormat="1" ht="19.7" customHeight="1">
      <c r="B181" s="17">
        <v>3</v>
      </c>
      <c r="C181" s="17" t="s">
        <v>167</v>
      </c>
      <c r="D181" s="17" t="s">
        <v>167</v>
      </c>
      <c r="E181" s="50" t="s">
        <v>1160</v>
      </c>
      <c r="F181" s="18">
        <v>30</v>
      </c>
      <c r="G181" s="51">
        <v>12</v>
      </c>
      <c r="H181" s="51">
        <f>F181*G181</f>
        <v>360</v>
      </c>
      <c r="I181" s="22"/>
      <c r="J181" s="26" t="s">
        <v>1161</v>
      </c>
      <c r="K181" s="24" t="s">
        <v>946</v>
      </c>
      <c r="L181" s="18"/>
      <c r="M181" s="30">
        <v>44973</v>
      </c>
      <c r="N181" s="17"/>
      <c r="O181" s="18"/>
      <c r="P181" s="30">
        <v>44979</v>
      </c>
      <c r="Q181" s="23">
        <v>44979</v>
      </c>
    </row>
    <row r="182" spans="2:17" s="8" customFormat="1" ht="19.7" customHeight="1">
      <c r="B182" s="17">
        <v>3</v>
      </c>
      <c r="C182" s="17" t="s">
        <v>167</v>
      </c>
      <c r="D182" s="17" t="s">
        <v>167</v>
      </c>
      <c r="E182" s="50" t="s">
        <v>1162</v>
      </c>
      <c r="F182" s="18">
        <v>1</v>
      </c>
      <c r="G182" s="51">
        <v>33620</v>
      </c>
      <c r="H182" s="51">
        <f t="shared" si="3"/>
        <v>33620</v>
      </c>
      <c r="I182" s="22"/>
      <c r="J182" s="50" t="s">
        <v>1163</v>
      </c>
      <c r="K182" s="24" t="s">
        <v>946</v>
      </c>
      <c r="L182" s="18"/>
      <c r="M182" s="30">
        <v>44973</v>
      </c>
      <c r="N182" s="17"/>
      <c r="O182" s="18"/>
      <c r="P182" s="30">
        <v>44979</v>
      </c>
      <c r="Q182" s="23">
        <v>44979</v>
      </c>
    </row>
    <row r="183" spans="2:17" s="8" customFormat="1" ht="19.7" customHeight="1">
      <c r="B183" s="17">
        <v>3</v>
      </c>
      <c r="C183" s="17" t="s">
        <v>167</v>
      </c>
      <c r="D183" s="17" t="s">
        <v>167</v>
      </c>
      <c r="E183" s="50" t="s">
        <v>1164</v>
      </c>
      <c r="F183" s="18">
        <v>1</v>
      </c>
      <c r="G183" s="51">
        <v>3510</v>
      </c>
      <c r="H183" s="51">
        <f t="shared" si="3"/>
        <v>3510</v>
      </c>
      <c r="I183" s="22"/>
      <c r="J183" s="50" t="s">
        <v>1165</v>
      </c>
      <c r="K183" s="24" t="s">
        <v>946</v>
      </c>
      <c r="L183" s="18"/>
      <c r="M183" s="30">
        <v>44973</v>
      </c>
      <c r="N183" s="17"/>
      <c r="O183" s="18"/>
      <c r="P183" s="30">
        <v>44979</v>
      </c>
      <c r="Q183" s="23">
        <v>44979</v>
      </c>
    </row>
    <row r="184" spans="2:17" s="8" customFormat="1" ht="19.7" customHeight="1">
      <c r="B184" s="17">
        <v>3</v>
      </c>
      <c r="C184" s="17" t="s">
        <v>167</v>
      </c>
      <c r="D184" s="17" t="s">
        <v>167</v>
      </c>
      <c r="E184" s="50" t="s">
        <v>1166</v>
      </c>
      <c r="F184" s="18">
        <v>1</v>
      </c>
      <c r="G184" s="51">
        <v>11160</v>
      </c>
      <c r="H184" s="51">
        <f t="shared" si="3"/>
        <v>11160</v>
      </c>
      <c r="I184" s="22"/>
      <c r="J184" s="50" t="s">
        <v>1167</v>
      </c>
      <c r="K184" s="24" t="s">
        <v>946</v>
      </c>
      <c r="L184" s="18"/>
      <c r="M184" s="30">
        <v>44973</v>
      </c>
      <c r="N184" s="17"/>
      <c r="O184" s="18"/>
      <c r="P184" s="30">
        <v>44979</v>
      </c>
      <c r="Q184" s="23">
        <v>44979</v>
      </c>
    </row>
    <row r="185" spans="2:17" s="8" customFormat="1" ht="19.7" customHeight="1">
      <c r="B185" s="17">
        <v>3</v>
      </c>
      <c r="C185" s="17" t="s">
        <v>167</v>
      </c>
      <c r="D185" s="17" t="s">
        <v>167</v>
      </c>
      <c r="E185" s="50" t="s">
        <v>1168</v>
      </c>
      <c r="F185" s="18">
        <v>1</v>
      </c>
      <c r="G185" s="51">
        <v>2390</v>
      </c>
      <c r="H185" s="51">
        <f t="shared" si="3"/>
        <v>2390</v>
      </c>
      <c r="I185" s="22"/>
      <c r="J185" s="50" t="s">
        <v>1169</v>
      </c>
      <c r="K185" s="24" t="s">
        <v>946</v>
      </c>
      <c r="L185" s="18"/>
      <c r="M185" s="30">
        <v>44973</v>
      </c>
      <c r="N185" s="17"/>
      <c r="O185" s="18"/>
      <c r="P185" s="30">
        <v>44979</v>
      </c>
      <c r="Q185" s="23">
        <v>44979</v>
      </c>
    </row>
    <row r="186" spans="2:17" s="8" customFormat="1" ht="19.7" customHeight="1">
      <c r="B186" s="17">
        <v>3</v>
      </c>
      <c r="C186" s="17" t="s">
        <v>167</v>
      </c>
      <c r="D186" s="17" t="s">
        <v>167</v>
      </c>
      <c r="E186" s="50" t="s">
        <v>1170</v>
      </c>
      <c r="F186" s="18">
        <v>1</v>
      </c>
      <c r="G186" s="51">
        <v>2300</v>
      </c>
      <c r="H186" s="51">
        <f t="shared" si="3"/>
        <v>2300</v>
      </c>
      <c r="I186" s="22"/>
      <c r="J186" s="50" t="s">
        <v>1171</v>
      </c>
      <c r="K186" s="24" t="s">
        <v>946</v>
      </c>
      <c r="L186" s="18"/>
      <c r="M186" s="30">
        <v>44973</v>
      </c>
      <c r="N186" s="17"/>
      <c r="O186" s="18"/>
      <c r="P186" s="30">
        <v>44979</v>
      </c>
      <c r="Q186" s="23">
        <v>44979</v>
      </c>
    </row>
    <row r="187" spans="2:17" s="8" customFormat="1" ht="19.7" customHeight="1">
      <c r="B187" s="17">
        <v>3</v>
      </c>
      <c r="C187" s="17" t="s">
        <v>167</v>
      </c>
      <c r="D187" s="17" t="s">
        <v>167</v>
      </c>
      <c r="E187" s="50" t="s">
        <v>1172</v>
      </c>
      <c r="F187" s="18">
        <v>1</v>
      </c>
      <c r="G187" s="51">
        <v>2670</v>
      </c>
      <c r="H187" s="51">
        <f t="shared" si="3"/>
        <v>2670</v>
      </c>
      <c r="I187" s="22"/>
      <c r="J187" s="50" t="s">
        <v>1173</v>
      </c>
      <c r="K187" s="24" t="s">
        <v>946</v>
      </c>
      <c r="L187" s="18"/>
      <c r="M187" s="30">
        <v>44973</v>
      </c>
      <c r="N187" s="17"/>
      <c r="O187" s="18"/>
      <c r="P187" s="30">
        <v>44979</v>
      </c>
      <c r="Q187" s="23">
        <v>44979</v>
      </c>
    </row>
    <row r="188" spans="2:17" s="8" customFormat="1" ht="19.7" customHeight="1">
      <c r="B188" s="17">
        <v>3</v>
      </c>
      <c r="C188" s="17" t="s">
        <v>167</v>
      </c>
      <c r="D188" s="17" t="s">
        <v>167</v>
      </c>
      <c r="E188" s="50" t="s">
        <v>1174</v>
      </c>
      <c r="F188" s="18">
        <v>1</v>
      </c>
      <c r="G188" s="51">
        <v>2670</v>
      </c>
      <c r="H188" s="51">
        <f t="shared" si="3"/>
        <v>2670</v>
      </c>
      <c r="I188" s="22"/>
      <c r="J188" s="50" t="s">
        <v>1175</v>
      </c>
      <c r="K188" s="24" t="s">
        <v>946</v>
      </c>
      <c r="L188" s="18"/>
      <c r="M188" s="30">
        <v>44973</v>
      </c>
      <c r="N188" s="17"/>
      <c r="O188" s="18"/>
      <c r="P188" s="30">
        <v>44979</v>
      </c>
      <c r="Q188" s="23">
        <v>44979</v>
      </c>
    </row>
    <row r="189" spans="2:17" s="8" customFormat="1" ht="19.7" customHeight="1">
      <c r="B189" s="17">
        <v>3</v>
      </c>
      <c r="C189" s="17" t="s">
        <v>167</v>
      </c>
      <c r="D189" s="17" t="s">
        <v>167</v>
      </c>
      <c r="E189" s="50" t="s">
        <v>1176</v>
      </c>
      <c r="F189" s="18">
        <v>2</v>
      </c>
      <c r="G189" s="51">
        <v>1830</v>
      </c>
      <c r="H189" s="51">
        <f t="shared" si="3"/>
        <v>3660</v>
      </c>
      <c r="I189" s="22"/>
      <c r="J189" s="50" t="s">
        <v>1177</v>
      </c>
      <c r="K189" s="24" t="s">
        <v>946</v>
      </c>
      <c r="L189" s="18"/>
      <c r="M189" s="30">
        <v>44973</v>
      </c>
      <c r="N189" s="17"/>
      <c r="O189" s="18"/>
      <c r="P189" s="30">
        <v>44979</v>
      </c>
      <c r="Q189" s="23">
        <v>44979</v>
      </c>
    </row>
    <row r="190" spans="2:17" s="8" customFormat="1" ht="19.7" customHeight="1">
      <c r="B190" s="17">
        <v>3</v>
      </c>
      <c r="C190" s="17" t="s">
        <v>167</v>
      </c>
      <c r="D190" s="17" t="s">
        <v>167</v>
      </c>
      <c r="E190" s="50" t="s">
        <v>1178</v>
      </c>
      <c r="F190" s="18">
        <v>2</v>
      </c>
      <c r="G190" s="51">
        <v>2400</v>
      </c>
      <c r="H190" s="51">
        <f t="shared" si="3"/>
        <v>4800</v>
      </c>
      <c r="I190" s="22"/>
      <c r="J190" s="50" t="s">
        <v>1179</v>
      </c>
      <c r="K190" s="24" t="s">
        <v>946</v>
      </c>
      <c r="L190" s="18"/>
      <c r="M190" s="30">
        <v>44973</v>
      </c>
      <c r="N190" s="17"/>
      <c r="O190" s="18"/>
      <c r="P190" s="30">
        <v>44979</v>
      </c>
      <c r="Q190" s="23">
        <v>44979</v>
      </c>
    </row>
    <row r="191" spans="2:17" s="8" customFormat="1" ht="19.7" customHeight="1">
      <c r="B191" s="17">
        <v>3</v>
      </c>
      <c r="C191" s="17" t="s">
        <v>167</v>
      </c>
      <c r="D191" s="17" t="s">
        <v>167</v>
      </c>
      <c r="E191" s="50" t="s">
        <v>1180</v>
      </c>
      <c r="F191" s="18">
        <v>2</v>
      </c>
      <c r="G191" s="51">
        <v>1830</v>
      </c>
      <c r="H191" s="51">
        <f t="shared" si="3"/>
        <v>3660</v>
      </c>
      <c r="I191" s="22"/>
      <c r="J191" s="50" t="s">
        <v>1181</v>
      </c>
      <c r="K191" s="24" t="s">
        <v>946</v>
      </c>
      <c r="L191" s="18"/>
      <c r="M191" s="30">
        <v>44973</v>
      </c>
      <c r="N191" s="17"/>
      <c r="O191" s="18"/>
      <c r="P191" s="30">
        <v>44979</v>
      </c>
      <c r="Q191" s="23">
        <v>44979</v>
      </c>
    </row>
    <row r="192" spans="2:17" s="8" customFormat="1" ht="19.7" customHeight="1">
      <c r="B192" s="17">
        <v>3</v>
      </c>
      <c r="C192" s="17" t="s">
        <v>167</v>
      </c>
      <c r="D192" s="17" t="s">
        <v>167</v>
      </c>
      <c r="E192" s="50" t="s">
        <v>1182</v>
      </c>
      <c r="F192" s="18">
        <v>4</v>
      </c>
      <c r="G192" s="51">
        <v>1480</v>
      </c>
      <c r="H192" s="51">
        <f t="shared" si="3"/>
        <v>5920</v>
      </c>
      <c r="I192" s="22"/>
      <c r="J192" s="50" t="s">
        <v>1183</v>
      </c>
      <c r="K192" s="24" t="s">
        <v>946</v>
      </c>
      <c r="L192" s="18"/>
      <c r="M192" s="30">
        <v>44973</v>
      </c>
      <c r="N192" s="17"/>
      <c r="O192" s="18"/>
      <c r="P192" s="30">
        <v>44979</v>
      </c>
      <c r="Q192" s="23">
        <v>44979</v>
      </c>
    </row>
    <row r="193" spans="2:17" s="8" customFormat="1" ht="19.7" customHeight="1">
      <c r="B193" s="17">
        <v>3</v>
      </c>
      <c r="C193" s="17" t="s">
        <v>167</v>
      </c>
      <c r="D193" s="17" t="s">
        <v>167</v>
      </c>
      <c r="E193" s="50" t="s">
        <v>1184</v>
      </c>
      <c r="F193" s="18">
        <v>4</v>
      </c>
      <c r="G193" s="51">
        <v>1610</v>
      </c>
      <c r="H193" s="51">
        <f t="shared" si="3"/>
        <v>6440</v>
      </c>
      <c r="I193" s="22"/>
      <c r="J193" s="50" t="s">
        <v>1185</v>
      </c>
      <c r="K193" s="24" t="s">
        <v>946</v>
      </c>
      <c r="L193" s="18"/>
      <c r="M193" s="30">
        <v>44973</v>
      </c>
      <c r="N193" s="17"/>
      <c r="O193" s="18"/>
      <c r="P193" s="30">
        <v>44979</v>
      </c>
      <c r="Q193" s="23">
        <v>44979</v>
      </c>
    </row>
    <row r="194" spans="2:17" s="8" customFormat="1" ht="19.7" customHeight="1">
      <c r="B194" s="17">
        <v>3</v>
      </c>
      <c r="C194" s="17" t="s">
        <v>167</v>
      </c>
      <c r="D194" s="17" t="s">
        <v>167</v>
      </c>
      <c r="E194" s="50" t="s">
        <v>1186</v>
      </c>
      <c r="F194" s="18">
        <v>1</v>
      </c>
      <c r="G194" s="51">
        <v>6570</v>
      </c>
      <c r="H194" s="51">
        <f t="shared" si="3"/>
        <v>6570</v>
      </c>
      <c r="I194" s="22"/>
      <c r="J194" s="50" t="s">
        <v>1187</v>
      </c>
      <c r="K194" s="24" t="s">
        <v>946</v>
      </c>
      <c r="L194" s="18"/>
      <c r="M194" s="30">
        <v>44973</v>
      </c>
      <c r="N194" s="17"/>
      <c r="O194" s="18"/>
      <c r="P194" s="30">
        <v>44979</v>
      </c>
      <c r="Q194" s="23">
        <v>44979</v>
      </c>
    </row>
    <row r="195" spans="2:17" s="8" customFormat="1" ht="19.7" customHeight="1">
      <c r="B195" s="17">
        <v>3</v>
      </c>
      <c r="C195" s="17" t="s">
        <v>167</v>
      </c>
      <c r="D195" s="17" t="s">
        <v>167</v>
      </c>
      <c r="E195" s="50" t="s">
        <v>1188</v>
      </c>
      <c r="F195" s="18">
        <v>1</v>
      </c>
      <c r="G195" s="51">
        <v>4010</v>
      </c>
      <c r="H195" s="51">
        <f t="shared" si="3"/>
        <v>4010</v>
      </c>
      <c r="I195" s="22"/>
      <c r="J195" s="50" t="s">
        <v>1189</v>
      </c>
      <c r="K195" s="24" t="s">
        <v>946</v>
      </c>
      <c r="L195" s="18"/>
      <c r="M195" s="30">
        <v>44973</v>
      </c>
      <c r="N195" s="17"/>
      <c r="O195" s="18"/>
      <c r="P195" s="30">
        <v>44979</v>
      </c>
      <c r="Q195" s="23">
        <v>44979</v>
      </c>
    </row>
    <row r="196" spans="2:17" s="8" customFormat="1" ht="19.7" customHeight="1">
      <c r="B196" s="17">
        <v>3</v>
      </c>
      <c r="C196" s="17" t="s">
        <v>167</v>
      </c>
      <c r="D196" s="17" t="s">
        <v>167</v>
      </c>
      <c r="E196" s="50" t="s">
        <v>1190</v>
      </c>
      <c r="F196" s="18">
        <v>1</v>
      </c>
      <c r="G196" s="51">
        <v>10720</v>
      </c>
      <c r="H196" s="51">
        <f t="shared" si="3"/>
        <v>10720</v>
      </c>
      <c r="I196" s="22"/>
      <c r="J196" s="50" t="s">
        <v>1191</v>
      </c>
      <c r="K196" s="24" t="s">
        <v>946</v>
      </c>
      <c r="L196" s="18"/>
      <c r="M196" s="30">
        <v>44973</v>
      </c>
      <c r="N196" s="17"/>
      <c r="O196" s="18"/>
      <c r="P196" s="30">
        <v>44979</v>
      </c>
      <c r="Q196" s="23">
        <v>44979</v>
      </c>
    </row>
    <row r="197" spans="2:17" s="8" customFormat="1" ht="19.7" customHeight="1">
      <c r="B197" s="17">
        <v>3</v>
      </c>
      <c r="C197" s="17" t="s">
        <v>167</v>
      </c>
      <c r="D197" s="17" t="s">
        <v>167</v>
      </c>
      <c r="E197" s="50" t="s">
        <v>1192</v>
      </c>
      <c r="F197" s="18">
        <v>1</v>
      </c>
      <c r="G197" s="51">
        <v>6410</v>
      </c>
      <c r="H197" s="51">
        <f t="shared" si="3"/>
        <v>6410</v>
      </c>
      <c r="I197" s="22"/>
      <c r="J197" s="50" t="s">
        <v>1193</v>
      </c>
      <c r="K197" s="24" t="s">
        <v>946</v>
      </c>
      <c r="L197" s="18"/>
      <c r="M197" s="30">
        <v>44973</v>
      </c>
      <c r="N197" s="17"/>
      <c r="O197" s="18"/>
      <c r="P197" s="30">
        <v>44979</v>
      </c>
      <c r="Q197" s="23">
        <v>44979</v>
      </c>
    </row>
    <row r="198" spans="2:17" s="8" customFormat="1" ht="19.7" customHeight="1">
      <c r="B198" s="17">
        <v>3</v>
      </c>
      <c r="C198" s="17" t="s">
        <v>167</v>
      </c>
      <c r="D198" s="17" t="s">
        <v>167</v>
      </c>
      <c r="E198" s="50" t="s">
        <v>1194</v>
      </c>
      <c r="F198" s="18">
        <v>1</v>
      </c>
      <c r="G198" s="51">
        <v>7110</v>
      </c>
      <c r="H198" s="51">
        <f t="shared" si="3"/>
        <v>7110</v>
      </c>
      <c r="I198" s="22"/>
      <c r="J198" s="50" t="s">
        <v>1195</v>
      </c>
      <c r="K198" s="24" t="s">
        <v>946</v>
      </c>
      <c r="L198" s="18"/>
      <c r="M198" s="30">
        <v>44973</v>
      </c>
      <c r="N198" s="17"/>
      <c r="O198" s="18"/>
      <c r="P198" s="30">
        <v>44979</v>
      </c>
      <c r="Q198" s="23">
        <v>44979</v>
      </c>
    </row>
    <row r="199" spans="2:17" s="8" customFormat="1" ht="19.7" customHeight="1">
      <c r="B199" s="17">
        <v>3</v>
      </c>
      <c r="C199" s="17" t="s">
        <v>167</v>
      </c>
      <c r="D199" s="17" t="s">
        <v>167</v>
      </c>
      <c r="E199" s="50" t="s">
        <v>1196</v>
      </c>
      <c r="F199" s="18">
        <v>1</v>
      </c>
      <c r="G199" s="51">
        <v>7410</v>
      </c>
      <c r="H199" s="51">
        <f t="shared" si="3"/>
        <v>7410</v>
      </c>
      <c r="I199" s="22"/>
      <c r="J199" s="50" t="s">
        <v>1197</v>
      </c>
      <c r="K199" s="24" t="s">
        <v>946</v>
      </c>
      <c r="L199" s="18"/>
      <c r="M199" s="30">
        <v>44973</v>
      </c>
      <c r="N199" s="17"/>
      <c r="O199" s="18"/>
      <c r="P199" s="30">
        <v>44979</v>
      </c>
      <c r="Q199" s="23">
        <v>44979</v>
      </c>
    </row>
    <row r="200" spans="2:17" s="8" customFormat="1" ht="19.7" customHeight="1">
      <c r="B200" s="17">
        <v>3</v>
      </c>
      <c r="C200" s="17" t="s">
        <v>167</v>
      </c>
      <c r="D200" s="17" t="s">
        <v>167</v>
      </c>
      <c r="E200" s="50" t="s">
        <v>1198</v>
      </c>
      <c r="F200" s="18">
        <v>1</v>
      </c>
      <c r="G200" s="51">
        <v>1650</v>
      </c>
      <c r="H200" s="51">
        <f t="shared" si="3"/>
        <v>1650</v>
      </c>
      <c r="I200" s="22"/>
      <c r="J200" s="50" t="s">
        <v>1199</v>
      </c>
      <c r="K200" s="24" t="s">
        <v>946</v>
      </c>
      <c r="L200" s="18"/>
      <c r="M200" s="30">
        <v>44973</v>
      </c>
      <c r="N200" s="17"/>
      <c r="O200" s="18"/>
      <c r="P200" s="30">
        <v>44979</v>
      </c>
      <c r="Q200" s="23">
        <v>44979</v>
      </c>
    </row>
    <row r="201" spans="2:17" s="8" customFormat="1" ht="19.7" customHeight="1">
      <c r="B201" s="17">
        <v>4</v>
      </c>
      <c r="C201" s="17" t="s">
        <v>1200</v>
      </c>
      <c r="D201" s="17" t="s">
        <v>1200</v>
      </c>
      <c r="E201" s="50" t="s">
        <v>1201</v>
      </c>
      <c r="F201" s="18">
        <v>6</v>
      </c>
      <c r="G201" s="51">
        <v>3800</v>
      </c>
      <c r="H201" s="51">
        <f t="shared" si="3"/>
        <v>22800</v>
      </c>
      <c r="I201" s="22"/>
      <c r="J201" s="50" t="s">
        <v>1202</v>
      </c>
      <c r="K201" s="18"/>
      <c r="L201" s="18"/>
      <c r="M201" s="30">
        <v>44981</v>
      </c>
      <c r="N201" s="17"/>
      <c r="O201" s="18"/>
      <c r="P201" s="30">
        <v>44992</v>
      </c>
      <c r="Q201" s="23">
        <v>44992</v>
      </c>
    </row>
    <row r="202" spans="2:17" s="8" customFormat="1" ht="19.7" customHeight="1">
      <c r="B202" s="17">
        <v>4</v>
      </c>
      <c r="C202" s="17" t="s">
        <v>1200</v>
      </c>
      <c r="D202" s="17" t="s">
        <v>1200</v>
      </c>
      <c r="E202" s="50" t="s">
        <v>1203</v>
      </c>
      <c r="F202" s="18">
        <v>6</v>
      </c>
      <c r="G202" s="51">
        <v>4400</v>
      </c>
      <c r="H202" s="51">
        <f t="shared" si="3"/>
        <v>26400</v>
      </c>
      <c r="I202" s="22"/>
      <c r="J202" s="50" t="s">
        <v>1204</v>
      </c>
      <c r="K202" s="18"/>
      <c r="L202" s="18"/>
      <c r="M202" s="30">
        <v>44981</v>
      </c>
      <c r="N202" s="17"/>
      <c r="O202" s="18"/>
      <c r="P202" s="30">
        <v>44992</v>
      </c>
      <c r="Q202" s="23">
        <v>44992</v>
      </c>
    </row>
    <row r="203" spans="2:17" s="8" customFormat="1" ht="19.7" customHeight="1">
      <c r="B203" s="17">
        <v>4</v>
      </c>
      <c r="C203" s="17" t="s">
        <v>1200</v>
      </c>
      <c r="D203" s="17" t="s">
        <v>1200</v>
      </c>
      <c r="E203" s="50" t="s">
        <v>1205</v>
      </c>
      <c r="F203" s="18">
        <v>12</v>
      </c>
      <c r="G203" s="51">
        <v>3300</v>
      </c>
      <c r="H203" s="51">
        <f t="shared" si="3"/>
        <v>39600</v>
      </c>
      <c r="I203" s="22"/>
      <c r="J203" s="50" t="s">
        <v>1206</v>
      </c>
      <c r="K203" s="18"/>
      <c r="L203" s="18"/>
      <c r="M203" s="30">
        <v>44981</v>
      </c>
      <c r="N203" s="17"/>
      <c r="O203" s="18"/>
      <c r="P203" s="30">
        <v>44992</v>
      </c>
      <c r="Q203" s="23">
        <v>44992</v>
      </c>
    </row>
    <row r="204" spans="2:17" s="8" customFormat="1" ht="19.7" customHeight="1">
      <c r="B204" s="17">
        <v>4</v>
      </c>
      <c r="C204" s="17" t="s">
        <v>1200</v>
      </c>
      <c r="D204" s="17" t="s">
        <v>1200</v>
      </c>
      <c r="E204" s="50" t="s">
        <v>1207</v>
      </c>
      <c r="F204" s="18">
        <v>12</v>
      </c>
      <c r="G204" s="51">
        <v>2300</v>
      </c>
      <c r="H204" s="51">
        <f t="shared" si="3"/>
        <v>27600</v>
      </c>
      <c r="I204" s="22"/>
      <c r="J204" s="50" t="s">
        <v>1208</v>
      </c>
      <c r="K204" s="18"/>
      <c r="L204" s="18"/>
      <c r="M204" s="30">
        <v>44981</v>
      </c>
      <c r="N204" s="17"/>
      <c r="O204" s="18"/>
      <c r="P204" s="30">
        <v>44992</v>
      </c>
      <c r="Q204" s="23">
        <v>44992</v>
      </c>
    </row>
    <row r="205" spans="2:17" s="8" customFormat="1" ht="19.7" customHeight="1">
      <c r="B205" s="17">
        <v>4</v>
      </c>
      <c r="C205" s="17" t="s">
        <v>1200</v>
      </c>
      <c r="D205" s="17" t="s">
        <v>1200</v>
      </c>
      <c r="E205" s="50" t="s">
        <v>1209</v>
      </c>
      <c r="F205" s="18">
        <v>12</v>
      </c>
      <c r="G205" s="51">
        <v>2800</v>
      </c>
      <c r="H205" s="51">
        <f t="shared" si="3"/>
        <v>33600</v>
      </c>
      <c r="I205" s="22"/>
      <c r="J205" s="50" t="s">
        <v>1210</v>
      </c>
      <c r="K205" s="18"/>
      <c r="L205" s="18"/>
      <c r="M205" s="30">
        <v>44981</v>
      </c>
      <c r="N205" s="17"/>
      <c r="O205" s="18"/>
      <c r="P205" s="30">
        <v>44992</v>
      </c>
      <c r="Q205" s="23">
        <v>44992</v>
      </c>
    </row>
    <row r="206" spans="2:17" s="8" customFormat="1" ht="19.7" customHeight="1">
      <c r="B206" s="17">
        <v>4</v>
      </c>
      <c r="C206" s="17" t="s">
        <v>167</v>
      </c>
      <c r="D206" s="17" t="s">
        <v>167</v>
      </c>
      <c r="E206" s="50" t="s">
        <v>1211</v>
      </c>
      <c r="F206" s="18">
        <v>24</v>
      </c>
      <c r="G206" s="51">
        <v>1453</v>
      </c>
      <c r="H206" s="51">
        <f t="shared" si="3"/>
        <v>34872</v>
      </c>
      <c r="I206" s="22"/>
      <c r="J206" s="26" t="s">
        <v>548</v>
      </c>
      <c r="K206" s="24" t="s">
        <v>946</v>
      </c>
      <c r="L206" s="18"/>
      <c r="M206" s="30">
        <v>44977</v>
      </c>
      <c r="N206" s="17"/>
      <c r="O206" s="18"/>
      <c r="P206" s="30">
        <v>44981</v>
      </c>
      <c r="Q206" s="23">
        <v>44981</v>
      </c>
    </row>
    <row r="207" spans="2:17" s="8" customFormat="1" ht="19.7" customHeight="1">
      <c r="B207" s="17">
        <v>3</v>
      </c>
      <c r="C207" s="17" t="s">
        <v>167</v>
      </c>
      <c r="D207" s="17" t="s">
        <v>167</v>
      </c>
      <c r="E207" s="50" t="s">
        <v>1212</v>
      </c>
      <c r="F207" s="18">
        <v>1</v>
      </c>
      <c r="G207" s="51">
        <v>1650</v>
      </c>
      <c r="H207" s="51">
        <f t="shared" si="3"/>
        <v>1650</v>
      </c>
      <c r="I207" s="22"/>
      <c r="J207" s="26" t="s">
        <v>1213</v>
      </c>
      <c r="K207" s="24" t="s">
        <v>946</v>
      </c>
      <c r="L207" s="18"/>
      <c r="M207" s="30">
        <v>44977</v>
      </c>
      <c r="N207" s="17"/>
      <c r="O207" s="18"/>
      <c r="P207" s="30">
        <v>44981</v>
      </c>
      <c r="Q207" s="23">
        <v>44981</v>
      </c>
    </row>
    <row r="208" spans="2:17" s="8" customFormat="1" ht="19.7" customHeight="1">
      <c r="B208" s="17">
        <v>3</v>
      </c>
      <c r="C208" s="17" t="s">
        <v>167</v>
      </c>
      <c r="D208" s="17" t="s">
        <v>167</v>
      </c>
      <c r="E208" s="50" t="s">
        <v>1214</v>
      </c>
      <c r="F208" s="18">
        <v>6</v>
      </c>
      <c r="G208" s="51">
        <v>9088</v>
      </c>
      <c r="H208" s="51">
        <f t="shared" si="3"/>
        <v>54528</v>
      </c>
      <c r="I208" s="22"/>
      <c r="J208" s="26" t="s">
        <v>1215</v>
      </c>
      <c r="K208" s="24" t="s">
        <v>946</v>
      </c>
      <c r="L208" s="18"/>
      <c r="M208" s="30">
        <v>44977</v>
      </c>
      <c r="N208" s="17"/>
      <c r="O208" s="18"/>
      <c r="P208" s="30">
        <v>44981</v>
      </c>
      <c r="Q208" s="23">
        <v>44981</v>
      </c>
    </row>
    <row r="209" spans="2:17" s="8" customFormat="1" ht="19.7" customHeight="1">
      <c r="B209" s="17">
        <v>3</v>
      </c>
      <c r="C209" s="17" t="s">
        <v>167</v>
      </c>
      <c r="D209" s="17" t="s">
        <v>167</v>
      </c>
      <c r="E209" s="50" t="s">
        <v>1216</v>
      </c>
      <c r="F209" s="18">
        <v>4</v>
      </c>
      <c r="G209" s="51">
        <v>3728</v>
      </c>
      <c r="H209" s="51">
        <f t="shared" si="3"/>
        <v>14912</v>
      </c>
      <c r="I209" s="22"/>
      <c r="J209" s="26" t="s">
        <v>1217</v>
      </c>
      <c r="K209" s="24" t="s">
        <v>946</v>
      </c>
      <c r="L209" s="18"/>
      <c r="M209" s="30">
        <v>44977</v>
      </c>
      <c r="N209" s="17"/>
      <c r="O209" s="18"/>
      <c r="P209" s="30">
        <v>44981</v>
      </c>
      <c r="Q209" s="23">
        <v>44981</v>
      </c>
    </row>
    <row r="210" spans="2:17" s="8" customFormat="1" ht="19.7" customHeight="1">
      <c r="B210" s="17">
        <v>3</v>
      </c>
      <c r="C210" s="17" t="s">
        <v>167</v>
      </c>
      <c r="D210" s="17" t="s">
        <v>167</v>
      </c>
      <c r="E210" s="50" t="s">
        <v>1218</v>
      </c>
      <c r="F210" s="18">
        <v>2</v>
      </c>
      <c r="G210" s="51">
        <v>13173</v>
      </c>
      <c r="H210" s="51">
        <f t="shared" si="3"/>
        <v>26346</v>
      </c>
      <c r="I210" s="22"/>
      <c r="J210" s="26" t="s">
        <v>1219</v>
      </c>
      <c r="K210" s="24" t="s">
        <v>946</v>
      </c>
      <c r="L210" s="18"/>
      <c r="M210" s="30">
        <v>44977</v>
      </c>
      <c r="N210" s="17"/>
      <c r="O210" s="18"/>
      <c r="P210" s="30">
        <v>44981</v>
      </c>
      <c r="Q210" s="23">
        <v>44981</v>
      </c>
    </row>
    <row r="211" spans="2:17" s="8" customFormat="1" ht="19.7" customHeight="1">
      <c r="B211" s="17">
        <v>3</v>
      </c>
      <c r="C211" s="17" t="s">
        <v>167</v>
      </c>
      <c r="D211" s="17" t="s">
        <v>167</v>
      </c>
      <c r="E211" s="50" t="s">
        <v>1220</v>
      </c>
      <c r="F211" s="18">
        <v>2</v>
      </c>
      <c r="G211" s="51">
        <v>4317</v>
      </c>
      <c r="H211" s="51">
        <f t="shared" si="3"/>
        <v>8634</v>
      </c>
      <c r="I211" s="22"/>
      <c r="J211" s="26" t="s">
        <v>1221</v>
      </c>
      <c r="K211" s="24" t="s">
        <v>946</v>
      </c>
      <c r="L211" s="18"/>
      <c r="M211" s="30">
        <v>44977</v>
      </c>
      <c r="N211" s="17"/>
      <c r="O211" s="18"/>
      <c r="P211" s="30">
        <v>44981</v>
      </c>
      <c r="Q211" s="23">
        <v>44981</v>
      </c>
    </row>
    <row r="212" spans="2:17" s="8" customFormat="1" ht="19.7" customHeight="1">
      <c r="B212" s="17">
        <v>3</v>
      </c>
      <c r="C212" s="17" t="s">
        <v>167</v>
      </c>
      <c r="D212" s="17" t="s">
        <v>167</v>
      </c>
      <c r="E212" s="50" t="s">
        <v>1222</v>
      </c>
      <c r="F212" s="18">
        <v>2</v>
      </c>
      <c r="G212" s="51">
        <v>7585</v>
      </c>
      <c r="H212" s="51">
        <f t="shared" si="3"/>
        <v>15170</v>
      </c>
      <c r="I212" s="22"/>
      <c r="J212" s="26" t="s">
        <v>1223</v>
      </c>
      <c r="K212" s="24" t="s">
        <v>946</v>
      </c>
      <c r="L212" s="18"/>
      <c r="M212" s="30">
        <v>44977</v>
      </c>
      <c r="N212" s="17"/>
      <c r="O212" s="18"/>
      <c r="P212" s="30">
        <v>44981</v>
      </c>
      <c r="Q212" s="23">
        <v>44981</v>
      </c>
    </row>
    <row r="213" spans="2:17" s="8" customFormat="1" ht="19.7" customHeight="1">
      <c r="B213" s="17">
        <v>3</v>
      </c>
      <c r="C213" s="17" t="s">
        <v>167</v>
      </c>
      <c r="D213" s="17" t="s">
        <v>167</v>
      </c>
      <c r="E213" s="50" t="s">
        <v>1224</v>
      </c>
      <c r="F213" s="18">
        <v>1</v>
      </c>
      <c r="G213" s="51">
        <v>13740</v>
      </c>
      <c r="H213" s="51">
        <f t="shared" si="3"/>
        <v>13740</v>
      </c>
      <c r="I213" s="22"/>
      <c r="J213" s="26" t="s">
        <v>1225</v>
      </c>
      <c r="K213" s="24" t="s">
        <v>946</v>
      </c>
      <c r="L213" s="18"/>
      <c r="M213" s="30">
        <v>44977</v>
      </c>
      <c r="N213" s="17"/>
      <c r="O213" s="18"/>
      <c r="P213" s="30">
        <v>44981</v>
      </c>
      <c r="Q213" s="23">
        <v>44981</v>
      </c>
    </row>
    <row r="214" spans="2:17" s="8" customFormat="1" ht="19.7" customHeight="1">
      <c r="B214" s="17">
        <v>3</v>
      </c>
      <c r="C214" s="17" t="s">
        <v>167</v>
      </c>
      <c r="D214" s="17" t="s">
        <v>167</v>
      </c>
      <c r="E214" s="50" t="s">
        <v>1226</v>
      </c>
      <c r="F214" s="18">
        <v>1</v>
      </c>
      <c r="G214" s="51">
        <v>17980</v>
      </c>
      <c r="H214" s="51">
        <f t="shared" si="3"/>
        <v>17980</v>
      </c>
      <c r="I214" s="22"/>
      <c r="J214" s="26" t="s">
        <v>1227</v>
      </c>
      <c r="K214" s="24" t="s">
        <v>946</v>
      </c>
      <c r="L214" s="18"/>
      <c r="M214" s="30">
        <v>44977</v>
      </c>
      <c r="N214" s="17"/>
      <c r="O214" s="18"/>
      <c r="P214" s="30">
        <v>44981</v>
      </c>
      <c r="Q214" s="23">
        <v>44981</v>
      </c>
    </row>
    <row r="215" spans="2:17" s="8" customFormat="1" ht="19.7" customHeight="1">
      <c r="B215" s="17">
        <v>3</v>
      </c>
      <c r="C215" s="17" t="s">
        <v>167</v>
      </c>
      <c r="D215" s="17" t="s">
        <v>167</v>
      </c>
      <c r="E215" s="50" t="s">
        <v>1228</v>
      </c>
      <c r="F215" s="18">
        <v>1</v>
      </c>
      <c r="G215" s="51">
        <v>8910</v>
      </c>
      <c r="H215" s="51">
        <f t="shared" si="3"/>
        <v>8910</v>
      </c>
      <c r="I215" s="22"/>
      <c r="J215" s="26" t="s">
        <v>1229</v>
      </c>
      <c r="K215" s="24" t="s">
        <v>946</v>
      </c>
      <c r="L215" s="18"/>
      <c r="M215" s="30">
        <v>44977</v>
      </c>
      <c r="N215" s="17"/>
      <c r="O215" s="18"/>
      <c r="P215" s="30">
        <v>44981</v>
      </c>
      <c r="Q215" s="23">
        <v>44981</v>
      </c>
    </row>
    <row r="216" spans="2:17" s="8" customFormat="1" ht="19.7" customHeight="1">
      <c r="B216" s="17">
        <v>3</v>
      </c>
      <c r="C216" s="17" t="s">
        <v>167</v>
      </c>
      <c r="D216" s="17" t="s">
        <v>167</v>
      </c>
      <c r="E216" s="50" t="s">
        <v>1230</v>
      </c>
      <c r="F216" s="18">
        <v>1</v>
      </c>
      <c r="G216" s="51">
        <v>7420</v>
      </c>
      <c r="H216" s="51">
        <f t="shared" si="3"/>
        <v>7420</v>
      </c>
      <c r="I216" s="22"/>
      <c r="J216" s="26" t="s">
        <v>1229</v>
      </c>
      <c r="K216" s="24" t="s">
        <v>946</v>
      </c>
      <c r="L216" s="18"/>
      <c r="M216" s="30">
        <v>44977</v>
      </c>
      <c r="N216" s="17"/>
      <c r="O216" s="18"/>
      <c r="P216" s="30">
        <v>44981</v>
      </c>
      <c r="Q216" s="23">
        <v>44981</v>
      </c>
    </row>
    <row r="217" spans="2:17" s="8" customFormat="1" ht="19.7" customHeight="1">
      <c r="B217" s="17">
        <v>3</v>
      </c>
      <c r="C217" s="17" t="s">
        <v>167</v>
      </c>
      <c r="D217" s="17" t="s">
        <v>167</v>
      </c>
      <c r="E217" s="50" t="s">
        <v>1069</v>
      </c>
      <c r="F217" s="18">
        <v>1</v>
      </c>
      <c r="G217" s="51">
        <v>2250</v>
      </c>
      <c r="H217" s="51">
        <f t="shared" ref="H217:H262" si="4">F217*G217</f>
        <v>2250</v>
      </c>
      <c r="I217" s="22"/>
      <c r="J217" s="26" t="s">
        <v>994</v>
      </c>
      <c r="K217" s="24" t="s">
        <v>946</v>
      </c>
      <c r="L217" s="18"/>
      <c r="M217" s="30">
        <v>44984</v>
      </c>
      <c r="N217" s="17"/>
      <c r="O217" s="18"/>
      <c r="P217" s="30">
        <v>44986</v>
      </c>
      <c r="Q217" s="23">
        <v>44986</v>
      </c>
    </row>
    <row r="218" spans="2:17" s="8" customFormat="1" ht="19.7" customHeight="1">
      <c r="B218" s="17">
        <v>3</v>
      </c>
      <c r="C218" s="17" t="s">
        <v>167</v>
      </c>
      <c r="D218" s="17" t="s">
        <v>167</v>
      </c>
      <c r="E218" s="50" t="s">
        <v>1231</v>
      </c>
      <c r="F218" s="18">
        <v>5</v>
      </c>
      <c r="G218" s="51">
        <v>549</v>
      </c>
      <c r="H218" s="51">
        <f t="shared" si="4"/>
        <v>2745</v>
      </c>
      <c r="I218" s="22"/>
      <c r="J218" s="26" t="s">
        <v>1232</v>
      </c>
      <c r="K218" s="24" t="s">
        <v>946</v>
      </c>
      <c r="L218" s="18"/>
      <c r="M218" s="30">
        <v>44985</v>
      </c>
      <c r="N218" s="17"/>
      <c r="O218" s="18"/>
      <c r="P218" s="30">
        <v>44988</v>
      </c>
      <c r="Q218" s="23">
        <v>44988</v>
      </c>
    </row>
    <row r="219" spans="2:17" s="8" customFormat="1" ht="19.7" customHeight="1">
      <c r="B219" s="52">
        <v>3</v>
      </c>
      <c r="C219" s="52" t="s">
        <v>167</v>
      </c>
      <c r="D219" s="52" t="s">
        <v>167</v>
      </c>
      <c r="E219" s="62" t="s">
        <v>1233</v>
      </c>
      <c r="F219" s="54">
        <v>2</v>
      </c>
      <c r="G219" s="55">
        <v>350</v>
      </c>
      <c r="H219" s="51">
        <f t="shared" si="4"/>
        <v>700</v>
      </c>
      <c r="I219" s="22"/>
      <c r="J219" s="26" t="s">
        <v>1234</v>
      </c>
      <c r="K219" s="24" t="s">
        <v>946</v>
      </c>
      <c r="L219" s="18"/>
      <c r="M219" s="30">
        <v>44986</v>
      </c>
      <c r="N219" s="17"/>
      <c r="O219" s="18"/>
      <c r="P219" s="30">
        <v>44987</v>
      </c>
      <c r="Q219" s="23">
        <v>44987</v>
      </c>
    </row>
    <row r="220" spans="2:17" s="8" customFormat="1" ht="19.7" customHeight="1">
      <c r="B220" s="52">
        <v>3</v>
      </c>
      <c r="C220" s="52" t="s">
        <v>167</v>
      </c>
      <c r="D220" s="52" t="s">
        <v>167</v>
      </c>
      <c r="E220" s="62" t="s">
        <v>1235</v>
      </c>
      <c r="F220" s="54">
        <v>2</v>
      </c>
      <c r="G220" s="55">
        <v>999</v>
      </c>
      <c r="H220" s="51">
        <f t="shared" si="4"/>
        <v>1998</v>
      </c>
      <c r="I220" s="22"/>
      <c r="J220" s="26" t="s">
        <v>1236</v>
      </c>
      <c r="K220" s="24" t="s">
        <v>946</v>
      </c>
      <c r="L220" s="18"/>
      <c r="M220" s="30">
        <v>44986</v>
      </c>
      <c r="N220" s="17"/>
      <c r="O220" s="18"/>
      <c r="P220" s="30">
        <v>44987</v>
      </c>
      <c r="Q220" s="23">
        <v>44987</v>
      </c>
    </row>
    <row r="221" spans="2:17" s="8" customFormat="1" ht="19.7" customHeight="1">
      <c r="B221" s="52">
        <v>3</v>
      </c>
      <c r="C221" s="52" t="s">
        <v>167</v>
      </c>
      <c r="D221" s="52" t="s">
        <v>167</v>
      </c>
      <c r="E221" s="434" t="s">
        <v>1237</v>
      </c>
      <c r="F221" s="54">
        <v>40</v>
      </c>
      <c r="G221" s="55">
        <v>35</v>
      </c>
      <c r="H221" s="51">
        <f t="shared" si="4"/>
        <v>1400</v>
      </c>
      <c r="I221" s="22"/>
      <c r="J221" s="26" t="s">
        <v>1238</v>
      </c>
      <c r="K221" s="24" t="s">
        <v>946</v>
      </c>
      <c r="L221" s="18"/>
      <c r="M221" s="30">
        <v>44986</v>
      </c>
      <c r="N221" s="17"/>
      <c r="O221" s="18"/>
      <c r="P221" s="30">
        <v>44987</v>
      </c>
      <c r="Q221" s="23">
        <v>44987</v>
      </c>
    </row>
    <row r="222" spans="2:17" s="8" customFormat="1" ht="19.7" customHeight="1">
      <c r="B222" s="52">
        <v>3</v>
      </c>
      <c r="C222" s="52" t="s">
        <v>167</v>
      </c>
      <c r="D222" s="52" t="s">
        <v>167</v>
      </c>
      <c r="E222" s="62" t="s">
        <v>1239</v>
      </c>
      <c r="F222" s="54">
        <v>5</v>
      </c>
      <c r="G222" s="55">
        <v>847</v>
      </c>
      <c r="H222" s="51">
        <f t="shared" si="4"/>
        <v>4235</v>
      </c>
      <c r="I222" s="22"/>
      <c r="J222" s="26" t="s">
        <v>1240</v>
      </c>
      <c r="K222" s="24" t="s">
        <v>946</v>
      </c>
      <c r="L222" s="18"/>
      <c r="M222" s="30">
        <v>44986</v>
      </c>
      <c r="N222" s="17"/>
      <c r="O222" s="18"/>
      <c r="P222" s="30">
        <v>44987</v>
      </c>
      <c r="Q222" s="23">
        <v>44987</v>
      </c>
    </row>
    <row r="223" spans="2:17" s="8" customFormat="1" ht="19.7" customHeight="1">
      <c r="B223" s="52">
        <v>3</v>
      </c>
      <c r="C223" s="52" t="s">
        <v>66</v>
      </c>
      <c r="D223" s="52" t="s">
        <v>67</v>
      </c>
      <c r="E223" s="62" t="s">
        <v>1241</v>
      </c>
      <c r="F223" s="54">
        <v>2</v>
      </c>
      <c r="G223" s="55">
        <v>320</v>
      </c>
      <c r="H223" s="55">
        <f t="shared" si="4"/>
        <v>640</v>
      </c>
      <c r="I223" s="56"/>
      <c r="J223" s="53" t="s">
        <v>928</v>
      </c>
      <c r="K223" s="435" t="s">
        <v>1242</v>
      </c>
      <c r="L223" s="54"/>
      <c r="M223" s="30">
        <v>44992</v>
      </c>
      <c r="N223" s="17"/>
      <c r="O223" s="18"/>
      <c r="P223" s="30">
        <v>44994</v>
      </c>
      <c r="Q223" s="23">
        <v>44994</v>
      </c>
    </row>
    <row r="224" spans="2:17" s="8" customFormat="1" ht="19.7" customHeight="1">
      <c r="B224" s="52">
        <v>3</v>
      </c>
      <c r="C224" s="52" t="s">
        <v>66</v>
      </c>
      <c r="D224" s="52" t="s">
        <v>67</v>
      </c>
      <c r="E224" s="62" t="s">
        <v>1243</v>
      </c>
      <c r="F224" s="54">
        <v>1</v>
      </c>
      <c r="G224" s="55">
        <v>50</v>
      </c>
      <c r="H224" s="55">
        <f t="shared" si="4"/>
        <v>50</v>
      </c>
      <c r="I224" s="56"/>
      <c r="J224" s="53" t="s">
        <v>1244</v>
      </c>
      <c r="K224" s="435" t="s">
        <v>1242</v>
      </c>
      <c r="L224" s="54"/>
      <c r="M224" s="30">
        <v>44992</v>
      </c>
      <c r="N224" s="17"/>
      <c r="O224" s="18"/>
      <c r="P224" s="30">
        <v>44994</v>
      </c>
      <c r="Q224" s="23">
        <v>44994</v>
      </c>
    </row>
    <row r="225" spans="1:17" s="8" customFormat="1" ht="19.7" customHeight="1">
      <c r="A225" s="61"/>
      <c r="B225" s="52">
        <v>3</v>
      </c>
      <c r="C225" s="52" t="s">
        <v>167</v>
      </c>
      <c r="D225" s="52" t="s">
        <v>167</v>
      </c>
      <c r="E225" s="62" t="s">
        <v>1245</v>
      </c>
      <c r="F225" s="54">
        <v>1</v>
      </c>
      <c r="G225" s="51">
        <v>3552</v>
      </c>
      <c r="H225" s="51">
        <f t="shared" si="4"/>
        <v>3552</v>
      </c>
      <c r="I225" s="22"/>
      <c r="J225" s="26" t="s">
        <v>1246</v>
      </c>
      <c r="K225" s="24" t="s">
        <v>946</v>
      </c>
      <c r="L225" s="18"/>
      <c r="M225" s="30">
        <v>44989</v>
      </c>
      <c r="N225" s="17"/>
      <c r="O225" s="18"/>
      <c r="P225" s="30">
        <v>44991</v>
      </c>
      <c r="Q225" s="23">
        <v>44991</v>
      </c>
    </row>
    <row r="226" spans="1:17" s="8" customFormat="1" ht="19.7" customHeight="1">
      <c r="A226" s="61"/>
      <c r="B226" s="52">
        <v>3</v>
      </c>
      <c r="C226" s="52" t="s">
        <v>167</v>
      </c>
      <c r="D226" s="52" t="s">
        <v>167</v>
      </c>
      <c r="E226" s="62" t="s">
        <v>1247</v>
      </c>
      <c r="F226" s="54">
        <v>1</v>
      </c>
      <c r="G226" s="51">
        <v>10863</v>
      </c>
      <c r="H226" s="51">
        <f t="shared" si="4"/>
        <v>10863</v>
      </c>
      <c r="I226" s="22"/>
      <c r="J226" s="26" t="s">
        <v>1248</v>
      </c>
      <c r="K226" s="24" t="s">
        <v>946</v>
      </c>
      <c r="L226" s="18"/>
      <c r="M226" s="30">
        <v>44989</v>
      </c>
      <c r="N226" s="17"/>
      <c r="O226" s="18"/>
      <c r="P226" s="30">
        <v>44991</v>
      </c>
      <c r="Q226" s="23">
        <v>44991</v>
      </c>
    </row>
    <row r="227" spans="1:17" s="8" customFormat="1" ht="19.7" customHeight="1">
      <c r="A227" s="61"/>
      <c r="B227" s="52">
        <v>3</v>
      </c>
      <c r="C227" s="52" t="s">
        <v>167</v>
      </c>
      <c r="D227" s="52" t="s">
        <v>167</v>
      </c>
      <c r="E227" s="62" t="s">
        <v>1249</v>
      </c>
      <c r="F227" s="54">
        <v>1</v>
      </c>
      <c r="G227" s="51">
        <v>2170</v>
      </c>
      <c r="H227" s="51">
        <f t="shared" si="4"/>
        <v>2170</v>
      </c>
      <c r="I227" s="22"/>
      <c r="J227" s="26" t="s">
        <v>1250</v>
      </c>
      <c r="K227" s="24" t="s">
        <v>946</v>
      </c>
      <c r="L227" s="18"/>
      <c r="M227" s="30">
        <v>44989</v>
      </c>
      <c r="N227" s="17"/>
      <c r="O227" s="18"/>
      <c r="P227" s="30">
        <v>44994</v>
      </c>
      <c r="Q227" s="23">
        <v>44994</v>
      </c>
    </row>
    <row r="228" spans="1:17" s="8" customFormat="1" ht="19.7" customHeight="1">
      <c r="B228" s="17">
        <v>3</v>
      </c>
      <c r="C228" s="17" t="s">
        <v>167</v>
      </c>
      <c r="D228" s="17" t="s">
        <v>167</v>
      </c>
      <c r="E228" s="436" t="s">
        <v>1251</v>
      </c>
      <c r="F228" s="18">
        <v>1</v>
      </c>
      <c r="G228" s="51">
        <v>7140</v>
      </c>
      <c r="H228" s="51">
        <f>F228*G228</f>
        <v>7140</v>
      </c>
      <c r="I228" s="22"/>
      <c r="J228" s="50" t="s">
        <v>1252</v>
      </c>
      <c r="K228" s="24" t="s">
        <v>946</v>
      </c>
      <c r="L228" s="18"/>
      <c r="M228" s="30">
        <v>44991</v>
      </c>
      <c r="N228" s="17"/>
      <c r="O228" s="18"/>
      <c r="P228" s="30">
        <v>44995</v>
      </c>
      <c r="Q228" s="23">
        <v>44995</v>
      </c>
    </row>
    <row r="229" spans="1:17" s="8" customFormat="1" ht="19.7" customHeight="1">
      <c r="B229" s="17">
        <v>3</v>
      </c>
      <c r="C229" s="17" t="s">
        <v>167</v>
      </c>
      <c r="D229" s="17" t="s">
        <v>167</v>
      </c>
      <c r="E229" s="436" t="s">
        <v>1253</v>
      </c>
      <c r="F229" s="18">
        <v>1</v>
      </c>
      <c r="G229" s="51">
        <v>7800</v>
      </c>
      <c r="H229" s="51">
        <f>F229*G229</f>
        <v>7800</v>
      </c>
      <c r="I229" s="22"/>
      <c r="J229" s="50" t="s">
        <v>1254</v>
      </c>
      <c r="K229" s="24" t="s">
        <v>946</v>
      </c>
      <c r="L229" s="18"/>
      <c r="M229" s="30">
        <v>44991</v>
      </c>
      <c r="N229" s="17"/>
      <c r="O229" s="18"/>
      <c r="P229" s="30">
        <v>44995</v>
      </c>
      <c r="Q229" s="23">
        <v>44995</v>
      </c>
    </row>
    <row r="230" spans="1:17" s="8" customFormat="1" ht="19.7" customHeight="1">
      <c r="B230" s="52">
        <v>3</v>
      </c>
      <c r="C230" s="52" t="s">
        <v>167</v>
      </c>
      <c r="D230" s="52" t="s">
        <v>167</v>
      </c>
      <c r="E230" s="62" t="s">
        <v>1255</v>
      </c>
      <c r="F230" s="54">
        <v>4</v>
      </c>
      <c r="G230" s="55">
        <v>1080</v>
      </c>
      <c r="H230" s="55">
        <f>F230*G230</f>
        <v>4320</v>
      </c>
      <c r="I230" s="56"/>
      <c r="J230" s="26" t="s">
        <v>1256</v>
      </c>
      <c r="K230" s="24" t="s">
        <v>946</v>
      </c>
      <c r="L230" s="18"/>
      <c r="M230" s="30">
        <v>44992</v>
      </c>
      <c r="N230" s="17"/>
      <c r="O230" s="18"/>
      <c r="P230" s="30">
        <v>44999</v>
      </c>
      <c r="Q230" s="23">
        <v>44999</v>
      </c>
    </row>
    <row r="231" spans="1:17" s="8" customFormat="1" ht="19.7" customHeight="1">
      <c r="B231" s="17">
        <v>3</v>
      </c>
      <c r="C231" s="17" t="s">
        <v>167</v>
      </c>
      <c r="D231" s="17" t="s">
        <v>167</v>
      </c>
      <c r="E231" s="50" t="s">
        <v>1257</v>
      </c>
      <c r="F231" s="18">
        <v>40</v>
      </c>
      <c r="G231" s="51">
        <v>32</v>
      </c>
      <c r="H231" s="51">
        <f t="shared" si="4"/>
        <v>1280</v>
      </c>
      <c r="I231" s="22"/>
      <c r="J231" s="26" t="s">
        <v>1258</v>
      </c>
      <c r="K231" s="24" t="s">
        <v>946</v>
      </c>
      <c r="L231" s="18"/>
      <c r="M231" s="30">
        <v>44992</v>
      </c>
      <c r="N231" s="17"/>
      <c r="O231" s="18"/>
      <c r="P231" s="30">
        <v>44993</v>
      </c>
      <c r="Q231" s="23">
        <v>44993</v>
      </c>
    </row>
    <row r="232" spans="1:17" s="8" customFormat="1" ht="19.7" customHeight="1">
      <c r="B232" s="17">
        <v>3</v>
      </c>
      <c r="C232" s="17" t="s">
        <v>167</v>
      </c>
      <c r="D232" s="17" t="s">
        <v>167</v>
      </c>
      <c r="E232" s="436" t="s">
        <v>1259</v>
      </c>
      <c r="F232" s="18">
        <v>40</v>
      </c>
      <c r="G232" s="51">
        <v>45</v>
      </c>
      <c r="H232" s="51">
        <f>F232*G232</f>
        <v>1800</v>
      </c>
      <c r="I232" s="22"/>
      <c r="J232" s="26" t="s">
        <v>1258</v>
      </c>
      <c r="K232" s="24" t="s">
        <v>946</v>
      </c>
      <c r="L232" s="18"/>
      <c r="M232" s="30">
        <v>44992</v>
      </c>
      <c r="N232" s="17"/>
      <c r="O232" s="18"/>
      <c r="P232" s="30">
        <v>44993</v>
      </c>
      <c r="Q232" s="23">
        <v>44993</v>
      </c>
    </row>
    <row r="233" spans="1:17" s="8" customFormat="1" ht="19.7" customHeight="1">
      <c r="B233" s="17">
        <v>3</v>
      </c>
      <c r="C233" s="17" t="s">
        <v>167</v>
      </c>
      <c r="D233" s="17" t="s">
        <v>167</v>
      </c>
      <c r="E233" s="50" t="s">
        <v>1260</v>
      </c>
      <c r="F233" s="18">
        <v>1</v>
      </c>
      <c r="G233" s="51">
        <v>10050</v>
      </c>
      <c r="H233" s="51">
        <f t="shared" si="4"/>
        <v>10050</v>
      </c>
      <c r="I233" s="22"/>
      <c r="J233" s="26" t="s">
        <v>1261</v>
      </c>
      <c r="K233" s="24" t="s">
        <v>946</v>
      </c>
      <c r="L233" s="18"/>
      <c r="M233" s="30">
        <v>44993</v>
      </c>
      <c r="N233" s="17"/>
      <c r="O233" s="18"/>
      <c r="P233" s="30">
        <v>44998</v>
      </c>
      <c r="Q233" s="23">
        <v>44998</v>
      </c>
    </row>
    <row r="234" spans="1:17" s="8" customFormat="1" ht="19.7" customHeight="1">
      <c r="B234" s="17">
        <v>3</v>
      </c>
      <c r="C234" s="17" t="s">
        <v>167</v>
      </c>
      <c r="D234" s="17" t="s">
        <v>167</v>
      </c>
      <c r="E234" s="50" t="s">
        <v>1262</v>
      </c>
      <c r="F234" s="18">
        <v>1</v>
      </c>
      <c r="G234" s="51">
        <v>2540</v>
      </c>
      <c r="H234" s="51">
        <f>F234*G234</f>
        <v>2540</v>
      </c>
      <c r="I234" s="22"/>
      <c r="J234" s="26" t="s">
        <v>1263</v>
      </c>
      <c r="K234" s="24" t="s">
        <v>946</v>
      </c>
      <c r="L234" s="18"/>
      <c r="M234" s="30">
        <v>44993</v>
      </c>
      <c r="N234" s="17"/>
      <c r="O234" s="18"/>
      <c r="P234" s="30">
        <v>44998</v>
      </c>
      <c r="Q234" s="23">
        <v>44998</v>
      </c>
    </row>
    <row r="235" spans="1:17" s="8" customFormat="1" ht="19.7" customHeight="1">
      <c r="B235" s="17">
        <v>3</v>
      </c>
      <c r="C235" s="17" t="s">
        <v>167</v>
      </c>
      <c r="D235" s="17" t="s">
        <v>167</v>
      </c>
      <c r="E235" s="50" t="s">
        <v>1264</v>
      </c>
      <c r="F235" s="18">
        <v>1</v>
      </c>
      <c r="G235" s="51">
        <v>6140</v>
      </c>
      <c r="H235" s="51">
        <f t="shared" si="4"/>
        <v>6140</v>
      </c>
      <c r="I235" s="22"/>
      <c r="J235" s="26" t="s">
        <v>1265</v>
      </c>
      <c r="K235" s="24" t="s">
        <v>946</v>
      </c>
      <c r="L235" s="18"/>
      <c r="M235" s="30">
        <v>44993</v>
      </c>
      <c r="N235" s="17"/>
      <c r="O235" s="18"/>
      <c r="P235" s="30">
        <v>44998</v>
      </c>
      <c r="Q235" s="23">
        <v>44998</v>
      </c>
    </row>
    <row r="236" spans="1:17" s="8" customFormat="1" ht="19.7" customHeight="1">
      <c r="B236" s="17">
        <v>3</v>
      </c>
      <c r="C236" s="17" t="s">
        <v>167</v>
      </c>
      <c r="D236" s="17" t="s">
        <v>167</v>
      </c>
      <c r="E236" s="50" t="s">
        <v>1266</v>
      </c>
      <c r="F236" s="18">
        <v>1</v>
      </c>
      <c r="G236" s="51">
        <v>10050</v>
      </c>
      <c r="H236" s="51">
        <f t="shared" si="4"/>
        <v>10050</v>
      </c>
      <c r="I236" s="22"/>
      <c r="J236" s="26" t="s">
        <v>1267</v>
      </c>
      <c r="K236" s="24" t="s">
        <v>946</v>
      </c>
      <c r="L236" s="18"/>
      <c r="M236" s="30">
        <v>44993</v>
      </c>
      <c r="N236" s="17"/>
      <c r="O236" s="18"/>
      <c r="P236" s="30">
        <v>44998</v>
      </c>
      <c r="Q236" s="23">
        <v>44998</v>
      </c>
    </row>
    <row r="237" spans="1:17" s="61" customFormat="1" ht="19.7" customHeight="1">
      <c r="B237" s="52">
        <v>3</v>
      </c>
      <c r="C237" s="52" t="s">
        <v>167</v>
      </c>
      <c r="D237" s="52" t="s">
        <v>167</v>
      </c>
      <c r="E237" s="62" t="s">
        <v>1268</v>
      </c>
      <c r="F237" s="54">
        <v>1</v>
      </c>
      <c r="G237" s="55">
        <v>13404</v>
      </c>
      <c r="H237" s="55">
        <f t="shared" si="4"/>
        <v>13404</v>
      </c>
      <c r="I237" s="56"/>
      <c r="J237" s="53" t="s">
        <v>1269</v>
      </c>
      <c r="K237" s="57" t="s">
        <v>946</v>
      </c>
      <c r="L237" s="54"/>
      <c r="M237" s="58">
        <v>44994</v>
      </c>
      <c r="N237" s="52"/>
      <c r="O237" s="54"/>
      <c r="P237" s="58">
        <v>45001</v>
      </c>
      <c r="Q237" s="437" t="s">
        <v>1270</v>
      </c>
    </row>
    <row r="238" spans="1:17" s="8" customFormat="1" ht="19.7" customHeight="1">
      <c r="B238" s="17">
        <v>3</v>
      </c>
      <c r="C238" s="17" t="s">
        <v>167</v>
      </c>
      <c r="D238" s="17" t="s">
        <v>167</v>
      </c>
      <c r="E238" s="50" t="s">
        <v>1271</v>
      </c>
      <c r="F238" s="18">
        <v>4</v>
      </c>
      <c r="G238" s="51">
        <v>630</v>
      </c>
      <c r="H238" s="51">
        <f t="shared" si="4"/>
        <v>2520</v>
      </c>
      <c r="I238" s="22"/>
      <c r="J238" s="26" t="s">
        <v>1272</v>
      </c>
      <c r="K238" s="24" t="s">
        <v>946</v>
      </c>
      <c r="L238" s="18"/>
      <c r="M238" s="30">
        <v>44994</v>
      </c>
      <c r="N238" s="17"/>
      <c r="O238" s="18"/>
      <c r="P238" s="30">
        <v>44998</v>
      </c>
      <c r="Q238" s="23">
        <v>44998</v>
      </c>
    </row>
    <row r="239" spans="1:17" s="8" customFormat="1" ht="19.7" customHeight="1">
      <c r="B239" s="17">
        <v>3</v>
      </c>
      <c r="C239" s="17" t="s">
        <v>167</v>
      </c>
      <c r="D239" s="17" t="s">
        <v>167</v>
      </c>
      <c r="E239" s="50" t="s">
        <v>1273</v>
      </c>
      <c r="F239" s="18">
        <v>1</v>
      </c>
      <c r="G239" s="51">
        <v>3250</v>
      </c>
      <c r="H239" s="51">
        <f t="shared" si="4"/>
        <v>3250</v>
      </c>
      <c r="I239" s="22"/>
      <c r="J239" s="26" t="s">
        <v>1274</v>
      </c>
      <c r="K239" s="24" t="s">
        <v>946</v>
      </c>
      <c r="L239" s="18"/>
      <c r="M239" s="30">
        <v>44995</v>
      </c>
      <c r="N239" s="17"/>
      <c r="O239" s="18"/>
      <c r="P239" s="30">
        <v>45001</v>
      </c>
      <c r="Q239" s="23">
        <v>45001</v>
      </c>
    </row>
    <row r="240" spans="1:17" s="8" customFormat="1" ht="19.7" customHeight="1">
      <c r="B240" s="17">
        <v>3</v>
      </c>
      <c r="C240" s="17" t="s">
        <v>167</v>
      </c>
      <c r="D240" s="17" t="s">
        <v>167</v>
      </c>
      <c r="E240" s="50" t="s">
        <v>1275</v>
      </c>
      <c r="F240" s="18">
        <v>3</v>
      </c>
      <c r="G240" s="51">
        <v>1470</v>
      </c>
      <c r="H240" s="51">
        <f t="shared" si="4"/>
        <v>4410</v>
      </c>
      <c r="I240" s="22"/>
      <c r="J240" s="26" t="s">
        <v>1276</v>
      </c>
      <c r="K240" s="24" t="s">
        <v>946</v>
      </c>
      <c r="L240" s="18"/>
      <c r="M240" s="30">
        <v>44995</v>
      </c>
      <c r="N240" s="17"/>
      <c r="O240" s="18"/>
      <c r="P240" s="30">
        <v>45001</v>
      </c>
      <c r="Q240" s="23">
        <v>45001</v>
      </c>
    </row>
    <row r="241" spans="2:17" s="8" customFormat="1" ht="19.7" customHeight="1">
      <c r="B241" s="17">
        <v>3</v>
      </c>
      <c r="C241" s="17" t="s">
        <v>167</v>
      </c>
      <c r="D241" s="17" t="s">
        <v>167</v>
      </c>
      <c r="E241" s="50" t="s">
        <v>1277</v>
      </c>
      <c r="F241" s="18">
        <v>3</v>
      </c>
      <c r="G241" s="51">
        <v>1470</v>
      </c>
      <c r="H241" s="51">
        <f t="shared" si="4"/>
        <v>4410</v>
      </c>
      <c r="I241" s="22"/>
      <c r="J241" s="26" t="s">
        <v>1278</v>
      </c>
      <c r="K241" s="24" t="s">
        <v>946</v>
      </c>
      <c r="L241" s="18"/>
      <c r="M241" s="30">
        <v>44995</v>
      </c>
      <c r="N241" s="17"/>
      <c r="O241" s="18"/>
      <c r="P241" s="30">
        <v>45001</v>
      </c>
      <c r="Q241" s="23">
        <v>45001</v>
      </c>
    </row>
    <row r="242" spans="2:17" s="8" customFormat="1" ht="19.7" customHeight="1">
      <c r="B242" s="17">
        <v>6</v>
      </c>
      <c r="C242" s="17" t="s">
        <v>167</v>
      </c>
      <c r="D242" s="17" t="s">
        <v>167</v>
      </c>
      <c r="E242" s="50" t="s">
        <v>1279</v>
      </c>
      <c r="F242" s="18">
        <v>1</v>
      </c>
      <c r="G242" s="51">
        <v>11271</v>
      </c>
      <c r="H242" s="51">
        <f t="shared" si="4"/>
        <v>11271</v>
      </c>
      <c r="I242" s="22"/>
      <c r="J242" s="26" t="s">
        <v>1280</v>
      </c>
      <c r="K242" s="24" t="s">
        <v>946</v>
      </c>
      <c r="L242" s="18"/>
      <c r="M242" s="30">
        <v>44995</v>
      </c>
      <c r="N242" s="17"/>
      <c r="O242" s="18"/>
      <c r="P242" s="30">
        <v>44999</v>
      </c>
      <c r="Q242" s="23">
        <v>44999</v>
      </c>
    </row>
    <row r="243" spans="2:17" s="8" customFormat="1" ht="19.7" customHeight="1">
      <c r="B243" s="17">
        <v>6</v>
      </c>
      <c r="C243" s="17" t="s">
        <v>167</v>
      </c>
      <c r="D243" s="17" t="s">
        <v>167</v>
      </c>
      <c r="E243" s="50" t="s">
        <v>1281</v>
      </c>
      <c r="F243" s="18">
        <v>1</v>
      </c>
      <c r="G243" s="51">
        <v>19600</v>
      </c>
      <c r="H243" s="51">
        <f t="shared" si="4"/>
        <v>19600</v>
      </c>
      <c r="I243" s="22"/>
      <c r="J243" s="26" t="s">
        <v>1280</v>
      </c>
      <c r="K243" s="24" t="s">
        <v>946</v>
      </c>
      <c r="L243" s="18"/>
      <c r="M243" s="30">
        <v>44995</v>
      </c>
      <c r="N243" s="17"/>
      <c r="O243" s="18"/>
      <c r="P243" s="30">
        <v>44999</v>
      </c>
      <c r="Q243" s="23">
        <v>44999</v>
      </c>
    </row>
    <row r="244" spans="2:17" s="61" customFormat="1" ht="19.7" customHeight="1">
      <c r="B244" s="52">
        <v>3</v>
      </c>
      <c r="C244" s="52" t="s">
        <v>167</v>
      </c>
      <c r="D244" s="52" t="s">
        <v>167</v>
      </c>
      <c r="E244" s="62" t="s">
        <v>1282</v>
      </c>
      <c r="F244" s="54">
        <v>1</v>
      </c>
      <c r="G244" s="55">
        <v>1817</v>
      </c>
      <c r="H244" s="55">
        <f t="shared" si="4"/>
        <v>1817</v>
      </c>
      <c r="I244" s="56"/>
      <c r="J244" s="53" t="s">
        <v>325</v>
      </c>
      <c r="K244" s="57" t="s">
        <v>946</v>
      </c>
      <c r="L244" s="54"/>
      <c r="M244" s="58">
        <v>45000</v>
      </c>
      <c r="N244" s="52"/>
      <c r="O244" s="54"/>
      <c r="P244" s="58">
        <v>45005</v>
      </c>
      <c r="Q244" s="60">
        <v>45005</v>
      </c>
    </row>
    <row r="245" spans="2:17" s="8" customFormat="1" ht="19.7" customHeight="1">
      <c r="B245" s="17">
        <v>6</v>
      </c>
      <c r="C245" s="17" t="s">
        <v>496</v>
      </c>
      <c r="D245" s="17" t="s">
        <v>496</v>
      </c>
      <c r="E245" s="50" t="s">
        <v>1283</v>
      </c>
      <c r="F245" s="18">
        <v>1</v>
      </c>
      <c r="G245" s="51">
        <v>28000</v>
      </c>
      <c r="H245" s="51">
        <v>28000</v>
      </c>
      <c r="I245" s="22"/>
      <c r="J245" s="26" t="s">
        <v>1284</v>
      </c>
      <c r="K245" s="24" t="s">
        <v>1285</v>
      </c>
      <c r="L245" s="18"/>
      <c r="M245" s="30">
        <v>45001</v>
      </c>
      <c r="N245" s="17"/>
      <c r="O245" s="18"/>
      <c r="P245" s="30">
        <v>45002</v>
      </c>
      <c r="Q245" s="23">
        <v>45002</v>
      </c>
    </row>
    <row r="246" spans="2:17" s="8" customFormat="1" ht="19.7" customHeight="1">
      <c r="B246" s="17">
        <v>3</v>
      </c>
      <c r="C246" s="17" t="s">
        <v>167</v>
      </c>
      <c r="D246" s="17" t="s">
        <v>167</v>
      </c>
      <c r="E246" s="50" t="s">
        <v>1286</v>
      </c>
      <c r="F246" s="18">
        <v>2</v>
      </c>
      <c r="G246" s="51">
        <v>1460</v>
      </c>
      <c r="H246" s="51">
        <f>F246*G246</f>
        <v>2920</v>
      </c>
      <c r="I246" s="22"/>
      <c r="J246" s="26" t="s">
        <v>1287</v>
      </c>
      <c r="K246" s="24" t="s">
        <v>946</v>
      </c>
      <c r="L246" s="18"/>
      <c r="M246" s="30">
        <v>45002</v>
      </c>
      <c r="N246" s="17"/>
      <c r="O246" s="18"/>
      <c r="P246" s="30">
        <v>45009</v>
      </c>
      <c r="Q246" s="23">
        <v>45009</v>
      </c>
    </row>
    <row r="247" spans="2:17" s="8" customFormat="1" ht="19.7" customHeight="1">
      <c r="B247" s="17">
        <v>3</v>
      </c>
      <c r="C247" s="17" t="s">
        <v>167</v>
      </c>
      <c r="D247" s="17" t="s">
        <v>167</v>
      </c>
      <c r="E247" s="50" t="s">
        <v>1288</v>
      </c>
      <c r="F247" s="18">
        <v>2</v>
      </c>
      <c r="G247" s="51">
        <v>1460</v>
      </c>
      <c r="H247" s="51">
        <f>F247*G247</f>
        <v>2920</v>
      </c>
      <c r="I247" s="22"/>
      <c r="J247" s="26" t="s">
        <v>1289</v>
      </c>
      <c r="K247" s="24" t="s">
        <v>946</v>
      </c>
      <c r="L247" s="18"/>
      <c r="M247" s="30">
        <v>45002</v>
      </c>
      <c r="N247" s="17"/>
      <c r="O247" s="18"/>
      <c r="P247" s="30">
        <v>45009</v>
      </c>
      <c r="Q247" s="23">
        <v>45009</v>
      </c>
    </row>
    <row r="248" spans="2:17" s="8" customFormat="1" ht="19.7" customHeight="1">
      <c r="B248" s="17">
        <v>6</v>
      </c>
      <c r="C248" s="17" t="s">
        <v>1290</v>
      </c>
      <c r="D248" s="17" t="s">
        <v>810</v>
      </c>
      <c r="E248" s="50" t="s">
        <v>1291</v>
      </c>
      <c r="F248" s="18">
        <v>1</v>
      </c>
      <c r="G248" s="51">
        <v>859</v>
      </c>
      <c r="H248" s="51">
        <f t="shared" si="4"/>
        <v>859</v>
      </c>
      <c r="I248" s="22"/>
      <c r="J248" s="26" t="s">
        <v>1292</v>
      </c>
      <c r="K248" s="18"/>
      <c r="L248" s="438" t="s">
        <v>1293</v>
      </c>
      <c r="M248" s="30"/>
      <c r="N248" s="17"/>
      <c r="O248" s="18"/>
      <c r="P248" s="30">
        <v>45009</v>
      </c>
      <c r="Q248" s="23">
        <v>45009</v>
      </c>
    </row>
    <row r="249" spans="2:17" s="8" customFormat="1" ht="19.7" customHeight="1">
      <c r="B249" s="17">
        <v>6</v>
      </c>
      <c r="C249" s="17" t="s">
        <v>1290</v>
      </c>
      <c r="D249" s="17" t="s">
        <v>810</v>
      </c>
      <c r="E249" s="50" t="s">
        <v>291</v>
      </c>
      <c r="F249" s="18">
        <v>1</v>
      </c>
      <c r="G249" s="51">
        <v>500</v>
      </c>
      <c r="H249" s="51">
        <f t="shared" si="4"/>
        <v>500</v>
      </c>
      <c r="I249" s="22"/>
      <c r="J249" s="26"/>
      <c r="K249" s="18"/>
      <c r="L249" s="18"/>
      <c r="M249" s="30">
        <v>45008</v>
      </c>
      <c r="N249" s="17"/>
      <c r="O249" s="18"/>
      <c r="P249" s="30"/>
      <c r="Q249" s="23"/>
    </row>
    <row r="250" spans="2:17" s="8" customFormat="1" ht="19.7" customHeight="1">
      <c r="B250" s="17">
        <v>6</v>
      </c>
      <c r="C250" s="17" t="s">
        <v>1290</v>
      </c>
      <c r="D250" s="17" t="s">
        <v>167</v>
      </c>
      <c r="E250" s="50" t="s">
        <v>1294</v>
      </c>
      <c r="F250" s="18">
        <v>1</v>
      </c>
      <c r="G250" s="51">
        <v>861</v>
      </c>
      <c r="H250" s="51">
        <f t="shared" si="4"/>
        <v>861</v>
      </c>
      <c r="I250" s="22"/>
      <c r="J250" s="26" t="s">
        <v>1295</v>
      </c>
      <c r="K250" s="24" t="s">
        <v>946</v>
      </c>
      <c r="L250" s="18"/>
      <c r="M250" s="30">
        <v>45012</v>
      </c>
      <c r="N250" s="17"/>
      <c r="O250" s="18"/>
      <c r="P250" s="30">
        <v>45013</v>
      </c>
      <c r="Q250" s="23">
        <v>45013</v>
      </c>
    </row>
    <row r="251" spans="2:17" s="8" customFormat="1" ht="19.7" customHeight="1">
      <c r="B251" s="17"/>
      <c r="C251" s="17"/>
      <c r="D251" s="17"/>
      <c r="E251" s="50"/>
      <c r="F251" s="18"/>
      <c r="G251" s="51"/>
      <c r="H251" s="51"/>
      <c r="I251" s="22"/>
      <c r="J251" s="26"/>
      <c r="K251" s="24"/>
      <c r="L251" s="18"/>
      <c r="M251" s="30"/>
      <c r="N251" s="17"/>
      <c r="O251" s="18"/>
      <c r="P251" s="30"/>
      <c r="Q251" s="23"/>
    </row>
    <row r="252" spans="2:17" s="447" customFormat="1" ht="19.7" customHeight="1">
      <c r="B252" s="439"/>
      <c r="C252" s="439"/>
      <c r="D252" s="439"/>
      <c r="E252" s="440"/>
      <c r="F252" s="441"/>
      <c r="G252" s="442">
        <v>0</v>
      </c>
      <c r="H252" s="442">
        <f>F252*G252</f>
        <v>0</v>
      </c>
      <c r="I252" s="443"/>
      <c r="J252" s="444"/>
      <c r="K252" s="441"/>
      <c r="L252" s="441"/>
      <c r="M252" s="445"/>
      <c r="N252" s="439"/>
      <c r="O252" s="441"/>
      <c r="P252" s="445"/>
      <c r="Q252" s="446"/>
    </row>
    <row r="253" spans="2:17" s="8" customFormat="1" ht="18.95" customHeight="1">
      <c r="B253" s="17">
        <v>7</v>
      </c>
      <c r="C253" s="17" t="s">
        <v>1290</v>
      </c>
      <c r="D253" s="17" t="s">
        <v>167</v>
      </c>
      <c r="E253" s="50" t="s">
        <v>1296</v>
      </c>
      <c r="F253" s="18">
        <v>2</v>
      </c>
      <c r="G253" s="51">
        <v>478</v>
      </c>
      <c r="H253" s="51">
        <f t="shared" si="4"/>
        <v>956</v>
      </c>
      <c r="I253" s="22"/>
      <c r="J253" s="26" t="s">
        <v>1295</v>
      </c>
      <c r="K253" s="24" t="s">
        <v>1297</v>
      </c>
      <c r="L253" s="18"/>
      <c r="M253" s="30">
        <v>45014</v>
      </c>
      <c r="N253" s="17"/>
      <c r="O253" s="18"/>
      <c r="P253" s="30">
        <v>45015</v>
      </c>
      <c r="Q253" s="23" t="s">
        <v>1298</v>
      </c>
    </row>
    <row r="254" spans="2:17" s="8" customFormat="1" ht="19.7" customHeight="1">
      <c r="B254" s="17"/>
      <c r="C254" s="17"/>
      <c r="D254" s="17"/>
      <c r="E254" s="50"/>
      <c r="F254" s="18"/>
      <c r="G254" s="51">
        <v>0</v>
      </c>
      <c r="H254" s="51">
        <f t="shared" si="4"/>
        <v>0</v>
      </c>
      <c r="I254" s="22"/>
      <c r="J254" s="26"/>
      <c r="K254" s="18"/>
      <c r="L254" s="18"/>
      <c r="M254" s="30"/>
      <c r="N254" s="17"/>
      <c r="O254" s="18"/>
      <c r="P254" s="30"/>
      <c r="Q254" s="23"/>
    </row>
    <row r="255" spans="2:17" s="114" customFormat="1" ht="19.7" customHeight="1">
      <c r="B255" s="448"/>
      <c r="C255" s="448"/>
      <c r="D255" s="448"/>
      <c r="E255" s="449"/>
      <c r="F255" s="412"/>
      <c r="G255" s="450">
        <v>0</v>
      </c>
      <c r="H255" s="450">
        <f t="shared" si="4"/>
        <v>0</v>
      </c>
      <c r="I255" s="451"/>
      <c r="J255" s="452"/>
      <c r="K255" s="412"/>
      <c r="L255" s="412"/>
      <c r="M255" s="453"/>
      <c r="N255" s="448"/>
      <c r="O255" s="412"/>
      <c r="P255" s="453"/>
      <c r="Q255" s="454"/>
    </row>
    <row r="256" spans="2:17" s="8" customFormat="1" ht="19.7" customHeight="1">
      <c r="B256" s="17">
        <v>3</v>
      </c>
      <c r="C256" s="17" t="s">
        <v>1299</v>
      </c>
      <c r="D256" s="17" t="s">
        <v>167</v>
      </c>
      <c r="E256" s="50" t="s">
        <v>1300</v>
      </c>
      <c r="F256" s="18">
        <v>1</v>
      </c>
      <c r="G256" s="51">
        <v>1479</v>
      </c>
      <c r="H256" s="51">
        <f t="shared" si="4"/>
        <v>1479</v>
      </c>
      <c r="I256" s="22"/>
      <c r="J256" s="26" t="s">
        <v>1301</v>
      </c>
      <c r="K256" s="24" t="s">
        <v>946</v>
      </c>
      <c r="L256" s="18"/>
      <c r="M256" s="30">
        <v>45015</v>
      </c>
      <c r="N256" s="17"/>
      <c r="O256" s="18"/>
      <c r="P256" s="30">
        <v>45021</v>
      </c>
      <c r="Q256" s="23">
        <v>45021</v>
      </c>
    </row>
    <row r="257" spans="2:17" s="8" customFormat="1" ht="19.7" customHeight="1">
      <c r="B257" s="17">
        <v>3</v>
      </c>
      <c r="C257" s="17" t="s">
        <v>167</v>
      </c>
      <c r="D257" s="17" t="s">
        <v>167</v>
      </c>
      <c r="E257" s="50" t="s">
        <v>1033</v>
      </c>
      <c r="F257" s="18">
        <v>2</v>
      </c>
      <c r="G257" s="51">
        <v>163</v>
      </c>
      <c r="H257" s="51">
        <f t="shared" si="4"/>
        <v>326</v>
      </c>
      <c r="I257" s="22"/>
      <c r="J257" s="26" t="s">
        <v>1302</v>
      </c>
      <c r="K257" s="24" t="s">
        <v>946</v>
      </c>
      <c r="L257" s="18"/>
      <c r="M257" s="30">
        <v>45015</v>
      </c>
      <c r="N257" s="17"/>
      <c r="O257" s="18"/>
      <c r="P257" s="30">
        <v>45021</v>
      </c>
      <c r="Q257" s="23">
        <v>45021</v>
      </c>
    </row>
    <row r="258" spans="2:17" s="8" customFormat="1" ht="19.7" customHeight="1">
      <c r="B258" s="17">
        <v>3</v>
      </c>
      <c r="C258" s="17" t="s">
        <v>167</v>
      </c>
      <c r="D258" s="17" t="s">
        <v>167</v>
      </c>
      <c r="E258" s="50" t="s">
        <v>1303</v>
      </c>
      <c r="F258" s="18">
        <v>1</v>
      </c>
      <c r="G258" s="51">
        <v>2200</v>
      </c>
      <c r="H258" s="51">
        <f t="shared" si="4"/>
        <v>2200</v>
      </c>
      <c r="I258" s="22"/>
      <c r="J258" s="50" t="s">
        <v>1304</v>
      </c>
      <c r="K258" s="24" t="s">
        <v>946</v>
      </c>
      <c r="L258" s="18"/>
      <c r="M258" s="30">
        <v>45015</v>
      </c>
      <c r="N258" s="17"/>
      <c r="O258" s="18"/>
      <c r="P258" s="30">
        <v>45021</v>
      </c>
      <c r="Q258" s="23">
        <v>45021</v>
      </c>
    </row>
    <row r="259" spans="2:17" s="8" customFormat="1" ht="19.7" customHeight="1">
      <c r="B259" s="17"/>
      <c r="C259" s="17"/>
      <c r="D259" s="17"/>
      <c r="E259" s="50"/>
      <c r="F259" s="18"/>
      <c r="G259" s="51">
        <v>0</v>
      </c>
      <c r="H259" s="51">
        <f t="shared" si="4"/>
        <v>0</v>
      </c>
      <c r="I259" s="22"/>
      <c r="J259" s="26"/>
      <c r="K259" s="18"/>
      <c r="L259" s="18"/>
      <c r="M259" s="30"/>
      <c r="N259" s="17"/>
      <c r="O259" s="18"/>
      <c r="P259" s="30"/>
      <c r="Q259" s="23"/>
    </row>
    <row r="260" spans="2:17" s="8" customFormat="1" ht="19.7" customHeight="1">
      <c r="B260" s="17"/>
      <c r="C260" s="17"/>
      <c r="D260" s="17"/>
      <c r="E260" s="50"/>
      <c r="F260" s="18"/>
      <c r="G260" s="51">
        <v>0</v>
      </c>
      <c r="H260" s="51">
        <f t="shared" si="4"/>
        <v>0</v>
      </c>
      <c r="I260" s="22"/>
      <c r="J260" s="26"/>
      <c r="K260" s="18"/>
      <c r="L260" s="18"/>
      <c r="M260" s="30"/>
      <c r="N260" s="17"/>
      <c r="O260" s="18"/>
      <c r="P260" s="30"/>
      <c r="Q260" s="23"/>
    </row>
    <row r="261" spans="2:17" s="8" customFormat="1" ht="19.7" customHeight="1">
      <c r="B261" s="17"/>
      <c r="C261" s="17"/>
      <c r="D261" s="17"/>
      <c r="E261" s="50"/>
      <c r="F261" s="18"/>
      <c r="G261" s="51">
        <v>0</v>
      </c>
      <c r="H261" s="51">
        <f t="shared" si="4"/>
        <v>0</v>
      </c>
      <c r="I261" s="22"/>
      <c r="J261" s="26"/>
      <c r="K261" s="18"/>
      <c r="L261" s="18"/>
      <c r="M261" s="30"/>
      <c r="N261" s="17"/>
      <c r="O261" s="18"/>
      <c r="P261" s="30"/>
      <c r="Q261" s="23"/>
    </row>
    <row r="262" spans="2:17" s="8" customFormat="1" ht="19.7" customHeight="1">
      <c r="B262" s="17"/>
      <c r="C262" s="17"/>
      <c r="D262" s="17"/>
      <c r="E262" s="50"/>
      <c r="F262" s="18"/>
      <c r="G262" s="51">
        <v>0</v>
      </c>
      <c r="H262" s="51">
        <f t="shared" si="4"/>
        <v>0</v>
      </c>
      <c r="I262" s="22"/>
      <c r="J262" s="26"/>
      <c r="K262" s="18"/>
      <c r="L262" s="18"/>
      <c r="M262" s="30"/>
      <c r="N262" s="17"/>
      <c r="O262" s="18"/>
      <c r="P262" s="30"/>
      <c r="Q262" s="23"/>
    </row>
    <row r="263" spans="2:17">
      <c r="G263" s="10"/>
      <c r="H263" s="10"/>
    </row>
  </sheetData>
  <autoFilter ref="B8:O262" xr:uid="{15F5CBCF-F918-472F-9C5E-B367DF3AB054}"/>
  <mergeCells count="6">
    <mergeCell ref="B2:D2"/>
    <mergeCell ref="G2:I2"/>
    <mergeCell ref="B3:D3"/>
    <mergeCell ref="B4:D4"/>
    <mergeCell ref="B5:D5"/>
    <mergeCell ref="B6:D6"/>
  </mergeCells>
  <phoneticPr fontId="3"/>
  <hyperlinks>
    <hyperlink ref="L248" r:id="rId1" xr:uid="{21CF2BFB-6AC7-4CAC-B6EA-1E995919EA73}"/>
  </hyperlinks>
  <pageMargins left="0.2" right="0.2" top="0.36" bottom="0.41" header="0.3" footer="0.3"/>
  <pageSetup paperSize="9" scale="70"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11039-360A-4A21-8A5A-C04A9C958C03}">
  <dimension ref="B3:E7"/>
  <sheetViews>
    <sheetView workbookViewId="0">
      <selection activeCell="D14" sqref="D14"/>
    </sheetView>
  </sheetViews>
  <sheetFormatPr defaultRowHeight="18.75"/>
  <cols>
    <col min="1" max="3" width="9" style="9"/>
    <col min="4" max="4" width="23" style="9" customWidth="1"/>
    <col min="5" max="5" width="65.25" style="9" customWidth="1"/>
    <col min="6" max="259" width="9" style="9"/>
    <col min="260" max="260" width="23" style="9" customWidth="1"/>
    <col min="261" max="261" width="65.25" style="9" customWidth="1"/>
    <col min="262" max="515" width="9" style="9"/>
    <col min="516" max="516" width="23" style="9" customWidth="1"/>
    <col min="517" max="517" width="65.25" style="9" customWidth="1"/>
    <col min="518" max="771" width="9" style="9"/>
    <col min="772" max="772" width="23" style="9" customWidth="1"/>
    <col min="773" max="773" width="65.25" style="9" customWidth="1"/>
    <col min="774" max="1027" width="9" style="9"/>
    <col min="1028" max="1028" width="23" style="9" customWidth="1"/>
    <col min="1029" max="1029" width="65.25" style="9" customWidth="1"/>
    <col min="1030" max="1283" width="9" style="9"/>
    <col min="1284" max="1284" width="23" style="9" customWidth="1"/>
    <col min="1285" max="1285" width="65.25" style="9" customWidth="1"/>
    <col min="1286" max="1539" width="9" style="9"/>
    <col min="1540" max="1540" width="23" style="9" customWidth="1"/>
    <col min="1541" max="1541" width="65.25" style="9" customWidth="1"/>
    <col min="1542" max="1795" width="9" style="9"/>
    <col min="1796" max="1796" width="23" style="9" customWidth="1"/>
    <col min="1797" max="1797" width="65.25" style="9" customWidth="1"/>
    <col min="1798" max="2051" width="9" style="9"/>
    <col min="2052" max="2052" width="23" style="9" customWidth="1"/>
    <col min="2053" max="2053" width="65.25" style="9" customWidth="1"/>
    <col min="2054" max="2307" width="9" style="9"/>
    <col min="2308" max="2308" width="23" style="9" customWidth="1"/>
    <col min="2309" max="2309" width="65.25" style="9" customWidth="1"/>
    <col min="2310" max="2563" width="9" style="9"/>
    <col min="2564" max="2564" width="23" style="9" customWidth="1"/>
    <col min="2565" max="2565" width="65.25" style="9" customWidth="1"/>
    <col min="2566" max="2819" width="9" style="9"/>
    <col min="2820" max="2820" width="23" style="9" customWidth="1"/>
    <col min="2821" max="2821" width="65.25" style="9" customWidth="1"/>
    <col min="2822" max="3075" width="9" style="9"/>
    <col min="3076" max="3076" width="23" style="9" customWidth="1"/>
    <col min="3077" max="3077" width="65.25" style="9" customWidth="1"/>
    <col min="3078" max="3331" width="9" style="9"/>
    <col min="3332" max="3332" width="23" style="9" customWidth="1"/>
    <col min="3333" max="3333" width="65.25" style="9" customWidth="1"/>
    <col min="3334" max="3587" width="9" style="9"/>
    <col min="3588" max="3588" width="23" style="9" customWidth="1"/>
    <col min="3589" max="3589" width="65.25" style="9" customWidth="1"/>
    <col min="3590" max="3843" width="9" style="9"/>
    <col min="3844" max="3844" width="23" style="9" customWidth="1"/>
    <col min="3845" max="3845" width="65.25" style="9" customWidth="1"/>
    <col min="3846" max="4099" width="9" style="9"/>
    <col min="4100" max="4100" width="23" style="9" customWidth="1"/>
    <col min="4101" max="4101" width="65.25" style="9" customWidth="1"/>
    <col min="4102" max="4355" width="9" style="9"/>
    <col min="4356" max="4356" width="23" style="9" customWidth="1"/>
    <col min="4357" max="4357" width="65.25" style="9" customWidth="1"/>
    <col min="4358" max="4611" width="9" style="9"/>
    <col min="4612" max="4612" width="23" style="9" customWidth="1"/>
    <col min="4613" max="4613" width="65.25" style="9" customWidth="1"/>
    <col min="4614" max="4867" width="9" style="9"/>
    <col min="4868" max="4868" width="23" style="9" customWidth="1"/>
    <col min="4869" max="4869" width="65.25" style="9" customWidth="1"/>
    <col min="4870" max="5123" width="9" style="9"/>
    <col min="5124" max="5124" width="23" style="9" customWidth="1"/>
    <col min="5125" max="5125" width="65.25" style="9" customWidth="1"/>
    <col min="5126" max="5379" width="9" style="9"/>
    <col min="5380" max="5380" width="23" style="9" customWidth="1"/>
    <col min="5381" max="5381" width="65.25" style="9" customWidth="1"/>
    <col min="5382" max="5635" width="9" style="9"/>
    <col min="5636" max="5636" width="23" style="9" customWidth="1"/>
    <col min="5637" max="5637" width="65.25" style="9" customWidth="1"/>
    <col min="5638" max="5891" width="9" style="9"/>
    <col min="5892" max="5892" width="23" style="9" customWidth="1"/>
    <col min="5893" max="5893" width="65.25" style="9" customWidth="1"/>
    <col min="5894" max="6147" width="9" style="9"/>
    <col min="6148" max="6148" width="23" style="9" customWidth="1"/>
    <col min="6149" max="6149" width="65.25" style="9" customWidth="1"/>
    <col min="6150" max="6403" width="9" style="9"/>
    <col min="6404" max="6404" width="23" style="9" customWidth="1"/>
    <col min="6405" max="6405" width="65.25" style="9" customWidth="1"/>
    <col min="6406" max="6659" width="9" style="9"/>
    <col min="6660" max="6660" width="23" style="9" customWidth="1"/>
    <col min="6661" max="6661" width="65.25" style="9" customWidth="1"/>
    <col min="6662" max="6915" width="9" style="9"/>
    <col min="6916" max="6916" width="23" style="9" customWidth="1"/>
    <col min="6917" max="6917" width="65.25" style="9" customWidth="1"/>
    <col min="6918" max="7171" width="9" style="9"/>
    <col min="7172" max="7172" width="23" style="9" customWidth="1"/>
    <col min="7173" max="7173" width="65.25" style="9" customWidth="1"/>
    <col min="7174" max="7427" width="9" style="9"/>
    <col min="7428" max="7428" width="23" style="9" customWidth="1"/>
    <col min="7429" max="7429" width="65.25" style="9" customWidth="1"/>
    <col min="7430" max="7683" width="9" style="9"/>
    <col min="7684" max="7684" width="23" style="9" customWidth="1"/>
    <col min="7685" max="7685" width="65.25" style="9" customWidth="1"/>
    <col min="7686" max="7939" width="9" style="9"/>
    <col min="7940" max="7940" width="23" style="9" customWidth="1"/>
    <col min="7941" max="7941" width="65.25" style="9" customWidth="1"/>
    <col min="7942" max="8195" width="9" style="9"/>
    <col min="8196" max="8196" width="23" style="9" customWidth="1"/>
    <col min="8197" max="8197" width="65.25" style="9" customWidth="1"/>
    <col min="8198" max="8451" width="9" style="9"/>
    <col min="8452" max="8452" width="23" style="9" customWidth="1"/>
    <col min="8453" max="8453" width="65.25" style="9" customWidth="1"/>
    <col min="8454" max="8707" width="9" style="9"/>
    <col min="8708" max="8708" width="23" style="9" customWidth="1"/>
    <col min="8709" max="8709" width="65.25" style="9" customWidth="1"/>
    <col min="8710" max="8963" width="9" style="9"/>
    <col min="8964" max="8964" width="23" style="9" customWidth="1"/>
    <col min="8965" max="8965" width="65.25" style="9" customWidth="1"/>
    <col min="8966" max="9219" width="9" style="9"/>
    <col min="9220" max="9220" width="23" style="9" customWidth="1"/>
    <col min="9221" max="9221" width="65.25" style="9" customWidth="1"/>
    <col min="9222" max="9475" width="9" style="9"/>
    <col min="9476" max="9476" width="23" style="9" customWidth="1"/>
    <col min="9477" max="9477" width="65.25" style="9" customWidth="1"/>
    <col min="9478" max="9731" width="9" style="9"/>
    <col min="9732" max="9732" width="23" style="9" customWidth="1"/>
    <col min="9733" max="9733" width="65.25" style="9" customWidth="1"/>
    <col min="9734" max="9987" width="9" style="9"/>
    <col min="9988" max="9988" width="23" style="9" customWidth="1"/>
    <col min="9989" max="9989" width="65.25" style="9" customWidth="1"/>
    <col min="9990" max="10243" width="9" style="9"/>
    <col min="10244" max="10244" width="23" style="9" customWidth="1"/>
    <col min="10245" max="10245" width="65.25" style="9" customWidth="1"/>
    <col min="10246" max="10499" width="9" style="9"/>
    <col min="10500" max="10500" width="23" style="9" customWidth="1"/>
    <col min="10501" max="10501" width="65.25" style="9" customWidth="1"/>
    <col min="10502" max="10755" width="9" style="9"/>
    <col min="10756" max="10756" width="23" style="9" customWidth="1"/>
    <col min="10757" max="10757" width="65.25" style="9" customWidth="1"/>
    <col min="10758" max="11011" width="9" style="9"/>
    <col min="11012" max="11012" width="23" style="9" customWidth="1"/>
    <col min="11013" max="11013" width="65.25" style="9" customWidth="1"/>
    <col min="11014" max="11267" width="9" style="9"/>
    <col min="11268" max="11268" width="23" style="9" customWidth="1"/>
    <col min="11269" max="11269" width="65.25" style="9" customWidth="1"/>
    <col min="11270" max="11523" width="9" style="9"/>
    <col min="11524" max="11524" width="23" style="9" customWidth="1"/>
    <col min="11525" max="11525" width="65.25" style="9" customWidth="1"/>
    <col min="11526" max="11779" width="9" style="9"/>
    <col min="11780" max="11780" width="23" style="9" customWidth="1"/>
    <col min="11781" max="11781" width="65.25" style="9" customWidth="1"/>
    <col min="11782" max="12035" width="9" style="9"/>
    <col min="12036" max="12036" width="23" style="9" customWidth="1"/>
    <col min="12037" max="12037" width="65.25" style="9" customWidth="1"/>
    <col min="12038" max="12291" width="9" style="9"/>
    <col min="12292" max="12292" width="23" style="9" customWidth="1"/>
    <col min="12293" max="12293" width="65.25" style="9" customWidth="1"/>
    <col min="12294" max="12547" width="9" style="9"/>
    <col min="12548" max="12548" width="23" style="9" customWidth="1"/>
    <col min="12549" max="12549" width="65.25" style="9" customWidth="1"/>
    <col min="12550" max="12803" width="9" style="9"/>
    <col min="12804" max="12804" width="23" style="9" customWidth="1"/>
    <col min="12805" max="12805" width="65.25" style="9" customWidth="1"/>
    <col min="12806" max="13059" width="9" style="9"/>
    <col min="13060" max="13060" width="23" style="9" customWidth="1"/>
    <col min="13061" max="13061" width="65.25" style="9" customWidth="1"/>
    <col min="13062" max="13315" width="9" style="9"/>
    <col min="13316" max="13316" width="23" style="9" customWidth="1"/>
    <col min="13317" max="13317" width="65.25" style="9" customWidth="1"/>
    <col min="13318" max="13571" width="9" style="9"/>
    <col min="13572" max="13572" width="23" style="9" customWidth="1"/>
    <col min="13573" max="13573" width="65.25" style="9" customWidth="1"/>
    <col min="13574" max="13827" width="9" style="9"/>
    <col min="13828" max="13828" width="23" style="9" customWidth="1"/>
    <col min="13829" max="13829" width="65.25" style="9" customWidth="1"/>
    <col min="13830" max="14083" width="9" style="9"/>
    <col min="14084" max="14084" width="23" style="9" customWidth="1"/>
    <col min="14085" max="14085" width="65.25" style="9" customWidth="1"/>
    <col min="14086" max="14339" width="9" style="9"/>
    <col min="14340" max="14340" width="23" style="9" customWidth="1"/>
    <col min="14341" max="14341" width="65.25" style="9" customWidth="1"/>
    <col min="14342" max="14595" width="9" style="9"/>
    <col min="14596" max="14596" width="23" style="9" customWidth="1"/>
    <col min="14597" max="14597" width="65.25" style="9" customWidth="1"/>
    <col min="14598" max="14851" width="9" style="9"/>
    <col min="14852" max="14852" width="23" style="9" customWidth="1"/>
    <col min="14853" max="14853" width="65.25" style="9" customWidth="1"/>
    <col min="14854" max="15107" width="9" style="9"/>
    <col min="15108" max="15108" width="23" style="9" customWidth="1"/>
    <col min="15109" max="15109" width="65.25" style="9" customWidth="1"/>
    <col min="15110" max="15363" width="9" style="9"/>
    <col min="15364" max="15364" width="23" style="9" customWidth="1"/>
    <col min="15365" max="15365" width="65.25" style="9" customWidth="1"/>
    <col min="15366" max="15619" width="9" style="9"/>
    <col min="15620" max="15620" width="23" style="9" customWidth="1"/>
    <col min="15621" max="15621" width="65.25" style="9" customWidth="1"/>
    <col min="15622" max="15875" width="9" style="9"/>
    <col min="15876" max="15876" width="23" style="9" customWidth="1"/>
    <col min="15877" max="15877" width="65.25" style="9" customWidth="1"/>
    <col min="15878" max="16131" width="9" style="9"/>
    <col min="16132" max="16132" width="23" style="9" customWidth="1"/>
    <col min="16133" max="16133" width="65.25" style="9" customWidth="1"/>
    <col min="16134" max="16384" width="9" style="9"/>
  </cols>
  <sheetData>
    <row r="3" spans="2:5" ht="75.75" customHeight="1">
      <c r="B3" s="455" t="s">
        <v>0</v>
      </c>
      <c r="C3" s="455"/>
      <c r="D3" s="455"/>
      <c r="E3" s="456" t="s">
        <v>893</v>
      </c>
    </row>
    <row r="4" spans="2:5" ht="75.75" customHeight="1">
      <c r="B4" s="455" t="s">
        <v>3</v>
      </c>
      <c r="C4" s="455"/>
      <c r="D4" s="455"/>
      <c r="E4" s="457" t="s">
        <v>894</v>
      </c>
    </row>
    <row r="5" spans="2:5" ht="75.75" customHeight="1">
      <c r="B5" s="455" t="s">
        <v>5</v>
      </c>
      <c r="C5" s="455"/>
      <c r="D5" s="455"/>
      <c r="E5" s="457">
        <v>195238</v>
      </c>
    </row>
    <row r="6" spans="2:5" ht="75.75" customHeight="1">
      <c r="B6" s="455" t="s">
        <v>6</v>
      </c>
      <c r="C6" s="455"/>
      <c r="D6" s="455"/>
      <c r="E6" s="458">
        <v>44620</v>
      </c>
    </row>
    <row r="7" spans="2:5" ht="75.75" customHeight="1">
      <c r="B7" s="455" t="s">
        <v>7</v>
      </c>
      <c r="C7" s="455"/>
      <c r="D7" s="455"/>
      <c r="E7" s="458"/>
    </row>
  </sheetData>
  <mergeCells count="5">
    <mergeCell ref="B3:D3"/>
    <mergeCell ref="B4:D4"/>
    <mergeCell ref="B5:D5"/>
    <mergeCell ref="B6:D6"/>
    <mergeCell ref="B7:D7"/>
  </mergeCells>
  <phoneticPr fontId="3"/>
  <pageMargins left="0.7" right="0.7" top="0.75" bottom="0.75" header="0.3" footer="0.3"/>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AB9A0-6D1B-4A6A-AA38-61795E8BF7D5}">
  <dimension ref="A2:S57"/>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6.5" style="9" customWidth="1"/>
    <col min="12" max="12" width="13.375" style="8" customWidth="1"/>
    <col min="13" max="13" width="13.75" style="48" customWidth="1"/>
    <col min="14" max="14" width="6.375" style="9" customWidth="1"/>
    <col min="15" max="15" width="13.25" style="10" customWidth="1"/>
    <col min="16" max="16" width="14.5" style="49" customWidth="1"/>
    <col min="17" max="17" width="15.625" style="11" customWidth="1"/>
    <col min="18" max="18" width="10" style="9" customWidth="1"/>
    <col min="19" max="19" width="11.375" style="9" customWidth="1"/>
    <col min="20"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6.5" style="9" customWidth="1"/>
    <col min="268" max="268" width="13.375" style="9" customWidth="1"/>
    <col min="269" max="269" width="13.75" style="9" customWidth="1"/>
    <col min="270" max="270" width="6.375" style="9" customWidth="1"/>
    <col min="271" max="271" width="13.25" style="9" customWidth="1"/>
    <col min="272" max="272" width="14.5" style="9" customWidth="1"/>
    <col min="273" max="273" width="15.625" style="9" customWidth="1"/>
    <col min="274" max="274" width="10" style="9" customWidth="1"/>
    <col min="275" max="275" width="11.375" style="9" customWidth="1"/>
    <col min="276"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6.5" style="9" customWidth="1"/>
    <col min="524" max="524" width="13.375" style="9" customWidth="1"/>
    <col min="525" max="525" width="13.75" style="9" customWidth="1"/>
    <col min="526" max="526" width="6.375" style="9" customWidth="1"/>
    <col min="527" max="527" width="13.25" style="9" customWidth="1"/>
    <col min="528" max="528" width="14.5" style="9" customWidth="1"/>
    <col min="529" max="529" width="15.625" style="9" customWidth="1"/>
    <col min="530" max="530" width="10" style="9" customWidth="1"/>
    <col min="531" max="531" width="11.375" style="9" customWidth="1"/>
    <col min="532"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6.5" style="9" customWidth="1"/>
    <col min="780" max="780" width="13.375" style="9" customWidth="1"/>
    <col min="781" max="781" width="13.75" style="9" customWidth="1"/>
    <col min="782" max="782" width="6.375" style="9" customWidth="1"/>
    <col min="783" max="783" width="13.25" style="9" customWidth="1"/>
    <col min="784" max="784" width="14.5" style="9" customWidth="1"/>
    <col min="785" max="785" width="15.625" style="9" customWidth="1"/>
    <col min="786" max="786" width="10" style="9" customWidth="1"/>
    <col min="787" max="787" width="11.375" style="9" customWidth="1"/>
    <col min="788"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6.5" style="9" customWidth="1"/>
    <col min="1036" max="1036" width="13.37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042" width="10" style="9" customWidth="1"/>
    <col min="1043" max="1043" width="11.375" style="9" customWidth="1"/>
    <col min="1044"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6.5" style="9" customWidth="1"/>
    <col min="1292" max="1292" width="13.37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298" width="10" style="9" customWidth="1"/>
    <col min="1299" max="1299" width="11.375" style="9" customWidth="1"/>
    <col min="1300"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6.5" style="9" customWidth="1"/>
    <col min="1548" max="1548" width="13.37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554" width="10" style="9" customWidth="1"/>
    <col min="1555" max="1555" width="11.375" style="9" customWidth="1"/>
    <col min="1556"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6.5" style="9" customWidth="1"/>
    <col min="1804" max="1804" width="13.37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1810" width="10" style="9" customWidth="1"/>
    <col min="1811" max="1811" width="11.375" style="9" customWidth="1"/>
    <col min="1812"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6.5" style="9" customWidth="1"/>
    <col min="2060" max="2060" width="13.37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066" width="10" style="9" customWidth="1"/>
    <col min="2067" max="2067" width="11.375" style="9" customWidth="1"/>
    <col min="2068"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6.5" style="9" customWidth="1"/>
    <col min="2316" max="2316" width="13.37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322" width="10" style="9" customWidth="1"/>
    <col min="2323" max="2323" width="11.375" style="9" customWidth="1"/>
    <col min="2324"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6.5" style="9" customWidth="1"/>
    <col min="2572" max="2572" width="13.37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578" width="10" style="9" customWidth="1"/>
    <col min="2579" max="2579" width="11.375" style="9" customWidth="1"/>
    <col min="2580"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6.5" style="9" customWidth="1"/>
    <col min="2828" max="2828" width="13.37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2834" width="10" style="9" customWidth="1"/>
    <col min="2835" max="2835" width="11.375" style="9" customWidth="1"/>
    <col min="2836"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6.5" style="9" customWidth="1"/>
    <col min="3084" max="3084" width="13.37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090" width="10" style="9" customWidth="1"/>
    <col min="3091" max="3091" width="11.375" style="9" customWidth="1"/>
    <col min="3092"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6.5" style="9" customWidth="1"/>
    <col min="3340" max="3340" width="13.37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346" width="10" style="9" customWidth="1"/>
    <col min="3347" max="3347" width="11.375" style="9" customWidth="1"/>
    <col min="3348"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6.5" style="9" customWidth="1"/>
    <col min="3596" max="3596" width="13.37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602" width="10" style="9" customWidth="1"/>
    <col min="3603" max="3603" width="11.375" style="9" customWidth="1"/>
    <col min="3604"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6.5" style="9" customWidth="1"/>
    <col min="3852" max="3852" width="13.37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3858" width="10" style="9" customWidth="1"/>
    <col min="3859" max="3859" width="11.375" style="9" customWidth="1"/>
    <col min="3860"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6.5" style="9" customWidth="1"/>
    <col min="4108" max="4108" width="13.37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114" width="10" style="9" customWidth="1"/>
    <col min="4115" max="4115" width="11.375" style="9" customWidth="1"/>
    <col min="4116"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6.5" style="9" customWidth="1"/>
    <col min="4364" max="4364" width="13.37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370" width="10" style="9" customWidth="1"/>
    <col min="4371" max="4371" width="11.375" style="9" customWidth="1"/>
    <col min="4372"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6.5" style="9" customWidth="1"/>
    <col min="4620" max="4620" width="13.37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626" width="10" style="9" customWidth="1"/>
    <col min="4627" max="4627" width="11.375" style="9" customWidth="1"/>
    <col min="4628"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6.5" style="9" customWidth="1"/>
    <col min="4876" max="4876" width="13.37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4882" width="10" style="9" customWidth="1"/>
    <col min="4883" max="4883" width="11.375" style="9" customWidth="1"/>
    <col min="4884"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6.5" style="9" customWidth="1"/>
    <col min="5132" max="5132" width="13.37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138" width="10" style="9" customWidth="1"/>
    <col min="5139" max="5139" width="11.375" style="9" customWidth="1"/>
    <col min="5140"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6.5" style="9" customWidth="1"/>
    <col min="5388" max="5388" width="13.37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394" width="10" style="9" customWidth="1"/>
    <col min="5395" max="5395" width="11.375" style="9" customWidth="1"/>
    <col min="5396"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6.5" style="9" customWidth="1"/>
    <col min="5644" max="5644" width="13.37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650" width="10" style="9" customWidth="1"/>
    <col min="5651" max="5651" width="11.375" style="9" customWidth="1"/>
    <col min="5652"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6.5" style="9" customWidth="1"/>
    <col min="5900" max="5900" width="13.37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5906" width="10" style="9" customWidth="1"/>
    <col min="5907" max="5907" width="11.375" style="9" customWidth="1"/>
    <col min="5908"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6.5" style="9" customWidth="1"/>
    <col min="6156" max="6156" width="13.37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162" width="10" style="9" customWidth="1"/>
    <col min="6163" max="6163" width="11.375" style="9" customWidth="1"/>
    <col min="6164"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6.5" style="9" customWidth="1"/>
    <col min="6412" max="6412" width="13.37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418" width="10" style="9" customWidth="1"/>
    <col min="6419" max="6419" width="11.375" style="9" customWidth="1"/>
    <col min="6420"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6.5" style="9" customWidth="1"/>
    <col min="6668" max="6668" width="13.37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674" width="10" style="9" customWidth="1"/>
    <col min="6675" max="6675" width="11.375" style="9" customWidth="1"/>
    <col min="6676"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6.5" style="9" customWidth="1"/>
    <col min="6924" max="6924" width="13.37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6930" width="10" style="9" customWidth="1"/>
    <col min="6931" max="6931" width="11.375" style="9" customWidth="1"/>
    <col min="6932"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6.5" style="9" customWidth="1"/>
    <col min="7180" max="7180" width="13.37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186" width="10" style="9" customWidth="1"/>
    <col min="7187" max="7187" width="11.375" style="9" customWidth="1"/>
    <col min="7188"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6.5" style="9" customWidth="1"/>
    <col min="7436" max="7436" width="13.37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442" width="10" style="9" customWidth="1"/>
    <col min="7443" max="7443" width="11.375" style="9" customWidth="1"/>
    <col min="7444"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6.5" style="9" customWidth="1"/>
    <col min="7692" max="7692" width="13.37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698" width="10" style="9" customWidth="1"/>
    <col min="7699" max="7699" width="11.375" style="9" customWidth="1"/>
    <col min="7700"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6.5" style="9" customWidth="1"/>
    <col min="7948" max="7948" width="13.37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7954" width="10" style="9" customWidth="1"/>
    <col min="7955" max="7955" width="11.375" style="9" customWidth="1"/>
    <col min="7956"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6.5" style="9" customWidth="1"/>
    <col min="8204" max="8204" width="13.37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210" width="10" style="9" customWidth="1"/>
    <col min="8211" max="8211" width="11.375" style="9" customWidth="1"/>
    <col min="8212"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6.5" style="9" customWidth="1"/>
    <col min="8460" max="8460" width="13.37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466" width="10" style="9" customWidth="1"/>
    <col min="8467" max="8467" width="11.375" style="9" customWidth="1"/>
    <col min="8468"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6.5" style="9" customWidth="1"/>
    <col min="8716" max="8716" width="13.37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722" width="10" style="9" customWidth="1"/>
    <col min="8723" max="8723" width="11.375" style="9" customWidth="1"/>
    <col min="8724"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6.5" style="9" customWidth="1"/>
    <col min="8972" max="8972" width="13.37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8978" width="10" style="9" customWidth="1"/>
    <col min="8979" max="8979" width="11.375" style="9" customWidth="1"/>
    <col min="8980"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6.5" style="9" customWidth="1"/>
    <col min="9228" max="9228" width="13.37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234" width="10" style="9" customWidth="1"/>
    <col min="9235" max="9235" width="11.375" style="9" customWidth="1"/>
    <col min="9236"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6.5" style="9" customWidth="1"/>
    <col min="9484" max="9484" width="13.37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490" width="10" style="9" customWidth="1"/>
    <col min="9491" max="9491" width="11.375" style="9" customWidth="1"/>
    <col min="9492"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6.5" style="9" customWidth="1"/>
    <col min="9740" max="9740" width="13.37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746" width="10" style="9" customWidth="1"/>
    <col min="9747" max="9747" width="11.375" style="9" customWidth="1"/>
    <col min="9748"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6.5" style="9" customWidth="1"/>
    <col min="9996" max="9996" width="13.37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002" width="10" style="9" customWidth="1"/>
    <col min="10003" max="10003" width="11.375" style="9" customWidth="1"/>
    <col min="10004"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6.5" style="9" customWidth="1"/>
    <col min="10252" max="10252" width="13.37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258" width="10" style="9" customWidth="1"/>
    <col min="10259" max="10259" width="11.375" style="9" customWidth="1"/>
    <col min="10260"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6.5" style="9" customWidth="1"/>
    <col min="10508" max="10508" width="13.37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514" width="10" style="9" customWidth="1"/>
    <col min="10515" max="10515" width="11.375" style="9" customWidth="1"/>
    <col min="10516"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6.5" style="9" customWidth="1"/>
    <col min="10764" max="10764" width="13.37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0770" width="10" style="9" customWidth="1"/>
    <col min="10771" max="10771" width="11.375" style="9" customWidth="1"/>
    <col min="10772"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6.5" style="9" customWidth="1"/>
    <col min="11020" max="11020" width="13.37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026" width="10" style="9" customWidth="1"/>
    <col min="11027" max="11027" width="11.375" style="9" customWidth="1"/>
    <col min="11028"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6.5" style="9" customWidth="1"/>
    <col min="11276" max="11276" width="13.37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282" width="10" style="9" customWidth="1"/>
    <col min="11283" max="11283" width="11.375" style="9" customWidth="1"/>
    <col min="11284"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6.5" style="9" customWidth="1"/>
    <col min="11532" max="11532" width="13.37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538" width="10" style="9" customWidth="1"/>
    <col min="11539" max="11539" width="11.375" style="9" customWidth="1"/>
    <col min="11540"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6.5" style="9" customWidth="1"/>
    <col min="11788" max="11788" width="13.37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1794" width="10" style="9" customWidth="1"/>
    <col min="11795" max="11795" width="11.375" style="9" customWidth="1"/>
    <col min="11796"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6.5" style="9" customWidth="1"/>
    <col min="12044" max="12044" width="13.37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050" width="10" style="9" customWidth="1"/>
    <col min="12051" max="12051" width="11.375" style="9" customWidth="1"/>
    <col min="12052"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6.5" style="9" customWidth="1"/>
    <col min="12300" max="12300" width="13.37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306" width="10" style="9" customWidth="1"/>
    <col min="12307" max="12307" width="11.375" style="9" customWidth="1"/>
    <col min="12308"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6.5" style="9" customWidth="1"/>
    <col min="12556" max="12556" width="13.37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562" width="10" style="9" customWidth="1"/>
    <col min="12563" max="12563" width="11.375" style="9" customWidth="1"/>
    <col min="12564"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6.5" style="9" customWidth="1"/>
    <col min="12812" max="12812" width="13.37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2818" width="10" style="9" customWidth="1"/>
    <col min="12819" max="12819" width="11.375" style="9" customWidth="1"/>
    <col min="12820"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6.5" style="9" customWidth="1"/>
    <col min="13068" max="13068" width="13.37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074" width="10" style="9" customWidth="1"/>
    <col min="13075" max="13075" width="11.375" style="9" customWidth="1"/>
    <col min="13076"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6.5" style="9" customWidth="1"/>
    <col min="13324" max="13324" width="13.37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330" width="10" style="9" customWidth="1"/>
    <col min="13331" max="13331" width="11.375" style="9" customWidth="1"/>
    <col min="13332"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6.5" style="9" customWidth="1"/>
    <col min="13580" max="13580" width="13.37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586" width="10" style="9" customWidth="1"/>
    <col min="13587" max="13587" width="11.375" style="9" customWidth="1"/>
    <col min="13588"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6.5" style="9" customWidth="1"/>
    <col min="13836" max="13836" width="13.37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3842" width="10" style="9" customWidth="1"/>
    <col min="13843" max="13843" width="11.375" style="9" customWidth="1"/>
    <col min="13844"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6.5" style="9" customWidth="1"/>
    <col min="14092" max="14092" width="13.37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098" width="10" style="9" customWidth="1"/>
    <col min="14099" max="14099" width="11.375" style="9" customWidth="1"/>
    <col min="14100"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6.5" style="9" customWidth="1"/>
    <col min="14348" max="14348" width="13.37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354" width="10" style="9" customWidth="1"/>
    <col min="14355" max="14355" width="11.375" style="9" customWidth="1"/>
    <col min="14356"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6.5" style="9" customWidth="1"/>
    <col min="14604" max="14604" width="13.37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610" width="10" style="9" customWidth="1"/>
    <col min="14611" max="14611" width="11.375" style="9" customWidth="1"/>
    <col min="14612"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6.5" style="9" customWidth="1"/>
    <col min="14860" max="14860" width="13.37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4866" width="10" style="9" customWidth="1"/>
    <col min="14867" max="14867" width="11.375" style="9" customWidth="1"/>
    <col min="14868"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6.5" style="9" customWidth="1"/>
    <col min="15116" max="15116" width="13.37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122" width="10" style="9" customWidth="1"/>
    <col min="15123" max="15123" width="11.375" style="9" customWidth="1"/>
    <col min="15124"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6.5" style="9" customWidth="1"/>
    <col min="15372" max="15372" width="13.37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378" width="10" style="9" customWidth="1"/>
    <col min="15379" max="15379" width="11.375" style="9" customWidth="1"/>
    <col min="15380"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6.5" style="9" customWidth="1"/>
    <col min="15628" max="15628" width="13.37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634" width="10" style="9" customWidth="1"/>
    <col min="15635" max="15635" width="11.375" style="9" customWidth="1"/>
    <col min="15636"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6.5" style="9" customWidth="1"/>
    <col min="15884" max="15884" width="13.37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5890" width="10" style="9" customWidth="1"/>
    <col min="15891" max="15891" width="11.375" style="9" customWidth="1"/>
    <col min="15892"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6.5" style="9" customWidth="1"/>
    <col min="16140" max="16140" width="13.37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146" width="10" style="9" customWidth="1"/>
    <col min="16147" max="16147" width="11.375" style="9" customWidth="1"/>
    <col min="16148" max="16384" width="9" style="9"/>
  </cols>
  <sheetData>
    <row r="2" spans="1:19" ht="20.100000000000001" customHeight="1">
      <c r="B2" s="1" t="s">
        <v>0</v>
      </c>
      <c r="C2" s="1"/>
      <c r="D2" s="1"/>
      <c r="E2" s="2" t="s">
        <v>893</v>
      </c>
      <c r="G2" s="4" t="s">
        <v>2</v>
      </c>
      <c r="H2" s="5"/>
      <c r="I2" s="6"/>
      <c r="J2" s="7">
        <f>SUM(H:H)</f>
        <v>1946063</v>
      </c>
    </row>
    <row r="3" spans="1:19" ht="20.100000000000001" customHeight="1">
      <c r="B3" s="1" t="s">
        <v>3</v>
      </c>
      <c r="C3" s="1"/>
      <c r="D3" s="1"/>
      <c r="E3" s="13" t="s">
        <v>1305</v>
      </c>
    </row>
    <row r="4" spans="1:19" ht="20.100000000000001" customHeight="1">
      <c r="B4" s="1" t="s">
        <v>5</v>
      </c>
      <c r="C4" s="1"/>
      <c r="D4" s="1"/>
      <c r="E4" s="13">
        <v>195238</v>
      </c>
    </row>
    <row r="5" spans="1:19" ht="20.100000000000001" customHeight="1">
      <c r="B5" s="1" t="s">
        <v>6</v>
      </c>
      <c r="C5" s="1"/>
      <c r="D5" s="1"/>
      <c r="E5" s="16">
        <v>44804</v>
      </c>
    </row>
    <row r="6" spans="1:19" ht="20.100000000000001" customHeight="1">
      <c r="B6" s="1" t="s">
        <v>7</v>
      </c>
      <c r="C6" s="1"/>
      <c r="D6" s="1"/>
      <c r="E6" s="16">
        <v>45016</v>
      </c>
    </row>
    <row r="8" spans="1:19"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1:19" s="8" customFormat="1" ht="19.7" customHeight="1">
      <c r="B9" s="17"/>
      <c r="C9" s="17"/>
      <c r="D9" s="17"/>
      <c r="E9" s="50"/>
      <c r="F9" s="18"/>
      <c r="G9" s="132">
        <v>0</v>
      </c>
      <c r="H9" s="132">
        <f>F9*G9</f>
        <v>0</v>
      </c>
      <c r="I9" s="22"/>
      <c r="J9" s="24"/>
      <c r="K9" s="24"/>
      <c r="L9" s="18"/>
      <c r="M9" s="30"/>
      <c r="N9" s="17"/>
      <c r="O9" s="18"/>
      <c r="P9" s="30"/>
      <c r="Q9" s="23"/>
    </row>
    <row r="10" spans="1:19" s="8" customFormat="1" ht="19.7" customHeight="1">
      <c r="A10" s="8" t="s">
        <v>1306</v>
      </c>
      <c r="B10" s="17">
        <v>1</v>
      </c>
      <c r="C10" s="17" t="s">
        <v>1307</v>
      </c>
      <c r="D10" s="17" t="s">
        <v>1307</v>
      </c>
      <c r="E10" s="50" t="s">
        <v>1308</v>
      </c>
      <c r="F10" s="18">
        <v>1</v>
      </c>
      <c r="G10" s="51">
        <v>1100000</v>
      </c>
      <c r="H10" s="132">
        <f t="shared" ref="H10:H56" si="0">F10*G10</f>
        <v>1100000</v>
      </c>
      <c r="I10" s="22"/>
      <c r="J10" s="26" t="s">
        <v>1309</v>
      </c>
      <c r="K10" s="24" t="s">
        <v>1310</v>
      </c>
      <c r="L10" s="18"/>
      <c r="M10" s="30">
        <v>44670</v>
      </c>
      <c r="N10" s="17"/>
      <c r="O10" s="29">
        <v>44804</v>
      </c>
      <c r="P10" s="30">
        <v>44992</v>
      </c>
      <c r="Q10" s="23">
        <v>44988</v>
      </c>
    </row>
    <row r="11" spans="1:19" s="8" customFormat="1" ht="19.7" customHeight="1">
      <c r="B11" s="17"/>
      <c r="C11" s="17"/>
      <c r="D11" s="17"/>
      <c r="E11" s="50"/>
      <c r="F11" s="18"/>
      <c r="G11" s="51">
        <v>0</v>
      </c>
      <c r="H11" s="132">
        <f t="shared" si="0"/>
        <v>0</v>
      </c>
      <c r="I11" s="22"/>
      <c r="J11" s="26"/>
      <c r="K11" s="24"/>
      <c r="L11" s="18"/>
      <c r="M11" s="30"/>
      <c r="N11" s="17"/>
      <c r="O11" s="18"/>
      <c r="P11" s="30"/>
      <c r="Q11" s="23"/>
    </row>
    <row r="12" spans="1:19" s="8" customFormat="1" ht="19.7" customHeight="1">
      <c r="A12" s="8" t="s">
        <v>1306</v>
      </c>
      <c r="B12" s="17">
        <v>2</v>
      </c>
      <c r="C12" s="427" t="s">
        <v>1311</v>
      </c>
      <c r="D12" s="427" t="s">
        <v>1311</v>
      </c>
      <c r="E12" s="428" t="s">
        <v>1312</v>
      </c>
      <c r="F12" s="429">
        <v>1</v>
      </c>
      <c r="G12" s="430">
        <v>89000</v>
      </c>
      <c r="H12" s="132">
        <f t="shared" si="0"/>
        <v>89000</v>
      </c>
      <c r="I12" s="22"/>
      <c r="J12" s="26" t="s">
        <v>1313</v>
      </c>
      <c r="K12" s="24" t="s">
        <v>1314</v>
      </c>
      <c r="L12" s="18"/>
      <c r="M12" s="30">
        <v>44670</v>
      </c>
      <c r="N12" s="17"/>
      <c r="O12" s="29">
        <v>44804</v>
      </c>
      <c r="P12" s="30"/>
      <c r="Q12" s="23">
        <v>44795</v>
      </c>
      <c r="R12" s="459" t="s">
        <v>1315</v>
      </c>
    </row>
    <row r="13" spans="1:19" s="8" customFormat="1" ht="19.7" customHeight="1">
      <c r="A13" s="8" t="s">
        <v>1306</v>
      </c>
      <c r="B13" s="17">
        <v>2</v>
      </c>
      <c r="C13" s="427" t="s">
        <v>1311</v>
      </c>
      <c r="D13" s="427" t="s">
        <v>1311</v>
      </c>
      <c r="E13" s="50" t="s">
        <v>1316</v>
      </c>
      <c r="F13" s="18">
        <v>1</v>
      </c>
      <c r="G13" s="51">
        <v>6500</v>
      </c>
      <c r="H13" s="132">
        <f t="shared" si="0"/>
        <v>6500</v>
      </c>
      <c r="I13" s="22"/>
      <c r="J13" s="26" t="s">
        <v>1317</v>
      </c>
      <c r="K13" s="24"/>
      <c r="L13" s="18"/>
      <c r="M13" s="30"/>
      <c r="N13" s="17"/>
      <c r="O13" s="18"/>
      <c r="P13" s="30"/>
      <c r="Q13" s="23">
        <v>44795</v>
      </c>
      <c r="R13" s="459" t="s">
        <v>1318</v>
      </c>
    </row>
    <row r="14" spans="1:19" s="8" customFormat="1" ht="19.7" customHeight="1">
      <c r="A14" s="8" t="s">
        <v>1306</v>
      </c>
      <c r="B14" s="17">
        <v>2</v>
      </c>
      <c r="C14" s="427" t="s">
        <v>1311</v>
      </c>
      <c r="D14" s="427" t="s">
        <v>1311</v>
      </c>
      <c r="E14" s="50" t="s">
        <v>1319</v>
      </c>
      <c r="F14" s="18">
        <v>1</v>
      </c>
      <c r="G14" s="51">
        <v>40000</v>
      </c>
      <c r="H14" s="132">
        <f t="shared" si="0"/>
        <v>40000</v>
      </c>
      <c r="I14" s="22"/>
      <c r="J14" s="26" t="s">
        <v>1317</v>
      </c>
      <c r="K14" s="18"/>
      <c r="L14" s="18"/>
      <c r="M14" s="30"/>
      <c r="N14" s="17"/>
      <c r="O14" s="18"/>
      <c r="P14" s="30"/>
      <c r="Q14" s="23">
        <v>44795</v>
      </c>
      <c r="R14" s="459" t="s">
        <v>1320</v>
      </c>
      <c r="S14" s="460" t="s">
        <v>1321</v>
      </c>
    </row>
    <row r="15" spans="1:19" s="8" customFormat="1" ht="19.7" customHeight="1">
      <c r="A15" s="8" t="s">
        <v>1306</v>
      </c>
      <c r="B15" s="17">
        <v>2</v>
      </c>
      <c r="C15" s="427" t="s">
        <v>1311</v>
      </c>
      <c r="D15" s="427" t="s">
        <v>1311</v>
      </c>
      <c r="E15" s="50" t="s">
        <v>1322</v>
      </c>
      <c r="F15" s="18">
        <v>1</v>
      </c>
      <c r="G15" s="51">
        <v>0</v>
      </c>
      <c r="H15" s="132">
        <f t="shared" si="0"/>
        <v>0</v>
      </c>
      <c r="I15" s="22"/>
      <c r="J15" s="26" t="s">
        <v>1317</v>
      </c>
      <c r="K15" s="18"/>
      <c r="L15" s="18"/>
      <c r="M15" s="30"/>
      <c r="N15" s="17"/>
      <c r="O15" s="18"/>
      <c r="P15" s="30"/>
      <c r="Q15" s="23">
        <v>44795</v>
      </c>
      <c r="R15" s="459" t="s">
        <v>1323</v>
      </c>
    </row>
    <row r="16" spans="1:19" s="8" customFormat="1" ht="19.7" customHeight="1">
      <c r="B16" s="17"/>
      <c r="C16" s="17"/>
      <c r="D16" s="17"/>
      <c r="E16" s="50"/>
      <c r="F16" s="18"/>
      <c r="G16" s="51">
        <v>0</v>
      </c>
      <c r="H16" s="132">
        <f t="shared" si="0"/>
        <v>0</v>
      </c>
      <c r="I16" s="22"/>
      <c r="J16" s="26"/>
      <c r="K16" s="24"/>
      <c r="L16" s="18"/>
      <c r="M16" s="30"/>
      <c r="N16" s="17"/>
      <c r="O16" s="18"/>
      <c r="P16" s="30"/>
      <c r="Q16" s="23"/>
    </row>
    <row r="17" spans="1:18" s="8" customFormat="1" ht="19.7" customHeight="1">
      <c r="A17" s="8" t="s">
        <v>1306</v>
      </c>
      <c r="B17" s="17">
        <v>3</v>
      </c>
      <c r="C17" s="17" t="s">
        <v>1311</v>
      </c>
      <c r="D17" s="17" t="s">
        <v>1311</v>
      </c>
      <c r="E17" s="50" t="s">
        <v>1324</v>
      </c>
      <c r="F17" s="18">
        <v>1</v>
      </c>
      <c r="G17" s="51">
        <v>5000</v>
      </c>
      <c r="H17" s="132">
        <f t="shared" si="0"/>
        <v>5000</v>
      </c>
      <c r="I17" s="22"/>
      <c r="J17" s="26" t="s">
        <v>1325</v>
      </c>
      <c r="K17" s="24" t="s">
        <v>1326</v>
      </c>
      <c r="L17" s="18"/>
      <c r="M17" s="30">
        <v>44673</v>
      </c>
      <c r="N17" s="17"/>
      <c r="O17" s="29">
        <v>44803</v>
      </c>
      <c r="P17" s="30">
        <v>44756</v>
      </c>
      <c r="Q17" s="23">
        <v>44756</v>
      </c>
      <c r="R17" s="189" t="s">
        <v>1327</v>
      </c>
    </row>
    <row r="18" spans="1:18" s="8" customFormat="1" ht="19.7" customHeight="1">
      <c r="B18" s="17"/>
      <c r="C18" s="17"/>
      <c r="D18" s="17"/>
      <c r="E18" s="50" t="s">
        <v>1328</v>
      </c>
      <c r="F18" s="18">
        <v>1</v>
      </c>
      <c r="G18" s="51">
        <v>89800</v>
      </c>
      <c r="H18" s="132">
        <f t="shared" si="0"/>
        <v>89800</v>
      </c>
      <c r="I18" s="22"/>
      <c r="J18" s="26" t="s">
        <v>1317</v>
      </c>
      <c r="K18" s="24" t="s">
        <v>1326</v>
      </c>
      <c r="L18" s="18"/>
      <c r="M18" s="30"/>
      <c r="N18" s="17"/>
      <c r="O18" s="18"/>
      <c r="P18" s="30"/>
      <c r="Q18" s="23">
        <v>44756</v>
      </c>
      <c r="R18" s="189" t="s">
        <v>1327</v>
      </c>
    </row>
    <row r="19" spans="1:18" s="8" customFormat="1" ht="19.7" customHeight="1">
      <c r="B19" s="17"/>
      <c r="C19" s="17"/>
      <c r="D19" s="17"/>
      <c r="E19" s="50" t="s">
        <v>1329</v>
      </c>
      <c r="F19" s="18">
        <v>1</v>
      </c>
      <c r="G19" s="51">
        <v>-25800</v>
      </c>
      <c r="H19" s="132">
        <f t="shared" si="0"/>
        <v>-25800</v>
      </c>
      <c r="I19" s="22"/>
      <c r="J19" s="26" t="s">
        <v>1317</v>
      </c>
      <c r="K19" s="24"/>
      <c r="L19" s="18"/>
      <c r="M19" s="30"/>
      <c r="N19" s="17"/>
      <c r="O19" s="18"/>
      <c r="P19" s="30"/>
      <c r="Q19" s="23"/>
    </row>
    <row r="20" spans="1:18" s="8" customFormat="1" ht="19.7" customHeight="1">
      <c r="B20" s="17"/>
      <c r="C20" s="17"/>
      <c r="D20" s="17"/>
      <c r="E20" s="50"/>
      <c r="F20" s="18"/>
      <c r="G20" s="51">
        <v>0</v>
      </c>
      <c r="H20" s="132">
        <f t="shared" si="0"/>
        <v>0</v>
      </c>
      <c r="I20" s="22"/>
      <c r="J20" s="26"/>
      <c r="K20" s="18"/>
      <c r="L20" s="18"/>
      <c r="M20" s="30"/>
      <c r="N20" s="17"/>
      <c r="O20" s="18"/>
      <c r="P20" s="30"/>
      <c r="Q20" s="23"/>
    </row>
    <row r="21" spans="1:18" s="8" customFormat="1" ht="19.7" customHeight="1">
      <c r="A21" s="8" t="s">
        <v>1306</v>
      </c>
      <c r="B21" s="17">
        <v>4</v>
      </c>
      <c r="C21" s="17" t="s">
        <v>1311</v>
      </c>
      <c r="D21" s="17" t="s">
        <v>1311</v>
      </c>
      <c r="E21" s="50" t="s">
        <v>1330</v>
      </c>
      <c r="F21" s="54">
        <v>4</v>
      </c>
      <c r="G21" s="51">
        <v>37000</v>
      </c>
      <c r="H21" s="132">
        <f t="shared" si="0"/>
        <v>148000</v>
      </c>
      <c r="I21" s="22"/>
      <c r="J21" s="26" t="s">
        <v>1331</v>
      </c>
      <c r="K21" s="24"/>
      <c r="L21" s="18"/>
      <c r="M21" s="30">
        <v>44673</v>
      </c>
      <c r="N21" s="17"/>
      <c r="O21" s="29">
        <v>44803</v>
      </c>
      <c r="P21" s="30">
        <v>44806</v>
      </c>
      <c r="Q21" s="23">
        <v>44806</v>
      </c>
    </row>
    <row r="22" spans="1:18" s="8" customFormat="1" ht="19.7" customHeight="1">
      <c r="B22" s="17"/>
      <c r="C22" s="17"/>
      <c r="D22" s="17"/>
      <c r="E22" s="50" t="s">
        <v>1332</v>
      </c>
      <c r="F22" s="54">
        <v>4</v>
      </c>
      <c r="G22" s="51">
        <v>7000</v>
      </c>
      <c r="H22" s="132">
        <f t="shared" si="0"/>
        <v>28000</v>
      </c>
      <c r="I22" s="22"/>
      <c r="J22" s="26" t="s">
        <v>1317</v>
      </c>
      <c r="K22" s="24"/>
      <c r="L22" s="18"/>
      <c r="M22" s="30"/>
      <c r="N22" s="17"/>
      <c r="O22" s="18"/>
      <c r="P22" s="30">
        <v>44806</v>
      </c>
      <c r="Q22" s="23">
        <v>44806</v>
      </c>
    </row>
    <row r="23" spans="1:18" s="8" customFormat="1" ht="19.7" customHeight="1">
      <c r="B23" s="17"/>
      <c r="C23" s="17"/>
      <c r="D23" s="17"/>
      <c r="E23" s="50" t="s">
        <v>1333</v>
      </c>
      <c r="F23" s="54">
        <v>1</v>
      </c>
      <c r="G23" s="51">
        <v>3000</v>
      </c>
      <c r="H23" s="132">
        <f t="shared" si="0"/>
        <v>3000</v>
      </c>
      <c r="I23" s="22"/>
      <c r="J23" s="26" t="s">
        <v>1317</v>
      </c>
      <c r="K23" s="24"/>
      <c r="L23" s="18"/>
      <c r="M23" s="30"/>
      <c r="N23" s="17"/>
      <c r="O23" s="18"/>
      <c r="P23" s="30">
        <v>44806</v>
      </c>
      <c r="Q23" s="23">
        <v>44806</v>
      </c>
    </row>
    <row r="24" spans="1:18" s="8" customFormat="1" ht="19.7" customHeight="1">
      <c r="B24" s="17"/>
      <c r="C24" s="17"/>
      <c r="D24" s="17"/>
      <c r="E24" s="50" t="s">
        <v>1334</v>
      </c>
      <c r="F24" s="18">
        <v>3</v>
      </c>
      <c r="G24" s="51">
        <v>7000</v>
      </c>
      <c r="H24" s="132">
        <f t="shared" si="0"/>
        <v>21000</v>
      </c>
      <c r="I24" s="22"/>
      <c r="J24" s="26" t="s">
        <v>1317</v>
      </c>
      <c r="K24" s="18"/>
      <c r="L24" s="18"/>
      <c r="M24" s="30"/>
      <c r="N24" s="17"/>
      <c r="O24" s="18"/>
      <c r="P24" s="30">
        <v>44806</v>
      </c>
      <c r="Q24" s="23">
        <v>44806</v>
      </c>
    </row>
    <row r="25" spans="1:18" s="8" customFormat="1" ht="19.7" customHeight="1">
      <c r="B25" s="17"/>
      <c r="C25" s="17"/>
      <c r="D25" s="17"/>
      <c r="E25" s="50" t="s">
        <v>1335</v>
      </c>
      <c r="F25" s="18">
        <v>1</v>
      </c>
      <c r="G25" s="51">
        <v>8000</v>
      </c>
      <c r="H25" s="132">
        <f t="shared" si="0"/>
        <v>8000</v>
      </c>
      <c r="I25" s="22"/>
      <c r="J25" s="26" t="s">
        <v>1317</v>
      </c>
      <c r="K25" s="18"/>
      <c r="L25" s="18"/>
      <c r="M25" s="30"/>
      <c r="N25" s="17"/>
      <c r="O25" s="18"/>
      <c r="P25" s="30">
        <v>44806</v>
      </c>
      <c r="Q25" s="23">
        <v>44806</v>
      </c>
    </row>
    <row r="26" spans="1:18" s="8" customFormat="1" ht="19.7" customHeight="1">
      <c r="B26" s="17"/>
      <c r="C26" s="17"/>
      <c r="D26" s="17"/>
      <c r="E26" s="50" t="s">
        <v>1336</v>
      </c>
      <c r="F26" s="18">
        <v>1</v>
      </c>
      <c r="G26" s="51">
        <v>8000</v>
      </c>
      <c r="H26" s="132">
        <f t="shared" si="0"/>
        <v>8000</v>
      </c>
      <c r="I26" s="22"/>
      <c r="J26" s="26" t="s">
        <v>1317</v>
      </c>
      <c r="K26" s="18"/>
      <c r="L26" s="18"/>
      <c r="M26" s="30"/>
      <c r="N26" s="17"/>
      <c r="O26" s="29"/>
      <c r="P26" s="30">
        <v>44806</v>
      </c>
      <c r="Q26" s="23">
        <v>44806</v>
      </c>
    </row>
    <row r="27" spans="1:18" s="8" customFormat="1" ht="19.7" customHeight="1">
      <c r="B27" s="17"/>
      <c r="C27" s="17"/>
      <c r="D27" s="17"/>
      <c r="E27" s="50" t="s">
        <v>1329</v>
      </c>
      <c r="F27" s="18">
        <v>1</v>
      </c>
      <c r="G27" s="51">
        <v>-65000</v>
      </c>
      <c r="H27" s="132">
        <f t="shared" si="0"/>
        <v>-65000</v>
      </c>
      <c r="I27" s="22"/>
      <c r="J27" s="26" t="s">
        <v>1317</v>
      </c>
      <c r="K27" s="18"/>
      <c r="L27" s="18"/>
      <c r="M27" s="30"/>
      <c r="N27" s="17"/>
      <c r="O27" s="18"/>
      <c r="P27" s="30"/>
      <c r="Q27" s="23"/>
    </row>
    <row r="28" spans="1:18" s="8" customFormat="1" ht="19.7" customHeight="1">
      <c r="B28" s="17"/>
      <c r="C28" s="17"/>
      <c r="D28" s="17"/>
      <c r="E28" s="50"/>
      <c r="F28" s="18"/>
      <c r="G28" s="51">
        <v>0</v>
      </c>
      <c r="H28" s="132">
        <f t="shared" si="0"/>
        <v>0</v>
      </c>
      <c r="I28" s="22"/>
      <c r="J28" s="26"/>
      <c r="K28" s="18"/>
      <c r="L28" s="18"/>
      <c r="M28" s="30"/>
      <c r="N28" s="17"/>
      <c r="O28" s="18"/>
      <c r="P28" s="30"/>
      <c r="Q28" s="23"/>
    </row>
    <row r="29" spans="1:18" s="8" customFormat="1" ht="19.7" customHeight="1">
      <c r="B29" s="17">
        <v>5</v>
      </c>
      <c r="C29" s="17" t="s">
        <v>1311</v>
      </c>
      <c r="D29" s="17" t="s">
        <v>1311</v>
      </c>
      <c r="E29" s="50" t="s">
        <v>1337</v>
      </c>
      <c r="F29" s="18">
        <v>1</v>
      </c>
      <c r="G29" s="51">
        <v>126000</v>
      </c>
      <c r="H29" s="132">
        <f t="shared" si="0"/>
        <v>126000</v>
      </c>
      <c r="I29" s="22"/>
      <c r="J29" s="26" t="s">
        <v>1338</v>
      </c>
      <c r="K29" s="18" t="s">
        <v>1339</v>
      </c>
      <c r="L29" s="18"/>
      <c r="M29" s="30">
        <v>44698</v>
      </c>
      <c r="N29" s="17"/>
      <c r="O29" s="29">
        <v>44803</v>
      </c>
      <c r="P29" s="30">
        <v>44802</v>
      </c>
      <c r="Q29" s="23">
        <v>44802</v>
      </c>
    </row>
    <row r="30" spans="1:18" s="8" customFormat="1" ht="19.7" customHeight="1">
      <c r="B30" s="17"/>
      <c r="C30" s="17"/>
      <c r="D30" s="17"/>
      <c r="E30" s="50" t="s">
        <v>1340</v>
      </c>
      <c r="F30" s="18">
        <v>1</v>
      </c>
      <c r="G30" s="51">
        <v>114000</v>
      </c>
      <c r="H30" s="132">
        <f t="shared" si="0"/>
        <v>114000</v>
      </c>
      <c r="I30" s="22"/>
      <c r="J30" s="26" t="s">
        <v>1317</v>
      </c>
      <c r="K30" s="18"/>
      <c r="L30" s="18"/>
      <c r="M30" s="30"/>
      <c r="N30" s="17"/>
      <c r="O30" s="29"/>
      <c r="P30" s="30">
        <v>44802</v>
      </c>
      <c r="Q30" s="23">
        <v>44802</v>
      </c>
    </row>
    <row r="31" spans="1:18" s="8" customFormat="1" ht="19.7" customHeight="1">
      <c r="B31" s="17"/>
      <c r="C31" s="17"/>
      <c r="D31" s="17"/>
      <c r="E31" s="50" t="s">
        <v>1341</v>
      </c>
      <c r="F31" s="18">
        <v>2</v>
      </c>
      <c r="G31" s="51">
        <v>15000</v>
      </c>
      <c r="H31" s="132">
        <f t="shared" si="0"/>
        <v>30000</v>
      </c>
      <c r="I31" s="22"/>
      <c r="J31" s="26" t="s">
        <v>1317</v>
      </c>
      <c r="K31" s="18"/>
      <c r="L31" s="18"/>
      <c r="M31" s="30"/>
      <c r="N31" s="17"/>
      <c r="O31" s="29"/>
      <c r="P31" s="30">
        <v>44802</v>
      </c>
      <c r="Q31" s="23">
        <v>44802</v>
      </c>
    </row>
    <row r="32" spans="1:18" s="8" customFormat="1" ht="19.7" customHeight="1">
      <c r="B32" s="17"/>
      <c r="C32" s="17"/>
      <c r="D32" s="17"/>
      <c r="E32" s="50" t="s">
        <v>1342</v>
      </c>
      <c r="F32" s="18">
        <v>1</v>
      </c>
      <c r="G32" s="51">
        <v>-43000</v>
      </c>
      <c r="H32" s="132">
        <f t="shared" si="0"/>
        <v>-43000</v>
      </c>
      <c r="I32" s="22"/>
      <c r="J32" s="26" t="s">
        <v>1317</v>
      </c>
      <c r="K32" s="18"/>
      <c r="L32" s="18"/>
      <c r="M32" s="30"/>
      <c r="N32" s="17"/>
      <c r="O32" s="18"/>
      <c r="P32" s="30">
        <v>44802</v>
      </c>
      <c r="Q32" s="23"/>
    </row>
    <row r="33" spans="2:17" s="8" customFormat="1" ht="19.7" customHeight="1">
      <c r="B33" s="17"/>
      <c r="C33" s="17"/>
      <c r="D33" s="17"/>
      <c r="E33" s="50"/>
      <c r="F33" s="18"/>
      <c r="G33" s="51">
        <v>0</v>
      </c>
      <c r="H33" s="132">
        <f t="shared" si="0"/>
        <v>0</v>
      </c>
      <c r="I33" s="22"/>
      <c r="J33" s="26"/>
      <c r="K33" s="18"/>
      <c r="L33" s="18"/>
      <c r="M33" s="30"/>
      <c r="N33" s="17"/>
      <c r="O33" s="18"/>
      <c r="P33" s="30"/>
      <c r="Q33" s="23"/>
    </row>
    <row r="34" spans="2:17" s="8" customFormat="1" ht="19.7" customHeight="1">
      <c r="B34" s="17">
        <v>5</v>
      </c>
      <c r="C34" s="17" t="s">
        <v>915</v>
      </c>
      <c r="D34" s="17" t="s">
        <v>915</v>
      </c>
      <c r="E34" s="50" t="s">
        <v>1343</v>
      </c>
      <c r="F34" s="18">
        <v>3</v>
      </c>
      <c r="G34" s="51">
        <v>7800</v>
      </c>
      <c r="H34" s="132">
        <f t="shared" si="0"/>
        <v>23400</v>
      </c>
      <c r="I34" s="22"/>
      <c r="J34" s="26" t="s">
        <v>1344</v>
      </c>
      <c r="K34" s="18"/>
      <c r="L34" s="18"/>
      <c r="M34" s="30">
        <v>44951</v>
      </c>
      <c r="N34" s="17"/>
      <c r="O34" s="29">
        <v>44960</v>
      </c>
      <c r="P34" s="30">
        <v>44960</v>
      </c>
      <c r="Q34" s="23">
        <v>44959</v>
      </c>
    </row>
    <row r="35" spans="2:17" s="8" customFormat="1" ht="19.7" customHeight="1">
      <c r="B35" s="17"/>
      <c r="C35" s="17"/>
      <c r="D35" s="17"/>
      <c r="E35" s="50" t="s">
        <v>1345</v>
      </c>
      <c r="F35" s="18">
        <v>5</v>
      </c>
      <c r="G35" s="51">
        <v>9700</v>
      </c>
      <c r="H35" s="132">
        <f t="shared" si="0"/>
        <v>48500</v>
      </c>
      <c r="I35" s="22"/>
      <c r="J35" s="26" t="s">
        <v>1317</v>
      </c>
      <c r="K35" s="18"/>
      <c r="L35" s="18"/>
      <c r="M35" s="30"/>
      <c r="N35" s="17"/>
      <c r="O35" s="18"/>
      <c r="P35" s="30">
        <v>44960</v>
      </c>
      <c r="Q35" s="23">
        <v>44959</v>
      </c>
    </row>
    <row r="36" spans="2:17" s="8" customFormat="1" ht="19.7" customHeight="1">
      <c r="B36" s="17"/>
      <c r="C36" s="17"/>
      <c r="D36" s="17"/>
      <c r="E36" s="50"/>
      <c r="F36" s="18"/>
      <c r="G36" s="51">
        <v>0</v>
      </c>
      <c r="H36" s="132">
        <f t="shared" si="0"/>
        <v>0</v>
      </c>
      <c r="I36" s="22"/>
      <c r="J36" s="26"/>
      <c r="K36" s="18"/>
      <c r="L36" s="18"/>
      <c r="M36" s="30"/>
      <c r="N36" s="17"/>
      <c r="O36" s="18"/>
      <c r="P36" s="30"/>
      <c r="Q36" s="23"/>
    </row>
    <row r="37" spans="2:17" s="61" customFormat="1" ht="19.7" customHeight="1">
      <c r="B37" s="52">
        <v>7</v>
      </c>
      <c r="C37" s="52" t="s">
        <v>1346</v>
      </c>
      <c r="D37" s="52" t="s">
        <v>30</v>
      </c>
      <c r="E37" s="62" t="s">
        <v>1347</v>
      </c>
      <c r="F37" s="54">
        <v>5</v>
      </c>
      <c r="G37" s="55">
        <v>121</v>
      </c>
      <c r="H37" s="461">
        <f t="shared" si="0"/>
        <v>605</v>
      </c>
      <c r="I37" s="56"/>
      <c r="J37" s="53" t="s">
        <v>1348</v>
      </c>
      <c r="K37" s="54"/>
      <c r="L37" s="54"/>
      <c r="M37" s="58">
        <v>44972</v>
      </c>
      <c r="N37" s="52"/>
      <c r="O37" s="59">
        <v>44977</v>
      </c>
      <c r="P37" s="58"/>
      <c r="Q37" s="60">
        <v>44977</v>
      </c>
    </row>
    <row r="38" spans="2:17" s="61" customFormat="1" ht="19.7" customHeight="1">
      <c r="B38" s="52"/>
      <c r="C38" s="52" t="s">
        <v>1349</v>
      </c>
      <c r="D38" s="52" t="s">
        <v>30</v>
      </c>
      <c r="E38" s="62" t="s">
        <v>1350</v>
      </c>
      <c r="F38" s="54">
        <v>1</v>
      </c>
      <c r="G38" s="55">
        <v>431</v>
      </c>
      <c r="H38" s="461">
        <f t="shared" si="0"/>
        <v>431</v>
      </c>
      <c r="I38" s="56"/>
      <c r="J38" s="53" t="s">
        <v>1351</v>
      </c>
      <c r="K38" s="54"/>
      <c r="L38" s="54"/>
      <c r="M38" s="58">
        <v>44972</v>
      </c>
      <c r="N38" s="52"/>
      <c r="O38" s="59">
        <v>44977</v>
      </c>
      <c r="P38" s="58"/>
      <c r="Q38" s="60">
        <v>44977</v>
      </c>
    </row>
    <row r="39" spans="2:17" s="61" customFormat="1" ht="19.7" customHeight="1">
      <c r="B39" s="52"/>
      <c r="C39" s="52" t="s">
        <v>1349</v>
      </c>
      <c r="D39" s="52" t="s">
        <v>30</v>
      </c>
      <c r="E39" s="62" t="s">
        <v>1352</v>
      </c>
      <c r="F39" s="54">
        <v>1</v>
      </c>
      <c r="G39" s="55">
        <v>263</v>
      </c>
      <c r="H39" s="461">
        <f t="shared" si="0"/>
        <v>263</v>
      </c>
      <c r="I39" s="56"/>
      <c r="J39" s="53" t="s">
        <v>1351</v>
      </c>
      <c r="K39" s="54"/>
      <c r="L39" s="54"/>
      <c r="M39" s="58">
        <v>44972</v>
      </c>
      <c r="N39" s="52"/>
      <c r="O39" s="59">
        <v>44977</v>
      </c>
      <c r="P39" s="58"/>
      <c r="Q39" s="60">
        <v>44977</v>
      </c>
    </row>
    <row r="40" spans="2:17" s="61" customFormat="1" ht="19.7" customHeight="1">
      <c r="B40" s="52"/>
      <c r="C40" s="52" t="s">
        <v>1349</v>
      </c>
      <c r="D40" s="52" t="s">
        <v>30</v>
      </c>
      <c r="E40" s="62" t="s">
        <v>1353</v>
      </c>
      <c r="F40" s="54">
        <v>1</v>
      </c>
      <c r="G40" s="55">
        <v>319</v>
      </c>
      <c r="H40" s="461">
        <f t="shared" si="0"/>
        <v>319</v>
      </c>
      <c r="I40" s="56"/>
      <c r="J40" s="53" t="s">
        <v>1351</v>
      </c>
      <c r="K40" s="54"/>
      <c r="L40" s="54"/>
      <c r="M40" s="58">
        <v>44972</v>
      </c>
      <c r="N40" s="52"/>
      <c r="O40" s="59">
        <v>44977</v>
      </c>
      <c r="P40" s="58"/>
      <c r="Q40" s="60">
        <v>44977</v>
      </c>
    </row>
    <row r="41" spans="2:17" s="61" customFormat="1" ht="19.7" customHeight="1">
      <c r="B41" s="52"/>
      <c r="C41" s="52" t="s">
        <v>1354</v>
      </c>
      <c r="D41" s="52" t="s">
        <v>30</v>
      </c>
      <c r="E41" s="62" t="s">
        <v>1355</v>
      </c>
      <c r="F41" s="54">
        <v>1</v>
      </c>
      <c r="G41" s="55">
        <v>4801</v>
      </c>
      <c r="H41" s="461">
        <f t="shared" si="0"/>
        <v>4801</v>
      </c>
      <c r="I41" s="56"/>
      <c r="J41" s="53" t="s">
        <v>1356</v>
      </c>
      <c r="K41" s="54"/>
      <c r="L41" s="54"/>
      <c r="M41" s="58">
        <v>44972</v>
      </c>
      <c r="N41" s="52"/>
      <c r="O41" s="59">
        <v>44977</v>
      </c>
      <c r="P41" s="58"/>
      <c r="Q41" s="60">
        <v>44977</v>
      </c>
    </row>
    <row r="42" spans="2:17" s="61" customFormat="1" ht="19.7" customHeight="1">
      <c r="B42" s="52"/>
      <c r="C42" s="52" t="s">
        <v>1354</v>
      </c>
      <c r="D42" s="52" t="s">
        <v>30</v>
      </c>
      <c r="E42" s="62" t="s">
        <v>1357</v>
      </c>
      <c r="F42" s="54">
        <v>1</v>
      </c>
      <c r="G42" s="55">
        <v>4379</v>
      </c>
      <c r="H42" s="461">
        <f t="shared" si="0"/>
        <v>4379</v>
      </c>
      <c r="I42" s="56"/>
      <c r="J42" s="53" t="s">
        <v>1356</v>
      </c>
      <c r="K42" s="54"/>
      <c r="L42" s="54"/>
      <c r="M42" s="58">
        <v>44972</v>
      </c>
      <c r="N42" s="52"/>
      <c r="O42" s="59">
        <v>44977</v>
      </c>
      <c r="P42" s="58"/>
      <c r="Q42" s="60">
        <v>44977</v>
      </c>
    </row>
    <row r="43" spans="2:17" s="61" customFormat="1" ht="19.7" customHeight="1">
      <c r="B43" s="52"/>
      <c r="C43" s="52" t="s">
        <v>1354</v>
      </c>
      <c r="D43" s="52" t="s">
        <v>30</v>
      </c>
      <c r="E43" s="62" t="s">
        <v>1358</v>
      </c>
      <c r="F43" s="54">
        <v>1</v>
      </c>
      <c r="G43" s="55">
        <v>3130</v>
      </c>
      <c r="H43" s="461">
        <f t="shared" si="0"/>
        <v>3130</v>
      </c>
      <c r="I43" s="56"/>
      <c r="J43" s="53" t="s">
        <v>1356</v>
      </c>
      <c r="K43" s="54"/>
      <c r="L43" s="54"/>
      <c r="M43" s="58">
        <v>44972</v>
      </c>
      <c r="N43" s="52"/>
      <c r="O43" s="59">
        <v>44977</v>
      </c>
      <c r="P43" s="58"/>
      <c r="Q43" s="60">
        <v>44977</v>
      </c>
    </row>
    <row r="44" spans="2:17" s="61" customFormat="1" ht="19.7" customHeight="1">
      <c r="B44" s="52"/>
      <c r="C44" s="52" t="s">
        <v>30</v>
      </c>
      <c r="D44" s="52" t="s">
        <v>30</v>
      </c>
      <c r="E44" s="62" t="s">
        <v>1359</v>
      </c>
      <c r="F44" s="54">
        <v>3</v>
      </c>
      <c r="G44" s="55">
        <v>4840</v>
      </c>
      <c r="H44" s="461">
        <f t="shared" si="0"/>
        <v>14520</v>
      </c>
      <c r="I44" s="56"/>
      <c r="J44" s="53" t="s">
        <v>1360</v>
      </c>
      <c r="K44" s="54"/>
      <c r="L44" s="54"/>
      <c r="M44" s="58">
        <v>44972</v>
      </c>
      <c r="N44" s="52"/>
      <c r="O44" s="59">
        <v>44977</v>
      </c>
      <c r="P44" s="58"/>
      <c r="Q44" s="60">
        <v>44977</v>
      </c>
    </row>
    <row r="45" spans="2:17" s="61" customFormat="1" ht="19.7" customHeight="1">
      <c r="B45" s="52"/>
      <c r="C45" s="52" t="s">
        <v>30</v>
      </c>
      <c r="D45" s="52" t="s">
        <v>30</v>
      </c>
      <c r="E45" s="62" t="s">
        <v>1361</v>
      </c>
      <c r="F45" s="54">
        <v>1</v>
      </c>
      <c r="G45" s="55">
        <v>3733</v>
      </c>
      <c r="H45" s="461">
        <f t="shared" si="0"/>
        <v>3733</v>
      </c>
      <c r="I45" s="56"/>
      <c r="J45" s="53" t="s">
        <v>820</v>
      </c>
      <c r="K45" s="54"/>
      <c r="L45" s="54"/>
      <c r="M45" s="58">
        <v>44972</v>
      </c>
      <c r="N45" s="52"/>
      <c r="O45" s="59">
        <v>44977</v>
      </c>
      <c r="P45" s="58"/>
      <c r="Q45" s="60">
        <v>44977</v>
      </c>
    </row>
    <row r="46" spans="2:17" s="61" customFormat="1" ht="19.7" customHeight="1">
      <c r="B46" s="52"/>
      <c r="C46" s="52" t="s">
        <v>1362</v>
      </c>
      <c r="D46" s="52" t="s">
        <v>30</v>
      </c>
      <c r="E46" s="62" t="s">
        <v>1363</v>
      </c>
      <c r="F46" s="54">
        <v>1</v>
      </c>
      <c r="G46" s="55">
        <v>3084</v>
      </c>
      <c r="H46" s="461">
        <f t="shared" si="0"/>
        <v>3084</v>
      </c>
      <c r="I46" s="56"/>
      <c r="J46" s="53" t="s">
        <v>1318</v>
      </c>
      <c r="K46" s="54"/>
      <c r="L46" s="54"/>
      <c r="M46" s="58">
        <v>44972</v>
      </c>
      <c r="N46" s="52"/>
      <c r="O46" s="59">
        <v>44977</v>
      </c>
      <c r="P46" s="58"/>
      <c r="Q46" s="60">
        <v>44977</v>
      </c>
    </row>
    <row r="47" spans="2:17" s="61" customFormat="1" ht="19.7" customHeight="1">
      <c r="B47" s="52"/>
      <c r="C47" s="52" t="s">
        <v>1362</v>
      </c>
      <c r="D47" s="52" t="s">
        <v>30</v>
      </c>
      <c r="E47" s="62" t="s">
        <v>1364</v>
      </c>
      <c r="F47" s="54">
        <v>1</v>
      </c>
      <c r="G47" s="55">
        <v>13155</v>
      </c>
      <c r="H47" s="461">
        <f t="shared" si="0"/>
        <v>13155</v>
      </c>
      <c r="I47" s="56"/>
      <c r="J47" s="53" t="s">
        <v>1318</v>
      </c>
      <c r="K47" s="54"/>
      <c r="L47" s="54"/>
      <c r="M47" s="58">
        <v>44972</v>
      </c>
      <c r="N47" s="52"/>
      <c r="O47" s="59">
        <v>44977</v>
      </c>
      <c r="P47" s="58"/>
      <c r="Q47" s="60">
        <v>44977</v>
      </c>
    </row>
    <row r="48" spans="2:17" s="61" customFormat="1" ht="19.7" customHeight="1">
      <c r="B48" s="52"/>
      <c r="C48" s="52" t="s">
        <v>1362</v>
      </c>
      <c r="D48" s="52" t="s">
        <v>30</v>
      </c>
      <c r="E48" s="62" t="s">
        <v>1365</v>
      </c>
      <c r="F48" s="54">
        <v>1</v>
      </c>
      <c r="G48" s="55">
        <v>21897</v>
      </c>
      <c r="H48" s="461">
        <f t="shared" si="0"/>
        <v>21897</v>
      </c>
      <c r="I48" s="56"/>
      <c r="J48" s="53" t="s">
        <v>1318</v>
      </c>
      <c r="K48" s="54"/>
      <c r="L48" s="54"/>
      <c r="M48" s="58">
        <v>44972</v>
      </c>
      <c r="N48" s="52"/>
      <c r="O48" s="59">
        <v>44977</v>
      </c>
      <c r="P48" s="58"/>
      <c r="Q48" s="60">
        <v>44977</v>
      </c>
    </row>
    <row r="49" spans="2:17" s="61" customFormat="1" ht="19.7" customHeight="1">
      <c r="B49" s="52"/>
      <c r="C49" s="52"/>
      <c r="D49" s="52"/>
      <c r="E49" s="62"/>
      <c r="F49" s="54"/>
      <c r="G49" s="55">
        <v>0</v>
      </c>
      <c r="H49" s="461">
        <f t="shared" si="0"/>
        <v>0</v>
      </c>
      <c r="I49" s="56"/>
      <c r="J49" s="53"/>
      <c r="K49" s="54"/>
      <c r="L49" s="54"/>
      <c r="M49" s="58"/>
      <c r="N49" s="52"/>
      <c r="O49" s="54"/>
      <c r="P49" s="58"/>
      <c r="Q49" s="60"/>
    </row>
    <row r="50" spans="2:17" s="8" customFormat="1" ht="19.7" customHeight="1">
      <c r="B50" s="17"/>
      <c r="C50" s="17" t="s">
        <v>809</v>
      </c>
      <c r="D50" s="17" t="s">
        <v>30</v>
      </c>
      <c r="E50" s="50" t="s">
        <v>1366</v>
      </c>
      <c r="F50" s="18">
        <v>1</v>
      </c>
      <c r="G50" s="51">
        <v>3346</v>
      </c>
      <c r="H50" s="132">
        <f t="shared" si="0"/>
        <v>3346</v>
      </c>
      <c r="I50" s="22"/>
      <c r="J50" s="26" t="s">
        <v>1367</v>
      </c>
      <c r="K50" s="18"/>
      <c r="L50" s="18"/>
      <c r="M50" s="30">
        <v>44988</v>
      </c>
      <c r="N50" s="17"/>
      <c r="O50" s="29">
        <v>44991</v>
      </c>
      <c r="P50" s="30"/>
      <c r="Q50" s="23">
        <v>44991</v>
      </c>
    </row>
    <row r="51" spans="2:17" s="8" customFormat="1" ht="19.7" customHeight="1">
      <c r="B51" s="17"/>
      <c r="C51" s="17"/>
      <c r="D51" s="17"/>
      <c r="E51" s="50"/>
      <c r="F51" s="18"/>
      <c r="G51" s="51">
        <v>0</v>
      </c>
      <c r="H51" s="132">
        <f t="shared" si="0"/>
        <v>0</v>
      </c>
      <c r="I51" s="22"/>
      <c r="J51" s="26"/>
      <c r="K51" s="18"/>
      <c r="L51" s="18"/>
      <c r="M51" s="30"/>
      <c r="N51" s="17"/>
      <c r="O51" s="18"/>
      <c r="P51" s="30"/>
      <c r="Q51" s="23"/>
    </row>
    <row r="52" spans="2:17" s="8" customFormat="1" ht="19.7" customHeight="1">
      <c r="B52" s="17"/>
      <c r="C52" s="17" t="s">
        <v>915</v>
      </c>
      <c r="D52" s="17" t="s">
        <v>915</v>
      </c>
      <c r="E52" s="50" t="s">
        <v>1368</v>
      </c>
      <c r="F52" s="18">
        <v>1</v>
      </c>
      <c r="G52" s="51">
        <v>118000</v>
      </c>
      <c r="H52" s="132">
        <f t="shared" si="0"/>
        <v>118000</v>
      </c>
      <c r="I52" s="22"/>
      <c r="J52" s="26" t="s">
        <v>1369</v>
      </c>
      <c r="K52" s="18"/>
      <c r="L52" s="18"/>
      <c r="M52" s="30">
        <v>44992</v>
      </c>
      <c r="N52" s="17"/>
      <c r="O52" s="29">
        <v>44992</v>
      </c>
      <c r="P52" s="30"/>
      <c r="Q52" s="23">
        <v>44992</v>
      </c>
    </row>
    <row r="53" spans="2:17" s="8" customFormat="1" ht="19.7" customHeight="1">
      <c r="B53" s="17"/>
      <c r="C53" s="17"/>
      <c r="D53" s="17"/>
      <c r="E53" s="50"/>
      <c r="F53" s="18"/>
      <c r="G53" s="51">
        <v>0</v>
      </c>
      <c r="H53" s="132">
        <f t="shared" si="0"/>
        <v>0</v>
      </c>
      <c r="I53" s="22"/>
      <c r="J53" s="26"/>
      <c r="K53" s="18"/>
      <c r="L53" s="18"/>
      <c r="M53" s="30"/>
      <c r="N53" s="17"/>
      <c r="O53" s="18"/>
      <c r="P53" s="30"/>
      <c r="Q53" s="23"/>
    </row>
    <row r="54" spans="2:17" s="8" customFormat="1" ht="19.7" customHeight="1">
      <c r="B54" s="17"/>
      <c r="C54" s="17"/>
      <c r="D54" s="17"/>
      <c r="E54" s="50"/>
      <c r="F54" s="18"/>
      <c r="G54" s="51">
        <v>0</v>
      </c>
      <c r="H54" s="132">
        <f t="shared" si="0"/>
        <v>0</v>
      </c>
      <c r="I54" s="22"/>
      <c r="J54" s="26"/>
      <c r="K54" s="18"/>
      <c r="L54" s="18"/>
      <c r="M54" s="30"/>
      <c r="N54" s="17"/>
      <c r="O54" s="18"/>
      <c r="P54" s="30"/>
      <c r="Q54" s="23"/>
    </row>
    <row r="55" spans="2:17" s="8" customFormat="1" ht="19.7" customHeight="1">
      <c r="B55" s="17"/>
      <c r="C55" s="17"/>
      <c r="D55" s="17"/>
      <c r="E55" s="50"/>
      <c r="F55" s="18"/>
      <c r="G55" s="51">
        <v>0</v>
      </c>
      <c r="H55" s="132">
        <f t="shared" si="0"/>
        <v>0</v>
      </c>
      <c r="I55" s="22"/>
      <c r="J55" s="26"/>
      <c r="K55" s="18"/>
      <c r="L55" s="18"/>
      <c r="M55" s="30"/>
      <c r="N55" s="17"/>
      <c r="O55" s="18"/>
      <c r="P55" s="30"/>
      <c r="Q55" s="23"/>
    </row>
    <row r="56" spans="2:17" s="8" customFormat="1" ht="19.7" customHeight="1">
      <c r="B56" s="17"/>
      <c r="C56" s="17"/>
      <c r="D56" s="17"/>
      <c r="E56" s="50"/>
      <c r="F56" s="18"/>
      <c r="G56" s="51">
        <v>0</v>
      </c>
      <c r="H56" s="132">
        <f t="shared" si="0"/>
        <v>0</v>
      </c>
      <c r="I56" s="22"/>
      <c r="J56" s="26"/>
      <c r="K56" s="18"/>
      <c r="L56" s="18"/>
      <c r="M56" s="30"/>
      <c r="N56" s="17"/>
      <c r="O56" s="18"/>
      <c r="P56" s="30"/>
      <c r="Q56" s="23"/>
    </row>
    <row r="57" spans="2:17">
      <c r="G57" s="10"/>
      <c r="H57" s="10"/>
    </row>
  </sheetData>
  <autoFilter ref="B8:O56" xr:uid="{A5EF68A3-5F73-4B2D-93C9-26F7CFE84A36}"/>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F0840-62E9-4CEF-B284-43E308E05B7B}">
  <sheetPr>
    <tabColor theme="9" tint="0.39997558519241921"/>
  </sheetPr>
  <dimension ref="A2:S116"/>
  <sheetViews>
    <sheetView zoomScale="70" zoomScaleNormal="70" workbookViewId="0">
      <pane xSplit="12" ySplit="8" topLeftCell="M36" activePane="bottomRight" state="frozen"/>
      <selection pane="topRight" activeCell="K1" sqref="K1"/>
      <selection pane="bottomLeft" activeCell="A9" sqref="A9"/>
      <selection pane="bottomRight" activeCell="I37" sqref="I37"/>
    </sheetView>
  </sheetViews>
  <sheetFormatPr defaultColWidth="8.875" defaultRowHeight="18.75"/>
  <cols>
    <col min="1" max="1" width="12.5" style="9" customWidth="1"/>
    <col min="2" max="2" width="8.875" style="9"/>
    <col min="3" max="3" width="13.25" style="9" customWidth="1"/>
    <col min="4" max="4" width="5.75" style="8" customWidth="1"/>
    <col min="5" max="6" width="15.75" style="9" customWidth="1"/>
    <col min="7" max="7" width="46.5" style="9" customWidth="1"/>
    <col min="8" max="8" width="6.25" style="10" customWidth="1"/>
    <col min="9" max="10" width="9.875" style="8" bestFit="1" customWidth="1"/>
    <col min="11" max="11" width="5.75" style="10" customWidth="1"/>
    <col min="12" max="12" width="59.75" style="9" customWidth="1"/>
    <col min="13" max="13" width="33.875" style="459" customWidth="1"/>
    <col min="14" max="14" width="30.75" style="8" customWidth="1"/>
    <col min="15" max="15" width="13.75" style="48" customWidth="1"/>
    <col min="16" max="16" width="6.375" style="9" customWidth="1"/>
    <col min="17" max="17" width="13.25" style="10" customWidth="1"/>
    <col min="18" max="18" width="18.25" style="49" customWidth="1"/>
    <col min="19" max="19" width="15.625" style="11" customWidth="1"/>
    <col min="20" max="256" width="8.875" style="9"/>
    <col min="257" max="257" width="12.5" style="9" customWidth="1"/>
    <col min="258" max="258" width="8.875" style="9"/>
    <col min="259" max="259" width="13.25" style="9" customWidth="1"/>
    <col min="260" max="260" width="5.75" style="9" customWidth="1"/>
    <col min="261" max="262" width="15.75" style="9" customWidth="1"/>
    <col min="263" max="263" width="46.5" style="9" customWidth="1"/>
    <col min="264" max="264" width="6.25" style="9" customWidth="1"/>
    <col min="265" max="266" width="9.875" style="9" bestFit="1" customWidth="1"/>
    <col min="267" max="267" width="5.75" style="9" customWidth="1"/>
    <col min="268" max="268" width="59.75" style="9" customWidth="1"/>
    <col min="269" max="269" width="33.875" style="9" customWidth="1"/>
    <col min="270" max="270" width="30.75" style="9" customWidth="1"/>
    <col min="271" max="271" width="13.75" style="9" customWidth="1"/>
    <col min="272" max="272" width="6.375" style="9" customWidth="1"/>
    <col min="273" max="273" width="13.25" style="9" customWidth="1"/>
    <col min="274" max="274" width="18.25" style="9" customWidth="1"/>
    <col min="275" max="275" width="15.625" style="9" customWidth="1"/>
    <col min="276" max="512" width="8.875" style="9"/>
    <col min="513" max="513" width="12.5" style="9" customWidth="1"/>
    <col min="514" max="514" width="8.875" style="9"/>
    <col min="515" max="515" width="13.25" style="9" customWidth="1"/>
    <col min="516" max="516" width="5.75" style="9" customWidth="1"/>
    <col min="517" max="518" width="15.75" style="9" customWidth="1"/>
    <col min="519" max="519" width="46.5" style="9" customWidth="1"/>
    <col min="520" max="520" width="6.25" style="9" customWidth="1"/>
    <col min="521" max="522" width="9.875" style="9" bestFit="1" customWidth="1"/>
    <col min="523" max="523" width="5.75" style="9" customWidth="1"/>
    <col min="524" max="524" width="59.75" style="9" customWidth="1"/>
    <col min="525" max="525" width="33.875" style="9" customWidth="1"/>
    <col min="526" max="526" width="30.75" style="9" customWidth="1"/>
    <col min="527" max="527" width="13.75" style="9" customWidth="1"/>
    <col min="528" max="528" width="6.375" style="9" customWidth="1"/>
    <col min="529" max="529" width="13.25" style="9" customWidth="1"/>
    <col min="530" max="530" width="18.25" style="9" customWidth="1"/>
    <col min="531" max="531" width="15.625" style="9" customWidth="1"/>
    <col min="532" max="768" width="8.875" style="9"/>
    <col min="769" max="769" width="12.5" style="9" customWidth="1"/>
    <col min="770" max="770" width="8.875" style="9"/>
    <col min="771" max="771" width="13.25" style="9" customWidth="1"/>
    <col min="772" max="772" width="5.75" style="9" customWidth="1"/>
    <col min="773" max="774" width="15.75" style="9" customWidth="1"/>
    <col min="775" max="775" width="46.5" style="9" customWidth="1"/>
    <col min="776" max="776" width="6.25" style="9" customWidth="1"/>
    <col min="777" max="778" width="9.875" style="9" bestFit="1" customWidth="1"/>
    <col min="779" max="779" width="5.75" style="9" customWidth="1"/>
    <col min="780" max="780" width="59.75" style="9" customWidth="1"/>
    <col min="781" max="781" width="33.875" style="9" customWidth="1"/>
    <col min="782" max="782" width="30.75" style="9" customWidth="1"/>
    <col min="783" max="783" width="13.75" style="9" customWidth="1"/>
    <col min="784" max="784" width="6.375" style="9" customWidth="1"/>
    <col min="785" max="785" width="13.25" style="9" customWidth="1"/>
    <col min="786" max="786" width="18.25" style="9" customWidth="1"/>
    <col min="787" max="787" width="15.625" style="9" customWidth="1"/>
    <col min="788" max="1024" width="8.875" style="9"/>
    <col min="1025" max="1025" width="12.5" style="9" customWidth="1"/>
    <col min="1026" max="1026" width="8.875" style="9"/>
    <col min="1027" max="1027" width="13.25" style="9" customWidth="1"/>
    <col min="1028" max="1028" width="5.75" style="9" customWidth="1"/>
    <col min="1029" max="1030" width="15.75" style="9" customWidth="1"/>
    <col min="1031" max="1031" width="46.5" style="9" customWidth="1"/>
    <col min="1032" max="1032" width="6.25" style="9" customWidth="1"/>
    <col min="1033" max="1034" width="9.875" style="9" bestFit="1" customWidth="1"/>
    <col min="1035" max="1035" width="5.75" style="9" customWidth="1"/>
    <col min="1036" max="1036" width="59.75" style="9" customWidth="1"/>
    <col min="1037" max="1037" width="33.875" style="9" customWidth="1"/>
    <col min="1038" max="1038" width="30.75" style="9" customWidth="1"/>
    <col min="1039" max="1039" width="13.75" style="9" customWidth="1"/>
    <col min="1040" max="1040" width="6.375" style="9" customWidth="1"/>
    <col min="1041" max="1041" width="13.25" style="9" customWidth="1"/>
    <col min="1042" max="1042" width="18.25" style="9" customWidth="1"/>
    <col min="1043" max="1043" width="15.625" style="9" customWidth="1"/>
    <col min="1044" max="1280" width="8.875" style="9"/>
    <col min="1281" max="1281" width="12.5" style="9" customWidth="1"/>
    <col min="1282" max="1282" width="8.875" style="9"/>
    <col min="1283" max="1283" width="13.25" style="9" customWidth="1"/>
    <col min="1284" max="1284" width="5.75" style="9" customWidth="1"/>
    <col min="1285" max="1286" width="15.75" style="9" customWidth="1"/>
    <col min="1287" max="1287" width="46.5" style="9" customWidth="1"/>
    <col min="1288" max="1288" width="6.25" style="9" customWidth="1"/>
    <col min="1289" max="1290" width="9.875" style="9" bestFit="1" customWidth="1"/>
    <col min="1291" max="1291" width="5.75" style="9" customWidth="1"/>
    <col min="1292" max="1292" width="59.75" style="9" customWidth="1"/>
    <col min="1293" max="1293" width="33.875" style="9" customWidth="1"/>
    <col min="1294" max="1294" width="30.75" style="9" customWidth="1"/>
    <col min="1295" max="1295" width="13.75" style="9" customWidth="1"/>
    <col min="1296" max="1296" width="6.375" style="9" customWidth="1"/>
    <col min="1297" max="1297" width="13.25" style="9" customWidth="1"/>
    <col min="1298" max="1298" width="18.25" style="9" customWidth="1"/>
    <col min="1299" max="1299" width="15.625" style="9" customWidth="1"/>
    <col min="1300" max="1536" width="8.875" style="9"/>
    <col min="1537" max="1537" width="12.5" style="9" customWidth="1"/>
    <col min="1538" max="1538" width="8.875" style="9"/>
    <col min="1539" max="1539" width="13.25" style="9" customWidth="1"/>
    <col min="1540" max="1540" width="5.75" style="9" customWidth="1"/>
    <col min="1541" max="1542" width="15.75" style="9" customWidth="1"/>
    <col min="1543" max="1543" width="46.5" style="9" customWidth="1"/>
    <col min="1544" max="1544" width="6.25" style="9" customWidth="1"/>
    <col min="1545" max="1546" width="9.875" style="9" bestFit="1" customWidth="1"/>
    <col min="1547" max="1547" width="5.75" style="9" customWidth="1"/>
    <col min="1548" max="1548" width="59.75" style="9" customWidth="1"/>
    <col min="1549" max="1549" width="33.875" style="9" customWidth="1"/>
    <col min="1550" max="1550" width="30.75" style="9" customWidth="1"/>
    <col min="1551" max="1551" width="13.75" style="9" customWidth="1"/>
    <col min="1552" max="1552" width="6.375" style="9" customWidth="1"/>
    <col min="1553" max="1553" width="13.25" style="9" customWidth="1"/>
    <col min="1554" max="1554" width="18.25" style="9" customWidth="1"/>
    <col min="1555" max="1555" width="15.625" style="9" customWidth="1"/>
    <col min="1556" max="1792" width="8.875" style="9"/>
    <col min="1793" max="1793" width="12.5" style="9" customWidth="1"/>
    <col min="1794" max="1794" width="8.875" style="9"/>
    <col min="1795" max="1795" width="13.25" style="9" customWidth="1"/>
    <col min="1796" max="1796" width="5.75" style="9" customWidth="1"/>
    <col min="1797" max="1798" width="15.75" style="9" customWidth="1"/>
    <col min="1799" max="1799" width="46.5" style="9" customWidth="1"/>
    <col min="1800" max="1800" width="6.25" style="9" customWidth="1"/>
    <col min="1801" max="1802" width="9.875" style="9" bestFit="1" customWidth="1"/>
    <col min="1803" max="1803" width="5.75" style="9" customWidth="1"/>
    <col min="1804" max="1804" width="59.75" style="9" customWidth="1"/>
    <col min="1805" max="1805" width="33.875" style="9" customWidth="1"/>
    <col min="1806" max="1806" width="30.75" style="9" customWidth="1"/>
    <col min="1807" max="1807" width="13.75" style="9" customWidth="1"/>
    <col min="1808" max="1808" width="6.375" style="9" customWidth="1"/>
    <col min="1809" max="1809" width="13.25" style="9" customWidth="1"/>
    <col min="1810" max="1810" width="18.25" style="9" customWidth="1"/>
    <col min="1811" max="1811" width="15.625" style="9" customWidth="1"/>
    <col min="1812" max="2048" width="8.875" style="9"/>
    <col min="2049" max="2049" width="12.5" style="9" customWidth="1"/>
    <col min="2050" max="2050" width="8.875" style="9"/>
    <col min="2051" max="2051" width="13.25" style="9" customWidth="1"/>
    <col min="2052" max="2052" width="5.75" style="9" customWidth="1"/>
    <col min="2053" max="2054" width="15.75" style="9" customWidth="1"/>
    <col min="2055" max="2055" width="46.5" style="9" customWidth="1"/>
    <col min="2056" max="2056" width="6.25" style="9" customWidth="1"/>
    <col min="2057" max="2058" width="9.875" style="9" bestFit="1" customWidth="1"/>
    <col min="2059" max="2059" width="5.75" style="9" customWidth="1"/>
    <col min="2060" max="2060" width="59.75" style="9" customWidth="1"/>
    <col min="2061" max="2061" width="33.875" style="9" customWidth="1"/>
    <col min="2062" max="2062" width="30.75" style="9" customWidth="1"/>
    <col min="2063" max="2063" width="13.75" style="9" customWidth="1"/>
    <col min="2064" max="2064" width="6.375" style="9" customWidth="1"/>
    <col min="2065" max="2065" width="13.25" style="9" customWidth="1"/>
    <col min="2066" max="2066" width="18.25" style="9" customWidth="1"/>
    <col min="2067" max="2067" width="15.625" style="9" customWidth="1"/>
    <col min="2068" max="2304" width="8.875" style="9"/>
    <col min="2305" max="2305" width="12.5" style="9" customWidth="1"/>
    <col min="2306" max="2306" width="8.875" style="9"/>
    <col min="2307" max="2307" width="13.25" style="9" customWidth="1"/>
    <col min="2308" max="2308" width="5.75" style="9" customWidth="1"/>
    <col min="2309" max="2310" width="15.75" style="9" customWidth="1"/>
    <col min="2311" max="2311" width="46.5" style="9" customWidth="1"/>
    <col min="2312" max="2312" width="6.25" style="9" customWidth="1"/>
    <col min="2313" max="2314" width="9.875" style="9" bestFit="1" customWidth="1"/>
    <col min="2315" max="2315" width="5.75" style="9" customWidth="1"/>
    <col min="2316" max="2316" width="59.75" style="9" customWidth="1"/>
    <col min="2317" max="2317" width="33.875" style="9" customWidth="1"/>
    <col min="2318" max="2318" width="30.75" style="9" customWidth="1"/>
    <col min="2319" max="2319" width="13.75" style="9" customWidth="1"/>
    <col min="2320" max="2320" width="6.375" style="9" customWidth="1"/>
    <col min="2321" max="2321" width="13.25" style="9" customWidth="1"/>
    <col min="2322" max="2322" width="18.25" style="9" customWidth="1"/>
    <col min="2323" max="2323" width="15.625" style="9" customWidth="1"/>
    <col min="2324" max="2560" width="8.875" style="9"/>
    <col min="2561" max="2561" width="12.5" style="9" customWidth="1"/>
    <col min="2562" max="2562" width="8.875" style="9"/>
    <col min="2563" max="2563" width="13.25" style="9" customWidth="1"/>
    <col min="2564" max="2564" width="5.75" style="9" customWidth="1"/>
    <col min="2565" max="2566" width="15.75" style="9" customWidth="1"/>
    <col min="2567" max="2567" width="46.5" style="9" customWidth="1"/>
    <col min="2568" max="2568" width="6.25" style="9" customWidth="1"/>
    <col min="2569" max="2570" width="9.875" style="9" bestFit="1" customWidth="1"/>
    <col min="2571" max="2571" width="5.75" style="9" customWidth="1"/>
    <col min="2572" max="2572" width="59.75" style="9" customWidth="1"/>
    <col min="2573" max="2573" width="33.875" style="9" customWidth="1"/>
    <col min="2574" max="2574" width="30.75" style="9" customWidth="1"/>
    <col min="2575" max="2575" width="13.75" style="9" customWidth="1"/>
    <col min="2576" max="2576" width="6.375" style="9" customWidth="1"/>
    <col min="2577" max="2577" width="13.25" style="9" customWidth="1"/>
    <col min="2578" max="2578" width="18.25" style="9" customWidth="1"/>
    <col min="2579" max="2579" width="15.625" style="9" customWidth="1"/>
    <col min="2580" max="2816" width="8.875" style="9"/>
    <col min="2817" max="2817" width="12.5" style="9" customWidth="1"/>
    <col min="2818" max="2818" width="8.875" style="9"/>
    <col min="2819" max="2819" width="13.25" style="9" customWidth="1"/>
    <col min="2820" max="2820" width="5.75" style="9" customWidth="1"/>
    <col min="2821" max="2822" width="15.75" style="9" customWidth="1"/>
    <col min="2823" max="2823" width="46.5" style="9" customWidth="1"/>
    <col min="2824" max="2824" width="6.25" style="9" customWidth="1"/>
    <col min="2825" max="2826" width="9.875" style="9" bestFit="1" customWidth="1"/>
    <col min="2827" max="2827" width="5.75" style="9" customWidth="1"/>
    <col min="2828" max="2828" width="59.75" style="9" customWidth="1"/>
    <col min="2829" max="2829" width="33.875" style="9" customWidth="1"/>
    <col min="2830" max="2830" width="30.75" style="9" customWidth="1"/>
    <col min="2831" max="2831" width="13.75" style="9" customWidth="1"/>
    <col min="2832" max="2832" width="6.375" style="9" customWidth="1"/>
    <col min="2833" max="2833" width="13.25" style="9" customWidth="1"/>
    <col min="2834" max="2834" width="18.25" style="9" customWidth="1"/>
    <col min="2835" max="2835" width="15.625" style="9" customWidth="1"/>
    <col min="2836" max="3072" width="8.875" style="9"/>
    <col min="3073" max="3073" width="12.5" style="9" customWidth="1"/>
    <col min="3074" max="3074" width="8.875" style="9"/>
    <col min="3075" max="3075" width="13.25" style="9" customWidth="1"/>
    <col min="3076" max="3076" width="5.75" style="9" customWidth="1"/>
    <col min="3077" max="3078" width="15.75" style="9" customWidth="1"/>
    <col min="3079" max="3079" width="46.5" style="9" customWidth="1"/>
    <col min="3080" max="3080" width="6.25" style="9" customWidth="1"/>
    <col min="3081" max="3082" width="9.875" style="9" bestFit="1" customWidth="1"/>
    <col min="3083" max="3083" width="5.75" style="9" customWidth="1"/>
    <col min="3084" max="3084" width="59.75" style="9" customWidth="1"/>
    <col min="3085" max="3085" width="33.875" style="9" customWidth="1"/>
    <col min="3086" max="3086" width="30.75" style="9" customWidth="1"/>
    <col min="3087" max="3087" width="13.75" style="9" customWidth="1"/>
    <col min="3088" max="3088" width="6.375" style="9" customWidth="1"/>
    <col min="3089" max="3089" width="13.25" style="9" customWidth="1"/>
    <col min="3090" max="3090" width="18.25" style="9" customWidth="1"/>
    <col min="3091" max="3091" width="15.625" style="9" customWidth="1"/>
    <col min="3092" max="3328" width="8.875" style="9"/>
    <col min="3329" max="3329" width="12.5" style="9" customWidth="1"/>
    <col min="3330" max="3330" width="8.875" style="9"/>
    <col min="3331" max="3331" width="13.25" style="9" customWidth="1"/>
    <col min="3332" max="3332" width="5.75" style="9" customWidth="1"/>
    <col min="3333" max="3334" width="15.75" style="9" customWidth="1"/>
    <col min="3335" max="3335" width="46.5" style="9" customWidth="1"/>
    <col min="3336" max="3336" width="6.25" style="9" customWidth="1"/>
    <col min="3337" max="3338" width="9.875" style="9" bestFit="1" customWidth="1"/>
    <col min="3339" max="3339" width="5.75" style="9" customWidth="1"/>
    <col min="3340" max="3340" width="59.75" style="9" customWidth="1"/>
    <col min="3341" max="3341" width="33.875" style="9" customWidth="1"/>
    <col min="3342" max="3342" width="30.75" style="9" customWidth="1"/>
    <col min="3343" max="3343" width="13.75" style="9" customWidth="1"/>
    <col min="3344" max="3344" width="6.375" style="9" customWidth="1"/>
    <col min="3345" max="3345" width="13.25" style="9" customWidth="1"/>
    <col min="3346" max="3346" width="18.25" style="9" customWidth="1"/>
    <col min="3347" max="3347" width="15.625" style="9" customWidth="1"/>
    <col min="3348" max="3584" width="8.875" style="9"/>
    <col min="3585" max="3585" width="12.5" style="9" customWidth="1"/>
    <col min="3586" max="3586" width="8.875" style="9"/>
    <col min="3587" max="3587" width="13.25" style="9" customWidth="1"/>
    <col min="3588" max="3588" width="5.75" style="9" customWidth="1"/>
    <col min="3589" max="3590" width="15.75" style="9" customWidth="1"/>
    <col min="3591" max="3591" width="46.5" style="9" customWidth="1"/>
    <col min="3592" max="3592" width="6.25" style="9" customWidth="1"/>
    <col min="3593" max="3594" width="9.875" style="9" bestFit="1" customWidth="1"/>
    <col min="3595" max="3595" width="5.75" style="9" customWidth="1"/>
    <col min="3596" max="3596" width="59.75" style="9" customWidth="1"/>
    <col min="3597" max="3597" width="33.875" style="9" customWidth="1"/>
    <col min="3598" max="3598" width="30.75" style="9" customWidth="1"/>
    <col min="3599" max="3599" width="13.75" style="9" customWidth="1"/>
    <col min="3600" max="3600" width="6.375" style="9" customWidth="1"/>
    <col min="3601" max="3601" width="13.25" style="9" customWidth="1"/>
    <col min="3602" max="3602" width="18.25" style="9" customWidth="1"/>
    <col min="3603" max="3603" width="15.625" style="9" customWidth="1"/>
    <col min="3604" max="3840" width="8.875" style="9"/>
    <col min="3841" max="3841" width="12.5" style="9" customWidth="1"/>
    <col min="3842" max="3842" width="8.875" style="9"/>
    <col min="3843" max="3843" width="13.25" style="9" customWidth="1"/>
    <col min="3844" max="3844" width="5.75" style="9" customWidth="1"/>
    <col min="3845" max="3846" width="15.75" style="9" customWidth="1"/>
    <col min="3847" max="3847" width="46.5" style="9" customWidth="1"/>
    <col min="3848" max="3848" width="6.25" style="9" customWidth="1"/>
    <col min="3849" max="3850" width="9.875" style="9" bestFit="1" customWidth="1"/>
    <col min="3851" max="3851" width="5.75" style="9" customWidth="1"/>
    <col min="3852" max="3852" width="59.75" style="9" customWidth="1"/>
    <col min="3853" max="3853" width="33.875" style="9" customWidth="1"/>
    <col min="3854" max="3854" width="30.75" style="9" customWidth="1"/>
    <col min="3855" max="3855" width="13.75" style="9" customWidth="1"/>
    <col min="3856" max="3856" width="6.375" style="9" customWidth="1"/>
    <col min="3857" max="3857" width="13.25" style="9" customWidth="1"/>
    <col min="3858" max="3858" width="18.25" style="9" customWidth="1"/>
    <col min="3859" max="3859" width="15.625" style="9" customWidth="1"/>
    <col min="3860" max="4096" width="8.875" style="9"/>
    <col min="4097" max="4097" width="12.5" style="9" customWidth="1"/>
    <col min="4098" max="4098" width="8.875" style="9"/>
    <col min="4099" max="4099" width="13.25" style="9" customWidth="1"/>
    <col min="4100" max="4100" width="5.75" style="9" customWidth="1"/>
    <col min="4101" max="4102" width="15.75" style="9" customWidth="1"/>
    <col min="4103" max="4103" width="46.5" style="9" customWidth="1"/>
    <col min="4104" max="4104" width="6.25" style="9" customWidth="1"/>
    <col min="4105" max="4106" width="9.875" style="9" bestFit="1" customWidth="1"/>
    <col min="4107" max="4107" width="5.75" style="9" customWidth="1"/>
    <col min="4108" max="4108" width="59.75" style="9" customWidth="1"/>
    <col min="4109" max="4109" width="33.875" style="9" customWidth="1"/>
    <col min="4110" max="4110" width="30.75" style="9" customWidth="1"/>
    <col min="4111" max="4111" width="13.75" style="9" customWidth="1"/>
    <col min="4112" max="4112" width="6.375" style="9" customWidth="1"/>
    <col min="4113" max="4113" width="13.25" style="9" customWidth="1"/>
    <col min="4114" max="4114" width="18.25" style="9" customWidth="1"/>
    <col min="4115" max="4115" width="15.625" style="9" customWidth="1"/>
    <col min="4116" max="4352" width="8.875" style="9"/>
    <col min="4353" max="4353" width="12.5" style="9" customWidth="1"/>
    <col min="4354" max="4354" width="8.875" style="9"/>
    <col min="4355" max="4355" width="13.25" style="9" customWidth="1"/>
    <col min="4356" max="4356" width="5.75" style="9" customWidth="1"/>
    <col min="4357" max="4358" width="15.75" style="9" customWidth="1"/>
    <col min="4359" max="4359" width="46.5" style="9" customWidth="1"/>
    <col min="4360" max="4360" width="6.25" style="9" customWidth="1"/>
    <col min="4361" max="4362" width="9.875" style="9" bestFit="1" customWidth="1"/>
    <col min="4363" max="4363" width="5.75" style="9" customWidth="1"/>
    <col min="4364" max="4364" width="59.75" style="9" customWidth="1"/>
    <col min="4365" max="4365" width="33.875" style="9" customWidth="1"/>
    <col min="4366" max="4366" width="30.75" style="9" customWidth="1"/>
    <col min="4367" max="4367" width="13.75" style="9" customWidth="1"/>
    <col min="4368" max="4368" width="6.375" style="9" customWidth="1"/>
    <col min="4369" max="4369" width="13.25" style="9" customWidth="1"/>
    <col min="4370" max="4370" width="18.25" style="9" customWidth="1"/>
    <col min="4371" max="4371" width="15.625" style="9" customWidth="1"/>
    <col min="4372" max="4608" width="8.875" style="9"/>
    <col min="4609" max="4609" width="12.5" style="9" customWidth="1"/>
    <col min="4610" max="4610" width="8.875" style="9"/>
    <col min="4611" max="4611" width="13.25" style="9" customWidth="1"/>
    <col min="4612" max="4612" width="5.75" style="9" customWidth="1"/>
    <col min="4613" max="4614" width="15.75" style="9" customWidth="1"/>
    <col min="4615" max="4615" width="46.5" style="9" customWidth="1"/>
    <col min="4616" max="4616" width="6.25" style="9" customWidth="1"/>
    <col min="4617" max="4618" width="9.875" style="9" bestFit="1" customWidth="1"/>
    <col min="4619" max="4619" width="5.75" style="9" customWidth="1"/>
    <col min="4620" max="4620" width="59.75" style="9" customWidth="1"/>
    <col min="4621" max="4621" width="33.875" style="9" customWidth="1"/>
    <col min="4622" max="4622" width="30.75" style="9" customWidth="1"/>
    <col min="4623" max="4623" width="13.75" style="9" customWidth="1"/>
    <col min="4624" max="4624" width="6.375" style="9" customWidth="1"/>
    <col min="4625" max="4625" width="13.25" style="9" customWidth="1"/>
    <col min="4626" max="4626" width="18.25" style="9" customWidth="1"/>
    <col min="4627" max="4627" width="15.625" style="9" customWidth="1"/>
    <col min="4628" max="4864" width="8.875" style="9"/>
    <col min="4865" max="4865" width="12.5" style="9" customWidth="1"/>
    <col min="4866" max="4866" width="8.875" style="9"/>
    <col min="4867" max="4867" width="13.25" style="9" customWidth="1"/>
    <col min="4868" max="4868" width="5.75" style="9" customWidth="1"/>
    <col min="4869" max="4870" width="15.75" style="9" customWidth="1"/>
    <col min="4871" max="4871" width="46.5" style="9" customWidth="1"/>
    <col min="4872" max="4872" width="6.25" style="9" customWidth="1"/>
    <col min="4873" max="4874" width="9.875" style="9" bestFit="1" customWidth="1"/>
    <col min="4875" max="4875" width="5.75" style="9" customWidth="1"/>
    <col min="4876" max="4876" width="59.75" style="9" customWidth="1"/>
    <col min="4877" max="4877" width="33.875" style="9" customWidth="1"/>
    <col min="4878" max="4878" width="30.75" style="9" customWidth="1"/>
    <col min="4879" max="4879" width="13.75" style="9" customWidth="1"/>
    <col min="4880" max="4880" width="6.375" style="9" customWidth="1"/>
    <col min="4881" max="4881" width="13.25" style="9" customWidth="1"/>
    <col min="4882" max="4882" width="18.25" style="9" customWidth="1"/>
    <col min="4883" max="4883" width="15.625" style="9" customWidth="1"/>
    <col min="4884" max="5120" width="8.875" style="9"/>
    <col min="5121" max="5121" width="12.5" style="9" customWidth="1"/>
    <col min="5122" max="5122" width="8.875" style="9"/>
    <col min="5123" max="5123" width="13.25" style="9" customWidth="1"/>
    <col min="5124" max="5124" width="5.75" style="9" customWidth="1"/>
    <col min="5125" max="5126" width="15.75" style="9" customWidth="1"/>
    <col min="5127" max="5127" width="46.5" style="9" customWidth="1"/>
    <col min="5128" max="5128" width="6.25" style="9" customWidth="1"/>
    <col min="5129" max="5130" width="9.875" style="9" bestFit="1" customWidth="1"/>
    <col min="5131" max="5131" width="5.75" style="9" customWidth="1"/>
    <col min="5132" max="5132" width="59.75" style="9" customWidth="1"/>
    <col min="5133" max="5133" width="33.875" style="9" customWidth="1"/>
    <col min="5134" max="5134" width="30.75" style="9" customWidth="1"/>
    <col min="5135" max="5135" width="13.75" style="9" customWidth="1"/>
    <col min="5136" max="5136" width="6.375" style="9" customWidth="1"/>
    <col min="5137" max="5137" width="13.25" style="9" customWidth="1"/>
    <col min="5138" max="5138" width="18.25" style="9" customWidth="1"/>
    <col min="5139" max="5139" width="15.625" style="9" customWidth="1"/>
    <col min="5140" max="5376" width="8.875" style="9"/>
    <col min="5377" max="5377" width="12.5" style="9" customWidth="1"/>
    <col min="5378" max="5378" width="8.875" style="9"/>
    <col min="5379" max="5379" width="13.25" style="9" customWidth="1"/>
    <col min="5380" max="5380" width="5.75" style="9" customWidth="1"/>
    <col min="5381" max="5382" width="15.75" style="9" customWidth="1"/>
    <col min="5383" max="5383" width="46.5" style="9" customWidth="1"/>
    <col min="5384" max="5384" width="6.25" style="9" customWidth="1"/>
    <col min="5385" max="5386" width="9.875" style="9" bestFit="1" customWidth="1"/>
    <col min="5387" max="5387" width="5.75" style="9" customWidth="1"/>
    <col min="5388" max="5388" width="59.75" style="9" customWidth="1"/>
    <col min="5389" max="5389" width="33.875" style="9" customWidth="1"/>
    <col min="5390" max="5390" width="30.75" style="9" customWidth="1"/>
    <col min="5391" max="5391" width="13.75" style="9" customWidth="1"/>
    <col min="5392" max="5392" width="6.375" style="9" customWidth="1"/>
    <col min="5393" max="5393" width="13.25" style="9" customWidth="1"/>
    <col min="5394" max="5394" width="18.25" style="9" customWidth="1"/>
    <col min="5395" max="5395" width="15.625" style="9" customWidth="1"/>
    <col min="5396" max="5632" width="8.875" style="9"/>
    <col min="5633" max="5633" width="12.5" style="9" customWidth="1"/>
    <col min="5634" max="5634" width="8.875" style="9"/>
    <col min="5635" max="5635" width="13.25" style="9" customWidth="1"/>
    <col min="5636" max="5636" width="5.75" style="9" customWidth="1"/>
    <col min="5637" max="5638" width="15.75" style="9" customWidth="1"/>
    <col min="5639" max="5639" width="46.5" style="9" customWidth="1"/>
    <col min="5640" max="5640" width="6.25" style="9" customWidth="1"/>
    <col min="5641" max="5642" width="9.875" style="9" bestFit="1" customWidth="1"/>
    <col min="5643" max="5643" width="5.75" style="9" customWidth="1"/>
    <col min="5644" max="5644" width="59.75" style="9" customWidth="1"/>
    <col min="5645" max="5645" width="33.875" style="9" customWidth="1"/>
    <col min="5646" max="5646" width="30.75" style="9" customWidth="1"/>
    <col min="5647" max="5647" width="13.75" style="9" customWidth="1"/>
    <col min="5648" max="5648" width="6.375" style="9" customWidth="1"/>
    <col min="5649" max="5649" width="13.25" style="9" customWidth="1"/>
    <col min="5650" max="5650" width="18.25" style="9" customWidth="1"/>
    <col min="5651" max="5651" width="15.625" style="9" customWidth="1"/>
    <col min="5652" max="5888" width="8.875" style="9"/>
    <col min="5889" max="5889" width="12.5" style="9" customWidth="1"/>
    <col min="5890" max="5890" width="8.875" style="9"/>
    <col min="5891" max="5891" width="13.25" style="9" customWidth="1"/>
    <col min="5892" max="5892" width="5.75" style="9" customWidth="1"/>
    <col min="5893" max="5894" width="15.75" style="9" customWidth="1"/>
    <col min="5895" max="5895" width="46.5" style="9" customWidth="1"/>
    <col min="5896" max="5896" width="6.25" style="9" customWidth="1"/>
    <col min="5897" max="5898" width="9.875" style="9" bestFit="1" customWidth="1"/>
    <col min="5899" max="5899" width="5.75" style="9" customWidth="1"/>
    <col min="5900" max="5900" width="59.75" style="9" customWidth="1"/>
    <col min="5901" max="5901" width="33.875" style="9" customWidth="1"/>
    <col min="5902" max="5902" width="30.75" style="9" customWidth="1"/>
    <col min="5903" max="5903" width="13.75" style="9" customWidth="1"/>
    <col min="5904" max="5904" width="6.375" style="9" customWidth="1"/>
    <col min="5905" max="5905" width="13.25" style="9" customWidth="1"/>
    <col min="5906" max="5906" width="18.25" style="9" customWidth="1"/>
    <col min="5907" max="5907" width="15.625" style="9" customWidth="1"/>
    <col min="5908" max="6144" width="8.875" style="9"/>
    <col min="6145" max="6145" width="12.5" style="9" customWidth="1"/>
    <col min="6146" max="6146" width="8.875" style="9"/>
    <col min="6147" max="6147" width="13.25" style="9" customWidth="1"/>
    <col min="6148" max="6148" width="5.75" style="9" customWidth="1"/>
    <col min="6149" max="6150" width="15.75" style="9" customWidth="1"/>
    <col min="6151" max="6151" width="46.5" style="9" customWidth="1"/>
    <col min="6152" max="6152" width="6.25" style="9" customWidth="1"/>
    <col min="6153" max="6154" width="9.875" style="9" bestFit="1" customWidth="1"/>
    <col min="6155" max="6155" width="5.75" style="9" customWidth="1"/>
    <col min="6156" max="6156" width="59.75" style="9" customWidth="1"/>
    <col min="6157" max="6157" width="33.875" style="9" customWidth="1"/>
    <col min="6158" max="6158" width="30.75" style="9" customWidth="1"/>
    <col min="6159" max="6159" width="13.75" style="9" customWidth="1"/>
    <col min="6160" max="6160" width="6.375" style="9" customWidth="1"/>
    <col min="6161" max="6161" width="13.25" style="9" customWidth="1"/>
    <col min="6162" max="6162" width="18.25" style="9" customWidth="1"/>
    <col min="6163" max="6163" width="15.625" style="9" customWidth="1"/>
    <col min="6164" max="6400" width="8.875" style="9"/>
    <col min="6401" max="6401" width="12.5" style="9" customWidth="1"/>
    <col min="6402" max="6402" width="8.875" style="9"/>
    <col min="6403" max="6403" width="13.25" style="9" customWidth="1"/>
    <col min="6404" max="6404" width="5.75" style="9" customWidth="1"/>
    <col min="6405" max="6406" width="15.75" style="9" customWidth="1"/>
    <col min="6407" max="6407" width="46.5" style="9" customWidth="1"/>
    <col min="6408" max="6408" width="6.25" style="9" customWidth="1"/>
    <col min="6409" max="6410" width="9.875" style="9" bestFit="1" customWidth="1"/>
    <col min="6411" max="6411" width="5.75" style="9" customWidth="1"/>
    <col min="6412" max="6412" width="59.75" style="9" customWidth="1"/>
    <col min="6413" max="6413" width="33.875" style="9" customWidth="1"/>
    <col min="6414" max="6414" width="30.75" style="9" customWidth="1"/>
    <col min="6415" max="6415" width="13.75" style="9" customWidth="1"/>
    <col min="6416" max="6416" width="6.375" style="9" customWidth="1"/>
    <col min="6417" max="6417" width="13.25" style="9" customWidth="1"/>
    <col min="6418" max="6418" width="18.25" style="9" customWidth="1"/>
    <col min="6419" max="6419" width="15.625" style="9" customWidth="1"/>
    <col min="6420" max="6656" width="8.875" style="9"/>
    <col min="6657" max="6657" width="12.5" style="9" customWidth="1"/>
    <col min="6658" max="6658" width="8.875" style="9"/>
    <col min="6659" max="6659" width="13.25" style="9" customWidth="1"/>
    <col min="6660" max="6660" width="5.75" style="9" customWidth="1"/>
    <col min="6661" max="6662" width="15.75" style="9" customWidth="1"/>
    <col min="6663" max="6663" width="46.5" style="9" customWidth="1"/>
    <col min="6664" max="6664" width="6.25" style="9" customWidth="1"/>
    <col min="6665" max="6666" width="9.875" style="9" bestFit="1" customWidth="1"/>
    <col min="6667" max="6667" width="5.75" style="9" customWidth="1"/>
    <col min="6668" max="6668" width="59.75" style="9" customWidth="1"/>
    <col min="6669" max="6669" width="33.875" style="9" customWidth="1"/>
    <col min="6670" max="6670" width="30.75" style="9" customWidth="1"/>
    <col min="6671" max="6671" width="13.75" style="9" customWidth="1"/>
    <col min="6672" max="6672" width="6.375" style="9" customWidth="1"/>
    <col min="6673" max="6673" width="13.25" style="9" customWidth="1"/>
    <col min="6674" max="6674" width="18.25" style="9" customWidth="1"/>
    <col min="6675" max="6675" width="15.625" style="9" customWidth="1"/>
    <col min="6676" max="6912" width="8.875" style="9"/>
    <col min="6913" max="6913" width="12.5" style="9" customWidth="1"/>
    <col min="6914" max="6914" width="8.875" style="9"/>
    <col min="6915" max="6915" width="13.25" style="9" customWidth="1"/>
    <col min="6916" max="6916" width="5.75" style="9" customWidth="1"/>
    <col min="6917" max="6918" width="15.75" style="9" customWidth="1"/>
    <col min="6919" max="6919" width="46.5" style="9" customWidth="1"/>
    <col min="6920" max="6920" width="6.25" style="9" customWidth="1"/>
    <col min="6921" max="6922" width="9.875" style="9" bestFit="1" customWidth="1"/>
    <col min="6923" max="6923" width="5.75" style="9" customWidth="1"/>
    <col min="6924" max="6924" width="59.75" style="9" customWidth="1"/>
    <col min="6925" max="6925" width="33.875" style="9" customWidth="1"/>
    <col min="6926" max="6926" width="30.75" style="9" customWidth="1"/>
    <col min="6927" max="6927" width="13.75" style="9" customWidth="1"/>
    <col min="6928" max="6928" width="6.375" style="9" customWidth="1"/>
    <col min="6929" max="6929" width="13.25" style="9" customWidth="1"/>
    <col min="6930" max="6930" width="18.25" style="9" customWidth="1"/>
    <col min="6931" max="6931" width="15.625" style="9" customWidth="1"/>
    <col min="6932" max="7168" width="8.875" style="9"/>
    <col min="7169" max="7169" width="12.5" style="9" customWidth="1"/>
    <col min="7170" max="7170" width="8.875" style="9"/>
    <col min="7171" max="7171" width="13.25" style="9" customWidth="1"/>
    <col min="7172" max="7172" width="5.75" style="9" customWidth="1"/>
    <col min="7173" max="7174" width="15.75" style="9" customWidth="1"/>
    <col min="7175" max="7175" width="46.5" style="9" customWidth="1"/>
    <col min="7176" max="7176" width="6.25" style="9" customWidth="1"/>
    <col min="7177" max="7178" width="9.875" style="9" bestFit="1" customWidth="1"/>
    <col min="7179" max="7179" width="5.75" style="9" customWidth="1"/>
    <col min="7180" max="7180" width="59.75" style="9" customWidth="1"/>
    <col min="7181" max="7181" width="33.875" style="9" customWidth="1"/>
    <col min="7182" max="7182" width="30.75" style="9" customWidth="1"/>
    <col min="7183" max="7183" width="13.75" style="9" customWidth="1"/>
    <col min="7184" max="7184" width="6.375" style="9" customWidth="1"/>
    <col min="7185" max="7185" width="13.25" style="9" customWidth="1"/>
    <col min="7186" max="7186" width="18.25" style="9" customWidth="1"/>
    <col min="7187" max="7187" width="15.625" style="9" customWidth="1"/>
    <col min="7188" max="7424" width="8.875" style="9"/>
    <col min="7425" max="7425" width="12.5" style="9" customWidth="1"/>
    <col min="7426" max="7426" width="8.875" style="9"/>
    <col min="7427" max="7427" width="13.25" style="9" customWidth="1"/>
    <col min="7428" max="7428" width="5.75" style="9" customWidth="1"/>
    <col min="7429" max="7430" width="15.75" style="9" customWidth="1"/>
    <col min="7431" max="7431" width="46.5" style="9" customWidth="1"/>
    <col min="7432" max="7432" width="6.25" style="9" customWidth="1"/>
    <col min="7433" max="7434" width="9.875" style="9" bestFit="1" customWidth="1"/>
    <col min="7435" max="7435" width="5.75" style="9" customWidth="1"/>
    <col min="7436" max="7436" width="59.75" style="9" customWidth="1"/>
    <col min="7437" max="7437" width="33.875" style="9" customWidth="1"/>
    <col min="7438" max="7438" width="30.75" style="9" customWidth="1"/>
    <col min="7439" max="7439" width="13.75" style="9" customWidth="1"/>
    <col min="7440" max="7440" width="6.375" style="9" customWidth="1"/>
    <col min="7441" max="7441" width="13.25" style="9" customWidth="1"/>
    <col min="7442" max="7442" width="18.25" style="9" customWidth="1"/>
    <col min="7443" max="7443" width="15.625" style="9" customWidth="1"/>
    <col min="7444" max="7680" width="8.875" style="9"/>
    <col min="7681" max="7681" width="12.5" style="9" customWidth="1"/>
    <col min="7682" max="7682" width="8.875" style="9"/>
    <col min="7683" max="7683" width="13.25" style="9" customWidth="1"/>
    <col min="7684" max="7684" width="5.75" style="9" customWidth="1"/>
    <col min="7685" max="7686" width="15.75" style="9" customWidth="1"/>
    <col min="7687" max="7687" width="46.5" style="9" customWidth="1"/>
    <col min="7688" max="7688" width="6.25" style="9" customWidth="1"/>
    <col min="7689" max="7690" width="9.875" style="9" bestFit="1" customWidth="1"/>
    <col min="7691" max="7691" width="5.75" style="9" customWidth="1"/>
    <col min="7692" max="7692" width="59.75" style="9" customWidth="1"/>
    <col min="7693" max="7693" width="33.875" style="9" customWidth="1"/>
    <col min="7694" max="7694" width="30.75" style="9" customWidth="1"/>
    <col min="7695" max="7695" width="13.75" style="9" customWidth="1"/>
    <col min="7696" max="7696" width="6.375" style="9" customWidth="1"/>
    <col min="7697" max="7697" width="13.25" style="9" customWidth="1"/>
    <col min="7698" max="7698" width="18.25" style="9" customWidth="1"/>
    <col min="7699" max="7699" width="15.625" style="9" customWidth="1"/>
    <col min="7700" max="7936" width="8.875" style="9"/>
    <col min="7937" max="7937" width="12.5" style="9" customWidth="1"/>
    <col min="7938" max="7938" width="8.875" style="9"/>
    <col min="7939" max="7939" width="13.25" style="9" customWidth="1"/>
    <col min="7940" max="7940" width="5.75" style="9" customWidth="1"/>
    <col min="7941" max="7942" width="15.75" style="9" customWidth="1"/>
    <col min="7943" max="7943" width="46.5" style="9" customWidth="1"/>
    <col min="7944" max="7944" width="6.25" style="9" customWidth="1"/>
    <col min="7945" max="7946" width="9.875" style="9" bestFit="1" customWidth="1"/>
    <col min="7947" max="7947" width="5.75" style="9" customWidth="1"/>
    <col min="7948" max="7948" width="59.75" style="9" customWidth="1"/>
    <col min="7949" max="7949" width="33.875" style="9" customWidth="1"/>
    <col min="7950" max="7950" width="30.75" style="9" customWidth="1"/>
    <col min="7951" max="7951" width="13.75" style="9" customWidth="1"/>
    <col min="7952" max="7952" width="6.375" style="9" customWidth="1"/>
    <col min="7953" max="7953" width="13.25" style="9" customWidth="1"/>
    <col min="7954" max="7954" width="18.25" style="9" customWidth="1"/>
    <col min="7955" max="7955" width="15.625" style="9" customWidth="1"/>
    <col min="7956" max="8192" width="8.875" style="9"/>
    <col min="8193" max="8193" width="12.5" style="9" customWidth="1"/>
    <col min="8194" max="8194" width="8.875" style="9"/>
    <col min="8195" max="8195" width="13.25" style="9" customWidth="1"/>
    <col min="8196" max="8196" width="5.75" style="9" customWidth="1"/>
    <col min="8197" max="8198" width="15.75" style="9" customWidth="1"/>
    <col min="8199" max="8199" width="46.5" style="9" customWidth="1"/>
    <col min="8200" max="8200" width="6.25" style="9" customWidth="1"/>
    <col min="8201" max="8202" width="9.875" style="9" bestFit="1" customWidth="1"/>
    <col min="8203" max="8203" width="5.75" style="9" customWidth="1"/>
    <col min="8204" max="8204" width="59.75" style="9" customWidth="1"/>
    <col min="8205" max="8205" width="33.875" style="9" customWidth="1"/>
    <col min="8206" max="8206" width="30.75" style="9" customWidth="1"/>
    <col min="8207" max="8207" width="13.75" style="9" customWidth="1"/>
    <col min="8208" max="8208" width="6.375" style="9" customWidth="1"/>
    <col min="8209" max="8209" width="13.25" style="9" customWidth="1"/>
    <col min="8210" max="8210" width="18.25" style="9" customWidth="1"/>
    <col min="8211" max="8211" width="15.625" style="9" customWidth="1"/>
    <col min="8212" max="8448" width="8.875" style="9"/>
    <col min="8449" max="8449" width="12.5" style="9" customWidth="1"/>
    <col min="8450" max="8450" width="8.875" style="9"/>
    <col min="8451" max="8451" width="13.25" style="9" customWidth="1"/>
    <col min="8452" max="8452" width="5.75" style="9" customWidth="1"/>
    <col min="8453" max="8454" width="15.75" style="9" customWidth="1"/>
    <col min="8455" max="8455" width="46.5" style="9" customWidth="1"/>
    <col min="8456" max="8456" width="6.25" style="9" customWidth="1"/>
    <col min="8457" max="8458" width="9.875" style="9" bestFit="1" customWidth="1"/>
    <col min="8459" max="8459" width="5.75" style="9" customWidth="1"/>
    <col min="8460" max="8460" width="59.75" style="9" customWidth="1"/>
    <col min="8461" max="8461" width="33.875" style="9" customWidth="1"/>
    <col min="8462" max="8462" width="30.75" style="9" customWidth="1"/>
    <col min="8463" max="8463" width="13.75" style="9" customWidth="1"/>
    <col min="8464" max="8464" width="6.375" style="9" customWidth="1"/>
    <col min="8465" max="8465" width="13.25" style="9" customWidth="1"/>
    <col min="8466" max="8466" width="18.25" style="9" customWidth="1"/>
    <col min="8467" max="8467" width="15.625" style="9" customWidth="1"/>
    <col min="8468" max="8704" width="8.875" style="9"/>
    <col min="8705" max="8705" width="12.5" style="9" customWidth="1"/>
    <col min="8706" max="8706" width="8.875" style="9"/>
    <col min="8707" max="8707" width="13.25" style="9" customWidth="1"/>
    <col min="8708" max="8708" width="5.75" style="9" customWidth="1"/>
    <col min="8709" max="8710" width="15.75" style="9" customWidth="1"/>
    <col min="8711" max="8711" width="46.5" style="9" customWidth="1"/>
    <col min="8712" max="8712" width="6.25" style="9" customWidth="1"/>
    <col min="8713" max="8714" width="9.875" style="9" bestFit="1" customWidth="1"/>
    <col min="8715" max="8715" width="5.75" style="9" customWidth="1"/>
    <col min="8716" max="8716" width="59.75" style="9" customWidth="1"/>
    <col min="8717" max="8717" width="33.875" style="9" customWidth="1"/>
    <col min="8718" max="8718" width="30.75" style="9" customWidth="1"/>
    <col min="8719" max="8719" width="13.75" style="9" customWidth="1"/>
    <col min="8720" max="8720" width="6.375" style="9" customWidth="1"/>
    <col min="8721" max="8721" width="13.25" style="9" customWidth="1"/>
    <col min="8722" max="8722" width="18.25" style="9" customWidth="1"/>
    <col min="8723" max="8723" width="15.625" style="9" customWidth="1"/>
    <col min="8724" max="8960" width="8.875" style="9"/>
    <col min="8961" max="8961" width="12.5" style="9" customWidth="1"/>
    <col min="8962" max="8962" width="8.875" style="9"/>
    <col min="8963" max="8963" width="13.25" style="9" customWidth="1"/>
    <col min="8964" max="8964" width="5.75" style="9" customWidth="1"/>
    <col min="8965" max="8966" width="15.75" style="9" customWidth="1"/>
    <col min="8967" max="8967" width="46.5" style="9" customWidth="1"/>
    <col min="8968" max="8968" width="6.25" style="9" customWidth="1"/>
    <col min="8969" max="8970" width="9.875" style="9" bestFit="1" customWidth="1"/>
    <col min="8971" max="8971" width="5.75" style="9" customWidth="1"/>
    <col min="8972" max="8972" width="59.75" style="9" customWidth="1"/>
    <col min="8973" max="8973" width="33.875" style="9" customWidth="1"/>
    <col min="8974" max="8974" width="30.75" style="9" customWidth="1"/>
    <col min="8975" max="8975" width="13.75" style="9" customWidth="1"/>
    <col min="8976" max="8976" width="6.375" style="9" customWidth="1"/>
    <col min="8977" max="8977" width="13.25" style="9" customWidth="1"/>
    <col min="8978" max="8978" width="18.25" style="9" customWidth="1"/>
    <col min="8979" max="8979" width="15.625" style="9" customWidth="1"/>
    <col min="8980" max="9216" width="8.875" style="9"/>
    <col min="9217" max="9217" width="12.5" style="9" customWidth="1"/>
    <col min="9218" max="9218" width="8.875" style="9"/>
    <col min="9219" max="9219" width="13.25" style="9" customWidth="1"/>
    <col min="9220" max="9220" width="5.75" style="9" customWidth="1"/>
    <col min="9221" max="9222" width="15.75" style="9" customWidth="1"/>
    <col min="9223" max="9223" width="46.5" style="9" customWidth="1"/>
    <col min="9224" max="9224" width="6.25" style="9" customWidth="1"/>
    <col min="9225" max="9226" width="9.875" style="9" bestFit="1" customWidth="1"/>
    <col min="9227" max="9227" width="5.75" style="9" customWidth="1"/>
    <col min="9228" max="9228" width="59.75" style="9" customWidth="1"/>
    <col min="9229" max="9229" width="33.875" style="9" customWidth="1"/>
    <col min="9230" max="9230" width="30.75" style="9" customWidth="1"/>
    <col min="9231" max="9231" width="13.75" style="9" customWidth="1"/>
    <col min="9232" max="9232" width="6.375" style="9" customWidth="1"/>
    <col min="9233" max="9233" width="13.25" style="9" customWidth="1"/>
    <col min="9234" max="9234" width="18.25" style="9" customWidth="1"/>
    <col min="9235" max="9235" width="15.625" style="9" customWidth="1"/>
    <col min="9236" max="9472" width="8.875" style="9"/>
    <col min="9473" max="9473" width="12.5" style="9" customWidth="1"/>
    <col min="9474" max="9474" width="8.875" style="9"/>
    <col min="9475" max="9475" width="13.25" style="9" customWidth="1"/>
    <col min="9476" max="9476" width="5.75" style="9" customWidth="1"/>
    <col min="9477" max="9478" width="15.75" style="9" customWidth="1"/>
    <col min="9479" max="9479" width="46.5" style="9" customWidth="1"/>
    <col min="9480" max="9480" width="6.25" style="9" customWidth="1"/>
    <col min="9481" max="9482" width="9.875" style="9" bestFit="1" customWidth="1"/>
    <col min="9483" max="9483" width="5.75" style="9" customWidth="1"/>
    <col min="9484" max="9484" width="59.75" style="9" customWidth="1"/>
    <col min="9485" max="9485" width="33.875" style="9" customWidth="1"/>
    <col min="9486" max="9486" width="30.75" style="9" customWidth="1"/>
    <col min="9487" max="9487" width="13.75" style="9" customWidth="1"/>
    <col min="9488" max="9488" width="6.375" style="9" customWidth="1"/>
    <col min="9489" max="9489" width="13.25" style="9" customWidth="1"/>
    <col min="9490" max="9490" width="18.25" style="9" customWidth="1"/>
    <col min="9491" max="9491" width="15.625" style="9" customWidth="1"/>
    <col min="9492" max="9728" width="8.875" style="9"/>
    <col min="9729" max="9729" width="12.5" style="9" customWidth="1"/>
    <col min="9730" max="9730" width="8.875" style="9"/>
    <col min="9731" max="9731" width="13.25" style="9" customWidth="1"/>
    <col min="9732" max="9732" width="5.75" style="9" customWidth="1"/>
    <col min="9733" max="9734" width="15.75" style="9" customWidth="1"/>
    <col min="9735" max="9735" width="46.5" style="9" customWidth="1"/>
    <col min="9736" max="9736" width="6.25" style="9" customWidth="1"/>
    <col min="9737" max="9738" width="9.875" style="9" bestFit="1" customWidth="1"/>
    <col min="9739" max="9739" width="5.75" style="9" customWidth="1"/>
    <col min="9740" max="9740" width="59.75" style="9" customWidth="1"/>
    <col min="9741" max="9741" width="33.875" style="9" customWidth="1"/>
    <col min="9742" max="9742" width="30.75" style="9" customWidth="1"/>
    <col min="9743" max="9743" width="13.75" style="9" customWidth="1"/>
    <col min="9744" max="9744" width="6.375" style="9" customWidth="1"/>
    <col min="9745" max="9745" width="13.25" style="9" customWidth="1"/>
    <col min="9746" max="9746" width="18.25" style="9" customWidth="1"/>
    <col min="9747" max="9747" width="15.625" style="9" customWidth="1"/>
    <col min="9748" max="9984" width="8.875" style="9"/>
    <col min="9985" max="9985" width="12.5" style="9" customWidth="1"/>
    <col min="9986" max="9986" width="8.875" style="9"/>
    <col min="9987" max="9987" width="13.25" style="9" customWidth="1"/>
    <col min="9988" max="9988" width="5.75" style="9" customWidth="1"/>
    <col min="9989" max="9990" width="15.75" style="9" customWidth="1"/>
    <col min="9991" max="9991" width="46.5" style="9" customWidth="1"/>
    <col min="9992" max="9992" width="6.25" style="9" customWidth="1"/>
    <col min="9993" max="9994" width="9.875" style="9" bestFit="1" customWidth="1"/>
    <col min="9995" max="9995" width="5.75" style="9" customWidth="1"/>
    <col min="9996" max="9996" width="59.75" style="9" customWidth="1"/>
    <col min="9997" max="9997" width="33.875" style="9" customWidth="1"/>
    <col min="9998" max="9998" width="30.75" style="9" customWidth="1"/>
    <col min="9999" max="9999" width="13.75" style="9" customWidth="1"/>
    <col min="10000" max="10000" width="6.375" style="9" customWidth="1"/>
    <col min="10001" max="10001" width="13.25" style="9" customWidth="1"/>
    <col min="10002" max="10002" width="18.25" style="9" customWidth="1"/>
    <col min="10003" max="10003" width="15.625" style="9" customWidth="1"/>
    <col min="10004" max="10240" width="8.875" style="9"/>
    <col min="10241" max="10241" width="12.5" style="9" customWidth="1"/>
    <col min="10242" max="10242" width="8.875" style="9"/>
    <col min="10243" max="10243" width="13.25" style="9" customWidth="1"/>
    <col min="10244" max="10244" width="5.75" style="9" customWidth="1"/>
    <col min="10245" max="10246" width="15.75" style="9" customWidth="1"/>
    <col min="10247" max="10247" width="46.5" style="9" customWidth="1"/>
    <col min="10248" max="10248" width="6.25" style="9" customWidth="1"/>
    <col min="10249" max="10250" width="9.875" style="9" bestFit="1" customWidth="1"/>
    <col min="10251" max="10251" width="5.75" style="9" customWidth="1"/>
    <col min="10252" max="10252" width="59.75" style="9" customWidth="1"/>
    <col min="10253" max="10253" width="33.875" style="9" customWidth="1"/>
    <col min="10254" max="10254" width="30.75" style="9" customWidth="1"/>
    <col min="10255" max="10255" width="13.75" style="9" customWidth="1"/>
    <col min="10256" max="10256" width="6.375" style="9" customWidth="1"/>
    <col min="10257" max="10257" width="13.25" style="9" customWidth="1"/>
    <col min="10258" max="10258" width="18.25" style="9" customWidth="1"/>
    <col min="10259" max="10259" width="15.625" style="9" customWidth="1"/>
    <col min="10260" max="10496" width="8.875" style="9"/>
    <col min="10497" max="10497" width="12.5" style="9" customWidth="1"/>
    <col min="10498" max="10498" width="8.875" style="9"/>
    <col min="10499" max="10499" width="13.25" style="9" customWidth="1"/>
    <col min="10500" max="10500" width="5.75" style="9" customWidth="1"/>
    <col min="10501" max="10502" width="15.75" style="9" customWidth="1"/>
    <col min="10503" max="10503" width="46.5" style="9" customWidth="1"/>
    <col min="10504" max="10504" width="6.25" style="9" customWidth="1"/>
    <col min="10505" max="10506" width="9.875" style="9" bestFit="1" customWidth="1"/>
    <col min="10507" max="10507" width="5.75" style="9" customWidth="1"/>
    <col min="10508" max="10508" width="59.75" style="9" customWidth="1"/>
    <col min="10509" max="10509" width="33.875" style="9" customWidth="1"/>
    <col min="10510" max="10510" width="30.75" style="9" customWidth="1"/>
    <col min="10511" max="10511" width="13.75" style="9" customWidth="1"/>
    <col min="10512" max="10512" width="6.375" style="9" customWidth="1"/>
    <col min="10513" max="10513" width="13.25" style="9" customWidth="1"/>
    <col min="10514" max="10514" width="18.25" style="9" customWidth="1"/>
    <col min="10515" max="10515" width="15.625" style="9" customWidth="1"/>
    <col min="10516" max="10752" width="8.875" style="9"/>
    <col min="10753" max="10753" width="12.5" style="9" customWidth="1"/>
    <col min="10754" max="10754" width="8.875" style="9"/>
    <col min="10755" max="10755" width="13.25" style="9" customWidth="1"/>
    <col min="10756" max="10756" width="5.75" style="9" customWidth="1"/>
    <col min="10757" max="10758" width="15.75" style="9" customWidth="1"/>
    <col min="10759" max="10759" width="46.5" style="9" customWidth="1"/>
    <col min="10760" max="10760" width="6.25" style="9" customWidth="1"/>
    <col min="10761" max="10762" width="9.875" style="9" bestFit="1" customWidth="1"/>
    <col min="10763" max="10763" width="5.75" style="9" customWidth="1"/>
    <col min="10764" max="10764" width="59.75" style="9" customWidth="1"/>
    <col min="10765" max="10765" width="33.875" style="9" customWidth="1"/>
    <col min="10766" max="10766" width="30.75" style="9" customWidth="1"/>
    <col min="10767" max="10767" width="13.75" style="9" customWidth="1"/>
    <col min="10768" max="10768" width="6.375" style="9" customWidth="1"/>
    <col min="10769" max="10769" width="13.25" style="9" customWidth="1"/>
    <col min="10770" max="10770" width="18.25" style="9" customWidth="1"/>
    <col min="10771" max="10771" width="15.625" style="9" customWidth="1"/>
    <col min="10772" max="11008" width="8.875" style="9"/>
    <col min="11009" max="11009" width="12.5" style="9" customWidth="1"/>
    <col min="11010" max="11010" width="8.875" style="9"/>
    <col min="11011" max="11011" width="13.25" style="9" customWidth="1"/>
    <col min="11012" max="11012" width="5.75" style="9" customWidth="1"/>
    <col min="11013" max="11014" width="15.75" style="9" customWidth="1"/>
    <col min="11015" max="11015" width="46.5" style="9" customWidth="1"/>
    <col min="11016" max="11016" width="6.25" style="9" customWidth="1"/>
    <col min="11017" max="11018" width="9.875" style="9" bestFit="1" customWidth="1"/>
    <col min="11019" max="11019" width="5.75" style="9" customWidth="1"/>
    <col min="11020" max="11020" width="59.75" style="9" customWidth="1"/>
    <col min="11021" max="11021" width="33.875" style="9" customWidth="1"/>
    <col min="11022" max="11022" width="30.75" style="9" customWidth="1"/>
    <col min="11023" max="11023" width="13.75" style="9" customWidth="1"/>
    <col min="11024" max="11024" width="6.375" style="9" customWidth="1"/>
    <col min="11025" max="11025" width="13.25" style="9" customWidth="1"/>
    <col min="11026" max="11026" width="18.25" style="9" customWidth="1"/>
    <col min="11027" max="11027" width="15.625" style="9" customWidth="1"/>
    <col min="11028" max="11264" width="8.875" style="9"/>
    <col min="11265" max="11265" width="12.5" style="9" customWidth="1"/>
    <col min="11266" max="11266" width="8.875" style="9"/>
    <col min="11267" max="11267" width="13.25" style="9" customWidth="1"/>
    <col min="11268" max="11268" width="5.75" style="9" customWidth="1"/>
    <col min="11269" max="11270" width="15.75" style="9" customWidth="1"/>
    <col min="11271" max="11271" width="46.5" style="9" customWidth="1"/>
    <col min="11272" max="11272" width="6.25" style="9" customWidth="1"/>
    <col min="11273" max="11274" width="9.875" style="9" bestFit="1" customWidth="1"/>
    <col min="11275" max="11275" width="5.75" style="9" customWidth="1"/>
    <col min="11276" max="11276" width="59.75" style="9" customWidth="1"/>
    <col min="11277" max="11277" width="33.875" style="9" customWidth="1"/>
    <col min="11278" max="11278" width="30.75" style="9" customWidth="1"/>
    <col min="11279" max="11279" width="13.75" style="9" customWidth="1"/>
    <col min="11280" max="11280" width="6.375" style="9" customWidth="1"/>
    <col min="11281" max="11281" width="13.25" style="9" customWidth="1"/>
    <col min="11282" max="11282" width="18.25" style="9" customWidth="1"/>
    <col min="11283" max="11283" width="15.625" style="9" customWidth="1"/>
    <col min="11284" max="11520" width="8.875" style="9"/>
    <col min="11521" max="11521" width="12.5" style="9" customWidth="1"/>
    <col min="11522" max="11522" width="8.875" style="9"/>
    <col min="11523" max="11523" width="13.25" style="9" customWidth="1"/>
    <col min="11524" max="11524" width="5.75" style="9" customWidth="1"/>
    <col min="11525" max="11526" width="15.75" style="9" customWidth="1"/>
    <col min="11527" max="11527" width="46.5" style="9" customWidth="1"/>
    <col min="11528" max="11528" width="6.25" style="9" customWidth="1"/>
    <col min="11529" max="11530" width="9.875" style="9" bestFit="1" customWidth="1"/>
    <col min="11531" max="11531" width="5.75" style="9" customWidth="1"/>
    <col min="11532" max="11532" width="59.75" style="9" customWidth="1"/>
    <col min="11533" max="11533" width="33.875" style="9" customWidth="1"/>
    <col min="11534" max="11534" width="30.75" style="9" customWidth="1"/>
    <col min="11535" max="11535" width="13.75" style="9" customWidth="1"/>
    <col min="11536" max="11536" width="6.375" style="9" customWidth="1"/>
    <col min="11537" max="11537" width="13.25" style="9" customWidth="1"/>
    <col min="11538" max="11538" width="18.25" style="9" customWidth="1"/>
    <col min="11539" max="11539" width="15.625" style="9" customWidth="1"/>
    <col min="11540" max="11776" width="8.875" style="9"/>
    <col min="11777" max="11777" width="12.5" style="9" customWidth="1"/>
    <col min="11778" max="11778" width="8.875" style="9"/>
    <col min="11779" max="11779" width="13.25" style="9" customWidth="1"/>
    <col min="11780" max="11780" width="5.75" style="9" customWidth="1"/>
    <col min="11781" max="11782" width="15.75" style="9" customWidth="1"/>
    <col min="11783" max="11783" width="46.5" style="9" customWidth="1"/>
    <col min="11784" max="11784" width="6.25" style="9" customWidth="1"/>
    <col min="11785" max="11786" width="9.875" style="9" bestFit="1" customWidth="1"/>
    <col min="11787" max="11787" width="5.75" style="9" customWidth="1"/>
    <col min="11788" max="11788" width="59.75" style="9" customWidth="1"/>
    <col min="11789" max="11789" width="33.875" style="9" customWidth="1"/>
    <col min="11790" max="11790" width="30.75" style="9" customWidth="1"/>
    <col min="11791" max="11791" width="13.75" style="9" customWidth="1"/>
    <col min="11792" max="11792" width="6.375" style="9" customWidth="1"/>
    <col min="11793" max="11793" width="13.25" style="9" customWidth="1"/>
    <col min="11794" max="11794" width="18.25" style="9" customWidth="1"/>
    <col min="11795" max="11795" width="15.625" style="9" customWidth="1"/>
    <col min="11796" max="12032" width="8.875" style="9"/>
    <col min="12033" max="12033" width="12.5" style="9" customWidth="1"/>
    <col min="12034" max="12034" width="8.875" style="9"/>
    <col min="12035" max="12035" width="13.25" style="9" customWidth="1"/>
    <col min="12036" max="12036" width="5.75" style="9" customWidth="1"/>
    <col min="12037" max="12038" width="15.75" style="9" customWidth="1"/>
    <col min="12039" max="12039" width="46.5" style="9" customWidth="1"/>
    <col min="12040" max="12040" width="6.25" style="9" customWidth="1"/>
    <col min="12041" max="12042" width="9.875" style="9" bestFit="1" customWidth="1"/>
    <col min="12043" max="12043" width="5.75" style="9" customWidth="1"/>
    <col min="12044" max="12044" width="59.75" style="9" customWidth="1"/>
    <col min="12045" max="12045" width="33.875" style="9" customWidth="1"/>
    <col min="12046" max="12046" width="30.75" style="9" customWidth="1"/>
    <col min="12047" max="12047" width="13.75" style="9" customWidth="1"/>
    <col min="12048" max="12048" width="6.375" style="9" customWidth="1"/>
    <col min="12049" max="12049" width="13.25" style="9" customWidth="1"/>
    <col min="12050" max="12050" width="18.25" style="9" customWidth="1"/>
    <col min="12051" max="12051" width="15.625" style="9" customWidth="1"/>
    <col min="12052" max="12288" width="8.875" style="9"/>
    <col min="12289" max="12289" width="12.5" style="9" customWidth="1"/>
    <col min="12290" max="12290" width="8.875" style="9"/>
    <col min="12291" max="12291" width="13.25" style="9" customWidth="1"/>
    <col min="12292" max="12292" width="5.75" style="9" customWidth="1"/>
    <col min="12293" max="12294" width="15.75" style="9" customWidth="1"/>
    <col min="12295" max="12295" width="46.5" style="9" customWidth="1"/>
    <col min="12296" max="12296" width="6.25" style="9" customWidth="1"/>
    <col min="12297" max="12298" width="9.875" style="9" bestFit="1" customWidth="1"/>
    <col min="12299" max="12299" width="5.75" style="9" customWidth="1"/>
    <col min="12300" max="12300" width="59.75" style="9" customWidth="1"/>
    <col min="12301" max="12301" width="33.875" style="9" customWidth="1"/>
    <col min="12302" max="12302" width="30.75" style="9" customWidth="1"/>
    <col min="12303" max="12303" width="13.75" style="9" customWidth="1"/>
    <col min="12304" max="12304" width="6.375" style="9" customWidth="1"/>
    <col min="12305" max="12305" width="13.25" style="9" customWidth="1"/>
    <col min="12306" max="12306" width="18.25" style="9" customWidth="1"/>
    <col min="12307" max="12307" width="15.625" style="9" customWidth="1"/>
    <col min="12308" max="12544" width="8.875" style="9"/>
    <col min="12545" max="12545" width="12.5" style="9" customWidth="1"/>
    <col min="12546" max="12546" width="8.875" style="9"/>
    <col min="12547" max="12547" width="13.25" style="9" customWidth="1"/>
    <col min="12548" max="12548" width="5.75" style="9" customWidth="1"/>
    <col min="12549" max="12550" width="15.75" style="9" customWidth="1"/>
    <col min="12551" max="12551" width="46.5" style="9" customWidth="1"/>
    <col min="12552" max="12552" width="6.25" style="9" customWidth="1"/>
    <col min="12553" max="12554" width="9.875" style="9" bestFit="1" customWidth="1"/>
    <col min="12555" max="12555" width="5.75" style="9" customWidth="1"/>
    <col min="12556" max="12556" width="59.75" style="9" customWidth="1"/>
    <col min="12557" max="12557" width="33.875" style="9" customWidth="1"/>
    <col min="12558" max="12558" width="30.75" style="9" customWidth="1"/>
    <col min="12559" max="12559" width="13.75" style="9" customWidth="1"/>
    <col min="12560" max="12560" width="6.375" style="9" customWidth="1"/>
    <col min="12561" max="12561" width="13.25" style="9" customWidth="1"/>
    <col min="12562" max="12562" width="18.25" style="9" customWidth="1"/>
    <col min="12563" max="12563" width="15.625" style="9" customWidth="1"/>
    <col min="12564" max="12800" width="8.875" style="9"/>
    <col min="12801" max="12801" width="12.5" style="9" customWidth="1"/>
    <col min="12802" max="12802" width="8.875" style="9"/>
    <col min="12803" max="12803" width="13.25" style="9" customWidth="1"/>
    <col min="12804" max="12804" width="5.75" style="9" customWidth="1"/>
    <col min="12805" max="12806" width="15.75" style="9" customWidth="1"/>
    <col min="12807" max="12807" width="46.5" style="9" customWidth="1"/>
    <col min="12808" max="12808" width="6.25" style="9" customWidth="1"/>
    <col min="12809" max="12810" width="9.875" style="9" bestFit="1" customWidth="1"/>
    <col min="12811" max="12811" width="5.75" style="9" customWidth="1"/>
    <col min="12812" max="12812" width="59.75" style="9" customWidth="1"/>
    <col min="12813" max="12813" width="33.875" style="9" customWidth="1"/>
    <col min="12814" max="12814" width="30.75" style="9" customWidth="1"/>
    <col min="12815" max="12815" width="13.75" style="9" customWidth="1"/>
    <col min="12816" max="12816" width="6.375" style="9" customWidth="1"/>
    <col min="12817" max="12817" width="13.25" style="9" customWidth="1"/>
    <col min="12818" max="12818" width="18.25" style="9" customWidth="1"/>
    <col min="12819" max="12819" width="15.625" style="9" customWidth="1"/>
    <col min="12820" max="13056" width="8.875" style="9"/>
    <col min="13057" max="13057" width="12.5" style="9" customWidth="1"/>
    <col min="13058" max="13058" width="8.875" style="9"/>
    <col min="13059" max="13059" width="13.25" style="9" customWidth="1"/>
    <col min="13060" max="13060" width="5.75" style="9" customWidth="1"/>
    <col min="13061" max="13062" width="15.75" style="9" customWidth="1"/>
    <col min="13063" max="13063" width="46.5" style="9" customWidth="1"/>
    <col min="13064" max="13064" width="6.25" style="9" customWidth="1"/>
    <col min="13065" max="13066" width="9.875" style="9" bestFit="1" customWidth="1"/>
    <col min="13067" max="13067" width="5.75" style="9" customWidth="1"/>
    <col min="13068" max="13068" width="59.75" style="9" customWidth="1"/>
    <col min="13069" max="13069" width="33.875" style="9" customWidth="1"/>
    <col min="13070" max="13070" width="30.75" style="9" customWidth="1"/>
    <col min="13071" max="13071" width="13.75" style="9" customWidth="1"/>
    <col min="13072" max="13072" width="6.375" style="9" customWidth="1"/>
    <col min="13073" max="13073" width="13.25" style="9" customWidth="1"/>
    <col min="13074" max="13074" width="18.25" style="9" customWidth="1"/>
    <col min="13075" max="13075" width="15.625" style="9" customWidth="1"/>
    <col min="13076" max="13312" width="8.875" style="9"/>
    <col min="13313" max="13313" width="12.5" style="9" customWidth="1"/>
    <col min="13314" max="13314" width="8.875" style="9"/>
    <col min="13315" max="13315" width="13.25" style="9" customWidth="1"/>
    <col min="13316" max="13316" width="5.75" style="9" customWidth="1"/>
    <col min="13317" max="13318" width="15.75" style="9" customWidth="1"/>
    <col min="13319" max="13319" width="46.5" style="9" customWidth="1"/>
    <col min="13320" max="13320" width="6.25" style="9" customWidth="1"/>
    <col min="13321" max="13322" width="9.875" style="9" bestFit="1" customWidth="1"/>
    <col min="13323" max="13323" width="5.75" style="9" customWidth="1"/>
    <col min="13324" max="13324" width="59.75" style="9" customWidth="1"/>
    <col min="13325" max="13325" width="33.875" style="9" customWidth="1"/>
    <col min="13326" max="13326" width="30.75" style="9" customWidth="1"/>
    <col min="13327" max="13327" width="13.75" style="9" customWidth="1"/>
    <col min="13328" max="13328" width="6.375" style="9" customWidth="1"/>
    <col min="13329" max="13329" width="13.25" style="9" customWidth="1"/>
    <col min="13330" max="13330" width="18.25" style="9" customWidth="1"/>
    <col min="13331" max="13331" width="15.625" style="9" customWidth="1"/>
    <col min="13332" max="13568" width="8.875" style="9"/>
    <col min="13569" max="13569" width="12.5" style="9" customWidth="1"/>
    <col min="13570" max="13570" width="8.875" style="9"/>
    <col min="13571" max="13571" width="13.25" style="9" customWidth="1"/>
    <col min="13572" max="13572" width="5.75" style="9" customWidth="1"/>
    <col min="13573" max="13574" width="15.75" style="9" customWidth="1"/>
    <col min="13575" max="13575" width="46.5" style="9" customWidth="1"/>
    <col min="13576" max="13576" width="6.25" style="9" customWidth="1"/>
    <col min="13577" max="13578" width="9.875" style="9" bestFit="1" customWidth="1"/>
    <col min="13579" max="13579" width="5.75" style="9" customWidth="1"/>
    <col min="13580" max="13580" width="59.75" style="9" customWidth="1"/>
    <col min="13581" max="13581" width="33.875" style="9" customWidth="1"/>
    <col min="13582" max="13582" width="30.75" style="9" customWidth="1"/>
    <col min="13583" max="13583" width="13.75" style="9" customWidth="1"/>
    <col min="13584" max="13584" width="6.375" style="9" customWidth="1"/>
    <col min="13585" max="13585" width="13.25" style="9" customWidth="1"/>
    <col min="13586" max="13586" width="18.25" style="9" customWidth="1"/>
    <col min="13587" max="13587" width="15.625" style="9" customWidth="1"/>
    <col min="13588" max="13824" width="8.875" style="9"/>
    <col min="13825" max="13825" width="12.5" style="9" customWidth="1"/>
    <col min="13826" max="13826" width="8.875" style="9"/>
    <col min="13827" max="13827" width="13.25" style="9" customWidth="1"/>
    <col min="13828" max="13828" width="5.75" style="9" customWidth="1"/>
    <col min="13829" max="13830" width="15.75" style="9" customWidth="1"/>
    <col min="13831" max="13831" width="46.5" style="9" customWidth="1"/>
    <col min="13832" max="13832" width="6.25" style="9" customWidth="1"/>
    <col min="13833" max="13834" width="9.875" style="9" bestFit="1" customWidth="1"/>
    <col min="13835" max="13835" width="5.75" style="9" customWidth="1"/>
    <col min="13836" max="13836" width="59.75" style="9" customWidth="1"/>
    <col min="13837" max="13837" width="33.875" style="9" customWidth="1"/>
    <col min="13838" max="13838" width="30.75" style="9" customWidth="1"/>
    <col min="13839" max="13839" width="13.75" style="9" customWidth="1"/>
    <col min="13840" max="13840" width="6.375" style="9" customWidth="1"/>
    <col min="13841" max="13841" width="13.25" style="9" customWidth="1"/>
    <col min="13842" max="13842" width="18.25" style="9" customWidth="1"/>
    <col min="13843" max="13843" width="15.625" style="9" customWidth="1"/>
    <col min="13844" max="14080" width="8.875" style="9"/>
    <col min="14081" max="14081" width="12.5" style="9" customWidth="1"/>
    <col min="14082" max="14082" width="8.875" style="9"/>
    <col min="14083" max="14083" width="13.25" style="9" customWidth="1"/>
    <col min="14084" max="14084" width="5.75" style="9" customWidth="1"/>
    <col min="14085" max="14086" width="15.75" style="9" customWidth="1"/>
    <col min="14087" max="14087" width="46.5" style="9" customWidth="1"/>
    <col min="14088" max="14088" width="6.25" style="9" customWidth="1"/>
    <col min="14089" max="14090" width="9.875" style="9" bestFit="1" customWidth="1"/>
    <col min="14091" max="14091" width="5.75" style="9" customWidth="1"/>
    <col min="14092" max="14092" width="59.75" style="9" customWidth="1"/>
    <col min="14093" max="14093" width="33.875" style="9" customWidth="1"/>
    <col min="14094" max="14094" width="30.75" style="9" customWidth="1"/>
    <col min="14095" max="14095" width="13.75" style="9" customWidth="1"/>
    <col min="14096" max="14096" width="6.375" style="9" customWidth="1"/>
    <col min="14097" max="14097" width="13.25" style="9" customWidth="1"/>
    <col min="14098" max="14098" width="18.25" style="9" customWidth="1"/>
    <col min="14099" max="14099" width="15.625" style="9" customWidth="1"/>
    <col min="14100" max="14336" width="8.875" style="9"/>
    <col min="14337" max="14337" width="12.5" style="9" customWidth="1"/>
    <col min="14338" max="14338" width="8.875" style="9"/>
    <col min="14339" max="14339" width="13.25" style="9" customWidth="1"/>
    <col min="14340" max="14340" width="5.75" style="9" customWidth="1"/>
    <col min="14341" max="14342" width="15.75" style="9" customWidth="1"/>
    <col min="14343" max="14343" width="46.5" style="9" customWidth="1"/>
    <col min="14344" max="14344" width="6.25" style="9" customWidth="1"/>
    <col min="14345" max="14346" width="9.875" style="9" bestFit="1" customWidth="1"/>
    <col min="14347" max="14347" width="5.75" style="9" customWidth="1"/>
    <col min="14348" max="14348" width="59.75" style="9" customWidth="1"/>
    <col min="14349" max="14349" width="33.875" style="9" customWidth="1"/>
    <col min="14350" max="14350" width="30.75" style="9" customWidth="1"/>
    <col min="14351" max="14351" width="13.75" style="9" customWidth="1"/>
    <col min="14352" max="14352" width="6.375" style="9" customWidth="1"/>
    <col min="14353" max="14353" width="13.25" style="9" customWidth="1"/>
    <col min="14354" max="14354" width="18.25" style="9" customWidth="1"/>
    <col min="14355" max="14355" width="15.625" style="9" customWidth="1"/>
    <col min="14356" max="14592" width="8.875" style="9"/>
    <col min="14593" max="14593" width="12.5" style="9" customWidth="1"/>
    <col min="14594" max="14594" width="8.875" style="9"/>
    <col min="14595" max="14595" width="13.25" style="9" customWidth="1"/>
    <col min="14596" max="14596" width="5.75" style="9" customWidth="1"/>
    <col min="14597" max="14598" width="15.75" style="9" customWidth="1"/>
    <col min="14599" max="14599" width="46.5" style="9" customWidth="1"/>
    <col min="14600" max="14600" width="6.25" style="9" customWidth="1"/>
    <col min="14601" max="14602" width="9.875" style="9" bestFit="1" customWidth="1"/>
    <col min="14603" max="14603" width="5.75" style="9" customWidth="1"/>
    <col min="14604" max="14604" width="59.75" style="9" customWidth="1"/>
    <col min="14605" max="14605" width="33.875" style="9" customWidth="1"/>
    <col min="14606" max="14606" width="30.75" style="9" customWidth="1"/>
    <col min="14607" max="14607" width="13.75" style="9" customWidth="1"/>
    <col min="14608" max="14608" width="6.375" style="9" customWidth="1"/>
    <col min="14609" max="14609" width="13.25" style="9" customWidth="1"/>
    <col min="14610" max="14610" width="18.25" style="9" customWidth="1"/>
    <col min="14611" max="14611" width="15.625" style="9" customWidth="1"/>
    <col min="14612" max="14848" width="8.875" style="9"/>
    <col min="14849" max="14849" width="12.5" style="9" customWidth="1"/>
    <col min="14850" max="14850" width="8.875" style="9"/>
    <col min="14851" max="14851" width="13.25" style="9" customWidth="1"/>
    <col min="14852" max="14852" width="5.75" style="9" customWidth="1"/>
    <col min="14853" max="14854" width="15.75" style="9" customWidth="1"/>
    <col min="14855" max="14855" width="46.5" style="9" customWidth="1"/>
    <col min="14856" max="14856" width="6.25" style="9" customWidth="1"/>
    <col min="14857" max="14858" width="9.875" style="9" bestFit="1" customWidth="1"/>
    <col min="14859" max="14859" width="5.75" style="9" customWidth="1"/>
    <col min="14860" max="14860" width="59.75" style="9" customWidth="1"/>
    <col min="14861" max="14861" width="33.875" style="9" customWidth="1"/>
    <col min="14862" max="14862" width="30.75" style="9" customWidth="1"/>
    <col min="14863" max="14863" width="13.75" style="9" customWidth="1"/>
    <col min="14864" max="14864" width="6.375" style="9" customWidth="1"/>
    <col min="14865" max="14865" width="13.25" style="9" customWidth="1"/>
    <col min="14866" max="14866" width="18.25" style="9" customWidth="1"/>
    <col min="14867" max="14867" width="15.625" style="9" customWidth="1"/>
    <col min="14868" max="15104" width="8.875" style="9"/>
    <col min="15105" max="15105" width="12.5" style="9" customWidth="1"/>
    <col min="15106" max="15106" width="8.875" style="9"/>
    <col min="15107" max="15107" width="13.25" style="9" customWidth="1"/>
    <col min="15108" max="15108" width="5.75" style="9" customWidth="1"/>
    <col min="15109" max="15110" width="15.75" style="9" customWidth="1"/>
    <col min="15111" max="15111" width="46.5" style="9" customWidth="1"/>
    <col min="15112" max="15112" width="6.25" style="9" customWidth="1"/>
    <col min="15113" max="15114" width="9.875" style="9" bestFit="1" customWidth="1"/>
    <col min="15115" max="15115" width="5.75" style="9" customWidth="1"/>
    <col min="15116" max="15116" width="59.75" style="9" customWidth="1"/>
    <col min="15117" max="15117" width="33.875" style="9" customWidth="1"/>
    <col min="15118" max="15118" width="30.75" style="9" customWidth="1"/>
    <col min="15119" max="15119" width="13.75" style="9" customWidth="1"/>
    <col min="15120" max="15120" width="6.375" style="9" customWidth="1"/>
    <col min="15121" max="15121" width="13.25" style="9" customWidth="1"/>
    <col min="15122" max="15122" width="18.25" style="9" customWidth="1"/>
    <col min="15123" max="15123" width="15.625" style="9" customWidth="1"/>
    <col min="15124" max="15360" width="8.875" style="9"/>
    <col min="15361" max="15361" width="12.5" style="9" customWidth="1"/>
    <col min="15362" max="15362" width="8.875" style="9"/>
    <col min="15363" max="15363" width="13.25" style="9" customWidth="1"/>
    <col min="15364" max="15364" width="5.75" style="9" customWidth="1"/>
    <col min="15365" max="15366" width="15.75" style="9" customWidth="1"/>
    <col min="15367" max="15367" width="46.5" style="9" customWidth="1"/>
    <col min="15368" max="15368" width="6.25" style="9" customWidth="1"/>
    <col min="15369" max="15370" width="9.875" style="9" bestFit="1" customWidth="1"/>
    <col min="15371" max="15371" width="5.75" style="9" customWidth="1"/>
    <col min="15372" max="15372" width="59.75" style="9" customWidth="1"/>
    <col min="15373" max="15373" width="33.875" style="9" customWidth="1"/>
    <col min="15374" max="15374" width="30.75" style="9" customWidth="1"/>
    <col min="15375" max="15375" width="13.75" style="9" customWidth="1"/>
    <col min="15376" max="15376" width="6.375" style="9" customWidth="1"/>
    <col min="15377" max="15377" width="13.25" style="9" customWidth="1"/>
    <col min="15378" max="15378" width="18.25" style="9" customWidth="1"/>
    <col min="15379" max="15379" width="15.625" style="9" customWidth="1"/>
    <col min="15380" max="15616" width="8.875" style="9"/>
    <col min="15617" max="15617" width="12.5" style="9" customWidth="1"/>
    <col min="15618" max="15618" width="8.875" style="9"/>
    <col min="15619" max="15619" width="13.25" style="9" customWidth="1"/>
    <col min="15620" max="15620" width="5.75" style="9" customWidth="1"/>
    <col min="15621" max="15622" width="15.75" style="9" customWidth="1"/>
    <col min="15623" max="15623" width="46.5" style="9" customWidth="1"/>
    <col min="15624" max="15624" width="6.25" style="9" customWidth="1"/>
    <col min="15625" max="15626" width="9.875" style="9" bestFit="1" customWidth="1"/>
    <col min="15627" max="15627" width="5.75" style="9" customWidth="1"/>
    <col min="15628" max="15628" width="59.75" style="9" customWidth="1"/>
    <col min="15629" max="15629" width="33.875" style="9" customWidth="1"/>
    <col min="15630" max="15630" width="30.75" style="9" customWidth="1"/>
    <col min="15631" max="15631" width="13.75" style="9" customWidth="1"/>
    <col min="15632" max="15632" width="6.375" style="9" customWidth="1"/>
    <col min="15633" max="15633" width="13.25" style="9" customWidth="1"/>
    <col min="15634" max="15634" width="18.25" style="9" customWidth="1"/>
    <col min="15635" max="15635" width="15.625" style="9" customWidth="1"/>
    <col min="15636" max="15872" width="8.875" style="9"/>
    <col min="15873" max="15873" width="12.5" style="9" customWidth="1"/>
    <col min="15874" max="15874" width="8.875" style="9"/>
    <col min="15875" max="15875" width="13.25" style="9" customWidth="1"/>
    <col min="15876" max="15876" width="5.75" style="9" customWidth="1"/>
    <col min="15877" max="15878" width="15.75" style="9" customWidth="1"/>
    <col min="15879" max="15879" width="46.5" style="9" customWidth="1"/>
    <col min="15880" max="15880" width="6.25" style="9" customWidth="1"/>
    <col min="15881" max="15882" width="9.875" style="9" bestFit="1" customWidth="1"/>
    <col min="15883" max="15883" width="5.75" style="9" customWidth="1"/>
    <col min="15884" max="15884" width="59.75" style="9" customWidth="1"/>
    <col min="15885" max="15885" width="33.875" style="9" customWidth="1"/>
    <col min="15886" max="15886" width="30.75" style="9" customWidth="1"/>
    <col min="15887" max="15887" width="13.75" style="9" customWidth="1"/>
    <col min="15888" max="15888" width="6.375" style="9" customWidth="1"/>
    <col min="15889" max="15889" width="13.25" style="9" customWidth="1"/>
    <col min="15890" max="15890" width="18.25" style="9" customWidth="1"/>
    <col min="15891" max="15891" width="15.625" style="9" customWidth="1"/>
    <col min="15892" max="16128" width="8.875" style="9"/>
    <col min="16129" max="16129" width="12.5" style="9" customWidth="1"/>
    <col min="16130" max="16130" width="8.875" style="9"/>
    <col min="16131" max="16131" width="13.25" style="9" customWidth="1"/>
    <col min="16132" max="16132" width="5.75" style="9" customWidth="1"/>
    <col min="16133" max="16134" width="15.75" style="9" customWidth="1"/>
    <col min="16135" max="16135" width="46.5" style="9" customWidth="1"/>
    <col min="16136" max="16136" width="6.25" style="9" customWidth="1"/>
    <col min="16137" max="16138" width="9.875" style="9" bestFit="1" customWidth="1"/>
    <col min="16139" max="16139" width="5.75" style="9" customWidth="1"/>
    <col min="16140" max="16140" width="59.75" style="9" customWidth="1"/>
    <col min="16141" max="16141" width="33.875" style="9" customWidth="1"/>
    <col min="16142" max="16142" width="30.75" style="9" customWidth="1"/>
    <col min="16143" max="16143" width="13.75" style="9" customWidth="1"/>
    <col min="16144" max="16144" width="6.375" style="9" customWidth="1"/>
    <col min="16145" max="16145" width="13.25" style="9" customWidth="1"/>
    <col min="16146" max="16146" width="18.25" style="9" customWidth="1"/>
    <col min="16147" max="16147" width="15.625" style="9" customWidth="1"/>
    <col min="16148" max="16384" width="8.875" style="9"/>
  </cols>
  <sheetData>
    <row r="2" spans="1:19" ht="20.100000000000001" customHeight="1">
      <c r="D2" s="1" t="s">
        <v>0</v>
      </c>
      <c r="E2" s="1"/>
      <c r="F2" s="1"/>
      <c r="G2" s="2" t="s">
        <v>1370</v>
      </c>
      <c r="I2" s="4" t="s">
        <v>2</v>
      </c>
      <c r="J2" s="5"/>
      <c r="K2" s="6"/>
      <c r="L2" s="462">
        <f>SUM(J:J)</f>
        <v>1149058</v>
      </c>
    </row>
    <row r="3" spans="1:19" ht="20.100000000000001" customHeight="1">
      <c r="D3" s="1" t="s">
        <v>3</v>
      </c>
      <c r="E3" s="1"/>
      <c r="F3" s="1"/>
      <c r="G3" s="13" t="s">
        <v>1371</v>
      </c>
      <c r="M3" s="463" t="s">
        <v>1372</v>
      </c>
    </row>
    <row r="4" spans="1:19" ht="20.100000000000001" customHeight="1">
      <c r="D4" s="1" t="s">
        <v>1373</v>
      </c>
      <c r="E4" s="1"/>
      <c r="F4" s="1"/>
      <c r="G4" s="13">
        <v>201211</v>
      </c>
      <c r="I4" s="464" t="s">
        <v>1374</v>
      </c>
      <c r="L4" s="465" t="s">
        <v>1375</v>
      </c>
    </row>
    <row r="5" spans="1:19" ht="20.100000000000001" customHeight="1">
      <c r="D5" s="1" t="s">
        <v>6</v>
      </c>
      <c r="E5" s="1"/>
      <c r="F5" s="1"/>
      <c r="G5" s="16">
        <v>44979</v>
      </c>
      <c r="I5" s="464"/>
      <c r="J5" s="466"/>
      <c r="L5" s="467" t="s">
        <v>1376</v>
      </c>
      <c r="N5" s="468" t="s">
        <v>1377</v>
      </c>
    </row>
    <row r="6" spans="1:19" ht="20.100000000000001" customHeight="1">
      <c r="D6" s="1" t="s">
        <v>7</v>
      </c>
      <c r="E6" s="1"/>
      <c r="F6" s="1"/>
      <c r="G6" s="16">
        <v>44982</v>
      </c>
    </row>
    <row r="8" spans="1:19" s="8" customFormat="1" ht="19.899999999999999" customHeight="1">
      <c r="A8" s="18"/>
      <c r="B8" s="18"/>
      <c r="C8" s="469" t="s">
        <v>1378</v>
      </c>
      <c r="D8" s="17" t="s">
        <v>8</v>
      </c>
      <c r="E8" s="17" t="s">
        <v>9</v>
      </c>
      <c r="F8" s="17" t="s">
        <v>10</v>
      </c>
      <c r="G8" s="18" t="s">
        <v>11</v>
      </c>
      <c r="H8" s="27" t="s">
        <v>12</v>
      </c>
      <c r="I8" s="18" t="s">
        <v>13</v>
      </c>
      <c r="J8" s="22" t="s">
        <v>14</v>
      </c>
      <c r="K8" s="22" t="s">
        <v>15</v>
      </c>
      <c r="L8" s="18" t="s">
        <v>16</v>
      </c>
      <c r="M8" s="24" t="s">
        <v>17</v>
      </c>
      <c r="N8" s="18" t="s">
        <v>18</v>
      </c>
      <c r="O8" s="30" t="s">
        <v>19</v>
      </c>
      <c r="P8" s="17" t="s">
        <v>20</v>
      </c>
      <c r="Q8" s="18" t="s">
        <v>21</v>
      </c>
      <c r="R8" s="30" t="s">
        <v>22</v>
      </c>
      <c r="S8" s="23" t="s">
        <v>23</v>
      </c>
    </row>
    <row r="9" spans="1:19" s="473" customFormat="1" ht="19.899999999999999" customHeight="1">
      <c r="A9" s="18"/>
      <c r="B9" s="18"/>
      <c r="C9" s="18"/>
      <c r="D9" s="34"/>
      <c r="E9" s="34"/>
      <c r="F9" s="34"/>
      <c r="G9" s="24"/>
      <c r="H9" s="470"/>
      <c r="I9" s="33"/>
      <c r="J9" s="177"/>
      <c r="K9" s="327"/>
      <c r="L9" s="328"/>
      <c r="M9" s="471"/>
      <c r="N9" s="471"/>
      <c r="O9" s="472"/>
      <c r="P9" s="34"/>
      <c r="Q9" s="33"/>
      <c r="R9" s="472"/>
      <c r="S9" s="40"/>
    </row>
    <row r="10" spans="1:19" s="473" customFormat="1" ht="19.149999999999999" customHeight="1">
      <c r="A10" s="18"/>
      <c r="B10" s="18"/>
      <c r="C10" s="18"/>
      <c r="D10" s="34"/>
      <c r="E10" s="474" t="s">
        <v>288</v>
      </c>
      <c r="F10" s="475"/>
      <c r="G10" s="476"/>
      <c r="H10" s="470"/>
      <c r="I10" s="33"/>
      <c r="J10" s="177"/>
      <c r="K10" s="327"/>
      <c r="L10" s="328"/>
      <c r="M10" s="471"/>
      <c r="N10" s="471"/>
      <c r="O10" s="472"/>
      <c r="P10" s="34"/>
      <c r="Q10" s="33"/>
      <c r="R10" s="472"/>
      <c r="S10" s="40"/>
    </row>
    <row r="11" spans="1:19" s="473" customFormat="1" ht="19.899999999999999" customHeight="1">
      <c r="A11" s="18" t="s">
        <v>1379</v>
      </c>
      <c r="B11" s="412"/>
      <c r="C11" s="18">
        <v>42</v>
      </c>
      <c r="D11" s="17">
        <v>1</v>
      </c>
      <c r="E11" s="17" t="s">
        <v>288</v>
      </c>
      <c r="F11" s="17" t="s">
        <v>288</v>
      </c>
      <c r="G11" s="24" t="s">
        <v>1380</v>
      </c>
      <c r="H11" s="27">
        <v>1</v>
      </c>
      <c r="I11" s="213">
        <v>817000</v>
      </c>
      <c r="J11" s="477">
        <f t="shared" ref="J11:J17" si="0">H11*I11</f>
        <v>817000</v>
      </c>
      <c r="K11" s="22"/>
      <c r="L11" s="24" t="s">
        <v>1381</v>
      </c>
      <c r="M11" s="478"/>
      <c r="N11" s="471"/>
      <c r="O11" s="472">
        <v>44865</v>
      </c>
      <c r="P11" s="34"/>
      <c r="Q11" s="33"/>
      <c r="R11" s="472">
        <v>44577</v>
      </c>
      <c r="S11" s="40"/>
    </row>
    <row r="12" spans="1:19" s="473" customFormat="1" ht="19.899999999999999" customHeight="1">
      <c r="A12" s="18"/>
      <c r="B12" s="412"/>
      <c r="C12" s="18"/>
      <c r="D12" s="479">
        <v>2</v>
      </c>
      <c r="E12" s="17" t="s">
        <v>288</v>
      </c>
      <c r="F12" s="17" t="s">
        <v>288</v>
      </c>
      <c r="G12" s="24" t="s">
        <v>1382</v>
      </c>
      <c r="H12" s="27">
        <v>1</v>
      </c>
      <c r="I12" s="213">
        <v>38000</v>
      </c>
      <c r="J12" s="477"/>
      <c r="K12" s="22"/>
      <c r="L12" s="24"/>
      <c r="M12" s="478"/>
      <c r="N12" s="471"/>
      <c r="O12" s="472">
        <v>44865</v>
      </c>
      <c r="P12" s="34"/>
      <c r="Q12" s="33"/>
      <c r="R12" s="472">
        <v>44577</v>
      </c>
      <c r="S12" s="40"/>
    </row>
    <row r="13" spans="1:19" s="473" customFormat="1" ht="19.899999999999999" customHeight="1">
      <c r="A13" s="18" t="s">
        <v>1379</v>
      </c>
      <c r="B13" s="412"/>
      <c r="C13" s="18">
        <v>1</v>
      </c>
      <c r="D13" s="480">
        <v>3</v>
      </c>
      <c r="E13" s="17" t="s">
        <v>288</v>
      </c>
      <c r="F13" s="17" t="s">
        <v>288</v>
      </c>
      <c r="G13" s="24" t="s">
        <v>1383</v>
      </c>
      <c r="H13" s="27">
        <v>1</v>
      </c>
      <c r="I13" s="213">
        <v>40000</v>
      </c>
      <c r="J13" s="477">
        <f t="shared" si="0"/>
        <v>40000</v>
      </c>
      <c r="K13" s="22"/>
      <c r="L13" s="24" t="s">
        <v>1384</v>
      </c>
      <c r="M13" s="478"/>
      <c r="N13" s="471"/>
      <c r="O13" s="472">
        <v>44865</v>
      </c>
      <c r="P13" s="34"/>
      <c r="Q13" s="33"/>
      <c r="R13" s="472">
        <v>44577</v>
      </c>
      <c r="S13" s="40"/>
    </row>
    <row r="14" spans="1:19" s="473" customFormat="1" ht="19.899999999999999" customHeight="1">
      <c r="A14" s="18" t="s">
        <v>1379</v>
      </c>
      <c r="B14" s="412"/>
      <c r="C14" s="18">
        <v>2.5</v>
      </c>
      <c r="D14" s="480">
        <f t="shared" ref="D14:D22" si="1">+D13+1</f>
        <v>4</v>
      </c>
      <c r="E14" s="17" t="s">
        <v>288</v>
      </c>
      <c r="F14" s="17" t="s">
        <v>288</v>
      </c>
      <c r="G14" s="24" t="s">
        <v>1385</v>
      </c>
      <c r="H14" s="27">
        <v>1</v>
      </c>
      <c r="I14" s="213">
        <v>48000</v>
      </c>
      <c r="J14" s="477">
        <f t="shared" si="0"/>
        <v>48000</v>
      </c>
      <c r="K14" s="22"/>
      <c r="L14" s="24" t="s">
        <v>1386</v>
      </c>
      <c r="M14" s="481" t="s">
        <v>1387</v>
      </c>
      <c r="N14" s="471"/>
      <c r="O14" s="472" t="s">
        <v>29</v>
      </c>
      <c r="P14" s="34"/>
      <c r="Q14" s="33"/>
      <c r="R14" s="472"/>
      <c r="S14" s="40"/>
    </row>
    <row r="15" spans="1:19" s="473" customFormat="1" ht="19.899999999999999" customHeight="1">
      <c r="A15" s="18" t="s">
        <v>1379</v>
      </c>
      <c r="B15" s="412"/>
      <c r="C15" s="18">
        <v>0.05</v>
      </c>
      <c r="D15" s="17">
        <f t="shared" si="1"/>
        <v>5</v>
      </c>
      <c r="E15" s="17" t="s">
        <v>288</v>
      </c>
      <c r="F15" s="17" t="s">
        <v>288</v>
      </c>
      <c r="G15" s="482" t="s">
        <v>1388</v>
      </c>
      <c r="H15" s="27">
        <v>1</v>
      </c>
      <c r="I15" s="213">
        <v>18000</v>
      </c>
      <c r="J15" s="477">
        <f t="shared" si="0"/>
        <v>18000</v>
      </c>
      <c r="K15" s="22"/>
      <c r="L15" s="24" t="s">
        <v>1389</v>
      </c>
      <c r="M15" s="478"/>
      <c r="N15" s="471"/>
      <c r="O15" s="472">
        <v>44865</v>
      </c>
      <c r="P15" s="34"/>
      <c r="Q15" s="33"/>
      <c r="R15" s="472">
        <v>44577</v>
      </c>
      <c r="S15" s="40"/>
    </row>
    <row r="16" spans="1:19" s="473" customFormat="1" ht="19.899999999999999" customHeight="1">
      <c r="A16" s="18" t="s">
        <v>1379</v>
      </c>
      <c r="B16" s="412"/>
      <c r="C16" s="18">
        <v>0.05</v>
      </c>
      <c r="D16" s="17">
        <f t="shared" si="1"/>
        <v>6</v>
      </c>
      <c r="E16" s="17" t="s">
        <v>288</v>
      </c>
      <c r="F16" s="17" t="s">
        <v>288</v>
      </c>
      <c r="G16" s="482" t="s">
        <v>1390</v>
      </c>
      <c r="H16" s="27">
        <v>1</v>
      </c>
      <c r="I16" s="213">
        <v>18000</v>
      </c>
      <c r="J16" s="477">
        <f t="shared" si="0"/>
        <v>18000</v>
      </c>
      <c r="K16" s="22"/>
      <c r="L16" s="24" t="s">
        <v>1391</v>
      </c>
      <c r="M16" s="478"/>
      <c r="N16" s="471"/>
      <c r="O16" s="472">
        <v>44865</v>
      </c>
      <c r="P16" s="34"/>
      <c r="Q16" s="33"/>
      <c r="R16" s="472">
        <v>44577</v>
      </c>
      <c r="S16" s="40"/>
    </row>
    <row r="17" spans="1:19" s="473" customFormat="1" ht="19.899999999999999" customHeight="1">
      <c r="A17" s="18"/>
      <c r="B17" s="412"/>
      <c r="C17" s="18"/>
      <c r="D17" s="17">
        <f t="shared" si="1"/>
        <v>7</v>
      </c>
      <c r="E17" s="483" t="s">
        <v>288</v>
      </c>
      <c r="F17" s="483" t="s">
        <v>288</v>
      </c>
      <c r="G17" s="484" t="s">
        <v>1392</v>
      </c>
      <c r="H17" s="485"/>
      <c r="I17" s="486">
        <v>12000</v>
      </c>
      <c r="J17" s="487">
        <f t="shared" si="0"/>
        <v>0</v>
      </c>
      <c r="K17" s="327"/>
      <c r="L17" s="328"/>
      <c r="M17" s="478"/>
      <c r="N17" s="471"/>
      <c r="O17" s="472">
        <v>44865</v>
      </c>
      <c r="P17" s="34"/>
      <c r="Q17" s="33"/>
      <c r="R17" s="472"/>
      <c r="S17" s="40"/>
    </row>
    <row r="18" spans="1:19" s="473" customFormat="1" ht="19.899999999999999" customHeight="1">
      <c r="A18" s="18" t="s">
        <v>1393</v>
      </c>
      <c r="B18" s="412"/>
      <c r="C18" s="18">
        <v>2E-3</v>
      </c>
      <c r="D18" s="17">
        <f t="shared" si="1"/>
        <v>8</v>
      </c>
      <c r="E18" s="18" t="s">
        <v>167</v>
      </c>
      <c r="F18" s="18" t="s">
        <v>167</v>
      </c>
      <c r="G18" s="57" t="s">
        <v>1394</v>
      </c>
      <c r="H18" s="18">
        <v>2</v>
      </c>
      <c r="I18" s="18">
        <v>700</v>
      </c>
      <c r="J18" s="311">
        <f>H18*I18</f>
        <v>1400</v>
      </c>
      <c r="K18" s="22"/>
      <c r="L18" s="24" t="s">
        <v>1395</v>
      </c>
      <c r="M18" s="471"/>
      <c r="N18" s="471"/>
      <c r="O18" s="472">
        <v>44865</v>
      </c>
      <c r="P18" s="34"/>
      <c r="Q18" s="33"/>
      <c r="R18" s="472">
        <v>44880</v>
      </c>
      <c r="S18" s="40">
        <v>44880</v>
      </c>
    </row>
    <row r="19" spans="1:19" s="473" customFormat="1" ht="19.899999999999999" customHeight="1">
      <c r="A19" s="18" t="s">
        <v>1393</v>
      </c>
      <c r="B19" s="412"/>
      <c r="C19" s="18">
        <v>0.5</v>
      </c>
      <c r="D19" s="17">
        <f t="shared" si="1"/>
        <v>9</v>
      </c>
      <c r="E19" s="213" t="s">
        <v>270</v>
      </c>
      <c r="F19" s="488" t="s">
        <v>279</v>
      </c>
      <c r="G19" s="50" t="s">
        <v>1396</v>
      </c>
      <c r="H19" s="18">
        <v>2</v>
      </c>
      <c r="I19" s="215">
        <v>3200</v>
      </c>
      <c r="J19" s="489">
        <f>H19*I19</f>
        <v>6400</v>
      </c>
      <c r="K19" s="22"/>
      <c r="L19" s="26" t="s">
        <v>1397</v>
      </c>
      <c r="M19" s="471"/>
      <c r="N19" s="471"/>
      <c r="O19" s="472">
        <v>44865</v>
      </c>
      <c r="P19" s="34"/>
      <c r="Q19" s="33"/>
      <c r="R19" s="472">
        <v>44880</v>
      </c>
      <c r="S19" s="40">
        <v>44880</v>
      </c>
    </row>
    <row r="20" spans="1:19" s="473" customFormat="1" ht="19.899999999999999" customHeight="1">
      <c r="A20" s="8" t="s">
        <v>1393</v>
      </c>
      <c r="B20" s="412"/>
      <c r="C20" s="18">
        <v>0.5</v>
      </c>
      <c r="D20" s="17">
        <f t="shared" si="1"/>
        <v>10</v>
      </c>
      <c r="E20" s="213" t="s">
        <v>270</v>
      </c>
      <c r="F20" s="488" t="s">
        <v>279</v>
      </c>
      <c r="G20" s="50" t="s">
        <v>1398</v>
      </c>
      <c r="H20" s="18">
        <v>2</v>
      </c>
      <c r="I20" s="215">
        <v>3070</v>
      </c>
      <c r="J20" s="489">
        <f>H20*I20</f>
        <v>6140</v>
      </c>
      <c r="K20" s="22"/>
      <c r="L20" s="26" t="s">
        <v>1399</v>
      </c>
      <c r="M20" s="471"/>
      <c r="N20" s="471"/>
      <c r="O20" s="472">
        <v>44865</v>
      </c>
      <c r="P20" s="34"/>
      <c r="Q20" s="33"/>
      <c r="R20" s="472">
        <v>44880</v>
      </c>
      <c r="S20" s="40">
        <v>44880</v>
      </c>
    </row>
    <row r="21" spans="1:19" s="473" customFormat="1" ht="19.899999999999999" customHeight="1">
      <c r="A21" s="18"/>
      <c r="B21" s="412"/>
      <c r="C21" s="18">
        <v>0.05</v>
      </c>
      <c r="D21" s="17">
        <f t="shared" si="1"/>
        <v>11</v>
      </c>
      <c r="E21" s="490" t="s">
        <v>279</v>
      </c>
      <c r="F21" s="490" t="s">
        <v>279</v>
      </c>
      <c r="G21" s="379" t="s">
        <v>1400</v>
      </c>
      <c r="H21" s="491"/>
      <c r="I21" s="376">
        <v>19</v>
      </c>
      <c r="J21" s="377">
        <f>H21*I21</f>
        <v>0</v>
      </c>
      <c r="K21" s="378"/>
      <c r="L21" s="383" t="s">
        <v>1401</v>
      </c>
      <c r="M21" s="471"/>
      <c r="N21" s="471"/>
      <c r="O21" s="472">
        <v>44865</v>
      </c>
      <c r="P21" s="34"/>
      <c r="Q21" s="33"/>
      <c r="R21" s="472">
        <v>44880</v>
      </c>
      <c r="S21" s="40"/>
    </row>
    <row r="22" spans="1:19" s="473" customFormat="1" ht="19.899999999999999" customHeight="1">
      <c r="A22" s="18"/>
      <c r="B22" s="412"/>
      <c r="C22" s="18">
        <v>0.05</v>
      </c>
      <c r="D22" s="17">
        <f t="shared" si="1"/>
        <v>12</v>
      </c>
      <c r="E22" s="490" t="s">
        <v>279</v>
      </c>
      <c r="F22" s="490" t="s">
        <v>279</v>
      </c>
      <c r="G22" s="379" t="s">
        <v>1402</v>
      </c>
      <c r="H22" s="491"/>
      <c r="I22" s="376">
        <v>19</v>
      </c>
      <c r="J22" s="377">
        <f>H22*I22</f>
        <v>0</v>
      </c>
      <c r="K22" s="378"/>
      <c r="L22" s="383" t="s">
        <v>1403</v>
      </c>
      <c r="M22" s="471"/>
      <c r="N22" s="471"/>
      <c r="O22" s="472">
        <v>44865</v>
      </c>
      <c r="P22" s="34"/>
      <c r="Q22" s="33"/>
      <c r="R22" s="472">
        <v>44880</v>
      </c>
      <c r="S22" s="40"/>
    </row>
    <row r="23" spans="1:19" s="473" customFormat="1" ht="19.899999999999999" customHeight="1">
      <c r="A23" s="18"/>
      <c r="B23" s="18"/>
      <c r="C23" s="18"/>
      <c r="D23" s="17"/>
      <c r="E23" s="34"/>
      <c r="F23" s="34"/>
      <c r="G23" s="24"/>
      <c r="H23" s="470"/>
      <c r="I23" s="33"/>
      <c r="J23" s="177"/>
      <c r="K23" s="327"/>
      <c r="L23" s="328"/>
      <c r="M23" s="471"/>
      <c r="N23" s="471"/>
      <c r="O23" s="472"/>
      <c r="P23" s="34"/>
      <c r="Q23" s="33"/>
      <c r="R23" s="472"/>
      <c r="S23" s="40"/>
    </row>
    <row r="24" spans="1:19" s="473" customFormat="1" ht="19.899999999999999" customHeight="1">
      <c r="A24" s="18"/>
      <c r="B24" s="18"/>
      <c r="C24" s="18"/>
      <c r="D24" s="17"/>
      <c r="E24" s="34"/>
      <c r="F24" s="34"/>
      <c r="G24" s="492">
        <f>SUM(J11:J23)</f>
        <v>954940</v>
      </c>
      <c r="H24" s="470"/>
      <c r="I24" s="33"/>
      <c r="J24" s="177"/>
      <c r="K24" s="327"/>
      <c r="L24" s="328"/>
      <c r="M24" s="471"/>
      <c r="N24" s="471"/>
      <c r="O24" s="472"/>
      <c r="P24" s="34"/>
      <c r="Q24" s="33"/>
      <c r="R24" s="472"/>
      <c r="S24" s="40"/>
    </row>
    <row r="25" spans="1:19" s="473" customFormat="1" ht="19.899999999999999" customHeight="1">
      <c r="A25" s="18"/>
      <c r="B25" s="18"/>
      <c r="C25" s="18"/>
      <c r="D25" s="17"/>
      <c r="E25" s="34"/>
      <c r="F25" s="34"/>
      <c r="G25" s="24"/>
      <c r="H25" s="470"/>
      <c r="I25" s="33"/>
      <c r="J25" s="177"/>
      <c r="K25" s="327"/>
      <c r="L25" s="328"/>
      <c r="M25" s="471"/>
      <c r="N25" s="471"/>
      <c r="O25" s="472"/>
      <c r="P25" s="34"/>
      <c r="Q25" s="33"/>
      <c r="R25" s="472"/>
      <c r="S25" s="40"/>
    </row>
    <row r="26" spans="1:19" s="473" customFormat="1" ht="19.899999999999999" customHeight="1">
      <c r="A26" s="18"/>
      <c r="B26" s="18"/>
      <c r="C26" s="18"/>
      <c r="D26" s="17"/>
      <c r="E26" s="17"/>
      <c r="F26" s="17"/>
      <c r="G26" s="321"/>
      <c r="H26" s="18"/>
      <c r="I26" s="215"/>
      <c r="J26" s="177"/>
      <c r="K26" s="22"/>
      <c r="L26" s="24"/>
      <c r="M26" s="94"/>
      <c r="N26" s="471"/>
      <c r="O26" s="472"/>
      <c r="P26" s="34"/>
      <c r="Q26" s="33"/>
      <c r="R26" s="472"/>
      <c r="S26" s="40"/>
    </row>
    <row r="27" spans="1:19" s="473" customFormat="1" ht="19.899999999999999" customHeight="1">
      <c r="A27" s="18"/>
      <c r="B27" s="18"/>
      <c r="C27" s="18"/>
      <c r="D27" s="17"/>
      <c r="E27" s="17"/>
      <c r="F27" s="17"/>
      <c r="G27" s="321"/>
      <c r="H27" s="18"/>
      <c r="I27" s="215"/>
      <c r="J27" s="177"/>
      <c r="K27" s="22"/>
      <c r="L27" s="24"/>
      <c r="M27" s="94"/>
      <c r="N27" s="471"/>
      <c r="O27" s="472"/>
      <c r="P27" s="34"/>
      <c r="Q27" s="33"/>
      <c r="R27" s="472"/>
      <c r="S27" s="40"/>
    </row>
    <row r="28" spans="1:19" s="473" customFormat="1" ht="19.899999999999999" customHeight="1">
      <c r="A28" s="18"/>
      <c r="B28" s="18"/>
      <c r="C28" s="18"/>
      <c r="D28" s="17"/>
      <c r="E28" s="474" t="s">
        <v>1404</v>
      </c>
      <c r="F28" s="475"/>
      <c r="G28" s="476"/>
      <c r="H28" s="470"/>
      <c r="I28" s="33"/>
      <c r="J28" s="177"/>
      <c r="K28" s="327"/>
      <c r="L28" s="328"/>
      <c r="M28" s="94"/>
      <c r="N28" s="471"/>
      <c r="O28" s="472"/>
      <c r="P28" s="34"/>
      <c r="Q28" s="33"/>
      <c r="R28" s="472"/>
      <c r="S28" s="40"/>
    </row>
    <row r="29" spans="1:19" s="473" customFormat="1" ht="19.899999999999999" customHeight="1">
      <c r="A29" s="18" t="s">
        <v>1405</v>
      </c>
      <c r="B29" s="412"/>
      <c r="C29" s="18">
        <v>0.05</v>
      </c>
      <c r="D29" s="17">
        <f>+D22+1</f>
        <v>13</v>
      </c>
      <c r="E29" s="493" t="s">
        <v>1311</v>
      </c>
      <c r="F29" s="493" t="s">
        <v>1311</v>
      </c>
      <c r="G29" s="494" t="s">
        <v>1406</v>
      </c>
      <c r="H29" s="495">
        <v>1</v>
      </c>
      <c r="I29" s="496">
        <v>75000</v>
      </c>
      <c r="J29" s="496">
        <f t="shared" ref="J29:J39" si="2">H29*I29</f>
        <v>75000</v>
      </c>
      <c r="K29" s="495"/>
      <c r="L29" s="494" t="s">
        <v>1407</v>
      </c>
      <c r="M29" s="94" t="s">
        <v>1408</v>
      </c>
      <c r="N29" s="471"/>
      <c r="O29" s="472">
        <v>44865</v>
      </c>
      <c r="P29" s="34"/>
      <c r="Q29" s="33"/>
      <c r="R29" s="472"/>
      <c r="S29" s="40"/>
    </row>
    <row r="30" spans="1:19" s="473" customFormat="1" ht="19.899999999999999" customHeight="1">
      <c r="A30" s="18" t="s">
        <v>1405</v>
      </c>
      <c r="B30" s="412"/>
      <c r="C30" s="18">
        <v>0.5</v>
      </c>
      <c r="D30" s="17">
        <f>+D29+1</f>
        <v>14</v>
      </c>
      <c r="E30" s="493" t="s">
        <v>1311</v>
      </c>
      <c r="F30" s="493" t="s">
        <v>1311</v>
      </c>
      <c r="G30" s="494" t="s">
        <v>1409</v>
      </c>
      <c r="H30" s="495">
        <v>1</v>
      </c>
      <c r="I30" s="496">
        <v>53000</v>
      </c>
      <c r="J30" s="496">
        <f t="shared" si="2"/>
        <v>53000</v>
      </c>
      <c r="K30" s="495"/>
      <c r="L30" s="497" t="s">
        <v>1410</v>
      </c>
      <c r="M30" s="94" t="s">
        <v>1408</v>
      </c>
      <c r="N30" s="498" t="s">
        <v>1411</v>
      </c>
      <c r="O30" s="472">
        <v>44865</v>
      </c>
      <c r="P30" s="34"/>
      <c r="Q30" s="33"/>
      <c r="R30" s="472"/>
      <c r="S30" s="40"/>
    </row>
    <row r="31" spans="1:19" s="473" customFormat="1" ht="19.899999999999999" customHeight="1">
      <c r="A31" s="18" t="s">
        <v>1405</v>
      </c>
      <c r="B31" s="412"/>
      <c r="C31" s="18">
        <v>1</v>
      </c>
      <c r="D31" s="17">
        <f>+D30+1</f>
        <v>15</v>
      </c>
      <c r="E31" s="493" t="s">
        <v>1311</v>
      </c>
      <c r="F31" s="493" t="s">
        <v>1311</v>
      </c>
      <c r="G31" s="494" t="s">
        <v>1412</v>
      </c>
      <c r="H31" s="495">
        <v>1</v>
      </c>
      <c r="I31" s="496">
        <v>4700</v>
      </c>
      <c r="J31" s="496">
        <f t="shared" si="2"/>
        <v>4700</v>
      </c>
      <c r="K31" s="495"/>
      <c r="L31" s="497" t="s">
        <v>1413</v>
      </c>
      <c r="M31" s="94" t="s">
        <v>1408</v>
      </c>
      <c r="N31" s="471"/>
      <c r="O31" s="472">
        <v>44865</v>
      </c>
      <c r="P31" s="34"/>
      <c r="Q31" s="33"/>
      <c r="R31" s="472"/>
      <c r="S31" s="40"/>
    </row>
    <row r="32" spans="1:19" s="473" customFormat="1" ht="19.899999999999999" customHeight="1">
      <c r="A32" s="18" t="s">
        <v>1405</v>
      </c>
      <c r="B32" s="412"/>
      <c r="C32" s="18">
        <v>0.1</v>
      </c>
      <c r="D32" s="17">
        <f>+D31+1</f>
        <v>16</v>
      </c>
      <c r="E32" s="493" t="s">
        <v>1311</v>
      </c>
      <c r="F32" s="493" t="s">
        <v>1311</v>
      </c>
      <c r="G32" s="494" t="s">
        <v>1414</v>
      </c>
      <c r="H32" s="495">
        <v>1</v>
      </c>
      <c r="I32" s="496">
        <v>39000</v>
      </c>
      <c r="J32" s="496">
        <f t="shared" si="2"/>
        <v>39000</v>
      </c>
      <c r="K32" s="495"/>
      <c r="L32" s="497" t="s">
        <v>1415</v>
      </c>
      <c r="M32" s="94" t="s">
        <v>1408</v>
      </c>
      <c r="N32" s="471"/>
      <c r="O32" s="472">
        <v>44865</v>
      </c>
      <c r="P32" s="34"/>
      <c r="Q32" s="33"/>
      <c r="R32" s="472"/>
      <c r="S32" s="40"/>
    </row>
    <row r="33" spans="1:19" s="473" customFormat="1" ht="19.899999999999999" customHeight="1">
      <c r="A33" s="18" t="s">
        <v>1405</v>
      </c>
      <c r="B33" s="412"/>
      <c r="C33" s="18">
        <v>0.12</v>
      </c>
      <c r="D33" s="17">
        <f>+D32+1</f>
        <v>17</v>
      </c>
      <c r="E33" s="493" t="s">
        <v>1311</v>
      </c>
      <c r="F33" s="493" t="s">
        <v>1311</v>
      </c>
      <c r="G33" s="494" t="s">
        <v>1416</v>
      </c>
      <c r="H33" s="495">
        <v>1</v>
      </c>
      <c r="I33" s="496">
        <v>990</v>
      </c>
      <c r="J33" s="496">
        <f t="shared" si="2"/>
        <v>990</v>
      </c>
      <c r="K33" s="495"/>
      <c r="L33" s="497" t="s">
        <v>1417</v>
      </c>
      <c r="M33" s="94" t="s">
        <v>1408</v>
      </c>
      <c r="N33" s="471"/>
      <c r="O33" s="472">
        <v>44865</v>
      </c>
      <c r="P33" s="34"/>
      <c r="Q33" s="33"/>
      <c r="R33" s="472"/>
      <c r="S33" s="40"/>
    </row>
    <row r="34" spans="1:19" s="473" customFormat="1" ht="19.899999999999999" customHeight="1">
      <c r="A34" s="18" t="s">
        <v>1405</v>
      </c>
      <c r="B34" s="412"/>
      <c r="C34" s="18"/>
      <c r="D34" s="54" t="e">
        <f>+#REF!+1</f>
        <v>#REF!</v>
      </c>
      <c r="E34" s="493" t="s">
        <v>1311</v>
      </c>
      <c r="F34" s="493" t="s">
        <v>1311</v>
      </c>
      <c r="G34" s="494" t="s">
        <v>1418</v>
      </c>
      <c r="H34" s="495">
        <v>1</v>
      </c>
      <c r="I34" s="496">
        <v>-20890</v>
      </c>
      <c r="J34" s="496">
        <f t="shared" si="2"/>
        <v>-20890</v>
      </c>
      <c r="K34" s="495"/>
      <c r="L34" s="497"/>
      <c r="M34" s="94" t="s">
        <v>1408</v>
      </c>
      <c r="N34" s="471"/>
      <c r="O34" s="472">
        <v>44865</v>
      </c>
      <c r="P34" s="34"/>
      <c r="Q34" s="33"/>
      <c r="R34" s="472"/>
      <c r="S34" s="40"/>
    </row>
    <row r="35" spans="1:19" s="473" customFormat="1" ht="19.899999999999999" customHeight="1">
      <c r="A35" s="18" t="s">
        <v>1393</v>
      </c>
      <c r="B35" s="412"/>
      <c r="C35" s="18">
        <v>0.2</v>
      </c>
      <c r="D35" s="54" t="e">
        <f t="shared" ref="D35:D41" si="3">+D34+1</f>
        <v>#REF!</v>
      </c>
      <c r="E35" s="499" t="s">
        <v>270</v>
      </c>
      <c r="F35" s="499" t="s">
        <v>167</v>
      </c>
      <c r="G35" s="62" t="s">
        <v>1419</v>
      </c>
      <c r="H35" s="54">
        <v>1</v>
      </c>
      <c r="I35" s="281">
        <v>2320</v>
      </c>
      <c r="J35" s="281">
        <f t="shared" si="2"/>
        <v>2320</v>
      </c>
      <c r="K35" s="56"/>
      <c r="L35" s="53" t="s">
        <v>1420</v>
      </c>
      <c r="M35" s="94"/>
      <c r="N35" s="471"/>
      <c r="O35" s="472">
        <v>44865</v>
      </c>
      <c r="P35" s="34"/>
      <c r="Q35" s="33"/>
      <c r="R35" s="472">
        <v>44880</v>
      </c>
      <c r="S35" s="40">
        <v>44880</v>
      </c>
    </row>
    <row r="36" spans="1:19" s="473" customFormat="1" ht="19.899999999999999" customHeight="1">
      <c r="A36" s="18" t="s">
        <v>1421</v>
      </c>
      <c r="B36" s="412"/>
      <c r="C36" s="18">
        <v>0.05</v>
      </c>
      <c r="D36" s="54" t="e">
        <f t="shared" si="3"/>
        <v>#REF!</v>
      </c>
      <c r="E36" s="17" t="s">
        <v>167</v>
      </c>
      <c r="F36" s="17" t="s">
        <v>167</v>
      </c>
      <c r="G36" s="50" t="s">
        <v>196</v>
      </c>
      <c r="H36" s="18">
        <v>2</v>
      </c>
      <c r="I36" s="237">
        <v>72</v>
      </c>
      <c r="J36" s="215">
        <f t="shared" si="2"/>
        <v>144</v>
      </c>
      <c r="K36" s="22"/>
      <c r="L36" s="26" t="s">
        <v>197</v>
      </c>
      <c r="M36" s="94"/>
      <c r="N36" s="471"/>
      <c r="O36" s="472">
        <v>44865</v>
      </c>
      <c r="P36" s="34"/>
      <c r="Q36" s="33"/>
      <c r="R36" s="472">
        <v>44880</v>
      </c>
      <c r="S36" s="40">
        <v>44880</v>
      </c>
    </row>
    <row r="37" spans="1:19" s="473" customFormat="1" ht="19.899999999999999" customHeight="1">
      <c r="A37" s="18" t="s">
        <v>1421</v>
      </c>
      <c r="B37" s="412"/>
      <c r="C37" s="18">
        <v>0.05</v>
      </c>
      <c r="D37" s="54" t="e">
        <f t="shared" si="3"/>
        <v>#REF!</v>
      </c>
      <c r="E37" s="17" t="s">
        <v>167</v>
      </c>
      <c r="F37" s="17" t="s">
        <v>167</v>
      </c>
      <c r="G37" s="50" t="s">
        <v>198</v>
      </c>
      <c r="H37" s="18">
        <v>2</v>
      </c>
      <c r="I37" s="237">
        <v>31</v>
      </c>
      <c r="J37" s="215">
        <f t="shared" si="2"/>
        <v>62</v>
      </c>
      <c r="K37" s="22"/>
      <c r="L37" s="26" t="s">
        <v>199</v>
      </c>
      <c r="M37" s="94"/>
      <c r="N37" s="471"/>
      <c r="O37" s="472">
        <v>44865</v>
      </c>
      <c r="P37" s="34"/>
      <c r="Q37" s="33"/>
      <c r="R37" s="472">
        <v>44880</v>
      </c>
      <c r="S37" s="40">
        <v>44880</v>
      </c>
    </row>
    <row r="38" spans="1:19" s="473" customFormat="1" ht="19.899999999999999" customHeight="1">
      <c r="A38" s="18" t="s">
        <v>1393</v>
      </c>
      <c r="B38" s="412"/>
      <c r="C38" s="18">
        <v>0.05</v>
      </c>
      <c r="D38" s="54" t="e">
        <f t="shared" si="3"/>
        <v>#REF!</v>
      </c>
      <c r="E38" s="17" t="s">
        <v>167</v>
      </c>
      <c r="F38" s="17" t="s">
        <v>167</v>
      </c>
      <c r="G38" s="249" t="s">
        <v>1422</v>
      </c>
      <c r="H38" s="54">
        <v>1</v>
      </c>
      <c r="I38" s="281">
        <v>935</v>
      </c>
      <c r="J38" s="215">
        <f t="shared" si="2"/>
        <v>935</v>
      </c>
      <c r="K38" s="56"/>
      <c r="L38" s="57" t="s">
        <v>1423</v>
      </c>
      <c r="M38" s="94"/>
      <c r="N38" s="471"/>
      <c r="O38" s="472">
        <v>44865</v>
      </c>
      <c r="P38" s="34"/>
      <c r="Q38" s="33"/>
      <c r="R38" s="472">
        <v>44880</v>
      </c>
      <c r="S38" s="40">
        <v>44880</v>
      </c>
    </row>
    <row r="39" spans="1:19" s="473" customFormat="1" ht="19.899999999999999" customHeight="1">
      <c r="A39" s="18" t="s">
        <v>1421</v>
      </c>
      <c r="B39" s="412"/>
      <c r="C39" s="18">
        <v>0.05</v>
      </c>
      <c r="D39" s="54" t="e">
        <f t="shared" si="3"/>
        <v>#REF!</v>
      </c>
      <c r="E39" s="283" t="s">
        <v>167</v>
      </c>
      <c r="F39" s="283" t="s">
        <v>167</v>
      </c>
      <c r="G39" s="221" t="s">
        <v>1424</v>
      </c>
      <c r="H39" s="360">
        <v>0</v>
      </c>
      <c r="I39" s="286">
        <v>0</v>
      </c>
      <c r="J39" s="286">
        <f t="shared" si="2"/>
        <v>0</v>
      </c>
      <c r="K39" s="285"/>
      <c r="L39" s="284" t="s">
        <v>1425</v>
      </c>
      <c r="M39" s="94"/>
      <c r="N39" s="471"/>
      <c r="O39" s="472">
        <v>44865</v>
      </c>
      <c r="P39" s="34"/>
      <c r="Q39" s="33"/>
      <c r="R39" s="472">
        <v>44880</v>
      </c>
      <c r="S39" s="40"/>
    </row>
    <row r="40" spans="1:19" s="473" customFormat="1" ht="19.899999999999999" customHeight="1">
      <c r="A40" s="18" t="s">
        <v>1421</v>
      </c>
      <c r="B40" s="412"/>
      <c r="C40" s="18">
        <v>0.25</v>
      </c>
      <c r="D40" s="54" t="e">
        <f t="shared" si="3"/>
        <v>#REF!</v>
      </c>
      <c r="E40" s="500" t="s">
        <v>167</v>
      </c>
      <c r="F40" s="500" t="s">
        <v>167</v>
      </c>
      <c r="G40" s="501" t="s">
        <v>1426</v>
      </c>
      <c r="H40" s="502">
        <v>1</v>
      </c>
      <c r="I40" s="503">
        <v>534</v>
      </c>
      <c r="J40" s="503">
        <f>H40*I40</f>
        <v>534</v>
      </c>
      <c r="K40" s="502"/>
      <c r="L40" s="504" t="s">
        <v>1427</v>
      </c>
      <c r="M40" s="94"/>
      <c r="N40" s="471"/>
      <c r="O40" s="472">
        <v>44865</v>
      </c>
      <c r="P40" s="34"/>
      <c r="Q40" s="33"/>
      <c r="R40" s="472">
        <v>44880</v>
      </c>
      <c r="S40" s="40">
        <v>44880</v>
      </c>
    </row>
    <row r="41" spans="1:19" s="473" customFormat="1" ht="19.899999999999999" customHeight="1">
      <c r="A41" s="18" t="s">
        <v>1421</v>
      </c>
      <c r="B41" s="412"/>
      <c r="C41" s="18">
        <v>0.05</v>
      </c>
      <c r="D41" s="54" t="e">
        <f t="shared" si="3"/>
        <v>#REF!</v>
      </c>
      <c r="E41" s="505" t="s">
        <v>167</v>
      </c>
      <c r="F41" s="52" t="s">
        <v>167</v>
      </c>
      <c r="G41" s="62" t="s">
        <v>756</v>
      </c>
      <c r="H41" s="54">
        <v>10</v>
      </c>
      <c r="I41" s="215">
        <v>32</v>
      </c>
      <c r="J41" s="215">
        <f>H41*I41</f>
        <v>320</v>
      </c>
      <c r="K41" s="22"/>
      <c r="L41" s="130" t="s">
        <v>866</v>
      </c>
      <c r="M41" s="94"/>
      <c r="N41" s="471"/>
      <c r="O41" s="472">
        <v>44865</v>
      </c>
      <c r="P41" s="34"/>
      <c r="Q41" s="33"/>
      <c r="R41" s="472">
        <v>44880</v>
      </c>
      <c r="S41" s="40">
        <v>44880</v>
      </c>
    </row>
    <row r="42" spans="1:19" s="473" customFormat="1" ht="19.899999999999999" customHeight="1">
      <c r="A42" s="18"/>
      <c r="B42" s="18"/>
      <c r="C42" s="18"/>
      <c r="D42" s="17"/>
      <c r="E42" s="17"/>
      <c r="F42" s="17"/>
      <c r="G42" s="24"/>
      <c r="H42" s="506"/>
      <c r="I42" s="18"/>
      <c r="J42" s="177"/>
      <c r="K42" s="22"/>
      <c r="L42" s="53"/>
      <c r="M42" s="94"/>
      <c r="N42" s="471"/>
      <c r="O42" s="472"/>
      <c r="P42" s="34"/>
      <c r="Q42" s="33"/>
      <c r="R42" s="472"/>
      <c r="S42" s="40"/>
    </row>
    <row r="43" spans="1:19" s="473" customFormat="1" ht="19.899999999999999" customHeight="1">
      <c r="A43" s="18"/>
      <c r="B43" s="18"/>
      <c r="C43" s="18"/>
      <c r="D43" s="34"/>
      <c r="E43" s="34"/>
      <c r="F43" s="34"/>
      <c r="G43" s="24"/>
      <c r="H43" s="470"/>
      <c r="I43" s="33"/>
      <c r="J43" s="177"/>
      <c r="K43" s="327"/>
      <c r="L43" s="328"/>
      <c r="M43" s="94"/>
      <c r="N43" s="471"/>
      <c r="O43" s="472"/>
      <c r="P43" s="34"/>
      <c r="Q43" s="33"/>
      <c r="R43" s="472"/>
      <c r="S43" s="40"/>
    </row>
    <row r="44" spans="1:19" s="473" customFormat="1" ht="19.899999999999999" customHeight="1">
      <c r="A44" s="18"/>
      <c r="B44" s="18"/>
      <c r="C44" s="18"/>
      <c r="D44" s="34"/>
      <c r="E44" s="34"/>
      <c r="F44" s="34"/>
      <c r="G44" s="507">
        <f>SUM(J29:J43)</f>
        <v>156115</v>
      </c>
      <c r="H44" s="470"/>
      <c r="I44" s="33"/>
      <c r="J44" s="177"/>
      <c r="K44" s="327"/>
      <c r="L44" s="328"/>
      <c r="M44" s="94"/>
      <c r="N44" s="471"/>
      <c r="O44" s="472"/>
      <c r="P44" s="34"/>
      <c r="Q44" s="33"/>
      <c r="R44" s="472"/>
      <c r="S44" s="40"/>
    </row>
    <row r="45" spans="1:19" s="473" customFormat="1" ht="19.899999999999999" customHeight="1">
      <c r="A45" s="18"/>
      <c r="B45" s="18"/>
      <c r="C45" s="18"/>
      <c r="D45" s="17"/>
      <c r="E45" s="17"/>
      <c r="F45" s="17"/>
      <c r="G45" s="321"/>
      <c r="H45" s="18"/>
      <c r="I45" s="215"/>
      <c r="J45" s="177"/>
      <c r="K45" s="22"/>
      <c r="L45" s="24"/>
      <c r="M45" s="94"/>
      <c r="N45" s="471"/>
      <c r="O45" s="472"/>
      <c r="P45" s="34"/>
      <c r="Q45" s="33"/>
      <c r="R45" s="472"/>
      <c r="S45" s="40"/>
    </row>
    <row r="46" spans="1:19" s="473" customFormat="1" ht="19.899999999999999" customHeight="1">
      <c r="A46" s="18"/>
      <c r="B46" s="18"/>
      <c r="C46" s="26"/>
      <c r="D46" s="34"/>
      <c r="E46" s="34"/>
      <c r="F46" s="34"/>
      <c r="G46" s="24"/>
      <c r="H46" s="470"/>
      <c r="I46" s="33"/>
      <c r="J46" s="177"/>
      <c r="K46" s="327"/>
      <c r="L46" s="328"/>
      <c r="M46" s="471"/>
      <c r="N46" s="471"/>
      <c r="O46" s="472"/>
      <c r="P46" s="34"/>
      <c r="Q46" s="33"/>
      <c r="R46" s="472"/>
      <c r="S46" s="40"/>
    </row>
    <row r="47" spans="1:19" s="473" customFormat="1" ht="19.899999999999999" customHeight="1">
      <c r="A47" s="18"/>
      <c r="B47" s="18"/>
      <c r="C47" s="26"/>
      <c r="D47" s="34"/>
      <c r="E47" s="34"/>
      <c r="F47" s="34"/>
      <c r="G47" s="24"/>
      <c r="H47" s="470"/>
      <c r="I47" s="33"/>
      <c r="J47" s="177"/>
      <c r="K47" s="327"/>
      <c r="L47" s="328"/>
      <c r="M47" s="471"/>
      <c r="N47" s="471"/>
      <c r="O47" s="472"/>
      <c r="P47" s="34"/>
      <c r="Q47" s="33"/>
      <c r="R47" s="472"/>
      <c r="S47" s="40"/>
    </row>
    <row r="48" spans="1:19" s="473" customFormat="1" ht="19.899999999999999" customHeight="1">
      <c r="A48" s="18"/>
      <c r="B48" s="18"/>
      <c r="C48" s="26"/>
      <c r="D48" s="34"/>
      <c r="E48" s="508" t="s">
        <v>1428</v>
      </c>
      <c r="F48" s="509"/>
      <c r="G48" s="509"/>
      <c r="H48" s="510"/>
      <c r="I48" s="33"/>
      <c r="J48" s="177"/>
      <c r="K48" s="327"/>
      <c r="L48" s="328"/>
      <c r="M48" s="471"/>
      <c r="N48" s="471"/>
      <c r="O48" s="472"/>
      <c r="P48" s="34"/>
      <c r="Q48" s="33"/>
      <c r="R48" s="472"/>
      <c r="S48" s="40"/>
    </row>
    <row r="49" spans="1:19" s="473" customFormat="1" ht="19.899999999999999" customHeight="1">
      <c r="A49" s="18" t="s">
        <v>1421</v>
      </c>
      <c r="B49" s="412"/>
      <c r="C49" s="18">
        <v>5.0000000000000001E-3</v>
      </c>
      <c r="D49" s="54" t="e">
        <f>+D41+1</f>
        <v>#REF!</v>
      </c>
      <c r="E49" s="17" t="s">
        <v>167</v>
      </c>
      <c r="F49" s="17" t="s">
        <v>167</v>
      </c>
      <c r="G49" s="321" t="s">
        <v>1429</v>
      </c>
      <c r="H49" s="321">
        <v>4</v>
      </c>
      <c r="I49" s="177">
        <v>69</v>
      </c>
      <c r="J49" s="177">
        <f t="shared" ref="J49:J60" si="4">H49*I49</f>
        <v>276</v>
      </c>
      <c r="K49" s="511"/>
      <c r="L49" s="512" t="s">
        <v>1430</v>
      </c>
      <c r="M49" s="24" t="s">
        <v>1431</v>
      </c>
      <c r="N49" s="471"/>
      <c r="O49" s="472">
        <v>44865</v>
      </c>
      <c r="P49" s="34"/>
      <c r="Q49" s="33"/>
      <c r="R49" s="472">
        <v>44880</v>
      </c>
      <c r="S49" s="40">
        <v>44880</v>
      </c>
    </row>
    <row r="50" spans="1:19" s="473" customFormat="1" ht="19.899999999999999" customHeight="1">
      <c r="A50" s="18" t="s">
        <v>1421</v>
      </c>
      <c r="B50" s="412"/>
      <c r="C50" s="18">
        <v>5.0000000000000001E-3</v>
      </c>
      <c r="D50" s="17" t="e">
        <f t="shared" ref="D50:D60" si="5">+D49+1</f>
        <v>#REF!</v>
      </c>
      <c r="E50" s="17" t="s">
        <v>167</v>
      </c>
      <c r="F50" s="17" t="s">
        <v>167</v>
      </c>
      <c r="G50" s="321" t="s">
        <v>1432</v>
      </c>
      <c r="H50" s="321">
        <v>4</v>
      </c>
      <c r="I50" s="177">
        <v>71</v>
      </c>
      <c r="J50" s="177">
        <f t="shared" si="4"/>
        <v>284</v>
      </c>
      <c r="K50" s="511"/>
      <c r="L50" s="512" t="s">
        <v>1433</v>
      </c>
      <c r="M50" s="24" t="s">
        <v>1434</v>
      </c>
      <c r="N50" s="471"/>
      <c r="O50" s="472">
        <v>44865</v>
      </c>
      <c r="P50" s="34"/>
      <c r="Q50" s="33"/>
      <c r="R50" s="472">
        <v>44880</v>
      </c>
      <c r="S50" s="40">
        <v>44880</v>
      </c>
    </row>
    <row r="51" spans="1:19" s="473" customFormat="1" ht="19.899999999999999" customHeight="1">
      <c r="A51" s="18" t="s">
        <v>1435</v>
      </c>
      <c r="B51" s="412"/>
      <c r="C51" s="18">
        <v>1.25</v>
      </c>
      <c r="D51" s="17" t="e">
        <f t="shared" si="5"/>
        <v>#REF!</v>
      </c>
      <c r="E51" s="111" t="s">
        <v>167</v>
      </c>
      <c r="F51" s="111" t="s">
        <v>167</v>
      </c>
      <c r="G51" s="511" t="s">
        <v>1436</v>
      </c>
      <c r="H51" s="513">
        <v>3</v>
      </c>
      <c r="I51" s="18">
        <v>680</v>
      </c>
      <c r="J51" s="242">
        <f t="shared" si="4"/>
        <v>2040</v>
      </c>
      <c r="K51" s="357"/>
      <c r="L51" s="349" t="s">
        <v>1437</v>
      </c>
      <c r="M51" s="18"/>
      <c r="N51" s="471"/>
      <c r="O51" s="472">
        <v>44865</v>
      </c>
      <c r="P51" s="34"/>
      <c r="Q51" s="33"/>
      <c r="R51" s="472">
        <v>44880</v>
      </c>
      <c r="S51" s="40">
        <v>44880</v>
      </c>
    </row>
    <row r="52" spans="1:19" s="473" customFormat="1" ht="19.899999999999999" customHeight="1">
      <c r="A52" s="18" t="s">
        <v>1421</v>
      </c>
      <c r="B52" s="412"/>
      <c r="C52" s="18">
        <v>5.0000000000000001E-3</v>
      </c>
      <c r="D52" s="17" t="e">
        <f t="shared" si="5"/>
        <v>#REF!</v>
      </c>
      <c r="E52" s="52" t="s">
        <v>167</v>
      </c>
      <c r="F52" s="52" t="s">
        <v>167</v>
      </c>
      <c r="G52" s="321" t="s">
        <v>756</v>
      </c>
      <c r="H52" s="321">
        <v>10</v>
      </c>
      <c r="I52" s="220">
        <v>32</v>
      </c>
      <c r="J52" s="220">
        <f t="shared" si="4"/>
        <v>320</v>
      </c>
      <c r="K52" s="514"/>
      <c r="L52" s="57" t="s">
        <v>1438</v>
      </c>
      <c r="M52" s="18" t="s">
        <v>1439</v>
      </c>
      <c r="N52" s="471"/>
      <c r="O52" s="472">
        <v>44865</v>
      </c>
      <c r="P52" s="34"/>
      <c r="Q52" s="33"/>
      <c r="R52" s="472">
        <v>44880</v>
      </c>
      <c r="S52" s="40">
        <v>44880</v>
      </c>
    </row>
    <row r="53" spans="1:19" s="473" customFormat="1" ht="19.899999999999999" customHeight="1">
      <c r="A53" s="18" t="s">
        <v>1393</v>
      </c>
      <c r="B53" s="412"/>
      <c r="C53" s="18">
        <v>0.25</v>
      </c>
      <c r="D53" s="17" t="e">
        <f t="shared" si="5"/>
        <v>#REF!</v>
      </c>
      <c r="E53" s="213" t="s">
        <v>270</v>
      </c>
      <c r="F53" s="213" t="s">
        <v>167</v>
      </c>
      <c r="G53" s="511" t="s">
        <v>1440</v>
      </c>
      <c r="H53" s="513">
        <v>1</v>
      </c>
      <c r="I53" s="18">
        <v>3690</v>
      </c>
      <c r="J53" s="247">
        <f t="shared" si="4"/>
        <v>3690</v>
      </c>
      <c r="K53" s="357"/>
      <c r="L53" s="53" t="s">
        <v>1441</v>
      </c>
      <c r="M53" s="18"/>
      <c r="N53" s="471"/>
      <c r="O53" s="472">
        <v>44865</v>
      </c>
      <c r="P53" s="34"/>
      <c r="Q53" s="33"/>
      <c r="R53" s="472">
        <v>44880</v>
      </c>
      <c r="S53" s="40">
        <v>44880</v>
      </c>
    </row>
    <row r="54" spans="1:19" s="473" customFormat="1" ht="19.899999999999999" customHeight="1">
      <c r="A54" s="18" t="s">
        <v>1393</v>
      </c>
      <c r="B54" s="412"/>
      <c r="C54" s="18">
        <v>0.25</v>
      </c>
      <c r="D54" s="17" t="e">
        <f t="shared" si="5"/>
        <v>#REF!</v>
      </c>
      <c r="E54" s="515" t="s">
        <v>270</v>
      </c>
      <c r="F54" s="515" t="s">
        <v>167</v>
      </c>
      <c r="G54" s="516" t="s">
        <v>1442</v>
      </c>
      <c r="H54" s="517">
        <v>1</v>
      </c>
      <c r="I54" s="518">
        <v>3150</v>
      </c>
      <c r="J54" s="247">
        <f>H54*I54</f>
        <v>3150</v>
      </c>
      <c r="K54" s="357"/>
      <c r="L54" s="53" t="s">
        <v>1443</v>
      </c>
      <c r="M54" s="519" t="s">
        <v>1444</v>
      </c>
      <c r="N54" s="471"/>
      <c r="O54" s="472">
        <v>44978</v>
      </c>
      <c r="P54" s="34"/>
      <c r="Q54" s="33"/>
      <c r="R54" s="472">
        <v>44983</v>
      </c>
      <c r="S54" s="40"/>
    </row>
    <row r="55" spans="1:19" s="473" customFormat="1" ht="19.899999999999999" customHeight="1">
      <c r="A55" s="18" t="s">
        <v>1393</v>
      </c>
      <c r="B55" s="412"/>
      <c r="C55" s="18">
        <v>7.4999999999999997E-2</v>
      </c>
      <c r="D55" s="17" t="e">
        <f>+D53+1</f>
        <v>#REF!</v>
      </c>
      <c r="E55" s="213" t="s">
        <v>270</v>
      </c>
      <c r="F55" s="213" t="s">
        <v>167</v>
      </c>
      <c r="G55" s="511" t="s">
        <v>1445</v>
      </c>
      <c r="H55" s="513">
        <v>1</v>
      </c>
      <c r="I55" s="18">
        <v>2150</v>
      </c>
      <c r="J55" s="247">
        <f t="shared" si="4"/>
        <v>2150</v>
      </c>
      <c r="K55" s="357"/>
      <c r="L55" s="53" t="s">
        <v>1446</v>
      </c>
      <c r="M55" s="18"/>
      <c r="N55" s="471"/>
      <c r="O55" s="472">
        <v>44865</v>
      </c>
      <c r="P55" s="34"/>
      <c r="Q55" s="33"/>
      <c r="R55" s="472">
        <v>44880</v>
      </c>
      <c r="S55" s="40">
        <v>44880</v>
      </c>
    </row>
    <row r="56" spans="1:19" s="473" customFormat="1" ht="19.899999999999999" customHeight="1">
      <c r="A56" s="18" t="s">
        <v>1393</v>
      </c>
      <c r="B56" s="412"/>
      <c r="C56" s="18">
        <v>7.4999999999999997E-2</v>
      </c>
      <c r="D56" s="17" t="e">
        <f t="shared" si="5"/>
        <v>#REF!</v>
      </c>
      <c r="E56" s="213" t="s">
        <v>270</v>
      </c>
      <c r="F56" s="213" t="s">
        <v>167</v>
      </c>
      <c r="G56" s="511" t="s">
        <v>1447</v>
      </c>
      <c r="H56" s="513">
        <v>1</v>
      </c>
      <c r="I56" s="18">
        <v>2150</v>
      </c>
      <c r="J56" s="247">
        <f t="shared" si="4"/>
        <v>2150</v>
      </c>
      <c r="K56" s="357"/>
      <c r="L56" s="53" t="s">
        <v>1448</v>
      </c>
      <c r="M56" s="18"/>
      <c r="N56" s="471"/>
      <c r="O56" s="472">
        <v>44865</v>
      </c>
      <c r="P56" s="34"/>
      <c r="Q56" s="33"/>
      <c r="R56" s="472">
        <v>44880</v>
      </c>
      <c r="S56" s="40">
        <v>44880</v>
      </c>
    </row>
    <row r="57" spans="1:19" s="473" customFormat="1" ht="19.899999999999999" customHeight="1">
      <c r="A57" s="18" t="s">
        <v>1393</v>
      </c>
      <c r="B57" s="412"/>
      <c r="C57" s="18">
        <v>0.65</v>
      </c>
      <c r="D57" s="17" t="e">
        <f t="shared" si="5"/>
        <v>#REF!</v>
      </c>
      <c r="E57" s="213" t="s">
        <v>270</v>
      </c>
      <c r="F57" s="213" t="s">
        <v>167</v>
      </c>
      <c r="G57" s="514" t="s">
        <v>1449</v>
      </c>
      <c r="H57" s="513">
        <v>1</v>
      </c>
      <c r="I57" s="18">
        <v>5300</v>
      </c>
      <c r="J57" s="247">
        <f t="shared" si="4"/>
        <v>5300</v>
      </c>
      <c r="K57" s="22"/>
      <c r="L57" s="321" t="s">
        <v>1450</v>
      </c>
      <c r="M57" s="18"/>
      <c r="N57" s="471"/>
      <c r="O57" s="472">
        <v>44865</v>
      </c>
      <c r="P57" s="34"/>
      <c r="Q57" s="33"/>
      <c r="R57" s="472">
        <v>44880</v>
      </c>
      <c r="S57" s="40">
        <v>44880</v>
      </c>
    </row>
    <row r="58" spans="1:19" s="473" customFormat="1" ht="19.899999999999999" customHeight="1">
      <c r="A58" s="18" t="s">
        <v>1421</v>
      </c>
      <c r="B58" s="412"/>
      <c r="C58" s="18">
        <v>0.02</v>
      </c>
      <c r="D58" s="17" t="e">
        <f t="shared" si="5"/>
        <v>#REF!</v>
      </c>
      <c r="E58" s="18" t="s">
        <v>167</v>
      </c>
      <c r="F58" s="18" t="s">
        <v>167</v>
      </c>
      <c r="G58" s="26" t="s">
        <v>1451</v>
      </c>
      <c r="H58" s="347">
        <v>10</v>
      </c>
      <c r="I58" s="18">
        <v>56</v>
      </c>
      <c r="J58" s="18">
        <f t="shared" si="4"/>
        <v>560</v>
      </c>
      <c r="K58" s="357"/>
      <c r="L58" s="26" t="s">
        <v>1452</v>
      </c>
      <c r="M58" s="18"/>
      <c r="N58" s="471"/>
      <c r="O58" s="472">
        <v>44865</v>
      </c>
      <c r="P58" s="34"/>
      <c r="Q58" s="33"/>
      <c r="R58" s="472">
        <v>44880</v>
      </c>
      <c r="S58" s="40">
        <v>44880</v>
      </c>
    </row>
    <row r="59" spans="1:19" s="473" customFormat="1" ht="19.899999999999999" customHeight="1">
      <c r="A59" s="18" t="s">
        <v>1421</v>
      </c>
      <c r="B59" s="412"/>
      <c r="C59" s="18">
        <v>0.5</v>
      </c>
      <c r="D59" s="17" t="e">
        <f t="shared" si="5"/>
        <v>#REF!</v>
      </c>
      <c r="E59" s="161" t="s">
        <v>167</v>
      </c>
      <c r="F59" s="161" t="s">
        <v>167</v>
      </c>
      <c r="G59" s="106" t="s">
        <v>1453</v>
      </c>
      <c r="H59" s="93">
        <v>1</v>
      </c>
      <c r="I59" s="107">
        <v>5930</v>
      </c>
      <c r="J59" s="247">
        <f t="shared" si="4"/>
        <v>5930</v>
      </c>
      <c r="K59" s="520"/>
      <c r="L59" s="106" t="s">
        <v>1454</v>
      </c>
      <c r="M59" s="18"/>
      <c r="N59" s="471"/>
      <c r="O59" s="472">
        <v>44865</v>
      </c>
      <c r="P59" s="34"/>
      <c r="Q59" s="33"/>
      <c r="R59" s="472">
        <v>44880</v>
      </c>
      <c r="S59" s="40">
        <v>44880</v>
      </c>
    </row>
    <row r="60" spans="1:19" s="473" customFormat="1" ht="19.899999999999999" customHeight="1">
      <c r="A60" s="18" t="s">
        <v>1421</v>
      </c>
      <c r="B60" s="412"/>
      <c r="C60" s="18">
        <v>0.02</v>
      </c>
      <c r="D60" s="17" t="e">
        <f t="shared" si="5"/>
        <v>#REF!</v>
      </c>
      <c r="E60" s="17" t="s">
        <v>167</v>
      </c>
      <c r="F60" s="17" t="s">
        <v>167</v>
      </c>
      <c r="G60" s="62" t="s">
        <v>1455</v>
      </c>
      <c r="H60" s="347">
        <v>4</v>
      </c>
      <c r="I60" s="215">
        <v>76</v>
      </c>
      <c r="J60" s="18">
        <f t="shared" si="4"/>
        <v>304</v>
      </c>
      <c r="K60" s="357"/>
      <c r="L60" s="26" t="s">
        <v>1456</v>
      </c>
      <c r="M60" s="18"/>
      <c r="N60" s="471"/>
      <c r="O60" s="472">
        <v>44865</v>
      </c>
      <c r="P60" s="34"/>
      <c r="Q60" s="33"/>
      <c r="R60" s="472">
        <v>44880</v>
      </c>
      <c r="S60" s="40">
        <v>44880</v>
      </c>
    </row>
    <row r="61" spans="1:19" s="473" customFormat="1" ht="19.899999999999999" customHeight="1">
      <c r="A61" s="18"/>
      <c r="B61" s="18"/>
      <c r="C61" s="26"/>
      <c r="D61" s="34"/>
      <c r="E61" s="34"/>
      <c r="F61" s="34"/>
      <c r="G61" s="24"/>
      <c r="H61" s="470"/>
      <c r="I61" s="33"/>
      <c r="J61" s="177"/>
      <c r="K61" s="327"/>
      <c r="L61" s="328"/>
      <c r="M61" s="471"/>
      <c r="N61" s="471"/>
      <c r="O61" s="472"/>
      <c r="P61" s="34"/>
      <c r="Q61" s="33"/>
      <c r="R61" s="472"/>
      <c r="S61" s="40"/>
    </row>
    <row r="62" spans="1:19" s="473" customFormat="1" ht="19.899999999999999" customHeight="1">
      <c r="A62" s="18"/>
      <c r="B62" s="18"/>
      <c r="C62" s="26"/>
      <c r="D62" s="34"/>
      <c r="E62" s="34"/>
      <c r="F62" s="34"/>
      <c r="G62" s="507">
        <f>SUM(J49:J61)</f>
        <v>26154</v>
      </c>
      <c r="H62" s="470"/>
      <c r="I62" s="33"/>
      <c r="J62" s="177"/>
      <c r="K62" s="327"/>
      <c r="L62" s="328"/>
      <c r="M62" s="471"/>
      <c r="N62" s="471"/>
      <c r="O62" s="472"/>
      <c r="P62" s="34"/>
      <c r="Q62" s="33"/>
      <c r="R62" s="472"/>
      <c r="S62" s="40"/>
    </row>
    <row r="63" spans="1:19" s="473" customFormat="1" ht="19.899999999999999" customHeight="1">
      <c r="A63" s="18"/>
      <c r="B63" s="18"/>
      <c r="C63" s="26"/>
      <c r="D63" s="34"/>
      <c r="E63" s="34"/>
      <c r="F63" s="34"/>
      <c r="G63" s="24"/>
      <c r="H63" s="470"/>
      <c r="I63" s="33"/>
      <c r="J63" s="177"/>
      <c r="K63" s="327"/>
      <c r="L63" s="328"/>
      <c r="M63" s="471"/>
      <c r="N63" s="471"/>
      <c r="O63" s="472"/>
      <c r="P63" s="34"/>
      <c r="Q63" s="33"/>
      <c r="R63" s="472"/>
      <c r="S63" s="40"/>
    </row>
    <row r="64" spans="1:19" s="473" customFormat="1" ht="19.899999999999999" customHeight="1">
      <c r="A64" s="18"/>
      <c r="B64" s="18"/>
      <c r="C64" s="26"/>
      <c r="D64" s="34"/>
      <c r="E64" s="34"/>
      <c r="F64" s="34"/>
      <c r="G64" s="24"/>
      <c r="H64" s="470"/>
      <c r="I64" s="33"/>
      <c r="J64" s="177"/>
      <c r="K64" s="327"/>
      <c r="L64" s="328"/>
      <c r="M64" s="471"/>
      <c r="N64" s="471"/>
      <c r="O64" s="472"/>
      <c r="P64" s="34"/>
      <c r="Q64" s="33"/>
      <c r="R64" s="472"/>
      <c r="S64" s="40"/>
    </row>
    <row r="65" spans="1:19" s="473" customFormat="1" ht="19.899999999999999" customHeight="1">
      <c r="A65" s="18"/>
      <c r="B65" s="18"/>
      <c r="C65" s="104"/>
      <c r="D65" s="34"/>
      <c r="E65" s="34"/>
      <c r="F65" s="34"/>
      <c r="G65" s="24"/>
      <c r="H65" s="470"/>
      <c r="I65" s="33"/>
      <c r="J65" s="177"/>
      <c r="K65" s="327"/>
      <c r="L65" s="328"/>
      <c r="M65" s="471"/>
      <c r="N65" s="471"/>
      <c r="O65" s="472"/>
      <c r="P65" s="34"/>
      <c r="Q65" s="33"/>
      <c r="R65" s="472"/>
      <c r="S65" s="40"/>
    </row>
    <row r="66" spans="1:19" s="473" customFormat="1" ht="19.899999999999999" customHeight="1">
      <c r="A66" s="18"/>
      <c r="B66" s="18"/>
      <c r="C66" s="104"/>
      <c r="D66" s="34"/>
      <c r="E66" s="34"/>
      <c r="F66" s="34"/>
      <c r="G66" s="24"/>
      <c r="H66" s="470"/>
      <c r="I66" s="33"/>
      <c r="J66" s="177"/>
      <c r="K66" s="327"/>
      <c r="L66" s="328"/>
      <c r="M66" s="471"/>
      <c r="N66" s="471"/>
      <c r="O66" s="472"/>
      <c r="P66" s="34"/>
      <c r="Q66" s="33"/>
      <c r="R66" s="472"/>
      <c r="S66" s="40"/>
    </row>
    <row r="67" spans="1:19" s="473" customFormat="1" ht="19.899999999999999" customHeight="1">
      <c r="A67" s="18"/>
      <c r="B67" s="18"/>
      <c r="C67" s="18"/>
      <c r="D67" s="17"/>
      <c r="E67" s="474" t="s">
        <v>1457</v>
      </c>
      <c r="F67" s="475"/>
      <c r="G67" s="476"/>
      <c r="H67" s="470"/>
      <c r="I67" s="33"/>
      <c r="J67" s="177"/>
      <c r="K67" s="327"/>
      <c r="L67" s="328"/>
      <c r="M67" s="471"/>
      <c r="N67" s="471"/>
      <c r="O67" s="472"/>
      <c r="P67" s="34"/>
      <c r="Q67" s="33"/>
      <c r="R67" s="472"/>
      <c r="S67" s="40"/>
    </row>
    <row r="68" spans="1:19" s="8" customFormat="1" ht="19.899999999999999" customHeight="1">
      <c r="A68" s="18" t="s">
        <v>273</v>
      </c>
      <c r="B68" s="412">
        <v>0.2</v>
      </c>
      <c r="C68" s="18">
        <f>+B68*H68</f>
        <v>0.2</v>
      </c>
      <c r="D68" s="54" t="e">
        <f>+D60+1</f>
        <v>#REF!</v>
      </c>
      <c r="E68" s="161" t="s">
        <v>1458</v>
      </c>
      <c r="F68" s="123" t="s">
        <v>1459</v>
      </c>
      <c r="G68" s="521" t="s">
        <v>1460</v>
      </c>
      <c r="H68" s="27">
        <v>1</v>
      </c>
      <c r="I68" s="215">
        <v>3720</v>
      </c>
      <c r="J68" s="215">
        <f>H68*I68</f>
        <v>3720</v>
      </c>
      <c r="K68" s="22"/>
      <c r="L68" s="357" t="s">
        <v>1461</v>
      </c>
      <c r="M68" s="24" t="s">
        <v>1462</v>
      </c>
      <c r="N68" s="24"/>
      <c r="O68" s="30">
        <v>44865</v>
      </c>
      <c r="P68" s="17"/>
      <c r="Q68" s="18"/>
      <c r="R68" s="30"/>
      <c r="S68" s="23">
        <v>44879</v>
      </c>
    </row>
    <row r="69" spans="1:19" s="8" customFormat="1" ht="19.899999999999999" customHeight="1">
      <c r="A69" s="18" t="s">
        <v>276</v>
      </c>
      <c r="B69" s="412"/>
      <c r="C69" s="18">
        <v>0.05</v>
      </c>
      <c r="D69" s="17" t="e">
        <f>+D68+1</f>
        <v>#REF!</v>
      </c>
      <c r="E69" s="52" t="s">
        <v>167</v>
      </c>
      <c r="F69" s="52" t="s">
        <v>167</v>
      </c>
      <c r="G69" s="521" t="s">
        <v>1463</v>
      </c>
      <c r="H69" s="27">
        <v>3</v>
      </c>
      <c r="I69" s="215">
        <v>120</v>
      </c>
      <c r="J69" s="215">
        <f>H69*I69</f>
        <v>360</v>
      </c>
      <c r="K69" s="22"/>
      <c r="L69" s="357" t="s">
        <v>1464</v>
      </c>
      <c r="M69" s="24" t="s">
        <v>1462</v>
      </c>
      <c r="N69" s="17"/>
      <c r="O69" s="30">
        <v>44865</v>
      </c>
      <c r="P69" s="17"/>
      <c r="Q69" s="29"/>
      <c r="R69" s="29">
        <v>44880</v>
      </c>
      <c r="S69" s="40">
        <v>44880</v>
      </c>
    </row>
    <row r="70" spans="1:19" s="8" customFormat="1" ht="19.899999999999999" customHeight="1">
      <c r="A70" s="18" t="s">
        <v>276</v>
      </c>
      <c r="B70" s="412"/>
      <c r="C70" s="18">
        <f>0.025*H70</f>
        <v>2.5000000000000001E-2</v>
      </c>
      <c r="D70" s="17" t="e">
        <f t="shared" ref="D70:D79" si="6">+D69+1</f>
        <v>#REF!</v>
      </c>
      <c r="E70" s="52" t="s">
        <v>167</v>
      </c>
      <c r="F70" s="52" t="s">
        <v>167</v>
      </c>
      <c r="G70" s="321" t="s">
        <v>1465</v>
      </c>
      <c r="H70" s="522">
        <v>1</v>
      </c>
      <c r="I70" s="177">
        <v>860</v>
      </c>
      <c r="J70" s="177">
        <f t="shared" ref="J70:J77" si="7">H70*I70</f>
        <v>860</v>
      </c>
      <c r="K70" s="411"/>
      <c r="L70" s="26" t="s">
        <v>1466</v>
      </c>
      <c r="M70" s="24" t="s">
        <v>1462</v>
      </c>
      <c r="N70" s="17"/>
      <c r="O70" s="30">
        <v>44865</v>
      </c>
      <c r="P70" s="17"/>
      <c r="Q70" s="29"/>
      <c r="R70" s="29">
        <v>44880</v>
      </c>
      <c r="S70" s="40">
        <v>44880</v>
      </c>
    </row>
    <row r="71" spans="1:19" s="8" customFormat="1" ht="19.899999999999999" customHeight="1">
      <c r="A71" s="18" t="s">
        <v>628</v>
      </c>
      <c r="B71" s="412"/>
      <c r="C71" s="18">
        <f>0.185*H71</f>
        <v>0.185</v>
      </c>
      <c r="D71" s="17" t="e">
        <f t="shared" si="6"/>
        <v>#REF!</v>
      </c>
      <c r="E71" s="98" t="s">
        <v>279</v>
      </c>
      <c r="F71" s="98" t="s">
        <v>279</v>
      </c>
      <c r="G71" s="26" t="s">
        <v>1467</v>
      </c>
      <c r="H71" s="27">
        <v>1</v>
      </c>
      <c r="I71" s="18">
        <v>2400</v>
      </c>
      <c r="J71" s="177">
        <f t="shared" si="7"/>
        <v>2400</v>
      </c>
      <c r="K71" s="22"/>
      <c r="L71" s="53" t="s">
        <v>1468</v>
      </c>
      <c r="M71" s="24" t="s">
        <v>1462</v>
      </c>
      <c r="N71" s="17"/>
      <c r="O71" s="30">
        <v>44865</v>
      </c>
      <c r="P71" s="17"/>
      <c r="Q71" s="29"/>
      <c r="R71" s="29">
        <v>44880</v>
      </c>
      <c r="S71" s="40">
        <v>44880</v>
      </c>
    </row>
    <row r="72" spans="1:19" s="8" customFormat="1" ht="19.899999999999999" customHeight="1">
      <c r="A72" s="18" t="s">
        <v>276</v>
      </c>
      <c r="B72" s="412">
        <v>1.4999999999999999E-2</v>
      </c>
      <c r="C72" s="18">
        <f>+B72*H72</f>
        <v>1.4999999999999999E-2</v>
      </c>
      <c r="D72" s="17" t="e">
        <f t="shared" si="6"/>
        <v>#REF!</v>
      </c>
      <c r="E72" s="161" t="s">
        <v>1458</v>
      </c>
      <c r="F72" s="123" t="s">
        <v>1459</v>
      </c>
      <c r="G72" s="521" t="s">
        <v>1469</v>
      </c>
      <c r="H72" s="27">
        <v>1</v>
      </c>
      <c r="I72" s="215">
        <v>170</v>
      </c>
      <c r="J72" s="215">
        <f t="shared" si="7"/>
        <v>170</v>
      </c>
      <c r="K72" s="22"/>
      <c r="L72" s="357" t="s">
        <v>1470</v>
      </c>
      <c r="M72" s="24" t="s">
        <v>1462</v>
      </c>
      <c r="N72" s="24"/>
      <c r="O72" s="30">
        <v>44865</v>
      </c>
      <c r="P72" s="17"/>
      <c r="Q72" s="18"/>
      <c r="R72" s="30"/>
      <c r="S72" s="23">
        <v>44879</v>
      </c>
    </row>
    <row r="73" spans="1:19" s="8" customFormat="1" ht="19.899999999999999" customHeight="1">
      <c r="A73" s="18" t="s">
        <v>276</v>
      </c>
      <c r="B73" s="412"/>
      <c r="C73" s="18">
        <v>0.04</v>
      </c>
      <c r="D73" s="17" t="e">
        <f t="shared" si="6"/>
        <v>#REF!</v>
      </c>
      <c r="E73" s="161" t="s">
        <v>1471</v>
      </c>
      <c r="F73" s="52" t="s">
        <v>167</v>
      </c>
      <c r="G73" s="521" t="s">
        <v>1472</v>
      </c>
      <c r="H73" s="27">
        <v>1</v>
      </c>
      <c r="I73" s="215">
        <v>779</v>
      </c>
      <c r="J73" s="215">
        <f t="shared" si="7"/>
        <v>779</v>
      </c>
      <c r="K73" s="22"/>
      <c r="L73" s="357" t="s">
        <v>1473</v>
      </c>
      <c r="M73" s="24" t="s">
        <v>1462</v>
      </c>
      <c r="N73" s="24"/>
      <c r="O73" s="30">
        <v>44865</v>
      </c>
      <c r="P73" s="17"/>
      <c r="Q73" s="18"/>
      <c r="R73" s="30">
        <v>44880</v>
      </c>
      <c r="S73" s="40">
        <v>44880</v>
      </c>
    </row>
    <row r="74" spans="1:19" s="8" customFormat="1" ht="19.899999999999999" customHeight="1">
      <c r="A74" s="18" t="s">
        <v>276</v>
      </c>
      <c r="B74" s="412"/>
      <c r="C74" s="18">
        <v>0.05</v>
      </c>
      <c r="D74" s="17" t="e">
        <f t="shared" si="6"/>
        <v>#REF!</v>
      </c>
      <c r="E74" s="283" t="s">
        <v>167</v>
      </c>
      <c r="F74" s="283" t="s">
        <v>167</v>
      </c>
      <c r="G74" s="417" t="s">
        <v>1474</v>
      </c>
      <c r="H74" s="523"/>
      <c r="I74" s="222">
        <v>75</v>
      </c>
      <c r="J74" s="222">
        <f t="shared" si="7"/>
        <v>0</v>
      </c>
      <c r="K74" s="118"/>
      <c r="L74" s="284" t="s">
        <v>1475</v>
      </c>
      <c r="M74" s="24" t="s">
        <v>1462</v>
      </c>
      <c r="N74" s="24"/>
      <c r="O74" s="30">
        <v>44865</v>
      </c>
      <c r="P74" s="17"/>
      <c r="Q74" s="18"/>
      <c r="R74" s="30">
        <v>44880</v>
      </c>
      <c r="S74" s="23"/>
    </row>
    <row r="75" spans="1:19" s="8" customFormat="1" ht="19.899999999999999" customHeight="1">
      <c r="A75" s="18" t="s">
        <v>276</v>
      </c>
      <c r="B75" s="412"/>
      <c r="C75" s="18">
        <f>0.01*H75</f>
        <v>0.1</v>
      </c>
      <c r="D75" s="17" t="e">
        <f t="shared" si="6"/>
        <v>#REF!</v>
      </c>
      <c r="E75" s="52" t="s">
        <v>167</v>
      </c>
      <c r="F75" s="52" t="s">
        <v>167</v>
      </c>
      <c r="G75" s="321" t="s">
        <v>1476</v>
      </c>
      <c r="H75" s="522">
        <v>10</v>
      </c>
      <c r="I75" s="177">
        <v>23</v>
      </c>
      <c r="J75" s="177">
        <f t="shared" si="7"/>
        <v>230</v>
      </c>
      <c r="K75" s="118"/>
      <c r="L75" s="26" t="s">
        <v>1477</v>
      </c>
      <c r="M75" s="24" t="s">
        <v>1462</v>
      </c>
      <c r="N75" s="17"/>
      <c r="O75" s="30">
        <v>44865</v>
      </c>
      <c r="P75" s="17"/>
      <c r="Q75" s="29"/>
      <c r="R75" s="29">
        <v>44880</v>
      </c>
      <c r="S75" s="40">
        <v>44880</v>
      </c>
    </row>
    <row r="76" spans="1:19" s="8" customFormat="1" ht="19.899999999999999" customHeight="1">
      <c r="A76" s="18" t="s">
        <v>276</v>
      </c>
      <c r="B76" s="412"/>
      <c r="C76" s="18">
        <f>0.01*H76</f>
        <v>0.02</v>
      </c>
      <c r="D76" s="17" t="e">
        <f t="shared" si="6"/>
        <v>#REF!</v>
      </c>
      <c r="E76" s="52" t="s">
        <v>167</v>
      </c>
      <c r="F76" s="52" t="s">
        <v>167</v>
      </c>
      <c r="G76" s="24" t="s">
        <v>1478</v>
      </c>
      <c r="H76" s="506">
        <v>2</v>
      </c>
      <c r="I76" s="18">
        <v>49</v>
      </c>
      <c r="J76" s="177">
        <f t="shared" si="7"/>
        <v>98</v>
      </c>
      <c r="K76" s="327"/>
      <c r="L76" s="53" t="s">
        <v>1479</v>
      </c>
      <c r="M76" s="24" t="s">
        <v>1462</v>
      </c>
      <c r="N76" s="17"/>
      <c r="O76" s="30">
        <v>44865</v>
      </c>
      <c r="P76" s="17"/>
      <c r="Q76" s="29"/>
      <c r="R76" s="29">
        <v>44880</v>
      </c>
      <c r="S76" s="40">
        <v>44880</v>
      </c>
    </row>
    <row r="77" spans="1:19" s="8" customFormat="1" ht="19.899999999999999" customHeight="1">
      <c r="A77" s="18" t="s">
        <v>276</v>
      </c>
      <c r="B77" s="412"/>
      <c r="C77" s="18">
        <f>0.005*H77</f>
        <v>0.01</v>
      </c>
      <c r="D77" s="17" t="e">
        <f t="shared" si="6"/>
        <v>#REF!</v>
      </c>
      <c r="E77" s="98" t="s">
        <v>279</v>
      </c>
      <c r="F77" s="98" t="s">
        <v>279</v>
      </c>
      <c r="G77" s="26" t="s">
        <v>1480</v>
      </c>
      <c r="H77" s="27">
        <v>2</v>
      </c>
      <c r="I77" s="18">
        <v>76</v>
      </c>
      <c r="J77" s="177">
        <f t="shared" si="7"/>
        <v>152</v>
      </c>
      <c r="K77" s="22"/>
      <c r="L77" s="53" t="s">
        <v>1481</v>
      </c>
      <c r="M77" s="24" t="s">
        <v>1462</v>
      </c>
      <c r="N77" s="17"/>
      <c r="O77" s="30">
        <v>44865</v>
      </c>
      <c r="P77" s="17"/>
      <c r="Q77" s="29"/>
      <c r="R77" s="29">
        <v>44880</v>
      </c>
      <c r="S77" s="40">
        <v>44880</v>
      </c>
    </row>
    <row r="78" spans="1:19" s="8" customFormat="1" ht="19.899999999999999" customHeight="1">
      <c r="A78" s="18" t="s">
        <v>1482</v>
      </c>
      <c r="B78" s="412">
        <v>0.76</v>
      </c>
      <c r="C78" s="18">
        <f>+B78*H78</f>
        <v>0.76</v>
      </c>
      <c r="D78" s="17" t="e">
        <f t="shared" si="6"/>
        <v>#REF!</v>
      </c>
      <c r="E78" s="161" t="s">
        <v>1458</v>
      </c>
      <c r="F78" s="123" t="s">
        <v>1459</v>
      </c>
      <c r="G78" s="521" t="s">
        <v>1483</v>
      </c>
      <c r="H78" s="27">
        <v>1</v>
      </c>
      <c r="I78" s="215">
        <v>2660</v>
      </c>
      <c r="J78" s="215">
        <f>H78*I78</f>
        <v>2660</v>
      </c>
      <c r="K78" s="22"/>
      <c r="L78" s="357" t="s">
        <v>1484</v>
      </c>
      <c r="M78" s="24" t="s">
        <v>1462</v>
      </c>
      <c r="N78" s="24"/>
      <c r="O78" s="30">
        <v>44865</v>
      </c>
      <c r="P78" s="17"/>
      <c r="Q78" s="18"/>
      <c r="R78" s="30"/>
      <c r="S78" s="23">
        <v>44879</v>
      </c>
    </row>
    <row r="79" spans="1:19" s="8" customFormat="1" ht="19.899999999999999" customHeight="1">
      <c r="A79" s="18" t="s">
        <v>1482</v>
      </c>
      <c r="B79" s="412">
        <v>0.08</v>
      </c>
      <c r="C79" s="18">
        <f>+B79*H79</f>
        <v>0.08</v>
      </c>
      <c r="D79" s="17" t="e">
        <f t="shared" si="6"/>
        <v>#REF!</v>
      </c>
      <c r="E79" s="161" t="s">
        <v>1458</v>
      </c>
      <c r="F79" s="123" t="s">
        <v>1459</v>
      </c>
      <c r="G79" s="521" t="s">
        <v>1485</v>
      </c>
      <c r="H79" s="27">
        <v>1</v>
      </c>
      <c r="I79" s="215">
        <v>420</v>
      </c>
      <c r="J79" s="215">
        <f>H79*I79</f>
        <v>420</v>
      </c>
      <c r="K79" s="22"/>
      <c r="L79" s="357" t="s">
        <v>1486</v>
      </c>
      <c r="M79" s="24" t="s">
        <v>1462</v>
      </c>
      <c r="N79" s="24"/>
      <c r="O79" s="30">
        <v>44865</v>
      </c>
      <c r="P79" s="17"/>
      <c r="Q79" s="18"/>
      <c r="R79" s="30"/>
      <c r="S79" s="23">
        <v>44879</v>
      </c>
    </row>
    <row r="80" spans="1:19" s="8" customFormat="1" ht="19.899999999999999" customHeight="1">
      <c r="A80" s="18"/>
      <c r="B80" s="18"/>
      <c r="C80" s="18"/>
      <c r="D80" s="17"/>
      <c r="E80" s="161"/>
      <c r="F80" s="123"/>
      <c r="G80" s="521"/>
      <c r="H80" s="27"/>
      <c r="I80" s="215"/>
      <c r="J80" s="215"/>
      <c r="K80" s="22"/>
      <c r="L80" s="357"/>
      <c r="M80" s="24"/>
      <c r="N80" s="24"/>
      <c r="O80" s="30"/>
      <c r="P80" s="17"/>
      <c r="Q80" s="18"/>
      <c r="R80" s="30"/>
      <c r="S80" s="23"/>
    </row>
    <row r="81" spans="1:19" s="8" customFormat="1" ht="19.899999999999999" customHeight="1">
      <c r="A81" s="18"/>
      <c r="B81" s="18"/>
      <c r="C81" s="18"/>
      <c r="D81" s="17"/>
      <c r="E81" s="524"/>
      <c r="F81" s="126"/>
      <c r="G81" s="507">
        <f>SUM(J68:J80)</f>
        <v>11849</v>
      </c>
      <c r="H81" s="27"/>
      <c r="I81" s="215"/>
      <c r="J81" s="215"/>
      <c r="K81" s="22"/>
      <c r="L81" s="357"/>
      <c r="M81" s="24"/>
      <c r="N81" s="24"/>
      <c r="O81" s="30"/>
      <c r="P81" s="17"/>
      <c r="Q81" s="18"/>
      <c r="R81" s="30"/>
      <c r="S81" s="23"/>
    </row>
    <row r="82" spans="1:19" s="8" customFormat="1" ht="19.899999999999999" customHeight="1">
      <c r="A82" s="18"/>
      <c r="B82" s="18"/>
      <c r="C82" s="18"/>
      <c r="D82" s="17"/>
      <c r="E82" s="524"/>
      <c r="F82" s="126"/>
      <c r="G82" s="521"/>
      <c r="H82" s="27"/>
      <c r="I82" s="215"/>
      <c r="J82" s="215"/>
      <c r="K82" s="22"/>
      <c r="L82" s="357"/>
      <c r="M82" s="24"/>
      <c r="N82" s="24"/>
      <c r="O82" s="30"/>
      <c r="P82" s="17"/>
      <c r="Q82" s="18"/>
      <c r="R82" s="30"/>
      <c r="S82" s="23"/>
    </row>
    <row r="83" spans="1:19" s="8" customFormat="1" ht="19.899999999999999" customHeight="1">
      <c r="A83" s="18"/>
      <c r="B83" s="18"/>
      <c r="C83" s="18"/>
      <c r="D83" s="17"/>
      <c r="E83" s="524"/>
      <c r="F83" s="126"/>
      <c r="G83" s="521"/>
      <c r="H83" s="27"/>
      <c r="I83" s="215"/>
      <c r="J83" s="215"/>
      <c r="K83" s="22"/>
      <c r="L83" s="357"/>
      <c r="M83" s="24"/>
      <c r="N83" s="24"/>
      <c r="O83" s="30"/>
      <c r="P83" s="17"/>
      <c r="Q83" s="18"/>
      <c r="R83" s="30"/>
      <c r="S83" s="23"/>
    </row>
    <row r="84" spans="1:19" s="8" customFormat="1" ht="19.899999999999999" customHeight="1">
      <c r="A84" s="18"/>
      <c r="B84" s="18"/>
      <c r="C84" s="18"/>
      <c r="D84" s="17"/>
      <c r="E84" s="524"/>
      <c r="F84" s="126"/>
      <c r="G84" s="521"/>
      <c r="H84" s="27"/>
      <c r="I84" s="215"/>
      <c r="J84" s="215"/>
      <c r="K84" s="22"/>
      <c r="L84" s="357"/>
      <c r="M84" s="24"/>
      <c r="N84" s="24"/>
      <c r="O84" s="30"/>
      <c r="P84" s="17"/>
      <c r="Q84" s="18"/>
      <c r="R84" s="30"/>
      <c r="S84" s="23"/>
    </row>
    <row r="85" spans="1:19" s="8" customFormat="1" ht="19.899999999999999" customHeight="1">
      <c r="A85" s="18"/>
      <c r="B85" s="18"/>
      <c r="C85" s="18"/>
      <c r="D85" s="17"/>
      <c r="E85" s="52"/>
      <c r="F85" s="52"/>
      <c r="G85" s="24"/>
      <c r="H85" s="506"/>
      <c r="I85" s="18"/>
      <c r="J85" s="177"/>
      <c r="K85" s="327"/>
      <c r="L85" s="53"/>
      <c r="M85" s="471"/>
      <c r="N85" s="471"/>
      <c r="O85" s="30"/>
      <c r="P85" s="34"/>
      <c r="Q85" s="33"/>
      <c r="R85" s="30"/>
      <c r="S85" s="23"/>
    </row>
    <row r="86" spans="1:19" s="8" customFormat="1" ht="19.899999999999999" customHeight="1">
      <c r="A86" s="18"/>
      <c r="B86" s="18"/>
      <c r="C86" s="18"/>
      <c r="D86" s="17"/>
      <c r="E86" s="52"/>
      <c r="F86" s="52"/>
      <c r="G86" s="24"/>
      <c r="H86" s="506"/>
      <c r="I86" s="18"/>
      <c r="J86" s="177"/>
      <c r="K86" s="327"/>
      <c r="L86" s="53"/>
      <c r="M86" s="471"/>
      <c r="N86" s="471"/>
      <c r="O86" s="30"/>
      <c r="P86" s="34"/>
      <c r="Q86" s="33"/>
      <c r="R86" s="30"/>
      <c r="S86" s="23"/>
    </row>
    <row r="87" spans="1:19" s="8" customFormat="1" ht="19.899999999999999" customHeight="1">
      <c r="A87" s="18"/>
      <c r="B87" s="18"/>
      <c r="C87" s="18"/>
      <c r="D87" s="17"/>
      <c r="E87" s="52"/>
      <c r="F87" s="52"/>
      <c r="G87" s="62"/>
      <c r="H87" s="525"/>
      <c r="I87" s="281"/>
      <c r="J87" s="177"/>
      <c r="K87" s="56"/>
      <c r="L87" s="53"/>
      <c r="M87" s="24"/>
      <c r="N87" s="24"/>
      <c r="O87" s="30"/>
      <c r="P87" s="17"/>
      <c r="Q87" s="18"/>
      <c r="R87" s="30"/>
      <c r="S87" s="23"/>
    </row>
    <row r="88" spans="1:19" s="473" customFormat="1" ht="19.899999999999999" customHeight="1">
      <c r="A88" s="18"/>
      <c r="B88" s="18"/>
      <c r="C88" s="18"/>
      <c r="D88" s="17"/>
      <c r="E88" s="17"/>
      <c r="F88" s="17"/>
      <c r="G88" s="333"/>
      <c r="H88" s="506"/>
      <c r="I88" s="18"/>
      <c r="J88" s="177"/>
      <c r="K88" s="327"/>
      <c r="L88" s="209"/>
      <c r="M88" s="471"/>
      <c r="N88" s="471"/>
      <c r="O88" s="472"/>
      <c r="P88" s="34"/>
      <c r="Q88" s="33"/>
      <c r="R88" s="472"/>
      <c r="S88" s="40"/>
    </row>
    <row r="89" spans="1:19" s="473" customFormat="1" ht="19.899999999999999" customHeight="1">
      <c r="A89" s="8"/>
      <c r="B89" s="8"/>
      <c r="C89" s="8" t="s">
        <v>1487</v>
      </c>
      <c r="D89" s="34"/>
      <c r="E89" s="34"/>
      <c r="F89" s="34"/>
      <c r="G89" s="33"/>
      <c r="H89" s="470"/>
      <c r="I89" s="33"/>
      <c r="J89" s="177"/>
      <c r="K89" s="327"/>
      <c r="L89" s="328"/>
      <c r="M89" s="471"/>
      <c r="N89" s="471"/>
      <c r="O89" s="472"/>
      <c r="P89" s="34"/>
      <c r="Q89" s="33"/>
      <c r="R89" s="472"/>
      <c r="S89" s="40"/>
    </row>
    <row r="90" spans="1:19" s="473" customFormat="1" ht="19.899999999999999" customHeight="1">
      <c r="A90" s="8"/>
      <c r="B90" s="8"/>
      <c r="C90" s="526">
        <f>SUM(C11:C89)</f>
        <v>53.811999999999991</v>
      </c>
      <c r="D90" s="527"/>
      <c r="E90" s="34"/>
      <c r="F90" s="34"/>
      <c r="G90" s="528"/>
      <c r="H90" s="470"/>
      <c r="I90" s="33"/>
      <c r="J90" s="177"/>
      <c r="K90" s="327"/>
      <c r="L90" s="328"/>
      <c r="M90" s="471"/>
      <c r="N90" s="471"/>
      <c r="O90" s="472"/>
      <c r="P90" s="34"/>
      <c r="Q90" s="33"/>
      <c r="R90" s="472"/>
      <c r="S90" s="40"/>
    </row>
    <row r="91" spans="1:19" s="473" customFormat="1" ht="19.899999999999999" customHeight="1">
      <c r="A91" s="8"/>
      <c r="B91" s="8"/>
      <c r="C91" s="529" t="s">
        <v>1488</v>
      </c>
      <c r="D91" s="34"/>
      <c r="E91" s="34"/>
      <c r="F91" s="34"/>
      <c r="G91" s="333"/>
      <c r="H91" s="470"/>
      <c r="I91" s="33"/>
      <c r="J91" s="177"/>
      <c r="K91" s="327"/>
      <c r="L91" s="328"/>
      <c r="M91" s="471"/>
      <c r="N91" s="471"/>
      <c r="O91" s="472"/>
      <c r="P91" s="34"/>
      <c r="Q91" s="33"/>
      <c r="R91" s="472"/>
      <c r="S91" s="40"/>
    </row>
    <row r="92" spans="1:19" s="473" customFormat="1" ht="19.899999999999999" customHeight="1">
      <c r="A92" s="8"/>
      <c r="B92" s="8"/>
      <c r="C92" s="8"/>
      <c r="D92" s="34"/>
      <c r="E92" s="34"/>
      <c r="F92" s="34"/>
      <c r="G92" s="333"/>
      <c r="H92" s="470"/>
      <c r="I92" s="33"/>
      <c r="J92" s="177"/>
      <c r="K92" s="327"/>
      <c r="L92" s="328"/>
      <c r="M92" s="471"/>
      <c r="N92" s="471"/>
      <c r="O92" s="472"/>
      <c r="P92" s="34"/>
      <c r="Q92" s="33"/>
      <c r="R92" s="472"/>
      <c r="S92" s="40"/>
    </row>
    <row r="93" spans="1:19" s="473" customFormat="1" ht="19.899999999999999" customHeight="1">
      <c r="A93" s="8"/>
      <c r="B93" s="8"/>
      <c r="C93" s="8"/>
      <c r="D93" s="34"/>
      <c r="E93" s="34"/>
      <c r="F93" s="34"/>
      <c r="G93" s="333"/>
      <c r="H93" s="470"/>
      <c r="I93" s="33"/>
      <c r="J93" s="177"/>
      <c r="K93" s="327"/>
      <c r="L93" s="328"/>
      <c r="M93" s="471"/>
      <c r="N93" s="471"/>
      <c r="O93" s="472"/>
      <c r="P93" s="34"/>
      <c r="Q93" s="33"/>
      <c r="R93" s="472"/>
      <c r="S93" s="40"/>
    </row>
    <row r="94" spans="1:19" s="473" customFormat="1" ht="19.899999999999999" customHeight="1">
      <c r="A94" s="8"/>
      <c r="B94" s="8"/>
      <c r="C94" s="8"/>
      <c r="D94" s="34"/>
      <c r="E94" s="34"/>
      <c r="F94" s="34"/>
      <c r="G94" s="333"/>
      <c r="H94" s="470"/>
      <c r="I94" s="33"/>
      <c r="J94" s="177"/>
      <c r="K94" s="327"/>
      <c r="L94" s="328"/>
      <c r="M94" s="471"/>
      <c r="N94" s="471"/>
      <c r="O94" s="472"/>
      <c r="P94" s="34"/>
      <c r="Q94" s="33"/>
      <c r="R94" s="472"/>
      <c r="S94" s="40"/>
    </row>
    <row r="95" spans="1:19" s="473" customFormat="1" ht="19.899999999999999" customHeight="1" thickBot="1">
      <c r="A95" s="8"/>
      <c r="B95" s="8"/>
      <c r="C95" s="8" t="s">
        <v>1489</v>
      </c>
      <c r="D95" s="34"/>
      <c r="E95" s="34"/>
      <c r="F95" s="34"/>
      <c r="G95" s="333"/>
      <c r="H95" s="470"/>
      <c r="I95" s="33"/>
      <c r="J95" s="177"/>
      <c r="K95" s="327"/>
      <c r="L95" s="328"/>
      <c r="M95" s="471"/>
      <c r="N95" s="471"/>
      <c r="O95" s="472"/>
      <c r="P95" s="34"/>
      <c r="Q95" s="33"/>
      <c r="R95" s="472"/>
      <c r="S95" s="40"/>
    </row>
    <row r="96" spans="1:19" s="473" customFormat="1" ht="19.899999999999999" customHeight="1" thickBot="1">
      <c r="A96" s="8"/>
      <c r="B96" s="8"/>
      <c r="C96" s="530" t="e">
        <f>+C90+#REF!+#REF!</f>
        <v>#REF!</v>
      </c>
      <c r="D96" s="527"/>
      <c r="E96" s="34"/>
      <c r="F96" s="34"/>
      <c r="G96" s="333"/>
      <c r="H96" s="470"/>
      <c r="I96" s="33"/>
      <c r="J96" s="177"/>
      <c r="K96" s="327"/>
      <c r="L96" s="328"/>
      <c r="M96" s="471"/>
      <c r="N96" s="471"/>
      <c r="O96" s="472"/>
      <c r="P96" s="34"/>
      <c r="Q96" s="33"/>
      <c r="R96" s="472"/>
      <c r="S96" s="40"/>
    </row>
    <row r="97" spans="1:19" s="473" customFormat="1" ht="19.899999999999999" customHeight="1">
      <c r="A97" s="8"/>
      <c r="B97" s="8"/>
      <c r="C97" s="529" t="s">
        <v>1488</v>
      </c>
      <c r="D97" s="34"/>
      <c r="E97" s="34"/>
      <c r="F97" s="34"/>
      <c r="G97" s="333"/>
      <c r="H97" s="470"/>
      <c r="I97" s="33"/>
      <c r="J97" s="177"/>
      <c r="K97" s="327"/>
      <c r="L97" s="328"/>
      <c r="M97" s="471"/>
      <c r="N97" s="471"/>
      <c r="O97" s="472"/>
      <c r="P97" s="34"/>
      <c r="Q97" s="33"/>
      <c r="R97" s="472"/>
      <c r="S97" s="40"/>
    </row>
    <row r="98" spans="1:19" s="473" customFormat="1" ht="19.899999999999999" customHeight="1">
      <c r="A98" s="8"/>
      <c r="B98" s="8"/>
      <c r="C98" s="8"/>
      <c r="D98" s="34"/>
      <c r="E98" s="34"/>
      <c r="F98" s="34"/>
      <c r="G98" s="333"/>
      <c r="H98" s="470"/>
      <c r="I98" s="33"/>
      <c r="J98" s="177"/>
      <c r="K98" s="327"/>
      <c r="L98" s="328"/>
      <c r="M98" s="471"/>
      <c r="N98" s="471"/>
      <c r="O98" s="472"/>
      <c r="P98" s="34"/>
      <c r="Q98" s="33"/>
      <c r="R98" s="472"/>
      <c r="S98" s="40"/>
    </row>
    <row r="99" spans="1:19" s="473" customFormat="1" ht="19.899999999999999" customHeight="1">
      <c r="A99" s="8"/>
      <c r="B99" s="8"/>
      <c r="C99" s="8"/>
      <c r="D99" s="34"/>
      <c r="E99" s="34"/>
      <c r="F99" s="34"/>
      <c r="G99" s="333"/>
      <c r="H99" s="470"/>
      <c r="I99" s="33"/>
      <c r="J99" s="177"/>
      <c r="K99" s="327"/>
      <c r="L99" s="328"/>
      <c r="M99" s="471"/>
      <c r="N99" s="471"/>
      <c r="O99" s="472"/>
      <c r="P99" s="34"/>
      <c r="Q99" s="33"/>
      <c r="R99" s="472"/>
      <c r="S99" s="40"/>
    </row>
    <row r="100" spans="1:19" s="473" customFormat="1" ht="19.899999999999999" customHeight="1">
      <c r="A100" s="8"/>
      <c r="B100" s="8"/>
      <c r="C100" s="8"/>
      <c r="D100" s="34"/>
      <c r="E100" s="34"/>
      <c r="F100" s="34"/>
      <c r="G100" s="333"/>
      <c r="H100" s="470"/>
      <c r="I100" s="33"/>
      <c r="J100" s="177"/>
      <c r="K100" s="327"/>
      <c r="L100" s="328"/>
      <c r="M100" s="471"/>
      <c r="N100" s="471"/>
      <c r="O100" s="472"/>
      <c r="P100" s="34"/>
      <c r="Q100" s="33"/>
      <c r="R100" s="472"/>
      <c r="S100" s="40"/>
    </row>
    <row r="101" spans="1:19" s="473" customFormat="1" ht="19.899999999999999" customHeight="1">
      <c r="A101" s="8"/>
      <c r="B101" s="8"/>
      <c r="C101" s="8"/>
      <c r="D101" s="34"/>
      <c r="E101" s="34"/>
      <c r="F101" s="34"/>
      <c r="G101" s="333"/>
      <c r="H101" s="470"/>
      <c r="I101" s="33"/>
      <c r="J101" s="177"/>
      <c r="K101" s="327"/>
      <c r="L101" s="328"/>
      <c r="M101" s="471"/>
      <c r="N101" s="471"/>
      <c r="O101" s="472"/>
      <c r="P101" s="34"/>
      <c r="Q101" s="33"/>
      <c r="R101" s="472"/>
      <c r="S101" s="40"/>
    </row>
    <row r="102" spans="1:19" s="473" customFormat="1" ht="19.899999999999999" customHeight="1">
      <c r="A102" s="8"/>
      <c r="B102" s="8"/>
      <c r="C102" s="8"/>
      <c r="D102" s="34"/>
      <c r="E102" s="34"/>
      <c r="F102" s="34"/>
      <c r="G102" s="333"/>
      <c r="H102" s="470"/>
      <c r="I102" s="33"/>
      <c r="J102" s="177"/>
      <c r="K102" s="327"/>
      <c r="L102" s="328"/>
      <c r="M102" s="471"/>
      <c r="N102" s="471"/>
      <c r="O102" s="472"/>
      <c r="P102" s="34"/>
      <c r="Q102" s="33"/>
      <c r="R102" s="472"/>
      <c r="S102" s="40"/>
    </row>
    <row r="103" spans="1:19" s="473" customFormat="1" ht="19.899999999999999" customHeight="1">
      <c r="A103" s="8"/>
      <c r="B103" s="8"/>
      <c r="C103" s="8"/>
      <c r="D103" s="34"/>
      <c r="E103" s="34"/>
      <c r="F103" s="34"/>
      <c r="G103" s="333"/>
      <c r="H103" s="470"/>
      <c r="I103" s="33"/>
      <c r="J103" s="177"/>
      <c r="K103" s="327"/>
      <c r="L103" s="328"/>
      <c r="M103" s="471"/>
      <c r="N103" s="471"/>
      <c r="O103" s="472"/>
      <c r="P103" s="34"/>
      <c r="Q103" s="33"/>
      <c r="R103" s="472"/>
      <c r="S103" s="40"/>
    </row>
    <row r="104" spans="1:19" s="473" customFormat="1" ht="19.899999999999999" customHeight="1">
      <c r="A104" s="8"/>
      <c r="B104" s="8"/>
      <c r="C104" s="8"/>
      <c r="D104" s="34"/>
      <c r="E104" s="34"/>
      <c r="F104" s="34"/>
      <c r="G104" s="333"/>
      <c r="H104" s="470"/>
      <c r="I104" s="33"/>
      <c r="J104" s="177"/>
      <c r="K104" s="327"/>
      <c r="L104" s="328"/>
      <c r="M104" s="471"/>
      <c r="N104" s="471"/>
      <c r="O104" s="472"/>
      <c r="P104" s="34"/>
      <c r="Q104" s="33"/>
      <c r="R104" s="472"/>
      <c r="S104" s="40"/>
    </row>
    <row r="105" spans="1:19" s="473" customFormat="1" ht="19.899999999999999" customHeight="1">
      <c r="A105" s="8"/>
      <c r="B105" s="8"/>
      <c r="C105" s="8"/>
      <c r="D105" s="34"/>
      <c r="E105" s="34"/>
      <c r="F105" s="34"/>
      <c r="G105" s="333"/>
      <c r="H105" s="470"/>
      <c r="I105" s="33"/>
      <c r="J105" s="177"/>
      <c r="K105" s="327"/>
      <c r="L105" s="328"/>
      <c r="M105" s="471"/>
      <c r="N105" s="471"/>
      <c r="O105" s="472"/>
      <c r="P105" s="34"/>
      <c r="Q105" s="33"/>
      <c r="R105" s="472"/>
      <c r="S105" s="40"/>
    </row>
    <row r="106" spans="1:19" s="473" customFormat="1" ht="19.899999999999999" customHeight="1">
      <c r="A106" s="8"/>
      <c r="B106" s="8"/>
      <c r="C106" s="8"/>
      <c r="D106" s="34"/>
      <c r="E106" s="34"/>
      <c r="F106" s="34"/>
      <c r="G106" s="333"/>
      <c r="H106" s="470"/>
      <c r="I106" s="33"/>
      <c r="J106" s="177"/>
      <c r="K106" s="327"/>
      <c r="L106" s="328"/>
      <c r="M106" s="471"/>
      <c r="N106" s="471"/>
      <c r="O106" s="472"/>
      <c r="P106" s="34"/>
      <c r="Q106" s="33"/>
      <c r="R106" s="472"/>
      <c r="S106" s="40"/>
    </row>
    <row r="107" spans="1:19" s="473" customFormat="1" ht="19.899999999999999" customHeight="1">
      <c r="A107" s="8"/>
      <c r="B107" s="8"/>
      <c r="C107" s="8"/>
      <c r="D107" s="34"/>
      <c r="E107" s="34"/>
      <c r="F107" s="34"/>
      <c r="G107" s="333"/>
      <c r="H107" s="470"/>
      <c r="I107" s="33"/>
      <c r="J107" s="177"/>
      <c r="K107" s="327"/>
      <c r="L107" s="328"/>
      <c r="M107" s="471"/>
      <c r="N107" s="471"/>
      <c r="O107" s="472"/>
      <c r="P107" s="34"/>
      <c r="Q107" s="33"/>
      <c r="R107" s="472"/>
      <c r="S107" s="40"/>
    </row>
    <row r="108" spans="1:19" s="473" customFormat="1" ht="19.899999999999999" customHeight="1">
      <c r="A108" s="8"/>
      <c r="B108" s="8"/>
      <c r="C108" s="8"/>
      <c r="D108" s="34"/>
      <c r="E108" s="34"/>
      <c r="F108" s="34"/>
      <c r="G108" s="333"/>
      <c r="H108" s="470"/>
      <c r="I108" s="33"/>
      <c r="J108" s="177"/>
      <c r="K108" s="327"/>
      <c r="L108" s="328"/>
      <c r="M108" s="471"/>
      <c r="N108" s="471"/>
      <c r="O108" s="472"/>
      <c r="P108" s="34"/>
      <c r="Q108" s="33"/>
      <c r="R108" s="472"/>
      <c r="S108" s="40"/>
    </row>
    <row r="109" spans="1:19" s="8" customFormat="1" ht="19.899999999999999" customHeight="1">
      <c r="D109" s="17"/>
      <c r="E109" s="17"/>
      <c r="F109" s="17"/>
      <c r="G109" s="321"/>
      <c r="H109" s="531"/>
      <c r="I109" s="18"/>
      <c r="J109" s="177"/>
      <c r="K109" s="22"/>
      <c r="L109" s="246"/>
      <c r="M109" s="24"/>
      <c r="N109" s="18"/>
      <c r="O109" s="30"/>
      <c r="P109" s="17"/>
      <c r="Q109" s="18"/>
      <c r="R109" s="30"/>
      <c r="S109" s="23"/>
    </row>
    <row r="110" spans="1:19" s="8" customFormat="1" ht="19.899999999999999" customHeight="1">
      <c r="D110" s="17"/>
      <c r="E110" s="17"/>
      <c r="F110" s="17"/>
      <c r="G110" s="24"/>
      <c r="H110" s="531"/>
      <c r="I110" s="18"/>
      <c r="J110" s="177"/>
      <c r="K110" s="22"/>
      <c r="L110" s="24"/>
      <c r="M110" s="24"/>
      <c r="N110" s="18"/>
      <c r="O110" s="30"/>
      <c r="P110" s="17"/>
      <c r="Q110" s="18"/>
      <c r="R110" s="30"/>
      <c r="S110" s="23"/>
    </row>
    <row r="111" spans="1:19" s="8" customFormat="1" ht="19.899999999999999" customHeight="1">
      <c r="D111" s="17"/>
      <c r="E111" s="17"/>
      <c r="F111" s="17"/>
      <c r="G111" s="24"/>
      <c r="H111" s="531"/>
      <c r="I111" s="18"/>
      <c r="J111" s="177"/>
      <c r="K111" s="22"/>
      <c r="L111" s="24"/>
      <c r="M111" s="24"/>
      <c r="N111" s="18"/>
      <c r="O111" s="30"/>
      <c r="P111" s="17"/>
      <c r="Q111" s="18"/>
      <c r="R111" s="30"/>
      <c r="S111" s="23"/>
    </row>
    <row r="112" spans="1:19" s="8" customFormat="1" ht="19.899999999999999" customHeight="1">
      <c r="D112" s="17"/>
      <c r="E112" s="17"/>
      <c r="F112" s="17"/>
      <c r="G112" s="24"/>
      <c r="H112" s="531"/>
      <c r="I112" s="18"/>
      <c r="J112" s="177"/>
      <c r="K112" s="22"/>
      <c r="L112" s="24"/>
      <c r="M112" s="24"/>
      <c r="N112" s="18"/>
      <c r="O112" s="30"/>
      <c r="P112" s="17"/>
      <c r="Q112" s="18"/>
      <c r="R112" s="30"/>
      <c r="S112" s="23"/>
    </row>
    <row r="113" spans="1:19" s="8" customFormat="1" ht="19.899999999999999" customHeight="1">
      <c r="D113" s="17"/>
      <c r="E113" s="17"/>
      <c r="F113" s="17"/>
      <c r="G113" s="24"/>
      <c r="H113" s="531"/>
      <c r="I113" s="18"/>
      <c r="J113" s="177"/>
      <c r="K113" s="22"/>
      <c r="L113" s="24"/>
      <c r="M113" s="24"/>
      <c r="N113" s="18"/>
      <c r="O113" s="30"/>
      <c r="P113" s="17"/>
      <c r="Q113" s="18"/>
      <c r="R113" s="30"/>
      <c r="S113" s="23"/>
    </row>
    <row r="114" spans="1:19">
      <c r="A114" s="8"/>
      <c r="B114" s="8"/>
      <c r="C114" s="8"/>
    </row>
    <row r="115" spans="1:19">
      <c r="A115" s="8"/>
      <c r="B115" s="8"/>
      <c r="C115" s="8"/>
    </row>
    <row r="116" spans="1:19">
      <c r="A116" s="8"/>
      <c r="B116" s="8"/>
      <c r="C116" s="8"/>
    </row>
  </sheetData>
  <autoFilter ref="D8:Q113" xr:uid="{BCA9648E-6560-4A68-9A29-8FB67122612B}"/>
  <mergeCells count="11">
    <mergeCell ref="D6:F6"/>
    <mergeCell ref="E10:G10"/>
    <mergeCell ref="E28:G28"/>
    <mergeCell ref="E48:H48"/>
    <mergeCell ref="E67:G67"/>
    <mergeCell ref="D2:F2"/>
    <mergeCell ref="I2:K2"/>
    <mergeCell ref="D3:F3"/>
    <mergeCell ref="D4:F4"/>
    <mergeCell ref="I4:I5"/>
    <mergeCell ref="D5:F5"/>
  </mergeCells>
  <phoneticPr fontId="3"/>
  <dataValidations count="1">
    <dataValidation imeMode="hiragana" allowBlank="1" showInputMessage="1" showErrorMessage="1" sqref="L49:L50 JH49:JH50 TD49:TD50 ACZ49:ACZ50 AMV49:AMV50 AWR49:AWR50 BGN49:BGN50 BQJ49:BQJ50 CAF49:CAF50 CKB49:CKB50 CTX49:CTX50 DDT49:DDT50 DNP49:DNP50 DXL49:DXL50 EHH49:EHH50 ERD49:ERD50 FAZ49:FAZ50 FKV49:FKV50 FUR49:FUR50 GEN49:GEN50 GOJ49:GOJ50 GYF49:GYF50 HIB49:HIB50 HRX49:HRX50 IBT49:IBT50 ILP49:ILP50 IVL49:IVL50 JFH49:JFH50 JPD49:JPD50 JYZ49:JYZ50 KIV49:KIV50 KSR49:KSR50 LCN49:LCN50 LMJ49:LMJ50 LWF49:LWF50 MGB49:MGB50 MPX49:MPX50 MZT49:MZT50 NJP49:NJP50 NTL49:NTL50 ODH49:ODH50 OND49:OND50 OWZ49:OWZ50 PGV49:PGV50 PQR49:PQR50 QAN49:QAN50 QKJ49:QKJ50 QUF49:QUF50 REB49:REB50 RNX49:RNX50 RXT49:RXT50 SHP49:SHP50 SRL49:SRL50 TBH49:TBH50 TLD49:TLD50 TUZ49:TUZ50 UEV49:UEV50 UOR49:UOR50 UYN49:UYN50 VIJ49:VIJ50 VSF49:VSF50 WCB49:WCB50 WLX49:WLX50 WVT49:WVT50 L65585:L65586 JH65585:JH65586 TD65585:TD65586 ACZ65585:ACZ65586 AMV65585:AMV65586 AWR65585:AWR65586 BGN65585:BGN65586 BQJ65585:BQJ65586 CAF65585:CAF65586 CKB65585:CKB65586 CTX65585:CTX65586 DDT65585:DDT65586 DNP65585:DNP65586 DXL65585:DXL65586 EHH65585:EHH65586 ERD65585:ERD65586 FAZ65585:FAZ65586 FKV65585:FKV65586 FUR65585:FUR65586 GEN65585:GEN65586 GOJ65585:GOJ65586 GYF65585:GYF65586 HIB65585:HIB65586 HRX65585:HRX65586 IBT65585:IBT65586 ILP65585:ILP65586 IVL65585:IVL65586 JFH65585:JFH65586 JPD65585:JPD65586 JYZ65585:JYZ65586 KIV65585:KIV65586 KSR65585:KSR65586 LCN65585:LCN65586 LMJ65585:LMJ65586 LWF65585:LWF65586 MGB65585:MGB65586 MPX65585:MPX65586 MZT65585:MZT65586 NJP65585:NJP65586 NTL65585:NTL65586 ODH65585:ODH65586 OND65585:OND65586 OWZ65585:OWZ65586 PGV65585:PGV65586 PQR65585:PQR65586 QAN65585:QAN65586 QKJ65585:QKJ65586 QUF65585:QUF65586 REB65585:REB65586 RNX65585:RNX65586 RXT65585:RXT65586 SHP65585:SHP65586 SRL65585:SRL65586 TBH65585:TBH65586 TLD65585:TLD65586 TUZ65585:TUZ65586 UEV65585:UEV65586 UOR65585:UOR65586 UYN65585:UYN65586 VIJ65585:VIJ65586 VSF65585:VSF65586 WCB65585:WCB65586 WLX65585:WLX65586 WVT65585:WVT65586 L131121:L131122 JH131121:JH131122 TD131121:TD131122 ACZ131121:ACZ131122 AMV131121:AMV131122 AWR131121:AWR131122 BGN131121:BGN131122 BQJ131121:BQJ131122 CAF131121:CAF131122 CKB131121:CKB131122 CTX131121:CTX131122 DDT131121:DDT131122 DNP131121:DNP131122 DXL131121:DXL131122 EHH131121:EHH131122 ERD131121:ERD131122 FAZ131121:FAZ131122 FKV131121:FKV131122 FUR131121:FUR131122 GEN131121:GEN131122 GOJ131121:GOJ131122 GYF131121:GYF131122 HIB131121:HIB131122 HRX131121:HRX131122 IBT131121:IBT131122 ILP131121:ILP131122 IVL131121:IVL131122 JFH131121:JFH131122 JPD131121:JPD131122 JYZ131121:JYZ131122 KIV131121:KIV131122 KSR131121:KSR131122 LCN131121:LCN131122 LMJ131121:LMJ131122 LWF131121:LWF131122 MGB131121:MGB131122 MPX131121:MPX131122 MZT131121:MZT131122 NJP131121:NJP131122 NTL131121:NTL131122 ODH131121:ODH131122 OND131121:OND131122 OWZ131121:OWZ131122 PGV131121:PGV131122 PQR131121:PQR131122 QAN131121:QAN131122 QKJ131121:QKJ131122 QUF131121:QUF131122 REB131121:REB131122 RNX131121:RNX131122 RXT131121:RXT131122 SHP131121:SHP131122 SRL131121:SRL131122 TBH131121:TBH131122 TLD131121:TLD131122 TUZ131121:TUZ131122 UEV131121:UEV131122 UOR131121:UOR131122 UYN131121:UYN131122 VIJ131121:VIJ131122 VSF131121:VSF131122 WCB131121:WCB131122 WLX131121:WLX131122 WVT131121:WVT131122 L196657:L196658 JH196657:JH196658 TD196657:TD196658 ACZ196657:ACZ196658 AMV196657:AMV196658 AWR196657:AWR196658 BGN196657:BGN196658 BQJ196657:BQJ196658 CAF196657:CAF196658 CKB196657:CKB196658 CTX196657:CTX196658 DDT196657:DDT196658 DNP196657:DNP196658 DXL196657:DXL196658 EHH196657:EHH196658 ERD196657:ERD196658 FAZ196657:FAZ196658 FKV196657:FKV196658 FUR196657:FUR196658 GEN196657:GEN196658 GOJ196657:GOJ196658 GYF196657:GYF196658 HIB196657:HIB196658 HRX196657:HRX196658 IBT196657:IBT196658 ILP196657:ILP196658 IVL196657:IVL196658 JFH196657:JFH196658 JPD196657:JPD196658 JYZ196657:JYZ196658 KIV196657:KIV196658 KSR196657:KSR196658 LCN196657:LCN196658 LMJ196657:LMJ196658 LWF196657:LWF196658 MGB196657:MGB196658 MPX196657:MPX196658 MZT196657:MZT196658 NJP196657:NJP196658 NTL196657:NTL196658 ODH196657:ODH196658 OND196657:OND196658 OWZ196657:OWZ196658 PGV196657:PGV196658 PQR196657:PQR196658 QAN196657:QAN196658 QKJ196657:QKJ196658 QUF196657:QUF196658 REB196657:REB196658 RNX196657:RNX196658 RXT196657:RXT196658 SHP196657:SHP196658 SRL196657:SRL196658 TBH196657:TBH196658 TLD196657:TLD196658 TUZ196657:TUZ196658 UEV196657:UEV196658 UOR196657:UOR196658 UYN196657:UYN196658 VIJ196657:VIJ196658 VSF196657:VSF196658 WCB196657:WCB196658 WLX196657:WLX196658 WVT196657:WVT196658 L262193:L262194 JH262193:JH262194 TD262193:TD262194 ACZ262193:ACZ262194 AMV262193:AMV262194 AWR262193:AWR262194 BGN262193:BGN262194 BQJ262193:BQJ262194 CAF262193:CAF262194 CKB262193:CKB262194 CTX262193:CTX262194 DDT262193:DDT262194 DNP262193:DNP262194 DXL262193:DXL262194 EHH262193:EHH262194 ERD262193:ERD262194 FAZ262193:FAZ262194 FKV262193:FKV262194 FUR262193:FUR262194 GEN262193:GEN262194 GOJ262193:GOJ262194 GYF262193:GYF262194 HIB262193:HIB262194 HRX262193:HRX262194 IBT262193:IBT262194 ILP262193:ILP262194 IVL262193:IVL262194 JFH262193:JFH262194 JPD262193:JPD262194 JYZ262193:JYZ262194 KIV262193:KIV262194 KSR262193:KSR262194 LCN262193:LCN262194 LMJ262193:LMJ262194 LWF262193:LWF262194 MGB262193:MGB262194 MPX262193:MPX262194 MZT262193:MZT262194 NJP262193:NJP262194 NTL262193:NTL262194 ODH262193:ODH262194 OND262193:OND262194 OWZ262193:OWZ262194 PGV262193:PGV262194 PQR262193:PQR262194 QAN262193:QAN262194 QKJ262193:QKJ262194 QUF262193:QUF262194 REB262193:REB262194 RNX262193:RNX262194 RXT262193:RXT262194 SHP262193:SHP262194 SRL262193:SRL262194 TBH262193:TBH262194 TLD262193:TLD262194 TUZ262193:TUZ262194 UEV262193:UEV262194 UOR262193:UOR262194 UYN262193:UYN262194 VIJ262193:VIJ262194 VSF262193:VSF262194 WCB262193:WCB262194 WLX262193:WLX262194 WVT262193:WVT262194 L327729:L327730 JH327729:JH327730 TD327729:TD327730 ACZ327729:ACZ327730 AMV327729:AMV327730 AWR327729:AWR327730 BGN327729:BGN327730 BQJ327729:BQJ327730 CAF327729:CAF327730 CKB327729:CKB327730 CTX327729:CTX327730 DDT327729:DDT327730 DNP327729:DNP327730 DXL327729:DXL327730 EHH327729:EHH327730 ERD327729:ERD327730 FAZ327729:FAZ327730 FKV327729:FKV327730 FUR327729:FUR327730 GEN327729:GEN327730 GOJ327729:GOJ327730 GYF327729:GYF327730 HIB327729:HIB327730 HRX327729:HRX327730 IBT327729:IBT327730 ILP327729:ILP327730 IVL327729:IVL327730 JFH327729:JFH327730 JPD327729:JPD327730 JYZ327729:JYZ327730 KIV327729:KIV327730 KSR327729:KSR327730 LCN327729:LCN327730 LMJ327729:LMJ327730 LWF327729:LWF327730 MGB327729:MGB327730 MPX327729:MPX327730 MZT327729:MZT327730 NJP327729:NJP327730 NTL327729:NTL327730 ODH327729:ODH327730 OND327729:OND327730 OWZ327729:OWZ327730 PGV327729:PGV327730 PQR327729:PQR327730 QAN327729:QAN327730 QKJ327729:QKJ327730 QUF327729:QUF327730 REB327729:REB327730 RNX327729:RNX327730 RXT327729:RXT327730 SHP327729:SHP327730 SRL327729:SRL327730 TBH327729:TBH327730 TLD327729:TLD327730 TUZ327729:TUZ327730 UEV327729:UEV327730 UOR327729:UOR327730 UYN327729:UYN327730 VIJ327729:VIJ327730 VSF327729:VSF327730 WCB327729:WCB327730 WLX327729:WLX327730 WVT327729:WVT327730 L393265:L393266 JH393265:JH393266 TD393265:TD393266 ACZ393265:ACZ393266 AMV393265:AMV393266 AWR393265:AWR393266 BGN393265:BGN393266 BQJ393265:BQJ393266 CAF393265:CAF393266 CKB393265:CKB393266 CTX393265:CTX393266 DDT393265:DDT393266 DNP393265:DNP393266 DXL393265:DXL393266 EHH393265:EHH393266 ERD393265:ERD393266 FAZ393265:FAZ393266 FKV393265:FKV393266 FUR393265:FUR393266 GEN393265:GEN393266 GOJ393265:GOJ393266 GYF393265:GYF393266 HIB393265:HIB393266 HRX393265:HRX393266 IBT393265:IBT393266 ILP393265:ILP393266 IVL393265:IVL393266 JFH393265:JFH393266 JPD393265:JPD393266 JYZ393265:JYZ393266 KIV393265:KIV393266 KSR393265:KSR393266 LCN393265:LCN393266 LMJ393265:LMJ393266 LWF393265:LWF393266 MGB393265:MGB393266 MPX393265:MPX393266 MZT393265:MZT393266 NJP393265:NJP393266 NTL393265:NTL393266 ODH393265:ODH393266 OND393265:OND393266 OWZ393265:OWZ393266 PGV393265:PGV393266 PQR393265:PQR393266 QAN393265:QAN393266 QKJ393265:QKJ393266 QUF393265:QUF393266 REB393265:REB393266 RNX393265:RNX393266 RXT393265:RXT393266 SHP393265:SHP393266 SRL393265:SRL393266 TBH393265:TBH393266 TLD393265:TLD393266 TUZ393265:TUZ393266 UEV393265:UEV393266 UOR393265:UOR393266 UYN393265:UYN393266 VIJ393265:VIJ393266 VSF393265:VSF393266 WCB393265:WCB393266 WLX393265:WLX393266 WVT393265:WVT393266 L458801:L458802 JH458801:JH458802 TD458801:TD458802 ACZ458801:ACZ458802 AMV458801:AMV458802 AWR458801:AWR458802 BGN458801:BGN458802 BQJ458801:BQJ458802 CAF458801:CAF458802 CKB458801:CKB458802 CTX458801:CTX458802 DDT458801:DDT458802 DNP458801:DNP458802 DXL458801:DXL458802 EHH458801:EHH458802 ERD458801:ERD458802 FAZ458801:FAZ458802 FKV458801:FKV458802 FUR458801:FUR458802 GEN458801:GEN458802 GOJ458801:GOJ458802 GYF458801:GYF458802 HIB458801:HIB458802 HRX458801:HRX458802 IBT458801:IBT458802 ILP458801:ILP458802 IVL458801:IVL458802 JFH458801:JFH458802 JPD458801:JPD458802 JYZ458801:JYZ458802 KIV458801:KIV458802 KSR458801:KSR458802 LCN458801:LCN458802 LMJ458801:LMJ458802 LWF458801:LWF458802 MGB458801:MGB458802 MPX458801:MPX458802 MZT458801:MZT458802 NJP458801:NJP458802 NTL458801:NTL458802 ODH458801:ODH458802 OND458801:OND458802 OWZ458801:OWZ458802 PGV458801:PGV458802 PQR458801:PQR458802 QAN458801:QAN458802 QKJ458801:QKJ458802 QUF458801:QUF458802 REB458801:REB458802 RNX458801:RNX458802 RXT458801:RXT458802 SHP458801:SHP458802 SRL458801:SRL458802 TBH458801:TBH458802 TLD458801:TLD458802 TUZ458801:TUZ458802 UEV458801:UEV458802 UOR458801:UOR458802 UYN458801:UYN458802 VIJ458801:VIJ458802 VSF458801:VSF458802 WCB458801:WCB458802 WLX458801:WLX458802 WVT458801:WVT458802 L524337:L524338 JH524337:JH524338 TD524337:TD524338 ACZ524337:ACZ524338 AMV524337:AMV524338 AWR524337:AWR524338 BGN524337:BGN524338 BQJ524337:BQJ524338 CAF524337:CAF524338 CKB524337:CKB524338 CTX524337:CTX524338 DDT524337:DDT524338 DNP524337:DNP524338 DXL524337:DXL524338 EHH524337:EHH524338 ERD524337:ERD524338 FAZ524337:FAZ524338 FKV524337:FKV524338 FUR524337:FUR524338 GEN524337:GEN524338 GOJ524337:GOJ524338 GYF524337:GYF524338 HIB524337:HIB524338 HRX524337:HRX524338 IBT524337:IBT524338 ILP524337:ILP524338 IVL524337:IVL524338 JFH524337:JFH524338 JPD524337:JPD524338 JYZ524337:JYZ524338 KIV524337:KIV524338 KSR524337:KSR524338 LCN524337:LCN524338 LMJ524337:LMJ524338 LWF524337:LWF524338 MGB524337:MGB524338 MPX524337:MPX524338 MZT524337:MZT524338 NJP524337:NJP524338 NTL524337:NTL524338 ODH524337:ODH524338 OND524337:OND524338 OWZ524337:OWZ524338 PGV524337:PGV524338 PQR524337:PQR524338 QAN524337:QAN524338 QKJ524337:QKJ524338 QUF524337:QUF524338 REB524337:REB524338 RNX524337:RNX524338 RXT524337:RXT524338 SHP524337:SHP524338 SRL524337:SRL524338 TBH524337:TBH524338 TLD524337:TLD524338 TUZ524337:TUZ524338 UEV524337:UEV524338 UOR524337:UOR524338 UYN524337:UYN524338 VIJ524337:VIJ524338 VSF524337:VSF524338 WCB524337:WCB524338 WLX524337:WLX524338 WVT524337:WVT524338 L589873:L589874 JH589873:JH589874 TD589873:TD589874 ACZ589873:ACZ589874 AMV589873:AMV589874 AWR589873:AWR589874 BGN589873:BGN589874 BQJ589873:BQJ589874 CAF589873:CAF589874 CKB589873:CKB589874 CTX589873:CTX589874 DDT589873:DDT589874 DNP589873:DNP589874 DXL589873:DXL589874 EHH589873:EHH589874 ERD589873:ERD589874 FAZ589873:FAZ589874 FKV589873:FKV589874 FUR589873:FUR589874 GEN589873:GEN589874 GOJ589873:GOJ589874 GYF589873:GYF589874 HIB589873:HIB589874 HRX589873:HRX589874 IBT589873:IBT589874 ILP589873:ILP589874 IVL589873:IVL589874 JFH589873:JFH589874 JPD589873:JPD589874 JYZ589873:JYZ589874 KIV589873:KIV589874 KSR589873:KSR589874 LCN589873:LCN589874 LMJ589873:LMJ589874 LWF589873:LWF589874 MGB589873:MGB589874 MPX589873:MPX589874 MZT589873:MZT589874 NJP589873:NJP589874 NTL589873:NTL589874 ODH589873:ODH589874 OND589873:OND589874 OWZ589873:OWZ589874 PGV589873:PGV589874 PQR589873:PQR589874 QAN589873:QAN589874 QKJ589873:QKJ589874 QUF589873:QUF589874 REB589873:REB589874 RNX589873:RNX589874 RXT589873:RXT589874 SHP589873:SHP589874 SRL589873:SRL589874 TBH589873:TBH589874 TLD589873:TLD589874 TUZ589873:TUZ589874 UEV589873:UEV589874 UOR589873:UOR589874 UYN589873:UYN589874 VIJ589873:VIJ589874 VSF589873:VSF589874 WCB589873:WCB589874 WLX589873:WLX589874 WVT589873:WVT589874 L655409:L655410 JH655409:JH655410 TD655409:TD655410 ACZ655409:ACZ655410 AMV655409:AMV655410 AWR655409:AWR655410 BGN655409:BGN655410 BQJ655409:BQJ655410 CAF655409:CAF655410 CKB655409:CKB655410 CTX655409:CTX655410 DDT655409:DDT655410 DNP655409:DNP655410 DXL655409:DXL655410 EHH655409:EHH655410 ERD655409:ERD655410 FAZ655409:FAZ655410 FKV655409:FKV655410 FUR655409:FUR655410 GEN655409:GEN655410 GOJ655409:GOJ655410 GYF655409:GYF655410 HIB655409:HIB655410 HRX655409:HRX655410 IBT655409:IBT655410 ILP655409:ILP655410 IVL655409:IVL655410 JFH655409:JFH655410 JPD655409:JPD655410 JYZ655409:JYZ655410 KIV655409:KIV655410 KSR655409:KSR655410 LCN655409:LCN655410 LMJ655409:LMJ655410 LWF655409:LWF655410 MGB655409:MGB655410 MPX655409:MPX655410 MZT655409:MZT655410 NJP655409:NJP655410 NTL655409:NTL655410 ODH655409:ODH655410 OND655409:OND655410 OWZ655409:OWZ655410 PGV655409:PGV655410 PQR655409:PQR655410 QAN655409:QAN655410 QKJ655409:QKJ655410 QUF655409:QUF655410 REB655409:REB655410 RNX655409:RNX655410 RXT655409:RXT655410 SHP655409:SHP655410 SRL655409:SRL655410 TBH655409:TBH655410 TLD655409:TLD655410 TUZ655409:TUZ655410 UEV655409:UEV655410 UOR655409:UOR655410 UYN655409:UYN655410 VIJ655409:VIJ655410 VSF655409:VSF655410 WCB655409:WCB655410 WLX655409:WLX655410 WVT655409:WVT655410 L720945:L720946 JH720945:JH720946 TD720945:TD720946 ACZ720945:ACZ720946 AMV720945:AMV720946 AWR720945:AWR720946 BGN720945:BGN720946 BQJ720945:BQJ720946 CAF720945:CAF720946 CKB720945:CKB720946 CTX720945:CTX720946 DDT720945:DDT720946 DNP720945:DNP720946 DXL720945:DXL720946 EHH720945:EHH720946 ERD720945:ERD720946 FAZ720945:FAZ720946 FKV720945:FKV720946 FUR720945:FUR720946 GEN720945:GEN720946 GOJ720945:GOJ720946 GYF720945:GYF720946 HIB720945:HIB720946 HRX720945:HRX720946 IBT720945:IBT720946 ILP720945:ILP720946 IVL720945:IVL720946 JFH720945:JFH720946 JPD720945:JPD720946 JYZ720945:JYZ720946 KIV720945:KIV720946 KSR720945:KSR720946 LCN720945:LCN720946 LMJ720945:LMJ720946 LWF720945:LWF720946 MGB720945:MGB720946 MPX720945:MPX720946 MZT720945:MZT720946 NJP720945:NJP720946 NTL720945:NTL720946 ODH720945:ODH720946 OND720945:OND720946 OWZ720945:OWZ720946 PGV720945:PGV720946 PQR720945:PQR720946 QAN720945:QAN720946 QKJ720945:QKJ720946 QUF720945:QUF720946 REB720945:REB720946 RNX720945:RNX720946 RXT720945:RXT720946 SHP720945:SHP720946 SRL720945:SRL720946 TBH720945:TBH720946 TLD720945:TLD720946 TUZ720945:TUZ720946 UEV720945:UEV720946 UOR720945:UOR720946 UYN720945:UYN720946 VIJ720945:VIJ720946 VSF720945:VSF720946 WCB720945:WCB720946 WLX720945:WLX720946 WVT720945:WVT720946 L786481:L786482 JH786481:JH786482 TD786481:TD786482 ACZ786481:ACZ786482 AMV786481:AMV786482 AWR786481:AWR786482 BGN786481:BGN786482 BQJ786481:BQJ786482 CAF786481:CAF786482 CKB786481:CKB786482 CTX786481:CTX786482 DDT786481:DDT786482 DNP786481:DNP786482 DXL786481:DXL786482 EHH786481:EHH786482 ERD786481:ERD786482 FAZ786481:FAZ786482 FKV786481:FKV786482 FUR786481:FUR786482 GEN786481:GEN786482 GOJ786481:GOJ786482 GYF786481:GYF786482 HIB786481:HIB786482 HRX786481:HRX786482 IBT786481:IBT786482 ILP786481:ILP786482 IVL786481:IVL786482 JFH786481:JFH786482 JPD786481:JPD786482 JYZ786481:JYZ786482 KIV786481:KIV786482 KSR786481:KSR786482 LCN786481:LCN786482 LMJ786481:LMJ786482 LWF786481:LWF786482 MGB786481:MGB786482 MPX786481:MPX786482 MZT786481:MZT786482 NJP786481:NJP786482 NTL786481:NTL786482 ODH786481:ODH786482 OND786481:OND786482 OWZ786481:OWZ786482 PGV786481:PGV786482 PQR786481:PQR786482 QAN786481:QAN786482 QKJ786481:QKJ786482 QUF786481:QUF786482 REB786481:REB786482 RNX786481:RNX786482 RXT786481:RXT786482 SHP786481:SHP786482 SRL786481:SRL786482 TBH786481:TBH786482 TLD786481:TLD786482 TUZ786481:TUZ786482 UEV786481:UEV786482 UOR786481:UOR786482 UYN786481:UYN786482 VIJ786481:VIJ786482 VSF786481:VSF786482 WCB786481:WCB786482 WLX786481:WLX786482 WVT786481:WVT786482 L852017:L852018 JH852017:JH852018 TD852017:TD852018 ACZ852017:ACZ852018 AMV852017:AMV852018 AWR852017:AWR852018 BGN852017:BGN852018 BQJ852017:BQJ852018 CAF852017:CAF852018 CKB852017:CKB852018 CTX852017:CTX852018 DDT852017:DDT852018 DNP852017:DNP852018 DXL852017:DXL852018 EHH852017:EHH852018 ERD852017:ERD852018 FAZ852017:FAZ852018 FKV852017:FKV852018 FUR852017:FUR852018 GEN852017:GEN852018 GOJ852017:GOJ852018 GYF852017:GYF852018 HIB852017:HIB852018 HRX852017:HRX852018 IBT852017:IBT852018 ILP852017:ILP852018 IVL852017:IVL852018 JFH852017:JFH852018 JPD852017:JPD852018 JYZ852017:JYZ852018 KIV852017:KIV852018 KSR852017:KSR852018 LCN852017:LCN852018 LMJ852017:LMJ852018 LWF852017:LWF852018 MGB852017:MGB852018 MPX852017:MPX852018 MZT852017:MZT852018 NJP852017:NJP852018 NTL852017:NTL852018 ODH852017:ODH852018 OND852017:OND852018 OWZ852017:OWZ852018 PGV852017:PGV852018 PQR852017:PQR852018 QAN852017:QAN852018 QKJ852017:QKJ852018 QUF852017:QUF852018 REB852017:REB852018 RNX852017:RNX852018 RXT852017:RXT852018 SHP852017:SHP852018 SRL852017:SRL852018 TBH852017:TBH852018 TLD852017:TLD852018 TUZ852017:TUZ852018 UEV852017:UEV852018 UOR852017:UOR852018 UYN852017:UYN852018 VIJ852017:VIJ852018 VSF852017:VSF852018 WCB852017:WCB852018 WLX852017:WLX852018 WVT852017:WVT852018 L917553:L917554 JH917553:JH917554 TD917553:TD917554 ACZ917553:ACZ917554 AMV917553:AMV917554 AWR917553:AWR917554 BGN917553:BGN917554 BQJ917553:BQJ917554 CAF917553:CAF917554 CKB917553:CKB917554 CTX917553:CTX917554 DDT917553:DDT917554 DNP917553:DNP917554 DXL917553:DXL917554 EHH917553:EHH917554 ERD917553:ERD917554 FAZ917553:FAZ917554 FKV917553:FKV917554 FUR917553:FUR917554 GEN917553:GEN917554 GOJ917553:GOJ917554 GYF917553:GYF917554 HIB917553:HIB917554 HRX917553:HRX917554 IBT917553:IBT917554 ILP917553:ILP917554 IVL917553:IVL917554 JFH917553:JFH917554 JPD917553:JPD917554 JYZ917553:JYZ917554 KIV917553:KIV917554 KSR917553:KSR917554 LCN917553:LCN917554 LMJ917553:LMJ917554 LWF917553:LWF917554 MGB917553:MGB917554 MPX917553:MPX917554 MZT917553:MZT917554 NJP917553:NJP917554 NTL917553:NTL917554 ODH917553:ODH917554 OND917553:OND917554 OWZ917553:OWZ917554 PGV917553:PGV917554 PQR917553:PQR917554 QAN917553:QAN917554 QKJ917553:QKJ917554 QUF917553:QUF917554 REB917553:REB917554 RNX917553:RNX917554 RXT917553:RXT917554 SHP917553:SHP917554 SRL917553:SRL917554 TBH917553:TBH917554 TLD917553:TLD917554 TUZ917553:TUZ917554 UEV917553:UEV917554 UOR917553:UOR917554 UYN917553:UYN917554 VIJ917553:VIJ917554 VSF917553:VSF917554 WCB917553:WCB917554 WLX917553:WLX917554 WVT917553:WVT917554 L983089:L983090 JH983089:JH983090 TD983089:TD983090 ACZ983089:ACZ983090 AMV983089:AMV983090 AWR983089:AWR983090 BGN983089:BGN983090 BQJ983089:BQJ983090 CAF983089:CAF983090 CKB983089:CKB983090 CTX983089:CTX983090 DDT983089:DDT983090 DNP983089:DNP983090 DXL983089:DXL983090 EHH983089:EHH983090 ERD983089:ERD983090 FAZ983089:FAZ983090 FKV983089:FKV983090 FUR983089:FUR983090 GEN983089:GEN983090 GOJ983089:GOJ983090 GYF983089:GYF983090 HIB983089:HIB983090 HRX983089:HRX983090 IBT983089:IBT983090 ILP983089:ILP983090 IVL983089:IVL983090 JFH983089:JFH983090 JPD983089:JPD983090 JYZ983089:JYZ983090 KIV983089:KIV983090 KSR983089:KSR983090 LCN983089:LCN983090 LMJ983089:LMJ983090 LWF983089:LWF983090 MGB983089:MGB983090 MPX983089:MPX983090 MZT983089:MZT983090 NJP983089:NJP983090 NTL983089:NTL983090 ODH983089:ODH983090 OND983089:OND983090 OWZ983089:OWZ983090 PGV983089:PGV983090 PQR983089:PQR983090 QAN983089:QAN983090 QKJ983089:QKJ983090 QUF983089:QUF983090 REB983089:REB983090 RNX983089:RNX983090 RXT983089:RXT983090 SHP983089:SHP983090 SRL983089:SRL983090 TBH983089:TBH983090 TLD983089:TLD983090 TUZ983089:TUZ983090 UEV983089:UEV983090 UOR983089:UOR983090 UYN983089:UYN983090 VIJ983089:VIJ983090 VSF983089:VSF983090 WCB983089:WCB983090 WLX983089:WLX983090 WVT983089:WVT983090 L52 JH52 TD52 ACZ52 AMV52 AWR52 BGN52 BQJ52 CAF52 CKB52 CTX52 DDT52 DNP52 DXL52 EHH52 ERD52 FAZ52 FKV52 FUR52 GEN52 GOJ52 GYF52 HIB52 HRX52 IBT52 ILP52 IVL52 JFH52 JPD52 JYZ52 KIV52 KSR52 LCN52 LMJ52 LWF52 MGB52 MPX52 MZT52 NJP52 NTL52 ODH52 OND52 OWZ52 PGV52 PQR52 QAN52 QKJ52 QUF52 REB52 RNX52 RXT52 SHP52 SRL52 TBH52 TLD52 TUZ52 UEV52 UOR52 UYN52 VIJ52 VSF52 WCB52 WLX52 WVT52 L65588 JH65588 TD65588 ACZ65588 AMV65588 AWR65588 BGN65588 BQJ65588 CAF65588 CKB65588 CTX65588 DDT65588 DNP65588 DXL65588 EHH65588 ERD65588 FAZ65588 FKV65588 FUR65588 GEN65588 GOJ65588 GYF65588 HIB65588 HRX65588 IBT65588 ILP65588 IVL65588 JFH65588 JPD65588 JYZ65588 KIV65588 KSR65588 LCN65588 LMJ65588 LWF65588 MGB65588 MPX65588 MZT65588 NJP65588 NTL65588 ODH65588 OND65588 OWZ65588 PGV65588 PQR65588 QAN65588 QKJ65588 QUF65588 REB65588 RNX65588 RXT65588 SHP65588 SRL65588 TBH65588 TLD65588 TUZ65588 UEV65588 UOR65588 UYN65588 VIJ65588 VSF65588 WCB65588 WLX65588 WVT65588 L131124 JH131124 TD131124 ACZ131124 AMV131124 AWR131124 BGN131124 BQJ131124 CAF131124 CKB131124 CTX131124 DDT131124 DNP131124 DXL131124 EHH131124 ERD131124 FAZ131124 FKV131124 FUR131124 GEN131124 GOJ131124 GYF131124 HIB131124 HRX131124 IBT131124 ILP131124 IVL131124 JFH131124 JPD131124 JYZ131124 KIV131124 KSR131124 LCN131124 LMJ131124 LWF131124 MGB131124 MPX131124 MZT131124 NJP131124 NTL131124 ODH131124 OND131124 OWZ131124 PGV131124 PQR131124 QAN131124 QKJ131124 QUF131124 REB131124 RNX131124 RXT131124 SHP131124 SRL131124 TBH131124 TLD131124 TUZ131124 UEV131124 UOR131124 UYN131124 VIJ131124 VSF131124 WCB131124 WLX131124 WVT131124 L196660 JH196660 TD196660 ACZ196660 AMV196660 AWR196660 BGN196660 BQJ196660 CAF196660 CKB196660 CTX196660 DDT196660 DNP196660 DXL196660 EHH196660 ERD196660 FAZ196660 FKV196660 FUR196660 GEN196660 GOJ196660 GYF196660 HIB196660 HRX196660 IBT196660 ILP196660 IVL196660 JFH196660 JPD196660 JYZ196660 KIV196660 KSR196660 LCN196660 LMJ196660 LWF196660 MGB196660 MPX196660 MZT196660 NJP196660 NTL196660 ODH196660 OND196660 OWZ196660 PGV196660 PQR196660 QAN196660 QKJ196660 QUF196660 REB196660 RNX196660 RXT196660 SHP196660 SRL196660 TBH196660 TLD196660 TUZ196660 UEV196660 UOR196660 UYN196660 VIJ196660 VSF196660 WCB196660 WLX196660 WVT196660 L262196 JH262196 TD262196 ACZ262196 AMV262196 AWR262196 BGN262196 BQJ262196 CAF262196 CKB262196 CTX262196 DDT262196 DNP262196 DXL262196 EHH262196 ERD262196 FAZ262196 FKV262196 FUR262196 GEN262196 GOJ262196 GYF262196 HIB262196 HRX262196 IBT262196 ILP262196 IVL262196 JFH262196 JPD262196 JYZ262196 KIV262196 KSR262196 LCN262196 LMJ262196 LWF262196 MGB262196 MPX262196 MZT262196 NJP262196 NTL262196 ODH262196 OND262196 OWZ262196 PGV262196 PQR262196 QAN262196 QKJ262196 QUF262196 REB262196 RNX262196 RXT262196 SHP262196 SRL262196 TBH262196 TLD262196 TUZ262196 UEV262196 UOR262196 UYN262196 VIJ262196 VSF262196 WCB262196 WLX262196 WVT262196 L327732 JH327732 TD327732 ACZ327732 AMV327732 AWR327732 BGN327732 BQJ327732 CAF327732 CKB327732 CTX327732 DDT327732 DNP327732 DXL327732 EHH327732 ERD327732 FAZ327732 FKV327732 FUR327732 GEN327732 GOJ327732 GYF327732 HIB327732 HRX327732 IBT327732 ILP327732 IVL327732 JFH327732 JPD327732 JYZ327732 KIV327732 KSR327732 LCN327732 LMJ327732 LWF327732 MGB327732 MPX327732 MZT327732 NJP327732 NTL327732 ODH327732 OND327732 OWZ327732 PGV327732 PQR327732 QAN327732 QKJ327732 QUF327732 REB327732 RNX327732 RXT327732 SHP327732 SRL327732 TBH327732 TLD327732 TUZ327732 UEV327732 UOR327732 UYN327732 VIJ327732 VSF327732 WCB327732 WLX327732 WVT327732 L393268 JH393268 TD393268 ACZ393268 AMV393268 AWR393268 BGN393268 BQJ393268 CAF393268 CKB393268 CTX393268 DDT393268 DNP393268 DXL393268 EHH393268 ERD393268 FAZ393268 FKV393268 FUR393268 GEN393268 GOJ393268 GYF393268 HIB393268 HRX393268 IBT393268 ILP393268 IVL393268 JFH393268 JPD393268 JYZ393268 KIV393268 KSR393268 LCN393268 LMJ393268 LWF393268 MGB393268 MPX393268 MZT393268 NJP393268 NTL393268 ODH393268 OND393268 OWZ393268 PGV393268 PQR393268 QAN393268 QKJ393268 QUF393268 REB393268 RNX393268 RXT393268 SHP393268 SRL393268 TBH393268 TLD393268 TUZ393268 UEV393268 UOR393268 UYN393268 VIJ393268 VSF393268 WCB393268 WLX393268 WVT393268 L458804 JH458804 TD458804 ACZ458804 AMV458804 AWR458804 BGN458804 BQJ458804 CAF458804 CKB458804 CTX458804 DDT458804 DNP458804 DXL458804 EHH458804 ERD458804 FAZ458804 FKV458804 FUR458804 GEN458804 GOJ458804 GYF458804 HIB458804 HRX458804 IBT458804 ILP458804 IVL458804 JFH458804 JPD458804 JYZ458804 KIV458804 KSR458804 LCN458804 LMJ458804 LWF458804 MGB458804 MPX458804 MZT458804 NJP458804 NTL458804 ODH458804 OND458804 OWZ458804 PGV458804 PQR458804 QAN458804 QKJ458804 QUF458804 REB458804 RNX458804 RXT458804 SHP458804 SRL458804 TBH458804 TLD458804 TUZ458804 UEV458804 UOR458804 UYN458804 VIJ458804 VSF458804 WCB458804 WLX458804 WVT458804 L524340 JH524340 TD524340 ACZ524340 AMV524340 AWR524340 BGN524340 BQJ524340 CAF524340 CKB524340 CTX524340 DDT524340 DNP524340 DXL524340 EHH524340 ERD524340 FAZ524340 FKV524340 FUR524340 GEN524340 GOJ524340 GYF524340 HIB524340 HRX524340 IBT524340 ILP524340 IVL524340 JFH524340 JPD524340 JYZ524340 KIV524340 KSR524340 LCN524340 LMJ524340 LWF524340 MGB524340 MPX524340 MZT524340 NJP524340 NTL524340 ODH524340 OND524340 OWZ524340 PGV524340 PQR524340 QAN524340 QKJ524340 QUF524340 REB524340 RNX524340 RXT524340 SHP524340 SRL524340 TBH524340 TLD524340 TUZ524340 UEV524340 UOR524340 UYN524340 VIJ524340 VSF524340 WCB524340 WLX524340 WVT524340 L589876 JH589876 TD589876 ACZ589876 AMV589876 AWR589876 BGN589876 BQJ589876 CAF589876 CKB589876 CTX589876 DDT589876 DNP589876 DXL589876 EHH589876 ERD589876 FAZ589876 FKV589876 FUR589876 GEN589876 GOJ589876 GYF589876 HIB589876 HRX589876 IBT589876 ILP589876 IVL589876 JFH589876 JPD589876 JYZ589876 KIV589876 KSR589876 LCN589876 LMJ589876 LWF589876 MGB589876 MPX589876 MZT589876 NJP589876 NTL589876 ODH589876 OND589876 OWZ589876 PGV589876 PQR589876 QAN589876 QKJ589876 QUF589876 REB589876 RNX589876 RXT589876 SHP589876 SRL589876 TBH589876 TLD589876 TUZ589876 UEV589876 UOR589876 UYN589876 VIJ589876 VSF589876 WCB589876 WLX589876 WVT589876 L655412 JH655412 TD655412 ACZ655412 AMV655412 AWR655412 BGN655412 BQJ655412 CAF655412 CKB655412 CTX655412 DDT655412 DNP655412 DXL655412 EHH655412 ERD655412 FAZ655412 FKV655412 FUR655412 GEN655412 GOJ655412 GYF655412 HIB655412 HRX655412 IBT655412 ILP655412 IVL655412 JFH655412 JPD655412 JYZ655412 KIV655412 KSR655412 LCN655412 LMJ655412 LWF655412 MGB655412 MPX655412 MZT655412 NJP655412 NTL655412 ODH655412 OND655412 OWZ655412 PGV655412 PQR655412 QAN655412 QKJ655412 QUF655412 REB655412 RNX655412 RXT655412 SHP655412 SRL655412 TBH655412 TLD655412 TUZ655412 UEV655412 UOR655412 UYN655412 VIJ655412 VSF655412 WCB655412 WLX655412 WVT655412 L720948 JH720948 TD720948 ACZ720948 AMV720948 AWR720948 BGN720948 BQJ720948 CAF720948 CKB720948 CTX720948 DDT720948 DNP720948 DXL720948 EHH720948 ERD720948 FAZ720948 FKV720948 FUR720948 GEN720948 GOJ720948 GYF720948 HIB720948 HRX720948 IBT720948 ILP720948 IVL720948 JFH720948 JPD720948 JYZ720948 KIV720948 KSR720948 LCN720948 LMJ720948 LWF720948 MGB720948 MPX720948 MZT720948 NJP720948 NTL720948 ODH720948 OND720948 OWZ720948 PGV720948 PQR720948 QAN720948 QKJ720948 QUF720948 REB720948 RNX720948 RXT720948 SHP720948 SRL720948 TBH720948 TLD720948 TUZ720948 UEV720948 UOR720948 UYN720948 VIJ720948 VSF720948 WCB720948 WLX720948 WVT720948 L786484 JH786484 TD786484 ACZ786484 AMV786484 AWR786484 BGN786484 BQJ786484 CAF786484 CKB786484 CTX786484 DDT786484 DNP786484 DXL786484 EHH786484 ERD786484 FAZ786484 FKV786484 FUR786484 GEN786484 GOJ786484 GYF786484 HIB786484 HRX786484 IBT786484 ILP786484 IVL786484 JFH786484 JPD786484 JYZ786484 KIV786484 KSR786484 LCN786484 LMJ786484 LWF786484 MGB786484 MPX786484 MZT786484 NJP786484 NTL786484 ODH786484 OND786484 OWZ786484 PGV786484 PQR786484 QAN786484 QKJ786484 QUF786484 REB786484 RNX786484 RXT786484 SHP786484 SRL786484 TBH786484 TLD786484 TUZ786484 UEV786484 UOR786484 UYN786484 VIJ786484 VSF786484 WCB786484 WLX786484 WVT786484 L852020 JH852020 TD852020 ACZ852020 AMV852020 AWR852020 BGN852020 BQJ852020 CAF852020 CKB852020 CTX852020 DDT852020 DNP852020 DXL852020 EHH852020 ERD852020 FAZ852020 FKV852020 FUR852020 GEN852020 GOJ852020 GYF852020 HIB852020 HRX852020 IBT852020 ILP852020 IVL852020 JFH852020 JPD852020 JYZ852020 KIV852020 KSR852020 LCN852020 LMJ852020 LWF852020 MGB852020 MPX852020 MZT852020 NJP852020 NTL852020 ODH852020 OND852020 OWZ852020 PGV852020 PQR852020 QAN852020 QKJ852020 QUF852020 REB852020 RNX852020 RXT852020 SHP852020 SRL852020 TBH852020 TLD852020 TUZ852020 UEV852020 UOR852020 UYN852020 VIJ852020 VSF852020 WCB852020 WLX852020 WVT852020 L917556 JH917556 TD917556 ACZ917556 AMV917556 AWR917556 BGN917556 BQJ917556 CAF917556 CKB917556 CTX917556 DDT917556 DNP917556 DXL917556 EHH917556 ERD917556 FAZ917556 FKV917556 FUR917556 GEN917556 GOJ917556 GYF917556 HIB917556 HRX917556 IBT917556 ILP917556 IVL917556 JFH917556 JPD917556 JYZ917556 KIV917556 KSR917556 LCN917556 LMJ917556 LWF917556 MGB917556 MPX917556 MZT917556 NJP917556 NTL917556 ODH917556 OND917556 OWZ917556 PGV917556 PQR917556 QAN917556 QKJ917556 QUF917556 REB917556 RNX917556 RXT917556 SHP917556 SRL917556 TBH917556 TLD917556 TUZ917556 UEV917556 UOR917556 UYN917556 VIJ917556 VSF917556 WCB917556 WLX917556 WVT917556 L983092 JH983092 TD983092 ACZ983092 AMV983092 AWR983092 BGN983092 BQJ983092 CAF983092 CKB983092 CTX983092 DDT983092 DNP983092 DXL983092 EHH983092 ERD983092 FAZ983092 FKV983092 FUR983092 GEN983092 GOJ983092 GYF983092 HIB983092 HRX983092 IBT983092 ILP983092 IVL983092 JFH983092 JPD983092 JYZ983092 KIV983092 KSR983092 LCN983092 LMJ983092 LWF983092 MGB983092 MPX983092 MZT983092 NJP983092 NTL983092 ODH983092 OND983092 OWZ983092 PGV983092 PQR983092 QAN983092 QKJ983092 QUF983092 REB983092 RNX983092 RXT983092 SHP983092 SRL983092 TBH983092 TLD983092 TUZ983092 UEV983092 UOR983092 UYN983092 VIJ983092 VSF983092 WCB983092 WLX983092 WVT983092 L45 JH45 TD45 ACZ45 AMV45 AWR45 BGN45 BQJ45 CAF45 CKB45 CTX45 DDT45 DNP45 DXL45 EHH45 ERD45 FAZ45 FKV45 FUR45 GEN45 GOJ45 GYF45 HIB45 HRX45 IBT45 ILP45 IVL45 JFH45 JPD45 JYZ45 KIV45 KSR45 LCN45 LMJ45 LWF45 MGB45 MPX45 MZT45 NJP45 NTL45 ODH45 OND45 OWZ45 PGV45 PQR45 QAN45 QKJ45 QUF45 REB45 RNX45 RXT45 SHP45 SRL45 TBH45 TLD45 TUZ45 UEV45 UOR45 UYN45 VIJ45 VSF45 WCB45 WLX45 WVT45 L65581 JH65581 TD65581 ACZ65581 AMV65581 AWR65581 BGN65581 BQJ65581 CAF65581 CKB65581 CTX65581 DDT65581 DNP65581 DXL65581 EHH65581 ERD65581 FAZ65581 FKV65581 FUR65581 GEN65581 GOJ65581 GYF65581 HIB65581 HRX65581 IBT65581 ILP65581 IVL65581 JFH65581 JPD65581 JYZ65581 KIV65581 KSR65581 LCN65581 LMJ65581 LWF65581 MGB65581 MPX65581 MZT65581 NJP65581 NTL65581 ODH65581 OND65581 OWZ65581 PGV65581 PQR65581 QAN65581 QKJ65581 QUF65581 REB65581 RNX65581 RXT65581 SHP65581 SRL65581 TBH65581 TLD65581 TUZ65581 UEV65581 UOR65581 UYN65581 VIJ65581 VSF65581 WCB65581 WLX65581 WVT65581 L131117 JH131117 TD131117 ACZ131117 AMV131117 AWR131117 BGN131117 BQJ131117 CAF131117 CKB131117 CTX131117 DDT131117 DNP131117 DXL131117 EHH131117 ERD131117 FAZ131117 FKV131117 FUR131117 GEN131117 GOJ131117 GYF131117 HIB131117 HRX131117 IBT131117 ILP131117 IVL131117 JFH131117 JPD131117 JYZ131117 KIV131117 KSR131117 LCN131117 LMJ131117 LWF131117 MGB131117 MPX131117 MZT131117 NJP131117 NTL131117 ODH131117 OND131117 OWZ131117 PGV131117 PQR131117 QAN131117 QKJ131117 QUF131117 REB131117 RNX131117 RXT131117 SHP131117 SRL131117 TBH131117 TLD131117 TUZ131117 UEV131117 UOR131117 UYN131117 VIJ131117 VSF131117 WCB131117 WLX131117 WVT131117 L196653 JH196653 TD196653 ACZ196653 AMV196653 AWR196653 BGN196653 BQJ196653 CAF196653 CKB196653 CTX196653 DDT196653 DNP196653 DXL196653 EHH196653 ERD196653 FAZ196653 FKV196653 FUR196653 GEN196653 GOJ196653 GYF196653 HIB196653 HRX196653 IBT196653 ILP196653 IVL196653 JFH196653 JPD196653 JYZ196653 KIV196653 KSR196653 LCN196653 LMJ196653 LWF196653 MGB196653 MPX196653 MZT196653 NJP196653 NTL196653 ODH196653 OND196653 OWZ196653 PGV196653 PQR196653 QAN196653 QKJ196653 QUF196653 REB196653 RNX196653 RXT196653 SHP196653 SRL196653 TBH196653 TLD196653 TUZ196653 UEV196653 UOR196653 UYN196653 VIJ196653 VSF196653 WCB196653 WLX196653 WVT196653 L262189 JH262189 TD262189 ACZ262189 AMV262189 AWR262189 BGN262189 BQJ262189 CAF262189 CKB262189 CTX262189 DDT262189 DNP262189 DXL262189 EHH262189 ERD262189 FAZ262189 FKV262189 FUR262189 GEN262189 GOJ262189 GYF262189 HIB262189 HRX262189 IBT262189 ILP262189 IVL262189 JFH262189 JPD262189 JYZ262189 KIV262189 KSR262189 LCN262189 LMJ262189 LWF262189 MGB262189 MPX262189 MZT262189 NJP262189 NTL262189 ODH262189 OND262189 OWZ262189 PGV262189 PQR262189 QAN262189 QKJ262189 QUF262189 REB262189 RNX262189 RXT262189 SHP262189 SRL262189 TBH262189 TLD262189 TUZ262189 UEV262189 UOR262189 UYN262189 VIJ262189 VSF262189 WCB262189 WLX262189 WVT262189 L327725 JH327725 TD327725 ACZ327725 AMV327725 AWR327725 BGN327725 BQJ327725 CAF327725 CKB327725 CTX327725 DDT327725 DNP327725 DXL327725 EHH327725 ERD327725 FAZ327725 FKV327725 FUR327725 GEN327725 GOJ327725 GYF327725 HIB327725 HRX327725 IBT327725 ILP327725 IVL327725 JFH327725 JPD327725 JYZ327725 KIV327725 KSR327725 LCN327725 LMJ327725 LWF327725 MGB327725 MPX327725 MZT327725 NJP327725 NTL327725 ODH327725 OND327725 OWZ327725 PGV327725 PQR327725 QAN327725 QKJ327725 QUF327725 REB327725 RNX327725 RXT327725 SHP327725 SRL327725 TBH327725 TLD327725 TUZ327725 UEV327725 UOR327725 UYN327725 VIJ327725 VSF327725 WCB327725 WLX327725 WVT327725 L393261 JH393261 TD393261 ACZ393261 AMV393261 AWR393261 BGN393261 BQJ393261 CAF393261 CKB393261 CTX393261 DDT393261 DNP393261 DXL393261 EHH393261 ERD393261 FAZ393261 FKV393261 FUR393261 GEN393261 GOJ393261 GYF393261 HIB393261 HRX393261 IBT393261 ILP393261 IVL393261 JFH393261 JPD393261 JYZ393261 KIV393261 KSR393261 LCN393261 LMJ393261 LWF393261 MGB393261 MPX393261 MZT393261 NJP393261 NTL393261 ODH393261 OND393261 OWZ393261 PGV393261 PQR393261 QAN393261 QKJ393261 QUF393261 REB393261 RNX393261 RXT393261 SHP393261 SRL393261 TBH393261 TLD393261 TUZ393261 UEV393261 UOR393261 UYN393261 VIJ393261 VSF393261 WCB393261 WLX393261 WVT393261 L458797 JH458797 TD458797 ACZ458797 AMV458797 AWR458797 BGN458797 BQJ458797 CAF458797 CKB458797 CTX458797 DDT458797 DNP458797 DXL458797 EHH458797 ERD458797 FAZ458797 FKV458797 FUR458797 GEN458797 GOJ458797 GYF458797 HIB458797 HRX458797 IBT458797 ILP458797 IVL458797 JFH458797 JPD458797 JYZ458797 KIV458797 KSR458797 LCN458797 LMJ458797 LWF458797 MGB458797 MPX458797 MZT458797 NJP458797 NTL458797 ODH458797 OND458797 OWZ458797 PGV458797 PQR458797 QAN458797 QKJ458797 QUF458797 REB458797 RNX458797 RXT458797 SHP458797 SRL458797 TBH458797 TLD458797 TUZ458797 UEV458797 UOR458797 UYN458797 VIJ458797 VSF458797 WCB458797 WLX458797 WVT458797 L524333 JH524333 TD524333 ACZ524333 AMV524333 AWR524333 BGN524333 BQJ524333 CAF524333 CKB524333 CTX524333 DDT524333 DNP524333 DXL524333 EHH524333 ERD524333 FAZ524333 FKV524333 FUR524333 GEN524333 GOJ524333 GYF524333 HIB524333 HRX524333 IBT524333 ILP524333 IVL524333 JFH524333 JPD524333 JYZ524333 KIV524333 KSR524333 LCN524333 LMJ524333 LWF524333 MGB524333 MPX524333 MZT524333 NJP524333 NTL524333 ODH524333 OND524333 OWZ524333 PGV524333 PQR524333 QAN524333 QKJ524333 QUF524333 REB524333 RNX524333 RXT524333 SHP524333 SRL524333 TBH524333 TLD524333 TUZ524333 UEV524333 UOR524333 UYN524333 VIJ524333 VSF524333 WCB524333 WLX524333 WVT524333 L589869 JH589869 TD589869 ACZ589869 AMV589869 AWR589869 BGN589869 BQJ589869 CAF589869 CKB589869 CTX589869 DDT589869 DNP589869 DXL589869 EHH589869 ERD589869 FAZ589869 FKV589869 FUR589869 GEN589869 GOJ589869 GYF589869 HIB589869 HRX589869 IBT589869 ILP589869 IVL589869 JFH589869 JPD589869 JYZ589869 KIV589869 KSR589869 LCN589869 LMJ589869 LWF589869 MGB589869 MPX589869 MZT589869 NJP589869 NTL589869 ODH589869 OND589869 OWZ589869 PGV589869 PQR589869 QAN589869 QKJ589869 QUF589869 REB589869 RNX589869 RXT589869 SHP589869 SRL589869 TBH589869 TLD589869 TUZ589869 UEV589869 UOR589869 UYN589869 VIJ589869 VSF589869 WCB589869 WLX589869 WVT589869 L655405 JH655405 TD655405 ACZ655405 AMV655405 AWR655405 BGN655405 BQJ655405 CAF655405 CKB655405 CTX655405 DDT655405 DNP655405 DXL655405 EHH655405 ERD655405 FAZ655405 FKV655405 FUR655405 GEN655405 GOJ655405 GYF655405 HIB655405 HRX655405 IBT655405 ILP655405 IVL655405 JFH655405 JPD655405 JYZ655405 KIV655405 KSR655405 LCN655405 LMJ655405 LWF655405 MGB655405 MPX655405 MZT655405 NJP655405 NTL655405 ODH655405 OND655405 OWZ655405 PGV655405 PQR655405 QAN655405 QKJ655405 QUF655405 REB655405 RNX655405 RXT655405 SHP655405 SRL655405 TBH655405 TLD655405 TUZ655405 UEV655405 UOR655405 UYN655405 VIJ655405 VSF655405 WCB655405 WLX655405 WVT655405 L720941 JH720941 TD720941 ACZ720941 AMV720941 AWR720941 BGN720941 BQJ720941 CAF720941 CKB720941 CTX720941 DDT720941 DNP720941 DXL720941 EHH720941 ERD720941 FAZ720941 FKV720941 FUR720941 GEN720941 GOJ720941 GYF720941 HIB720941 HRX720941 IBT720941 ILP720941 IVL720941 JFH720941 JPD720941 JYZ720941 KIV720941 KSR720941 LCN720941 LMJ720941 LWF720941 MGB720941 MPX720941 MZT720941 NJP720941 NTL720941 ODH720941 OND720941 OWZ720941 PGV720941 PQR720941 QAN720941 QKJ720941 QUF720941 REB720941 RNX720941 RXT720941 SHP720941 SRL720941 TBH720941 TLD720941 TUZ720941 UEV720941 UOR720941 UYN720941 VIJ720941 VSF720941 WCB720941 WLX720941 WVT720941 L786477 JH786477 TD786477 ACZ786477 AMV786477 AWR786477 BGN786477 BQJ786477 CAF786477 CKB786477 CTX786477 DDT786477 DNP786477 DXL786477 EHH786477 ERD786477 FAZ786477 FKV786477 FUR786477 GEN786477 GOJ786477 GYF786477 HIB786477 HRX786477 IBT786477 ILP786477 IVL786477 JFH786477 JPD786477 JYZ786477 KIV786477 KSR786477 LCN786477 LMJ786477 LWF786477 MGB786477 MPX786477 MZT786477 NJP786477 NTL786477 ODH786477 OND786477 OWZ786477 PGV786477 PQR786477 QAN786477 QKJ786477 QUF786477 REB786477 RNX786477 RXT786477 SHP786477 SRL786477 TBH786477 TLD786477 TUZ786477 UEV786477 UOR786477 UYN786477 VIJ786477 VSF786477 WCB786477 WLX786477 WVT786477 L852013 JH852013 TD852013 ACZ852013 AMV852013 AWR852013 BGN852013 BQJ852013 CAF852013 CKB852013 CTX852013 DDT852013 DNP852013 DXL852013 EHH852013 ERD852013 FAZ852013 FKV852013 FUR852013 GEN852013 GOJ852013 GYF852013 HIB852013 HRX852013 IBT852013 ILP852013 IVL852013 JFH852013 JPD852013 JYZ852013 KIV852013 KSR852013 LCN852013 LMJ852013 LWF852013 MGB852013 MPX852013 MZT852013 NJP852013 NTL852013 ODH852013 OND852013 OWZ852013 PGV852013 PQR852013 QAN852013 QKJ852013 QUF852013 REB852013 RNX852013 RXT852013 SHP852013 SRL852013 TBH852013 TLD852013 TUZ852013 UEV852013 UOR852013 UYN852013 VIJ852013 VSF852013 WCB852013 WLX852013 WVT852013 L917549 JH917549 TD917549 ACZ917549 AMV917549 AWR917549 BGN917549 BQJ917549 CAF917549 CKB917549 CTX917549 DDT917549 DNP917549 DXL917549 EHH917549 ERD917549 FAZ917549 FKV917549 FUR917549 GEN917549 GOJ917549 GYF917549 HIB917549 HRX917549 IBT917549 ILP917549 IVL917549 JFH917549 JPD917549 JYZ917549 KIV917549 KSR917549 LCN917549 LMJ917549 LWF917549 MGB917549 MPX917549 MZT917549 NJP917549 NTL917549 ODH917549 OND917549 OWZ917549 PGV917549 PQR917549 QAN917549 QKJ917549 QUF917549 REB917549 RNX917549 RXT917549 SHP917549 SRL917549 TBH917549 TLD917549 TUZ917549 UEV917549 UOR917549 UYN917549 VIJ917549 VSF917549 WCB917549 WLX917549 WVT917549 L983085 JH983085 TD983085 ACZ983085 AMV983085 AWR983085 BGN983085 BQJ983085 CAF983085 CKB983085 CTX983085 DDT983085 DNP983085 DXL983085 EHH983085 ERD983085 FAZ983085 FKV983085 FUR983085 GEN983085 GOJ983085 GYF983085 HIB983085 HRX983085 IBT983085 ILP983085 IVL983085 JFH983085 JPD983085 JYZ983085 KIV983085 KSR983085 LCN983085 LMJ983085 LWF983085 MGB983085 MPX983085 MZT983085 NJP983085 NTL983085 ODH983085 OND983085 OWZ983085 PGV983085 PQR983085 QAN983085 QKJ983085 QUF983085 REB983085 RNX983085 RXT983085 SHP983085 SRL983085 TBH983085 TLD983085 TUZ983085 UEV983085 UOR983085 UYN983085 VIJ983085 VSF983085 WCB983085 WLX983085 WVT983085 L26:L27 JH26:JH27 TD26:TD27 ACZ26:ACZ27 AMV26:AMV27 AWR26:AWR27 BGN26:BGN27 BQJ26:BQJ27 CAF26:CAF27 CKB26:CKB27 CTX26:CTX27 DDT26:DDT27 DNP26:DNP27 DXL26:DXL27 EHH26:EHH27 ERD26:ERD27 FAZ26:FAZ27 FKV26:FKV27 FUR26:FUR27 GEN26:GEN27 GOJ26:GOJ27 GYF26:GYF27 HIB26:HIB27 HRX26:HRX27 IBT26:IBT27 ILP26:ILP27 IVL26:IVL27 JFH26:JFH27 JPD26:JPD27 JYZ26:JYZ27 KIV26:KIV27 KSR26:KSR27 LCN26:LCN27 LMJ26:LMJ27 LWF26:LWF27 MGB26:MGB27 MPX26:MPX27 MZT26:MZT27 NJP26:NJP27 NTL26:NTL27 ODH26:ODH27 OND26:OND27 OWZ26:OWZ27 PGV26:PGV27 PQR26:PQR27 QAN26:QAN27 QKJ26:QKJ27 QUF26:QUF27 REB26:REB27 RNX26:RNX27 RXT26:RXT27 SHP26:SHP27 SRL26:SRL27 TBH26:TBH27 TLD26:TLD27 TUZ26:TUZ27 UEV26:UEV27 UOR26:UOR27 UYN26:UYN27 VIJ26:VIJ27 VSF26:VSF27 WCB26:WCB27 WLX26:WLX27 WVT26:WVT27 L65562:L65563 JH65562:JH65563 TD65562:TD65563 ACZ65562:ACZ65563 AMV65562:AMV65563 AWR65562:AWR65563 BGN65562:BGN65563 BQJ65562:BQJ65563 CAF65562:CAF65563 CKB65562:CKB65563 CTX65562:CTX65563 DDT65562:DDT65563 DNP65562:DNP65563 DXL65562:DXL65563 EHH65562:EHH65563 ERD65562:ERD65563 FAZ65562:FAZ65563 FKV65562:FKV65563 FUR65562:FUR65563 GEN65562:GEN65563 GOJ65562:GOJ65563 GYF65562:GYF65563 HIB65562:HIB65563 HRX65562:HRX65563 IBT65562:IBT65563 ILP65562:ILP65563 IVL65562:IVL65563 JFH65562:JFH65563 JPD65562:JPD65563 JYZ65562:JYZ65563 KIV65562:KIV65563 KSR65562:KSR65563 LCN65562:LCN65563 LMJ65562:LMJ65563 LWF65562:LWF65563 MGB65562:MGB65563 MPX65562:MPX65563 MZT65562:MZT65563 NJP65562:NJP65563 NTL65562:NTL65563 ODH65562:ODH65563 OND65562:OND65563 OWZ65562:OWZ65563 PGV65562:PGV65563 PQR65562:PQR65563 QAN65562:QAN65563 QKJ65562:QKJ65563 QUF65562:QUF65563 REB65562:REB65563 RNX65562:RNX65563 RXT65562:RXT65563 SHP65562:SHP65563 SRL65562:SRL65563 TBH65562:TBH65563 TLD65562:TLD65563 TUZ65562:TUZ65563 UEV65562:UEV65563 UOR65562:UOR65563 UYN65562:UYN65563 VIJ65562:VIJ65563 VSF65562:VSF65563 WCB65562:WCB65563 WLX65562:WLX65563 WVT65562:WVT65563 L131098:L131099 JH131098:JH131099 TD131098:TD131099 ACZ131098:ACZ131099 AMV131098:AMV131099 AWR131098:AWR131099 BGN131098:BGN131099 BQJ131098:BQJ131099 CAF131098:CAF131099 CKB131098:CKB131099 CTX131098:CTX131099 DDT131098:DDT131099 DNP131098:DNP131099 DXL131098:DXL131099 EHH131098:EHH131099 ERD131098:ERD131099 FAZ131098:FAZ131099 FKV131098:FKV131099 FUR131098:FUR131099 GEN131098:GEN131099 GOJ131098:GOJ131099 GYF131098:GYF131099 HIB131098:HIB131099 HRX131098:HRX131099 IBT131098:IBT131099 ILP131098:ILP131099 IVL131098:IVL131099 JFH131098:JFH131099 JPD131098:JPD131099 JYZ131098:JYZ131099 KIV131098:KIV131099 KSR131098:KSR131099 LCN131098:LCN131099 LMJ131098:LMJ131099 LWF131098:LWF131099 MGB131098:MGB131099 MPX131098:MPX131099 MZT131098:MZT131099 NJP131098:NJP131099 NTL131098:NTL131099 ODH131098:ODH131099 OND131098:OND131099 OWZ131098:OWZ131099 PGV131098:PGV131099 PQR131098:PQR131099 QAN131098:QAN131099 QKJ131098:QKJ131099 QUF131098:QUF131099 REB131098:REB131099 RNX131098:RNX131099 RXT131098:RXT131099 SHP131098:SHP131099 SRL131098:SRL131099 TBH131098:TBH131099 TLD131098:TLD131099 TUZ131098:TUZ131099 UEV131098:UEV131099 UOR131098:UOR131099 UYN131098:UYN131099 VIJ131098:VIJ131099 VSF131098:VSF131099 WCB131098:WCB131099 WLX131098:WLX131099 WVT131098:WVT131099 L196634:L196635 JH196634:JH196635 TD196634:TD196635 ACZ196634:ACZ196635 AMV196634:AMV196635 AWR196634:AWR196635 BGN196634:BGN196635 BQJ196634:BQJ196635 CAF196634:CAF196635 CKB196634:CKB196635 CTX196634:CTX196635 DDT196634:DDT196635 DNP196634:DNP196635 DXL196634:DXL196635 EHH196634:EHH196635 ERD196634:ERD196635 FAZ196634:FAZ196635 FKV196634:FKV196635 FUR196634:FUR196635 GEN196634:GEN196635 GOJ196634:GOJ196635 GYF196634:GYF196635 HIB196634:HIB196635 HRX196634:HRX196635 IBT196634:IBT196635 ILP196634:ILP196635 IVL196634:IVL196635 JFH196634:JFH196635 JPD196634:JPD196635 JYZ196634:JYZ196635 KIV196634:KIV196635 KSR196634:KSR196635 LCN196634:LCN196635 LMJ196634:LMJ196635 LWF196634:LWF196635 MGB196634:MGB196635 MPX196634:MPX196635 MZT196634:MZT196635 NJP196634:NJP196635 NTL196634:NTL196635 ODH196634:ODH196635 OND196634:OND196635 OWZ196634:OWZ196635 PGV196634:PGV196635 PQR196634:PQR196635 QAN196634:QAN196635 QKJ196634:QKJ196635 QUF196634:QUF196635 REB196634:REB196635 RNX196634:RNX196635 RXT196634:RXT196635 SHP196634:SHP196635 SRL196634:SRL196635 TBH196634:TBH196635 TLD196634:TLD196635 TUZ196634:TUZ196635 UEV196634:UEV196635 UOR196634:UOR196635 UYN196634:UYN196635 VIJ196634:VIJ196635 VSF196634:VSF196635 WCB196634:WCB196635 WLX196634:WLX196635 WVT196634:WVT196635 L262170:L262171 JH262170:JH262171 TD262170:TD262171 ACZ262170:ACZ262171 AMV262170:AMV262171 AWR262170:AWR262171 BGN262170:BGN262171 BQJ262170:BQJ262171 CAF262170:CAF262171 CKB262170:CKB262171 CTX262170:CTX262171 DDT262170:DDT262171 DNP262170:DNP262171 DXL262170:DXL262171 EHH262170:EHH262171 ERD262170:ERD262171 FAZ262170:FAZ262171 FKV262170:FKV262171 FUR262170:FUR262171 GEN262170:GEN262171 GOJ262170:GOJ262171 GYF262170:GYF262171 HIB262170:HIB262171 HRX262170:HRX262171 IBT262170:IBT262171 ILP262170:ILP262171 IVL262170:IVL262171 JFH262170:JFH262171 JPD262170:JPD262171 JYZ262170:JYZ262171 KIV262170:KIV262171 KSR262170:KSR262171 LCN262170:LCN262171 LMJ262170:LMJ262171 LWF262170:LWF262171 MGB262170:MGB262171 MPX262170:MPX262171 MZT262170:MZT262171 NJP262170:NJP262171 NTL262170:NTL262171 ODH262170:ODH262171 OND262170:OND262171 OWZ262170:OWZ262171 PGV262170:PGV262171 PQR262170:PQR262171 QAN262170:QAN262171 QKJ262170:QKJ262171 QUF262170:QUF262171 REB262170:REB262171 RNX262170:RNX262171 RXT262170:RXT262171 SHP262170:SHP262171 SRL262170:SRL262171 TBH262170:TBH262171 TLD262170:TLD262171 TUZ262170:TUZ262171 UEV262170:UEV262171 UOR262170:UOR262171 UYN262170:UYN262171 VIJ262170:VIJ262171 VSF262170:VSF262171 WCB262170:WCB262171 WLX262170:WLX262171 WVT262170:WVT262171 L327706:L327707 JH327706:JH327707 TD327706:TD327707 ACZ327706:ACZ327707 AMV327706:AMV327707 AWR327706:AWR327707 BGN327706:BGN327707 BQJ327706:BQJ327707 CAF327706:CAF327707 CKB327706:CKB327707 CTX327706:CTX327707 DDT327706:DDT327707 DNP327706:DNP327707 DXL327706:DXL327707 EHH327706:EHH327707 ERD327706:ERD327707 FAZ327706:FAZ327707 FKV327706:FKV327707 FUR327706:FUR327707 GEN327706:GEN327707 GOJ327706:GOJ327707 GYF327706:GYF327707 HIB327706:HIB327707 HRX327706:HRX327707 IBT327706:IBT327707 ILP327706:ILP327707 IVL327706:IVL327707 JFH327706:JFH327707 JPD327706:JPD327707 JYZ327706:JYZ327707 KIV327706:KIV327707 KSR327706:KSR327707 LCN327706:LCN327707 LMJ327706:LMJ327707 LWF327706:LWF327707 MGB327706:MGB327707 MPX327706:MPX327707 MZT327706:MZT327707 NJP327706:NJP327707 NTL327706:NTL327707 ODH327706:ODH327707 OND327706:OND327707 OWZ327706:OWZ327707 PGV327706:PGV327707 PQR327706:PQR327707 QAN327706:QAN327707 QKJ327706:QKJ327707 QUF327706:QUF327707 REB327706:REB327707 RNX327706:RNX327707 RXT327706:RXT327707 SHP327706:SHP327707 SRL327706:SRL327707 TBH327706:TBH327707 TLD327706:TLD327707 TUZ327706:TUZ327707 UEV327706:UEV327707 UOR327706:UOR327707 UYN327706:UYN327707 VIJ327706:VIJ327707 VSF327706:VSF327707 WCB327706:WCB327707 WLX327706:WLX327707 WVT327706:WVT327707 L393242:L393243 JH393242:JH393243 TD393242:TD393243 ACZ393242:ACZ393243 AMV393242:AMV393243 AWR393242:AWR393243 BGN393242:BGN393243 BQJ393242:BQJ393243 CAF393242:CAF393243 CKB393242:CKB393243 CTX393242:CTX393243 DDT393242:DDT393243 DNP393242:DNP393243 DXL393242:DXL393243 EHH393242:EHH393243 ERD393242:ERD393243 FAZ393242:FAZ393243 FKV393242:FKV393243 FUR393242:FUR393243 GEN393242:GEN393243 GOJ393242:GOJ393243 GYF393242:GYF393243 HIB393242:HIB393243 HRX393242:HRX393243 IBT393242:IBT393243 ILP393242:ILP393243 IVL393242:IVL393243 JFH393242:JFH393243 JPD393242:JPD393243 JYZ393242:JYZ393243 KIV393242:KIV393243 KSR393242:KSR393243 LCN393242:LCN393243 LMJ393242:LMJ393243 LWF393242:LWF393243 MGB393242:MGB393243 MPX393242:MPX393243 MZT393242:MZT393243 NJP393242:NJP393243 NTL393242:NTL393243 ODH393242:ODH393243 OND393242:OND393243 OWZ393242:OWZ393243 PGV393242:PGV393243 PQR393242:PQR393243 QAN393242:QAN393243 QKJ393242:QKJ393243 QUF393242:QUF393243 REB393242:REB393243 RNX393242:RNX393243 RXT393242:RXT393243 SHP393242:SHP393243 SRL393242:SRL393243 TBH393242:TBH393243 TLD393242:TLD393243 TUZ393242:TUZ393243 UEV393242:UEV393243 UOR393242:UOR393243 UYN393242:UYN393243 VIJ393242:VIJ393243 VSF393242:VSF393243 WCB393242:WCB393243 WLX393242:WLX393243 WVT393242:WVT393243 L458778:L458779 JH458778:JH458779 TD458778:TD458779 ACZ458778:ACZ458779 AMV458778:AMV458779 AWR458778:AWR458779 BGN458778:BGN458779 BQJ458778:BQJ458779 CAF458778:CAF458779 CKB458778:CKB458779 CTX458778:CTX458779 DDT458778:DDT458779 DNP458778:DNP458779 DXL458778:DXL458779 EHH458778:EHH458779 ERD458778:ERD458779 FAZ458778:FAZ458779 FKV458778:FKV458779 FUR458778:FUR458779 GEN458778:GEN458779 GOJ458778:GOJ458779 GYF458778:GYF458779 HIB458778:HIB458779 HRX458778:HRX458779 IBT458778:IBT458779 ILP458778:ILP458779 IVL458778:IVL458779 JFH458778:JFH458779 JPD458778:JPD458779 JYZ458778:JYZ458779 KIV458778:KIV458779 KSR458778:KSR458779 LCN458778:LCN458779 LMJ458778:LMJ458779 LWF458778:LWF458779 MGB458778:MGB458779 MPX458778:MPX458779 MZT458778:MZT458779 NJP458778:NJP458779 NTL458778:NTL458779 ODH458778:ODH458779 OND458778:OND458779 OWZ458778:OWZ458779 PGV458778:PGV458779 PQR458778:PQR458779 QAN458778:QAN458779 QKJ458778:QKJ458779 QUF458778:QUF458779 REB458778:REB458779 RNX458778:RNX458779 RXT458778:RXT458779 SHP458778:SHP458779 SRL458778:SRL458779 TBH458778:TBH458779 TLD458778:TLD458779 TUZ458778:TUZ458779 UEV458778:UEV458779 UOR458778:UOR458779 UYN458778:UYN458779 VIJ458778:VIJ458779 VSF458778:VSF458779 WCB458778:WCB458779 WLX458778:WLX458779 WVT458778:WVT458779 L524314:L524315 JH524314:JH524315 TD524314:TD524315 ACZ524314:ACZ524315 AMV524314:AMV524315 AWR524314:AWR524315 BGN524314:BGN524315 BQJ524314:BQJ524315 CAF524314:CAF524315 CKB524314:CKB524315 CTX524314:CTX524315 DDT524314:DDT524315 DNP524314:DNP524315 DXL524314:DXL524315 EHH524314:EHH524315 ERD524314:ERD524315 FAZ524314:FAZ524315 FKV524314:FKV524315 FUR524314:FUR524315 GEN524314:GEN524315 GOJ524314:GOJ524315 GYF524314:GYF524315 HIB524314:HIB524315 HRX524314:HRX524315 IBT524314:IBT524315 ILP524314:ILP524315 IVL524314:IVL524315 JFH524314:JFH524315 JPD524314:JPD524315 JYZ524314:JYZ524315 KIV524314:KIV524315 KSR524314:KSR524315 LCN524314:LCN524315 LMJ524314:LMJ524315 LWF524314:LWF524315 MGB524314:MGB524315 MPX524314:MPX524315 MZT524314:MZT524315 NJP524314:NJP524315 NTL524314:NTL524315 ODH524314:ODH524315 OND524314:OND524315 OWZ524314:OWZ524315 PGV524314:PGV524315 PQR524314:PQR524315 QAN524314:QAN524315 QKJ524314:QKJ524315 QUF524314:QUF524315 REB524314:REB524315 RNX524314:RNX524315 RXT524314:RXT524315 SHP524314:SHP524315 SRL524314:SRL524315 TBH524314:TBH524315 TLD524314:TLD524315 TUZ524314:TUZ524315 UEV524314:UEV524315 UOR524314:UOR524315 UYN524314:UYN524315 VIJ524314:VIJ524315 VSF524314:VSF524315 WCB524314:WCB524315 WLX524314:WLX524315 WVT524314:WVT524315 L589850:L589851 JH589850:JH589851 TD589850:TD589851 ACZ589850:ACZ589851 AMV589850:AMV589851 AWR589850:AWR589851 BGN589850:BGN589851 BQJ589850:BQJ589851 CAF589850:CAF589851 CKB589850:CKB589851 CTX589850:CTX589851 DDT589850:DDT589851 DNP589850:DNP589851 DXL589850:DXL589851 EHH589850:EHH589851 ERD589850:ERD589851 FAZ589850:FAZ589851 FKV589850:FKV589851 FUR589850:FUR589851 GEN589850:GEN589851 GOJ589850:GOJ589851 GYF589850:GYF589851 HIB589850:HIB589851 HRX589850:HRX589851 IBT589850:IBT589851 ILP589850:ILP589851 IVL589850:IVL589851 JFH589850:JFH589851 JPD589850:JPD589851 JYZ589850:JYZ589851 KIV589850:KIV589851 KSR589850:KSR589851 LCN589850:LCN589851 LMJ589850:LMJ589851 LWF589850:LWF589851 MGB589850:MGB589851 MPX589850:MPX589851 MZT589850:MZT589851 NJP589850:NJP589851 NTL589850:NTL589851 ODH589850:ODH589851 OND589850:OND589851 OWZ589850:OWZ589851 PGV589850:PGV589851 PQR589850:PQR589851 QAN589850:QAN589851 QKJ589850:QKJ589851 QUF589850:QUF589851 REB589850:REB589851 RNX589850:RNX589851 RXT589850:RXT589851 SHP589850:SHP589851 SRL589850:SRL589851 TBH589850:TBH589851 TLD589850:TLD589851 TUZ589850:TUZ589851 UEV589850:UEV589851 UOR589850:UOR589851 UYN589850:UYN589851 VIJ589850:VIJ589851 VSF589850:VSF589851 WCB589850:WCB589851 WLX589850:WLX589851 WVT589850:WVT589851 L655386:L655387 JH655386:JH655387 TD655386:TD655387 ACZ655386:ACZ655387 AMV655386:AMV655387 AWR655386:AWR655387 BGN655386:BGN655387 BQJ655386:BQJ655387 CAF655386:CAF655387 CKB655386:CKB655387 CTX655386:CTX655387 DDT655386:DDT655387 DNP655386:DNP655387 DXL655386:DXL655387 EHH655386:EHH655387 ERD655386:ERD655387 FAZ655386:FAZ655387 FKV655386:FKV655387 FUR655386:FUR655387 GEN655386:GEN655387 GOJ655386:GOJ655387 GYF655386:GYF655387 HIB655386:HIB655387 HRX655386:HRX655387 IBT655386:IBT655387 ILP655386:ILP655387 IVL655386:IVL655387 JFH655386:JFH655387 JPD655386:JPD655387 JYZ655386:JYZ655387 KIV655386:KIV655387 KSR655386:KSR655387 LCN655386:LCN655387 LMJ655386:LMJ655387 LWF655386:LWF655387 MGB655386:MGB655387 MPX655386:MPX655387 MZT655386:MZT655387 NJP655386:NJP655387 NTL655386:NTL655387 ODH655386:ODH655387 OND655386:OND655387 OWZ655386:OWZ655387 PGV655386:PGV655387 PQR655386:PQR655387 QAN655386:QAN655387 QKJ655386:QKJ655387 QUF655386:QUF655387 REB655386:REB655387 RNX655386:RNX655387 RXT655386:RXT655387 SHP655386:SHP655387 SRL655386:SRL655387 TBH655386:TBH655387 TLD655386:TLD655387 TUZ655386:TUZ655387 UEV655386:UEV655387 UOR655386:UOR655387 UYN655386:UYN655387 VIJ655386:VIJ655387 VSF655386:VSF655387 WCB655386:WCB655387 WLX655386:WLX655387 WVT655386:WVT655387 L720922:L720923 JH720922:JH720923 TD720922:TD720923 ACZ720922:ACZ720923 AMV720922:AMV720923 AWR720922:AWR720923 BGN720922:BGN720923 BQJ720922:BQJ720923 CAF720922:CAF720923 CKB720922:CKB720923 CTX720922:CTX720923 DDT720922:DDT720923 DNP720922:DNP720923 DXL720922:DXL720923 EHH720922:EHH720923 ERD720922:ERD720923 FAZ720922:FAZ720923 FKV720922:FKV720923 FUR720922:FUR720923 GEN720922:GEN720923 GOJ720922:GOJ720923 GYF720922:GYF720923 HIB720922:HIB720923 HRX720922:HRX720923 IBT720922:IBT720923 ILP720922:ILP720923 IVL720922:IVL720923 JFH720922:JFH720923 JPD720922:JPD720923 JYZ720922:JYZ720923 KIV720922:KIV720923 KSR720922:KSR720923 LCN720922:LCN720923 LMJ720922:LMJ720923 LWF720922:LWF720923 MGB720922:MGB720923 MPX720922:MPX720923 MZT720922:MZT720923 NJP720922:NJP720923 NTL720922:NTL720923 ODH720922:ODH720923 OND720922:OND720923 OWZ720922:OWZ720923 PGV720922:PGV720923 PQR720922:PQR720923 QAN720922:QAN720923 QKJ720922:QKJ720923 QUF720922:QUF720923 REB720922:REB720923 RNX720922:RNX720923 RXT720922:RXT720923 SHP720922:SHP720923 SRL720922:SRL720923 TBH720922:TBH720923 TLD720922:TLD720923 TUZ720922:TUZ720923 UEV720922:UEV720923 UOR720922:UOR720923 UYN720922:UYN720923 VIJ720922:VIJ720923 VSF720922:VSF720923 WCB720922:WCB720923 WLX720922:WLX720923 WVT720922:WVT720923 L786458:L786459 JH786458:JH786459 TD786458:TD786459 ACZ786458:ACZ786459 AMV786458:AMV786459 AWR786458:AWR786459 BGN786458:BGN786459 BQJ786458:BQJ786459 CAF786458:CAF786459 CKB786458:CKB786459 CTX786458:CTX786459 DDT786458:DDT786459 DNP786458:DNP786459 DXL786458:DXL786459 EHH786458:EHH786459 ERD786458:ERD786459 FAZ786458:FAZ786459 FKV786458:FKV786459 FUR786458:FUR786459 GEN786458:GEN786459 GOJ786458:GOJ786459 GYF786458:GYF786459 HIB786458:HIB786459 HRX786458:HRX786459 IBT786458:IBT786459 ILP786458:ILP786459 IVL786458:IVL786459 JFH786458:JFH786459 JPD786458:JPD786459 JYZ786458:JYZ786459 KIV786458:KIV786459 KSR786458:KSR786459 LCN786458:LCN786459 LMJ786458:LMJ786459 LWF786458:LWF786459 MGB786458:MGB786459 MPX786458:MPX786459 MZT786458:MZT786459 NJP786458:NJP786459 NTL786458:NTL786459 ODH786458:ODH786459 OND786458:OND786459 OWZ786458:OWZ786459 PGV786458:PGV786459 PQR786458:PQR786459 QAN786458:QAN786459 QKJ786458:QKJ786459 QUF786458:QUF786459 REB786458:REB786459 RNX786458:RNX786459 RXT786458:RXT786459 SHP786458:SHP786459 SRL786458:SRL786459 TBH786458:TBH786459 TLD786458:TLD786459 TUZ786458:TUZ786459 UEV786458:UEV786459 UOR786458:UOR786459 UYN786458:UYN786459 VIJ786458:VIJ786459 VSF786458:VSF786459 WCB786458:WCB786459 WLX786458:WLX786459 WVT786458:WVT786459 L851994:L851995 JH851994:JH851995 TD851994:TD851995 ACZ851994:ACZ851995 AMV851994:AMV851995 AWR851994:AWR851995 BGN851994:BGN851995 BQJ851994:BQJ851995 CAF851994:CAF851995 CKB851994:CKB851995 CTX851994:CTX851995 DDT851994:DDT851995 DNP851994:DNP851995 DXL851994:DXL851995 EHH851994:EHH851995 ERD851994:ERD851995 FAZ851994:FAZ851995 FKV851994:FKV851995 FUR851994:FUR851995 GEN851994:GEN851995 GOJ851994:GOJ851995 GYF851994:GYF851995 HIB851994:HIB851995 HRX851994:HRX851995 IBT851994:IBT851995 ILP851994:ILP851995 IVL851994:IVL851995 JFH851994:JFH851995 JPD851994:JPD851995 JYZ851994:JYZ851995 KIV851994:KIV851995 KSR851994:KSR851995 LCN851994:LCN851995 LMJ851994:LMJ851995 LWF851994:LWF851995 MGB851994:MGB851995 MPX851994:MPX851995 MZT851994:MZT851995 NJP851994:NJP851995 NTL851994:NTL851995 ODH851994:ODH851995 OND851994:OND851995 OWZ851994:OWZ851995 PGV851994:PGV851995 PQR851994:PQR851995 QAN851994:QAN851995 QKJ851994:QKJ851995 QUF851994:QUF851995 REB851994:REB851995 RNX851994:RNX851995 RXT851994:RXT851995 SHP851994:SHP851995 SRL851994:SRL851995 TBH851994:TBH851995 TLD851994:TLD851995 TUZ851994:TUZ851995 UEV851994:UEV851995 UOR851994:UOR851995 UYN851994:UYN851995 VIJ851994:VIJ851995 VSF851994:VSF851995 WCB851994:WCB851995 WLX851994:WLX851995 WVT851994:WVT851995 L917530:L917531 JH917530:JH917531 TD917530:TD917531 ACZ917530:ACZ917531 AMV917530:AMV917531 AWR917530:AWR917531 BGN917530:BGN917531 BQJ917530:BQJ917531 CAF917530:CAF917531 CKB917530:CKB917531 CTX917530:CTX917531 DDT917530:DDT917531 DNP917530:DNP917531 DXL917530:DXL917531 EHH917530:EHH917531 ERD917530:ERD917531 FAZ917530:FAZ917531 FKV917530:FKV917531 FUR917530:FUR917531 GEN917530:GEN917531 GOJ917530:GOJ917531 GYF917530:GYF917531 HIB917530:HIB917531 HRX917530:HRX917531 IBT917530:IBT917531 ILP917530:ILP917531 IVL917530:IVL917531 JFH917530:JFH917531 JPD917530:JPD917531 JYZ917530:JYZ917531 KIV917530:KIV917531 KSR917530:KSR917531 LCN917530:LCN917531 LMJ917530:LMJ917531 LWF917530:LWF917531 MGB917530:MGB917531 MPX917530:MPX917531 MZT917530:MZT917531 NJP917530:NJP917531 NTL917530:NTL917531 ODH917530:ODH917531 OND917530:OND917531 OWZ917530:OWZ917531 PGV917530:PGV917531 PQR917530:PQR917531 QAN917530:QAN917531 QKJ917530:QKJ917531 QUF917530:QUF917531 REB917530:REB917531 RNX917530:RNX917531 RXT917530:RXT917531 SHP917530:SHP917531 SRL917530:SRL917531 TBH917530:TBH917531 TLD917530:TLD917531 TUZ917530:TUZ917531 UEV917530:UEV917531 UOR917530:UOR917531 UYN917530:UYN917531 VIJ917530:VIJ917531 VSF917530:VSF917531 WCB917530:WCB917531 WLX917530:WLX917531 WVT917530:WVT917531 L983066:L983067 JH983066:JH983067 TD983066:TD983067 ACZ983066:ACZ983067 AMV983066:AMV983067 AWR983066:AWR983067 BGN983066:BGN983067 BQJ983066:BQJ983067 CAF983066:CAF983067 CKB983066:CKB983067 CTX983066:CTX983067 DDT983066:DDT983067 DNP983066:DNP983067 DXL983066:DXL983067 EHH983066:EHH983067 ERD983066:ERD983067 FAZ983066:FAZ983067 FKV983066:FKV983067 FUR983066:FUR983067 GEN983066:GEN983067 GOJ983066:GOJ983067 GYF983066:GYF983067 HIB983066:HIB983067 HRX983066:HRX983067 IBT983066:IBT983067 ILP983066:ILP983067 IVL983066:IVL983067 JFH983066:JFH983067 JPD983066:JPD983067 JYZ983066:JYZ983067 KIV983066:KIV983067 KSR983066:KSR983067 LCN983066:LCN983067 LMJ983066:LMJ983067 LWF983066:LWF983067 MGB983066:MGB983067 MPX983066:MPX983067 MZT983066:MZT983067 NJP983066:NJP983067 NTL983066:NTL983067 ODH983066:ODH983067 OND983066:OND983067 OWZ983066:OWZ983067 PGV983066:PGV983067 PQR983066:PQR983067 QAN983066:QAN983067 QKJ983066:QKJ983067 QUF983066:QUF983067 REB983066:REB983067 RNX983066:RNX983067 RXT983066:RXT983067 SHP983066:SHP983067 SRL983066:SRL983067 TBH983066:TBH983067 TLD983066:TLD983067 TUZ983066:TUZ983067 UEV983066:UEV983067 UOR983066:UOR983067 UYN983066:UYN983067 VIJ983066:VIJ983067 VSF983066:VSF983067 WCB983066:WCB983067 WLX983066:WLX983067 WVT983066:WVT983067" xr:uid="{62007014-E022-4B56-AC27-6B9A133FC4D2}"/>
  </dataValidations>
  <pageMargins left="0" right="0" top="0" bottom="0" header="0" footer="0"/>
  <pageSetup paperSize="8" scale="65"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8A4D7-8D63-4E15-A655-F1EF0BFB2DD4}">
  <sheetPr>
    <tabColor theme="9" tint="0.39997558519241921"/>
  </sheetPr>
  <dimension ref="A2:S244"/>
  <sheetViews>
    <sheetView zoomScale="80" zoomScaleNormal="80" workbookViewId="0">
      <pane xSplit="12" ySplit="8" topLeftCell="M125" activePane="bottomRight" state="frozen"/>
      <selection pane="topRight" activeCell="K1" sqref="K1"/>
      <selection pane="bottomLeft" activeCell="A9" sqref="A9"/>
      <selection pane="bottomRight" activeCell="L137" sqref="L137"/>
    </sheetView>
  </sheetViews>
  <sheetFormatPr defaultColWidth="8.875" defaultRowHeight="18.75"/>
  <cols>
    <col min="1" max="2" width="8.875" style="9"/>
    <col min="3" max="3" width="19.5" style="9" customWidth="1"/>
    <col min="4" max="4" width="5.875" style="8" customWidth="1"/>
    <col min="5" max="6" width="15.875" style="9" customWidth="1"/>
    <col min="7" max="7" width="42.375" style="9" customWidth="1"/>
    <col min="8" max="8" width="6.125" style="10" customWidth="1"/>
    <col min="9" max="10" width="9.875" style="9" bestFit="1" customWidth="1"/>
    <col min="11" max="11" width="5.875" style="10" customWidth="1"/>
    <col min="12" max="12" width="59.875" style="9" customWidth="1"/>
    <col min="13" max="13" width="33.875" style="459" customWidth="1"/>
    <col min="14" max="14" width="30.875" style="8" customWidth="1"/>
    <col min="15" max="15" width="13.875" style="48" customWidth="1"/>
    <col min="16" max="16" width="6.375" style="9" customWidth="1"/>
    <col min="17" max="17" width="13.125" style="10" customWidth="1"/>
    <col min="18" max="18" width="18.125" style="49" customWidth="1"/>
    <col min="19" max="19" width="15.625" style="11" customWidth="1"/>
    <col min="20" max="258" width="8.875" style="9"/>
    <col min="259" max="259" width="19.5" style="9" customWidth="1"/>
    <col min="260" max="260" width="5.875" style="9" customWidth="1"/>
    <col min="261" max="262" width="15.875" style="9" customWidth="1"/>
    <col min="263" max="263" width="42.375" style="9" customWidth="1"/>
    <col min="264" max="264" width="6.125" style="9" customWidth="1"/>
    <col min="265" max="266" width="9.875" style="9" bestFit="1" customWidth="1"/>
    <col min="267" max="267" width="5.875" style="9" customWidth="1"/>
    <col min="268" max="268" width="59.875" style="9" customWidth="1"/>
    <col min="269" max="269" width="33.875" style="9" customWidth="1"/>
    <col min="270" max="270" width="30.875" style="9" customWidth="1"/>
    <col min="271" max="271" width="13.875" style="9" customWidth="1"/>
    <col min="272" max="272" width="6.375" style="9" customWidth="1"/>
    <col min="273" max="273" width="13.125" style="9" customWidth="1"/>
    <col min="274" max="274" width="18.125" style="9" customWidth="1"/>
    <col min="275" max="275" width="15.625" style="9" customWidth="1"/>
    <col min="276" max="514" width="8.875" style="9"/>
    <col min="515" max="515" width="19.5" style="9" customWidth="1"/>
    <col min="516" max="516" width="5.875" style="9" customWidth="1"/>
    <col min="517" max="518" width="15.875" style="9" customWidth="1"/>
    <col min="519" max="519" width="42.375" style="9" customWidth="1"/>
    <col min="520" max="520" width="6.125" style="9" customWidth="1"/>
    <col min="521" max="522" width="9.875" style="9" bestFit="1" customWidth="1"/>
    <col min="523" max="523" width="5.875" style="9" customWidth="1"/>
    <col min="524" max="524" width="59.875" style="9" customWidth="1"/>
    <col min="525" max="525" width="33.875" style="9" customWidth="1"/>
    <col min="526" max="526" width="30.875" style="9" customWidth="1"/>
    <col min="527" max="527" width="13.875" style="9" customWidth="1"/>
    <col min="528" max="528" width="6.375" style="9" customWidth="1"/>
    <col min="529" max="529" width="13.125" style="9" customWidth="1"/>
    <col min="530" max="530" width="18.125" style="9" customWidth="1"/>
    <col min="531" max="531" width="15.625" style="9" customWidth="1"/>
    <col min="532" max="770" width="8.875" style="9"/>
    <col min="771" max="771" width="19.5" style="9" customWidth="1"/>
    <col min="772" max="772" width="5.875" style="9" customWidth="1"/>
    <col min="773" max="774" width="15.875" style="9" customWidth="1"/>
    <col min="775" max="775" width="42.375" style="9" customWidth="1"/>
    <col min="776" max="776" width="6.125" style="9" customWidth="1"/>
    <col min="777" max="778" width="9.875" style="9" bestFit="1" customWidth="1"/>
    <col min="779" max="779" width="5.875" style="9" customWidth="1"/>
    <col min="780" max="780" width="59.875" style="9" customWidth="1"/>
    <col min="781" max="781" width="33.875" style="9" customWidth="1"/>
    <col min="782" max="782" width="30.875" style="9" customWidth="1"/>
    <col min="783" max="783" width="13.875" style="9" customWidth="1"/>
    <col min="784" max="784" width="6.375" style="9" customWidth="1"/>
    <col min="785" max="785" width="13.125" style="9" customWidth="1"/>
    <col min="786" max="786" width="18.125" style="9" customWidth="1"/>
    <col min="787" max="787" width="15.625" style="9" customWidth="1"/>
    <col min="788" max="1026" width="8.875" style="9"/>
    <col min="1027" max="1027" width="19.5" style="9" customWidth="1"/>
    <col min="1028" max="1028" width="5.875" style="9" customWidth="1"/>
    <col min="1029" max="1030" width="15.875" style="9" customWidth="1"/>
    <col min="1031" max="1031" width="42.375" style="9" customWidth="1"/>
    <col min="1032" max="1032" width="6.125" style="9" customWidth="1"/>
    <col min="1033" max="1034" width="9.875" style="9" bestFit="1" customWidth="1"/>
    <col min="1035" max="1035" width="5.875" style="9" customWidth="1"/>
    <col min="1036" max="1036" width="59.875" style="9" customWidth="1"/>
    <col min="1037" max="1037" width="33.875" style="9" customWidth="1"/>
    <col min="1038" max="1038" width="30.875" style="9" customWidth="1"/>
    <col min="1039" max="1039" width="13.875" style="9" customWidth="1"/>
    <col min="1040" max="1040" width="6.375" style="9" customWidth="1"/>
    <col min="1041" max="1041" width="13.125" style="9" customWidth="1"/>
    <col min="1042" max="1042" width="18.125" style="9" customWidth="1"/>
    <col min="1043" max="1043" width="15.625" style="9" customWidth="1"/>
    <col min="1044" max="1282" width="8.875" style="9"/>
    <col min="1283" max="1283" width="19.5" style="9" customWidth="1"/>
    <col min="1284" max="1284" width="5.875" style="9" customWidth="1"/>
    <col min="1285" max="1286" width="15.875" style="9" customWidth="1"/>
    <col min="1287" max="1287" width="42.375" style="9" customWidth="1"/>
    <col min="1288" max="1288" width="6.125" style="9" customWidth="1"/>
    <col min="1289" max="1290" width="9.875" style="9" bestFit="1" customWidth="1"/>
    <col min="1291" max="1291" width="5.875" style="9" customWidth="1"/>
    <col min="1292" max="1292" width="59.875" style="9" customWidth="1"/>
    <col min="1293" max="1293" width="33.875" style="9" customWidth="1"/>
    <col min="1294" max="1294" width="30.875" style="9" customWidth="1"/>
    <col min="1295" max="1295" width="13.875" style="9" customWidth="1"/>
    <col min="1296" max="1296" width="6.375" style="9" customWidth="1"/>
    <col min="1297" max="1297" width="13.125" style="9" customWidth="1"/>
    <col min="1298" max="1298" width="18.125" style="9" customWidth="1"/>
    <col min="1299" max="1299" width="15.625" style="9" customWidth="1"/>
    <col min="1300" max="1538" width="8.875" style="9"/>
    <col min="1539" max="1539" width="19.5" style="9" customWidth="1"/>
    <col min="1540" max="1540" width="5.875" style="9" customWidth="1"/>
    <col min="1541" max="1542" width="15.875" style="9" customWidth="1"/>
    <col min="1543" max="1543" width="42.375" style="9" customWidth="1"/>
    <col min="1544" max="1544" width="6.125" style="9" customWidth="1"/>
    <col min="1545" max="1546" width="9.875" style="9" bestFit="1" customWidth="1"/>
    <col min="1547" max="1547" width="5.875" style="9" customWidth="1"/>
    <col min="1548" max="1548" width="59.875" style="9" customWidth="1"/>
    <col min="1549" max="1549" width="33.875" style="9" customWidth="1"/>
    <col min="1550" max="1550" width="30.875" style="9" customWidth="1"/>
    <col min="1551" max="1551" width="13.875" style="9" customWidth="1"/>
    <col min="1552" max="1552" width="6.375" style="9" customWidth="1"/>
    <col min="1553" max="1553" width="13.125" style="9" customWidth="1"/>
    <col min="1554" max="1554" width="18.125" style="9" customWidth="1"/>
    <col min="1555" max="1555" width="15.625" style="9" customWidth="1"/>
    <col min="1556" max="1794" width="8.875" style="9"/>
    <col min="1795" max="1795" width="19.5" style="9" customWidth="1"/>
    <col min="1796" max="1796" width="5.875" style="9" customWidth="1"/>
    <col min="1797" max="1798" width="15.875" style="9" customWidth="1"/>
    <col min="1799" max="1799" width="42.375" style="9" customWidth="1"/>
    <col min="1800" max="1800" width="6.125" style="9" customWidth="1"/>
    <col min="1801" max="1802" width="9.875" style="9" bestFit="1" customWidth="1"/>
    <col min="1803" max="1803" width="5.875" style="9" customWidth="1"/>
    <col min="1804" max="1804" width="59.875" style="9" customWidth="1"/>
    <col min="1805" max="1805" width="33.875" style="9" customWidth="1"/>
    <col min="1806" max="1806" width="30.875" style="9" customWidth="1"/>
    <col min="1807" max="1807" width="13.875" style="9" customWidth="1"/>
    <col min="1808" max="1808" width="6.375" style="9" customWidth="1"/>
    <col min="1809" max="1809" width="13.125" style="9" customWidth="1"/>
    <col min="1810" max="1810" width="18.125" style="9" customWidth="1"/>
    <col min="1811" max="1811" width="15.625" style="9" customWidth="1"/>
    <col min="1812" max="2050" width="8.875" style="9"/>
    <col min="2051" max="2051" width="19.5" style="9" customWidth="1"/>
    <col min="2052" max="2052" width="5.875" style="9" customWidth="1"/>
    <col min="2053" max="2054" width="15.875" style="9" customWidth="1"/>
    <col min="2055" max="2055" width="42.375" style="9" customWidth="1"/>
    <col min="2056" max="2056" width="6.125" style="9" customWidth="1"/>
    <col min="2057" max="2058" width="9.875" style="9" bestFit="1" customWidth="1"/>
    <col min="2059" max="2059" width="5.875" style="9" customWidth="1"/>
    <col min="2060" max="2060" width="59.875" style="9" customWidth="1"/>
    <col min="2061" max="2061" width="33.875" style="9" customWidth="1"/>
    <col min="2062" max="2062" width="30.875" style="9" customWidth="1"/>
    <col min="2063" max="2063" width="13.875" style="9" customWidth="1"/>
    <col min="2064" max="2064" width="6.375" style="9" customWidth="1"/>
    <col min="2065" max="2065" width="13.125" style="9" customWidth="1"/>
    <col min="2066" max="2066" width="18.125" style="9" customWidth="1"/>
    <col min="2067" max="2067" width="15.625" style="9" customWidth="1"/>
    <col min="2068" max="2306" width="8.875" style="9"/>
    <col min="2307" max="2307" width="19.5" style="9" customWidth="1"/>
    <col min="2308" max="2308" width="5.875" style="9" customWidth="1"/>
    <col min="2309" max="2310" width="15.875" style="9" customWidth="1"/>
    <col min="2311" max="2311" width="42.375" style="9" customWidth="1"/>
    <col min="2312" max="2312" width="6.125" style="9" customWidth="1"/>
    <col min="2313" max="2314" width="9.875" style="9" bestFit="1" customWidth="1"/>
    <col min="2315" max="2315" width="5.875" style="9" customWidth="1"/>
    <col min="2316" max="2316" width="59.875" style="9" customWidth="1"/>
    <col min="2317" max="2317" width="33.875" style="9" customWidth="1"/>
    <col min="2318" max="2318" width="30.875" style="9" customWidth="1"/>
    <col min="2319" max="2319" width="13.875" style="9" customWidth="1"/>
    <col min="2320" max="2320" width="6.375" style="9" customWidth="1"/>
    <col min="2321" max="2321" width="13.125" style="9" customWidth="1"/>
    <col min="2322" max="2322" width="18.125" style="9" customWidth="1"/>
    <col min="2323" max="2323" width="15.625" style="9" customWidth="1"/>
    <col min="2324" max="2562" width="8.875" style="9"/>
    <col min="2563" max="2563" width="19.5" style="9" customWidth="1"/>
    <col min="2564" max="2564" width="5.875" style="9" customWidth="1"/>
    <col min="2565" max="2566" width="15.875" style="9" customWidth="1"/>
    <col min="2567" max="2567" width="42.375" style="9" customWidth="1"/>
    <col min="2568" max="2568" width="6.125" style="9" customWidth="1"/>
    <col min="2569" max="2570" width="9.875" style="9" bestFit="1" customWidth="1"/>
    <col min="2571" max="2571" width="5.875" style="9" customWidth="1"/>
    <col min="2572" max="2572" width="59.875" style="9" customWidth="1"/>
    <col min="2573" max="2573" width="33.875" style="9" customWidth="1"/>
    <col min="2574" max="2574" width="30.875" style="9" customWidth="1"/>
    <col min="2575" max="2575" width="13.875" style="9" customWidth="1"/>
    <col min="2576" max="2576" width="6.375" style="9" customWidth="1"/>
    <col min="2577" max="2577" width="13.125" style="9" customWidth="1"/>
    <col min="2578" max="2578" width="18.125" style="9" customWidth="1"/>
    <col min="2579" max="2579" width="15.625" style="9" customWidth="1"/>
    <col min="2580" max="2818" width="8.875" style="9"/>
    <col min="2819" max="2819" width="19.5" style="9" customWidth="1"/>
    <col min="2820" max="2820" width="5.875" style="9" customWidth="1"/>
    <col min="2821" max="2822" width="15.875" style="9" customWidth="1"/>
    <col min="2823" max="2823" width="42.375" style="9" customWidth="1"/>
    <col min="2824" max="2824" width="6.125" style="9" customWidth="1"/>
    <col min="2825" max="2826" width="9.875" style="9" bestFit="1" customWidth="1"/>
    <col min="2827" max="2827" width="5.875" style="9" customWidth="1"/>
    <col min="2828" max="2828" width="59.875" style="9" customWidth="1"/>
    <col min="2829" max="2829" width="33.875" style="9" customWidth="1"/>
    <col min="2830" max="2830" width="30.875" style="9" customWidth="1"/>
    <col min="2831" max="2831" width="13.875" style="9" customWidth="1"/>
    <col min="2832" max="2832" width="6.375" style="9" customWidth="1"/>
    <col min="2833" max="2833" width="13.125" style="9" customWidth="1"/>
    <col min="2834" max="2834" width="18.125" style="9" customWidth="1"/>
    <col min="2835" max="2835" width="15.625" style="9" customWidth="1"/>
    <col min="2836" max="3074" width="8.875" style="9"/>
    <col min="3075" max="3075" width="19.5" style="9" customWidth="1"/>
    <col min="3076" max="3076" width="5.875" style="9" customWidth="1"/>
    <col min="3077" max="3078" width="15.875" style="9" customWidth="1"/>
    <col min="3079" max="3079" width="42.375" style="9" customWidth="1"/>
    <col min="3080" max="3080" width="6.125" style="9" customWidth="1"/>
    <col min="3081" max="3082" width="9.875" style="9" bestFit="1" customWidth="1"/>
    <col min="3083" max="3083" width="5.875" style="9" customWidth="1"/>
    <col min="3084" max="3084" width="59.875" style="9" customWidth="1"/>
    <col min="3085" max="3085" width="33.875" style="9" customWidth="1"/>
    <col min="3086" max="3086" width="30.875" style="9" customWidth="1"/>
    <col min="3087" max="3087" width="13.875" style="9" customWidth="1"/>
    <col min="3088" max="3088" width="6.375" style="9" customWidth="1"/>
    <col min="3089" max="3089" width="13.125" style="9" customWidth="1"/>
    <col min="3090" max="3090" width="18.125" style="9" customWidth="1"/>
    <col min="3091" max="3091" width="15.625" style="9" customWidth="1"/>
    <col min="3092" max="3330" width="8.875" style="9"/>
    <col min="3331" max="3331" width="19.5" style="9" customWidth="1"/>
    <col min="3332" max="3332" width="5.875" style="9" customWidth="1"/>
    <col min="3333" max="3334" width="15.875" style="9" customWidth="1"/>
    <col min="3335" max="3335" width="42.375" style="9" customWidth="1"/>
    <col min="3336" max="3336" width="6.125" style="9" customWidth="1"/>
    <col min="3337" max="3338" width="9.875" style="9" bestFit="1" customWidth="1"/>
    <col min="3339" max="3339" width="5.875" style="9" customWidth="1"/>
    <col min="3340" max="3340" width="59.875" style="9" customWidth="1"/>
    <col min="3341" max="3341" width="33.875" style="9" customWidth="1"/>
    <col min="3342" max="3342" width="30.875" style="9" customWidth="1"/>
    <col min="3343" max="3343" width="13.875" style="9" customWidth="1"/>
    <col min="3344" max="3344" width="6.375" style="9" customWidth="1"/>
    <col min="3345" max="3345" width="13.125" style="9" customWidth="1"/>
    <col min="3346" max="3346" width="18.125" style="9" customWidth="1"/>
    <col min="3347" max="3347" width="15.625" style="9" customWidth="1"/>
    <col min="3348" max="3586" width="8.875" style="9"/>
    <col min="3587" max="3587" width="19.5" style="9" customWidth="1"/>
    <col min="3588" max="3588" width="5.875" style="9" customWidth="1"/>
    <col min="3589" max="3590" width="15.875" style="9" customWidth="1"/>
    <col min="3591" max="3591" width="42.375" style="9" customWidth="1"/>
    <col min="3592" max="3592" width="6.125" style="9" customWidth="1"/>
    <col min="3593" max="3594" width="9.875" style="9" bestFit="1" customWidth="1"/>
    <col min="3595" max="3595" width="5.875" style="9" customWidth="1"/>
    <col min="3596" max="3596" width="59.875" style="9" customWidth="1"/>
    <col min="3597" max="3597" width="33.875" style="9" customWidth="1"/>
    <col min="3598" max="3598" width="30.875" style="9" customWidth="1"/>
    <col min="3599" max="3599" width="13.875" style="9" customWidth="1"/>
    <col min="3600" max="3600" width="6.375" style="9" customWidth="1"/>
    <col min="3601" max="3601" width="13.125" style="9" customWidth="1"/>
    <col min="3602" max="3602" width="18.125" style="9" customWidth="1"/>
    <col min="3603" max="3603" width="15.625" style="9" customWidth="1"/>
    <col min="3604" max="3842" width="8.875" style="9"/>
    <col min="3843" max="3843" width="19.5" style="9" customWidth="1"/>
    <col min="3844" max="3844" width="5.875" style="9" customWidth="1"/>
    <col min="3845" max="3846" width="15.875" style="9" customWidth="1"/>
    <col min="3847" max="3847" width="42.375" style="9" customWidth="1"/>
    <col min="3848" max="3848" width="6.125" style="9" customWidth="1"/>
    <col min="3849" max="3850" width="9.875" style="9" bestFit="1" customWidth="1"/>
    <col min="3851" max="3851" width="5.875" style="9" customWidth="1"/>
    <col min="3852" max="3852" width="59.875" style="9" customWidth="1"/>
    <col min="3853" max="3853" width="33.875" style="9" customWidth="1"/>
    <col min="3854" max="3854" width="30.875" style="9" customWidth="1"/>
    <col min="3855" max="3855" width="13.875" style="9" customWidth="1"/>
    <col min="3856" max="3856" width="6.375" style="9" customWidth="1"/>
    <col min="3857" max="3857" width="13.125" style="9" customWidth="1"/>
    <col min="3858" max="3858" width="18.125" style="9" customWidth="1"/>
    <col min="3859" max="3859" width="15.625" style="9" customWidth="1"/>
    <col min="3860" max="4098" width="8.875" style="9"/>
    <col min="4099" max="4099" width="19.5" style="9" customWidth="1"/>
    <col min="4100" max="4100" width="5.875" style="9" customWidth="1"/>
    <col min="4101" max="4102" width="15.875" style="9" customWidth="1"/>
    <col min="4103" max="4103" width="42.375" style="9" customWidth="1"/>
    <col min="4104" max="4104" width="6.125" style="9" customWidth="1"/>
    <col min="4105" max="4106" width="9.875" style="9" bestFit="1" customWidth="1"/>
    <col min="4107" max="4107" width="5.875" style="9" customWidth="1"/>
    <col min="4108" max="4108" width="59.875" style="9" customWidth="1"/>
    <col min="4109" max="4109" width="33.875" style="9" customWidth="1"/>
    <col min="4110" max="4110" width="30.875" style="9" customWidth="1"/>
    <col min="4111" max="4111" width="13.875" style="9" customWidth="1"/>
    <col min="4112" max="4112" width="6.375" style="9" customWidth="1"/>
    <col min="4113" max="4113" width="13.125" style="9" customWidth="1"/>
    <col min="4114" max="4114" width="18.125" style="9" customWidth="1"/>
    <col min="4115" max="4115" width="15.625" style="9" customWidth="1"/>
    <col min="4116" max="4354" width="8.875" style="9"/>
    <col min="4355" max="4355" width="19.5" style="9" customWidth="1"/>
    <col min="4356" max="4356" width="5.875" style="9" customWidth="1"/>
    <col min="4357" max="4358" width="15.875" style="9" customWidth="1"/>
    <col min="4359" max="4359" width="42.375" style="9" customWidth="1"/>
    <col min="4360" max="4360" width="6.125" style="9" customWidth="1"/>
    <col min="4361" max="4362" width="9.875" style="9" bestFit="1" customWidth="1"/>
    <col min="4363" max="4363" width="5.875" style="9" customWidth="1"/>
    <col min="4364" max="4364" width="59.875" style="9" customWidth="1"/>
    <col min="4365" max="4365" width="33.875" style="9" customWidth="1"/>
    <col min="4366" max="4366" width="30.875" style="9" customWidth="1"/>
    <col min="4367" max="4367" width="13.875" style="9" customWidth="1"/>
    <col min="4368" max="4368" width="6.375" style="9" customWidth="1"/>
    <col min="4369" max="4369" width="13.125" style="9" customWidth="1"/>
    <col min="4370" max="4370" width="18.125" style="9" customWidth="1"/>
    <col min="4371" max="4371" width="15.625" style="9" customWidth="1"/>
    <col min="4372" max="4610" width="8.875" style="9"/>
    <col min="4611" max="4611" width="19.5" style="9" customWidth="1"/>
    <col min="4612" max="4612" width="5.875" style="9" customWidth="1"/>
    <col min="4613" max="4614" width="15.875" style="9" customWidth="1"/>
    <col min="4615" max="4615" width="42.375" style="9" customWidth="1"/>
    <col min="4616" max="4616" width="6.125" style="9" customWidth="1"/>
    <col min="4617" max="4618" width="9.875" style="9" bestFit="1" customWidth="1"/>
    <col min="4619" max="4619" width="5.875" style="9" customWidth="1"/>
    <col min="4620" max="4620" width="59.875" style="9" customWidth="1"/>
    <col min="4621" max="4621" width="33.875" style="9" customWidth="1"/>
    <col min="4622" max="4622" width="30.875" style="9" customWidth="1"/>
    <col min="4623" max="4623" width="13.875" style="9" customWidth="1"/>
    <col min="4624" max="4624" width="6.375" style="9" customWidth="1"/>
    <col min="4625" max="4625" width="13.125" style="9" customWidth="1"/>
    <col min="4626" max="4626" width="18.125" style="9" customWidth="1"/>
    <col min="4627" max="4627" width="15.625" style="9" customWidth="1"/>
    <col min="4628" max="4866" width="8.875" style="9"/>
    <col min="4867" max="4867" width="19.5" style="9" customWidth="1"/>
    <col min="4868" max="4868" width="5.875" style="9" customWidth="1"/>
    <col min="4869" max="4870" width="15.875" style="9" customWidth="1"/>
    <col min="4871" max="4871" width="42.375" style="9" customWidth="1"/>
    <col min="4872" max="4872" width="6.125" style="9" customWidth="1"/>
    <col min="4873" max="4874" width="9.875" style="9" bestFit="1" customWidth="1"/>
    <col min="4875" max="4875" width="5.875" style="9" customWidth="1"/>
    <col min="4876" max="4876" width="59.875" style="9" customWidth="1"/>
    <col min="4877" max="4877" width="33.875" style="9" customWidth="1"/>
    <col min="4878" max="4878" width="30.875" style="9" customWidth="1"/>
    <col min="4879" max="4879" width="13.875" style="9" customWidth="1"/>
    <col min="4880" max="4880" width="6.375" style="9" customWidth="1"/>
    <col min="4881" max="4881" width="13.125" style="9" customWidth="1"/>
    <col min="4882" max="4882" width="18.125" style="9" customWidth="1"/>
    <col min="4883" max="4883" width="15.625" style="9" customWidth="1"/>
    <col min="4884" max="5122" width="8.875" style="9"/>
    <col min="5123" max="5123" width="19.5" style="9" customWidth="1"/>
    <col min="5124" max="5124" width="5.875" style="9" customWidth="1"/>
    <col min="5125" max="5126" width="15.875" style="9" customWidth="1"/>
    <col min="5127" max="5127" width="42.375" style="9" customWidth="1"/>
    <col min="5128" max="5128" width="6.125" style="9" customWidth="1"/>
    <col min="5129" max="5130" width="9.875" style="9" bestFit="1" customWidth="1"/>
    <col min="5131" max="5131" width="5.875" style="9" customWidth="1"/>
    <col min="5132" max="5132" width="59.875" style="9" customWidth="1"/>
    <col min="5133" max="5133" width="33.875" style="9" customWidth="1"/>
    <col min="5134" max="5134" width="30.875" style="9" customWidth="1"/>
    <col min="5135" max="5135" width="13.875" style="9" customWidth="1"/>
    <col min="5136" max="5136" width="6.375" style="9" customWidth="1"/>
    <col min="5137" max="5137" width="13.125" style="9" customWidth="1"/>
    <col min="5138" max="5138" width="18.125" style="9" customWidth="1"/>
    <col min="5139" max="5139" width="15.625" style="9" customWidth="1"/>
    <col min="5140" max="5378" width="8.875" style="9"/>
    <col min="5379" max="5379" width="19.5" style="9" customWidth="1"/>
    <col min="5380" max="5380" width="5.875" style="9" customWidth="1"/>
    <col min="5381" max="5382" width="15.875" style="9" customWidth="1"/>
    <col min="5383" max="5383" width="42.375" style="9" customWidth="1"/>
    <col min="5384" max="5384" width="6.125" style="9" customWidth="1"/>
    <col min="5385" max="5386" width="9.875" style="9" bestFit="1" customWidth="1"/>
    <col min="5387" max="5387" width="5.875" style="9" customWidth="1"/>
    <col min="5388" max="5388" width="59.875" style="9" customWidth="1"/>
    <col min="5389" max="5389" width="33.875" style="9" customWidth="1"/>
    <col min="5390" max="5390" width="30.875" style="9" customWidth="1"/>
    <col min="5391" max="5391" width="13.875" style="9" customWidth="1"/>
    <col min="5392" max="5392" width="6.375" style="9" customWidth="1"/>
    <col min="5393" max="5393" width="13.125" style="9" customWidth="1"/>
    <col min="5394" max="5394" width="18.125" style="9" customWidth="1"/>
    <col min="5395" max="5395" width="15.625" style="9" customWidth="1"/>
    <col min="5396" max="5634" width="8.875" style="9"/>
    <col min="5635" max="5635" width="19.5" style="9" customWidth="1"/>
    <col min="5636" max="5636" width="5.875" style="9" customWidth="1"/>
    <col min="5637" max="5638" width="15.875" style="9" customWidth="1"/>
    <col min="5639" max="5639" width="42.375" style="9" customWidth="1"/>
    <col min="5640" max="5640" width="6.125" style="9" customWidth="1"/>
    <col min="5641" max="5642" width="9.875" style="9" bestFit="1" customWidth="1"/>
    <col min="5643" max="5643" width="5.875" style="9" customWidth="1"/>
    <col min="5644" max="5644" width="59.875" style="9" customWidth="1"/>
    <col min="5645" max="5645" width="33.875" style="9" customWidth="1"/>
    <col min="5646" max="5646" width="30.875" style="9" customWidth="1"/>
    <col min="5647" max="5647" width="13.875" style="9" customWidth="1"/>
    <col min="5648" max="5648" width="6.375" style="9" customWidth="1"/>
    <col min="5649" max="5649" width="13.125" style="9" customWidth="1"/>
    <col min="5650" max="5650" width="18.125" style="9" customWidth="1"/>
    <col min="5651" max="5651" width="15.625" style="9" customWidth="1"/>
    <col min="5652" max="5890" width="8.875" style="9"/>
    <col min="5891" max="5891" width="19.5" style="9" customWidth="1"/>
    <col min="5892" max="5892" width="5.875" style="9" customWidth="1"/>
    <col min="5893" max="5894" width="15.875" style="9" customWidth="1"/>
    <col min="5895" max="5895" width="42.375" style="9" customWidth="1"/>
    <col min="5896" max="5896" width="6.125" style="9" customWidth="1"/>
    <col min="5897" max="5898" width="9.875" style="9" bestFit="1" customWidth="1"/>
    <col min="5899" max="5899" width="5.875" style="9" customWidth="1"/>
    <col min="5900" max="5900" width="59.875" style="9" customWidth="1"/>
    <col min="5901" max="5901" width="33.875" style="9" customWidth="1"/>
    <col min="5902" max="5902" width="30.875" style="9" customWidth="1"/>
    <col min="5903" max="5903" width="13.875" style="9" customWidth="1"/>
    <col min="5904" max="5904" width="6.375" style="9" customWidth="1"/>
    <col min="5905" max="5905" width="13.125" style="9" customWidth="1"/>
    <col min="5906" max="5906" width="18.125" style="9" customWidth="1"/>
    <col min="5907" max="5907" width="15.625" style="9" customWidth="1"/>
    <col min="5908" max="6146" width="8.875" style="9"/>
    <col min="6147" max="6147" width="19.5" style="9" customWidth="1"/>
    <col min="6148" max="6148" width="5.875" style="9" customWidth="1"/>
    <col min="6149" max="6150" width="15.875" style="9" customWidth="1"/>
    <col min="6151" max="6151" width="42.375" style="9" customWidth="1"/>
    <col min="6152" max="6152" width="6.125" style="9" customWidth="1"/>
    <col min="6153" max="6154" width="9.875" style="9" bestFit="1" customWidth="1"/>
    <col min="6155" max="6155" width="5.875" style="9" customWidth="1"/>
    <col min="6156" max="6156" width="59.875" style="9" customWidth="1"/>
    <col min="6157" max="6157" width="33.875" style="9" customWidth="1"/>
    <col min="6158" max="6158" width="30.875" style="9" customWidth="1"/>
    <col min="6159" max="6159" width="13.875" style="9" customWidth="1"/>
    <col min="6160" max="6160" width="6.375" style="9" customWidth="1"/>
    <col min="6161" max="6161" width="13.125" style="9" customWidth="1"/>
    <col min="6162" max="6162" width="18.125" style="9" customWidth="1"/>
    <col min="6163" max="6163" width="15.625" style="9" customWidth="1"/>
    <col min="6164" max="6402" width="8.875" style="9"/>
    <col min="6403" max="6403" width="19.5" style="9" customWidth="1"/>
    <col min="6404" max="6404" width="5.875" style="9" customWidth="1"/>
    <col min="6405" max="6406" width="15.875" style="9" customWidth="1"/>
    <col min="6407" max="6407" width="42.375" style="9" customWidth="1"/>
    <col min="6408" max="6408" width="6.125" style="9" customWidth="1"/>
    <col min="6409" max="6410" width="9.875" style="9" bestFit="1" customWidth="1"/>
    <col min="6411" max="6411" width="5.875" style="9" customWidth="1"/>
    <col min="6412" max="6412" width="59.875" style="9" customWidth="1"/>
    <col min="6413" max="6413" width="33.875" style="9" customWidth="1"/>
    <col min="6414" max="6414" width="30.875" style="9" customWidth="1"/>
    <col min="6415" max="6415" width="13.875" style="9" customWidth="1"/>
    <col min="6416" max="6416" width="6.375" style="9" customWidth="1"/>
    <col min="6417" max="6417" width="13.125" style="9" customWidth="1"/>
    <col min="6418" max="6418" width="18.125" style="9" customWidth="1"/>
    <col min="6419" max="6419" width="15.625" style="9" customWidth="1"/>
    <col min="6420" max="6658" width="8.875" style="9"/>
    <col min="6659" max="6659" width="19.5" style="9" customWidth="1"/>
    <col min="6660" max="6660" width="5.875" style="9" customWidth="1"/>
    <col min="6661" max="6662" width="15.875" style="9" customWidth="1"/>
    <col min="6663" max="6663" width="42.375" style="9" customWidth="1"/>
    <col min="6664" max="6664" width="6.125" style="9" customWidth="1"/>
    <col min="6665" max="6666" width="9.875" style="9" bestFit="1" customWidth="1"/>
    <col min="6667" max="6667" width="5.875" style="9" customWidth="1"/>
    <col min="6668" max="6668" width="59.875" style="9" customWidth="1"/>
    <col min="6669" max="6669" width="33.875" style="9" customWidth="1"/>
    <col min="6670" max="6670" width="30.875" style="9" customWidth="1"/>
    <col min="6671" max="6671" width="13.875" style="9" customWidth="1"/>
    <col min="6672" max="6672" width="6.375" style="9" customWidth="1"/>
    <col min="6673" max="6673" width="13.125" style="9" customWidth="1"/>
    <col min="6674" max="6674" width="18.125" style="9" customWidth="1"/>
    <col min="6675" max="6675" width="15.625" style="9" customWidth="1"/>
    <col min="6676" max="6914" width="8.875" style="9"/>
    <col min="6915" max="6915" width="19.5" style="9" customWidth="1"/>
    <col min="6916" max="6916" width="5.875" style="9" customWidth="1"/>
    <col min="6917" max="6918" width="15.875" style="9" customWidth="1"/>
    <col min="6919" max="6919" width="42.375" style="9" customWidth="1"/>
    <col min="6920" max="6920" width="6.125" style="9" customWidth="1"/>
    <col min="6921" max="6922" width="9.875" style="9" bestFit="1" customWidth="1"/>
    <col min="6923" max="6923" width="5.875" style="9" customWidth="1"/>
    <col min="6924" max="6924" width="59.875" style="9" customWidth="1"/>
    <col min="6925" max="6925" width="33.875" style="9" customWidth="1"/>
    <col min="6926" max="6926" width="30.875" style="9" customWidth="1"/>
    <col min="6927" max="6927" width="13.875" style="9" customWidth="1"/>
    <col min="6928" max="6928" width="6.375" style="9" customWidth="1"/>
    <col min="6929" max="6929" width="13.125" style="9" customWidth="1"/>
    <col min="6930" max="6930" width="18.125" style="9" customWidth="1"/>
    <col min="6931" max="6931" width="15.625" style="9" customWidth="1"/>
    <col min="6932" max="7170" width="8.875" style="9"/>
    <col min="7171" max="7171" width="19.5" style="9" customWidth="1"/>
    <col min="7172" max="7172" width="5.875" style="9" customWidth="1"/>
    <col min="7173" max="7174" width="15.875" style="9" customWidth="1"/>
    <col min="7175" max="7175" width="42.375" style="9" customWidth="1"/>
    <col min="7176" max="7176" width="6.125" style="9" customWidth="1"/>
    <col min="7177" max="7178" width="9.875" style="9" bestFit="1" customWidth="1"/>
    <col min="7179" max="7179" width="5.875" style="9" customWidth="1"/>
    <col min="7180" max="7180" width="59.875" style="9" customWidth="1"/>
    <col min="7181" max="7181" width="33.875" style="9" customWidth="1"/>
    <col min="7182" max="7182" width="30.875" style="9" customWidth="1"/>
    <col min="7183" max="7183" width="13.875" style="9" customWidth="1"/>
    <col min="7184" max="7184" width="6.375" style="9" customWidth="1"/>
    <col min="7185" max="7185" width="13.125" style="9" customWidth="1"/>
    <col min="7186" max="7186" width="18.125" style="9" customWidth="1"/>
    <col min="7187" max="7187" width="15.625" style="9" customWidth="1"/>
    <col min="7188" max="7426" width="8.875" style="9"/>
    <col min="7427" max="7427" width="19.5" style="9" customWidth="1"/>
    <col min="7428" max="7428" width="5.875" style="9" customWidth="1"/>
    <col min="7429" max="7430" width="15.875" style="9" customWidth="1"/>
    <col min="7431" max="7431" width="42.375" style="9" customWidth="1"/>
    <col min="7432" max="7432" width="6.125" style="9" customWidth="1"/>
    <col min="7433" max="7434" width="9.875" style="9" bestFit="1" customWidth="1"/>
    <col min="7435" max="7435" width="5.875" style="9" customWidth="1"/>
    <col min="7436" max="7436" width="59.875" style="9" customWidth="1"/>
    <col min="7437" max="7437" width="33.875" style="9" customWidth="1"/>
    <col min="7438" max="7438" width="30.875" style="9" customWidth="1"/>
    <col min="7439" max="7439" width="13.875" style="9" customWidth="1"/>
    <col min="7440" max="7440" width="6.375" style="9" customWidth="1"/>
    <col min="7441" max="7441" width="13.125" style="9" customWidth="1"/>
    <col min="7442" max="7442" width="18.125" style="9" customWidth="1"/>
    <col min="7443" max="7443" width="15.625" style="9" customWidth="1"/>
    <col min="7444" max="7682" width="8.875" style="9"/>
    <col min="7683" max="7683" width="19.5" style="9" customWidth="1"/>
    <col min="7684" max="7684" width="5.875" style="9" customWidth="1"/>
    <col min="7685" max="7686" width="15.875" style="9" customWidth="1"/>
    <col min="7687" max="7687" width="42.375" style="9" customWidth="1"/>
    <col min="7688" max="7688" width="6.125" style="9" customWidth="1"/>
    <col min="7689" max="7690" width="9.875" style="9" bestFit="1" customWidth="1"/>
    <col min="7691" max="7691" width="5.875" style="9" customWidth="1"/>
    <col min="7692" max="7692" width="59.875" style="9" customWidth="1"/>
    <col min="7693" max="7693" width="33.875" style="9" customWidth="1"/>
    <col min="7694" max="7694" width="30.875" style="9" customWidth="1"/>
    <col min="7695" max="7695" width="13.875" style="9" customWidth="1"/>
    <col min="7696" max="7696" width="6.375" style="9" customWidth="1"/>
    <col min="7697" max="7697" width="13.125" style="9" customWidth="1"/>
    <col min="7698" max="7698" width="18.125" style="9" customWidth="1"/>
    <col min="7699" max="7699" width="15.625" style="9" customWidth="1"/>
    <col min="7700" max="7938" width="8.875" style="9"/>
    <col min="7939" max="7939" width="19.5" style="9" customWidth="1"/>
    <col min="7940" max="7940" width="5.875" style="9" customWidth="1"/>
    <col min="7941" max="7942" width="15.875" style="9" customWidth="1"/>
    <col min="7943" max="7943" width="42.375" style="9" customWidth="1"/>
    <col min="7944" max="7944" width="6.125" style="9" customWidth="1"/>
    <col min="7945" max="7946" width="9.875" style="9" bestFit="1" customWidth="1"/>
    <col min="7947" max="7947" width="5.875" style="9" customWidth="1"/>
    <col min="7948" max="7948" width="59.875" style="9" customWidth="1"/>
    <col min="7949" max="7949" width="33.875" style="9" customWidth="1"/>
    <col min="7950" max="7950" width="30.875" style="9" customWidth="1"/>
    <col min="7951" max="7951" width="13.875" style="9" customWidth="1"/>
    <col min="7952" max="7952" width="6.375" style="9" customWidth="1"/>
    <col min="7953" max="7953" width="13.125" style="9" customWidth="1"/>
    <col min="7954" max="7954" width="18.125" style="9" customWidth="1"/>
    <col min="7955" max="7955" width="15.625" style="9" customWidth="1"/>
    <col min="7956" max="8194" width="8.875" style="9"/>
    <col min="8195" max="8195" width="19.5" style="9" customWidth="1"/>
    <col min="8196" max="8196" width="5.875" style="9" customWidth="1"/>
    <col min="8197" max="8198" width="15.875" style="9" customWidth="1"/>
    <col min="8199" max="8199" width="42.375" style="9" customWidth="1"/>
    <col min="8200" max="8200" width="6.125" style="9" customWidth="1"/>
    <col min="8201" max="8202" width="9.875" style="9" bestFit="1" customWidth="1"/>
    <col min="8203" max="8203" width="5.875" style="9" customWidth="1"/>
    <col min="8204" max="8204" width="59.875" style="9" customWidth="1"/>
    <col min="8205" max="8205" width="33.875" style="9" customWidth="1"/>
    <col min="8206" max="8206" width="30.875" style="9" customWidth="1"/>
    <col min="8207" max="8207" width="13.875" style="9" customWidth="1"/>
    <col min="8208" max="8208" width="6.375" style="9" customWidth="1"/>
    <col min="8209" max="8209" width="13.125" style="9" customWidth="1"/>
    <col min="8210" max="8210" width="18.125" style="9" customWidth="1"/>
    <col min="8211" max="8211" width="15.625" style="9" customWidth="1"/>
    <col min="8212" max="8450" width="8.875" style="9"/>
    <col min="8451" max="8451" width="19.5" style="9" customWidth="1"/>
    <col min="8452" max="8452" width="5.875" style="9" customWidth="1"/>
    <col min="8453" max="8454" width="15.875" style="9" customWidth="1"/>
    <col min="8455" max="8455" width="42.375" style="9" customWidth="1"/>
    <col min="8456" max="8456" width="6.125" style="9" customWidth="1"/>
    <col min="8457" max="8458" width="9.875" style="9" bestFit="1" customWidth="1"/>
    <col min="8459" max="8459" width="5.875" style="9" customWidth="1"/>
    <col min="8460" max="8460" width="59.875" style="9" customWidth="1"/>
    <col min="8461" max="8461" width="33.875" style="9" customWidth="1"/>
    <col min="8462" max="8462" width="30.875" style="9" customWidth="1"/>
    <col min="8463" max="8463" width="13.875" style="9" customWidth="1"/>
    <col min="8464" max="8464" width="6.375" style="9" customWidth="1"/>
    <col min="8465" max="8465" width="13.125" style="9" customWidth="1"/>
    <col min="8466" max="8466" width="18.125" style="9" customWidth="1"/>
    <col min="8467" max="8467" width="15.625" style="9" customWidth="1"/>
    <col min="8468" max="8706" width="8.875" style="9"/>
    <col min="8707" max="8707" width="19.5" style="9" customWidth="1"/>
    <col min="8708" max="8708" width="5.875" style="9" customWidth="1"/>
    <col min="8709" max="8710" width="15.875" style="9" customWidth="1"/>
    <col min="8711" max="8711" width="42.375" style="9" customWidth="1"/>
    <col min="8712" max="8712" width="6.125" style="9" customWidth="1"/>
    <col min="8713" max="8714" width="9.875" style="9" bestFit="1" customWidth="1"/>
    <col min="8715" max="8715" width="5.875" style="9" customWidth="1"/>
    <col min="8716" max="8716" width="59.875" style="9" customWidth="1"/>
    <col min="8717" max="8717" width="33.875" style="9" customWidth="1"/>
    <col min="8718" max="8718" width="30.875" style="9" customWidth="1"/>
    <col min="8719" max="8719" width="13.875" style="9" customWidth="1"/>
    <col min="8720" max="8720" width="6.375" style="9" customWidth="1"/>
    <col min="8721" max="8721" width="13.125" style="9" customWidth="1"/>
    <col min="8722" max="8722" width="18.125" style="9" customWidth="1"/>
    <col min="8723" max="8723" width="15.625" style="9" customWidth="1"/>
    <col min="8724" max="8962" width="8.875" style="9"/>
    <col min="8963" max="8963" width="19.5" style="9" customWidth="1"/>
    <col min="8964" max="8964" width="5.875" style="9" customWidth="1"/>
    <col min="8965" max="8966" width="15.875" style="9" customWidth="1"/>
    <col min="8967" max="8967" width="42.375" style="9" customWidth="1"/>
    <col min="8968" max="8968" width="6.125" style="9" customWidth="1"/>
    <col min="8969" max="8970" width="9.875" style="9" bestFit="1" customWidth="1"/>
    <col min="8971" max="8971" width="5.875" style="9" customWidth="1"/>
    <col min="8972" max="8972" width="59.875" style="9" customWidth="1"/>
    <col min="8973" max="8973" width="33.875" style="9" customWidth="1"/>
    <col min="8974" max="8974" width="30.875" style="9" customWidth="1"/>
    <col min="8975" max="8975" width="13.875" style="9" customWidth="1"/>
    <col min="8976" max="8976" width="6.375" style="9" customWidth="1"/>
    <col min="8977" max="8977" width="13.125" style="9" customWidth="1"/>
    <col min="8978" max="8978" width="18.125" style="9" customWidth="1"/>
    <col min="8979" max="8979" width="15.625" style="9" customWidth="1"/>
    <col min="8980" max="9218" width="8.875" style="9"/>
    <col min="9219" max="9219" width="19.5" style="9" customWidth="1"/>
    <col min="9220" max="9220" width="5.875" style="9" customWidth="1"/>
    <col min="9221" max="9222" width="15.875" style="9" customWidth="1"/>
    <col min="9223" max="9223" width="42.375" style="9" customWidth="1"/>
    <col min="9224" max="9224" width="6.125" style="9" customWidth="1"/>
    <col min="9225" max="9226" width="9.875" style="9" bestFit="1" customWidth="1"/>
    <col min="9227" max="9227" width="5.875" style="9" customWidth="1"/>
    <col min="9228" max="9228" width="59.875" style="9" customWidth="1"/>
    <col min="9229" max="9229" width="33.875" style="9" customWidth="1"/>
    <col min="9230" max="9230" width="30.875" style="9" customWidth="1"/>
    <col min="9231" max="9231" width="13.875" style="9" customWidth="1"/>
    <col min="9232" max="9232" width="6.375" style="9" customWidth="1"/>
    <col min="9233" max="9233" width="13.125" style="9" customWidth="1"/>
    <col min="9234" max="9234" width="18.125" style="9" customWidth="1"/>
    <col min="9235" max="9235" width="15.625" style="9" customWidth="1"/>
    <col min="9236" max="9474" width="8.875" style="9"/>
    <col min="9475" max="9475" width="19.5" style="9" customWidth="1"/>
    <col min="9476" max="9476" width="5.875" style="9" customWidth="1"/>
    <col min="9477" max="9478" width="15.875" style="9" customWidth="1"/>
    <col min="9479" max="9479" width="42.375" style="9" customWidth="1"/>
    <col min="9480" max="9480" width="6.125" style="9" customWidth="1"/>
    <col min="9481" max="9482" width="9.875" style="9" bestFit="1" customWidth="1"/>
    <col min="9483" max="9483" width="5.875" style="9" customWidth="1"/>
    <col min="9484" max="9484" width="59.875" style="9" customWidth="1"/>
    <col min="9485" max="9485" width="33.875" style="9" customWidth="1"/>
    <col min="9486" max="9486" width="30.875" style="9" customWidth="1"/>
    <col min="9487" max="9487" width="13.875" style="9" customWidth="1"/>
    <col min="9488" max="9488" width="6.375" style="9" customWidth="1"/>
    <col min="9489" max="9489" width="13.125" style="9" customWidth="1"/>
    <col min="9490" max="9490" width="18.125" style="9" customWidth="1"/>
    <col min="9491" max="9491" width="15.625" style="9" customWidth="1"/>
    <col min="9492" max="9730" width="8.875" style="9"/>
    <col min="9731" max="9731" width="19.5" style="9" customWidth="1"/>
    <col min="9732" max="9732" width="5.875" style="9" customWidth="1"/>
    <col min="9733" max="9734" width="15.875" style="9" customWidth="1"/>
    <col min="9735" max="9735" width="42.375" style="9" customWidth="1"/>
    <col min="9736" max="9736" width="6.125" style="9" customWidth="1"/>
    <col min="9737" max="9738" width="9.875" style="9" bestFit="1" customWidth="1"/>
    <col min="9739" max="9739" width="5.875" style="9" customWidth="1"/>
    <col min="9740" max="9740" width="59.875" style="9" customWidth="1"/>
    <col min="9741" max="9741" width="33.875" style="9" customWidth="1"/>
    <col min="9742" max="9742" width="30.875" style="9" customWidth="1"/>
    <col min="9743" max="9743" width="13.875" style="9" customWidth="1"/>
    <col min="9744" max="9744" width="6.375" style="9" customWidth="1"/>
    <col min="9745" max="9745" width="13.125" style="9" customWidth="1"/>
    <col min="9746" max="9746" width="18.125" style="9" customWidth="1"/>
    <col min="9747" max="9747" width="15.625" style="9" customWidth="1"/>
    <col min="9748" max="9986" width="8.875" style="9"/>
    <col min="9987" max="9987" width="19.5" style="9" customWidth="1"/>
    <col min="9988" max="9988" width="5.875" style="9" customWidth="1"/>
    <col min="9989" max="9990" width="15.875" style="9" customWidth="1"/>
    <col min="9991" max="9991" width="42.375" style="9" customWidth="1"/>
    <col min="9992" max="9992" width="6.125" style="9" customWidth="1"/>
    <col min="9993" max="9994" width="9.875" style="9" bestFit="1" customWidth="1"/>
    <col min="9995" max="9995" width="5.875" style="9" customWidth="1"/>
    <col min="9996" max="9996" width="59.875" style="9" customWidth="1"/>
    <col min="9997" max="9997" width="33.875" style="9" customWidth="1"/>
    <col min="9998" max="9998" width="30.875" style="9" customWidth="1"/>
    <col min="9999" max="9999" width="13.875" style="9" customWidth="1"/>
    <col min="10000" max="10000" width="6.375" style="9" customWidth="1"/>
    <col min="10001" max="10001" width="13.125" style="9" customWidth="1"/>
    <col min="10002" max="10002" width="18.125" style="9" customWidth="1"/>
    <col min="10003" max="10003" width="15.625" style="9" customWidth="1"/>
    <col min="10004" max="10242" width="8.875" style="9"/>
    <col min="10243" max="10243" width="19.5" style="9" customWidth="1"/>
    <col min="10244" max="10244" width="5.875" style="9" customWidth="1"/>
    <col min="10245" max="10246" width="15.875" style="9" customWidth="1"/>
    <col min="10247" max="10247" width="42.375" style="9" customWidth="1"/>
    <col min="10248" max="10248" width="6.125" style="9" customWidth="1"/>
    <col min="10249" max="10250" width="9.875" style="9" bestFit="1" customWidth="1"/>
    <col min="10251" max="10251" width="5.875" style="9" customWidth="1"/>
    <col min="10252" max="10252" width="59.875" style="9" customWidth="1"/>
    <col min="10253" max="10253" width="33.875" style="9" customWidth="1"/>
    <col min="10254" max="10254" width="30.875" style="9" customWidth="1"/>
    <col min="10255" max="10255" width="13.875" style="9" customWidth="1"/>
    <col min="10256" max="10256" width="6.375" style="9" customWidth="1"/>
    <col min="10257" max="10257" width="13.125" style="9" customWidth="1"/>
    <col min="10258" max="10258" width="18.125" style="9" customWidth="1"/>
    <col min="10259" max="10259" width="15.625" style="9" customWidth="1"/>
    <col min="10260" max="10498" width="8.875" style="9"/>
    <col min="10499" max="10499" width="19.5" style="9" customWidth="1"/>
    <col min="10500" max="10500" width="5.875" style="9" customWidth="1"/>
    <col min="10501" max="10502" width="15.875" style="9" customWidth="1"/>
    <col min="10503" max="10503" width="42.375" style="9" customWidth="1"/>
    <col min="10504" max="10504" width="6.125" style="9" customWidth="1"/>
    <col min="10505" max="10506" width="9.875" style="9" bestFit="1" customWidth="1"/>
    <col min="10507" max="10507" width="5.875" style="9" customWidth="1"/>
    <col min="10508" max="10508" width="59.875" style="9" customWidth="1"/>
    <col min="10509" max="10509" width="33.875" style="9" customWidth="1"/>
    <col min="10510" max="10510" width="30.875" style="9" customWidth="1"/>
    <col min="10511" max="10511" width="13.875" style="9" customWidth="1"/>
    <col min="10512" max="10512" width="6.375" style="9" customWidth="1"/>
    <col min="10513" max="10513" width="13.125" style="9" customWidth="1"/>
    <col min="10514" max="10514" width="18.125" style="9" customWidth="1"/>
    <col min="10515" max="10515" width="15.625" style="9" customWidth="1"/>
    <col min="10516" max="10754" width="8.875" style="9"/>
    <col min="10755" max="10755" width="19.5" style="9" customWidth="1"/>
    <col min="10756" max="10756" width="5.875" style="9" customWidth="1"/>
    <col min="10757" max="10758" width="15.875" style="9" customWidth="1"/>
    <col min="10759" max="10759" width="42.375" style="9" customWidth="1"/>
    <col min="10760" max="10760" width="6.125" style="9" customWidth="1"/>
    <col min="10761" max="10762" width="9.875" style="9" bestFit="1" customWidth="1"/>
    <col min="10763" max="10763" width="5.875" style="9" customWidth="1"/>
    <col min="10764" max="10764" width="59.875" style="9" customWidth="1"/>
    <col min="10765" max="10765" width="33.875" style="9" customWidth="1"/>
    <col min="10766" max="10766" width="30.875" style="9" customWidth="1"/>
    <col min="10767" max="10767" width="13.875" style="9" customWidth="1"/>
    <col min="10768" max="10768" width="6.375" style="9" customWidth="1"/>
    <col min="10769" max="10769" width="13.125" style="9" customWidth="1"/>
    <col min="10770" max="10770" width="18.125" style="9" customWidth="1"/>
    <col min="10771" max="10771" width="15.625" style="9" customWidth="1"/>
    <col min="10772" max="11010" width="8.875" style="9"/>
    <col min="11011" max="11011" width="19.5" style="9" customWidth="1"/>
    <col min="11012" max="11012" width="5.875" style="9" customWidth="1"/>
    <col min="11013" max="11014" width="15.875" style="9" customWidth="1"/>
    <col min="11015" max="11015" width="42.375" style="9" customWidth="1"/>
    <col min="11016" max="11016" width="6.125" style="9" customWidth="1"/>
    <col min="11017" max="11018" width="9.875" style="9" bestFit="1" customWidth="1"/>
    <col min="11019" max="11019" width="5.875" style="9" customWidth="1"/>
    <col min="11020" max="11020" width="59.875" style="9" customWidth="1"/>
    <col min="11021" max="11021" width="33.875" style="9" customWidth="1"/>
    <col min="11022" max="11022" width="30.875" style="9" customWidth="1"/>
    <col min="11023" max="11023" width="13.875" style="9" customWidth="1"/>
    <col min="11024" max="11024" width="6.375" style="9" customWidth="1"/>
    <col min="11025" max="11025" width="13.125" style="9" customWidth="1"/>
    <col min="11026" max="11026" width="18.125" style="9" customWidth="1"/>
    <col min="11027" max="11027" width="15.625" style="9" customWidth="1"/>
    <col min="11028" max="11266" width="8.875" style="9"/>
    <col min="11267" max="11267" width="19.5" style="9" customWidth="1"/>
    <col min="11268" max="11268" width="5.875" style="9" customWidth="1"/>
    <col min="11269" max="11270" width="15.875" style="9" customWidth="1"/>
    <col min="11271" max="11271" width="42.375" style="9" customWidth="1"/>
    <col min="11272" max="11272" width="6.125" style="9" customWidth="1"/>
    <col min="11273" max="11274" width="9.875" style="9" bestFit="1" customWidth="1"/>
    <col min="11275" max="11275" width="5.875" style="9" customWidth="1"/>
    <col min="11276" max="11276" width="59.875" style="9" customWidth="1"/>
    <col min="11277" max="11277" width="33.875" style="9" customWidth="1"/>
    <col min="11278" max="11278" width="30.875" style="9" customWidth="1"/>
    <col min="11279" max="11279" width="13.875" style="9" customWidth="1"/>
    <col min="11280" max="11280" width="6.375" style="9" customWidth="1"/>
    <col min="11281" max="11281" width="13.125" style="9" customWidth="1"/>
    <col min="11282" max="11282" width="18.125" style="9" customWidth="1"/>
    <col min="11283" max="11283" width="15.625" style="9" customWidth="1"/>
    <col min="11284" max="11522" width="8.875" style="9"/>
    <col min="11523" max="11523" width="19.5" style="9" customWidth="1"/>
    <col min="11524" max="11524" width="5.875" style="9" customWidth="1"/>
    <col min="11525" max="11526" width="15.875" style="9" customWidth="1"/>
    <col min="11527" max="11527" width="42.375" style="9" customWidth="1"/>
    <col min="11528" max="11528" width="6.125" style="9" customWidth="1"/>
    <col min="11529" max="11530" width="9.875" style="9" bestFit="1" customWidth="1"/>
    <col min="11531" max="11531" width="5.875" style="9" customWidth="1"/>
    <col min="11532" max="11532" width="59.875" style="9" customWidth="1"/>
    <col min="11533" max="11533" width="33.875" style="9" customWidth="1"/>
    <col min="11534" max="11534" width="30.875" style="9" customWidth="1"/>
    <col min="11535" max="11535" width="13.875" style="9" customWidth="1"/>
    <col min="11536" max="11536" width="6.375" style="9" customWidth="1"/>
    <col min="11537" max="11537" width="13.125" style="9" customWidth="1"/>
    <col min="11538" max="11538" width="18.125" style="9" customWidth="1"/>
    <col min="11539" max="11539" width="15.625" style="9" customWidth="1"/>
    <col min="11540" max="11778" width="8.875" style="9"/>
    <col min="11779" max="11779" width="19.5" style="9" customWidth="1"/>
    <col min="11780" max="11780" width="5.875" style="9" customWidth="1"/>
    <col min="11781" max="11782" width="15.875" style="9" customWidth="1"/>
    <col min="11783" max="11783" width="42.375" style="9" customWidth="1"/>
    <col min="11784" max="11784" width="6.125" style="9" customWidth="1"/>
    <col min="11785" max="11786" width="9.875" style="9" bestFit="1" customWidth="1"/>
    <col min="11787" max="11787" width="5.875" style="9" customWidth="1"/>
    <col min="11788" max="11788" width="59.875" style="9" customWidth="1"/>
    <col min="11789" max="11789" width="33.875" style="9" customWidth="1"/>
    <col min="11790" max="11790" width="30.875" style="9" customWidth="1"/>
    <col min="11791" max="11791" width="13.875" style="9" customWidth="1"/>
    <col min="11792" max="11792" width="6.375" style="9" customWidth="1"/>
    <col min="11793" max="11793" width="13.125" style="9" customWidth="1"/>
    <col min="11794" max="11794" width="18.125" style="9" customWidth="1"/>
    <col min="11795" max="11795" width="15.625" style="9" customWidth="1"/>
    <col min="11796" max="12034" width="8.875" style="9"/>
    <col min="12035" max="12035" width="19.5" style="9" customWidth="1"/>
    <col min="12036" max="12036" width="5.875" style="9" customWidth="1"/>
    <col min="12037" max="12038" width="15.875" style="9" customWidth="1"/>
    <col min="12039" max="12039" width="42.375" style="9" customWidth="1"/>
    <col min="12040" max="12040" width="6.125" style="9" customWidth="1"/>
    <col min="12041" max="12042" width="9.875" style="9" bestFit="1" customWidth="1"/>
    <col min="12043" max="12043" width="5.875" style="9" customWidth="1"/>
    <col min="12044" max="12044" width="59.875" style="9" customWidth="1"/>
    <col min="12045" max="12045" width="33.875" style="9" customWidth="1"/>
    <col min="12046" max="12046" width="30.875" style="9" customWidth="1"/>
    <col min="12047" max="12047" width="13.875" style="9" customWidth="1"/>
    <col min="12048" max="12048" width="6.375" style="9" customWidth="1"/>
    <col min="12049" max="12049" width="13.125" style="9" customWidth="1"/>
    <col min="12050" max="12050" width="18.125" style="9" customWidth="1"/>
    <col min="12051" max="12051" width="15.625" style="9" customWidth="1"/>
    <col min="12052" max="12290" width="8.875" style="9"/>
    <col min="12291" max="12291" width="19.5" style="9" customWidth="1"/>
    <col min="12292" max="12292" width="5.875" style="9" customWidth="1"/>
    <col min="12293" max="12294" width="15.875" style="9" customWidth="1"/>
    <col min="12295" max="12295" width="42.375" style="9" customWidth="1"/>
    <col min="12296" max="12296" width="6.125" style="9" customWidth="1"/>
    <col min="12297" max="12298" width="9.875" style="9" bestFit="1" customWidth="1"/>
    <col min="12299" max="12299" width="5.875" style="9" customWidth="1"/>
    <col min="12300" max="12300" width="59.875" style="9" customWidth="1"/>
    <col min="12301" max="12301" width="33.875" style="9" customWidth="1"/>
    <col min="12302" max="12302" width="30.875" style="9" customWidth="1"/>
    <col min="12303" max="12303" width="13.875" style="9" customWidth="1"/>
    <col min="12304" max="12304" width="6.375" style="9" customWidth="1"/>
    <col min="12305" max="12305" width="13.125" style="9" customWidth="1"/>
    <col min="12306" max="12306" width="18.125" style="9" customWidth="1"/>
    <col min="12307" max="12307" width="15.625" style="9" customWidth="1"/>
    <col min="12308" max="12546" width="8.875" style="9"/>
    <col min="12547" max="12547" width="19.5" style="9" customWidth="1"/>
    <col min="12548" max="12548" width="5.875" style="9" customWidth="1"/>
    <col min="12549" max="12550" width="15.875" style="9" customWidth="1"/>
    <col min="12551" max="12551" width="42.375" style="9" customWidth="1"/>
    <col min="12552" max="12552" width="6.125" style="9" customWidth="1"/>
    <col min="12553" max="12554" width="9.875" style="9" bestFit="1" customWidth="1"/>
    <col min="12555" max="12555" width="5.875" style="9" customWidth="1"/>
    <col min="12556" max="12556" width="59.875" style="9" customWidth="1"/>
    <col min="12557" max="12557" width="33.875" style="9" customWidth="1"/>
    <col min="12558" max="12558" width="30.875" style="9" customWidth="1"/>
    <col min="12559" max="12559" width="13.875" style="9" customWidth="1"/>
    <col min="12560" max="12560" width="6.375" style="9" customWidth="1"/>
    <col min="12561" max="12561" width="13.125" style="9" customWidth="1"/>
    <col min="12562" max="12562" width="18.125" style="9" customWidth="1"/>
    <col min="12563" max="12563" width="15.625" style="9" customWidth="1"/>
    <col min="12564" max="12802" width="8.875" style="9"/>
    <col min="12803" max="12803" width="19.5" style="9" customWidth="1"/>
    <col min="12804" max="12804" width="5.875" style="9" customWidth="1"/>
    <col min="12805" max="12806" width="15.875" style="9" customWidth="1"/>
    <col min="12807" max="12807" width="42.375" style="9" customWidth="1"/>
    <col min="12808" max="12808" width="6.125" style="9" customWidth="1"/>
    <col min="12809" max="12810" width="9.875" style="9" bestFit="1" customWidth="1"/>
    <col min="12811" max="12811" width="5.875" style="9" customWidth="1"/>
    <col min="12812" max="12812" width="59.875" style="9" customWidth="1"/>
    <col min="12813" max="12813" width="33.875" style="9" customWidth="1"/>
    <col min="12814" max="12814" width="30.875" style="9" customWidth="1"/>
    <col min="12815" max="12815" width="13.875" style="9" customWidth="1"/>
    <col min="12816" max="12816" width="6.375" style="9" customWidth="1"/>
    <col min="12817" max="12817" width="13.125" style="9" customWidth="1"/>
    <col min="12818" max="12818" width="18.125" style="9" customWidth="1"/>
    <col min="12819" max="12819" width="15.625" style="9" customWidth="1"/>
    <col min="12820" max="13058" width="8.875" style="9"/>
    <col min="13059" max="13059" width="19.5" style="9" customWidth="1"/>
    <col min="13060" max="13060" width="5.875" style="9" customWidth="1"/>
    <col min="13061" max="13062" width="15.875" style="9" customWidth="1"/>
    <col min="13063" max="13063" width="42.375" style="9" customWidth="1"/>
    <col min="13064" max="13064" width="6.125" style="9" customWidth="1"/>
    <col min="13065" max="13066" width="9.875" style="9" bestFit="1" customWidth="1"/>
    <col min="13067" max="13067" width="5.875" style="9" customWidth="1"/>
    <col min="13068" max="13068" width="59.875" style="9" customWidth="1"/>
    <col min="13069" max="13069" width="33.875" style="9" customWidth="1"/>
    <col min="13070" max="13070" width="30.875" style="9" customWidth="1"/>
    <col min="13071" max="13071" width="13.875" style="9" customWidth="1"/>
    <col min="13072" max="13072" width="6.375" style="9" customWidth="1"/>
    <col min="13073" max="13073" width="13.125" style="9" customWidth="1"/>
    <col min="13074" max="13074" width="18.125" style="9" customWidth="1"/>
    <col min="13075" max="13075" width="15.625" style="9" customWidth="1"/>
    <col min="13076" max="13314" width="8.875" style="9"/>
    <col min="13315" max="13315" width="19.5" style="9" customWidth="1"/>
    <col min="13316" max="13316" width="5.875" style="9" customWidth="1"/>
    <col min="13317" max="13318" width="15.875" style="9" customWidth="1"/>
    <col min="13319" max="13319" width="42.375" style="9" customWidth="1"/>
    <col min="13320" max="13320" width="6.125" style="9" customWidth="1"/>
    <col min="13321" max="13322" width="9.875" style="9" bestFit="1" customWidth="1"/>
    <col min="13323" max="13323" width="5.875" style="9" customWidth="1"/>
    <col min="13324" max="13324" width="59.875" style="9" customWidth="1"/>
    <col min="13325" max="13325" width="33.875" style="9" customWidth="1"/>
    <col min="13326" max="13326" width="30.875" style="9" customWidth="1"/>
    <col min="13327" max="13327" width="13.875" style="9" customWidth="1"/>
    <col min="13328" max="13328" width="6.375" style="9" customWidth="1"/>
    <col min="13329" max="13329" width="13.125" style="9" customWidth="1"/>
    <col min="13330" max="13330" width="18.125" style="9" customWidth="1"/>
    <col min="13331" max="13331" width="15.625" style="9" customWidth="1"/>
    <col min="13332" max="13570" width="8.875" style="9"/>
    <col min="13571" max="13571" width="19.5" style="9" customWidth="1"/>
    <col min="13572" max="13572" width="5.875" style="9" customWidth="1"/>
    <col min="13573" max="13574" width="15.875" style="9" customWidth="1"/>
    <col min="13575" max="13575" width="42.375" style="9" customWidth="1"/>
    <col min="13576" max="13576" width="6.125" style="9" customWidth="1"/>
    <col min="13577" max="13578" width="9.875" style="9" bestFit="1" customWidth="1"/>
    <col min="13579" max="13579" width="5.875" style="9" customWidth="1"/>
    <col min="13580" max="13580" width="59.875" style="9" customWidth="1"/>
    <col min="13581" max="13581" width="33.875" style="9" customWidth="1"/>
    <col min="13582" max="13582" width="30.875" style="9" customWidth="1"/>
    <col min="13583" max="13583" width="13.875" style="9" customWidth="1"/>
    <col min="13584" max="13584" width="6.375" style="9" customWidth="1"/>
    <col min="13585" max="13585" width="13.125" style="9" customWidth="1"/>
    <col min="13586" max="13586" width="18.125" style="9" customWidth="1"/>
    <col min="13587" max="13587" width="15.625" style="9" customWidth="1"/>
    <col min="13588" max="13826" width="8.875" style="9"/>
    <col min="13827" max="13827" width="19.5" style="9" customWidth="1"/>
    <col min="13828" max="13828" width="5.875" style="9" customWidth="1"/>
    <col min="13829" max="13830" width="15.875" style="9" customWidth="1"/>
    <col min="13831" max="13831" width="42.375" style="9" customWidth="1"/>
    <col min="13832" max="13832" width="6.125" style="9" customWidth="1"/>
    <col min="13833" max="13834" width="9.875" style="9" bestFit="1" customWidth="1"/>
    <col min="13835" max="13835" width="5.875" style="9" customWidth="1"/>
    <col min="13836" max="13836" width="59.875" style="9" customWidth="1"/>
    <col min="13837" max="13837" width="33.875" style="9" customWidth="1"/>
    <col min="13838" max="13838" width="30.875" style="9" customWidth="1"/>
    <col min="13839" max="13839" width="13.875" style="9" customWidth="1"/>
    <col min="13840" max="13840" width="6.375" style="9" customWidth="1"/>
    <col min="13841" max="13841" width="13.125" style="9" customWidth="1"/>
    <col min="13842" max="13842" width="18.125" style="9" customWidth="1"/>
    <col min="13843" max="13843" width="15.625" style="9" customWidth="1"/>
    <col min="13844" max="14082" width="8.875" style="9"/>
    <col min="14083" max="14083" width="19.5" style="9" customWidth="1"/>
    <col min="14084" max="14084" width="5.875" style="9" customWidth="1"/>
    <col min="14085" max="14086" width="15.875" style="9" customWidth="1"/>
    <col min="14087" max="14087" width="42.375" style="9" customWidth="1"/>
    <col min="14088" max="14088" width="6.125" style="9" customWidth="1"/>
    <col min="14089" max="14090" width="9.875" style="9" bestFit="1" customWidth="1"/>
    <col min="14091" max="14091" width="5.875" style="9" customWidth="1"/>
    <col min="14092" max="14092" width="59.875" style="9" customWidth="1"/>
    <col min="14093" max="14093" width="33.875" style="9" customWidth="1"/>
    <col min="14094" max="14094" width="30.875" style="9" customWidth="1"/>
    <col min="14095" max="14095" width="13.875" style="9" customWidth="1"/>
    <col min="14096" max="14096" width="6.375" style="9" customWidth="1"/>
    <col min="14097" max="14097" width="13.125" style="9" customWidth="1"/>
    <col min="14098" max="14098" width="18.125" style="9" customWidth="1"/>
    <col min="14099" max="14099" width="15.625" style="9" customWidth="1"/>
    <col min="14100" max="14338" width="8.875" style="9"/>
    <col min="14339" max="14339" width="19.5" style="9" customWidth="1"/>
    <col min="14340" max="14340" width="5.875" style="9" customWidth="1"/>
    <col min="14341" max="14342" width="15.875" style="9" customWidth="1"/>
    <col min="14343" max="14343" width="42.375" style="9" customWidth="1"/>
    <col min="14344" max="14344" width="6.125" style="9" customWidth="1"/>
    <col min="14345" max="14346" width="9.875" style="9" bestFit="1" customWidth="1"/>
    <col min="14347" max="14347" width="5.875" style="9" customWidth="1"/>
    <col min="14348" max="14348" width="59.875" style="9" customWidth="1"/>
    <col min="14349" max="14349" width="33.875" style="9" customWidth="1"/>
    <col min="14350" max="14350" width="30.875" style="9" customWidth="1"/>
    <col min="14351" max="14351" width="13.875" style="9" customWidth="1"/>
    <col min="14352" max="14352" width="6.375" style="9" customWidth="1"/>
    <col min="14353" max="14353" width="13.125" style="9" customWidth="1"/>
    <col min="14354" max="14354" width="18.125" style="9" customWidth="1"/>
    <col min="14355" max="14355" width="15.625" style="9" customWidth="1"/>
    <col min="14356" max="14594" width="8.875" style="9"/>
    <col min="14595" max="14595" width="19.5" style="9" customWidth="1"/>
    <col min="14596" max="14596" width="5.875" style="9" customWidth="1"/>
    <col min="14597" max="14598" width="15.875" style="9" customWidth="1"/>
    <col min="14599" max="14599" width="42.375" style="9" customWidth="1"/>
    <col min="14600" max="14600" width="6.125" style="9" customWidth="1"/>
    <col min="14601" max="14602" width="9.875" style="9" bestFit="1" customWidth="1"/>
    <col min="14603" max="14603" width="5.875" style="9" customWidth="1"/>
    <col min="14604" max="14604" width="59.875" style="9" customWidth="1"/>
    <col min="14605" max="14605" width="33.875" style="9" customWidth="1"/>
    <col min="14606" max="14606" width="30.875" style="9" customWidth="1"/>
    <col min="14607" max="14607" width="13.875" style="9" customWidth="1"/>
    <col min="14608" max="14608" width="6.375" style="9" customWidth="1"/>
    <col min="14609" max="14609" width="13.125" style="9" customWidth="1"/>
    <col min="14610" max="14610" width="18.125" style="9" customWidth="1"/>
    <col min="14611" max="14611" width="15.625" style="9" customWidth="1"/>
    <col min="14612" max="14850" width="8.875" style="9"/>
    <col min="14851" max="14851" width="19.5" style="9" customWidth="1"/>
    <col min="14852" max="14852" width="5.875" style="9" customWidth="1"/>
    <col min="14853" max="14854" width="15.875" style="9" customWidth="1"/>
    <col min="14855" max="14855" width="42.375" style="9" customWidth="1"/>
    <col min="14856" max="14856" width="6.125" style="9" customWidth="1"/>
    <col min="14857" max="14858" width="9.875" style="9" bestFit="1" customWidth="1"/>
    <col min="14859" max="14859" width="5.875" style="9" customWidth="1"/>
    <col min="14860" max="14860" width="59.875" style="9" customWidth="1"/>
    <col min="14861" max="14861" width="33.875" style="9" customWidth="1"/>
    <col min="14862" max="14862" width="30.875" style="9" customWidth="1"/>
    <col min="14863" max="14863" width="13.875" style="9" customWidth="1"/>
    <col min="14864" max="14864" width="6.375" style="9" customWidth="1"/>
    <col min="14865" max="14865" width="13.125" style="9" customWidth="1"/>
    <col min="14866" max="14866" width="18.125" style="9" customWidth="1"/>
    <col min="14867" max="14867" width="15.625" style="9" customWidth="1"/>
    <col min="14868" max="15106" width="8.875" style="9"/>
    <col min="15107" max="15107" width="19.5" style="9" customWidth="1"/>
    <col min="15108" max="15108" width="5.875" style="9" customWidth="1"/>
    <col min="15109" max="15110" width="15.875" style="9" customWidth="1"/>
    <col min="15111" max="15111" width="42.375" style="9" customWidth="1"/>
    <col min="15112" max="15112" width="6.125" style="9" customWidth="1"/>
    <col min="15113" max="15114" width="9.875" style="9" bestFit="1" customWidth="1"/>
    <col min="15115" max="15115" width="5.875" style="9" customWidth="1"/>
    <col min="15116" max="15116" width="59.875" style="9" customWidth="1"/>
    <col min="15117" max="15117" width="33.875" style="9" customWidth="1"/>
    <col min="15118" max="15118" width="30.875" style="9" customWidth="1"/>
    <col min="15119" max="15119" width="13.875" style="9" customWidth="1"/>
    <col min="15120" max="15120" width="6.375" style="9" customWidth="1"/>
    <col min="15121" max="15121" width="13.125" style="9" customWidth="1"/>
    <col min="15122" max="15122" width="18.125" style="9" customWidth="1"/>
    <col min="15123" max="15123" width="15.625" style="9" customWidth="1"/>
    <col min="15124" max="15362" width="8.875" style="9"/>
    <col min="15363" max="15363" width="19.5" style="9" customWidth="1"/>
    <col min="15364" max="15364" width="5.875" style="9" customWidth="1"/>
    <col min="15365" max="15366" width="15.875" style="9" customWidth="1"/>
    <col min="15367" max="15367" width="42.375" style="9" customWidth="1"/>
    <col min="15368" max="15368" width="6.125" style="9" customWidth="1"/>
    <col min="15369" max="15370" width="9.875" style="9" bestFit="1" customWidth="1"/>
    <col min="15371" max="15371" width="5.875" style="9" customWidth="1"/>
    <col min="15372" max="15372" width="59.875" style="9" customWidth="1"/>
    <col min="15373" max="15373" width="33.875" style="9" customWidth="1"/>
    <col min="15374" max="15374" width="30.875" style="9" customWidth="1"/>
    <col min="15375" max="15375" width="13.875" style="9" customWidth="1"/>
    <col min="15376" max="15376" width="6.375" style="9" customWidth="1"/>
    <col min="15377" max="15377" width="13.125" style="9" customWidth="1"/>
    <col min="15378" max="15378" width="18.125" style="9" customWidth="1"/>
    <col min="15379" max="15379" width="15.625" style="9" customWidth="1"/>
    <col min="15380" max="15618" width="8.875" style="9"/>
    <col min="15619" max="15619" width="19.5" style="9" customWidth="1"/>
    <col min="15620" max="15620" width="5.875" style="9" customWidth="1"/>
    <col min="15621" max="15622" width="15.875" style="9" customWidth="1"/>
    <col min="15623" max="15623" width="42.375" style="9" customWidth="1"/>
    <col min="15624" max="15624" width="6.125" style="9" customWidth="1"/>
    <col min="15625" max="15626" width="9.875" style="9" bestFit="1" customWidth="1"/>
    <col min="15627" max="15627" width="5.875" style="9" customWidth="1"/>
    <col min="15628" max="15628" width="59.875" style="9" customWidth="1"/>
    <col min="15629" max="15629" width="33.875" style="9" customWidth="1"/>
    <col min="15630" max="15630" width="30.875" style="9" customWidth="1"/>
    <col min="15631" max="15631" width="13.875" style="9" customWidth="1"/>
    <col min="15632" max="15632" width="6.375" style="9" customWidth="1"/>
    <col min="15633" max="15633" width="13.125" style="9" customWidth="1"/>
    <col min="15634" max="15634" width="18.125" style="9" customWidth="1"/>
    <col min="15635" max="15635" width="15.625" style="9" customWidth="1"/>
    <col min="15636" max="15874" width="8.875" style="9"/>
    <col min="15875" max="15875" width="19.5" style="9" customWidth="1"/>
    <col min="15876" max="15876" width="5.875" style="9" customWidth="1"/>
    <col min="15877" max="15878" width="15.875" style="9" customWidth="1"/>
    <col min="15879" max="15879" width="42.375" style="9" customWidth="1"/>
    <col min="15880" max="15880" width="6.125" style="9" customWidth="1"/>
    <col min="15881" max="15882" width="9.875" style="9" bestFit="1" customWidth="1"/>
    <col min="15883" max="15883" width="5.875" style="9" customWidth="1"/>
    <col min="15884" max="15884" width="59.875" style="9" customWidth="1"/>
    <col min="15885" max="15885" width="33.875" style="9" customWidth="1"/>
    <col min="15886" max="15886" width="30.875" style="9" customWidth="1"/>
    <col min="15887" max="15887" width="13.875" style="9" customWidth="1"/>
    <col min="15888" max="15888" width="6.375" style="9" customWidth="1"/>
    <col min="15889" max="15889" width="13.125" style="9" customWidth="1"/>
    <col min="15890" max="15890" width="18.125" style="9" customWidth="1"/>
    <col min="15891" max="15891" width="15.625" style="9" customWidth="1"/>
    <col min="15892" max="16130" width="8.875" style="9"/>
    <col min="16131" max="16131" width="19.5" style="9" customWidth="1"/>
    <col min="16132" max="16132" width="5.875" style="9" customWidth="1"/>
    <col min="16133" max="16134" width="15.875" style="9" customWidth="1"/>
    <col min="16135" max="16135" width="42.375" style="9" customWidth="1"/>
    <col min="16136" max="16136" width="6.125" style="9" customWidth="1"/>
    <col min="16137" max="16138" width="9.875" style="9" bestFit="1" customWidth="1"/>
    <col min="16139" max="16139" width="5.875" style="9" customWidth="1"/>
    <col min="16140" max="16140" width="59.875" style="9" customWidth="1"/>
    <col min="16141" max="16141" width="33.875" style="9" customWidth="1"/>
    <col min="16142" max="16142" width="30.875" style="9" customWidth="1"/>
    <col min="16143" max="16143" width="13.875" style="9" customWidth="1"/>
    <col min="16144" max="16144" width="6.375" style="9" customWidth="1"/>
    <col min="16145" max="16145" width="13.125" style="9" customWidth="1"/>
    <col min="16146" max="16146" width="18.125" style="9" customWidth="1"/>
    <col min="16147" max="16147" width="15.625" style="9" customWidth="1"/>
    <col min="16148" max="16384" width="8.875" style="9"/>
  </cols>
  <sheetData>
    <row r="2" spans="1:19" ht="20.100000000000001" customHeight="1">
      <c r="D2" s="1" t="s">
        <v>0</v>
      </c>
      <c r="E2" s="1"/>
      <c r="F2" s="1"/>
      <c r="G2" s="2" t="s">
        <v>1490</v>
      </c>
      <c r="I2" s="4" t="s">
        <v>2</v>
      </c>
      <c r="J2" s="5"/>
      <c r="K2" s="6"/>
      <c r="L2" s="462">
        <f>SUM(J:J)</f>
        <v>678388</v>
      </c>
    </row>
    <row r="3" spans="1:19" ht="20.100000000000001" customHeight="1">
      <c r="D3" s="1" t="s">
        <v>3</v>
      </c>
      <c r="E3" s="1"/>
      <c r="F3" s="1"/>
      <c r="G3" s="13" t="s">
        <v>1371</v>
      </c>
      <c r="M3" s="463" t="s">
        <v>1491</v>
      </c>
    </row>
    <row r="4" spans="1:19" ht="20.100000000000001" customHeight="1">
      <c r="D4" s="1" t="s">
        <v>1373</v>
      </c>
      <c r="E4" s="1"/>
      <c r="F4" s="1"/>
      <c r="G4" s="13" t="s">
        <v>1492</v>
      </c>
      <c r="I4" s="464" t="s">
        <v>1493</v>
      </c>
      <c r="L4" s="465" t="s">
        <v>1375</v>
      </c>
    </row>
    <row r="5" spans="1:19" ht="20.100000000000001" customHeight="1">
      <c r="D5" s="1" t="s">
        <v>6</v>
      </c>
      <c r="E5" s="1"/>
      <c r="F5" s="1"/>
      <c r="G5" s="16">
        <v>44944</v>
      </c>
      <c r="I5" s="464"/>
      <c r="J5" s="532"/>
      <c r="L5" s="467" t="s">
        <v>1376</v>
      </c>
      <c r="N5" s="468" t="s">
        <v>1377</v>
      </c>
    </row>
    <row r="6" spans="1:19" ht="20.100000000000001" customHeight="1">
      <c r="D6" s="1" t="s">
        <v>7</v>
      </c>
      <c r="E6" s="1"/>
      <c r="F6" s="1"/>
      <c r="G6" s="16">
        <v>44946</v>
      </c>
    </row>
    <row r="8" spans="1:19" s="8" customFormat="1" ht="19.7" customHeight="1">
      <c r="A8" s="18"/>
      <c r="B8" s="18"/>
      <c r="C8" s="469" t="s">
        <v>1378</v>
      </c>
      <c r="D8" s="17" t="s">
        <v>8</v>
      </c>
      <c r="E8" s="17" t="s">
        <v>9</v>
      </c>
      <c r="F8" s="17" t="s">
        <v>10</v>
      </c>
      <c r="G8" s="18" t="s">
        <v>11</v>
      </c>
      <c r="H8" s="27" t="s">
        <v>12</v>
      </c>
      <c r="I8" s="18" t="s">
        <v>13</v>
      </c>
      <c r="J8" s="22" t="s">
        <v>14</v>
      </c>
      <c r="K8" s="22" t="s">
        <v>15</v>
      </c>
      <c r="L8" s="18" t="s">
        <v>16</v>
      </c>
      <c r="M8" s="24" t="s">
        <v>17</v>
      </c>
      <c r="N8" s="18" t="s">
        <v>18</v>
      </c>
      <c r="O8" s="30" t="s">
        <v>19</v>
      </c>
      <c r="P8" s="17" t="s">
        <v>20</v>
      </c>
      <c r="Q8" s="18" t="s">
        <v>21</v>
      </c>
      <c r="R8" s="30" t="s">
        <v>22</v>
      </c>
      <c r="S8" s="23" t="s">
        <v>23</v>
      </c>
    </row>
    <row r="9" spans="1:19" s="473" customFormat="1" ht="19.7" customHeight="1">
      <c r="A9" s="18"/>
      <c r="B9" s="18"/>
      <c r="C9" s="18"/>
      <c r="D9" s="34"/>
      <c r="E9" s="34"/>
      <c r="F9" s="34"/>
      <c r="G9" s="24"/>
      <c r="H9" s="470"/>
      <c r="I9" s="37"/>
      <c r="J9" s="118"/>
      <c r="K9" s="327"/>
      <c r="L9" s="328"/>
      <c r="M9" s="471"/>
      <c r="N9" s="471"/>
      <c r="O9" s="472"/>
      <c r="P9" s="34"/>
      <c r="Q9" s="33"/>
      <c r="R9" s="472"/>
      <c r="S9" s="40"/>
    </row>
    <row r="10" spans="1:19" s="473" customFormat="1" ht="19.7" customHeight="1">
      <c r="A10" s="18"/>
      <c r="B10" s="18"/>
      <c r="C10" s="529"/>
      <c r="D10" s="34"/>
      <c r="E10" s="34"/>
      <c r="F10" s="34"/>
      <c r="G10" s="24"/>
      <c r="H10" s="470"/>
      <c r="I10" s="37"/>
      <c r="J10" s="118"/>
      <c r="K10" s="327"/>
      <c r="L10" s="328"/>
      <c r="M10" s="471"/>
      <c r="N10" s="471"/>
      <c r="O10" s="472"/>
      <c r="P10" s="34"/>
      <c r="Q10" s="33"/>
      <c r="R10" s="472"/>
      <c r="S10" s="40"/>
    </row>
    <row r="11" spans="1:19" s="473" customFormat="1" ht="19.7" customHeight="1">
      <c r="A11" s="91"/>
      <c r="B11" s="92"/>
      <c r="C11" s="18"/>
      <c r="D11" s="508" t="s">
        <v>1494</v>
      </c>
      <c r="E11" s="509"/>
      <c r="F11" s="509"/>
      <c r="G11" s="510"/>
      <c r="H11" s="18"/>
      <c r="I11" s="51"/>
      <c r="J11" s="533"/>
      <c r="K11" s="22"/>
      <c r="L11" s="26"/>
      <c r="M11" s="94"/>
      <c r="N11" s="471"/>
      <c r="O11" s="472"/>
      <c r="P11" s="34"/>
      <c r="Q11" s="33"/>
      <c r="R11" s="472"/>
      <c r="S11" s="40"/>
    </row>
    <row r="12" spans="1:19" s="8" customFormat="1" ht="19.7" customHeight="1">
      <c r="A12" s="210" t="s">
        <v>642</v>
      </c>
      <c r="B12" s="534"/>
      <c r="C12" s="210">
        <v>0.48</v>
      </c>
      <c r="D12" s="17">
        <v>1</v>
      </c>
      <c r="E12" s="216" t="s">
        <v>270</v>
      </c>
      <c r="F12" s="216" t="s">
        <v>167</v>
      </c>
      <c r="G12" s="321" t="s">
        <v>1495</v>
      </c>
      <c r="H12" s="535">
        <v>1</v>
      </c>
      <c r="I12" s="536">
        <v>11428</v>
      </c>
      <c r="J12" s="537">
        <f t="shared" ref="J12:J24" si="0">H12*I12</f>
        <v>11428</v>
      </c>
      <c r="K12" s="109"/>
      <c r="L12" s="57" t="s">
        <v>1496</v>
      </c>
      <c r="M12" s="538"/>
      <c r="N12" s="24"/>
      <c r="O12" s="30">
        <v>44909</v>
      </c>
      <c r="P12" s="17"/>
      <c r="Q12" s="18"/>
      <c r="R12" s="30">
        <v>44572</v>
      </c>
      <c r="S12" s="23"/>
    </row>
    <row r="13" spans="1:19" s="8" customFormat="1" ht="19.7" customHeight="1">
      <c r="A13" s="210" t="s">
        <v>1497</v>
      </c>
      <c r="B13" s="534"/>
      <c r="C13" s="210">
        <v>0.05</v>
      </c>
      <c r="D13" s="17">
        <f t="shared" ref="D13:D24" si="1">+D12+1</f>
        <v>2</v>
      </c>
      <c r="E13" s="105" t="s">
        <v>167</v>
      </c>
      <c r="F13" s="105" t="s">
        <v>167</v>
      </c>
      <c r="G13" s="321" t="s">
        <v>1498</v>
      </c>
      <c r="H13" s="535">
        <v>2</v>
      </c>
      <c r="I13" s="539">
        <v>120</v>
      </c>
      <c r="J13" s="537">
        <f t="shared" si="0"/>
        <v>240</v>
      </c>
      <c r="K13" s="208"/>
      <c r="L13" s="120" t="s">
        <v>878</v>
      </c>
      <c r="M13" s="538"/>
      <c r="N13" s="24"/>
      <c r="O13" s="30">
        <v>44909</v>
      </c>
      <c r="P13" s="17"/>
      <c r="Q13" s="18"/>
      <c r="R13" s="30">
        <v>44567</v>
      </c>
      <c r="S13" s="23"/>
    </row>
    <row r="14" spans="1:19" s="8" customFormat="1" ht="19.350000000000001" customHeight="1">
      <c r="A14" s="210" t="s">
        <v>1499</v>
      </c>
      <c r="B14" s="534"/>
      <c r="C14" s="210">
        <v>5.0000000000000001E-3</v>
      </c>
      <c r="D14" s="17">
        <f t="shared" si="1"/>
        <v>3</v>
      </c>
      <c r="E14" s="540" t="s">
        <v>167</v>
      </c>
      <c r="F14" s="540" t="s">
        <v>167</v>
      </c>
      <c r="G14" s="417" t="s">
        <v>1500</v>
      </c>
      <c r="H14" s="541"/>
      <c r="I14" s="542">
        <v>56</v>
      </c>
      <c r="J14" s="543">
        <f t="shared" si="0"/>
        <v>0</v>
      </c>
      <c r="K14" s="285"/>
      <c r="L14" s="544" t="s">
        <v>1501</v>
      </c>
      <c r="M14" s="538" t="s">
        <v>1502</v>
      </c>
      <c r="N14" s="24"/>
      <c r="O14" s="30"/>
      <c r="P14" s="17"/>
      <c r="Q14" s="18"/>
      <c r="R14" s="30" t="s">
        <v>29</v>
      </c>
      <c r="S14" s="23"/>
    </row>
    <row r="15" spans="1:19" s="8" customFormat="1" ht="19.7" customHeight="1">
      <c r="A15" s="210" t="s">
        <v>642</v>
      </c>
      <c r="B15" s="534"/>
      <c r="C15" s="210">
        <v>0.03</v>
      </c>
      <c r="D15" s="17">
        <f>+D14+1</f>
        <v>4</v>
      </c>
      <c r="E15" s="216" t="s">
        <v>270</v>
      </c>
      <c r="F15" s="216" t="s">
        <v>167</v>
      </c>
      <c r="G15" s="321" t="s">
        <v>1503</v>
      </c>
      <c r="H15" s="535">
        <v>1</v>
      </c>
      <c r="I15" s="536">
        <v>6955</v>
      </c>
      <c r="J15" s="537">
        <f t="shared" si="0"/>
        <v>6955</v>
      </c>
      <c r="K15" s="109"/>
      <c r="L15" s="57" t="s">
        <v>1504</v>
      </c>
      <c r="M15" s="538"/>
      <c r="N15" s="24"/>
      <c r="O15" s="30">
        <v>44909</v>
      </c>
      <c r="P15" s="17"/>
      <c r="Q15" s="18"/>
      <c r="R15" s="30">
        <v>44572</v>
      </c>
      <c r="S15" s="23"/>
    </row>
    <row r="16" spans="1:19" s="8" customFormat="1" ht="19.7" customHeight="1">
      <c r="A16" s="210" t="s">
        <v>1497</v>
      </c>
      <c r="B16" s="534"/>
      <c r="C16" s="210">
        <v>0.01</v>
      </c>
      <c r="D16" s="17">
        <f t="shared" si="1"/>
        <v>5</v>
      </c>
      <c r="E16" s="105" t="s">
        <v>167</v>
      </c>
      <c r="F16" s="105" t="s">
        <v>167</v>
      </c>
      <c r="G16" s="321" t="s">
        <v>1505</v>
      </c>
      <c r="H16" s="535">
        <v>2</v>
      </c>
      <c r="I16" s="536">
        <v>460</v>
      </c>
      <c r="J16" s="537">
        <f t="shared" si="0"/>
        <v>920</v>
      </c>
      <c r="K16" s="109"/>
      <c r="L16" s="57" t="s">
        <v>1506</v>
      </c>
      <c r="M16" s="538"/>
      <c r="N16" s="24"/>
      <c r="O16" s="30">
        <v>44909</v>
      </c>
      <c r="P16" s="17"/>
      <c r="Q16" s="18"/>
      <c r="R16" s="30">
        <v>44567</v>
      </c>
      <c r="S16" s="23"/>
    </row>
    <row r="17" spans="1:19" s="8" customFormat="1" ht="19.7" customHeight="1">
      <c r="A17" s="210" t="s">
        <v>1497</v>
      </c>
      <c r="B17" s="534"/>
      <c r="C17" s="210">
        <v>2E-3</v>
      </c>
      <c r="D17" s="17">
        <f t="shared" si="1"/>
        <v>6</v>
      </c>
      <c r="E17" s="540" t="s">
        <v>167</v>
      </c>
      <c r="F17" s="540" t="s">
        <v>167</v>
      </c>
      <c r="G17" s="417" t="s">
        <v>1507</v>
      </c>
      <c r="H17" s="541">
        <v>2</v>
      </c>
      <c r="I17" s="545">
        <v>319</v>
      </c>
      <c r="J17" s="543">
        <f t="shared" si="0"/>
        <v>638</v>
      </c>
      <c r="K17" s="545"/>
      <c r="L17" s="544" t="s">
        <v>1508</v>
      </c>
      <c r="M17" s="538" t="s">
        <v>1502</v>
      </c>
      <c r="N17" s="24"/>
      <c r="O17" s="30"/>
      <c r="P17" s="17"/>
      <c r="Q17" s="18"/>
      <c r="R17" s="30" t="s">
        <v>29</v>
      </c>
      <c r="S17" s="23"/>
    </row>
    <row r="18" spans="1:19" s="8" customFormat="1" ht="19.7" customHeight="1">
      <c r="A18" s="210" t="s">
        <v>628</v>
      </c>
      <c r="B18" s="534"/>
      <c r="C18" s="210">
        <v>0.1</v>
      </c>
      <c r="D18" s="17">
        <f>+D17+1</f>
        <v>7</v>
      </c>
      <c r="E18" s="216" t="s">
        <v>270</v>
      </c>
      <c r="F18" s="216" t="s">
        <v>167</v>
      </c>
      <c r="G18" s="321" t="s">
        <v>1509</v>
      </c>
      <c r="H18" s="535">
        <v>1</v>
      </c>
      <c r="I18" s="536">
        <v>2790</v>
      </c>
      <c r="J18" s="537">
        <f t="shared" si="0"/>
        <v>2790</v>
      </c>
      <c r="K18" s="109"/>
      <c r="L18" s="57" t="s">
        <v>1510</v>
      </c>
      <c r="M18" s="538"/>
      <c r="N18" s="24"/>
      <c r="O18" s="30">
        <v>44909</v>
      </c>
      <c r="P18" s="17"/>
      <c r="Q18" s="18"/>
      <c r="R18" s="30">
        <v>44572</v>
      </c>
      <c r="S18" s="23"/>
    </row>
    <row r="19" spans="1:19" s="8" customFormat="1" ht="19.7" customHeight="1">
      <c r="A19" s="210" t="s">
        <v>1497</v>
      </c>
      <c r="B19" s="534"/>
      <c r="C19" s="210">
        <v>5.0000000000000001E-3</v>
      </c>
      <c r="D19" s="17">
        <f t="shared" si="1"/>
        <v>8</v>
      </c>
      <c r="E19" s="540" t="s">
        <v>167</v>
      </c>
      <c r="F19" s="540" t="s">
        <v>167</v>
      </c>
      <c r="G19" s="417" t="s">
        <v>1500</v>
      </c>
      <c r="H19" s="541"/>
      <c r="I19" s="542">
        <v>79</v>
      </c>
      <c r="J19" s="543">
        <f t="shared" si="0"/>
        <v>0</v>
      </c>
      <c r="K19" s="285"/>
      <c r="L19" s="544" t="s">
        <v>1511</v>
      </c>
      <c r="M19" s="538" t="s">
        <v>1502</v>
      </c>
      <c r="N19" s="24"/>
      <c r="O19" s="30"/>
      <c r="P19" s="17"/>
      <c r="Q19" s="18"/>
      <c r="R19" s="30" t="s">
        <v>29</v>
      </c>
      <c r="S19" s="23"/>
    </row>
    <row r="20" spans="1:19" s="8" customFormat="1" ht="19.7" customHeight="1">
      <c r="A20" s="210" t="s">
        <v>1497</v>
      </c>
      <c r="B20" s="534"/>
      <c r="C20" s="210">
        <v>5.0000000000000001E-3</v>
      </c>
      <c r="D20" s="17">
        <f t="shared" si="1"/>
        <v>9</v>
      </c>
      <c r="E20" s="540" t="s">
        <v>167</v>
      </c>
      <c r="F20" s="540" t="s">
        <v>167</v>
      </c>
      <c r="G20" s="417" t="s">
        <v>1512</v>
      </c>
      <c r="H20" s="541"/>
      <c r="I20" s="545">
        <v>18</v>
      </c>
      <c r="J20" s="543">
        <f t="shared" si="0"/>
        <v>0</v>
      </c>
      <c r="K20" s="545"/>
      <c r="L20" s="369" t="s">
        <v>1513</v>
      </c>
      <c r="M20" s="538" t="s">
        <v>758</v>
      </c>
      <c r="N20" s="24"/>
      <c r="O20" s="30"/>
      <c r="P20" s="17"/>
      <c r="Q20" s="18"/>
      <c r="R20" s="30" t="s">
        <v>29</v>
      </c>
      <c r="S20" s="23"/>
    </row>
    <row r="21" spans="1:19" s="8" customFormat="1" ht="19.7" customHeight="1">
      <c r="A21" s="210" t="s">
        <v>1497</v>
      </c>
      <c r="B21" s="534"/>
      <c r="C21" s="210">
        <v>8.0000000000000002E-3</v>
      </c>
      <c r="D21" s="17">
        <f t="shared" si="1"/>
        <v>10</v>
      </c>
      <c r="E21" s="540" t="s">
        <v>167</v>
      </c>
      <c r="F21" s="540" t="s">
        <v>167</v>
      </c>
      <c r="G21" s="417" t="s">
        <v>1514</v>
      </c>
      <c r="H21" s="541"/>
      <c r="I21" s="545">
        <v>23</v>
      </c>
      <c r="J21" s="543">
        <f t="shared" si="0"/>
        <v>0</v>
      </c>
      <c r="K21" s="545"/>
      <c r="L21" s="369" t="s">
        <v>1515</v>
      </c>
      <c r="M21" s="538" t="s">
        <v>758</v>
      </c>
      <c r="N21" s="24"/>
      <c r="O21" s="30"/>
      <c r="P21" s="17"/>
      <c r="Q21" s="18"/>
      <c r="R21" s="30" t="s">
        <v>29</v>
      </c>
      <c r="S21" s="23"/>
    </row>
    <row r="22" spans="1:19" s="8" customFormat="1" ht="19.7" customHeight="1">
      <c r="A22" s="210" t="s">
        <v>628</v>
      </c>
      <c r="B22" s="534"/>
      <c r="C22" s="210">
        <v>0.1</v>
      </c>
      <c r="D22" s="17">
        <f>+D21+1</f>
        <v>11</v>
      </c>
      <c r="E22" s="216" t="s">
        <v>270</v>
      </c>
      <c r="F22" s="216" t="s">
        <v>167</v>
      </c>
      <c r="G22" s="321" t="s">
        <v>1516</v>
      </c>
      <c r="H22" s="535">
        <v>1</v>
      </c>
      <c r="I22" s="536">
        <v>3190</v>
      </c>
      <c r="J22" s="537">
        <f t="shared" si="0"/>
        <v>3190</v>
      </c>
      <c r="K22" s="109"/>
      <c r="L22" s="57" t="s">
        <v>1517</v>
      </c>
      <c r="M22" s="538"/>
      <c r="N22" s="24"/>
      <c r="O22" s="30">
        <v>44909</v>
      </c>
      <c r="P22" s="17"/>
      <c r="Q22" s="18"/>
      <c r="R22" s="30">
        <v>44572</v>
      </c>
      <c r="S22" s="23"/>
    </row>
    <row r="23" spans="1:19" s="8" customFormat="1" ht="19.7" customHeight="1">
      <c r="A23" s="210" t="s">
        <v>1497</v>
      </c>
      <c r="B23" s="534"/>
      <c r="C23" s="210">
        <v>5.0000000000000001E-3</v>
      </c>
      <c r="D23" s="17">
        <f t="shared" si="1"/>
        <v>12</v>
      </c>
      <c r="E23" s="540" t="s">
        <v>167</v>
      </c>
      <c r="F23" s="540" t="s">
        <v>167</v>
      </c>
      <c r="G23" s="417" t="s">
        <v>1500</v>
      </c>
      <c r="H23" s="541"/>
      <c r="I23" s="542">
        <v>79</v>
      </c>
      <c r="J23" s="543">
        <f t="shared" si="0"/>
        <v>0</v>
      </c>
      <c r="K23" s="285"/>
      <c r="L23" s="544" t="s">
        <v>1518</v>
      </c>
      <c r="M23" s="538" t="s">
        <v>1502</v>
      </c>
      <c r="N23" s="24"/>
      <c r="O23" s="30"/>
      <c r="P23" s="17"/>
      <c r="Q23" s="18"/>
      <c r="R23" s="30" t="s">
        <v>29</v>
      </c>
      <c r="S23" s="23"/>
    </row>
    <row r="24" spans="1:19" s="8" customFormat="1" ht="19.7" customHeight="1">
      <c r="A24" s="210" t="s">
        <v>1497</v>
      </c>
      <c r="B24" s="534"/>
      <c r="C24" s="210">
        <v>8.0000000000000002E-3</v>
      </c>
      <c r="D24" s="17">
        <f t="shared" si="1"/>
        <v>13</v>
      </c>
      <c r="E24" s="540" t="s">
        <v>167</v>
      </c>
      <c r="F24" s="540" t="s">
        <v>167</v>
      </c>
      <c r="G24" s="417" t="s">
        <v>1514</v>
      </c>
      <c r="H24" s="541"/>
      <c r="I24" s="545">
        <v>23</v>
      </c>
      <c r="J24" s="543">
        <f t="shared" si="0"/>
        <v>0</v>
      </c>
      <c r="K24" s="545"/>
      <c r="L24" s="369" t="s">
        <v>1519</v>
      </c>
      <c r="M24" s="538"/>
      <c r="N24" s="24"/>
      <c r="O24" s="30"/>
      <c r="P24" s="17"/>
      <c r="Q24" s="18"/>
      <c r="R24" s="30" t="s">
        <v>29</v>
      </c>
      <c r="S24" s="23"/>
    </row>
    <row r="25" spans="1:19" s="8" customFormat="1" ht="19.7" customHeight="1">
      <c r="A25" s="18"/>
      <c r="B25" s="18"/>
      <c r="C25" s="18"/>
      <c r="D25" s="17"/>
      <c r="E25" s="52"/>
      <c r="F25" s="52"/>
      <c r="G25" s="321"/>
      <c r="H25" s="112"/>
      <c r="I25" s="109"/>
      <c r="J25" s="109"/>
      <c r="K25" s="109"/>
      <c r="L25" s="57"/>
      <c r="M25" s="538"/>
      <c r="N25" s="24"/>
      <c r="O25" s="30"/>
      <c r="P25" s="17"/>
      <c r="Q25" s="18"/>
      <c r="R25" s="30"/>
      <c r="S25" s="23"/>
    </row>
    <row r="26" spans="1:19" s="473" customFormat="1" ht="19.7" customHeight="1">
      <c r="A26" s="18"/>
      <c r="B26" s="18"/>
      <c r="C26" s="18"/>
      <c r="D26" s="17"/>
      <c r="E26" s="52"/>
      <c r="F26" s="52"/>
      <c r="G26" s="546"/>
      <c r="H26" s="351"/>
      <c r="I26" s="547"/>
      <c r="J26" s="20"/>
      <c r="K26" s="118"/>
      <c r="L26" s="24"/>
      <c r="M26" s="94"/>
      <c r="N26" s="471"/>
      <c r="O26" s="472"/>
      <c r="P26" s="34"/>
      <c r="Q26" s="33"/>
      <c r="R26" s="472"/>
      <c r="S26" s="40"/>
    </row>
    <row r="27" spans="1:19" s="473" customFormat="1" ht="19.7" customHeight="1">
      <c r="A27" s="18"/>
      <c r="B27" s="18"/>
      <c r="C27" s="18"/>
      <c r="D27" s="17"/>
      <c r="E27" s="17"/>
      <c r="F27" s="17"/>
      <c r="G27" s="548">
        <f>SUM(J12:J24)</f>
        <v>26161</v>
      </c>
      <c r="H27" s="112"/>
      <c r="I27" s="20"/>
      <c r="J27" s="20"/>
      <c r="K27" s="118"/>
      <c r="L27" s="24"/>
      <c r="M27" s="94"/>
      <c r="N27" s="471"/>
      <c r="O27" s="472"/>
      <c r="P27" s="34"/>
      <c r="Q27" s="33"/>
      <c r="R27" s="472"/>
      <c r="S27" s="40"/>
    </row>
    <row r="28" spans="1:19" s="473" customFormat="1" ht="19.7" customHeight="1">
      <c r="A28" s="18"/>
      <c r="B28" s="18"/>
      <c r="C28" s="18"/>
      <c r="D28" s="17"/>
      <c r="E28" s="17"/>
      <c r="F28" s="17"/>
      <c r="G28" s="321"/>
      <c r="H28" s="18"/>
      <c r="I28" s="51"/>
      <c r="J28" s="20"/>
      <c r="K28" s="22"/>
      <c r="L28" s="24"/>
      <c r="M28" s="94"/>
      <c r="N28" s="471"/>
      <c r="O28" s="472"/>
      <c r="P28" s="34"/>
      <c r="Q28" s="33"/>
      <c r="R28" s="472"/>
      <c r="S28" s="40"/>
    </row>
    <row r="29" spans="1:19" s="473" customFormat="1" ht="19.7" customHeight="1">
      <c r="A29" s="8"/>
      <c r="B29" s="8"/>
      <c r="C29" s="18"/>
      <c r="D29" s="17"/>
      <c r="E29" s="17"/>
      <c r="F29" s="17"/>
      <c r="G29" s="321"/>
      <c r="H29" s="18"/>
      <c r="I29" s="51"/>
      <c r="J29" s="20"/>
      <c r="K29" s="22"/>
      <c r="L29" s="24"/>
      <c r="M29" s="94"/>
      <c r="N29" s="471"/>
      <c r="O29" s="472"/>
      <c r="P29" s="34"/>
      <c r="Q29" s="33"/>
      <c r="R29" s="472"/>
      <c r="S29" s="40"/>
    </row>
    <row r="30" spans="1:19" s="473" customFormat="1" ht="19.7" customHeight="1">
      <c r="A30" s="18"/>
      <c r="B30" s="18"/>
      <c r="C30" s="18"/>
      <c r="D30" s="17"/>
      <c r="E30" s="17"/>
      <c r="F30" s="17"/>
      <c r="G30" s="321"/>
      <c r="H30" s="18"/>
      <c r="I30" s="51"/>
      <c r="J30" s="20"/>
      <c r="K30" s="22"/>
      <c r="L30" s="24"/>
      <c r="M30" s="94"/>
      <c r="N30" s="471"/>
      <c r="O30" s="472"/>
      <c r="P30" s="34"/>
      <c r="Q30" s="33"/>
      <c r="R30" s="472"/>
      <c r="S30" s="40"/>
    </row>
    <row r="31" spans="1:19" s="473" customFormat="1" ht="19.7" customHeight="1">
      <c r="A31" s="18"/>
      <c r="B31" s="18"/>
      <c r="C31" s="18"/>
      <c r="D31" s="34"/>
      <c r="E31" s="34"/>
      <c r="F31" s="34"/>
      <c r="G31" s="24"/>
      <c r="H31" s="470"/>
      <c r="I31" s="37"/>
      <c r="J31" s="118"/>
      <c r="K31" s="327"/>
      <c r="L31" s="328"/>
      <c r="M31" s="471"/>
      <c r="N31" s="471"/>
      <c r="O31" s="472"/>
      <c r="P31" s="34"/>
      <c r="Q31" s="33"/>
      <c r="R31" s="472"/>
      <c r="S31" s="40"/>
    </row>
    <row r="32" spans="1:19" s="473" customFormat="1" ht="19.7" customHeight="1">
      <c r="A32" s="18"/>
      <c r="B32" s="18"/>
      <c r="C32" s="18"/>
      <c r="D32" s="95" t="s">
        <v>1520</v>
      </c>
      <c r="E32" s="96"/>
      <c r="F32" s="96"/>
      <c r="G32" s="97"/>
      <c r="H32" s="98"/>
      <c r="I32" s="549"/>
      <c r="J32" s="550"/>
      <c r="K32" s="101"/>
      <c r="L32" s="102"/>
      <c r="M32" s="26"/>
      <c r="N32" s="471"/>
      <c r="O32" s="472"/>
      <c r="P32" s="34"/>
      <c r="Q32" s="33"/>
      <c r="R32" s="472"/>
      <c r="S32" s="40"/>
    </row>
    <row r="33" spans="1:19" s="473" customFormat="1" ht="19.7" customHeight="1">
      <c r="A33" s="210" t="s">
        <v>1521</v>
      </c>
      <c r="B33" s="534"/>
      <c r="C33" s="210">
        <v>3.2</v>
      </c>
      <c r="D33" s="17">
        <f>+D24+1</f>
        <v>14</v>
      </c>
      <c r="E33" s="111" t="s">
        <v>1522</v>
      </c>
      <c r="F33" s="111" t="s">
        <v>1522</v>
      </c>
      <c r="G33" s="24" t="s">
        <v>1523</v>
      </c>
      <c r="H33" s="551">
        <v>1</v>
      </c>
      <c r="I33" s="552">
        <v>45000</v>
      </c>
      <c r="J33" s="118">
        <f>H33*I33</f>
        <v>45000</v>
      </c>
      <c r="K33" s="18"/>
      <c r="L33" s="24" t="s">
        <v>1524</v>
      </c>
      <c r="M33" s="123"/>
      <c r="N33" s="471"/>
      <c r="O33" s="472">
        <v>44908</v>
      </c>
      <c r="P33" s="34"/>
      <c r="Q33" s="33"/>
      <c r="R33" s="472" t="s">
        <v>1525</v>
      </c>
      <c r="S33" s="40"/>
    </row>
    <row r="34" spans="1:19" s="473" customFormat="1" ht="19.7" customHeight="1">
      <c r="A34" s="210" t="s">
        <v>628</v>
      </c>
      <c r="B34" s="534"/>
      <c r="C34" s="210">
        <v>6.0000000000000001E-3</v>
      </c>
      <c r="D34" s="17">
        <f>+D33+1</f>
        <v>15</v>
      </c>
      <c r="E34" s="336" t="s">
        <v>279</v>
      </c>
      <c r="F34" s="336" t="s">
        <v>279</v>
      </c>
      <c r="G34" s="546" t="s">
        <v>879</v>
      </c>
      <c r="H34" s="240">
        <v>12</v>
      </c>
      <c r="I34" s="240">
        <v>69</v>
      </c>
      <c r="J34" s="20">
        <f>H34*I34</f>
        <v>828</v>
      </c>
      <c r="K34" s="119"/>
      <c r="L34" s="553" t="s">
        <v>1526</v>
      </c>
      <c r="M34" s="123"/>
      <c r="N34" s="471"/>
      <c r="O34" s="472">
        <v>44909</v>
      </c>
      <c r="P34" s="34"/>
      <c r="Q34" s="33"/>
      <c r="R34" s="472">
        <v>44567</v>
      </c>
      <c r="S34" s="40"/>
    </row>
    <row r="35" spans="1:19" s="473" customFormat="1" ht="19.7" customHeight="1">
      <c r="A35" s="210" t="s">
        <v>628</v>
      </c>
      <c r="B35" s="534"/>
      <c r="C35" s="210">
        <v>0.12</v>
      </c>
      <c r="D35" s="17">
        <f>+D34+1</f>
        <v>16</v>
      </c>
      <c r="E35" s="341" t="s">
        <v>279</v>
      </c>
      <c r="F35" s="341" t="s">
        <v>279</v>
      </c>
      <c r="G35" s="342" t="s">
        <v>792</v>
      </c>
      <c r="H35" s="554"/>
      <c r="I35" s="555">
        <v>25</v>
      </c>
      <c r="J35" s="556">
        <f>H35*I35</f>
        <v>0</v>
      </c>
      <c r="K35" s="346"/>
      <c r="L35" s="342" t="s">
        <v>1527</v>
      </c>
      <c r="M35" s="107"/>
      <c r="N35" s="471"/>
      <c r="O35" s="472"/>
      <c r="P35" s="34"/>
      <c r="Q35" s="33"/>
      <c r="R35" s="472" t="s">
        <v>29</v>
      </c>
      <c r="S35" s="40"/>
    </row>
    <row r="36" spans="1:19" s="473" customFormat="1" ht="19.7" customHeight="1">
      <c r="A36" s="210" t="s">
        <v>628</v>
      </c>
      <c r="B36" s="534"/>
      <c r="C36" s="210"/>
      <c r="D36" s="17">
        <f>+D35+1</f>
        <v>17</v>
      </c>
      <c r="E36" s="216" t="s">
        <v>167</v>
      </c>
      <c r="F36" s="216" t="s">
        <v>167</v>
      </c>
      <c r="G36" s="53" t="s">
        <v>1528</v>
      </c>
      <c r="H36" s="557">
        <v>1</v>
      </c>
      <c r="I36" s="539">
        <v>870</v>
      </c>
      <c r="J36" s="558">
        <f>H36*I36</f>
        <v>870</v>
      </c>
      <c r="K36" s="559"/>
      <c r="L36" s="53" t="s">
        <v>1529</v>
      </c>
      <c r="M36" s="107"/>
      <c r="N36" s="471"/>
      <c r="O36" s="472">
        <v>44909</v>
      </c>
      <c r="P36" s="34"/>
      <c r="Q36" s="33"/>
      <c r="R36" s="472">
        <v>44572</v>
      </c>
      <c r="S36" s="40"/>
    </row>
    <row r="37" spans="1:19" s="473" customFormat="1" ht="19.7" customHeight="1">
      <c r="A37" s="210" t="s">
        <v>642</v>
      </c>
      <c r="B37" s="534"/>
      <c r="C37" s="210">
        <v>0.12</v>
      </c>
      <c r="D37" s="17">
        <f>+D36+1</f>
        <v>18</v>
      </c>
      <c r="E37" s="216" t="s">
        <v>270</v>
      </c>
      <c r="F37" s="216" t="s">
        <v>167</v>
      </c>
      <c r="G37" s="57" t="s">
        <v>1530</v>
      </c>
      <c r="H37" s="560">
        <v>8</v>
      </c>
      <c r="I37" s="561">
        <v>3851</v>
      </c>
      <c r="J37" s="562">
        <f>H37*I37</f>
        <v>30808</v>
      </c>
      <c r="K37" s="563"/>
      <c r="L37" s="564" t="s">
        <v>1531</v>
      </c>
      <c r="M37" s="107"/>
      <c r="N37" s="471"/>
      <c r="O37" s="472">
        <v>44909</v>
      </c>
      <c r="P37" s="34"/>
      <c r="Q37" s="33"/>
      <c r="R37" s="472">
        <v>44572</v>
      </c>
      <c r="S37" s="40"/>
    </row>
    <row r="38" spans="1:19" s="473" customFormat="1" ht="19.7" customHeight="1">
      <c r="A38" s="18"/>
      <c r="B38" s="18"/>
      <c r="C38" s="26"/>
      <c r="D38" s="117"/>
      <c r="E38" s="98"/>
      <c r="F38" s="98"/>
      <c r="G38" s="108"/>
      <c r="H38" s="107"/>
      <c r="I38" s="485"/>
      <c r="J38" s="20"/>
      <c r="K38" s="119"/>
      <c r="L38" s="120"/>
      <c r="M38" s="26"/>
      <c r="N38" s="471"/>
      <c r="O38" s="472"/>
      <c r="P38" s="34"/>
      <c r="Q38" s="33"/>
      <c r="R38" s="472"/>
      <c r="S38" s="40"/>
    </row>
    <row r="39" spans="1:19" s="473" customFormat="1" ht="19.7" customHeight="1">
      <c r="A39" s="18"/>
      <c r="B39" s="18"/>
      <c r="C39" s="26"/>
      <c r="D39" s="117"/>
      <c r="E39" s="98"/>
      <c r="F39" s="98"/>
      <c r="G39" s="565">
        <f>SUM(J33:J37)</f>
        <v>77506</v>
      </c>
      <c r="H39" s="107"/>
      <c r="I39" s="485"/>
      <c r="J39" s="20"/>
      <c r="K39" s="119"/>
      <c r="L39" s="120"/>
      <c r="M39" s="26"/>
      <c r="N39" s="471"/>
      <c r="O39" s="472"/>
      <c r="P39" s="34"/>
      <c r="Q39" s="33"/>
      <c r="R39" s="472"/>
      <c r="S39" s="40"/>
    </row>
    <row r="40" spans="1:19" s="473" customFormat="1" ht="19.7" customHeight="1">
      <c r="A40" s="18"/>
      <c r="B40" s="18"/>
      <c r="C40" s="18"/>
      <c r="D40" s="34"/>
      <c r="E40" s="34"/>
      <c r="F40" s="34"/>
      <c r="G40" s="24"/>
      <c r="H40" s="470"/>
      <c r="I40" s="37"/>
      <c r="J40" s="118"/>
      <c r="K40" s="327"/>
      <c r="L40" s="328"/>
      <c r="M40" s="471"/>
      <c r="N40" s="471"/>
      <c r="O40" s="472"/>
      <c r="P40" s="34"/>
      <c r="Q40" s="33"/>
      <c r="R40" s="472"/>
      <c r="S40" s="40"/>
    </row>
    <row r="41" spans="1:19" s="473" customFormat="1" ht="19.7" customHeight="1">
      <c r="A41" s="18"/>
      <c r="B41" s="18"/>
      <c r="C41" s="18"/>
      <c r="D41" s="34"/>
      <c r="E41" s="34"/>
      <c r="F41" s="34"/>
      <c r="G41" s="24"/>
      <c r="H41" s="470"/>
      <c r="I41" s="37"/>
      <c r="J41" s="118"/>
      <c r="K41" s="327"/>
      <c r="L41" s="328"/>
      <c r="M41" s="471"/>
      <c r="N41" s="471"/>
      <c r="O41" s="472"/>
      <c r="P41" s="34"/>
      <c r="Q41" s="33"/>
      <c r="R41" s="472"/>
      <c r="S41" s="40"/>
    </row>
    <row r="42" spans="1:19" s="473" customFormat="1" ht="19.7" customHeight="1">
      <c r="A42" s="18"/>
      <c r="B42" s="18"/>
      <c r="C42" s="26"/>
      <c r="D42" s="34"/>
      <c r="E42" s="34"/>
      <c r="F42" s="34"/>
      <c r="G42" s="24"/>
      <c r="H42" s="470"/>
      <c r="I42" s="37"/>
      <c r="J42" s="118"/>
      <c r="K42" s="327"/>
      <c r="L42" s="328"/>
      <c r="M42" s="471"/>
      <c r="N42" s="471"/>
      <c r="O42" s="472"/>
      <c r="P42" s="34"/>
      <c r="Q42" s="33"/>
      <c r="R42" s="472"/>
      <c r="S42" s="40"/>
    </row>
    <row r="43" spans="1:19" s="473" customFormat="1" ht="19.7" customHeight="1">
      <c r="A43" s="18"/>
      <c r="B43" s="18"/>
      <c r="C43" s="8"/>
      <c r="D43" s="566"/>
      <c r="E43" s="567" t="s">
        <v>1532</v>
      </c>
      <c r="F43" s="568"/>
      <c r="G43" s="569"/>
      <c r="H43" s="570"/>
      <c r="I43" s="37"/>
      <c r="J43" s="118"/>
      <c r="K43" s="327"/>
      <c r="L43" s="328"/>
      <c r="M43" s="471"/>
      <c r="N43" s="471"/>
      <c r="O43" s="472"/>
      <c r="P43" s="34"/>
      <c r="Q43" s="33"/>
      <c r="R43" s="472"/>
      <c r="S43" s="40"/>
    </row>
    <row r="44" spans="1:19" s="473" customFormat="1" ht="19.7" customHeight="1">
      <c r="A44" s="210" t="s">
        <v>1533</v>
      </c>
      <c r="B44" s="534"/>
      <c r="C44" s="571">
        <v>1.3</v>
      </c>
      <c r="D44" s="216">
        <f>+D37+1</f>
        <v>19</v>
      </c>
      <c r="E44" s="98" t="s">
        <v>279</v>
      </c>
      <c r="F44" s="98" t="s">
        <v>279</v>
      </c>
      <c r="G44" s="24" t="s">
        <v>1534</v>
      </c>
      <c r="H44" s="572">
        <v>1</v>
      </c>
      <c r="I44" s="552">
        <v>3430</v>
      </c>
      <c r="J44" s="118">
        <f t="shared" ref="J44:J60" si="2">H44*I44</f>
        <v>3430</v>
      </c>
      <c r="K44" s="327"/>
      <c r="L44" s="53" t="s">
        <v>1535</v>
      </c>
      <c r="M44" s="471" t="s">
        <v>1536</v>
      </c>
      <c r="N44" s="471"/>
      <c r="O44" s="472">
        <v>44909</v>
      </c>
      <c r="P44" s="34"/>
      <c r="Q44" s="33"/>
      <c r="R44" s="472">
        <v>44572</v>
      </c>
      <c r="S44" s="40"/>
    </row>
    <row r="45" spans="1:19" s="473" customFormat="1" ht="19.7" customHeight="1">
      <c r="A45" s="210" t="s">
        <v>1533</v>
      </c>
      <c r="B45" s="534"/>
      <c r="C45" s="571">
        <v>2.5</v>
      </c>
      <c r="D45" s="216">
        <f>+D44+1</f>
        <v>20</v>
      </c>
      <c r="E45" s="98" t="s">
        <v>279</v>
      </c>
      <c r="F45" s="98" t="s">
        <v>279</v>
      </c>
      <c r="G45" s="24" t="s">
        <v>1537</v>
      </c>
      <c r="H45" s="572">
        <v>1</v>
      </c>
      <c r="I45" s="552">
        <v>7270</v>
      </c>
      <c r="J45" s="118">
        <f t="shared" si="2"/>
        <v>7270</v>
      </c>
      <c r="K45" s="327"/>
      <c r="L45" s="53" t="s">
        <v>1535</v>
      </c>
      <c r="M45" s="471" t="s">
        <v>1536</v>
      </c>
      <c r="N45" s="471"/>
      <c r="O45" s="472">
        <v>44909</v>
      </c>
      <c r="P45" s="34"/>
      <c r="Q45" s="33"/>
      <c r="R45" s="472">
        <v>44572</v>
      </c>
      <c r="S45" s="40"/>
    </row>
    <row r="46" spans="1:19" s="473" customFormat="1" ht="19.7" customHeight="1">
      <c r="A46" s="210" t="s">
        <v>1533</v>
      </c>
      <c r="B46" s="534"/>
      <c r="C46" s="571">
        <f>1.172*H46</f>
        <v>4.6879999999999997</v>
      </c>
      <c r="D46" s="216">
        <f>+D45+1</f>
        <v>21</v>
      </c>
      <c r="E46" s="98" t="s">
        <v>279</v>
      </c>
      <c r="F46" s="98" t="s">
        <v>279</v>
      </c>
      <c r="G46" s="24" t="s">
        <v>1538</v>
      </c>
      <c r="H46" s="572">
        <v>4</v>
      </c>
      <c r="I46" s="552">
        <v>3385</v>
      </c>
      <c r="J46" s="118">
        <f t="shared" si="2"/>
        <v>13540</v>
      </c>
      <c r="K46" s="327"/>
      <c r="L46" s="53" t="s">
        <v>1535</v>
      </c>
      <c r="M46" s="471" t="s">
        <v>1536</v>
      </c>
      <c r="N46" s="471"/>
      <c r="O46" s="472">
        <v>44909</v>
      </c>
      <c r="P46" s="34"/>
      <c r="Q46" s="33"/>
      <c r="R46" s="472">
        <v>44572</v>
      </c>
      <c r="S46" s="40"/>
    </row>
    <row r="47" spans="1:19" s="473" customFormat="1" ht="19.7" customHeight="1">
      <c r="A47" s="210" t="s">
        <v>1533</v>
      </c>
      <c r="B47" s="534"/>
      <c r="C47" s="571">
        <v>1.0900000000000001</v>
      </c>
      <c r="D47" s="216">
        <f t="shared" ref="D47:D53" si="3">+D46+1</f>
        <v>22</v>
      </c>
      <c r="E47" s="98" t="s">
        <v>279</v>
      </c>
      <c r="F47" s="98" t="s">
        <v>279</v>
      </c>
      <c r="G47" s="24" t="s">
        <v>1539</v>
      </c>
      <c r="H47" s="572">
        <v>1</v>
      </c>
      <c r="I47" s="552">
        <v>11930</v>
      </c>
      <c r="J47" s="118">
        <f t="shared" si="2"/>
        <v>11930</v>
      </c>
      <c r="K47" s="327"/>
      <c r="L47" s="53" t="s">
        <v>1540</v>
      </c>
      <c r="M47" s="471" t="s">
        <v>1536</v>
      </c>
      <c r="N47" s="471"/>
      <c r="O47" s="472">
        <v>44909</v>
      </c>
      <c r="P47" s="34"/>
      <c r="Q47" s="33"/>
      <c r="R47" s="472">
        <v>44572</v>
      </c>
      <c r="S47" s="40"/>
    </row>
    <row r="48" spans="1:19" s="473" customFormat="1" ht="19.7" customHeight="1">
      <c r="A48" s="210" t="s">
        <v>1533</v>
      </c>
      <c r="B48" s="534"/>
      <c r="C48" s="571">
        <f>2.09*H48</f>
        <v>8.36</v>
      </c>
      <c r="D48" s="216">
        <f t="shared" si="3"/>
        <v>23</v>
      </c>
      <c r="E48" s="98" t="s">
        <v>279</v>
      </c>
      <c r="F48" s="98" t="s">
        <v>279</v>
      </c>
      <c r="G48" s="24" t="s">
        <v>1541</v>
      </c>
      <c r="H48" s="572">
        <v>4</v>
      </c>
      <c r="I48" s="552">
        <v>15413</v>
      </c>
      <c r="J48" s="118">
        <f t="shared" si="2"/>
        <v>61652</v>
      </c>
      <c r="K48" s="327"/>
      <c r="L48" s="53" t="s">
        <v>1535</v>
      </c>
      <c r="M48" s="471" t="s">
        <v>1536</v>
      </c>
      <c r="N48" s="471"/>
      <c r="O48" s="472">
        <v>44909</v>
      </c>
      <c r="P48" s="34"/>
      <c r="Q48" s="33"/>
      <c r="R48" s="472">
        <v>44572</v>
      </c>
      <c r="S48" s="40"/>
    </row>
    <row r="49" spans="1:19" s="473" customFormat="1" ht="19.7" customHeight="1">
      <c r="A49" s="210" t="s">
        <v>1542</v>
      </c>
      <c r="B49" s="534"/>
      <c r="C49" s="571">
        <v>1.0900000000000001</v>
      </c>
      <c r="D49" s="216">
        <f t="shared" si="3"/>
        <v>24</v>
      </c>
      <c r="E49" s="98" t="s">
        <v>279</v>
      </c>
      <c r="F49" s="98" t="s">
        <v>279</v>
      </c>
      <c r="G49" s="24" t="s">
        <v>1543</v>
      </c>
      <c r="H49" s="572">
        <v>1</v>
      </c>
      <c r="I49" s="552">
        <v>15000</v>
      </c>
      <c r="J49" s="118">
        <f t="shared" si="2"/>
        <v>15000</v>
      </c>
      <c r="K49" s="327"/>
      <c r="L49" s="53" t="s">
        <v>1544</v>
      </c>
      <c r="M49" s="471" t="s">
        <v>1536</v>
      </c>
      <c r="N49" s="471" t="s">
        <v>1545</v>
      </c>
      <c r="O49" s="472">
        <v>44909</v>
      </c>
      <c r="P49" s="34"/>
      <c r="Q49" s="33"/>
      <c r="R49" s="472">
        <v>44572</v>
      </c>
      <c r="S49" s="40"/>
    </row>
    <row r="50" spans="1:19" s="473" customFormat="1" ht="19.7" customHeight="1">
      <c r="A50" s="210" t="s">
        <v>642</v>
      </c>
      <c r="B50" s="534"/>
      <c r="C50" s="571"/>
      <c r="D50" s="216">
        <f t="shared" si="3"/>
        <v>25</v>
      </c>
      <c r="E50" s="98" t="s">
        <v>279</v>
      </c>
      <c r="F50" s="98" t="s">
        <v>279</v>
      </c>
      <c r="G50" s="573" t="s">
        <v>1546</v>
      </c>
      <c r="H50" s="574">
        <v>1</v>
      </c>
      <c r="I50" s="575">
        <v>18000</v>
      </c>
      <c r="J50" s="419">
        <f t="shared" si="2"/>
        <v>18000</v>
      </c>
      <c r="K50" s="22"/>
      <c r="L50" s="53" t="s">
        <v>1547</v>
      </c>
      <c r="M50" s="471" t="s">
        <v>1536</v>
      </c>
      <c r="N50" s="471" t="s">
        <v>1548</v>
      </c>
      <c r="O50" s="472">
        <v>44956</v>
      </c>
      <c r="P50" s="34"/>
      <c r="Q50" s="43">
        <v>44967</v>
      </c>
      <c r="R50" s="472">
        <v>44967</v>
      </c>
      <c r="S50" s="40"/>
    </row>
    <row r="51" spans="1:19" s="473" customFormat="1" ht="19.7" customHeight="1">
      <c r="A51" s="210" t="s">
        <v>1497</v>
      </c>
      <c r="B51" s="534"/>
      <c r="C51" s="571">
        <f>0.03*H51</f>
        <v>2.19</v>
      </c>
      <c r="D51" s="216">
        <f t="shared" si="3"/>
        <v>26</v>
      </c>
      <c r="E51" s="98" t="s">
        <v>279</v>
      </c>
      <c r="F51" s="98" t="s">
        <v>279</v>
      </c>
      <c r="G51" s="24" t="s">
        <v>1549</v>
      </c>
      <c r="H51" s="572">
        <v>73</v>
      </c>
      <c r="I51" s="552">
        <v>184</v>
      </c>
      <c r="J51" s="118">
        <f t="shared" si="2"/>
        <v>13432</v>
      </c>
      <c r="K51" s="327"/>
      <c r="L51" s="53" t="s">
        <v>1550</v>
      </c>
      <c r="M51" s="471" t="s">
        <v>1536</v>
      </c>
      <c r="N51" s="471"/>
      <c r="O51" s="472">
        <v>44909</v>
      </c>
      <c r="P51" s="34"/>
      <c r="Q51" s="33"/>
      <c r="R51" s="472">
        <v>44572</v>
      </c>
      <c r="S51" s="40"/>
    </row>
    <row r="52" spans="1:19" s="473" customFormat="1" ht="19.7" customHeight="1">
      <c r="A52" s="210" t="s">
        <v>1497</v>
      </c>
      <c r="B52" s="534"/>
      <c r="C52" s="571">
        <f>0.007*H52</f>
        <v>8.4000000000000005E-2</v>
      </c>
      <c r="D52" s="216">
        <f t="shared" si="3"/>
        <v>27</v>
      </c>
      <c r="E52" s="98" t="s">
        <v>279</v>
      </c>
      <c r="F52" s="98" t="s">
        <v>279</v>
      </c>
      <c r="G52" s="24" t="s">
        <v>1551</v>
      </c>
      <c r="H52" s="572">
        <v>12</v>
      </c>
      <c r="I52" s="552">
        <v>99</v>
      </c>
      <c r="J52" s="118">
        <f>H52*I52</f>
        <v>1188</v>
      </c>
      <c r="K52" s="327"/>
      <c r="L52" s="53" t="s">
        <v>1552</v>
      </c>
      <c r="M52" s="471" t="s">
        <v>1536</v>
      </c>
      <c r="N52" s="471"/>
      <c r="O52" s="472">
        <v>44909</v>
      </c>
      <c r="P52" s="34"/>
      <c r="Q52" s="33"/>
      <c r="R52" s="472">
        <v>44567</v>
      </c>
      <c r="S52" s="40"/>
    </row>
    <row r="53" spans="1:19" s="473" customFormat="1" ht="19.7" customHeight="1">
      <c r="A53" s="210" t="s">
        <v>1497</v>
      </c>
      <c r="B53" s="534"/>
      <c r="C53" s="571">
        <f>0.005*H53</f>
        <v>0.02</v>
      </c>
      <c r="D53" s="216">
        <f t="shared" si="3"/>
        <v>28</v>
      </c>
      <c r="E53" s="98" t="s">
        <v>279</v>
      </c>
      <c r="F53" s="98" t="s">
        <v>279</v>
      </c>
      <c r="G53" s="24" t="s">
        <v>1553</v>
      </c>
      <c r="H53" s="572">
        <v>4</v>
      </c>
      <c r="I53" s="552">
        <v>170</v>
      </c>
      <c r="J53" s="118">
        <f>H53*I53</f>
        <v>680</v>
      </c>
      <c r="K53" s="327"/>
      <c r="L53" s="53" t="s">
        <v>1554</v>
      </c>
      <c r="M53" s="471" t="s">
        <v>1536</v>
      </c>
      <c r="N53" s="471"/>
      <c r="O53" s="472">
        <v>44909</v>
      </c>
      <c r="P53" s="34"/>
      <c r="Q53" s="33"/>
      <c r="R53" s="472">
        <v>44567</v>
      </c>
      <c r="S53" s="40"/>
    </row>
    <row r="54" spans="1:19" s="8" customFormat="1" ht="19.7" customHeight="1">
      <c r="A54" s="18"/>
      <c r="B54" s="18"/>
      <c r="C54" s="469"/>
      <c r="D54" s="17"/>
      <c r="E54" s="17"/>
      <c r="F54" s="98"/>
      <c r="G54" s="53"/>
      <c r="H54" s="506"/>
      <c r="I54" s="27"/>
      <c r="J54" s="118"/>
      <c r="K54" s="22"/>
      <c r="L54" s="53"/>
      <c r="M54" s="24"/>
      <c r="N54" s="24"/>
      <c r="O54" s="30"/>
      <c r="P54" s="17"/>
      <c r="Q54" s="18"/>
      <c r="R54" s="30"/>
      <c r="S54" s="23"/>
    </row>
    <row r="55" spans="1:19" s="473" customFormat="1" ht="19.7" customHeight="1">
      <c r="A55" s="210" t="s">
        <v>1497</v>
      </c>
      <c r="B55" s="534" t="s">
        <v>1555</v>
      </c>
      <c r="C55" s="571">
        <f>+(157.5/1000)*0.9*H55</f>
        <v>0.28350000000000003</v>
      </c>
      <c r="D55" s="216">
        <f>+D53+1</f>
        <v>29</v>
      </c>
      <c r="E55" s="98" t="s">
        <v>279</v>
      </c>
      <c r="F55" s="98" t="s">
        <v>279</v>
      </c>
      <c r="G55" s="24" t="s">
        <v>1556</v>
      </c>
      <c r="H55" s="572">
        <v>2</v>
      </c>
      <c r="I55" s="552">
        <v>395</v>
      </c>
      <c r="J55" s="118">
        <f t="shared" si="2"/>
        <v>790</v>
      </c>
      <c r="K55" s="327"/>
      <c r="L55" s="53" t="s">
        <v>1557</v>
      </c>
      <c r="M55" s="471"/>
      <c r="N55" s="471"/>
      <c r="O55" s="472">
        <v>44909</v>
      </c>
      <c r="P55" s="34"/>
      <c r="Q55" s="33"/>
      <c r="R55" s="472">
        <v>44572</v>
      </c>
      <c r="S55" s="40"/>
    </row>
    <row r="56" spans="1:19" s="473" customFormat="1" ht="19.7" customHeight="1">
      <c r="A56" s="210" t="s">
        <v>1497</v>
      </c>
      <c r="B56" s="534" t="s">
        <v>1555</v>
      </c>
      <c r="C56" s="571">
        <f>+(424.5/1000)*0.9*H56</f>
        <v>0.7641</v>
      </c>
      <c r="D56" s="216">
        <f>+D55+1</f>
        <v>30</v>
      </c>
      <c r="E56" s="98" t="s">
        <v>279</v>
      </c>
      <c r="F56" s="98" t="s">
        <v>279</v>
      </c>
      <c r="G56" s="24" t="s">
        <v>1558</v>
      </c>
      <c r="H56" s="572">
        <v>2</v>
      </c>
      <c r="I56" s="552">
        <v>370</v>
      </c>
      <c r="J56" s="118">
        <f t="shared" si="2"/>
        <v>740</v>
      </c>
      <c r="K56" s="327"/>
      <c r="L56" s="53" t="s">
        <v>1557</v>
      </c>
      <c r="M56" s="471"/>
      <c r="N56" s="471"/>
      <c r="O56" s="472">
        <v>44909</v>
      </c>
      <c r="P56" s="34"/>
      <c r="Q56" s="33"/>
      <c r="R56" s="472">
        <v>44572</v>
      </c>
      <c r="S56" s="40"/>
    </row>
    <row r="57" spans="1:19" s="473" customFormat="1" ht="19.7" customHeight="1">
      <c r="A57" s="18"/>
      <c r="B57" s="18"/>
      <c r="C57" s="469"/>
      <c r="D57" s="17"/>
      <c r="E57" s="98"/>
      <c r="F57" s="98"/>
      <c r="G57" s="24"/>
      <c r="H57" s="506"/>
      <c r="I57" s="27"/>
      <c r="J57" s="118"/>
      <c r="K57" s="327"/>
      <c r="L57" s="53"/>
      <c r="M57" s="471"/>
      <c r="N57" s="471"/>
      <c r="O57" s="472"/>
      <c r="P57" s="34"/>
      <c r="Q57" s="33"/>
      <c r="R57" s="472"/>
      <c r="S57" s="40"/>
    </row>
    <row r="58" spans="1:19" s="473" customFormat="1" ht="19.7" customHeight="1">
      <c r="A58" s="210" t="s">
        <v>1499</v>
      </c>
      <c r="B58" s="534" t="s">
        <v>1555</v>
      </c>
      <c r="C58" s="571">
        <f>+(800/1000)*0.9*H58</f>
        <v>1.4400000000000002</v>
      </c>
      <c r="D58" s="216">
        <f>+D56+1</f>
        <v>31</v>
      </c>
      <c r="E58" s="98" t="s">
        <v>279</v>
      </c>
      <c r="F58" s="98" t="s">
        <v>279</v>
      </c>
      <c r="G58" s="24" t="s">
        <v>1559</v>
      </c>
      <c r="H58" s="572">
        <v>2</v>
      </c>
      <c r="I58" s="552">
        <v>950</v>
      </c>
      <c r="J58" s="118">
        <f t="shared" si="2"/>
        <v>1900</v>
      </c>
      <c r="K58" s="327"/>
      <c r="L58" s="53" t="s">
        <v>1557</v>
      </c>
      <c r="M58" s="471" t="s">
        <v>1536</v>
      </c>
      <c r="N58" s="471"/>
      <c r="O58" s="472">
        <v>44909</v>
      </c>
      <c r="P58" s="34"/>
      <c r="Q58" s="33"/>
      <c r="R58" s="472">
        <v>44572</v>
      </c>
      <c r="S58" s="40"/>
    </row>
    <row r="59" spans="1:19" s="473" customFormat="1" ht="19.7" customHeight="1">
      <c r="A59" s="210" t="s">
        <v>1497</v>
      </c>
      <c r="B59" s="534" t="s">
        <v>1555</v>
      </c>
      <c r="C59" s="571">
        <f>+(800/1000)*0.9*H59</f>
        <v>2.16</v>
      </c>
      <c r="D59" s="216">
        <f t="shared" ref="D59:D66" si="4">+D58+1</f>
        <v>32</v>
      </c>
      <c r="E59" s="98" t="s">
        <v>279</v>
      </c>
      <c r="F59" s="98" t="s">
        <v>279</v>
      </c>
      <c r="G59" s="24" t="s">
        <v>1560</v>
      </c>
      <c r="H59" s="572">
        <v>3</v>
      </c>
      <c r="I59" s="552">
        <v>710</v>
      </c>
      <c r="J59" s="118">
        <f t="shared" si="2"/>
        <v>2130</v>
      </c>
      <c r="K59" s="327"/>
      <c r="L59" s="53" t="s">
        <v>1557</v>
      </c>
      <c r="M59" s="471" t="s">
        <v>1536</v>
      </c>
      <c r="N59" s="471"/>
      <c r="O59" s="472">
        <v>44909</v>
      </c>
      <c r="P59" s="34"/>
      <c r="Q59" s="33"/>
      <c r="R59" s="472">
        <v>44572</v>
      </c>
      <c r="S59" s="40"/>
    </row>
    <row r="60" spans="1:19" s="473" customFormat="1" ht="19.7" customHeight="1">
      <c r="A60" s="210" t="s">
        <v>1497</v>
      </c>
      <c r="B60" s="534" t="s">
        <v>1555</v>
      </c>
      <c r="C60" s="571">
        <f>+(990/1000)*0.9*H60</f>
        <v>1.782</v>
      </c>
      <c r="D60" s="216">
        <f t="shared" si="4"/>
        <v>33</v>
      </c>
      <c r="E60" s="98" t="s">
        <v>279</v>
      </c>
      <c r="F60" s="98" t="s">
        <v>279</v>
      </c>
      <c r="G60" s="24" t="s">
        <v>1561</v>
      </c>
      <c r="H60" s="576">
        <v>2</v>
      </c>
      <c r="I60" s="577">
        <v>880</v>
      </c>
      <c r="J60" s="118">
        <f t="shared" si="2"/>
        <v>1760</v>
      </c>
      <c r="K60" s="411"/>
      <c r="L60" s="53" t="s">
        <v>1557</v>
      </c>
      <c r="M60" s="471" t="s">
        <v>1536</v>
      </c>
      <c r="N60" s="471"/>
      <c r="O60" s="472">
        <v>44909</v>
      </c>
      <c r="P60" s="34"/>
      <c r="Q60" s="33"/>
      <c r="R60" s="472">
        <v>44572</v>
      </c>
      <c r="S60" s="40"/>
    </row>
    <row r="61" spans="1:19" s="473" customFormat="1" ht="19.7" customHeight="1">
      <c r="A61" s="210" t="s">
        <v>1497</v>
      </c>
      <c r="B61" s="534" t="s">
        <v>1555</v>
      </c>
      <c r="C61" s="571">
        <f>+(1040/1000)*0.9*H61</f>
        <v>5.6160000000000005</v>
      </c>
      <c r="D61" s="216">
        <f t="shared" si="4"/>
        <v>34</v>
      </c>
      <c r="E61" s="98" t="s">
        <v>279</v>
      </c>
      <c r="F61" s="98" t="s">
        <v>279</v>
      </c>
      <c r="G61" s="24" t="s">
        <v>1562</v>
      </c>
      <c r="H61" s="572">
        <v>6</v>
      </c>
      <c r="I61" s="552">
        <v>920</v>
      </c>
      <c r="J61" s="118">
        <f>H61*I61</f>
        <v>5520</v>
      </c>
      <c r="K61" s="327"/>
      <c r="L61" s="53" t="s">
        <v>1557</v>
      </c>
      <c r="M61" s="471" t="s">
        <v>1536</v>
      </c>
      <c r="N61" s="471"/>
      <c r="O61" s="472">
        <v>44909</v>
      </c>
      <c r="P61" s="34"/>
      <c r="Q61" s="33"/>
      <c r="R61" s="472">
        <v>44572</v>
      </c>
      <c r="S61" s="40"/>
    </row>
    <row r="62" spans="1:19" s="473" customFormat="1" ht="19.7" customHeight="1">
      <c r="A62" s="210" t="s">
        <v>1499</v>
      </c>
      <c r="B62" s="534" t="s">
        <v>1555</v>
      </c>
      <c r="C62" s="571">
        <f>+(1050/1000)*0.9*H62</f>
        <v>1.8900000000000001</v>
      </c>
      <c r="D62" s="216">
        <f t="shared" si="4"/>
        <v>35</v>
      </c>
      <c r="E62" s="98" t="s">
        <v>279</v>
      </c>
      <c r="F62" s="98" t="s">
        <v>279</v>
      </c>
      <c r="G62" s="321" t="s">
        <v>1563</v>
      </c>
      <c r="H62" s="576">
        <v>2</v>
      </c>
      <c r="I62" s="577">
        <v>1170</v>
      </c>
      <c r="J62" s="118">
        <f>H62*I62</f>
        <v>2340</v>
      </c>
      <c r="K62" s="411"/>
      <c r="L62" s="53" t="s">
        <v>1557</v>
      </c>
      <c r="M62" s="471" t="s">
        <v>1536</v>
      </c>
      <c r="N62" s="471"/>
      <c r="O62" s="472">
        <v>44909</v>
      </c>
      <c r="P62" s="34"/>
      <c r="Q62" s="33"/>
      <c r="R62" s="472">
        <v>44572</v>
      </c>
      <c r="S62" s="40"/>
    </row>
    <row r="63" spans="1:19" s="473" customFormat="1" ht="19.7" customHeight="1">
      <c r="A63" s="210" t="s">
        <v>1497</v>
      </c>
      <c r="B63" s="534" t="s">
        <v>1555</v>
      </c>
      <c r="C63" s="571">
        <f>+(1050/1000)*0.9*H63</f>
        <v>1.8900000000000001</v>
      </c>
      <c r="D63" s="216">
        <f t="shared" si="4"/>
        <v>36</v>
      </c>
      <c r="E63" s="98" t="s">
        <v>279</v>
      </c>
      <c r="F63" s="98" t="s">
        <v>279</v>
      </c>
      <c r="G63" s="24" t="s">
        <v>1564</v>
      </c>
      <c r="H63" s="576">
        <v>2</v>
      </c>
      <c r="I63" s="577">
        <v>930</v>
      </c>
      <c r="J63" s="118">
        <f>H63*I63</f>
        <v>1860</v>
      </c>
      <c r="K63" s="411"/>
      <c r="L63" s="53" t="s">
        <v>1557</v>
      </c>
      <c r="M63" s="471" t="s">
        <v>1536</v>
      </c>
      <c r="N63" s="471"/>
      <c r="O63" s="472">
        <v>44909</v>
      </c>
      <c r="P63" s="34"/>
      <c r="Q63" s="33"/>
      <c r="R63" s="472">
        <v>44572</v>
      </c>
      <c r="S63" s="40"/>
    </row>
    <row r="64" spans="1:19" s="473" customFormat="1" ht="19.7" customHeight="1">
      <c r="A64" s="18"/>
      <c r="B64" s="18"/>
      <c r="C64" s="469"/>
      <c r="D64" s="17"/>
      <c r="E64" s="98"/>
      <c r="F64" s="98"/>
      <c r="G64" s="24"/>
      <c r="H64" s="522"/>
      <c r="I64" s="118"/>
      <c r="J64" s="118">
        <f t="shared" ref="J64:J71" si="5">H64*I64</f>
        <v>0</v>
      </c>
      <c r="K64" s="411"/>
      <c r="L64" s="53"/>
      <c r="M64" s="471"/>
      <c r="N64" s="471"/>
      <c r="O64" s="472"/>
      <c r="P64" s="34"/>
      <c r="Q64" s="33"/>
      <c r="R64" s="472"/>
      <c r="S64" s="40"/>
    </row>
    <row r="65" spans="1:19" s="473" customFormat="1" ht="19.7" customHeight="1">
      <c r="A65" s="210" t="s">
        <v>1497</v>
      </c>
      <c r="B65" s="534" t="s">
        <v>1565</v>
      </c>
      <c r="C65" s="571">
        <f>+(478/1000)*2.4*H65</f>
        <v>2.2944</v>
      </c>
      <c r="D65" s="216">
        <f>+D63+1</f>
        <v>37</v>
      </c>
      <c r="E65" s="98" t="s">
        <v>279</v>
      </c>
      <c r="F65" s="98" t="s">
        <v>279</v>
      </c>
      <c r="G65" s="24" t="s">
        <v>1566</v>
      </c>
      <c r="H65" s="576">
        <v>2</v>
      </c>
      <c r="I65" s="577">
        <v>1320</v>
      </c>
      <c r="J65" s="118">
        <f t="shared" si="5"/>
        <v>2640</v>
      </c>
      <c r="K65" s="411"/>
      <c r="L65" s="53" t="s">
        <v>1567</v>
      </c>
      <c r="M65" s="471" t="s">
        <v>1568</v>
      </c>
      <c r="N65" s="471"/>
      <c r="O65" s="472">
        <v>44909</v>
      </c>
      <c r="P65" s="34"/>
      <c r="Q65" s="33"/>
      <c r="R65" s="472">
        <v>44572</v>
      </c>
      <c r="S65" s="40"/>
    </row>
    <row r="66" spans="1:19" s="473" customFormat="1" ht="19.7" customHeight="1">
      <c r="A66" s="210" t="s">
        <v>1497</v>
      </c>
      <c r="B66" s="534" t="s">
        <v>1565</v>
      </c>
      <c r="C66" s="571">
        <f>+(1040/1000)*2.4*H66</f>
        <v>4.992</v>
      </c>
      <c r="D66" s="216">
        <f t="shared" si="4"/>
        <v>38</v>
      </c>
      <c r="E66" s="98" t="s">
        <v>279</v>
      </c>
      <c r="F66" s="98" t="s">
        <v>279</v>
      </c>
      <c r="G66" s="24" t="s">
        <v>1569</v>
      </c>
      <c r="H66" s="576">
        <v>2</v>
      </c>
      <c r="I66" s="577">
        <v>2890</v>
      </c>
      <c r="J66" s="118">
        <f t="shared" si="5"/>
        <v>5780</v>
      </c>
      <c r="K66" s="411"/>
      <c r="L66" s="53" t="s">
        <v>1567</v>
      </c>
      <c r="M66" s="471" t="s">
        <v>1568</v>
      </c>
      <c r="N66" s="471"/>
      <c r="O66" s="472">
        <v>44909</v>
      </c>
      <c r="P66" s="34"/>
      <c r="Q66" s="33"/>
      <c r="R66" s="472">
        <v>44572</v>
      </c>
      <c r="S66" s="40"/>
    </row>
    <row r="67" spans="1:19" s="473" customFormat="1" ht="19.7" customHeight="1">
      <c r="A67" s="18"/>
      <c r="B67" s="18"/>
      <c r="C67" s="469"/>
      <c r="D67" s="17"/>
      <c r="E67" s="98"/>
      <c r="F67" s="98"/>
      <c r="G67" s="24"/>
      <c r="H67" s="522"/>
      <c r="I67" s="118"/>
      <c r="J67" s="118">
        <f t="shared" si="5"/>
        <v>0</v>
      </c>
      <c r="K67" s="411"/>
      <c r="L67" s="53"/>
      <c r="M67" s="471"/>
      <c r="N67" s="471"/>
      <c r="O67" s="472"/>
      <c r="P67" s="34"/>
      <c r="Q67" s="33"/>
      <c r="R67" s="472"/>
      <c r="S67" s="40"/>
    </row>
    <row r="68" spans="1:19" s="473" customFormat="1" ht="19.7" customHeight="1">
      <c r="A68" s="210" t="s">
        <v>1570</v>
      </c>
      <c r="B68" s="534"/>
      <c r="C68" s="571">
        <v>0.5</v>
      </c>
      <c r="D68" s="216">
        <f>+D66+1</f>
        <v>39</v>
      </c>
      <c r="E68" s="216" t="s">
        <v>270</v>
      </c>
      <c r="F68" s="216" t="s">
        <v>167</v>
      </c>
      <c r="G68" s="24" t="s">
        <v>1571</v>
      </c>
      <c r="H68" s="576">
        <v>4</v>
      </c>
      <c r="I68" s="577">
        <v>4105</v>
      </c>
      <c r="J68" s="118">
        <f t="shared" si="5"/>
        <v>16420</v>
      </c>
      <c r="K68" s="411"/>
      <c r="L68" s="53" t="s">
        <v>1572</v>
      </c>
      <c r="M68" s="471" t="s">
        <v>1573</v>
      </c>
      <c r="N68" s="471"/>
      <c r="O68" s="472">
        <v>44909</v>
      </c>
      <c r="P68" s="34"/>
      <c r="Q68" s="33"/>
      <c r="R68" s="472">
        <v>44572</v>
      </c>
      <c r="S68" s="40"/>
    </row>
    <row r="69" spans="1:19" s="473" customFormat="1" ht="19.7" customHeight="1">
      <c r="A69" s="210" t="s">
        <v>1533</v>
      </c>
      <c r="B69" s="534"/>
      <c r="C69" s="571">
        <v>0.2</v>
      </c>
      <c r="D69" s="216">
        <f>+D68+1</f>
        <v>40</v>
      </c>
      <c r="E69" s="216" t="s">
        <v>270</v>
      </c>
      <c r="F69" s="216" t="s">
        <v>167</v>
      </c>
      <c r="G69" s="24" t="s">
        <v>1574</v>
      </c>
      <c r="H69" s="576">
        <v>4</v>
      </c>
      <c r="I69" s="577">
        <v>2030</v>
      </c>
      <c r="J69" s="118">
        <f t="shared" si="5"/>
        <v>8120</v>
      </c>
      <c r="K69" s="411"/>
      <c r="L69" s="53" t="s">
        <v>1575</v>
      </c>
      <c r="M69" s="471" t="s">
        <v>1573</v>
      </c>
      <c r="N69" s="471"/>
      <c r="O69" s="472">
        <v>44909</v>
      </c>
      <c r="P69" s="34"/>
      <c r="Q69" s="33"/>
      <c r="R69" s="472">
        <v>44572</v>
      </c>
      <c r="S69" s="40"/>
    </row>
    <row r="70" spans="1:19" s="473" customFormat="1" ht="19.7" customHeight="1">
      <c r="A70" s="210" t="s">
        <v>1497</v>
      </c>
      <c r="B70" s="534"/>
      <c r="C70" s="571">
        <v>0.15</v>
      </c>
      <c r="D70" s="216">
        <f>+D69+1</f>
        <v>41</v>
      </c>
      <c r="E70" s="98" t="s">
        <v>279</v>
      </c>
      <c r="F70" s="98" t="s">
        <v>279</v>
      </c>
      <c r="G70" s="24" t="s">
        <v>1576</v>
      </c>
      <c r="H70" s="572">
        <v>14</v>
      </c>
      <c r="I70" s="552">
        <v>52</v>
      </c>
      <c r="J70" s="118">
        <f t="shared" si="5"/>
        <v>728</v>
      </c>
      <c r="K70" s="22"/>
      <c r="L70" s="53" t="s">
        <v>1577</v>
      </c>
      <c r="M70" s="471" t="s">
        <v>1568</v>
      </c>
      <c r="N70" s="471"/>
      <c r="O70" s="472"/>
      <c r="P70" s="34"/>
      <c r="Q70" s="33"/>
      <c r="R70" s="472">
        <v>44567</v>
      </c>
      <c r="S70" s="40"/>
    </row>
    <row r="71" spans="1:19" s="473" customFormat="1" ht="19.7" customHeight="1">
      <c r="A71" s="210" t="s">
        <v>1497</v>
      </c>
      <c r="B71" s="534"/>
      <c r="C71" s="571"/>
      <c r="D71" s="216">
        <f>+D70+1</f>
        <v>42</v>
      </c>
      <c r="E71" s="490" t="s">
        <v>279</v>
      </c>
      <c r="F71" s="490" t="s">
        <v>279</v>
      </c>
      <c r="G71" s="379" t="s">
        <v>1402</v>
      </c>
      <c r="H71" s="491"/>
      <c r="I71" s="578">
        <v>23</v>
      </c>
      <c r="J71" s="579">
        <f t="shared" si="5"/>
        <v>0</v>
      </c>
      <c r="K71" s="378"/>
      <c r="L71" s="383" t="s">
        <v>1578</v>
      </c>
      <c r="M71" s="471" t="s">
        <v>1568</v>
      </c>
      <c r="N71" s="471"/>
      <c r="O71" s="472"/>
      <c r="P71" s="34"/>
      <c r="Q71" s="33"/>
      <c r="R71" s="472" t="s">
        <v>29</v>
      </c>
      <c r="S71" s="40"/>
    </row>
    <row r="72" spans="1:19" s="473" customFormat="1" ht="19.7" customHeight="1">
      <c r="A72" s="210" t="s">
        <v>1497</v>
      </c>
      <c r="B72" s="534"/>
      <c r="C72" s="571"/>
      <c r="D72" s="216">
        <f>+D71+1</f>
        <v>43</v>
      </c>
      <c r="E72" s="490" t="s">
        <v>279</v>
      </c>
      <c r="F72" s="490" t="s">
        <v>279</v>
      </c>
      <c r="G72" s="379" t="s">
        <v>1579</v>
      </c>
      <c r="H72" s="491"/>
      <c r="I72" s="578">
        <v>23</v>
      </c>
      <c r="J72" s="579">
        <f>H72*I72</f>
        <v>0</v>
      </c>
      <c r="K72" s="378"/>
      <c r="L72" s="383" t="s">
        <v>1580</v>
      </c>
      <c r="M72" s="471" t="s">
        <v>1573</v>
      </c>
      <c r="N72" s="471"/>
      <c r="O72" s="472"/>
      <c r="P72" s="34"/>
      <c r="Q72" s="33"/>
      <c r="R72" s="472" t="s">
        <v>29</v>
      </c>
      <c r="S72" s="40"/>
    </row>
    <row r="73" spans="1:19" s="473" customFormat="1" ht="19.7" customHeight="1">
      <c r="A73" s="210" t="s">
        <v>1497</v>
      </c>
      <c r="B73" s="534"/>
      <c r="C73" s="571"/>
      <c r="D73" s="216">
        <f>+D72+1</f>
        <v>44</v>
      </c>
      <c r="E73" s="490" t="s">
        <v>279</v>
      </c>
      <c r="F73" s="490" t="s">
        <v>279</v>
      </c>
      <c r="G73" s="379" t="s">
        <v>1581</v>
      </c>
      <c r="H73" s="491"/>
      <c r="I73" s="578">
        <v>27</v>
      </c>
      <c r="J73" s="579">
        <f>H73*I73</f>
        <v>0</v>
      </c>
      <c r="K73" s="378"/>
      <c r="L73" s="383" t="s">
        <v>1582</v>
      </c>
      <c r="M73" s="471" t="s">
        <v>1573</v>
      </c>
      <c r="N73" s="471"/>
      <c r="O73" s="472"/>
      <c r="P73" s="34"/>
      <c r="Q73" s="33"/>
      <c r="R73" s="472" t="s">
        <v>29</v>
      </c>
      <c r="S73" s="40"/>
    </row>
    <row r="74" spans="1:19" s="473" customFormat="1" ht="19.7" customHeight="1">
      <c r="A74" s="18"/>
      <c r="B74" s="18"/>
      <c r="C74" s="469"/>
      <c r="D74" s="17"/>
      <c r="E74" s="98"/>
      <c r="F74" s="98"/>
      <c r="G74" s="24"/>
      <c r="H74" s="522"/>
      <c r="I74" s="118"/>
      <c r="J74" s="118"/>
      <c r="K74" s="411"/>
      <c r="L74" s="53"/>
      <c r="M74" s="471"/>
      <c r="N74" s="471"/>
      <c r="O74" s="472"/>
      <c r="P74" s="34"/>
      <c r="Q74" s="33"/>
      <c r="R74" s="472"/>
      <c r="S74" s="40"/>
    </row>
    <row r="75" spans="1:19" s="473" customFormat="1" ht="19.7" customHeight="1">
      <c r="A75" s="210" t="s">
        <v>1497</v>
      </c>
      <c r="B75" s="534"/>
      <c r="C75" s="571">
        <f>0.005*H75</f>
        <v>0.02</v>
      </c>
      <c r="D75" s="216">
        <f>+D73+1</f>
        <v>45</v>
      </c>
      <c r="E75" s="98" t="s">
        <v>279</v>
      </c>
      <c r="F75" s="98" t="s">
        <v>279</v>
      </c>
      <c r="G75" s="24" t="s">
        <v>1583</v>
      </c>
      <c r="H75" s="572">
        <v>4</v>
      </c>
      <c r="I75" s="552">
        <v>234</v>
      </c>
      <c r="J75" s="118">
        <f>H75*I75</f>
        <v>936</v>
      </c>
      <c r="K75" s="327"/>
      <c r="L75" s="53" t="s">
        <v>1584</v>
      </c>
      <c r="M75" s="471" t="s">
        <v>1536</v>
      </c>
      <c r="N75" s="471"/>
      <c r="O75" s="472">
        <v>44909</v>
      </c>
      <c r="P75" s="34"/>
      <c r="Q75" s="33"/>
      <c r="R75" s="472">
        <v>44567</v>
      </c>
      <c r="S75" s="40"/>
    </row>
    <row r="76" spans="1:19" s="473" customFormat="1" ht="19.7" customHeight="1">
      <c r="A76" s="18"/>
      <c r="B76" s="18"/>
      <c r="C76" s="469"/>
      <c r="D76" s="17"/>
      <c r="E76" s="52"/>
      <c r="F76" s="52"/>
      <c r="G76" s="321"/>
      <c r="H76" s="522"/>
      <c r="I76" s="118"/>
      <c r="J76" s="118"/>
      <c r="K76" s="411"/>
      <c r="L76" s="26"/>
      <c r="M76" s="471"/>
      <c r="N76" s="471"/>
      <c r="O76" s="472"/>
      <c r="P76" s="34"/>
      <c r="Q76" s="33"/>
      <c r="R76" s="472"/>
      <c r="S76" s="40"/>
    </row>
    <row r="77" spans="1:19" s="473" customFormat="1" ht="19.7" customHeight="1">
      <c r="A77" s="210" t="s">
        <v>1497</v>
      </c>
      <c r="B77" s="534"/>
      <c r="C77" s="571">
        <f>0.03*H77</f>
        <v>0.3</v>
      </c>
      <c r="D77" s="17">
        <f>+D75+1</f>
        <v>46</v>
      </c>
      <c r="E77" s="98" t="s">
        <v>279</v>
      </c>
      <c r="F77" s="98" t="s">
        <v>279</v>
      </c>
      <c r="G77" s="24" t="s">
        <v>1549</v>
      </c>
      <c r="H77" s="572">
        <v>10</v>
      </c>
      <c r="I77" s="552">
        <v>184</v>
      </c>
      <c r="J77" s="118">
        <f t="shared" ref="J77:J91" si="6">H77*I77</f>
        <v>1840</v>
      </c>
      <c r="K77" s="22"/>
      <c r="L77" s="53" t="s">
        <v>1585</v>
      </c>
      <c r="M77" s="24" t="s">
        <v>1586</v>
      </c>
      <c r="N77" s="506"/>
      <c r="O77" s="472">
        <v>44909</v>
      </c>
      <c r="P77" s="34"/>
      <c r="Q77" s="33"/>
      <c r="R77" s="472">
        <v>44572</v>
      </c>
      <c r="S77" s="40"/>
    </row>
    <row r="78" spans="1:19" s="473" customFormat="1" ht="19.7" customHeight="1">
      <c r="A78" s="210" t="s">
        <v>1497</v>
      </c>
      <c r="B78" s="534"/>
      <c r="C78" s="571">
        <f>0.005*H78</f>
        <v>0.01</v>
      </c>
      <c r="D78" s="17">
        <f t="shared" ref="D78:D91" si="7">+D77+1</f>
        <v>47</v>
      </c>
      <c r="E78" s="98" t="s">
        <v>279</v>
      </c>
      <c r="F78" s="98" t="s">
        <v>279</v>
      </c>
      <c r="G78" s="24" t="s">
        <v>1587</v>
      </c>
      <c r="H78" s="572">
        <v>2</v>
      </c>
      <c r="I78" s="552">
        <v>170</v>
      </c>
      <c r="J78" s="118">
        <f t="shared" si="6"/>
        <v>340</v>
      </c>
      <c r="K78" s="22"/>
      <c r="L78" s="53" t="s">
        <v>1588</v>
      </c>
      <c r="M78" s="24" t="s">
        <v>1586</v>
      </c>
      <c r="N78" s="506"/>
      <c r="O78" s="472">
        <v>44909</v>
      </c>
      <c r="P78" s="34"/>
      <c r="Q78" s="33"/>
      <c r="R78" s="472">
        <v>44567</v>
      </c>
      <c r="S78" s="40"/>
    </row>
    <row r="79" spans="1:19" s="473" customFormat="1" ht="19.7" customHeight="1">
      <c r="A79" s="210" t="s">
        <v>1497</v>
      </c>
      <c r="B79" s="534" t="s">
        <v>1555</v>
      </c>
      <c r="C79" s="571">
        <f>+(100/1000)*0.9*H79</f>
        <v>0.18000000000000002</v>
      </c>
      <c r="D79" s="17">
        <f t="shared" si="7"/>
        <v>48</v>
      </c>
      <c r="E79" s="98" t="s">
        <v>279</v>
      </c>
      <c r="F79" s="98" t="s">
        <v>279</v>
      </c>
      <c r="G79" s="24" t="s">
        <v>1589</v>
      </c>
      <c r="H79" s="572">
        <v>2</v>
      </c>
      <c r="I79" s="552">
        <v>395</v>
      </c>
      <c r="J79" s="118">
        <f t="shared" si="6"/>
        <v>790</v>
      </c>
      <c r="K79" s="22"/>
      <c r="L79" s="53" t="s">
        <v>1557</v>
      </c>
      <c r="M79" s="24" t="s">
        <v>1586</v>
      </c>
      <c r="N79" s="506"/>
      <c r="O79" s="472">
        <v>44909</v>
      </c>
      <c r="P79" s="34"/>
      <c r="Q79" s="33"/>
      <c r="R79" s="472">
        <v>44572</v>
      </c>
      <c r="S79" s="40"/>
    </row>
    <row r="80" spans="1:19" s="473" customFormat="1" ht="19.7" customHeight="1">
      <c r="A80" s="210" t="s">
        <v>1497</v>
      </c>
      <c r="B80" s="534" t="s">
        <v>1555</v>
      </c>
      <c r="C80" s="571">
        <f>+(374/1000)*0.9*H80</f>
        <v>0.33660000000000001</v>
      </c>
      <c r="D80" s="17">
        <f>+D79+1</f>
        <v>49</v>
      </c>
      <c r="E80" s="98" t="s">
        <v>279</v>
      </c>
      <c r="F80" s="98" t="s">
        <v>279</v>
      </c>
      <c r="G80" s="24" t="s">
        <v>1590</v>
      </c>
      <c r="H80" s="572">
        <v>1</v>
      </c>
      <c r="I80" s="552">
        <v>600</v>
      </c>
      <c r="J80" s="118">
        <f t="shared" si="6"/>
        <v>600</v>
      </c>
      <c r="K80" s="22"/>
      <c r="L80" s="53" t="s">
        <v>1557</v>
      </c>
      <c r="M80" s="24" t="s">
        <v>1586</v>
      </c>
      <c r="N80" s="506"/>
      <c r="O80" s="472">
        <v>44909</v>
      </c>
      <c r="P80" s="34"/>
      <c r="Q80" s="33"/>
      <c r="R80" s="472">
        <v>44572</v>
      </c>
      <c r="S80" s="40"/>
    </row>
    <row r="81" spans="1:19" s="473" customFormat="1" ht="18.600000000000001" customHeight="1">
      <c r="A81" s="210" t="s">
        <v>1497</v>
      </c>
      <c r="B81" s="534"/>
      <c r="C81" s="210">
        <f>0.01*H81</f>
        <v>0.06</v>
      </c>
      <c r="D81" s="17">
        <f t="shared" si="7"/>
        <v>50</v>
      </c>
      <c r="E81" s="98" t="s">
        <v>279</v>
      </c>
      <c r="F81" s="98" t="s">
        <v>279</v>
      </c>
      <c r="G81" s="24" t="s">
        <v>1591</v>
      </c>
      <c r="H81" s="572">
        <v>6</v>
      </c>
      <c r="I81" s="552">
        <v>47</v>
      </c>
      <c r="J81" s="118">
        <f t="shared" si="6"/>
        <v>282</v>
      </c>
      <c r="K81" s="22"/>
      <c r="L81" s="53" t="s">
        <v>1577</v>
      </c>
      <c r="M81" s="24" t="s">
        <v>1586</v>
      </c>
      <c r="N81" s="506"/>
      <c r="O81" s="472">
        <v>44909</v>
      </c>
      <c r="P81" s="34"/>
      <c r="Q81" s="33"/>
      <c r="R81" s="472">
        <v>44567</v>
      </c>
      <c r="S81" s="40"/>
    </row>
    <row r="82" spans="1:19" s="473" customFormat="1" ht="19.7" customHeight="1">
      <c r="A82" s="210" t="s">
        <v>1497</v>
      </c>
      <c r="B82" s="534"/>
      <c r="C82" s="210">
        <f>0.086*H82</f>
        <v>8.5999999999999993E-2</v>
      </c>
      <c r="D82" s="17">
        <f t="shared" si="7"/>
        <v>51</v>
      </c>
      <c r="E82" s="98" t="s">
        <v>279</v>
      </c>
      <c r="F82" s="98" t="s">
        <v>279</v>
      </c>
      <c r="G82" s="24" t="s">
        <v>1592</v>
      </c>
      <c r="H82" s="572">
        <v>1</v>
      </c>
      <c r="I82" s="552">
        <v>2048</v>
      </c>
      <c r="J82" s="118">
        <f t="shared" si="6"/>
        <v>2048</v>
      </c>
      <c r="K82" s="22"/>
      <c r="L82" s="53" t="s">
        <v>1593</v>
      </c>
      <c r="M82" s="24" t="s">
        <v>1586</v>
      </c>
      <c r="N82" s="506"/>
      <c r="O82" s="472">
        <v>44909</v>
      </c>
      <c r="P82" s="34"/>
      <c r="Q82" s="33"/>
      <c r="R82" s="472">
        <v>44567</v>
      </c>
      <c r="S82" s="40"/>
    </row>
    <row r="83" spans="1:19" s="473" customFormat="1" ht="19.7" customHeight="1">
      <c r="A83" s="210" t="s">
        <v>1497</v>
      </c>
      <c r="B83" s="534"/>
      <c r="C83" s="571">
        <f>0.004*H83</f>
        <v>0</v>
      </c>
      <c r="D83" s="17">
        <f t="shared" si="7"/>
        <v>52</v>
      </c>
      <c r="E83" s="490" t="s">
        <v>279</v>
      </c>
      <c r="F83" s="490" t="s">
        <v>279</v>
      </c>
      <c r="G83" s="379" t="s">
        <v>1594</v>
      </c>
      <c r="H83" s="491"/>
      <c r="I83" s="578">
        <v>19</v>
      </c>
      <c r="J83" s="579">
        <f t="shared" si="6"/>
        <v>0</v>
      </c>
      <c r="K83" s="378"/>
      <c r="L83" s="383" t="s">
        <v>1595</v>
      </c>
      <c r="M83" s="24" t="s">
        <v>1586</v>
      </c>
      <c r="N83" s="580"/>
      <c r="O83" s="472"/>
      <c r="P83" s="34"/>
      <c r="Q83" s="33"/>
      <c r="R83" s="472"/>
      <c r="S83" s="40"/>
    </row>
    <row r="84" spans="1:19" s="473" customFormat="1" ht="19.7" customHeight="1">
      <c r="A84" s="210" t="s">
        <v>1497</v>
      </c>
      <c r="B84" s="534"/>
      <c r="C84" s="210">
        <f>0.82*H84</f>
        <v>0.82</v>
      </c>
      <c r="D84" s="17">
        <f t="shared" si="7"/>
        <v>53</v>
      </c>
      <c r="E84" s="98" t="s">
        <v>279</v>
      </c>
      <c r="F84" s="98" t="s">
        <v>279</v>
      </c>
      <c r="G84" s="24" t="s">
        <v>1596</v>
      </c>
      <c r="H84" s="572">
        <v>1</v>
      </c>
      <c r="I84" s="552">
        <v>16380</v>
      </c>
      <c r="J84" s="118">
        <f t="shared" si="6"/>
        <v>16380</v>
      </c>
      <c r="K84" s="22"/>
      <c r="L84" s="53" t="s">
        <v>1597</v>
      </c>
      <c r="M84" s="24" t="s">
        <v>1586</v>
      </c>
      <c r="N84" s="498" t="s">
        <v>1598</v>
      </c>
      <c r="O84" s="472">
        <v>44909</v>
      </c>
      <c r="P84" s="34"/>
      <c r="Q84" s="33"/>
      <c r="R84" s="472">
        <v>44567</v>
      </c>
      <c r="S84" s="40"/>
    </row>
    <row r="85" spans="1:19" s="473" customFormat="1" ht="19.7" customHeight="1">
      <c r="A85" s="210" t="s">
        <v>1497</v>
      </c>
      <c r="B85" s="534"/>
      <c r="C85" s="571">
        <f>0.015*H85</f>
        <v>0.15</v>
      </c>
      <c r="D85" s="17">
        <f t="shared" si="7"/>
        <v>54</v>
      </c>
      <c r="E85" s="98" t="s">
        <v>279</v>
      </c>
      <c r="F85" s="98" t="s">
        <v>279</v>
      </c>
      <c r="G85" s="24" t="s">
        <v>1599</v>
      </c>
      <c r="H85" s="572">
        <v>10</v>
      </c>
      <c r="I85" s="552">
        <v>25</v>
      </c>
      <c r="J85" s="118">
        <f t="shared" si="6"/>
        <v>250</v>
      </c>
      <c r="K85" s="22"/>
      <c r="L85" s="53" t="s">
        <v>1600</v>
      </c>
      <c r="M85" s="471" t="s">
        <v>1601</v>
      </c>
      <c r="N85" s="471"/>
      <c r="O85" s="472">
        <v>44909</v>
      </c>
      <c r="P85" s="34"/>
      <c r="Q85" s="33"/>
      <c r="R85" s="472">
        <v>44567</v>
      </c>
      <c r="S85" s="40"/>
    </row>
    <row r="86" spans="1:19" s="473" customFormat="1" ht="19.7" customHeight="1">
      <c r="A86" s="210" t="s">
        <v>1497</v>
      </c>
      <c r="B86" s="534"/>
      <c r="C86" s="571">
        <v>0.2</v>
      </c>
      <c r="D86" s="17">
        <f t="shared" si="7"/>
        <v>55</v>
      </c>
      <c r="E86" s="98" t="s">
        <v>1602</v>
      </c>
      <c r="F86" s="98" t="s">
        <v>279</v>
      </c>
      <c r="G86" s="24" t="s">
        <v>1603</v>
      </c>
      <c r="H86" s="572">
        <v>1</v>
      </c>
      <c r="I86" s="552">
        <v>902</v>
      </c>
      <c r="J86" s="118">
        <f t="shared" si="6"/>
        <v>902</v>
      </c>
      <c r="K86" s="327"/>
      <c r="L86" s="53" t="s">
        <v>1604</v>
      </c>
      <c r="M86" s="471" t="s">
        <v>1601</v>
      </c>
      <c r="N86" s="471"/>
      <c r="O86" s="472">
        <v>44909</v>
      </c>
      <c r="P86" s="34"/>
      <c r="Q86" s="33"/>
      <c r="R86" s="472">
        <v>44567</v>
      </c>
      <c r="S86" s="40"/>
    </row>
    <row r="87" spans="1:19" s="473" customFormat="1" ht="19.7" customHeight="1">
      <c r="A87" s="210" t="s">
        <v>1497</v>
      </c>
      <c r="B87" s="534"/>
      <c r="C87" s="571">
        <v>0.15</v>
      </c>
      <c r="D87" s="17">
        <f t="shared" si="7"/>
        <v>56</v>
      </c>
      <c r="E87" s="98" t="s">
        <v>1602</v>
      </c>
      <c r="F87" s="98" t="s">
        <v>279</v>
      </c>
      <c r="G87" s="24" t="s">
        <v>1605</v>
      </c>
      <c r="H87" s="572">
        <v>2</v>
      </c>
      <c r="I87" s="552">
        <v>2074</v>
      </c>
      <c r="J87" s="118">
        <f t="shared" si="6"/>
        <v>4148</v>
      </c>
      <c r="K87" s="327"/>
      <c r="L87" s="53" t="s">
        <v>1606</v>
      </c>
      <c r="M87" s="471" t="s">
        <v>1601</v>
      </c>
      <c r="N87" s="471"/>
      <c r="O87" s="472">
        <v>44909</v>
      </c>
      <c r="P87" s="34"/>
      <c r="Q87" s="33"/>
      <c r="R87" s="472">
        <v>44572</v>
      </c>
      <c r="S87" s="40"/>
    </row>
    <row r="88" spans="1:19" s="473" customFormat="1" ht="19.7" customHeight="1">
      <c r="A88" s="210" t="s">
        <v>1497</v>
      </c>
      <c r="B88" s="534"/>
      <c r="C88" s="571">
        <v>0.05</v>
      </c>
      <c r="D88" s="17">
        <f>+D87+1</f>
        <v>57</v>
      </c>
      <c r="E88" s="581" t="s">
        <v>1607</v>
      </c>
      <c r="F88" s="98" t="s">
        <v>279</v>
      </c>
      <c r="G88" s="582" t="s">
        <v>1608</v>
      </c>
      <c r="H88" s="572">
        <v>1</v>
      </c>
      <c r="I88" s="552">
        <v>201</v>
      </c>
      <c r="J88" s="118">
        <f t="shared" si="6"/>
        <v>201</v>
      </c>
      <c r="K88" s="327"/>
      <c r="L88" s="321" t="s">
        <v>1609</v>
      </c>
      <c r="M88" s="471" t="s">
        <v>1601</v>
      </c>
      <c r="N88" s="471"/>
      <c r="O88" s="472">
        <v>44909</v>
      </c>
      <c r="P88" s="34"/>
      <c r="Q88" s="33"/>
      <c r="R88" s="472">
        <v>44576</v>
      </c>
      <c r="S88" s="40"/>
    </row>
    <row r="89" spans="1:19" s="473" customFormat="1" ht="19.7" customHeight="1">
      <c r="A89" s="210" t="s">
        <v>276</v>
      </c>
      <c r="B89" s="534"/>
      <c r="C89" s="210">
        <f>0.01*H89</f>
        <v>0.06</v>
      </c>
      <c r="D89" s="17">
        <f t="shared" si="7"/>
        <v>58</v>
      </c>
      <c r="E89" s="98" t="s">
        <v>279</v>
      </c>
      <c r="F89" s="98" t="s">
        <v>279</v>
      </c>
      <c r="G89" s="26" t="s">
        <v>1610</v>
      </c>
      <c r="H89" s="233">
        <v>6</v>
      </c>
      <c r="I89" s="233">
        <v>90</v>
      </c>
      <c r="J89" s="118">
        <f t="shared" si="6"/>
        <v>540</v>
      </c>
      <c r="K89" s="22"/>
      <c r="L89" s="53" t="s">
        <v>1481</v>
      </c>
      <c r="M89" s="471" t="s">
        <v>1601</v>
      </c>
      <c r="N89" s="471"/>
      <c r="O89" s="472">
        <v>44909</v>
      </c>
      <c r="P89" s="34"/>
      <c r="Q89" s="33"/>
      <c r="R89" s="472">
        <v>44567</v>
      </c>
      <c r="S89" s="40"/>
    </row>
    <row r="90" spans="1:19" s="473" customFormat="1" ht="19.7" customHeight="1">
      <c r="A90" s="210" t="s">
        <v>276</v>
      </c>
      <c r="B90" s="534"/>
      <c r="C90" s="571">
        <f>0.002*H90</f>
        <v>2.4E-2</v>
      </c>
      <c r="D90" s="17">
        <f t="shared" si="7"/>
        <v>59</v>
      </c>
      <c r="E90" s="52" t="s">
        <v>167</v>
      </c>
      <c r="F90" s="52" t="s">
        <v>167</v>
      </c>
      <c r="G90" s="57" t="s">
        <v>1611</v>
      </c>
      <c r="H90" s="572">
        <v>12</v>
      </c>
      <c r="I90" s="583">
        <v>99</v>
      </c>
      <c r="J90" s="109">
        <f t="shared" si="6"/>
        <v>1188</v>
      </c>
      <c r="K90" s="327"/>
      <c r="L90" s="53" t="s">
        <v>1612</v>
      </c>
      <c r="M90" s="471" t="s">
        <v>1601</v>
      </c>
      <c r="N90" s="471"/>
      <c r="O90" s="472">
        <v>44909</v>
      </c>
      <c r="P90" s="34"/>
      <c r="Q90" s="33"/>
      <c r="R90" s="472">
        <v>44567</v>
      </c>
      <c r="S90" s="40"/>
    </row>
    <row r="91" spans="1:19" s="473" customFormat="1" ht="19.7" customHeight="1">
      <c r="A91" s="210" t="s">
        <v>276</v>
      </c>
      <c r="B91" s="534"/>
      <c r="C91" s="571">
        <f>0.003*H91</f>
        <v>3.6000000000000004E-2</v>
      </c>
      <c r="D91" s="17">
        <f t="shared" si="7"/>
        <v>60</v>
      </c>
      <c r="E91" s="52" t="s">
        <v>167</v>
      </c>
      <c r="F91" s="52" t="s">
        <v>167</v>
      </c>
      <c r="G91" s="57" t="s">
        <v>1613</v>
      </c>
      <c r="H91" s="572">
        <v>12</v>
      </c>
      <c r="I91" s="583">
        <v>99</v>
      </c>
      <c r="J91" s="109">
        <f t="shared" si="6"/>
        <v>1188</v>
      </c>
      <c r="K91" s="327"/>
      <c r="L91" s="53" t="s">
        <v>1612</v>
      </c>
      <c r="M91" s="471" t="s">
        <v>1601</v>
      </c>
      <c r="N91" s="471"/>
      <c r="O91" s="472">
        <v>44909</v>
      </c>
      <c r="P91" s="34"/>
      <c r="Q91" s="33"/>
      <c r="R91" s="472">
        <v>44567</v>
      </c>
      <c r="S91" s="40"/>
    </row>
    <row r="92" spans="1:19" s="473" customFormat="1" ht="19.7" customHeight="1">
      <c r="A92" s="18"/>
      <c r="B92" s="18"/>
      <c r="C92" s="469"/>
      <c r="D92" s="17"/>
      <c r="E92" s="52"/>
      <c r="F92" s="52"/>
      <c r="G92" s="321"/>
      <c r="H92" s="522"/>
      <c r="I92" s="118"/>
      <c r="J92" s="118"/>
      <c r="K92" s="411"/>
      <c r="L92" s="26"/>
      <c r="M92" s="471"/>
      <c r="N92" s="471"/>
      <c r="O92" s="472"/>
      <c r="P92" s="34"/>
      <c r="Q92" s="33"/>
      <c r="R92" s="472"/>
      <c r="S92" s="40"/>
    </row>
    <row r="93" spans="1:19" s="473" customFormat="1" ht="19.7" customHeight="1">
      <c r="A93" s="210" t="s">
        <v>1497</v>
      </c>
      <c r="B93" s="534"/>
      <c r="C93" s="210">
        <f>0.008*H93</f>
        <v>0.41600000000000004</v>
      </c>
      <c r="D93" s="216">
        <f>+D91+1</f>
        <v>61</v>
      </c>
      <c r="E93" s="98" t="s">
        <v>279</v>
      </c>
      <c r="F93" s="98" t="s">
        <v>279</v>
      </c>
      <c r="G93" s="24" t="s">
        <v>1614</v>
      </c>
      <c r="H93" s="572">
        <v>52</v>
      </c>
      <c r="I93" s="552">
        <v>34</v>
      </c>
      <c r="J93" s="118">
        <f>H93*I93</f>
        <v>1768</v>
      </c>
      <c r="K93" s="327"/>
      <c r="L93" s="53" t="s">
        <v>1615</v>
      </c>
      <c r="M93" s="471" t="s">
        <v>1536</v>
      </c>
      <c r="N93" s="471"/>
      <c r="O93" s="472">
        <v>44909</v>
      </c>
      <c r="P93" s="34"/>
      <c r="Q93" s="33"/>
      <c r="R93" s="472">
        <v>44567</v>
      </c>
      <c r="S93" s="40"/>
    </row>
    <row r="94" spans="1:19" s="473" customFormat="1" ht="19.7" customHeight="1">
      <c r="A94" s="210" t="s">
        <v>1497</v>
      </c>
      <c r="B94" s="534"/>
      <c r="C94" s="210">
        <f>0.008*H94</f>
        <v>9.6000000000000002E-2</v>
      </c>
      <c r="D94" s="216">
        <f>+D93+1</f>
        <v>62</v>
      </c>
      <c r="E94" s="98" t="s">
        <v>279</v>
      </c>
      <c r="F94" s="98" t="s">
        <v>279</v>
      </c>
      <c r="G94" s="24" t="s">
        <v>1616</v>
      </c>
      <c r="H94" s="572">
        <v>12</v>
      </c>
      <c r="I94" s="552">
        <v>34</v>
      </c>
      <c r="J94" s="118">
        <f>H94*I94</f>
        <v>408</v>
      </c>
      <c r="K94" s="327"/>
      <c r="L94" s="53" t="s">
        <v>1615</v>
      </c>
      <c r="M94" s="471" t="s">
        <v>1536</v>
      </c>
      <c r="N94" s="471"/>
      <c r="O94" s="472">
        <v>44909</v>
      </c>
      <c r="P94" s="34"/>
      <c r="Q94" s="33"/>
      <c r="R94" s="472">
        <v>44567</v>
      </c>
      <c r="S94" s="40"/>
    </row>
    <row r="95" spans="1:19" s="473" customFormat="1" ht="19.7" customHeight="1">
      <c r="A95" s="210" t="s">
        <v>1497</v>
      </c>
      <c r="B95" s="534"/>
      <c r="C95" s="571">
        <v>0.05</v>
      </c>
      <c r="D95" s="216">
        <f>+D94+1</f>
        <v>63</v>
      </c>
      <c r="E95" s="98" t="s">
        <v>279</v>
      </c>
      <c r="F95" s="98" t="s">
        <v>279</v>
      </c>
      <c r="G95" s="24" t="s">
        <v>1617</v>
      </c>
      <c r="H95" s="572">
        <v>1</v>
      </c>
      <c r="I95" s="552">
        <v>2450</v>
      </c>
      <c r="J95" s="118">
        <f>H95*I95</f>
        <v>2450</v>
      </c>
      <c r="K95" s="327"/>
      <c r="L95" s="53" t="s">
        <v>1618</v>
      </c>
      <c r="M95" s="471" t="s">
        <v>1619</v>
      </c>
      <c r="N95" s="471"/>
      <c r="O95" s="472">
        <v>44909</v>
      </c>
      <c r="P95" s="34"/>
      <c r="Q95" s="33"/>
      <c r="R95" s="472">
        <v>44567</v>
      </c>
      <c r="S95" s="40"/>
    </row>
    <row r="96" spans="1:19" s="473" customFormat="1" ht="19.7" customHeight="1">
      <c r="A96" s="18"/>
      <c r="B96" s="18"/>
      <c r="C96" s="469"/>
      <c r="D96" s="17"/>
      <c r="E96" s="52"/>
      <c r="F96" s="52"/>
      <c r="G96" s="321"/>
      <c r="H96" s="522"/>
      <c r="I96" s="118"/>
      <c r="J96" s="118"/>
      <c r="K96" s="411"/>
      <c r="L96" s="26"/>
      <c r="M96" s="471"/>
      <c r="N96" s="471"/>
      <c r="O96" s="472"/>
      <c r="P96" s="34"/>
      <c r="Q96" s="33"/>
      <c r="R96" s="472"/>
      <c r="S96" s="40"/>
    </row>
    <row r="97" spans="1:19" s="473" customFormat="1" ht="19.7" customHeight="1">
      <c r="A97" s="210" t="s">
        <v>1533</v>
      </c>
      <c r="B97" s="534"/>
      <c r="C97" s="571">
        <f>0.752*H97</f>
        <v>0.752</v>
      </c>
      <c r="D97" s="216">
        <f>+D95+1</f>
        <v>64</v>
      </c>
      <c r="E97" s="98" t="s">
        <v>279</v>
      </c>
      <c r="F97" s="98" t="s">
        <v>279</v>
      </c>
      <c r="G97" s="24" t="s">
        <v>1620</v>
      </c>
      <c r="H97" s="572">
        <v>1</v>
      </c>
      <c r="I97" s="552">
        <v>4110</v>
      </c>
      <c r="J97" s="118">
        <f t="shared" ref="J97:J115" si="8">H97*I97</f>
        <v>4110</v>
      </c>
      <c r="K97" s="327"/>
      <c r="L97" s="53" t="s">
        <v>1621</v>
      </c>
      <c r="M97" s="471" t="s">
        <v>1622</v>
      </c>
      <c r="N97" s="471"/>
      <c r="O97" s="472">
        <v>44909</v>
      </c>
      <c r="P97" s="34"/>
      <c r="Q97" s="33"/>
      <c r="R97" s="472">
        <v>44572</v>
      </c>
      <c r="S97" s="40"/>
    </row>
    <row r="98" spans="1:19" s="473" customFormat="1" ht="19.7" customHeight="1">
      <c r="A98" s="210" t="s">
        <v>1533</v>
      </c>
      <c r="B98" s="534"/>
      <c r="C98" s="571">
        <v>0.17499999999999999</v>
      </c>
      <c r="D98" s="216">
        <f t="shared" ref="D98:D111" si="9">+D97+1</f>
        <v>65</v>
      </c>
      <c r="E98" s="98" t="s">
        <v>279</v>
      </c>
      <c r="F98" s="98" t="s">
        <v>279</v>
      </c>
      <c r="G98" s="519" t="s">
        <v>1623</v>
      </c>
      <c r="H98" s="572">
        <v>1</v>
      </c>
      <c r="I98" s="552">
        <v>1040</v>
      </c>
      <c r="J98" s="118">
        <f t="shared" si="8"/>
        <v>1040</v>
      </c>
      <c r="K98" s="327"/>
      <c r="L98" s="53" t="s">
        <v>1621</v>
      </c>
      <c r="M98" s="471" t="s">
        <v>1622</v>
      </c>
      <c r="N98" s="471"/>
      <c r="O98" s="472">
        <v>44909</v>
      </c>
      <c r="P98" s="34"/>
      <c r="Q98" s="33"/>
      <c r="R98" s="472">
        <v>44572</v>
      </c>
      <c r="S98" s="40"/>
    </row>
    <row r="99" spans="1:19" s="473" customFormat="1" ht="19.7" customHeight="1">
      <c r="A99" s="210" t="s">
        <v>1533</v>
      </c>
      <c r="B99" s="534"/>
      <c r="C99" s="571">
        <v>0.125</v>
      </c>
      <c r="D99" s="216">
        <f t="shared" si="9"/>
        <v>66</v>
      </c>
      <c r="E99" s="98" t="s">
        <v>279</v>
      </c>
      <c r="F99" s="98" t="s">
        <v>279</v>
      </c>
      <c r="G99" s="584" t="s">
        <v>1624</v>
      </c>
      <c r="H99" s="572">
        <v>1</v>
      </c>
      <c r="I99" s="552">
        <v>1240</v>
      </c>
      <c r="J99" s="118">
        <f t="shared" si="8"/>
        <v>1240</v>
      </c>
      <c r="K99" s="327"/>
      <c r="L99" s="53" t="s">
        <v>1621</v>
      </c>
      <c r="M99" s="471" t="s">
        <v>1622</v>
      </c>
      <c r="N99" s="471"/>
      <c r="O99" s="472">
        <v>44909</v>
      </c>
      <c r="P99" s="34"/>
      <c r="Q99" s="33"/>
      <c r="R99" s="472">
        <v>44572</v>
      </c>
      <c r="S99" s="40"/>
    </row>
    <row r="100" spans="1:19" s="473" customFormat="1" ht="19.7" customHeight="1">
      <c r="A100" s="210" t="s">
        <v>1542</v>
      </c>
      <c r="B100" s="534"/>
      <c r="C100" s="469">
        <v>0.25</v>
      </c>
      <c r="D100" s="216">
        <f>+D99+1</f>
        <v>67</v>
      </c>
      <c r="E100" s="98" t="s">
        <v>279</v>
      </c>
      <c r="F100" s="98" t="s">
        <v>279</v>
      </c>
      <c r="G100" s="585" t="s">
        <v>1625</v>
      </c>
      <c r="H100" s="572">
        <v>1</v>
      </c>
      <c r="I100" s="552">
        <v>4230</v>
      </c>
      <c r="J100" s="118">
        <f t="shared" si="8"/>
        <v>4230</v>
      </c>
      <c r="K100" s="327"/>
      <c r="L100" s="53" t="s">
        <v>1626</v>
      </c>
      <c r="M100" s="471" t="s">
        <v>1622</v>
      </c>
      <c r="N100" s="471" t="s">
        <v>1627</v>
      </c>
      <c r="O100" s="472">
        <v>44909</v>
      </c>
      <c r="P100" s="34"/>
      <c r="Q100" s="33"/>
      <c r="R100" s="472">
        <v>44572</v>
      </c>
      <c r="S100" s="40"/>
    </row>
    <row r="101" spans="1:19" s="473" customFormat="1" ht="19.7" customHeight="1">
      <c r="A101" s="210" t="s">
        <v>642</v>
      </c>
      <c r="B101" s="534"/>
      <c r="C101" s="469"/>
      <c r="D101" s="216">
        <f>+D100+1</f>
        <v>68</v>
      </c>
      <c r="E101" s="98" t="s">
        <v>279</v>
      </c>
      <c r="F101" s="98" t="s">
        <v>279</v>
      </c>
      <c r="G101" s="586" t="s">
        <v>1628</v>
      </c>
      <c r="H101" s="574">
        <v>1</v>
      </c>
      <c r="I101" s="575">
        <v>6429</v>
      </c>
      <c r="J101" s="419">
        <f t="shared" si="8"/>
        <v>6429</v>
      </c>
      <c r="K101" s="587"/>
      <c r="L101" s="53" t="s">
        <v>1629</v>
      </c>
      <c r="M101" s="471" t="s">
        <v>1622</v>
      </c>
      <c r="N101" s="24" t="s">
        <v>1630</v>
      </c>
      <c r="O101" s="30">
        <v>44956</v>
      </c>
      <c r="P101" s="17"/>
      <c r="Q101" s="29">
        <v>44967</v>
      </c>
      <c r="R101" s="30">
        <v>44967</v>
      </c>
      <c r="S101" s="40"/>
    </row>
    <row r="102" spans="1:19" s="473" customFormat="1" ht="19.7" customHeight="1">
      <c r="A102" s="210" t="s">
        <v>1497</v>
      </c>
      <c r="B102" s="534"/>
      <c r="C102" s="571">
        <f>0.03*H102</f>
        <v>0.36</v>
      </c>
      <c r="D102" s="216">
        <f>+D101+1</f>
        <v>69</v>
      </c>
      <c r="E102" s="98" t="s">
        <v>279</v>
      </c>
      <c r="F102" s="98" t="s">
        <v>279</v>
      </c>
      <c r="G102" s="24" t="s">
        <v>1549</v>
      </c>
      <c r="H102" s="572">
        <v>12</v>
      </c>
      <c r="I102" s="552">
        <v>184</v>
      </c>
      <c r="J102" s="118">
        <f t="shared" si="8"/>
        <v>2208</v>
      </c>
      <c r="K102" s="22"/>
      <c r="L102" s="53" t="s">
        <v>1585</v>
      </c>
      <c r="M102" s="471" t="s">
        <v>1622</v>
      </c>
      <c r="N102" s="471"/>
      <c r="O102" s="472">
        <v>44909</v>
      </c>
      <c r="P102" s="34"/>
      <c r="Q102" s="33"/>
      <c r="R102" s="472">
        <v>44572</v>
      </c>
      <c r="S102" s="40"/>
    </row>
    <row r="103" spans="1:19" s="473" customFormat="1" ht="19.7" customHeight="1">
      <c r="A103" s="210" t="s">
        <v>1497</v>
      </c>
      <c r="B103" s="534"/>
      <c r="C103" s="571">
        <f>0.03*H103</f>
        <v>0.06</v>
      </c>
      <c r="D103" s="216">
        <f>+D102+1</f>
        <v>70</v>
      </c>
      <c r="E103" s="98" t="s">
        <v>279</v>
      </c>
      <c r="F103" s="98" t="s">
        <v>279</v>
      </c>
      <c r="G103" s="321" t="s">
        <v>1631</v>
      </c>
      <c r="H103" s="576">
        <v>2</v>
      </c>
      <c r="I103" s="577">
        <v>160</v>
      </c>
      <c r="J103" s="118">
        <f t="shared" si="8"/>
        <v>320</v>
      </c>
      <c r="K103" s="411"/>
      <c r="L103" s="26" t="s">
        <v>1632</v>
      </c>
      <c r="M103" s="471" t="s">
        <v>1622</v>
      </c>
      <c r="N103" s="471"/>
      <c r="O103" s="472">
        <v>44909</v>
      </c>
      <c r="P103" s="34"/>
      <c r="Q103" s="33"/>
      <c r="R103" s="472">
        <v>44572</v>
      </c>
      <c r="S103" s="40"/>
    </row>
    <row r="104" spans="1:19" s="473" customFormat="1" ht="19.7" customHeight="1">
      <c r="A104" s="210" t="s">
        <v>1497</v>
      </c>
      <c r="B104" s="534"/>
      <c r="C104" s="571">
        <f>0.002*H104</f>
        <v>8.0000000000000002E-3</v>
      </c>
      <c r="D104" s="216">
        <f t="shared" si="9"/>
        <v>71</v>
      </c>
      <c r="E104" s="98" t="s">
        <v>279</v>
      </c>
      <c r="F104" s="98" t="s">
        <v>279</v>
      </c>
      <c r="G104" s="24" t="s">
        <v>1633</v>
      </c>
      <c r="H104" s="572">
        <v>4</v>
      </c>
      <c r="I104" s="552">
        <v>149</v>
      </c>
      <c r="J104" s="118">
        <f t="shared" si="8"/>
        <v>596</v>
      </c>
      <c r="K104" s="327"/>
      <c r="L104" s="53" t="s">
        <v>1634</v>
      </c>
      <c r="M104" s="471" t="s">
        <v>1622</v>
      </c>
      <c r="N104" s="471"/>
      <c r="O104" s="472">
        <v>44909</v>
      </c>
      <c r="P104" s="34"/>
      <c r="Q104" s="33"/>
      <c r="R104" s="472">
        <v>44567</v>
      </c>
      <c r="S104" s="40"/>
    </row>
    <row r="105" spans="1:19" s="473" customFormat="1" ht="19.7" customHeight="1">
      <c r="A105" s="210" t="s">
        <v>1499</v>
      </c>
      <c r="B105" s="534" t="s">
        <v>1635</v>
      </c>
      <c r="C105" s="571">
        <f>+(754/1000)*0.5*H105</f>
        <v>0.754</v>
      </c>
      <c r="D105" s="216">
        <f t="shared" si="9"/>
        <v>72</v>
      </c>
      <c r="E105" s="98" t="s">
        <v>279</v>
      </c>
      <c r="F105" s="98" t="s">
        <v>279</v>
      </c>
      <c r="G105" s="24" t="s">
        <v>1636</v>
      </c>
      <c r="H105" s="572">
        <v>2</v>
      </c>
      <c r="I105" s="552">
        <v>740</v>
      </c>
      <c r="J105" s="118">
        <f t="shared" si="8"/>
        <v>1480</v>
      </c>
      <c r="K105" s="327"/>
      <c r="L105" s="53" t="s">
        <v>1637</v>
      </c>
      <c r="M105" s="471" t="s">
        <v>1622</v>
      </c>
      <c r="N105" s="471"/>
      <c r="O105" s="472">
        <v>44909</v>
      </c>
      <c r="P105" s="34"/>
      <c r="Q105" s="33"/>
      <c r="R105" s="472">
        <v>44572</v>
      </c>
      <c r="S105" s="40"/>
    </row>
    <row r="106" spans="1:19" s="473" customFormat="1" ht="19.7" customHeight="1">
      <c r="A106" s="210" t="s">
        <v>1497</v>
      </c>
      <c r="B106" s="534" t="s">
        <v>1555</v>
      </c>
      <c r="C106" s="571">
        <f>+(800/1000)*0.9*H106</f>
        <v>0.72000000000000008</v>
      </c>
      <c r="D106" s="216">
        <f t="shared" si="9"/>
        <v>73</v>
      </c>
      <c r="E106" s="98" t="s">
        <v>279</v>
      </c>
      <c r="F106" s="98" t="s">
        <v>279</v>
      </c>
      <c r="G106" s="24" t="s">
        <v>1560</v>
      </c>
      <c r="H106" s="572">
        <v>1</v>
      </c>
      <c r="I106" s="552">
        <v>710</v>
      </c>
      <c r="J106" s="118">
        <f t="shared" si="8"/>
        <v>710</v>
      </c>
      <c r="K106" s="22"/>
      <c r="L106" s="53" t="s">
        <v>1557</v>
      </c>
      <c r="M106" s="471" t="s">
        <v>1622</v>
      </c>
      <c r="N106" s="471"/>
      <c r="O106" s="472">
        <v>44909</v>
      </c>
      <c r="P106" s="34"/>
      <c r="Q106" s="33"/>
      <c r="R106" s="472">
        <v>44572</v>
      </c>
      <c r="S106" s="40"/>
    </row>
    <row r="107" spans="1:19" s="473" customFormat="1" ht="19.7" customHeight="1">
      <c r="A107" s="210" t="s">
        <v>1497</v>
      </c>
      <c r="B107" s="534"/>
      <c r="C107" s="571">
        <f>0.067*H107</f>
        <v>6.7000000000000004E-2</v>
      </c>
      <c r="D107" s="216">
        <f t="shared" si="9"/>
        <v>74</v>
      </c>
      <c r="E107" s="98" t="s">
        <v>279</v>
      </c>
      <c r="F107" s="98" t="s">
        <v>279</v>
      </c>
      <c r="G107" s="24" t="s">
        <v>1638</v>
      </c>
      <c r="H107" s="572">
        <v>1</v>
      </c>
      <c r="I107" s="552">
        <v>1700</v>
      </c>
      <c r="J107" s="118">
        <f t="shared" si="8"/>
        <v>1700</v>
      </c>
      <c r="K107" s="327"/>
      <c r="L107" s="53" t="s">
        <v>1639</v>
      </c>
      <c r="M107" s="471" t="s">
        <v>1622</v>
      </c>
      <c r="N107" s="471"/>
      <c r="O107" s="472">
        <v>44909</v>
      </c>
      <c r="P107" s="34"/>
      <c r="Q107" s="33"/>
      <c r="R107" s="472">
        <v>44571</v>
      </c>
      <c r="S107" s="40"/>
    </row>
    <row r="108" spans="1:19" s="473" customFormat="1" ht="19.7" customHeight="1">
      <c r="A108" s="210" t="s">
        <v>1497</v>
      </c>
      <c r="B108" s="534"/>
      <c r="C108" s="571">
        <f>0.045*H108</f>
        <v>0.09</v>
      </c>
      <c r="D108" s="216">
        <f t="shared" si="9"/>
        <v>75</v>
      </c>
      <c r="E108" s="98" t="s">
        <v>279</v>
      </c>
      <c r="F108" s="98" t="s">
        <v>279</v>
      </c>
      <c r="G108" s="24" t="s">
        <v>1640</v>
      </c>
      <c r="H108" s="572">
        <v>2</v>
      </c>
      <c r="I108" s="552">
        <v>597</v>
      </c>
      <c r="J108" s="118">
        <f t="shared" si="8"/>
        <v>1194</v>
      </c>
      <c r="K108" s="327"/>
      <c r="L108" s="53" t="s">
        <v>1641</v>
      </c>
      <c r="M108" s="471" t="s">
        <v>1622</v>
      </c>
      <c r="N108" s="471"/>
      <c r="O108" s="472">
        <v>44909</v>
      </c>
      <c r="P108" s="34"/>
      <c r="Q108" s="33"/>
      <c r="R108" s="472">
        <v>44572</v>
      </c>
      <c r="S108" s="40"/>
    </row>
    <row r="109" spans="1:19" s="473" customFormat="1" ht="19.7" customHeight="1">
      <c r="A109" s="210" t="s">
        <v>1497</v>
      </c>
      <c r="B109" s="534"/>
      <c r="C109" s="571">
        <f>0.05*H109</f>
        <v>0.1</v>
      </c>
      <c r="D109" s="216">
        <f t="shared" si="9"/>
        <v>76</v>
      </c>
      <c r="E109" s="98" t="s">
        <v>279</v>
      </c>
      <c r="F109" s="98" t="s">
        <v>279</v>
      </c>
      <c r="G109" s="24" t="s">
        <v>1642</v>
      </c>
      <c r="H109" s="572">
        <v>2</v>
      </c>
      <c r="I109" s="552">
        <v>730</v>
      </c>
      <c r="J109" s="118">
        <f t="shared" si="8"/>
        <v>1460</v>
      </c>
      <c r="K109" s="327"/>
      <c r="L109" s="53" t="s">
        <v>1643</v>
      </c>
      <c r="M109" s="471" t="s">
        <v>1622</v>
      </c>
      <c r="N109" s="471"/>
      <c r="O109" s="472">
        <v>44909</v>
      </c>
      <c r="P109" s="34"/>
      <c r="Q109" s="33"/>
      <c r="R109" s="472">
        <v>44567</v>
      </c>
      <c r="S109" s="40"/>
    </row>
    <row r="110" spans="1:19" s="473" customFormat="1" ht="19.7" customHeight="1">
      <c r="A110" s="210" t="s">
        <v>1497</v>
      </c>
      <c r="B110" s="534"/>
      <c r="C110" s="571">
        <f>0.085*H110</f>
        <v>8.5000000000000006E-2</v>
      </c>
      <c r="D110" s="216">
        <f t="shared" si="9"/>
        <v>77</v>
      </c>
      <c r="E110" s="98" t="s">
        <v>279</v>
      </c>
      <c r="F110" s="98" t="s">
        <v>279</v>
      </c>
      <c r="G110" s="24" t="s">
        <v>1644</v>
      </c>
      <c r="H110" s="572">
        <v>1</v>
      </c>
      <c r="I110" s="552">
        <v>1706</v>
      </c>
      <c r="J110" s="118">
        <f t="shared" si="8"/>
        <v>1706</v>
      </c>
      <c r="K110" s="327"/>
      <c r="L110" s="53" t="s">
        <v>1645</v>
      </c>
      <c r="M110" s="471" t="s">
        <v>1622</v>
      </c>
      <c r="N110" s="471"/>
      <c r="O110" s="472">
        <v>44909</v>
      </c>
      <c r="P110" s="34"/>
      <c r="Q110" s="33"/>
      <c r="R110" s="472">
        <v>44567</v>
      </c>
      <c r="S110" s="40"/>
    </row>
    <row r="111" spans="1:19" s="473" customFormat="1" ht="19.7" customHeight="1">
      <c r="A111" s="210" t="s">
        <v>1499</v>
      </c>
      <c r="B111" s="534"/>
      <c r="C111" s="571">
        <f>0.03*H111</f>
        <v>0.06</v>
      </c>
      <c r="D111" s="216">
        <f t="shared" si="9"/>
        <v>78</v>
      </c>
      <c r="E111" s="98" t="s">
        <v>279</v>
      </c>
      <c r="F111" s="98" t="s">
        <v>279</v>
      </c>
      <c r="G111" s="24" t="s">
        <v>1646</v>
      </c>
      <c r="H111" s="572">
        <v>2</v>
      </c>
      <c r="I111" s="552">
        <v>150</v>
      </c>
      <c r="J111" s="118">
        <f t="shared" si="8"/>
        <v>300</v>
      </c>
      <c r="K111" s="327"/>
      <c r="L111" s="53" t="s">
        <v>1647</v>
      </c>
      <c r="M111" s="471" t="s">
        <v>1622</v>
      </c>
      <c r="N111" s="471"/>
      <c r="O111" s="472">
        <v>44909</v>
      </c>
      <c r="P111" s="34"/>
      <c r="Q111" s="33"/>
      <c r="R111" s="472">
        <v>44572</v>
      </c>
      <c r="S111" s="40"/>
    </row>
    <row r="112" spans="1:19" s="473" customFormat="1" ht="19.7" customHeight="1">
      <c r="A112" s="210" t="s">
        <v>1499</v>
      </c>
      <c r="B112" s="534"/>
      <c r="C112" s="571">
        <f>0.05*H112</f>
        <v>0.1</v>
      </c>
      <c r="D112" s="216">
        <f>+D111+1</f>
        <v>79</v>
      </c>
      <c r="E112" s="98" t="s">
        <v>279</v>
      </c>
      <c r="F112" s="98" t="s">
        <v>279</v>
      </c>
      <c r="G112" s="24" t="s">
        <v>1648</v>
      </c>
      <c r="H112" s="572">
        <v>2</v>
      </c>
      <c r="I112" s="552">
        <v>450</v>
      </c>
      <c r="J112" s="118">
        <f t="shared" si="8"/>
        <v>900</v>
      </c>
      <c r="K112" s="327"/>
      <c r="L112" s="53" t="s">
        <v>1647</v>
      </c>
      <c r="M112" s="471" t="s">
        <v>1622</v>
      </c>
      <c r="N112" s="471"/>
      <c r="O112" s="472">
        <v>44909</v>
      </c>
      <c r="P112" s="34"/>
      <c r="Q112" s="33"/>
      <c r="R112" s="472">
        <v>44572</v>
      </c>
      <c r="S112" s="40"/>
    </row>
    <row r="113" spans="1:19" s="473" customFormat="1" ht="19.7" customHeight="1">
      <c r="A113" s="18"/>
      <c r="B113" s="18"/>
      <c r="C113" s="469"/>
      <c r="D113" s="17"/>
      <c r="E113" s="98"/>
      <c r="F113" s="98"/>
      <c r="G113" s="24"/>
      <c r="H113" s="506"/>
      <c r="I113" s="27"/>
      <c r="J113" s="118"/>
      <c r="K113" s="22"/>
      <c r="L113" s="53"/>
      <c r="M113" s="24"/>
      <c r="N113" s="471"/>
      <c r="O113" s="472"/>
      <c r="P113" s="34"/>
      <c r="Q113" s="33"/>
      <c r="R113" s="472"/>
      <c r="S113" s="40"/>
    </row>
    <row r="114" spans="1:19" s="473" customFormat="1" ht="19.7" customHeight="1">
      <c r="A114" s="210" t="s">
        <v>1497</v>
      </c>
      <c r="B114" s="534" t="s">
        <v>1555</v>
      </c>
      <c r="C114" s="571">
        <f>+(800/1000)*0.9*H114</f>
        <v>1.4400000000000002</v>
      </c>
      <c r="D114" s="216">
        <f>+D112+1</f>
        <v>80</v>
      </c>
      <c r="E114" s="98" t="s">
        <v>279</v>
      </c>
      <c r="F114" s="98" t="s">
        <v>279</v>
      </c>
      <c r="G114" s="24" t="s">
        <v>1649</v>
      </c>
      <c r="H114" s="572">
        <v>2</v>
      </c>
      <c r="I114" s="552">
        <v>340</v>
      </c>
      <c r="J114" s="118">
        <f t="shared" si="8"/>
        <v>680</v>
      </c>
      <c r="K114" s="327"/>
      <c r="L114" s="53" t="s">
        <v>1557</v>
      </c>
      <c r="M114" s="471" t="s">
        <v>1622</v>
      </c>
      <c r="N114" s="471"/>
      <c r="O114" s="472">
        <v>44909</v>
      </c>
      <c r="P114" s="34"/>
      <c r="Q114" s="33"/>
      <c r="R114" s="472">
        <v>44572</v>
      </c>
      <c r="S114" s="40"/>
    </row>
    <row r="115" spans="1:19" s="473" customFormat="1" ht="19.7" customHeight="1">
      <c r="A115" s="210" t="s">
        <v>1533</v>
      </c>
      <c r="B115" s="534" t="s">
        <v>1635</v>
      </c>
      <c r="C115" s="571">
        <f>+(301/1000)*0.5*H115</f>
        <v>0.30099999999999999</v>
      </c>
      <c r="D115" s="216">
        <f>+D114+1</f>
        <v>81</v>
      </c>
      <c r="E115" s="98" t="s">
        <v>279</v>
      </c>
      <c r="F115" s="98" t="s">
        <v>279</v>
      </c>
      <c r="G115" s="24" t="s">
        <v>1650</v>
      </c>
      <c r="H115" s="572">
        <v>2</v>
      </c>
      <c r="I115" s="552">
        <v>610</v>
      </c>
      <c r="J115" s="118">
        <f t="shared" si="8"/>
        <v>1220</v>
      </c>
      <c r="K115" s="327"/>
      <c r="L115" s="53" t="s">
        <v>1651</v>
      </c>
      <c r="M115" s="471" t="s">
        <v>1622</v>
      </c>
      <c r="N115" s="471"/>
      <c r="O115" s="472">
        <v>44909</v>
      </c>
      <c r="P115" s="34"/>
      <c r="Q115" s="33"/>
      <c r="R115" s="472">
        <v>44572</v>
      </c>
      <c r="S115" s="40"/>
    </row>
    <row r="116" spans="1:19" s="473" customFormat="1" ht="19.7" customHeight="1">
      <c r="A116" s="210" t="s">
        <v>1497</v>
      </c>
      <c r="B116" s="534"/>
      <c r="C116" s="210">
        <f>0.008*H116</f>
        <v>9.6000000000000002E-2</v>
      </c>
      <c r="D116" s="216">
        <f>+D115+1</f>
        <v>82</v>
      </c>
      <c r="E116" s="98" t="s">
        <v>279</v>
      </c>
      <c r="F116" s="98" t="s">
        <v>279</v>
      </c>
      <c r="G116" s="24" t="s">
        <v>1652</v>
      </c>
      <c r="H116" s="572">
        <v>12</v>
      </c>
      <c r="I116" s="552">
        <v>34</v>
      </c>
      <c r="J116" s="118">
        <f>H116*I116</f>
        <v>408</v>
      </c>
      <c r="K116" s="327"/>
      <c r="L116" s="53" t="s">
        <v>1615</v>
      </c>
      <c r="M116" s="471" t="s">
        <v>1622</v>
      </c>
      <c r="N116" s="471"/>
      <c r="O116" s="472">
        <v>44909</v>
      </c>
      <c r="P116" s="34"/>
      <c r="Q116" s="33"/>
      <c r="R116" s="472">
        <v>44567</v>
      </c>
      <c r="S116" s="40"/>
    </row>
    <row r="117" spans="1:19" s="473" customFormat="1" ht="19.7" customHeight="1">
      <c r="A117" s="18"/>
      <c r="B117" s="18"/>
      <c r="C117" s="469"/>
      <c r="D117" s="17"/>
      <c r="E117" s="98"/>
      <c r="F117" s="98"/>
      <c r="G117" s="24"/>
      <c r="H117" s="506"/>
      <c r="I117" s="37"/>
      <c r="J117" s="118"/>
      <c r="K117" s="327"/>
      <c r="L117" s="53"/>
      <c r="M117" s="471"/>
      <c r="N117" s="471"/>
      <c r="O117" s="472"/>
      <c r="P117" s="34"/>
      <c r="Q117" s="33"/>
      <c r="R117" s="472"/>
      <c r="S117" s="40"/>
    </row>
    <row r="118" spans="1:19" s="473" customFormat="1" ht="19.7" customHeight="1">
      <c r="A118" s="18" t="s">
        <v>1653</v>
      </c>
      <c r="B118" s="534"/>
      <c r="C118" s="571">
        <v>2</v>
      </c>
      <c r="D118" s="216">
        <f>+D116+1</f>
        <v>83</v>
      </c>
      <c r="E118" s="34" t="s">
        <v>1654</v>
      </c>
      <c r="F118" s="34" t="s">
        <v>1654</v>
      </c>
      <c r="G118" s="588" t="s">
        <v>1655</v>
      </c>
      <c r="H118" s="572">
        <v>1</v>
      </c>
      <c r="I118" s="552">
        <v>157300</v>
      </c>
      <c r="J118" s="118">
        <f t="shared" ref="J118:J134" si="10">H118*I118</f>
        <v>157300</v>
      </c>
      <c r="K118" s="327"/>
      <c r="L118" s="328" t="s">
        <v>1656</v>
      </c>
      <c r="M118" s="471" t="s">
        <v>1622</v>
      </c>
      <c r="N118" s="589" t="s">
        <v>1657</v>
      </c>
      <c r="O118" s="590">
        <v>44914</v>
      </c>
      <c r="P118" s="34"/>
      <c r="Q118" s="33"/>
      <c r="R118" s="472">
        <v>44964</v>
      </c>
      <c r="S118" s="40"/>
    </row>
    <row r="119" spans="1:19" s="473" customFormat="1" ht="19.7" customHeight="1">
      <c r="A119" s="18" t="s">
        <v>1653</v>
      </c>
      <c r="B119" s="534"/>
      <c r="C119" s="571">
        <v>0.4</v>
      </c>
      <c r="D119" s="216">
        <f t="shared" ref="D119:D134" si="11">+D118+1</f>
        <v>84</v>
      </c>
      <c r="E119" s="34" t="s">
        <v>1654</v>
      </c>
      <c r="F119" s="34" t="s">
        <v>1654</v>
      </c>
      <c r="G119" s="591" t="s">
        <v>1658</v>
      </c>
      <c r="H119" s="572">
        <v>1</v>
      </c>
      <c r="I119" s="552">
        <v>5300</v>
      </c>
      <c r="J119" s="118">
        <f t="shared" si="10"/>
        <v>5300</v>
      </c>
      <c r="K119" s="327"/>
      <c r="L119" s="328" t="s">
        <v>1659</v>
      </c>
      <c r="M119" s="471" t="s">
        <v>1622</v>
      </c>
      <c r="N119" s="471"/>
      <c r="O119" s="590">
        <v>44914</v>
      </c>
      <c r="P119" s="34"/>
      <c r="Q119" s="33"/>
      <c r="R119" s="472">
        <v>44964</v>
      </c>
      <c r="S119" s="40"/>
    </row>
    <row r="120" spans="1:19" s="473" customFormat="1" ht="19.7" customHeight="1">
      <c r="A120" s="18" t="s">
        <v>1653</v>
      </c>
      <c r="B120" s="534"/>
      <c r="C120" s="571">
        <v>2.5</v>
      </c>
      <c r="D120" s="216">
        <f t="shared" si="11"/>
        <v>85</v>
      </c>
      <c r="E120" s="34" t="s">
        <v>1654</v>
      </c>
      <c r="F120" s="34" t="s">
        <v>1654</v>
      </c>
      <c r="G120" s="591" t="s">
        <v>1660</v>
      </c>
      <c r="H120" s="572">
        <v>1</v>
      </c>
      <c r="I120" s="552">
        <v>5500</v>
      </c>
      <c r="J120" s="118">
        <f t="shared" si="10"/>
        <v>5500</v>
      </c>
      <c r="K120" s="327"/>
      <c r="L120" s="328" t="s">
        <v>1661</v>
      </c>
      <c r="M120" s="471" t="s">
        <v>1622</v>
      </c>
      <c r="N120" s="471"/>
      <c r="O120" s="590">
        <v>44914</v>
      </c>
      <c r="P120" s="34"/>
      <c r="Q120" s="33"/>
      <c r="R120" s="472">
        <v>44964</v>
      </c>
      <c r="S120" s="40"/>
    </row>
    <row r="121" spans="1:19" s="473" customFormat="1" ht="19.7" customHeight="1">
      <c r="A121" s="18"/>
      <c r="B121" s="534"/>
      <c r="C121" s="571"/>
      <c r="D121" s="216"/>
      <c r="E121" s="34" t="s">
        <v>1654</v>
      </c>
      <c r="F121" s="34" t="s">
        <v>1654</v>
      </c>
      <c r="G121" s="591" t="s">
        <v>1662</v>
      </c>
      <c r="H121" s="572">
        <v>1</v>
      </c>
      <c r="I121" s="552">
        <v>-74100</v>
      </c>
      <c r="J121" s="118">
        <f t="shared" si="10"/>
        <v>-74100</v>
      </c>
      <c r="K121" s="327"/>
      <c r="L121" s="328" t="s">
        <v>1663</v>
      </c>
      <c r="M121" s="471"/>
      <c r="N121" s="471"/>
      <c r="O121" s="590"/>
      <c r="P121" s="34"/>
      <c r="Q121" s="33"/>
      <c r="R121" s="472">
        <v>44964</v>
      </c>
      <c r="S121" s="40"/>
    </row>
    <row r="122" spans="1:19" s="473" customFormat="1" ht="19.7" customHeight="1">
      <c r="A122" s="210" t="s">
        <v>1497</v>
      </c>
      <c r="B122" s="534"/>
      <c r="C122" s="571">
        <v>0.02</v>
      </c>
      <c r="D122" s="216">
        <f>+D120+1</f>
        <v>86</v>
      </c>
      <c r="E122" s="52" t="s">
        <v>167</v>
      </c>
      <c r="F122" s="52" t="s">
        <v>167</v>
      </c>
      <c r="G122" s="57" t="s">
        <v>1613</v>
      </c>
      <c r="H122" s="572">
        <v>4</v>
      </c>
      <c r="I122" s="592">
        <v>99</v>
      </c>
      <c r="J122" s="109">
        <f t="shared" si="10"/>
        <v>396</v>
      </c>
      <c r="K122" s="327"/>
      <c r="L122" s="328" t="s">
        <v>1612</v>
      </c>
      <c r="M122" s="471" t="s">
        <v>1622</v>
      </c>
      <c r="N122" s="471"/>
      <c r="O122" s="472">
        <v>44909</v>
      </c>
      <c r="P122" s="34"/>
      <c r="Q122" s="33"/>
      <c r="R122" s="472">
        <v>44567</v>
      </c>
      <c r="S122" s="40"/>
    </row>
    <row r="123" spans="1:19" s="473" customFormat="1" ht="19.7" customHeight="1">
      <c r="A123" s="210" t="s">
        <v>1497</v>
      </c>
      <c r="B123" s="534"/>
      <c r="C123" s="571">
        <v>0.02</v>
      </c>
      <c r="D123" s="216">
        <f t="shared" si="11"/>
        <v>87</v>
      </c>
      <c r="E123" s="52" t="s">
        <v>167</v>
      </c>
      <c r="F123" s="52" t="s">
        <v>167</v>
      </c>
      <c r="G123" s="57" t="s">
        <v>1611</v>
      </c>
      <c r="H123" s="572">
        <v>4</v>
      </c>
      <c r="I123" s="592">
        <v>99</v>
      </c>
      <c r="J123" s="109">
        <f t="shared" si="10"/>
        <v>396</v>
      </c>
      <c r="K123" s="327"/>
      <c r="L123" s="328" t="s">
        <v>1612</v>
      </c>
      <c r="M123" s="471" t="s">
        <v>1622</v>
      </c>
      <c r="N123" s="471"/>
      <c r="O123" s="472">
        <v>44909</v>
      </c>
      <c r="P123" s="34"/>
      <c r="Q123" s="33"/>
      <c r="R123" s="472">
        <v>44567</v>
      </c>
      <c r="S123" s="40"/>
    </row>
    <row r="124" spans="1:19" s="473" customFormat="1" ht="19.7" customHeight="1">
      <c r="A124" s="210" t="s">
        <v>276</v>
      </c>
      <c r="B124" s="534"/>
      <c r="C124" s="210">
        <f>0.01*H124</f>
        <v>0.04</v>
      </c>
      <c r="D124" s="216">
        <f t="shared" si="11"/>
        <v>88</v>
      </c>
      <c r="E124" s="52" t="s">
        <v>167</v>
      </c>
      <c r="F124" s="52" t="s">
        <v>167</v>
      </c>
      <c r="G124" s="24" t="s">
        <v>1478</v>
      </c>
      <c r="H124" s="572">
        <v>4</v>
      </c>
      <c r="I124" s="552">
        <v>52</v>
      </c>
      <c r="J124" s="118">
        <f t="shared" si="10"/>
        <v>208</v>
      </c>
      <c r="K124" s="327"/>
      <c r="L124" s="53" t="s">
        <v>1479</v>
      </c>
      <c r="M124" s="471" t="s">
        <v>1622</v>
      </c>
      <c r="N124" s="471"/>
      <c r="O124" s="472">
        <v>44909</v>
      </c>
      <c r="P124" s="34"/>
      <c r="Q124" s="33"/>
      <c r="R124" s="472">
        <v>44567</v>
      </c>
      <c r="S124" s="40"/>
    </row>
    <row r="125" spans="1:19" s="473" customFormat="1" ht="19.7" customHeight="1">
      <c r="A125" s="210" t="s">
        <v>276</v>
      </c>
      <c r="B125" s="534"/>
      <c r="C125" s="210">
        <f>0.01*H125</f>
        <v>0.1</v>
      </c>
      <c r="D125" s="216">
        <f t="shared" si="11"/>
        <v>89</v>
      </c>
      <c r="E125" s="52" t="s">
        <v>167</v>
      </c>
      <c r="F125" s="52" t="s">
        <v>167</v>
      </c>
      <c r="G125" s="321" t="s">
        <v>1476</v>
      </c>
      <c r="H125" s="576">
        <v>10</v>
      </c>
      <c r="I125" s="577">
        <v>23</v>
      </c>
      <c r="J125" s="118">
        <f t="shared" si="10"/>
        <v>230</v>
      </c>
      <c r="K125" s="118"/>
      <c r="L125" s="26" t="s">
        <v>1664</v>
      </c>
      <c r="M125" s="471" t="s">
        <v>1622</v>
      </c>
      <c r="N125" s="471"/>
      <c r="O125" s="472">
        <v>44909</v>
      </c>
      <c r="P125" s="34"/>
      <c r="Q125" s="33"/>
      <c r="R125" s="472">
        <v>44567</v>
      </c>
      <c r="S125" s="40"/>
    </row>
    <row r="126" spans="1:19" s="8" customFormat="1" ht="19.7" customHeight="1">
      <c r="A126" s="18"/>
      <c r="B126" s="18"/>
      <c r="C126" s="469"/>
      <c r="D126" s="17"/>
      <c r="E126" s="98"/>
      <c r="F126" s="98"/>
      <c r="G126" s="24"/>
      <c r="H126" s="506"/>
      <c r="I126" s="27"/>
      <c r="J126" s="118">
        <f t="shared" si="10"/>
        <v>0</v>
      </c>
      <c r="K126" s="22"/>
      <c r="L126" s="53"/>
      <c r="M126" s="24"/>
      <c r="N126" s="24"/>
      <c r="O126" s="30"/>
      <c r="P126" s="17"/>
      <c r="Q126" s="18"/>
      <c r="R126" s="30"/>
      <c r="S126" s="23"/>
    </row>
    <row r="127" spans="1:19" s="8" customFormat="1" ht="19.7" customHeight="1">
      <c r="A127" s="210" t="s">
        <v>276</v>
      </c>
      <c r="B127" s="534"/>
      <c r="C127" s="571"/>
      <c r="D127" s="216">
        <f>+D125+1</f>
        <v>90</v>
      </c>
      <c r="E127" s="52" t="s">
        <v>167</v>
      </c>
      <c r="F127" s="52" t="s">
        <v>167</v>
      </c>
      <c r="G127" s="512" t="s">
        <v>1665</v>
      </c>
      <c r="H127" s="572">
        <v>4</v>
      </c>
      <c r="I127" s="552">
        <v>64</v>
      </c>
      <c r="J127" s="118">
        <f>H127*I127</f>
        <v>256</v>
      </c>
      <c r="K127" s="22"/>
      <c r="L127" s="53" t="s">
        <v>878</v>
      </c>
      <c r="M127" s="24" t="s">
        <v>1666</v>
      </c>
      <c r="N127" s="24"/>
      <c r="O127" s="472">
        <v>44909</v>
      </c>
      <c r="P127" s="17"/>
      <c r="Q127" s="18"/>
      <c r="R127" s="30">
        <v>44567</v>
      </c>
      <c r="S127" s="23"/>
    </row>
    <row r="128" spans="1:19" s="8" customFormat="1" ht="19.7" customHeight="1">
      <c r="A128" s="210" t="s">
        <v>276</v>
      </c>
      <c r="B128" s="534"/>
      <c r="C128" s="571"/>
      <c r="D128" s="216">
        <f t="shared" si="11"/>
        <v>91</v>
      </c>
      <c r="E128" s="52" t="s">
        <v>167</v>
      </c>
      <c r="F128" s="52" t="s">
        <v>167</v>
      </c>
      <c r="G128" s="24" t="s">
        <v>1667</v>
      </c>
      <c r="H128" s="572">
        <v>4</v>
      </c>
      <c r="I128" s="552">
        <v>446</v>
      </c>
      <c r="J128" s="118">
        <f>H128*I128</f>
        <v>1784</v>
      </c>
      <c r="K128" s="22"/>
      <c r="L128" s="53" t="s">
        <v>1668</v>
      </c>
      <c r="M128" s="24" t="s">
        <v>1666</v>
      </c>
      <c r="N128" s="24"/>
      <c r="O128" s="472">
        <v>44909</v>
      </c>
      <c r="P128" s="17"/>
      <c r="Q128" s="18"/>
      <c r="R128" s="30">
        <v>44567</v>
      </c>
      <c r="S128" s="23"/>
    </row>
    <row r="129" spans="1:19" s="8" customFormat="1" ht="19.7" customHeight="1">
      <c r="A129" s="210" t="s">
        <v>276</v>
      </c>
      <c r="B129" s="534"/>
      <c r="C129" s="571"/>
      <c r="D129" s="216">
        <f t="shared" si="11"/>
        <v>92</v>
      </c>
      <c r="E129" s="52" t="s">
        <v>167</v>
      </c>
      <c r="F129" s="52" t="s">
        <v>167</v>
      </c>
      <c r="G129" s="24" t="s">
        <v>1549</v>
      </c>
      <c r="H129" s="572">
        <v>2</v>
      </c>
      <c r="I129" s="552">
        <v>184</v>
      </c>
      <c r="J129" s="118">
        <f>H129*I129</f>
        <v>368</v>
      </c>
      <c r="K129" s="22"/>
      <c r="L129" s="53" t="s">
        <v>1585</v>
      </c>
      <c r="M129" s="24" t="s">
        <v>1666</v>
      </c>
      <c r="N129" s="24"/>
      <c r="O129" s="472">
        <v>44909</v>
      </c>
      <c r="P129" s="17"/>
      <c r="Q129" s="18"/>
      <c r="R129" s="30">
        <v>44572</v>
      </c>
      <c r="S129" s="23"/>
    </row>
    <row r="130" spans="1:19" s="8" customFormat="1" ht="19.7" customHeight="1">
      <c r="A130" s="210" t="s">
        <v>276</v>
      </c>
      <c r="B130" s="534"/>
      <c r="C130" s="571"/>
      <c r="D130" s="216">
        <f t="shared" si="11"/>
        <v>93</v>
      </c>
      <c r="E130" s="52" t="s">
        <v>167</v>
      </c>
      <c r="F130" s="52" t="s">
        <v>167</v>
      </c>
      <c r="G130" s="24" t="s">
        <v>1553</v>
      </c>
      <c r="H130" s="572">
        <v>2</v>
      </c>
      <c r="I130" s="552">
        <v>170</v>
      </c>
      <c r="J130" s="118">
        <f>H130*I130</f>
        <v>340</v>
      </c>
      <c r="K130" s="327"/>
      <c r="L130" s="53" t="s">
        <v>1554</v>
      </c>
      <c r="M130" s="24" t="s">
        <v>1666</v>
      </c>
      <c r="N130" s="24"/>
      <c r="O130" s="472">
        <v>44909</v>
      </c>
      <c r="P130" s="17"/>
      <c r="Q130" s="18"/>
      <c r="R130" s="30">
        <v>44572</v>
      </c>
      <c r="S130" s="23"/>
    </row>
    <row r="131" spans="1:19" s="8" customFormat="1" ht="19.7" customHeight="1">
      <c r="A131" s="210" t="s">
        <v>276</v>
      </c>
      <c r="B131" s="534" t="s">
        <v>1555</v>
      </c>
      <c r="C131" s="571">
        <f>+(60/1000)*0.9*H131</f>
        <v>0.108</v>
      </c>
      <c r="D131" s="216">
        <f t="shared" si="11"/>
        <v>94</v>
      </c>
      <c r="E131" s="52" t="s">
        <v>167</v>
      </c>
      <c r="F131" s="52" t="s">
        <v>167</v>
      </c>
      <c r="G131" s="24" t="s">
        <v>1669</v>
      </c>
      <c r="H131" s="572">
        <v>2</v>
      </c>
      <c r="I131" s="552">
        <v>395</v>
      </c>
      <c r="J131" s="118">
        <f t="shared" si="10"/>
        <v>790</v>
      </c>
      <c r="K131" s="22"/>
      <c r="L131" s="53" t="s">
        <v>1557</v>
      </c>
      <c r="M131" s="24" t="s">
        <v>1666</v>
      </c>
      <c r="N131" s="24"/>
      <c r="O131" s="472">
        <v>44909</v>
      </c>
      <c r="P131" s="17"/>
      <c r="Q131" s="18"/>
      <c r="R131" s="30">
        <v>44572</v>
      </c>
      <c r="S131" s="23"/>
    </row>
    <row r="132" spans="1:19" s="8" customFormat="1" ht="19.7" customHeight="1">
      <c r="A132" s="210" t="s">
        <v>276</v>
      </c>
      <c r="B132" s="534" t="s">
        <v>1555</v>
      </c>
      <c r="C132" s="571">
        <f>+(167/1000)*0.9*H132</f>
        <v>0.30060000000000003</v>
      </c>
      <c r="D132" s="216">
        <f t="shared" si="11"/>
        <v>95</v>
      </c>
      <c r="E132" s="52" t="s">
        <v>167</v>
      </c>
      <c r="F132" s="52" t="s">
        <v>167</v>
      </c>
      <c r="G132" s="24" t="s">
        <v>1670</v>
      </c>
      <c r="H132" s="572">
        <v>2</v>
      </c>
      <c r="I132" s="552">
        <v>395</v>
      </c>
      <c r="J132" s="118">
        <f t="shared" si="10"/>
        <v>790</v>
      </c>
      <c r="K132" s="22"/>
      <c r="L132" s="53" t="s">
        <v>1557</v>
      </c>
      <c r="M132" s="24" t="s">
        <v>1666</v>
      </c>
      <c r="N132" s="24"/>
      <c r="O132" s="472">
        <v>44909</v>
      </c>
      <c r="P132" s="17"/>
      <c r="Q132" s="18"/>
      <c r="R132" s="30">
        <v>44572</v>
      </c>
      <c r="S132" s="23"/>
    </row>
    <row r="133" spans="1:19" s="8" customFormat="1" ht="19.7" customHeight="1">
      <c r="A133" s="210" t="s">
        <v>276</v>
      </c>
      <c r="B133" s="534"/>
      <c r="C133" s="571"/>
      <c r="D133" s="216">
        <f t="shared" si="11"/>
        <v>96</v>
      </c>
      <c r="E133" s="52" t="s">
        <v>167</v>
      </c>
      <c r="F133" s="52" t="s">
        <v>167</v>
      </c>
      <c r="G133" s="24" t="s">
        <v>1143</v>
      </c>
      <c r="H133" s="572">
        <v>4</v>
      </c>
      <c r="I133" s="552">
        <v>52</v>
      </c>
      <c r="J133" s="118">
        <f t="shared" si="10"/>
        <v>208</v>
      </c>
      <c r="K133" s="22"/>
      <c r="L133" s="53" t="s">
        <v>1671</v>
      </c>
      <c r="M133" s="24" t="s">
        <v>1666</v>
      </c>
      <c r="N133" s="24"/>
      <c r="O133" s="472">
        <v>44909</v>
      </c>
      <c r="P133" s="17"/>
      <c r="Q133" s="18"/>
      <c r="R133" s="30">
        <v>44567</v>
      </c>
      <c r="S133" s="23"/>
    </row>
    <row r="134" spans="1:19" s="8" customFormat="1" ht="19.7" customHeight="1">
      <c r="A134" s="412" t="s">
        <v>282</v>
      </c>
      <c r="B134" s="412"/>
      <c r="C134" s="593"/>
      <c r="D134" s="594">
        <f t="shared" si="11"/>
        <v>97</v>
      </c>
      <c r="E134" s="595" t="s">
        <v>167</v>
      </c>
      <c r="F134" s="595" t="s">
        <v>167</v>
      </c>
      <c r="G134" s="573" t="s">
        <v>1672</v>
      </c>
      <c r="H134" s="574">
        <v>4</v>
      </c>
      <c r="I134" s="575">
        <v>1050</v>
      </c>
      <c r="J134" s="419">
        <f t="shared" si="10"/>
        <v>4200</v>
      </c>
      <c r="K134" s="22"/>
      <c r="L134" s="53" t="s">
        <v>1673</v>
      </c>
      <c r="M134" s="24"/>
      <c r="N134" s="24" t="s">
        <v>1674</v>
      </c>
      <c r="O134" s="30">
        <v>44993</v>
      </c>
      <c r="P134" s="17"/>
      <c r="Q134" s="29">
        <v>44994</v>
      </c>
      <c r="R134" s="30"/>
      <c r="S134" s="23"/>
    </row>
    <row r="135" spans="1:19" s="473" customFormat="1" ht="19.7" customHeight="1">
      <c r="A135" s="18"/>
      <c r="B135" s="18"/>
      <c r="C135" s="469"/>
      <c r="D135" s="17"/>
      <c r="E135" s="52"/>
      <c r="F135" s="52"/>
      <c r="G135" s="50"/>
      <c r="H135" s="27"/>
      <c r="I135" s="51"/>
      <c r="J135" s="94"/>
      <c r="K135" s="22"/>
      <c r="L135" s="26"/>
      <c r="M135" s="24"/>
      <c r="N135" s="471"/>
      <c r="O135" s="472"/>
      <c r="P135" s="34"/>
      <c r="Q135" s="33"/>
      <c r="R135" s="472"/>
      <c r="S135" s="40"/>
    </row>
    <row r="136" spans="1:19" s="473" customFormat="1" ht="19.7" customHeight="1">
      <c r="A136" s="8"/>
      <c r="B136" s="8"/>
      <c r="C136" s="104"/>
      <c r="D136" s="527"/>
      <c r="E136" s="34"/>
      <c r="F136" s="34"/>
      <c r="G136" s="507">
        <f>SUM(J43:J135)</f>
        <v>369006</v>
      </c>
      <c r="H136" s="470"/>
      <c r="I136" s="37"/>
      <c r="J136" s="118"/>
      <c r="K136" s="327"/>
      <c r="L136" s="328"/>
      <c r="M136" s="471"/>
      <c r="N136" s="471"/>
      <c r="O136" s="472"/>
      <c r="P136" s="34"/>
      <c r="Q136" s="33"/>
      <c r="R136" s="472"/>
      <c r="S136" s="40"/>
    </row>
    <row r="137" spans="1:19" s="8" customFormat="1" ht="19.7" customHeight="1">
      <c r="A137" s="18"/>
      <c r="B137" s="18"/>
      <c r="C137" s="18"/>
      <c r="D137" s="17"/>
      <c r="E137" s="524"/>
      <c r="F137" s="126"/>
      <c r="G137" s="521"/>
      <c r="H137" s="27"/>
      <c r="I137" s="94"/>
      <c r="J137" s="94"/>
      <c r="K137" s="22"/>
      <c r="L137" s="357"/>
      <c r="M137" s="24"/>
      <c r="N137" s="24"/>
      <c r="O137" s="30"/>
      <c r="P137" s="17"/>
      <c r="Q137" s="18"/>
      <c r="R137" s="30"/>
      <c r="S137" s="23"/>
    </row>
    <row r="138" spans="1:19" s="8" customFormat="1" ht="19.7" customHeight="1">
      <c r="A138" s="18"/>
      <c r="B138" s="18"/>
      <c r="C138" s="18"/>
      <c r="D138" s="17"/>
      <c r="E138" s="524"/>
      <c r="F138" s="126"/>
      <c r="G138" s="521"/>
      <c r="H138" s="27"/>
      <c r="I138" s="94"/>
      <c r="J138" s="94"/>
      <c r="K138" s="22"/>
      <c r="L138" s="357"/>
      <c r="M138" s="24"/>
      <c r="N138" s="24"/>
      <c r="O138" s="30"/>
      <c r="P138" s="17"/>
      <c r="Q138" s="18"/>
      <c r="R138" s="30"/>
      <c r="S138" s="23"/>
    </row>
    <row r="139" spans="1:19" s="8" customFormat="1" ht="19.7" customHeight="1">
      <c r="A139" s="18"/>
      <c r="B139" s="18"/>
      <c r="C139" s="18"/>
      <c r="D139" s="17"/>
      <c r="E139" s="474" t="s">
        <v>1675</v>
      </c>
      <c r="F139" s="475"/>
      <c r="G139" s="476"/>
      <c r="H139" s="506"/>
      <c r="I139" s="27"/>
      <c r="J139" s="118"/>
      <c r="K139" s="327"/>
      <c r="L139" s="53"/>
      <c r="M139" s="471"/>
      <c r="N139" s="24"/>
      <c r="O139" s="30"/>
      <c r="P139" s="17"/>
      <c r="Q139" s="18"/>
      <c r="R139" s="30"/>
      <c r="S139" s="23"/>
    </row>
    <row r="140" spans="1:19" s="473" customFormat="1" ht="19.7" customHeight="1">
      <c r="A140" s="18" t="s">
        <v>628</v>
      </c>
      <c r="B140" s="534"/>
      <c r="C140" s="210">
        <v>5.0000000000000001E-3</v>
      </c>
      <c r="D140" s="216">
        <f>+D134+1</f>
        <v>98</v>
      </c>
      <c r="E140" s="17" t="s">
        <v>167</v>
      </c>
      <c r="F140" s="17" t="s">
        <v>167</v>
      </c>
      <c r="G140" s="57" t="s">
        <v>1422</v>
      </c>
      <c r="H140" s="233">
        <v>1</v>
      </c>
      <c r="I140" s="596">
        <v>935</v>
      </c>
      <c r="J140" s="118">
        <f t="shared" ref="J140:J158" si="12">H140*I140</f>
        <v>935</v>
      </c>
      <c r="K140" s="348"/>
      <c r="L140" s="26" t="s">
        <v>804</v>
      </c>
      <c r="M140" s="24" t="s">
        <v>1676</v>
      </c>
      <c r="N140" s="471"/>
      <c r="O140" s="472">
        <v>44909</v>
      </c>
      <c r="P140" s="34"/>
      <c r="Q140" s="472"/>
      <c r="R140" s="30">
        <v>44572</v>
      </c>
      <c r="S140" s="23"/>
    </row>
    <row r="141" spans="1:19" s="473" customFormat="1" ht="19.7" customHeight="1">
      <c r="A141" s="18" t="s">
        <v>628</v>
      </c>
      <c r="B141" s="534"/>
      <c r="C141" s="210">
        <v>0.04</v>
      </c>
      <c r="D141" s="216">
        <f t="shared" ref="D141:D178" si="13">+D140+1</f>
        <v>99</v>
      </c>
      <c r="E141" s="17" t="s">
        <v>167</v>
      </c>
      <c r="F141" s="17" t="s">
        <v>167</v>
      </c>
      <c r="G141" s="57" t="s">
        <v>1677</v>
      </c>
      <c r="H141" s="233">
        <v>1</v>
      </c>
      <c r="I141" s="596">
        <v>977</v>
      </c>
      <c r="J141" s="118">
        <f>H141*I141</f>
        <v>977</v>
      </c>
      <c r="K141" s="348"/>
      <c r="L141" s="26" t="s">
        <v>804</v>
      </c>
      <c r="M141" s="24" t="s">
        <v>1676</v>
      </c>
      <c r="N141" s="471"/>
      <c r="O141" s="472">
        <v>44909</v>
      </c>
      <c r="P141" s="34"/>
      <c r="Q141" s="472"/>
      <c r="R141" s="30">
        <v>44572</v>
      </c>
      <c r="S141" s="23"/>
    </row>
    <row r="142" spans="1:19" s="473" customFormat="1" ht="19.7" customHeight="1">
      <c r="A142" s="18" t="s">
        <v>628</v>
      </c>
      <c r="B142" s="534"/>
      <c r="C142" s="210">
        <v>0.05</v>
      </c>
      <c r="D142" s="216">
        <f t="shared" si="13"/>
        <v>100</v>
      </c>
      <c r="E142" s="17" t="s">
        <v>167</v>
      </c>
      <c r="F142" s="17" t="s">
        <v>167</v>
      </c>
      <c r="G142" s="57" t="s">
        <v>1678</v>
      </c>
      <c r="H142" s="233">
        <v>2</v>
      </c>
      <c r="I142" s="596">
        <v>977</v>
      </c>
      <c r="J142" s="118">
        <f>H142*I142</f>
        <v>1954</v>
      </c>
      <c r="K142" s="348"/>
      <c r="L142" s="26" t="s">
        <v>804</v>
      </c>
      <c r="M142" s="24" t="s">
        <v>1676</v>
      </c>
      <c r="N142" s="471"/>
      <c r="O142" s="472">
        <v>44909</v>
      </c>
      <c r="P142" s="34"/>
      <c r="Q142" s="472"/>
      <c r="R142" s="30">
        <v>44572</v>
      </c>
      <c r="S142" s="23"/>
    </row>
    <row r="143" spans="1:19" s="473" customFormat="1" ht="19.7" customHeight="1">
      <c r="A143" s="18" t="s">
        <v>273</v>
      </c>
      <c r="B143" s="534"/>
      <c r="C143" s="210">
        <v>0.1</v>
      </c>
      <c r="D143" s="216">
        <f t="shared" si="13"/>
        <v>101</v>
      </c>
      <c r="E143" s="52" t="s">
        <v>1679</v>
      </c>
      <c r="F143" s="52" t="s">
        <v>167</v>
      </c>
      <c r="G143" s="597" t="s">
        <v>1680</v>
      </c>
      <c r="H143" s="233">
        <v>1</v>
      </c>
      <c r="I143" s="228">
        <v>1367</v>
      </c>
      <c r="J143" s="109">
        <f t="shared" si="12"/>
        <v>1367</v>
      </c>
      <c r="K143" s="366"/>
      <c r="L143" s="53" t="s">
        <v>823</v>
      </c>
      <c r="M143" s="24" t="s">
        <v>1676</v>
      </c>
      <c r="N143" s="471"/>
      <c r="O143" s="472">
        <v>44909</v>
      </c>
      <c r="P143" s="34"/>
      <c r="Q143" s="472"/>
      <c r="R143" s="30">
        <v>44572</v>
      </c>
      <c r="S143" s="23"/>
    </row>
    <row r="144" spans="1:19" s="473" customFormat="1" ht="19.350000000000001" customHeight="1">
      <c r="A144" s="18" t="s">
        <v>273</v>
      </c>
      <c r="B144" s="534"/>
      <c r="C144" s="210">
        <v>0.1</v>
      </c>
      <c r="D144" s="216">
        <f t="shared" si="13"/>
        <v>102</v>
      </c>
      <c r="E144" s="52" t="s">
        <v>1679</v>
      </c>
      <c r="F144" s="52" t="s">
        <v>167</v>
      </c>
      <c r="G144" s="597" t="s">
        <v>339</v>
      </c>
      <c r="H144" s="233">
        <v>2</v>
      </c>
      <c r="I144" s="228">
        <v>1524</v>
      </c>
      <c r="J144" s="109">
        <f>H144*I144</f>
        <v>3048</v>
      </c>
      <c r="K144" s="366"/>
      <c r="L144" s="53" t="s">
        <v>823</v>
      </c>
      <c r="M144" s="24" t="s">
        <v>1676</v>
      </c>
      <c r="N144" s="471"/>
      <c r="O144" s="472">
        <v>44909</v>
      </c>
      <c r="P144" s="34"/>
      <c r="Q144" s="472"/>
      <c r="R144" s="30">
        <v>44572</v>
      </c>
      <c r="S144" s="23"/>
    </row>
    <row r="145" spans="1:19" s="473" customFormat="1" ht="19.7" customHeight="1">
      <c r="A145" s="18" t="s">
        <v>276</v>
      </c>
      <c r="B145" s="534"/>
      <c r="C145" s="210">
        <v>0.05</v>
      </c>
      <c r="D145" s="216">
        <f t="shared" si="13"/>
        <v>103</v>
      </c>
      <c r="E145" s="17" t="s">
        <v>167</v>
      </c>
      <c r="F145" s="17" t="s">
        <v>167</v>
      </c>
      <c r="G145" s="24" t="s">
        <v>1681</v>
      </c>
      <c r="H145" s="233">
        <v>1</v>
      </c>
      <c r="I145" s="210">
        <v>1644</v>
      </c>
      <c r="J145" s="118">
        <f t="shared" si="12"/>
        <v>1644</v>
      </c>
      <c r="K145" s="348"/>
      <c r="L145" s="26" t="s">
        <v>1682</v>
      </c>
      <c r="M145" s="24" t="s">
        <v>1676</v>
      </c>
      <c r="N145" s="471"/>
      <c r="O145" s="472">
        <v>44909</v>
      </c>
      <c r="P145" s="34"/>
      <c r="Q145" s="472"/>
      <c r="R145" s="30">
        <v>44572</v>
      </c>
      <c r="S145" s="23"/>
    </row>
    <row r="146" spans="1:19" s="473" customFormat="1" ht="19.7" customHeight="1">
      <c r="A146" s="18" t="s">
        <v>276</v>
      </c>
      <c r="B146" s="534"/>
      <c r="C146" s="210">
        <v>0.05</v>
      </c>
      <c r="D146" s="216">
        <f t="shared" si="13"/>
        <v>104</v>
      </c>
      <c r="E146" s="17" t="s">
        <v>167</v>
      </c>
      <c r="F146" s="17" t="s">
        <v>167</v>
      </c>
      <c r="G146" s="24" t="s">
        <v>835</v>
      </c>
      <c r="H146" s="233">
        <v>1</v>
      </c>
      <c r="I146" s="210">
        <v>1644</v>
      </c>
      <c r="J146" s="118">
        <f t="shared" si="12"/>
        <v>1644</v>
      </c>
      <c r="K146" s="348"/>
      <c r="L146" s="26" t="s">
        <v>836</v>
      </c>
      <c r="M146" s="24" t="s">
        <v>1676</v>
      </c>
      <c r="N146" s="471"/>
      <c r="O146" s="472">
        <v>44909</v>
      </c>
      <c r="P146" s="34"/>
      <c r="Q146" s="472"/>
      <c r="R146" s="30">
        <v>44572</v>
      </c>
      <c r="S146" s="23"/>
    </row>
    <row r="147" spans="1:19" s="473" customFormat="1" ht="19.7" customHeight="1">
      <c r="A147" s="18" t="s">
        <v>276</v>
      </c>
      <c r="B147" s="534"/>
      <c r="C147" s="210">
        <v>0.05</v>
      </c>
      <c r="D147" s="216">
        <f t="shared" si="13"/>
        <v>105</v>
      </c>
      <c r="E147" s="17" t="s">
        <v>167</v>
      </c>
      <c r="F147" s="17" t="s">
        <v>167</v>
      </c>
      <c r="G147" s="24" t="s">
        <v>1683</v>
      </c>
      <c r="H147" s="233">
        <v>1</v>
      </c>
      <c r="I147" s="210">
        <v>2014</v>
      </c>
      <c r="J147" s="118">
        <f>H147*I147</f>
        <v>2014</v>
      </c>
      <c r="K147" s="348"/>
      <c r="L147" s="26" t="s">
        <v>1684</v>
      </c>
      <c r="M147" s="24" t="s">
        <v>1676</v>
      </c>
      <c r="N147" s="471"/>
      <c r="O147" s="472">
        <v>44909</v>
      </c>
      <c r="P147" s="34"/>
      <c r="Q147" s="472"/>
      <c r="R147" s="30">
        <v>44572</v>
      </c>
      <c r="S147" s="23"/>
    </row>
    <row r="148" spans="1:19" s="473" customFormat="1" ht="19.7" customHeight="1">
      <c r="A148" s="18" t="s">
        <v>276</v>
      </c>
      <c r="B148" s="534"/>
      <c r="C148" s="210">
        <v>0.05</v>
      </c>
      <c r="D148" s="216">
        <f t="shared" si="13"/>
        <v>106</v>
      </c>
      <c r="E148" s="17" t="s">
        <v>167</v>
      </c>
      <c r="F148" s="17" t="s">
        <v>167</v>
      </c>
      <c r="G148" s="24" t="s">
        <v>837</v>
      </c>
      <c r="H148" s="233">
        <v>1</v>
      </c>
      <c r="I148" s="210">
        <v>1644</v>
      </c>
      <c r="J148" s="118">
        <f>H148*I148</f>
        <v>1644</v>
      </c>
      <c r="K148" s="348"/>
      <c r="L148" s="26" t="s">
        <v>838</v>
      </c>
      <c r="M148" s="24" t="s">
        <v>1676</v>
      </c>
      <c r="N148" s="471"/>
      <c r="O148" s="472">
        <v>44909</v>
      </c>
      <c r="P148" s="34"/>
      <c r="Q148" s="472"/>
      <c r="R148" s="30">
        <v>44572</v>
      </c>
      <c r="S148" s="23"/>
    </row>
    <row r="149" spans="1:19" s="473" customFormat="1" ht="19.7" customHeight="1">
      <c r="A149" s="18" t="s">
        <v>276</v>
      </c>
      <c r="B149" s="534"/>
      <c r="C149" s="210">
        <v>0.05</v>
      </c>
      <c r="D149" s="216">
        <f t="shared" si="13"/>
        <v>107</v>
      </c>
      <c r="E149" s="17" t="s">
        <v>167</v>
      </c>
      <c r="F149" s="17" t="s">
        <v>167</v>
      </c>
      <c r="G149" s="24" t="s">
        <v>1685</v>
      </c>
      <c r="H149" s="233">
        <v>1</v>
      </c>
      <c r="I149" s="210">
        <v>2014</v>
      </c>
      <c r="J149" s="118">
        <f>H149*I149</f>
        <v>2014</v>
      </c>
      <c r="K149" s="348"/>
      <c r="L149" s="26" t="s">
        <v>1686</v>
      </c>
      <c r="M149" s="24" t="s">
        <v>1676</v>
      </c>
      <c r="N149" s="471"/>
      <c r="O149" s="472">
        <v>44909</v>
      </c>
      <c r="P149" s="34"/>
      <c r="Q149" s="472"/>
      <c r="R149" s="30">
        <v>44572</v>
      </c>
      <c r="S149" s="23"/>
    </row>
    <row r="150" spans="1:19" s="473" customFormat="1" ht="19.7" customHeight="1">
      <c r="A150" s="18" t="s">
        <v>276</v>
      </c>
      <c r="B150" s="534"/>
      <c r="C150" s="210">
        <v>0.8</v>
      </c>
      <c r="D150" s="216">
        <f t="shared" si="13"/>
        <v>108</v>
      </c>
      <c r="E150" s="117" t="s">
        <v>1687</v>
      </c>
      <c r="F150" s="117" t="s">
        <v>1687</v>
      </c>
      <c r="G150" s="246" t="s">
        <v>811</v>
      </c>
      <c r="H150" s="577">
        <v>1</v>
      </c>
      <c r="I150" s="598">
        <v>2090</v>
      </c>
      <c r="J150" s="20">
        <f>H150*I150</f>
        <v>2090</v>
      </c>
      <c r="K150" s="119"/>
      <c r="L150" s="209" t="s">
        <v>812</v>
      </c>
      <c r="M150" s="24" t="s">
        <v>1688</v>
      </c>
      <c r="N150" s="471"/>
      <c r="O150" s="472">
        <v>44909</v>
      </c>
      <c r="P150" s="34"/>
      <c r="Q150" s="472"/>
      <c r="R150" s="30">
        <v>44911</v>
      </c>
      <c r="S150" s="23">
        <v>44911</v>
      </c>
    </row>
    <row r="151" spans="1:19" s="473" customFormat="1" ht="19.7" customHeight="1">
      <c r="A151" s="18" t="s">
        <v>276</v>
      </c>
      <c r="B151" s="534"/>
      <c r="C151" s="210">
        <v>0.5</v>
      </c>
      <c r="D151" s="216">
        <f t="shared" si="13"/>
        <v>109</v>
      </c>
      <c r="E151" s="117" t="s">
        <v>1687</v>
      </c>
      <c r="F151" s="117" t="s">
        <v>1687</v>
      </c>
      <c r="G151" s="246" t="s">
        <v>1689</v>
      </c>
      <c r="H151" s="577">
        <v>1</v>
      </c>
      <c r="I151" s="598">
        <v>1890</v>
      </c>
      <c r="J151" s="20">
        <f>H151*I151</f>
        <v>1890</v>
      </c>
      <c r="K151" s="208"/>
      <c r="L151" s="209" t="s">
        <v>1690</v>
      </c>
      <c r="M151" s="24" t="s">
        <v>1691</v>
      </c>
      <c r="N151" s="471"/>
      <c r="O151" s="472">
        <v>44909</v>
      </c>
      <c r="P151" s="34"/>
      <c r="Q151" s="472"/>
      <c r="R151" s="30">
        <v>44911</v>
      </c>
      <c r="S151" s="23">
        <v>44911</v>
      </c>
    </row>
    <row r="152" spans="1:19" s="473" customFormat="1" ht="19.7" customHeight="1">
      <c r="A152" s="18" t="s">
        <v>282</v>
      </c>
      <c r="B152" s="534"/>
      <c r="C152" s="210">
        <v>1.5</v>
      </c>
      <c r="D152" s="216">
        <f t="shared" si="13"/>
        <v>110</v>
      </c>
      <c r="E152" s="17" t="s">
        <v>167</v>
      </c>
      <c r="F152" s="17" t="s">
        <v>167</v>
      </c>
      <c r="G152" s="347" t="s">
        <v>1692</v>
      </c>
      <c r="H152" s="233">
        <v>1</v>
      </c>
      <c r="I152" s="598">
        <v>11190</v>
      </c>
      <c r="J152" s="118">
        <f t="shared" si="12"/>
        <v>11190</v>
      </c>
      <c r="K152" s="357"/>
      <c r="L152" s="24" t="s">
        <v>808</v>
      </c>
      <c r="M152" s="24" t="s">
        <v>1676</v>
      </c>
      <c r="N152" s="471"/>
      <c r="O152" s="472">
        <v>44909</v>
      </c>
      <c r="P152" s="34"/>
      <c r="Q152" s="472"/>
      <c r="R152" s="30">
        <v>44572</v>
      </c>
      <c r="S152" s="23"/>
    </row>
    <row r="153" spans="1:19" s="473" customFormat="1" ht="19.7" customHeight="1">
      <c r="A153" s="210" t="s">
        <v>276</v>
      </c>
      <c r="B153" s="534"/>
      <c r="C153" s="210">
        <v>5.0000000000000001E-3</v>
      </c>
      <c r="D153" s="216">
        <f t="shared" si="13"/>
        <v>111</v>
      </c>
      <c r="E153" s="599" t="s">
        <v>279</v>
      </c>
      <c r="F153" s="599" t="s">
        <v>279</v>
      </c>
      <c r="G153" s="564">
        <v>620704006</v>
      </c>
      <c r="H153" s="600">
        <v>15</v>
      </c>
      <c r="I153" s="601">
        <v>36</v>
      </c>
      <c r="J153" s="562">
        <f t="shared" si="12"/>
        <v>540</v>
      </c>
      <c r="K153" s="563"/>
      <c r="L153" s="564" t="s">
        <v>1693</v>
      </c>
      <c r="M153" s="471" t="s">
        <v>1694</v>
      </c>
      <c r="N153" s="471"/>
      <c r="O153" s="472">
        <v>44909</v>
      </c>
      <c r="P153" s="34"/>
      <c r="Q153" s="472"/>
      <c r="R153" s="30">
        <v>44567</v>
      </c>
      <c r="S153" s="23"/>
    </row>
    <row r="154" spans="1:19" s="473" customFormat="1" ht="19.7" customHeight="1">
      <c r="A154" s="18" t="s">
        <v>276</v>
      </c>
      <c r="B154" s="534"/>
      <c r="C154" s="210">
        <v>0.08</v>
      </c>
      <c r="D154" s="216">
        <f t="shared" si="13"/>
        <v>112</v>
      </c>
      <c r="E154" s="283" t="s">
        <v>167</v>
      </c>
      <c r="F154" s="283" t="s">
        <v>167</v>
      </c>
      <c r="G154" s="602" t="s">
        <v>805</v>
      </c>
      <c r="H154" s="603"/>
      <c r="I154" s="604">
        <v>672</v>
      </c>
      <c r="J154" s="605">
        <f t="shared" si="12"/>
        <v>0</v>
      </c>
      <c r="K154" s="606"/>
      <c r="L154" s="284" t="s">
        <v>1695</v>
      </c>
      <c r="M154" s="471" t="s">
        <v>1696</v>
      </c>
      <c r="N154" s="471"/>
      <c r="O154" s="472">
        <v>44909</v>
      </c>
      <c r="P154" s="34"/>
      <c r="Q154" s="472"/>
      <c r="R154" s="30" t="s">
        <v>29</v>
      </c>
      <c r="S154" s="23"/>
    </row>
    <row r="155" spans="1:19" s="473" customFormat="1" ht="19.7" customHeight="1">
      <c r="A155" s="18" t="s">
        <v>276</v>
      </c>
      <c r="B155" s="534"/>
      <c r="C155" s="210">
        <v>0.02</v>
      </c>
      <c r="D155" s="216">
        <f t="shared" si="13"/>
        <v>113</v>
      </c>
      <c r="E155" s="17" t="s">
        <v>219</v>
      </c>
      <c r="F155" s="17" t="s">
        <v>279</v>
      </c>
      <c r="G155" s="57" t="s">
        <v>1697</v>
      </c>
      <c r="H155" s="233">
        <v>8</v>
      </c>
      <c r="I155" s="210">
        <v>150</v>
      </c>
      <c r="J155" s="94">
        <f t="shared" si="12"/>
        <v>1200</v>
      </c>
      <c r="K155" s="18"/>
      <c r="L155" s="24" t="s">
        <v>1698</v>
      </c>
      <c r="M155" s="471" t="s">
        <v>1676</v>
      </c>
      <c r="N155" s="471"/>
      <c r="O155" s="472">
        <v>44909</v>
      </c>
      <c r="P155" s="34"/>
      <c r="Q155" s="472"/>
      <c r="R155" s="30">
        <v>44567</v>
      </c>
      <c r="S155" s="23"/>
    </row>
    <row r="156" spans="1:19" s="473" customFormat="1" ht="19.7" customHeight="1">
      <c r="A156" s="18" t="s">
        <v>276</v>
      </c>
      <c r="B156" s="534"/>
      <c r="C156" s="210">
        <v>0.01</v>
      </c>
      <c r="D156" s="216">
        <f t="shared" si="13"/>
        <v>114</v>
      </c>
      <c r="E156" s="17" t="s">
        <v>219</v>
      </c>
      <c r="F156" s="17" t="s">
        <v>279</v>
      </c>
      <c r="G156" s="57" t="s">
        <v>1699</v>
      </c>
      <c r="H156" s="233">
        <v>4</v>
      </c>
      <c r="I156" s="210">
        <v>567</v>
      </c>
      <c r="J156" s="94">
        <f t="shared" si="12"/>
        <v>2268</v>
      </c>
      <c r="K156" s="18"/>
      <c r="L156" s="24" t="s">
        <v>1700</v>
      </c>
      <c r="M156" s="471" t="s">
        <v>1676</v>
      </c>
      <c r="N156" s="471"/>
      <c r="O156" s="472">
        <v>44909</v>
      </c>
      <c r="P156" s="34"/>
      <c r="Q156" s="472"/>
      <c r="R156" s="30">
        <v>44567</v>
      </c>
      <c r="S156" s="23"/>
    </row>
    <row r="157" spans="1:19" s="473" customFormat="1" ht="19.7" customHeight="1">
      <c r="A157" s="18" t="s">
        <v>276</v>
      </c>
      <c r="B157" s="534"/>
      <c r="C157" s="210">
        <v>5.0000000000000001E-3</v>
      </c>
      <c r="D157" s="216">
        <f t="shared" si="13"/>
        <v>115</v>
      </c>
      <c r="E157" s="17" t="s">
        <v>219</v>
      </c>
      <c r="F157" s="17" t="s">
        <v>279</v>
      </c>
      <c r="G157" s="57" t="s">
        <v>1701</v>
      </c>
      <c r="H157" s="233">
        <v>5</v>
      </c>
      <c r="I157" s="210">
        <v>173</v>
      </c>
      <c r="J157" s="94">
        <f t="shared" si="12"/>
        <v>865</v>
      </c>
      <c r="K157" s="18"/>
      <c r="L157" s="24" t="s">
        <v>1702</v>
      </c>
      <c r="M157" s="471" t="s">
        <v>1676</v>
      </c>
      <c r="N157" s="471"/>
      <c r="O157" s="472">
        <v>44909</v>
      </c>
      <c r="P157" s="34"/>
      <c r="Q157" s="472"/>
      <c r="R157" s="30">
        <v>44567</v>
      </c>
      <c r="S157" s="23"/>
    </row>
    <row r="158" spans="1:19" s="473" customFormat="1" ht="19.7" customHeight="1">
      <c r="A158" s="18" t="s">
        <v>276</v>
      </c>
      <c r="B158" s="534"/>
      <c r="C158" s="210">
        <v>5.0000000000000001E-3</v>
      </c>
      <c r="D158" s="216">
        <f t="shared" si="13"/>
        <v>116</v>
      </c>
      <c r="E158" s="17" t="s">
        <v>219</v>
      </c>
      <c r="F158" s="17" t="s">
        <v>279</v>
      </c>
      <c r="G158" s="57" t="s">
        <v>1703</v>
      </c>
      <c r="H158" s="233">
        <v>5</v>
      </c>
      <c r="I158" s="210">
        <v>80</v>
      </c>
      <c r="J158" s="94">
        <f t="shared" si="12"/>
        <v>400</v>
      </c>
      <c r="K158" s="18"/>
      <c r="L158" s="24" t="s">
        <v>1704</v>
      </c>
      <c r="M158" s="471" t="s">
        <v>1676</v>
      </c>
      <c r="N158" s="471"/>
      <c r="O158" s="472">
        <v>44909</v>
      </c>
      <c r="P158" s="34"/>
      <c r="Q158" s="472"/>
      <c r="R158" s="30">
        <v>44567</v>
      </c>
      <c r="S158" s="23"/>
    </row>
    <row r="159" spans="1:19" s="473" customFormat="1" ht="19.7" customHeight="1">
      <c r="A159" s="18" t="s">
        <v>276</v>
      </c>
      <c r="B159" s="534"/>
      <c r="C159" s="210">
        <f>0.55*H159</f>
        <v>0.55000000000000004</v>
      </c>
      <c r="D159" s="216">
        <f t="shared" si="13"/>
        <v>117</v>
      </c>
      <c r="E159" s="17" t="s">
        <v>167</v>
      </c>
      <c r="F159" s="17" t="s">
        <v>167</v>
      </c>
      <c r="G159" s="358" t="s">
        <v>1705</v>
      </c>
      <c r="H159" s="233">
        <v>1</v>
      </c>
      <c r="I159" s="607">
        <v>4225</v>
      </c>
      <c r="J159" s="118">
        <f>H159*I159</f>
        <v>4225</v>
      </c>
      <c r="K159" s="22"/>
      <c r="L159" s="24" t="s">
        <v>815</v>
      </c>
      <c r="M159" s="24" t="s">
        <v>1706</v>
      </c>
      <c r="N159" s="471"/>
      <c r="O159" s="472">
        <v>44909</v>
      </c>
      <c r="P159" s="34"/>
      <c r="Q159" s="472"/>
      <c r="R159" s="30">
        <v>44567</v>
      </c>
      <c r="S159" s="23"/>
    </row>
    <row r="160" spans="1:19" s="473" customFormat="1" ht="19.7" customHeight="1">
      <c r="A160" s="18" t="s">
        <v>276</v>
      </c>
      <c r="B160" s="534"/>
      <c r="C160" s="210">
        <v>0.05</v>
      </c>
      <c r="D160" s="216">
        <f t="shared" si="13"/>
        <v>118</v>
      </c>
      <c r="E160" s="161" t="s">
        <v>141</v>
      </c>
      <c r="F160" s="17" t="s">
        <v>67</v>
      </c>
      <c r="G160" s="26" t="s">
        <v>1707</v>
      </c>
      <c r="H160" s="210">
        <v>1</v>
      </c>
      <c r="I160" s="233">
        <v>850</v>
      </c>
      <c r="J160" s="259">
        <f>H160*I160</f>
        <v>850</v>
      </c>
      <c r="K160" s="27"/>
      <c r="L160" s="26" t="s">
        <v>1708</v>
      </c>
      <c r="M160" s="24"/>
      <c r="N160" s="471"/>
      <c r="O160" s="30">
        <v>44908</v>
      </c>
      <c r="P160" s="34"/>
      <c r="Q160" s="472"/>
      <c r="R160" s="30" t="s">
        <v>1709</v>
      </c>
      <c r="S160" s="23"/>
    </row>
    <row r="161" spans="1:19" s="473" customFormat="1" ht="19.7" customHeight="1">
      <c r="A161" s="18" t="s">
        <v>276</v>
      </c>
      <c r="B161" s="534"/>
      <c r="C161" s="210">
        <v>0.05</v>
      </c>
      <c r="D161" s="216">
        <f t="shared" si="13"/>
        <v>119</v>
      </c>
      <c r="E161" s="283" t="s">
        <v>167</v>
      </c>
      <c r="F161" s="283" t="s">
        <v>167</v>
      </c>
      <c r="G161" s="221" t="s">
        <v>1710</v>
      </c>
      <c r="H161" s="608"/>
      <c r="I161" s="605">
        <v>170</v>
      </c>
      <c r="J161" s="545">
        <f>H161*I161</f>
        <v>0</v>
      </c>
      <c r="K161" s="285"/>
      <c r="L161" s="284" t="s">
        <v>1711</v>
      </c>
      <c r="M161" s="471" t="s">
        <v>1712</v>
      </c>
      <c r="N161" s="471"/>
      <c r="O161" s="30">
        <v>44909</v>
      </c>
      <c r="P161" s="34"/>
      <c r="Q161" s="472"/>
      <c r="R161" s="30" t="s">
        <v>29</v>
      </c>
      <c r="S161" s="23"/>
    </row>
    <row r="162" spans="1:19" s="473" customFormat="1" ht="19.7" customHeight="1">
      <c r="A162" s="18" t="s">
        <v>276</v>
      </c>
      <c r="B162" s="534"/>
      <c r="C162" s="210">
        <v>0.05</v>
      </c>
      <c r="D162" s="216">
        <f t="shared" si="13"/>
        <v>120</v>
      </c>
      <c r="E162" s="17" t="s">
        <v>1713</v>
      </c>
      <c r="F162" s="17" t="s">
        <v>167</v>
      </c>
      <c r="G162" s="26" t="s">
        <v>1714</v>
      </c>
      <c r="H162" s="609">
        <v>2</v>
      </c>
      <c r="I162" s="610">
        <v>1230</v>
      </c>
      <c r="J162" s="169">
        <f>H162*I162</f>
        <v>2460</v>
      </c>
      <c r="K162" s="22"/>
      <c r="L162" s="26" t="s">
        <v>1715</v>
      </c>
      <c r="M162" s="471" t="s">
        <v>1676</v>
      </c>
      <c r="N162" s="471"/>
      <c r="O162" s="30">
        <v>44909</v>
      </c>
      <c r="P162" s="34"/>
      <c r="Q162" s="472"/>
      <c r="R162" s="30">
        <v>44567</v>
      </c>
      <c r="S162" s="23"/>
    </row>
    <row r="163" spans="1:19" s="473" customFormat="1" ht="19.7" customHeight="1">
      <c r="A163" s="18" t="s">
        <v>276</v>
      </c>
      <c r="B163" s="534"/>
      <c r="C163" s="210">
        <v>0.05</v>
      </c>
      <c r="D163" s="216">
        <f t="shared" si="13"/>
        <v>121</v>
      </c>
      <c r="E163" s="17" t="s">
        <v>1713</v>
      </c>
      <c r="F163" s="611" t="s">
        <v>810</v>
      </c>
      <c r="G163" s="62" t="s">
        <v>1716</v>
      </c>
      <c r="H163" s="609">
        <v>2</v>
      </c>
      <c r="I163" s="610">
        <v>449</v>
      </c>
      <c r="J163" s="169">
        <f t="shared" ref="J163:J178" si="14">H163*I163</f>
        <v>898</v>
      </c>
      <c r="K163" s="22"/>
      <c r="L163" s="26" t="s">
        <v>1717</v>
      </c>
      <c r="M163" s="471" t="s">
        <v>1676</v>
      </c>
      <c r="N163" s="471"/>
      <c r="O163" s="30">
        <v>44908</v>
      </c>
      <c r="P163" s="34"/>
      <c r="Q163" s="472"/>
      <c r="R163" s="30">
        <v>44911</v>
      </c>
      <c r="S163" s="23">
        <v>44911</v>
      </c>
    </row>
    <row r="164" spans="1:19" s="473" customFormat="1" ht="19.7" customHeight="1">
      <c r="A164" s="18" t="s">
        <v>276</v>
      </c>
      <c r="B164" s="534"/>
      <c r="C164" s="210">
        <v>0.05</v>
      </c>
      <c r="D164" s="216">
        <f t="shared" si="13"/>
        <v>122</v>
      </c>
      <c r="E164" s="17" t="s">
        <v>1713</v>
      </c>
      <c r="F164" s="611" t="s">
        <v>810</v>
      </c>
      <c r="G164" s="62" t="s">
        <v>1718</v>
      </c>
      <c r="H164" s="609">
        <v>1</v>
      </c>
      <c r="I164" s="610">
        <v>329</v>
      </c>
      <c r="J164" s="169">
        <f t="shared" si="14"/>
        <v>329</v>
      </c>
      <c r="K164" s="22"/>
      <c r="L164" s="26" t="s">
        <v>1719</v>
      </c>
      <c r="M164" s="471" t="s">
        <v>1676</v>
      </c>
      <c r="N164" s="471"/>
      <c r="O164" s="30">
        <v>44908</v>
      </c>
      <c r="P164" s="34"/>
      <c r="Q164" s="472"/>
      <c r="R164" s="30">
        <v>44911</v>
      </c>
      <c r="S164" s="23">
        <v>44911</v>
      </c>
    </row>
    <row r="165" spans="1:19" s="473" customFormat="1" ht="19.7" customHeight="1">
      <c r="A165" s="18" t="s">
        <v>276</v>
      </c>
      <c r="B165" s="534"/>
      <c r="C165" s="210">
        <v>0.06</v>
      </c>
      <c r="D165" s="216">
        <f t="shared" si="13"/>
        <v>123</v>
      </c>
      <c r="E165" s="17" t="s">
        <v>141</v>
      </c>
      <c r="F165" s="17" t="s">
        <v>1720</v>
      </c>
      <c r="G165" s="50" t="s">
        <v>142</v>
      </c>
      <c r="H165" s="233">
        <v>2</v>
      </c>
      <c r="I165" s="282">
        <v>1870</v>
      </c>
      <c r="J165" s="94">
        <f t="shared" si="14"/>
        <v>3740</v>
      </c>
      <c r="K165" s="22"/>
      <c r="L165" s="26" t="s">
        <v>1721</v>
      </c>
      <c r="M165" s="24" t="s">
        <v>1722</v>
      </c>
      <c r="N165" s="471"/>
      <c r="O165" s="30">
        <v>44908</v>
      </c>
      <c r="P165" s="34"/>
      <c r="Q165" s="472"/>
      <c r="R165" s="30">
        <v>44922</v>
      </c>
      <c r="S165" s="23"/>
    </row>
    <row r="166" spans="1:19" s="473" customFormat="1" ht="19.7" customHeight="1">
      <c r="A166" s="18" t="s">
        <v>276</v>
      </c>
      <c r="B166" s="534"/>
      <c r="C166" s="210">
        <v>0.08</v>
      </c>
      <c r="D166" s="216">
        <f t="shared" si="13"/>
        <v>124</v>
      </c>
      <c r="E166" s="17" t="s">
        <v>141</v>
      </c>
      <c r="F166" s="17" t="s">
        <v>1720</v>
      </c>
      <c r="G166" s="50" t="s">
        <v>1723</v>
      </c>
      <c r="H166" s="233">
        <v>1</v>
      </c>
      <c r="I166" s="282">
        <v>1870</v>
      </c>
      <c r="J166" s="94">
        <f t="shared" si="14"/>
        <v>1870</v>
      </c>
      <c r="K166" s="22"/>
      <c r="L166" s="26" t="s">
        <v>1724</v>
      </c>
      <c r="M166" s="24" t="s">
        <v>1725</v>
      </c>
      <c r="N166" s="471"/>
      <c r="O166" s="30">
        <v>44908</v>
      </c>
      <c r="P166" s="34"/>
      <c r="Q166" s="472"/>
      <c r="R166" s="30">
        <v>44922</v>
      </c>
      <c r="S166" s="23"/>
    </row>
    <row r="167" spans="1:19" s="473" customFormat="1" ht="19.7" customHeight="1">
      <c r="A167" s="8"/>
      <c r="B167" s="534"/>
      <c r="C167" s="210"/>
      <c r="D167" s="216"/>
      <c r="E167" s="17"/>
      <c r="F167" s="17"/>
      <c r="G167" s="50" t="s">
        <v>291</v>
      </c>
      <c r="H167" s="233">
        <v>1</v>
      </c>
      <c r="I167" s="282">
        <v>1200</v>
      </c>
      <c r="J167" s="94">
        <f t="shared" si="14"/>
        <v>1200</v>
      </c>
      <c r="K167" s="22"/>
      <c r="L167" s="26"/>
      <c r="M167" s="24"/>
      <c r="N167" s="471"/>
      <c r="O167" s="30"/>
      <c r="P167" s="34"/>
      <c r="Q167" s="472"/>
      <c r="R167" s="30"/>
      <c r="S167" s="23"/>
    </row>
    <row r="168" spans="1:19" s="473" customFormat="1" ht="19.7" customHeight="1">
      <c r="A168" s="8"/>
      <c r="B168" s="534"/>
      <c r="C168" s="210"/>
      <c r="D168" s="216"/>
      <c r="E168" s="17"/>
      <c r="F168" s="17"/>
      <c r="G168" s="50"/>
      <c r="H168" s="233"/>
      <c r="I168" s="282"/>
      <c r="J168" s="94"/>
      <c r="K168" s="22"/>
      <c r="L168" s="26"/>
      <c r="M168" s="24"/>
      <c r="N168" s="471"/>
      <c r="O168" s="30"/>
      <c r="P168" s="34"/>
      <c r="Q168" s="472"/>
      <c r="R168" s="30"/>
      <c r="S168" s="23"/>
    </row>
    <row r="169" spans="1:19" s="473" customFormat="1" ht="19.7" customHeight="1">
      <c r="A169" s="91" t="s">
        <v>276</v>
      </c>
      <c r="B169" s="534"/>
      <c r="C169" s="210">
        <v>0.05</v>
      </c>
      <c r="D169" s="216">
        <f>+D166+1</f>
        <v>125</v>
      </c>
      <c r="E169" s="283" t="s">
        <v>167</v>
      </c>
      <c r="F169" s="283" t="s">
        <v>167</v>
      </c>
      <c r="G169" s="221" t="s">
        <v>414</v>
      </c>
      <c r="H169" s="603"/>
      <c r="I169" s="286">
        <v>886</v>
      </c>
      <c r="J169" s="612">
        <f t="shared" si="14"/>
        <v>0</v>
      </c>
      <c r="K169" s="285"/>
      <c r="L169" s="284" t="s">
        <v>1726</v>
      </c>
      <c r="M169" s="471" t="s">
        <v>1712</v>
      </c>
      <c r="N169" s="471"/>
      <c r="O169" s="30">
        <v>44909</v>
      </c>
      <c r="P169" s="34"/>
      <c r="Q169" s="472"/>
      <c r="R169" s="30" t="s">
        <v>29</v>
      </c>
      <c r="S169" s="23"/>
    </row>
    <row r="170" spans="1:19" s="473" customFormat="1" ht="19.7" customHeight="1">
      <c r="A170" s="91" t="s">
        <v>276</v>
      </c>
      <c r="B170" s="534"/>
      <c r="C170" s="210">
        <v>0.05</v>
      </c>
      <c r="D170" s="216">
        <f t="shared" si="13"/>
        <v>126</v>
      </c>
      <c r="E170" s="283" t="s">
        <v>167</v>
      </c>
      <c r="F170" s="283" t="s">
        <v>167</v>
      </c>
      <c r="G170" s="221" t="s">
        <v>1727</v>
      </c>
      <c r="H170" s="603"/>
      <c r="I170" s="286">
        <v>948</v>
      </c>
      <c r="J170" s="612">
        <f t="shared" si="14"/>
        <v>0</v>
      </c>
      <c r="K170" s="285"/>
      <c r="L170" s="284" t="s">
        <v>1728</v>
      </c>
      <c r="M170" s="471" t="s">
        <v>1712</v>
      </c>
      <c r="N170" s="471"/>
      <c r="O170" s="30">
        <v>44909</v>
      </c>
      <c r="P170" s="34"/>
      <c r="Q170" s="472"/>
      <c r="R170" s="30" t="s">
        <v>29</v>
      </c>
      <c r="S170" s="23"/>
    </row>
    <row r="171" spans="1:19" s="473" customFormat="1" ht="19.7" customHeight="1">
      <c r="A171" s="8" t="s">
        <v>821</v>
      </c>
      <c r="B171" s="534"/>
      <c r="C171" s="210">
        <v>0.8</v>
      </c>
      <c r="D171" s="216">
        <f t="shared" si="13"/>
        <v>127</v>
      </c>
      <c r="E171" s="52" t="s">
        <v>494</v>
      </c>
      <c r="F171" s="52" t="s">
        <v>167</v>
      </c>
      <c r="G171" s="613" t="s">
        <v>1729</v>
      </c>
      <c r="H171" s="210">
        <v>1</v>
      </c>
      <c r="I171" s="614">
        <v>14910</v>
      </c>
      <c r="J171" s="94">
        <f t="shared" si="14"/>
        <v>14910</v>
      </c>
      <c r="K171" s="22"/>
      <c r="L171" s="26" t="s">
        <v>1730</v>
      </c>
      <c r="M171" s="471" t="s">
        <v>1731</v>
      </c>
      <c r="N171" s="471"/>
      <c r="O171" s="30">
        <v>44909</v>
      </c>
      <c r="P171" s="34"/>
      <c r="Q171" s="472"/>
      <c r="R171" s="30">
        <v>44572</v>
      </c>
      <c r="S171" s="23">
        <v>44937</v>
      </c>
    </row>
    <row r="172" spans="1:19" s="473" customFormat="1" ht="19.7" customHeight="1">
      <c r="A172" s="18" t="s">
        <v>276</v>
      </c>
      <c r="B172" s="534"/>
      <c r="C172" s="210">
        <f>0.1*H172</f>
        <v>0.1</v>
      </c>
      <c r="D172" s="216">
        <f t="shared" si="13"/>
        <v>128</v>
      </c>
      <c r="E172" s="52" t="s">
        <v>167</v>
      </c>
      <c r="F172" s="52" t="s">
        <v>167</v>
      </c>
      <c r="G172" s="615" t="s">
        <v>1732</v>
      </c>
      <c r="H172" s="552">
        <v>1</v>
      </c>
      <c r="I172" s="614">
        <v>5117</v>
      </c>
      <c r="J172" s="616">
        <f t="shared" si="14"/>
        <v>5117</v>
      </c>
      <c r="K172" s="617"/>
      <c r="L172" s="618" t="s">
        <v>1733</v>
      </c>
      <c r="M172" s="619" t="s">
        <v>1676</v>
      </c>
      <c r="N172" s="471"/>
      <c r="O172" s="30">
        <v>44909</v>
      </c>
      <c r="P172" s="34"/>
      <c r="Q172" s="472"/>
      <c r="R172" s="30" t="s">
        <v>29</v>
      </c>
      <c r="S172" s="23"/>
    </row>
    <row r="173" spans="1:19" s="473" customFormat="1" ht="19.7" customHeight="1">
      <c r="A173" s="18" t="s">
        <v>276</v>
      </c>
      <c r="B173" s="534"/>
      <c r="C173" s="210">
        <v>0.1</v>
      </c>
      <c r="D173" s="216">
        <f t="shared" si="13"/>
        <v>129</v>
      </c>
      <c r="E173" s="52" t="s">
        <v>167</v>
      </c>
      <c r="F173" s="52" t="s">
        <v>167</v>
      </c>
      <c r="G173" s="50" t="s">
        <v>801</v>
      </c>
      <c r="H173" s="552">
        <v>1</v>
      </c>
      <c r="I173" s="614">
        <v>1560</v>
      </c>
      <c r="J173" s="616">
        <f t="shared" si="14"/>
        <v>1560</v>
      </c>
      <c r="K173" s="22"/>
      <c r="L173" s="26" t="s">
        <v>1734</v>
      </c>
      <c r="M173" s="471"/>
      <c r="N173" s="471"/>
      <c r="O173" s="30">
        <v>44909</v>
      </c>
      <c r="P173" s="34"/>
      <c r="Q173" s="472"/>
      <c r="R173" s="30">
        <v>44567</v>
      </c>
      <c r="S173" s="23"/>
    </row>
    <row r="174" spans="1:19" s="473" customFormat="1" ht="19.7" customHeight="1">
      <c r="A174" s="18" t="s">
        <v>282</v>
      </c>
      <c r="B174" s="534"/>
      <c r="C174" s="210">
        <v>0.15</v>
      </c>
      <c r="D174" s="216">
        <f t="shared" si="13"/>
        <v>130</v>
      </c>
      <c r="E174" s="17" t="s">
        <v>167</v>
      </c>
      <c r="F174" s="17" t="s">
        <v>167</v>
      </c>
      <c r="G174" s="249" t="s">
        <v>1735</v>
      </c>
      <c r="H174" s="228">
        <v>1</v>
      </c>
      <c r="I174" s="596">
        <v>1536</v>
      </c>
      <c r="J174" s="177">
        <f t="shared" si="14"/>
        <v>1536</v>
      </c>
      <c r="K174" s="118"/>
      <c r="L174" s="26" t="s">
        <v>798</v>
      </c>
      <c r="M174" s="471"/>
      <c r="N174" s="471"/>
      <c r="O174" s="30">
        <v>44909</v>
      </c>
      <c r="P174" s="34"/>
      <c r="Q174" s="472"/>
      <c r="R174" s="30">
        <v>44572</v>
      </c>
      <c r="S174" s="23"/>
    </row>
    <row r="175" spans="1:19" s="473" customFormat="1" ht="19.7" customHeight="1">
      <c r="A175" s="18" t="s">
        <v>282</v>
      </c>
      <c r="B175" s="534"/>
      <c r="C175" s="210">
        <v>0.8</v>
      </c>
      <c r="D175" s="216">
        <f t="shared" si="13"/>
        <v>131</v>
      </c>
      <c r="E175" s="17" t="s">
        <v>167</v>
      </c>
      <c r="F175" s="17" t="s">
        <v>167</v>
      </c>
      <c r="G175" s="249" t="s">
        <v>1736</v>
      </c>
      <c r="H175" s="228">
        <v>1</v>
      </c>
      <c r="I175" s="596">
        <v>4447</v>
      </c>
      <c r="J175" s="177">
        <f t="shared" si="14"/>
        <v>4447</v>
      </c>
      <c r="K175" s="118"/>
      <c r="L175" s="26" t="s">
        <v>798</v>
      </c>
      <c r="M175" s="471"/>
      <c r="N175" s="471"/>
      <c r="O175" s="30">
        <v>44909</v>
      </c>
      <c r="P175" s="34"/>
      <c r="Q175" s="472"/>
      <c r="R175" s="30">
        <v>44572</v>
      </c>
      <c r="S175" s="23"/>
    </row>
    <row r="176" spans="1:19" s="473" customFormat="1" ht="19.7" customHeight="1">
      <c r="A176" s="18" t="s">
        <v>276</v>
      </c>
      <c r="B176" s="534"/>
      <c r="C176" s="210">
        <f>0.15*H176</f>
        <v>0.15</v>
      </c>
      <c r="D176" s="216">
        <f t="shared" si="13"/>
        <v>132</v>
      </c>
      <c r="E176" s="52" t="s">
        <v>167</v>
      </c>
      <c r="F176" s="52" t="s">
        <v>167</v>
      </c>
      <c r="G176" s="62" t="s">
        <v>819</v>
      </c>
      <c r="H176" s="592">
        <v>1</v>
      </c>
      <c r="I176" s="620">
        <v>894</v>
      </c>
      <c r="J176" s="55">
        <f t="shared" si="14"/>
        <v>894</v>
      </c>
      <c r="K176" s="56"/>
      <c r="L176" s="53" t="s">
        <v>820</v>
      </c>
      <c r="M176" s="471" t="s">
        <v>1676</v>
      </c>
      <c r="N176" s="471"/>
      <c r="O176" s="30">
        <v>44909</v>
      </c>
      <c r="P176" s="34"/>
      <c r="Q176" s="472"/>
      <c r="R176" s="30">
        <v>44567</v>
      </c>
      <c r="S176" s="23"/>
    </row>
    <row r="177" spans="1:19" s="473" customFormat="1" ht="19.7" customHeight="1">
      <c r="A177" s="18" t="s">
        <v>273</v>
      </c>
      <c r="B177" s="534"/>
      <c r="C177" s="210">
        <f>7.5*H177</f>
        <v>7.5</v>
      </c>
      <c r="D177" s="216">
        <f t="shared" si="13"/>
        <v>133</v>
      </c>
      <c r="E177" s="17" t="s">
        <v>167</v>
      </c>
      <c r="F177" s="17" t="s">
        <v>167</v>
      </c>
      <c r="G177" s="621" t="s">
        <v>1737</v>
      </c>
      <c r="H177" s="552">
        <v>1</v>
      </c>
      <c r="I177" s="614">
        <v>17976</v>
      </c>
      <c r="J177" s="51">
        <f t="shared" si="14"/>
        <v>17976</v>
      </c>
      <c r="K177" s="22"/>
      <c r="L177" s="26" t="s">
        <v>786</v>
      </c>
      <c r="M177" s="471" t="s">
        <v>1676</v>
      </c>
      <c r="N177" s="471"/>
      <c r="O177" s="30">
        <v>44909</v>
      </c>
      <c r="P177" s="34"/>
      <c r="Q177" s="472"/>
      <c r="R177" s="30">
        <v>44915</v>
      </c>
      <c r="S177" s="23"/>
    </row>
    <row r="178" spans="1:19" s="473" customFormat="1" ht="19.7" customHeight="1">
      <c r="A178" s="18" t="s">
        <v>628</v>
      </c>
      <c r="B178" s="534"/>
      <c r="C178" s="210">
        <f>0.05*H178</f>
        <v>0.25</v>
      </c>
      <c r="D178" s="216">
        <f t="shared" si="13"/>
        <v>134</v>
      </c>
      <c r="E178" s="17" t="s">
        <v>788</v>
      </c>
      <c r="F178" s="17" t="s">
        <v>167</v>
      </c>
      <c r="G178" s="50" t="s">
        <v>789</v>
      </c>
      <c r="H178" s="552">
        <v>5</v>
      </c>
      <c r="I178" s="614">
        <v>165</v>
      </c>
      <c r="J178" s="51">
        <f t="shared" si="14"/>
        <v>825</v>
      </c>
      <c r="K178" s="22"/>
      <c r="L178" s="26" t="s">
        <v>790</v>
      </c>
      <c r="M178" s="471" t="s">
        <v>1676</v>
      </c>
      <c r="N178" s="471"/>
      <c r="O178" s="30">
        <v>44909</v>
      </c>
      <c r="P178" s="34"/>
      <c r="Q178" s="472"/>
      <c r="R178" s="30">
        <v>44567</v>
      </c>
      <c r="S178" s="23"/>
    </row>
    <row r="179" spans="1:19" s="8" customFormat="1" ht="19.7" customHeight="1">
      <c r="A179" s="18"/>
      <c r="B179" s="18"/>
      <c r="C179" s="18"/>
      <c r="D179" s="17"/>
      <c r="E179" s="622"/>
      <c r="F179" s="622"/>
      <c r="G179" s="623"/>
      <c r="H179" s="624"/>
      <c r="I179" s="623"/>
      <c r="J179" s="625"/>
      <c r="K179" s="626"/>
      <c r="L179" s="152"/>
      <c r="M179" s="24"/>
      <c r="N179" s="24"/>
      <c r="O179" s="30"/>
      <c r="P179" s="17"/>
      <c r="Q179" s="30"/>
      <c r="R179" s="30"/>
      <c r="S179" s="23"/>
    </row>
    <row r="180" spans="1:19" s="473" customFormat="1" ht="19.7" customHeight="1">
      <c r="A180" s="8"/>
      <c r="B180" s="8"/>
      <c r="C180" s="8"/>
      <c r="D180" s="17"/>
      <c r="E180" s="17"/>
      <c r="F180" s="17"/>
      <c r="G180" s="333"/>
      <c r="H180" s="506"/>
      <c r="I180" s="27"/>
      <c r="J180" s="118"/>
      <c r="K180" s="327"/>
      <c r="L180" s="209"/>
      <c r="M180" s="471"/>
      <c r="N180" s="471"/>
      <c r="O180" s="472"/>
      <c r="P180" s="34"/>
      <c r="Q180" s="33"/>
      <c r="R180" s="472"/>
      <c r="S180" s="40"/>
    </row>
    <row r="181" spans="1:19" s="8" customFormat="1" ht="19.7" customHeight="1">
      <c r="A181" s="18"/>
      <c r="B181" s="18"/>
      <c r="C181" s="18"/>
      <c r="D181" s="17"/>
      <c r="E181" s="52"/>
      <c r="F181" s="52"/>
      <c r="G181" s="507">
        <f>SUM(J140:J180)</f>
        <v>100521</v>
      </c>
      <c r="H181" s="506"/>
      <c r="I181" s="27"/>
      <c r="J181" s="118"/>
      <c r="K181" s="22"/>
      <c r="L181" s="53"/>
      <c r="M181" s="24"/>
      <c r="N181" s="24"/>
      <c r="O181" s="30"/>
      <c r="P181" s="17"/>
      <c r="Q181" s="18"/>
      <c r="R181" s="30"/>
      <c r="S181" s="23"/>
    </row>
    <row r="182" spans="1:19" s="8" customFormat="1" ht="19.7" customHeight="1">
      <c r="A182" s="18"/>
      <c r="B182" s="18"/>
      <c r="C182" s="18"/>
      <c r="D182" s="17"/>
      <c r="E182" s="52"/>
      <c r="F182" s="52"/>
      <c r="G182" s="24"/>
      <c r="H182" s="506"/>
      <c r="I182" s="27"/>
      <c r="J182" s="118"/>
      <c r="K182" s="22"/>
      <c r="L182" s="53"/>
      <c r="M182" s="24"/>
      <c r="N182" s="24"/>
      <c r="O182" s="30"/>
      <c r="P182" s="17"/>
      <c r="Q182" s="18"/>
      <c r="R182" s="30"/>
      <c r="S182" s="23"/>
    </row>
    <row r="183" spans="1:19" s="8" customFormat="1" ht="19.7" customHeight="1">
      <c r="A183" s="18"/>
      <c r="B183" s="18"/>
      <c r="C183" s="18"/>
      <c r="D183" s="17"/>
      <c r="E183" s="52"/>
      <c r="F183" s="52"/>
      <c r="G183" s="24"/>
      <c r="H183" s="506"/>
      <c r="I183" s="27"/>
      <c r="J183" s="118"/>
      <c r="K183" s="22"/>
      <c r="L183" s="53"/>
      <c r="M183" s="24"/>
      <c r="N183" s="24"/>
      <c r="O183" s="30"/>
      <c r="P183" s="17"/>
      <c r="Q183" s="18"/>
      <c r="R183" s="30"/>
      <c r="S183" s="23"/>
    </row>
    <row r="184" spans="1:19" s="8" customFormat="1" ht="19.7" customHeight="1">
      <c r="A184" s="18"/>
      <c r="B184" s="18"/>
      <c r="C184" s="18"/>
      <c r="D184" s="17"/>
      <c r="E184" s="52"/>
      <c r="F184" s="52"/>
      <c r="G184" s="24"/>
      <c r="H184" s="506"/>
      <c r="I184" s="27"/>
      <c r="J184" s="118"/>
      <c r="K184" s="22"/>
      <c r="L184" s="53"/>
      <c r="M184" s="24"/>
      <c r="N184" s="24"/>
      <c r="O184" s="30"/>
      <c r="P184" s="17"/>
      <c r="Q184" s="18"/>
      <c r="R184" s="30"/>
      <c r="S184" s="23"/>
    </row>
    <row r="185" spans="1:19" s="8" customFormat="1" ht="19.7" customHeight="1">
      <c r="A185" s="18"/>
      <c r="B185" s="18"/>
      <c r="C185" s="18"/>
      <c r="D185" s="17"/>
      <c r="E185" s="474" t="s">
        <v>1738</v>
      </c>
      <c r="F185" s="475"/>
      <c r="G185" s="476"/>
      <c r="H185" s="506"/>
      <c r="I185" s="27"/>
      <c r="J185" s="118"/>
      <c r="K185" s="327"/>
      <c r="L185" s="53"/>
      <c r="M185" s="471"/>
      <c r="N185" s="471"/>
      <c r="O185" s="30"/>
      <c r="P185" s="34"/>
      <c r="Q185" s="33"/>
      <c r="R185" s="30"/>
      <c r="S185" s="23"/>
    </row>
    <row r="186" spans="1:19" s="8" customFormat="1" ht="19.7" customHeight="1">
      <c r="A186" s="210" t="s">
        <v>628</v>
      </c>
      <c r="B186" s="534"/>
      <c r="C186" s="210">
        <v>44.8</v>
      </c>
      <c r="D186" s="216">
        <f>+D178+1</f>
        <v>135</v>
      </c>
      <c r="E186" s="52" t="s">
        <v>1739</v>
      </c>
      <c r="F186" s="52" t="s">
        <v>167</v>
      </c>
      <c r="G186" s="24" t="s">
        <v>1740</v>
      </c>
      <c r="H186" s="572">
        <v>1</v>
      </c>
      <c r="I186" s="552">
        <v>34996</v>
      </c>
      <c r="J186" s="118">
        <f>H186*I186</f>
        <v>34996</v>
      </c>
      <c r="K186" s="327"/>
      <c r="L186" s="53" t="s">
        <v>1741</v>
      </c>
      <c r="M186" s="471"/>
      <c r="N186" s="471"/>
      <c r="O186" s="30">
        <v>44909</v>
      </c>
      <c r="P186" s="34"/>
      <c r="Q186" s="33"/>
      <c r="R186" s="30">
        <v>44572</v>
      </c>
      <c r="S186" s="23"/>
    </row>
    <row r="187" spans="1:19" s="8" customFormat="1" ht="19.7" customHeight="1">
      <c r="A187" s="210" t="s">
        <v>276</v>
      </c>
      <c r="B187" s="534"/>
      <c r="C187" s="210">
        <v>0.36</v>
      </c>
      <c r="D187" s="216">
        <f>+D186+1</f>
        <v>136</v>
      </c>
      <c r="E187" s="98" t="s">
        <v>279</v>
      </c>
      <c r="F187" s="98" t="s">
        <v>279</v>
      </c>
      <c r="G187" s="24" t="s">
        <v>1549</v>
      </c>
      <c r="H187" s="572">
        <v>12</v>
      </c>
      <c r="I187" s="552">
        <v>184</v>
      </c>
      <c r="J187" s="118">
        <f>H187*I187</f>
        <v>2208</v>
      </c>
      <c r="K187" s="22"/>
      <c r="L187" s="53" t="s">
        <v>1585</v>
      </c>
      <c r="M187" s="471" t="s">
        <v>1742</v>
      </c>
      <c r="N187" s="471"/>
      <c r="O187" s="30">
        <v>44909</v>
      </c>
      <c r="P187" s="34"/>
      <c r="Q187" s="33"/>
      <c r="R187" s="30">
        <v>44572</v>
      </c>
      <c r="S187" s="23"/>
    </row>
    <row r="188" spans="1:19" s="8" customFormat="1" ht="19.7" customHeight="1">
      <c r="A188" s="210" t="s">
        <v>1497</v>
      </c>
      <c r="B188" s="534"/>
      <c r="C188" s="571">
        <f>0.03*H188</f>
        <v>0.12</v>
      </c>
      <c r="D188" s="216">
        <f t="shared" ref="D188:D205" si="15">+D187+1</f>
        <v>137</v>
      </c>
      <c r="E188" s="98" t="s">
        <v>279</v>
      </c>
      <c r="F188" s="98" t="s">
        <v>279</v>
      </c>
      <c r="G188" s="321" t="s">
        <v>1631</v>
      </c>
      <c r="H188" s="576">
        <v>4</v>
      </c>
      <c r="I188" s="577">
        <v>160</v>
      </c>
      <c r="J188" s="118">
        <f>H188*I188</f>
        <v>640</v>
      </c>
      <c r="K188" s="411"/>
      <c r="L188" s="26" t="s">
        <v>1632</v>
      </c>
      <c r="M188" s="471"/>
      <c r="N188" s="471"/>
      <c r="O188" s="30">
        <v>44909</v>
      </c>
      <c r="P188" s="34"/>
      <c r="Q188" s="33"/>
      <c r="R188" s="30">
        <v>44572</v>
      </c>
      <c r="S188" s="23"/>
    </row>
    <row r="189" spans="1:19" s="8" customFormat="1" ht="19.7" customHeight="1">
      <c r="A189" s="210" t="s">
        <v>276</v>
      </c>
      <c r="B189" s="534"/>
      <c r="C189" s="571">
        <v>0.05</v>
      </c>
      <c r="D189" s="216">
        <f t="shared" si="15"/>
        <v>138</v>
      </c>
      <c r="E189" s="98" t="s">
        <v>279</v>
      </c>
      <c r="F189" s="98" t="s">
        <v>279</v>
      </c>
      <c r="G189" s="24" t="s">
        <v>1553</v>
      </c>
      <c r="H189" s="572">
        <v>4</v>
      </c>
      <c r="I189" s="552">
        <v>170</v>
      </c>
      <c r="J189" s="118">
        <f>H189*I189</f>
        <v>680</v>
      </c>
      <c r="K189" s="327"/>
      <c r="L189" s="53" t="s">
        <v>1554</v>
      </c>
      <c r="M189" s="471"/>
      <c r="N189" s="471"/>
      <c r="O189" s="30">
        <v>44909</v>
      </c>
      <c r="P189" s="34"/>
      <c r="Q189" s="33"/>
      <c r="R189" s="30">
        <v>44567</v>
      </c>
      <c r="S189" s="23"/>
    </row>
    <row r="190" spans="1:19" s="8" customFormat="1" ht="19.7" customHeight="1">
      <c r="A190" s="210" t="s">
        <v>276</v>
      </c>
      <c r="B190" s="534"/>
      <c r="C190" s="571">
        <v>2.4</v>
      </c>
      <c r="D190" s="216">
        <f t="shared" si="15"/>
        <v>139</v>
      </c>
      <c r="E190" s="98" t="s">
        <v>279</v>
      </c>
      <c r="F190" s="98" t="s">
        <v>279</v>
      </c>
      <c r="G190" s="24" t="s">
        <v>1743</v>
      </c>
      <c r="H190" s="572">
        <v>4</v>
      </c>
      <c r="I190" s="552">
        <v>590</v>
      </c>
      <c r="J190" s="118">
        <f t="shared" ref="J190:J204" si="16">H190*I190</f>
        <v>2360</v>
      </c>
      <c r="K190" s="327"/>
      <c r="L190" s="53" t="s">
        <v>1557</v>
      </c>
      <c r="M190" s="471"/>
      <c r="N190" s="471"/>
      <c r="O190" s="30">
        <v>44909</v>
      </c>
      <c r="P190" s="34"/>
      <c r="Q190" s="33"/>
      <c r="R190" s="30">
        <v>44572</v>
      </c>
      <c r="S190" s="23"/>
    </row>
    <row r="191" spans="1:19" s="8" customFormat="1" ht="19.7" customHeight="1">
      <c r="A191" s="210" t="s">
        <v>276</v>
      </c>
      <c r="B191" s="534"/>
      <c r="C191" s="571">
        <v>2.4</v>
      </c>
      <c r="D191" s="216">
        <f t="shared" si="15"/>
        <v>140</v>
      </c>
      <c r="E191" s="98" t="s">
        <v>279</v>
      </c>
      <c r="F191" s="98" t="s">
        <v>279</v>
      </c>
      <c r="G191" s="24" t="s">
        <v>1744</v>
      </c>
      <c r="H191" s="572">
        <v>2</v>
      </c>
      <c r="I191" s="552">
        <v>1180</v>
      </c>
      <c r="J191" s="118">
        <f t="shared" si="16"/>
        <v>2360</v>
      </c>
      <c r="K191" s="327"/>
      <c r="L191" s="53" t="s">
        <v>1557</v>
      </c>
      <c r="M191" s="471"/>
      <c r="N191" s="471"/>
      <c r="O191" s="30">
        <v>44909</v>
      </c>
      <c r="P191" s="34"/>
      <c r="Q191" s="33"/>
      <c r="R191" s="30">
        <v>44572</v>
      </c>
      <c r="S191" s="23"/>
    </row>
    <row r="192" spans="1:19" s="8" customFormat="1" ht="19.7" customHeight="1">
      <c r="A192" s="210" t="s">
        <v>628</v>
      </c>
      <c r="B192" s="534"/>
      <c r="C192" s="210">
        <v>0.65</v>
      </c>
      <c r="D192" s="216">
        <f t="shared" si="15"/>
        <v>141</v>
      </c>
      <c r="E192" s="17" t="s">
        <v>270</v>
      </c>
      <c r="F192" s="98" t="s">
        <v>279</v>
      </c>
      <c r="G192" s="24" t="s">
        <v>1745</v>
      </c>
      <c r="H192" s="572">
        <v>4</v>
      </c>
      <c r="I192" s="552">
        <v>2260</v>
      </c>
      <c r="J192" s="118">
        <f t="shared" si="16"/>
        <v>9040</v>
      </c>
      <c r="K192" s="327"/>
      <c r="L192" s="53" t="s">
        <v>1746</v>
      </c>
      <c r="M192" s="471"/>
      <c r="N192" s="471"/>
      <c r="O192" s="30">
        <v>44909</v>
      </c>
      <c r="P192" s="34"/>
      <c r="Q192" s="33"/>
      <c r="R192" s="30">
        <v>44572</v>
      </c>
      <c r="S192" s="23"/>
    </row>
    <row r="193" spans="1:19" s="8" customFormat="1" ht="19.7" customHeight="1">
      <c r="A193" s="210" t="s">
        <v>276</v>
      </c>
      <c r="B193" s="534"/>
      <c r="C193" s="210">
        <v>0.05</v>
      </c>
      <c r="D193" s="216">
        <f t="shared" si="15"/>
        <v>142</v>
      </c>
      <c r="E193" s="627" t="s">
        <v>279</v>
      </c>
      <c r="F193" s="627" t="s">
        <v>279</v>
      </c>
      <c r="G193" s="369" t="s">
        <v>1747</v>
      </c>
      <c r="H193" s="628"/>
      <c r="I193" s="608">
        <v>23</v>
      </c>
      <c r="J193" s="545">
        <f t="shared" si="16"/>
        <v>0</v>
      </c>
      <c r="K193" s="285"/>
      <c r="L193" s="284" t="s">
        <v>1748</v>
      </c>
      <c r="M193" s="629" t="s">
        <v>758</v>
      </c>
      <c r="N193" s="471"/>
      <c r="O193" s="30"/>
      <c r="P193" s="34"/>
      <c r="Q193" s="33"/>
      <c r="R193" s="30" t="s">
        <v>29</v>
      </c>
      <c r="S193" s="23"/>
    </row>
    <row r="194" spans="1:19" s="8" customFormat="1" ht="19.7" customHeight="1">
      <c r="A194" s="210" t="s">
        <v>276</v>
      </c>
      <c r="B194" s="534"/>
      <c r="C194" s="210">
        <v>0.01</v>
      </c>
      <c r="D194" s="216">
        <f t="shared" si="15"/>
        <v>143</v>
      </c>
      <c r="E194" s="98" t="s">
        <v>279</v>
      </c>
      <c r="F194" s="98" t="s">
        <v>279</v>
      </c>
      <c r="G194" s="24" t="s">
        <v>1749</v>
      </c>
      <c r="H194" s="572">
        <v>8</v>
      </c>
      <c r="I194" s="552">
        <v>52</v>
      </c>
      <c r="J194" s="118">
        <f t="shared" si="16"/>
        <v>416</v>
      </c>
      <c r="K194" s="327"/>
      <c r="L194" s="53" t="s">
        <v>1671</v>
      </c>
      <c r="M194" s="471"/>
      <c r="N194" s="471"/>
      <c r="O194" s="30">
        <v>44909</v>
      </c>
      <c r="P194" s="34"/>
      <c r="Q194" s="33"/>
      <c r="R194" s="30">
        <v>44567</v>
      </c>
      <c r="S194" s="23"/>
    </row>
    <row r="195" spans="1:19" s="8" customFormat="1" ht="19.7" customHeight="1">
      <c r="A195" s="210" t="s">
        <v>628</v>
      </c>
      <c r="B195" s="534"/>
      <c r="C195" s="210">
        <v>1.6</v>
      </c>
      <c r="D195" s="216">
        <f t="shared" si="15"/>
        <v>144</v>
      </c>
      <c r="E195" s="17" t="s">
        <v>270</v>
      </c>
      <c r="F195" s="98" t="s">
        <v>279</v>
      </c>
      <c r="G195" s="24" t="s">
        <v>1750</v>
      </c>
      <c r="H195" s="572">
        <v>1</v>
      </c>
      <c r="I195" s="552">
        <v>7600</v>
      </c>
      <c r="J195" s="118">
        <f t="shared" si="16"/>
        <v>7600</v>
      </c>
      <c r="K195" s="327"/>
      <c r="L195" s="53" t="s">
        <v>1751</v>
      </c>
      <c r="M195" s="471"/>
      <c r="N195" s="471"/>
      <c r="O195" s="30">
        <v>44909</v>
      </c>
      <c r="P195" s="34"/>
      <c r="Q195" s="33"/>
      <c r="R195" s="30">
        <v>44572</v>
      </c>
      <c r="S195" s="23"/>
    </row>
    <row r="196" spans="1:19" s="8" customFormat="1" ht="19.7" customHeight="1">
      <c r="A196" s="210" t="s">
        <v>276</v>
      </c>
      <c r="B196" s="534"/>
      <c r="C196" s="210">
        <v>0.02</v>
      </c>
      <c r="D196" s="216">
        <f t="shared" si="15"/>
        <v>145</v>
      </c>
      <c r="E196" s="627" t="s">
        <v>279</v>
      </c>
      <c r="F196" s="627" t="s">
        <v>279</v>
      </c>
      <c r="G196" s="369" t="s">
        <v>1747</v>
      </c>
      <c r="H196" s="628"/>
      <c r="I196" s="608">
        <v>23</v>
      </c>
      <c r="J196" s="545">
        <f t="shared" si="16"/>
        <v>0</v>
      </c>
      <c r="K196" s="285"/>
      <c r="L196" s="284" t="s">
        <v>1752</v>
      </c>
      <c r="M196" s="629" t="s">
        <v>758</v>
      </c>
      <c r="N196" s="471"/>
      <c r="O196" s="30"/>
      <c r="P196" s="34"/>
      <c r="Q196" s="33"/>
      <c r="R196" s="30" t="s">
        <v>29</v>
      </c>
      <c r="S196" s="23"/>
    </row>
    <row r="197" spans="1:19" s="8" customFormat="1" ht="19.7" customHeight="1">
      <c r="A197" s="210" t="s">
        <v>276</v>
      </c>
      <c r="B197" s="534"/>
      <c r="C197" s="210">
        <v>1.4999999999999999E-2</v>
      </c>
      <c r="D197" s="216">
        <f t="shared" si="15"/>
        <v>146</v>
      </c>
      <c r="E197" s="98" t="s">
        <v>279</v>
      </c>
      <c r="F197" s="98" t="s">
        <v>279</v>
      </c>
      <c r="G197" s="24" t="s">
        <v>1753</v>
      </c>
      <c r="H197" s="572">
        <v>12</v>
      </c>
      <c r="I197" s="552">
        <v>56</v>
      </c>
      <c r="J197" s="118">
        <f t="shared" si="16"/>
        <v>672</v>
      </c>
      <c r="K197" s="327"/>
      <c r="L197" s="53" t="s">
        <v>1754</v>
      </c>
      <c r="M197" s="471"/>
      <c r="N197" s="471"/>
      <c r="O197" s="30">
        <v>44909</v>
      </c>
      <c r="P197" s="34"/>
      <c r="Q197" s="33"/>
      <c r="R197" s="30">
        <v>44567</v>
      </c>
      <c r="S197" s="23"/>
    </row>
    <row r="198" spans="1:19" s="8" customFormat="1" ht="19.7" customHeight="1">
      <c r="A198" s="210" t="s">
        <v>276</v>
      </c>
      <c r="B198" s="534"/>
      <c r="C198" s="210">
        <v>5.0000000000000001E-3</v>
      </c>
      <c r="D198" s="216">
        <f t="shared" si="15"/>
        <v>147</v>
      </c>
      <c r="E198" s="98" t="s">
        <v>279</v>
      </c>
      <c r="F198" s="98" t="s">
        <v>279</v>
      </c>
      <c r="G198" s="24" t="s">
        <v>1749</v>
      </c>
      <c r="H198" s="572">
        <v>3</v>
      </c>
      <c r="I198" s="552">
        <v>52</v>
      </c>
      <c r="J198" s="118">
        <f t="shared" si="16"/>
        <v>156</v>
      </c>
      <c r="K198" s="327"/>
      <c r="L198" s="53" t="s">
        <v>1671</v>
      </c>
      <c r="M198" s="471"/>
      <c r="N198" s="471"/>
      <c r="O198" s="30">
        <v>44909</v>
      </c>
      <c r="P198" s="34"/>
      <c r="Q198" s="33"/>
      <c r="R198" s="30">
        <v>44567</v>
      </c>
      <c r="S198" s="23"/>
    </row>
    <row r="199" spans="1:19" s="8" customFormat="1" ht="19.7" customHeight="1">
      <c r="A199" s="210" t="s">
        <v>276</v>
      </c>
      <c r="B199" s="534"/>
      <c r="C199" s="210">
        <v>5.0000000000000001E-3</v>
      </c>
      <c r="D199" s="216">
        <f t="shared" si="15"/>
        <v>148</v>
      </c>
      <c r="E199" s="627" t="s">
        <v>279</v>
      </c>
      <c r="F199" s="627" t="s">
        <v>279</v>
      </c>
      <c r="G199" s="369" t="s">
        <v>1455</v>
      </c>
      <c r="H199" s="628"/>
      <c r="I199" s="608">
        <v>76</v>
      </c>
      <c r="J199" s="545">
        <f t="shared" si="16"/>
        <v>0</v>
      </c>
      <c r="K199" s="285"/>
      <c r="L199" s="284" t="s">
        <v>1755</v>
      </c>
      <c r="M199" s="629" t="s">
        <v>758</v>
      </c>
      <c r="N199" s="471"/>
      <c r="O199" s="30"/>
      <c r="P199" s="34"/>
      <c r="Q199" s="33"/>
      <c r="R199" s="30" t="s">
        <v>29</v>
      </c>
      <c r="S199" s="23"/>
    </row>
    <row r="200" spans="1:19" s="8" customFormat="1" ht="19.7" customHeight="1">
      <c r="A200" s="210" t="s">
        <v>276</v>
      </c>
      <c r="B200" s="534"/>
      <c r="C200" s="210">
        <v>3.0000000000000001E-3</v>
      </c>
      <c r="D200" s="216">
        <f t="shared" si="15"/>
        <v>149</v>
      </c>
      <c r="E200" s="627" t="s">
        <v>279</v>
      </c>
      <c r="F200" s="627" t="s">
        <v>279</v>
      </c>
      <c r="G200" s="369" t="s">
        <v>1756</v>
      </c>
      <c r="H200" s="628"/>
      <c r="I200" s="608">
        <v>92</v>
      </c>
      <c r="J200" s="545">
        <f t="shared" si="16"/>
        <v>0</v>
      </c>
      <c r="K200" s="285"/>
      <c r="L200" s="284" t="s">
        <v>1757</v>
      </c>
      <c r="M200" s="629" t="s">
        <v>758</v>
      </c>
      <c r="N200" s="471"/>
      <c r="O200" s="30"/>
      <c r="P200" s="34"/>
      <c r="Q200" s="33"/>
      <c r="R200" s="30" t="s">
        <v>29</v>
      </c>
      <c r="S200" s="23"/>
    </row>
    <row r="201" spans="1:19" s="8" customFormat="1" ht="19.7" customHeight="1">
      <c r="A201" s="210" t="s">
        <v>628</v>
      </c>
      <c r="B201" s="534"/>
      <c r="C201" s="210">
        <v>16.2</v>
      </c>
      <c r="D201" s="216">
        <f t="shared" si="15"/>
        <v>150</v>
      </c>
      <c r="E201" s="17" t="s">
        <v>270</v>
      </c>
      <c r="F201" s="98" t="s">
        <v>279</v>
      </c>
      <c r="G201" s="24" t="s">
        <v>1758</v>
      </c>
      <c r="H201" s="572">
        <v>2</v>
      </c>
      <c r="I201" s="552">
        <v>20940</v>
      </c>
      <c r="J201" s="118">
        <f t="shared" si="16"/>
        <v>41880</v>
      </c>
      <c r="K201" s="327"/>
      <c r="L201" s="53" t="s">
        <v>1759</v>
      </c>
      <c r="M201" s="471" t="s">
        <v>1760</v>
      </c>
      <c r="N201" s="471"/>
      <c r="O201" s="30">
        <v>44909</v>
      </c>
      <c r="P201" s="34"/>
      <c r="Q201" s="33"/>
      <c r="R201" s="30">
        <v>44572</v>
      </c>
      <c r="S201" s="23"/>
    </row>
    <row r="202" spans="1:19" s="8" customFormat="1" ht="19.7" customHeight="1">
      <c r="A202" s="210" t="s">
        <v>276</v>
      </c>
      <c r="B202" s="534"/>
      <c r="C202" s="210">
        <v>1E-3</v>
      </c>
      <c r="D202" s="216">
        <f t="shared" si="15"/>
        <v>151</v>
      </c>
      <c r="E202" s="627" t="s">
        <v>279</v>
      </c>
      <c r="F202" s="627" t="s">
        <v>279</v>
      </c>
      <c r="G202" s="369" t="s">
        <v>1761</v>
      </c>
      <c r="H202" s="628"/>
      <c r="I202" s="608">
        <v>79</v>
      </c>
      <c r="J202" s="545">
        <f t="shared" si="16"/>
        <v>0</v>
      </c>
      <c r="K202" s="285"/>
      <c r="L202" s="284" t="s">
        <v>1762</v>
      </c>
      <c r="M202" s="538" t="s">
        <v>1502</v>
      </c>
      <c r="N202" s="471"/>
      <c r="O202" s="30"/>
      <c r="P202" s="34"/>
      <c r="Q202" s="33"/>
      <c r="R202" s="30" t="s">
        <v>29</v>
      </c>
      <c r="S202" s="23"/>
    </row>
    <row r="203" spans="1:19" s="8" customFormat="1" ht="19.7" customHeight="1">
      <c r="A203" s="210" t="s">
        <v>276</v>
      </c>
      <c r="B203" s="534"/>
      <c r="C203" s="210">
        <v>1E-3</v>
      </c>
      <c r="D203" s="216">
        <f t="shared" si="15"/>
        <v>152</v>
      </c>
      <c r="E203" s="627" t="s">
        <v>279</v>
      </c>
      <c r="F203" s="627" t="s">
        <v>279</v>
      </c>
      <c r="G203" s="369" t="s">
        <v>1753</v>
      </c>
      <c r="H203" s="628"/>
      <c r="I203" s="608">
        <v>56</v>
      </c>
      <c r="J203" s="545">
        <f t="shared" si="16"/>
        <v>0</v>
      </c>
      <c r="K203" s="285"/>
      <c r="L203" s="284" t="s">
        <v>1763</v>
      </c>
      <c r="M203" s="471"/>
      <c r="N203" s="471"/>
      <c r="O203" s="30"/>
      <c r="P203" s="34"/>
      <c r="Q203" s="33"/>
      <c r="R203" s="30" t="s">
        <v>29</v>
      </c>
      <c r="S203" s="23"/>
    </row>
    <row r="204" spans="1:19" s="8" customFormat="1" ht="19.7" customHeight="1">
      <c r="A204" s="210" t="s">
        <v>276</v>
      </c>
      <c r="B204" s="534"/>
      <c r="C204" s="210">
        <v>0.01</v>
      </c>
      <c r="D204" s="216">
        <f t="shared" si="15"/>
        <v>153</v>
      </c>
      <c r="E204" s="98" t="s">
        <v>279</v>
      </c>
      <c r="F204" s="98" t="s">
        <v>279</v>
      </c>
      <c r="G204" s="24" t="s">
        <v>1749</v>
      </c>
      <c r="H204" s="572">
        <v>8</v>
      </c>
      <c r="I204" s="552">
        <v>52</v>
      </c>
      <c r="J204" s="118">
        <f t="shared" si="16"/>
        <v>416</v>
      </c>
      <c r="K204" s="327"/>
      <c r="L204" s="53" t="s">
        <v>1671</v>
      </c>
      <c r="M204" s="471"/>
      <c r="N204" s="471"/>
      <c r="O204" s="30">
        <v>44909</v>
      </c>
      <c r="P204" s="34"/>
      <c r="Q204" s="33"/>
      <c r="R204" s="30">
        <v>44567</v>
      </c>
      <c r="S204" s="23"/>
    </row>
    <row r="205" spans="1:19" s="8" customFormat="1" ht="19.7" customHeight="1">
      <c r="A205" s="210" t="s">
        <v>276</v>
      </c>
      <c r="B205" s="534"/>
      <c r="C205" s="210">
        <v>0.04</v>
      </c>
      <c r="D205" s="216">
        <f t="shared" si="15"/>
        <v>154</v>
      </c>
      <c r="E205" s="52" t="s">
        <v>1764</v>
      </c>
      <c r="F205" s="52" t="s">
        <v>167</v>
      </c>
      <c r="G205" s="24" t="s">
        <v>1765</v>
      </c>
      <c r="H205" s="572">
        <v>1</v>
      </c>
      <c r="I205" s="552">
        <v>1770</v>
      </c>
      <c r="J205" s="118">
        <f>H205*I205</f>
        <v>1770</v>
      </c>
      <c r="K205" s="327"/>
      <c r="L205" s="53" t="s">
        <v>1766</v>
      </c>
      <c r="M205" s="471"/>
      <c r="N205" s="471"/>
      <c r="O205" s="30">
        <v>44909</v>
      </c>
      <c r="P205" s="34"/>
      <c r="Q205" s="33"/>
      <c r="R205" s="30">
        <v>44572</v>
      </c>
      <c r="S205" s="23"/>
    </row>
    <row r="206" spans="1:19" s="8" customFormat="1" ht="19.7" customHeight="1">
      <c r="A206" s="18"/>
      <c r="B206" s="18"/>
      <c r="C206" s="18"/>
      <c r="D206" s="17"/>
      <c r="E206" s="52"/>
      <c r="F206" s="52"/>
      <c r="G206" s="24"/>
      <c r="H206" s="506"/>
      <c r="I206" s="27"/>
      <c r="J206" s="118"/>
      <c r="K206" s="327"/>
      <c r="L206" s="53"/>
      <c r="M206" s="471"/>
      <c r="N206" s="471"/>
      <c r="O206" s="30"/>
      <c r="P206" s="34"/>
      <c r="Q206" s="33"/>
      <c r="R206" s="30"/>
      <c r="S206" s="23"/>
    </row>
    <row r="207" spans="1:19" s="8" customFormat="1" ht="19.7" customHeight="1">
      <c r="A207" s="18"/>
      <c r="B207" s="18"/>
      <c r="C207" s="18"/>
      <c r="D207" s="17"/>
      <c r="E207" s="52"/>
      <c r="F207" s="52"/>
      <c r="G207" s="24"/>
      <c r="H207" s="506"/>
      <c r="I207" s="27"/>
      <c r="J207" s="118"/>
      <c r="K207" s="327"/>
      <c r="L207" s="53"/>
      <c r="M207" s="471"/>
      <c r="N207" s="471"/>
      <c r="O207" s="30"/>
      <c r="P207" s="34"/>
      <c r="Q207" s="33"/>
      <c r="R207" s="30"/>
      <c r="S207" s="23"/>
    </row>
    <row r="208" spans="1:19" s="8" customFormat="1" ht="19.7" customHeight="1">
      <c r="A208" s="18"/>
      <c r="B208" s="18"/>
      <c r="C208" s="18"/>
      <c r="D208" s="17"/>
      <c r="E208" s="52"/>
      <c r="F208" s="52"/>
      <c r="G208" s="24"/>
      <c r="H208" s="506"/>
      <c r="I208" s="27"/>
      <c r="J208" s="118"/>
      <c r="K208" s="327"/>
      <c r="L208" s="53"/>
      <c r="M208" s="471"/>
      <c r="N208" s="471"/>
      <c r="O208" s="30"/>
      <c r="P208" s="34"/>
      <c r="Q208" s="33"/>
      <c r="R208" s="30"/>
      <c r="S208" s="23"/>
    </row>
    <row r="209" spans="1:19" s="8" customFormat="1" ht="19.7" customHeight="1">
      <c r="A209" s="18"/>
      <c r="B209" s="18"/>
      <c r="C209" s="18"/>
      <c r="D209" s="17"/>
      <c r="E209" s="52"/>
      <c r="F209" s="52"/>
      <c r="G209" s="507">
        <f>SUM(J186:J205)</f>
        <v>105194</v>
      </c>
      <c r="H209" s="506"/>
      <c r="I209" s="27"/>
      <c r="J209" s="118"/>
      <c r="K209" s="327"/>
      <c r="L209" s="53"/>
      <c r="M209" s="471"/>
      <c r="N209" s="471"/>
      <c r="O209" s="30"/>
      <c r="P209" s="34"/>
      <c r="Q209" s="33"/>
      <c r="R209" s="30"/>
      <c r="S209" s="23"/>
    </row>
    <row r="210" spans="1:19" s="8" customFormat="1" ht="19.7" customHeight="1">
      <c r="A210" s="18"/>
      <c r="B210" s="18"/>
      <c r="C210" s="18"/>
      <c r="D210" s="17"/>
      <c r="E210" s="52"/>
      <c r="F210" s="52"/>
      <c r="G210" s="24"/>
      <c r="H210" s="506"/>
      <c r="I210" s="27"/>
      <c r="J210" s="118"/>
      <c r="K210" s="327"/>
      <c r="L210" s="53"/>
      <c r="M210" s="471"/>
      <c r="N210" s="471"/>
      <c r="O210" s="30"/>
      <c r="P210" s="34"/>
      <c r="Q210" s="33"/>
      <c r="R210" s="30"/>
      <c r="S210" s="23"/>
    </row>
    <row r="211" spans="1:19" s="8" customFormat="1" ht="19.7" customHeight="1">
      <c r="A211" s="18"/>
      <c r="B211" s="18"/>
      <c r="C211" s="18"/>
      <c r="D211" s="17"/>
      <c r="E211" s="52"/>
      <c r="F211" s="52"/>
      <c r="G211" s="24"/>
      <c r="H211" s="506"/>
      <c r="I211" s="27"/>
      <c r="J211" s="118"/>
      <c r="K211" s="327"/>
      <c r="L211" s="53"/>
      <c r="M211" s="471"/>
      <c r="N211" s="471"/>
      <c r="O211" s="30"/>
      <c r="P211" s="34"/>
      <c r="Q211" s="33"/>
      <c r="R211" s="30"/>
      <c r="S211" s="23"/>
    </row>
    <row r="212" spans="1:19" s="8" customFormat="1" ht="19.7" customHeight="1">
      <c r="A212" s="18"/>
      <c r="B212" s="18"/>
      <c r="C212" s="18"/>
      <c r="D212" s="17"/>
      <c r="E212" s="52"/>
      <c r="F212" s="52"/>
      <c r="G212" s="24"/>
      <c r="H212" s="506"/>
      <c r="I212" s="27"/>
      <c r="J212" s="118"/>
      <c r="K212" s="327"/>
      <c r="L212" s="53"/>
      <c r="M212" s="471"/>
      <c r="N212" s="471"/>
      <c r="O212" s="30"/>
      <c r="P212" s="34"/>
      <c r="Q212" s="33"/>
      <c r="R212" s="30"/>
      <c r="S212" s="23"/>
    </row>
    <row r="213" spans="1:19" s="8" customFormat="1" ht="19.7" customHeight="1">
      <c r="A213" s="18"/>
      <c r="B213" s="18"/>
      <c r="C213" s="18"/>
      <c r="D213" s="17"/>
      <c r="E213" s="52"/>
      <c r="F213" s="52"/>
      <c r="G213" s="24"/>
      <c r="H213" s="506"/>
      <c r="I213" s="27"/>
      <c r="J213" s="118"/>
      <c r="K213" s="327"/>
      <c r="L213" s="53"/>
      <c r="M213" s="471"/>
      <c r="N213" s="471"/>
      <c r="O213" s="30"/>
      <c r="P213" s="34"/>
      <c r="Q213" s="33"/>
      <c r="R213" s="30"/>
      <c r="S213" s="23"/>
    </row>
    <row r="214" spans="1:19" s="8" customFormat="1" ht="19.7" customHeight="1">
      <c r="A214" s="18"/>
      <c r="B214" s="18"/>
      <c r="C214" s="18"/>
      <c r="D214" s="17"/>
      <c r="E214" s="52"/>
      <c r="F214" s="52"/>
      <c r="G214" s="24"/>
      <c r="H214" s="506"/>
      <c r="I214" s="27"/>
      <c r="J214" s="118"/>
      <c r="K214" s="327"/>
      <c r="L214" s="53"/>
      <c r="M214" s="471"/>
      <c r="N214" s="471"/>
      <c r="O214" s="30"/>
      <c r="P214" s="34"/>
      <c r="Q214" s="33"/>
      <c r="R214" s="30"/>
      <c r="S214" s="23"/>
    </row>
    <row r="215" spans="1:19" s="8" customFormat="1" ht="19.7" customHeight="1">
      <c r="A215" s="18"/>
      <c r="B215" s="18"/>
      <c r="C215" s="18"/>
      <c r="D215" s="17"/>
      <c r="E215" s="52"/>
      <c r="F215" s="52"/>
      <c r="G215" s="62"/>
      <c r="H215" s="525"/>
      <c r="I215" s="55"/>
      <c r="J215" s="118"/>
      <c r="K215" s="56"/>
      <c r="L215" s="53"/>
      <c r="M215" s="24"/>
      <c r="N215" s="24"/>
      <c r="O215" s="30"/>
      <c r="P215" s="17"/>
      <c r="Q215" s="18"/>
      <c r="R215" s="30"/>
      <c r="S215" s="23"/>
    </row>
    <row r="216" spans="1:19" s="473" customFormat="1" ht="19.7" customHeight="1">
      <c r="A216" s="18"/>
      <c r="B216" s="18"/>
      <c r="C216" s="18"/>
      <c r="D216" s="17"/>
      <c r="E216" s="17"/>
      <c r="F216" s="17"/>
      <c r="G216" s="333"/>
      <c r="H216" s="506"/>
      <c r="I216" s="27"/>
      <c r="J216" s="118"/>
      <c r="K216" s="327"/>
      <c r="L216" s="209"/>
      <c r="M216" s="471"/>
      <c r="N216" s="471"/>
      <c r="O216" s="472"/>
      <c r="P216" s="34"/>
      <c r="Q216" s="33"/>
      <c r="R216" s="472"/>
      <c r="S216" s="40"/>
    </row>
    <row r="217" spans="1:19" s="473" customFormat="1" ht="19.7" customHeight="1">
      <c r="A217" s="8"/>
      <c r="B217" s="8"/>
      <c r="C217" s="8" t="s">
        <v>1487</v>
      </c>
      <c r="D217" s="34"/>
      <c r="E217" s="34"/>
      <c r="F217" s="34"/>
      <c r="G217" s="33"/>
      <c r="H217" s="470"/>
      <c r="I217" s="37"/>
      <c r="J217" s="118"/>
      <c r="K217" s="327"/>
      <c r="L217" s="328"/>
      <c r="M217" s="471"/>
      <c r="N217" s="471"/>
      <c r="O217" s="472"/>
      <c r="P217" s="34"/>
      <c r="Q217" s="33"/>
      <c r="R217" s="472"/>
      <c r="S217" s="40"/>
    </row>
    <row r="218" spans="1:19" s="473" customFormat="1" ht="19.7" customHeight="1">
      <c r="A218" s="8"/>
      <c r="B218" s="8"/>
      <c r="C218" s="526">
        <f>SUM(C12:C217)</f>
        <v>146.71419999999992</v>
      </c>
      <c r="D218" s="527"/>
      <c r="E218" s="34"/>
      <c r="F218" s="34"/>
      <c r="G218" s="528"/>
      <c r="H218" s="470"/>
      <c r="I218" s="37"/>
      <c r="J218" s="118"/>
      <c r="K218" s="327"/>
      <c r="L218" s="328"/>
      <c r="M218" s="471"/>
      <c r="N218" s="471"/>
      <c r="O218" s="472"/>
      <c r="P218" s="34"/>
      <c r="Q218" s="33"/>
      <c r="R218" s="472"/>
      <c r="S218" s="40"/>
    </row>
    <row r="219" spans="1:19" s="473" customFormat="1" ht="19.7" customHeight="1">
      <c r="A219" s="8"/>
      <c r="B219" s="8"/>
      <c r="C219" s="529" t="s">
        <v>1488</v>
      </c>
      <c r="D219" s="34"/>
      <c r="E219" s="34"/>
      <c r="F219" s="34"/>
      <c r="G219" s="333"/>
      <c r="H219" s="470"/>
      <c r="I219" s="37"/>
      <c r="J219" s="118"/>
      <c r="K219" s="327"/>
      <c r="L219" s="328"/>
      <c r="M219" s="471"/>
      <c r="N219" s="471"/>
      <c r="O219" s="472"/>
      <c r="P219" s="34"/>
      <c r="Q219" s="33"/>
      <c r="R219" s="472"/>
      <c r="S219" s="40"/>
    </row>
    <row r="220" spans="1:19" s="473" customFormat="1" ht="19.7" customHeight="1">
      <c r="A220" s="8"/>
      <c r="B220" s="8"/>
      <c r="C220" s="8"/>
      <c r="D220" s="34"/>
      <c r="E220" s="34"/>
      <c r="F220" s="34"/>
      <c r="G220" s="333"/>
      <c r="H220" s="470"/>
      <c r="I220" s="37"/>
      <c r="J220" s="118"/>
      <c r="K220" s="327"/>
      <c r="L220" s="328"/>
      <c r="M220" s="471"/>
      <c r="N220" s="471"/>
      <c r="O220" s="472"/>
      <c r="P220" s="34"/>
      <c r="Q220" s="33"/>
      <c r="R220" s="472"/>
      <c r="S220" s="40"/>
    </row>
    <row r="221" spans="1:19" s="473" customFormat="1" ht="19.7" customHeight="1">
      <c r="A221" s="8"/>
      <c r="B221" s="8"/>
      <c r="C221" s="8"/>
      <c r="D221" s="34"/>
      <c r="E221" s="34"/>
      <c r="F221" s="34"/>
      <c r="G221" s="333"/>
      <c r="H221" s="470"/>
      <c r="I221" s="37"/>
      <c r="J221" s="118"/>
      <c r="K221" s="327"/>
      <c r="L221" s="328"/>
      <c r="M221" s="471"/>
      <c r="N221" s="471"/>
      <c r="O221" s="472"/>
      <c r="P221" s="34"/>
      <c r="Q221" s="33"/>
      <c r="R221" s="472"/>
      <c r="S221" s="40"/>
    </row>
    <row r="222" spans="1:19" s="473" customFormat="1" ht="19.7" customHeight="1">
      <c r="A222" s="8"/>
      <c r="B222" s="8"/>
      <c r="C222" s="8"/>
      <c r="D222" s="34"/>
      <c r="E222" s="34"/>
      <c r="F222" s="34"/>
      <c r="G222" s="333"/>
      <c r="H222" s="470"/>
      <c r="I222" s="37"/>
      <c r="J222" s="118"/>
      <c r="K222" s="327"/>
      <c r="L222" s="328"/>
      <c r="M222" s="471"/>
      <c r="N222" s="471"/>
      <c r="O222" s="472"/>
      <c r="P222" s="34"/>
      <c r="Q222" s="33"/>
      <c r="R222" s="472"/>
      <c r="S222" s="40"/>
    </row>
    <row r="223" spans="1:19" s="473" customFormat="1" ht="19.7" customHeight="1" thickBot="1">
      <c r="A223" s="8"/>
      <c r="B223" s="8"/>
      <c r="C223" s="8" t="s">
        <v>1489</v>
      </c>
      <c r="D223" s="34"/>
      <c r="E223" s="34"/>
      <c r="F223" s="34"/>
      <c r="G223" s="333"/>
      <c r="H223" s="470"/>
      <c r="I223" s="37"/>
      <c r="J223" s="118"/>
      <c r="K223" s="327"/>
      <c r="L223" s="328"/>
      <c r="M223" s="471"/>
      <c r="N223" s="471"/>
      <c r="O223" s="472"/>
      <c r="P223" s="34"/>
      <c r="Q223" s="33"/>
      <c r="R223" s="472"/>
      <c r="S223" s="40"/>
    </row>
    <row r="224" spans="1:19" s="473" customFormat="1" ht="19.7" customHeight="1" thickBot="1">
      <c r="A224" s="8"/>
      <c r="B224" s="8"/>
      <c r="C224" s="530" t="e">
        <f>+C218+C10+#REF!</f>
        <v>#REF!</v>
      </c>
      <c r="D224" s="527"/>
      <c r="E224" s="34"/>
      <c r="F224" s="34"/>
      <c r="G224" s="333"/>
      <c r="H224" s="470"/>
      <c r="I224" s="37"/>
      <c r="J224" s="118"/>
      <c r="K224" s="327"/>
      <c r="L224" s="328"/>
      <c r="M224" s="471"/>
      <c r="N224" s="471"/>
      <c r="O224" s="472"/>
      <c r="P224" s="34"/>
      <c r="Q224" s="33"/>
      <c r="R224" s="472"/>
      <c r="S224" s="40"/>
    </row>
    <row r="225" spans="1:19" s="473" customFormat="1" ht="19.7" customHeight="1">
      <c r="A225" s="8"/>
      <c r="B225" s="8"/>
      <c r="C225" s="529" t="s">
        <v>1488</v>
      </c>
      <c r="D225" s="34"/>
      <c r="E225" s="34"/>
      <c r="F225" s="34"/>
      <c r="G225" s="333"/>
      <c r="H225" s="470"/>
      <c r="I225" s="37"/>
      <c r="J225" s="118"/>
      <c r="K225" s="327"/>
      <c r="L225" s="328"/>
      <c r="M225" s="471"/>
      <c r="N225" s="471"/>
      <c r="O225" s="472"/>
      <c r="P225" s="34"/>
      <c r="Q225" s="33"/>
      <c r="R225" s="472"/>
      <c r="S225" s="40"/>
    </row>
    <row r="226" spans="1:19" s="473" customFormat="1" ht="19.7" customHeight="1">
      <c r="A226" s="8"/>
      <c r="B226" s="8"/>
      <c r="C226" s="8"/>
      <c r="D226" s="34"/>
      <c r="E226" s="34"/>
      <c r="F226" s="34"/>
      <c r="G226" s="333"/>
      <c r="H226" s="470"/>
      <c r="I226" s="37"/>
      <c r="J226" s="118"/>
      <c r="K226" s="327"/>
      <c r="L226" s="328"/>
      <c r="M226" s="471"/>
      <c r="N226" s="471"/>
      <c r="O226" s="472"/>
      <c r="P226" s="34"/>
      <c r="Q226" s="33"/>
      <c r="R226" s="472"/>
      <c r="S226" s="40"/>
    </row>
    <row r="227" spans="1:19" s="473" customFormat="1" ht="19.7" customHeight="1">
      <c r="A227" s="8"/>
      <c r="B227" s="8"/>
      <c r="C227" s="8"/>
      <c r="D227" s="34"/>
      <c r="E227" s="34"/>
      <c r="F227" s="34"/>
      <c r="G227" s="333"/>
      <c r="H227" s="470"/>
      <c r="I227" s="37"/>
      <c r="J227" s="118"/>
      <c r="K227" s="327"/>
      <c r="L227" s="328"/>
      <c r="M227" s="471"/>
      <c r="N227" s="471"/>
      <c r="O227" s="472"/>
      <c r="P227" s="34"/>
      <c r="Q227" s="33"/>
      <c r="R227" s="472"/>
      <c r="S227" s="40"/>
    </row>
    <row r="228" spans="1:19" s="473" customFormat="1" ht="19.7" customHeight="1">
      <c r="A228" s="8"/>
      <c r="B228" s="8"/>
      <c r="C228" s="8"/>
      <c r="D228" s="34"/>
      <c r="E228" s="34"/>
      <c r="F228" s="34"/>
      <c r="G228" s="333"/>
      <c r="H228" s="470"/>
      <c r="I228" s="37"/>
      <c r="J228" s="118"/>
      <c r="K228" s="327"/>
      <c r="L228" s="328"/>
      <c r="M228" s="471"/>
      <c r="N228" s="471"/>
      <c r="O228" s="472"/>
      <c r="P228" s="34"/>
      <c r="Q228" s="33"/>
      <c r="R228" s="472"/>
      <c r="S228" s="40"/>
    </row>
    <row r="229" spans="1:19" s="473" customFormat="1" ht="19.7" customHeight="1">
      <c r="A229" s="8"/>
      <c r="B229" s="8"/>
      <c r="C229" s="8"/>
      <c r="D229" s="34"/>
      <c r="E229" s="34"/>
      <c r="F229" s="34"/>
      <c r="G229" s="333"/>
      <c r="H229" s="470"/>
      <c r="I229" s="37"/>
      <c r="J229" s="118"/>
      <c r="K229" s="327"/>
      <c r="L229" s="328"/>
      <c r="M229" s="471"/>
      <c r="N229" s="471"/>
      <c r="O229" s="472"/>
      <c r="P229" s="34"/>
      <c r="Q229" s="33"/>
      <c r="R229" s="472"/>
      <c r="S229" s="40"/>
    </row>
    <row r="230" spans="1:19" s="473" customFormat="1" ht="19.7" customHeight="1">
      <c r="A230" s="8"/>
      <c r="B230" s="8"/>
      <c r="C230" s="8"/>
      <c r="D230" s="34"/>
      <c r="E230" s="34"/>
      <c r="F230" s="34"/>
      <c r="G230" s="333"/>
      <c r="H230" s="470"/>
      <c r="I230" s="37"/>
      <c r="J230" s="118"/>
      <c r="K230" s="327"/>
      <c r="L230" s="328"/>
      <c r="M230" s="471"/>
      <c r="N230" s="471"/>
      <c r="O230" s="472"/>
      <c r="P230" s="34"/>
      <c r="Q230" s="33"/>
      <c r="R230" s="472"/>
      <c r="S230" s="40"/>
    </row>
    <row r="231" spans="1:19" s="473" customFormat="1" ht="19.7" customHeight="1">
      <c r="A231" s="8"/>
      <c r="B231" s="8"/>
      <c r="C231" s="8"/>
      <c r="D231" s="34"/>
      <c r="E231" s="34"/>
      <c r="F231" s="34"/>
      <c r="G231" s="333"/>
      <c r="H231" s="470"/>
      <c r="I231" s="37"/>
      <c r="J231" s="118"/>
      <c r="K231" s="327"/>
      <c r="L231" s="328"/>
      <c r="M231" s="471"/>
      <c r="N231" s="471"/>
      <c r="O231" s="472"/>
      <c r="P231" s="34"/>
      <c r="Q231" s="33"/>
      <c r="R231" s="472"/>
      <c r="S231" s="40"/>
    </row>
    <row r="232" spans="1:19" s="473" customFormat="1" ht="19.7" customHeight="1">
      <c r="A232" s="8"/>
      <c r="B232" s="8"/>
      <c r="C232" s="8"/>
      <c r="D232" s="34"/>
      <c r="E232" s="34"/>
      <c r="F232" s="34"/>
      <c r="G232" s="333"/>
      <c r="H232" s="470"/>
      <c r="I232" s="37"/>
      <c r="J232" s="118"/>
      <c r="K232" s="327"/>
      <c r="L232" s="328"/>
      <c r="M232" s="471"/>
      <c r="N232" s="471"/>
      <c r="O232" s="472"/>
      <c r="P232" s="34"/>
      <c r="Q232" s="33"/>
      <c r="R232" s="472"/>
      <c r="S232" s="40"/>
    </row>
    <row r="233" spans="1:19" s="473" customFormat="1" ht="19.7" customHeight="1">
      <c r="A233" s="8"/>
      <c r="B233" s="8"/>
      <c r="C233" s="8"/>
      <c r="D233" s="34"/>
      <c r="E233" s="34"/>
      <c r="F233" s="34"/>
      <c r="G233" s="333"/>
      <c r="H233" s="470"/>
      <c r="I233" s="37"/>
      <c r="J233" s="118"/>
      <c r="K233" s="327"/>
      <c r="L233" s="328"/>
      <c r="M233" s="471"/>
      <c r="N233" s="471"/>
      <c r="O233" s="472"/>
      <c r="P233" s="34"/>
      <c r="Q233" s="33"/>
      <c r="R233" s="472"/>
      <c r="S233" s="40"/>
    </row>
    <row r="234" spans="1:19" s="473" customFormat="1" ht="19.7" customHeight="1">
      <c r="A234" s="8"/>
      <c r="B234" s="8"/>
      <c r="C234" s="8"/>
      <c r="D234" s="34"/>
      <c r="E234" s="34"/>
      <c r="F234" s="34"/>
      <c r="G234" s="333"/>
      <c r="H234" s="470"/>
      <c r="I234" s="37"/>
      <c r="J234" s="118"/>
      <c r="K234" s="327"/>
      <c r="L234" s="328"/>
      <c r="M234" s="471"/>
      <c r="N234" s="471"/>
      <c r="O234" s="472"/>
      <c r="P234" s="34"/>
      <c r="Q234" s="33"/>
      <c r="R234" s="472"/>
      <c r="S234" s="40"/>
    </row>
    <row r="235" spans="1:19" s="473" customFormat="1" ht="19.7" customHeight="1">
      <c r="A235" s="8"/>
      <c r="B235" s="8"/>
      <c r="C235" s="8"/>
      <c r="D235" s="34"/>
      <c r="E235" s="34"/>
      <c r="F235" s="34"/>
      <c r="G235" s="333"/>
      <c r="H235" s="470"/>
      <c r="I235" s="37"/>
      <c r="J235" s="118"/>
      <c r="K235" s="327"/>
      <c r="L235" s="328"/>
      <c r="M235" s="471"/>
      <c r="N235" s="471"/>
      <c r="O235" s="472"/>
      <c r="P235" s="34"/>
      <c r="Q235" s="33"/>
      <c r="R235" s="472"/>
      <c r="S235" s="40"/>
    </row>
    <row r="236" spans="1:19" s="473" customFormat="1" ht="19.7" customHeight="1">
      <c r="A236" s="8"/>
      <c r="B236" s="8"/>
      <c r="C236" s="8"/>
      <c r="D236" s="34"/>
      <c r="E236" s="34"/>
      <c r="F236" s="34"/>
      <c r="G236" s="333"/>
      <c r="H236" s="470"/>
      <c r="I236" s="37"/>
      <c r="J236" s="118"/>
      <c r="K236" s="327"/>
      <c r="L236" s="328"/>
      <c r="M236" s="471"/>
      <c r="N236" s="471"/>
      <c r="O236" s="472"/>
      <c r="P236" s="34"/>
      <c r="Q236" s="33"/>
      <c r="R236" s="472"/>
      <c r="S236" s="40"/>
    </row>
    <row r="237" spans="1:19" s="8" customFormat="1" ht="19.7" customHeight="1">
      <c r="D237" s="17"/>
      <c r="E237" s="17"/>
      <c r="F237" s="17"/>
      <c r="G237" s="321"/>
      <c r="H237" s="531"/>
      <c r="I237" s="27"/>
      <c r="J237" s="118"/>
      <c r="K237" s="22"/>
      <c r="L237" s="246"/>
      <c r="M237" s="24"/>
      <c r="N237" s="18"/>
      <c r="O237" s="30"/>
      <c r="P237" s="17"/>
      <c r="Q237" s="18"/>
      <c r="R237" s="30"/>
      <c r="S237" s="23"/>
    </row>
    <row r="238" spans="1:19" s="8" customFormat="1" ht="19.7" customHeight="1">
      <c r="D238" s="17"/>
      <c r="E238" s="17"/>
      <c r="F238" s="17"/>
      <c r="G238" s="24"/>
      <c r="H238" s="531"/>
      <c r="I238" s="27"/>
      <c r="J238" s="118"/>
      <c r="K238" s="22"/>
      <c r="L238" s="24"/>
      <c r="M238" s="24"/>
      <c r="N238" s="18"/>
      <c r="O238" s="30"/>
      <c r="P238" s="17"/>
      <c r="Q238" s="18"/>
      <c r="R238" s="30"/>
      <c r="S238" s="23"/>
    </row>
    <row r="239" spans="1:19" s="8" customFormat="1" ht="19.7" customHeight="1">
      <c r="D239" s="17"/>
      <c r="E239" s="17"/>
      <c r="F239" s="17"/>
      <c r="G239" s="24"/>
      <c r="H239" s="531"/>
      <c r="I239" s="27"/>
      <c r="J239" s="118"/>
      <c r="K239" s="22"/>
      <c r="L239" s="24"/>
      <c r="M239" s="24"/>
      <c r="N239" s="18"/>
      <c r="O239" s="30"/>
      <c r="P239" s="17"/>
      <c r="Q239" s="18"/>
      <c r="R239" s="30"/>
      <c r="S239" s="23"/>
    </row>
    <row r="240" spans="1:19" s="8" customFormat="1" ht="19.7" customHeight="1">
      <c r="D240" s="17"/>
      <c r="E240" s="17"/>
      <c r="F240" s="17"/>
      <c r="G240" s="24"/>
      <c r="H240" s="531"/>
      <c r="I240" s="27"/>
      <c r="J240" s="118"/>
      <c r="K240" s="22"/>
      <c r="L240" s="24"/>
      <c r="M240" s="24"/>
      <c r="N240" s="18"/>
      <c r="O240" s="30"/>
      <c r="P240" s="17"/>
      <c r="Q240" s="18"/>
      <c r="R240" s="30"/>
      <c r="S240" s="23"/>
    </row>
    <row r="241" spans="1:19" s="8" customFormat="1" ht="19.7" customHeight="1">
      <c r="D241" s="17"/>
      <c r="E241" s="17"/>
      <c r="F241" s="17"/>
      <c r="G241" s="24"/>
      <c r="H241" s="531"/>
      <c r="I241" s="27"/>
      <c r="J241" s="118"/>
      <c r="K241" s="22"/>
      <c r="L241" s="24"/>
      <c r="M241" s="24"/>
      <c r="N241" s="18"/>
      <c r="O241" s="30"/>
      <c r="P241" s="17"/>
      <c r="Q241" s="18"/>
      <c r="R241" s="30"/>
      <c r="S241" s="23"/>
    </row>
    <row r="242" spans="1:19">
      <c r="A242" s="8"/>
      <c r="B242" s="8"/>
      <c r="C242" s="8"/>
    </row>
    <row r="243" spans="1:19">
      <c r="A243" s="8"/>
      <c r="B243" s="8"/>
      <c r="C243" s="8"/>
    </row>
    <row r="244" spans="1:19">
      <c r="A244" s="8"/>
      <c r="B244" s="8"/>
      <c r="C244" s="8"/>
    </row>
  </sheetData>
  <autoFilter ref="D8:Q241" xr:uid="{4AA7D37E-7F7A-4CFC-B04F-E547A754DE0A}"/>
  <mergeCells count="12">
    <mergeCell ref="D6:F6"/>
    <mergeCell ref="D11:G11"/>
    <mergeCell ref="D32:G32"/>
    <mergeCell ref="E43:G43"/>
    <mergeCell ref="E139:G139"/>
    <mergeCell ref="E185:G185"/>
    <mergeCell ref="D2:F2"/>
    <mergeCell ref="I2:K2"/>
    <mergeCell ref="D3:F3"/>
    <mergeCell ref="D4:F4"/>
    <mergeCell ref="I4:I5"/>
    <mergeCell ref="D5:F5"/>
  </mergeCells>
  <phoneticPr fontId="3"/>
  <dataValidations count="2">
    <dataValidation imeMode="hiragana" allowBlank="1" showInputMessage="1" showErrorMessage="1" sqref="L27:L30 JH27:JH30 TD27:TD30 ACZ27:ACZ30 AMV27:AMV30 AWR27:AWR30 BGN27:BGN30 BQJ27:BQJ30 CAF27:CAF30 CKB27:CKB30 CTX27:CTX30 DDT27:DDT30 DNP27:DNP30 DXL27:DXL30 EHH27:EHH30 ERD27:ERD30 FAZ27:FAZ30 FKV27:FKV30 FUR27:FUR30 GEN27:GEN30 GOJ27:GOJ30 GYF27:GYF30 HIB27:HIB30 HRX27:HRX30 IBT27:IBT30 ILP27:ILP30 IVL27:IVL30 JFH27:JFH30 JPD27:JPD30 JYZ27:JYZ30 KIV27:KIV30 KSR27:KSR30 LCN27:LCN30 LMJ27:LMJ30 LWF27:LWF30 MGB27:MGB30 MPX27:MPX30 MZT27:MZT30 NJP27:NJP30 NTL27:NTL30 ODH27:ODH30 OND27:OND30 OWZ27:OWZ30 PGV27:PGV30 PQR27:PQR30 QAN27:QAN30 QKJ27:QKJ30 QUF27:QUF30 REB27:REB30 RNX27:RNX30 RXT27:RXT30 SHP27:SHP30 SRL27:SRL30 TBH27:TBH30 TLD27:TLD30 TUZ27:TUZ30 UEV27:UEV30 UOR27:UOR30 UYN27:UYN30 VIJ27:VIJ30 VSF27:VSF30 WCB27:WCB30 WLX27:WLX30 WVT27:WVT30 L65563:L65566 JH65563:JH65566 TD65563:TD65566 ACZ65563:ACZ65566 AMV65563:AMV65566 AWR65563:AWR65566 BGN65563:BGN65566 BQJ65563:BQJ65566 CAF65563:CAF65566 CKB65563:CKB65566 CTX65563:CTX65566 DDT65563:DDT65566 DNP65563:DNP65566 DXL65563:DXL65566 EHH65563:EHH65566 ERD65563:ERD65566 FAZ65563:FAZ65566 FKV65563:FKV65566 FUR65563:FUR65566 GEN65563:GEN65566 GOJ65563:GOJ65566 GYF65563:GYF65566 HIB65563:HIB65566 HRX65563:HRX65566 IBT65563:IBT65566 ILP65563:ILP65566 IVL65563:IVL65566 JFH65563:JFH65566 JPD65563:JPD65566 JYZ65563:JYZ65566 KIV65563:KIV65566 KSR65563:KSR65566 LCN65563:LCN65566 LMJ65563:LMJ65566 LWF65563:LWF65566 MGB65563:MGB65566 MPX65563:MPX65566 MZT65563:MZT65566 NJP65563:NJP65566 NTL65563:NTL65566 ODH65563:ODH65566 OND65563:OND65566 OWZ65563:OWZ65566 PGV65563:PGV65566 PQR65563:PQR65566 QAN65563:QAN65566 QKJ65563:QKJ65566 QUF65563:QUF65566 REB65563:REB65566 RNX65563:RNX65566 RXT65563:RXT65566 SHP65563:SHP65566 SRL65563:SRL65566 TBH65563:TBH65566 TLD65563:TLD65566 TUZ65563:TUZ65566 UEV65563:UEV65566 UOR65563:UOR65566 UYN65563:UYN65566 VIJ65563:VIJ65566 VSF65563:VSF65566 WCB65563:WCB65566 WLX65563:WLX65566 WVT65563:WVT65566 L131099:L131102 JH131099:JH131102 TD131099:TD131102 ACZ131099:ACZ131102 AMV131099:AMV131102 AWR131099:AWR131102 BGN131099:BGN131102 BQJ131099:BQJ131102 CAF131099:CAF131102 CKB131099:CKB131102 CTX131099:CTX131102 DDT131099:DDT131102 DNP131099:DNP131102 DXL131099:DXL131102 EHH131099:EHH131102 ERD131099:ERD131102 FAZ131099:FAZ131102 FKV131099:FKV131102 FUR131099:FUR131102 GEN131099:GEN131102 GOJ131099:GOJ131102 GYF131099:GYF131102 HIB131099:HIB131102 HRX131099:HRX131102 IBT131099:IBT131102 ILP131099:ILP131102 IVL131099:IVL131102 JFH131099:JFH131102 JPD131099:JPD131102 JYZ131099:JYZ131102 KIV131099:KIV131102 KSR131099:KSR131102 LCN131099:LCN131102 LMJ131099:LMJ131102 LWF131099:LWF131102 MGB131099:MGB131102 MPX131099:MPX131102 MZT131099:MZT131102 NJP131099:NJP131102 NTL131099:NTL131102 ODH131099:ODH131102 OND131099:OND131102 OWZ131099:OWZ131102 PGV131099:PGV131102 PQR131099:PQR131102 QAN131099:QAN131102 QKJ131099:QKJ131102 QUF131099:QUF131102 REB131099:REB131102 RNX131099:RNX131102 RXT131099:RXT131102 SHP131099:SHP131102 SRL131099:SRL131102 TBH131099:TBH131102 TLD131099:TLD131102 TUZ131099:TUZ131102 UEV131099:UEV131102 UOR131099:UOR131102 UYN131099:UYN131102 VIJ131099:VIJ131102 VSF131099:VSF131102 WCB131099:WCB131102 WLX131099:WLX131102 WVT131099:WVT131102 L196635:L196638 JH196635:JH196638 TD196635:TD196638 ACZ196635:ACZ196638 AMV196635:AMV196638 AWR196635:AWR196638 BGN196635:BGN196638 BQJ196635:BQJ196638 CAF196635:CAF196638 CKB196635:CKB196638 CTX196635:CTX196638 DDT196635:DDT196638 DNP196635:DNP196638 DXL196635:DXL196638 EHH196635:EHH196638 ERD196635:ERD196638 FAZ196635:FAZ196638 FKV196635:FKV196638 FUR196635:FUR196638 GEN196635:GEN196638 GOJ196635:GOJ196638 GYF196635:GYF196638 HIB196635:HIB196638 HRX196635:HRX196638 IBT196635:IBT196638 ILP196635:ILP196638 IVL196635:IVL196638 JFH196635:JFH196638 JPD196635:JPD196638 JYZ196635:JYZ196638 KIV196635:KIV196638 KSR196635:KSR196638 LCN196635:LCN196638 LMJ196635:LMJ196638 LWF196635:LWF196638 MGB196635:MGB196638 MPX196635:MPX196638 MZT196635:MZT196638 NJP196635:NJP196638 NTL196635:NTL196638 ODH196635:ODH196638 OND196635:OND196638 OWZ196635:OWZ196638 PGV196635:PGV196638 PQR196635:PQR196638 QAN196635:QAN196638 QKJ196635:QKJ196638 QUF196635:QUF196638 REB196635:REB196638 RNX196635:RNX196638 RXT196635:RXT196638 SHP196635:SHP196638 SRL196635:SRL196638 TBH196635:TBH196638 TLD196635:TLD196638 TUZ196635:TUZ196638 UEV196635:UEV196638 UOR196635:UOR196638 UYN196635:UYN196638 VIJ196635:VIJ196638 VSF196635:VSF196638 WCB196635:WCB196638 WLX196635:WLX196638 WVT196635:WVT196638 L262171:L262174 JH262171:JH262174 TD262171:TD262174 ACZ262171:ACZ262174 AMV262171:AMV262174 AWR262171:AWR262174 BGN262171:BGN262174 BQJ262171:BQJ262174 CAF262171:CAF262174 CKB262171:CKB262174 CTX262171:CTX262174 DDT262171:DDT262174 DNP262171:DNP262174 DXL262171:DXL262174 EHH262171:EHH262174 ERD262171:ERD262174 FAZ262171:FAZ262174 FKV262171:FKV262174 FUR262171:FUR262174 GEN262171:GEN262174 GOJ262171:GOJ262174 GYF262171:GYF262174 HIB262171:HIB262174 HRX262171:HRX262174 IBT262171:IBT262174 ILP262171:ILP262174 IVL262171:IVL262174 JFH262171:JFH262174 JPD262171:JPD262174 JYZ262171:JYZ262174 KIV262171:KIV262174 KSR262171:KSR262174 LCN262171:LCN262174 LMJ262171:LMJ262174 LWF262171:LWF262174 MGB262171:MGB262174 MPX262171:MPX262174 MZT262171:MZT262174 NJP262171:NJP262174 NTL262171:NTL262174 ODH262171:ODH262174 OND262171:OND262174 OWZ262171:OWZ262174 PGV262171:PGV262174 PQR262171:PQR262174 QAN262171:QAN262174 QKJ262171:QKJ262174 QUF262171:QUF262174 REB262171:REB262174 RNX262171:RNX262174 RXT262171:RXT262174 SHP262171:SHP262174 SRL262171:SRL262174 TBH262171:TBH262174 TLD262171:TLD262174 TUZ262171:TUZ262174 UEV262171:UEV262174 UOR262171:UOR262174 UYN262171:UYN262174 VIJ262171:VIJ262174 VSF262171:VSF262174 WCB262171:WCB262174 WLX262171:WLX262174 WVT262171:WVT262174 L327707:L327710 JH327707:JH327710 TD327707:TD327710 ACZ327707:ACZ327710 AMV327707:AMV327710 AWR327707:AWR327710 BGN327707:BGN327710 BQJ327707:BQJ327710 CAF327707:CAF327710 CKB327707:CKB327710 CTX327707:CTX327710 DDT327707:DDT327710 DNP327707:DNP327710 DXL327707:DXL327710 EHH327707:EHH327710 ERD327707:ERD327710 FAZ327707:FAZ327710 FKV327707:FKV327710 FUR327707:FUR327710 GEN327707:GEN327710 GOJ327707:GOJ327710 GYF327707:GYF327710 HIB327707:HIB327710 HRX327707:HRX327710 IBT327707:IBT327710 ILP327707:ILP327710 IVL327707:IVL327710 JFH327707:JFH327710 JPD327707:JPD327710 JYZ327707:JYZ327710 KIV327707:KIV327710 KSR327707:KSR327710 LCN327707:LCN327710 LMJ327707:LMJ327710 LWF327707:LWF327710 MGB327707:MGB327710 MPX327707:MPX327710 MZT327707:MZT327710 NJP327707:NJP327710 NTL327707:NTL327710 ODH327707:ODH327710 OND327707:OND327710 OWZ327707:OWZ327710 PGV327707:PGV327710 PQR327707:PQR327710 QAN327707:QAN327710 QKJ327707:QKJ327710 QUF327707:QUF327710 REB327707:REB327710 RNX327707:RNX327710 RXT327707:RXT327710 SHP327707:SHP327710 SRL327707:SRL327710 TBH327707:TBH327710 TLD327707:TLD327710 TUZ327707:TUZ327710 UEV327707:UEV327710 UOR327707:UOR327710 UYN327707:UYN327710 VIJ327707:VIJ327710 VSF327707:VSF327710 WCB327707:WCB327710 WLX327707:WLX327710 WVT327707:WVT327710 L393243:L393246 JH393243:JH393246 TD393243:TD393246 ACZ393243:ACZ393246 AMV393243:AMV393246 AWR393243:AWR393246 BGN393243:BGN393246 BQJ393243:BQJ393246 CAF393243:CAF393246 CKB393243:CKB393246 CTX393243:CTX393246 DDT393243:DDT393246 DNP393243:DNP393246 DXL393243:DXL393246 EHH393243:EHH393246 ERD393243:ERD393246 FAZ393243:FAZ393246 FKV393243:FKV393246 FUR393243:FUR393246 GEN393243:GEN393246 GOJ393243:GOJ393246 GYF393243:GYF393246 HIB393243:HIB393246 HRX393243:HRX393246 IBT393243:IBT393246 ILP393243:ILP393246 IVL393243:IVL393246 JFH393243:JFH393246 JPD393243:JPD393246 JYZ393243:JYZ393246 KIV393243:KIV393246 KSR393243:KSR393246 LCN393243:LCN393246 LMJ393243:LMJ393246 LWF393243:LWF393246 MGB393243:MGB393246 MPX393243:MPX393246 MZT393243:MZT393246 NJP393243:NJP393246 NTL393243:NTL393246 ODH393243:ODH393246 OND393243:OND393246 OWZ393243:OWZ393246 PGV393243:PGV393246 PQR393243:PQR393246 QAN393243:QAN393246 QKJ393243:QKJ393246 QUF393243:QUF393246 REB393243:REB393246 RNX393243:RNX393246 RXT393243:RXT393246 SHP393243:SHP393246 SRL393243:SRL393246 TBH393243:TBH393246 TLD393243:TLD393246 TUZ393243:TUZ393246 UEV393243:UEV393246 UOR393243:UOR393246 UYN393243:UYN393246 VIJ393243:VIJ393246 VSF393243:VSF393246 WCB393243:WCB393246 WLX393243:WLX393246 WVT393243:WVT393246 L458779:L458782 JH458779:JH458782 TD458779:TD458782 ACZ458779:ACZ458782 AMV458779:AMV458782 AWR458779:AWR458782 BGN458779:BGN458782 BQJ458779:BQJ458782 CAF458779:CAF458782 CKB458779:CKB458782 CTX458779:CTX458782 DDT458779:DDT458782 DNP458779:DNP458782 DXL458779:DXL458782 EHH458779:EHH458782 ERD458779:ERD458782 FAZ458779:FAZ458782 FKV458779:FKV458782 FUR458779:FUR458782 GEN458779:GEN458782 GOJ458779:GOJ458782 GYF458779:GYF458782 HIB458779:HIB458782 HRX458779:HRX458782 IBT458779:IBT458782 ILP458779:ILP458782 IVL458779:IVL458782 JFH458779:JFH458782 JPD458779:JPD458782 JYZ458779:JYZ458782 KIV458779:KIV458782 KSR458779:KSR458782 LCN458779:LCN458782 LMJ458779:LMJ458782 LWF458779:LWF458782 MGB458779:MGB458782 MPX458779:MPX458782 MZT458779:MZT458782 NJP458779:NJP458782 NTL458779:NTL458782 ODH458779:ODH458782 OND458779:OND458782 OWZ458779:OWZ458782 PGV458779:PGV458782 PQR458779:PQR458782 QAN458779:QAN458782 QKJ458779:QKJ458782 QUF458779:QUF458782 REB458779:REB458782 RNX458779:RNX458782 RXT458779:RXT458782 SHP458779:SHP458782 SRL458779:SRL458782 TBH458779:TBH458782 TLD458779:TLD458782 TUZ458779:TUZ458782 UEV458779:UEV458782 UOR458779:UOR458782 UYN458779:UYN458782 VIJ458779:VIJ458782 VSF458779:VSF458782 WCB458779:WCB458782 WLX458779:WLX458782 WVT458779:WVT458782 L524315:L524318 JH524315:JH524318 TD524315:TD524318 ACZ524315:ACZ524318 AMV524315:AMV524318 AWR524315:AWR524318 BGN524315:BGN524318 BQJ524315:BQJ524318 CAF524315:CAF524318 CKB524315:CKB524318 CTX524315:CTX524318 DDT524315:DDT524318 DNP524315:DNP524318 DXL524315:DXL524318 EHH524315:EHH524318 ERD524315:ERD524318 FAZ524315:FAZ524318 FKV524315:FKV524318 FUR524315:FUR524318 GEN524315:GEN524318 GOJ524315:GOJ524318 GYF524315:GYF524318 HIB524315:HIB524318 HRX524315:HRX524318 IBT524315:IBT524318 ILP524315:ILP524318 IVL524315:IVL524318 JFH524315:JFH524318 JPD524315:JPD524318 JYZ524315:JYZ524318 KIV524315:KIV524318 KSR524315:KSR524318 LCN524315:LCN524318 LMJ524315:LMJ524318 LWF524315:LWF524318 MGB524315:MGB524318 MPX524315:MPX524318 MZT524315:MZT524318 NJP524315:NJP524318 NTL524315:NTL524318 ODH524315:ODH524318 OND524315:OND524318 OWZ524315:OWZ524318 PGV524315:PGV524318 PQR524315:PQR524318 QAN524315:QAN524318 QKJ524315:QKJ524318 QUF524315:QUF524318 REB524315:REB524318 RNX524315:RNX524318 RXT524315:RXT524318 SHP524315:SHP524318 SRL524315:SRL524318 TBH524315:TBH524318 TLD524315:TLD524318 TUZ524315:TUZ524318 UEV524315:UEV524318 UOR524315:UOR524318 UYN524315:UYN524318 VIJ524315:VIJ524318 VSF524315:VSF524318 WCB524315:WCB524318 WLX524315:WLX524318 WVT524315:WVT524318 L589851:L589854 JH589851:JH589854 TD589851:TD589854 ACZ589851:ACZ589854 AMV589851:AMV589854 AWR589851:AWR589854 BGN589851:BGN589854 BQJ589851:BQJ589854 CAF589851:CAF589854 CKB589851:CKB589854 CTX589851:CTX589854 DDT589851:DDT589854 DNP589851:DNP589854 DXL589851:DXL589854 EHH589851:EHH589854 ERD589851:ERD589854 FAZ589851:FAZ589854 FKV589851:FKV589854 FUR589851:FUR589854 GEN589851:GEN589854 GOJ589851:GOJ589854 GYF589851:GYF589854 HIB589851:HIB589854 HRX589851:HRX589854 IBT589851:IBT589854 ILP589851:ILP589854 IVL589851:IVL589854 JFH589851:JFH589854 JPD589851:JPD589854 JYZ589851:JYZ589854 KIV589851:KIV589854 KSR589851:KSR589854 LCN589851:LCN589854 LMJ589851:LMJ589854 LWF589851:LWF589854 MGB589851:MGB589854 MPX589851:MPX589854 MZT589851:MZT589854 NJP589851:NJP589854 NTL589851:NTL589854 ODH589851:ODH589854 OND589851:OND589854 OWZ589851:OWZ589854 PGV589851:PGV589854 PQR589851:PQR589854 QAN589851:QAN589854 QKJ589851:QKJ589854 QUF589851:QUF589854 REB589851:REB589854 RNX589851:RNX589854 RXT589851:RXT589854 SHP589851:SHP589854 SRL589851:SRL589854 TBH589851:TBH589854 TLD589851:TLD589854 TUZ589851:TUZ589854 UEV589851:UEV589854 UOR589851:UOR589854 UYN589851:UYN589854 VIJ589851:VIJ589854 VSF589851:VSF589854 WCB589851:WCB589854 WLX589851:WLX589854 WVT589851:WVT589854 L655387:L655390 JH655387:JH655390 TD655387:TD655390 ACZ655387:ACZ655390 AMV655387:AMV655390 AWR655387:AWR655390 BGN655387:BGN655390 BQJ655387:BQJ655390 CAF655387:CAF655390 CKB655387:CKB655390 CTX655387:CTX655390 DDT655387:DDT655390 DNP655387:DNP655390 DXL655387:DXL655390 EHH655387:EHH655390 ERD655387:ERD655390 FAZ655387:FAZ655390 FKV655387:FKV655390 FUR655387:FUR655390 GEN655387:GEN655390 GOJ655387:GOJ655390 GYF655387:GYF655390 HIB655387:HIB655390 HRX655387:HRX655390 IBT655387:IBT655390 ILP655387:ILP655390 IVL655387:IVL655390 JFH655387:JFH655390 JPD655387:JPD655390 JYZ655387:JYZ655390 KIV655387:KIV655390 KSR655387:KSR655390 LCN655387:LCN655390 LMJ655387:LMJ655390 LWF655387:LWF655390 MGB655387:MGB655390 MPX655387:MPX655390 MZT655387:MZT655390 NJP655387:NJP655390 NTL655387:NTL655390 ODH655387:ODH655390 OND655387:OND655390 OWZ655387:OWZ655390 PGV655387:PGV655390 PQR655387:PQR655390 QAN655387:QAN655390 QKJ655387:QKJ655390 QUF655387:QUF655390 REB655387:REB655390 RNX655387:RNX655390 RXT655387:RXT655390 SHP655387:SHP655390 SRL655387:SRL655390 TBH655387:TBH655390 TLD655387:TLD655390 TUZ655387:TUZ655390 UEV655387:UEV655390 UOR655387:UOR655390 UYN655387:UYN655390 VIJ655387:VIJ655390 VSF655387:VSF655390 WCB655387:WCB655390 WLX655387:WLX655390 WVT655387:WVT655390 L720923:L720926 JH720923:JH720926 TD720923:TD720926 ACZ720923:ACZ720926 AMV720923:AMV720926 AWR720923:AWR720926 BGN720923:BGN720926 BQJ720923:BQJ720926 CAF720923:CAF720926 CKB720923:CKB720926 CTX720923:CTX720926 DDT720923:DDT720926 DNP720923:DNP720926 DXL720923:DXL720926 EHH720923:EHH720926 ERD720923:ERD720926 FAZ720923:FAZ720926 FKV720923:FKV720926 FUR720923:FUR720926 GEN720923:GEN720926 GOJ720923:GOJ720926 GYF720923:GYF720926 HIB720923:HIB720926 HRX720923:HRX720926 IBT720923:IBT720926 ILP720923:ILP720926 IVL720923:IVL720926 JFH720923:JFH720926 JPD720923:JPD720926 JYZ720923:JYZ720926 KIV720923:KIV720926 KSR720923:KSR720926 LCN720923:LCN720926 LMJ720923:LMJ720926 LWF720923:LWF720926 MGB720923:MGB720926 MPX720923:MPX720926 MZT720923:MZT720926 NJP720923:NJP720926 NTL720923:NTL720926 ODH720923:ODH720926 OND720923:OND720926 OWZ720923:OWZ720926 PGV720923:PGV720926 PQR720923:PQR720926 QAN720923:QAN720926 QKJ720923:QKJ720926 QUF720923:QUF720926 REB720923:REB720926 RNX720923:RNX720926 RXT720923:RXT720926 SHP720923:SHP720926 SRL720923:SRL720926 TBH720923:TBH720926 TLD720923:TLD720926 TUZ720923:TUZ720926 UEV720923:UEV720926 UOR720923:UOR720926 UYN720923:UYN720926 VIJ720923:VIJ720926 VSF720923:VSF720926 WCB720923:WCB720926 WLX720923:WLX720926 WVT720923:WVT720926 L786459:L786462 JH786459:JH786462 TD786459:TD786462 ACZ786459:ACZ786462 AMV786459:AMV786462 AWR786459:AWR786462 BGN786459:BGN786462 BQJ786459:BQJ786462 CAF786459:CAF786462 CKB786459:CKB786462 CTX786459:CTX786462 DDT786459:DDT786462 DNP786459:DNP786462 DXL786459:DXL786462 EHH786459:EHH786462 ERD786459:ERD786462 FAZ786459:FAZ786462 FKV786459:FKV786462 FUR786459:FUR786462 GEN786459:GEN786462 GOJ786459:GOJ786462 GYF786459:GYF786462 HIB786459:HIB786462 HRX786459:HRX786462 IBT786459:IBT786462 ILP786459:ILP786462 IVL786459:IVL786462 JFH786459:JFH786462 JPD786459:JPD786462 JYZ786459:JYZ786462 KIV786459:KIV786462 KSR786459:KSR786462 LCN786459:LCN786462 LMJ786459:LMJ786462 LWF786459:LWF786462 MGB786459:MGB786462 MPX786459:MPX786462 MZT786459:MZT786462 NJP786459:NJP786462 NTL786459:NTL786462 ODH786459:ODH786462 OND786459:OND786462 OWZ786459:OWZ786462 PGV786459:PGV786462 PQR786459:PQR786462 QAN786459:QAN786462 QKJ786459:QKJ786462 QUF786459:QUF786462 REB786459:REB786462 RNX786459:RNX786462 RXT786459:RXT786462 SHP786459:SHP786462 SRL786459:SRL786462 TBH786459:TBH786462 TLD786459:TLD786462 TUZ786459:TUZ786462 UEV786459:UEV786462 UOR786459:UOR786462 UYN786459:UYN786462 VIJ786459:VIJ786462 VSF786459:VSF786462 WCB786459:WCB786462 WLX786459:WLX786462 WVT786459:WVT786462 L851995:L851998 JH851995:JH851998 TD851995:TD851998 ACZ851995:ACZ851998 AMV851995:AMV851998 AWR851995:AWR851998 BGN851995:BGN851998 BQJ851995:BQJ851998 CAF851995:CAF851998 CKB851995:CKB851998 CTX851995:CTX851998 DDT851995:DDT851998 DNP851995:DNP851998 DXL851995:DXL851998 EHH851995:EHH851998 ERD851995:ERD851998 FAZ851995:FAZ851998 FKV851995:FKV851998 FUR851995:FUR851998 GEN851995:GEN851998 GOJ851995:GOJ851998 GYF851995:GYF851998 HIB851995:HIB851998 HRX851995:HRX851998 IBT851995:IBT851998 ILP851995:ILP851998 IVL851995:IVL851998 JFH851995:JFH851998 JPD851995:JPD851998 JYZ851995:JYZ851998 KIV851995:KIV851998 KSR851995:KSR851998 LCN851995:LCN851998 LMJ851995:LMJ851998 LWF851995:LWF851998 MGB851995:MGB851998 MPX851995:MPX851998 MZT851995:MZT851998 NJP851995:NJP851998 NTL851995:NTL851998 ODH851995:ODH851998 OND851995:OND851998 OWZ851995:OWZ851998 PGV851995:PGV851998 PQR851995:PQR851998 QAN851995:QAN851998 QKJ851995:QKJ851998 QUF851995:QUF851998 REB851995:REB851998 RNX851995:RNX851998 RXT851995:RXT851998 SHP851995:SHP851998 SRL851995:SRL851998 TBH851995:TBH851998 TLD851995:TLD851998 TUZ851995:TUZ851998 UEV851995:UEV851998 UOR851995:UOR851998 UYN851995:UYN851998 VIJ851995:VIJ851998 VSF851995:VSF851998 WCB851995:WCB851998 WLX851995:WLX851998 WVT851995:WVT851998 L917531:L917534 JH917531:JH917534 TD917531:TD917534 ACZ917531:ACZ917534 AMV917531:AMV917534 AWR917531:AWR917534 BGN917531:BGN917534 BQJ917531:BQJ917534 CAF917531:CAF917534 CKB917531:CKB917534 CTX917531:CTX917534 DDT917531:DDT917534 DNP917531:DNP917534 DXL917531:DXL917534 EHH917531:EHH917534 ERD917531:ERD917534 FAZ917531:FAZ917534 FKV917531:FKV917534 FUR917531:FUR917534 GEN917531:GEN917534 GOJ917531:GOJ917534 GYF917531:GYF917534 HIB917531:HIB917534 HRX917531:HRX917534 IBT917531:IBT917534 ILP917531:ILP917534 IVL917531:IVL917534 JFH917531:JFH917534 JPD917531:JPD917534 JYZ917531:JYZ917534 KIV917531:KIV917534 KSR917531:KSR917534 LCN917531:LCN917534 LMJ917531:LMJ917534 LWF917531:LWF917534 MGB917531:MGB917534 MPX917531:MPX917534 MZT917531:MZT917534 NJP917531:NJP917534 NTL917531:NTL917534 ODH917531:ODH917534 OND917531:OND917534 OWZ917531:OWZ917534 PGV917531:PGV917534 PQR917531:PQR917534 QAN917531:QAN917534 QKJ917531:QKJ917534 QUF917531:QUF917534 REB917531:REB917534 RNX917531:RNX917534 RXT917531:RXT917534 SHP917531:SHP917534 SRL917531:SRL917534 TBH917531:TBH917534 TLD917531:TLD917534 TUZ917531:TUZ917534 UEV917531:UEV917534 UOR917531:UOR917534 UYN917531:UYN917534 VIJ917531:VIJ917534 VSF917531:VSF917534 WCB917531:WCB917534 WLX917531:WLX917534 WVT917531:WVT917534 L983067:L983070 JH983067:JH983070 TD983067:TD983070 ACZ983067:ACZ983070 AMV983067:AMV983070 AWR983067:AWR983070 BGN983067:BGN983070 BQJ983067:BQJ983070 CAF983067:CAF983070 CKB983067:CKB983070 CTX983067:CTX983070 DDT983067:DDT983070 DNP983067:DNP983070 DXL983067:DXL983070 EHH983067:EHH983070 ERD983067:ERD983070 FAZ983067:FAZ983070 FKV983067:FKV983070 FUR983067:FUR983070 GEN983067:GEN983070 GOJ983067:GOJ983070 GYF983067:GYF983070 HIB983067:HIB983070 HRX983067:HRX983070 IBT983067:IBT983070 ILP983067:ILP983070 IVL983067:IVL983070 JFH983067:JFH983070 JPD983067:JPD983070 JYZ983067:JYZ983070 KIV983067:KIV983070 KSR983067:KSR983070 LCN983067:LCN983070 LMJ983067:LMJ983070 LWF983067:LWF983070 MGB983067:MGB983070 MPX983067:MPX983070 MZT983067:MZT983070 NJP983067:NJP983070 NTL983067:NTL983070 ODH983067:ODH983070 OND983067:OND983070 OWZ983067:OWZ983070 PGV983067:PGV983070 PQR983067:PQR983070 QAN983067:QAN983070 QKJ983067:QKJ983070 QUF983067:QUF983070 REB983067:REB983070 RNX983067:RNX983070 RXT983067:RXT983070 SHP983067:SHP983070 SRL983067:SRL983070 TBH983067:TBH983070 TLD983067:TLD983070 TUZ983067:TUZ983070 UEV983067:UEV983070 UOR983067:UOR983070 UYN983067:UYN983070 VIJ983067:VIJ983070 VSF983067:VSF983070 WCB983067:WCB983070 WLX983067:WLX983070 WVT983067:WVT983070 L12 JH12 TD12 ACZ12 AMV12 AWR12 BGN12 BQJ12 CAF12 CKB12 CTX12 DDT12 DNP12 DXL12 EHH12 ERD12 FAZ12 FKV12 FUR12 GEN12 GOJ12 GYF12 HIB12 HRX12 IBT12 ILP12 IVL12 JFH12 JPD12 JYZ12 KIV12 KSR12 LCN12 LMJ12 LWF12 MGB12 MPX12 MZT12 NJP12 NTL12 ODH12 OND12 OWZ12 PGV12 PQR12 QAN12 QKJ12 QUF12 REB12 RNX12 RXT12 SHP12 SRL12 TBH12 TLD12 TUZ12 UEV12 UOR12 UYN12 VIJ12 VSF12 WCB12 WLX12 WVT12 L65548 JH65548 TD65548 ACZ65548 AMV65548 AWR65548 BGN65548 BQJ65548 CAF65548 CKB65548 CTX65548 DDT65548 DNP65548 DXL65548 EHH65548 ERD65548 FAZ65548 FKV65548 FUR65548 GEN65548 GOJ65548 GYF65548 HIB65548 HRX65548 IBT65548 ILP65548 IVL65548 JFH65548 JPD65548 JYZ65548 KIV65548 KSR65548 LCN65548 LMJ65548 LWF65548 MGB65548 MPX65548 MZT65548 NJP65548 NTL65548 ODH65548 OND65548 OWZ65548 PGV65548 PQR65548 QAN65548 QKJ65548 QUF65548 REB65548 RNX65548 RXT65548 SHP65548 SRL65548 TBH65548 TLD65548 TUZ65548 UEV65548 UOR65548 UYN65548 VIJ65548 VSF65548 WCB65548 WLX65548 WVT65548 L131084 JH131084 TD131084 ACZ131084 AMV131084 AWR131084 BGN131084 BQJ131084 CAF131084 CKB131084 CTX131084 DDT131084 DNP131084 DXL131084 EHH131084 ERD131084 FAZ131084 FKV131084 FUR131084 GEN131084 GOJ131084 GYF131084 HIB131084 HRX131084 IBT131084 ILP131084 IVL131084 JFH131084 JPD131084 JYZ131084 KIV131084 KSR131084 LCN131084 LMJ131084 LWF131084 MGB131084 MPX131084 MZT131084 NJP131084 NTL131084 ODH131084 OND131084 OWZ131084 PGV131084 PQR131084 QAN131084 QKJ131084 QUF131084 REB131084 RNX131084 RXT131084 SHP131084 SRL131084 TBH131084 TLD131084 TUZ131084 UEV131084 UOR131084 UYN131084 VIJ131084 VSF131084 WCB131084 WLX131084 WVT131084 L196620 JH196620 TD196620 ACZ196620 AMV196620 AWR196620 BGN196620 BQJ196620 CAF196620 CKB196620 CTX196620 DDT196620 DNP196620 DXL196620 EHH196620 ERD196620 FAZ196620 FKV196620 FUR196620 GEN196620 GOJ196620 GYF196620 HIB196620 HRX196620 IBT196620 ILP196620 IVL196620 JFH196620 JPD196620 JYZ196620 KIV196620 KSR196620 LCN196620 LMJ196620 LWF196620 MGB196620 MPX196620 MZT196620 NJP196620 NTL196620 ODH196620 OND196620 OWZ196620 PGV196620 PQR196620 QAN196620 QKJ196620 QUF196620 REB196620 RNX196620 RXT196620 SHP196620 SRL196620 TBH196620 TLD196620 TUZ196620 UEV196620 UOR196620 UYN196620 VIJ196620 VSF196620 WCB196620 WLX196620 WVT196620 L262156 JH262156 TD262156 ACZ262156 AMV262156 AWR262156 BGN262156 BQJ262156 CAF262156 CKB262156 CTX262156 DDT262156 DNP262156 DXL262156 EHH262156 ERD262156 FAZ262156 FKV262156 FUR262156 GEN262156 GOJ262156 GYF262156 HIB262156 HRX262156 IBT262156 ILP262156 IVL262156 JFH262156 JPD262156 JYZ262156 KIV262156 KSR262156 LCN262156 LMJ262156 LWF262156 MGB262156 MPX262156 MZT262156 NJP262156 NTL262156 ODH262156 OND262156 OWZ262156 PGV262156 PQR262156 QAN262156 QKJ262156 QUF262156 REB262156 RNX262156 RXT262156 SHP262156 SRL262156 TBH262156 TLD262156 TUZ262156 UEV262156 UOR262156 UYN262156 VIJ262156 VSF262156 WCB262156 WLX262156 WVT262156 L327692 JH327692 TD327692 ACZ327692 AMV327692 AWR327692 BGN327692 BQJ327692 CAF327692 CKB327692 CTX327692 DDT327692 DNP327692 DXL327692 EHH327692 ERD327692 FAZ327692 FKV327692 FUR327692 GEN327692 GOJ327692 GYF327692 HIB327692 HRX327692 IBT327692 ILP327692 IVL327692 JFH327692 JPD327692 JYZ327692 KIV327692 KSR327692 LCN327692 LMJ327692 LWF327692 MGB327692 MPX327692 MZT327692 NJP327692 NTL327692 ODH327692 OND327692 OWZ327692 PGV327692 PQR327692 QAN327692 QKJ327692 QUF327692 REB327692 RNX327692 RXT327692 SHP327692 SRL327692 TBH327692 TLD327692 TUZ327692 UEV327692 UOR327692 UYN327692 VIJ327692 VSF327692 WCB327692 WLX327692 WVT327692 L393228 JH393228 TD393228 ACZ393228 AMV393228 AWR393228 BGN393228 BQJ393228 CAF393228 CKB393228 CTX393228 DDT393228 DNP393228 DXL393228 EHH393228 ERD393228 FAZ393228 FKV393228 FUR393228 GEN393228 GOJ393228 GYF393228 HIB393228 HRX393228 IBT393228 ILP393228 IVL393228 JFH393228 JPD393228 JYZ393228 KIV393228 KSR393228 LCN393228 LMJ393228 LWF393228 MGB393228 MPX393228 MZT393228 NJP393228 NTL393228 ODH393228 OND393228 OWZ393228 PGV393228 PQR393228 QAN393228 QKJ393228 QUF393228 REB393228 RNX393228 RXT393228 SHP393228 SRL393228 TBH393228 TLD393228 TUZ393228 UEV393228 UOR393228 UYN393228 VIJ393228 VSF393228 WCB393228 WLX393228 WVT393228 L458764 JH458764 TD458764 ACZ458764 AMV458764 AWR458764 BGN458764 BQJ458764 CAF458764 CKB458764 CTX458764 DDT458764 DNP458764 DXL458764 EHH458764 ERD458764 FAZ458764 FKV458764 FUR458764 GEN458764 GOJ458764 GYF458764 HIB458764 HRX458764 IBT458764 ILP458764 IVL458764 JFH458764 JPD458764 JYZ458764 KIV458764 KSR458764 LCN458764 LMJ458764 LWF458764 MGB458764 MPX458764 MZT458764 NJP458764 NTL458764 ODH458764 OND458764 OWZ458764 PGV458764 PQR458764 QAN458764 QKJ458764 QUF458764 REB458764 RNX458764 RXT458764 SHP458764 SRL458764 TBH458764 TLD458764 TUZ458764 UEV458764 UOR458764 UYN458764 VIJ458764 VSF458764 WCB458764 WLX458764 WVT458764 L524300 JH524300 TD524300 ACZ524300 AMV524300 AWR524300 BGN524300 BQJ524300 CAF524300 CKB524300 CTX524300 DDT524300 DNP524300 DXL524300 EHH524300 ERD524300 FAZ524300 FKV524300 FUR524300 GEN524300 GOJ524300 GYF524300 HIB524300 HRX524300 IBT524300 ILP524300 IVL524300 JFH524300 JPD524300 JYZ524300 KIV524300 KSR524300 LCN524300 LMJ524300 LWF524300 MGB524300 MPX524300 MZT524300 NJP524300 NTL524300 ODH524300 OND524300 OWZ524300 PGV524300 PQR524300 QAN524300 QKJ524300 QUF524300 REB524300 RNX524300 RXT524300 SHP524300 SRL524300 TBH524300 TLD524300 TUZ524300 UEV524300 UOR524300 UYN524300 VIJ524300 VSF524300 WCB524300 WLX524300 WVT524300 L589836 JH589836 TD589836 ACZ589836 AMV589836 AWR589836 BGN589836 BQJ589836 CAF589836 CKB589836 CTX589836 DDT589836 DNP589836 DXL589836 EHH589836 ERD589836 FAZ589836 FKV589836 FUR589836 GEN589836 GOJ589836 GYF589836 HIB589836 HRX589836 IBT589836 ILP589836 IVL589836 JFH589836 JPD589836 JYZ589836 KIV589836 KSR589836 LCN589836 LMJ589836 LWF589836 MGB589836 MPX589836 MZT589836 NJP589836 NTL589836 ODH589836 OND589836 OWZ589836 PGV589836 PQR589836 QAN589836 QKJ589836 QUF589836 REB589836 RNX589836 RXT589836 SHP589836 SRL589836 TBH589836 TLD589836 TUZ589836 UEV589836 UOR589836 UYN589836 VIJ589836 VSF589836 WCB589836 WLX589836 WVT589836 L655372 JH655372 TD655372 ACZ655372 AMV655372 AWR655372 BGN655372 BQJ655372 CAF655372 CKB655372 CTX655372 DDT655372 DNP655372 DXL655372 EHH655372 ERD655372 FAZ655372 FKV655372 FUR655372 GEN655372 GOJ655372 GYF655372 HIB655372 HRX655372 IBT655372 ILP655372 IVL655372 JFH655372 JPD655372 JYZ655372 KIV655372 KSR655372 LCN655372 LMJ655372 LWF655372 MGB655372 MPX655372 MZT655372 NJP655372 NTL655372 ODH655372 OND655372 OWZ655372 PGV655372 PQR655372 QAN655372 QKJ655372 QUF655372 REB655372 RNX655372 RXT655372 SHP655372 SRL655372 TBH655372 TLD655372 TUZ655372 UEV655372 UOR655372 UYN655372 VIJ655372 VSF655372 WCB655372 WLX655372 WVT655372 L720908 JH720908 TD720908 ACZ720908 AMV720908 AWR720908 BGN720908 BQJ720908 CAF720908 CKB720908 CTX720908 DDT720908 DNP720908 DXL720908 EHH720908 ERD720908 FAZ720908 FKV720908 FUR720908 GEN720908 GOJ720908 GYF720908 HIB720908 HRX720908 IBT720908 ILP720908 IVL720908 JFH720908 JPD720908 JYZ720908 KIV720908 KSR720908 LCN720908 LMJ720908 LWF720908 MGB720908 MPX720908 MZT720908 NJP720908 NTL720908 ODH720908 OND720908 OWZ720908 PGV720908 PQR720908 QAN720908 QKJ720908 QUF720908 REB720908 RNX720908 RXT720908 SHP720908 SRL720908 TBH720908 TLD720908 TUZ720908 UEV720908 UOR720908 UYN720908 VIJ720908 VSF720908 WCB720908 WLX720908 WVT720908 L786444 JH786444 TD786444 ACZ786444 AMV786444 AWR786444 BGN786444 BQJ786444 CAF786444 CKB786444 CTX786444 DDT786444 DNP786444 DXL786444 EHH786444 ERD786444 FAZ786444 FKV786444 FUR786444 GEN786444 GOJ786444 GYF786444 HIB786444 HRX786444 IBT786444 ILP786444 IVL786444 JFH786444 JPD786444 JYZ786444 KIV786444 KSR786444 LCN786444 LMJ786444 LWF786444 MGB786444 MPX786444 MZT786444 NJP786444 NTL786444 ODH786444 OND786444 OWZ786444 PGV786444 PQR786444 QAN786444 QKJ786444 QUF786444 REB786444 RNX786444 RXT786444 SHP786444 SRL786444 TBH786444 TLD786444 TUZ786444 UEV786444 UOR786444 UYN786444 VIJ786444 VSF786444 WCB786444 WLX786444 WVT786444 L851980 JH851980 TD851980 ACZ851980 AMV851980 AWR851980 BGN851980 BQJ851980 CAF851980 CKB851980 CTX851980 DDT851980 DNP851980 DXL851980 EHH851980 ERD851980 FAZ851980 FKV851980 FUR851980 GEN851980 GOJ851980 GYF851980 HIB851980 HRX851980 IBT851980 ILP851980 IVL851980 JFH851980 JPD851980 JYZ851980 KIV851980 KSR851980 LCN851980 LMJ851980 LWF851980 MGB851980 MPX851980 MZT851980 NJP851980 NTL851980 ODH851980 OND851980 OWZ851980 PGV851980 PQR851980 QAN851980 QKJ851980 QUF851980 REB851980 RNX851980 RXT851980 SHP851980 SRL851980 TBH851980 TLD851980 TUZ851980 UEV851980 UOR851980 UYN851980 VIJ851980 VSF851980 WCB851980 WLX851980 WVT851980 L917516 JH917516 TD917516 ACZ917516 AMV917516 AWR917516 BGN917516 BQJ917516 CAF917516 CKB917516 CTX917516 DDT917516 DNP917516 DXL917516 EHH917516 ERD917516 FAZ917516 FKV917516 FUR917516 GEN917516 GOJ917516 GYF917516 HIB917516 HRX917516 IBT917516 ILP917516 IVL917516 JFH917516 JPD917516 JYZ917516 KIV917516 KSR917516 LCN917516 LMJ917516 LWF917516 MGB917516 MPX917516 MZT917516 NJP917516 NTL917516 ODH917516 OND917516 OWZ917516 PGV917516 PQR917516 QAN917516 QKJ917516 QUF917516 REB917516 RNX917516 RXT917516 SHP917516 SRL917516 TBH917516 TLD917516 TUZ917516 UEV917516 UOR917516 UYN917516 VIJ917516 VSF917516 WCB917516 WLX917516 WVT917516 L983052 JH983052 TD983052 ACZ983052 AMV983052 AWR983052 BGN983052 BQJ983052 CAF983052 CKB983052 CTX983052 DDT983052 DNP983052 DXL983052 EHH983052 ERD983052 FAZ983052 FKV983052 FUR983052 GEN983052 GOJ983052 GYF983052 HIB983052 HRX983052 IBT983052 ILP983052 IVL983052 JFH983052 JPD983052 JYZ983052 KIV983052 KSR983052 LCN983052 LMJ983052 LWF983052 MGB983052 MPX983052 MZT983052 NJP983052 NTL983052 ODH983052 OND983052 OWZ983052 PGV983052 PQR983052 QAN983052 QKJ983052 QUF983052 REB983052 RNX983052 RXT983052 SHP983052 SRL983052 TBH983052 TLD983052 TUZ983052 UEV983052 UOR983052 UYN983052 VIJ983052 VSF983052 WCB983052 WLX983052 WVT983052 L14:L25 JH14:JH25 TD14:TD25 ACZ14:ACZ25 AMV14:AMV25 AWR14:AWR25 BGN14:BGN25 BQJ14:BQJ25 CAF14:CAF25 CKB14:CKB25 CTX14:CTX25 DDT14:DDT25 DNP14:DNP25 DXL14:DXL25 EHH14:EHH25 ERD14:ERD25 FAZ14:FAZ25 FKV14:FKV25 FUR14:FUR25 GEN14:GEN25 GOJ14:GOJ25 GYF14:GYF25 HIB14:HIB25 HRX14:HRX25 IBT14:IBT25 ILP14:ILP25 IVL14:IVL25 JFH14:JFH25 JPD14:JPD25 JYZ14:JYZ25 KIV14:KIV25 KSR14:KSR25 LCN14:LCN25 LMJ14:LMJ25 LWF14:LWF25 MGB14:MGB25 MPX14:MPX25 MZT14:MZT25 NJP14:NJP25 NTL14:NTL25 ODH14:ODH25 OND14:OND25 OWZ14:OWZ25 PGV14:PGV25 PQR14:PQR25 QAN14:QAN25 QKJ14:QKJ25 QUF14:QUF25 REB14:REB25 RNX14:RNX25 RXT14:RXT25 SHP14:SHP25 SRL14:SRL25 TBH14:TBH25 TLD14:TLD25 TUZ14:TUZ25 UEV14:UEV25 UOR14:UOR25 UYN14:UYN25 VIJ14:VIJ25 VSF14:VSF25 WCB14:WCB25 WLX14:WLX25 WVT14:WVT25 L65550:L65561 JH65550:JH65561 TD65550:TD65561 ACZ65550:ACZ65561 AMV65550:AMV65561 AWR65550:AWR65561 BGN65550:BGN65561 BQJ65550:BQJ65561 CAF65550:CAF65561 CKB65550:CKB65561 CTX65550:CTX65561 DDT65550:DDT65561 DNP65550:DNP65561 DXL65550:DXL65561 EHH65550:EHH65561 ERD65550:ERD65561 FAZ65550:FAZ65561 FKV65550:FKV65561 FUR65550:FUR65561 GEN65550:GEN65561 GOJ65550:GOJ65561 GYF65550:GYF65561 HIB65550:HIB65561 HRX65550:HRX65561 IBT65550:IBT65561 ILP65550:ILP65561 IVL65550:IVL65561 JFH65550:JFH65561 JPD65550:JPD65561 JYZ65550:JYZ65561 KIV65550:KIV65561 KSR65550:KSR65561 LCN65550:LCN65561 LMJ65550:LMJ65561 LWF65550:LWF65561 MGB65550:MGB65561 MPX65550:MPX65561 MZT65550:MZT65561 NJP65550:NJP65561 NTL65550:NTL65561 ODH65550:ODH65561 OND65550:OND65561 OWZ65550:OWZ65561 PGV65550:PGV65561 PQR65550:PQR65561 QAN65550:QAN65561 QKJ65550:QKJ65561 QUF65550:QUF65561 REB65550:REB65561 RNX65550:RNX65561 RXT65550:RXT65561 SHP65550:SHP65561 SRL65550:SRL65561 TBH65550:TBH65561 TLD65550:TLD65561 TUZ65550:TUZ65561 UEV65550:UEV65561 UOR65550:UOR65561 UYN65550:UYN65561 VIJ65550:VIJ65561 VSF65550:VSF65561 WCB65550:WCB65561 WLX65550:WLX65561 WVT65550:WVT65561 L131086:L131097 JH131086:JH131097 TD131086:TD131097 ACZ131086:ACZ131097 AMV131086:AMV131097 AWR131086:AWR131097 BGN131086:BGN131097 BQJ131086:BQJ131097 CAF131086:CAF131097 CKB131086:CKB131097 CTX131086:CTX131097 DDT131086:DDT131097 DNP131086:DNP131097 DXL131086:DXL131097 EHH131086:EHH131097 ERD131086:ERD131097 FAZ131086:FAZ131097 FKV131086:FKV131097 FUR131086:FUR131097 GEN131086:GEN131097 GOJ131086:GOJ131097 GYF131086:GYF131097 HIB131086:HIB131097 HRX131086:HRX131097 IBT131086:IBT131097 ILP131086:ILP131097 IVL131086:IVL131097 JFH131086:JFH131097 JPD131086:JPD131097 JYZ131086:JYZ131097 KIV131086:KIV131097 KSR131086:KSR131097 LCN131086:LCN131097 LMJ131086:LMJ131097 LWF131086:LWF131097 MGB131086:MGB131097 MPX131086:MPX131097 MZT131086:MZT131097 NJP131086:NJP131097 NTL131086:NTL131097 ODH131086:ODH131097 OND131086:OND131097 OWZ131086:OWZ131097 PGV131086:PGV131097 PQR131086:PQR131097 QAN131086:QAN131097 QKJ131086:QKJ131097 QUF131086:QUF131097 REB131086:REB131097 RNX131086:RNX131097 RXT131086:RXT131097 SHP131086:SHP131097 SRL131086:SRL131097 TBH131086:TBH131097 TLD131086:TLD131097 TUZ131086:TUZ131097 UEV131086:UEV131097 UOR131086:UOR131097 UYN131086:UYN131097 VIJ131086:VIJ131097 VSF131086:VSF131097 WCB131086:WCB131097 WLX131086:WLX131097 WVT131086:WVT131097 L196622:L196633 JH196622:JH196633 TD196622:TD196633 ACZ196622:ACZ196633 AMV196622:AMV196633 AWR196622:AWR196633 BGN196622:BGN196633 BQJ196622:BQJ196633 CAF196622:CAF196633 CKB196622:CKB196633 CTX196622:CTX196633 DDT196622:DDT196633 DNP196622:DNP196633 DXL196622:DXL196633 EHH196622:EHH196633 ERD196622:ERD196633 FAZ196622:FAZ196633 FKV196622:FKV196633 FUR196622:FUR196633 GEN196622:GEN196633 GOJ196622:GOJ196633 GYF196622:GYF196633 HIB196622:HIB196633 HRX196622:HRX196633 IBT196622:IBT196633 ILP196622:ILP196633 IVL196622:IVL196633 JFH196622:JFH196633 JPD196622:JPD196633 JYZ196622:JYZ196633 KIV196622:KIV196633 KSR196622:KSR196633 LCN196622:LCN196633 LMJ196622:LMJ196633 LWF196622:LWF196633 MGB196622:MGB196633 MPX196622:MPX196633 MZT196622:MZT196633 NJP196622:NJP196633 NTL196622:NTL196633 ODH196622:ODH196633 OND196622:OND196633 OWZ196622:OWZ196633 PGV196622:PGV196633 PQR196622:PQR196633 QAN196622:QAN196633 QKJ196622:QKJ196633 QUF196622:QUF196633 REB196622:REB196633 RNX196622:RNX196633 RXT196622:RXT196633 SHP196622:SHP196633 SRL196622:SRL196633 TBH196622:TBH196633 TLD196622:TLD196633 TUZ196622:TUZ196633 UEV196622:UEV196633 UOR196622:UOR196633 UYN196622:UYN196633 VIJ196622:VIJ196633 VSF196622:VSF196633 WCB196622:WCB196633 WLX196622:WLX196633 WVT196622:WVT196633 L262158:L262169 JH262158:JH262169 TD262158:TD262169 ACZ262158:ACZ262169 AMV262158:AMV262169 AWR262158:AWR262169 BGN262158:BGN262169 BQJ262158:BQJ262169 CAF262158:CAF262169 CKB262158:CKB262169 CTX262158:CTX262169 DDT262158:DDT262169 DNP262158:DNP262169 DXL262158:DXL262169 EHH262158:EHH262169 ERD262158:ERD262169 FAZ262158:FAZ262169 FKV262158:FKV262169 FUR262158:FUR262169 GEN262158:GEN262169 GOJ262158:GOJ262169 GYF262158:GYF262169 HIB262158:HIB262169 HRX262158:HRX262169 IBT262158:IBT262169 ILP262158:ILP262169 IVL262158:IVL262169 JFH262158:JFH262169 JPD262158:JPD262169 JYZ262158:JYZ262169 KIV262158:KIV262169 KSR262158:KSR262169 LCN262158:LCN262169 LMJ262158:LMJ262169 LWF262158:LWF262169 MGB262158:MGB262169 MPX262158:MPX262169 MZT262158:MZT262169 NJP262158:NJP262169 NTL262158:NTL262169 ODH262158:ODH262169 OND262158:OND262169 OWZ262158:OWZ262169 PGV262158:PGV262169 PQR262158:PQR262169 QAN262158:QAN262169 QKJ262158:QKJ262169 QUF262158:QUF262169 REB262158:REB262169 RNX262158:RNX262169 RXT262158:RXT262169 SHP262158:SHP262169 SRL262158:SRL262169 TBH262158:TBH262169 TLD262158:TLD262169 TUZ262158:TUZ262169 UEV262158:UEV262169 UOR262158:UOR262169 UYN262158:UYN262169 VIJ262158:VIJ262169 VSF262158:VSF262169 WCB262158:WCB262169 WLX262158:WLX262169 WVT262158:WVT262169 L327694:L327705 JH327694:JH327705 TD327694:TD327705 ACZ327694:ACZ327705 AMV327694:AMV327705 AWR327694:AWR327705 BGN327694:BGN327705 BQJ327694:BQJ327705 CAF327694:CAF327705 CKB327694:CKB327705 CTX327694:CTX327705 DDT327694:DDT327705 DNP327694:DNP327705 DXL327694:DXL327705 EHH327694:EHH327705 ERD327694:ERD327705 FAZ327694:FAZ327705 FKV327694:FKV327705 FUR327694:FUR327705 GEN327694:GEN327705 GOJ327694:GOJ327705 GYF327694:GYF327705 HIB327694:HIB327705 HRX327694:HRX327705 IBT327694:IBT327705 ILP327694:ILP327705 IVL327694:IVL327705 JFH327694:JFH327705 JPD327694:JPD327705 JYZ327694:JYZ327705 KIV327694:KIV327705 KSR327694:KSR327705 LCN327694:LCN327705 LMJ327694:LMJ327705 LWF327694:LWF327705 MGB327694:MGB327705 MPX327694:MPX327705 MZT327694:MZT327705 NJP327694:NJP327705 NTL327694:NTL327705 ODH327694:ODH327705 OND327694:OND327705 OWZ327694:OWZ327705 PGV327694:PGV327705 PQR327694:PQR327705 QAN327694:QAN327705 QKJ327694:QKJ327705 QUF327694:QUF327705 REB327694:REB327705 RNX327694:RNX327705 RXT327694:RXT327705 SHP327694:SHP327705 SRL327694:SRL327705 TBH327694:TBH327705 TLD327694:TLD327705 TUZ327694:TUZ327705 UEV327694:UEV327705 UOR327694:UOR327705 UYN327694:UYN327705 VIJ327694:VIJ327705 VSF327694:VSF327705 WCB327694:WCB327705 WLX327694:WLX327705 WVT327694:WVT327705 L393230:L393241 JH393230:JH393241 TD393230:TD393241 ACZ393230:ACZ393241 AMV393230:AMV393241 AWR393230:AWR393241 BGN393230:BGN393241 BQJ393230:BQJ393241 CAF393230:CAF393241 CKB393230:CKB393241 CTX393230:CTX393241 DDT393230:DDT393241 DNP393230:DNP393241 DXL393230:DXL393241 EHH393230:EHH393241 ERD393230:ERD393241 FAZ393230:FAZ393241 FKV393230:FKV393241 FUR393230:FUR393241 GEN393230:GEN393241 GOJ393230:GOJ393241 GYF393230:GYF393241 HIB393230:HIB393241 HRX393230:HRX393241 IBT393230:IBT393241 ILP393230:ILP393241 IVL393230:IVL393241 JFH393230:JFH393241 JPD393230:JPD393241 JYZ393230:JYZ393241 KIV393230:KIV393241 KSR393230:KSR393241 LCN393230:LCN393241 LMJ393230:LMJ393241 LWF393230:LWF393241 MGB393230:MGB393241 MPX393230:MPX393241 MZT393230:MZT393241 NJP393230:NJP393241 NTL393230:NTL393241 ODH393230:ODH393241 OND393230:OND393241 OWZ393230:OWZ393241 PGV393230:PGV393241 PQR393230:PQR393241 QAN393230:QAN393241 QKJ393230:QKJ393241 QUF393230:QUF393241 REB393230:REB393241 RNX393230:RNX393241 RXT393230:RXT393241 SHP393230:SHP393241 SRL393230:SRL393241 TBH393230:TBH393241 TLD393230:TLD393241 TUZ393230:TUZ393241 UEV393230:UEV393241 UOR393230:UOR393241 UYN393230:UYN393241 VIJ393230:VIJ393241 VSF393230:VSF393241 WCB393230:WCB393241 WLX393230:WLX393241 WVT393230:WVT393241 L458766:L458777 JH458766:JH458777 TD458766:TD458777 ACZ458766:ACZ458777 AMV458766:AMV458777 AWR458766:AWR458777 BGN458766:BGN458777 BQJ458766:BQJ458777 CAF458766:CAF458777 CKB458766:CKB458777 CTX458766:CTX458777 DDT458766:DDT458777 DNP458766:DNP458777 DXL458766:DXL458777 EHH458766:EHH458777 ERD458766:ERD458777 FAZ458766:FAZ458777 FKV458766:FKV458777 FUR458766:FUR458777 GEN458766:GEN458777 GOJ458766:GOJ458777 GYF458766:GYF458777 HIB458766:HIB458777 HRX458766:HRX458777 IBT458766:IBT458777 ILP458766:ILP458777 IVL458766:IVL458777 JFH458766:JFH458777 JPD458766:JPD458777 JYZ458766:JYZ458777 KIV458766:KIV458777 KSR458766:KSR458777 LCN458766:LCN458777 LMJ458766:LMJ458777 LWF458766:LWF458777 MGB458766:MGB458777 MPX458766:MPX458777 MZT458766:MZT458777 NJP458766:NJP458777 NTL458766:NTL458777 ODH458766:ODH458777 OND458766:OND458777 OWZ458766:OWZ458777 PGV458766:PGV458777 PQR458766:PQR458777 QAN458766:QAN458777 QKJ458766:QKJ458777 QUF458766:QUF458777 REB458766:REB458777 RNX458766:RNX458777 RXT458766:RXT458777 SHP458766:SHP458777 SRL458766:SRL458777 TBH458766:TBH458777 TLD458766:TLD458777 TUZ458766:TUZ458777 UEV458766:UEV458777 UOR458766:UOR458777 UYN458766:UYN458777 VIJ458766:VIJ458777 VSF458766:VSF458777 WCB458766:WCB458777 WLX458766:WLX458777 WVT458766:WVT458777 L524302:L524313 JH524302:JH524313 TD524302:TD524313 ACZ524302:ACZ524313 AMV524302:AMV524313 AWR524302:AWR524313 BGN524302:BGN524313 BQJ524302:BQJ524313 CAF524302:CAF524313 CKB524302:CKB524313 CTX524302:CTX524313 DDT524302:DDT524313 DNP524302:DNP524313 DXL524302:DXL524313 EHH524302:EHH524313 ERD524302:ERD524313 FAZ524302:FAZ524313 FKV524302:FKV524313 FUR524302:FUR524313 GEN524302:GEN524313 GOJ524302:GOJ524313 GYF524302:GYF524313 HIB524302:HIB524313 HRX524302:HRX524313 IBT524302:IBT524313 ILP524302:ILP524313 IVL524302:IVL524313 JFH524302:JFH524313 JPD524302:JPD524313 JYZ524302:JYZ524313 KIV524302:KIV524313 KSR524302:KSR524313 LCN524302:LCN524313 LMJ524302:LMJ524313 LWF524302:LWF524313 MGB524302:MGB524313 MPX524302:MPX524313 MZT524302:MZT524313 NJP524302:NJP524313 NTL524302:NTL524313 ODH524302:ODH524313 OND524302:OND524313 OWZ524302:OWZ524313 PGV524302:PGV524313 PQR524302:PQR524313 QAN524302:QAN524313 QKJ524302:QKJ524313 QUF524302:QUF524313 REB524302:REB524313 RNX524302:RNX524313 RXT524302:RXT524313 SHP524302:SHP524313 SRL524302:SRL524313 TBH524302:TBH524313 TLD524302:TLD524313 TUZ524302:TUZ524313 UEV524302:UEV524313 UOR524302:UOR524313 UYN524302:UYN524313 VIJ524302:VIJ524313 VSF524302:VSF524313 WCB524302:WCB524313 WLX524302:WLX524313 WVT524302:WVT524313 L589838:L589849 JH589838:JH589849 TD589838:TD589849 ACZ589838:ACZ589849 AMV589838:AMV589849 AWR589838:AWR589849 BGN589838:BGN589849 BQJ589838:BQJ589849 CAF589838:CAF589849 CKB589838:CKB589849 CTX589838:CTX589849 DDT589838:DDT589849 DNP589838:DNP589849 DXL589838:DXL589849 EHH589838:EHH589849 ERD589838:ERD589849 FAZ589838:FAZ589849 FKV589838:FKV589849 FUR589838:FUR589849 GEN589838:GEN589849 GOJ589838:GOJ589849 GYF589838:GYF589849 HIB589838:HIB589849 HRX589838:HRX589849 IBT589838:IBT589849 ILP589838:ILP589849 IVL589838:IVL589849 JFH589838:JFH589849 JPD589838:JPD589849 JYZ589838:JYZ589849 KIV589838:KIV589849 KSR589838:KSR589849 LCN589838:LCN589849 LMJ589838:LMJ589849 LWF589838:LWF589849 MGB589838:MGB589849 MPX589838:MPX589849 MZT589838:MZT589849 NJP589838:NJP589849 NTL589838:NTL589849 ODH589838:ODH589849 OND589838:OND589849 OWZ589838:OWZ589849 PGV589838:PGV589849 PQR589838:PQR589849 QAN589838:QAN589849 QKJ589838:QKJ589849 QUF589838:QUF589849 REB589838:REB589849 RNX589838:RNX589849 RXT589838:RXT589849 SHP589838:SHP589849 SRL589838:SRL589849 TBH589838:TBH589849 TLD589838:TLD589849 TUZ589838:TUZ589849 UEV589838:UEV589849 UOR589838:UOR589849 UYN589838:UYN589849 VIJ589838:VIJ589849 VSF589838:VSF589849 WCB589838:WCB589849 WLX589838:WLX589849 WVT589838:WVT589849 L655374:L655385 JH655374:JH655385 TD655374:TD655385 ACZ655374:ACZ655385 AMV655374:AMV655385 AWR655374:AWR655385 BGN655374:BGN655385 BQJ655374:BQJ655385 CAF655374:CAF655385 CKB655374:CKB655385 CTX655374:CTX655385 DDT655374:DDT655385 DNP655374:DNP655385 DXL655374:DXL655385 EHH655374:EHH655385 ERD655374:ERD655385 FAZ655374:FAZ655385 FKV655374:FKV655385 FUR655374:FUR655385 GEN655374:GEN655385 GOJ655374:GOJ655385 GYF655374:GYF655385 HIB655374:HIB655385 HRX655374:HRX655385 IBT655374:IBT655385 ILP655374:ILP655385 IVL655374:IVL655385 JFH655374:JFH655385 JPD655374:JPD655385 JYZ655374:JYZ655385 KIV655374:KIV655385 KSR655374:KSR655385 LCN655374:LCN655385 LMJ655374:LMJ655385 LWF655374:LWF655385 MGB655374:MGB655385 MPX655374:MPX655385 MZT655374:MZT655385 NJP655374:NJP655385 NTL655374:NTL655385 ODH655374:ODH655385 OND655374:OND655385 OWZ655374:OWZ655385 PGV655374:PGV655385 PQR655374:PQR655385 QAN655374:QAN655385 QKJ655374:QKJ655385 QUF655374:QUF655385 REB655374:REB655385 RNX655374:RNX655385 RXT655374:RXT655385 SHP655374:SHP655385 SRL655374:SRL655385 TBH655374:TBH655385 TLD655374:TLD655385 TUZ655374:TUZ655385 UEV655374:UEV655385 UOR655374:UOR655385 UYN655374:UYN655385 VIJ655374:VIJ655385 VSF655374:VSF655385 WCB655374:WCB655385 WLX655374:WLX655385 WVT655374:WVT655385 L720910:L720921 JH720910:JH720921 TD720910:TD720921 ACZ720910:ACZ720921 AMV720910:AMV720921 AWR720910:AWR720921 BGN720910:BGN720921 BQJ720910:BQJ720921 CAF720910:CAF720921 CKB720910:CKB720921 CTX720910:CTX720921 DDT720910:DDT720921 DNP720910:DNP720921 DXL720910:DXL720921 EHH720910:EHH720921 ERD720910:ERD720921 FAZ720910:FAZ720921 FKV720910:FKV720921 FUR720910:FUR720921 GEN720910:GEN720921 GOJ720910:GOJ720921 GYF720910:GYF720921 HIB720910:HIB720921 HRX720910:HRX720921 IBT720910:IBT720921 ILP720910:ILP720921 IVL720910:IVL720921 JFH720910:JFH720921 JPD720910:JPD720921 JYZ720910:JYZ720921 KIV720910:KIV720921 KSR720910:KSR720921 LCN720910:LCN720921 LMJ720910:LMJ720921 LWF720910:LWF720921 MGB720910:MGB720921 MPX720910:MPX720921 MZT720910:MZT720921 NJP720910:NJP720921 NTL720910:NTL720921 ODH720910:ODH720921 OND720910:OND720921 OWZ720910:OWZ720921 PGV720910:PGV720921 PQR720910:PQR720921 QAN720910:QAN720921 QKJ720910:QKJ720921 QUF720910:QUF720921 REB720910:REB720921 RNX720910:RNX720921 RXT720910:RXT720921 SHP720910:SHP720921 SRL720910:SRL720921 TBH720910:TBH720921 TLD720910:TLD720921 TUZ720910:TUZ720921 UEV720910:UEV720921 UOR720910:UOR720921 UYN720910:UYN720921 VIJ720910:VIJ720921 VSF720910:VSF720921 WCB720910:WCB720921 WLX720910:WLX720921 WVT720910:WVT720921 L786446:L786457 JH786446:JH786457 TD786446:TD786457 ACZ786446:ACZ786457 AMV786446:AMV786457 AWR786446:AWR786457 BGN786446:BGN786457 BQJ786446:BQJ786457 CAF786446:CAF786457 CKB786446:CKB786457 CTX786446:CTX786457 DDT786446:DDT786457 DNP786446:DNP786457 DXL786446:DXL786457 EHH786446:EHH786457 ERD786446:ERD786457 FAZ786446:FAZ786457 FKV786446:FKV786457 FUR786446:FUR786457 GEN786446:GEN786457 GOJ786446:GOJ786457 GYF786446:GYF786457 HIB786446:HIB786457 HRX786446:HRX786457 IBT786446:IBT786457 ILP786446:ILP786457 IVL786446:IVL786457 JFH786446:JFH786457 JPD786446:JPD786457 JYZ786446:JYZ786457 KIV786446:KIV786457 KSR786446:KSR786457 LCN786446:LCN786457 LMJ786446:LMJ786457 LWF786446:LWF786457 MGB786446:MGB786457 MPX786446:MPX786457 MZT786446:MZT786457 NJP786446:NJP786457 NTL786446:NTL786457 ODH786446:ODH786457 OND786446:OND786457 OWZ786446:OWZ786457 PGV786446:PGV786457 PQR786446:PQR786457 QAN786446:QAN786457 QKJ786446:QKJ786457 QUF786446:QUF786457 REB786446:REB786457 RNX786446:RNX786457 RXT786446:RXT786457 SHP786446:SHP786457 SRL786446:SRL786457 TBH786446:TBH786457 TLD786446:TLD786457 TUZ786446:TUZ786457 UEV786446:UEV786457 UOR786446:UOR786457 UYN786446:UYN786457 VIJ786446:VIJ786457 VSF786446:VSF786457 WCB786446:WCB786457 WLX786446:WLX786457 WVT786446:WVT786457 L851982:L851993 JH851982:JH851993 TD851982:TD851993 ACZ851982:ACZ851993 AMV851982:AMV851993 AWR851982:AWR851993 BGN851982:BGN851993 BQJ851982:BQJ851993 CAF851982:CAF851993 CKB851982:CKB851993 CTX851982:CTX851993 DDT851982:DDT851993 DNP851982:DNP851993 DXL851982:DXL851993 EHH851982:EHH851993 ERD851982:ERD851993 FAZ851982:FAZ851993 FKV851982:FKV851993 FUR851982:FUR851993 GEN851982:GEN851993 GOJ851982:GOJ851993 GYF851982:GYF851993 HIB851982:HIB851993 HRX851982:HRX851993 IBT851982:IBT851993 ILP851982:ILP851993 IVL851982:IVL851993 JFH851982:JFH851993 JPD851982:JPD851993 JYZ851982:JYZ851993 KIV851982:KIV851993 KSR851982:KSR851993 LCN851982:LCN851993 LMJ851982:LMJ851993 LWF851982:LWF851993 MGB851982:MGB851993 MPX851982:MPX851993 MZT851982:MZT851993 NJP851982:NJP851993 NTL851982:NTL851993 ODH851982:ODH851993 OND851982:OND851993 OWZ851982:OWZ851993 PGV851982:PGV851993 PQR851982:PQR851993 QAN851982:QAN851993 QKJ851982:QKJ851993 QUF851982:QUF851993 REB851982:REB851993 RNX851982:RNX851993 RXT851982:RXT851993 SHP851982:SHP851993 SRL851982:SRL851993 TBH851982:TBH851993 TLD851982:TLD851993 TUZ851982:TUZ851993 UEV851982:UEV851993 UOR851982:UOR851993 UYN851982:UYN851993 VIJ851982:VIJ851993 VSF851982:VSF851993 WCB851982:WCB851993 WLX851982:WLX851993 WVT851982:WVT851993 L917518:L917529 JH917518:JH917529 TD917518:TD917529 ACZ917518:ACZ917529 AMV917518:AMV917529 AWR917518:AWR917529 BGN917518:BGN917529 BQJ917518:BQJ917529 CAF917518:CAF917529 CKB917518:CKB917529 CTX917518:CTX917529 DDT917518:DDT917529 DNP917518:DNP917529 DXL917518:DXL917529 EHH917518:EHH917529 ERD917518:ERD917529 FAZ917518:FAZ917529 FKV917518:FKV917529 FUR917518:FUR917529 GEN917518:GEN917529 GOJ917518:GOJ917529 GYF917518:GYF917529 HIB917518:HIB917529 HRX917518:HRX917529 IBT917518:IBT917529 ILP917518:ILP917529 IVL917518:IVL917529 JFH917518:JFH917529 JPD917518:JPD917529 JYZ917518:JYZ917529 KIV917518:KIV917529 KSR917518:KSR917529 LCN917518:LCN917529 LMJ917518:LMJ917529 LWF917518:LWF917529 MGB917518:MGB917529 MPX917518:MPX917529 MZT917518:MZT917529 NJP917518:NJP917529 NTL917518:NTL917529 ODH917518:ODH917529 OND917518:OND917529 OWZ917518:OWZ917529 PGV917518:PGV917529 PQR917518:PQR917529 QAN917518:QAN917529 QKJ917518:QKJ917529 QUF917518:QUF917529 REB917518:REB917529 RNX917518:RNX917529 RXT917518:RXT917529 SHP917518:SHP917529 SRL917518:SRL917529 TBH917518:TBH917529 TLD917518:TLD917529 TUZ917518:TUZ917529 UEV917518:UEV917529 UOR917518:UOR917529 UYN917518:UYN917529 VIJ917518:VIJ917529 VSF917518:VSF917529 WCB917518:WCB917529 WLX917518:WLX917529 WVT917518:WVT917529 L983054:L983065 JH983054:JH983065 TD983054:TD983065 ACZ983054:ACZ983065 AMV983054:AMV983065 AWR983054:AWR983065 BGN983054:BGN983065 BQJ983054:BQJ983065 CAF983054:CAF983065 CKB983054:CKB983065 CTX983054:CTX983065 DDT983054:DDT983065 DNP983054:DNP983065 DXL983054:DXL983065 EHH983054:EHH983065 ERD983054:ERD983065 FAZ983054:FAZ983065 FKV983054:FKV983065 FUR983054:FUR983065 GEN983054:GEN983065 GOJ983054:GOJ983065 GYF983054:GYF983065 HIB983054:HIB983065 HRX983054:HRX983065 IBT983054:IBT983065 ILP983054:ILP983065 IVL983054:IVL983065 JFH983054:JFH983065 JPD983054:JPD983065 JYZ983054:JYZ983065 KIV983054:KIV983065 KSR983054:KSR983065 LCN983054:LCN983065 LMJ983054:LMJ983065 LWF983054:LWF983065 MGB983054:MGB983065 MPX983054:MPX983065 MZT983054:MZT983065 NJP983054:NJP983065 NTL983054:NTL983065 ODH983054:ODH983065 OND983054:OND983065 OWZ983054:OWZ983065 PGV983054:PGV983065 PQR983054:PQR983065 QAN983054:QAN983065 QKJ983054:QKJ983065 QUF983054:QUF983065 REB983054:REB983065 RNX983054:RNX983065 RXT983054:RXT983065 SHP983054:SHP983065 SRL983054:SRL983065 TBH983054:TBH983065 TLD983054:TLD983065 TUZ983054:TUZ983065 UEV983054:UEV983065 UOR983054:UOR983065 UYN983054:UYN983065 VIJ983054:VIJ983065 VSF983054:VSF983065 WCB983054:WCB983065 WLX983054:WLX983065 WVT983054:WVT983065" xr:uid="{BDC0DB38-E0E7-4114-88C3-4FA865B050E6}"/>
    <dataValidation allowBlank="1" showInputMessage="1" showErrorMessage="1" sqref="L26 JH26 TD26 ACZ26 AMV26 AWR26 BGN26 BQJ26 CAF26 CKB26 CTX26 DDT26 DNP26 DXL26 EHH26 ERD26 FAZ26 FKV26 FUR26 GEN26 GOJ26 GYF26 HIB26 HRX26 IBT26 ILP26 IVL26 JFH26 JPD26 JYZ26 KIV26 KSR26 LCN26 LMJ26 LWF26 MGB26 MPX26 MZT26 NJP26 NTL26 ODH26 OND26 OWZ26 PGV26 PQR26 QAN26 QKJ26 QUF26 REB26 RNX26 RXT26 SHP26 SRL26 TBH26 TLD26 TUZ26 UEV26 UOR26 UYN26 VIJ26 VSF26 WCB26 WLX26 WVT26 L65562 JH65562 TD65562 ACZ65562 AMV65562 AWR65562 BGN65562 BQJ65562 CAF65562 CKB65562 CTX65562 DDT65562 DNP65562 DXL65562 EHH65562 ERD65562 FAZ65562 FKV65562 FUR65562 GEN65562 GOJ65562 GYF65562 HIB65562 HRX65562 IBT65562 ILP65562 IVL65562 JFH65562 JPD65562 JYZ65562 KIV65562 KSR65562 LCN65562 LMJ65562 LWF65562 MGB65562 MPX65562 MZT65562 NJP65562 NTL65562 ODH65562 OND65562 OWZ65562 PGV65562 PQR65562 QAN65562 QKJ65562 QUF65562 REB65562 RNX65562 RXT65562 SHP65562 SRL65562 TBH65562 TLD65562 TUZ65562 UEV65562 UOR65562 UYN65562 VIJ65562 VSF65562 WCB65562 WLX65562 WVT65562 L131098 JH131098 TD131098 ACZ131098 AMV131098 AWR131098 BGN131098 BQJ131098 CAF131098 CKB131098 CTX131098 DDT131098 DNP131098 DXL131098 EHH131098 ERD131098 FAZ131098 FKV131098 FUR131098 GEN131098 GOJ131098 GYF131098 HIB131098 HRX131098 IBT131098 ILP131098 IVL131098 JFH131098 JPD131098 JYZ131098 KIV131098 KSR131098 LCN131098 LMJ131098 LWF131098 MGB131098 MPX131098 MZT131098 NJP131098 NTL131098 ODH131098 OND131098 OWZ131098 PGV131098 PQR131098 QAN131098 QKJ131098 QUF131098 REB131098 RNX131098 RXT131098 SHP131098 SRL131098 TBH131098 TLD131098 TUZ131098 UEV131098 UOR131098 UYN131098 VIJ131098 VSF131098 WCB131098 WLX131098 WVT131098 L196634 JH196634 TD196634 ACZ196634 AMV196634 AWR196634 BGN196634 BQJ196634 CAF196634 CKB196634 CTX196634 DDT196634 DNP196634 DXL196634 EHH196634 ERD196634 FAZ196634 FKV196634 FUR196634 GEN196634 GOJ196634 GYF196634 HIB196634 HRX196634 IBT196634 ILP196634 IVL196634 JFH196634 JPD196634 JYZ196634 KIV196634 KSR196634 LCN196634 LMJ196634 LWF196634 MGB196634 MPX196634 MZT196634 NJP196634 NTL196634 ODH196634 OND196634 OWZ196634 PGV196634 PQR196634 QAN196634 QKJ196634 QUF196634 REB196634 RNX196634 RXT196634 SHP196634 SRL196634 TBH196634 TLD196634 TUZ196634 UEV196634 UOR196634 UYN196634 VIJ196634 VSF196634 WCB196634 WLX196634 WVT196634 L262170 JH262170 TD262170 ACZ262170 AMV262170 AWR262170 BGN262170 BQJ262170 CAF262170 CKB262170 CTX262170 DDT262170 DNP262170 DXL262170 EHH262170 ERD262170 FAZ262170 FKV262170 FUR262170 GEN262170 GOJ262170 GYF262170 HIB262170 HRX262170 IBT262170 ILP262170 IVL262170 JFH262170 JPD262170 JYZ262170 KIV262170 KSR262170 LCN262170 LMJ262170 LWF262170 MGB262170 MPX262170 MZT262170 NJP262170 NTL262170 ODH262170 OND262170 OWZ262170 PGV262170 PQR262170 QAN262170 QKJ262170 QUF262170 REB262170 RNX262170 RXT262170 SHP262170 SRL262170 TBH262170 TLD262170 TUZ262170 UEV262170 UOR262170 UYN262170 VIJ262170 VSF262170 WCB262170 WLX262170 WVT262170 L327706 JH327706 TD327706 ACZ327706 AMV327706 AWR327706 BGN327706 BQJ327706 CAF327706 CKB327706 CTX327706 DDT327706 DNP327706 DXL327706 EHH327706 ERD327706 FAZ327706 FKV327706 FUR327706 GEN327706 GOJ327706 GYF327706 HIB327706 HRX327706 IBT327706 ILP327706 IVL327706 JFH327706 JPD327706 JYZ327706 KIV327706 KSR327706 LCN327706 LMJ327706 LWF327706 MGB327706 MPX327706 MZT327706 NJP327706 NTL327706 ODH327706 OND327706 OWZ327706 PGV327706 PQR327706 QAN327706 QKJ327706 QUF327706 REB327706 RNX327706 RXT327706 SHP327706 SRL327706 TBH327706 TLD327706 TUZ327706 UEV327706 UOR327706 UYN327706 VIJ327706 VSF327706 WCB327706 WLX327706 WVT327706 L393242 JH393242 TD393242 ACZ393242 AMV393242 AWR393242 BGN393242 BQJ393242 CAF393242 CKB393242 CTX393242 DDT393242 DNP393242 DXL393242 EHH393242 ERD393242 FAZ393242 FKV393242 FUR393242 GEN393242 GOJ393242 GYF393242 HIB393242 HRX393242 IBT393242 ILP393242 IVL393242 JFH393242 JPD393242 JYZ393242 KIV393242 KSR393242 LCN393242 LMJ393242 LWF393242 MGB393242 MPX393242 MZT393242 NJP393242 NTL393242 ODH393242 OND393242 OWZ393242 PGV393242 PQR393242 QAN393242 QKJ393242 QUF393242 REB393242 RNX393242 RXT393242 SHP393242 SRL393242 TBH393242 TLD393242 TUZ393242 UEV393242 UOR393242 UYN393242 VIJ393242 VSF393242 WCB393242 WLX393242 WVT393242 L458778 JH458778 TD458778 ACZ458778 AMV458778 AWR458778 BGN458778 BQJ458778 CAF458778 CKB458778 CTX458778 DDT458778 DNP458778 DXL458778 EHH458778 ERD458778 FAZ458778 FKV458778 FUR458778 GEN458778 GOJ458778 GYF458778 HIB458778 HRX458778 IBT458778 ILP458778 IVL458778 JFH458778 JPD458778 JYZ458778 KIV458778 KSR458778 LCN458778 LMJ458778 LWF458778 MGB458778 MPX458778 MZT458778 NJP458778 NTL458778 ODH458778 OND458778 OWZ458778 PGV458778 PQR458778 QAN458778 QKJ458778 QUF458778 REB458778 RNX458778 RXT458778 SHP458778 SRL458778 TBH458778 TLD458778 TUZ458778 UEV458778 UOR458778 UYN458778 VIJ458778 VSF458778 WCB458778 WLX458778 WVT458778 L524314 JH524314 TD524314 ACZ524314 AMV524314 AWR524314 BGN524314 BQJ524314 CAF524314 CKB524314 CTX524314 DDT524314 DNP524314 DXL524314 EHH524314 ERD524314 FAZ524314 FKV524314 FUR524314 GEN524314 GOJ524314 GYF524314 HIB524314 HRX524314 IBT524314 ILP524314 IVL524314 JFH524314 JPD524314 JYZ524314 KIV524314 KSR524314 LCN524314 LMJ524314 LWF524314 MGB524314 MPX524314 MZT524314 NJP524314 NTL524314 ODH524314 OND524314 OWZ524314 PGV524314 PQR524314 QAN524314 QKJ524314 QUF524314 REB524314 RNX524314 RXT524314 SHP524314 SRL524314 TBH524314 TLD524314 TUZ524314 UEV524314 UOR524314 UYN524314 VIJ524314 VSF524314 WCB524314 WLX524314 WVT524314 L589850 JH589850 TD589850 ACZ589850 AMV589850 AWR589850 BGN589850 BQJ589850 CAF589850 CKB589850 CTX589850 DDT589850 DNP589850 DXL589850 EHH589850 ERD589850 FAZ589850 FKV589850 FUR589850 GEN589850 GOJ589850 GYF589850 HIB589850 HRX589850 IBT589850 ILP589850 IVL589850 JFH589850 JPD589850 JYZ589850 KIV589850 KSR589850 LCN589850 LMJ589850 LWF589850 MGB589850 MPX589850 MZT589850 NJP589850 NTL589850 ODH589850 OND589850 OWZ589850 PGV589850 PQR589850 QAN589850 QKJ589850 QUF589850 REB589850 RNX589850 RXT589850 SHP589850 SRL589850 TBH589850 TLD589850 TUZ589850 UEV589850 UOR589850 UYN589850 VIJ589850 VSF589850 WCB589850 WLX589850 WVT589850 L655386 JH655386 TD655386 ACZ655386 AMV655386 AWR655386 BGN655386 BQJ655386 CAF655386 CKB655386 CTX655386 DDT655386 DNP655386 DXL655386 EHH655386 ERD655386 FAZ655386 FKV655386 FUR655386 GEN655386 GOJ655386 GYF655386 HIB655386 HRX655386 IBT655386 ILP655386 IVL655386 JFH655386 JPD655386 JYZ655386 KIV655386 KSR655386 LCN655386 LMJ655386 LWF655386 MGB655386 MPX655386 MZT655386 NJP655386 NTL655386 ODH655386 OND655386 OWZ655386 PGV655386 PQR655386 QAN655386 QKJ655386 QUF655386 REB655386 RNX655386 RXT655386 SHP655386 SRL655386 TBH655386 TLD655386 TUZ655386 UEV655386 UOR655386 UYN655386 VIJ655386 VSF655386 WCB655386 WLX655386 WVT655386 L720922 JH720922 TD720922 ACZ720922 AMV720922 AWR720922 BGN720922 BQJ720922 CAF720922 CKB720922 CTX720922 DDT720922 DNP720922 DXL720922 EHH720922 ERD720922 FAZ720922 FKV720922 FUR720922 GEN720922 GOJ720922 GYF720922 HIB720922 HRX720922 IBT720922 ILP720922 IVL720922 JFH720922 JPD720922 JYZ720922 KIV720922 KSR720922 LCN720922 LMJ720922 LWF720922 MGB720922 MPX720922 MZT720922 NJP720922 NTL720922 ODH720922 OND720922 OWZ720922 PGV720922 PQR720922 QAN720922 QKJ720922 QUF720922 REB720922 RNX720922 RXT720922 SHP720922 SRL720922 TBH720922 TLD720922 TUZ720922 UEV720922 UOR720922 UYN720922 VIJ720922 VSF720922 WCB720922 WLX720922 WVT720922 L786458 JH786458 TD786458 ACZ786458 AMV786458 AWR786458 BGN786458 BQJ786458 CAF786458 CKB786458 CTX786458 DDT786458 DNP786458 DXL786458 EHH786458 ERD786458 FAZ786458 FKV786458 FUR786458 GEN786458 GOJ786458 GYF786458 HIB786458 HRX786458 IBT786458 ILP786458 IVL786458 JFH786458 JPD786458 JYZ786458 KIV786458 KSR786458 LCN786458 LMJ786458 LWF786458 MGB786458 MPX786458 MZT786458 NJP786458 NTL786458 ODH786458 OND786458 OWZ786458 PGV786458 PQR786458 QAN786458 QKJ786458 QUF786458 REB786458 RNX786458 RXT786458 SHP786458 SRL786458 TBH786458 TLD786458 TUZ786458 UEV786458 UOR786458 UYN786458 VIJ786458 VSF786458 WCB786458 WLX786458 WVT786458 L851994 JH851994 TD851994 ACZ851994 AMV851994 AWR851994 BGN851994 BQJ851994 CAF851994 CKB851994 CTX851994 DDT851994 DNP851994 DXL851994 EHH851994 ERD851994 FAZ851994 FKV851994 FUR851994 GEN851994 GOJ851994 GYF851994 HIB851994 HRX851994 IBT851994 ILP851994 IVL851994 JFH851994 JPD851994 JYZ851994 KIV851994 KSR851994 LCN851994 LMJ851994 LWF851994 MGB851994 MPX851994 MZT851994 NJP851994 NTL851994 ODH851994 OND851994 OWZ851994 PGV851994 PQR851994 QAN851994 QKJ851994 QUF851994 REB851994 RNX851994 RXT851994 SHP851994 SRL851994 TBH851994 TLD851994 TUZ851994 UEV851994 UOR851994 UYN851994 VIJ851994 VSF851994 WCB851994 WLX851994 WVT851994 L917530 JH917530 TD917530 ACZ917530 AMV917530 AWR917530 BGN917530 BQJ917530 CAF917530 CKB917530 CTX917530 DDT917530 DNP917530 DXL917530 EHH917530 ERD917530 FAZ917530 FKV917530 FUR917530 GEN917530 GOJ917530 GYF917530 HIB917530 HRX917530 IBT917530 ILP917530 IVL917530 JFH917530 JPD917530 JYZ917530 KIV917530 KSR917530 LCN917530 LMJ917530 LWF917530 MGB917530 MPX917530 MZT917530 NJP917530 NTL917530 ODH917530 OND917530 OWZ917530 PGV917530 PQR917530 QAN917530 QKJ917530 QUF917530 REB917530 RNX917530 RXT917530 SHP917530 SRL917530 TBH917530 TLD917530 TUZ917530 UEV917530 UOR917530 UYN917530 VIJ917530 VSF917530 WCB917530 WLX917530 WVT917530 L983066 JH983066 TD983066 ACZ983066 AMV983066 AWR983066 BGN983066 BQJ983066 CAF983066 CKB983066 CTX983066 DDT983066 DNP983066 DXL983066 EHH983066 ERD983066 FAZ983066 FKV983066 FUR983066 GEN983066 GOJ983066 GYF983066 HIB983066 HRX983066 IBT983066 ILP983066 IVL983066 JFH983066 JPD983066 JYZ983066 KIV983066 KSR983066 LCN983066 LMJ983066 LWF983066 MGB983066 MPX983066 MZT983066 NJP983066 NTL983066 ODH983066 OND983066 OWZ983066 PGV983066 PQR983066 QAN983066 QKJ983066 QUF983066 REB983066 RNX983066 RXT983066 SHP983066 SRL983066 TBH983066 TLD983066 TUZ983066 UEV983066 UOR983066 UYN983066 VIJ983066 VSF983066 WCB983066 WLX983066 WVT983066" xr:uid="{E7C85C61-F7E1-4D52-89F2-DE073280B197}"/>
  </dataValidations>
  <pageMargins left="0" right="0" top="0" bottom="0" header="0" footer="0"/>
  <pageSetup paperSize="8" scale="65"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B6F2A-AD34-483C-9406-C51F052BBB24}">
  <dimension ref="E10:F16"/>
  <sheetViews>
    <sheetView topLeftCell="I25" zoomScale="130" zoomScaleNormal="130" workbookViewId="0">
      <selection activeCell="Q45" sqref="Q45"/>
    </sheetView>
  </sheetViews>
  <sheetFormatPr defaultRowHeight="18.75"/>
  <cols>
    <col min="1" max="16384" width="9" style="9"/>
  </cols>
  <sheetData>
    <row r="10" spans="5:6">
      <c r="E10" s="9" t="s">
        <v>1767</v>
      </c>
    </row>
    <row r="15" spans="5:6">
      <c r="F15" s="630"/>
    </row>
    <row r="16" spans="5:6" ht="37.5">
      <c r="F16" s="631" t="s">
        <v>1768</v>
      </c>
    </row>
  </sheetData>
  <phoneticPr fontId="3"/>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9B1B9-1733-41E2-B9C2-5DDBF7BE4686}">
  <dimension ref="B2:Q20"/>
  <sheetViews>
    <sheetView zoomScale="85" zoomScaleNormal="85" workbookViewId="0">
      <pane xSplit="10" ySplit="8" topLeftCell="M9" activePane="bottomRight" state="frozen"/>
      <selection pane="topRight" activeCell="K1" sqref="K1"/>
      <selection pane="bottomLeft" activeCell="A9" sqref="A9"/>
      <selection pane="bottomRight" activeCell="E15" sqref="E15"/>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1769</v>
      </c>
      <c r="G2" s="4" t="s">
        <v>2</v>
      </c>
      <c r="H2" s="5"/>
      <c r="I2" s="6"/>
      <c r="J2" s="7">
        <f>SUM(H:H)</f>
        <v>6016</v>
      </c>
    </row>
    <row r="3" spans="2:17" ht="20.100000000000001" customHeight="1">
      <c r="B3" s="1" t="s">
        <v>3</v>
      </c>
      <c r="C3" s="1"/>
      <c r="D3" s="1"/>
      <c r="E3" s="13" t="s">
        <v>475</v>
      </c>
    </row>
    <row r="4" spans="2:17" ht="20.100000000000001" customHeight="1">
      <c r="B4" s="1" t="s">
        <v>5</v>
      </c>
      <c r="C4" s="1"/>
      <c r="D4" s="1"/>
      <c r="E4" s="13">
        <v>201554</v>
      </c>
    </row>
    <row r="5" spans="2:17" ht="20.100000000000001" customHeight="1">
      <c r="B5" s="1" t="s">
        <v>6</v>
      </c>
      <c r="C5" s="1"/>
      <c r="D5" s="1"/>
      <c r="E5" s="16">
        <v>44887</v>
      </c>
    </row>
    <row r="6" spans="2:17" ht="20.100000000000001" customHeight="1">
      <c r="B6" s="1" t="s">
        <v>7</v>
      </c>
      <c r="C6" s="1"/>
      <c r="D6" s="1"/>
      <c r="E6" s="16">
        <v>45009</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51">
        <v>0</v>
      </c>
      <c r="H9" s="51">
        <f t="shared" ref="H9:H14" si="0">F9*G9</f>
        <v>0</v>
      </c>
      <c r="I9" s="22"/>
      <c r="J9" s="26"/>
      <c r="K9" s="18"/>
      <c r="L9" s="18"/>
      <c r="M9" s="30"/>
      <c r="N9" s="17"/>
      <c r="O9" s="18"/>
      <c r="P9" s="30"/>
      <c r="Q9" s="23"/>
    </row>
    <row r="10" spans="2:17" s="8" customFormat="1" ht="19.7" customHeight="1">
      <c r="B10" s="52">
        <v>25</v>
      </c>
      <c r="C10" s="52" t="s">
        <v>167</v>
      </c>
      <c r="D10" s="52" t="s">
        <v>167</v>
      </c>
      <c r="E10" s="62" t="s">
        <v>573</v>
      </c>
      <c r="F10" s="54">
        <v>1</v>
      </c>
      <c r="G10" s="55">
        <v>1536</v>
      </c>
      <c r="H10" s="55">
        <f t="shared" si="0"/>
        <v>1536</v>
      </c>
      <c r="I10" s="56"/>
      <c r="J10" s="53" t="s">
        <v>574</v>
      </c>
      <c r="K10" s="18"/>
      <c r="L10" s="18"/>
      <c r="M10" s="30">
        <v>44876</v>
      </c>
      <c r="N10" s="17"/>
      <c r="O10" s="18"/>
      <c r="P10" s="30">
        <v>44887</v>
      </c>
      <c r="Q10" s="23">
        <v>44887</v>
      </c>
    </row>
    <row r="11" spans="2:17" s="8" customFormat="1" ht="19.7" customHeight="1">
      <c r="B11" s="52">
        <v>25</v>
      </c>
      <c r="C11" s="52" t="s">
        <v>167</v>
      </c>
      <c r="D11" s="52" t="s">
        <v>167</v>
      </c>
      <c r="E11" s="62" t="s">
        <v>575</v>
      </c>
      <c r="F11" s="54">
        <v>1</v>
      </c>
      <c r="G11" s="55">
        <v>1488</v>
      </c>
      <c r="H11" s="55">
        <f t="shared" si="0"/>
        <v>1488</v>
      </c>
      <c r="I11" s="56"/>
      <c r="J11" s="53" t="s">
        <v>576</v>
      </c>
      <c r="K11" s="18"/>
      <c r="L11" s="18"/>
      <c r="M11" s="30">
        <v>44876</v>
      </c>
      <c r="N11" s="17"/>
      <c r="O11" s="18"/>
      <c r="P11" s="30">
        <v>44887</v>
      </c>
      <c r="Q11" s="23">
        <v>44887</v>
      </c>
    </row>
    <row r="12" spans="2:17" s="8" customFormat="1" ht="19.7" customHeight="1">
      <c r="B12" s="52">
        <v>25</v>
      </c>
      <c r="C12" s="52" t="s">
        <v>167</v>
      </c>
      <c r="D12" s="52" t="s">
        <v>167</v>
      </c>
      <c r="E12" s="62" t="s">
        <v>577</v>
      </c>
      <c r="F12" s="54">
        <v>1</v>
      </c>
      <c r="G12" s="55">
        <v>1312</v>
      </c>
      <c r="H12" s="55">
        <f t="shared" si="0"/>
        <v>1312</v>
      </c>
      <c r="I12" s="56"/>
      <c r="J12" s="53" t="s">
        <v>578</v>
      </c>
      <c r="K12" s="18"/>
      <c r="L12" s="18"/>
      <c r="M12" s="30">
        <v>44876</v>
      </c>
      <c r="N12" s="17"/>
      <c r="O12" s="18"/>
      <c r="P12" s="30">
        <v>44887</v>
      </c>
      <c r="Q12" s="23">
        <v>44887</v>
      </c>
    </row>
    <row r="13" spans="2:17" s="8" customFormat="1" ht="19.7" customHeight="1">
      <c r="B13" s="52">
        <v>25</v>
      </c>
      <c r="C13" s="52" t="s">
        <v>167</v>
      </c>
      <c r="D13" s="52" t="s">
        <v>167</v>
      </c>
      <c r="E13" s="62" t="s">
        <v>752</v>
      </c>
      <c r="F13" s="54">
        <v>1</v>
      </c>
      <c r="G13" s="55">
        <v>930</v>
      </c>
      <c r="H13" s="55">
        <f t="shared" si="0"/>
        <v>930</v>
      </c>
      <c r="I13" s="56"/>
      <c r="J13" s="53" t="s">
        <v>753</v>
      </c>
      <c r="K13" s="18"/>
      <c r="L13" s="18"/>
      <c r="M13" s="30">
        <v>44876</v>
      </c>
      <c r="N13" s="17"/>
      <c r="O13" s="18"/>
      <c r="P13" s="30">
        <v>44887</v>
      </c>
      <c r="Q13" s="23">
        <v>44887</v>
      </c>
    </row>
    <row r="14" spans="2:17" s="8" customFormat="1" ht="19.7" customHeight="1">
      <c r="B14" s="52">
        <v>25</v>
      </c>
      <c r="C14" s="52" t="s">
        <v>167</v>
      </c>
      <c r="D14" s="52" t="s">
        <v>167</v>
      </c>
      <c r="E14" s="62" t="s">
        <v>754</v>
      </c>
      <c r="F14" s="54">
        <v>1</v>
      </c>
      <c r="G14" s="55">
        <v>750</v>
      </c>
      <c r="H14" s="55">
        <f t="shared" si="0"/>
        <v>750</v>
      </c>
      <c r="I14" s="56"/>
      <c r="J14" s="53" t="s">
        <v>755</v>
      </c>
      <c r="K14" s="18"/>
      <c r="L14" s="18"/>
      <c r="M14" s="30">
        <v>44876</v>
      </c>
      <c r="N14" s="17"/>
      <c r="O14" s="18"/>
      <c r="P14" s="30">
        <v>44887</v>
      </c>
      <c r="Q14" s="23">
        <v>44887</v>
      </c>
    </row>
    <row r="15" spans="2:17" s="8" customFormat="1" ht="19.7" customHeight="1">
      <c r="B15" s="17"/>
      <c r="C15" s="17"/>
      <c r="D15" s="17"/>
      <c r="E15" s="50"/>
      <c r="F15" s="18"/>
      <c r="G15" s="51">
        <v>0</v>
      </c>
      <c r="H15" s="51">
        <f>F15*G15</f>
        <v>0</v>
      </c>
      <c r="I15" s="22"/>
      <c r="J15" s="26"/>
      <c r="K15" s="18"/>
      <c r="L15" s="18"/>
      <c r="M15" s="30"/>
      <c r="N15" s="17"/>
      <c r="O15" s="18"/>
      <c r="P15" s="30"/>
      <c r="Q15" s="23"/>
    </row>
    <row r="16" spans="2:17" s="8" customFormat="1" ht="19.7" customHeight="1">
      <c r="B16" s="17"/>
      <c r="C16" s="17"/>
      <c r="D16" s="17"/>
      <c r="E16" s="50"/>
      <c r="F16" s="18"/>
      <c r="G16" s="51">
        <v>0</v>
      </c>
      <c r="H16" s="51">
        <f>F16*G16</f>
        <v>0</v>
      </c>
      <c r="I16" s="22"/>
      <c r="J16" s="26"/>
      <c r="K16" s="18"/>
      <c r="L16" s="18"/>
      <c r="M16" s="30"/>
      <c r="N16" s="17"/>
      <c r="O16" s="18"/>
      <c r="P16" s="30"/>
      <c r="Q16" s="23"/>
    </row>
    <row r="17" spans="2:17" s="8" customFormat="1" ht="19.7" customHeight="1">
      <c r="B17" s="17"/>
      <c r="C17" s="17"/>
      <c r="D17" s="17"/>
      <c r="E17" s="50"/>
      <c r="F17" s="18"/>
      <c r="G17" s="51">
        <v>0</v>
      </c>
      <c r="H17" s="51">
        <f>F17*G17</f>
        <v>0</v>
      </c>
      <c r="I17" s="22"/>
      <c r="J17" s="26"/>
      <c r="K17" s="18"/>
      <c r="L17" s="18"/>
      <c r="M17" s="30"/>
      <c r="N17" s="17"/>
      <c r="O17" s="18"/>
      <c r="P17" s="30"/>
      <c r="Q17" s="23"/>
    </row>
    <row r="18" spans="2:17" s="8" customFormat="1" ht="19.7" customHeight="1">
      <c r="B18" s="17"/>
      <c r="C18" s="17"/>
      <c r="D18" s="17"/>
      <c r="E18" s="50"/>
      <c r="F18" s="18"/>
      <c r="G18" s="51">
        <v>0</v>
      </c>
      <c r="H18" s="51">
        <f>F18*G18</f>
        <v>0</v>
      </c>
      <c r="I18" s="22"/>
      <c r="J18" s="26"/>
      <c r="K18" s="18"/>
      <c r="L18" s="18"/>
      <c r="M18" s="30"/>
      <c r="N18" s="17"/>
      <c r="O18" s="18"/>
      <c r="P18" s="30"/>
      <c r="Q18" s="23"/>
    </row>
    <row r="19" spans="2:17" s="8" customFormat="1" ht="19.7" customHeight="1">
      <c r="B19" s="17"/>
      <c r="C19" s="17"/>
      <c r="D19" s="17"/>
      <c r="E19" s="50"/>
      <c r="F19" s="18"/>
      <c r="G19" s="51">
        <v>0</v>
      </c>
      <c r="H19" s="51">
        <f>F19*G19</f>
        <v>0</v>
      </c>
      <c r="I19" s="22"/>
      <c r="J19" s="26"/>
      <c r="K19" s="18"/>
      <c r="L19" s="18"/>
      <c r="M19" s="30"/>
      <c r="N19" s="17"/>
      <c r="O19" s="18"/>
      <c r="P19" s="30"/>
      <c r="Q19" s="23"/>
    </row>
    <row r="20" spans="2:17">
      <c r="G20" s="10"/>
      <c r="H20" s="10"/>
    </row>
  </sheetData>
  <autoFilter ref="B8:O19" xr:uid="{FFA182CC-8314-44FD-8CD1-5470AAE1B53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7C2C1-D306-40D4-8A7E-204AB6724A76}">
  <dimension ref="B2:Q28"/>
  <sheetViews>
    <sheetView zoomScale="85" zoomScaleNormal="85" workbookViewId="0">
      <pane xSplit="10" ySplit="8" topLeftCell="K9" activePane="bottomRight" state="frozen"/>
      <selection pane="topRight" activeCell="K1" sqref="K1"/>
      <selection pane="bottomLeft" activeCell="A9" sqref="A9"/>
      <selection pane="bottomRight" activeCell="E25" sqref="E25"/>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1770</v>
      </c>
      <c r="G2" s="4" t="s">
        <v>2</v>
      </c>
      <c r="H2" s="5"/>
      <c r="I2" s="6"/>
      <c r="J2" s="7">
        <f>SUM(H:H)</f>
        <v>1001187</v>
      </c>
    </row>
    <row r="3" spans="2:17" ht="20.100000000000001" customHeight="1">
      <c r="B3" s="1" t="s">
        <v>3</v>
      </c>
      <c r="C3" s="1"/>
      <c r="D3" s="1"/>
      <c r="E3" s="13" t="s">
        <v>1771</v>
      </c>
    </row>
    <row r="4" spans="2:17" ht="20.100000000000001" customHeight="1">
      <c r="B4" s="1" t="s">
        <v>5</v>
      </c>
      <c r="C4" s="1"/>
      <c r="D4" s="1"/>
      <c r="E4" s="13">
        <v>201987</v>
      </c>
    </row>
    <row r="5" spans="2:17" ht="20.100000000000001" customHeight="1">
      <c r="B5" s="1" t="s">
        <v>6</v>
      </c>
      <c r="C5" s="1"/>
      <c r="D5" s="1"/>
      <c r="E5" s="16">
        <v>44992</v>
      </c>
    </row>
    <row r="6" spans="2:17" ht="20.100000000000001" customHeight="1">
      <c r="B6" s="1" t="s">
        <v>7</v>
      </c>
      <c r="C6" s="1"/>
      <c r="D6" s="1"/>
      <c r="E6" s="16">
        <v>45000</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51">
        <f t="shared" ref="H9:H23" si="0">F9*G9</f>
        <v>0</v>
      </c>
      <c r="I9" s="22"/>
      <c r="J9" s="24"/>
      <c r="K9" s="24"/>
      <c r="L9" s="18"/>
      <c r="M9" s="30"/>
      <c r="N9" s="17"/>
      <c r="O9" s="18"/>
      <c r="P9" s="30"/>
      <c r="Q9" s="23"/>
    </row>
    <row r="10" spans="2:17" s="8" customFormat="1" ht="19.7" customHeight="1">
      <c r="B10" s="17">
        <v>1</v>
      </c>
      <c r="C10" s="17" t="s">
        <v>125</v>
      </c>
      <c r="D10" s="17" t="s">
        <v>125</v>
      </c>
      <c r="E10" s="50" t="s">
        <v>1772</v>
      </c>
      <c r="F10" s="18">
        <v>1</v>
      </c>
      <c r="G10" s="51">
        <v>776000</v>
      </c>
      <c r="H10" s="51">
        <f t="shared" si="0"/>
        <v>776000</v>
      </c>
      <c r="I10" s="22"/>
      <c r="J10" s="26" t="s">
        <v>1773</v>
      </c>
      <c r="K10" s="24" t="s">
        <v>1774</v>
      </c>
      <c r="L10" s="18"/>
      <c r="M10" s="30">
        <v>44895</v>
      </c>
      <c r="N10" s="17"/>
      <c r="O10" s="29">
        <v>44992</v>
      </c>
      <c r="P10" s="30"/>
      <c r="Q10" s="23">
        <v>44992</v>
      </c>
    </row>
    <row r="11" spans="2:17" s="8" customFormat="1" ht="19.7" customHeight="1">
      <c r="B11" s="17">
        <v>1</v>
      </c>
      <c r="C11" s="17" t="s">
        <v>125</v>
      </c>
      <c r="D11" s="17" t="s">
        <v>125</v>
      </c>
      <c r="E11" s="50" t="s">
        <v>1775</v>
      </c>
      <c r="F11" s="18">
        <v>1</v>
      </c>
      <c r="G11" s="51">
        <v>5000</v>
      </c>
      <c r="H11" s="51">
        <f t="shared" si="0"/>
        <v>5000</v>
      </c>
      <c r="I11" s="22"/>
      <c r="J11" s="26"/>
      <c r="K11" s="24" t="s">
        <v>1774</v>
      </c>
      <c r="L11" s="18"/>
      <c r="M11" s="30">
        <v>44895</v>
      </c>
      <c r="N11" s="17"/>
      <c r="O11" s="29">
        <v>44992</v>
      </c>
      <c r="P11" s="30"/>
      <c r="Q11" s="23">
        <v>44992</v>
      </c>
    </row>
    <row r="12" spans="2:17" s="8" customFormat="1" ht="19.7" customHeight="1">
      <c r="B12" s="17">
        <v>2</v>
      </c>
      <c r="C12" s="17" t="s">
        <v>125</v>
      </c>
      <c r="D12" s="17" t="s">
        <v>125</v>
      </c>
      <c r="E12" s="50" t="s">
        <v>1776</v>
      </c>
      <c r="F12" s="18">
        <v>1</v>
      </c>
      <c r="G12" s="51">
        <v>9000</v>
      </c>
      <c r="H12" s="51">
        <f t="shared" si="0"/>
        <v>9000</v>
      </c>
      <c r="I12" s="22"/>
      <c r="J12" s="26"/>
      <c r="K12" s="24" t="s">
        <v>1774</v>
      </c>
      <c r="L12" s="18"/>
      <c r="M12" s="30">
        <v>44895</v>
      </c>
      <c r="N12" s="17"/>
      <c r="O12" s="29">
        <v>44992</v>
      </c>
      <c r="P12" s="30"/>
      <c r="Q12" s="23">
        <v>44992</v>
      </c>
    </row>
    <row r="13" spans="2:17" s="8" customFormat="1" ht="19.7" customHeight="1">
      <c r="B13" s="17">
        <v>3</v>
      </c>
      <c r="C13" s="17" t="s">
        <v>125</v>
      </c>
      <c r="D13" s="17" t="s">
        <v>125</v>
      </c>
      <c r="E13" s="50" t="s">
        <v>1777</v>
      </c>
      <c r="F13" s="18">
        <v>1</v>
      </c>
      <c r="G13" s="51">
        <v>21000</v>
      </c>
      <c r="H13" s="51">
        <f t="shared" si="0"/>
        <v>21000</v>
      </c>
      <c r="I13" s="22"/>
      <c r="J13" s="26"/>
      <c r="K13" s="24" t="s">
        <v>1774</v>
      </c>
      <c r="L13" s="18"/>
      <c r="M13" s="30">
        <v>44895</v>
      </c>
      <c r="N13" s="17"/>
      <c r="O13" s="29">
        <v>44992</v>
      </c>
      <c r="P13" s="30"/>
      <c r="Q13" s="23">
        <v>44992</v>
      </c>
    </row>
    <row r="14" spans="2:17" s="8" customFormat="1" ht="19.7" customHeight="1">
      <c r="B14" s="17">
        <v>4</v>
      </c>
      <c r="C14" s="17" t="s">
        <v>288</v>
      </c>
      <c r="D14" s="17" t="s">
        <v>288</v>
      </c>
      <c r="E14" s="24" t="s">
        <v>1778</v>
      </c>
      <c r="F14" s="18">
        <v>1</v>
      </c>
      <c r="G14" s="51">
        <v>44000</v>
      </c>
      <c r="H14" s="51">
        <f t="shared" si="0"/>
        <v>44000</v>
      </c>
      <c r="I14" s="22"/>
      <c r="J14" s="26"/>
      <c r="K14" s="24" t="s">
        <v>1774</v>
      </c>
      <c r="L14" s="18"/>
      <c r="M14" s="30">
        <v>44895</v>
      </c>
      <c r="N14" s="17"/>
      <c r="O14" s="29">
        <v>44992</v>
      </c>
      <c r="P14" s="30"/>
      <c r="Q14" s="23">
        <v>44992</v>
      </c>
    </row>
    <row r="15" spans="2:17" s="8" customFormat="1" ht="19.7" customHeight="1">
      <c r="B15" s="17">
        <v>10</v>
      </c>
      <c r="C15" s="17" t="s">
        <v>288</v>
      </c>
      <c r="D15" s="17" t="s">
        <v>288</v>
      </c>
      <c r="E15" s="24" t="s">
        <v>1779</v>
      </c>
      <c r="F15" s="18">
        <v>1</v>
      </c>
      <c r="G15" s="51">
        <v>70000</v>
      </c>
      <c r="H15" s="51">
        <f t="shared" si="0"/>
        <v>70000</v>
      </c>
      <c r="I15" s="22"/>
      <c r="J15" s="26"/>
      <c r="K15" s="24" t="s">
        <v>1774</v>
      </c>
      <c r="L15" s="18"/>
      <c r="M15" s="30">
        <v>44895</v>
      </c>
      <c r="N15" s="17"/>
      <c r="O15" s="29">
        <v>44992</v>
      </c>
      <c r="P15" s="30"/>
      <c r="Q15" s="23">
        <v>44992</v>
      </c>
    </row>
    <row r="16" spans="2:17" s="8" customFormat="1" ht="19.7" customHeight="1">
      <c r="B16" s="17">
        <v>5</v>
      </c>
      <c r="C16" s="17" t="s">
        <v>288</v>
      </c>
      <c r="D16" s="17" t="s">
        <v>288</v>
      </c>
      <c r="E16" s="24" t="s">
        <v>1780</v>
      </c>
      <c r="F16" s="18">
        <v>1</v>
      </c>
      <c r="G16" s="51">
        <v>12000</v>
      </c>
      <c r="H16" s="51">
        <f t="shared" si="0"/>
        <v>12000</v>
      </c>
      <c r="I16" s="22"/>
      <c r="J16" s="26"/>
      <c r="K16" s="24" t="s">
        <v>1774</v>
      </c>
      <c r="L16" s="18"/>
      <c r="M16" s="30">
        <v>44895</v>
      </c>
      <c r="N16" s="17"/>
      <c r="O16" s="29">
        <v>44992</v>
      </c>
      <c r="P16" s="30"/>
      <c r="Q16" s="23">
        <v>44992</v>
      </c>
    </row>
    <row r="17" spans="2:17" s="8" customFormat="1" ht="19.7" customHeight="1">
      <c r="B17" s="17">
        <v>6</v>
      </c>
      <c r="C17" s="17" t="s">
        <v>125</v>
      </c>
      <c r="D17" s="17" t="s">
        <v>125</v>
      </c>
      <c r="E17" s="50" t="s">
        <v>1781</v>
      </c>
      <c r="F17" s="18">
        <v>1</v>
      </c>
      <c r="G17" s="51">
        <v>12000</v>
      </c>
      <c r="H17" s="51">
        <f t="shared" si="0"/>
        <v>12000</v>
      </c>
      <c r="I17" s="22"/>
      <c r="J17" s="26"/>
      <c r="K17" s="24" t="s">
        <v>1774</v>
      </c>
      <c r="L17" s="18"/>
      <c r="M17" s="30">
        <v>44895</v>
      </c>
      <c r="N17" s="17"/>
      <c r="O17" s="29">
        <v>44992</v>
      </c>
      <c r="P17" s="30"/>
      <c r="Q17" s="23">
        <v>44992</v>
      </c>
    </row>
    <row r="18" spans="2:17" s="8" customFormat="1" ht="19.7" customHeight="1">
      <c r="B18" s="17">
        <v>11</v>
      </c>
      <c r="C18" s="17" t="s">
        <v>125</v>
      </c>
      <c r="D18" s="17" t="s">
        <v>125</v>
      </c>
      <c r="E18" s="50" t="s">
        <v>1782</v>
      </c>
      <c r="F18" s="18">
        <v>1</v>
      </c>
      <c r="G18" s="51">
        <v>38000</v>
      </c>
      <c r="H18" s="51">
        <f t="shared" si="0"/>
        <v>38000</v>
      </c>
      <c r="I18" s="22"/>
      <c r="J18" s="152" t="s">
        <v>34</v>
      </c>
      <c r="K18" s="24" t="s">
        <v>1774</v>
      </c>
      <c r="L18" s="18"/>
      <c r="M18" s="30">
        <v>44895</v>
      </c>
      <c r="N18" s="17"/>
      <c r="O18" s="29">
        <v>44992</v>
      </c>
      <c r="P18" s="30"/>
      <c r="Q18" s="23">
        <v>44992</v>
      </c>
    </row>
    <row r="19" spans="2:17" s="8" customFormat="1" ht="19.7" customHeight="1">
      <c r="B19" s="65"/>
      <c r="C19" s="65"/>
      <c r="D19" s="65"/>
      <c r="E19" s="66"/>
      <c r="F19" s="138"/>
      <c r="G19" s="51">
        <v>0</v>
      </c>
      <c r="H19" s="51">
        <f t="shared" si="0"/>
        <v>0</v>
      </c>
      <c r="I19" s="22"/>
      <c r="J19" s="26"/>
      <c r="K19" s="18"/>
      <c r="L19" s="18"/>
      <c r="M19" s="30"/>
      <c r="N19" s="17"/>
      <c r="O19" s="18"/>
      <c r="P19" s="30"/>
      <c r="Q19" s="23"/>
    </row>
    <row r="20" spans="2:17" s="8" customFormat="1" ht="19.7" customHeight="1">
      <c r="B20" s="17">
        <v>7</v>
      </c>
      <c r="C20" s="17" t="s">
        <v>167</v>
      </c>
      <c r="D20" s="17" t="s">
        <v>167</v>
      </c>
      <c r="E20" s="50" t="s">
        <v>1783</v>
      </c>
      <c r="F20" s="18">
        <v>1</v>
      </c>
      <c r="G20" s="51">
        <v>2485</v>
      </c>
      <c r="H20" s="51">
        <f t="shared" si="0"/>
        <v>2485</v>
      </c>
      <c r="I20" s="22"/>
      <c r="J20" s="26" t="s">
        <v>1784</v>
      </c>
      <c r="K20" s="18"/>
      <c r="L20" s="18"/>
      <c r="M20" s="30">
        <v>44894</v>
      </c>
      <c r="N20" s="17"/>
      <c r="O20" s="29">
        <v>44904</v>
      </c>
      <c r="P20" s="30"/>
      <c r="Q20" s="23">
        <v>44904</v>
      </c>
    </row>
    <row r="21" spans="2:17" s="8" customFormat="1" ht="19.7" customHeight="1">
      <c r="B21" s="17">
        <v>8</v>
      </c>
      <c r="C21" s="17" t="s">
        <v>167</v>
      </c>
      <c r="D21" s="17" t="s">
        <v>167</v>
      </c>
      <c r="E21" s="50" t="s">
        <v>1785</v>
      </c>
      <c r="F21" s="18">
        <v>1</v>
      </c>
      <c r="G21" s="51">
        <v>4578</v>
      </c>
      <c r="H21" s="51">
        <f t="shared" si="0"/>
        <v>4578</v>
      </c>
      <c r="I21" s="22"/>
      <c r="J21" s="26" t="s">
        <v>1786</v>
      </c>
      <c r="K21" s="18"/>
      <c r="L21" s="18"/>
      <c r="M21" s="30">
        <v>44894</v>
      </c>
      <c r="N21" s="17"/>
      <c r="O21" s="29">
        <v>44904</v>
      </c>
      <c r="P21" s="30"/>
      <c r="Q21" s="23">
        <v>44904</v>
      </c>
    </row>
    <row r="22" spans="2:17" s="8" customFormat="1" ht="19.7" customHeight="1">
      <c r="B22" s="17">
        <v>9</v>
      </c>
      <c r="C22" s="17" t="s">
        <v>167</v>
      </c>
      <c r="D22" s="17" t="s">
        <v>167</v>
      </c>
      <c r="E22" s="50" t="s">
        <v>1787</v>
      </c>
      <c r="F22" s="18">
        <v>1</v>
      </c>
      <c r="G22" s="51">
        <v>6184</v>
      </c>
      <c r="H22" s="51">
        <f t="shared" si="0"/>
        <v>6184</v>
      </c>
      <c r="I22" s="22"/>
      <c r="J22" s="26" t="s">
        <v>1788</v>
      </c>
      <c r="K22" s="18"/>
      <c r="L22" s="18"/>
      <c r="M22" s="30">
        <v>44894</v>
      </c>
      <c r="N22" s="17"/>
      <c r="O22" s="29">
        <v>44904</v>
      </c>
      <c r="P22" s="30"/>
      <c r="Q22" s="23">
        <v>44904</v>
      </c>
    </row>
    <row r="23" spans="2:17" s="8" customFormat="1" ht="19.7" customHeight="1">
      <c r="B23" s="17">
        <v>11</v>
      </c>
      <c r="C23" s="17" t="s">
        <v>310</v>
      </c>
      <c r="D23" s="17" t="s">
        <v>67</v>
      </c>
      <c r="E23" s="50" t="s">
        <v>1789</v>
      </c>
      <c r="F23" s="18">
        <v>1</v>
      </c>
      <c r="G23" s="51">
        <v>940</v>
      </c>
      <c r="H23" s="51">
        <f t="shared" si="0"/>
        <v>940</v>
      </c>
      <c r="I23" s="22"/>
      <c r="J23" s="26" t="s">
        <v>1790</v>
      </c>
      <c r="K23" s="24" t="s">
        <v>1791</v>
      </c>
      <c r="L23" s="18"/>
      <c r="M23" s="30">
        <v>44895</v>
      </c>
      <c r="N23" s="17"/>
      <c r="O23" s="29">
        <v>44904</v>
      </c>
      <c r="P23" s="30">
        <v>44904</v>
      </c>
      <c r="Q23" s="23">
        <v>44903</v>
      </c>
    </row>
    <row r="24" spans="2:17" s="8" customFormat="1" ht="19.7" customHeight="1">
      <c r="B24" s="17"/>
      <c r="C24" s="17"/>
      <c r="D24" s="17"/>
      <c r="E24" s="50"/>
      <c r="F24" s="18"/>
      <c r="G24" s="51">
        <v>0</v>
      </c>
      <c r="H24" s="51">
        <f>F24*G24</f>
        <v>0</v>
      </c>
      <c r="I24" s="22"/>
      <c r="J24" s="26"/>
      <c r="K24" s="18"/>
      <c r="L24" s="18"/>
      <c r="M24" s="30"/>
      <c r="N24" s="17"/>
      <c r="O24" s="18"/>
      <c r="P24" s="30"/>
      <c r="Q24" s="23"/>
    </row>
    <row r="25" spans="2:17" s="8" customFormat="1" ht="19.7" customHeight="1">
      <c r="B25" s="17"/>
      <c r="C25" s="17"/>
      <c r="D25" s="17"/>
      <c r="E25" s="50"/>
      <c r="F25" s="18"/>
      <c r="G25" s="51">
        <v>0</v>
      </c>
      <c r="H25" s="51">
        <f>F25*G25</f>
        <v>0</v>
      </c>
      <c r="I25" s="22"/>
      <c r="J25" s="26"/>
      <c r="K25" s="18"/>
      <c r="L25" s="18"/>
      <c r="M25" s="30"/>
      <c r="N25" s="17"/>
      <c r="O25" s="18"/>
      <c r="P25" s="30"/>
      <c r="Q25" s="23"/>
    </row>
    <row r="26" spans="2:17" s="8" customFormat="1" ht="19.7" customHeight="1">
      <c r="B26" s="17"/>
      <c r="C26" s="17"/>
      <c r="D26" s="17"/>
      <c r="E26" s="50"/>
      <c r="F26" s="18"/>
      <c r="G26" s="51">
        <v>0</v>
      </c>
      <c r="H26" s="51">
        <f>F26*G26</f>
        <v>0</v>
      </c>
      <c r="I26" s="22"/>
      <c r="J26" s="26"/>
      <c r="K26" s="18"/>
      <c r="L26" s="18"/>
      <c r="M26" s="30"/>
      <c r="N26" s="17"/>
      <c r="O26" s="18"/>
      <c r="P26" s="30"/>
      <c r="Q26" s="23"/>
    </row>
    <row r="27" spans="2:17" s="8" customFormat="1" ht="19.7" customHeight="1">
      <c r="B27" s="17"/>
      <c r="C27" s="17"/>
      <c r="D27" s="17"/>
      <c r="E27" s="50"/>
      <c r="F27" s="18"/>
      <c r="G27" s="51">
        <v>0</v>
      </c>
      <c r="H27" s="51">
        <f>F27*G27</f>
        <v>0</v>
      </c>
      <c r="I27" s="22"/>
      <c r="J27" s="26"/>
      <c r="K27" s="18"/>
      <c r="L27" s="18"/>
      <c r="M27" s="30"/>
      <c r="N27" s="17"/>
      <c r="O27" s="18"/>
      <c r="P27" s="30"/>
      <c r="Q27" s="23"/>
    </row>
    <row r="28" spans="2:17">
      <c r="G28" s="10"/>
      <c r="H28" s="10"/>
    </row>
  </sheetData>
  <autoFilter ref="B8:O27" xr:uid="{92030BCE-A19A-4C21-BED3-F64464305BDD}"/>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DBC0A-D166-40D6-9DAD-50A5868C5CCE}">
  <sheetPr>
    <pageSetUpPr fitToPage="1"/>
  </sheetPr>
  <dimension ref="B1:Q128"/>
  <sheetViews>
    <sheetView zoomScale="85" zoomScaleNormal="85" workbookViewId="0">
      <pane xSplit="10" ySplit="8" topLeftCell="K9" activePane="bottomRight" state="frozen"/>
      <selection pane="topRight" activeCell="K1" sqref="K1"/>
      <selection pane="bottomLeft" activeCell="A9" sqref="A9"/>
      <selection pane="bottomRight" activeCell="E23" sqref="E23"/>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1" spans="2:17" ht="19.5" customHeight="1">
      <c r="E1" s="632"/>
    </row>
    <row r="2" spans="2:17" ht="19.5" customHeight="1">
      <c r="B2" s="1" t="s">
        <v>0</v>
      </c>
      <c r="C2" s="1"/>
      <c r="D2" s="1"/>
      <c r="E2" s="633" t="s">
        <v>1792</v>
      </c>
      <c r="G2" s="4" t="s">
        <v>2</v>
      </c>
      <c r="H2" s="5"/>
      <c r="I2" s="6"/>
      <c r="J2" s="7">
        <f>SUM(H:H)</f>
        <v>526363</v>
      </c>
    </row>
    <row r="3" spans="2:17" ht="19.5" customHeight="1">
      <c r="B3" s="1" t="s">
        <v>3</v>
      </c>
      <c r="C3" s="1"/>
      <c r="D3" s="1"/>
      <c r="E3" s="13" t="s">
        <v>287</v>
      </c>
    </row>
    <row r="4" spans="2:17" ht="19.5" customHeight="1">
      <c r="B4" s="1" t="s">
        <v>5</v>
      </c>
      <c r="C4" s="1"/>
      <c r="D4" s="1"/>
      <c r="E4" s="13">
        <v>202536</v>
      </c>
    </row>
    <row r="5" spans="2:17" ht="19.5" customHeight="1">
      <c r="B5" s="1" t="s">
        <v>6</v>
      </c>
      <c r="C5" s="1"/>
      <c r="D5" s="1"/>
      <c r="E5" s="16">
        <v>44993</v>
      </c>
    </row>
    <row r="6" spans="2:17" ht="19.5" customHeight="1">
      <c r="B6" s="1" t="s">
        <v>7</v>
      </c>
      <c r="C6" s="1"/>
      <c r="D6" s="1"/>
      <c r="E6" s="16">
        <v>45001</v>
      </c>
    </row>
    <row r="7" spans="2:17" ht="19.5" customHeight="1"/>
    <row r="8" spans="2:17" s="8" customFormat="1" ht="19.5"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5" customHeight="1">
      <c r="B9" s="17"/>
      <c r="C9" s="17"/>
      <c r="D9" s="17"/>
      <c r="E9" s="50"/>
      <c r="F9" s="18"/>
      <c r="G9" s="132">
        <v>0</v>
      </c>
      <c r="H9" s="132">
        <f t="shared" ref="H9:H44" si="0">F9*G9</f>
        <v>0</v>
      </c>
      <c r="I9" s="22"/>
      <c r="J9" s="24"/>
      <c r="K9" s="24"/>
      <c r="L9" s="18"/>
      <c r="M9" s="30"/>
      <c r="N9" s="17"/>
      <c r="O9" s="18"/>
      <c r="P9" s="30"/>
      <c r="Q9" s="23"/>
    </row>
    <row r="10" spans="2:17" s="8" customFormat="1" ht="19.5" customHeight="1">
      <c r="B10" s="17"/>
      <c r="C10" s="17"/>
      <c r="D10" s="17"/>
      <c r="E10" s="50"/>
      <c r="F10" s="18"/>
      <c r="G10" s="51">
        <v>0</v>
      </c>
      <c r="H10" s="51">
        <f t="shared" si="0"/>
        <v>0</v>
      </c>
      <c r="I10" s="22"/>
      <c r="J10" s="26"/>
      <c r="K10" s="18"/>
      <c r="L10" s="18"/>
      <c r="M10" s="30"/>
      <c r="N10" s="17"/>
      <c r="O10" s="18"/>
      <c r="P10" s="30"/>
      <c r="Q10" s="23"/>
    </row>
    <row r="11" spans="2:17" s="8" customFormat="1" ht="19.5" customHeight="1">
      <c r="B11" s="52">
        <v>12</v>
      </c>
      <c r="C11" s="52" t="s">
        <v>496</v>
      </c>
      <c r="D11" s="52" t="s">
        <v>496</v>
      </c>
      <c r="E11" s="145" t="s">
        <v>1793</v>
      </c>
      <c r="F11" s="634">
        <v>1</v>
      </c>
      <c r="G11" s="51">
        <v>73000</v>
      </c>
      <c r="H11" s="142">
        <f t="shared" si="0"/>
        <v>73000</v>
      </c>
      <c r="I11" s="143"/>
      <c r="J11" s="57" t="s">
        <v>1622</v>
      </c>
      <c r="K11" s="24" t="s">
        <v>1794</v>
      </c>
      <c r="L11" s="18"/>
      <c r="M11" s="30">
        <v>44944</v>
      </c>
      <c r="N11" s="17"/>
      <c r="O11" s="18"/>
      <c r="P11" s="30">
        <v>44998</v>
      </c>
      <c r="Q11" s="23">
        <v>44998</v>
      </c>
    </row>
    <row r="12" spans="2:17" s="8" customFormat="1" ht="19.5" customHeight="1">
      <c r="B12" s="52">
        <v>12</v>
      </c>
      <c r="C12" s="52" t="s">
        <v>496</v>
      </c>
      <c r="D12" s="52" t="s">
        <v>496</v>
      </c>
      <c r="E12" s="145" t="s">
        <v>1795</v>
      </c>
      <c r="F12" s="634">
        <v>2</v>
      </c>
      <c r="G12" s="51">
        <v>5000</v>
      </c>
      <c r="H12" s="142">
        <f t="shared" si="0"/>
        <v>10000</v>
      </c>
      <c r="I12" s="143"/>
      <c r="J12" s="57" t="s">
        <v>1796</v>
      </c>
      <c r="K12" s="24" t="s">
        <v>1797</v>
      </c>
      <c r="L12" s="18"/>
      <c r="M12" s="30">
        <v>44944</v>
      </c>
      <c r="N12" s="17"/>
      <c r="O12" s="18"/>
      <c r="P12" s="30"/>
      <c r="Q12" s="23">
        <v>44993</v>
      </c>
    </row>
    <row r="13" spans="2:17" s="8" customFormat="1" ht="19.7" customHeight="1">
      <c r="B13" s="52">
        <v>12</v>
      </c>
      <c r="C13" s="52" t="s">
        <v>496</v>
      </c>
      <c r="D13" s="52" t="s">
        <v>496</v>
      </c>
      <c r="E13" s="62" t="s">
        <v>1798</v>
      </c>
      <c r="F13" s="634">
        <v>2</v>
      </c>
      <c r="G13" s="55">
        <v>2100</v>
      </c>
      <c r="H13" s="142">
        <f t="shared" si="0"/>
        <v>4200</v>
      </c>
      <c r="I13" s="143"/>
      <c r="J13" s="57" t="s">
        <v>1799</v>
      </c>
      <c r="K13" s="24" t="s">
        <v>1797</v>
      </c>
      <c r="L13" s="18"/>
      <c r="M13" s="30">
        <v>44944</v>
      </c>
      <c r="N13" s="17"/>
      <c r="O13" s="18"/>
      <c r="P13" s="30"/>
      <c r="Q13" s="23">
        <v>44993</v>
      </c>
    </row>
    <row r="14" spans="2:17" s="8" customFormat="1" ht="19.7" customHeight="1">
      <c r="B14" s="17"/>
      <c r="C14" s="17"/>
      <c r="D14" s="17"/>
      <c r="E14" s="50"/>
      <c r="F14" s="18"/>
      <c r="G14" s="51">
        <v>0</v>
      </c>
      <c r="H14" s="51">
        <f t="shared" si="0"/>
        <v>0</v>
      </c>
      <c r="I14" s="22"/>
      <c r="J14" s="26"/>
      <c r="K14" s="18"/>
      <c r="L14" s="18"/>
      <c r="M14" s="30"/>
      <c r="N14" s="17"/>
      <c r="O14" s="18"/>
      <c r="P14" s="30"/>
      <c r="Q14" s="23"/>
    </row>
    <row r="15" spans="2:17" s="61" customFormat="1" ht="19.7" customHeight="1">
      <c r="B15" s="52">
        <v>12</v>
      </c>
      <c r="C15" s="52" t="s">
        <v>1800</v>
      </c>
      <c r="D15" s="52" t="s">
        <v>67</v>
      </c>
      <c r="E15" s="62" t="s">
        <v>1801</v>
      </c>
      <c r="F15" s="54">
        <v>1</v>
      </c>
      <c r="G15" s="55">
        <v>440</v>
      </c>
      <c r="H15" s="55">
        <f t="shared" si="0"/>
        <v>440</v>
      </c>
      <c r="I15" s="56"/>
      <c r="J15" s="53" t="s">
        <v>1802</v>
      </c>
      <c r="K15" s="57" t="s">
        <v>1803</v>
      </c>
      <c r="L15" s="54"/>
      <c r="M15" s="58">
        <v>44952</v>
      </c>
      <c r="N15" s="52"/>
      <c r="O15" s="54"/>
      <c r="P15" s="58">
        <v>44993</v>
      </c>
      <c r="Q15" s="60">
        <v>44991</v>
      </c>
    </row>
    <row r="16" spans="2:17" s="61" customFormat="1" ht="19.7" customHeight="1">
      <c r="B16" s="52">
        <v>12</v>
      </c>
      <c r="C16" s="52" t="s">
        <v>149</v>
      </c>
      <c r="D16" s="52" t="s">
        <v>67</v>
      </c>
      <c r="E16" s="62" t="s">
        <v>1804</v>
      </c>
      <c r="F16" s="54">
        <v>1</v>
      </c>
      <c r="G16" s="55">
        <v>950</v>
      </c>
      <c r="H16" s="55">
        <f t="shared" si="0"/>
        <v>950</v>
      </c>
      <c r="I16" s="56"/>
      <c r="J16" s="53" t="s">
        <v>1805</v>
      </c>
      <c r="K16" s="57" t="s">
        <v>1803</v>
      </c>
      <c r="L16" s="54"/>
      <c r="M16" s="58">
        <v>44952</v>
      </c>
      <c r="N16" s="52"/>
      <c r="O16" s="54"/>
      <c r="P16" s="58">
        <v>44993</v>
      </c>
      <c r="Q16" s="60">
        <v>44991</v>
      </c>
    </row>
    <row r="17" spans="2:17" s="61" customFormat="1" ht="19.7" customHeight="1">
      <c r="B17" s="52">
        <v>12</v>
      </c>
      <c r="C17" s="52" t="s">
        <v>149</v>
      </c>
      <c r="D17" s="52" t="s">
        <v>67</v>
      </c>
      <c r="E17" s="62" t="s">
        <v>1806</v>
      </c>
      <c r="F17" s="54">
        <v>1</v>
      </c>
      <c r="G17" s="55">
        <v>450</v>
      </c>
      <c r="H17" s="55">
        <f t="shared" si="0"/>
        <v>450</v>
      </c>
      <c r="I17" s="56"/>
      <c r="J17" s="53" t="s">
        <v>1807</v>
      </c>
      <c r="K17" s="57" t="s">
        <v>1803</v>
      </c>
      <c r="L17" s="54"/>
      <c r="M17" s="58">
        <v>44952</v>
      </c>
      <c r="N17" s="52"/>
      <c r="O17" s="54"/>
      <c r="P17" s="58">
        <v>44993</v>
      </c>
      <c r="Q17" s="60">
        <v>44991</v>
      </c>
    </row>
    <row r="18" spans="2:17" s="8" customFormat="1" ht="19.7" customHeight="1">
      <c r="B18" s="52">
        <v>12</v>
      </c>
      <c r="C18" s="52" t="s">
        <v>1808</v>
      </c>
      <c r="D18" s="52" t="s">
        <v>810</v>
      </c>
      <c r="E18" s="62" t="s">
        <v>1809</v>
      </c>
      <c r="F18" s="54">
        <v>2</v>
      </c>
      <c r="G18" s="51">
        <v>419</v>
      </c>
      <c r="H18" s="51">
        <f t="shared" si="0"/>
        <v>838</v>
      </c>
      <c r="I18" s="22"/>
      <c r="J18" s="26" t="s">
        <v>1810</v>
      </c>
      <c r="K18" s="635" t="s">
        <v>1811</v>
      </c>
      <c r="L18" s="18"/>
      <c r="M18" s="30">
        <v>44951</v>
      </c>
      <c r="N18" s="17"/>
      <c r="O18" s="18"/>
      <c r="P18" s="30"/>
      <c r="Q18" s="23">
        <v>44953</v>
      </c>
    </row>
    <row r="19" spans="2:17" s="61" customFormat="1" ht="19.7" customHeight="1">
      <c r="B19" s="52">
        <v>12</v>
      </c>
      <c r="C19" s="52" t="s">
        <v>1812</v>
      </c>
      <c r="D19" s="52" t="s">
        <v>67</v>
      </c>
      <c r="E19" s="62" t="s">
        <v>1813</v>
      </c>
      <c r="F19" s="54">
        <v>1</v>
      </c>
      <c r="G19" s="55">
        <v>7200</v>
      </c>
      <c r="H19" s="55">
        <f>F19*G19</f>
        <v>7200</v>
      </c>
      <c r="I19" s="56"/>
      <c r="J19" s="53" t="s">
        <v>1814</v>
      </c>
      <c r="K19" s="57" t="s">
        <v>1815</v>
      </c>
      <c r="L19" s="54"/>
      <c r="M19" s="58">
        <v>44953</v>
      </c>
      <c r="N19" s="52"/>
      <c r="O19" s="54"/>
      <c r="P19" s="58"/>
      <c r="Q19" s="60">
        <v>44992</v>
      </c>
    </row>
    <row r="20" spans="2:17" s="61" customFormat="1" ht="19.7" customHeight="1">
      <c r="B20" s="52">
        <v>12</v>
      </c>
      <c r="C20" s="52" t="s">
        <v>1812</v>
      </c>
      <c r="D20" s="52" t="s">
        <v>67</v>
      </c>
      <c r="E20" s="62" t="s">
        <v>291</v>
      </c>
      <c r="F20" s="54">
        <v>1</v>
      </c>
      <c r="G20" s="55">
        <v>2200</v>
      </c>
      <c r="H20" s="55">
        <f>F20*G20</f>
        <v>2200</v>
      </c>
      <c r="I20" s="56"/>
      <c r="J20" s="53"/>
      <c r="K20" s="57" t="s">
        <v>1816</v>
      </c>
      <c r="L20" s="54"/>
      <c r="M20" s="58">
        <v>44953</v>
      </c>
      <c r="N20" s="52"/>
      <c r="O20" s="54"/>
      <c r="P20" s="58"/>
      <c r="Q20" s="60">
        <v>44992</v>
      </c>
    </row>
    <row r="21" spans="2:17" s="61" customFormat="1" ht="19.7" customHeight="1">
      <c r="B21" s="52">
        <v>12</v>
      </c>
      <c r="C21" s="52" t="s">
        <v>1817</v>
      </c>
      <c r="D21" s="52" t="s">
        <v>67</v>
      </c>
      <c r="E21" s="62" t="s">
        <v>1818</v>
      </c>
      <c r="F21" s="54">
        <v>1</v>
      </c>
      <c r="G21" s="55">
        <v>2250</v>
      </c>
      <c r="H21" s="55">
        <f>F21*G21</f>
        <v>2250</v>
      </c>
      <c r="I21" s="56"/>
      <c r="J21" s="53" t="s">
        <v>1819</v>
      </c>
      <c r="K21" s="57" t="s">
        <v>1820</v>
      </c>
      <c r="L21" s="54"/>
      <c r="M21" s="58">
        <v>44953</v>
      </c>
      <c r="N21" s="52"/>
      <c r="O21" s="54"/>
      <c r="P21" s="58"/>
      <c r="Q21" s="60">
        <v>44994</v>
      </c>
    </row>
    <row r="22" spans="2:17" s="61" customFormat="1" ht="19.7" customHeight="1">
      <c r="B22" s="52">
        <v>12</v>
      </c>
      <c r="C22" s="52" t="s">
        <v>1817</v>
      </c>
      <c r="D22" s="52" t="s">
        <v>67</v>
      </c>
      <c r="E22" s="62" t="s">
        <v>291</v>
      </c>
      <c r="F22" s="54">
        <v>1</v>
      </c>
      <c r="G22" s="55">
        <v>2200</v>
      </c>
      <c r="H22" s="55">
        <f>F22*G22</f>
        <v>2200</v>
      </c>
      <c r="I22" s="56"/>
      <c r="J22" s="53"/>
      <c r="K22" s="57" t="s">
        <v>1816</v>
      </c>
      <c r="L22" s="54"/>
      <c r="M22" s="58">
        <v>44953</v>
      </c>
      <c r="N22" s="52"/>
      <c r="O22" s="54"/>
      <c r="P22" s="58"/>
      <c r="Q22" s="60">
        <v>44994</v>
      </c>
    </row>
    <row r="23" spans="2:17" s="8" customFormat="1" ht="19.7" customHeight="1">
      <c r="B23" s="17"/>
      <c r="C23" s="17"/>
      <c r="D23" s="17"/>
      <c r="E23" s="50"/>
      <c r="F23" s="18"/>
      <c r="G23" s="51">
        <v>0</v>
      </c>
      <c r="H23" s="51">
        <f>F23*G23</f>
        <v>0</v>
      </c>
      <c r="I23" s="22"/>
      <c r="J23" s="26"/>
      <c r="K23" s="18"/>
      <c r="L23" s="18"/>
      <c r="M23" s="30"/>
      <c r="N23" s="17"/>
      <c r="O23" s="18"/>
      <c r="P23" s="30"/>
      <c r="Q23" s="23"/>
    </row>
    <row r="24" spans="2:17" s="61" customFormat="1" ht="19.7" customHeight="1">
      <c r="B24" s="52">
        <v>12</v>
      </c>
      <c r="C24" s="52" t="s">
        <v>1713</v>
      </c>
      <c r="D24" s="52" t="s">
        <v>167</v>
      </c>
      <c r="E24" s="62" t="s">
        <v>1821</v>
      </c>
      <c r="F24" s="54">
        <v>1</v>
      </c>
      <c r="G24" s="55">
        <v>2910</v>
      </c>
      <c r="H24" s="55">
        <f t="shared" si="0"/>
        <v>2910</v>
      </c>
      <c r="I24" s="56"/>
      <c r="J24" s="53" t="s">
        <v>1822</v>
      </c>
      <c r="K24" s="57" t="s">
        <v>1823</v>
      </c>
      <c r="L24" s="54"/>
      <c r="M24" s="58">
        <v>44951</v>
      </c>
      <c r="N24" s="52"/>
      <c r="O24" s="54"/>
      <c r="P24" s="58">
        <v>44952</v>
      </c>
      <c r="Q24" s="60">
        <v>44952</v>
      </c>
    </row>
    <row r="25" spans="2:17" s="61" customFormat="1" ht="19.7" customHeight="1">
      <c r="B25" s="52">
        <v>12</v>
      </c>
      <c r="C25" s="52" t="s">
        <v>1713</v>
      </c>
      <c r="D25" s="52" t="s">
        <v>167</v>
      </c>
      <c r="E25" s="62" t="s">
        <v>1824</v>
      </c>
      <c r="F25" s="54">
        <v>1</v>
      </c>
      <c r="G25" s="55">
        <v>2910</v>
      </c>
      <c r="H25" s="55">
        <f>F25*G25</f>
        <v>2910</v>
      </c>
      <c r="I25" s="56"/>
      <c r="J25" s="53" t="s">
        <v>1825</v>
      </c>
      <c r="K25" s="57" t="s">
        <v>1823</v>
      </c>
      <c r="L25" s="54"/>
      <c r="M25" s="58">
        <v>44951</v>
      </c>
      <c r="N25" s="52"/>
      <c r="O25" s="54"/>
      <c r="P25" s="58">
        <v>44952</v>
      </c>
      <c r="Q25" s="60">
        <v>44952</v>
      </c>
    </row>
    <row r="26" spans="2:17" s="61" customFormat="1" ht="19.7" customHeight="1">
      <c r="B26" s="52">
        <v>12</v>
      </c>
      <c r="C26" s="52" t="s">
        <v>1713</v>
      </c>
      <c r="D26" s="52" t="s">
        <v>167</v>
      </c>
      <c r="E26" s="62" t="s">
        <v>1826</v>
      </c>
      <c r="F26" s="54">
        <v>1</v>
      </c>
      <c r="G26" s="55">
        <v>2910</v>
      </c>
      <c r="H26" s="55">
        <f>F26*G26</f>
        <v>2910</v>
      </c>
      <c r="I26" s="56"/>
      <c r="J26" s="53" t="s">
        <v>1827</v>
      </c>
      <c r="K26" s="57" t="s">
        <v>1823</v>
      </c>
      <c r="L26" s="54"/>
      <c r="M26" s="58">
        <v>44951</v>
      </c>
      <c r="N26" s="52"/>
      <c r="O26" s="54"/>
      <c r="P26" s="58">
        <v>44952</v>
      </c>
      <c r="Q26" s="60">
        <v>44952</v>
      </c>
    </row>
    <row r="27" spans="2:17" s="61" customFormat="1" ht="19.7" customHeight="1">
      <c r="B27" s="52">
        <v>12</v>
      </c>
      <c r="C27" s="52" t="s">
        <v>1713</v>
      </c>
      <c r="D27" s="52" t="s">
        <v>167</v>
      </c>
      <c r="E27" s="62" t="s">
        <v>1828</v>
      </c>
      <c r="F27" s="54">
        <v>1</v>
      </c>
      <c r="G27" s="55">
        <v>1000</v>
      </c>
      <c r="H27" s="55">
        <f>F27*G27</f>
        <v>1000</v>
      </c>
      <c r="I27" s="56"/>
      <c r="J27" s="53" t="s">
        <v>1829</v>
      </c>
      <c r="K27" s="57" t="s">
        <v>1823</v>
      </c>
      <c r="L27" s="54"/>
      <c r="M27" s="58">
        <v>44951</v>
      </c>
      <c r="N27" s="52"/>
      <c r="O27" s="54"/>
      <c r="P27" s="58">
        <v>44952</v>
      </c>
      <c r="Q27" s="60">
        <v>44952</v>
      </c>
    </row>
    <row r="28" spans="2:17" s="8" customFormat="1" ht="19.7" customHeight="1">
      <c r="B28" s="17">
        <v>11</v>
      </c>
      <c r="C28" s="17" t="s">
        <v>422</v>
      </c>
      <c r="D28" s="17" t="s">
        <v>188</v>
      </c>
      <c r="E28" s="50" t="s">
        <v>189</v>
      </c>
      <c r="F28" s="18">
        <v>1</v>
      </c>
      <c r="G28" s="51">
        <v>1600</v>
      </c>
      <c r="H28" s="51">
        <f t="shared" si="0"/>
        <v>1600</v>
      </c>
      <c r="I28" s="22"/>
      <c r="J28" s="26" t="s">
        <v>423</v>
      </c>
      <c r="K28" s="24" t="s">
        <v>424</v>
      </c>
      <c r="L28" s="18"/>
      <c r="M28" s="30">
        <v>44960</v>
      </c>
      <c r="N28" s="17"/>
      <c r="O28" s="29">
        <v>44978</v>
      </c>
      <c r="P28" s="30"/>
      <c r="Q28" s="23">
        <v>44964</v>
      </c>
    </row>
    <row r="29" spans="2:17" s="8" customFormat="1" ht="19.7" customHeight="1">
      <c r="B29" s="17">
        <v>12</v>
      </c>
      <c r="C29" s="17" t="s">
        <v>66</v>
      </c>
      <c r="D29" s="17" t="s">
        <v>67</v>
      </c>
      <c r="E29" s="50" t="s">
        <v>1830</v>
      </c>
      <c r="F29" s="18">
        <v>2</v>
      </c>
      <c r="G29" s="51">
        <v>110</v>
      </c>
      <c r="H29" s="51">
        <f>F29*G29</f>
        <v>220</v>
      </c>
      <c r="I29" s="22"/>
      <c r="J29" s="26" t="s">
        <v>1831</v>
      </c>
      <c r="K29" s="24" t="s">
        <v>1832</v>
      </c>
      <c r="L29" s="18"/>
      <c r="M29" s="30">
        <v>44960</v>
      </c>
      <c r="N29" s="17"/>
      <c r="O29" s="29">
        <v>44978</v>
      </c>
      <c r="P29" s="30">
        <v>44978</v>
      </c>
      <c r="Q29" s="23">
        <v>44977</v>
      </c>
    </row>
    <row r="30" spans="2:17" s="8" customFormat="1" ht="19.7" customHeight="1">
      <c r="B30" s="17">
        <v>3</v>
      </c>
      <c r="C30" s="17" t="s">
        <v>1833</v>
      </c>
      <c r="D30" s="17" t="s">
        <v>167</v>
      </c>
      <c r="E30" s="50" t="s">
        <v>1834</v>
      </c>
      <c r="F30" s="18">
        <v>1</v>
      </c>
      <c r="G30" s="51">
        <v>146</v>
      </c>
      <c r="H30" s="51">
        <f t="shared" si="0"/>
        <v>146</v>
      </c>
      <c r="I30" s="22"/>
      <c r="J30" s="26" t="s">
        <v>1835</v>
      </c>
      <c r="K30" s="24" t="s">
        <v>1823</v>
      </c>
      <c r="L30" s="18"/>
      <c r="M30" s="30">
        <v>44959</v>
      </c>
      <c r="N30" s="17"/>
      <c r="O30" s="18"/>
      <c r="P30" s="30">
        <v>44978</v>
      </c>
      <c r="Q30" s="23">
        <v>44978</v>
      </c>
    </row>
    <row r="31" spans="2:17" s="8" customFormat="1" ht="19.7" customHeight="1">
      <c r="B31" s="17">
        <v>3</v>
      </c>
      <c r="C31" s="17" t="s">
        <v>149</v>
      </c>
      <c r="D31" s="17" t="s">
        <v>167</v>
      </c>
      <c r="E31" s="50" t="s">
        <v>1836</v>
      </c>
      <c r="F31" s="18">
        <v>2</v>
      </c>
      <c r="G31" s="51">
        <v>319</v>
      </c>
      <c r="H31" s="51">
        <f t="shared" si="0"/>
        <v>638</v>
      </c>
      <c r="I31" s="22"/>
      <c r="J31" s="26" t="s">
        <v>1807</v>
      </c>
      <c r="K31" s="24" t="s">
        <v>1823</v>
      </c>
      <c r="L31" s="18"/>
      <c r="M31" s="30">
        <v>44959</v>
      </c>
      <c r="N31" s="17"/>
      <c r="O31" s="18"/>
      <c r="P31" s="30">
        <v>44978</v>
      </c>
      <c r="Q31" s="23">
        <v>44978</v>
      </c>
    </row>
    <row r="32" spans="2:17" s="8" customFormat="1" ht="19.7" customHeight="1">
      <c r="B32" s="17">
        <v>3</v>
      </c>
      <c r="C32" s="17" t="s">
        <v>383</v>
      </c>
      <c r="D32" s="17" t="s">
        <v>167</v>
      </c>
      <c r="E32" s="50" t="s">
        <v>1837</v>
      </c>
      <c r="F32" s="18">
        <v>4</v>
      </c>
      <c r="G32" s="51">
        <v>69</v>
      </c>
      <c r="H32" s="51">
        <f t="shared" si="0"/>
        <v>276</v>
      </c>
      <c r="I32" s="22"/>
      <c r="J32" s="26" t="s">
        <v>429</v>
      </c>
      <c r="K32" s="24" t="s">
        <v>1823</v>
      </c>
      <c r="L32" s="18"/>
      <c r="M32" s="30">
        <v>44959</v>
      </c>
      <c r="N32" s="17"/>
      <c r="O32" s="18"/>
      <c r="P32" s="30">
        <v>44978</v>
      </c>
      <c r="Q32" s="23">
        <v>44978</v>
      </c>
    </row>
    <row r="33" spans="2:17" s="8" customFormat="1" ht="19.7" customHeight="1">
      <c r="B33" s="17">
        <v>3</v>
      </c>
      <c r="C33" s="17" t="s">
        <v>167</v>
      </c>
      <c r="D33" s="17" t="s">
        <v>167</v>
      </c>
      <c r="E33" s="50" t="s">
        <v>335</v>
      </c>
      <c r="F33" s="18">
        <v>1</v>
      </c>
      <c r="G33" s="51">
        <v>6365</v>
      </c>
      <c r="H33" s="51">
        <f t="shared" si="0"/>
        <v>6365</v>
      </c>
      <c r="I33" s="22"/>
      <c r="J33" s="26" t="s">
        <v>178</v>
      </c>
      <c r="K33" s="24" t="s">
        <v>1823</v>
      </c>
      <c r="L33" s="18"/>
      <c r="M33" s="30">
        <v>44959</v>
      </c>
      <c r="N33" s="17"/>
      <c r="O33" s="18"/>
      <c r="P33" s="30">
        <v>44978</v>
      </c>
      <c r="Q33" s="23">
        <v>44978</v>
      </c>
    </row>
    <row r="34" spans="2:17" s="8" customFormat="1" ht="19.7" customHeight="1">
      <c r="B34" s="17">
        <v>3</v>
      </c>
      <c r="C34" s="17" t="s">
        <v>167</v>
      </c>
      <c r="D34" s="17" t="s">
        <v>167</v>
      </c>
      <c r="E34" s="50" t="s">
        <v>1838</v>
      </c>
      <c r="F34" s="18">
        <v>1</v>
      </c>
      <c r="G34" s="51">
        <v>2270</v>
      </c>
      <c r="H34" s="51">
        <f t="shared" si="0"/>
        <v>2270</v>
      </c>
      <c r="I34" s="22"/>
      <c r="J34" s="26" t="s">
        <v>180</v>
      </c>
      <c r="K34" s="24" t="s">
        <v>1823</v>
      </c>
      <c r="L34" s="18"/>
      <c r="M34" s="30">
        <v>44959</v>
      </c>
      <c r="N34" s="17"/>
      <c r="O34" s="18"/>
      <c r="P34" s="30">
        <v>44978</v>
      </c>
      <c r="Q34" s="23">
        <v>44978</v>
      </c>
    </row>
    <row r="35" spans="2:17" s="8" customFormat="1" ht="19.7" customHeight="1">
      <c r="B35" s="17">
        <v>3</v>
      </c>
      <c r="C35" s="17" t="s">
        <v>167</v>
      </c>
      <c r="D35" s="17" t="s">
        <v>167</v>
      </c>
      <c r="E35" s="50" t="s">
        <v>208</v>
      </c>
      <c r="F35" s="18">
        <v>1</v>
      </c>
      <c r="G35" s="51">
        <v>969</v>
      </c>
      <c r="H35" s="51">
        <f t="shared" si="0"/>
        <v>969</v>
      </c>
      <c r="I35" s="22"/>
      <c r="J35" s="26" t="s">
        <v>1130</v>
      </c>
      <c r="K35" s="24" t="s">
        <v>1823</v>
      </c>
      <c r="L35" s="18"/>
      <c r="M35" s="30">
        <v>44959</v>
      </c>
      <c r="N35" s="17"/>
      <c r="O35" s="18"/>
      <c r="P35" s="30">
        <v>44978</v>
      </c>
      <c r="Q35" s="23">
        <v>44978</v>
      </c>
    </row>
    <row r="36" spans="2:17" s="8" customFormat="1" ht="19.7" customHeight="1">
      <c r="B36" s="17">
        <v>3</v>
      </c>
      <c r="C36" s="17" t="s">
        <v>338</v>
      </c>
      <c r="D36" s="17" t="s">
        <v>167</v>
      </c>
      <c r="E36" s="50" t="s">
        <v>339</v>
      </c>
      <c r="F36" s="18">
        <v>1</v>
      </c>
      <c r="G36" s="51">
        <v>1524</v>
      </c>
      <c r="H36" s="51">
        <f t="shared" si="0"/>
        <v>1524</v>
      </c>
      <c r="I36" s="22"/>
      <c r="J36" s="26" t="s">
        <v>211</v>
      </c>
      <c r="K36" s="24" t="s">
        <v>1823</v>
      </c>
      <c r="L36" s="18"/>
      <c r="M36" s="30">
        <v>44959</v>
      </c>
      <c r="N36" s="17"/>
      <c r="O36" s="18"/>
      <c r="P36" s="30">
        <v>44978</v>
      </c>
      <c r="Q36" s="23">
        <v>44978</v>
      </c>
    </row>
    <row r="37" spans="2:17" s="8" customFormat="1" ht="19.7" customHeight="1">
      <c r="B37" s="17">
        <v>3</v>
      </c>
      <c r="C37" s="17" t="s">
        <v>167</v>
      </c>
      <c r="D37" s="17" t="s">
        <v>167</v>
      </c>
      <c r="E37" s="50" t="s">
        <v>557</v>
      </c>
      <c r="F37" s="18">
        <v>1</v>
      </c>
      <c r="G37" s="51">
        <v>5117</v>
      </c>
      <c r="H37" s="51">
        <f t="shared" si="0"/>
        <v>5117</v>
      </c>
      <c r="I37" s="22"/>
      <c r="J37" s="26" t="s">
        <v>1839</v>
      </c>
      <c r="K37" s="24" t="s">
        <v>1823</v>
      </c>
      <c r="L37" s="18"/>
      <c r="M37" s="30">
        <v>44959</v>
      </c>
      <c r="N37" s="17"/>
      <c r="O37" s="18"/>
      <c r="P37" s="30">
        <v>44978</v>
      </c>
      <c r="Q37" s="23">
        <v>44978</v>
      </c>
    </row>
    <row r="38" spans="2:17" s="8" customFormat="1" ht="19.7" customHeight="1">
      <c r="B38" s="17">
        <v>3</v>
      </c>
      <c r="C38" s="17" t="s">
        <v>167</v>
      </c>
      <c r="D38" s="17" t="s">
        <v>167</v>
      </c>
      <c r="E38" s="50" t="s">
        <v>228</v>
      </c>
      <c r="F38" s="18">
        <v>1</v>
      </c>
      <c r="G38" s="51">
        <v>4239</v>
      </c>
      <c r="H38" s="51">
        <f t="shared" si="0"/>
        <v>4239</v>
      </c>
      <c r="I38" s="22"/>
      <c r="J38" s="26" t="s">
        <v>229</v>
      </c>
      <c r="K38" s="24" t="s">
        <v>1823</v>
      </c>
      <c r="L38" s="18"/>
      <c r="M38" s="30">
        <v>44959</v>
      </c>
      <c r="N38" s="17"/>
      <c r="O38" s="18"/>
      <c r="P38" s="30">
        <v>44978</v>
      </c>
      <c r="Q38" s="23">
        <v>44978</v>
      </c>
    </row>
    <row r="39" spans="2:17" s="8" customFormat="1" ht="19.7" customHeight="1">
      <c r="B39" s="17">
        <v>3</v>
      </c>
      <c r="C39" s="17" t="s">
        <v>149</v>
      </c>
      <c r="D39" s="17" t="s">
        <v>167</v>
      </c>
      <c r="E39" s="50" t="s">
        <v>156</v>
      </c>
      <c r="F39" s="18">
        <v>2</v>
      </c>
      <c r="G39" s="51">
        <v>50</v>
      </c>
      <c r="H39" s="51">
        <f t="shared" si="0"/>
        <v>100</v>
      </c>
      <c r="I39" s="22"/>
      <c r="J39" s="26" t="s">
        <v>495</v>
      </c>
      <c r="K39" s="24" t="s">
        <v>1823</v>
      </c>
      <c r="L39" s="18"/>
      <c r="M39" s="30">
        <v>44959</v>
      </c>
      <c r="N39" s="17"/>
      <c r="O39" s="18"/>
      <c r="P39" s="30">
        <v>44978</v>
      </c>
      <c r="Q39" s="23">
        <v>44978</v>
      </c>
    </row>
    <row r="40" spans="2:17" s="8" customFormat="1" ht="19.7" customHeight="1">
      <c r="B40" s="17">
        <v>3</v>
      </c>
      <c r="C40" s="17" t="s">
        <v>1840</v>
      </c>
      <c r="D40" s="17" t="s">
        <v>167</v>
      </c>
      <c r="E40" s="50" t="s">
        <v>1841</v>
      </c>
      <c r="F40" s="18">
        <v>1</v>
      </c>
      <c r="G40" s="51">
        <v>1172</v>
      </c>
      <c r="H40" s="51">
        <f>F40*G40</f>
        <v>1172</v>
      </c>
      <c r="I40" s="22"/>
      <c r="J40" s="26" t="s">
        <v>1842</v>
      </c>
      <c r="K40" s="24" t="s">
        <v>1823</v>
      </c>
      <c r="L40" s="18"/>
      <c r="M40" s="30">
        <v>44959</v>
      </c>
      <c r="N40" s="17"/>
      <c r="O40" s="18"/>
      <c r="P40" s="30">
        <v>44978</v>
      </c>
      <c r="Q40" s="23">
        <v>44978</v>
      </c>
    </row>
    <row r="41" spans="2:17" s="8" customFormat="1" ht="19.7" customHeight="1">
      <c r="B41" s="17">
        <v>3</v>
      </c>
      <c r="C41" s="17" t="s">
        <v>1840</v>
      </c>
      <c r="D41" s="17" t="s">
        <v>167</v>
      </c>
      <c r="E41" s="50" t="s">
        <v>1843</v>
      </c>
      <c r="F41" s="18">
        <v>1</v>
      </c>
      <c r="G41" s="51">
        <v>1380</v>
      </c>
      <c r="H41" s="51">
        <f>F41*G41</f>
        <v>1380</v>
      </c>
      <c r="I41" s="22"/>
      <c r="J41" s="26" t="s">
        <v>1842</v>
      </c>
      <c r="K41" s="24" t="s">
        <v>1823</v>
      </c>
      <c r="L41" s="18"/>
      <c r="M41" s="30">
        <v>44959</v>
      </c>
      <c r="N41" s="17"/>
      <c r="O41" s="18"/>
      <c r="P41" s="30">
        <v>44978</v>
      </c>
      <c r="Q41" s="23">
        <v>44978</v>
      </c>
    </row>
    <row r="42" spans="2:17" s="8" customFormat="1" ht="19.7" customHeight="1">
      <c r="B42" s="17">
        <v>3</v>
      </c>
      <c r="C42" s="17" t="s">
        <v>167</v>
      </c>
      <c r="D42" s="17" t="s">
        <v>167</v>
      </c>
      <c r="E42" s="50" t="s">
        <v>1844</v>
      </c>
      <c r="F42" s="18">
        <v>1</v>
      </c>
      <c r="G42" s="51">
        <v>2960</v>
      </c>
      <c r="H42" s="51">
        <f>F42*G42</f>
        <v>2960</v>
      </c>
      <c r="I42" s="22"/>
      <c r="J42" s="26" t="s">
        <v>1845</v>
      </c>
      <c r="K42" s="24" t="s">
        <v>1823</v>
      </c>
      <c r="L42" s="18"/>
      <c r="M42" s="30">
        <v>44959</v>
      </c>
      <c r="N42" s="17"/>
      <c r="O42" s="18"/>
      <c r="P42" s="30">
        <v>44978</v>
      </c>
      <c r="Q42" s="23">
        <v>44978</v>
      </c>
    </row>
    <row r="43" spans="2:17" s="8" customFormat="1" ht="19.7" customHeight="1">
      <c r="B43" s="17">
        <v>3</v>
      </c>
      <c r="C43" s="17" t="s">
        <v>167</v>
      </c>
      <c r="D43" s="17" t="s">
        <v>167</v>
      </c>
      <c r="E43" s="50" t="s">
        <v>1846</v>
      </c>
      <c r="F43" s="18">
        <v>1</v>
      </c>
      <c r="G43" s="51">
        <v>3360</v>
      </c>
      <c r="H43" s="51">
        <f>F43*G43</f>
        <v>3360</v>
      </c>
      <c r="I43" s="22"/>
      <c r="J43" s="26" t="s">
        <v>1845</v>
      </c>
      <c r="K43" s="24" t="s">
        <v>1823</v>
      </c>
      <c r="L43" s="18"/>
      <c r="M43" s="30">
        <v>44959</v>
      </c>
      <c r="N43" s="17"/>
      <c r="O43" s="18"/>
      <c r="P43" s="30">
        <v>44978</v>
      </c>
      <c r="Q43" s="23">
        <v>44978</v>
      </c>
    </row>
    <row r="44" spans="2:17" s="8" customFormat="1" ht="19.7" customHeight="1">
      <c r="B44" s="17">
        <v>3</v>
      </c>
      <c r="C44" s="17" t="s">
        <v>167</v>
      </c>
      <c r="D44" s="17" t="s">
        <v>167</v>
      </c>
      <c r="E44" s="50" t="s">
        <v>1847</v>
      </c>
      <c r="F44" s="18">
        <v>2</v>
      </c>
      <c r="G44" s="51">
        <v>276</v>
      </c>
      <c r="H44" s="51">
        <f t="shared" si="0"/>
        <v>552</v>
      </c>
      <c r="I44" s="22"/>
      <c r="J44" s="26" t="s">
        <v>1848</v>
      </c>
      <c r="K44" s="24" t="s">
        <v>1823</v>
      </c>
      <c r="L44" s="18"/>
      <c r="M44" s="30">
        <v>44959</v>
      </c>
      <c r="N44" s="17"/>
      <c r="O44" s="18"/>
      <c r="P44" s="30">
        <v>44978</v>
      </c>
      <c r="Q44" s="23">
        <v>44978</v>
      </c>
    </row>
    <row r="45" spans="2:17" s="8" customFormat="1" ht="19.7" customHeight="1">
      <c r="B45" s="17">
        <v>3</v>
      </c>
      <c r="C45" s="17" t="s">
        <v>167</v>
      </c>
      <c r="D45" s="17" t="s">
        <v>167</v>
      </c>
      <c r="E45" s="50" t="s">
        <v>563</v>
      </c>
      <c r="F45" s="18">
        <v>1</v>
      </c>
      <c r="G45" s="51">
        <v>1054</v>
      </c>
      <c r="H45" s="51">
        <f>F45*G45</f>
        <v>1054</v>
      </c>
      <c r="I45" s="22"/>
      <c r="J45" s="26" t="s">
        <v>564</v>
      </c>
      <c r="K45" s="24" t="s">
        <v>1823</v>
      </c>
      <c r="L45" s="18"/>
      <c r="M45" s="30">
        <v>44959</v>
      </c>
      <c r="N45" s="17"/>
      <c r="O45" s="18"/>
      <c r="P45" s="30">
        <v>44978</v>
      </c>
      <c r="Q45" s="23">
        <v>44978</v>
      </c>
    </row>
    <row r="46" spans="2:17" s="8" customFormat="1" ht="19.7" customHeight="1">
      <c r="B46" s="17">
        <v>3</v>
      </c>
      <c r="C46" s="17" t="s">
        <v>167</v>
      </c>
      <c r="D46" s="17" t="s">
        <v>167</v>
      </c>
      <c r="E46" s="50" t="s">
        <v>1849</v>
      </c>
      <c r="F46" s="18">
        <v>1</v>
      </c>
      <c r="G46" s="51">
        <v>999</v>
      </c>
      <c r="H46" s="51">
        <f>F46*G46</f>
        <v>999</v>
      </c>
      <c r="I46" s="22"/>
      <c r="J46" s="26" t="s">
        <v>1850</v>
      </c>
      <c r="K46" s="24" t="s">
        <v>1823</v>
      </c>
      <c r="L46" s="18"/>
      <c r="M46" s="30">
        <v>44959</v>
      </c>
      <c r="N46" s="17"/>
      <c r="O46" s="18"/>
      <c r="P46" s="30">
        <v>44978</v>
      </c>
      <c r="Q46" s="23">
        <v>44978</v>
      </c>
    </row>
    <row r="47" spans="2:17" s="8" customFormat="1" ht="19.7" customHeight="1">
      <c r="B47" s="17">
        <v>3</v>
      </c>
      <c r="C47" s="17" t="s">
        <v>135</v>
      </c>
      <c r="D47" s="17" t="s">
        <v>167</v>
      </c>
      <c r="E47" s="50" t="s">
        <v>430</v>
      </c>
      <c r="F47" s="18">
        <v>1</v>
      </c>
      <c r="G47" s="51">
        <v>4091</v>
      </c>
      <c r="H47" s="51">
        <f t="shared" ref="H47:H110" si="1">F47*G47</f>
        <v>4091</v>
      </c>
      <c r="I47" s="22"/>
      <c r="J47" s="26" t="s">
        <v>1851</v>
      </c>
      <c r="K47" s="24" t="s">
        <v>1823</v>
      </c>
      <c r="L47" s="18"/>
      <c r="M47" s="30">
        <v>44959</v>
      </c>
      <c r="N47" s="17"/>
      <c r="O47" s="18"/>
      <c r="P47" s="30">
        <v>44978</v>
      </c>
      <c r="Q47" s="23">
        <v>44978</v>
      </c>
    </row>
    <row r="48" spans="2:17" s="8" customFormat="1" ht="19.7" customHeight="1">
      <c r="B48" s="17">
        <v>3</v>
      </c>
      <c r="C48" s="17" t="s">
        <v>167</v>
      </c>
      <c r="D48" s="17" t="s">
        <v>167</v>
      </c>
      <c r="E48" s="50" t="s">
        <v>1852</v>
      </c>
      <c r="F48" s="18">
        <v>1</v>
      </c>
      <c r="G48" s="51">
        <v>823</v>
      </c>
      <c r="H48" s="51">
        <f>F48*G48</f>
        <v>823</v>
      </c>
      <c r="I48" s="22"/>
      <c r="J48" s="26" t="s">
        <v>1853</v>
      </c>
      <c r="K48" s="24" t="s">
        <v>1823</v>
      </c>
      <c r="L48" s="18"/>
      <c r="M48" s="30">
        <v>44959</v>
      </c>
      <c r="N48" s="17"/>
      <c r="O48" s="18"/>
      <c r="P48" s="30">
        <v>44978</v>
      </c>
      <c r="Q48" s="23">
        <v>44978</v>
      </c>
    </row>
    <row r="49" spans="2:17" s="8" customFormat="1" ht="19.7" customHeight="1">
      <c r="B49" s="17">
        <v>3</v>
      </c>
      <c r="C49" s="17" t="s">
        <v>788</v>
      </c>
      <c r="D49" s="17" t="s">
        <v>167</v>
      </c>
      <c r="E49" s="50" t="s">
        <v>1854</v>
      </c>
      <c r="F49" s="18">
        <v>10</v>
      </c>
      <c r="G49" s="51">
        <v>84</v>
      </c>
      <c r="H49" s="51">
        <f>F49*G49</f>
        <v>840</v>
      </c>
      <c r="I49" s="22"/>
      <c r="J49" s="26" t="s">
        <v>1060</v>
      </c>
      <c r="K49" s="24" t="s">
        <v>1823</v>
      </c>
      <c r="L49" s="18"/>
      <c r="M49" s="30">
        <v>44959</v>
      </c>
      <c r="N49" s="17"/>
      <c r="O49" s="18"/>
      <c r="P49" s="30">
        <v>44978</v>
      </c>
      <c r="Q49" s="23">
        <v>44978</v>
      </c>
    </row>
    <row r="50" spans="2:17" s="8" customFormat="1" ht="19.7" customHeight="1">
      <c r="B50" s="17">
        <v>3</v>
      </c>
      <c r="C50" s="17" t="s">
        <v>167</v>
      </c>
      <c r="D50" s="17" t="s">
        <v>167</v>
      </c>
      <c r="E50" s="50" t="s">
        <v>1855</v>
      </c>
      <c r="F50" s="18">
        <v>100</v>
      </c>
      <c r="G50" s="51">
        <v>12</v>
      </c>
      <c r="H50" s="51">
        <f>F50*G50</f>
        <v>1200</v>
      </c>
      <c r="I50" s="22"/>
      <c r="J50" s="26" t="s">
        <v>1856</v>
      </c>
      <c r="K50" s="24" t="s">
        <v>1823</v>
      </c>
      <c r="L50" s="18"/>
      <c r="M50" s="30">
        <v>44959</v>
      </c>
      <c r="N50" s="17"/>
      <c r="O50" s="18"/>
      <c r="P50" s="30">
        <v>44978</v>
      </c>
      <c r="Q50" s="23">
        <v>44978</v>
      </c>
    </row>
    <row r="51" spans="2:17" s="8" customFormat="1" ht="19.7" customHeight="1">
      <c r="B51" s="17">
        <v>3</v>
      </c>
      <c r="C51" s="17" t="s">
        <v>167</v>
      </c>
      <c r="D51" s="17" t="s">
        <v>167</v>
      </c>
      <c r="E51" s="155" t="s">
        <v>1857</v>
      </c>
      <c r="F51" s="156">
        <v>1</v>
      </c>
      <c r="G51" s="51">
        <v>9310</v>
      </c>
      <c r="H51" s="51">
        <f>F51*G51</f>
        <v>9310</v>
      </c>
      <c r="I51" s="22"/>
      <c r="J51" s="26" t="s">
        <v>1858</v>
      </c>
      <c r="K51" s="24" t="s">
        <v>1823</v>
      </c>
      <c r="L51" s="18"/>
      <c r="M51" s="30">
        <v>44959</v>
      </c>
      <c r="N51" s="17"/>
      <c r="O51" s="18"/>
      <c r="P51" s="30">
        <v>44978</v>
      </c>
      <c r="Q51" s="23">
        <v>44978</v>
      </c>
    </row>
    <row r="52" spans="2:17" s="8" customFormat="1" ht="19.7" customHeight="1">
      <c r="B52" s="17">
        <v>3</v>
      </c>
      <c r="C52" s="17" t="s">
        <v>167</v>
      </c>
      <c r="D52" s="17" t="s">
        <v>167</v>
      </c>
      <c r="E52" s="155" t="s">
        <v>1859</v>
      </c>
      <c r="F52" s="156">
        <v>1</v>
      </c>
      <c r="G52" s="51">
        <v>2000</v>
      </c>
      <c r="H52" s="51">
        <f t="shared" si="1"/>
        <v>2000</v>
      </c>
      <c r="I52" s="22"/>
      <c r="J52" s="26" t="s">
        <v>1860</v>
      </c>
      <c r="K52" s="24" t="s">
        <v>1823</v>
      </c>
      <c r="L52" s="18"/>
      <c r="M52" s="30">
        <v>44959</v>
      </c>
      <c r="N52" s="17"/>
      <c r="O52" s="18"/>
      <c r="P52" s="30">
        <v>44978</v>
      </c>
      <c r="Q52" s="23">
        <v>44978</v>
      </c>
    </row>
    <row r="53" spans="2:17" s="8" customFormat="1" ht="19.7" customHeight="1">
      <c r="B53" s="17">
        <v>3</v>
      </c>
      <c r="C53" s="17" t="s">
        <v>167</v>
      </c>
      <c r="D53" s="17" t="s">
        <v>167</v>
      </c>
      <c r="E53" s="155" t="s">
        <v>1861</v>
      </c>
      <c r="F53" s="156">
        <v>1</v>
      </c>
      <c r="G53" s="51">
        <v>3040</v>
      </c>
      <c r="H53" s="51">
        <f>F53*G53</f>
        <v>3040</v>
      </c>
      <c r="I53" s="22"/>
      <c r="J53" s="26" t="s">
        <v>1862</v>
      </c>
      <c r="K53" s="24" t="s">
        <v>1823</v>
      </c>
      <c r="L53" s="18"/>
      <c r="M53" s="30">
        <v>44959</v>
      </c>
      <c r="N53" s="17"/>
      <c r="O53" s="18"/>
      <c r="P53" s="30">
        <v>44978</v>
      </c>
      <c r="Q53" s="23">
        <v>44978</v>
      </c>
    </row>
    <row r="54" spans="2:17" s="8" customFormat="1" ht="19.7" customHeight="1">
      <c r="B54" s="17">
        <v>3</v>
      </c>
      <c r="C54" s="17" t="s">
        <v>167</v>
      </c>
      <c r="D54" s="17" t="s">
        <v>167</v>
      </c>
      <c r="E54" s="50" t="s">
        <v>1863</v>
      </c>
      <c r="F54" s="18">
        <v>2</v>
      </c>
      <c r="G54" s="51">
        <v>1550</v>
      </c>
      <c r="H54" s="51">
        <f t="shared" si="1"/>
        <v>3100</v>
      </c>
      <c r="I54" s="22"/>
      <c r="J54" s="26" t="s">
        <v>1864</v>
      </c>
      <c r="K54" s="24" t="s">
        <v>1823</v>
      </c>
      <c r="L54" s="18"/>
      <c r="M54" s="30">
        <v>44959</v>
      </c>
      <c r="N54" s="17"/>
      <c r="O54" s="18"/>
      <c r="P54" s="30">
        <v>44978</v>
      </c>
      <c r="Q54" s="23">
        <v>44978</v>
      </c>
    </row>
    <row r="55" spans="2:17" s="8" customFormat="1" ht="19.7" customHeight="1">
      <c r="B55" s="17">
        <v>3</v>
      </c>
      <c r="C55" s="17" t="s">
        <v>167</v>
      </c>
      <c r="D55" s="17" t="s">
        <v>167</v>
      </c>
      <c r="E55" s="50" t="s">
        <v>1865</v>
      </c>
      <c r="F55" s="18">
        <v>1</v>
      </c>
      <c r="G55" s="51">
        <v>15563</v>
      </c>
      <c r="H55" s="51">
        <f t="shared" si="1"/>
        <v>15563</v>
      </c>
      <c r="I55" s="22"/>
      <c r="J55" s="26" t="s">
        <v>1866</v>
      </c>
      <c r="K55" s="24" t="s">
        <v>1823</v>
      </c>
      <c r="L55" s="18"/>
      <c r="M55" s="30">
        <v>44959</v>
      </c>
      <c r="N55" s="17"/>
      <c r="O55" s="18"/>
      <c r="P55" s="30">
        <v>44978</v>
      </c>
      <c r="Q55" s="23">
        <v>44978</v>
      </c>
    </row>
    <row r="56" spans="2:17" s="8" customFormat="1" ht="19.7" customHeight="1">
      <c r="B56" s="17">
        <v>3</v>
      </c>
      <c r="C56" s="17" t="s">
        <v>167</v>
      </c>
      <c r="D56" s="17" t="s">
        <v>167</v>
      </c>
      <c r="E56" s="50" t="s">
        <v>1867</v>
      </c>
      <c r="F56" s="18">
        <v>1</v>
      </c>
      <c r="G56" s="51">
        <v>2980</v>
      </c>
      <c r="H56" s="51">
        <f t="shared" si="1"/>
        <v>2980</v>
      </c>
      <c r="I56" s="22"/>
      <c r="J56" s="26" t="s">
        <v>1868</v>
      </c>
      <c r="K56" s="24" t="s">
        <v>1823</v>
      </c>
      <c r="L56" s="18"/>
      <c r="M56" s="30">
        <v>44959</v>
      </c>
      <c r="N56" s="17"/>
      <c r="O56" s="18"/>
      <c r="P56" s="30">
        <v>44978</v>
      </c>
      <c r="Q56" s="23">
        <v>44978</v>
      </c>
    </row>
    <row r="57" spans="2:17" s="8" customFormat="1" ht="19.7" customHeight="1">
      <c r="B57" s="17">
        <v>3</v>
      </c>
      <c r="C57" s="17" t="s">
        <v>167</v>
      </c>
      <c r="D57" s="17" t="s">
        <v>167</v>
      </c>
      <c r="E57" s="50" t="s">
        <v>1869</v>
      </c>
      <c r="F57" s="18">
        <v>2</v>
      </c>
      <c r="G57" s="51">
        <v>4040</v>
      </c>
      <c r="H57" s="51">
        <f t="shared" si="1"/>
        <v>8080</v>
      </c>
      <c r="I57" s="22"/>
      <c r="J57" s="26" t="s">
        <v>1870</v>
      </c>
      <c r="K57" s="24" t="s">
        <v>1823</v>
      </c>
      <c r="L57" s="18"/>
      <c r="M57" s="30">
        <v>44959</v>
      </c>
      <c r="N57" s="17"/>
      <c r="O57" s="18"/>
      <c r="P57" s="30">
        <v>44978</v>
      </c>
      <c r="Q57" s="23">
        <v>44978</v>
      </c>
    </row>
    <row r="58" spans="2:17" s="8" customFormat="1" ht="19.7" customHeight="1">
      <c r="B58" s="17">
        <v>3</v>
      </c>
      <c r="C58" s="17" t="s">
        <v>167</v>
      </c>
      <c r="D58" s="17" t="s">
        <v>167</v>
      </c>
      <c r="E58" s="50" t="s">
        <v>1871</v>
      </c>
      <c r="F58" s="18">
        <v>2</v>
      </c>
      <c r="G58" s="51">
        <v>2330</v>
      </c>
      <c r="H58" s="51">
        <f t="shared" si="1"/>
        <v>4660</v>
      </c>
      <c r="I58" s="22"/>
      <c r="J58" s="26" t="s">
        <v>1872</v>
      </c>
      <c r="K58" s="24" t="s">
        <v>1823</v>
      </c>
      <c r="L58" s="18"/>
      <c r="M58" s="30">
        <v>44959</v>
      </c>
      <c r="N58" s="17"/>
      <c r="O58" s="18"/>
      <c r="P58" s="30">
        <v>44978</v>
      </c>
      <c r="Q58" s="23">
        <v>44978</v>
      </c>
    </row>
    <row r="59" spans="2:17" s="8" customFormat="1" ht="19.7" customHeight="1">
      <c r="B59" s="17">
        <v>10</v>
      </c>
      <c r="C59" s="17" t="s">
        <v>167</v>
      </c>
      <c r="D59" s="17" t="s">
        <v>167</v>
      </c>
      <c r="E59" s="50" t="s">
        <v>1873</v>
      </c>
      <c r="F59" s="18">
        <v>1</v>
      </c>
      <c r="G59" s="51">
        <v>5600</v>
      </c>
      <c r="H59" s="51">
        <f t="shared" si="1"/>
        <v>5600</v>
      </c>
      <c r="I59" s="22"/>
      <c r="J59" s="26" t="s">
        <v>1874</v>
      </c>
      <c r="K59" s="24" t="s">
        <v>1823</v>
      </c>
      <c r="L59" s="18"/>
      <c r="M59" s="30">
        <v>44959</v>
      </c>
      <c r="N59" s="17"/>
      <c r="O59" s="18"/>
      <c r="P59" s="30">
        <v>44978</v>
      </c>
      <c r="Q59" s="23">
        <v>44978</v>
      </c>
    </row>
    <row r="60" spans="2:17" s="8" customFormat="1" ht="19.7" customHeight="1">
      <c r="B60" s="17">
        <v>10</v>
      </c>
      <c r="C60" s="17" t="s">
        <v>167</v>
      </c>
      <c r="D60" s="17" t="s">
        <v>167</v>
      </c>
      <c r="E60" s="50" t="s">
        <v>770</v>
      </c>
      <c r="F60" s="18">
        <v>13</v>
      </c>
      <c r="G60" s="51">
        <v>25</v>
      </c>
      <c r="H60" s="51">
        <f t="shared" si="1"/>
        <v>325</v>
      </c>
      <c r="I60" s="22"/>
      <c r="J60" s="26" t="s">
        <v>1875</v>
      </c>
      <c r="K60" s="24" t="s">
        <v>1823</v>
      </c>
      <c r="L60" s="18"/>
      <c r="M60" s="30">
        <v>44959</v>
      </c>
      <c r="N60" s="17"/>
      <c r="O60" s="18"/>
      <c r="P60" s="30">
        <v>44978</v>
      </c>
      <c r="Q60" s="23">
        <v>44978</v>
      </c>
    </row>
    <row r="61" spans="2:17" s="8" customFormat="1" ht="19.7" customHeight="1">
      <c r="B61" s="17">
        <v>10</v>
      </c>
      <c r="C61" s="17" t="s">
        <v>167</v>
      </c>
      <c r="D61" s="17" t="s">
        <v>167</v>
      </c>
      <c r="E61" s="50" t="s">
        <v>192</v>
      </c>
      <c r="F61" s="18">
        <v>2</v>
      </c>
      <c r="G61" s="51">
        <v>102</v>
      </c>
      <c r="H61" s="51">
        <f t="shared" si="1"/>
        <v>204</v>
      </c>
      <c r="I61" s="22"/>
      <c r="J61" s="26" t="s">
        <v>768</v>
      </c>
      <c r="K61" s="24" t="s">
        <v>1823</v>
      </c>
      <c r="L61" s="18"/>
      <c r="M61" s="30">
        <v>44959</v>
      </c>
      <c r="N61" s="17"/>
      <c r="O61" s="18"/>
      <c r="P61" s="30">
        <v>44978</v>
      </c>
      <c r="Q61" s="23">
        <v>44978</v>
      </c>
    </row>
    <row r="62" spans="2:17" s="8" customFormat="1" ht="19.7" customHeight="1">
      <c r="B62" s="17">
        <v>10</v>
      </c>
      <c r="C62" s="17" t="s">
        <v>167</v>
      </c>
      <c r="D62" s="17" t="s">
        <v>167</v>
      </c>
      <c r="E62" s="50" t="s">
        <v>194</v>
      </c>
      <c r="F62" s="18">
        <v>2</v>
      </c>
      <c r="G62" s="51">
        <v>51</v>
      </c>
      <c r="H62" s="51">
        <f t="shared" si="1"/>
        <v>102</v>
      </c>
      <c r="I62" s="22"/>
      <c r="J62" s="26" t="s">
        <v>195</v>
      </c>
      <c r="K62" s="24" t="s">
        <v>1823</v>
      </c>
      <c r="L62" s="18"/>
      <c r="M62" s="30">
        <v>44959</v>
      </c>
      <c r="N62" s="17"/>
      <c r="O62" s="18"/>
      <c r="P62" s="30">
        <v>44978</v>
      </c>
      <c r="Q62" s="23">
        <v>44978</v>
      </c>
    </row>
    <row r="63" spans="2:17" s="8" customFormat="1" ht="19.7" customHeight="1">
      <c r="B63" s="17">
        <v>10</v>
      </c>
      <c r="C63" s="17" t="s">
        <v>167</v>
      </c>
      <c r="D63" s="17" t="s">
        <v>167</v>
      </c>
      <c r="E63" s="50" t="s">
        <v>196</v>
      </c>
      <c r="F63" s="18">
        <v>1</v>
      </c>
      <c r="G63" s="51">
        <v>72</v>
      </c>
      <c r="H63" s="51">
        <f t="shared" si="1"/>
        <v>72</v>
      </c>
      <c r="I63" s="22"/>
      <c r="J63" s="26" t="s">
        <v>1876</v>
      </c>
      <c r="K63" s="24" t="s">
        <v>1823</v>
      </c>
      <c r="L63" s="18"/>
      <c r="M63" s="30">
        <v>44959</v>
      </c>
      <c r="N63" s="17"/>
      <c r="O63" s="18"/>
      <c r="P63" s="30">
        <v>44978</v>
      </c>
      <c r="Q63" s="23">
        <v>44978</v>
      </c>
    </row>
    <row r="64" spans="2:17" s="8" customFormat="1" ht="19.7" customHeight="1">
      <c r="B64" s="17">
        <v>10</v>
      </c>
      <c r="C64" s="17" t="s">
        <v>167</v>
      </c>
      <c r="D64" s="17" t="s">
        <v>167</v>
      </c>
      <c r="E64" s="50" t="s">
        <v>442</v>
      </c>
      <c r="F64" s="18">
        <v>1</v>
      </c>
      <c r="G64" s="51">
        <v>31</v>
      </c>
      <c r="H64" s="51">
        <f t="shared" si="1"/>
        <v>31</v>
      </c>
      <c r="I64" s="22"/>
      <c r="J64" s="26" t="s">
        <v>199</v>
      </c>
      <c r="K64" s="24" t="s">
        <v>1823</v>
      </c>
      <c r="L64" s="18"/>
      <c r="M64" s="30">
        <v>44959</v>
      </c>
      <c r="N64" s="17"/>
      <c r="O64" s="18"/>
      <c r="P64" s="30">
        <v>44978</v>
      </c>
      <c r="Q64" s="23">
        <v>44978</v>
      </c>
    </row>
    <row r="65" spans="2:17" s="8" customFormat="1" ht="19.7" customHeight="1">
      <c r="B65" s="17">
        <v>10</v>
      </c>
      <c r="C65" s="17" t="s">
        <v>167</v>
      </c>
      <c r="D65" s="17" t="s">
        <v>167</v>
      </c>
      <c r="E65" s="50" t="s">
        <v>1877</v>
      </c>
      <c r="F65" s="18">
        <v>1</v>
      </c>
      <c r="G65" s="51">
        <v>3180</v>
      </c>
      <c r="H65" s="51">
        <f t="shared" si="1"/>
        <v>3180</v>
      </c>
      <c r="I65" s="22"/>
      <c r="J65" s="26" t="s">
        <v>1878</v>
      </c>
      <c r="K65" s="24" t="s">
        <v>1823</v>
      </c>
      <c r="L65" s="18"/>
      <c r="M65" s="30">
        <v>44959</v>
      </c>
      <c r="N65" s="17"/>
      <c r="O65" s="18"/>
      <c r="P65" s="30">
        <v>44978</v>
      </c>
      <c r="Q65" s="23">
        <v>44978</v>
      </c>
    </row>
    <row r="66" spans="2:17" s="8" customFormat="1" ht="19.7" customHeight="1">
      <c r="B66" s="17">
        <v>10</v>
      </c>
      <c r="C66" s="17" t="s">
        <v>167</v>
      </c>
      <c r="D66" s="17" t="s">
        <v>167</v>
      </c>
      <c r="E66" s="50" t="s">
        <v>1879</v>
      </c>
      <c r="F66" s="138">
        <v>0</v>
      </c>
      <c r="G66" s="51">
        <v>3680</v>
      </c>
      <c r="H66" s="51">
        <f t="shared" si="1"/>
        <v>0</v>
      </c>
      <c r="I66" s="22"/>
      <c r="J66" s="26" t="s">
        <v>1880</v>
      </c>
      <c r="K66" s="24" t="s">
        <v>1881</v>
      </c>
      <c r="L66" s="18"/>
      <c r="M66" s="30">
        <v>44959</v>
      </c>
      <c r="N66" s="17"/>
      <c r="O66" s="18"/>
      <c r="P66" s="30">
        <v>44978</v>
      </c>
      <c r="Q66" s="23"/>
    </row>
    <row r="67" spans="2:17" s="8" customFormat="1" ht="19.7" customHeight="1">
      <c r="B67" s="17">
        <v>12</v>
      </c>
      <c r="C67" s="17" t="s">
        <v>167</v>
      </c>
      <c r="D67" s="17" t="s">
        <v>167</v>
      </c>
      <c r="E67" s="50" t="s">
        <v>1882</v>
      </c>
      <c r="F67" s="54">
        <v>4</v>
      </c>
      <c r="G67" s="51">
        <v>660</v>
      </c>
      <c r="H67" s="51">
        <f t="shared" si="1"/>
        <v>2640</v>
      </c>
      <c r="I67" s="22"/>
      <c r="J67" s="26" t="s">
        <v>405</v>
      </c>
      <c r="K67" s="24" t="s">
        <v>1823</v>
      </c>
      <c r="L67" s="18"/>
      <c r="M67" s="30">
        <v>44959</v>
      </c>
      <c r="N67" s="17"/>
      <c r="O67" s="18"/>
      <c r="P67" s="30">
        <v>44978</v>
      </c>
      <c r="Q67" s="23">
        <v>44978</v>
      </c>
    </row>
    <row r="68" spans="2:17" s="8" customFormat="1" ht="19.7" customHeight="1">
      <c r="B68" s="17">
        <v>12</v>
      </c>
      <c r="C68" s="17" t="s">
        <v>167</v>
      </c>
      <c r="D68" s="17" t="s">
        <v>167</v>
      </c>
      <c r="E68" s="50" t="s">
        <v>1883</v>
      </c>
      <c r="F68" s="18">
        <v>10</v>
      </c>
      <c r="G68" s="51">
        <v>570</v>
      </c>
      <c r="H68" s="51">
        <f t="shared" si="1"/>
        <v>5700</v>
      </c>
      <c r="I68" s="22"/>
      <c r="J68" s="26" t="s">
        <v>405</v>
      </c>
      <c r="K68" s="24" t="s">
        <v>1823</v>
      </c>
      <c r="L68" s="18"/>
      <c r="M68" s="30">
        <v>44959</v>
      </c>
      <c r="N68" s="17"/>
      <c r="O68" s="18"/>
      <c r="P68" s="30">
        <v>44978</v>
      </c>
      <c r="Q68" s="23">
        <v>44978</v>
      </c>
    </row>
    <row r="69" spans="2:17" s="8" customFormat="1" ht="19.7" customHeight="1">
      <c r="B69" s="17">
        <v>12</v>
      </c>
      <c r="C69" s="17" t="s">
        <v>167</v>
      </c>
      <c r="D69" s="17" t="s">
        <v>167</v>
      </c>
      <c r="E69" s="50" t="s">
        <v>1884</v>
      </c>
      <c r="F69" s="18">
        <v>2</v>
      </c>
      <c r="G69" s="51">
        <v>1110</v>
      </c>
      <c r="H69" s="51">
        <f t="shared" si="1"/>
        <v>2220</v>
      </c>
      <c r="I69" s="22"/>
      <c r="J69" s="26" t="s">
        <v>405</v>
      </c>
      <c r="K69" s="24" t="s">
        <v>1823</v>
      </c>
      <c r="L69" s="18"/>
      <c r="M69" s="30">
        <v>44959</v>
      </c>
      <c r="N69" s="17"/>
      <c r="O69" s="18"/>
      <c r="P69" s="30">
        <v>44978</v>
      </c>
      <c r="Q69" s="23">
        <v>44978</v>
      </c>
    </row>
    <row r="70" spans="2:17" s="8" customFormat="1" ht="19.7" customHeight="1">
      <c r="B70" s="17">
        <v>12</v>
      </c>
      <c r="C70" s="17" t="s">
        <v>167</v>
      </c>
      <c r="D70" s="17" t="s">
        <v>167</v>
      </c>
      <c r="E70" s="50" t="s">
        <v>1885</v>
      </c>
      <c r="F70" s="18">
        <v>2</v>
      </c>
      <c r="G70" s="51">
        <v>755</v>
      </c>
      <c r="H70" s="51">
        <f t="shared" si="1"/>
        <v>1510</v>
      </c>
      <c r="I70" s="22"/>
      <c r="J70" s="26" t="s">
        <v>405</v>
      </c>
      <c r="K70" s="24" t="s">
        <v>1823</v>
      </c>
      <c r="L70" s="18"/>
      <c r="M70" s="30">
        <v>44959</v>
      </c>
      <c r="N70" s="17"/>
      <c r="O70" s="18"/>
      <c r="P70" s="30">
        <v>44978</v>
      </c>
      <c r="Q70" s="23">
        <v>44978</v>
      </c>
    </row>
    <row r="71" spans="2:17" s="8" customFormat="1" ht="19.7" customHeight="1">
      <c r="B71" s="17">
        <v>12</v>
      </c>
      <c r="C71" s="17" t="s">
        <v>167</v>
      </c>
      <c r="D71" s="17" t="s">
        <v>167</v>
      </c>
      <c r="E71" s="50" t="s">
        <v>1886</v>
      </c>
      <c r="F71" s="18">
        <v>4</v>
      </c>
      <c r="G71" s="51">
        <v>570</v>
      </c>
      <c r="H71" s="51">
        <f t="shared" si="1"/>
        <v>2280</v>
      </c>
      <c r="I71" s="22"/>
      <c r="J71" s="26" t="s">
        <v>1887</v>
      </c>
      <c r="K71" s="24" t="s">
        <v>1823</v>
      </c>
      <c r="L71" s="18"/>
      <c r="M71" s="30">
        <v>44959</v>
      </c>
      <c r="N71" s="17"/>
      <c r="O71" s="18"/>
      <c r="P71" s="30">
        <v>44978</v>
      </c>
      <c r="Q71" s="23">
        <v>44978</v>
      </c>
    </row>
    <row r="72" spans="2:17" s="8" customFormat="1" ht="19.7" customHeight="1">
      <c r="B72" s="17">
        <v>12</v>
      </c>
      <c r="C72" s="17" t="s">
        <v>167</v>
      </c>
      <c r="D72" s="17" t="s">
        <v>167</v>
      </c>
      <c r="E72" s="50" t="s">
        <v>1888</v>
      </c>
      <c r="F72" s="18">
        <v>4</v>
      </c>
      <c r="G72" s="51">
        <v>395</v>
      </c>
      <c r="H72" s="51">
        <f t="shared" si="1"/>
        <v>1580</v>
      </c>
      <c r="I72" s="22"/>
      <c r="J72" s="26" t="s">
        <v>1887</v>
      </c>
      <c r="K72" s="24" t="s">
        <v>1823</v>
      </c>
      <c r="L72" s="18"/>
      <c r="M72" s="30">
        <v>44959</v>
      </c>
      <c r="N72" s="17"/>
      <c r="O72" s="18"/>
      <c r="P72" s="30">
        <v>44978</v>
      </c>
      <c r="Q72" s="23">
        <v>44978</v>
      </c>
    </row>
    <row r="73" spans="2:17" s="8" customFormat="1" ht="19.7" customHeight="1">
      <c r="B73" s="17">
        <v>12</v>
      </c>
      <c r="C73" s="17" t="s">
        <v>167</v>
      </c>
      <c r="D73" s="17" t="s">
        <v>167</v>
      </c>
      <c r="E73" s="50" t="s">
        <v>1074</v>
      </c>
      <c r="F73" s="18">
        <v>16</v>
      </c>
      <c r="G73" s="51">
        <v>170</v>
      </c>
      <c r="H73" s="51">
        <f t="shared" si="1"/>
        <v>2720</v>
      </c>
      <c r="I73" s="22"/>
      <c r="J73" s="26" t="s">
        <v>1054</v>
      </c>
      <c r="K73" s="24" t="s">
        <v>1823</v>
      </c>
      <c r="L73" s="18"/>
      <c r="M73" s="30">
        <v>44959</v>
      </c>
      <c r="N73" s="17"/>
      <c r="O73" s="18"/>
      <c r="P73" s="30">
        <v>44978</v>
      </c>
      <c r="Q73" s="23">
        <v>44978</v>
      </c>
    </row>
    <row r="74" spans="2:17" s="8" customFormat="1" ht="19.7" customHeight="1">
      <c r="B74" s="17">
        <v>12</v>
      </c>
      <c r="C74" s="17" t="s">
        <v>167</v>
      </c>
      <c r="D74" s="17" t="s">
        <v>167</v>
      </c>
      <c r="E74" s="50" t="s">
        <v>1035</v>
      </c>
      <c r="F74" s="18">
        <v>46</v>
      </c>
      <c r="G74" s="51">
        <v>94</v>
      </c>
      <c r="H74" s="51">
        <f t="shared" si="1"/>
        <v>4324</v>
      </c>
      <c r="I74" s="22"/>
      <c r="J74" s="26" t="s">
        <v>1036</v>
      </c>
      <c r="K74" s="24" t="s">
        <v>1823</v>
      </c>
      <c r="L74" s="18"/>
      <c r="M74" s="30">
        <v>44959</v>
      </c>
      <c r="N74" s="17"/>
      <c r="O74" s="18"/>
      <c r="P74" s="30">
        <v>44978</v>
      </c>
      <c r="Q74" s="23">
        <v>44978</v>
      </c>
    </row>
    <row r="75" spans="2:17" s="8" customFormat="1" ht="19.7" customHeight="1">
      <c r="B75" s="17">
        <v>12</v>
      </c>
      <c r="C75" s="17" t="s">
        <v>167</v>
      </c>
      <c r="D75" s="17" t="s">
        <v>167</v>
      </c>
      <c r="E75" s="50" t="s">
        <v>1079</v>
      </c>
      <c r="F75" s="18">
        <v>18</v>
      </c>
      <c r="G75" s="51">
        <v>99</v>
      </c>
      <c r="H75" s="51">
        <f t="shared" si="1"/>
        <v>1782</v>
      </c>
      <c r="I75" s="22"/>
      <c r="J75" s="26" t="s">
        <v>1889</v>
      </c>
      <c r="K75" s="24" t="s">
        <v>1823</v>
      </c>
      <c r="L75" s="18"/>
      <c r="M75" s="30">
        <v>44959</v>
      </c>
      <c r="N75" s="17"/>
      <c r="O75" s="18"/>
      <c r="P75" s="30">
        <v>44978</v>
      </c>
      <c r="Q75" s="23">
        <v>44978</v>
      </c>
    </row>
    <row r="76" spans="2:17" s="8" customFormat="1" ht="19.7" customHeight="1">
      <c r="B76" s="17">
        <v>12</v>
      </c>
      <c r="C76" s="17" t="s">
        <v>167</v>
      </c>
      <c r="D76" s="17" t="s">
        <v>167</v>
      </c>
      <c r="E76" s="50" t="s">
        <v>1890</v>
      </c>
      <c r="F76" s="18">
        <v>4</v>
      </c>
      <c r="G76" s="51">
        <v>688</v>
      </c>
      <c r="H76" s="51">
        <f t="shared" si="1"/>
        <v>2752</v>
      </c>
      <c r="I76" s="22"/>
      <c r="J76" s="26" t="s">
        <v>1082</v>
      </c>
      <c r="K76" s="24" t="s">
        <v>1823</v>
      </c>
      <c r="L76" s="18"/>
      <c r="M76" s="30">
        <v>44959</v>
      </c>
      <c r="N76" s="17"/>
      <c r="O76" s="18"/>
      <c r="P76" s="30">
        <v>44978</v>
      </c>
      <c r="Q76" s="23">
        <v>44978</v>
      </c>
    </row>
    <row r="77" spans="2:17" s="8" customFormat="1" ht="19.7" customHeight="1">
      <c r="B77" s="17">
        <v>12</v>
      </c>
      <c r="C77" s="17" t="s">
        <v>167</v>
      </c>
      <c r="D77" s="17" t="s">
        <v>167</v>
      </c>
      <c r="E77" s="50" t="s">
        <v>1891</v>
      </c>
      <c r="F77" s="18">
        <v>10</v>
      </c>
      <c r="G77" s="51">
        <v>47</v>
      </c>
      <c r="H77" s="51">
        <f t="shared" si="1"/>
        <v>470</v>
      </c>
      <c r="I77" s="22"/>
      <c r="J77" s="26" t="s">
        <v>1892</v>
      </c>
      <c r="K77" s="24" t="s">
        <v>1823</v>
      </c>
      <c r="L77" s="18"/>
      <c r="M77" s="30">
        <v>44959</v>
      </c>
      <c r="N77" s="17"/>
      <c r="O77" s="18"/>
      <c r="P77" s="30">
        <v>44978</v>
      </c>
      <c r="Q77" s="23">
        <v>44978</v>
      </c>
    </row>
    <row r="78" spans="2:17" s="8" customFormat="1" ht="19.7" customHeight="1">
      <c r="B78" s="17">
        <v>12</v>
      </c>
      <c r="C78" s="17" t="s">
        <v>167</v>
      </c>
      <c r="D78" s="17" t="s">
        <v>167</v>
      </c>
      <c r="E78" s="50" t="s">
        <v>1018</v>
      </c>
      <c r="F78" s="18">
        <v>100</v>
      </c>
      <c r="G78" s="51">
        <v>77</v>
      </c>
      <c r="H78" s="51">
        <f t="shared" si="1"/>
        <v>7700</v>
      </c>
      <c r="I78" s="22"/>
      <c r="J78" s="26" t="s">
        <v>1893</v>
      </c>
      <c r="K78" s="24" t="s">
        <v>1823</v>
      </c>
      <c r="L78" s="18"/>
      <c r="M78" s="30">
        <v>44959</v>
      </c>
      <c r="N78" s="17"/>
      <c r="O78" s="18"/>
      <c r="P78" s="30">
        <v>44978</v>
      </c>
      <c r="Q78" s="23">
        <v>44978</v>
      </c>
    </row>
    <row r="79" spans="2:17" s="8" customFormat="1" ht="19.7" customHeight="1">
      <c r="B79" s="17">
        <v>12</v>
      </c>
      <c r="C79" s="17" t="s">
        <v>167</v>
      </c>
      <c r="D79" s="17" t="s">
        <v>167</v>
      </c>
      <c r="E79" s="50" t="s">
        <v>1478</v>
      </c>
      <c r="F79" s="18">
        <v>50</v>
      </c>
      <c r="G79" s="51">
        <v>52</v>
      </c>
      <c r="H79" s="51">
        <f t="shared" si="1"/>
        <v>2600</v>
      </c>
      <c r="I79" s="22"/>
      <c r="J79" s="26" t="s">
        <v>1894</v>
      </c>
      <c r="K79" s="24" t="s">
        <v>1823</v>
      </c>
      <c r="L79" s="18"/>
      <c r="M79" s="30">
        <v>44959</v>
      </c>
      <c r="N79" s="17"/>
      <c r="O79" s="18"/>
      <c r="P79" s="30">
        <v>44978</v>
      </c>
      <c r="Q79" s="23">
        <v>44978</v>
      </c>
    </row>
    <row r="80" spans="2:17" s="8" customFormat="1" ht="19.7" customHeight="1">
      <c r="B80" s="17">
        <v>12</v>
      </c>
      <c r="C80" s="17" t="s">
        <v>167</v>
      </c>
      <c r="D80" s="17" t="s">
        <v>167</v>
      </c>
      <c r="E80" s="50" t="s">
        <v>1749</v>
      </c>
      <c r="F80" s="18">
        <v>50</v>
      </c>
      <c r="G80" s="51">
        <v>52</v>
      </c>
      <c r="H80" s="51">
        <f t="shared" si="1"/>
        <v>2600</v>
      </c>
      <c r="I80" s="22"/>
      <c r="J80" s="26" t="s">
        <v>1895</v>
      </c>
      <c r="K80" s="24" t="s">
        <v>1823</v>
      </c>
      <c r="L80" s="18"/>
      <c r="M80" s="30">
        <v>44959</v>
      </c>
      <c r="N80" s="17"/>
      <c r="O80" s="18"/>
      <c r="P80" s="30">
        <v>44978</v>
      </c>
      <c r="Q80" s="23">
        <v>44978</v>
      </c>
    </row>
    <row r="81" spans="2:17" s="8" customFormat="1" ht="19.7" customHeight="1">
      <c r="B81" s="17">
        <v>12</v>
      </c>
      <c r="C81" s="17" t="s">
        <v>167</v>
      </c>
      <c r="D81" s="17" t="s">
        <v>167</v>
      </c>
      <c r="E81" s="50" t="s">
        <v>1141</v>
      </c>
      <c r="F81" s="18">
        <v>50</v>
      </c>
      <c r="G81" s="51">
        <v>52</v>
      </c>
      <c r="H81" s="51">
        <f t="shared" si="1"/>
        <v>2600</v>
      </c>
      <c r="I81" s="22"/>
      <c r="J81" s="26" t="s">
        <v>1896</v>
      </c>
      <c r="K81" s="24" t="s">
        <v>1823</v>
      </c>
      <c r="L81" s="18"/>
      <c r="M81" s="30">
        <v>44959</v>
      </c>
      <c r="N81" s="17"/>
      <c r="O81" s="18"/>
      <c r="P81" s="30">
        <v>44978</v>
      </c>
      <c r="Q81" s="23">
        <v>44978</v>
      </c>
    </row>
    <row r="82" spans="2:17" s="8" customFormat="1" ht="19.7" customHeight="1">
      <c r="B82" s="17">
        <v>12</v>
      </c>
      <c r="C82" s="17" t="s">
        <v>167</v>
      </c>
      <c r="D82" s="17" t="s">
        <v>167</v>
      </c>
      <c r="E82" s="50" t="s">
        <v>1617</v>
      </c>
      <c r="F82" s="18">
        <v>1</v>
      </c>
      <c r="G82" s="51">
        <v>2450</v>
      </c>
      <c r="H82" s="51">
        <f t="shared" si="1"/>
        <v>2450</v>
      </c>
      <c r="I82" s="22"/>
      <c r="J82" s="26" t="s">
        <v>1248</v>
      </c>
      <c r="K82" s="24" t="s">
        <v>1823</v>
      </c>
      <c r="L82" s="18"/>
      <c r="M82" s="30">
        <v>44959</v>
      </c>
      <c r="N82" s="17"/>
      <c r="O82" s="18"/>
      <c r="P82" s="30">
        <v>44978</v>
      </c>
      <c r="Q82" s="23">
        <v>44978</v>
      </c>
    </row>
    <row r="83" spans="2:17" s="8" customFormat="1" ht="19.7" customHeight="1">
      <c r="B83" s="17">
        <v>12</v>
      </c>
      <c r="C83" s="17" t="s">
        <v>167</v>
      </c>
      <c r="D83" s="17" t="s">
        <v>167</v>
      </c>
      <c r="E83" s="50" t="s">
        <v>1897</v>
      </c>
      <c r="F83" s="18">
        <v>2</v>
      </c>
      <c r="G83" s="51">
        <v>151</v>
      </c>
      <c r="H83" s="51">
        <f t="shared" si="1"/>
        <v>302</v>
      </c>
      <c r="I83" s="22"/>
      <c r="J83" s="26" t="s">
        <v>1898</v>
      </c>
      <c r="K83" s="24" t="s">
        <v>1823</v>
      </c>
      <c r="L83" s="18"/>
      <c r="M83" s="30">
        <v>44959</v>
      </c>
      <c r="N83" s="17"/>
      <c r="O83" s="18"/>
      <c r="P83" s="30">
        <v>44978</v>
      </c>
      <c r="Q83" s="23">
        <v>44978</v>
      </c>
    </row>
    <row r="84" spans="2:17" s="8" customFormat="1" ht="19.7" customHeight="1">
      <c r="B84" s="17">
        <v>12</v>
      </c>
      <c r="C84" s="17" t="s">
        <v>167</v>
      </c>
      <c r="D84" s="17" t="s">
        <v>167</v>
      </c>
      <c r="E84" s="50" t="s">
        <v>1899</v>
      </c>
      <c r="F84" s="18">
        <v>1</v>
      </c>
      <c r="G84" s="51">
        <v>1082</v>
      </c>
      <c r="H84" s="51">
        <f t="shared" si="1"/>
        <v>1082</v>
      </c>
      <c r="I84" s="22"/>
      <c r="J84" s="26" t="s">
        <v>1900</v>
      </c>
      <c r="K84" s="24" t="s">
        <v>1823</v>
      </c>
      <c r="L84" s="18"/>
      <c r="M84" s="30">
        <v>44959</v>
      </c>
      <c r="N84" s="17"/>
      <c r="O84" s="18"/>
      <c r="P84" s="30">
        <v>44978</v>
      </c>
      <c r="Q84" s="23">
        <v>44978</v>
      </c>
    </row>
    <row r="85" spans="2:17" s="8" customFormat="1" ht="19.7" customHeight="1">
      <c r="B85" s="17">
        <v>12</v>
      </c>
      <c r="C85" s="17" t="s">
        <v>167</v>
      </c>
      <c r="D85" s="17" t="s">
        <v>167</v>
      </c>
      <c r="E85" s="50" t="s">
        <v>1901</v>
      </c>
      <c r="F85" s="18">
        <v>12</v>
      </c>
      <c r="G85" s="51">
        <v>107</v>
      </c>
      <c r="H85" s="51">
        <f t="shared" si="1"/>
        <v>1284</v>
      </c>
      <c r="I85" s="22"/>
      <c r="J85" s="26" t="s">
        <v>1902</v>
      </c>
      <c r="K85" s="24" t="s">
        <v>1823</v>
      </c>
      <c r="L85" s="18"/>
      <c r="M85" s="30">
        <v>44959</v>
      </c>
      <c r="N85" s="17"/>
      <c r="O85" s="18"/>
      <c r="P85" s="30">
        <v>44978</v>
      </c>
      <c r="Q85" s="23">
        <v>44978</v>
      </c>
    </row>
    <row r="86" spans="2:17" s="8" customFormat="1" ht="19.7" customHeight="1">
      <c r="B86" s="17">
        <v>12</v>
      </c>
      <c r="C86" s="17" t="s">
        <v>167</v>
      </c>
      <c r="D86" s="17" t="s">
        <v>167</v>
      </c>
      <c r="E86" s="50" t="s">
        <v>1903</v>
      </c>
      <c r="F86" s="18">
        <v>3</v>
      </c>
      <c r="G86" s="51">
        <v>1832</v>
      </c>
      <c r="H86" s="51">
        <f t="shared" si="1"/>
        <v>5496</v>
      </c>
      <c r="I86" s="22"/>
      <c r="J86" s="26" t="s">
        <v>1904</v>
      </c>
      <c r="K86" s="24" t="s">
        <v>1823</v>
      </c>
      <c r="L86" s="18"/>
      <c r="M86" s="30">
        <v>44959</v>
      </c>
      <c r="N86" s="17"/>
      <c r="O86" s="18"/>
      <c r="P86" s="30">
        <v>44978</v>
      </c>
      <c r="Q86" s="23">
        <v>44978</v>
      </c>
    </row>
    <row r="87" spans="2:17" s="8" customFormat="1" ht="19.7" customHeight="1">
      <c r="B87" s="17">
        <v>12</v>
      </c>
      <c r="C87" s="17" t="s">
        <v>167</v>
      </c>
      <c r="D87" s="17" t="s">
        <v>167</v>
      </c>
      <c r="E87" s="50" t="s">
        <v>1905</v>
      </c>
      <c r="F87" s="18">
        <v>42</v>
      </c>
      <c r="G87" s="51">
        <v>15</v>
      </c>
      <c r="H87" s="51">
        <f t="shared" si="1"/>
        <v>630</v>
      </c>
      <c r="I87" s="22"/>
      <c r="J87" s="26" t="s">
        <v>1906</v>
      </c>
      <c r="K87" s="24" t="s">
        <v>1823</v>
      </c>
      <c r="L87" s="18"/>
      <c r="M87" s="30">
        <v>44959</v>
      </c>
      <c r="N87" s="17"/>
      <c r="O87" s="18"/>
      <c r="P87" s="30">
        <v>44978</v>
      </c>
      <c r="Q87" s="23">
        <v>44978</v>
      </c>
    </row>
    <row r="88" spans="2:17" s="8" customFormat="1" ht="19.7" customHeight="1">
      <c r="B88" s="17">
        <v>12</v>
      </c>
      <c r="C88" s="17" t="s">
        <v>167</v>
      </c>
      <c r="D88" s="17" t="s">
        <v>167</v>
      </c>
      <c r="E88" s="50" t="s">
        <v>1907</v>
      </c>
      <c r="F88" s="18">
        <v>1</v>
      </c>
      <c r="G88" s="51">
        <v>242</v>
      </c>
      <c r="H88" s="51">
        <f t="shared" si="1"/>
        <v>242</v>
      </c>
      <c r="I88" s="22"/>
      <c r="J88" s="26" t="s">
        <v>1908</v>
      </c>
      <c r="K88" s="24" t="s">
        <v>1823</v>
      </c>
      <c r="L88" s="18"/>
      <c r="M88" s="30">
        <v>44959</v>
      </c>
      <c r="N88" s="17"/>
      <c r="O88" s="18"/>
      <c r="P88" s="30">
        <v>44978</v>
      </c>
      <c r="Q88" s="23">
        <v>44978</v>
      </c>
    </row>
    <row r="89" spans="2:17" s="8" customFormat="1" ht="19.7" customHeight="1">
      <c r="B89" s="17">
        <v>12</v>
      </c>
      <c r="C89" s="17" t="s">
        <v>167</v>
      </c>
      <c r="D89" s="17" t="s">
        <v>167</v>
      </c>
      <c r="E89" s="50" t="s">
        <v>1909</v>
      </c>
      <c r="F89" s="18">
        <v>30</v>
      </c>
      <c r="G89" s="51">
        <v>22</v>
      </c>
      <c r="H89" s="51">
        <f t="shared" si="1"/>
        <v>660</v>
      </c>
      <c r="I89" s="22"/>
      <c r="J89" s="26" t="s">
        <v>1910</v>
      </c>
      <c r="K89" s="24" t="s">
        <v>1823</v>
      </c>
      <c r="L89" s="18"/>
      <c r="M89" s="30">
        <v>44959</v>
      </c>
      <c r="N89" s="17"/>
      <c r="O89" s="18"/>
      <c r="P89" s="30">
        <v>44978</v>
      </c>
      <c r="Q89" s="23">
        <v>44978</v>
      </c>
    </row>
    <row r="90" spans="2:17" s="8" customFormat="1" ht="19.7" customHeight="1">
      <c r="B90" s="17">
        <v>12</v>
      </c>
      <c r="C90" s="17" t="s">
        <v>167</v>
      </c>
      <c r="D90" s="17" t="s">
        <v>167</v>
      </c>
      <c r="E90" s="50" t="s">
        <v>1104</v>
      </c>
      <c r="F90" s="18">
        <v>2</v>
      </c>
      <c r="G90" s="51">
        <v>756</v>
      </c>
      <c r="H90" s="51">
        <f>F90*G90</f>
        <v>1512</v>
      </c>
      <c r="I90" s="22"/>
      <c r="J90" s="26" t="s">
        <v>1105</v>
      </c>
      <c r="K90" s="24" t="s">
        <v>1823</v>
      </c>
      <c r="L90" s="18"/>
      <c r="M90" s="30">
        <v>44959</v>
      </c>
      <c r="N90" s="17"/>
      <c r="O90" s="18"/>
      <c r="P90" s="30">
        <v>44978</v>
      </c>
      <c r="Q90" s="23">
        <v>44978</v>
      </c>
    </row>
    <row r="91" spans="2:17" s="8" customFormat="1" ht="19.7" customHeight="1">
      <c r="B91" s="17">
        <v>12</v>
      </c>
      <c r="C91" s="17" t="s">
        <v>167</v>
      </c>
      <c r="D91" s="17" t="s">
        <v>167</v>
      </c>
      <c r="E91" s="50" t="s">
        <v>1911</v>
      </c>
      <c r="F91" s="18">
        <v>2</v>
      </c>
      <c r="G91" s="51">
        <v>389</v>
      </c>
      <c r="H91" s="51">
        <f>F91*G91</f>
        <v>778</v>
      </c>
      <c r="I91" s="22"/>
      <c r="J91" s="26" t="s">
        <v>1110</v>
      </c>
      <c r="K91" s="24" t="s">
        <v>1823</v>
      </c>
      <c r="L91" s="18"/>
      <c r="M91" s="30">
        <v>44959</v>
      </c>
      <c r="N91" s="17"/>
      <c r="O91" s="18"/>
      <c r="P91" s="30">
        <v>44978</v>
      </c>
      <c r="Q91" s="23">
        <v>44978</v>
      </c>
    </row>
    <row r="92" spans="2:17" s="8" customFormat="1" ht="19.7" customHeight="1">
      <c r="B92" s="17">
        <v>12</v>
      </c>
      <c r="C92" s="17" t="s">
        <v>167</v>
      </c>
      <c r="D92" s="17" t="s">
        <v>167</v>
      </c>
      <c r="E92" s="50" t="s">
        <v>1912</v>
      </c>
      <c r="F92" s="18">
        <v>2</v>
      </c>
      <c r="G92" s="51">
        <v>389</v>
      </c>
      <c r="H92" s="51">
        <f>F92*G92</f>
        <v>778</v>
      </c>
      <c r="I92" s="22"/>
      <c r="J92" s="26" t="s">
        <v>1110</v>
      </c>
      <c r="K92" s="24" t="s">
        <v>1823</v>
      </c>
      <c r="L92" s="18"/>
      <c r="M92" s="30">
        <v>44959</v>
      </c>
      <c r="N92" s="17"/>
      <c r="O92" s="18"/>
      <c r="P92" s="30">
        <v>44978</v>
      </c>
      <c r="Q92" s="23">
        <v>44978</v>
      </c>
    </row>
    <row r="93" spans="2:17" s="8" customFormat="1" ht="19.7" customHeight="1">
      <c r="B93" s="17">
        <v>12</v>
      </c>
      <c r="C93" s="17" t="s">
        <v>167</v>
      </c>
      <c r="D93" s="17" t="s">
        <v>167</v>
      </c>
      <c r="E93" s="50" t="s">
        <v>1112</v>
      </c>
      <c r="F93" s="18">
        <v>2</v>
      </c>
      <c r="G93" s="51">
        <v>851</v>
      </c>
      <c r="H93" s="51">
        <f>F93*G93</f>
        <v>1702</v>
      </c>
      <c r="I93" s="22"/>
      <c r="J93" s="26" t="s">
        <v>1113</v>
      </c>
      <c r="K93" s="24" t="s">
        <v>1823</v>
      </c>
      <c r="L93" s="18"/>
      <c r="M93" s="30">
        <v>44959</v>
      </c>
      <c r="N93" s="17"/>
      <c r="O93" s="18"/>
      <c r="P93" s="30">
        <v>44978</v>
      </c>
      <c r="Q93" s="23">
        <v>44978</v>
      </c>
    </row>
    <row r="94" spans="2:17" s="8" customFormat="1" ht="19.7" customHeight="1">
      <c r="B94" s="17">
        <v>12</v>
      </c>
      <c r="C94" s="17" t="s">
        <v>167</v>
      </c>
      <c r="D94" s="17" t="s">
        <v>167</v>
      </c>
      <c r="E94" s="50" t="s">
        <v>1913</v>
      </c>
      <c r="F94" s="18">
        <v>1</v>
      </c>
      <c r="G94" s="51">
        <v>1900</v>
      </c>
      <c r="H94" s="51">
        <f t="shared" si="1"/>
        <v>1900</v>
      </c>
      <c r="I94" s="22"/>
      <c r="J94" s="26" t="s">
        <v>1914</v>
      </c>
      <c r="K94" s="24" t="s">
        <v>1823</v>
      </c>
      <c r="L94" s="18"/>
      <c r="M94" s="30">
        <v>44959</v>
      </c>
      <c r="N94" s="17"/>
      <c r="O94" s="18"/>
      <c r="P94" s="30">
        <v>44978</v>
      </c>
      <c r="Q94" s="23">
        <v>44978</v>
      </c>
    </row>
    <row r="95" spans="2:17" s="8" customFormat="1" ht="19.7" customHeight="1">
      <c r="B95" s="17">
        <v>12</v>
      </c>
      <c r="C95" s="17" t="s">
        <v>167</v>
      </c>
      <c r="D95" s="17" t="s">
        <v>167</v>
      </c>
      <c r="E95" s="50" t="s">
        <v>1915</v>
      </c>
      <c r="F95" s="18">
        <v>1</v>
      </c>
      <c r="G95" s="51">
        <v>1900</v>
      </c>
      <c r="H95" s="51">
        <f t="shared" si="1"/>
        <v>1900</v>
      </c>
      <c r="I95" s="22"/>
      <c r="J95" s="26" t="s">
        <v>1916</v>
      </c>
      <c r="K95" s="24" t="s">
        <v>1823</v>
      </c>
      <c r="L95" s="18"/>
      <c r="M95" s="30">
        <v>44959</v>
      </c>
      <c r="N95" s="17"/>
      <c r="O95" s="18"/>
      <c r="P95" s="30">
        <v>44978</v>
      </c>
      <c r="Q95" s="23">
        <v>44978</v>
      </c>
    </row>
    <row r="96" spans="2:17" s="8" customFormat="1" ht="19.7" customHeight="1">
      <c r="B96" s="17">
        <v>12</v>
      </c>
      <c r="C96" s="17" t="s">
        <v>167</v>
      </c>
      <c r="D96" s="17" t="s">
        <v>167</v>
      </c>
      <c r="E96" s="50" t="s">
        <v>1917</v>
      </c>
      <c r="F96" s="18">
        <v>1</v>
      </c>
      <c r="G96" s="51">
        <v>4920</v>
      </c>
      <c r="H96" s="51">
        <f t="shared" si="1"/>
        <v>4920</v>
      </c>
      <c r="I96" s="22"/>
      <c r="J96" s="26" t="s">
        <v>1918</v>
      </c>
      <c r="K96" s="24" t="s">
        <v>1823</v>
      </c>
      <c r="L96" s="18"/>
      <c r="M96" s="30">
        <v>44959</v>
      </c>
      <c r="N96" s="17"/>
      <c r="O96" s="18"/>
      <c r="P96" s="30">
        <v>44978</v>
      </c>
      <c r="Q96" s="23">
        <v>44978</v>
      </c>
    </row>
    <row r="97" spans="2:17" s="8" customFormat="1" ht="19.7" customHeight="1">
      <c r="B97" s="17">
        <v>12</v>
      </c>
      <c r="C97" s="17" t="s">
        <v>167</v>
      </c>
      <c r="D97" s="17" t="s">
        <v>167</v>
      </c>
      <c r="E97" s="50" t="s">
        <v>1919</v>
      </c>
      <c r="F97" s="18">
        <v>1</v>
      </c>
      <c r="G97" s="51">
        <v>2510</v>
      </c>
      <c r="H97" s="51">
        <f t="shared" si="1"/>
        <v>2510</v>
      </c>
      <c r="I97" s="22"/>
      <c r="J97" s="26" t="s">
        <v>1920</v>
      </c>
      <c r="K97" s="24" t="s">
        <v>1823</v>
      </c>
      <c r="L97" s="18"/>
      <c r="M97" s="30">
        <v>44959</v>
      </c>
      <c r="N97" s="17"/>
      <c r="O97" s="18"/>
      <c r="P97" s="30">
        <v>44978</v>
      </c>
      <c r="Q97" s="23">
        <v>44978</v>
      </c>
    </row>
    <row r="98" spans="2:17" s="8" customFormat="1" ht="19.7" customHeight="1">
      <c r="B98" s="17">
        <v>12</v>
      </c>
      <c r="C98" s="17" t="s">
        <v>167</v>
      </c>
      <c r="D98" s="17" t="s">
        <v>167</v>
      </c>
      <c r="E98" s="50" t="s">
        <v>1921</v>
      </c>
      <c r="F98" s="18">
        <v>1</v>
      </c>
      <c r="G98" s="51">
        <v>3892</v>
      </c>
      <c r="H98" s="51">
        <f t="shared" si="1"/>
        <v>3892</v>
      </c>
      <c r="I98" s="22"/>
      <c r="J98" s="26" t="s">
        <v>1922</v>
      </c>
      <c r="K98" s="24" t="s">
        <v>1823</v>
      </c>
      <c r="L98" s="18"/>
      <c r="M98" s="30">
        <v>44959</v>
      </c>
      <c r="N98" s="17"/>
      <c r="O98" s="18"/>
      <c r="P98" s="30">
        <v>44978</v>
      </c>
      <c r="Q98" s="23">
        <v>44978</v>
      </c>
    </row>
    <row r="99" spans="2:17" s="8" customFormat="1" ht="19.7" customHeight="1">
      <c r="B99" s="17">
        <v>12</v>
      </c>
      <c r="C99" s="17" t="s">
        <v>167</v>
      </c>
      <c r="D99" s="17" t="s">
        <v>167</v>
      </c>
      <c r="E99" s="50" t="s">
        <v>1923</v>
      </c>
      <c r="F99" s="18">
        <v>1</v>
      </c>
      <c r="G99" s="51">
        <v>14380</v>
      </c>
      <c r="H99" s="51">
        <f t="shared" si="1"/>
        <v>14380</v>
      </c>
      <c r="I99" s="22"/>
      <c r="J99" s="26" t="s">
        <v>1924</v>
      </c>
      <c r="K99" s="24" t="s">
        <v>1823</v>
      </c>
      <c r="L99" s="18"/>
      <c r="M99" s="30">
        <v>44959</v>
      </c>
      <c r="N99" s="17"/>
      <c r="O99" s="18"/>
      <c r="P99" s="30">
        <v>44978</v>
      </c>
      <c r="Q99" s="23">
        <v>44978</v>
      </c>
    </row>
    <row r="100" spans="2:17" s="8" customFormat="1" ht="19.7" customHeight="1">
      <c r="B100" s="17">
        <v>12</v>
      </c>
      <c r="C100" s="17" t="s">
        <v>167</v>
      </c>
      <c r="D100" s="17" t="s">
        <v>167</v>
      </c>
      <c r="E100" s="50" t="s">
        <v>1925</v>
      </c>
      <c r="F100" s="18">
        <v>1</v>
      </c>
      <c r="G100" s="51">
        <v>8150</v>
      </c>
      <c r="H100" s="51">
        <f>F100*G100</f>
        <v>8150</v>
      </c>
      <c r="I100" s="22"/>
      <c r="J100" s="26" t="s">
        <v>1926</v>
      </c>
      <c r="K100" s="24" t="s">
        <v>1823</v>
      </c>
      <c r="L100" s="18"/>
      <c r="M100" s="30">
        <v>44959</v>
      </c>
      <c r="N100" s="17"/>
      <c r="O100" s="18"/>
      <c r="P100" s="30">
        <v>44978</v>
      </c>
      <c r="Q100" s="23">
        <v>44978</v>
      </c>
    </row>
    <row r="101" spans="2:17" s="8" customFormat="1" ht="19.7" customHeight="1">
      <c r="B101" s="17">
        <v>12</v>
      </c>
      <c r="C101" s="17" t="s">
        <v>167</v>
      </c>
      <c r="D101" s="17" t="s">
        <v>167</v>
      </c>
      <c r="E101" s="50" t="s">
        <v>1927</v>
      </c>
      <c r="F101" s="18">
        <v>4</v>
      </c>
      <c r="G101" s="51">
        <v>10980</v>
      </c>
      <c r="H101" s="51">
        <f t="shared" si="1"/>
        <v>43920</v>
      </c>
      <c r="I101" s="22"/>
      <c r="J101" s="26" t="s">
        <v>1928</v>
      </c>
      <c r="K101" s="24" t="s">
        <v>1823</v>
      </c>
      <c r="L101" s="18"/>
      <c r="M101" s="30">
        <v>44959</v>
      </c>
      <c r="N101" s="17"/>
      <c r="O101" s="18"/>
      <c r="P101" s="30">
        <v>44978</v>
      </c>
      <c r="Q101" s="23">
        <v>44978</v>
      </c>
    </row>
    <row r="102" spans="2:17" s="8" customFormat="1" ht="19.7" customHeight="1">
      <c r="B102" s="17">
        <v>12</v>
      </c>
      <c r="C102" s="17" t="s">
        <v>167</v>
      </c>
      <c r="D102" s="17" t="s">
        <v>167</v>
      </c>
      <c r="E102" s="50" t="s">
        <v>1929</v>
      </c>
      <c r="F102" s="18">
        <v>1</v>
      </c>
      <c r="G102" s="51">
        <v>9830</v>
      </c>
      <c r="H102" s="51">
        <f t="shared" si="1"/>
        <v>9830</v>
      </c>
      <c r="I102" s="22"/>
      <c r="J102" s="26" t="s">
        <v>1930</v>
      </c>
      <c r="K102" s="24" t="s">
        <v>1823</v>
      </c>
      <c r="L102" s="18"/>
      <c r="M102" s="30">
        <v>44959</v>
      </c>
      <c r="N102" s="17"/>
      <c r="O102" s="18"/>
      <c r="P102" s="30">
        <v>44978</v>
      </c>
      <c r="Q102" s="23">
        <v>44978</v>
      </c>
    </row>
    <row r="103" spans="2:17" s="8" customFormat="1" ht="19.7" customHeight="1">
      <c r="B103" s="17">
        <v>12</v>
      </c>
      <c r="C103" s="17" t="s">
        <v>167</v>
      </c>
      <c r="D103" s="17" t="s">
        <v>167</v>
      </c>
      <c r="E103" s="50" t="s">
        <v>1931</v>
      </c>
      <c r="F103" s="18">
        <v>2</v>
      </c>
      <c r="G103" s="51">
        <v>2400</v>
      </c>
      <c r="H103" s="51">
        <f t="shared" si="1"/>
        <v>4800</v>
      </c>
      <c r="I103" s="22"/>
      <c r="J103" s="26" t="s">
        <v>1932</v>
      </c>
      <c r="K103" s="24" t="s">
        <v>1823</v>
      </c>
      <c r="L103" s="18"/>
      <c r="M103" s="30">
        <v>44959</v>
      </c>
      <c r="N103" s="17"/>
      <c r="O103" s="18"/>
      <c r="P103" s="30">
        <v>44978</v>
      </c>
      <c r="Q103" s="23">
        <v>44978</v>
      </c>
    </row>
    <row r="104" spans="2:17" s="8" customFormat="1" ht="19.7" customHeight="1">
      <c r="B104" s="17">
        <v>12</v>
      </c>
      <c r="C104" s="17" t="s">
        <v>167</v>
      </c>
      <c r="D104" s="17" t="s">
        <v>167</v>
      </c>
      <c r="E104" s="50" t="s">
        <v>1933</v>
      </c>
      <c r="F104" s="18">
        <v>1</v>
      </c>
      <c r="G104" s="51">
        <v>17920</v>
      </c>
      <c r="H104" s="51">
        <f t="shared" si="1"/>
        <v>17920</v>
      </c>
      <c r="I104" s="22"/>
      <c r="J104" s="26" t="s">
        <v>1934</v>
      </c>
      <c r="K104" s="24" t="s">
        <v>1823</v>
      </c>
      <c r="L104" s="18"/>
      <c r="M104" s="30">
        <v>44959</v>
      </c>
      <c r="N104" s="17"/>
      <c r="O104" s="18"/>
      <c r="P104" s="30">
        <v>44978</v>
      </c>
      <c r="Q104" s="23">
        <v>44978</v>
      </c>
    </row>
    <row r="105" spans="2:17" s="8" customFormat="1" ht="19.7" customHeight="1">
      <c r="B105" s="17">
        <v>12</v>
      </c>
      <c r="C105" s="17" t="s">
        <v>167</v>
      </c>
      <c r="D105" s="17" t="s">
        <v>167</v>
      </c>
      <c r="E105" s="50" t="s">
        <v>1935</v>
      </c>
      <c r="F105" s="18">
        <v>2</v>
      </c>
      <c r="G105" s="51">
        <v>8790</v>
      </c>
      <c r="H105" s="51">
        <f t="shared" si="1"/>
        <v>17580</v>
      </c>
      <c r="I105" s="22"/>
      <c r="J105" s="26" t="s">
        <v>1936</v>
      </c>
      <c r="K105" s="24" t="s">
        <v>1823</v>
      </c>
      <c r="L105" s="18"/>
      <c r="M105" s="30">
        <v>44959</v>
      </c>
      <c r="N105" s="17"/>
      <c r="O105" s="18"/>
      <c r="P105" s="30">
        <v>44978</v>
      </c>
      <c r="Q105" s="23">
        <v>44978</v>
      </c>
    </row>
    <row r="106" spans="2:17" s="8" customFormat="1" ht="19.7" customHeight="1">
      <c r="B106" s="17">
        <v>10</v>
      </c>
      <c r="C106" s="17" t="s">
        <v>368</v>
      </c>
      <c r="D106" s="17" t="s">
        <v>167</v>
      </c>
      <c r="E106" s="50" t="s">
        <v>369</v>
      </c>
      <c r="F106" s="18">
        <v>4</v>
      </c>
      <c r="G106" s="51">
        <v>147</v>
      </c>
      <c r="H106" s="51">
        <f t="shared" si="1"/>
        <v>588</v>
      </c>
      <c r="I106" s="22"/>
      <c r="J106" s="26" t="s">
        <v>1099</v>
      </c>
      <c r="K106" s="24" t="s">
        <v>1823</v>
      </c>
      <c r="L106" s="18"/>
      <c r="M106" s="30">
        <v>44959</v>
      </c>
      <c r="N106" s="17"/>
      <c r="O106" s="18"/>
      <c r="P106" s="30">
        <v>44978</v>
      </c>
      <c r="Q106" s="23">
        <v>44978</v>
      </c>
    </row>
    <row r="107" spans="2:17" s="8" customFormat="1" ht="19.7" customHeight="1">
      <c r="B107" s="17">
        <v>10</v>
      </c>
      <c r="C107" s="17" t="s">
        <v>167</v>
      </c>
      <c r="D107" s="17" t="s">
        <v>167</v>
      </c>
      <c r="E107" s="50" t="s">
        <v>247</v>
      </c>
      <c r="F107" s="18">
        <v>10</v>
      </c>
      <c r="G107" s="51">
        <v>38</v>
      </c>
      <c r="H107" s="51">
        <f t="shared" si="1"/>
        <v>380</v>
      </c>
      <c r="I107" s="22"/>
      <c r="J107" s="26" t="s">
        <v>1937</v>
      </c>
      <c r="K107" s="24" t="s">
        <v>1823</v>
      </c>
      <c r="L107" s="18"/>
      <c r="M107" s="30">
        <v>44959</v>
      </c>
      <c r="N107" s="17"/>
      <c r="O107" s="18"/>
      <c r="P107" s="30">
        <v>44978</v>
      </c>
      <c r="Q107" s="23">
        <v>44978</v>
      </c>
    </row>
    <row r="108" spans="2:17" s="8" customFormat="1" ht="19.7" customHeight="1">
      <c r="B108" s="17">
        <v>10</v>
      </c>
      <c r="C108" s="17" t="s">
        <v>167</v>
      </c>
      <c r="D108" s="17" t="s">
        <v>167</v>
      </c>
      <c r="E108" s="50" t="s">
        <v>1938</v>
      </c>
      <c r="F108" s="18">
        <v>1</v>
      </c>
      <c r="G108" s="51">
        <v>6086</v>
      </c>
      <c r="H108" s="51">
        <f t="shared" si="1"/>
        <v>6086</v>
      </c>
      <c r="I108" s="22"/>
      <c r="J108" s="26" t="s">
        <v>1939</v>
      </c>
      <c r="K108" s="24" t="s">
        <v>1823</v>
      </c>
      <c r="L108" s="18"/>
      <c r="M108" s="30">
        <v>44959</v>
      </c>
      <c r="N108" s="17"/>
      <c r="O108" s="18"/>
      <c r="P108" s="30">
        <v>44978</v>
      </c>
      <c r="Q108" s="23">
        <v>44978</v>
      </c>
    </row>
    <row r="109" spans="2:17" s="8" customFormat="1" ht="19.7" customHeight="1">
      <c r="B109" s="17">
        <v>10</v>
      </c>
      <c r="C109" s="17" t="s">
        <v>167</v>
      </c>
      <c r="D109" s="17" t="s">
        <v>167</v>
      </c>
      <c r="E109" s="50" t="s">
        <v>1940</v>
      </c>
      <c r="F109" s="18">
        <v>1</v>
      </c>
      <c r="G109" s="51">
        <v>5813</v>
      </c>
      <c r="H109" s="51">
        <f t="shared" si="1"/>
        <v>5813</v>
      </c>
      <c r="I109" s="22"/>
      <c r="J109" s="26" t="s">
        <v>1941</v>
      </c>
      <c r="K109" s="24" t="s">
        <v>1823</v>
      </c>
      <c r="L109" s="18"/>
      <c r="M109" s="30">
        <v>44959</v>
      </c>
      <c r="N109" s="17"/>
      <c r="O109" s="18"/>
      <c r="P109" s="30">
        <v>44978</v>
      </c>
      <c r="Q109" s="23">
        <v>44978</v>
      </c>
    </row>
    <row r="110" spans="2:17" s="8" customFormat="1" ht="19.7" customHeight="1">
      <c r="B110" s="17">
        <v>11</v>
      </c>
      <c r="C110" s="17" t="s">
        <v>368</v>
      </c>
      <c r="D110" s="17" t="s">
        <v>167</v>
      </c>
      <c r="E110" s="50" t="s">
        <v>369</v>
      </c>
      <c r="F110" s="18">
        <v>12</v>
      </c>
      <c r="G110" s="51">
        <v>147</v>
      </c>
      <c r="H110" s="51">
        <f t="shared" si="1"/>
        <v>1764</v>
      </c>
      <c r="I110" s="22"/>
      <c r="J110" s="26" t="s">
        <v>1099</v>
      </c>
      <c r="K110" s="24" t="s">
        <v>1823</v>
      </c>
      <c r="L110" s="18"/>
      <c r="M110" s="30">
        <v>44959</v>
      </c>
      <c r="N110" s="17"/>
      <c r="O110" s="18"/>
      <c r="P110" s="30">
        <v>44978</v>
      </c>
      <c r="Q110" s="23">
        <v>44978</v>
      </c>
    </row>
    <row r="111" spans="2:17" s="8" customFormat="1" ht="19.7" customHeight="1">
      <c r="B111" s="17">
        <v>11</v>
      </c>
      <c r="C111" s="17" t="s">
        <v>353</v>
      </c>
      <c r="D111" s="17" t="s">
        <v>167</v>
      </c>
      <c r="E111" s="50" t="s">
        <v>516</v>
      </c>
      <c r="F111" s="18">
        <v>50</v>
      </c>
      <c r="G111" s="51">
        <v>18</v>
      </c>
      <c r="H111" s="51">
        <f t="shared" ref="H111:H127" si="2">F111*G111</f>
        <v>900</v>
      </c>
      <c r="I111" s="22"/>
      <c r="J111" s="26" t="s">
        <v>1942</v>
      </c>
      <c r="K111" s="24" t="s">
        <v>1823</v>
      </c>
      <c r="L111" s="18"/>
      <c r="M111" s="30">
        <v>44959</v>
      </c>
      <c r="N111" s="17"/>
      <c r="O111" s="18"/>
      <c r="P111" s="30">
        <v>44978</v>
      </c>
      <c r="Q111" s="23">
        <v>44978</v>
      </c>
    </row>
    <row r="112" spans="2:17" s="8" customFormat="1" ht="19.7" customHeight="1">
      <c r="B112" s="17">
        <v>11</v>
      </c>
      <c r="C112" s="17" t="s">
        <v>518</v>
      </c>
      <c r="D112" s="17" t="s">
        <v>167</v>
      </c>
      <c r="E112" s="50" t="s">
        <v>519</v>
      </c>
      <c r="F112" s="18">
        <v>4</v>
      </c>
      <c r="G112" s="51">
        <v>964</v>
      </c>
      <c r="H112" s="51">
        <f t="shared" si="2"/>
        <v>3856</v>
      </c>
      <c r="I112" s="22"/>
      <c r="J112" s="26" t="s">
        <v>1943</v>
      </c>
      <c r="K112" s="24" t="s">
        <v>1823</v>
      </c>
      <c r="L112" s="18"/>
      <c r="M112" s="30">
        <v>44959</v>
      </c>
      <c r="N112" s="17"/>
      <c r="O112" s="18"/>
      <c r="P112" s="30">
        <v>44978</v>
      </c>
      <c r="Q112" s="23">
        <v>44978</v>
      </c>
    </row>
    <row r="113" spans="2:17" s="8" customFormat="1" ht="19.7" customHeight="1">
      <c r="B113" s="17">
        <v>11</v>
      </c>
      <c r="C113" s="17" t="s">
        <v>167</v>
      </c>
      <c r="D113" s="17" t="s">
        <v>167</v>
      </c>
      <c r="E113" s="50" t="s">
        <v>521</v>
      </c>
      <c r="F113" s="18">
        <v>1</v>
      </c>
      <c r="G113" s="51">
        <v>861</v>
      </c>
      <c r="H113" s="51">
        <f t="shared" si="2"/>
        <v>861</v>
      </c>
      <c r="I113" s="22"/>
      <c r="J113" s="26" t="s">
        <v>1944</v>
      </c>
      <c r="K113" s="24" t="s">
        <v>1823</v>
      </c>
      <c r="L113" s="18"/>
      <c r="M113" s="30">
        <v>44959</v>
      </c>
      <c r="N113" s="17"/>
      <c r="O113" s="18"/>
      <c r="P113" s="30">
        <v>44978</v>
      </c>
      <c r="Q113" s="23">
        <v>44978</v>
      </c>
    </row>
    <row r="114" spans="2:17" s="8" customFormat="1" ht="19.7" customHeight="1">
      <c r="B114" s="17">
        <v>11</v>
      </c>
      <c r="C114" s="17" t="s">
        <v>167</v>
      </c>
      <c r="D114" s="17" t="s">
        <v>167</v>
      </c>
      <c r="E114" s="50" t="s">
        <v>531</v>
      </c>
      <c r="F114" s="18">
        <v>4</v>
      </c>
      <c r="G114" s="51">
        <v>4324</v>
      </c>
      <c r="H114" s="51">
        <f>F114*G114</f>
        <v>17296</v>
      </c>
      <c r="I114" s="22"/>
      <c r="J114" s="26" t="s">
        <v>532</v>
      </c>
      <c r="K114" s="24" t="s">
        <v>1823</v>
      </c>
      <c r="L114" s="18"/>
      <c r="M114" s="30">
        <v>44959</v>
      </c>
      <c r="N114" s="17"/>
      <c r="O114" s="18"/>
      <c r="P114" s="30">
        <v>44978</v>
      </c>
      <c r="Q114" s="23">
        <v>44978</v>
      </c>
    </row>
    <row r="115" spans="2:17" s="8" customFormat="1" ht="19.7" customHeight="1">
      <c r="B115" s="17">
        <v>11</v>
      </c>
      <c r="C115" s="17" t="s">
        <v>167</v>
      </c>
      <c r="D115" s="17" t="s">
        <v>167</v>
      </c>
      <c r="E115" s="50" t="s">
        <v>533</v>
      </c>
      <c r="F115" s="18">
        <v>4</v>
      </c>
      <c r="G115" s="51">
        <v>3061</v>
      </c>
      <c r="H115" s="51">
        <f>F115*G115</f>
        <v>12244</v>
      </c>
      <c r="I115" s="22"/>
      <c r="J115" s="26" t="s">
        <v>1945</v>
      </c>
      <c r="K115" s="24" t="s">
        <v>1823</v>
      </c>
      <c r="L115" s="18"/>
      <c r="M115" s="30">
        <v>44959</v>
      </c>
      <c r="N115" s="17"/>
      <c r="O115" s="18"/>
      <c r="P115" s="30">
        <v>44978</v>
      </c>
      <c r="Q115" s="23">
        <v>44978</v>
      </c>
    </row>
    <row r="116" spans="2:17" s="8" customFormat="1" ht="19.7" customHeight="1">
      <c r="B116" s="17">
        <v>11</v>
      </c>
      <c r="C116" s="17" t="s">
        <v>167</v>
      </c>
      <c r="D116" s="17" t="s">
        <v>167</v>
      </c>
      <c r="E116" s="50" t="s">
        <v>1946</v>
      </c>
      <c r="F116" s="18">
        <v>1</v>
      </c>
      <c r="G116" s="51">
        <v>18860</v>
      </c>
      <c r="H116" s="51">
        <f t="shared" si="2"/>
        <v>18860</v>
      </c>
      <c r="I116" s="22"/>
      <c r="J116" s="26" t="s">
        <v>1947</v>
      </c>
      <c r="K116" s="24" t="s">
        <v>1823</v>
      </c>
      <c r="L116" s="18"/>
      <c r="M116" s="30">
        <v>44959</v>
      </c>
      <c r="N116" s="17"/>
      <c r="O116" s="18"/>
      <c r="P116" s="30">
        <v>44978</v>
      </c>
      <c r="Q116" s="23">
        <v>44978</v>
      </c>
    </row>
    <row r="117" spans="2:17" s="8" customFormat="1" ht="19.7" customHeight="1">
      <c r="B117" s="17">
        <v>11</v>
      </c>
      <c r="C117" s="17" t="s">
        <v>167</v>
      </c>
      <c r="D117" s="17" t="s">
        <v>167</v>
      </c>
      <c r="E117" s="50" t="s">
        <v>1948</v>
      </c>
      <c r="F117" s="18">
        <v>2</v>
      </c>
      <c r="G117" s="51">
        <v>5456</v>
      </c>
      <c r="H117" s="51">
        <f t="shared" si="2"/>
        <v>10912</v>
      </c>
      <c r="I117" s="22"/>
      <c r="J117" s="26" t="s">
        <v>1949</v>
      </c>
      <c r="K117" s="24" t="s">
        <v>1823</v>
      </c>
      <c r="L117" s="18"/>
      <c r="M117" s="30">
        <v>44959</v>
      </c>
      <c r="N117" s="17"/>
      <c r="O117" s="18"/>
      <c r="P117" s="30">
        <v>44978</v>
      </c>
      <c r="Q117" s="23">
        <v>44978</v>
      </c>
    </row>
    <row r="118" spans="2:17" s="8" customFormat="1" ht="19.7" customHeight="1">
      <c r="B118" s="17">
        <v>11</v>
      </c>
      <c r="C118" s="17" t="s">
        <v>167</v>
      </c>
      <c r="D118" s="17" t="s">
        <v>167</v>
      </c>
      <c r="E118" s="50" t="s">
        <v>1950</v>
      </c>
      <c r="F118" s="18">
        <v>2</v>
      </c>
      <c r="G118" s="51">
        <v>10750</v>
      </c>
      <c r="H118" s="51">
        <f t="shared" si="2"/>
        <v>21500</v>
      </c>
      <c r="I118" s="22"/>
      <c r="J118" s="26" t="s">
        <v>1951</v>
      </c>
      <c r="K118" s="24" t="s">
        <v>1823</v>
      </c>
      <c r="L118" s="18"/>
      <c r="M118" s="30">
        <v>44959</v>
      </c>
      <c r="N118" s="17"/>
      <c r="O118" s="18"/>
      <c r="P118" s="30">
        <v>44978</v>
      </c>
      <c r="Q118" s="23">
        <v>44978</v>
      </c>
    </row>
    <row r="119" spans="2:17" s="8" customFormat="1" ht="19.7" customHeight="1">
      <c r="B119" s="17">
        <v>11</v>
      </c>
      <c r="C119" s="17" t="s">
        <v>167</v>
      </c>
      <c r="D119" s="17" t="s">
        <v>167</v>
      </c>
      <c r="E119" s="50" t="s">
        <v>1952</v>
      </c>
      <c r="F119" s="18">
        <v>4</v>
      </c>
      <c r="G119" s="51">
        <v>3264</v>
      </c>
      <c r="H119" s="51">
        <f t="shared" si="2"/>
        <v>13056</v>
      </c>
      <c r="I119" s="22"/>
      <c r="J119" s="26" t="s">
        <v>1953</v>
      </c>
      <c r="K119" s="24" t="s">
        <v>1823</v>
      </c>
      <c r="L119" s="18"/>
      <c r="M119" s="30">
        <v>44959</v>
      </c>
      <c r="N119" s="17"/>
      <c r="O119" s="18"/>
      <c r="P119" s="30">
        <v>44978</v>
      </c>
      <c r="Q119" s="23">
        <v>44978</v>
      </c>
    </row>
    <row r="120" spans="2:17" s="61" customFormat="1" ht="19.7" customHeight="1">
      <c r="B120" s="52">
        <v>3</v>
      </c>
      <c r="C120" s="52" t="s">
        <v>167</v>
      </c>
      <c r="D120" s="52" t="s">
        <v>167</v>
      </c>
      <c r="E120" s="62" t="s">
        <v>1954</v>
      </c>
      <c r="F120" s="54">
        <v>1</v>
      </c>
      <c r="G120" s="55">
        <v>981</v>
      </c>
      <c r="H120" s="55">
        <f t="shared" si="2"/>
        <v>981</v>
      </c>
      <c r="I120" s="56"/>
      <c r="J120" s="53" t="s">
        <v>1955</v>
      </c>
      <c r="K120" s="57" t="s">
        <v>1823</v>
      </c>
      <c r="L120" s="54"/>
      <c r="M120" s="58">
        <v>44960</v>
      </c>
      <c r="N120" s="52"/>
      <c r="O120" s="54"/>
      <c r="P120" s="58">
        <v>44978</v>
      </c>
      <c r="Q120" s="23">
        <v>44978</v>
      </c>
    </row>
    <row r="121" spans="2:17" s="61" customFormat="1" ht="19.7" customHeight="1">
      <c r="B121" s="52">
        <v>12</v>
      </c>
      <c r="C121" s="52" t="s">
        <v>66</v>
      </c>
      <c r="D121" s="52" t="s">
        <v>167</v>
      </c>
      <c r="E121" s="62" t="s">
        <v>260</v>
      </c>
      <c r="F121" s="54">
        <v>5</v>
      </c>
      <c r="G121" s="55">
        <v>378</v>
      </c>
      <c r="H121" s="55">
        <f t="shared" si="2"/>
        <v>1890</v>
      </c>
      <c r="I121" s="56"/>
      <c r="J121" s="53" t="s">
        <v>317</v>
      </c>
      <c r="K121" s="57" t="s">
        <v>1823</v>
      </c>
      <c r="L121" s="54"/>
      <c r="M121" s="58">
        <v>44960</v>
      </c>
      <c r="N121" s="52"/>
      <c r="O121" s="54"/>
      <c r="P121" s="58">
        <v>44978</v>
      </c>
      <c r="Q121" s="23">
        <v>44978</v>
      </c>
    </row>
    <row r="122" spans="2:17" s="8" customFormat="1" ht="19.7" customHeight="1">
      <c r="B122" s="52">
        <v>10</v>
      </c>
      <c r="C122" s="52" t="s">
        <v>167</v>
      </c>
      <c r="D122" s="52" t="s">
        <v>167</v>
      </c>
      <c r="E122" s="62" t="s">
        <v>1956</v>
      </c>
      <c r="F122" s="54">
        <v>1</v>
      </c>
      <c r="G122" s="51">
        <v>3680</v>
      </c>
      <c r="H122" s="51">
        <f t="shared" si="2"/>
        <v>3680</v>
      </c>
      <c r="I122" s="22"/>
      <c r="J122" s="26" t="s">
        <v>1880</v>
      </c>
      <c r="K122" s="24" t="s">
        <v>1823</v>
      </c>
      <c r="L122" s="18"/>
      <c r="M122" s="30">
        <v>44963</v>
      </c>
      <c r="N122" s="17"/>
      <c r="O122" s="18"/>
      <c r="P122" s="30">
        <v>44978</v>
      </c>
      <c r="Q122" s="23">
        <v>44978</v>
      </c>
    </row>
    <row r="123" spans="2:17" s="8" customFormat="1" ht="19.7" customHeight="1">
      <c r="B123" s="17"/>
      <c r="C123" s="17"/>
      <c r="D123" s="17"/>
      <c r="E123" s="50"/>
      <c r="F123" s="18"/>
      <c r="G123" s="51">
        <v>0</v>
      </c>
      <c r="H123" s="51">
        <f t="shared" si="2"/>
        <v>0</v>
      </c>
      <c r="I123" s="22"/>
      <c r="J123" s="26"/>
      <c r="K123" s="18"/>
      <c r="L123" s="18"/>
      <c r="M123" s="30"/>
      <c r="N123" s="17"/>
      <c r="O123" s="18"/>
      <c r="P123" s="30"/>
      <c r="Q123" s="23"/>
    </row>
    <row r="124" spans="2:17" s="8" customFormat="1" ht="19.7" customHeight="1">
      <c r="B124" s="17"/>
      <c r="C124" s="17"/>
      <c r="D124" s="17"/>
      <c r="E124" s="50"/>
      <c r="F124" s="18"/>
      <c r="G124" s="51">
        <v>0</v>
      </c>
      <c r="H124" s="51">
        <f t="shared" si="2"/>
        <v>0</v>
      </c>
      <c r="I124" s="22"/>
      <c r="J124" s="26"/>
      <c r="K124" s="18"/>
      <c r="L124" s="18"/>
      <c r="M124" s="30"/>
      <c r="N124" s="17"/>
      <c r="O124" s="18"/>
      <c r="P124" s="30"/>
      <c r="Q124" s="23"/>
    </row>
    <row r="125" spans="2:17" s="8" customFormat="1" ht="19.7" customHeight="1">
      <c r="B125" s="17"/>
      <c r="C125" s="17"/>
      <c r="D125" s="17"/>
      <c r="E125" s="50"/>
      <c r="F125" s="18"/>
      <c r="G125" s="51">
        <v>0</v>
      </c>
      <c r="H125" s="51">
        <f t="shared" si="2"/>
        <v>0</v>
      </c>
      <c r="I125" s="22"/>
      <c r="J125" s="26"/>
      <c r="K125" s="18"/>
      <c r="L125" s="18"/>
      <c r="M125" s="30"/>
      <c r="N125" s="17"/>
      <c r="O125" s="18"/>
      <c r="P125" s="30"/>
      <c r="Q125" s="23"/>
    </row>
    <row r="126" spans="2:17" s="8" customFormat="1" ht="19.7" customHeight="1">
      <c r="B126" s="17"/>
      <c r="C126" s="17"/>
      <c r="D126" s="17"/>
      <c r="E126" s="50"/>
      <c r="F126" s="18"/>
      <c r="G126" s="51">
        <v>0</v>
      </c>
      <c r="H126" s="51">
        <f t="shared" si="2"/>
        <v>0</v>
      </c>
      <c r="I126" s="22"/>
      <c r="J126" s="26"/>
      <c r="K126" s="18"/>
      <c r="L126" s="18"/>
      <c r="M126" s="30"/>
      <c r="N126" s="17"/>
      <c r="O126" s="18"/>
      <c r="P126" s="30"/>
      <c r="Q126" s="23"/>
    </row>
    <row r="127" spans="2:17" s="8" customFormat="1" ht="19.7" customHeight="1">
      <c r="B127" s="17"/>
      <c r="C127" s="17"/>
      <c r="D127" s="17"/>
      <c r="E127" s="50"/>
      <c r="F127" s="18"/>
      <c r="G127" s="51">
        <v>0</v>
      </c>
      <c r="H127" s="51">
        <f t="shared" si="2"/>
        <v>0</v>
      </c>
      <c r="I127" s="22"/>
      <c r="J127" s="26"/>
      <c r="K127" s="18"/>
      <c r="L127" s="18"/>
      <c r="M127" s="30"/>
      <c r="N127" s="17"/>
      <c r="O127" s="18"/>
      <c r="P127" s="30"/>
      <c r="Q127" s="23"/>
    </row>
    <row r="128" spans="2:17">
      <c r="G128" s="10"/>
      <c r="H128" s="10"/>
    </row>
  </sheetData>
  <autoFilter ref="B8:O127" xr:uid="{22C3B106-8954-4991-BAB6-5376BF70BA45}"/>
  <mergeCells count="6">
    <mergeCell ref="B2:D2"/>
    <mergeCell ref="G2:I2"/>
    <mergeCell ref="B3:D3"/>
    <mergeCell ref="B4:D4"/>
    <mergeCell ref="B5:D5"/>
    <mergeCell ref="B6:D6"/>
  </mergeCells>
  <phoneticPr fontId="3"/>
  <hyperlinks>
    <hyperlink ref="K18" r:id="rId1" xr:uid="{1BAD1A92-9E08-4D79-AB4C-64C0525EFCA4}"/>
  </hyperlinks>
  <pageMargins left="0.25" right="0.25" top="0.75" bottom="0.75" header="0.3" footer="0.3"/>
  <pageSetup paperSize="9" scale="40" fitToHeight="0"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E31DE-00ED-401A-AB5F-E471E78F063F}">
  <dimension ref="A1:B5"/>
  <sheetViews>
    <sheetView view="pageBreakPreview" zoomScale="60" zoomScaleNormal="100" workbookViewId="0">
      <selection activeCell="G8" sqref="G8"/>
    </sheetView>
  </sheetViews>
  <sheetFormatPr defaultRowHeight="18.75"/>
  <cols>
    <col min="1" max="1" width="12.125" style="9" bestFit="1" customWidth="1"/>
    <col min="2" max="2" width="45.875" style="639" bestFit="1" customWidth="1"/>
    <col min="3" max="256" width="9" style="9"/>
    <col min="257" max="257" width="12.125" style="9" bestFit="1" customWidth="1"/>
    <col min="258" max="258" width="45.875" style="9" bestFit="1" customWidth="1"/>
    <col min="259" max="512" width="9" style="9"/>
    <col min="513" max="513" width="12.125" style="9" bestFit="1" customWidth="1"/>
    <col min="514" max="514" width="45.875" style="9" bestFit="1" customWidth="1"/>
    <col min="515" max="768" width="9" style="9"/>
    <col min="769" max="769" width="12.125" style="9" bestFit="1" customWidth="1"/>
    <col min="770" max="770" width="45.875" style="9" bestFit="1" customWidth="1"/>
    <col min="771" max="1024" width="9" style="9"/>
    <col min="1025" max="1025" width="12.125" style="9" bestFit="1" customWidth="1"/>
    <col min="1026" max="1026" width="45.875" style="9" bestFit="1" customWidth="1"/>
    <col min="1027" max="1280" width="9" style="9"/>
    <col min="1281" max="1281" width="12.125" style="9" bestFit="1" customWidth="1"/>
    <col min="1282" max="1282" width="45.875" style="9" bestFit="1" customWidth="1"/>
    <col min="1283" max="1536" width="9" style="9"/>
    <col min="1537" max="1537" width="12.125" style="9" bestFit="1" customWidth="1"/>
    <col min="1538" max="1538" width="45.875" style="9" bestFit="1" customWidth="1"/>
    <col min="1539" max="1792" width="9" style="9"/>
    <col min="1793" max="1793" width="12.125" style="9" bestFit="1" customWidth="1"/>
    <col min="1794" max="1794" width="45.875" style="9" bestFit="1" customWidth="1"/>
    <col min="1795" max="2048" width="9" style="9"/>
    <col min="2049" max="2049" width="12.125" style="9" bestFit="1" customWidth="1"/>
    <col min="2050" max="2050" width="45.875" style="9" bestFit="1" customWidth="1"/>
    <col min="2051" max="2304" width="9" style="9"/>
    <col min="2305" max="2305" width="12.125" style="9" bestFit="1" customWidth="1"/>
    <col min="2306" max="2306" width="45.875" style="9" bestFit="1" customWidth="1"/>
    <col min="2307" max="2560" width="9" style="9"/>
    <col min="2561" max="2561" width="12.125" style="9" bestFit="1" customWidth="1"/>
    <col min="2562" max="2562" width="45.875" style="9" bestFit="1" customWidth="1"/>
    <col min="2563" max="2816" width="9" style="9"/>
    <col min="2817" max="2817" width="12.125" style="9" bestFit="1" customWidth="1"/>
    <col min="2818" max="2818" width="45.875" style="9" bestFit="1" customWidth="1"/>
    <col min="2819" max="3072" width="9" style="9"/>
    <col min="3073" max="3073" width="12.125" style="9" bestFit="1" customWidth="1"/>
    <col min="3074" max="3074" width="45.875" style="9" bestFit="1" customWidth="1"/>
    <col min="3075" max="3328" width="9" style="9"/>
    <col min="3329" max="3329" width="12.125" style="9" bestFit="1" customWidth="1"/>
    <col min="3330" max="3330" width="45.875" style="9" bestFit="1" customWidth="1"/>
    <col min="3331" max="3584" width="9" style="9"/>
    <col min="3585" max="3585" width="12.125" style="9" bestFit="1" customWidth="1"/>
    <col min="3586" max="3586" width="45.875" style="9" bestFit="1" customWidth="1"/>
    <col min="3587" max="3840" width="9" style="9"/>
    <col min="3841" max="3841" width="12.125" style="9" bestFit="1" customWidth="1"/>
    <col min="3842" max="3842" width="45.875" style="9" bestFit="1" customWidth="1"/>
    <col min="3843" max="4096" width="9" style="9"/>
    <col min="4097" max="4097" width="12.125" style="9" bestFit="1" customWidth="1"/>
    <col min="4098" max="4098" width="45.875" style="9" bestFit="1" customWidth="1"/>
    <col min="4099" max="4352" width="9" style="9"/>
    <col min="4353" max="4353" width="12.125" style="9" bestFit="1" customWidth="1"/>
    <col min="4354" max="4354" width="45.875" style="9" bestFit="1" customWidth="1"/>
    <col min="4355" max="4608" width="9" style="9"/>
    <col min="4609" max="4609" width="12.125" style="9" bestFit="1" customWidth="1"/>
    <col min="4610" max="4610" width="45.875" style="9" bestFit="1" customWidth="1"/>
    <col min="4611" max="4864" width="9" style="9"/>
    <col min="4865" max="4865" width="12.125" style="9" bestFit="1" customWidth="1"/>
    <col min="4866" max="4866" width="45.875" style="9" bestFit="1" customWidth="1"/>
    <col min="4867" max="5120" width="9" style="9"/>
    <col min="5121" max="5121" width="12.125" style="9" bestFit="1" customWidth="1"/>
    <col min="5122" max="5122" width="45.875" style="9" bestFit="1" customWidth="1"/>
    <col min="5123" max="5376" width="9" style="9"/>
    <col min="5377" max="5377" width="12.125" style="9" bestFit="1" customWidth="1"/>
    <col min="5378" max="5378" width="45.875" style="9" bestFit="1" customWidth="1"/>
    <col min="5379" max="5632" width="9" style="9"/>
    <col min="5633" max="5633" width="12.125" style="9" bestFit="1" customWidth="1"/>
    <col min="5634" max="5634" width="45.875" style="9" bestFit="1" customWidth="1"/>
    <col min="5635" max="5888" width="9" style="9"/>
    <col min="5889" max="5889" width="12.125" style="9" bestFit="1" customWidth="1"/>
    <col min="5890" max="5890" width="45.875" style="9" bestFit="1" customWidth="1"/>
    <col min="5891" max="6144" width="9" style="9"/>
    <col min="6145" max="6145" width="12.125" style="9" bestFit="1" customWidth="1"/>
    <col min="6146" max="6146" width="45.875" style="9" bestFit="1" customWidth="1"/>
    <col min="6147" max="6400" width="9" style="9"/>
    <col min="6401" max="6401" width="12.125" style="9" bestFit="1" customWidth="1"/>
    <col min="6402" max="6402" width="45.875" style="9" bestFit="1" customWidth="1"/>
    <col min="6403" max="6656" width="9" style="9"/>
    <col min="6657" max="6657" width="12.125" style="9" bestFit="1" customWidth="1"/>
    <col min="6658" max="6658" width="45.875" style="9" bestFit="1" customWidth="1"/>
    <col min="6659" max="6912" width="9" style="9"/>
    <col min="6913" max="6913" width="12.125" style="9" bestFit="1" customWidth="1"/>
    <col min="6914" max="6914" width="45.875" style="9" bestFit="1" customWidth="1"/>
    <col min="6915" max="7168" width="9" style="9"/>
    <col min="7169" max="7169" width="12.125" style="9" bestFit="1" customWidth="1"/>
    <col min="7170" max="7170" width="45.875" style="9" bestFit="1" customWidth="1"/>
    <col min="7171" max="7424" width="9" style="9"/>
    <col min="7425" max="7425" width="12.125" style="9" bestFit="1" customWidth="1"/>
    <col min="7426" max="7426" width="45.875" style="9" bestFit="1" customWidth="1"/>
    <col min="7427" max="7680" width="9" style="9"/>
    <col min="7681" max="7681" width="12.125" style="9" bestFit="1" customWidth="1"/>
    <col min="7682" max="7682" width="45.875" style="9" bestFit="1" customWidth="1"/>
    <col min="7683" max="7936" width="9" style="9"/>
    <col min="7937" max="7937" width="12.125" style="9" bestFit="1" customWidth="1"/>
    <col min="7938" max="7938" width="45.875" style="9" bestFit="1" customWidth="1"/>
    <col min="7939" max="8192" width="9" style="9"/>
    <col min="8193" max="8193" width="12.125" style="9" bestFit="1" customWidth="1"/>
    <col min="8194" max="8194" width="45.875" style="9" bestFit="1" customWidth="1"/>
    <col min="8195" max="8448" width="9" style="9"/>
    <col min="8449" max="8449" width="12.125" style="9" bestFit="1" customWidth="1"/>
    <col min="8450" max="8450" width="45.875" style="9" bestFit="1" customWidth="1"/>
    <col min="8451" max="8704" width="9" style="9"/>
    <col min="8705" max="8705" width="12.125" style="9" bestFit="1" customWidth="1"/>
    <col min="8706" max="8706" width="45.875" style="9" bestFit="1" customWidth="1"/>
    <col min="8707" max="8960" width="9" style="9"/>
    <col min="8961" max="8961" width="12.125" style="9" bestFit="1" customWidth="1"/>
    <col min="8962" max="8962" width="45.875" style="9" bestFit="1" customWidth="1"/>
    <col min="8963" max="9216" width="9" style="9"/>
    <col min="9217" max="9217" width="12.125" style="9" bestFit="1" customWidth="1"/>
    <col min="9218" max="9218" width="45.875" style="9" bestFit="1" customWidth="1"/>
    <col min="9219" max="9472" width="9" style="9"/>
    <col min="9473" max="9473" width="12.125" style="9" bestFit="1" customWidth="1"/>
    <col min="9474" max="9474" width="45.875" style="9" bestFit="1" customWidth="1"/>
    <col min="9475" max="9728" width="9" style="9"/>
    <col min="9729" max="9729" width="12.125" style="9" bestFit="1" customWidth="1"/>
    <col min="9730" max="9730" width="45.875" style="9" bestFit="1" customWidth="1"/>
    <col min="9731" max="9984" width="9" style="9"/>
    <col min="9985" max="9985" width="12.125" style="9" bestFit="1" customWidth="1"/>
    <col min="9986" max="9986" width="45.875" style="9" bestFit="1" customWidth="1"/>
    <col min="9987" max="10240" width="9" style="9"/>
    <col min="10241" max="10241" width="12.125" style="9" bestFit="1" customWidth="1"/>
    <col min="10242" max="10242" width="45.875" style="9" bestFit="1" customWidth="1"/>
    <col min="10243" max="10496" width="9" style="9"/>
    <col min="10497" max="10497" width="12.125" style="9" bestFit="1" customWidth="1"/>
    <col min="10498" max="10498" width="45.875" style="9" bestFit="1" customWidth="1"/>
    <col min="10499" max="10752" width="9" style="9"/>
    <col min="10753" max="10753" width="12.125" style="9" bestFit="1" customWidth="1"/>
    <col min="10754" max="10754" width="45.875" style="9" bestFit="1" customWidth="1"/>
    <col min="10755" max="11008" width="9" style="9"/>
    <col min="11009" max="11009" width="12.125" style="9" bestFit="1" customWidth="1"/>
    <col min="11010" max="11010" width="45.875" style="9" bestFit="1" customWidth="1"/>
    <col min="11011" max="11264" width="9" style="9"/>
    <col min="11265" max="11265" width="12.125" style="9" bestFit="1" customWidth="1"/>
    <col min="11266" max="11266" width="45.875" style="9" bestFit="1" customWidth="1"/>
    <col min="11267" max="11520" width="9" style="9"/>
    <col min="11521" max="11521" width="12.125" style="9" bestFit="1" customWidth="1"/>
    <col min="11522" max="11522" width="45.875" style="9" bestFit="1" customWidth="1"/>
    <col min="11523" max="11776" width="9" style="9"/>
    <col min="11777" max="11777" width="12.125" style="9" bestFit="1" customWidth="1"/>
    <col min="11778" max="11778" width="45.875" style="9" bestFit="1" customWidth="1"/>
    <col min="11779" max="12032" width="9" style="9"/>
    <col min="12033" max="12033" width="12.125" style="9" bestFit="1" customWidth="1"/>
    <col min="12034" max="12034" width="45.875" style="9" bestFit="1" customWidth="1"/>
    <col min="12035" max="12288" width="9" style="9"/>
    <col min="12289" max="12289" width="12.125" style="9" bestFit="1" customWidth="1"/>
    <col min="12290" max="12290" width="45.875" style="9" bestFit="1" customWidth="1"/>
    <col min="12291" max="12544" width="9" style="9"/>
    <col min="12545" max="12545" width="12.125" style="9" bestFit="1" customWidth="1"/>
    <col min="12546" max="12546" width="45.875" style="9" bestFit="1" customWidth="1"/>
    <col min="12547" max="12800" width="9" style="9"/>
    <col min="12801" max="12801" width="12.125" style="9" bestFit="1" customWidth="1"/>
    <col min="12802" max="12802" width="45.875" style="9" bestFit="1" customWidth="1"/>
    <col min="12803" max="13056" width="9" style="9"/>
    <col min="13057" max="13057" width="12.125" style="9" bestFit="1" customWidth="1"/>
    <col min="13058" max="13058" width="45.875" style="9" bestFit="1" customWidth="1"/>
    <col min="13059" max="13312" width="9" style="9"/>
    <col min="13313" max="13313" width="12.125" style="9" bestFit="1" customWidth="1"/>
    <col min="13314" max="13314" width="45.875" style="9" bestFit="1" customWidth="1"/>
    <col min="13315" max="13568" width="9" style="9"/>
    <col min="13569" max="13569" width="12.125" style="9" bestFit="1" customWidth="1"/>
    <col min="13570" max="13570" width="45.875" style="9" bestFit="1" customWidth="1"/>
    <col min="13571" max="13824" width="9" style="9"/>
    <col min="13825" max="13825" width="12.125" style="9" bestFit="1" customWidth="1"/>
    <col min="13826" max="13826" width="45.875" style="9" bestFit="1" customWidth="1"/>
    <col min="13827" max="14080" width="9" style="9"/>
    <col min="14081" max="14081" width="12.125" style="9" bestFit="1" customWidth="1"/>
    <col min="14082" max="14082" width="45.875" style="9" bestFit="1" customWidth="1"/>
    <col min="14083" max="14336" width="9" style="9"/>
    <col min="14337" max="14337" width="12.125" style="9" bestFit="1" customWidth="1"/>
    <col min="14338" max="14338" width="45.875" style="9" bestFit="1" customWidth="1"/>
    <col min="14339" max="14592" width="9" style="9"/>
    <col min="14593" max="14593" width="12.125" style="9" bestFit="1" customWidth="1"/>
    <col min="14594" max="14594" width="45.875" style="9" bestFit="1" customWidth="1"/>
    <col min="14595" max="14848" width="9" style="9"/>
    <col min="14849" max="14849" width="12.125" style="9" bestFit="1" customWidth="1"/>
    <col min="14850" max="14850" width="45.875" style="9" bestFit="1" customWidth="1"/>
    <col min="14851" max="15104" width="9" style="9"/>
    <col min="15105" max="15105" width="12.125" style="9" bestFit="1" customWidth="1"/>
    <col min="15106" max="15106" width="45.875" style="9" bestFit="1" customWidth="1"/>
    <col min="15107" max="15360" width="9" style="9"/>
    <col min="15361" max="15361" width="12.125" style="9" bestFit="1" customWidth="1"/>
    <col min="15362" max="15362" width="45.875" style="9" bestFit="1" customWidth="1"/>
    <col min="15363" max="15616" width="9" style="9"/>
    <col min="15617" max="15617" width="12.125" style="9" bestFit="1" customWidth="1"/>
    <col min="15618" max="15618" width="45.875" style="9" bestFit="1" customWidth="1"/>
    <col min="15619" max="15872" width="9" style="9"/>
    <col min="15873" max="15873" width="12.125" style="9" bestFit="1" customWidth="1"/>
    <col min="15874" max="15874" width="45.875" style="9" bestFit="1" customWidth="1"/>
    <col min="15875" max="16128" width="9" style="9"/>
    <col min="16129" max="16129" width="12.125" style="9" bestFit="1" customWidth="1"/>
    <col min="16130" max="16130" width="45.875" style="9" bestFit="1" customWidth="1"/>
    <col min="16131" max="16384" width="9" style="9"/>
  </cols>
  <sheetData>
    <row r="1" spans="1:2" ht="53.1" customHeight="1">
      <c r="A1" s="73" t="s">
        <v>0</v>
      </c>
      <c r="B1" s="636" t="s">
        <v>1957</v>
      </c>
    </row>
    <row r="2" spans="1:2">
      <c r="A2" s="73" t="s">
        <v>3</v>
      </c>
      <c r="B2" s="637" t="s">
        <v>287</v>
      </c>
    </row>
    <row r="3" spans="1:2">
      <c r="A3" s="73" t="s">
        <v>5</v>
      </c>
      <c r="B3" s="637">
        <v>202536</v>
      </c>
    </row>
    <row r="4" spans="1:2">
      <c r="A4" s="73" t="s">
        <v>6</v>
      </c>
      <c r="B4" s="638">
        <v>44993</v>
      </c>
    </row>
    <row r="5" spans="1:2">
      <c r="A5" s="73" t="s">
        <v>7</v>
      </c>
      <c r="B5" s="638"/>
    </row>
  </sheetData>
  <phoneticPr fontId="3"/>
  <printOptions horizontalCentered="1" verticalCentered="1"/>
  <pageMargins left="0.23622047244094491" right="0.23622047244094491" top="0.74803149606299213" bottom="0.74803149606299213" header="0.31496062992125984" footer="0.31496062992125984"/>
  <pageSetup paperSize="9" scale="251" orientation="landscape"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AE4B-E0B3-49A6-A229-5BDAB4F83054}">
  <sheetPr>
    <tabColor rgb="FFFFC000"/>
  </sheetPr>
  <dimension ref="A2:R159"/>
  <sheetViews>
    <sheetView zoomScale="85" zoomScaleNormal="85" workbookViewId="0">
      <pane xSplit="11" ySplit="8" topLeftCell="N96" activePane="bottomRight" state="frozen"/>
      <selection activeCell="D26" sqref="D26"/>
      <selection pane="topRight" activeCell="D26" sqref="D26"/>
      <selection pane="bottomLeft" activeCell="D26" sqref="D26"/>
      <selection pane="bottomRight" activeCell="R108" sqref="R108"/>
    </sheetView>
  </sheetViews>
  <sheetFormatPr defaultColWidth="11.75" defaultRowHeight="13.5" customHeight="1"/>
  <cols>
    <col min="1" max="1" width="18.625" style="9" customWidth="1"/>
    <col min="2" max="2" width="17" style="9" customWidth="1"/>
    <col min="3" max="3" width="6.25" style="8" customWidth="1"/>
    <col min="4" max="4" width="15.25" style="9" customWidth="1"/>
    <col min="5" max="5" width="15.5" style="9" customWidth="1"/>
    <col min="6" max="6" width="43.25" style="9" customWidth="1"/>
    <col min="7" max="7" width="7.75" style="8" customWidth="1"/>
    <col min="8" max="8" width="9.625" style="8" customWidth="1"/>
    <col min="9" max="9" width="9.375" style="8" customWidth="1"/>
    <col min="10" max="10" width="7.125" style="10" customWidth="1"/>
    <col min="11" max="11" width="44.875" style="9" customWidth="1"/>
    <col min="12" max="12" width="26.25" style="9" customWidth="1"/>
    <col min="13" max="13" width="8.125" style="8" customWidth="1"/>
    <col min="14" max="14" width="17" style="8" customWidth="1"/>
    <col min="15" max="15" width="7.875" style="9" customWidth="1"/>
    <col min="16" max="16" width="16.375" style="8" customWidth="1"/>
    <col min="17" max="17" width="17.875" style="188" customWidth="1"/>
    <col min="18" max="18" width="19.375" style="188" customWidth="1"/>
    <col min="19" max="16384" width="11.75" style="9"/>
  </cols>
  <sheetData>
    <row r="2" spans="1:18" ht="20.100000000000001" customHeight="1">
      <c r="C2" s="183" t="s">
        <v>592</v>
      </c>
      <c r="D2" s="183"/>
      <c r="E2" s="183"/>
      <c r="F2" s="164" t="s">
        <v>1958</v>
      </c>
      <c r="H2" s="184" t="s">
        <v>594</v>
      </c>
      <c r="I2" s="185"/>
      <c r="J2" s="186"/>
      <c r="K2" s="187">
        <f>SUM(I:I)</f>
        <v>892056</v>
      </c>
    </row>
    <row r="3" spans="1:18" ht="20.100000000000001" customHeight="1">
      <c r="C3" s="183" t="s">
        <v>595</v>
      </c>
      <c r="D3" s="183"/>
      <c r="E3" s="183"/>
      <c r="F3" s="165" t="s">
        <v>596</v>
      </c>
    </row>
    <row r="4" spans="1:18" ht="20.100000000000001" customHeight="1">
      <c r="C4" s="183" t="s">
        <v>597</v>
      </c>
      <c r="D4" s="183"/>
      <c r="E4" s="183"/>
      <c r="F4" s="165" t="s">
        <v>1959</v>
      </c>
      <c r="G4" s="640" t="s">
        <v>1960</v>
      </c>
      <c r="H4" s="641" t="s">
        <v>1961</v>
      </c>
      <c r="I4" s="641"/>
      <c r="J4" s="641"/>
      <c r="K4" s="641"/>
    </row>
    <row r="5" spans="1:18" ht="20.100000000000001" customHeight="1">
      <c r="C5" s="183" t="s">
        <v>600</v>
      </c>
      <c r="D5" s="183"/>
      <c r="E5" s="183"/>
      <c r="F5" s="167">
        <v>44959</v>
      </c>
      <c r="G5" s="640"/>
      <c r="H5" s="641"/>
      <c r="I5" s="641"/>
      <c r="J5" s="641"/>
      <c r="K5" s="641"/>
    </row>
    <row r="6" spans="1:18" ht="20.100000000000001" customHeight="1">
      <c r="C6" s="183" t="s">
        <v>601</v>
      </c>
      <c r="D6" s="183"/>
      <c r="E6" s="183"/>
      <c r="F6" s="167">
        <v>44960</v>
      </c>
      <c r="H6" s="642" t="s">
        <v>1962</v>
      </c>
      <c r="I6" s="642"/>
      <c r="J6" s="642"/>
      <c r="K6" s="642"/>
    </row>
    <row r="8" spans="1:18" s="8" customFormat="1" ht="19.5" customHeight="1">
      <c r="B8" s="104" t="s">
        <v>602</v>
      </c>
      <c r="C8" s="190" t="s">
        <v>603</v>
      </c>
      <c r="D8" s="191" t="s">
        <v>604</v>
      </c>
      <c r="E8" s="191" t="s">
        <v>605</v>
      </c>
      <c r="F8" s="192" t="s">
        <v>606</v>
      </c>
      <c r="G8" s="192" t="s">
        <v>12</v>
      </c>
      <c r="H8" s="192" t="s">
        <v>13</v>
      </c>
      <c r="I8" s="193" t="s">
        <v>14</v>
      </c>
      <c r="J8" s="193" t="s">
        <v>607</v>
      </c>
      <c r="K8" s="192" t="s">
        <v>608</v>
      </c>
      <c r="L8" s="192" t="s">
        <v>609</v>
      </c>
      <c r="M8" s="192" t="s">
        <v>610</v>
      </c>
      <c r="N8" s="194" t="s">
        <v>611</v>
      </c>
      <c r="O8" s="191" t="s">
        <v>612</v>
      </c>
      <c r="P8" s="192" t="s">
        <v>613</v>
      </c>
      <c r="Q8" s="194" t="s">
        <v>614</v>
      </c>
      <c r="R8" s="195" t="s">
        <v>615</v>
      </c>
    </row>
    <row r="9" spans="1:18" s="8" customFormat="1" ht="19.5" customHeight="1">
      <c r="C9" s="643" t="s">
        <v>1963</v>
      </c>
      <c r="D9" s="644"/>
      <c r="E9" s="644"/>
      <c r="F9" s="645"/>
      <c r="G9" s="197"/>
      <c r="H9" s="197"/>
      <c r="I9" s="197"/>
      <c r="J9" s="198"/>
      <c r="K9" s="199"/>
      <c r="L9" s="192"/>
      <c r="M9" s="192"/>
      <c r="N9" s="194"/>
      <c r="O9" s="191"/>
      <c r="P9" s="192"/>
      <c r="Q9" s="194"/>
      <c r="R9" s="195"/>
    </row>
    <row r="10" spans="1:18" s="8" customFormat="1" ht="19.5" customHeight="1">
      <c r="A10" s="18"/>
      <c r="B10" s="646">
        <v>1</v>
      </c>
      <c r="C10" s="647"/>
      <c r="D10" s="648" t="s">
        <v>1964</v>
      </c>
      <c r="E10" s="648" t="s">
        <v>1964</v>
      </c>
      <c r="F10" s="649" t="s">
        <v>1965</v>
      </c>
      <c r="G10" s="650">
        <v>4</v>
      </c>
      <c r="H10" s="648">
        <v>0</v>
      </c>
      <c r="I10" s="651">
        <v>0</v>
      </c>
      <c r="J10" s="652"/>
      <c r="K10" s="649" t="s">
        <v>1966</v>
      </c>
      <c r="L10" s="653"/>
      <c r="M10" s="653"/>
      <c r="N10" s="194"/>
      <c r="O10" s="191"/>
      <c r="P10" s="192"/>
      <c r="Q10" s="194"/>
      <c r="R10" s="195"/>
    </row>
    <row r="11" spans="1:18" s="8" customFormat="1" ht="19.5" customHeight="1">
      <c r="A11" s="18"/>
      <c r="B11" s="646">
        <v>1</v>
      </c>
      <c r="C11" s="647"/>
      <c r="D11" s="648" t="s">
        <v>1964</v>
      </c>
      <c r="E11" s="648" t="s">
        <v>1964</v>
      </c>
      <c r="F11" s="654" t="s">
        <v>478</v>
      </c>
      <c r="G11" s="650">
        <v>4</v>
      </c>
      <c r="H11" s="648">
        <v>0</v>
      </c>
      <c r="I11" s="648">
        <v>0</v>
      </c>
      <c r="J11" s="652"/>
      <c r="K11" s="649"/>
      <c r="L11" s="653"/>
      <c r="M11" s="653"/>
      <c r="N11" s="194"/>
      <c r="O11" s="191"/>
      <c r="P11" s="192"/>
      <c r="Q11" s="194"/>
      <c r="R11" s="195"/>
    </row>
    <row r="12" spans="1:18" s="8" customFormat="1" ht="19.5" customHeight="1">
      <c r="A12" s="18"/>
      <c r="B12" s="646">
        <v>1</v>
      </c>
      <c r="C12" s="655"/>
      <c r="D12" s="656" t="s">
        <v>1964</v>
      </c>
      <c r="E12" s="656" t="s">
        <v>1964</v>
      </c>
      <c r="F12" s="657" t="s">
        <v>1967</v>
      </c>
      <c r="G12" s="658">
        <v>4</v>
      </c>
      <c r="H12" s="659">
        <v>0</v>
      </c>
      <c r="I12" s="659">
        <v>0</v>
      </c>
      <c r="J12" s="660"/>
      <c r="K12" s="661"/>
      <c r="L12" s="653"/>
      <c r="M12" s="653"/>
      <c r="N12" s="194"/>
      <c r="O12" s="191"/>
      <c r="P12" s="192"/>
      <c r="Q12" s="194"/>
      <c r="R12" s="195"/>
    </row>
    <row r="13" spans="1:18" s="8" customFormat="1" ht="19.5" customHeight="1">
      <c r="C13" s="17"/>
      <c r="D13" s="17"/>
      <c r="E13" s="17"/>
      <c r="F13" s="176"/>
      <c r="G13" s="177"/>
      <c r="H13" s="177"/>
      <c r="I13" s="177"/>
      <c r="J13" s="119"/>
      <c r="K13" s="662"/>
      <c r="L13" s="192"/>
      <c r="M13" s="192"/>
      <c r="N13" s="194"/>
      <c r="O13" s="191"/>
      <c r="P13" s="192"/>
      <c r="Q13" s="194"/>
      <c r="R13" s="195"/>
    </row>
    <row r="14" spans="1:18" s="8" customFormat="1" ht="19.5" customHeight="1">
      <c r="C14" s="17"/>
      <c r="D14" s="17"/>
      <c r="E14" s="17"/>
      <c r="F14" s="176"/>
      <c r="G14" s="177"/>
      <c r="H14" s="177"/>
      <c r="I14" s="177"/>
      <c r="J14" s="119"/>
      <c r="K14" s="662"/>
      <c r="L14" s="192"/>
      <c r="M14" s="192"/>
      <c r="N14" s="194"/>
      <c r="O14" s="191"/>
      <c r="P14" s="192"/>
      <c r="Q14" s="194"/>
      <c r="R14" s="195"/>
    </row>
    <row r="15" spans="1:18" s="8" customFormat="1" ht="19.5" customHeight="1">
      <c r="C15" s="17"/>
      <c r="D15" s="17"/>
      <c r="E15" s="17"/>
      <c r="F15" s="176"/>
      <c r="G15" s="177"/>
      <c r="H15" s="177"/>
      <c r="I15" s="177"/>
      <c r="J15" s="119"/>
      <c r="K15" s="662"/>
      <c r="L15" s="192"/>
      <c r="M15" s="192"/>
      <c r="N15" s="194"/>
      <c r="O15" s="191"/>
      <c r="P15" s="192"/>
      <c r="Q15" s="194"/>
      <c r="R15" s="195"/>
    </row>
    <row r="16" spans="1:18" ht="18" customHeight="1">
      <c r="C16" s="643" t="s">
        <v>616</v>
      </c>
      <c r="D16" s="644"/>
      <c r="E16" s="644"/>
      <c r="F16" s="645"/>
      <c r="G16" s="251"/>
      <c r="H16" s="251"/>
      <c r="I16" s="271"/>
      <c r="J16" s="272"/>
      <c r="K16" s="204"/>
      <c r="L16" s="196"/>
      <c r="M16" s="205"/>
      <c r="N16" s="194"/>
      <c r="O16" s="195"/>
      <c r="P16" s="195"/>
      <c r="Q16" s="194"/>
      <c r="R16" s="206"/>
    </row>
    <row r="17" spans="1:18" ht="18" customHeight="1">
      <c r="A17" s="210" t="s">
        <v>642</v>
      </c>
      <c r="B17" s="663">
        <v>3</v>
      </c>
      <c r="C17" s="664">
        <f>C15+1</f>
        <v>1</v>
      </c>
      <c r="D17" s="17" t="s">
        <v>167</v>
      </c>
      <c r="E17" s="17" t="s">
        <v>167</v>
      </c>
      <c r="F17" s="665" t="s">
        <v>1968</v>
      </c>
      <c r="G17" s="666">
        <v>8</v>
      </c>
      <c r="H17" s="667">
        <v>924</v>
      </c>
      <c r="I17" s="177">
        <f t="shared" ref="I17:I77" si="0">G17*H17</f>
        <v>7392</v>
      </c>
      <c r="J17" s="119"/>
      <c r="K17" s="209" t="s">
        <v>1969</v>
      </c>
      <c r="L17" s="176"/>
      <c r="M17" s="18"/>
      <c r="N17" s="29">
        <v>44932</v>
      </c>
      <c r="O17" s="26"/>
      <c r="P17" s="29"/>
      <c r="Q17" s="29">
        <v>44960</v>
      </c>
      <c r="R17" s="23">
        <v>44960</v>
      </c>
    </row>
    <row r="18" spans="1:18" ht="18" customHeight="1">
      <c r="A18" s="210" t="s">
        <v>642</v>
      </c>
      <c r="B18" s="663">
        <v>3</v>
      </c>
      <c r="C18" s="207">
        <f t="shared" ref="C18:C69" si="1">C17+1</f>
        <v>2</v>
      </c>
      <c r="D18" s="17" t="s">
        <v>167</v>
      </c>
      <c r="E18" s="17" t="s">
        <v>167</v>
      </c>
      <c r="F18" s="665" t="s">
        <v>1970</v>
      </c>
      <c r="G18" s="666">
        <v>4</v>
      </c>
      <c r="H18" s="667">
        <v>1120</v>
      </c>
      <c r="I18" s="177">
        <f t="shared" si="0"/>
        <v>4480</v>
      </c>
      <c r="J18" s="119"/>
      <c r="K18" s="209" t="s">
        <v>1971</v>
      </c>
      <c r="L18" s="176"/>
      <c r="M18" s="18"/>
      <c r="N18" s="29">
        <v>44932</v>
      </c>
      <c r="O18" s="26"/>
      <c r="P18" s="29"/>
      <c r="Q18" s="29">
        <v>44960</v>
      </c>
      <c r="R18" s="23">
        <v>44960</v>
      </c>
    </row>
    <row r="19" spans="1:18" ht="18" customHeight="1">
      <c r="A19" s="210" t="s">
        <v>276</v>
      </c>
      <c r="B19" s="663">
        <v>3</v>
      </c>
      <c r="C19" s="207">
        <f>C18+1</f>
        <v>3</v>
      </c>
      <c r="D19" s="17" t="s">
        <v>167</v>
      </c>
      <c r="E19" s="17" t="s">
        <v>167</v>
      </c>
      <c r="F19" s="221" t="s">
        <v>1972</v>
      </c>
      <c r="G19" s="222"/>
      <c r="H19" s="667">
        <v>27</v>
      </c>
      <c r="I19" s="177">
        <f t="shared" si="0"/>
        <v>0</v>
      </c>
      <c r="J19" s="208"/>
      <c r="K19" s="209" t="s">
        <v>1973</v>
      </c>
      <c r="L19" s="176"/>
      <c r="M19" s="18"/>
      <c r="N19" s="29"/>
      <c r="O19" s="26"/>
      <c r="P19" s="29"/>
      <c r="Q19" s="29"/>
      <c r="R19" s="23"/>
    </row>
    <row r="20" spans="1:18" ht="18" customHeight="1">
      <c r="A20" s="210" t="s">
        <v>628</v>
      </c>
      <c r="B20" s="663">
        <v>3</v>
      </c>
      <c r="C20" s="207">
        <f t="shared" si="1"/>
        <v>4</v>
      </c>
      <c r="D20" s="216" t="s">
        <v>270</v>
      </c>
      <c r="E20" s="216" t="s">
        <v>167</v>
      </c>
      <c r="F20" s="665" t="s">
        <v>1974</v>
      </c>
      <c r="G20" s="666">
        <v>4</v>
      </c>
      <c r="H20" s="667">
        <v>1680</v>
      </c>
      <c r="I20" s="177">
        <f t="shared" si="0"/>
        <v>6720</v>
      </c>
      <c r="J20" s="208"/>
      <c r="K20" s="209" t="s">
        <v>1975</v>
      </c>
      <c r="L20" s="176"/>
      <c r="M20" s="18"/>
      <c r="N20" s="29">
        <v>44932</v>
      </c>
      <c r="O20" s="26"/>
      <c r="P20" s="29"/>
      <c r="Q20" s="29">
        <v>44960</v>
      </c>
      <c r="R20" s="23">
        <v>44960</v>
      </c>
    </row>
    <row r="21" spans="1:18" ht="18" customHeight="1">
      <c r="A21" s="210" t="s">
        <v>282</v>
      </c>
      <c r="B21" s="663">
        <v>3</v>
      </c>
      <c r="C21" s="207">
        <f t="shared" si="1"/>
        <v>5</v>
      </c>
      <c r="D21" s="17" t="s">
        <v>167</v>
      </c>
      <c r="E21" s="17" t="s">
        <v>167</v>
      </c>
      <c r="F21" s="665" t="s">
        <v>1976</v>
      </c>
      <c r="G21" s="666">
        <v>8</v>
      </c>
      <c r="H21" s="667">
        <v>369</v>
      </c>
      <c r="I21" s="177">
        <f t="shared" si="0"/>
        <v>2952</v>
      </c>
      <c r="J21" s="208"/>
      <c r="K21" s="209" t="s">
        <v>1977</v>
      </c>
      <c r="L21" s="176"/>
      <c r="M21" s="18"/>
      <c r="N21" s="29">
        <v>44932</v>
      </c>
      <c r="O21" s="26"/>
      <c r="P21" s="29"/>
      <c r="Q21" s="29">
        <v>44960</v>
      </c>
      <c r="R21" s="23">
        <v>44960</v>
      </c>
    </row>
    <row r="22" spans="1:18" ht="18" customHeight="1">
      <c r="A22" s="210" t="s">
        <v>642</v>
      </c>
      <c r="B22" s="663">
        <v>3</v>
      </c>
      <c r="C22" s="207">
        <f t="shared" si="1"/>
        <v>6</v>
      </c>
      <c r="D22" s="216" t="s">
        <v>270</v>
      </c>
      <c r="E22" s="216" t="s">
        <v>167</v>
      </c>
      <c r="F22" s="665" t="s">
        <v>1978</v>
      </c>
      <c r="G22" s="666">
        <v>4</v>
      </c>
      <c r="H22" s="667">
        <v>13064</v>
      </c>
      <c r="I22" s="177">
        <f t="shared" si="0"/>
        <v>52256</v>
      </c>
      <c r="J22" s="208"/>
      <c r="K22" s="209" t="s">
        <v>1979</v>
      </c>
      <c r="L22" s="176"/>
      <c r="M22" s="18"/>
      <c r="N22" s="29">
        <v>44932</v>
      </c>
      <c r="O22" s="26"/>
      <c r="P22" s="29"/>
      <c r="Q22" s="29">
        <v>44960</v>
      </c>
      <c r="R22" s="23">
        <v>44960</v>
      </c>
    </row>
    <row r="23" spans="1:18" ht="18" customHeight="1">
      <c r="A23" s="210" t="s">
        <v>282</v>
      </c>
      <c r="B23" s="663">
        <v>3</v>
      </c>
      <c r="C23" s="207">
        <f t="shared" si="1"/>
        <v>7</v>
      </c>
      <c r="D23" s="17" t="s">
        <v>167</v>
      </c>
      <c r="E23" s="17" t="s">
        <v>167</v>
      </c>
      <c r="F23" s="665" t="s">
        <v>680</v>
      </c>
      <c r="G23" s="666">
        <v>8</v>
      </c>
      <c r="H23" s="667">
        <v>1254</v>
      </c>
      <c r="I23" s="177">
        <f t="shared" si="0"/>
        <v>10032</v>
      </c>
      <c r="J23" s="119"/>
      <c r="K23" s="209" t="s">
        <v>1980</v>
      </c>
      <c r="L23" s="176"/>
      <c r="M23" s="18"/>
      <c r="N23" s="29">
        <v>44932</v>
      </c>
      <c r="O23" s="26"/>
      <c r="P23" s="29"/>
      <c r="Q23" s="29">
        <v>44960</v>
      </c>
      <c r="R23" s="23">
        <v>44960</v>
      </c>
    </row>
    <row r="24" spans="1:18" ht="18" customHeight="1">
      <c r="A24" s="210" t="s">
        <v>276</v>
      </c>
      <c r="B24" s="663">
        <v>3</v>
      </c>
      <c r="C24" s="207">
        <f t="shared" si="1"/>
        <v>8</v>
      </c>
      <c r="D24" s="17" t="s">
        <v>167</v>
      </c>
      <c r="E24" s="17" t="s">
        <v>167</v>
      </c>
      <c r="F24" s="221" t="s">
        <v>647</v>
      </c>
      <c r="G24" s="668"/>
      <c r="H24" s="667">
        <v>19</v>
      </c>
      <c r="I24" s="177">
        <f t="shared" si="0"/>
        <v>0</v>
      </c>
      <c r="J24" s="208"/>
      <c r="K24" s="209" t="s">
        <v>682</v>
      </c>
      <c r="L24" s="176"/>
      <c r="M24" s="18"/>
      <c r="N24" s="29">
        <v>44932</v>
      </c>
      <c r="O24" s="26"/>
      <c r="P24" s="29"/>
      <c r="Q24" s="29"/>
      <c r="R24" s="23"/>
    </row>
    <row r="25" spans="1:18" ht="18" customHeight="1">
      <c r="A25" s="210" t="s">
        <v>276</v>
      </c>
      <c r="B25" s="663">
        <v>3</v>
      </c>
      <c r="C25" s="207">
        <f t="shared" si="1"/>
        <v>9</v>
      </c>
      <c r="D25" s="17" t="s">
        <v>167</v>
      </c>
      <c r="E25" s="17" t="s">
        <v>167</v>
      </c>
      <c r="F25" s="221" t="s">
        <v>683</v>
      </c>
      <c r="G25" s="222"/>
      <c r="H25" s="667">
        <v>23</v>
      </c>
      <c r="I25" s="177">
        <f t="shared" si="0"/>
        <v>0</v>
      </c>
      <c r="J25" s="208"/>
      <c r="K25" s="209" t="s">
        <v>659</v>
      </c>
      <c r="L25" s="176"/>
      <c r="M25" s="18"/>
      <c r="N25" s="29"/>
      <c r="O25" s="26"/>
      <c r="P25" s="29"/>
      <c r="Q25" s="29"/>
      <c r="R25" s="23"/>
    </row>
    <row r="26" spans="1:18" ht="18" customHeight="1">
      <c r="A26" s="210" t="s">
        <v>276</v>
      </c>
      <c r="B26" s="663">
        <v>3</v>
      </c>
      <c r="C26" s="207">
        <f t="shared" si="1"/>
        <v>10</v>
      </c>
      <c r="D26" s="17" t="s">
        <v>167</v>
      </c>
      <c r="E26" s="17" t="s">
        <v>167</v>
      </c>
      <c r="F26" s="221" t="s">
        <v>660</v>
      </c>
      <c r="G26" s="222"/>
      <c r="H26" s="667">
        <v>23</v>
      </c>
      <c r="I26" s="177">
        <f t="shared" si="0"/>
        <v>0</v>
      </c>
      <c r="J26" s="208"/>
      <c r="K26" s="209" t="s">
        <v>684</v>
      </c>
      <c r="L26" s="176"/>
      <c r="M26" s="18"/>
      <c r="N26" s="29"/>
      <c r="O26" s="26"/>
      <c r="P26" s="29"/>
      <c r="Q26" s="29"/>
      <c r="R26" s="23"/>
    </row>
    <row r="27" spans="1:18" ht="18" customHeight="1">
      <c r="A27" s="210" t="s">
        <v>276</v>
      </c>
      <c r="B27" s="663">
        <v>3</v>
      </c>
      <c r="C27" s="207">
        <f t="shared" si="1"/>
        <v>11</v>
      </c>
      <c r="D27" s="17" t="s">
        <v>167</v>
      </c>
      <c r="E27" s="17" t="s">
        <v>167</v>
      </c>
      <c r="F27" s="669" t="s">
        <v>653</v>
      </c>
      <c r="G27" s="670">
        <v>16</v>
      </c>
      <c r="H27" s="667">
        <v>32</v>
      </c>
      <c r="I27" s="177">
        <f t="shared" si="0"/>
        <v>512</v>
      </c>
      <c r="J27" s="208"/>
      <c r="K27" s="225" t="s">
        <v>1981</v>
      </c>
      <c r="L27" s="176"/>
      <c r="M27" s="18"/>
      <c r="N27" s="29">
        <v>44932</v>
      </c>
      <c r="O27" s="26"/>
      <c r="P27" s="29"/>
      <c r="Q27" s="29">
        <v>44960</v>
      </c>
      <c r="R27" s="23">
        <v>44960</v>
      </c>
    </row>
    <row r="28" spans="1:18" ht="18" customHeight="1">
      <c r="A28" s="210" t="s">
        <v>642</v>
      </c>
      <c r="B28" s="663">
        <v>3</v>
      </c>
      <c r="C28" s="207">
        <f t="shared" si="1"/>
        <v>12</v>
      </c>
      <c r="D28" s="216" t="s">
        <v>270</v>
      </c>
      <c r="E28" s="216" t="s">
        <v>167</v>
      </c>
      <c r="F28" s="665" t="s">
        <v>643</v>
      </c>
      <c r="G28" s="666">
        <v>4</v>
      </c>
      <c r="H28" s="667">
        <v>5434</v>
      </c>
      <c r="I28" s="177">
        <f t="shared" si="0"/>
        <v>21736</v>
      </c>
      <c r="J28" s="208"/>
      <c r="K28" s="209" t="s">
        <v>644</v>
      </c>
      <c r="L28" s="176"/>
      <c r="M28" s="18"/>
      <c r="N28" s="29">
        <v>44932</v>
      </c>
      <c r="O28" s="26"/>
      <c r="P28" s="29"/>
      <c r="Q28" s="29">
        <v>44960</v>
      </c>
      <c r="R28" s="23">
        <v>44960</v>
      </c>
    </row>
    <row r="29" spans="1:18" ht="18" customHeight="1">
      <c r="A29" s="210" t="s">
        <v>276</v>
      </c>
      <c r="B29" s="663">
        <v>3</v>
      </c>
      <c r="C29" s="207">
        <f t="shared" si="1"/>
        <v>13</v>
      </c>
      <c r="D29" s="17" t="s">
        <v>167</v>
      </c>
      <c r="E29" s="17" t="s">
        <v>167</v>
      </c>
      <c r="F29" s="665" t="s">
        <v>645</v>
      </c>
      <c r="G29" s="666">
        <v>8</v>
      </c>
      <c r="H29" s="667">
        <v>69</v>
      </c>
      <c r="I29" s="177">
        <f t="shared" si="0"/>
        <v>552</v>
      </c>
      <c r="J29" s="208"/>
      <c r="K29" s="209" t="s">
        <v>1982</v>
      </c>
      <c r="L29" s="176"/>
      <c r="M29" s="18"/>
      <c r="N29" s="29">
        <v>44932</v>
      </c>
      <c r="O29" s="26"/>
      <c r="P29" s="29"/>
      <c r="Q29" s="29">
        <v>44960</v>
      </c>
      <c r="R29" s="23">
        <v>44960</v>
      </c>
    </row>
    <row r="30" spans="1:18" ht="18" customHeight="1">
      <c r="A30" s="210" t="s">
        <v>276</v>
      </c>
      <c r="B30" s="663">
        <v>3</v>
      </c>
      <c r="C30" s="207">
        <f t="shared" si="1"/>
        <v>14</v>
      </c>
      <c r="D30" s="17" t="s">
        <v>167</v>
      </c>
      <c r="E30" s="17" t="s">
        <v>167</v>
      </c>
      <c r="F30" s="221" t="s">
        <v>647</v>
      </c>
      <c r="G30" s="222"/>
      <c r="H30" s="667">
        <v>19</v>
      </c>
      <c r="I30" s="177">
        <f t="shared" si="0"/>
        <v>0</v>
      </c>
      <c r="J30" s="208"/>
      <c r="K30" s="209" t="s">
        <v>1983</v>
      </c>
      <c r="L30" s="176"/>
      <c r="M30" s="18"/>
      <c r="N30" s="29">
        <v>44932</v>
      </c>
      <c r="O30" s="26"/>
      <c r="P30" s="29"/>
      <c r="Q30" s="29"/>
      <c r="R30" s="23"/>
    </row>
    <row r="31" spans="1:18" ht="18" customHeight="1">
      <c r="A31" s="210" t="s">
        <v>276</v>
      </c>
      <c r="B31" s="663">
        <v>3</v>
      </c>
      <c r="C31" s="207">
        <f t="shared" si="1"/>
        <v>15</v>
      </c>
      <c r="D31" s="17" t="s">
        <v>167</v>
      </c>
      <c r="E31" s="17" t="s">
        <v>167</v>
      </c>
      <c r="F31" s="221" t="s">
        <v>649</v>
      </c>
      <c r="G31" s="222"/>
      <c r="H31" s="667">
        <v>23</v>
      </c>
      <c r="I31" s="177">
        <f t="shared" si="0"/>
        <v>0</v>
      </c>
      <c r="J31" s="208"/>
      <c r="K31" s="209" t="s">
        <v>650</v>
      </c>
      <c r="L31" s="176"/>
      <c r="M31" s="18"/>
      <c r="N31" s="29"/>
      <c r="O31" s="26"/>
      <c r="P31" s="29"/>
      <c r="Q31" s="29"/>
      <c r="R31" s="23"/>
    </row>
    <row r="32" spans="1:18" ht="18" customHeight="1">
      <c r="A32" s="210" t="s">
        <v>642</v>
      </c>
      <c r="B32" s="663">
        <v>3</v>
      </c>
      <c r="C32" s="207">
        <f t="shared" si="1"/>
        <v>16</v>
      </c>
      <c r="D32" s="216" t="s">
        <v>270</v>
      </c>
      <c r="E32" s="216" t="s">
        <v>167</v>
      </c>
      <c r="F32" s="665" t="s">
        <v>651</v>
      </c>
      <c r="G32" s="666">
        <v>4</v>
      </c>
      <c r="H32" s="667">
        <v>5448</v>
      </c>
      <c r="I32" s="177">
        <f t="shared" si="0"/>
        <v>21792</v>
      </c>
      <c r="J32" s="208"/>
      <c r="K32" s="209" t="s">
        <v>652</v>
      </c>
      <c r="L32" s="176"/>
      <c r="M32" s="18"/>
      <c r="N32" s="29">
        <v>44932</v>
      </c>
      <c r="O32" s="26"/>
      <c r="P32" s="29"/>
      <c r="Q32" s="29">
        <v>44960</v>
      </c>
      <c r="R32" s="23">
        <v>44960</v>
      </c>
    </row>
    <row r="33" spans="1:18" ht="18" customHeight="1">
      <c r="A33" s="210" t="s">
        <v>276</v>
      </c>
      <c r="B33" s="663">
        <v>3</v>
      </c>
      <c r="C33" s="207">
        <f t="shared" si="1"/>
        <v>17</v>
      </c>
      <c r="D33" s="17" t="s">
        <v>167</v>
      </c>
      <c r="E33" s="17" t="s">
        <v>167</v>
      </c>
      <c r="F33" s="221" t="s">
        <v>653</v>
      </c>
      <c r="G33" s="222"/>
      <c r="H33" s="667">
        <v>70</v>
      </c>
      <c r="I33" s="177">
        <f t="shared" si="0"/>
        <v>0</v>
      </c>
      <c r="J33" s="208"/>
      <c r="K33" s="209" t="s">
        <v>1984</v>
      </c>
      <c r="L33" s="176"/>
      <c r="M33" s="18"/>
      <c r="N33" s="29">
        <v>44932</v>
      </c>
      <c r="O33" s="26"/>
      <c r="P33" s="29"/>
      <c r="Q33" s="29"/>
      <c r="R33" s="23"/>
    </row>
    <row r="34" spans="1:18" ht="18" customHeight="1">
      <c r="A34" s="210" t="s">
        <v>276</v>
      </c>
      <c r="B34" s="663">
        <v>3</v>
      </c>
      <c r="C34" s="207">
        <f t="shared" si="1"/>
        <v>18</v>
      </c>
      <c r="D34" s="17" t="s">
        <v>167</v>
      </c>
      <c r="E34" s="17" t="s">
        <v>167</v>
      </c>
      <c r="F34" s="665" t="s">
        <v>655</v>
      </c>
      <c r="G34" s="666">
        <v>4</v>
      </c>
      <c r="H34" s="667">
        <v>169</v>
      </c>
      <c r="I34" s="177">
        <f t="shared" si="0"/>
        <v>676</v>
      </c>
      <c r="J34" s="208"/>
      <c r="K34" s="209" t="s">
        <v>1985</v>
      </c>
      <c r="L34" s="176"/>
      <c r="M34" s="18"/>
      <c r="N34" s="29">
        <v>44932</v>
      </c>
      <c r="O34" s="26"/>
      <c r="P34" s="29"/>
      <c r="Q34" s="29">
        <v>44960</v>
      </c>
      <c r="R34" s="23">
        <v>44960</v>
      </c>
    </row>
    <row r="35" spans="1:18" ht="18" customHeight="1">
      <c r="A35" s="210" t="s">
        <v>276</v>
      </c>
      <c r="B35" s="663">
        <v>3</v>
      </c>
      <c r="C35" s="207">
        <f t="shared" si="1"/>
        <v>19</v>
      </c>
      <c r="D35" s="17" t="s">
        <v>167</v>
      </c>
      <c r="E35" s="17" t="s">
        <v>167</v>
      </c>
      <c r="F35" s="221" t="s">
        <v>647</v>
      </c>
      <c r="G35" s="222"/>
      <c r="H35" s="667">
        <v>19</v>
      </c>
      <c r="I35" s="177">
        <f t="shared" si="0"/>
        <v>0</v>
      </c>
      <c r="J35" s="208"/>
      <c r="K35" s="209" t="s">
        <v>657</v>
      </c>
      <c r="L35" s="176"/>
      <c r="M35" s="18"/>
      <c r="N35" s="29">
        <v>44932</v>
      </c>
      <c r="O35" s="26"/>
      <c r="P35" s="29"/>
      <c r="Q35" s="29"/>
      <c r="R35" s="23"/>
    </row>
    <row r="36" spans="1:18" ht="18" customHeight="1">
      <c r="A36" s="210" t="s">
        <v>276</v>
      </c>
      <c r="B36" s="663">
        <v>3</v>
      </c>
      <c r="C36" s="207">
        <f t="shared" si="1"/>
        <v>20</v>
      </c>
      <c r="D36" s="17" t="s">
        <v>167</v>
      </c>
      <c r="E36" s="17" t="s">
        <v>167</v>
      </c>
      <c r="F36" s="221" t="s">
        <v>658</v>
      </c>
      <c r="G36" s="222"/>
      <c r="H36" s="667">
        <v>27</v>
      </c>
      <c r="I36" s="177">
        <f t="shared" si="0"/>
        <v>0</v>
      </c>
      <c r="J36" s="208"/>
      <c r="K36" s="209" t="s">
        <v>659</v>
      </c>
      <c r="L36" s="176"/>
      <c r="M36" s="18"/>
      <c r="N36" s="29"/>
      <c r="O36" s="26"/>
      <c r="P36" s="29"/>
      <c r="Q36" s="29"/>
      <c r="R36" s="23"/>
    </row>
    <row r="37" spans="1:18" ht="18" customHeight="1">
      <c r="A37" s="210" t="s">
        <v>276</v>
      </c>
      <c r="B37" s="663">
        <v>3</v>
      </c>
      <c r="C37" s="207">
        <f t="shared" si="1"/>
        <v>21</v>
      </c>
      <c r="D37" s="17" t="s">
        <v>167</v>
      </c>
      <c r="E37" s="17" t="s">
        <v>167</v>
      </c>
      <c r="F37" s="221" t="s">
        <v>660</v>
      </c>
      <c r="G37" s="222"/>
      <c r="H37" s="667">
        <v>23</v>
      </c>
      <c r="I37" s="177">
        <f t="shared" si="0"/>
        <v>0</v>
      </c>
      <c r="J37" s="208"/>
      <c r="K37" s="209" t="s">
        <v>1986</v>
      </c>
      <c r="L37" s="176"/>
      <c r="M37" s="18"/>
      <c r="N37" s="29"/>
      <c r="O37" s="26"/>
      <c r="P37" s="29"/>
      <c r="Q37" s="29"/>
      <c r="R37" s="23"/>
    </row>
    <row r="38" spans="1:18" ht="18" customHeight="1">
      <c r="A38" s="210" t="s">
        <v>273</v>
      </c>
      <c r="B38" s="663">
        <v>3</v>
      </c>
      <c r="C38" s="207">
        <f t="shared" si="1"/>
        <v>22</v>
      </c>
      <c r="D38" s="17" t="s">
        <v>167</v>
      </c>
      <c r="E38" s="17" t="s">
        <v>167</v>
      </c>
      <c r="F38" s="665" t="s">
        <v>662</v>
      </c>
      <c r="G38" s="666">
        <v>4</v>
      </c>
      <c r="H38" s="667">
        <v>2110</v>
      </c>
      <c r="I38" s="177">
        <f t="shared" si="0"/>
        <v>8440</v>
      </c>
      <c r="J38" s="208"/>
      <c r="K38" s="209" t="s">
        <v>663</v>
      </c>
      <c r="L38" s="176"/>
      <c r="M38" s="18"/>
      <c r="N38" s="29">
        <v>44932</v>
      </c>
      <c r="O38" s="26"/>
      <c r="P38" s="29"/>
      <c r="Q38" s="29">
        <v>44960</v>
      </c>
      <c r="R38" s="23">
        <v>44960</v>
      </c>
    </row>
    <row r="39" spans="1:18" ht="18" customHeight="1">
      <c r="A39" s="210" t="s">
        <v>642</v>
      </c>
      <c r="B39" s="663">
        <v>3</v>
      </c>
      <c r="C39" s="207">
        <f t="shared" si="1"/>
        <v>23</v>
      </c>
      <c r="D39" s="216" t="s">
        <v>270</v>
      </c>
      <c r="E39" s="216" t="s">
        <v>167</v>
      </c>
      <c r="F39" s="665" t="s">
        <v>664</v>
      </c>
      <c r="G39" s="666">
        <v>4</v>
      </c>
      <c r="H39" s="667">
        <v>4916</v>
      </c>
      <c r="I39" s="177">
        <f t="shared" si="0"/>
        <v>19664</v>
      </c>
      <c r="J39" s="208"/>
      <c r="K39" s="209" t="s">
        <v>665</v>
      </c>
      <c r="L39" s="176"/>
      <c r="M39" s="18"/>
      <c r="N39" s="29">
        <v>44932</v>
      </c>
      <c r="O39" s="26"/>
      <c r="P39" s="29"/>
      <c r="Q39" s="29">
        <v>44960</v>
      </c>
      <c r="R39" s="23">
        <v>44960</v>
      </c>
    </row>
    <row r="40" spans="1:18" ht="18" customHeight="1">
      <c r="A40" s="210" t="s">
        <v>276</v>
      </c>
      <c r="B40" s="663">
        <v>3</v>
      </c>
      <c r="C40" s="207">
        <f t="shared" si="1"/>
        <v>24</v>
      </c>
      <c r="D40" s="17" t="s">
        <v>167</v>
      </c>
      <c r="E40" s="17" t="s">
        <v>167</v>
      </c>
      <c r="F40" s="665" t="s">
        <v>666</v>
      </c>
      <c r="G40" s="666">
        <v>4</v>
      </c>
      <c r="H40" s="667">
        <v>70</v>
      </c>
      <c r="I40" s="177">
        <f t="shared" si="0"/>
        <v>280</v>
      </c>
      <c r="J40" s="208"/>
      <c r="K40" s="225" t="s">
        <v>1987</v>
      </c>
      <c r="L40" s="176"/>
      <c r="M40" s="18"/>
      <c r="N40" s="29">
        <v>44932</v>
      </c>
      <c r="O40" s="26"/>
      <c r="P40" s="29"/>
      <c r="Q40" s="29">
        <v>44960</v>
      </c>
      <c r="R40" s="23">
        <v>44960</v>
      </c>
    </row>
    <row r="41" spans="1:18" ht="18" customHeight="1">
      <c r="A41" s="210" t="s">
        <v>276</v>
      </c>
      <c r="B41" s="663">
        <v>3</v>
      </c>
      <c r="C41" s="207">
        <f t="shared" si="1"/>
        <v>25</v>
      </c>
      <c r="D41" s="17" t="s">
        <v>167</v>
      </c>
      <c r="E41" s="17" t="s">
        <v>167</v>
      </c>
      <c r="F41" s="221" t="s">
        <v>658</v>
      </c>
      <c r="G41" s="222"/>
      <c r="H41" s="667">
        <v>27</v>
      </c>
      <c r="I41" s="177">
        <f t="shared" si="0"/>
        <v>0</v>
      </c>
      <c r="J41" s="208"/>
      <c r="K41" s="209" t="s">
        <v>667</v>
      </c>
      <c r="L41" s="176"/>
      <c r="M41" s="18"/>
      <c r="N41" s="29">
        <v>44932</v>
      </c>
      <c r="O41" s="26"/>
      <c r="P41" s="29"/>
      <c r="Q41" s="29"/>
      <c r="R41" s="23"/>
    </row>
    <row r="42" spans="1:18" ht="18" customHeight="1">
      <c r="A42" s="210" t="s">
        <v>276</v>
      </c>
      <c r="B42" s="663">
        <v>3</v>
      </c>
      <c r="C42" s="207">
        <f t="shared" si="1"/>
        <v>26</v>
      </c>
      <c r="D42" s="17" t="s">
        <v>167</v>
      </c>
      <c r="E42" s="17" t="s">
        <v>167</v>
      </c>
      <c r="F42" s="665" t="s">
        <v>668</v>
      </c>
      <c r="G42" s="666">
        <v>4</v>
      </c>
      <c r="H42" s="667">
        <v>560</v>
      </c>
      <c r="I42" s="177">
        <f t="shared" si="0"/>
        <v>2240</v>
      </c>
      <c r="J42" s="208"/>
      <c r="K42" s="209" t="s">
        <v>669</v>
      </c>
      <c r="L42" s="176"/>
      <c r="M42" s="18"/>
      <c r="N42" s="29">
        <v>44932</v>
      </c>
      <c r="O42" s="26"/>
      <c r="P42" s="29"/>
      <c r="Q42" s="29">
        <v>44960</v>
      </c>
      <c r="R42" s="23">
        <v>44960</v>
      </c>
    </row>
    <row r="43" spans="1:18" ht="18" customHeight="1">
      <c r="A43" s="210" t="s">
        <v>642</v>
      </c>
      <c r="B43" s="663">
        <v>3</v>
      </c>
      <c r="C43" s="207">
        <f t="shared" si="1"/>
        <v>27</v>
      </c>
      <c r="D43" s="216" t="s">
        <v>270</v>
      </c>
      <c r="E43" s="216" t="s">
        <v>167</v>
      </c>
      <c r="F43" s="665" t="s">
        <v>670</v>
      </c>
      <c r="G43" s="666">
        <v>4</v>
      </c>
      <c r="H43" s="667">
        <v>5350</v>
      </c>
      <c r="I43" s="177">
        <f t="shared" si="0"/>
        <v>21400</v>
      </c>
      <c r="J43" s="208"/>
      <c r="K43" s="209" t="s">
        <v>671</v>
      </c>
      <c r="L43" s="176"/>
      <c r="M43" s="18"/>
      <c r="N43" s="29">
        <v>44932</v>
      </c>
      <c r="O43" s="26"/>
      <c r="P43" s="29"/>
      <c r="Q43" s="29">
        <v>44960</v>
      </c>
      <c r="R43" s="23">
        <v>44960</v>
      </c>
    </row>
    <row r="44" spans="1:18" ht="18" customHeight="1">
      <c r="A44" s="210" t="s">
        <v>642</v>
      </c>
      <c r="B44" s="663">
        <v>3</v>
      </c>
      <c r="C44" s="207">
        <f t="shared" si="1"/>
        <v>28</v>
      </c>
      <c r="D44" s="216" t="s">
        <v>270</v>
      </c>
      <c r="E44" s="216" t="s">
        <v>167</v>
      </c>
      <c r="F44" s="671" t="s">
        <v>672</v>
      </c>
      <c r="G44" s="666">
        <v>4</v>
      </c>
      <c r="H44" s="667">
        <v>4221</v>
      </c>
      <c r="I44" s="177">
        <f t="shared" si="0"/>
        <v>16884</v>
      </c>
      <c r="J44" s="208"/>
      <c r="K44" s="209" t="s">
        <v>673</v>
      </c>
      <c r="L44" s="176"/>
      <c r="M44" s="18"/>
      <c r="N44" s="29">
        <v>44932</v>
      </c>
      <c r="O44" s="26"/>
      <c r="P44" s="29"/>
      <c r="Q44" s="29">
        <v>44960</v>
      </c>
      <c r="R44" s="23">
        <v>44960</v>
      </c>
    </row>
    <row r="45" spans="1:18" ht="18" customHeight="1">
      <c r="A45" s="210" t="s">
        <v>276</v>
      </c>
      <c r="B45" s="663">
        <v>3</v>
      </c>
      <c r="C45" s="207">
        <f t="shared" si="1"/>
        <v>29</v>
      </c>
      <c r="D45" s="17" t="s">
        <v>167</v>
      </c>
      <c r="E45" s="17" t="s">
        <v>167</v>
      </c>
      <c r="F45" s="665" t="s">
        <v>674</v>
      </c>
      <c r="G45" s="666">
        <v>180</v>
      </c>
      <c r="H45" s="667">
        <v>19</v>
      </c>
      <c r="I45" s="177">
        <f t="shared" si="0"/>
        <v>3420</v>
      </c>
      <c r="J45" s="208"/>
      <c r="K45" s="209" t="s">
        <v>1988</v>
      </c>
      <c r="L45" s="176"/>
      <c r="M45" s="18"/>
      <c r="N45" s="29">
        <v>44932</v>
      </c>
      <c r="O45" s="26"/>
      <c r="P45" s="29"/>
      <c r="Q45" s="29">
        <v>44960</v>
      </c>
      <c r="R45" s="23">
        <v>44960</v>
      </c>
    </row>
    <row r="46" spans="1:18" ht="18" customHeight="1">
      <c r="A46" s="210" t="s">
        <v>276</v>
      </c>
      <c r="B46" s="663">
        <v>3</v>
      </c>
      <c r="C46" s="207">
        <f t="shared" si="1"/>
        <v>30</v>
      </c>
      <c r="D46" s="17" t="s">
        <v>167</v>
      </c>
      <c r="E46" s="17" t="s">
        <v>167</v>
      </c>
      <c r="F46" s="221" t="s">
        <v>676</v>
      </c>
      <c r="G46" s="222"/>
      <c r="H46" s="667">
        <v>23</v>
      </c>
      <c r="I46" s="177">
        <f t="shared" si="0"/>
        <v>0</v>
      </c>
      <c r="J46" s="208"/>
      <c r="K46" s="209" t="s">
        <v>677</v>
      </c>
      <c r="L46" s="176"/>
      <c r="M46" s="18"/>
      <c r="N46" s="29"/>
      <c r="O46" s="26"/>
      <c r="P46" s="29"/>
      <c r="Q46" s="29"/>
      <c r="R46" s="23"/>
    </row>
    <row r="47" spans="1:18" ht="18" customHeight="1">
      <c r="A47" s="210" t="s">
        <v>633</v>
      </c>
      <c r="B47" s="663">
        <v>3</v>
      </c>
      <c r="C47" s="207">
        <f t="shared" si="1"/>
        <v>31</v>
      </c>
      <c r="D47" s="216" t="s">
        <v>270</v>
      </c>
      <c r="E47" s="216" t="s">
        <v>167</v>
      </c>
      <c r="F47" s="665" t="s">
        <v>634</v>
      </c>
      <c r="G47" s="666">
        <v>4</v>
      </c>
      <c r="H47" s="667">
        <v>6993</v>
      </c>
      <c r="I47" s="219">
        <f t="shared" si="0"/>
        <v>27972</v>
      </c>
      <c r="J47" s="119"/>
      <c r="K47" s="26" t="s">
        <v>635</v>
      </c>
      <c r="L47" s="176"/>
      <c r="M47" s="18"/>
      <c r="N47" s="29">
        <v>44932</v>
      </c>
      <c r="O47" s="26"/>
      <c r="P47" s="29"/>
      <c r="Q47" s="29">
        <v>44960</v>
      </c>
      <c r="R47" s="23">
        <v>44960</v>
      </c>
    </row>
    <row r="48" spans="1:18" ht="18" customHeight="1">
      <c r="A48" s="210" t="s">
        <v>276</v>
      </c>
      <c r="B48" s="663">
        <v>3</v>
      </c>
      <c r="C48" s="207">
        <f t="shared" si="1"/>
        <v>32</v>
      </c>
      <c r="D48" s="17" t="s">
        <v>167</v>
      </c>
      <c r="E48" s="17" t="s">
        <v>167</v>
      </c>
      <c r="F48" s="221" t="s">
        <v>636</v>
      </c>
      <c r="G48" s="222"/>
      <c r="H48" s="667">
        <v>27</v>
      </c>
      <c r="I48" s="219">
        <f t="shared" si="0"/>
        <v>0</v>
      </c>
      <c r="J48" s="119"/>
      <c r="K48" s="209" t="s">
        <v>1986</v>
      </c>
      <c r="L48" s="176"/>
      <c r="M48" s="18"/>
      <c r="N48" s="29"/>
      <c r="O48" s="26"/>
      <c r="P48" s="29"/>
      <c r="Q48" s="29"/>
      <c r="R48" s="23"/>
    </row>
    <row r="49" spans="1:18" ht="18" customHeight="1">
      <c r="A49" s="210" t="s">
        <v>276</v>
      </c>
      <c r="B49" s="663">
        <v>3</v>
      </c>
      <c r="C49" s="207">
        <f t="shared" si="1"/>
        <v>33</v>
      </c>
      <c r="D49" s="17" t="s">
        <v>167</v>
      </c>
      <c r="E49" s="17" t="s">
        <v>167</v>
      </c>
      <c r="F49" s="665" t="s">
        <v>638</v>
      </c>
      <c r="G49" s="666">
        <v>10</v>
      </c>
      <c r="H49" s="667">
        <v>23</v>
      </c>
      <c r="I49" s="219">
        <f t="shared" si="0"/>
        <v>230</v>
      </c>
      <c r="J49" s="119"/>
      <c r="K49" s="209" t="s">
        <v>1989</v>
      </c>
      <c r="L49" s="176"/>
      <c r="M49" s="18"/>
      <c r="N49" s="29">
        <v>44932</v>
      </c>
      <c r="O49" s="26"/>
      <c r="P49" s="29"/>
      <c r="Q49" s="29">
        <v>44960</v>
      </c>
      <c r="R49" s="23">
        <v>44960</v>
      </c>
    </row>
    <row r="50" spans="1:18" ht="18" customHeight="1">
      <c r="A50" s="210" t="s">
        <v>276</v>
      </c>
      <c r="B50" s="663">
        <v>3</v>
      </c>
      <c r="C50" s="207">
        <f t="shared" si="1"/>
        <v>34</v>
      </c>
      <c r="D50" s="17" t="s">
        <v>167</v>
      </c>
      <c r="E50" s="17" t="s">
        <v>167</v>
      </c>
      <c r="F50" s="665" t="s">
        <v>640</v>
      </c>
      <c r="G50" s="666">
        <v>16</v>
      </c>
      <c r="H50" s="667">
        <v>56</v>
      </c>
      <c r="I50" s="219">
        <f t="shared" si="0"/>
        <v>896</v>
      </c>
      <c r="J50" s="119"/>
      <c r="K50" s="209" t="s">
        <v>1990</v>
      </c>
      <c r="L50" s="176"/>
      <c r="M50" s="18"/>
      <c r="N50" s="29">
        <v>44932</v>
      </c>
      <c r="O50" s="26"/>
      <c r="P50" s="29"/>
      <c r="Q50" s="29">
        <v>44960</v>
      </c>
      <c r="R50" s="23">
        <v>44960</v>
      </c>
    </row>
    <row r="51" spans="1:18" ht="18" customHeight="1">
      <c r="A51" s="210" t="s">
        <v>642</v>
      </c>
      <c r="B51" s="663">
        <v>3</v>
      </c>
      <c r="C51" s="207">
        <f t="shared" si="1"/>
        <v>35</v>
      </c>
      <c r="D51" s="216" t="s">
        <v>270</v>
      </c>
      <c r="E51" s="216" t="s">
        <v>167</v>
      </c>
      <c r="F51" s="665" t="s">
        <v>686</v>
      </c>
      <c r="G51" s="666">
        <v>8</v>
      </c>
      <c r="H51" s="667">
        <v>4351</v>
      </c>
      <c r="I51" s="219">
        <f t="shared" si="0"/>
        <v>34808</v>
      </c>
      <c r="J51" s="119"/>
      <c r="K51" s="209" t="s">
        <v>687</v>
      </c>
      <c r="L51" s="176"/>
      <c r="M51" s="18"/>
      <c r="N51" s="29">
        <v>44932</v>
      </c>
      <c r="O51" s="26"/>
      <c r="P51" s="29"/>
      <c r="Q51" s="29">
        <v>44960</v>
      </c>
      <c r="R51" s="23">
        <v>44960</v>
      </c>
    </row>
    <row r="52" spans="1:18" ht="18" customHeight="1">
      <c r="A52" s="210" t="s">
        <v>276</v>
      </c>
      <c r="B52" s="663">
        <v>3</v>
      </c>
      <c r="C52" s="207">
        <f t="shared" si="1"/>
        <v>36</v>
      </c>
      <c r="D52" s="17" t="s">
        <v>167</v>
      </c>
      <c r="E52" s="17" t="s">
        <v>167</v>
      </c>
      <c r="F52" s="665" t="s">
        <v>688</v>
      </c>
      <c r="G52" s="666">
        <v>8</v>
      </c>
      <c r="H52" s="667">
        <v>870</v>
      </c>
      <c r="I52" s="219">
        <f t="shared" si="0"/>
        <v>6960</v>
      </c>
      <c r="J52" s="119"/>
      <c r="K52" s="209" t="s">
        <v>1991</v>
      </c>
      <c r="L52" s="176"/>
      <c r="M52" s="18"/>
      <c r="N52" s="29">
        <v>44932</v>
      </c>
      <c r="O52" s="26"/>
      <c r="P52" s="29"/>
      <c r="Q52" s="29">
        <v>44960</v>
      </c>
      <c r="R52" s="23">
        <v>44960</v>
      </c>
    </row>
    <row r="53" spans="1:18" ht="18" customHeight="1">
      <c r="A53" s="210" t="s">
        <v>273</v>
      </c>
      <c r="B53" s="663">
        <v>3</v>
      </c>
      <c r="C53" s="207">
        <f t="shared" si="1"/>
        <v>37</v>
      </c>
      <c r="D53" s="17" t="s">
        <v>167</v>
      </c>
      <c r="E53" s="17" t="s">
        <v>167</v>
      </c>
      <c r="F53" s="665" t="s">
        <v>690</v>
      </c>
      <c r="G53" s="666">
        <v>8</v>
      </c>
      <c r="H53" s="667">
        <v>3680</v>
      </c>
      <c r="I53" s="219">
        <f t="shared" si="0"/>
        <v>29440</v>
      </c>
      <c r="J53" s="119"/>
      <c r="K53" s="209" t="s">
        <v>1992</v>
      </c>
      <c r="L53" s="176"/>
      <c r="M53" s="18"/>
      <c r="N53" s="29">
        <v>44932</v>
      </c>
      <c r="O53" s="26"/>
      <c r="P53" s="29"/>
      <c r="Q53" s="29">
        <v>44960</v>
      </c>
      <c r="R53" s="23">
        <v>44960</v>
      </c>
    </row>
    <row r="54" spans="1:18" ht="18" customHeight="1">
      <c r="A54" s="210" t="s">
        <v>276</v>
      </c>
      <c r="B54" s="663">
        <v>3</v>
      </c>
      <c r="C54" s="207">
        <f t="shared" si="1"/>
        <v>38</v>
      </c>
      <c r="D54" s="17" t="s">
        <v>167</v>
      </c>
      <c r="E54" s="17" t="s">
        <v>167</v>
      </c>
      <c r="F54" s="665" t="s">
        <v>692</v>
      </c>
      <c r="G54" s="666">
        <v>16</v>
      </c>
      <c r="H54" s="667">
        <v>36</v>
      </c>
      <c r="I54" s="219">
        <f t="shared" si="0"/>
        <v>576</v>
      </c>
      <c r="J54" s="119"/>
      <c r="K54" s="209" t="s">
        <v>1993</v>
      </c>
      <c r="L54" s="176"/>
      <c r="M54" s="18"/>
      <c r="N54" s="29">
        <v>44932</v>
      </c>
      <c r="O54" s="26"/>
      <c r="P54" s="29"/>
      <c r="Q54" s="29">
        <v>44960</v>
      </c>
      <c r="R54" s="23">
        <v>44960</v>
      </c>
    </row>
    <row r="55" spans="1:18" ht="18" customHeight="1">
      <c r="A55" s="210" t="s">
        <v>276</v>
      </c>
      <c r="B55" s="663">
        <v>3</v>
      </c>
      <c r="C55" s="207">
        <f t="shared" si="1"/>
        <v>39</v>
      </c>
      <c r="D55" s="17" t="s">
        <v>167</v>
      </c>
      <c r="E55" s="17" t="s">
        <v>167</v>
      </c>
      <c r="F55" s="221" t="s">
        <v>676</v>
      </c>
      <c r="G55" s="222"/>
      <c r="H55" s="667">
        <v>23</v>
      </c>
      <c r="I55" s="219">
        <f t="shared" si="0"/>
        <v>0</v>
      </c>
      <c r="J55" s="119"/>
      <c r="K55" s="209" t="s">
        <v>694</v>
      </c>
      <c r="L55" s="176"/>
      <c r="M55" s="18"/>
      <c r="N55" s="29"/>
      <c r="O55" s="26"/>
      <c r="P55" s="29"/>
      <c r="Q55" s="29"/>
      <c r="R55" s="23"/>
    </row>
    <row r="56" spans="1:18" ht="18" customHeight="1">
      <c r="A56" s="210" t="s">
        <v>642</v>
      </c>
      <c r="B56" s="663">
        <v>3</v>
      </c>
      <c r="C56" s="207">
        <f t="shared" si="1"/>
        <v>40</v>
      </c>
      <c r="D56" s="216" t="s">
        <v>270</v>
      </c>
      <c r="E56" s="216" t="s">
        <v>167</v>
      </c>
      <c r="F56" s="671" t="s">
        <v>1994</v>
      </c>
      <c r="G56" s="666">
        <v>16</v>
      </c>
      <c r="H56" s="667">
        <v>3081</v>
      </c>
      <c r="I56" s="219">
        <f t="shared" si="0"/>
        <v>49296</v>
      </c>
      <c r="J56" s="119"/>
      <c r="K56" s="50" t="s">
        <v>1995</v>
      </c>
      <c r="L56" s="176"/>
      <c r="M56" s="18"/>
      <c r="N56" s="29">
        <v>44932</v>
      </c>
      <c r="O56" s="26"/>
      <c r="P56" s="29"/>
      <c r="Q56" s="29">
        <v>44960</v>
      </c>
      <c r="R56" s="23">
        <v>44960</v>
      </c>
    </row>
    <row r="57" spans="1:18" ht="18" customHeight="1">
      <c r="A57" s="210" t="s">
        <v>628</v>
      </c>
      <c r="B57" s="663">
        <v>3</v>
      </c>
      <c r="C57" s="207">
        <f t="shared" si="1"/>
        <v>41</v>
      </c>
      <c r="D57" s="216" t="s">
        <v>270</v>
      </c>
      <c r="E57" s="216" t="s">
        <v>167</v>
      </c>
      <c r="F57" s="665" t="s">
        <v>1996</v>
      </c>
      <c r="G57" s="666">
        <v>4</v>
      </c>
      <c r="H57" s="667">
        <v>4180</v>
      </c>
      <c r="I57" s="177">
        <f t="shared" si="0"/>
        <v>16720</v>
      </c>
      <c r="J57" s="119"/>
      <c r="K57" s="50" t="s">
        <v>1997</v>
      </c>
      <c r="L57" s="176"/>
      <c r="M57" s="18"/>
      <c r="N57" s="29">
        <v>44932</v>
      </c>
      <c r="O57" s="26"/>
      <c r="P57" s="29"/>
      <c r="Q57" s="29">
        <v>44960</v>
      </c>
      <c r="R57" s="23">
        <v>44960</v>
      </c>
    </row>
    <row r="58" spans="1:18" ht="18" customHeight="1">
      <c r="A58" s="210" t="s">
        <v>628</v>
      </c>
      <c r="B58" s="663">
        <v>3</v>
      </c>
      <c r="C58" s="207">
        <f t="shared" si="1"/>
        <v>42</v>
      </c>
      <c r="D58" s="216" t="s">
        <v>270</v>
      </c>
      <c r="E58" s="216" t="s">
        <v>167</v>
      </c>
      <c r="F58" s="665" t="s">
        <v>1998</v>
      </c>
      <c r="G58" s="666">
        <v>4</v>
      </c>
      <c r="H58" s="667">
        <v>4180</v>
      </c>
      <c r="I58" s="177">
        <f t="shared" si="0"/>
        <v>16720</v>
      </c>
      <c r="J58" s="119"/>
      <c r="K58" s="209" t="s">
        <v>1999</v>
      </c>
      <c r="L58" s="176"/>
      <c r="M58" s="18"/>
      <c r="N58" s="29">
        <v>44932</v>
      </c>
      <c r="O58" s="26"/>
      <c r="P58" s="29"/>
      <c r="Q58" s="29">
        <v>44960</v>
      </c>
      <c r="R58" s="23">
        <v>44960</v>
      </c>
    </row>
    <row r="59" spans="1:18" ht="18" customHeight="1">
      <c r="A59" s="210" t="s">
        <v>276</v>
      </c>
      <c r="B59" s="663">
        <v>3</v>
      </c>
      <c r="C59" s="207">
        <f t="shared" si="1"/>
        <v>43</v>
      </c>
      <c r="D59" s="17" t="s">
        <v>826</v>
      </c>
      <c r="E59" s="17" t="s">
        <v>167</v>
      </c>
      <c r="F59" s="665" t="s">
        <v>2000</v>
      </c>
      <c r="G59" s="666">
        <v>20</v>
      </c>
      <c r="H59" s="667">
        <v>64</v>
      </c>
      <c r="I59" s="177">
        <f t="shared" si="0"/>
        <v>1280</v>
      </c>
      <c r="J59" s="119"/>
      <c r="K59" s="209" t="s">
        <v>2001</v>
      </c>
      <c r="L59" s="176"/>
      <c r="M59" s="18"/>
      <c r="N59" s="29">
        <v>44932</v>
      </c>
      <c r="O59" s="26"/>
      <c r="P59" s="29"/>
      <c r="Q59" s="29">
        <v>44960</v>
      </c>
      <c r="R59" s="23">
        <v>44960</v>
      </c>
    </row>
    <row r="60" spans="1:18" ht="18" customHeight="1">
      <c r="A60" s="210" t="s">
        <v>276</v>
      </c>
      <c r="B60" s="663">
        <v>3</v>
      </c>
      <c r="C60" s="207">
        <f t="shared" si="1"/>
        <v>44</v>
      </c>
      <c r="D60" s="17" t="s">
        <v>167</v>
      </c>
      <c r="E60" s="17" t="s">
        <v>167</v>
      </c>
      <c r="F60" s="221" t="s">
        <v>674</v>
      </c>
      <c r="G60" s="222"/>
      <c r="H60" s="667">
        <v>19</v>
      </c>
      <c r="I60" s="177">
        <f t="shared" si="0"/>
        <v>0</v>
      </c>
      <c r="J60" s="208"/>
      <c r="K60" s="209" t="s">
        <v>2002</v>
      </c>
      <c r="L60" s="176"/>
      <c r="M60" s="18"/>
      <c r="N60" s="29">
        <v>44932</v>
      </c>
      <c r="O60" s="26"/>
      <c r="P60" s="29"/>
      <c r="Q60" s="29"/>
      <c r="R60" s="23"/>
    </row>
    <row r="61" spans="1:18" ht="18" customHeight="1">
      <c r="A61" s="210" t="s">
        <v>276</v>
      </c>
      <c r="B61" s="663">
        <v>3</v>
      </c>
      <c r="C61" s="207">
        <f t="shared" si="1"/>
        <v>45</v>
      </c>
      <c r="D61" s="17" t="s">
        <v>167</v>
      </c>
      <c r="E61" s="17" t="s">
        <v>167</v>
      </c>
      <c r="F61" s="665" t="s">
        <v>706</v>
      </c>
      <c r="G61" s="666">
        <v>75</v>
      </c>
      <c r="H61" s="667">
        <v>15</v>
      </c>
      <c r="I61" s="177">
        <f t="shared" si="0"/>
        <v>1125</v>
      </c>
      <c r="J61" s="119"/>
      <c r="K61" s="209" t="s">
        <v>2003</v>
      </c>
      <c r="L61" s="176"/>
      <c r="M61" s="18"/>
      <c r="N61" s="29">
        <v>44932</v>
      </c>
      <c r="O61" s="26"/>
      <c r="P61" s="29"/>
      <c r="Q61" s="29">
        <v>44960</v>
      </c>
      <c r="R61" s="23">
        <v>44960</v>
      </c>
    </row>
    <row r="62" spans="1:18" ht="18" customHeight="1">
      <c r="A62" s="210" t="s">
        <v>276</v>
      </c>
      <c r="B62" s="663">
        <v>3</v>
      </c>
      <c r="C62" s="207">
        <f t="shared" si="1"/>
        <v>46</v>
      </c>
      <c r="D62" s="17" t="s">
        <v>167</v>
      </c>
      <c r="E62" s="17" t="s">
        <v>167</v>
      </c>
      <c r="F62" s="221" t="s">
        <v>704</v>
      </c>
      <c r="G62" s="222"/>
      <c r="H62" s="667">
        <v>27</v>
      </c>
      <c r="I62" s="177">
        <f t="shared" si="0"/>
        <v>0</v>
      </c>
      <c r="J62" s="119"/>
      <c r="K62" s="209" t="s">
        <v>705</v>
      </c>
      <c r="L62" s="176"/>
      <c r="M62" s="18"/>
      <c r="N62" s="29"/>
      <c r="O62" s="26"/>
      <c r="P62" s="29"/>
      <c r="Q62" s="29"/>
      <c r="R62" s="23"/>
    </row>
    <row r="63" spans="1:18" ht="18" customHeight="1">
      <c r="A63" s="210" t="s">
        <v>628</v>
      </c>
      <c r="B63" s="663">
        <v>3</v>
      </c>
      <c r="C63" s="207">
        <f t="shared" si="1"/>
        <v>47</v>
      </c>
      <c r="D63" s="216" t="s">
        <v>270</v>
      </c>
      <c r="E63" s="216" t="s">
        <v>167</v>
      </c>
      <c r="F63" s="665" t="s">
        <v>2004</v>
      </c>
      <c r="G63" s="666">
        <v>4</v>
      </c>
      <c r="H63" s="667">
        <v>2360</v>
      </c>
      <c r="I63" s="177">
        <f t="shared" si="0"/>
        <v>9440</v>
      </c>
      <c r="J63" s="119"/>
      <c r="K63" s="50" t="s">
        <v>2005</v>
      </c>
      <c r="L63" s="176"/>
      <c r="M63" s="18"/>
      <c r="N63" s="29">
        <v>44932</v>
      </c>
      <c r="O63" s="26"/>
      <c r="P63" s="29"/>
      <c r="Q63" s="29">
        <v>44960</v>
      </c>
      <c r="R63" s="23">
        <v>44960</v>
      </c>
    </row>
    <row r="64" spans="1:18" ht="18" customHeight="1">
      <c r="A64" s="210" t="s">
        <v>269</v>
      </c>
      <c r="B64" s="663">
        <v>3</v>
      </c>
      <c r="C64" s="207">
        <f>C63+1</f>
        <v>48</v>
      </c>
      <c r="D64" s="17" t="s">
        <v>167</v>
      </c>
      <c r="E64" s="17" t="s">
        <v>167</v>
      </c>
      <c r="F64" s="665" t="s">
        <v>631</v>
      </c>
      <c r="G64" s="666">
        <v>8</v>
      </c>
      <c r="H64" s="667">
        <v>1600</v>
      </c>
      <c r="I64" s="177">
        <f t="shared" si="0"/>
        <v>12800</v>
      </c>
      <c r="J64" s="119"/>
      <c r="K64" s="209" t="s">
        <v>2006</v>
      </c>
      <c r="L64" s="176"/>
      <c r="M64" s="18"/>
      <c r="N64" s="29">
        <v>44932</v>
      </c>
      <c r="O64" s="26"/>
      <c r="P64" s="29"/>
      <c r="Q64" s="29">
        <v>44960</v>
      </c>
      <c r="R64" s="23">
        <v>44960</v>
      </c>
    </row>
    <row r="65" spans="1:18" ht="18" customHeight="1">
      <c r="A65" s="210" t="s">
        <v>628</v>
      </c>
      <c r="B65" s="663">
        <v>3</v>
      </c>
      <c r="C65" s="207">
        <f t="shared" si="1"/>
        <v>49</v>
      </c>
      <c r="D65" s="17" t="s">
        <v>167</v>
      </c>
      <c r="E65" s="17" t="s">
        <v>167</v>
      </c>
      <c r="F65" s="665" t="s">
        <v>629</v>
      </c>
      <c r="G65" s="666">
        <v>4</v>
      </c>
      <c r="H65" s="667">
        <v>1960</v>
      </c>
      <c r="I65" s="177">
        <f t="shared" si="0"/>
        <v>7840</v>
      </c>
      <c r="J65" s="119"/>
      <c r="K65" s="209" t="s">
        <v>630</v>
      </c>
      <c r="L65" s="176"/>
      <c r="M65" s="18"/>
      <c r="N65" s="29">
        <v>44932</v>
      </c>
      <c r="O65" s="26"/>
      <c r="P65" s="29"/>
      <c r="Q65" s="29">
        <v>44960</v>
      </c>
      <c r="R65" s="23">
        <v>44960</v>
      </c>
    </row>
    <row r="66" spans="1:18" ht="18" customHeight="1">
      <c r="A66" s="210" t="s">
        <v>628</v>
      </c>
      <c r="B66" s="663">
        <v>3</v>
      </c>
      <c r="C66" s="207">
        <f t="shared" si="1"/>
        <v>50</v>
      </c>
      <c r="D66" s="216" t="s">
        <v>270</v>
      </c>
      <c r="E66" s="216" t="s">
        <v>167</v>
      </c>
      <c r="F66" s="665" t="s">
        <v>2007</v>
      </c>
      <c r="G66" s="666">
        <v>4</v>
      </c>
      <c r="H66" s="672">
        <v>3660</v>
      </c>
      <c r="I66" s="177">
        <f>G66*H66</f>
        <v>14640</v>
      </c>
      <c r="J66" s="119"/>
      <c r="K66" s="209" t="s">
        <v>2008</v>
      </c>
      <c r="L66" s="176"/>
      <c r="M66" s="18"/>
      <c r="N66" s="29">
        <v>44932</v>
      </c>
      <c r="O66" s="26"/>
      <c r="P66" s="29"/>
      <c r="Q66" s="29">
        <v>44960</v>
      </c>
      <c r="R66" s="23">
        <v>44960</v>
      </c>
    </row>
    <row r="67" spans="1:18" ht="18" customHeight="1">
      <c r="A67" s="210" t="s">
        <v>276</v>
      </c>
      <c r="B67" s="663">
        <v>3</v>
      </c>
      <c r="C67" s="207">
        <f t="shared" si="1"/>
        <v>51</v>
      </c>
      <c r="D67" s="17" t="s">
        <v>167</v>
      </c>
      <c r="E67" s="17" t="s">
        <v>167</v>
      </c>
      <c r="F67" s="221" t="s">
        <v>721</v>
      </c>
      <c r="G67" s="222"/>
      <c r="H67" s="667">
        <v>27</v>
      </c>
      <c r="I67" s="177">
        <f t="shared" ref="I67:I69" si="2">G67*H67</f>
        <v>0</v>
      </c>
      <c r="J67" s="119"/>
      <c r="K67" s="209" t="s">
        <v>705</v>
      </c>
      <c r="L67" s="176"/>
      <c r="M67" s="18"/>
      <c r="N67" s="29"/>
      <c r="O67" s="26"/>
      <c r="P67" s="29"/>
      <c r="Q67" s="29"/>
      <c r="R67" s="23"/>
    </row>
    <row r="68" spans="1:18" ht="18" customHeight="1">
      <c r="A68" s="210" t="s">
        <v>276</v>
      </c>
      <c r="B68" s="663">
        <v>3</v>
      </c>
      <c r="C68" s="207">
        <f t="shared" si="1"/>
        <v>52</v>
      </c>
      <c r="D68" s="17" t="s">
        <v>167</v>
      </c>
      <c r="E68" s="17" t="s">
        <v>167</v>
      </c>
      <c r="F68" s="665" t="s">
        <v>2009</v>
      </c>
      <c r="G68" s="666">
        <v>24</v>
      </c>
      <c r="H68" s="672">
        <v>41</v>
      </c>
      <c r="I68" s="177">
        <f t="shared" si="2"/>
        <v>984</v>
      </c>
      <c r="J68" s="119"/>
      <c r="K68" s="209" t="s">
        <v>2010</v>
      </c>
      <c r="L68" s="176"/>
      <c r="M68" s="18"/>
      <c r="N68" s="29">
        <v>44932</v>
      </c>
      <c r="O68" s="26"/>
      <c r="P68" s="29"/>
      <c r="Q68" s="29">
        <v>44960</v>
      </c>
      <c r="R68" s="23">
        <v>44960</v>
      </c>
    </row>
    <row r="69" spans="1:18" ht="18" customHeight="1">
      <c r="A69" s="210" t="s">
        <v>276</v>
      </c>
      <c r="B69" s="663">
        <v>3</v>
      </c>
      <c r="C69" s="207">
        <f t="shared" si="1"/>
        <v>53</v>
      </c>
      <c r="D69" s="17" t="s">
        <v>734</v>
      </c>
      <c r="E69" s="17" t="s">
        <v>167</v>
      </c>
      <c r="F69" s="665" t="s">
        <v>735</v>
      </c>
      <c r="G69" s="666">
        <v>10</v>
      </c>
      <c r="H69" s="672">
        <v>40</v>
      </c>
      <c r="I69" s="177">
        <f t="shared" si="2"/>
        <v>400</v>
      </c>
      <c r="J69" s="119"/>
      <c r="K69" s="209" t="s">
        <v>2011</v>
      </c>
      <c r="L69" s="176"/>
      <c r="M69" s="18"/>
      <c r="N69" s="29">
        <v>44932</v>
      </c>
      <c r="O69" s="26"/>
      <c r="P69" s="29"/>
      <c r="Q69" s="29">
        <v>44960</v>
      </c>
      <c r="R69" s="23">
        <v>44960</v>
      </c>
    </row>
    <row r="70" spans="1:18" ht="18" customHeight="1">
      <c r="A70" s="233" t="s">
        <v>2012</v>
      </c>
      <c r="B70" s="663">
        <v>3</v>
      </c>
      <c r="C70" s="207">
        <f>C69+1</f>
        <v>54</v>
      </c>
      <c r="D70" s="17" t="s">
        <v>621</v>
      </c>
      <c r="E70" s="17" t="s">
        <v>136</v>
      </c>
      <c r="F70" s="665" t="s">
        <v>622</v>
      </c>
      <c r="G70" s="666">
        <v>4</v>
      </c>
      <c r="H70" s="667">
        <v>31930</v>
      </c>
      <c r="I70" s="177">
        <f t="shared" si="0"/>
        <v>127720</v>
      </c>
      <c r="J70" s="119"/>
      <c r="K70" s="209" t="s">
        <v>623</v>
      </c>
      <c r="L70" s="214" t="s">
        <v>624</v>
      </c>
      <c r="M70" s="18"/>
      <c r="N70" s="29">
        <v>44936</v>
      </c>
      <c r="O70" s="26"/>
      <c r="P70" s="18"/>
      <c r="Q70" s="29">
        <v>44958</v>
      </c>
      <c r="R70" s="23">
        <v>44958</v>
      </c>
    </row>
    <row r="71" spans="1:18" ht="18" customHeight="1">
      <c r="A71" s="210" t="s">
        <v>276</v>
      </c>
      <c r="B71" s="663">
        <v>3</v>
      </c>
      <c r="C71" s="207">
        <f t="shared" ref="C71:C77" si="3">C70+1</f>
        <v>55</v>
      </c>
      <c r="D71" s="17" t="s">
        <v>621</v>
      </c>
      <c r="E71" s="17" t="s">
        <v>136</v>
      </c>
      <c r="F71" s="673" t="s">
        <v>717</v>
      </c>
      <c r="G71" s="666">
        <v>4</v>
      </c>
      <c r="H71" s="667">
        <v>3040</v>
      </c>
      <c r="I71" s="177">
        <f t="shared" si="0"/>
        <v>12160</v>
      </c>
      <c r="J71" s="119"/>
      <c r="K71" s="209" t="s">
        <v>718</v>
      </c>
      <c r="L71" s="50"/>
      <c r="M71" s="234"/>
      <c r="N71" s="29">
        <v>44936</v>
      </c>
      <c r="O71" s="235"/>
      <c r="P71" s="29"/>
      <c r="Q71" s="29">
        <v>44958</v>
      </c>
      <c r="R71" s="23">
        <v>44959</v>
      </c>
    </row>
    <row r="72" spans="1:18" ht="18" customHeight="1">
      <c r="A72" s="233" t="s">
        <v>724</v>
      </c>
      <c r="B72" s="663">
        <v>3</v>
      </c>
      <c r="C72" s="207">
        <f t="shared" si="3"/>
        <v>56</v>
      </c>
      <c r="D72" s="17" t="s">
        <v>621</v>
      </c>
      <c r="E72" s="17" t="s">
        <v>2013</v>
      </c>
      <c r="F72" s="665" t="s">
        <v>725</v>
      </c>
      <c r="G72" s="666">
        <v>4</v>
      </c>
      <c r="H72" s="667">
        <v>8672</v>
      </c>
      <c r="I72" s="177">
        <f t="shared" si="0"/>
        <v>34688</v>
      </c>
      <c r="J72" s="119"/>
      <c r="K72" s="209" t="s">
        <v>726</v>
      </c>
      <c r="L72" s="214" t="s">
        <v>727</v>
      </c>
      <c r="M72" s="234"/>
      <c r="N72" s="29">
        <v>44936</v>
      </c>
      <c r="O72" s="235"/>
      <c r="P72" s="29"/>
      <c r="Q72" s="29"/>
      <c r="R72" s="23"/>
    </row>
    <row r="73" spans="1:18" ht="18" customHeight="1">
      <c r="A73" s="210" t="s">
        <v>276</v>
      </c>
      <c r="B73" s="663">
        <v>3</v>
      </c>
      <c r="C73" s="207">
        <f t="shared" si="3"/>
        <v>57</v>
      </c>
      <c r="D73" s="17" t="s">
        <v>621</v>
      </c>
      <c r="E73" s="17" t="s">
        <v>2013</v>
      </c>
      <c r="F73" s="665" t="s">
        <v>729</v>
      </c>
      <c r="G73" s="666">
        <v>8</v>
      </c>
      <c r="H73" s="667">
        <v>68</v>
      </c>
      <c r="I73" s="177">
        <f t="shared" si="0"/>
        <v>544</v>
      </c>
      <c r="J73" s="119"/>
      <c r="K73" s="209" t="s">
        <v>2014</v>
      </c>
      <c r="L73" s="50"/>
      <c r="M73" s="234"/>
      <c r="N73" s="29">
        <v>44936</v>
      </c>
      <c r="O73" s="235"/>
      <c r="P73" s="29"/>
      <c r="Q73" s="29"/>
      <c r="R73" s="23">
        <v>44937</v>
      </c>
    </row>
    <row r="74" spans="1:18" ht="18" customHeight="1">
      <c r="A74" s="210" t="s">
        <v>276</v>
      </c>
      <c r="B74" s="663">
        <v>3</v>
      </c>
      <c r="C74" s="207">
        <f>C73+1</f>
        <v>58</v>
      </c>
      <c r="D74" s="17" t="s">
        <v>621</v>
      </c>
      <c r="E74" s="17" t="s">
        <v>136</v>
      </c>
      <c r="F74" s="665" t="s">
        <v>626</v>
      </c>
      <c r="G74" s="674">
        <v>8</v>
      </c>
      <c r="H74" s="675">
        <v>600</v>
      </c>
      <c r="I74" s="215">
        <f t="shared" si="0"/>
        <v>4800</v>
      </c>
      <c r="J74" s="22"/>
      <c r="K74" s="209" t="s">
        <v>2015</v>
      </c>
      <c r="L74" s="176"/>
      <c r="M74" s="234"/>
      <c r="N74" s="29">
        <v>44936</v>
      </c>
      <c r="O74" s="235"/>
      <c r="P74" s="29"/>
      <c r="Q74" s="29">
        <v>44958</v>
      </c>
      <c r="R74" s="23">
        <v>44959</v>
      </c>
    </row>
    <row r="75" spans="1:18" ht="18" customHeight="1">
      <c r="A75" s="210" t="s">
        <v>276</v>
      </c>
      <c r="B75" s="663">
        <v>3</v>
      </c>
      <c r="C75" s="207">
        <f t="shared" si="3"/>
        <v>59</v>
      </c>
      <c r="D75" s="17" t="s">
        <v>167</v>
      </c>
      <c r="E75" s="17" t="s">
        <v>167</v>
      </c>
      <c r="F75" s="665" t="s">
        <v>733</v>
      </c>
      <c r="G75" s="674">
        <v>8</v>
      </c>
      <c r="H75" s="675">
        <v>270</v>
      </c>
      <c r="I75" s="215">
        <f t="shared" si="0"/>
        <v>2160</v>
      </c>
      <c r="J75" s="119"/>
      <c r="K75" s="209" t="s">
        <v>2016</v>
      </c>
      <c r="L75" s="176"/>
      <c r="M75" s="234"/>
      <c r="N75" s="29">
        <v>44932</v>
      </c>
      <c r="O75" s="235"/>
      <c r="P75" s="29"/>
      <c r="Q75" s="29">
        <v>44960</v>
      </c>
      <c r="R75" s="23">
        <v>44960</v>
      </c>
    </row>
    <row r="76" spans="1:18" ht="18" customHeight="1">
      <c r="A76" s="210" t="s">
        <v>276</v>
      </c>
      <c r="B76" s="663">
        <v>3</v>
      </c>
      <c r="C76" s="207">
        <f t="shared" si="3"/>
        <v>60</v>
      </c>
      <c r="D76" s="17" t="s">
        <v>167</v>
      </c>
      <c r="E76" s="17" t="s">
        <v>167</v>
      </c>
      <c r="F76" s="665" t="s">
        <v>719</v>
      </c>
      <c r="G76" s="674">
        <v>12</v>
      </c>
      <c r="H76" s="675">
        <v>230</v>
      </c>
      <c r="I76" s="215">
        <f t="shared" si="0"/>
        <v>2760</v>
      </c>
      <c r="J76" s="119"/>
      <c r="K76" s="209" t="s">
        <v>2017</v>
      </c>
      <c r="L76" s="176"/>
      <c r="M76" s="234"/>
      <c r="N76" s="29">
        <v>44932</v>
      </c>
      <c r="O76" s="235"/>
      <c r="P76" s="29"/>
      <c r="Q76" s="29">
        <v>44960</v>
      </c>
      <c r="R76" s="23">
        <v>44960</v>
      </c>
    </row>
    <row r="77" spans="1:18" ht="18" customHeight="1">
      <c r="A77" s="210" t="s">
        <v>276</v>
      </c>
      <c r="B77" s="663">
        <v>3</v>
      </c>
      <c r="C77" s="207">
        <f t="shared" si="3"/>
        <v>61</v>
      </c>
      <c r="D77" s="52" t="s">
        <v>167</v>
      </c>
      <c r="E77" s="52" t="s">
        <v>167</v>
      </c>
      <c r="F77" s="585" t="s">
        <v>712</v>
      </c>
      <c r="G77" s="676">
        <v>4</v>
      </c>
      <c r="H77" s="677">
        <v>1010</v>
      </c>
      <c r="I77" s="56">
        <f t="shared" si="0"/>
        <v>4040</v>
      </c>
      <c r="J77" s="56"/>
      <c r="K77" s="57" t="s">
        <v>713</v>
      </c>
      <c r="L77" s="196"/>
      <c r="M77" s="205"/>
      <c r="N77" s="194">
        <v>44932</v>
      </c>
      <c r="O77" s="195"/>
      <c r="P77" s="229"/>
      <c r="Q77" s="194">
        <v>44960</v>
      </c>
      <c r="R77" s="206">
        <v>44960</v>
      </c>
    </row>
    <row r="78" spans="1:18" ht="18" customHeight="1">
      <c r="C78" s="203"/>
      <c r="D78" s="191"/>
      <c r="E78" s="191"/>
      <c r="F78" s="252"/>
      <c r="G78" s="253"/>
      <c r="H78" s="254"/>
      <c r="I78" s="255"/>
      <c r="J78" s="256"/>
      <c r="K78" s="257"/>
      <c r="L78" s="196"/>
      <c r="M78" s="205"/>
      <c r="N78" s="194"/>
      <c r="O78" s="195"/>
      <c r="P78" s="195"/>
      <c r="Q78" s="194"/>
      <c r="R78" s="206"/>
    </row>
    <row r="79" spans="1:18" ht="18" customHeight="1">
      <c r="C79" s="258"/>
      <c r="D79" s="191"/>
      <c r="E79" s="259"/>
      <c r="F79" s="230">
        <f>SUM(I17:I77)</f>
        <v>622427</v>
      </c>
      <c r="G79" s="231"/>
      <c r="H79" s="231"/>
      <c r="I79" s="232"/>
      <c r="J79" s="260"/>
      <c r="K79" s="257"/>
      <c r="L79" s="196"/>
      <c r="M79" s="205"/>
      <c r="N79" s="194"/>
      <c r="O79" s="195"/>
      <c r="P79" s="195"/>
      <c r="Q79" s="194"/>
      <c r="R79" s="206"/>
    </row>
    <row r="80" spans="1:18" ht="18" customHeight="1">
      <c r="C80" s="258"/>
      <c r="D80" s="261"/>
      <c r="E80" s="262"/>
      <c r="F80" s="263"/>
      <c r="G80" s="263"/>
      <c r="H80" s="263"/>
      <c r="I80" s="263"/>
      <c r="J80" s="264"/>
      <c r="K80" s="265"/>
      <c r="L80" s="196"/>
      <c r="M80" s="205"/>
      <c r="N80" s="194"/>
      <c r="O80" s="195"/>
      <c r="P80" s="195"/>
      <c r="Q80" s="194"/>
      <c r="R80" s="206"/>
    </row>
    <row r="81" spans="1:18" ht="18" customHeight="1">
      <c r="C81" s="258"/>
      <c r="D81" s="266"/>
      <c r="E81" s="118"/>
      <c r="F81" s="267"/>
      <c r="G81" s="267"/>
      <c r="H81" s="267"/>
      <c r="I81" s="267"/>
      <c r="J81" s="119"/>
      <c r="K81" s="24"/>
      <c r="L81" s="268"/>
      <c r="M81" s="205"/>
      <c r="N81" s="194"/>
      <c r="O81" s="195"/>
      <c r="P81" s="195"/>
      <c r="Q81" s="194"/>
      <c r="R81" s="206"/>
    </row>
    <row r="82" spans="1:18" s="8" customFormat="1" ht="19.5" customHeight="1">
      <c r="C82" s="191"/>
      <c r="D82" s="269"/>
      <c r="E82" s="269"/>
      <c r="F82" s="270"/>
      <c r="G82" s="271"/>
      <c r="H82" s="271"/>
      <c r="I82" s="271"/>
      <c r="J82" s="272"/>
      <c r="K82" s="273"/>
      <c r="L82" s="192"/>
      <c r="M82" s="192"/>
      <c r="N82" s="194"/>
      <c r="O82" s="191"/>
      <c r="P82" s="192"/>
      <c r="Q82" s="194"/>
      <c r="R82" s="195"/>
    </row>
    <row r="83" spans="1:18" ht="18" customHeight="1">
      <c r="C83" s="274"/>
      <c r="D83" s="275" t="s">
        <v>751</v>
      </c>
      <c r="E83" s="275"/>
      <c r="F83" s="275"/>
      <c r="G83" s="276"/>
      <c r="H83" s="197"/>
      <c r="I83" s="197"/>
      <c r="J83" s="259"/>
      <c r="K83" s="257"/>
      <c r="L83" s="196"/>
      <c r="M83" s="205"/>
      <c r="N83" s="194"/>
      <c r="O83" s="195"/>
      <c r="P83" s="195"/>
      <c r="Q83" s="194"/>
      <c r="R83" s="206"/>
    </row>
    <row r="84" spans="1:18" ht="18" customHeight="1">
      <c r="A84" s="210" t="s">
        <v>628</v>
      </c>
      <c r="B84" s="663">
        <v>3</v>
      </c>
      <c r="C84" s="678">
        <f>C77+1</f>
        <v>62</v>
      </c>
      <c r="D84" s="216" t="s">
        <v>270</v>
      </c>
      <c r="E84" s="216" t="s">
        <v>167</v>
      </c>
      <c r="F84" s="669" t="s">
        <v>573</v>
      </c>
      <c r="G84" s="676">
        <v>4</v>
      </c>
      <c r="H84" s="679">
        <v>1384</v>
      </c>
      <c r="I84" s="281">
        <f t="shared" ref="I84:I90" si="4">G84*H84</f>
        <v>5536</v>
      </c>
      <c r="J84" s="56"/>
      <c r="K84" s="53" t="s">
        <v>574</v>
      </c>
      <c r="L84" s="33"/>
      <c r="M84" s="205"/>
      <c r="N84" s="194">
        <v>44932</v>
      </c>
      <c r="O84" s="195"/>
      <c r="P84" s="29"/>
      <c r="Q84" s="29">
        <v>44960</v>
      </c>
      <c r="R84" s="23">
        <v>44960</v>
      </c>
    </row>
    <row r="85" spans="1:18" ht="18" customHeight="1">
      <c r="A85" s="210" t="s">
        <v>628</v>
      </c>
      <c r="B85" s="663">
        <v>3</v>
      </c>
      <c r="C85" s="207">
        <f t="shared" ref="C85:C90" si="5">+C84+1</f>
        <v>63</v>
      </c>
      <c r="D85" s="216" t="s">
        <v>270</v>
      </c>
      <c r="E85" s="216" t="s">
        <v>167</v>
      </c>
      <c r="F85" s="669" t="s">
        <v>575</v>
      </c>
      <c r="G85" s="676">
        <v>4</v>
      </c>
      <c r="H85" s="679">
        <v>1344</v>
      </c>
      <c r="I85" s="281">
        <f t="shared" si="4"/>
        <v>5376</v>
      </c>
      <c r="J85" s="56"/>
      <c r="K85" s="53" t="s">
        <v>576</v>
      </c>
      <c r="L85" s="33"/>
      <c r="M85" s="205"/>
      <c r="N85" s="194">
        <v>44932</v>
      </c>
      <c r="O85" s="195"/>
      <c r="P85" s="29"/>
      <c r="Q85" s="29">
        <v>44960</v>
      </c>
      <c r="R85" s="23">
        <v>44960</v>
      </c>
    </row>
    <row r="86" spans="1:18" ht="18" customHeight="1">
      <c r="A86" s="210" t="s">
        <v>628</v>
      </c>
      <c r="B86" s="663">
        <v>3</v>
      </c>
      <c r="C86" s="207">
        <f t="shared" si="5"/>
        <v>64</v>
      </c>
      <c r="D86" s="216" t="s">
        <v>270</v>
      </c>
      <c r="E86" s="216" t="s">
        <v>167</v>
      </c>
      <c r="F86" s="669" t="s">
        <v>577</v>
      </c>
      <c r="G86" s="676">
        <v>4</v>
      </c>
      <c r="H86" s="679">
        <v>1184</v>
      </c>
      <c r="I86" s="281">
        <f t="shared" si="4"/>
        <v>4736</v>
      </c>
      <c r="J86" s="56"/>
      <c r="K86" s="53" t="s">
        <v>578</v>
      </c>
      <c r="L86" s="33"/>
      <c r="M86" s="205"/>
      <c r="N86" s="29">
        <v>44932</v>
      </c>
      <c r="O86" s="195"/>
      <c r="P86" s="29"/>
      <c r="Q86" s="29">
        <v>44960</v>
      </c>
      <c r="R86" s="23">
        <v>44960</v>
      </c>
    </row>
    <row r="87" spans="1:18" ht="18" customHeight="1">
      <c r="A87" s="210" t="s">
        <v>628</v>
      </c>
      <c r="B87" s="663">
        <v>3</v>
      </c>
      <c r="C87" s="207">
        <f t="shared" si="5"/>
        <v>65</v>
      </c>
      <c r="D87" s="17" t="s">
        <v>167</v>
      </c>
      <c r="E87" s="17" t="s">
        <v>167</v>
      </c>
      <c r="F87" s="665" t="s">
        <v>752</v>
      </c>
      <c r="G87" s="674">
        <v>4</v>
      </c>
      <c r="H87" s="675">
        <v>893</v>
      </c>
      <c r="I87" s="215">
        <f t="shared" si="4"/>
        <v>3572</v>
      </c>
      <c r="J87" s="22"/>
      <c r="K87" s="26" t="s">
        <v>753</v>
      </c>
      <c r="L87" s="33"/>
      <c r="M87" s="205"/>
      <c r="N87" s="29">
        <v>44932</v>
      </c>
      <c r="O87" s="195"/>
      <c r="P87" s="195"/>
      <c r="Q87" s="29">
        <v>44960</v>
      </c>
      <c r="R87" s="23">
        <v>44960</v>
      </c>
    </row>
    <row r="88" spans="1:18" ht="18" customHeight="1">
      <c r="A88" s="210" t="s">
        <v>276</v>
      </c>
      <c r="B88" s="663">
        <v>3</v>
      </c>
      <c r="C88" s="207">
        <f t="shared" si="5"/>
        <v>66</v>
      </c>
      <c r="D88" s="17" t="s">
        <v>167</v>
      </c>
      <c r="E88" s="17" t="s">
        <v>167</v>
      </c>
      <c r="F88" s="665" t="s">
        <v>754</v>
      </c>
      <c r="G88" s="674">
        <v>4</v>
      </c>
      <c r="H88" s="675">
        <v>750</v>
      </c>
      <c r="I88" s="215">
        <f t="shared" si="4"/>
        <v>3000</v>
      </c>
      <c r="J88" s="22"/>
      <c r="K88" s="26" t="s">
        <v>755</v>
      </c>
      <c r="L88" s="33"/>
      <c r="M88" s="205"/>
      <c r="N88" s="29">
        <v>44932</v>
      </c>
      <c r="O88" s="195"/>
      <c r="P88" s="195"/>
      <c r="Q88" s="29">
        <v>44960</v>
      </c>
      <c r="R88" s="23">
        <v>44960</v>
      </c>
    </row>
    <row r="89" spans="1:18" ht="18" customHeight="1">
      <c r="A89" s="210" t="s">
        <v>276</v>
      </c>
      <c r="B89" s="663">
        <v>3</v>
      </c>
      <c r="C89" s="207">
        <f t="shared" si="5"/>
        <v>67</v>
      </c>
      <c r="D89" s="283" t="s">
        <v>167</v>
      </c>
      <c r="E89" s="283" t="s">
        <v>167</v>
      </c>
      <c r="F89" s="284" t="s">
        <v>756</v>
      </c>
      <c r="G89" s="285"/>
      <c r="H89" s="680">
        <v>48</v>
      </c>
      <c r="I89" s="286">
        <f t="shared" si="4"/>
        <v>0</v>
      </c>
      <c r="J89" s="285"/>
      <c r="K89" s="284" t="s">
        <v>757</v>
      </c>
      <c r="L89" s="287" t="s">
        <v>758</v>
      </c>
      <c r="M89" s="205"/>
      <c r="N89" s="29"/>
      <c r="O89" s="195"/>
      <c r="P89" s="195"/>
      <c r="Q89" s="29"/>
      <c r="R89" s="23"/>
    </row>
    <row r="90" spans="1:18" ht="18" customHeight="1">
      <c r="A90" s="210" t="s">
        <v>276</v>
      </c>
      <c r="B90" s="663">
        <v>3</v>
      </c>
      <c r="C90" s="207">
        <f t="shared" si="5"/>
        <v>68</v>
      </c>
      <c r="D90" s="283" t="s">
        <v>167</v>
      </c>
      <c r="E90" s="283" t="s">
        <v>167</v>
      </c>
      <c r="F90" s="284" t="s">
        <v>759</v>
      </c>
      <c r="G90" s="285"/>
      <c r="H90" s="680">
        <v>92</v>
      </c>
      <c r="I90" s="288">
        <f t="shared" si="4"/>
        <v>0</v>
      </c>
      <c r="J90" s="285"/>
      <c r="K90" s="284" t="s">
        <v>760</v>
      </c>
      <c r="L90" s="287" t="s">
        <v>758</v>
      </c>
      <c r="M90" s="205"/>
      <c r="N90" s="29"/>
      <c r="O90" s="195"/>
      <c r="P90" s="195"/>
      <c r="Q90" s="29"/>
      <c r="R90" s="23"/>
    </row>
    <row r="91" spans="1:18" ht="18" customHeight="1">
      <c r="B91" s="289"/>
      <c r="C91" s="207"/>
      <c r="D91" s="191"/>
      <c r="E91" s="191"/>
      <c r="F91" s="290"/>
      <c r="G91" s="291"/>
      <c r="H91" s="291"/>
      <c r="I91" s="292"/>
      <c r="J91" s="260"/>
      <c r="K91" s="199"/>
      <c r="L91" s="196"/>
      <c r="M91" s="205"/>
      <c r="N91" s="239"/>
      <c r="O91" s="195"/>
      <c r="P91" s="195"/>
      <c r="Q91" s="239"/>
      <c r="R91" s="12"/>
    </row>
    <row r="92" spans="1:18" ht="18" customHeight="1">
      <c r="C92" s="192"/>
      <c r="D92" s="191"/>
      <c r="E92" s="191"/>
      <c r="F92" s="293">
        <f>SUM(I84:I90)</f>
        <v>22220</v>
      </c>
      <c r="G92" s="294"/>
      <c r="H92" s="294"/>
      <c r="I92" s="295"/>
      <c r="J92" s="259"/>
      <c r="K92" s="257"/>
      <c r="L92" s="196"/>
      <c r="M92" s="205"/>
      <c r="N92" s="194"/>
      <c r="O92" s="195"/>
      <c r="P92" s="195"/>
      <c r="Q92" s="194"/>
      <c r="R92" s="206"/>
    </row>
    <row r="93" spans="1:18" ht="18" customHeight="1">
      <c r="C93" s="192"/>
      <c r="D93" s="191"/>
      <c r="E93" s="191"/>
      <c r="F93" s="296"/>
      <c r="G93" s="297"/>
      <c r="H93" s="297"/>
      <c r="I93" s="298"/>
      <c r="J93" s="256"/>
      <c r="K93" s="257"/>
      <c r="L93" s="196"/>
      <c r="M93" s="205"/>
      <c r="N93" s="194"/>
      <c r="O93" s="195"/>
      <c r="P93" s="195"/>
      <c r="Q93" s="194"/>
      <c r="R93" s="206"/>
    </row>
    <row r="94" spans="1:18" ht="18" customHeight="1">
      <c r="C94" s="192"/>
      <c r="D94" s="191"/>
      <c r="E94" s="191"/>
      <c r="F94" s="296"/>
      <c r="G94" s="297"/>
      <c r="H94" s="297"/>
      <c r="I94" s="298"/>
      <c r="J94" s="256"/>
      <c r="K94" s="257"/>
      <c r="L94" s="196"/>
      <c r="M94" s="205"/>
      <c r="N94" s="194"/>
      <c r="O94" s="195"/>
      <c r="P94" s="195"/>
      <c r="Q94" s="194"/>
      <c r="R94" s="206"/>
    </row>
    <row r="95" spans="1:18" ht="18" customHeight="1">
      <c r="C95" s="192"/>
      <c r="D95" s="191"/>
      <c r="E95" s="191"/>
      <c r="F95" s="296"/>
      <c r="G95" s="297"/>
      <c r="H95" s="297"/>
      <c r="I95" s="298"/>
      <c r="J95" s="256"/>
      <c r="K95" s="257"/>
      <c r="L95" s="196"/>
      <c r="M95" s="205"/>
      <c r="N95" s="194"/>
      <c r="O95" s="195"/>
      <c r="P95" s="195"/>
      <c r="Q95" s="194"/>
      <c r="R95" s="206"/>
    </row>
    <row r="96" spans="1:18" ht="18" customHeight="1">
      <c r="C96" s="192"/>
      <c r="D96" s="191"/>
      <c r="E96" s="191"/>
      <c r="F96" s="299"/>
      <c r="G96" s="197"/>
      <c r="H96" s="197"/>
      <c r="I96" s="197"/>
      <c r="J96" s="260"/>
      <c r="K96" s="199"/>
      <c r="L96" s="196"/>
      <c r="M96" s="205"/>
      <c r="N96" s="194"/>
      <c r="O96" s="195"/>
      <c r="P96" s="195"/>
      <c r="Q96" s="194"/>
      <c r="R96" s="206"/>
    </row>
    <row r="97" spans="1:18" ht="18" customHeight="1">
      <c r="C97" s="300"/>
      <c r="D97" s="301" t="s">
        <v>761</v>
      </c>
      <c r="E97" s="302"/>
      <c r="F97" s="303"/>
      <c r="G97" s="18"/>
      <c r="H97" s="18"/>
      <c r="I97" s="22"/>
      <c r="J97" s="22"/>
      <c r="K97" s="18"/>
      <c r="L97" s="196"/>
      <c r="M97" s="205"/>
      <c r="N97" s="194"/>
      <c r="O97" s="195"/>
      <c r="P97" s="195"/>
      <c r="Q97" s="194"/>
      <c r="R97" s="206"/>
    </row>
    <row r="98" spans="1:18" ht="18" customHeight="1">
      <c r="A98" s="210" t="s">
        <v>276</v>
      </c>
      <c r="B98" s="663">
        <v>3</v>
      </c>
      <c r="C98" s="207">
        <f>+C90+1</f>
        <v>69</v>
      </c>
      <c r="D98" s="17" t="s">
        <v>2018</v>
      </c>
      <c r="E98" s="17" t="s">
        <v>810</v>
      </c>
      <c r="F98" s="665" t="s">
        <v>2019</v>
      </c>
      <c r="G98" s="676">
        <v>1</v>
      </c>
      <c r="H98" s="681">
        <v>1990</v>
      </c>
      <c r="I98" s="281">
        <f t="shared" ref="I98:I110" si="6">G98*H98</f>
        <v>1990</v>
      </c>
      <c r="J98" s="56"/>
      <c r="K98" s="50" t="s">
        <v>2020</v>
      </c>
      <c r="L98" s="214" t="s">
        <v>2021</v>
      </c>
      <c r="M98" s="205"/>
      <c r="N98" s="48">
        <v>44936</v>
      </c>
      <c r="O98" s="195"/>
      <c r="P98" s="195"/>
      <c r="Q98" s="194"/>
      <c r="R98" s="12">
        <v>44937</v>
      </c>
    </row>
    <row r="99" spans="1:18" ht="18" customHeight="1">
      <c r="A99" s="210" t="s">
        <v>276</v>
      </c>
      <c r="B99" s="663">
        <v>3</v>
      </c>
      <c r="C99" s="207">
        <f t="shared" ref="C99:C111" si="7">+C98+1</f>
        <v>70</v>
      </c>
      <c r="D99" s="17" t="s">
        <v>167</v>
      </c>
      <c r="E99" s="17" t="s">
        <v>167</v>
      </c>
      <c r="F99" s="665" t="s">
        <v>196</v>
      </c>
      <c r="G99" s="674">
        <v>8</v>
      </c>
      <c r="H99" s="682">
        <v>72</v>
      </c>
      <c r="I99" s="215">
        <f t="shared" si="6"/>
        <v>576</v>
      </c>
      <c r="J99" s="22"/>
      <c r="K99" s="26" t="s">
        <v>2022</v>
      </c>
      <c r="L99" s="310"/>
      <c r="M99" s="205"/>
      <c r="N99" s="29">
        <v>44932</v>
      </c>
      <c r="O99" s="195"/>
      <c r="P99" s="195"/>
      <c r="Q99" s="29">
        <v>44960</v>
      </c>
      <c r="R99" s="12">
        <v>44960</v>
      </c>
    </row>
    <row r="100" spans="1:18" ht="18" customHeight="1">
      <c r="A100" s="210" t="s">
        <v>276</v>
      </c>
      <c r="B100" s="663">
        <v>3</v>
      </c>
      <c r="C100" s="207">
        <f t="shared" si="7"/>
        <v>71</v>
      </c>
      <c r="D100" s="18" t="s">
        <v>167</v>
      </c>
      <c r="E100" s="18" t="s">
        <v>167</v>
      </c>
      <c r="F100" s="539" t="s">
        <v>765</v>
      </c>
      <c r="G100" s="683">
        <v>4</v>
      </c>
      <c r="H100" s="684">
        <v>70</v>
      </c>
      <c r="I100" s="311">
        <f t="shared" si="6"/>
        <v>280</v>
      </c>
      <c r="J100" s="22"/>
      <c r="K100" s="108" t="s">
        <v>766</v>
      </c>
      <c r="L100" s="310"/>
      <c r="M100" s="205"/>
      <c r="N100" s="29">
        <v>44932</v>
      </c>
      <c r="O100" s="195"/>
      <c r="P100" s="195"/>
      <c r="Q100" s="29">
        <v>44960</v>
      </c>
      <c r="R100" s="12">
        <v>44960</v>
      </c>
    </row>
    <row r="101" spans="1:18" ht="18" customHeight="1">
      <c r="A101" s="210" t="s">
        <v>276</v>
      </c>
      <c r="B101" s="663">
        <v>3</v>
      </c>
      <c r="C101" s="207">
        <f t="shared" si="7"/>
        <v>72</v>
      </c>
      <c r="D101" s="17" t="s">
        <v>368</v>
      </c>
      <c r="E101" s="17" t="s">
        <v>767</v>
      </c>
      <c r="F101" s="685" t="s">
        <v>2023</v>
      </c>
      <c r="G101" s="686">
        <v>16</v>
      </c>
      <c r="H101" s="687">
        <v>102</v>
      </c>
      <c r="I101" s="314">
        <f t="shared" si="6"/>
        <v>1632</v>
      </c>
      <c r="J101" s="143"/>
      <c r="K101" s="28" t="s">
        <v>2024</v>
      </c>
      <c r="L101" s="315" t="s">
        <v>769</v>
      </c>
      <c r="M101" s="205"/>
      <c r="N101" s="29">
        <v>44932</v>
      </c>
      <c r="O101" s="195"/>
      <c r="P101" s="195"/>
      <c r="Q101" s="29">
        <v>44960</v>
      </c>
      <c r="R101" s="12">
        <v>44960</v>
      </c>
    </row>
    <row r="102" spans="1:18" ht="18" customHeight="1">
      <c r="A102" s="210" t="s">
        <v>276</v>
      </c>
      <c r="B102" s="663">
        <v>3</v>
      </c>
      <c r="C102" s="207">
        <f t="shared" si="7"/>
        <v>73</v>
      </c>
      <c r="D102" s="17" t="s">
        <v>383</v>
      </c>
      <c r="E102" s="17" t="s">
        <v>767</v>
      </c>
      <c r="F102" s="688" t="s">
        <v>2025</v>
      </c>
      <c r="G102" s="686">
        <v>8</v>
      </c>
      <c r="H102" s="687">
        <v>79</v>
      </c>
      <c r="I102" s="314">
        <f t="shared" si="6"/>
        <v>632</v>
      </c>
      <c r="J102" s="143"/>
      <c r="K102" s="28" t="s">
        <v>2026</v>
      </c>
      <c r="L102" s="315" t="s">
        <v>771</v>
      </c>
      <c r="M102" s="205"/>
      <c r="N102" s="29">
        <v>44932</v>
      </c>
      <c r="O102" s="195"/>
      <c r="P102" s="195"/>
      <c r="Q102" s="29">
        <v>44960</v>
      </c>
      <c r="R102" s="12">
        <v>44960</v>
      </c>
    </row>
    <row r="103" spans="1:18" ht="18" customHeight="1">
      <c r="A103" s="210" t="s">
        <v>276</v>
      </c>
      <c r="B103" s="663">
        <v>3</v>
      </c>
      <c r="C103" s="207">
        <f t="shared" si="7"/>
        <v>74</v>
      </c>
      <c r="D103" s="17" t="s">
        <v>767</v>
      </c>
      <c r="E103" s="17" t="s">
        <v>767</v>
      </c>
      <c r="F103" s="685" t="s">
        <v>2027</v>
      </c>
      <c r="G103" s="686">
        <v>16</v>
      </c>
      <c r="H103" s="687">
        <v>46</v>
      </c>
      <c r="I103" s="314">
        <f t="shared" si="6"/>
        <v>736</v>
      </c>
      <c r="J103" s="143"/>
      <c r="K103" s="28" t="s">
        <v>2028</v>
      </c>
      <c r="L103" s="315" t="s">
        <v>769</v>
      </c>
      <c r="M103" s="205"/>
      <c r="N103" s="29">
        <v>44932</v>
      </c>
      <c r="O103" s="195"/>
      <c r="P103" s="195"/>
      <c r="Q103" s="29">
        <v>44960</v>
      </c>
      <c r="R103" s="12">
        <v>44960</v>
      </c>
    </row>
    <row r="104" spans="1:18" ht="18" customHeight="1">
      <c r="A104" s="210" t="s">
        <v>276</v>
      </c>
      <c r="B104" s="663">
        <v>3</v>
      </c>
      <c r="C104" s="207">
        <f t="shared" si="7"/>
        <v>75</v>
      </c>
      <c r="D104" s="17" t="s">
        <v>767</v>
      </c>
      <c r="E104" s="17" t="s">
        <v>767</v>
      </c>
      <c r="F104" s="688" t="s">
        <v>772</v>
      </c>
      <c r="G104" s="686">
        <v>4</v>
      </c>
      <c r="H104" s="687">
        <v>5140</v>
      </c>
      <c r="I104" s="314">
        <f t="shared" si="6"/>
        <v>20560</v>
      </c>
      <c r="J104" s="143"/>
      <c r="K104" s="28" t="s">
        <v>773</v>
      </c>
      <c r="L104" s="315" t="s">
        <v>771</v>
      </c>
      <c r="M104" s="205"/>
      <c r="N104" s="29">
        <v>44932</v>
      </c>
      <c r="O104" s="195"/>
      <c r="P104" s="195"/>
      <c r="Q104" s="29">
        <v>44960</v>
      </c>
      <c r="R104" s="12">
        <v>44960</v>
      </c>
    </row>
    <row r="105" spans="1:18" ht="18" customHeight="1">
      <c r="A105" s="210" t="s">
        <v>276</v>
      </c>
      <c r="B105" s="663">
        <v>3</v>
      </c>
      <c r="C105" s="207">
        <f t="shared" si="7"/>
        <v>76</v>
      </c>
      <c r="D105" s="17" t="s">
        <v>167</v>
      </c>
      <c r="E105" s="17" t="s">
        <v>167</v>
      </c>
      <c r="F105" s="665" t="s">
        <v>655</v>
      </c>
      <c r="G105" s="666">
        <v>8</v>
      </c>
      <c r="H105" s="667">
        <v>94</v>
      </c>
      <c r="I105" s="177">
        <f t="shared" si="6"/>
        <v>752</v>
      </c>
      <c r="J105" s="208"/>
      <c r="K105" s="209" t="s">
        <v>774</v>
      </c>
      <c r="L105" s="310"/>
      <c r="M105" s="205"/>
      <c r="N105" s="29">
        <v>44932</v>
      </c>
      <c r="O105" s="195"/>
      <c r="P105" s="195"/>
      <c r="Q105" s="29">
        <v>44960</v>
      </c>
      <c r="R105" s="12">
        <v>44960</v>
      </c>
    </row>
    <row r="106" spans="1:18" ht="18" customHeight="1">
      <c r="A106" s="210" t="s">
        <v>276</v>
      </c>
      <c r="B106" s="663">
        <v>3</v>
      </c>
      <c r="C106" s="207">
        <f t="shared" si="7"/>
        <v>77</v>
      </c>
      <c r="D106" s="17" t="s">
        <v>167</v>
      </c>
      <c r="E106" s="17" t="s">
        <v>167</v>
      </c>
      <c r="F106" s="665" t="s">
        <v>198</v>
      </c>
      <c r="G106" s="674">
        <v>8</v>
      </c>
      <c r="H106" s="682">
        <v>31</v>
      </c>
      <c r="I106" s="215">
        <f t="shared" si="6"/>
        <v>248</v>
      </c>
      <c r="J106" s="22"/>
      <c r="K106" s="26" t="s">
        <v>2029</v>
      </c>
      <c r="L106" s="310"/>
      <c r="M106" s="205"/>
      <c r="N106" s="29">
        <v>44932</v>
      </c>
      <c r="O106" s="195"/>
      <c r="P106" s="195"/>
      <c r="Q106" s="29">
        <v>44960</v>
      </c>
      <c r="R106" s="12">
        <v>44960</v>
      </c>
    </row>
    <row r="107" spans="1:18" ht="18" customHeight="1">
      <c r="A107" s="210" t="s">
        <v>628</v>
      </c>
      <c r="B107" s="663">
        <v>3</v>
      </c>
      <c r="C107" s="207">
        <f t="shared" si="7"/>
        <v>78</v>
      </c>
      <c r="D107" s="594" t="s">
        <v>167</v>
      </c>
      <c r="E107" s="594" t="s">
        <v>167</v>
      </c>
      <c r="F107" s="689" t="s">
        <v>2030</v>
      </c>
      <c r="G107" s="690">
        <v>16</v>
      </c>
      <c r="H107" s="691">
        <v>531</v>
      </c>
      <c r="I107" s="281">
        <f t="shared" si="6"/>
        <v>8496</v>
      </c>
      <c r="J107" s="56"/>
      <c r="K107" s="50" t="s">
        <v>2031</v>
      </c>
      <c r="L107" s="692" t="s">
        <v>2032</v>
      </c>
      <c r="M107" s="205"/>
      <c r="N107" s="48">
        <v>44973</v>
      </c>
      <c r="O107" s="195"/>
      <c r="P107" s="195"/>
      <c r="Q107" s="194">
        <v>44978</v>
      </c>
      <c r="R107" s="12">
        <v>44978</v>
      </c>
    </row>
    <row r="108" spans="1:18" ht="18" customHeight="1">
      <c r="A108" s="210" t="s">
        <v>620</v>
      </c>
      <c r="B108" s="663">
        <v>3</v>
      </c>
      <c r="C108" s="207">
        <f t="shared" si="7"/>
        <v>79</v>
      </c>
      <c r="D108" s="216" t="s">
        <v>270</v>
      </c>
      <c r="E108" s="216" t="s">
        <v>167</v>
      </c>
      <c r="F108" s="693" t="s">
        <v>775</v>
      </c>
      <c r="G108" s="674">
        <v>4</v>
      </c>
      <c r="H108" s="694">
        <v>2330</v>
      </c>
      <c r="I108" s="177">
        <f t="shared" si="6"/>
        <v>9320</v>
      </c>
      <c r="J108" s="22"/>
      <c r="K108" s="24" t="s">
        <v>776</v>
      </c>
      <c r="L108" s="196"/>
      <c r="M108" s="205"/>
      <c r="N108" s="29">
        <v>44932</v>
      </c>
      <c r="O108" s="195"/>
      <c r="P108" s="195"/>
      <c r="Q108" s="29">
        <v>44960</v>
      </c>
      <c r="R108" s="12">
        <v>44960</v>
      </c>
    </row>
    <row r="109" spans="1:18" ht="18" customHeight="1">
      <c r="A109" s="210" t="s">
        <v>620</v>
      </c>
      <c r="B109" s="663">
        <v>3</v>
      </c>
      <c r="C109" s="207">
        <f t="shared" si="7"/>
        <v>80</v>
      </c>
      <c r="D109" s="216" t="s">
        <v>270</v>
      </c>
      <c r="E109" s="216" t="s">
        <v>167</v>
      </c>
      <c r="F109" s="693" t="s">
        <v>2033</v>
      </c>
      <c r="G109" s="674">
        <v>4</v>
      </c>
      <c r="H109" s="694">
        <v>2820</v>
      </c>
      <c r="I109" s="177">
        <f t="shared" si="6"/>
        <v>11280</v>
      </c>
      <c r="J109" s="22"/>
      <c r="K109" s="24" t="s">
        <v>2034</v>
      </c>
      <c r="L109" s="196"/>
      <c r="M109" s="205"/>
      <c r="N109" s="29">
        <v>44932</v>
      </c>
      <c r="O109" s="195"/>
      <c r="P109" s="195"/>
      <c r="Q109" s="29">
        <v>44960</v>
      </c>
      <c r="R109" s="12">
        <v>44960</v>
      </c>
    </row>
    <row r="110" spans="1:18" ht="18" customHeight="1">
      <c r="A110" s="210" t="s">
        <v>620</v>
      </c>
      <c r="B110" s="663">
        <v>3</v>
      </c>
      <c r="C110" s="207">
        <f t="shared" si="7"/>
        <v>81</v>
      </c>
      <c r="D110" s="216" t="s">
        <v>270</v>
      </c>
      <c r="E110" s="216" t="s">
        <v>167</v>
      </c>
      <c r="F110" s="693" t="s">
        <v>2035</v>
      </c>
      <c r="G110" s="674">
        <v>4</v>
      </c>
      <c r="H110" s="694">
        <v>3530</v>
      </c>
      <c r="I110" s="177">
        <f t="shared" si="6"/>
        <v>14120</v>
      </c>
      <c r="J110" s="22"/>
      <c r="K110" s="24" t="s">
        <v>2036</v>
      </c>
      <c r="L110" s="695"/>
      <c r="M110" s="205"/>
      <c r="N110" s="29">
        <v>44932</v>
      </c>
      <c r="O110" s="195"/>
      <c r="P110" s="195"/>
      <c r="Q110" s="29">
        <v>44960</v>
      </c>
      <c r="R110" s="12">
        <v>44960</v>
      </c>
    </row>
    <row r="111" spans="1:18" ht="18" customHeight="1">
      <c r="A111" s="210" t="s">
        <v>620</v>
      </c>
      <c r="B111" s="663">
        <v>3</v>
      </c>
      <c r="C111" s="207">
        <f t="shared" si="7"/>
        <v>82</v>
      </c>
      <c r="D111" s="216" t="s">
        <v>270</v>
      </c>
      <c r="E111" s="216" t="s">
        <v>167</v>
      </c>
      <c r="F111" s="669" t="s">
        <v>779</v>
      </c>
      <c r="G111" s="696">
        <v>4</v>
      </c>
      <c r="H111" s="679">
        <v>2810</v>
      </c>
      <c r="I111" s="314">
        <f>G111*H111</f>
        <v>11240</v>
      </c>
      <c r="J111" s="143"/>
      <c r="K111" s="57" t="s">
        <v>780</v>
      </c>
      <c r="L111" s="315" t="s">
        <v>771</v>
      </c>
      <c r="M111" s="205"/>
      <c r="N111" s="29">
        <v>44932</v>
      </c>
      <c r="O111" s="195"/>
      <c r="P111" s="195"/>
      <c r="Q111" s="29">
        <v>44960</v>
      </c>
      <c r="R111" s="12">
        <v>44960</v>
      </c>
    </row>
    <row r="112" spans="1:18" ht="18" customHeight="1">
      <c r="A112" s="18"/>
      <c r="B112" s="104"/>
      <c r="C112" s="207"/>
      <c r="D112" s="17"/>
      <c r="E112" s="17"/>
      <c r="F112" s="50"/>
      <c r="G112" s="54"/>
      <c r="H112" s="316"/>
      <c r="I112" s="281"/>
      <c r="J112" s="56"/>
      <c r="K112" s="50"/>
      <c r="L112" s="310"/>
      <c r="M112" s="205"/>
      <c r="N112" s="48"/>
      <c r="O112" s="195"/>
      <c r="P112" s="195"/>
      <c r="Q112" s="194"/>
      <c r="R112" s="12"/>
    </row>
    <row r="113" spans="1:18" ht="18" customHeight="1">
      <c r="A113" s="210" t="s">
        <v>276</v>
      </c>
      <c r="B113" s="663">
        <v>3</v>
      </c>
      <c r="C113" s="207">
        <f>+C111+1</f>
        <v>83</v>
      </c>
      <c r="D113" s="111" t="s">
        <v>167</v>
      </c>
      <c r="E113" s="111" t="s">
        <v>167</v>
      </c>
      <c r="F113" s="697" t="s">
        <v>781</v>
      </c>
      <c r="G113" s="698">
        <v>4</v>
      </c>
      <c r="H113" s="699">
        <v>690</v>
      </c>
      <c r="I113" s="242">
        <f>G113*H113</f>
        <v>2760</v>
      </c>
      <c r="J113" s="243"/>
      <c r="K113" s="322" t="s">
        <v>2037</v>
      </c>
      <c r="L113" s="692"/>
      <c r="M113" s="205"/>
      <c r="N113" s="48"/>
      <c r="O113" s="195"/>
      <c r="P113" s="195"/>
      <c r="Q113" s="194"/>
      <c r="R113" s="12">
        <v>44960</v>
      </c>
    </row>
    <row r="114" spans="1:18" ht="18" customHeight="1">
      <c r="A114" s="210" t="s">
        <v>276</v>
      </c>
      <c r="B114" s="663">
        <v>3</v>
      </c>
      <c r="C114" s="207">
        <f t="shared" ref="C114" si="8">+C113+1</f>
        <v>84</v>
      </c>
      <c r="D114" s="111" t="s">
        <v>167</v>
      </c>
      <c r="E114" s="111" t="s">
        <v>167</v>
      </c>
      <c r="F114" s="697" t="s">
        <v>783</v>
      </c>
      <c r="G114" s="698">
        <v>4</v>
      </c>
      <c r="H114" s="699">
        <v>990</v>
      </c>
      <c r="I114" s="242">
        <f>G114*H114</f>
        <v>3960</v>
      </c>
      <c r="J114" s="243"/>
      <c r="K114" s="322" t="s">
        <v>2037</v>
      </c>
      <c r="L114" s="692"/>
      <c r="M114" s="205"/>
      <c r="N114" s="48"/>
      <c r="O114" s="195"/>
      <c r="P114" s="195"/>
      <c r="Q114" s="194"/>
      <c r="R114" s="12">
        <v>44960</v>
      </c>
    </row>
    <row r="115" spans="1:18" ht="18" customHeight="1">
      <c r="A115" s="8"/>
      <c r="B115" s="529"/>
      <c r="C115" s="207"/>
      <c r="D115" s="111"/>
      <c r="E115" s="111"/>
      <c r="F115" s="390"/>
      <c r="G115" s="144"/>
      <c r="H115" s="242"/>
      <c r="I115" s="242"/>
      <c r="J115" s="700"/>
      <c r="K115" s="322"/>
      <c r="L115" s="310"/>
      <c r="M115" s="205"/>
      <c r="N115" s="48"/>
      <c r="O115" s="195"/>
      <c r="P115" s="195"/>
      <c r="Q115" s="194"/>
      <c r="R115" s="12"/>
    </row>
    <row r="116" spans="1:18" ht="18" customHeight="1">
      <c r="C116" s="18"/>
      <c r="D116" s="111"/>
      <c r="E116" s="111"/>
      <c r="F116" s="24"/>
      <c r="G116" s="18"/>
      <c r="H116" s="177"/>
      <c r="I116" s="177"/>
      <c r="J116" s="22"/>
      <c r="K116" s="28"/>
      <c r="L116" s="196"/>
      <c r="M116" s="205"/>
      <c r="N116" s="194"/>
      <c r="O116" s="195"/>
      <c r="P116" s="195"/>
      <c r="Q116" s="194"/>
      <c r="R116" s="206"/>
    </row>
    <row r="117" spans="1:18" ht="18" customHeight="1">
      <c r="C117" s="18"/>
      <c r="D117" s="323"/>
      <c r="E117" s="323"/>
      <c r="F117" s="324">
        <f>SUM(I98:I116)</f>
        <v>88582</v>
      </c>
      <c r="G117" s="325"/>
      <c r="H117" s="325"/>
      <c r="I117" s="326"/>
      <c r="J117" s="327"/>
      <c r="K117" s="328"/>
      <c r="L117" s="196"/>
      <c r="M117" s="205"/>
      <c r="N117" s="194"/>
      <c r="O117" s="195"/>
      <c r="P117" s="195"/>
      <c r="Q117" s="194"/>
      <c r="R117" s="206"/>
    </row>
    <row r="118" spans="1:18" ht="18" customHeight="1">
      <c r="C118" s="18"/>
      <c r="D118" s="329"/>
      <c r="E118" s="329"/>
      <c r="F118" s="330"/>
      <c r="G118" s="331"/>
      <c r="H118" s="332"/>
      <c r="I118" s="177"/>
      <c r="J118" s="18"/>
      <c r="K118" s="53"/>
      <c r="L118" s="268"/>
      <c r="M118" s="205"/>
      <c r="N118" s="194"/>
      <c r="O118" s="195"/>
      <c r="P118" s="195"/>
      <c r="Q118" s="194"/>
      <c r="R118" s="206"/>
    </row>
    <row r="119" spans="1:18" ht="18" customHeight="1">
      <c r="C119" s="18"/>
      <c r="D119" s="329"/>
      <c r="E119" s="329"/>
      <c r="F119" s="330"/>
      <c r="G119" s="331"/>
      <c r="H119" s="332"/>
      <c r="I119" s="177"/>
      <c r="J119" s="18"/>
      <c r="K119" s="53"/>
      <c r="L119" s="268"/>
      <c r="M119" s="205"/>
      <c r="N119" s="194"/>
      <c r="O119" s="195"/>
      <c r="P119" s="195"/>
      <c r="Q119" s="194"/>
      <c r="R119" s="206"/>
    </row>
    <row r="120" spans="1:18" ht="18" customHeight="1">
      <c r="C120" s="18"/>
      <c r="D120" s="329"/>
      <c r="E120" s="329"/>
      <c r="F120" s="330"/>
      <c r="G120" s="331"/>
      <c r="H120" s="332"/>
      <c r="I120" s="177"/>
      <c r="J120" s="18"/>
      <c r="K120" s="53"/>
      <c r="L120" s="268"/>
      <c r="M120" s="205"/>
      <c r="N120" s="194"/>
      <c r="O120" s="195"/>
      <c r="P120" s="195"/>
      <c r="Q120" s="194"/>
      <c r="R120" s="206"/>
    </row>
    <row r="121" spans="1:18" ht="18" customHeight="1">
      <c r="C121" s="18"/>
      <c r="D121" s="17"/>
      <c r="E121" s="17"/>
      <c r="F121" s="335"/>
      <c r="G121" s="177"/>
      <c r="H121" s="177"/>
      <c r="I121" s="177"/>
      <c r="J121" s="119"/>
      <c r="K121" s="209"/>
      <c r="L121" s="268"/>
      <c r="M121" s="205"/>
      <c r="N121" s="194"/>
      <c r="O121" s="195"/>
      <c r="P121" s="195"/>
      <c r="Q121" s="194"/>
      <c r="R121" s="206"/>
    </row>
    <row r="122" spans="1:18" ht="18" customHeight="1">
      <c r="C122" s="336"/>
      <c r="D122" s="337" t="s">
        <v>784</v>
      </c>
      <c r="E122" s="337"/>
      <c r="F122" s="337"/>
      <c r="G122" s="338"/>
      <c r="H122" s="271"/>
      <c r="I122" s="271"/>
      <c r="J122" s="339"/>
      <c r="K122" s="340"/>
      <c r="L122" s="196"/>
      <c r="M122" s="205"/>
      <c r="N122" s="194"/>
      <c r="O122" s="195"/>
      <c r="P122" s="195"/>
      <c r="Q122" s="194"/>
      <c r="R122" s="206"/>
    </row>
    <row r="123" spans="1:18" ht="18" customHeight="1">
      <c r="A123" s="210" t="s">
        <v>620</v>
      </c>
      <c r="B123" s="367">
        <v>2</v>
      </c>
      <c r="C123" s="207">
        <f>+C114+1</f>
        <v>85</v>
      </c>
      <c r="D123" s="216" t="s">
        <v>167</v>
      </c>
      <c r="E123" s="216" t="s">
        <v>167</v>
      </c>
      <c r="F123" s="701" t="s">
        <v>2038</v>
      </c>
      <c r="G123" s="702">
        <v>4</v>
      </c>
      <c r="H123" s="703">
        <v>11950</v>
      </c>
      <c r="I123" s="215">
        <f t="shared" ref="I123:I146" si="9">G123*H123</f>
        <v>47800</v>
      </c>
      <c r="J123" s="22"/>
      <c r="K123" s="53" t="s">
        <v>2039</v>
      </c>
      <c r="L123" s="196"/>
      <c r="M123" s="205"/>
      <c r="N123" s="29">
        <v>44932</v>
      </c>
      <c r="O123" s="195"/>
      <c r="P123" s="195"/>
      <c r="Q123" s="29">
        <v>44960</v>
      </c>
      <c r="R123" s="23">
        <v>44960</v>
      </c>
    </row>
    <row r="124" spans="1:18" ht="18" customHeight="1">
      <c r="A124" s="210" t="s">
        <v>794</v>
      </c>
      <c r="B124" s="367">
        <v>2</v>
      </c>
      <c r="C124" s="351">
        <f t="shared" ref="C124:C148" si="10">+C123+1</f>
        <v>86</v>
      </c>
      <c r="D124" s="17" t="s">
        <v>167</v>
      </c>
      <c r="E124" s="17" t="s">
        <v>167</v>
      </c>
      <c r="F124" s="585" t="s">
        <v>795</v>
      </c>
      <c r="G124" s="676">
        <v>4</v>
      </c>
      <c r="H124" s="704">
        <v>1502</v>
      </c>
      <c r="I124" s="177">
        <f t="shared" si="9"/>
        <v>6008</v>
      </c>
      <c r="J124" s="118"/>
      <c r="K124" s="176" t="s">
        <v>796</v>
      </c>
      <c r="L124" s="196"/>
      <c r="M124" s="205"/>
      <c r="N124" s="29">
        <v>44932</v>
      </c>
      <c r="O124" s="195"/>
      <c r="P124" s="195"/>
      <c r="Q124" s="29">
        <v>44960</v>
      </c>
      <c r="R124" s="23">
        <v>44960</v>
      </c>
    </row>
    <row r="125" spans="1:18" ht="18" customHeight="1">
      <c r="A125" s="210" t="s">
        <v>794</v>
      </c>
      <c r="B125" s="367">
        <v>2</v>
      </c>
      <c r="C125" s="351">
        <f t="shared" si="10"/>
        <v>87</v>
      </c>
      <c r="D125" s="17" t="s">
        <v>167</v>
      </c>
      <c r="E125" s="17" t="s">
        <v>167</v>
      </c>
      <c r="F125" s="585" t="s">
        <v>797</v>
      </c>
      <c r="G125" s="676">
        <v>4</v>
      </c>
      <c r="H125" s="704">
        <v>4059</v>
      </c>
      <c r="I125" s="177">
        <f t="shared" si="9"/>
        <v>16236</v>
      </c>
      <c r="J125" s="118"/>
      <c r="K125" s="26" t="s">
        <v>2040</v>
      </c>
      <c r="L125" s="26"/>
      <c r="M125" s="205"/>
      <c r="N125" s="29">
        <v>44932</v>
      </c>
      <c r="O125" s="195"/>
      <c r="P125" s="195"/>
      <c r="Q125" s="29">
        <v>44960</v>
      </c>
      <c r="R125" s="23">
        <v>44960</v>
      </c>
    </row>
    <row r="126" spans="1:18" ht="18" customHeight="1">
      <c r="A126" s="210" t="s">
        <v>737</v>
      </c>
      <c r="B126" s="367">
        <v>2</v>
      </c>
      <c r="C126" s="351">
        <f t="shared" si="10"/>
        <v>88</v>
      </c>
      <c r="D126" s="17" t="s">
        <v>167</v>
      </c>
      <c r="E126" s="17" t="s">
        <v>167</v>
      </c>
      <c r="F126" s="585" t="s">
        <v>557</v>
      </c>
      <c r="G126" s="676">
        <v>4</v>
      </c>
      <c r="H126" s="704">
        <v>4512</v>
      </c>
      <c r="I126" s="177">
        <f t="shared" si="9"/>
        <v>18048</v>
      </c>
      <c r="J126" s="118"/>
      <c r="K126" s="26" t="s">
        <v>800</v>
      </c>
      <c r="L126" s="26"/>
      <c r="M126" s="205"/>
      <c r="N126" s="29">
        <v>44932</v>
      </c>
      <c r="O126" s="195"/>
      <c r="P126" s="195"/>
      <c r="Q126" s="29">
        <v>44960</v>
      </c>
      <c r="R126" s="23">
        <v>44960</v>
      </c>
    </row>
    <row r="127" spans="1:18" ht="18" customHeight="1">
      <c r="A127" s="210" t="s">
        <v>737</v>
      </c>
      <c r="B127" s="367">
        <v>2</v>
      </c>
      <c r="C127" s="351">
        <f t="shared" si="10"/>
        <v>89</v>
      </c>
      <c r="D127" s="17" t="s">
        <v>167</v>
      </c>
      <c r="E127" s="17" t="s">
        <v>167</v>
      </c>
      <c r="F127" s="585" t="s">
        <v>801</v>
      </c>
      <c r="G127" s="676">
        <v>4</v>
      </c>
      <c r="H127" s="704">
        <v>1560</v>
      </c>
      <c r="I127" s="177">
        <f t="shared" si="9"/>
        <v>6240</v>
      </c>
      <c r="J127" s="347"/>
      <c r="K127" s="26" t="s">
        <v>2041</v>
      </c>
      <c r="L127" s="24"/>
      <c r="M127" s="205"/>
      <c r="N127" s="29">
        <v>44932</v>
      </c>
      <c r="O127" s="195"/>
      <c r="P127" s="195"/>
      <c r="Q127" s="29">
        <v>44960</v>
      </c>
      <c r="R127" s="23">
        <v>44960</v>
      </c>
    </row>
    <row r="128" spans="1:18" ht="18" customHeight="1">
      <c r="A128" s="210" t="s">
        <v>620</v>
      </c>
      <c r="B128" s="367">
        <v>2</v>
      </c>
      <c r="C128" s="351">
        <f t="shared" si="10"/>
        <v>90</v>
      </c>
      <c r="D128" s="17" t="s">
        <v>167</v>
      </c>
      <c r="E128" s="17" t="s">
        <v>167</v>
      </c>
      <c r="F128" s="585" t="s">
        <v>2042</v>
      </c>
      <c r="G128" s="676">
        <v>4</v>
      </c>
      <c r="H128" s="704">
        <v>977</v>
      </c>
      <c r="I128" s="177">
        <f t="shared" si="9"/>
        <v>3908</v>
      </c>
      <c r="J128" s="411"/>
      <c r="K128" s="26" t="s">
        <v>804</v>
      </c>
      <c r="L128" s="26"/>
      <c r="M128" s="205"/>
      <c r="N128" s="29">
        <v>44932</v>
      </c>
      <c r="O128" s="195"/>
      <c r="P128" s="195"/>
      <c r="Q128" s="29">
        <v>44960</v>
      </c>
      <c r="R128" s="23">
        <v>44960</v>
      </c>
    </row>
    <row r="129" spans="1:18" ht="18" customHeight="1">
      <c r="A129" s="18"/>
      <c r="B129" s="367">
        <v>2</v>
      </c>
      <c r="C129" s="351">
        <f>+C128+1</f>
        <v>91</v>
      </c>
      <c r="D129" s="283" t="s">
        <v>167</v>
      </c>
      <c r="E129" s="283" t="s">
        <v>167</v>
      </c>
      <c r="F129" s="369" t="s">
        <v>847</v>
      </c>
      <c r="G129" s="360"/>
      <c r="H129" s="705">
        <v>403</v>
      </c>
      <c r="I129" s="222">
        <f t="shared" si="9"/>
        <v>0</v>
      </c>
      <c r="J129" s="706"/>
      <c r="K129" s="284" t="s">
        <v>848</v>
      </c>
      <c r="L129" s="287" t="s">
        <v>818</v>
      </c>
      <c r="M129" s="205"/>
      <c r="N129" s="29"/>
      <c r="O129" s="195"/>
      <c r="P129" s="195"/>
      <c r="Q129" s="29"/>
      <c r="R129" s="206"/>
    </row>
    <row r="130" spans="1:18" ht="18" customHeight="1">
      <c r="A130" s="210" t="s">
        <v>737</v>
      </c>
      <c r="B130" s="367">
        <v>2</v>
      </c>
      <c r="C130" s="351">
        <f t="shared" si="10"/>
        <v>92</v>
      </c>
      <c r="D130" s="52" t="s">
        <v>167</v>
      </c>
      <c r="E130" s="52" t="s">
        <v>167</v>
      </c>
      <c r="F130" s="585" t="s">
        <v>2043</v>
      </c>
      <c r="G130" s="676">
        <v>1</v>
      </c>
      <c r="H130" s="677">
        <v>1248</v>
      </c>
      <c r="I130" s="220">
        <f t="shared" si="9"/>
        <v>1248</v>
      </c>
      <c r="J130" s="707"/>
      <c r="K130" s="53" t="s">
        <v>2044</v>
      </c>
      <c r="L130" s="692"/>
      <c r="M130" s="205"/>
      <c r="N130" s="29">
        <v>44932</v>
      </c>
      <c r="O130" s="195"/>
      <c r="P130" s="195"/>
      <c r="Q130" s="29">
        <v>44960</v>
      </c>
      <c r="R130" s="206">
        <v>44960</v>
      </c>
    </row>
    <row r="131" spans="1:18" ht="18" customHeight="1">
      <c r="A131" s="210" t="s">
        <v>794</v>
      </c>
      <c r="B131" s="367">
        <v>3</v>
      </c>
      <c r="C131" s="351">
        <f t="shared" si="10"/>
        <v>93</v>
      </c>
      <c r="D131" s="52" t="s">
        <v>167</v>
      </c>
      <c r="E131" s="52" t="s">
        <v>167</v>
      </c>
      <c r="F131" s="585" t="s">
        <v>2045</v>
      </c>
      <c r="G131" s="676">
        <v>1</v>
      </c>
      <c r="H131" s="677">
        <v>1248</v>
      </c>
      <c r="I131" s="220">
        <f t="shared" si="9"/>
        <v>1248</v>
      </c>
      <c r="J131" s="707"/>
      <c r="K131" s="53" t="s">
        <v>2046</v>
      </c>
      <c r="L131" s="692"/>
      <c r="M131" s="205"/>
      <c r="N131" s="29">
        <v>44932</v>
      </c>
      <c r="O131" s="195"/>
      <c r="P131" s="195"/>
      <c r="Q131" s="29">
        <v>44960</v>
      </c>
      <c r="R131" s="206">
        <v>44960</v>
      </c>
    </row>
    <row r="132" spans="1:18" ht="18" customHeight="1">
      <c r="A132" s="18"/>
      <c r="B132" s="367">
        <v>2</v>
      </c>
      <c r="C132" s="351">
        <f t="shared" si="10"/>
        <v>94</v>
      </c>
      <c r="D132" s="283" t="s">
        <v>167</v>
      </c>
      <c r="E132" s="283" t="s">
        <v>167</v>
      </c>
      <c r="F132" s="602" t="s">
        <v>849</v>
      </c>
      <c r="G132" s="360"/>
      <c r="H132" s="222">
        <v>19</v>
      </c>
      <c r="I132" s="222">
        <f>G132*H132</f>
        <v>0</v>
      </c>
      <c r="J132" s="222"/>
      <c r="K132" s="284" t="s">
        <v>850</v>
      </c>
      <c r="L132" s="287" t="s">
        <v>818</v>
      </c>
      <c r="M132" s="205"/>
      <c r="N132" s="29"/>
      <c r="O132" s="195"/>
      <c r="P132" s="195"/>
      <c r="Q132" s="29"/>
      <c r="R132" s="206"/>
    </row>
    <row r="133" spans="1:18" ht="18" customHeight="1">
      <c r="A133" s="210" t="s">
        <v>737</v>
      </c>
      <c r="B133" s="367">
        <v>2</v>
      </c>
      <c r="C133" s="351">
        <f t="shared" si="10"/>
        <v>95</v>
      </c>
      <c r="D133" s="117" t="s">
        <v>809</v>
      </c>
      <c r="E133" s="117" t="s">
        <v>810</v>
      </c>
      <c r="F133" s="708" t="s">
        <v>811</v>
      </c>
      <c r="G133" s="666">
        <v>4</v>
      </c>
      <c r="H133" s="667">
        <v>2090</v>
      </c>
      <c r="I133" s="177">
        <f t="shared" si="9"/>
        <v>8360</v>
      </c>
      <c r="J133" s="119"/>
      <c r="K133" s="209" t="s">
        <v>812</v>
      </c>
      <c r="L133" s="214" t="s">
        <v>2047</v>
      </c>
      <c r="M133" s="205"/>
      <c r="N133" s="29">
        <v>44932</v>
      </c>
      <c r="O133" s="195"/>
      <c r="P133" s="195"/>
      <c r="Q133" s="29">
        <v>44960</v>
      </c>
      <c r="R133" s="23">
        <v>44937</v>
      </c>
    </row>
    <row r="134" spans="1:18" ht="18" customHeight="1">
      <c r="A134" s="210" t="s">
        <v>737</v>
      </c>
      <c r="B134" s="367">
        <v>2</v>
      </c>
      <c r="C134" s="351">
        <f t="shared" si="10"/>
        <v>96</v>
      </c>
      <c r="D134" s="17" t="s">
        <v>167</v>
      </c>
      <c r="E134" s="17" t="s">
        <v>167</v>
      </c>
      <c r="F134" s="709" t="s">
        <v>2048</v>
      </c>
      <c r="G134" s="674">
        <v>4</v>
      </c>
      <c r="H134" s="667">
        <v>3380</v>
      </c>
      <c r="I134" s="177">
        <f t="shared" si="9"/>
        <v>13520</v>
      </c>
      <c r="J134" s="22"/>
      <c r="K134" s="24" t="s">
        <v>815</v>
      </c>
      <c r="L134" s="196"/>
      <c r="M134" s="205"/>
      <c r="N134" s="29">
        <v>44932</v>
      </c>
      <c r="O134" s="195"/>
      <c r="P134" s="195"/>
      <c r="Q134" s="29">
        <v>44960</v>
      </c>
      <c r="R134" s="23">
        <v>44960</v>
      </c>
    </row>
    <row r="135" spans="1:18" ht="18" customHeight="1">
      <c r="A135" s="210" t="s">
        <v>737</v>
      </c>
      <c r="B135" s="367">
        <v>2</v>
      </c>
      <c r="C135" s="351">
        <f t="shared" si="10"/>
        <v>97</v>
      </c>
      <c r="D135" s="52" t="s">
        <v>167</v>
      </c>
      <c r="E135" s="52" t="s">
        <v>167</v>
      </c>
      <c r="F135" s="710" t="s">
        <v>816</v>
      </c>
      <c r="G135" s="676">
        <v>4</v>
      </c>
      <c r="H135" s="679">
        <v>240</v>
      </c>
      <c r="I135" s="281">
        <f>G135*H135</f>
        <v>960</v>
      </c>
      <c r="J135" s="56"/>
      <c r="K135" s="53" t="s">
        <v>817</v>
      </c>
      <c r="L135" s="196"/>
      <c r="M135" s="205"/>
      <c r="N135" s="29">
        <v>44932</v>
      </c>
      <c r="O135" s="195"/>
      <c r="P135" s="195"/>
      <c r="Q135" s="29">
        <v>44960</v>
      </c>
      <c r="R135" s="12">
        <v>44960</v>
      </c>
    </row>
    <row r="136" spans="1:18" ht="18" customHeight="1">
      <c r="A136" s="210" t="s">
        <v>737</v>
      </c>
      <c r="B136" s="367">
        <v>2</v>
      </c>
      <c r="C136" s="351">
        <f>+C135+1</f>
        <v>98</v>
      </c>
      <c r="D136" s="17" t="s">
        <v>167</v>
      </c>
      <c r="E136" s="17" t="s">
        <v>167</v>
      </c>
      <c r="F136" s="711" t="s">
        <v>2049</v>
      </c>
      <c r="G136" s="674">
        <v>4</v>
      </c>
      <c r="H136" s="667">
        <v>632</v>
      </c>
      <c r="I136" s="177">
        <f t="shared" si="9"/>
        <v>2528</v>
      </c>
      <c r="J136" s="22"/>
      <c r="K136" s="26" t="s">
        <v>2050</v>
      </c>
      <c r="L136" s="196"/>
      <c r="M136" s="205"/>
      <c r="N136" s="29">
        <v>44932</v>
      </c>
      <c r="O136" s="195"/>
      <c r="P136" s="195"/>
      <c r="Q136" s="29">
        <v>44960</v>
      </c>
      <c r="R136" s="23">
        <v>44960</v>
      </c>
    </row>
    <row r="137" spans="1:18" ht="18" customHeight="1">
      <c r="A137" s="18"/>
      <c r="B137" s="367">
        <v>2</v>
      </c>
      <c r="C137" s="351">
        <f t="shared" ref="C137:C139" si="11">+C136+1</f>
        <v>99</v>
      </c>
      <c r="D137" s="283" t="s">
        <v>167</v>
      </c>
      <c r="E137" s="283" t="s">
        <v>167</v>
      </c>
      <c r="F137" s="371" t="s">
        <v>839</v>
      </c>
      <c r="G137" s="360"/>
      <c r="H137" s="222">
        <v>508</v>
      </c>
      <c r="I137" s="222">
        <f t="shared" si="9"/>
        <v>0</v>
      </c>
      <c r="J137" s="285"/>
      <c r="K137" s="369" t="s">
        <v>840</v>
      </c>
      <c r="L137" s="287" t="s">
        <v>818</v>
      </c>
      <c r="M137" s="205"/>
      <c r="N137" s="29"/>
      <c r="O137" s="195"/>
      <c r="P137" s="195"/>
      <c r="Q137" s="29"/>
      <c r="R137" s="23"/>
    </row>
    <row r="138" spans="1:18" ht="18" customHeight="1">
      <c r="A138" s="210" t="s">
        <v>737</v>
      </c>
      <c r="B138" s="367">
        <v>2</v>
      </c>
      <c r="C138" s="351">
        <f t="shared" si="11"/>
        <v>100</v>
      </c>
      <c r="D138" s="52" t="s">
        <v>167</v>
      </c>
      <c r="E138" s="52" t="s">
        <v>167</v>
      </c>
      <c r="F138" s="712" t="s">
        <v>2051</v>
      </c>
      <c r="G138" s="677">
        <v>1</v>
      </c>
      <c r="H138" s="672">
        <v>7297</v>
      </c>
      <c r="I138" s="220">
        <f t="shared" si="9"/>
        <v>7297</v>
      </c>
      <c r="J138" s="56"/>
      <c r="K138" s="57" t="s">
        <v>842</v>
      </c>
      <c r="L138" s="713"/>
      <c r="M138" s="205"/>
      <c r="N138" s="29"/>
      <c r="O138" s="195"/>
      <c r="P138" s="195"/>
      <c r="Q138" s="29"/>
      <c r="R138" s="23"/>
    </row>
    <row r="139" spans="1:18" ht="18" customHeight="1">
      <c r="A139" s="210" t="s">
        <v>794</v>
      </c>
      <c r="B139" s="367">
        <v>2</v>
      </c>
      <c r="C139" s="351">
        <f t="shared" si="11"/>
        <v>101</v>
      </c>
      <c r="D139" s="52" t="s">
        <v>167</v>
      </c>
      <c r="E139" s="52" t="s">
        <v>167</v>
      </c>
      <c r="F139" s="712" t="s">
        <v>2052</v>
      </c>
      <c r="G139" s="677">
        <v>1</v>
      </c>
      <c r="H139" s="672">
        <v>14920</v>
      </c>
      <c r="I139" s="220">
        <f t="shared" si="9"/>
        <v>14920</v>
      </c>
      <c r="J139" s="56"/>
      <c r="K139" s="57" t="s">
        <v>808</v>
      </c>
      <c r="L139" s="713"/>
      <c r="M139" s="205"/>
      <c r="N139" s="29"/>
      <c r="O139" s="195"/>
      <c r="P139" s="195"/>
      <c r="Q139" s="29"/>
      <c r="R139" s="23"/>
    </row>
    <row r="140" spans="1:18" ht="18" customHeight="1">
      <c r="A140" s="18"/>
      <c r="B140" s="367">
        <v>2</v>
      </c>
      <c r="C140" s="351">
        <f>+C139+1</f>
        <v>102</v>
      </c>
      <c r="D140" s="283" t="s">
        <v>167</v>
      </c>
      <c r="E140" s="283" t="s">
        <v>167</v>
      </c>
      <c r="F140" s="359" t="s">
        <v>843</v>
      </c>
      <c r="G140" s="360"/>
      <c r="H140" s="222">
        <v>1098</v>
      </c>
      <c r="I140" s="222">
        <f t="shared" si="9"/>
        <v>0</v>
      </c>
      <c r="J140" s="285"/>
      <c r="K140" s="369" t="s">
        <v>844</v>
      </c>
      <c r="L140" s="287" t="s">
        <v>818</v>
      </c>
      <c r="M140" s="205"/>
      <c r="N140" s="29"/>
      <c r="O140" s="195"/>
      <c r="P140" s="195"/>
      <c r="Q140" s="29"/>
      <c r="R140" s="206"/>
    </row>
    <row r="141" spans="1:18" ht="18" customHeight="1">
      <c r="A141" s="18"/>
      <c r="B141" s="367">
        <v>2</v>
      </c>
      <c r="C141" s="351">
        <f t="shared" si="10"/>
        <v>103</v>
      </c>
      <c r="D141" s="283" t="s">
        <v>167</v>
      </c>
      <c r="E141" s="283" t="s">
        <v>167</v>
      </c>
      <c r="F141" s="714" t="s">
        <v>845</v>
      </c>
      <c r="G141" s="360"/>
      <c r="H141" s="222">
        <v>1098</v>
      </c>
      <c r="I141" s="222">
        <f t="shared" si="9"/>
        <v>0</v>
      </c>
      <c r="J141" s="285"/>
      <c r="K141" s="369" t="s">
        <v>846</v>
      </c>
      <c r="L141" s="287" t="s">
        <v>818</v>
      </c>
      <c r="M141" s="205"/>
      <c r="N141" s="29"/>
      <c r="O141" s="195"/>
      <c r="P141" s="195"/>
      <c r="Q141" s="29"/>
      <c r="R141" s="206"/>
    </row>
    <row r="142" spans="1:18" ht="18" customHeight="1">
      <c r="A142" s="18" t="s">
        <v>737</v>
      </c>
      <c r="B142" s="367">
        <v>2</v>
      </c>
      <c r="C142" s="351">
        <f t="shared" si="10"/>
        <v>104</v>
      </c>
      <c r="D142" s="540" t="s">
        <v>167</v>
      </c>
      <c r="E142" s="540" t="s">
        <v>167</v>
      </c>
      <c r="F142" s="417" t="s">
        <v>738</v>
      </c>
      <c r="G142" s="715"/>
      <c r="H142" s="716">
        <v>860</v>
      </c>
      <c r="I142" s="717">
        <f t="shared" si="9"/>
        <v>0</v>
      </c>
      <c r="J142" s="718"/>
      <c r="K142" s="719" t="s">
        <v>2053</v>
      </c>
      <c r="L142" s="287" t="s">
        <v>818</v>
      </c>
      <c r="M142" s="205"/>
      <c r="N142" s="29"/>
      <c r="O142" s="195"/>
      <c r="P142" s="195"/>
      <c r="Q142" s="29"/>
      <c r="R142" s="23"/>
    </row>
    <row r="143" spans="1:18" ht="18" customHeight="1">
      <c r="A143" s="210" t="s">
        <v>737</v>
      </c>
      <c r="B143" s="367">
        <v>2</v>
      </c>
      <c r="C143" s="351">
        <f>+C142+1</f>
        <v>105</v>
      </c>
      <c r="D143" s="161" t="s">
        <v>742</v>
      </c>
      <c r="E143" s="111" t="s">
        <v>167</v>
      </c>
      <c r="F143" s="720" t="s">
        <v>743</v>
      </c>
      <c r="G143" s="721">
        <v>4</v>
      </c>
      <c r="H143" s="722">
        <v>622</v>
      </c>
      <c r="I143" s="197">
        <f t="shared" si="9"/>
        <v>2488</v>
      </c>
      <c r="J143" s="22"/>
      <c r="K143" s="209" t="s">
        <v>744</v>
      </c>
      <c r="L143" s="196"/>
      <c r="M143" s="205"/>
      <c r="N143" s="29">
        <v>44932</v>
      </c>
      <c r="O143" s="195"/>
      <c r="P143" s="195"/>
      <c r="Q143" s="29">
        <v>44960</v>
      </c>
      <c r="R143" s="206">
        <v>44960</v>
      </c>
    </row>
    <row r="144" spans="1:18" ht="18" customHeight="1">
      <c r="A144" s="210" t="s">
        <v>737</v>
      </c>
      <c r="B144" s="367">
        <v>2</v>
      </c>
      <c r="C144" s="351">
        <f t="shared" si="10"/>
        <v>106</v>
      </c>
      <c r="D144" s="111" t="s">
        <v>167</v>
      </c>
      <c r="E144" s="111" t="s">
        <v>167</v>
      </c>
      <c r="F144" s="233" t="s">
        <v>745</v>
      </c>
      <c r="G144" s="674">
        <v>12</v>
      </c>
      <c r="H144" s="694">
        <v>110</v>
      </c>
      <c r="I144" s="197">
        <f t="shared" si="9"/>
        <v>1320</v>
      </c>
      <c r="J144" s="27"/>
      <c r="K144" s="26" t="s">
        <v>2054</v>
      </c>
      <c r="L144" s="196"/>
      <c r="M144" s="205"/>
      <c r="N144" s="29">
        <v>44932</v>
      </c>
      <c r="O144" s="195"/>
      <c r="P144" s="195"/>
      <c r="Q144" s="29">
        <v>44960</v>
      </c>
      <c r="R144" s="23">
        <v>44960</v>
      </c>
    </row>
    <row r="145" spans="1:18" ht="18" customHeight="1">
      <c r="A145" s="210" t="s">
        <v>737</v>
      </c>
      <c r="B145" s="367">
        <v>2</v>
      </c>
      <c r="C145" s="351">
        <f>+C144+1</f>
        <v>107</v>
      </c>
      <c r="D145" s="117" t="s">
        <v>167</v>
      </c>
      <c r="E145" s="117" t="s">
        <v>167</v>
      </c>
      <c r="F145" s="709" t="s">
        <v>749</v>
      </c>
      <c r="G145" s="723">
        <v>8</v>
      </c>
      <c r="H145" s="704">
        <v>200</v>
      </c>
      <c r="I145" s="177">
        <f t="shared" si="9"/>
        <v>1600</v>
      </c>
      <c r="J145" s="208"/>
      <c r="K145" s="120" t="s">
        <v>2055</v>
      </c>
      <c r="L145" s="196"/>
      <c r="M145" s="205"/>
      <c r="N145" s="29">
        <v>44932</v>
      </c>
      <c r="O145" s="195"/>
      <c r="P145" s="195"/>
      <c r="Q145" s="29">
        <v>44960</v>
      </c>
      <c r="R145" s="23">
        <v>44960</v>
      </c>
    </row>
    <row r="146" spans="1:18" ht="18" customHeight="1">
      <c r="A146" s="210" t="s">
        <v>737</v>
      </c>
      <c r="B146" s="367">
        <v>2</v>
      </c>
      <c r="C146" s="351">
        <f>+C145+1</f>
        <v>108</v>
      </c>
      <c r="D146" s="111" t="s">
        <v>167</v>
      </c>
      <c r="E146" s="611" t="s">
        <v>167</v>
      </c>
      <c r="F146" s="669" t="s">
        <v>2056</v>
      </c>
      <c r="G146" s="724">
        <v>8</v>
      </c>
      <c r="H146" s="699">
        <v>72</v>
      </c>
      <c r="I146" s="725">
        <f t="shared" si="9"/>
        <v>576</v>
      </c>
      <c r="J146" s="726"/>
      <c r="K146" s="53" t="s">
        <v>2057</v>
      </c>
      <c r="L146" s="287" t="s">
        <v>818</v>
      </c>
      <c r="M146" s="205"/>
      <c r="N146" s="29">
        <v>44932</v>
      </c>
      <c r="O146" s="195"/>
      <c r="P146" s="195"/>
      <c r="Q146" s="29">
        <v>44960</v>
      </c>
      <c r="R146" s="727">
        <v>44963</v>
      </c>
    </row>
    <row r="147" spans="1:18" ht="18" customHeight="1">
      <c r="A147" s="210" t="s">
        <v>821</v>
      </c>
      <c r="B147" s="367">
        <v>2</v>
      </c>
      <c r="C147" s="351">
        <f>+C146+1</f>
        <v>109</v>
      </c>
      <c r="D147" s="52" t="s">
        <v>167</v>
      </c>
      <c r="E147" s="52" t="s">
        <v>167</v>
      </c>
      <c r="F147" s="728" t="s">
        <v>822</v>
      </c>
      <c r="G147" s="676">
        <v>1</v>
      </c>
      <c r="H147" s="677">
        <v>1700</v>
      </c>
      <c r="I147" s="220">
        <f>G147*H147</f>
        <v>1700</v>
      </c>
      <c r="J147" s="366"/>
      <c r="K147" s="53" t="s">
        <v>823</v>
      </c>
      <c r="L147" s="310"/>
      <c r="M147" s="18"/>
      <c r="N147" s="29">
        <v>44932</v>
      </c>
      <c r="O147" s="195"/>
      <c r="P147" s="195"/>
      <c r="Q147" s="29">
        <v>44960</v>
      </c>
      <c r="R147" s="23">
        <v>44960</v>
      </c>
    </row>
    <row r="148" spans="1:18" ht="18" customHeight="1">
      <c r="A148" s="210" t="s">
        <v>737</v>
      </c>
      <c r="B148" s="367">
        <v>2</v>
      </c>
      <c r="C148" s="351">
        <f t="shared" si="10"/>
        <v>110</v>
      </c>
      <c r="D148" s="52" t="s">
        <v>167</v>
      </c>
      <c r="E148" s="111" t="s">
        <v>167</v>
      </c>
      <c r="F148" s="708" t="s">
        <v>2058</v>
      </c>
      <c r="G148" s="721">
        <v>20</v>
      </c>
      <c r="H148" s="729">
        <v>110</v>
      </c>
      <c r="I148" s="177">
        <f>G148*H148</f>
        <v>2200</v>
      </c>
      <c r="J148" s="248"/>
      <c r="K148" s="246" t="s">
        <v>2059</v>
      </c>
      <c r="L148" s="26" t="s">
        <v>829</v>
      </c>
      <c r="M148" s="18"/>
      <c r="N148" s="29">
        <v>44932</v>
      </c>
      <c r="O148" s="195"/>
      <c r="P148" s="195"/>
      <c r="Q148" s="29">
        <v>44960</v>
      </c>
      <c r="R148" s="23">
        <v>44960</v>
      </c>
    </row>
    <row r="149" spans="1:18" ht="18" customHeight="1">
      <c r="A149" s="18"/>
      <c r="B149" s="367">
        <v>2</v>
      </c>
      <c r="C149" s="351">
        <f>+C148+1</f>
        <v>111</v>
      </c>
      <c r="D149" s="360" t="s">
        <v>279</v>
      </c>
      <c r="E149" s="360" t="s">
        <v>279</v>
      </c>
      <c r="F149" s="730" t="s">
        <v>851</v>
      </c>
      <c r="G149" s="716"/>
      <c r="H149" s="705">
        <v>622</v>
      </c>
      <c r="I149" s="716">
        <v>622</v>
      </c>
      <c r="J149" s="731"/>
      <c r="K149" s="732" t="s">
        <v>852</v>
      </c>
      <c r="L149" s="287" t="s">
        <v>818</v>
      </c>
      <c r="M149" s="18"/>
      <c r="N149" s="29"/>
      <c r="O149" s="195"/>
      <c r="P149" s="195"/>
      <c r="Q149" s="29"/>
      <c r="R149" s="23"/>
    </row>
    <row r="150" spans="1:18" ht="18" customHeight="1">
      <c r="A150" s="18"/>
      <c r="B150" s="104"/>
      <c r="C150" s="351"/>
      <c r="D150" s="54"/>
      <c r="E150" s="54"/>
      <c r="F150" s="733"/>
      <c r="G150" s="734"/>
      <c r="H150" s="396"/>
      <c r="I150" s="242"/>
      <c r="J150" s="735"/>
      <c r="K150" s="736"/>
      <c r="L150" s="214"/>
      <c r="M150" s="18"/>
      <c r="N150" s="29"/>
      <c r="O150" s="26"/>
      <c r="P150" s="18"/>
      <c r="Q150" s="29"/>
      <c r="R150" s="23"/>
    </row>
    <row r="151" spans="1:18" ht="18" customHeight="1">
      <c r="C151" s="192"/>
      <c r="D151" s="191"/>
      <c r="E151" s="191"/>
      <c r="F151" s="293">
        <f>SUM(I123:I150)</f>
        <v>158827</v>
      </c>
      <c r="G151" s="294"/>
      <c r="H151" s="294"/>
      <c r="I151" s="295"/>
      <c r="J151" s="259"/>
      <c r="K151" s="257"/>
      <c r="L151" s="196"/>
      <c r="M151" s="205"/>
      <c r="N151" s="194"/>
      <c r="O151" s="195"/>
      <c r="P151" s="195"/>
      <c r="Q151" s="194"/>
      <c r="R151" s="206"/>
    </row>
    <row r="152" spans="1:18" ht="18" customHeight="1">
      <c r="C152" s="192"/>
      <c r="D152" s="191"/>
      <c r="E152" s="191"/>
      <c r="F152" s="204"/>
      <c r="G152" s="203"/>
      <c r="H152" s="203"/>
      <c r="I152" s="197"/>
      <c r="J152" s="193"/>
      <c r="K152" s="204"/>
      <c r="L152" s="196"/>
      <c r="M152" s="205"/>
      <c r="N152" s="194"/>
      <c r="O152" s="195"/>
      <c r="P152" s="195"/>
      <c r="Q152" s="194"/>
      <c r="R152" s="206"/>
    </row>
    <row r="153" spans="1:18" ht="18" customHeight="1">
      <c r="C153" s="192"/>
      <c r="D153" s="192"/>
      <c r="E153" s="192"/>
      <c r="F153" s="196" t="s">
        <v>853</v>
      </c>
      <c r="G153" s="197"/>
      <c r="H153" s="197"/>
      <c r="I153" s="197">
        <f>G153*H153</f>
        <v>0</v>
      </c>
      <c r="J153" s="198"/>
      <c r="K153" s="204" t="s">
        <v>854</v>
      </c>
      <c r="L153" s="398"/>
      <c r="M153" s="192"/>
      <c r="N153" s="194"/>
      <c r="O153" s="398"/>
      <c r="P153" s="192"/>
      <c r="Q153" s="194"/>
      <c r="R153" s="206"/>
    </row>
    <row r="154" spans="1:18" ht="18" customHeight="1">
      <c r="C154" s="192"/>
      <c r="D154" s="191"/>
      <c r="E154" s="191"/>
      <c r="F154" s="196" t="s">
        <v>854</v>
      </c>
      <c r="G154" s="197"/>
      <c r="H154" s="197">
        <v>5000</v>
      </c>
      <c r="I154" s="197">
        <f>G154*H154</f>
        <v>0</v>
      </c>
      <c r="J154" s="198"/>
      <c r="K154" s="204" t="s">
        <v>855</v>
      </c>
      <c r="L154" s="398"/>
      <c r="M154" s="192"/>
      <c r="N154" s="194"/>
      <c r="O154" s="398"/>
      <c r="P154" s="192"/>
      <c r="Q154" s="194"/>
      <c r="R154" s="195"/>
    </row>
    <row r="155" spans="1:18" ht="18" customHeight="1">
      <c r="C155" s="192"/>
      <c r="D155" s="191"/>
      <c r="E155" s="191"/>
      <c r="F155" s="196" t="s">
        <v>855</v>
      </c>
      <c r="G155" s="197"/>
      <c r="H155" s="197"/>
      <c r="I155" s="197">
        <f>G155*H155</f>
        <v>0</v>
      </c>
      <c r="J155" s="198"/>
      <c r="K155" s="205"/>
      <c r="L155" s="398"/>
      <c r="M155" s="192"/>
      <c r="N155" s="192"/>
      <c r="O155" s="398"/>
      <c r="P155" s="192"/>
      <c r="Q155" s="195"/>
      <c r="R155" s="195"/>
    </row>
    <row r="156" spans="1:18" ht="18" customHeight="1">
      <c r="C156" s="192"/>
      <c r="D156" s="191"/>
      <c r="E156" s="191"/>
      <c r="F156" s="399"/>
      <c r="G156" s="400"/>
      <c r="H156" s="400"/>
      <c r="I156" s="401"/>
      <c r="J156" s="259"/>
      <c r="K156" s="257"/>
    </row>
    <row r="157" spans="1:18" ht="18" customHeight="1"/>
    <row r="158" spans="1:18" ht="18" customHeight="1"/>
    <row r="159" spans="1:18" ht="18" customHeight="1"/>
  </sheetData>
  <autoFilter ref="C8:P159" xr:uid="{00000000-0009-0000-0000-000003000000}"/>
  <mergeCells count="19">
    <mergeCell ref="F92:I92"/>
    <mergeCell ref="D97:F97"/>
    <mergeCell ref="F117:I117"/>
    <mergeCell ref="D122:F122"/>
    <mergeCell ref="F151:I151"/>
    <mergeCell ref="F156:I156"/>
    <mergeCell ref="C6:E6"/>
    <mergeCell ref="H6:K6"/>
    <mergeCell ref="C9:F9"/>
    <mergeCell ref="C16:F16"/>
    <mergeCell ref="F79:I79"/>
    <mergeCell ref="D83:F83"/>
    <mergeCell ref="C2:E2"/>
    <mergeCell ref="H2:J2"/>
    <mergeCell ref="C3:E3"/>
    <mergeCell ref="C4:E4"/>
    <mergeCell ref="G4:G5"/>
    <mergeCell ref="H4:K5"/>
    <mergeCell ref="C5:E5"/>
  </mergeCells>
  <phoneticPr fontId="3"/>
  <dataValidations count="2">
    <dataValidation allowBlank="1" showInputMessage="1" showErrorMessage="1" sqref="K78:K81" xr:uid="{0C0F495D-F2DD-4074-9432-3551EA6D3C88}"/>
    <dataValidation imeMode="hiragana" allowBlank="1" showInputMessage="1" showErrorMessage="1" sqref="K100" xr:uid="{B4752093-5A13-415C-A9B5-21A3177FD1EB}"/>
  </dataValidations>
  <hyperlinks>
    <hyperlink ref="L72" r:id="rId1" xr:uid="{D09ED725-CAD6-4E6F-8EF3-2C591E99F60E}"/>
    <hyperlink ref="L70" r:id="rId2" xr:uid="{F3932DE9-4E34-4B10-844F-46EECFBC5362}"/>
    <hyperlink ref="L98" r:id="rId3" xr:uid="{61BC5A71-1193-406E-B62D-642DE123DA23}"/>
    <hyperlink ref="L133" r:id="rId4" xr:uid="{C3B452FC-0786-4003-AFB8-2F96FFCE62EC}"/>
  </hyperlinks>
  <printOptions gridLines="1"/>
  <pageMargins left="0.2" right="0.2" top="0.75" bottom="0.75" header="0.3" footer="0.3"/>
  <pageSetup orientation="landscape" r:id="rId5"/>
  <headerFooter>
    <oddHeader>&amp;L&amp;C&amp;R</oddHeader>
    <oddFooter>&amp;L&amp;C&amp;R</oddFooter>
    <evenHeader>&amp;L&amp;C&amp;R</evenHeader>
    <evenFooter>&amp;L&amp;C&amp;R</evenFooter>
  </headerFooter>
  <legacyDrawing r:id="rId6"/>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15A96-265A-47FC-9AA0-A404A4D03F3A}">
  <sheetPr>
    <tabColor rgb="FFFFC000"/>
  </sheetPr>
  <dimension ref="A2:R198"/>
  <sheetViews>
    <sheetView zoomScale="85" zoomScaleNormal="85" workbookViewId="0">
      <pane xSplit="11" ySplit="8" topLeftCell="L142" activePane="bottomRight" state="frozen"/>
      <selection activeCell="D26" sqref="D26"/>
      <selection pane="topRight" activeCell="D26" sqref="D26"/>
      <selection pane="bottomLeft" activeCell="D26" sqref="D26"/>
      <selection pane="bottomRight" activeCell="F167" sqref="F167"/>
    </sheetView>
  </sheetViews>
  <sheetFormatPr defaultColWidth="11.75" defaultRowHeight="13.5" customHeight="1"/>
  <cols>
    <col min="1" max="1" width="18.625" style="9" customWidth="1"/>
    <col min="2" max="2" width="17" style="9" customWidth="1"/>
    <col min="3" max="3" width="6.25" style="8" customWidth="1"/>
    <col min="4" max="4" width="15.25" style="9" customWidth="1"/>
    <col min="5" max="5" width="15.5" style="9" customWidth="1"/>
    <col min="6" max="6" width="71.5" style="9" customWidth="1"/>
    <col min="7" max="7" width="10.75" style="8" customWidth="1"/>
    <col min="8" max="9" width="12.125" style="8" customWidth="1"/>
    <col min="10" max="10" width="7.125" style="10" customWidth="1"/>
    <col min="11" max="11" width="50.5" style="9" customWidth="1"/>
    <col min="12" max="12" width="45.25" style="9" customWidth="1"/>
    <col min="13" max="13" width="8.125" style="8" customWidth="1"/>
    <col min="14" max="14" width="17" style="8" customWidth="1"/>
    <col min="15" max="15" width="9.25" style="9" customWidth="1"/>
    <col min="16" max="16" width="16.375" style="8" customWidth="1"/>
    <col min="17" max="17" width="17.875" style="188" customWidth="1"/>
    <col min="18" max="18" width="19.375" style="188" customWidth="1"/>
    <col min="19" max="16384" width="11.75" style="9"/>
  </cols>
  <sheetData>
    <row r="2" spans="1:18" ht="20.100000000000001" customHeight="1">
      <c r="C2" s="183" t="s">
        <v>592</v>
      </c>
      <c r="D2" s="183"/>
      <c r="E2" s="183"/>
      <c r="F2" s="164" t="s">
        <v>2060</v>
      </c>
      <c r="H2" s="184" t="s">
        <v>594</v>
      </c>
      <c r="I2" s="185"/>
      <c r="J2" s="186"/>
      <c r="K2" s="187">
        <f>SUM(I:I)</f>
        <v>390914</v>
      </c>
    </row>
    <row r="3" spans="1:18" ht="20.100000000000001" customHeight="1">
      <c r="C3" s="183" t="s">
        <v>595</v>
      </c>
      <c r="D3" s="183"/>
      <c r="E3" s="183"/>
      <c r="F3" s="165" t="s">
        <v>596</v>
      </c>
    </row>
    <row r="4" spans="1:18" ht="20.100000000000001" customHeight="1">
      <c r="C4" s="183" t="s">
        <v>597</v>
      </c>
      <c r="D4" s="183"/>
      <c r="E4" s="183"/>
      <c r="F4" s="165" t="s">
        <v>2061</v>
      </c>
      <c r="H4" s="737" t="s">
        <v>2062</v>
      </c>
      <c r="I4" s="737"/>
      <c r="J4" s="737"/>
      <c r="K4" s="737"/>
    </row>
    <row r="5" spans="1:18" ht="20.100000000000001" customHeight="1">
      <c r="C5" s="183" t="s">
        <v>600</v>
      </c>
      <c r="D5" s="183"/>
      <c r="E5" s="183"/>
      <c r="F5" s="167">
        <v>44972</v>
      </c>
      <c r="H5" s="737"/>
      <c r="I5" s="737"/>
      <c r="J5" s="737"/>
      <c r="K5" s="737"/>
    </row>
    <row r="6" spans="1:18" ht="20.100000000000001" customHeight="1">
      <c r="C6" s="183" t="s">
        <v>601</v>
      </c>
      <c r="D6" s="183"/>
      <c r="E6" s="183"/>
      <c r="F6" s="167">
        <v>44975</v>
      </c>
      <c r="H6" s="642" t="s">
        <v>2063</v>
      </c>
      <c r="I6" s="642"/>
      <c r="J6" s="642"/>
      <c r="K6" s="642"/>
    </row>
    <row r="8" spans="1:18" s="8" customFormat="1" ht="19.5" customHeight="1">
      <c r="B8" s="104" t="s">
        <v>602</v>
      </c>
      <c r="C8" s="190" t="s">
        <v>603</v>
      </c>
      <c r="D8" s="191" t="s">
        <v>604</v>
      </c>
      <c r="E8" s="191" t="s">
        <v>605</v>
      </c>
      <c r="F8" s="192" t="s">
        <v>606</v>
      </c>
      <c r="G8" s="192" t="s">
        <v>12</v>
      </c>
      <c r="H8" s="192" t="s">
        <v>13</v>
      </c>
      <c r="I8" s="193" t="s">
        <v>14</v>
      </c>
      <c r="J8" s="193" t="s">
        <v>607</v>
      </c>
      <c r="K8" s="192" t="s">
        <v>608</v>
      </c>
      <c r="L8" s="192" t="s">
        <v>609</v>
      </c>
      <c r="M8" s="192" t="s">
        <v>610</v>
      </c>
      <c r="N8" s="194" t="s">
        <v>611</v>
      </c>
      <c r="O8" s="191" t="s">
        <v>612</v>
      </c>
      <c r="P8" s="192" t="s">
        <v>613</v>
      </c>
      <c r="Q8" s="194" t="s">
        <v>614</v>
      </c>
      <c r="R8" s="195" t="s">
        <v>615</v>
      </c>
    </row>
    <row r="9" spans="1:18" s="8" customFormat="1" ht="19.5" customHeight="1">
      <c r="C9" s="643" t="s">
        <v>1963</v>
      </c>
      <c r="D9" s="644"/>
      <c r="E9" s="644"/>
      <c r="F9" s="645"/>
      <c r="G9" s="197"/>
      <c r="H9" s="197"/>
      <c r="I9" s="197"/>
      <c r="J9" s="198"/>
      <c r="K9" s="199"/>
      <c r="L9" s="192"/>
      <c r="M9" s="192"/>
      <c r="N9" s="194"/>
      <c r="O9" s="191"/>
      <c r="P9" s="192"/>
      <c r="Q9" s="194"/>
      <c r="R9" s="195"/>
    </row>
    <row r="10" spans="1:18" s="8" customFormat="1" ht="19.5" customHeight="1">
      <c r="A10" s="18"/>
      <c r="B10" s="646">
        <v>1</v>
      </c>
      <c r="C10" s="647">
        <v>1</v>
      </c>
      <c r="D10" s="648" t="s">
        <v>1964</v>
      </c>
      <c r="E10" s="648" t="s">
        <v>1964</v>
      </c>
      <c r="F10" s="649" t="s">
        <v>2064</v>
      </c>
      <c r="G10" s="650">
        <v>1</v>
      </c>
      <c r="H10" s="648">
        <v>0</v>
      </c>
      <c r="I10" s="651">
        <v>0</v>
      </c>
      <c r="J10" s="652"/>
      <c r="K10" s="649" t="s">
        <v>2065</v>
      </c>
      <c r="L10" s="653"/>
      <c r="M10" s="653"/>
      <c r="N10" s="194"/>
      <c r="O10" s="191"/>
      <c r="P10" s="192"/>
      <c r="Q10" s="194"/>
      <c r="R10" s="206">
        <v>44964</v>
      </c>
    </row>
    <row r="11" spans="1:18" s="8" customFormat="1" ht="19.5" customHeight="1">
      <c r="A11" s="18"/>
      <c r="B11" s="646">
        <v>1</v>
      </c>
      <c r="C11" s="207">
        <f t="shared" ref="C11:C12" si="0">C10+1</f>
        <v>2</v>
      </c>
      <c r="D11" s="648" t="s">
        <v>1964</v>
      </c>
      <c r="E11" s="648" t="s">
        <v>1964</v>
      </c>
      <c r="F11" s="654" t="s">
        <v>478</v>
      </c>
      <c r="G11" s="650">
        <v>1</v>
      </c>
      <c r="H11" s="648">
        <v>0</v>
      </c>
      <c r="I11" s="648">
        <v>0</v>
      </c>
      <c r="J11" s="652"/>
      <c r="K11" s="649"/>
      <c r="L11" s="653"/>
      <c r="M11" s="653"/>
      <c r="N11" s="194"/>
      <c r="O11" s="191"/>
      <c r="P11" s="192"/>
      <c r="Q11" s="194"/>
      <c r="R11" s="195"/>
    </row>
    <row r="12" spans="1:18" s="8" customFormat="1" ht="19.5" customHeight="1">
      <c r="A12" s="18"/>
      <c r="B12" s="646">
        <v>1</v>
      </c>
      <c r="C12" s="207">
        <f t="shared" si="0"/>
        <v>3</v>
      </c>
      <c r="D12" s="656" t="s">
        <v>1964</v>
      </c>
      <c r="E12" s="656" t="s">
        <v>1964</v>
      </c>
      <c r="F12" s="657" t="s">
        <v>1967</v>
      </c>
      <c r="G12" s="658">
        <v>1</v>
      </c>
      <c r="H12" s="659">
        <v>0</v>
      </c>
      <c r="I12" s="659">
        <v>0</v>
      </c>
      <c r="J12" s="660"/>
      <c r="K12" s="661"/>
      <c r="L12" s="653"/>
      <c r="M12" s="653"/>
      <c r="N12" s="194"/>
      <c r="O12" s="191"/>
      <c r="P12" s="192"/>
      <c r="Q12" s="194"/>
      <c r="R12" s="195"/>
    </row>
    <row r="13" spans="1:18" s="8" customFormat="1" ht="19.5" customHeight="1">
      <c r="C13" s="738"/>
      <c r="D13" s="647"/>
      <c r="E13" s="647"/>
      <c r="F13" s="268"/>
      <c r="G13" s="197"/>
      <c r="H13" s="197"/>
      <c r="I13" s="197"/>
      <c r="J13" s="198"/>
      <c r="K13" s="199"/>
      <c r="L13" s="192"/>
      <c r="M13" s="192"/>
      <c r="N13" s="194"/>
      <c r="O13" s="191"/>
      <c r="P13" s="192"/>
      <c r="Q13" s="194"/>
      <c r="R13" s="195"/>
    </row>
    <row r="14" spans="1:18" s="8" customFormat="1" ht="19.5" customHeight="1">
      <c r="C14" s="738"/>
      <c r="D14" s="647"/>
      <c r="E14" s="647"/>
      <c r="F14" s="268"/>
      <c r="G14" s="197"/>
      <c r="H14" s="197"/>
      <c r="I14" s="197"/>
      <c r="J14" s="198"/>
      <c r="K14" s="199"/>
      <c r="L14" s="192"/>
      <c r="M14" s="192"/>
      <c r="N14" s="194"/>
      <c r="O14" s="191"/>
      <c r="P14" s="192"/>
      <c r="Q14" s="194"/>
      <c r="R14" s="195"/>
    </row>
    <row r="15" spans="1:18" s="8" customFormat="1" ht="19.5" customHeight="1">
      <c r="C15" s="738"/>
      <c r="D15" s="647"/>
      <c r="E15" s="647"/>
      <c r="F15" s="268"/>
      <c r="G15" s="197"/>
      <c r="H15" s="197"/>
      <c r="I15" s="197"/>
      <c r="J15" s="198"/>
      <c r="K15" s="199"/>
      <c r="L15" s="192"/>
      <c r="M15" s="192"/>
      <c r="N15" s="194"/>
      <c r="O15" s="191"/>
      <c r="P15" s="192"/>
      <c r="Q15" s="194"/>
      <c r="R15" s="195"/>
    </row>
    <row r="16" spans="1:18" ht="18" customHeight="1">
      <c r="C16" s="200" t="s">
        <v>616</v>
      </c>
      <c r="D16" s="201"/>
      <c r="E16" s="201"/>
      <c r="F16" s="202"/>
      <c r="G16" s="203"/>
      <c r="H16" s="203"/>
      <c r="I16" s="197"/>
      <c r="J16" s="198"/>
      <c r="K16" s="204"/>
      <c r="L16" s="196"/>
      <c r="M16" s="205"/>
      <c r="N16" s="194"/>
      <c r="O16" s="195"/>
      <c r="P16" s="195"/>
      <c r="Q16" s="194"/>
      <c r="R16" s="206"/>
    </row>
    <row r="17" spans="1:18" ht="18" customHeight="1">
      <c r="A17" s="739" t="s">
        <v>273</v>
      </c>
      <c r="B17" s="740">
        <v>3</v>
      </c>
      <c r="C17" s="664">
        <f>C12+1</f>
        <v>4</v>
      </c>
      <c r="D17" s="17" t="s">
        <v>167</v>
      </c>
      <c r="E17" s="17" t="s">
        <v>167</v>
      </c>
      <c r="F17" s="741" t="s">
        <v>1968</v>
      </c>
      <c r="G17" s="742">
        <v>2</v>
      </c>
      <c r="H17" s="742">
        <v>1200</v>
      </c>
      <c r="I17" s="177">
        <f t="shared" ref="I17:I74" si="1">G17*H17</f>
        <v>2400</v>
      </c>
      <c r="J17" s="119"/>
      <c r="K17" s="209" t="s">
        <v>618</v>
      </c>
      <c r="L17" s="176"/>
      <c r="M17" s="18"/>
      <c r="N17" s="29">
        <v>44938</v>
      </c>
      <c r="O17" s="26"/>
      <c r="P17" s="29">
        <v>44972</v>
      </c>
      <c r="Q17" s="29">
        <v>44972</v>
      </c>
      <c r="R17" s="23">
        <v>44972</v>
      </c>
    </row>
    <row r="18" spans="1:18" ht="18" customHeight="1">
      <c r="A18" s="739" t="s">
        <v>273</v>
      </c>
      <c r="B18" s="740">
        <v>3</v>
      </c>
      <c r="C18" s="207">
        <f>C17+1</f>
        <v>5</v>
      </c>
      <c r="D18" s="17" t="s">
        <v>167</v>
      </c>
      <c r="E18" s="17" t="s">
        <v>167</v>
      </c>
      <c r="F18" s="741" t="s">
        <v>1970</v>
      </c>
      <c r="G18" s="742">
        <v>1</v>
      </c>
      <c r="H18" s="742">
        <v>1120</v>
      </c>
      <c r="I18" s="177">
        <f t="shared" si="1"/>
        <v>1120</v>
      </c>
      <c r="J18" s="119"/>
      <c r="K18" s="209" t="s">
        <v>618</v>
      </c>
      <c r="L18" s="176"/>
      <c r="M18" s="18"/>
      <c r="N18" s="29">
        <v>44938</v>
      </c>
      <c r="O18" s="26"/>
      <c r="P18" s="29">
        <v>44972</v>
      </c>
      <c r="Q18" s="29">
        <v>44972</v>
      </c>
      <c r="R18" s="23">
        <v>44972</v>
      </c>
    </row>
    <row r="19" spans="1:18" ht="18" customHeight="1">
      <c r="A19" s="739" t="s">
        <v>642</v>
      </c>
      <c r="B19" s="740">
        <v>3</v>
      </c>
      <c r="C19" s="212">
        <f t="shared" ref="C19:C66" si="2">C18+1</f>
        <v>6</v>
      </c>
      <c r="D19" s="216" t="s">
        <v>270</v>
      </c>
      <c r="E19" s="216" t="s">
        <v>167</v>
      </c>
      <c r="F19" s="741" t="s">
        <v>2066</v>
      </c>
      <c r="G19" s="742">
        <v>1</v>
      </c>
      <c r="H19" s="742">
        <v>17487</v>
      </c>
      <c r="I19" s="177">
        <f t="shared" si="1"/>
        <v>17487</v>
      </c>
      <c r="J19" s="208"/>
      <c r="K19" s="209" t="s">
        <v>2067</v>
      </c>
      <c r="L19" s="176"/>
      <c r="M19" s="18"/>
      <c r="N19" s="29">
        <v>44938</v>
      </c>
      <c r="O19" s="26"/>
      <c r="P19" s="29">
        <v>44972</v>
      </c>
      <c r="Q19" s="29">
        <v>44972</v>
      </c>
      <c r="R19" s="23">
        <v>44972</v>
      </c>
    </row>
    <row r="20" spans="1:18" ht="18" customHeight="1">
      <c r="A20" s="739" t="s">
        <v>282</v>
      </c>
      <c r="B20" s="740">
        <v>3</v>
      </c>
      <c r="C20" s="212">
        <f t="shared" si="2"/>
        <v>7</v>
      </c>
      <c r="D20" s="17" t="s">
        <v>167</v>
      </c>
      <c r="E20" s="17" t="s">
        <v>167</v>
      </c>
      <c r="F20" s="741" t="s">
        <v>680</v>
      </c>
      <c r="G20" s="742">
        <v>2</v>
      </c>
      <c r="H20" s="742">
        <v>1320</v>
      </c>
      <c r="I20" s="177">
        <f t="shared" si="1"/>
        <v>2640</v>
      </c>
      <c r="J20" s="119"/>
      <c r="K20" s="209" t="s">
        <v>681</v>
      </c>
      <c r="L20" s="176"/>
      <c r="M20" s="18"/>
      <c r="N20" s="29">
        <v>44938</v>
      </c>
      <c r="O20" s="26"/>
      <c r="P20" s="29">
        <v>44972</v>
      </c>
      <c r="Q20" s="29">
        <v>44972</v>
      </c>
      <c r="R20" s="23">
        <v>44972</v>
      </c>
    </row>
    <row r="21" spans="1:18" ht="18" customHeight="1">
      <c r="A21" s="739" t="s">
        <v>276</v>
      </c>
      <c r="B21" s="740">
        <v>3</v>
      </c>
      <c r="C21" s="212">
        <f t="shared" si="2"/>
        <v>8</v>
      </c>
      <c r="D21" s="17" t="s">
        <v>167</v>
      </c>
      <c r="E21" s="17" t="s">
        <v>167</v>
      </c>
      <c r="F21" s="221" t="s">
        <v>647</v>
      </c>
      <c r="G21" s="222"/>
      <c r="H21" s="742">
        <v>19</v>
      </c>
      <c r="I21" s="177">
        <f t="shared" si="1"/>
        <v>0</v>
      </c>
      <c r="J21" s="208"/>
      <c r="K21" s="209" t="s">
        <v>682</v>
      </c>
      <c r="L21" s="176"/>
      <c r="M21" s="18"/>
      <c r="N21" s="29"/>
      <c r="O21" s="26"/>
      <c r="P21" s="29"/>
      <c r="Q21" s="29"/>
      <c r="R21" s="23"/>
    </row>
    <row r="22" spans="1:18" ht="18" customHeight="1">
      <c r="A22" s="739" t="s">
        <v>276</v>
      </c>
      <c r="B22" s="740">
        <v>3</v>
      </c>
      <c r="C22" s="212">
        <f t="shared" si="2"/>
        <v>9</v>
      </c>
      <c r="D22" s="17" t="s">
        <v>167</v>
      </c>
      <c r="E22" s="17" t="s">
        <v>167</v>
      </c>
      <c r="F22" s="221" t="s">
        <v>683</v>
      </c>
      <c r="G22" s="222"/>
      <c r="H22" s="742">
        <v>23</v>
      </c>
      <c r="I22" s="177">
        <f t="shared" si="1"/>
        <v>0</v>
      </c>
      <c r="J22" s="208"/>
      <c r="K22" s="209" t="s">
        <v>659</v>
      </c>
      <c r="L22" s="176"/>
      <c r="M22" s="18"/>
      <c r="N22" s="29"/>
      <c r="O22" s="26"/>
      <c r="P22" s="29"/>
      <c r="Q22" s="29"/>
      <c r="R22" s="23"/>
    </row>
    <row r="23" spans="1:18" ht="18" customHeight="1">
      <c r="A23" s="739" t="s">
        <v>276</v>
      </c>
      <c r="B23" s="740">
        <v>3</v>
      </c>
      <c r="C23" s="212">
        <f t="shared" si="2"/>
        <v>10</v>
      </c>
      <c r="D23" s="17" t="s">
        <v>167</v>
      </c>
      <c r="E23" s="17" t="s">
        <v>167</v>
      </c>
      <c r="F23" s="221" t="s">
        <v>660</v>
      </c>
      <c r="G23" s="222"/>
      <c r="H23" s="742">
        <v>23</v>
      </c>
      <c r="I23" s="177">
        <f t="shared" si="1"/>
        <v>0</v>
      </c>
      <c r="J23" s="208"/>
      <c r="K23" s="209" t="s">
        <v>684</v>
      </c>
      <c r="L23" s="176"/>
      <c r="M23" s="18"/>
      <c r="N23" s="29"/>
      <c r="O23" s="26"/>
      <c r="P23" s="29"/>
      <c r="Q23" s="29"/>
      <c r="R23" s="23"/>
    </row>
    <row r="24" spans="1:18" ht="18" customHeight="1">
      <c r="A24" s="739" t="s">
        <v>276</v>
      </c>
      <c r="B24" s="740">
        <v>3</v>
      </c>
      <c r="C24" s="212">
        <f t="shared" si="2"/>
        <v>11</v>
      </c>
      <c r="D24" s="17" t="s">
        <v>167</v>
      </c>
      <c r="E24" s="17" t="s">
        <v>167</v>
      </c>
      <c r="F24" s="743" t="s">
        <v>653</v>
      </c>
      <c r="G24" s="744">
        <v>4</v>
      </c>
      <c r="H24" s="742">
        <v>70</v>
      </c>
      <c r="I24" s="177">
        <f t="shared" si="1"/>
        <v>280</v>
      </c>
      <c r="J24" s="208"/>
      <c r="K24" s="225" t="s">
        <v>2068</v>
      </c>
      <c r="L24" s="176"/>
      <c r="M24" s="18"/>
      <c r="N24" s="29">
        <v>44938</v>
      </c>
      <c r="O24" s="26"/>
      <c r="P24" s="29">
        <v>44972</v>
      </c>
      <c r="Q24" s="29">
        <v>44972</v>
      </c>
      <c r="R24" s="23">
        <v>44972</v>
      </c>
    </row>
    <row r="25" spans="1:18" ht="18" customHeight="1">
      <c r="A25" s="739" t="s">
        <v>642</v>
      </c>
      <c r="B25" s="740">
        <v>3</v>
      </c>
      <c r="C25" s="212">
        <f t="shared" si="2"/>
        <v>12</v>
      </c>
      <c r="D25" s="216" t="s">
        <v>270</v>
      </c>
      <c r="E25" s="216" t="s">
        <v>167</v>
      </c>
      <c r="F25" s="741" t="s">
        <v>643</v>
      </c>
      <c r="G25" s="742">
        <v>1</v>
      </c>
      <c r="H25" s="742">
        <v>6380</v>
      </c>
      <c r="I25" s="177">
        <f t="shared" si="1"/>
        <v>6380</v>
      </c>
      <c r="J25" s="208"/>
      <c r="K25" s="209" t="s">
        <v>644</v>
      </c>
      <c r="L25" s="176"/>
      <c r="M25" s="18"/>
      <c r="N25" s="29">
        <v>44938</v>
      </c>
      <c r="O25" s="26"/>
      <c r="P25" s="29">
        <v>44972</v>
      </c>
      <c r="Q25" s="29">
        <v>44972</v>
      </c>
      <c r="R25" s="23">
        <v>44972</v>
      </c>
    </row>
    <row r="26" spans="1:18" ht="18" customHeight="1">
      <c r="A26" s="739" t="s">
        <v>276</v>
      </c>
      <c r="B26" s="740">
        <v>3</v>
      </c>
      <c r="C26" s="212">
        <f t="shared" si="2"/>
        <v>13</v>
      </c>
      <c r="D26" s="17" t="s">
        <v>167</v>
      </c>
      <c r="E26" s="17" t="s">
        <v>167</v>
      </c>
      <c r="F26" s="741" t="s">
        <v>645</v>
      </c>
      <c r="G26" s="742">
        <v>2</v>
      </c>
      <c r="H26" s="742">
        <v>144</v>
      </c>
      <c r="I26" s="177">
        <f t="shared" si="1"/>
        <v>288</v>
      </c>
      <c r="J26" s="208"/>
      <c r="K26" s="209" t="s">
        <v>1982</v>
      </c>
      <c r="L26" s="176"/>
      <c r="M26" s="18"/>
      <c r="N26" s="29">
        <v>44938</v>
      </c>
      <c r="O26" s="26"/>
      <c r="P26" s="29">
        <v>44972</v>
      </c>
      <c r="Q26" s="29">
        <v>44972</v>
      </c>
      <c r="R26" s="23">
        <v>44972</v>
      </c>
    </row>
    <row r="27" spans="1:18" ht="18" customHeight="1">
      <c r="A27" s="739" t="s">
        <v>276</v>
      </c>
      <c r="B27" s="740">
        <v>3</v>
      </c>
      <c r="C27" s="212">
        <f t="shared" si="2"/>
        <v>14</v>
      </c>
      <c r="D27" s="17" t="s">
        <v>167</v>
      </c>
      <c r="E27" s="17" t="s">
        <v>167</v>
      </c>
      <c r="F27" s="221" t="s">
        <v>647</v>
      </c>
      <c r="G27" s="222"/>
      <c r="H27" s="742">
        <v>19</v>
      </c>
      <c r="I27" s="177">
        <f t="shared" si="1"/>
        <v>0</v>
      </c>
      <c r="J27" s="208"/>
      <c r="K27" s="209" t="s">
        <v>1983</v>
      </c>
      <c r="L27" s="176"/>
      <c r="M27" s="18"/>
      <c r="N27" s="29"/>
      <c r="O27" s="26"/>
      <c r="P27" s="29"/>
      <c r="Q27" s="29">
        <v>44972</v>
      </c>
      <c r="R27" s="23"/>
    </row>
    <row r="28" spans="1:18" ht="18" customHeight="1">
      <c r="A28" s="739" t="s">
        <v>276</v>
      </c>
      <c r="B28" s="740">
        <v>3</v>
      </c>
      <c r="C28" s="212">
        <f t="shared" si="2"/>
        <v>15</v>
      </c>
      <c r="D28" s="17" t="s">
        <v>167</v>
      </c>
      <c r="E28" s="17" t="s">
        <v>167</v>
      </c>
      <c r="F28" s="221" t="s">
        <v>649</v>
      </c>
      <c r="G28" s="222"/>
      <c r="H28" s="742">
        <v>23</v>
      </c>
      <c r="I28" s="177">
        <f t="shared" si="1"/>
        <v>0</v>
      </c>
      <c r="J28" s="208"/>
      <c r="K28" s="209" t="s">
        <v>650</v>
      </c>
      <c r="L28" s="176"/>
      <c r="M28" s="18"/>
      <c r="N28" s="29"/>
      <c r="O28" s="26"/>
      <c r="P28" s="29"/>
      <c r="Q28" s="29"/>
      <c r="R28" s="23"/>
    </row>
    <row r="29" spans="1:18" ht="18" customHeight="1">
      <c r="A29" s="739" t="s">
        <v>642</v>
      </c>
      <c r="B29" s="740">
        <v>3</v>
      </c>
      <c r="C29" s="212">
        <f t="shared" si="2"/>
        <v>16</v>
      </c>
      <c r="D29" s="216" t="s">
        <v>270</v>
      </c>
      <c r="E29" s="216" t="s">
        <v>167</v>
      </c>
      <c r="F29" s="741" t="s">
        <v>651</v>
      </c>
      <c r="G29" s="742">
        <v>1</v>
      </c>
      <c r="H29" s="742">
        <v>6397</v>
      </c>
      <c r="I29" s="177">
        <f t="shared" si="1"/>
        <v>6397</v>
      </c>
      <c r="J29" s="208"/>
      <c r="K29" s="209" t="s">
        <v>652</v>
      </c>
      <c r="L29" s="176"/>
      <c r="M29" s="18"/>
      <c r="N29" s="29">
        <v>44938</v>
      </c>
      <c r="O29" s="26"/>
      <c r="P29" s="29">
        <v>44972</v>
      </c>
      <c r="Q29" s="29">
        <v>44972</v>
      </c>
      <c r="R29" s="23">
        <v>44972</v>
      </c>
    </row>
    <row r="30" spans="1:18" ht="18" customHeight="1">
      <c r="A30" s="739" t="s">
        <v>276</v>
      </c>
      <c r="B30" s="740">
        <v>3</v>
      </c>
      <c r="C30" s="212">
        <f t="shared" si="2"/>
        <v>17</v>
      </c>
      <c r="D30" s="17" t="s">
        <v>167</v>
      </c>
      <c r="E30" s="17" t="s">
        <v>167</v>
      </c>
      <c r="F30" s="221" t="s">
        <v>653</v>
      </c>
      <c r="G30" s="668"/>
      <c r="H30" s="742">
        <v>70</v>
      </c>
      <c r="I30" s="177">
        <f t="shared" si="1"/>
        <v>0</v>
      </c>
      <c r="J30" s="208"/>
      <c r="K30" s="209" t="s">
        <v>1984</v>
      </c>
      <c r="L30" s="176"/>
      <c r="M30" s="18"/>
      <c r="N30" s="29"/>
      <c r="O30" s="26"/>
      <c r="P30" s="29"/>
      <c r="Q30" s="29"/>
      <c r="R30" s="23"/>
    </row>
    <row r="31" spans="1:18" ht="18" customHeight="1">
      <c r="A31" s="739" t="s">
        <v>276</v>
      </c>
      <c r="B31" s="740">
        <v>3</v>
      </c>
      <c r="C31" s="212">
        <f t="shared" si="2"/>
        <v>18</v>
      </c>
      <c r="D31" s="17" t="s">
        <v>167</v>
      </c>
      <c r="E31" s="17" t="s">
        <v>167</v>
      </c>
      <c r="F31" s="221" t="s">
        <v>655</v>
      </c>
      <c r="G31" s="222"/>
      <c r="H31" s="744">
        <v>169</v>
      </c>
      <c r="I31" s="177">
        <f t="shared" si="1"/>
        <v>0</v>
      </c>
      <c r="J31" s="208"/>
      <c r="K31" s="209" t="s">
        <v>2069</v>
      </c>
      <c r="L31" s="176"/>
      <c r="M31" s="18"/>
      <c r="N31" s="29"/>
      <c r="O31" s="26"/>
      <c r="P31" s="29"/>
      <c r="Q31" s="29"/>
      <c r="R31" s="23"/>
    </row>
    <row r="32" spans="1:18" ht="18" customHeight="1">
      <c r="A32" s="739" t="s">
        <v>276</v>
      </c>
      <c r="B32" s="740">
        <v>3</v>
      </c>
      <c r="C32" s="212">
        <f t="shared" si="2"/>
        <v>19</v>
      </c>
      <c r="D32" s="17" t="s">
        <v>167</v>
      </c>
      <c r="E32" s="17" t="s">
        <v>167</v>
      </c>
      <c r="F32" s="221" t="s">
        <v>647</v>
      </c>
      <c r="G32" s="222"/>
      <c r="H32" s="742">
        <v>19</v>
      </c>
      <c r="I32" s="177">
        <f t="shared" si="1"/>
        <v>0</v>
      </c>
      <c r="J32" s="208"/>
      <c r="K32" s="209" t="s">
        <v>657</v>
      </c>
      <c r="L32" s="176"/>
      <c r="M32" s="18"/>
      <c r="N32" s="29"/>
      <c r="O32" s="26"/>
      <c r="P32" s="29"/>
      <c r="Q32" s="29"/>
      <c r="R32" s="23"/>
    </row>
    <row r="33" spans="1:18" ht="18" customHeight="1">
      <c r="A33" s="739" t="s">
        <v>276</v>
      </c>
      <c r="B33" s="740">
        <v>3</v>
      </c>
      <c r="C33" s="212">
        <f t="shared" si="2"/>
        <v>20</v>
      </c>
      <c r="D33" s="17" t="s">
        <v>167</v>
      </c>
      <c r="E33" s="17" t="s">
        <v>167</v>
      </c>
      <c r="F33" s="221" t="s">
        <v>658</v>
      </c>
      <c r="G33" s="222"/>
      <c r="H33" s="742">
        <v>27</v>
      </c>
      <c r="I33" s="177">
        <f t="shared" si="1"/>
        <v>0</v>
      </c>
      <c r="J33" s="208"/>
      <c r="K33" s="209" t="s">
        <v>659</v>
      </c>
      <c r="L33" s="176"/>
      <c r="M33" s="18"/>
      <c r="N33" s="29"/>
      <c r="O33" s="26"/>
      <c r="P33" s="29"/>
      <c r="Q33" s="29"/>
      <c r="R33" s="23"/>
    </row>
    <row r="34" spans="1:18" ht="18" customHeight="1">
      <c r="A34" s="739" t="s">
        <v>276</v>
      </c>
      <c r="B34" s="740">
        <v>3</v>
      </c>
      <c r="C34" s="212">
        <f t="shared" si="2"/>
        <v>21</v>
      </c>
      <c r="D34" s="17" t="s">
        <v>167</v>
      </c>
      <c r="E34" s="17" t="s">
        <v>167</v>
      </c>
      <c r="F34" s="221" t="s">
        <v>660</v>
      </c>
      <c r="G34" s="222"/>
      <c r="H34" s="742">
        <v>23</v>
      </c>
      <c r="I34" s="177">
        <f t="shared" si="1"/>
        <v>0</v>
      </c>
      <c r="J34" s="208"/>
      <c r="K34" s="209" t="s">
        <v>1986</v>
      </c>
      <c r="L34" s="176"/>
      <c r="M34" s="18"/>
      <c r="N34" s="29"/>
      <c r="O34" s="26"/>
      <c r="P34" s="29"/>
      <c r="Q34" s="29"/>
      <c r="R34" s="23"/>
    </row>
    <row r="35" spans="1:18" ht="18" customHeight="1">
      <c r="A35" s="739" t="s">
        <v>628</v>
      </c>
      <c r="B35" s="740">
        <v>3</v>
      </c>
      <c r="C35" s="212">
        <f t="shared" si="2"/>
        <v>22</v>
      </c>
      <c r="D35" s="17" t="s">
        <v>167</v>
      </c>
      <c r="E35" s="17" t="s">
        <v>167</v>
      </c>
      <c r="F35" s="741" t="s">
        <v>662</v>
      </c>
      <c r="G35" s="742">
        <v>1</v>
      </c>
      <c r="H35" s="742">
        <v>2110</v>
      </c>
      <c r="I35" s="177">
        <f t="shared" si="1"/>
        <v>2110</v>
      </c>
      <c r="J35" s="208"/>
      <c r="K35" s="209" t="s">
        <v>663</v>
      </c>
      <c r="L35" s="176"/>
      <c r="M35" s="18"/>
      <c r="N35" s="29">
        <v>44938</v>
      </c>
      <c r="O35" s="26"/>
      <c r="P35" s="29">
        <v>44972</v>
      </c>
      <c r="Q35" s="29">
        <v>44972</v>
      </c>
      <c r="R35" s="23">
        <v>44972</v>
      </c>
    </row>
    <row r="36" spans="1:18" ht="18" customHeight="1">
      <c r="A36" s="739" t="s">
        <v>642</v>
      </c>
      <c r="B36" s="740">
        <v>3</v>
      </c>
      <c r="C36" s="212">
        <f t="shared" si="2"/>
        <v>23</v>
      </c>
      <c r="D36" s="216" t="s">
        <v>270</v>
      </c>
      <c r="E36" s="216" t="s">
        <v>167</v>
      </c>
      <c r="F36" s="741" t="s">
        <v>664</v>
      </c>
      <c r="G36" s="742">
        <v>1</v>
      </c>
      <c r="H36" s="742">
        <v>5771</v>
      </c>
      <c r="I36" s="177">
        <f t="shared" si="1"/>
        <v>5771</v>
      </c>
      <c r="J36" s="208"/>
      <c r="K36" s="209" t="s">
        <v>665</v>
      </c>
      <c r="L36" s="176"/>
      <c r="M36" s="18"/>
      <c r="N36" s="29">
        <v>44938</v>
      </c>
      <c r="O36" s="26"/>
      <c r="P36" s="29">
        <v>44972</v>
      </c>
      <c r="Q36" s="29">
        <v>44972</v>
      </c>
      <c r="R36" s="23">
        <v>44972</v>
      </c>
    </row>
    <row r="37" spans="1:18" ht="18" customHeight="1">
      <c r="A37" s="739" t="s">
        <v>276</v>
      </c>
      <c r="B37" s="740">
        <v>3</v>
      </c>
      <c r="C37" s="212">
        <f t="shared" si="2"/>
        <v>24</v>
      </c>
      <c r="D37" s="17" t="s">
        <v>167</v>
      </c>
      <c r="E37" s="17" t="s">
        <v>167</v>
      </c>
      <c r="F37" s="741" t="s">
        <v>666</v>
      </c>
      <c r="G37" s="742">
        <v>1</v>
      </c>
      <c r="H37" s="742">
        <v>220</v>
      </c>
      <c r="I37" s="177">
        <f t="shared" si="1"/>
        <v>220</v>
      </c>
      <c r="J37" s="208"/>
      <c r="K37" s="225" t="s">
        <v>646</v>
      </c>
      <c r="L37" s="176"/>
      <c r="M37" s="18"/>
      <c r="N37" s="29">
        <v>44938</v>
      </c>
      <c r="O37" s="26"/>
      <c r="P37" s="29">
        <v>44972</v>
      </c>
      <c r="Q37" s="29">
        <v>44972</v>
      </c>
      <c r="R37" s="23">
        <v>44972</v>
      </c>
    </row>
    <row r="38" spans="1:18" ht="18" customHeight="1">
      <c r="A38" s="739" t="s">
        <v>276</v>
      </c>
      <c r="B38" s="740">
        <v>3</v>
      </c>
      <c r="C38" s="212">
        <f t="shared" si="2"/>
        <v>25</v>
      </c>
      <c r="D38" s="17" t="s">
        <v>167</v>
      </c>
      <c r="E38" s="17" t="s">
        <v>167</v>
      </c>
      <c r="F38" s="221" t="s">
        <v>658</v>
      </c>
      <c r="G38" s="222"/>
      <c r="H38" s="742">
        <v>27</v>
      </c>
      <c r="I38" s="177">
        <f t="shared" si="1"/>
        <v>0</v>
      </c>
      <c r="J38" s="208"/>
      <c r="K38" s="209" t="s">
        <v>667</v>
      </c>
      <c r="L38" s="176"/>
      <c r="M38" s="18"/>
      <c r="N38" s="29"/>
      <c r="O38" s="26"/>
      <c r="P38" s="29"/>
      <c r="Q38" s="29"/>
      <c r="R38" s="23"/>
    </row>
    <row r="39" spans="1:18" ht="18" customHeight="1">
      <c r="A39" s="739" t="s">
        <v>276</v>
      </c>
      <c r="B39" s="740">
        <v>3</v>
      </c>
      <c r="C39" s="212">
        <f t="shared" si="2"/>
        <v>26</v>
      </c>
      <c r="D39" s="17" t="s">
        <v>167</v>
      </c>
      <c r="E39" s="17" t="s">
        <v>167</v>
      </c>
      <c r="F39" s="741" t="s">
        <v>668</v>
      </c>
      <c r="G39" s="742">
        <v>1</v>
      </c>
      <c r="H39" s="742">
        <v>560</v>
      </c>
      <c r="I39" s="177">
        <f t="shared" si="1"/>
        <v>560</v>
      </c>
      <c r="J39" s="208"/>
      <c r="K39" s="209" t="s">
        <v>669</v>
      </c>
      <c r="L39" s="176"/>
      <c r="M39" s="18"/>
      <c r="N39" s="29">
        <v>44938</v>
      </c>
      <c r="O39" s="26"/>
      <c r="P39" s="29">
        <v>44972</v>
      </c>
      <c r="Q39" s="29">
        <v>44972</v>
      </c>
      <c r="R39" s="23">
        <v>44972</v>
      </c>
    </row>
    <row r="40" spans="1:18" ht="18" customHeight="1">
      <c r="A40" s="739" t="s">
        <v>642</v>
      </c>
      <c r="B40" s="740">
        <v>3</v>
      </c>
      <c r="C40" s="212">
        <f t="shared" si="2"/>
        <v>27</v>
      </c>
      <c r="D40" s="216" t="s">
        <v>270</v>
      </c>
      <c r="E40" s="216" t="s">
        <v>167</v>
      </c>
      <c r="F40" s="741" t="s">
        <v>670</v>
      </c>
      <c r="G40" s="742">
        <v>1</v>
      </c>
      <c r="H40" s="742">
        <v>6289</v>
      </c>
      <c r="I40" s="177">
        <f t="shared" si="1"/>
        <v>6289</v>
      </c>
      <c r="J40" s="208"/>
      <c r="K40" s="209" t="s">
        <v>671</v>
      </c>
      <c r="L40" s="176"/>
      <c r="M40" s="18"/>
      <c r="N40" s="29">
        <v>44938</v>
      </c>
      <c r="O40" s="26"/>
      <c r="P40" s="29">
        <v>44972</v>
      </c>
      <c r="Q40" s="29">
        <v>44972</v>
      </c>
      <c r="R40" s="23">
        <v>44972</v>
      </c>
    </row>
    <row r="41" spans="1:18" ht="18" customHeight="1">
      <c r="A41" s="739" t="s">
        <v>642</v>
      </c>
      <c r="B41" s="740">
        <v>3</v>
      </c>
      <c r="C41" s="236">
        <f t="shared" si="2"/>
        <v>28</v>
      </c>
      <c r="D41" s="216" t="s">
        <v>270</v>
      </c>
      <c r="E41" s="216" t="s">
        <v>167</v>
      </c>
      <c r="F41" s="745" t="s">
        <v>672</v>
      </c>
      <c r="G41" s="742">
        <v>1</v>
      </c>
      <c r="H41" s="742">
        <v>4957</v>
      </c>
      <c r="I41" s="177">
        <f t="shared" si="1"/>
        <v>4957</v>
      </c>
      <c r="J41" s="208"/>
      <c r="K41" s="209" t="s">
        <v>673</v>
      </c>
      <c r="L41" s="176"/>
      <c r="M41" s="18"/>
      <c r="N41" s="29">
        <v>44938</v>
      </c>
      <c r="O41" s="26"/>
      <c r="P41" s="29">
        <v>44972</v>
      </c>
      <c r="Q41" s="29">
        <v>44972</v>
      </c>
      <c r="R41" s="23">
        <v>44972</v>
      </c>
    </row>
    <row r="42" spans="1:18" ht="18" customHeight="1">
      <c r="A42" s="739" t="s">
        <v>276</v>
      </c>
      <c r="B42" s="740">
        <v>3</v>
      </c>
      <c r="C42" s="212">
        <f t="shared" si="2"/>
        <v>29</v>
      </c>
      <c r="D42" s="17" t="s">
        <v>167</v>
      </c>
      <c r="E42" s="17" t="s">
        <v>167</v>
      </c>
      <c r="F42" s="741" t="s">
        <v>674</v>
      </c>
      <c r="G42" s="742">
        <v>45</v>
      </c>
      <c r="H42" s="742">
        <v>19</v>
      </c>
      <c r="I42" s="177">
        <f t="shared" si="1"/>
        <v>855</v>
      </c>
      <c r="J42" s="208"/>
      <c r="K42" s="209" t="s">
        <v>1988</v>
      </c>
      <c r="L42" s="176"/>
      <c r="M42" s="18"/>
      <c r="N42" s="29">
        <v>44938</v>
      </c>
      <c r="O42" s="26"/>
      <c r="P42" s="29">
        <v>44972</v>
      </c>
      <c r="Q42" s="29">
        <v>44972</v>
      </c>
      <c r="R42" s="23">
        <v>44972</v>
      </c>
    </row>
    <row r="43" spans="1:18" ht="18" customHeight="1">
      <c r="A43" s="739" t="s">
        <v>276</v>
      </c>
      <c r="B43" s="740">
        <v>3</v>
      </c>
      <c r="C43" s="212">
        <f t="shared" si="2"/>
        <v>30</v>
      </c>
      <c r="D43" s="17" t="s">
        <v>167</v>
      </c>
      <c r="E43" s="17" t="s">
        <v>167</v>
      </c>
      <c r="F43" s="221" t="s">
        <v>676</v>
      </c>
      <c r="G43" s="222"/>
      <c r="H43" s="742">
        <v>23</v>
      </c>
      <c r="I43" s="177">
        <f t="shared" si="1"/>
        <v>0</v>
      </c>
      <c r="J43" s="208"/>
      <c r="K43" s="209" t="s">
        <v>677</v>
      </c>
      <c r="L43" s="176"/>
      <c r="M43" s="18"/>
      <c r="N43" s="29"/>
      <c r="O43" s="26"/>
      <c r="P43" s="29"/>
      <c r="Q43" s="29"/>
      <c r="R43" s="23"/>
    </row>
    <row r="44" spans="1:18" ht="18" customHeight="1">
      <c r="A44" s="739" t="s">
        <v>633</v>
      </c>
      <c r="B44" s="740">
        <v>3</v>
      </c>
      <c r="C44" s="212">
        <f t="shared" si="2"/>
        <v>31</v>
      </c>
      <c r="D44" s="216" t="s">
        <v>270</v>
      </c>
      <c r="E44" s="216" t="s">
        <v>167</v>
      </c>
      <c r="F44" s="741" t="s">
        <v>634</v>
      </c>
      <c r="G44" s="742">
        <v>1</v>
      </c>
      <c r="H44" s="742">
        <v>8216</v>
      </c>
      <c r="I44" s="219">
        <f t="shared" si="1"/>
        <v>8216</v>
      </c>
      <c r="J44" s="119"/>
      <c r="K44" s="26" t="s">
        <v>635</v>
      </c>
      <c r="L44" s="176"/>
      <c r="M44" s="18"/>
      <c r="N44" s="29">
        <v>44938</v>
      </c>
      <c r="O44" s="26"/>
      <c r="P44" s="29">
        <v>44972</v>
      </c>
      <c r="Q44" s="29">
        <v>44972</v>
      </c>
      <c r="R44" s="23">
        <v>44972</v>
      </c>
    </row>
    <row r="45" spans="1:18" ht="18" customHeight="1">
      <c r="A45" s="739" t="s">
        <v>276</v>
      </c>
      <c r="B45" s="740">
        <v>3</v>
      </c>
      <c r="C45" s="212">
        <f t="shared" si="2"/>
        <v>32</v>
      </c>
      <c r="D45" s="216" t="s">
        <v>167</v>
      </c>
      <c r="E45" s="216" t="s">
        <v>167</v>
      </c>
      <c r="F45" s="221" t="s">
        <v>636</v>
      </c>
      <c r="G45" s="222"/>
      <c r="H45" s="742">
        <v>27</v>
      </c>
      <c r="I45" s="219">
        <f t="shared" si="1"/>
        <v>0</v>
      </c>
      <c r="J45" s="119"/>
      <c r="K45" s="209" t="s">
        <v>1986</v>
      </c>
      <c r="L45" s="176"/>
      <c r="M45" s="18"/>
      <c r="N45" s="29"/>
      <c r="O45" s="26"/>
      <c r="P45" s="29"/>
      <c r="Q45" s="29"/>
      <c r="R45" s="23"/>
    </row>
    <row r="46" spans="1:18" ht="18" customHeight="1">
      <c r="A46" s="739" t="s">
        <v>276</v>
      </c>
      <c r="B46" s="740">
        <v>3</v>
      </c>
      <c r="C46" s="212">
        <f t="shared" si="2"/>
        <v>33</v>
      </c>
      <c r="D46" s="216" t="s">
        <v>167</v>
      </c>
      <c r="E46" s="216" t="s">
        <v>167</v>
      </c>
      <c r="F46" s="741" t="s">
        <v>638</v>
      </c>
      <c r="G46" s="742">
        <v>1</v>
      </c>
      <c r="H46" s="742">
        <v>213</v>
      </c>
      <c r="I46" s="219">
        <f t="shared" si="1"/>
        <v>213</v>
      </c>
      <c r="J46" s="119"/>
      <c r="K46" s="209" t="s">
        <v>639</v>
      </c>
      <c r="L46" s="176"/>
      <c r="M46" s="18"/>
      <c r="N46" s="29">
        <v>44938</v>
      </c>
      <c r="O46" s="26"/>
      <c r="P46" s="29">
        <v>44972</v>
      </c>
      <c r="Q46" s="29">
        <v>44972</v>
      </c>
      <c r="R46" s="23">
        <v>44972</v>
      </c>
    </row>
    <row r="47" spans="1:18" ht="18" customHeight="1">
      <c r="A47" s="739" t="s">
        <v>276</v>
      </c>
      <c r="B47" s="740">
        <v>3</v>
      </c>
      <c r="C47" s="212">
        <f t="shared" si="2"/>
        <v>34</v>
      </c>
      <c r="D47" s="216" t="s">
        <v>167</v>
      </c>
      <c r="E47" s="216" t="s">
        <v>167</v>
      </c>
      <c r="F47" s="741" t="s">
        <v>640</v>
      </c>
      <c r="G47" s="742">
        <v>4</v>
      </c>
      <c r="H47" s="742">
        <v>169</v>
      </c>
      <c r="I47" s="219">
        <f t="shared" si="1"/>
        <v>676</v>
      </c>
      <c r="J47" s="119"/>
      <c r="K47" s="209" t="s">
        <v>641</v>
      </c>
      <c r="L47" s="176"/>
      <c r="M47" s="18"/>
      <c r="N47" s="29">
        <v>44938</v>
      </c>
      <c r="O47" s="26"/>
      <c r="P47" s="29">
        <v>44972</v>
      </c>
      <c r="Q47" s="29">
        <v>44972</v>
      </c>
      <c r="R47" s="23">
        <v>44972</v>
      </c>
    </row>
    <row r="48" spans="1:18" ht="18" customHeight="1">
      <c r="A48" s="739" t="s">
        <v>642</v>
      </c>
      <c r="B48" s="740">
        <v>3</v>
      </c>
      <c r="C48" s="212">
        <f t="shared" si="2"/>
        <v>35</v>
      </c>
      <c r="D48" s="216" t="s">
        <v>270</v>
      </c>
      <c r="E48" s="216" t="s">
        <v>167</v>
      </c>
      <c r="F48" s="741" t="s">
        <v>686</v>
      </c>
      <c r="G48" s="742">
        <v>2</v>
      </c>
      <c r="H48" s="742">
        <v>4896</v>
      </c>
      <c r="I48" s="219">
        <f t="shared" si="1"/>
        <v>9792</v>
      </c>
      <c r="J48" s="119"/>
      <c r="K48" s="209" t="s">
        <v>687</v>
      </c>
      <c r="L48" s="176"/>
      <c r="M48" s="18"/>
      <c r="N48" s="29">
        <v>44938</v>
      </c>
      <c r="O48" s="26"/>
      <c r="P48" s="29">
        <v>44972</v>
      </c>
      <c r="Q48" s="29">
        <v>44972</v>
      </c>
      <c r="R48" s="23">
        <v>44972</v>
      </c>
    </row>
    <row r="49" spans="1:18" ht="18" customHeight="1">
      <c r="A49" s="739" t="s">
        <v>276</v>
      </c>
      <c r="B49" s="740">
        <v>3</v>
      </c>
      <c r="C49" s="212">
        <f t="shared" si="2"/>
        <v>36</v>
      </c>
      <c r="D49" s="17" t="s">
        <v>167</v>
      </c>
      <c r="E49" s="17" t="s">
        <v>167</v>
      </c>
      <c r="F49" s="741" t="s">
        <v>688</v>
      </c>
      <c r="G49" s="742">
        <v>2</v>
      </c>
      <c r="H49" s="742">
        <v>870</v>
      </c>
      <c r="I49" s="219">
        <f t="shared" si="1"/>
        <v>1740</v>
      </c>
      <c r="J49" s="119"/>
      <c r="K49" s="209" t="s">
        <v>689</v>
      </c>
      <c r="L49" s="176"/>
      <c r="M49" s="18"/>
      <c r="N49" s="29">
        <v>44938</v>
      </c>
      <c r="O49" s="26"/>
      <c r="P49" s="29">
        <v>44972</v>
      </c>
      <c r="Q49" s="29">
        <v>44972</v>
      </c>
      <c r="R49" s="23">
        <v>44972</v>
      </c>
    </row>
    <row r="50" spans="1:18" ht="18" customHeight="1">
      <c r="A50" s="739" t="s">
        <v>273</v>
      </c>
      <c r="B50" s="740">
        <v>3</v>
      </c>
      <c r="C50" s="212">
        <f t="shared" si="2"/>
        <v>37</v>
      </c>
      <c r="D50" s="17" t="s">
        <v>167</v>
      </c>
      <c r="E50" s="17" t="s">
        <v>167</v>
      </c>
      <c r="F50" s="741" t="s">
        <v>690</v>
      </c>
      <c r="G50" s="742">
        <v>2</v>
      </c>
      <c r="H50" s="742">
        <v>3680</v>
      </c>
      <c r="I50" s="219">
        <f t="shared" si="1"/>
        <v>7360</v>
      </c>
      <c r="J50" s="119"/>
      <c r="K50" s="209" t="s">
        <v>691</v>
      </c>
      <c r="L50" s="176"/>
      <c r="M50" s="18"/>
      <c r="N50" s="29">
        <v>44938</v>
      </c>
      <c r="O50" s="26"/>
      <c r="P50" s="29">
        <v>44972</v>
      </c>
      <c r="Q50" s="29">
        <v>44972</v>
      </c>
      <c r="R50" s="23">
        <v>44972</v>
      </c>
    </row>
    <row r="51" spans="1:18" ht="18" customHeight="1">
      <c r="A51" s="739" t="s">
        <v>276</v>
      </c>
      <c r="B51" s="740">
        <v>3</v>
      </c>
      <c r="C51" s="212">
        <f t="shared" si="2"/>
        <v>38</v>
      </c>
      <c r="D51" s="17" t="s">
        <v>167</v>
      </c>
      <c r="E51" s="17" t="s">
        <v>167</v>
      </c>
      <c r="F51" s="741" t="s">
        <v>692</v>
      </c>
      <c r="G51" s="742">
        <v>4</v>
      </c>
      <c r="H51" s="742">
        <v>36</v>
      </c>
      <c r="I51" s="219">
        <f t="shared" si="1"/>
        <v>144</v>
      </c>
      <c r="J51" s="119"/>
      <c r="K51" s="209" t="s">
        <v>693</v>
      </c>
      <c r="L51" s="176"/>
      <c r="M51" s="18"/>
      <c r="N51" s="29">
        <v>44938</v>
      </c>
      <c r="O51" s="26"/>
      <c r="P51" s="29">
        <v>44972</v>
      </c>
      <c r="Q51" s="29">
        <v>44972</v>
      </c>
      <c r="R51" s="23">
        <v>44972</v>
      </c>
    </row>
    <row r="52" spans="1:18" ht="18" customHeight="1">
      <c r="A52" s="739" t="s">
        <v>276</v>
      </c>
      <c r="B52" s="740">
        <v>3</v>
      </c>
      <c r="C52" s="212">
        <f t="shared" si="2"/>
        <v>39</v>
      </c>
      <c r="D52" s="17" t="s">
        <v>167</v>
      </c>
      <c r="E52" s="17" t="s">
        <v>167</v>
      </c>
      <c r="F52" s="221" t="s">
        <v>676</v>
      </c>
      <c r="G52" s="222"/>
      <c r="H52" s="742">
        <v>23</v>
      </c>
      <c r="I52" s="219">
        <f t="shared" si="1"/>
        <v>0</v>
      </c>
      <c r="J52" s="119"/>
      <c r="K52" s="209" t="s">
        <v>694</v>
      </c>
      <c r="L52" s="176"/>
      <c r="M52" s="18"/>
      <c r="N52" s="29"/>
      <c r="O52" s="26"/>
      <c r="P52" s="29"/>
      <c r="Q52" s="29"/>
      <c r="R52" s="23"/>
    </row>
    <row r="53" spans="1:18" ht="18" customHeight="1">
      <c r="A53" s="739" t="s">
        <v>269</v>
      </c>
      <c r="B53" s="740">
        <v>3</v>
      </c>
      <c r="C53" s="212">
        <f t="shared" si="2"/>
        <v>40</v>
      </c>
      <c r="D53" s="216" t="s">
        <v>270</v>
      </c>
      <c r="E53" s="216" t="s">
        <v>167</v>
      </c>
      <c r="F53" s="745" t="s">
        <v>2070</v>
      </c>
      <c r="G53" s="742">
        <v>4</v>
      </c>
      <c r="H53" s="742">
        <v>4724</v>
      </c>
      <c r="I53" s="219">
        <f t="shared" si="1"/>
        <v>18896</v>
      </c>
      <c r="J53" s="119"/>
      <c r="K53" s="50" t="s">
        <v>2071</v>
      </c>
      <c r="L53" s="176"/>
      <c r="M53" s="18"/>
      <c r="N53" s="29">
        <v>44938</v>
      </c>
      <c r="O53" s="26"/>
      <c r="P53" s="29">
        <v>44972</v>
      </c>
      <c r="Q53" s="29">
        <v>44972</v>
      </c>
      <c r="R53" s="23">
        <v>44972</v>
      </c>
    </row>
    <row r="54" spans="1:18" ht="18" customHeight="1">
      <c r="A54" s="739" t="s">
        <v>628</v>
      </c>
      <c r="B54" s="740">
        <v>3</v>
      </c>
      <c r="C54" s="212">
        <f t="shared" si="2"/>
        <v>41</v>
      </c>
      <c r="D54" s="216" t="s">
        <v>270</v>
      </c>
      <c r="E54" s="216" t="s">
        <v>167</v>
      </c>
      <c r="F54" s="741" t="s">
        <v>2072</v>
      </c>
      <c r="G54" s="742">
        <v>1</v>
      </c>
      <c r="H54" s="742">
        <v>5090</v>
      </c>
      <c r="I54" s="177">
        <f t="shared" si="1"/>
        <v>5090</v>
      </c>
      <c r="J54" s="119"/>
      <c r="K54" s="50" t="s">
        <v>2073</v>
      </c>
      <c r="L54" s="176"/>
      <c r="M54" s="18"/>
      <c r="N54" s="29">
        <v>44938</v>
      </c>
      <c r="O54" s="26"/>
      <c r="P54" s="29">
        <v>44972</v>
      </c>
      <c r="Q54" s="29">
        <v>44972</v>
      </c>
      <c r="R54" s="23">
        <v>44972</v>
      </c>
    </row>
    <row r="55" spans="1:18" ht="18" customHeight="1">
      <c r="A55" s="739" t="s">
        <v>628</v>
      </c>
      <c r="B55" s="740">
        <v>3</v>
      </c>
      <c r="C55" s="212">
        <f t="shared" si="2"/>
        <v>42</v>
      </c>
      <c r="D55" s="216" t="s">
        <v>270</v>
      </c>
      <c r="E55" s="216" t="s">
        <v>167</v>
      </c>
      <c r="F55" s="741" t="s">
        <v>2074</v>
      </c>
      <c r="G55" s="742">
        <v>1</v>
      </c>
      <c r="H55" s="742">
        <v>5090</v>
      </c>
      <c r="I55" s="177">
        <f t="shared" si="1"/>
        <v>5090</v>
      </c>
      <c r="J55" s="119"/>
      <c r="K55" s="209" t="s">
        <v>2075</v>
      </c>
      <c r="L55" s="176"/>
      <c r="M55" s="18"/>
      <c r="N55" s="29">
        <v>44938</v>
      </c>
      <c r="O55" s="26"/>
      <c r="P55" s="29">
        <v>44972</v>
      </c>
      <c r="Q55" s="29">
        <v>44972</v>
      </c>
      <c r="R55" s="23">
        <v>44972</v>
      </c>
    </row>
    <row r="56" spans="1:18" ht="18" customHeight="1">
      <c r="A56" s="739" t="s">
        <v>276</v>
      </c>
      <c r="B56" s="740">
        <v>3</v>
      </c>
      <c r="C56" s="212">
        <f t="shared" si="2"/>
        <v>43</v>
      </c>
      <c r="D56" s="17" t="s">
        <v>826</v>
      </c>
      <c r="E56" s="17" t="s">
        <v>167</v>
      </c>
      <c r="F56" s="741" t="s">
        <v>2000</v>
      </c>
      <c r="G56" s="742">
        <v>6</v>
      </c>
      <c r="H56" s="742">
        <v>87</v>
      </c>
      <c r="I56" s="177">
        <f t="shared" si="1"/>
        <v>522</v>
      </c>
      <c r="J56" s="119"/>
      <c r="K56" s="209" t="s">
        <v>2001</v>
      </c>
      <c r="L56" s="176"/>
      <c r="M56" s="18"/>
      <c r="N56" s="29">
        <v>44938</v>
      </c>
      <c r="O56" s="26"/>
      <c r="P56" s="29">
        <v>44972</v>
      </c>
      <c r="Q56" s="29">
        <v>44972</v>
      </c>
      <c r="R56" s="23">
        <v>44972</v>
      </c>
    </row>
    <row r="57" spans="1:18" ht="18" customHeight="1">
      <c r="A57" s="739" t="s">
        <v>276</v>
      </c>
      <c r="B57" s="740">
        <v>3</v>
      </c>
      <c r="C57" s="212">
        <f t="shared" si="2"/>
        <v>44</v>
      </c>
      <c r="D57" s="17" t="s">
        <v>167</v>
      </c>
      <c r="E57" s="17" t="s">
        <v>167</v>
      </c>
      <c r="F57" s="221" t="s">
        <v>674</v>
      </c>
      <c r="G57" s="222"/>
      <c r="H57" s="742">
        <v>19</v>
      </c>
      <c r="I57" s="177">
        <f t="shared" si="1"/>
        <v>0</v>
      </c>
      <c r="J57" s="208"/>
      <c r="K57" s="209" t="s">
        <v>2002</v>
      </c>
      <c r="L57" s="176"/>
      <c r="M57" s="18"/>
      <c r="N57" s="29"/>
      <c r="O57" s="26"/>
      <c r="P57" s="29"/>
      <c r="Q57" s="29"/>
      <c r="R57" s="23"/>
    </row>
    <row r="58" spans="1:18" ht="18" customHeight="1">
      <c r="A58" s="739" t="s">
        <v>276</v>
      </c>
      <c r="B58" s="740">
        <v>3</v>
      </c>
      <c r="C58" s="212">
        <f t="shared" si="2"/>
        <v>45</v>
      </c>
      <c r="D58" s="17" t="s">
        <v>167</v>
      </c>
      <c r="E58" s="17" t="s">
        <v>167</v>
      </c>
      <c r="F58" s="741" t="s">
        <v>706</v>
      </c>
      <c r="G58" s="742">
        <v>18</v>
      </c>
      <c r="H58" s="742">
        <v>54</v>
      </c>
      <c r="I58" s="177">
        <f t="shared" si="1"/>
        <v>972</v>
      </c>
      <c r="J58" s="119"/>
      <c r="K58" s="209" t="s">
        <v>2003</v>
      </c>
      <c r="L58" s="176"/>
      <c r="M58" s="18"/>
      <c r="N58" s="29">
        <v>44938</v>
      </c>
      <c r="O58" s="26"/>
      <c r="P58" s="29">
        <v>44972</v>
      </c>
      <c r="Q58" s="29">
        <v>44972</v>
      </c>
      <c r="R58" s="23">
        <v>44972</v>
      </c>
    </row>
    <row r="59" spans="1:18" ht="18" customHeight="1">
      <c r="A59" s="739" t="s">
        <v>276</v>
      </c>
      <c r="B59" s="740">
        <v>3</v>
      </c>
      <c r="C59" s="212">
        <f t="shared" si="2"/>
        <v>46</v>
      </c>
      <c r="D59" s="17" t="s">
        <v>167</v>
      </c>
      <c r="E59" s="17" t="s">
        <v>167</v>
      </c>
      <c r="F59" s="221" t="s">
        <v>704</v>
      </c>
      <c r="G59" s="222"/>
      <c r="H59" s="742">
        <v>27</v>
      </c>
      <c r="I59" s="177">
        <f t="shared" si="1"/>
        <v>0</v>
      </c>
      <c r="J59" s="119"/>
      <c r="K59" s="209" t="s">
        <v>705</v>
      </c>
      <c r="L59" s="176"/>
      <c r="M59" s="18"/>
      <c r="N59" s="29"/>
      <c r="O59" s="26"/>
      <c r="P59" s="29"/>
      <c r="Q59" s="29"/>
      <c r="R59" s="23"/>
    </row>
    <row r="60" spans="1:18" ht="18" customHeight="1">
      <c r="A60" s="739" t="s">
        <v>628</v>
      </c>
      <c r="B60" s="740">
        <v>3</v>
      </c>
      <c r="C60" s="212">
        <f t="shared" si="2"/>
        <v>47</v>
      </c>
      <c r="D60" s="216" t="s">
        <v>270</v>
      </c>
      <c r="E60" s="216" t="s">
        <v>167</v>
      </c>
      <c r="F60" s="741" t="s">
        <v>2076</v>
      </c>
      <c r="G60" s="742">
        <v>1</v>
      </c>
      <c r="H60" s="742">
        <v>2590</v>
      </c>
      <c r="I60" s="177">
        <f t="shared" si="1"/>
        <v>2590</v>
      </c>
      <c r="J60" s="119"/>
      <c r="K60" s="50" t="s">
        <v>2077</v>
      </c>
      <c r="L60" s="176"/>
      <c r="M60" s="18"/>
      <c r="N60" s="29">
        <v>44938</v>
      </c>
      <c r="O60" s="26"/>
      <c r="P60" s="29">
        <v>44972</v>
      </c>
      <c r="Q60" s="29">
        <v>44972</v>
      </c>
      <c r="R60" s="23">
        <v>44972</v>
      </c>
    </row>
    <row r="61" spans="1:18" ht="18" customHeight="1">
      <c r="A61" s="739" t="s">
        <v>269</v>
      </c>
      <c r="B61" s="740">
        <v>3</v>
      </c>
      <c r="C61" s="212">
        <f>C60+1</f>
        <v>48</v>
      </c>
      <c r="D61" s="17" t="s">
        <v>167</v>
      </c>
      <c r="E61" s="17" t="s">
        <v>167</v>
      </c>
      <c r="F61" s="741" t="s">
        <v>631</v>
      </c>
      <c r="G61" s="742">
        <v>2</v>
      </c>
      <c r="H61" s="742">
        <v>1600</v>
      </c>
      <c r="I61" s="177">
        <f t="shared" si="1"/>
        <v>3200</v>
      </c>
      <c r="J61" s="119"/>
      <c r="K61" s="209" t="s">
        <v>632</v>
      </c>
      <c r="L61" s="176"/>
      <c r="M61" s="18"/>
      <c r="N61" s="29">
        <v>44938</v>
      </c>
      <c r="O61" s="26"/>
      <c r="P61" s="29">
        <v>44972</v>
      </c>
      <c r="Q61" s="29">
        <v>44972</v>
      </c>
      <c r="R61" s="23">
        <v>44972</v>
      </c>
    </row>
    <row r="62" spans="1:18" ht="18" customHeight="1">
      <c r="A62" s="739" t="s">
        <v>628</v>
      </c>
      <c r="B62" s="740">
        <v>3</v>
      </c>
      <c r="C62" s="212">
        <f t="shared" si="2"/>
        <v>49</v>
      </c>
      <c r="D62" s="17" t="s">
        <v>167</v>
      </c>
      <c r="E62" s="17" t="s">
        <v>167</v>
      </c>
      <c r="F62" s="741" t="s">
        <v>629</v>
      </c>
      <c r="G62" s="742">
        <v>1</v>
      </c>
      <c r="H62" s="742">
        <v>1960</v>
      </c>
      <c r="I62" s="177">
        <f t="shared" si="1"/>
        <v>1960</v>
      </c>
      <c r="J62" s="119"/>
      <c r="K62" s="209" t="s">
        <v>630</v>
      </c>
      <c r="L62" s="176"/>
      <c r="M62" s="18"/>
      <c r="N62" s="29">
        <v>44938</v>
      </c>
      <c r="O62" s="26"/>
      <c r="P62" s="29">
        <v>44972</v>
      </c>
      <c r="Q62" s="29">
        <v>44972</v>
      </c>
      <c r="R62" s="23">
        <v>44972</v>
      </c>
    </row>
    <row r="63" spans="1:18" ht="18" customHeight="1">
      <c r="A63" s="739" t="s">
        <v>628</v>
      </c>
      <c r="B63" s="740">
        <v>3</v>
      </c>
      <c r="C63" s="212">
        <f t="shared" si="2"/>
        <v>50</v>
      </c>
      <c r="D63" s="216" t="s">
        <v>270</v>
      </c>
      <c r="E63" s="216" t="s">
        <v>167</v>
      </c>
      <c r="F63" s="741" t="s">
        <v>2007</v>
      </c>
      <c r="G63" s="742">
        <v>1</v>
      </c>
      <c r="H63" s="744">
        <v>4070</v>
      </c>
      <c r="I63" s="177">
        <f>G63*H63</f>
        <v>4070</v>
      </c>
      <c r="J63" s="119"/>
      <c r="K63" s="209" t="s">
        <v>2008</v>
      </c>
      <c r="L63" s="176"/>
      <c r="M63" s="18"/>
      <c r="N63" s="29">
        <v>44938</v>
      </c>
      <c r="O63" s="26"/>
      <c r="P63" s="29">
        <v>44972</v>
      </c>
      <c r="Q63" s="29">
        <v>44972</v>
      </c>
      <c r="R63" s="23">
        <v>44972</v>
      </c>
    </row>
    <row r="64" spans="1:18" ht="18" customHeight="1">
      <c r="A64" s="739" t="s">
        <v>276</v>
      </c>
      <c r="B64" s="740">
        <v>3</v>
      </c>
      <c r="C64" s="212">
        <f t="shared" si="2"/>
        <v>51</v>
      </c>
      <c r="D64" s="17" t="s">
        <v>167</v>
      </c>
      <c r="E64" s="17" t="s">
        <v>167</v>
      </c>
      <c r="F64" s="221" t="s">
        <v>721</v>
      </c>
      <c r="G64" s="222"/>
      <c r="H64" s="742">
        <v>27</v>
      </c>
      <c r="I64" s="177">
        <f t="shared" ref="I64:I66" si="3">G64*H64</f>
        <v>0</v>
      </c>
      <c r="J64" s="119"/>
      <c r="K64" s="209" t="s">
        <v>705</v>
      </c>
      <c r="L64" s="176"/>
      <c r="M64" s="18"/>
      <c r="N64" s="29"/>
      <c r="O64" s="26"/>
      <c r="P64" s="18"/>
      <c r="Q64" s="29"/>
      <c r="R64" s="23"/>
    </row>
    <row r="65" spans="1:18" ht="18" customHeight="1">
      <c r="A65" s="739" t="s">
        <v>276</v>
      </c>
      <c r="B65" s="740">
        <v>3</v>
      </c>
      <c r="C65" s="212">
        <f t="shared" si="2"/>
        <v>52</v>
      </c>
      <c r="D65" s="17" t="s">
        <v>167</v>
      </c>
      <c r="E65" s="17" t="s">
        <v>167</v>
      </c>
      <c r="F65" s="741" t="s">
        <v>2009</v>
      </c>
      <c r="G65" s="742">
        <v>6</v>
      </c>
      <c r="H65" s="744">
        <v>41</v>
      </c>
      <c r="I65" s="177">
        <f t="shared" si="3"/>
        <v>246</v>
      </c>
      <c r="J65" s="119"/>
      <c r="K65" s="209" t="s">
        <v>711</v>
      </c>
      <c r="L65" s="176"/>
      <c r="M65" s="18"/>
      <c r="N65" s="29">
        <v>44938</v>
      </c>
      <c r="O65" s="26"/>
      <c r="P65" s="29">
        <v>44972</v>
      </c>
      <c r="Q65" s="29">
        <v>44972</v>
      </c>
      <c r="R65" s="23">
        <v>44972</v>
      </c>
    </row>
    <row r="66" spans="1:18" ht="18" customHeight="1">
      <c r="A66" s="739" t="s">
        <v>276</v>
      </c>
      <c r="B66" s="740">
        <v>3</v>
      </c>
      <c r="C66" s="212">
        <f t="shared" si="2"/>
        <v>53</v>
      </c>
      <c r="D66" s="17" t="s">
        <v>734</v>
      </c>
      <c r="E66" s="17" t="s">
        <v>167</v>
      </c>
      <c r="F66" s="741" t="s">
        <v>735</v>
      </c>
      <c r="G66" s="742">
        <v>2</v>
      </c>
      <c r="H66" s="744">
        <v>120</v>
      </c>
      <c r="I66" s="177">
        <f t="shared" si="3"/>
        <v>240</v>
      </c>
      <c r="J66" s="119"/>
      <c r="K66" s="209" t="s">
        <v>736</v>
      </c>
      <c r="L66" s="176"/>
      <c r="M66" s="18"/>
      <c r="N66" s="29">
        <v>44938</v>
      </c>
      <c r="O66" s="26"/>
      <c r="P66" s="29">
        <v>44972</v>
      </c>
      <c r="Q66" s="29">
        <v>44972</v>
      </c>
      <c r="R66" s="23">
        <v>44972</v>
      </c>
    </row>
    <row r="67" spans="1:18" ht="18" customHeight="1">
      <c r="A67" s="746" t="s">
        <v>2012</v>
      </c>
      <c r="B67" s="740">
        <v>3</v>
      </c>
      <c r="C67" s="212">
        <f>C66+1</f>
        <v>54</v>
      </c>
      <c r="D67" s="17" t="s">
        <v>621</v>
      </c>
      <c r="E67" s="17" t="s">
        <v>136</v>
      </c>
      <c r="F67" s="741" t="s">
        <v>622</v>
      </c>
      <c r="G67" s="742">
        <v>1</v>
      </c>
      <c r="H67" s="742">
        <v>31930</v>
      </c>
      <c r="I67" s="177">
        <f t="shared" si="1"/>
        <v>31930</v>
      </c>
      <c r="J67" s="119"/>
      <c r="K67" s="209" t="s">
        <v>623</v>
      </c>
      <c r="L67" s="214" t="s">
        <v>624</v>
      </c>
      <c r="M67" s="18"/>
      <c r="N67" s="29">
        <v>44938</v>
      </c>
      <c r="O67" s="26"/>
      <c r="P67" s="29">
        <v>44972</v>
      </c>
      <c r="Q67" s="29">
        <v>44971</v>
      </c>
      <c r="R67" s="23">
        <v>44971</v>
      </c>
    </row>
    <row r="68" spans="1:18" ht="18" customHeight="1">
      <c r="A68" s="739" t="s">
        <v>276</v>
      </c>
      <c r="B68" s="740">
        <v>3</v>
      </c>
      <c r="C68" s="212">
        <f t="shared" ref="C68:C74" si="4">C67+1</f>
        <v>55</v>
      </c>
      <c r="D68" s="17" t="s">
        <v>621</v>
      </c>
      <c r="E68" s="17" t="s">
        <v>136</v>
      </c>
      <c r="F68" s="747" t="s">
        <v>717</v>
      </c>
      <c r="G68" s="742">
        <v>1</v>
      </c>
      <c r="H68" s="742">
        <v>3040</v>
      </c>
      <c r="I68" s="177">
        <f t="shared" si="1"/>
        <v>3040</v>
      </c>
      <c r="J68" s="119"/>
      <c r="K68" s="209" t="s">
        <v>718</v>
      </c>
      <c r="L68" s="50"/>
      <c r="M68" s="234"/>
      <c r="N68" s="29">
        <v>44938</v>
      </c>
      <c r="O68" s="235"/>
      <c r="P68" s="29">
        <v>44972</v>
      </c>
      <c r="Q68" s="29">
        <v>44971</v>
      </c>
      <c r="R68" s="23">
        <v>44971</v>
      </c>
    </row>
    <row r="69" spans="1:18" ht="18" customHeight="1">
      <c r="A69" s="746" t="s">
        <v>724</v>
      </c>
      <c r="B69" s="740">
        <v>3</v>
      </c>
      <c r="C69" s="212">
        <f t="shared" si="4"/>
        <v>56</v>
      </c>
      <c r="D69" s="17" t="s">
        <v>621</v>
      </c>
      <c r="E69" s="17" t="s">
        <v>136</v>
      </c>
      <c r="F69" s="741" t="s">
        <v>725</v>
      </c>
      <c r="G69" s="742">
        <v>1</v>
      </c>
      <c r="H69" s="742">
        <v>6100</v>
      </c>
      <c r="I69" s="177">
        <f t="shared" si="1"/>
        <v>6100</v>
      </c>
      <c r="J69" s="119"/>
      <c r="K69" s="209" t="s">
        <v>726</v>
      </c>
      <c r="L69" s="214" t="s">
        <v>727</v>
      </c>
      <c r="M69" s="234"/>
      <c r="N69" s="29">
        <v>44938</v>
      </c>
      <c r="O69" s="235"/>
      <c r="P69" s="29">
        <v>44972</v>
      </c>
      <c r="Q69" s="29">
        <v>44971</v>
      </c>
      <c r="R69" s="23">
        <v>44971</v>
      </c>
    </row>
    <row r="70" spans="1:18" ht="18" customHeight="1">
      <c r="A70" s="739" t="s">
        <v>276</v>
      </c>
      <c r="B70" s="740">
        <v>3</v>
      </c>
      <c r="C70" s="212">
        <f t="shared" si="4"/>
        <v>57</v>
      </c>
      <c r="D70" s="17" t="s">
        <v>621</v>
      </c>
      <c r="E70" s="17" t="s">
        <v>136</v>
      </c>
      <c r="F70" s="741" t="s">
        <v>729</v>
      </c>
      <c r="G70" s="742">
        <v>2</v>
      </c>
      <c r="H70" s="742">
        <v>60</v>
      </c>
      <c r="I70" s="177">
        <f t="shared" si="1"/>
        <v>120</v>
      </c>
      <c r="J70" s="119"/>
      <c r="K70" s="209" t="s">
        <v>730</v>
      </c>
      <c r="L70" s="50"/>
      <c r="M70" s="234"/>
      <c r="N70" s="29">
        <v>44938</v>
      </c>
      <c r="O70" s="235"/>
      <c r="P70" s="29">
        <v>44972</v>
      </c>
      <c r="Q70" s="29">
        <v>44971</v>
      </c>
      <c r="R70" s="23">
        <v>44971</v>
      </c>
    </row>
    <row r="71" spans="1:18" ht="18" customHeight="1">
      <c r="A71" s="739" t="s">
        <v>276</v>
      </c>
      <c r="B71" s="740">
        <v>3</v>
      </c>
      <c r="C71" s="212">
        <f>C70+1</f>
        <v>58</v>
      </c>
      <c r="D71" s="17" t="s">
        <v>621</v>
      </c>
      <c r="E71" s="17" t="s">
        <v>136</v>
      </c>
      <c r="F71" s="741" t="s">
        <v>626</v>
      </c>
      <c r="G71" s="739">
        <v>2</v>
      </c>
      <c r="H71" s="748">
        <v>600</v>
      </c>
      <c r="I71" s="215">
        <f t="shared" si="1"/>
        <v>1200</v>
      </c>
      <c r="J71" s="22"/>
      <c r="K71" s="209" t="s">
        <v>627</v>
      </c>
      <c r="L71" s="176"/>
      <c r="M71" s="234"/>
      <c r="N71" s="29">
        <v>44938</v>
      </c>
      <c r="O71" s="235"/>
      <c r="P71" s="29">
        <v>44972</v>
      </c>
      <c r="Q71" s="29">
        <v>44971</v>
      </c>
      <c r="R71" s="23">
        <v>44971</v>
      </c>
    </row>
    <row r="72" spans="1:18" ht="18" customHeight="1">
      <c r="A72" s="739" t="s">
        <v>276</v>
      </c>
      <c r="B72" s="740">
        <v>3</v>
      </c>
      <c r="C72" s="212">
        <f t="shared" si="4"/>
        <v>59</v>
      </c>
      <c r="D72" s="17" t="s">
        <v>167</v>
      </c>
      <c r="E72" s="17" t="s">
        <v>167</v>
      </c>
      <c r="F72" s="741" t="s">
        <v>733</v>
      </c>
      <c r="G72" s="739">
        <v>2</v>
      </c>
      <c r="H72" s="748">
        <v>270</v>
      </c>
      <c r="I72" s="215">
        <f t="shared" si="1"/>
        <v>540</v>
      </c>
      <c r="J72" s="119"/>
      <c r="K72" s="209" t="s">
        <v>720</v>
      </c>
      <c r="L72" s="176"/>
      <c r="M72" s="234"/>
      <c r="N72" s="29">
        <v>44938</v>
      </c>
      <c r="O72" s="235"/>
      <c r="P72" s="29">
        <v>44972</v>
      </c>
      <c r="Q72" s="29">
        <v>44972</v>
      </c>
      <c r="R72" s="23">
        <v>44972</v>
      </c>
    </row>
    <row r="73" spans="1:18" ht="18" customHeight="1">
      <c r="A73" s="739" t="s">
        <v>276</v>
      </c>
      <c r="B73" s="740">
        <v>3</v>
      </c>
      <c r="C73" s="212">
        <f t="shared" si="4"/>
        <v>60</v>
      </c>
      <c r="D73" s="17" t="s">
        <v>167</v>
      </c>
      <c r="E73" s="17" t="s">
        <v>167</v>
      </c>
      <c r="F73" s="741" t="s">
        <v>719</v>
      </c>
      <c r="G73" s="739">
        <v>3</v>
      </c>
      <c r="H73" s="748">
        <v>270</v>
      </c>
      <c r="I73" s="215">
        <f t="shared" si="1"/>
        <v>810</v>
      </c>
      <c r="J73" s="119"/>
      <c r="K73" s="209" t="s">
        <v>720</v>
      </c>
      <c r="L73" s="176"/>
      <c r="M73" s="234"/>
      <c r="N73" s="29">
        <v>44938</v>
      </c>
      <c r="O73" s="235"/>
      <c r="P73" s="29">
        <v>44972</v>
      </c>
      <c r="Q73" s="29">
        <v>44972</v>
      </c>
      <c r="R73" s="23">
        <v>44972</v>
      </c>
    </row>
    <row r="74" spans="1:18" ht="18" customHeight="1">
      <c r="A74" s="749" t="s">
        <v>276</v>
      </c>
      <c r="B74" s="740">
        <v>3</v>
      </c>
      <c r="C74" s="212">
        <f t="shared" si="4"/>
        <v>61</v>
      </c>
      <c r="D74" s="52" t="s">
        <v>167</v>
      </c>
      <c r="E74" s="52" t="s">
        <v>167</v>
      </c>
      <c r="F74" s="588" t="s">
        <v>712</v>
      </c>
      <c r="G74" s="750">
        <v>1</v>
      </c>
      <c r="H74" s="750">
        <v>1010</v>
      </c>
      <c r="I74" s="56">
        <f t="shared" si="1"/>
        <v>1010</v>
      </c>
      <c r="J74" s="56"/>
      <c r="K74" s="57" t="s">
        <v>713</v>
      </c>
      <c r="L74" s="196"/>
      <c r="M74" s="205"/>
      <c r="N74" s="29">
        <v>44938</v>
      </c>
      <c r="O74" s="195"/>
      <c r="P74" s="29">
        <v>44972</v>
      </c>
      <c r="Q74" s="29">
        <v>44972</v>
      </c>
      <c r="R74" s="23">
        <v>44972</v>
      </c>
    </row>
    <row r="75" spans="1:18" ht="18" customHeight="1">
      <c r="C75" s="203"/>
      <c r="D75" s="191"/>
      <c r="E75" s="191"/>
      <c r="F75" s="252"/>
      <c r="G75" s="351"/>
      <c r="H75" s="751"/>
      <c r="I75" s="177"/>
      <c r="J75" s="752"/>
      <c r="K75" s="257"/>
      <c r="L75" s="196"/>
      <c r="M75" s="205"/>
      <c r="N75" s="194"/>
      <c r="O75" s="195"/>
      <c r="P75" s="195"/>
      <c r="Q75" s="194"/>
      <c r="R75" s="206"/>
    </row>
    <row r="76" spans="1:18" ht="18" customHeight="1">
      <c r="C76" s="258"/>
      <c r="D76" s="191"/>
      <c r="E76" s="259"/>
      <c r="F76" s="230">
        <f>SUM(I17:I74)</f>
        <v>173521</v>
      </c>
      <c r="G76" s="753"/>
      <c r="H76" s="753"/>
      <c r="I76" s="754"/>
      <c r="J76" s="260"/>
      <c r="K76" s="257"/>
      <c r="L76" s="196"/>
      <c r="M76" s="205"/>
      <c r="N76" s="194"/>
      <c r="O76" s="195"/>
      <c r="P76" s="195"/>
      <c r="Q76" s="194"/>
      <c r="R76" s="206"/>
    </row>
    <row r="77" spans="1:18" ht="18" customHeight="1">
      <c r="C77" s="258"/>
      <c r="D77" s="261"/>
      <c r="E77" s="262"/>
      <c r="F77" s="263"/>
      <c r="G77" s="263"/>
      <c r="H77" s="263"/>
      <c r="I77" s="263"/>
      <c r="J77" s="264"/>
      <c r="K77" s="265"/>
      <c r="L77" s="196"/>
      <c r="M77" s="205"/>
      <c r="N77" s="194"/>
      <c r="O77" s="195"/>
      <c r="P77" s="195"/>
      <c r="Q77" s="194"/>
      <c r="R77" s="206"/>
    </row>
    <row r="78" spans="1:18" ht="18" customHeight="1">
      <c r="C78" s="258"/>
      <c r="D78" s="266"/>
      <c r="E78" s="118"/>
      <c r="F78" s="267"/>
      <c r="G78" s="267"/>
      <c r="H78" s="267"/>
      <c r="I78" s="267"/>
      <c r="J78" s="119"/>
      <c r="K78" s="24"/>
      <c r="L78" s="268"/>
      <c r="M78" s="205"/>
      <c r="N78" s="194"/>
      <c r="O78" s="195"/>
      <c r="P78" s="195"/>
      <c r="Q78" s="194"/>
      <c r="R78" s="206"/>
    </row>
    <row r="79" spans="1:18" s="8" customFormat="1" ht="19.5" customHeight="1">
      <c r="C79" s="191"/>
      <c r="D79" s="269"/>
      <c r="E79" s="269"/>
      <c r="F79" s="270"/>
      <c r="G79" s="271"/>
      <c r="H79" s="271"/>
      <c r="I79" s="271"/>
      <c r="J79" s="272"/>
      <c r="K79" s="273"/>
      <c r="L79" s="192"/>
      <c r="M79" s="192"/>
      <c r="N79" s="194"/>
      <c r="O79" s="191"/>
      <c r="P79" s="192"/>
      <c r="Q79" s="194"/>
      <c r="R79" s="195"/>
    </row>
    <row r="80" spans="1:18" ht="18" customHeight="1">
      <c r="C80" s="274"/>
      <c r="D80" s="275" t="s">
        <v>751</v>
      </c>
      <c r="E80" s="275"/>
      <c r="F80" s="275"/>
      <c r="G80" s="276"/>
      <c r="H80" s="197"/>
      <c r="I80" s="197"/>
      <c r="J80" s="259"/>
      <c r="K80" s="257"/>
      <c r="L80" s="196"/>
      <c r="M80" s="205"/>
      <c r="N80" s="194"/>
      <c r="O80" s="195"/>
      <c r="P80" s="195"/>
      <c r="Q80" s="194"/>
      <c r="R80" s="206"/>
    </row>
    <row r="81" spans="1:18" ht="18" customHeight="1">
      <c r="A81" s="739" t="s">
        <v>628</v>
      </c>
      <c r="B81" s="367">
        <v>10</v>
      </c>
      <c r="C81" s="755">
        <f>C74+1</f>
        <v>62</v>
      </c>
      <c r="D81" s="216" t="s">
        <v>270</v>
      </c>
      <c r="E81" s="216" t="s">
        <v>167</v>
      </c>
      <c r="F81" s="278" t="s">
        <v>573</v>
      </c>
      <c r="G81" s="750">
        <v>1</v>
      </c>
      <c r="H81" s="756">
        <v>1536</v>
      </c>
      <c r="I81" s="281">
        <f t="shared" ref="I81:I87" si="5">G81*H81</f>
        <v>1536</v>
      </c>
      <c r="J81" s="56"/>
      <c r="K81" s="53" t="s">
        <v>574</v>
      </c>
      <c r="L81" s="33"/>
      <c r="M81" s="205"/>
      <c r="N81" s="29">
        <v>44938</v>
      </c>
      <c r="O81" s="195"/>
      <c r="P81" s="29">
        <v>44972</v>
      </c>
      <c r="Q81" s="29">
        <v>44972</v>
      </c>
      <c r="R81" s="23">
        <v>44972</v>
      </c>
    </row>
    <row r="82" spans="1:18" ht="18" customHeight="1">
      <c r="A82" s="739" t="s">
        <v>628</v>
      </c>
      <c r="B82" s="367">
        <v>10</v>
      </c>
      <c r="C82" s="757">
        <f t="shared" ref="C82:C87" si="6">+C81+1</f>
        <v>63</v>
      </c>
      <c r="D82" s="216" t="s">
        <v>270</v>
      </c>
      <c r="E82" s="216" t="s">
        <v>167</v>
      </c>
      <c r="F82" s="278" t="s">
        <v>575</v>
      </c>
      <c r="G82" s="750">
        <v>1</v>
      </c>
      <c r="H82" s="756">
        <v>1488</v>
      </c>
      <c r="I82" s="281">
        <f t="shared" si="5"/>
        <v>1488</v>
      </c>
      <c r="J82" s="56"/>
      <c r="K82" s="53" t="s">
        <v>576</v>
      </c>
      <c r="L82" s="33"/>
      <c r="M82" s="205"/>
      <c r="N82" s="29">
        <v>44938</v>
      </c>
      <c r="O82" s="195"/>
      <c r="P82" s="29">
        <v>44972</v>
      </c>
      <c r="Q82" s="29">
        <v>44972</v>
      </c>
      <c r="R82" s="23">
        <v>44972</v>
      </c>
    </row>
    <row r="83" spans="1:18" ht="18" customHeight="1">
      <c r="A83" s="739" t="s">
        <v>628</v>
      </c>
      <c r="B83" s="367">
        <v>10</v>
      </c>
      <c r="C83" s="757">
        <f t="shared" si="6"/>
        <v>64</v>
      </c>
      <c r="D83" s="216" t="s">
        <v>270</v>
      </c>
      <c r="E83" s="216" t="s">
        <v>167</v>
      </c>
      <c r="F83" s="278" t="s">
        <v>577</v>
      </c>
      <c r="G83" s="750">
        <v>1</v>
      </c>
      <c r="H83" s="756">
        <v>1312</v>
      </c>
      <c r="I83" s="281">
        <f t="shared" si="5"/>
        <v>1312</v>
      </c>
      <c r="J83" s="56"/>
      <c r="K83" s="53" t="s">
        <v>578</v>
      </c>
      <c r="L83" s="33"/>
      <c r="M83" s="205"/>
      <c r="N83" s="29">
        <v>44938</v>
      </c>
      <c r="O83" s="195"/>
      <c r="P83" s="29">
        <v>44972</v>
      </c>
      <c r="Q83" s="29">
        <v>44972</v>
      </c>
      <c r="R83" s="23">
        <v>44972</v>
      </c>
    </row>
    <row r="84" spans="1:18" ht="18" customHeight="1">
      <c r="A84" s="739" t="s">
        <v>628</v>
      </c>
      <c r="B84" s="367">
        <v>10</v>
      </c>
      <c r="C84" s="757">
        <f t="shared" si="6"/>
        <v>65</v>
      </c>
      <c r="D84" s="17" t="s">
        <v>167</v>
      </c>
      <c r="E84" s="17" t="s">
        <v>167</v>
      </c>
      <c r="F84" s="741" t="s">
        <v>752</v>
      </c>
      <c r="G84" s="739">
        <v>1</v>
      </c>
      <c r="H84" s="748">
        <v>930</v>
      </c>
      <c r="I84" s="215">
        <f t="shared" si="5"/>
        <v>930</v>
      </c>
      <c r="J84" s="22"/>
      <c r="K84" s="26" t="s">
        <v>753</v>
      </c>
      <c r="L84" s="33"/>
      <c r="M84" s="205"/>
      <c r="N84" s="29">
        <v>44938</v>
      </c>
      <c r="O84" s="195"/>
      <c r="P84" s="29">
        <v>44972</v>
      </c>
      <c r="Q84" s="29">
        <v>44972</v>
      </c>
      <c r="R84" s="23">
        <v>44972</v>
      </c>
    </row>
    <row r="85" spans="1:18" ht="18" customHeight="1">
      <c r="A85" s="739" t="s">
        <v>276</v>
      </c>
      <c r="B85" s="367">
        <v>10</v>
      </c>
      <c r="C85" s="757">
        <f t="shared" si="6"/>
        <v>66</v>
      </c>
      <c r="D85" s="17" t="s">
        <v>167</v>
      </c>
      <c r="E85" s="17" t="s">
        <v>167</v>
      </c>
      <c r="F85" s="741" t="s">
        <v>754</v>
      </c>
      <c r="G85" s="739">
        <v>1</v>
      </c>
      <c r="H85" s="748">
        <v>750</v>
      </c>
      <c r="I85" s="215">
        <f t="shared" si="5"/>
        <v>750</v>
      </c>
      <c r="J85" s="22"/>
      <c r="K85" s="26" t="s">
        <v>755</v>
      </c>
      <c r="L85" s="33"/>
      <c r="M85" s="205"/>
      <c r="N85" s="29">
        <v>44938</v>
      </c>
      <c r="O85" s="195"/>
      <c r="P85" s="29">
        <v>44972</v>
      </c>
      <c r="Q85" s="29">
        <v>44972</v>
      </c>
      <c r="R85" s="23">
        <v>44972</v>
      </c>
    </row>
    <row r="86" spans="1:18" ht="18" customHeight="1">
      <c r="A86" s="739" t="s">
        <v>276</v>
      </c>
      <c r="B86" s="367">
        <v>10</v>
      </c>
      <c r="C86" s="757">
        <f t="shared" si="6"/>
        <v>67</v>
      </c>
      <c r="D86" s="52" t="s">
        <v>167</v>
      </c>
      <c r="E86" s="52" t="s">
        <v>167</v>
      </c>
      <c r="F86" s="758" t="s">
        <v>756</v>
      </c>
      <c r="G86" s="759">
        <v>10</v>
      </c>
      <c r="H86" s="756">
        <v>32</v>
      </c>
      <c r="I86" s="281">
        <f t="shared" si="5"/>
        <v>320</v>
      </c>
      <c r="J86" s="56"/>
      <c r="K86" s="53" t="s">
        <v>757</v>
      </c>
      <c r="L86" s="692" t="s">
        <v>758</v>
      </c>
      <c r="M86" s="205"/>
      <c r="N86" s="29">
        <v>44938</v>
      </c>
      <c r="O86" s="195"/>
      <c r="P86" s="29">
        <v>44972</v>
      </c>
      <c r="Q86" s="29">
        <v>44972</v>
      </c>
      <c r="R86" s="23">
        <v>44972</v>
      </c>
    </row>
    <row r="87" spans="1:18" ht="18" customHeight="1">
      <c r="A87" s="739" t="s">
        <v>276</v>
      </c>
      <c r="B87" s="367">
        <v>10</v>
      </c>
      <c r="C87" s="757">
        <f t="shared" si="6"/>
        <v>68</v>
      </c>
      <c r="D87" s="283" t="s">
        <v>167</v>
      </c>
      <c r="E87" s="283" t="s">
        <v>167</v>
      </c>
      <c r="F87" s="284" t="s">
        <v>759</v>
      </c>
      <c r="G87" s="285"/>
      <c r="H87" s="756">
        <v>92</v>
      </c>
      <c r="I87" s="288">
        <f t="shared" si="5"/>
        <v>0</v>
      </c>
      <c r="J87" s="285"/>
      <c r="K87" s="284" t="s">
        <v>760</v>
      </c>
      <c r="L87" s="287" t="s">
        <v>758</v>
      </c>
      <c r="M87" s="205"/>
      <c r="N87" s="29"/>
      <c r="O87" s="195"/>
      <c r="P87" s="195"/>
      <c r="Q87" s="29"/>
      <c r="R87" s="23"/>
    </row>
    <row r="88" spans="1:18" ht="18" customHeight="1">
      <c r="B88" s="289"/>
      <c r="C88" s="207"/>
      <c r="D88" s="191"/>
      <c r="E88" s="191"/>
      <c r="F88" s="290"/>
      <c r="G88" s="291"/>
      <c r="H88" s="291"/>
      <c r="I88" s="292"/>
      <c r="J88" s="260"/>
      <c r="K88" s="199"/>
      <c r="L88" s="196"/>
      <c r="M88" s="205"/>
      <c r="N88" s="239"/>
      <c r="O88" s="195"/>
      <c r="P88" s="195"/>
      <c r="Q88" s="29"/>
      <c r="R88" s="23"/>
    </row>
    <row r="89" spans="1:18" ht="18" customHeight="1">
      <c r="C89" s="192"/>
      <c r="D89" s="191"/>
      <c r="E89" s="191"/>
      <c r="F89" s="293">
        <f>SUM(I81:I87)</f>
        <v>6336</v>
      </c>
      <c r="G89" s="294"/>
      <c r="H89" s="294"/>
      <c r="I89" s="295"/>
      <c r="J89" s="259"/>
      <c r="K89" s="257"/>
      <c r="L89" s="196"/>
      <c r="M89" s="205"/>
      <c r="N89" s="194"/>
      <c r="O89" s="195"/>
      <c r="P89" s="195"/>
      <c r="Q89" s="29"/>
      <c r="R89" s="23"/>
    </row>
    <row r="90" spans="1:18" ht="18" customHeight="1">
      <c r="C90" s="192"/>
      <c r="D90" s="191"/>
      <c r="E90" s="191"/>
      <c r="F90" s="296"/>
      <c r="G90" s="297"/>
      <c r="H90" s="297"/>
      <c r="I90" s="298"/>
      <c r="J90" s="256"/>
      <c r="K90" s="257"/>
      <c r="L90" s="196"/>
      <c r="M90" s="205"/>
      <c r="N90" s="194"/>
      <c r="O90" s="195"/>
      <c r="P90" s="195"/>
      <c r="Q90" s="29"/>
      <c r="R90" s="23"/>
    </row>
    <row r="91" spans="1:18" ht="18" customHeight="1">
      <c r="C91" s="192"/>
      <c r="D91" s="191"/>
      <c r="E91" s="191"/>
      <c r="F91" s="296"/>
      <c r="G91" s="297"/>
      <c r="H91" s="297"/>
      <c r="I91" s="298"/>
      <c r="J91" s="256"/>
      <c r="K91" s="257"/>
      <c r="L91" s="196"/>
      <c r="M91" s="205"/>
      <c r="N91" s="194"/>
      <c r="O91" s="195"/>
      <c r="P91" s="195"/>
      <c r="Q91" s="29"/>
      <c r="R91" s="23"/>
    </row>
    <row r="92" spans="1:18" ht="18" customHeight="1">
      <c r="C92" s="192"/>
      <c r="D92" s="191"/>
      <c r="E92" s="191"/>
      <c r="F92" s="296"/>
      <c r="G92" s="297"/>
      <c r="H92" s="297"/>
      <c r="I92" s="298"/>
      <c r="J92" s="256"/>
      <c r="K92" s="257"/>
      <c r="L92" s="196"/>
      <c r="M92" s="205"/>
      <c r="N92" s="194"/>
      <c r="O92" s="195"/>
      <c r="P92" s="195"/>
      <c r="Q92" s="29"/>
      <c r="R92" s="23"/>
    </row>
    <row r="93" spans="1:18" ht="18" customHeight="1">
      <c r="C93" s="192"/>
      <c r="D93" s="191"/>
      <c r="E93" s="191"/>
      <c r="F93" s="299"/>
      <c r="G93" s="197"/>
      <c r="H93" s="197"/>
      <c r="I93" s="197"/>
      <c r="J93" s="260"/>
      <c r="K93" s="199"/>
      <c r="L93" s="196"/>
      <c r="M93" s="205"/>
      <c r="N93" s="194"/>
      <c r="O93" s="195"/>
      <c r="P93" s="195"/>
      <c r="Q93" s="29"/>
      <c r="R93" s="23"/>
    </row>
    <row r="94" spans="1:18" ht="18" customHeight="1">
      <c r="C94" s="300"/>
      <c r="D94" s="301" t="s">
        <v>761</v>
      </c>
      <c r="E94" s="302"/>
      <c r="F94" s="303"/>
      <c r="G94" s="18"/>
      <c r="H94" s="18"/>
      <c r="I94" s="22"/>
      <c r="J94" s="22"/>
      <c r="K94" s="18"/>
      <c r="L94" s="196"/>
      <c r="M94" s="205"/>
      <c r="N94" s="194"/>
      <c r="O94" s="195"/>
      <c r="P94" s="195"/>
      <c r="Q94" s="29"/>
      <c r="R94" s="23"/>
    </row>
    <row r="95" spans="1:18" ht="18" customHeight="1">
      <c r="A95" s="739" t="s">
        <v>282</v>
      </c>
      <c r="B95" s="211">
        <v>11</v>
      </c>
      <c r="C95" s="212">
        <f>+C87+1</f>
        <v>69</v>
      </c>
      <c r="D95" s="304" t="s">
        <v>422</v>
      </c>
      <c r="E95" s="304" t="s">
        <v>167</v>
      </c>
      <c r="F95" s="305" t="s">
        <v>762</v>
      </c>
      <c r="G95" s="306"/>
      <c r="H95" s="760">
        <v>1800</v>
      </c>
      <c r="I95" s="308">
        <f t="shared" ref="I95:I108" si="7">G95*H95</f>
        <v>0</v>
      </c>
      <c r="J95" s="309"/>
      <c r="K95" s="305" t="s">
        <v>763</v>
      </c>
      <c r="L95" s="287" t="s">
        <v>764</v>
      </c>
      <c r="M95" s="205"/>
      <c r="N95" s="194"/>
      <c r="O95" s="195"/>
      <c r="P95" s="195"/>
      <c r="Q95" s="29"/>
      <c r="R95" s="23"/>
    </row>
    <row r="96" spans="1:18" ht="18" customHeight="1">
      <c r="A96" s="739" t="s">
        <v>276</v>
      </c>
      <c r="B96" s="211">
        <v>11</v>
      </c>
      <c r="C96" s="212">
        <f t="shared" ref="C96:C109" si="8">+C95+1</f>
        <v>70</v>
      </c>
      <c r="D96" s="17" t="s">
        <v>167</v>
      </c>
      <c r="E96" s="17" t="s">
        <v>167</v>
      </c>
      <c r="F96" s="741" t="s">
        <v>196</v>
      </c>
      <c r="G96" s="739">
        <v>2</v>
      </c>
      <c r="H96" s="761">
        <v>72</v>
      </c>
      <c r="I96" s="215">
        <f t="shared" si="7"/>
        <v>144</v>
      </c>
      <c r="J96" s="22"/>
      <c r="K96" s="26" t="s">
        <v>197</v>
      </c>
      <c r="L96" s="310"/>
      <c r="M96" s="205"/>
      <c r="N96" s="29">
        <v>44938</v>
      </c>
      <c r="O96" s="195"/>
      <c r="P96" s="29">
        <v>44972</v>
      </c>
      <c r="Q96" s="29">
        <v>44972</v>
      </c>
      <c r="R96" s="23">
        <v>44972</v>
      </c>
    </row>
    <row r="97" spans="1:18" ht="18" customHeight="1">
      <c r="A97" s="739" t="s">
        <v>276</v>
      </c>
      <c r="B97" s="211">
        <v>11</v>
      </c>
      <c r="C97" s="212">
        <f t="shared" si="8"/>
        <v>71</v>
      </c>
      <c r="D97" s="18" t="s">
        <v>167</v>
      </c>
      <c r="E97" s="18" t="s">
        <v>167</v>
      </c>
      <c r="F97" s="762" t="s">
        <v>765</v>
      </c>
      <c r="G97" s="763">
        <v>1</v>
      </c>
      <c r="H97" s="764">
        <v>70</v>
      </c>
      <c r="I97" s="311">
        <f t="shared" si="7"/>
        <v>70</v>
      </c>
      <c r="J97" s="22"/>
      <c r="K97" s="108" t="s">
        <v>766</v>
      </c>
      <c r="L97" s="310"/>
      <c r="M97" s="205"/>
      <c r="N97" s="29">
        <v>44938</v>
      </c>
      <c r="O97" s="195"/>
      <c r="P97" s="29">
        <v>44972</v>
      </c>
      <c r="Q97" s="29">
        <v>44972</v>
      </c>
      <c r="R97" s="23">
        <v>44972</v>
      </c>
    </row>
    <row r="98" spans="1:18" ht="18" customHeight="1">
      <c r="A98" s="739" t="s">
        <v>276</v>
      </c>
      <c r="B98" s="211">
        <v>11</v>
      </c>
      <c r="C98" s="212">
        <f t="shared" si="8"/>
        <v>72</v>
      </c>
      <c r="D98" s="17" t="s">
        <v>368</v>
      </c>
      <c r="E98" s="17" t="s">
        <v>767</v>
      </c>
      <c r="F98" s="685" t="s">
        <v>2023</v>
      </c>
      <c r="G98" s="765">
        <v>4</v>
      </c>
      <c r="H98" s="766">
        <v>102</v>
      </c>
      <c r="I98" s="314">
        <f t="shared" si="7"/>
        <v>408</v>
      </c>
      <c r="J98" s="143"/>
      <c r="K98" s="28" t="s">
        <v>768</v>
      </c>
      <c r="L98" s="315" t="s">
        <v>769</v>
      </c>
      <c r="M98" s="205"/>
      <c r="N98" s="29">
        <v>44938</v>
      </c>
      <c r="O98" s="195"/>
      <c r="P98" s="29">
        <v>44972</v>
      </c>
      <c r="Q98" s="29">
        <v>44972</v>
      </c>
      <c r="R98" s="23">
        <v>44972</v>
      </c>
    </row>
    <row r="99" spans="1:18" ht="18" customHeight="1">
      <c r="A99" s="739" t="s">
        <v>276</v>
      </c>
      <c r="B99" s="211">
        <v>11</v>
      </c>
      <c r="C99" s="212">
        <f t="shared" si="8"/>
        <v>73</v>
      </c>
      <c r="D99" s="17" t="s">
        <v>383</v>
      </c>
      <c r="E99" s="17" t="s">
        <v>767</v>
      </c>
      <c r="F99" s="767" t="s">
        <v>2025</v>
      </c>
      <c r="G99" s="765">
        <v>4</v>
      </c>
      <c r="H99" s="766">
        <v>104</v>
      </c>
      <c r="I99" s="314">
        <f t="shared" si="7"/>
        <v>416</v>
      </c>
      <c r="J99" s="143"/>
      <c r="K99" s="28" t="s">
        <v>540</v>
      </c>
      <c r="L99" s="315" t="s">
        <v>771</v>
      </c>
      <c r="M99" s="205"/>
      <c r="N99" s="29">
        <v>44938</v>
      </c>
      <c r="O99" s="195"/>
      <c r="P99" s="29">
        <v>44972</v>
      </c>
      <c r="Q99" s="29">
        <v>44972</v>
      </c>
      <c r="R99" s="23">
        <v>44972</v>
      </c>
    </row>
    <row r="100" spans="1:18" ht="18" customHeight="1">
      <c r="A100" s="739" t="s">
        <v>276</v>
      </c>
      <c r="B100" s="211">
        <v>11</v>
      </c>
      <c r="C100" s="212">
        <f t="shared" si="8"/>
        <v>74</v>
      </c>
      <c r="D100" s="17" t="s">
        <v>767</v>
      </c>
      <c r="E100" s="17" t="s">
        <v>767</v>
      </c>
      <c r="F100" s="685" t="s">
        <v>2027</v>
      </c>
      <c r="G100" s="765">
        <v>4</v>
      </c>
      <c r="H100" s="766">
        <v>51</v>
      </c>
      <c r="I100" s="314">
        <f t="shared" si="7"/>
        <v>204</v>
      </c>
      <c r="J100" s="143"/>
      <c r="K100" s="28" t="s">
        <v>195</v>
      </c>
      <c r="L100" s="315" t="s">
        <v>769</v>
      </c>
      <c r="M100" s="205"/>
      <c r="N100" s="29">
        <v>44938</v>
      </c>
      <c r="O100" s="195"/>
      <c r="P100" s="29">
        <v>44972</v>
      </c>
      <c r="Q100" s="29">
        <v>44972</v>
      </c>
      <c r="R100" s="23">
        <v>44972</v>
      </c>
    </row>
    <row r="101" spans="1:18" ht="18" customHeight="1">
      <c r="A101" s="739" t="s">
        <v>276</v>
      </c>
      <c r="B101" s="211">
        <v>11</v>
      </c>
      <c r="C101" s="212">
        <f t="shared" si="8"/>
        <v>75</v>
      </c>
      <c r="D101" s="17" t="s">
        <v>767</v>
      </c>
      <c r="E101" s="17" t="s">
        <v>767</v>
      </c>
      <c r="F101" s="767" t="s">
        <v>772</v>
      </c>
      <c r="G101" s="765">
        <v>1</v>
      </c>
      <c r="H101" s="766">
        <v>5140</v>
      </c>
      <c r="I101" s="314">
        <f t="shared" si="7"/>
        <v>5140</v>
      </c>
      <c r="J101" s="143"/>
      <c r="K101" s="28" t="s">
        <v>773</v>
      </c>
      <c r="L101" s="315" t="s">
        <v>771</v>
      </c>
      <c r="M101" s="205"/>
      <c r="N101" s="29">
        <v>44938</v>
      </c>
      <c r="O101" s="195"/>
      <c r="P101" s="29">
        <v>44972</v>
      </c>
      <c r="Q101" s="29">
        <v>44972</v>
      </c>
      <c r="R101" s="23">
        <v>44972</v>
      </c>
    </row>
    <row r="102" spans="1:18" ht="18" customHeight="1">
      <c r="A102" s="739" t="s">
        <v>276</v>
      </c>
      <c r="B102" s="211">
        <v>11</v>
      </c>
      <c r="C102" s="212">
        <f t="shared" si="8"/>
        <v>76</v>
      </c>
      <c r="D102" s="17" t="s">
        <v>167</v>
      </c>
      <c r="E102" s="17" t="s">
        <v>167</v>
      </c>
      <c r="F102" s="741" t="s">
        <v>655</v>
      </c>
      <c r="G102" s="742">
        <v>4</v>
      </c>
      <c r="H102" s="742">
        <v>169</v>
      </c>
      <c r="I102" s="177">
        <f t="shared" si="7"/>
        <v>676</v>
      </c>
      <c r="J102" s="208"/>
      <c r="K102" s="209" t="s">
        <v>2078</v>
      </c>
      <c r="L102" s="310"/>
      <c r="M102" s="205"/>
      <c r="N102" s="29">
        <v>44938</v>
      </c>
      <c r="O102" s="195"/>
      <c r="P102" s="29">
        <v>44972</v>
      </c>
      <c r="Q102" s="29">
        <v>44972</v>
      </c>
      <c r="R102" s="23">
        <v>44972</v>
      </c>
    </row>
    <row r="103" spans="1:18" ht="18" customHeight="1">
      <c r="A103" s="739" t="s">
        <v>276</v>
      </c>
      <c r="B103" s="211">
        <v>11</v>
      </c>
      <c r="C103" s="212">
        <f t="shared" si="8"/>
        <v>77</v>
      </c>
      <c r="D103" s="17" t="s">
        <v>167</v>
      </c>
      <c r="E103" s="17" t="s">
        <v>167</v>
      </c>
      <c r="F103" s="741" t="s">
        <v>198</v>
      </c>
      <c r="G103" s="739">
        <v>2</v>
      </c>
      <c r="H103" s="761">
        <v>31</v>
      </c>
      <c r="I103" s="215">
        <f t="shared" si="7"/>
        <v>62</v>
      </c>
      <c r="J103" s="22"/>
      <c r="K103" s="26" t="s">
        <v>199</v>
      </c>
      <c r="L103" s="310"/>
      <c r="M103" s="205"/>
      <c r="N103" s="29">
        <v>44938</v>
      </c>
      <c r="O103" s="195"/>
      <c r="P103" s="29">
        <v>44972</v>
      </c>
      <c r="Q103" s="29">
        <v>44972</v>
      </c>
      <c r="R103" s="23">
        <v>44972</v>
      </c>
    </row>
    <row r="104" spans="1:18" ht="18" customHeight="1">
      <c r="A104" s="210" t="s">
        <v>628</v>
      </c>
      <c r="B104" s="663">
        <v>3</v>
      </c>
      <c r="C104" s="212">
        <f t="shared" si="8"/>
        <v>78</v>
      </c>
      <c r="D104" s="594" t="s">
        <v>167</v>
      </c>
      <c r="E104" s="594" t="s">
        <v>167</v>
      </c>
      <c r="F104" s="689" t="s">
        <v>2030</v>
      </c>
      <c r="G104" s="690">
        <v>4</v>
      </c>
      <c r="H104" s="691">
        <v>560</v>
      </c>
      <c r="I104" s="281">
        <f t="shared" si="7"/>
        <v>2240</v>
      </c>
      <c r="J104" s="56"/>
      <c r="K104" s="50" t="s">
        <v>2031</v>
      </c>
      <c r="L104" s="692" t="s">
        <v>2079</v>
      </c>
      <c r="M104" s="205"/>
      <c r="N104" s="194">
        <v>44973</v>
      </c>
      <c r="O104" s="195"/>
      <c r="P104" s="195"/>
      <c r="Q104" s="29">
        <v>44978</v>
      </c>
      <c r="R104" s="23">
        <v>44978</v>
      </c>
    </row>
    <row r="105" spans="1:18" ht="18" customHeight="1">
      <c r="A105" s="739" t="s">
        <v>620</v>
      </c>
      <c r="B105" s="211">
        <v>11</v>
      </c>
      <c r="C105" s="212">
        <f t="shared" si="8"/>
        <v>79</v>
      </c>
      <c r="D105" s="216" t="s">
        <v>270</v>
      </c>
      <c r="E105" s="216" t="s">
        <v>167</v>
      </c>
      <c r="F105" s="768" t="s">
        <v>775</v>
      </c>
      <c r="G105" s="739">
        <v>1</v>
      </c>
      <c r="H105" s="739">
        <v>2580</v>
      </c>
      <c r="I105" s="177">
        <f t="shared" si="7"/>
        <v>2580</v>
      </c>
      <c r="J105" s="22"/>
      <c r="K105" s="24" t="s">
        <v>776</v>
      </c>
      <c r="L105" s="196"/>
      <c r="M105" s="205"/>
      <c r="N105" s="29">
        <v>44938</v>
      </c>
      <c r="O105" s="195"/>
      <c r="P105" s="29">
        <v>44972</v>
      </c>
      <c r="Q105" s="29">
        <v>44972</v>
      </c>
      <c r="R105" s="23">
        <v>44972</v>
      </c>
    </row>
    <row r="106" spans="1:18" ht="18" customHeight="1">
      <c r="A106" s="739" t="s">
        <v>620</v>
      </c>
      <c r="B106" s="211">
        <v>11</v>
      </c>
      <c r="C106" s="212">
        <f t="shared" si="8"/>
        <v>80</v>
      </c>
      <c r="D106" s="216" t="s">
        <v>270</v>
      </c>
      <c r="E106" s="216" t="s">
        <v>167</v>
      </c>
      <c r="F106" s="768" t="s">
        <v>2033</v>
      </c>
      <c r="G106" s="739">
        <v>1</v>
      </c>
      <c r="H106" s="739">
        <v>3130</v>
      </c>
      <c r="I106" s="177">
        <f t="shared" si="7"/>
        <v>3130</v>
      </c>
      <c r="J106" s="22"/>
      <c r="K106" s="24" t="s">
        <v>2034</v>
      </c>
      <c r="L106" s="196"/>
      <c r="M106" s="205"/>
      <c r="N106" s="29">
        <v>44938</v>
      </c>
      <c r="O106" s="195"/>
      <c r="P106" s="29">
        <v>44972</v>
      </c>
      <c r="Q106" s="29">
        <v>44972</v>
      </c>
      <c r="R106" s="23">
        <v>44972</v>
      </c>
    </row>
    <row r="107" spans="1:18" ht="18" customHeight="1">
      <c r="A107" s="739" t="s">
        <v>620</v>
      </c>
      <c r="B107" s="211">
        <v>11</v>
      </c>
      <c r="C107" s="212">
        <f t="shared" si="8"/>
        <v>81</v>
      </c>
      <c r="D107" s="216" t="s">
        <v>270</v>
      </c>
      <c r="E107" s="216" t="s">
        <v>167</v>
      </c>
      <c r="F107" s="768" t="s">
        <v>2035</v>
      </c>
      <c r="G107" s="739">
        <v>1</v>
      </c>
      <c r="H107" s="739">
        <v>3920</v>
      </c>
      <c r="I107" s="177">
        <f t="shared" si="7"/>
        <v>3920</v>
      </c>
      <c r="J107" s="22"/>
      <c r="K107" s="24" t="s">
        <v>2036</v>
      </c>
      <c r="L107" s="769"/>
      <c r="M107" s="205"/>
      <c r="N107" s="29">
        <v>44938</v>
      </c>
      <c r="O107" s="195"/>
      <c r="P107" s="29">
        <v>44972</v>
      </c>
      <c r="Q107" s="29">
        <v>44972</v>
      </c>
      <c r="R107" s="23">
        <v>44972</v>
      </c>
    </row>
    <row r="108" spans="1:18" ht="18" customHeight="1">
      <c r="A108" s="739" t="s">
        <v>620</v>
      </c>
      <c r="B108" s="211">
        <v>11</v>
      </c>
      <c r="C108" s="212">
        <f t="shared" si="8"/>
        <v>82</v>
      </c>
      <c r="D108" s="515" t="s">
        <v>270</v>
      </c>
      <c r="E108" s="515" t="s">
        <v>167</v>
      </c>
      <c r="F108" s="768" t="s">
        <v>2080</v>
      </c>
      <c r="G108" s="739">
        <v>1</v>
      </c>
      <c r="H108" s="739">
        <v>3420</v>
      </c>
      <c r="I108" s="177">
        <f t="shared" si="7"/>
        <v>3420</v>
      </c>
      <c r="J108" s="22"/>
      <c r="K108" s="24" t="s">
        <v>2081</v>
      </c>
      <c r="L108" s="695"/>
      <c r="M108" s="205"/>
      <c r="N108" s="29">
        <v>44938</v>
      </c>
      <c r="O108" s="195"/>
      <c r="P108" s="29">
        <v>44972</v>
      </c>
      <c r="Q108" s="29">
        <v>44972</v>
      </c>
      <c r="R108" s="23">
        <v>44972</v>
      </c>
    </row>
    <row r="109" spans="1:18" ht="18" customHeight="1">
      <c r="A109" s="739" t="s">
        <v>620</v>
      </c>
      <c r="B109" s="211">
        <v>11</v>
      </c>
      <c r="C109" s="212">
        <f t="shared" si="8"/>
        <v>83</v>
      </c>
      <c r="D109" s="216" t="s">
        <v>270</v>
      </c>
      <c r="E109" s="216" t="s">
        <v>167</v>
      </c>
      <c r="F109" s="743" t="s">
        <v>779</v>
      </c>
      <c r="G109" s="770">
        <v>1</v>
      </c>
      <c r="H109" s="756">
        <v>3130</v>
      </c>
      <c r="I109" s="314">
        <f>G109*H109</f>
        <v>3130</v>
      </c>
      <c r="J109" s="143"/>
      <c r="K109" s="57" t="s">
        <v>780</v>
      </c>
      <c r="L109" s="315" t="s">
        <v>771</v>
      </c>
      <c r="M109" s="205"/>
      <c r="N109" s="29">
        <v>44938</v>
      </c>
      <c r="O109" s="195"/>
      <c r="P109" s="29">
        <v>44972</v>
      </c>
      <c r="Q109" s="29">
        <v>44972</v>
      </c>
      <c r="R109" s="23">
        <v>44972</v>
      </c>
    </row>
    <row r="110" spans="1:18" ht="18" customHeight="1">
      <c r="A110" s="18"/>
      <c r="B110" s="104"/>
      <c r="C110" s="207"/>
      <c r="D110" s="17"/>
      <c r="E110" s="17"/>
      <c r="F110" s="50"/>
      <c r="G110" s="54"/>
      <c r="H110" s="316"/>
      <c r="I110" s="281"/>
      <c r="J110" s="56"/>
      <c r="K110" s="50"/>
      <c r="L110" s="310"/>
      <c r="M110" s="205"/>
      <c r="N110" s="194"/>
      <c r="O110" s="195"/>
      <c r="P110" s="195"/>
      <c r="Q110" s="194"/>
      <c r="R110" s="206"/>
    </row>
    <row r="111" spans="1:18" ht="18" customHeight="1">
      <c r="A111" s="739" t="s">
        <v>276</v>
      </c>
      <c r="B111" s="211">
        <v>11</v>
      </c>
      <c r="C111" s="207">
        <f>+C109+1</f>
        <v>84</v>
      </c>
      <c r="D111" s="111" t="s">
        <v>167</v>
      </c>
      <c r="E111" s="111" t="s">
        <v>167</v>
      </c>
      <c r="F111" s="771" t="s">
        <v>781</v>
      </c>
      <c r="G111" s="772">
        <v>1</v>
      </c>
      <c r="H111" s="773">
        <v>690</v>
      </c>
      <c r="I111" s="242">
        <f>G111*H111</f>
        <v>690</v>
      </c>
      <c r="J111" s="243"/>
      <c r="K111" s="322" t="s">
        <v>2037</v>
      </c>
      <c r="L111" s="692"/>
      <c r="M111" s="205"/>
      <c r="N111" s="29">
        <v>44938</v>
      </c>
      <c r="O111" s="195"/>
      <c r="P111" s="29">
        <v>44972</v>
      </c>
      <c r="Q111" s="29">
        <v>44972</v>
      </c>
      <c r="R111" s="23">
        <v>44972</v>
      </c>
    </row>
    <row r="112" spans="1:18" ht="18" customHeight="1">
      <c r="A112" s="739" t="s">
        <v>276</v>
      </c>
      <c r="B112" s="211">
        <v>11</v>
      </c>
      <c r="C112" s="207">
        <f t="shared" ref="C112" si="9">+C111+1</f>
        <v>85</v>
      </c>
      <c r="D112" s="111" t="s">
        <v>167</v>
      </c>
      <c r="E112" s="111" t="s">
        <v>167</v>
      </c>
      <c r="F112" s="771" t="s">
        <v>783</v>
      </c>
      <c r="G112" s="772">
        <v>1</v>
      </c>
      <c r="H112" s="773">
        <v>990</v>
      </c>
      <c r="I112" s="242">
        <f>G112*H112</f>
        <v>990</v>
      </c>
      <c r="J112" s="243"/>
      <c r="K112" s="322" t="s">
        <v>2037</v>
      </c>
      <c r="L112" s="692"/>
      <c r="M112" s="205"/>
      <c r="N112" s="29">
        <v>44938</v>
      </c>
      <c r="O112" s="195"/>
      <c r="P112" s="29">
        <v>44972</v>
      </c>
      <c r="Q112" s="29">
        <v>44972</v>
      </c>
      <c r="R112" s="23">
        <v>44972</v>
      </c>
    </row>
    <row r="113" spans="1:18" ht="18" customHeight="1">
      <c r="A113" s="8"/>
      <c r="B113" s="529"/>
      <c r="C113" s="207"/>
      <c r="D113" s="18"/>
      <c r="E113" s="54"/>
      <c r="F113" s="774"/>
      <c r="G113" s="395"/>
      <c r="H113" s="396"/>
      <c r="I113" s="177"/>
      <c r="J113" s="397"/>
      <c r="K113" s="322"/>
      <c r="L113" s="310"/>
      <c r="M113" s="205"/>
      <c r="N113" s="194"/>
      <c r="O113" s="195"/>
      <c r="P113" s="195"/>
      <c r="Q113" s="194"/>
      <c r="R113" s="206"/>
    </row>
    <row r="114" spans="1:18" ht="18" customHeight="1">
      <c r="C114" s="18"/>
      <c r="D114" s="111"/>
      <c r="E114" s="111"/>
      <c r="F114" s="24"/>
      <c r="G114" s="18"/>
      <c r="H114" s="177"/>
      <c r="I114" s="177"/>
      <c r="J114" s="22"/>
      <c r="K114" s="28"/>
      <c r="L114" s="196"/>
      <c r="M114" s="205"/>
      <c r="N114" s="194"/>
      <c r="O114" s="195"/>
      <c r="P114" s="195"/>
      <c r="Q114" s="194"/>
      <c r="R114" s="206"/>
    </row>
    <row r="115" spans="1:18" ht="18" customHeight="1">
      <c r="C115" s="18"/>
      <c r="D115" s="323"/>
      <c r="E115" s="323"/>
      <c r="F115" s="324">
        <f>SUM(I95:I113)</f>
        <v>27220</v>
      </c>
      <c r="G115" s="325"/>
      <c r="H115" s="325"/>
      <c r="I115" s="326"/>
      <c r="J115" s="327"/>
      <c r="K115" s="328"/>
      <c r="L115" s="196"/>
      <c r="M115" s="205"/>
      <c r="N115" s="194"/>
      <c r="O115" s="195"/>
      <c r="P115" s="195"/>
      <c r="Q115" s="194"/>
      <c r="R115" s="206"/>
    </row>
    <row r="116" spans="1:18" ht="18" customHeight="1">
      <c r="C116" s="18"/>
      <c r="D116" s="329"/>
      <c r="E116" s="329"/>
      <c r="F116" s="330"/>
      <c r="G116" s="331"/>
      <c r="H116" s="332"/>
      <c r="I116" s="177"/>
      <c r="J116" s="18"/>
      <c r="K116" s="53"/>
      <c r="L116" s="268"/>
      <c r="M116" s="205"/>
      <c r="N116" s="194"/>
      <c r="O116" s="195"/>
      <c r="P116" s="195"/>
      <c r="Q116" s="194"/>
      <c r="R116" s="206"/>
    </row>
    <row r="117" spans="1:18" ht="18" customHeight="1">
      <c r="C117" s="18"/>
      <c r="D117" s="329"/>
      <c r="E117" s="329"/>
      <c r="F117" s="330"/>
      <c r="G117" s="331"/>
      <c r="H117" s="332"/>
      <c r="I117" s="177"/>
      <c r="J117" s="18"/>
      <c r="K117" s="53"/>
      <c r="L117" s="268"/>
      <c r="M117" s="205"/>
      <c r="N117" s="194"/>
      <c r="O117" s="195"/>
      <c r="P117" s="195"/>
      <c r="Q117" s="194"/>
      <c r="R117" s="206"/>
    </row>
    <row r="118" spans="1:18" ht="18" customHeight="1">
      <c r="C118" s="18"/>
      <c r="D118" s="329"/>
      <c r="E118" s="329"/>
      <c r="F118" s="330"/>
      <c r="G118" s="331"/>
      <c r="H118" s="332"/>
      <c r="I118" s="177"/>
      <c r="J118" s="18"/>
      <c r="K118" s="53"/>
      <c r="L118" s="268"/>
      <c r="M118" s="205"/>
      <c r="N118" s="194"/>
      <c r="O118" s="195"/>
      <c r="P118" s="195"/>
      <c r="Q118" s="194"/>
      <c r="R118" s="206"/>
    </row>
    <row r="119" spans="1:18" ht="18" customHeight="1">
      <c r="A119" s="8"/>
      <c r="B119" s="8"/>
      <c r="C119" s="17"/>
      <c r="D119" s="474" t="s">
        <v>2082</v>
      </c>
      <c r="E119" s="475"/>
      <c r="F119" s="476"/>
      <c r="G119" s="26"/>
      <c r="H119" s="18"/>
      <c r="I119" s="22"/>
      <c r="J119" s="357"/>
      <c r="K119" s="18"/>
      <c r="L119" s="18"/>
      <c r="M119" s="205"/>
      <c r="N119" s="194"/>
      <c r="O119" s="195"/>
      <c r="P119" s="195"/>
      <c r="Q119" s="194"/>
      <c r="R119" s="206"/>
    </row>
    <row r="120" spans="1:18" ht="18" customHeight="1">
      <c r="A120" s="739" t="s">
        <v>2083</v>
      </c>
      <c r="B120" s="211">
        <v>11</v>
      </c>
      <c r="C120" s="775">
        <f>+C112+1</f>
        <v>86</v>
      </c>
      <c r="D120" s="599" t="s">
        <v>279</v>
      </c>
      <c r="E120" s="599" t="s">
        <v>279</v>
      </c>
      <c r="F120" s="776" t="s">
        <v>2084</v>
      </c>
      <c r="G120" s="777">
        <v>4</v>
      </c>
      <c r="H120" s="778">
        <v>2688</v>
      </c>
      <c r="I120" s="779">
        <f t="shared" ref="I120:I154" si="10">G120*H120</f>
        <v>10752</v>
      </c>
      <c r="J120" s="22"/>
      <c r="K120" s="471" t="s">
        <v>2085</v>
      </c>
      <c r="L120" s="18"/>
      <c r="M120" s="205"/>
      <c r="N120" s="29">
        <v>44938</v>
      </c>
      <c r="O120" s="195"/>
      <c r="P120" s="29">
        <v>44972</v>
      </c>
      <c r="Q120" s="194">
        <v>44972</v>
      </c>
      <c r="R120" s="23">
        <v>44972</v>
      </c>
    </row>
    <row r="121" spans="1:18" ht="18" customHeight="1">
      <c r="A121" s="739" t="s">
        <v>276</v>
      </c>
      <c r="B121" s="211">
        <v>11</v>
      </c>
      <c r="C121" s="775">
        <f>+C120+1</f>
        <v>87</v>
      </c>
      <c r="D121" s="111" t="s">
        <v>279</v>
      </c>
      <c r="E121" s="111" t="s">
        <v>279</v>
      </c>
      <c r="F121" s="591" t="s">
        <v>2086</v>
      </c>
      <c r="G121" s="780">
        <v>4</v>
      </c>
      <c r="H121" s="739">
        <v>1029</v>
      </c>
      <c r="I121" s="177">
        <f t="shared" si="10"/>
        <v>4116</v>
      </c>
      <c r="J121" s="22"/>
      <c r="K121" s="24" t="s">
        <v>2087</v>
      </c>
      <c r="L121" s="18"/>
      <c r="M121" s="205"/>
      <c r="N121" s="29">
        <v>44938</v>
      </c>
      <c r="O121" s="195"/>
      <c r="P121" s="29">
        <v>44972</v>
      </c>
      <c r="Q121" s="194">
        <v>44972</v>
      </c>
      <c r="R121" s="23">
        <v>44972</v>
      </c>
    </row>
    <row r="122" spans="1:18" ht="18" customHeight="1">
      <c r="A122" s="739" t="s">
        <v>276</v>
      </c>
      <c r="B122" s="211">
        <v>11</v>
      </c>
      <c r="C122" s="775">
        <f t="shared" ref="C122:C154" si="11">+C121+1</f>
        <v>88</v>
      </c>
      <c r="D122" s="111" t="s">
        <v>2088</v>
      </c>
      <c r="E122" s="111" t="s">
        <v>279</v>
      </c>
      <c r="F122" s="591" t="s">
        <v>2089</v>
      </c>
      <c r="G122" s="780">
        <v>6</v>
      </c>
      <c r="H122" s="739">
        <v>106</v>
      </c>
      <c r="I122" s="177">
        <f t="shared" si="10"/>
        <v>636</v>
      </c>
      <c r="J122" s="22"/>
      <c r="K122" s="24" t="s">
        <v>2090</v>
      </c>
      <c r="L122" s="18"/>
      <c r="M122" s="205"/>
      <c r="N122" s="29">
        <v>44938</v>
      </c>
      <c r="O122" s="195"/>
      <c r="P122" s="29">
        <v>44972</v>
      </c>
      <c r="Q122" s="194">
        <v>44972</v>
      </c>
      <c r="R122" s="23">
        <v>44972</v>
      </c>
    </row>
    <row r="123" spans="1:18" ht="18" customHeight="1">
      <c r="A123" s="739" t="s">
        <v>276</v>
      </c>
      <c r="B123" s="211">
        <v>11</v>
      </c>
      <c r="C123" s="775">
        <f>+C122+1</f>
        <v>89</v>
      </c>
      <c r="D123" s="111" t="s">
        <v>279</v>
      </c>
      <c r="E123" s="111" t="s">
        <v>279</v>
      </c>
      <c r="F123" s="591" t="s">
        <v>2091</v>
      </c>
      <c r="G123" s="780">
        <v>4</v>
      </c>
      <c r="H123" s="739">
        <v>180</v>
      </c>
      <c r="I123" s="177">
        <f t="shared" si="10"/>
        <v>720</v>
      </c>
      <c r="J123" s="22"/>
      <c r="K123" s="24" t="s">
        <v>2092</v>
      </c>
      <c r="L123" s="18"/>
      <c r="M123" s="205"/>
      <c r="N123" s="29">
        <v>44938</v>
      </c>
      <c r="O123" s="195"/>
      <c r="P123" s="29">
        <v>44972</v>
      </c>
      <c r="Q123" s="194">
        <v>44972</v>
      </c>
      <c r="R123" s="23">
        <v>44972</v>
      </c>
    </row>
    <row r="124" spans="1:18" ht="18" customHeight="1">
      <c r="A124" s="739" t="s">
        <v>276</v>
      </c>
      <c r="B124" s="211">
        <v>11</v>
      </c>
      <c r="C124" s="775">
        <f>+C123+1</f>
        <v>90</v>
      </c>
      <c r="D124" s="111" t="s">
        <v>279</v>
      </c>
      <c r="E124" s="111" t="s">
        <v>279</v>
      </c>
      <c r="F124" s="591" t="s">
        <v>1633</v>
      </c>
      <c r="G124" s="780">
        <v>4</v>
      </c>
      <c r="H124" s="739">
        <v>149</v>
      </c>
      <c r="I124" s="177">
        <f>G124*H124</f>
        <v>596</v>
      </c>
      <c r="J124" s="22"/>
      <c r="K124" s="471" t="s">
        <v>2093</v>
      </c>
      <c r="L124" s="18"/>
      <c r="M124" s="205"/>
      <c r="N124" s="29">
        <v>44938</v>
      </c>
      <c r="O124" s="195"/>
      <c r="P124" s="29">
        <v>44972</v>
      </c>
      <c r="Q124" s="194">
        <v>44972</v>
      </c>
      <c r="R124" s="23">
        <v>44972</v>
      </c>
    </row>
    <row r="125" spans="1:18" ht="18" customHeight="1">
      <c r="A125" s="739" t="s">
        <v>276</v>
      </c>
      <c r="B125" s="211">
        <v>11</v>
      </c>
      <c r="C125" s="775">
        <f t="shared" si="11"/>
        <v>91</v>
      </c>
      <c r="D125" s="111" t="s">
        <v>279</v>
      </c>
      <c r="E125" s="111" t="s">
        <v>279</v>
      </c>
      <c r="F125" s="591" t="s">
        <v>2094</v>
      </c>
      <c r="G125" s="780">
        <v>8</v>
      </c>
      <c r="H125" s="739">
        <v>170</v>
      </c>
      <c r="I125" s="177">
        <f t="shared" si="10"/>
        <v>1360</v>
      </c>
      <c r="J125" s="22"/>
      <c r="K125" s="471" t="s">
        <v>2093</v>
      </c>
      <c r="L125" s="18"/>
      <c r="M125" s="205"/>
      <c r="N125" s="29">
        <v>44938</v>
      </c>
      <c r="O125" s="195"/>
      <c r="P125" s="29">
        <v>44972</v>
      </c>
      <c r="Q125" s="194">
        <v>44972</v>
      </c>
      <c r="R125" s="23">
        <v>44972</v>
      </c>
    </row>
    <row r="126" spans="1:18" ht="18" customHeight="1">
      <c r="A126" s="739" t="s">
        <v>1533</v>
      </c>
      <c r="B126" s="211">
        <v>11</v>
      </c>
      <c r="C126" s="775">
        <f t="shared" si="11"/>
        <v>92</v>
      </c>
      <c r="D126" s="111" t="s">
        <v>279</v>
      </c>
      <c r="E126" s="111" t="s">
        <v>279</v>
      </c>
      <c r="F126" s="591" t="s">
        <v>2095</v>
      </c>
      <c r="G126" s="780">
        <v>4</v>
      </c>
      <c r="H126" s="739">
        <v>1250</v>
      </c>
      <c r="I126" s="177">
        <f t="shared" si="10"/>
        <v>5000</v>
      </c>
      <c r="J126" s="22"/>
      <c r="K126" s="471" t="s">
        <v>1651</v>
      </c>
      <c r="L126" s="18"/>
      <c r="M126" s="205"/>
      <c r="N126" s="29">
        <v>44938</v>
      </c>
      <c r="O126" s="195"/>
      <c r="P126" s="29">
        <v>44972</v>
      </c>
      <c r="Q126" s="194">
        <v>44972</v>
      </c>
      <c r="R126" s="23">
        <v>44972</v>
      </c>
    </row>
    <row r="127" spans="1:18" ht="18" customHeight="1">
      <c r="A127" s="739" t="s">
        <v>276</v>
      </c>
      <c r="B127" s="211">
        <v>11</v>
      </c>
      <c r="C127" s="775">
        <f t="shared" si="11"/>
        <v>93</v>
      </c>
      <c r="D127" s="111" t="s">
        <v>279</v>
      </c>
      <c r="E127" s="111" t="s">
        <v>279</v>
      </c>
      <c r="F127" s="591" t="s">
        <v>2096</v>
      </c>
      <c r="G127" s="780">
        <v>6</v>
      </c>
      <c r="H127" s="739">
        <v>45</v>
      </c>
      <c r="I127" s="177">
        <f t="shared" si="10"/>
        <v>270</v>
      </c>
      <c r="J127" s="22"/>
      <c r="K127" s="24" t="s">
        <v>2097</v>
      </c>
      <c r="L127" s="18"/>
      <c r="M127" s="205"/>
      <c r="N127" s="29">
        <v>44938</v>
      </c>
      <c r="O127" s="195"/>
      <c r="P127" s="29">
        <v>44972</v>
      </c>
      <c r="Q127" s="194">
        <v>44972</v>
      </c>
      <c r="R127" s="23">
        <v>44972</v>
      </c>
    </row>
    <row r="128" spans="1:18" ht="18" customHeight="1">
      <c r="A128" s="739" t="s">
        <v>276</v>
      </c>
      <c r="B128" s="211">
        <v>11</v>
      </c>
      <c r="C128" s="775">
        <f t="shared" si="11"/>
        <v>94</v>
      </c>
      <c r="D128" s="111" t="s">
        <v>279</v>
      </c>
      <c r="E128" s="111" t="s">
        <v>279</v>
      </c>
      <c r="F128" s="591" t="s">
        <v>2098</v>
      </c>
      <c r="G128" s="780">
        <v>8</v>
      </c>
      <c r="H128" s="739">
        <v>45</v>
      </c>
      <c r="I128" s="177">
        <f t="shared" si="10"/>
        <v>360</v>
      </c>
      <c r="J128" s="22"/>
      <c r="K128" s="24" t="s">
        <v>2099</v>
      </c>
      <c r="L128" s="18"/>
      <c r="M128" s="205"/>
      <c r="N128" s="29">
        <v>44938</v>
      </c>
      <c r="O128" s="195"/>
      <c r="P128" s="29">
        <v>44972</v>
      </c>
      <c r="Q128" s="194">
        <v>44972</v>
      </c>
      <c r="R128" s="23">
        <v>44972</v>
      </c>
    </row>
    <row r="129" spans="1:18" ht="18" customHeight="1">
      <c r="A129" s="739" t="s">
        <v>1533</v>
      </c>
      <c r="B129" s="211">
        <v>11</v>
      </c>
      <c r="C129" s="775">
        <f t="shared" si="11"/>
        <v>95</v>
      </c>
      <c r="D129" s="111" t="s">
        <v>279</v>
      </c>
      <c r="E129" s="111" t="s">
        <v>279</v>
      </c>
      <c r="F129" s="588" t="s">
        <v>2100</v>
      </c>
      <c r="G129" s="780">
        <v>2</v>
      </c>
      <c r="H129" s="739">
        <v>1150</v>
      </c>
      <c r="I129" s="177">
        <f t="shared" si="10"/>
        <v>2300</v>
      </c>
      <c r="J129" s="22"/>
      <c r="K129" s="471" t="s">
        <v>1651</v>
      </c>
      <c r="L129" s="18"/>
      <c r="M129" s="205"/>
      <c r="N129" s="29">
        <v>44938</v>
      </c>
      <c r="O129" s="195"/>
      <c r="P129" s="29">
        <v>44972</v>
      </c>
      <c r="Q129" s="194">
        <v>44972</v>
      </c>
      <c r="R129" s="23">
        <v>44972</v>
      </c>
    </row>
    <row r="130" spans="1:18" ht="18" customHeight="1">
      <c r="A130" s="739" t="s">
        <v>1533</v>
      </c>
      <c r="B130" s="211">
        <v>11</v>
      </c>
      <c r="C130" s="775">
        <f t="shared" si="11"/>
        <v>96</v>
      </c>
      <c r="D130" s="111" t="s">
        <v>279</v>
      </c>
      <c r="E130" s="111" t="s">
        <v>279</v>
      </c>
      <c r="F130" s="591" t="s">
        <v>2101</v>
      </c>
      <c r="G130" s="780">
        <v>2</v>
      </c>
      <c r="H130" s="739">
        <v>1440</v>
      </c>
      <c r="I130" s="177">
        <f t="shared" si="10"/>
        <v>2880</v>
      </c>
      <c r="J130" s="22"/>
      <c r="K130" s="471" t="s">
        <v>1651</v>
      </c>
      <c r="L130" s="18"/>
      <c r="M130" s="205"/>
      <c r="N130" s="29">
        <v>44938</v>
      </c>
      <c r="O130" s="195"/>
      <c r="P130" s="29">
        <v>44972</v>
      </c>
      <c r="Q130" s="194">
        <v>44972</v>
      </c>
      <c r="R130" s="23">
        <v>44972</v>
      </c>
    </row>
    <row r="131" spans="1:18" ht="18" customHeight="1">
      <c r="A131" s="739" t="s">
        <v>2102</v>
      </c>
      <c r="B131" s="211">
        <v>11</v>
      </c>
      <c r="C131" s="775">
        <f t="shared" si="11"/>
        <v>97</v>
      </c>
      <c r="D131" s="111" t="s">
        <v>279</v>
      </c>
      <c r="E131" s="111" t="s">
        <v>279</v>
      </c>
      <c r="F131" s="591" t="s">
        <v>2103</v>
      </c>
      <c r="G131" s="780">
        <v>6</v>
      </c>
      <c r="H131" s="739">
        <v>630</v>
      </c>
      <c r="I131" s="177">
        <f t="shared" si="10"/>
        <v>3780</v>
      </c>
      <c r="J131" s="22"/>
      <c r="K131" s="24" t="s">
        <v>2104</v>
      </c>
      <c r="L131" s="18"/>
      <c r="M131" s="205"/>
      <c r="N131" s="29">
        <v>44938</v>
      </c>
      <c r="O131" s="195"/>
      <c r="P131" s="29">
        <v>44972</v>
      </c>
      <c r="Q131" s="194">
        <v>44972</v>
      </c>
      <c r="R131" s="23">
        <v>44972</v>
      </c>
    </row>
    <row r="132" spans="1:18" ht="18" customHeight="1">
      <c r="A132" s="739" t="s">
        <v>276</v>
      </c>
      <c r="B132" s="211">
        <v>11</v>
      </c>
      <c r="C132" s="775">
        <f t="shared" si="11"/>
        <v>98</v>
      </c>
      <c r="D132" s="111" t="s">
        <v>279</v>
      </c>
      <c r="E132" s="111" t="s">
        <v>279</v>
      </c>
      <c r="F132" s="591" t="s">
        <v>2105</v>
      </c>
      <c r="G132" s="780">
        <v>10</v>
      </c>
      <c r="H132" s="739">
        <v>29</v>
      </c>
      <c r="I132" s="177">
        <f t="shared" si="10"/>
        <v>290</v>
      </c>
      <c r="J132" s="22"/>
      <c r="K132" s="471" t="s">
        <v>2106</v>
      </c>
      <c r="L132" s="18"/>
      <c r="M132" s="205"/>
      <c r="N132" s="29">
        <v>44938</v>
      </c>
      <c r="O132" s="195"/>
      <c r="P132" s="29">
        <v>44972</v>
      </c>
      <c r="Q132" s="194">
        <v>44972</v>
      </c>
      <c r="R132" s="23">
        <v>44972</v>
      </c>
    </row>
    <row r="133" spans="1:18" ht="18" customHeight="1">
      <c r="A133" s="739" t="s">
        <v>276</v>
      </c>
      <c r="B133" s="211">
        <v>11</v>
      </c>
      <c r="C133" s="775">
        <f>+C132+1</f>
        <v>99</v>
      </c>
      <c r="D133" s="111" t="s">
        <v>279</v>
      </c>
      <c r="E133" s="111" t="s">
        <v>279</v>
      </c>
      <c r="F133" s="588" t="s">
        <v>2107</v>
      </c>
      <c r="G133" s="781">
        <v>22</v>
      </c>
      <c r="H133" s="750">
        <v>27</v>
      </c>
      <c r="I133" s="220">
        <f t="shared" si="10"/>
        <v>594</v>
      </c>
      <c r="J133" s="56"/>
      <c r="K133" s="57" t="s">
        <v>2108</v>
      </c>
      <c r="L133" s="18"/>
      <c r="M133" s="205"/>
      <c r="N133" s="29">
        <v>44938</v>
      </c>
      <c r="O133" s="195"/>
      <c r="P133" s="29">
        <v>44972</v>
      </c>
      <c r="Q133" s="194">
        <v>44972</v>
      </c>
      <c r="R133" s="23">
        <v>44972</v>
      </c>
    </row>
    <row r="134" spans="1:18" ht="18" customHeight="1">
      <c r="A134" s="739" t="s">
        <v>1533</v>
      </c>
      <c r="B134" s="211">
        <v>11</v>
      </c>
      <c r="C134" s="775">
        <f t="shared" si="11"/>
        <v>100</v>
      </c>
      <c r="D134" s="111" t="s">
        <v>279</v>
      </c>
      <c r="E134" s="111" t="s">
        <v>279</v>
      </c>
      <c r="F134" s="591" t="s">
        <v>2109</v>
      </c>
      <c r="G134" s="780">
        <v>4</v>
      </c>
      <c r="H134" s="739">
        <v>3474</v>
      </c>
      <c r="I134" s="177">
        <f t="shared" si="10"/>
        <v>13896</v>
      </c>
      <c r="J134" s="22"/>
      <c r="K134" s="24" t="s">
        <v>2110</v>
      </c>
      <c r="L134" s="18"/>
      <c r="M134" s="205"/>
      <c r="N134" s="29">
        <v>44938</v>
      </c>
      <c r="O134" s="195"/>
      <c r="P134" s="29">
        <v>44972</v>
      </c>
      <c r="Q134" s="194">
        <v>44972</v>
      </c>
      <c r="R134" s="23">
        <v>44972</v>
      </c>
    </row>
    <row r="135" spans="1:18" ht="18" customHeight="1">
      <c r="A135" s="739" t="s">
        <v>1533</v>
      </c>
      <c r="B135" s="211">
        <v>11</v>
      </c>
      <c r="C135" s="775">
        <f t="shared" si="11"/>
        <v>101</v>
      </c>
      <c r="D135" s="111" t="s">
        <v>279</v>
      </c>
      <c r="E135" s="111" t="s">
        <v>279</v>
      </c>
      <c r="F135" s="591" t="s">
        <v>2111</v>
      </c>
      <c r="G135" s="780">
        <v>2</v>
      </c>
      <c r="H135" s="739">
        <v>2419</v>
      </c>
      <c r="I135" s="177">
        <f t="shared" si="10"/>
        <v>4838</v>
      </c>
      <c r="J135" s="22"/>
      <c r="K135" s="24" t="s">
        <v>2112</v>
      </c>
      <c r="L135" s="18"/>
      <c r="M135" s="205"/>
      <c r="N135" s="29">
        <v>44938</v>
      </c>
      <c r="O135" s="195"/>
      <c r="P135" s="29">
        <v>44972</v>
      </c>
      <c r="Q135" s="194">
        <v>44972</v>
      </c>
      <c r="R135" s="23">
        <v>44972</v>
      </c>
    </row>
    <row r="136" spans="1:18" ht="18" customHeight="1">
      <c r="A136" s="739" t="s">
        <v>2113</v>
      </c>
      <c r="B136" s="211">
        <v>11</v>
      </c>
      <c r="C136" s="775">
        <f t="shared" si="11"/>
        <v>102</v>
      </c>
      <c r="D136" s="17" t="s">
        <v>270</v>
      </c>
      <c r="E136" s="17" t="s">
        <v>167</v>
      </c>
      <c r="F136" s="591" t="s">
        <v>2114</v>
      </c>
      <c r="G136" s="780">
        <v>2</v>
      </c>
      <c r="H136" s="739">
        <v>7393</v>
      </c>
      <c r="I136" s="177">
        <f t="shared" si="10"/>
        <v>14786</v>
      </c>
      <c r="J136" s="18"/>
      <c r="K136" s="135" t="s">
        <v>2115</v>
      </c>
      <c r="L136" s="18"/>
      <c r="M136" s="205"/>
      <c r="N136" s="29">
        <v>44938</v>
      </c>
      <c r="O136" s="195"/>
      <c r="P136" s="29">
        <v>44972</v>
      </c>
      <c r="Q136" s="194">
        <v>44972</v>
      </c>
      <c r="R136" s="23">
        <v>44972</v>
      </c>
    </row>
    <row r="137" spans="1:18" ht="18" customHeight="1">
      <c r="A137" s="739" t="s">
        <v>1570</v>
      </c>
      <c r="B137" s="211">
        <v>11</v>
      </c>
      <c r="C137" s="775">
        <f t="shared" si="11"/>
        <v>103</v>
      </c>
      <c r="D137" s="17" t="s">
        <v>270</v>
      </c>
      <c r="E137" s="17" t="s">
        <v>167</v>
      </c>
      <c r="F137" s="591" t="s">
        <v>2116</v>
      </c>
      <c r="G137" s="780">
        <v>1</v>
      </c>
      <c r="H137" s="739">
        <v>38321</v>
      </c>
      <c r="I137" s="177">
        <f t="shared" si="10"/>
        <v>38321</v>
      </c>
      <c r="J137" s="18"/>
      <c r="K137" s="24" t="s">
        <v>2117</v>
      </c>
      <c r="L137" s="18"/>
      <c r="M137" s="205"/>
      <c r="N137" s="29">
        <v>44938</v>
      </c>
      <c r="O137" s="195"/>
      <c r="P137" s="29">
        <v>44972</v>
      </c>
      <c r="Q137" s="194">
        <v>44972</v>
      </c>
      <c r="R137" s="23">
        <v>44972</v>
      </c>
    </row>
    <row r="138" spans="1:18" ht="18" customHeight="1">
      <c r="A138" s="778" t="s">
        <v>276</v>
      </c>
      <c r="B138" s="211">
        <v>11</v>
      </c>
      <c r="C138" s="775">
        <f t="shared" si="11"/>
        <v>104</v>
      </c>
      <c r="D138" s="18" t="s">
        <v>1097</v>
      </c>
      <c r="E138" s="111" t="s">
        <v>279</v>
      </c>
      <c r="F138" s="782">
        <v>620705016</v>
      </c>
      <c r="G138" s="783">
        <v>6</v>
      </c>
      <c r="H138" s="764">
        <v>40</v>
      </c>
      <c r="I138" s="311">
        <f t="shared" si="10"/>
        <v>240</v>
      </c>
      <c r="J138" s="22"/>
      <c r="K138" s="106" t="s">
        <v>2118</v>
      </c>
      <c r="L138" s="18"/>
      <c r="M138" s="205"/>
      <c r="N138" s="29">
        <v>44938</v>
      </c>
      <c r="O138" s="195"/>
      <c r="P138" s="29">
        <v>44972</v>
      </c>
      <c r="Q138" s="194">
        <v>44972</v>
      </c>
      <c r="R138" s="23">
        <v>44972</v>
      </c>
    </row>
    <row r="139" spans="1:18" ht="18" customHeight="1">
      <c r="A139" s="739" t="s">
        <v>1533</v>
      </c>
      <c r="B139" s="211">
        <v>11</v>
      </c>
      <c r="C139" s="775">
        <f t="shared" si="11"/>
        <v>105</v>
      </c>
      <c r="D139" s="111" t="s">
        <v>279</v>
      </c>
      <c r="E139" s="111" t="s">
        <v>279</v>
      </c>
      <c r="F139" s="771" t="s">
        <v>2119</v>
      </c>
      <c r="G139" s="780">
        <v>2</v>
      </c>
      <c r="H139" s="739">
        <v>6080</v>
      </c>
      <c r="I139" s="784">
        <f t="shared" si="10"/>
        <v>12160</v>
      </c>
      <c r="J139" s="357"/>
      <c r="K139" s="246" t="s">
        <v>2120</v>
      </c>
      <c r="L139" s="18"/>
      <c r="M139" s="205"/>
      <c r="N139" s="29">
        <v>44938</v>
      </c>
      <c r="O139" s="195"/>
      <c r="P139" s="29">
        <v>44972</v>
      </c>
      <c r="Q139" s="194">
        <v>44972</v>
      </c>
      <c r="R139" s="23">
        <v>44972</v>
      </c>
    </row>
    <row r="140" spans="1:18" ht="18" customHeight="1">
      <c r="A140" s="739" t="s">
        <v>2083</v>
      </c>
      <c r="B140" s="211">
        <v>11</v>
      </c>
      <c r="C140" s="775">
        <f t="shared" si="11"/>
        <v>106</v>
      </c>
      <c r="D140" s="111" t="s">
        <v>279</v>
      </c>
      <c r="E140" s="111" t="s">
        <v>279</v>
      </c>
      <c r="F140" s="771" t="s">
        <v>2121</v>
      </c>
      <c r="G140" s="780">
        <v>6</v>
      </c>
      <c r="H140" s="739">
        <v>570</v>
      </c>
      <c r="I140" s="784">
        <f t="shared" si="10"/>
        <v>3420</v>
      </c>
      <c r="J140" s="357"/>
      <c r="K140" s="246" t="s">
        <v>2122</v>
      </c>
      <c r="L140" s="18"/>
      <c r="M140" s="205"/>
      <c r="N140" s="29">
        <v>44938</v>
      </c>
      <c r="O140" s="195"/>
      <c r="P140" s="29">
        <v>44972</v>
      </c>
      <c r="Q140" s="194">
        <v>44972</v>
      </c>
      <c r="R140" s="23">
        <v>44972</v>
      </c>
    </row>
    <row r="141" spans="1:18" ht="18" customHeight="1">
      <c r="A141" s="739" t="s">
        <v>276</v>
      </c>
      <c r="B141" s="211">
        <v>11</v>
      </c>
      <c r="C141" s="775">
        <f t="shared" si="11"/>
        <v>107</v>
      </c>
      <c r="D141" s="336" t="s">
        <v>279</v>
      </c>
      <c r="E141" s="336" t="s">
        <v>279</v>
      </c>
      <c r="F141" s="785" t="s">
        <v>879</v>
      </c>
      <c r="G141" s="785">
        <v>11</v>
      </c>
      <c r="H141" s="786">
        <v>73</v>
      </c>
      <c r="I141" s="177">
        <f t="shared" si="10"/>
        <v>803</v>
      </c>
      <c r="J141" s="119"/>
      <c r="K141" s="553" t="s">
        <v>2123</v>
      </c>
      <c r="L141" s="18"/>
      <c r="M141" s="205"/>
      <c r="N141" s="29">
        <v>44938</v>
      </c>
      <c r="O141" s="195"/>
      <c r="P141" s="29">
        <v>44972</v>
      </c>
      <c r="Q141" s="194">
        <v>44972</v>
      </c>
      <c r="R141" s="23">
        <v>44972</v>
      </c>
    </row>
    <row r="142" spans="1:18" ht="18" customHeight="1">
      <c r="A142" s="739" t="s">
        <v>276</v>
      </c>
      <c r="B142" s="211">
        <v>11</v>
      </c>
      <c r="C142" s="775">
        <f t="shared" si="11"/>
        <v>108</v>
      </c>
      <c r="D142" s="336" t="s">
        <v>279</v>
      </c>
      <c r="E142" s="336" t="s">
        <v>279</v>
      </c>
      <c r="F142" s="785" t="s">
        <v>2124</v>
      </c>
      <c r="G142" s="785">
        <v>4</v>
      </c>
      <c r="H142" s="786">
        <v>169</v>
      </c>
      <c r="I142" s="177">
        <f t="shared" si="10"/>
        <v>676</v>
      </c>
      <c r="J142" s="119"/>
      <c r="K142" s="553" t="s">
        <v>2125</v>
      </c>
      <c r="L142" s="18"/>
      <c r="M142" s="205"/>
      <c r="N142" s="29">
        <v>44938</v>
      </c>
      <c r="O142" s="195"/>
      <c r="P142" s="29">
        <v>44972</v>
      </c>
      <c r="Q142" s="194">
        <v>44972</v>
      </c>
      <c r="R142" s="23">
        <v>44972</v>
      </c>
    </row>
    <row r="143" spans="1:18" ht="18" customHeight="1">
      <c r="A143" s="739" t="s">
        <v>276</v>
      </c>
      <c r="B143" s="211">
        <v>11</v>
      </c>
      <c r="C143" s="775">
        <f t="shared" si="11"/>
        <v>109</v>
      </c>
      <c r="D143" s="336" t="s">
        <v>279</v>
      </c>
      <c r="E143" s="336" t="s">
        <v>279</v>
      </c>
      <c r="F143" s="785" t="s">
        <v>2126</v>
      </c>
      <c r="G143" s="785">
        <v>4</v>
      </c>
      <c r="H143" s="786">
        <v>169</v>
      </c>
      <c r="I143" s="177">
        <f t="shared" si="10"/>
        <v>676</v>
      </c>
      <c r="J143" s="119"/>
      <c r="K143" s="553" t="s">
        <v>2127</v>
      </c>
      <c r="L143" s="18"/>
      <c r="M143" s="205"/>
      <c r="N143" s="29">
        <v>44938</v>
      </c>
      <c r="O143" s="195"/>
      <c r="P143" s="29">
        <v>44972</v>
      </c>
      <c r="Q143" s="194">
        <v>44972</v>
      </c>
      <c r="R143" s="23">
        <v>44972</v>
      </c>
    </row>
    <row r="144" spans="1:18" ht="18" customHeight="1">
      <c r="A144" s="739" t="s">
        <v>276</v>
      </c>
      <c r="B144" s="211">
        <v>11</v>
      </c>
      <c r="C144" s="775">
        <f t="shared" si="11"/>
        <v>110</v>
      </c>
      <c r="D144" s="336" t="s">
        <v>279</v>
      </c>
      <c r="E144" s="336" t="s">
        <v>279</v>
      </c>
      <c r="F144" s="787" t="s">
        <v>2128</v>
      </c>
      <c r="G144" s="787">
        <v>1</v>
      </c>
      <c r="H144" s="788">
        <v>880</v>
      </c>
      <c r="I144" s="779">
        <f t="shared" si="10"/>
        <v>880</v>
      </c>
      <c r="J144" s="789"/>
      <c r="K144" s="790" t="s">
        <v>2129</v>
      </c>
      <c r="L144" s="18"/>
      <c r="M144" s="205"/>
      <c r="N144" s="29">
        <v>44938</v>
      </c>
      <c r="O144" s="195"/>
      <c r="P144" s="29">
        <v>44972</v>
      </c>
      <c r="Q144" s="194">
        <v>44972</v>
      </c>
      <c r="R144" s="23">
        <v>44972</v>
      </c>
    </row>
    <row r="145" spans="1:18" ht="18" customHeight="1">
      <c r="A145" s="778" t="s">
        <v>276</v>
      </c>
      <c r="B145" s="211">
        <v>11</v>
      </c>
      <c r="C145" s="775">
        <f t="shared" si="11"/>
        <v>111</v>
      </c>
      <c r="D145" s="341" t="s">
        <v>279</v>
      </c>
      <c r="E145" s="341" t="s">
        <v>279</v>
      </c>
      <c r="F145" s="342" t="s">
        <v>792</v>
      </c>
      <c r="G145" s="791"/>
      <c r="H145" s="792">
        <v>25</v>
      </c>
      <c r="I145" s="345">
        <f t="shared" si="10"/>
        <v>0</v>
      </c>
      <c r="J145" s="346"/>
      <c r="K145" s="342" t="s">
        <v>2130</v>
      </c>
      <c r="L145" s="18"/>
      <c r="M145" s="205"/>
      <c r="N145" s="194"/>
      <c r="O145" s="195"/>
      <c r="P145" s="195"/>
      <c r="Q145" s="194"/>
      <c r="R145" s="206"/>
    </row>
    <row r="146" spans="1:18" ht="18" customHeight="1">
      <c r="A146" s="739" t="s">
        <v>276</v>
      </c>
      <c r="B146" s="211">
        <v>11</v>
      </c>
      <c r="C146" s="775">
        <f>+C145+1</f>
        <v>112</v>
      </c>
      <c r="D146" s="111" t="s">
        <v>279</v>
      </c>
      <c r="E146" s="111" t="s">
        <v>279</v>
      </c>
      <c r="F146" s="591" t="s">
        <v>2131</v>
      </c>
      <c r="G146" s="780">
        <v>14</v>
      </c>
      <c r="H146" s="739">
        <v>49</v>
      </c>
      <c r="I146" s="177">
        <f t="shared" si="10"/>
        <v>686</v>
      </c>
      <c r="J146" s="22"/>
      <c r="K146" s="24" t="s">
        <v>2132</v>
      </c>
      <c r="L146" s="18"/>
      <c r="M146" s="205"/>
      <c r="N146" s="29">
        <v>44938</v>
      </c>
      <c r="O146" s="195"/>
      <c r="P146" s="29">
        <v>44972</v>
      </c>
      <c r="Q146" s="194">
        <v>44972</v>
      </c>
      <c r="R146" s="23">
        <v>44972</v>
      </c>
    </row>
    <row r="147" spans="1:18" ht="18" customHeight="1">
      <c r="A147" s="739" t="s">
        <v>273</v>
      </c>
      <c r="B147" s="211">
        <v>11</v>
      </c>
      <c r="C147" s="775">
        <f t="shared" si="11"/>
        <v>113</v>
      </c>
      <c r="D147" s="111" t="s">
        <v>279</v>
      </c>
      <c r="E147" s="111" t="s">
        <v>279</v>
      </c>
      <c r="F147" s="591" t="s">
        <v>2133</v>
      </c>
      <c r="G147" s="780">
        <v>6</v>
      </c>
      <c r="H147" s="739">
        <v>580</v>
      </c>
      <c r="I147" s="177">
        <f t="shared" si="10"/>
        <v>3480</v>
      </c>
      <c r="J147" s="22"/>
      <c r="K147" s="357" t="s">
        <v>2134</v>
      </c>
      <c r="L147" s="18"/>
      <c r="M147" s="205"/>
      <c r="N147" s="29">
        <v>44938</v>
      </c>
      <c r="O147" s="195"/>
      <c r="P147" s="29">
        <v>44972</v>
      </c>
      <c r="Q147" s="194">
        <v>44972</v>
      </c>
      <c r="R147" s="23">
        <v>44972</v>
      </c>
    </row>
    <row r="148" spans="1:18" ht="18" customHeight="1">
      <c r="A148" s="739" t="s">
        <v>1499</v>
      </c>
      <c r="B148" s="211">
        <v>11</v>
      </c>
      <c r="C148" s="775">
        <f t="shared" si="11"/>
        <v>114</v>
      </c>
      <c r="D148" s="111" t="s">
        <v>279</v>
      </c>
      <c r="E148" s="111" t="s">
        <v>279</v>
      </c>
      <c r="F148" s="591" t="s">
        <v>2135</v>
      </c>
      <c r="G148" s="780">
        <v>6</v>
      </c>
      <c r="H148" s="739">
        <v>540</v>
      </c>
      <c r="I148" s="177">
        <f t="shared" si="10"/>
        <v>3240</v>
      </c>
      <c r="J148" s="22"/>
      <c r="K148" s="357" t="s">
        <v>2134</v>
      </c>
      <c r="L148" s="18"/>
      <c r="M148" s="205"/>
      <c r="N148" s="29">
        <v>44938</v>
      </c>
      <c r="O148" s="195"/>
      <c r="P148" s="29">
        <v>44972</v>
      </c>
      <c r="Q148" s="194">
        <v>44972</v>
      </c>
      <c r="R148" s="23">
        <v>44972</v>
      </c>
    </row>
    <row r="149" spans="1:18" ht="18" customHeight="1">
      <c r="A149" s="739" t="s">
        <v>276</v>
      </c>
      <c r="B149" s="211">
        <v>11</v>
      </c>
      <c r="C149" s="775">
        <f>+C148+1</f>
        <v>115</v>
      </c>
      <c r="D149" s="111" t="s">
        <v>279</v>
      </c>
      <c r="E149" s="111" t="s">
        <v>279</v>
      </c>
      <c r="F149" s="591" t="s">
        <v>2136</v>
      </c>
      <c r="G149" s="780">
        <v>12</v>
      </c>
      <c r="H149" s="739">
        <v>55</v>
      </c>
      <c r="I149" s="177">
        <f t="shared" si="10"/>
        <v>660</v>
      </c>
      <c r="J149" s="22"/>
      <c r="K149" s="24" t="s">
        <v>2137</v>
      </c>
      <c r="L149" s="18"/>
      <c r="M149" s="205"/>
      <c r="N149" s="29">
        <v>44938</v>
      </c>
      <c r="O149" s="195"/>
      <c r="P149" s="29">
        <v>44972</v>
      </c>
      <c r="Q149" s="194">
        <v>44972</v>
      </c>
      <c r="R149" s="23">
        <v>44972</v>
      </c>
    </row>
    <row r="150" spans="1:18" ht="18" customHeight="1">
      <c r="A150" s="739" t="s">
        <v>276</v>
      </c>
      <c r="B150" s="211">
        <v>11</v>
      </c>
      <c r="C150" s="775">
        <f t="shared" si="11"/>
        <v>116</v>
      </c>
      <c r="D150" s="111" t="s">
        <v>279</v>
      </c>
      <c r="E150" s="111" t="s">
        <v>279</v>
      </c>
      <c r="F150" s="591" t="s">
        <v>759</v>
      </c>
      <c r="G150" s="780">
        <v>12</v>
      </c>
      <c r="H150" s="739">
        <v>92</v>
      </c>
      <c r="I150" s="177">
        <f t="shared" si="10"/>
        <v>1104</v>
      </c>
      <c r="J150" s="22"/>
      <c r="K150" s="24" t="s">
        <v>2138</v>
      </c>
      <c r="L150" s="18"/>
      <c r="M150" s="205"/>
      <c r="N150" s="29">
        <v>44938</v>
      </c>
      <c r="O150" s="195"/>
      <c r="P150" s="29">
        <v>44972</v>
      </c>
      <c r="Q150" s="194">
        <v>44972</v>
      </c>
      <c r="R150" s="23">
        <v>44972</v>
      </c>
    </row>
    <row r="151" spans="1:18" ht="18" customHeight="1">
      <c r="A151" s="739" t="s">
        <v>276</v>
      </c>
      <c r="B151" s="211">
        <v>11</v>
      </c>
      <c r="C151" s="775">
        <f t="shared" si="11"/>
        <v>117</v>
      </c>
      <c r="D151" s="111" t="s">
        <v>279</v>
      </c>
      <c r="E151" s="111" t="s">
        <v>279</v>
      </c>
      <c r="F151" s="588" t="s">
        <v>2139</v>
      </c>
      <c r="G151" s="758">
        <v>4</v>
      </c>
      <c r="H151" s="744">
        <v>92</v>
      </c>
      <c r="I151" s="220">
        <f t="shared" si="10"/>
        <v>368</v>
      </c>
      <c r="J151" s="56"/>
      <c r="K151" s="249" t="s">
        <v>2140</v>
      </c>
      <c r="L151" s="18"/>
      <c r="M151" s="205"/>
      <c r="N151" s="29">
        <v>44938</v>
      </c>
      <c r="O151" s="195"/>
      <c r="P151" s="29">
        <v>44972</v>
      </c>
      <c r="Q151" s="194">
        <v>44972</v>
      </c>
      <c r="R151" s="23">
        <v>44972</v>
      </c>
    </row>
    <row r="152" spans="1:18" ht="18" customHeight="1">
      <c r="A152" s="739" t="s">
        <v>276</v>
      </c>
      <c r="B152" s="211">
        <v>11</v>
      </c>
      <c r="C152" s="775">
        <f t="shared" si="11"/>
        <v>118</v>
      </c>
      <c r="D152" s="111" t="s">
        <v>279</v>
      </c>
      <c r="E152" s="111" t="s">
        <v>279</v>
      </c>
      <c r="F152" s="591" t="s">
        <v>2141</v>
      </c>
      <c r="G152" s="780">
        <v>4</v>
      </c>
      <c r="H152" s="739">
        <v>210</v>
      </c>
      <c r="I152" s="177">
        <f t="shared" si="10"/>
        <v>840</v>
      </c>
      <c r="J152" s="22"/>
      <c r="K152" s="24" t="s">
        <v>2142</v>
      </c>
      <c r="L152" s="18"/>
      <c r="M152" s="205"/>
      <c r="N152" s="29">
        <v>44938</v>
      </c>
      <c r="O152" s="195"/>
      <c r="P152" s="29">
        <v>44972</v>
      </c>
      <c r="Q152" s="194">
        <v>44972</v>
      </c>
      <c r="R152" s="23">
        <v>44972</v>
      </c>
    </row>
    <row r="153" spans="1:18" ht="18" customHeight="1">
      <c r="A153" s="739" t="s">
        <v>276</v>
      </c>
      <c r="B153" s="211">
        <v>11</v>
      </c>
      <c r="C153" s="775">
        <f t="shared" si="11"/>
        <v>119</v>
      </c>
      <c r="D153" s="111" t="s">
        <v>279</v>
      </c>
      <c r="E153" s="111" t="s">
        <v>279</v>
      </c>
      <c r="F153" s="591" t="s">
        <v>2143</v>
      </c>
      <c r="G153" s="780">
        <v>4</v>
      </c>
      <c r="H153" s="739">
        <v>210</v>
      </c>
      <c r="I153" s="177">
        <f t="shared" si="10"/>
        <v>840</v>
      </c>
      <c r="J153" s="22"/>
      <c r="K153" s="357" t="s">
        <v>2144</v>
      </c>
      <c r="L153" s="18"/>
      <c r="M153" s="205"/>
      <c r="N153" s="29">
        <v>44938</v>
      </c>
      <c r="O153" s="195"/>
      <c r="P153" s="29">
        <v>44972</v>
      </c>
      <c r="Q153" s="194">
        <v>44972</v>
      </c>
      <c r="R153" s="23">
        <v>44972</v>
      </c>
    </row>
    <row r="154" spans="1:18" ht="18" customHeight="1">
      <c r="A154" s="739" t="s">
        <v>276</v>
      </c>
      <c r="B154" s="211">
        <v>11</v>
      </c>
      <c r="C154" s="775">
        <f t="shared" si="11"/>
        <v>120</v>
      </c>
      <c r="D154" s="111" t="s">
        <v>279</v>
      </c>
      <c r="E154" s="111" t="s">
        <v>279</v>
      </c>
      <c r="F154" s="573" t="s">
        <v>2145</v>
      </c>
      <c r="G154" s="793">
        <v>1</v>
      </c>
      <c r="H154" s="420">
        <v>1050</v>
      </c>
      <c r="I154" s="784">
        <f t="shared" si="10"/>
        <v>1050</v>
      </c>
      <c r="J154" s="22"/>
      <c r="K154" s="357" t="s">
        <v>2146</v>
      </c>
      <c r="L154" s="18" t="s">
        <v>2147</v>
      </c>
      <c r="M154" s="205"/>
      <c r="N154" s="194">
        <v>44987</v>
      </c>
      <c r="O154" s="195"/>
      <c r="P154" s="195"/>
      <c r="Q154" s="194">
        <v>44988</v>
      </c>
      <c r="R154" s="206"/>
    </row>
    <row r="155" spans="1:18" ht="18" customHeight="1">
      <c r="A155" s="8"/>
      <c r="B155" s="8"/>
      <c r="C155" s="17"/>
      <c r="D155" s="17"/>
      <c r="E155" s="17"/>
      <c r="F155" s="18"/>
      <c r="G155" s="26"/>
      <c r="H155" s="18"/>
      <c r="I155" s="22"/>
      <c r="J155" s="357"/>
      <c r="K155" s="18"/>
      <c r="L155" s="18"/>
      <c r="M155" s="205"/>
      <c r="N155" s="194"/>
      <c r="O155" s="195"/>
      <c r="P155" s="195"/>
      <c r="Q155" s="194"/>
      <c r="R155" s="206"/>
    </row>
    <row r="156" spans="1:18" ht="18" customHeight="1">
      <c r="A156" s="8"/>
      <c r="B156" s="8"/>
      <c r="C156" s="17"/>
      <c r="D156" s="17"/>
      <c r="E156" s="17"/>
      <c r="F156" s="507">
        <f>SUM(I120:I154)</f>
        <v>136618</v>
      </c>
      <c r="G156" s="26"/>
      <c r="H156" s="18"/>
      <c r="I156" s="22"/>
      <c r="J156" s="357"/>
      <c r="K156" s="18"/>
      <c r="L156" s="18"/>
      <c r="M156" s="205"/>
      <c r="N156" s="194"/>
      <c r="O156" s="195"/>
      <c r="P156" s="195"/>
      <c r="Q156" s="194"/>
      <c r="R156" s="206"/>
    </row>
    <row r="157" spans="1:18" ht="18" customHeight="1">
      <c r="C157" s="18"/>
      <c r="D157" s="329"/>
      <c r="E157" s="329"/>
      <c r="F157" s="330"/>
      <c r="G157" s="331"/>
      <c r="H157" s="332"/>
      <c r="I157" s="177"/>
      <c r="J157" s="18"/>
      <c r="K157" s="53"/>
      <c r="L157" s="268"/>
      <c r="M157" s="205"/>
      <c r="N157" s="194"/>
      <c r="O157" s="195"/>
      <c r="P157" s="195"/>
      <c r="Q157" s="194"/>
      <c r="R157" s="206"/>
    </row>
    <row r="158" spans="1:18" ht="18" customHeight="1">
      <c r="C158" s="18"/>
      <c r="D158" s="329"/>
      <c r="E158" s="329"/>
      <c r="F158" s="330"/>
      <c r="G158" s="331"/>
      <c r="H158" s="332"/>
      <c r="I158" s="177"/>
      <c r="J158" s="18"/>
      <c r="K158" s="53"/>
      <c r="L158" s="268"/>
      <c r="M158" s="205"/>
      <c r="N158" s="194"/>
      <c r="O158" s="195"/>
      <c r="P158" s="195"/>
      <c r="Q158" s="194"/>
      <c r="R158" s="206"/>
    </row>
    <row r="159" spans="1:18" ht="18" customHeight="1">
      <c r="C159" s="18"/>
      <c r="D159" s="17"/>
      <c r="E159" s="17"/>
      <c r="F159" s="335"/>
      <c r="G159" s="177"/>
      <c r="H159" s="177"/>
      <c r="I159" s="177"/>
      <c r="J159" s="119"/>
      <c r="K159" s="209"/>
      <c r="L159" s="268"/>
      <c r="M159" s="205"/>
      <c r="N159" s="194"/>
      <c r="O159" s="195"/>
      <c r="P159" s="195"/>
      <c r="Q159" s="194"/>
      <c r="R159" s="206"/>
    </row>
    <row r="160" spans="1:18" ht="18" customHeight="1">
      <c r="C160" s="336"/>
      <c r="D160" s="337" t="s">
        <v>784</v>
      </c>
      <c r="E160" s="337"/>
      <c r="F160" s="337"/>
      <c r="G160" s="338"/>
      <c r="H160" s="271"/>
      <c r="I160" s="271"/>
      <c r="J160" s="339"/>
      <c r="K160" s="340"/>
      <c r="L160" s="196"/>
      <c r="M160" s="205"/>
      <c r="N160" s="194"/>
      <c r="O160" s="195"/>
      <c r="P160" s="195"/>
      <c r="Q160" s="194"/>
      <c r="R160" s="206"/>
    </row>
    <row r="161" spans="1:18" ht="18" customHeight="1">
      <c r="A161" s="739" t="s">
        <v>620</v>
      </c>
      <c r="B161" s="170">
        <v>2</v>
      </c>
      <c r="C161" s="664">
        <f>+C154+1</f>
        <v>121</v>
      </c>
      <c r="D161" s="216" t="s">
        <v>167</v>
      </c>
      <c r="E161" s="216" t="s">
        <v>167</v>
      </c>
      <c r="F161" s="794" t="s">
        <v>2038</v>
      </c>
      <c r="G161" s="795">
        <v>1</v>
      </c>
      <c r="H161" s="796">
        <v>11950</v>
      </c>
      <c r="I161" s="215">
        <f t="shared" ref="I161:I185" si="12">G161*H161</f>
        <v>11950</v>
      </c>
      <c r="J161" s="22"/>
      <c r="K161" s="53" t="s">
        <v>2039</v>
      </c>
      <c r="L161" s="196"/>
      <c r="M161" s="205"/>
      <c r="N161" s="29">
        <v>44938</v>
      </c>
      <c r="O161" s="195"/>
      <c r="P161" s="29">
        <v>44972</v>
      </c>
      <c r="Q161" s="194">
        <v>44972</v>
      </c>
      <c r="R161" s="23">
        <v>44972</v>
      </c>
    </row>
    <row r="162" spans="1:18" ht="18" customHeight="1">
      <c r="A162" s="739" t="s">
        <v>794</v>
      </c>
      <c r="B162" s="170">
        <v>2</v>
      </c>
      <c r="C162" s="351">
        <f t="shared" ref="C162:C174" si="13">+C161+1</f>
        <v>122</v>
      </c>
      <c r="D162" s="17" t="s">
        <v>167</v>
      </c>
      <c r="E162" s="17" t="s">
        <v>167</v>
      </c>
      <c r="F162" s="588" t="s">
        <v>795</v>
      </c>
      <c r="G162" s="750">
        <v>1</v>
      </c>
      <c r="H162" s="797">
        <v>1502</v>
      </c>
      <c r="I162" s="177">
        <f t="shared" si="12"/>
        <v>1502</v>
      </c>
      <c r="J162" s="118"/>
      <c r="K162" s="176" t="s">
        <v>796</v>
      </c>
      <c r="L162" s="196"/>
      <c r="M162" s="205"/>
      <c r="N162" s="29">
        <v>44938</v>
      </c>
      <c r="O162" s="195"/>
      <c r="P162" s="29">
        <v>44972</v>
      </c>
      <c r="Q162" s="194">
        <v>44972</v>
      </c>
      <c r="R162" s="23">
        <v>44972</v>
      </c>
    </row>
    <row r="163" spans="1:18" ht="18" customHeight="1">
      <c r="A163" s="739" t="s">
        <v>794</v>
      </c>
      <c r="B163" s="170">
        <v>2</v>
      </c>
      <c r="C163" s="351">
        <f t="shared" si="13"/>
        <v>123</v>
      </c>
      <c r="D163" s="17" t="s">
        <v>167</v>
      </c>
      <c r="E163" s="17" t="s">
        <v>167</v>
      </c>
      <c r="F163" s="588" t="s">
        <v>797</v>
      </c>
      <c r="G163" s="750">
        <v>1</v>
      </c>
      <c r="H163" s="797">
        <v>4059</v>
      </c>
      <c r="I163" s="177">
        <f t="shared" si="12"/>
        <v>4059</v>
      </c>
      <c r="J163" s="118"/>
      <c r="K163" s="26" t="s">
        <v>2040</v>
      </c>
      <c r="L163" s="26"/>
      <c r="M163" s="205"/>
      <c r="N163" s="29">
        <v>44938</v>
      </c>
      <c r="O163" s="195"/>
      <c r="P163" s="29">
        <v>44972</v>
      </c>
      <c r="Q163" s="194">
        <v>44972</v>
      </c>
      <c r="R163" s="23">
        <v>44972</v>
      </c>
    </row>
    <row r="164" spans="1:18" ht="18" customHeight="1">
      <c r="A164" s="739" t="s">
        <v>737</v>
      </c>
      <c r="B164" s="170">
        <v>2</v>
      </c>
      <c r="C164" s="351">
        <f t="shared" si="13"/>
        <v>124</v>
      </c>
      <c r="D164" s="17" t="s">
        <v>167</v>
      </c>
      <c r="E164" s="17" t="s">
        <v>167</v>
      </c>
      <c r="F164" s="588" t="s">
        <v>557</v>
      </c>
      <c r="G164" s="750">
        <v>1</v>
      </c>
      <c r="H164" s="797">
        <v>5117</v>
      </c>
      <c r="I164" s="177">
        <f t="shared" si="12"/>
        <v>5117</v>
      </c>
      <c r="J164" s="118"/>
      <c r="K164" s="26" t="s">
        <v>800</v>
      </c>
      <c r="L164" s="26"/>
      <c r="M164" s="205"/>
      <c r="N164" s="29">
        <v>44938</v>
      </c>
      <c r="O164" s="195"/>
      <c r="P164" s="29">
        <v>44972</v>
      </c>
      <c r="Q164" s="194">
        <v>44972</v>
      </c>
      <c r="R164" s="23">
        <v>44972</v>
      </c>
    </row>
    <row r="165" spans="1:18" ht="18" customHeight="1">
      <c r="A165" s="739" t="s">
        <v>737</v>
      </c>
      <c r="B165" s="170">
        <v>2</v>
      </c>
      <c r="C165" s="351">
        <f t="shared" si="13"/>
        <v>125</v>
      </c>
      <c r="D165" s="17" t="s">
        <v>167</v>
      </c>
      <c r="E165" s="17" t="s">
        <v>167</v>
      </c>
      <c r="F165" s="588" t="s">
        <v>801</v>
      </c>
      <c r="G165" s="750">
        <v>1</v>
      </c>
      <c r="H165" s="797">
        <v>1560</v>
      </c>
      <c r="I165" s="177">
        <f t="shared" si="12"/>
        <v>1560</v>
      </c>
      <c r="J165" s="347"/>
      <c r="K165" s="26" t="s">
        <v>2041</v>
      </c>
      <c r="L165" s="24"/>
      <c r="M165" s="205"/>
      <c r="N165" s="29">
        <v>44938</v>
      </c>
      <c r="O165" s="195"/>
      <c r="P165" s="29">
        <v>44972</v>
      </c>
      <c r="Q165" s="194">
        <v>44972</v>
      </c>
      <c r="R165" s="23">
        <v>44972</v>
      </c>
    </row>
    <row r="166" spans="1:18" ht="18" customHeight="1">
      <c r="A166" s="739" t="s">
        <v>620</v>
      </c>
      <c r="B166" s="170">
        <v>2</v>
      </c>
      <c r="C166" s="351">
        <f t="shared" si="13"/>
        <v>126</v>
      </c>
      <c r="D166" s="17" t="s">
        <v>167</v>
      </c>
      <c r="E166" s="17" t="s">
        <v>167</v>
      </c>
      <c r="F166" s="588" t="s">
        <v>2042</v>
      </c>
      <c r="G166" s="750">
        <v>1</v>
      </c>
      <c r="H166" s="797">
        <v>977</v>
      </c>
      <c r="I166" s="177">
        <f t="shared" si="12"/>
        <v>977</v>
      </c>
      <c r="J166" s="411"/>
      <c r="K166" s="26" t="s">
        <v>804</v>
      </c>
      <c r="L166" s="26"/>
      <c r="M166" s="205"/>
      <c r="N166" s="29">
        <v>44938</v>
      </c>
      <c r="O166" s="195"/>
      <c r="P166" s="29">
        <v>44972</v>
      </c>
      <c r="Q166" s="194">
        <v>44972</v>
      </c>
      <c r="R166" s="23">
        <v>44972</v>
      </c>
    </row>
    <row r="167" spans="1:18" ht="18" customHeight="1">
      <c r="A167" s="739" t="s">
        <v>620</v>
      </c>
      <c r="B167" s="170">
        <v>2</v>
      </c>
      <c r="C167" s="351">
        <f t="shared" si="13"/>
        <v>127</v>
      </c>
      <c r="D167" s="17" t="s">
        <v>167</v>
      </c>
      <c r="E167" s="17" t="s">
        <v>167</v>
      </c>
      <c r="F167" s="586" t="s">
        <v>2148</v>
      </c>
      <c r="G167" s="690">
        <v>4</v>
      </c>
      <c r="H167" s="797">
        <v>977</v>
      </c>
      <c r="I167" s="177">
        <f t="shared" si="12"/>
        <v>3908</v>
      </c>
      <c r="J167" s="411"/>
      <c r="K167" s="26" t="s">
        <v>804</v>
      </c>
      <c r="L167" s="9" t="s">
        <v>2149</v>
      </c>
      <c r="M167" s="205"/>
      <c r="N167" s="29">
        <v>44984</v>
      </c>
      <c r="O167" s="195"/>
      <c r="P167" s="29"/>
      <c r="Q167" s="194">
        <v>44988</v>
      </c>
      <c r="R167" s="23"/>
    </row>
    <row r="168" spans="1:18" ht="18" customHeight="1">
      <c r="A168" s="739" t="s">
        <v>737</v>
      </c>
      <c r="B168" s="170">
        <v>2</v>
      </c>
      <c r="C168" s="351">
        <f t="shared" si="13"/>
        <v>128</v>
      </c>
      <c r="D168" s="283" t="s">
        <v>167</v>
      </c>
      <c r="E168" s="283" t="s">
        <v>167</v>
      </c>
      <c r="F168" s="369" t="s">
        <v>847</v>
      </c>
      <c r="G168" s="360"/>
      <c r="H168" s="797">
        <v>403</v>
      </c>
      <c r="I168" s="222">
        <f t="shared" si="12"/>
        <v>0</v>
      </c>
      <c r="J168" s="706"/>
      <c r="K168" s="284" t="s">
        <v>848</v>
      </c>
      <c r="L168" s="287" t="s">
        <v>818</v>
      </c>
      <c r="M168" s="205"/>
      <c r="N168" s="29"/>
      <c r="O168" s="195"/>
      <c r="P168" s="29"/>
      <c r="Q168" s="194"/>
      <c r="R168" s="23"/>
    </row>
    <row r="169" spans="1:18" ht="18" customHeight="1">
      <c r="A169" s="739" t="s">
        <v>737</v>
      </c>
      <c r="B169" s="170">
        <v>2</v>
      </c>
      <c r="C169" s="351">
        <f t="shared" si="13"/>
        <v>129</v>
      </c>
      <c r="D169" s="283" t="s">
        <v>167</v>
      </c>
      <c r="E169" s="283" t="s">
        <v>167</v>
      </c>
      <c r="F169" s="369" t="s">
        <v>2043</v>
      </c>
      <c r="G169" s="360"/>
      <c r="H169" s="750">
        <v>1248</v>
      </c>
      <c r="I169" s="220">
        <f t="shared" si="12"/>
        <v>0</v>
      </c>
      <c r="J169" s="707"/>
      <c r="K169" s="53" t="s">
        <v>2044</v>
      </c>
      <c r="L169" s="287" t="s">
        <v>818</v>
      </c>
      <c r="M169" s="205"/>
      <c r="N169" s="194"/>
      <c r="O169" s="195"/>
      <c r="P169" s="29"/>
      <c r="Q169" s="250"/>
      <c r="R169" s="206"/>
    </row>
    <row r="170" spans="1:18" ht="18" customHeight="1">
      <c r="A170" s="739" t="s">
        <v>794</v>
      </c>
      <c r="B170" s="170">
        <v>3</v>
      </c>
      <c r="C170" s="351">
        <f t="shared" si="13"/>
        <v>130</v>
      </c>
      <c r="D170" s="283" t="s">
        <v>167</v>
      </c>
      <c r="E170" s="283" t="s">
        <v>167</v>
      </c>
      <c r="F170" s="369" t="s">
        <v>2045</v>
      </c>
      <c r="G170" s="360"/>
      <c r="H170" s="750">
        <v>1248</v>
      </c>
      <c r="I170" s="220">
        <f t="shared" si="12"/>
        <v>0</v>
      </c>
      <c r="J170" s="707"/>
      <c r="K170" s="53" t="s">
        <v>2046</v>
      </c>
      <c r="L170" s="287" t="s">
        <v>818</v>
      </c>
      <c r="M170" s="205"/>
      <c r="N170" s="194"/>
      <c r="O170" s="195"/>
      <c r="P170" s="29"/>
      <c r="Q170" s="250"/>
      <c r="R170" s="206"/>
    </row>
    <row r="171" spans="1:18" ht="18" customHeight="1">
      <c r="A171" s="739" t="s">
        <v>737</v>
      </c>
      <c r="B171" s="170">
        <v>2</v>
      </c>
      <c r="C171" s="351">
        <f t="shared" si="13"/>
        <v>131</v>
      </c>
      <c r="D171" s="283" t="s">
        <v>167</v>
      </c>
      <c r="E171" s="283" t="s">
        <v>167</v>
      </c>
      <c r="F171" s="602" t="s">
        <v>849</v>
      </c>
      <c r="G171" s="360"/>
      <c r="H171" s="744">
        <v>19</v>
      </c>
      <c r="I171" s="222">
        <f>G171*H171</f>
        <v>0</v>
      </c>
      <c r="J171" s="222"/>
      <c r="K171" s="284" t="s">
        <v>850</v>
      </c>
      <c r="L171" s="287" t="s">
        <v>818</v>
      </c>
      <c r="M171" s="205"/>
      <c r="N171" s="194"/>
      <c r="O171" s="195"/>
      <c r="P171" s="29"/>
      <c r="Q171" s="250"/>
      <c r="R171" s="206"/>
    </row>
    <row r="172" spans="1:18" ht="18" customHeight="1">
      <c r="A172" s="739" t="s">
        <v>737</v>
      </c>
      <c r="B172" s="170">
        <v>2</v>
      </c>
      <c r="C172" s="351">
        <f t="shared" si="13"/>
        <v>132</v>
      </c>
      <c r="D172" s="117" t="s">
        <v>809</v>
      </c>
      <c r="E172" s="117" t="s">
        <v>810</v>
      </c>
      <c r="F172" s="798" t="s">
        <v>811</v>
      </c>
      <c r="G172" s="742">
        <v>1</v>
      </c>
      <c r="H172" s="744">
        <v>2090</v>
      </c>
      <c r="I172" s="177">
        <f t="shared" si="12"/>
        <v>2090</v>
      </c>
      <c r="J172" s="119"/>
      <c r="K172" s="209" t="s">
        <v>812</v>
      </c>
      <c r="L172" s="214" t="s">
        <v>2047</v>
      </c>
      <c r="M172" s="205"/>
      <c r="N172" s="194">
        <v>44938</v>
      </c>
      <c r="O172" s="195"/>
      <c r="P172" s="29">
        <v>44972</v>
      </c>
      <c r="Q172" s="250">
        <v>44939</v>
      </c>
      <c r="R172" s="23">
        <v>44939</v>
      </c>
    </row>
    <row r="173" spans="1:18" ht="18" customHeight="1">
      <c r="A173" s="739" t="s">
        <v>737</v>
      </c>
      <c r="B173" s="170">
        <v>2</v>
      </c>
      <c r="C173" s="351">
        <f t="shared" si="13"/>
        <v>133</v>
      </c>
      <c r="D173" s="17" t="s">
        <v>167</v>
      </c>
      <c r="E173" s="17" t="s">
        <v>167</v>
      </c>
      <c r="F173" s="782" t="s">
        <v>2048</v>
      </c>
      <c r="G173" s="739">
        <v>1</v>
      </c>
      <c r="H173" s="744">
        <v>4225</v>
      </c>
      <c r="I173" s="177">
        <f t="shared" si="12"/>
        <v>4225</v>
      </c>
      <c r="J173" s="22"/>
      <c r="K173" s="24" t="s">
        <v>815</v>
      </c>
      <c r="L173" s="196"/>
      <c r="M173" s="205"/>
      <c r="N173" s="194">
        <v>44938</v>
      </c>
      <c r="O173" s="195"/>
      <c r="P173" s="29">
        <v>44972</v>
      </c>
      <c r="Q173" s="194">
        <v>44972</v>
      </c>
      <c r="R173" s="23">
        <v>44972</v>
      </c>
    </row>
    <row r="174" spans="1:18" ht="18" customHeight="1">
      <c r="A174" s="739" t="s">
        <v>737</v>
      </c>
      <c r="B174" s="170">
        <v>2</v>
      </c>
      <c r="C174" s="351">
        <f t="shared" si="13"/>
        <v>134</v>
      </c>
      <c r="D174" s="52" t="s">
        <v>167</v>
      </c>
      <c r="E174" s="52" t="s">
        <v>167</v>
      </c>
      <c r="F174" s="799" t="s">
        <v>816</v>
      </c>
      <c r="G174" s="750">
        <v>1</v>
      </c>
      <c r="H174" s="756">
        <v>240</v>
      </c>
      <c r="I174" s="281">
        <f>G174*H174</f>
        <v>240</v>
      </c>
      <c r="J174" s="56"/>
      <c r="K174" s="53" t="s">
        <v>817</v>
      </c>
      <c r="L174" s="196"/>
      <c r="M174" s="205"/>
      <c r="N174" s="194">
        <v>44938</v>
      </c>
      <c r="O174" s="195"/>
      <c r="P174" s="29">
        <v>44972</v>
      </c>
      <c r="Q174" s="194">
        <v>44972</v>
      </c>
      <c r="R174" s="23">
        <v>44972</v>
      </c>
    </row>
    <row r="175" spans="1:18" ht="18" customHeight="1">
      <c r="A175" s="739" t="s">
        <v>737</v>
      </c>
      <c r="B175" s="170">
        <v>2</v>
      </c>
      <c r="C175" s="351">
        <f>+C174+1</f>
        <v>135</v>
      </c>
      <c r="D175" s="17" t="s">
        <v>167</v>
      </c>
      <c r="E175" s="17" t="s">
        <v>167</v>
      </c>
      <c r="F175" s="800" t="s">
        <v>2049</v>
      </c>
      <c r="G175" s="739">
        <v>1</v>
      </c>
      <c r="H175" s="744">
        <v>632</v>
      </c>
      <c r="I175" s="177">
        <f t="shared" si="12"/>
        <v>632</v>
      </c>
      <c r="J175" s="22"/>
      <c r="K175" s="26" t="s">
        <v>2050</v>
      </c>
      <c r="L175" s="196"/>
      <c r="M175" s="205"/>
      <c r="N175" s="194">
        <v>44938</v>
      </c>
      <c r="O175" s="195"/>
      <c r="P175" s="29">
        <v>44972</v>
      </c>
      <c r="Q175" s="194">
        <v>44972</v>
      </c>
      <c r="R175" s="23">
        <v>44972</v>
      </c>
    </row>
    <row r="176" spans="1:18" ht="18" customHeight="1">
      <c r="A176" s="739" t="s">
        <v>737</v>
      </c>
      <c r="B176" s="170">
        <v>2</v>
      </c>
      <c r="C176" s="351">
        <f>+C175+1</f>
        <v>136</v>
      </c>
      <c r="D176" s="283" t="s">
        <v>167</v>
      </c>
      <c r="E176" s="283" t="s">
        <v>167</v>
      </c>
      <c r="F176" s="371" t="s">
        <v>839</v>
      </c>
      <c r="G176" s="360"/>
      <c r="H176" s="744">
        <v>508</v>
      </c>
      <c r="I176" s="222">
        <f t="shared" si="12"/>
        <v>0</v>
      </c>
      <c r="J176" s="285"/>
      <c r="K176" s="369" t="s">
        <v>840</v>
      </c>
      <c r="L176" s="287" t="s">
        <v>818</v>
      </c>
      <c r="M176" s="205"/>
      <c r="N176" s="29"/>
      <c r="O176" s="195"/>
      <c r="P176" s="29"/>
      <c r="Q176" s="194"/>
      <c r="R176" s="23"/>
    </row>
    <row r="177" spans="1:18" ht="18" customHeight="1">
      <c r="A177" s="739" t="s">
        <v>737</v>
      </c>
      <c r="B177" s="170">
        <v>2</v>
      </c>
      <c r="C177" s="351">
        <f t="shared" ref="C177:C178" si="14">+C176+1</f>
        <v>137</v>
      </c>
      <c r="D177" s="52" t="s">
        <v>167</v>
      </c>
      <c r="E177" s="52" t="s">
        <v>167</v>
      </c>
      <c r="F177" s="799" t="s">
        <v>2150</v>
      </c>
      <c r="G177" s="750">
        <v>1</v>
      </c>
      <c r="H177" s="744">
        <v>1824</v>
      </c>
      <c r="I177" s="220">
        <f t="shared" si="12"/>
        <v>1824</v>
      </c>
      <c r="J177" s="56"/>
      <c r="K177" s="57" t="s">
        <v>842</v>
      </c>
      <c r="L177" s="801"/>
      <c r="M177" s="205"/>
      <c r="N177" s="194">
        <v>44938</v>
      </c>
      <c r="O177" s="195"/>
      <c r="P177" s="29">
        <v>44972</v>
      </c>
      <c r="Q177" s="194">
        <v>44972</v>
      </c>
      <c r="R177" s="23">
        <v>44972</v>
      </c>
    </row>
    <row r="178" spans="1:18" ht="18" customHeight="1">
      <c r="A178" s="739" t="s">
        <v>794</v>
      </c>
      <c r="B178" s="170">
        <v>2</v>
      </c>
      <c r="C178" s="351">
        <f t="shared" si="14"/>
        <v>138</v>
      </c>
      <c r="D178" s="52" t="s">
        <v>167</v>
      </c>
      <c r="E178" s="52" t="s">
        <v>167</v>
      </c>
      <c r="F178" s="799" t="s">
        <v>2151</v>
      </c>
      <c r="G178" s="750">
        <v>1</v>
      </c>
      <c r="H178" s="744">
        <v>5400</v>
      </c>
      <c r="I178" s="220">
        <f t="shared" si="12"/>
        <v>5400</v>
      </c>
      <c r="J178" s="56"/>
      <c r="K178" s="57" t="s">
        <v>808</v>
      </c>
      <c r="L178" s="801"/>
      <c r="M178" s="205"/>
      <c r="N178" s="194">
        <v>44938</v>
      </c>
      <c r="O178" s="195"/>
      <c r="P178" s="29">
        <v>44972</v>
      </c>
      <c r="Q178" s="194">
        <v>44972</v>
      </c>
      <c r="R178" s="23">
        <v>44972</v>
      </c>
    </row>
    <row r="179" spans="1:18" ht="18" customHeight="1">
      <c r="A179" s="739" t="s">
        <v>737</v>
      </c>
      <c r="B179" s="170">
        <v>2</v>
      </c>
      <c r="C179" s="351">
        <f>+C178+1</f>
        <v>139</v>
      </c>
      <c r="D179" s="283" t="s">
        <v>167</v>
      </c>
      <c r="E179" s="283" t="s">
        <v>167</v>
      </c>
      <c r="F179" s="359" t="s">
        <v>843</v>
      </c>
      <c r="G179" s="360"/>
      <c r="H179" s="744">
        <v>1098</v>
      </c>
      <c r="I179" s="222">
        <f t="shared" si="12"/>
        <v>0</v>
      </c>
      <c r="J179" s="285"/>
      <c r="K179" s="369" t="s">
        <v>844</v>
      </c>
      <c r="L179" s="287" t="s">
        <v>818</v>
      </c>
      <c r="M179" s="205"/>
      <c r="N179" s="194"/>
      <c r="O179" s="195"/>
      <c r="P179" s="29"/>
      <c r="Q179" s="250"/>
      <c r="R179" s="206"/>
    </row>
    <row r="180" spans="1:18" ht="18" customHeight="1">
      <c r="A180" s="739" t="s">
        <v>737</v>
      </c>
      <c r="B180" s="170">
        <v>2</v>
      </c>
      <c r="C180" s="351">
        <f t="shared" ref="C180:C181" si="15">+C179+1</f>
        <v>140</v>
      </c>
      <c r="D180" s="283" t="s">
        <v>167</v>
      </c>
      <c r="E180" s="283" t="s">
        <v>167</v>
      </c>
      <c r="F180" s="714" t="s">
        <v>845</v>
      </c>
      <c r="G180" s="360"/>
      <c r="H180" s="744">
        <v>1098</v>
      </c>
      <c r="I180" s="222">
        <f t="shared" si="12"/>
        <v>0</v>
      </c>
      <c r="J180" s="285"/>
      <c r="K180" s="369" t="s">
        <v>846</v>
      </c>
      <c r="L180" s="287" t="s">
        <v>818</v>
      </c>
      <c r="M180" s="205"/>
      <c r="N180" s="194"/>
      <c r="O180" s="195"/>
      <c r="P180" s="29"/>
      <c r="Q180" s="250"/>
      <c r="R180" s="206"/>
    </row>
    <row r="181" spans="1:18" ht="18" customHeight="1">
      <c r="A181" s="739" t="s">
        <v>737</v>
      </c>
      <c r="B181" s="170">
        <v>2</v>
      </c>
      <c r="C181" s="351">
        <f t="shared" si="15"/>
        <v>141</v>
      </c>
      <c r="D181" s="540" t="s">
        <v>167</v>
      </c>
      <c r="E181" s="540" t="s">
        <v>167</v>
      </c>
      <c r="F181" s="417" t="s">
        <v>738</v>
      </c>
      <c r="G181" s="715"/>
      <c r="H181" s="773">
        <v>860</v>
      </c>
      <c r="I181" s="717">
        <f t="shared" si="12"/>
        <v>0</v>
      </c>
      <c r="J181" s="718"/>
      <c r="K181" s="719" t="s">
        <v>739</v>
      </c>
      <c r="L181" s="287" t="s">
        <v>818</v>
      </c>
      <c r="M181" s="205"/>
      <c r="N181" s="29"/>
      <c r="O181" s="195"/>
      <c r="P181" s="29"/>
      <c r="Q181" s="194"/>
      <c r="R181" s="23"/>
    </row>
    <row r="182" spans="1:18" ht="18" customHeight="1">
      <c r="A182" s="739" t="s">
        <v>737</v>
      </c>
      <c r="B182" s="170">
        <v>2</v>
      </c>
      <c r="C182" s="351">
        <f>+C181+1</f>
        <v>142</v>
      </c>
      <c r="D182" s="161" t="s">
        <v>742</v>
      </c>
      <c r="E182" s="111" t="s">
        <v>167</v>
      </c>
      <c r="F182" s="802" t="s">
        <v>743</v>
      </c>
      <c r="G182" s="803">
        <v>1</v>
      </c>
      <c r="H182" s="804">
        <v>622</v>
      </c>
      <c r="I182" s="197">
        <f t="shared" si="12"/>
        <v>622</v>
      </c>
      <c r="J182" s="22"/>
      <c r="K182" s="209" t="s">
        <v>744</v>
      </c>
      <c r="L182" s="196"/>
      <c r="M182" s="205"/>
      <c r="N182" s="194">
        <v>44938</v>
      </c>
      <c r="O182" s="195"/>
      <c r="P182" s="29">
        <v>44972</v>
      </c>
      <c r="Q182" s="194">
        <v>44972</v>
      </c>
      <c r="R182" s="23">
        <v>44972</v>
      </c>
    </row>
    <row r="183" spans="1:18" ht="18" customHeight="1">
      <c r="A183" s="739" t="s">
        <v>737</v>
      </c>
      <c r="B183" s="170">
        <v>2</v>
      </c>
      <c r="C183" s="351">
        <f t="shared" ref="C183:C187" si="16">+C182+1</f>
        <v>143</v>
      </c>
      <c r="D183" s="111" t="s">
        <v>167</v>
      </c>
      <c r="E183" s="111" t="s">
        <v>167</v>
      </c>
      <c r="F183" s="746" t="s">
        <v>745</v>
      </c>
      <c r="G183" s="739">
        <v>3</v>
      </c>
      <c r="H183" s="750">
        <v>120</v>
      </c>
      <c r="I183" s="197">
        <f t="shared" si="12"/>
        <v>360</v>
      </c>
      <c r="J183" s="27"/>
      <c r="K183" s="26" t="s">
        <v>2054</v>
      </c>
      <c r="L183" s="196"/>
      <c r="M183" s="205"/>
      <c r="N183" s="194">
        <v>44938</v>
      </c>
      <c r="O183" s="195"/>
      <c r="P183" s="29">
        <v>44972</v>
      </c>
      <c r="Q183" s="194">
        <v>44972</v>
      </c>
      <c r="R183" s="23">
        <v>44972</v>
      </c>
    </row>
    <row r="184" spans="1:18" ht="18" customHeight="1">
      <c r="A184" s="739" t="s">
        <v>737</v>
      </c>
      <c r="B184" s="170">
        <v>2</v>
      </c>
      <c r="C184" s="351">
        <f>+C183+1</f>
        <v>144</v>
      </c>
      <c r="D184" s="117" t="s">
        <v>167</v>
      </c>
      <c r="E184" s="117" t="s">
        <v>167</v>
      </c>
      <c r="F184" s="782" t="s">
        <v>749</v>
      </c>
      <c r="G184" s="797">
        <v>2</v>
      </c>
      <c r="H184" s="797">
        <v>200</v>
      </c>
      <c r="I184" s="177">
        <f t="shared" si="12"/>
        <v>400</v>
      </c>
      <c r="J184" s="208"/>
      <c r="K184" s="120" t="s">
        <v>2055</v>
      </c>
      <c r="L184" s="196"/>
      <c r="M184" s="205"/>
      <c r="N184" s="194">
        <v>44938</v>
      </c>
      <c r="O184" s="195"/>
      <c r="P184" s="29">
        <v>44972</v>
      </c>
      <c r="Q184" s="194">
        <v>44972</v>
      </c>
      <c r="R184" s="23">
        <v>44972</v>
      </c>
    </row>
    <row r="185" spans="1:18" ht="18" customHeight="1">
      <c r="A185" s="739" t="s">
        <v>737</v>
      </c>
      <c r="B185" s="170">
        <v>2</v>
      </c>
      <c r="C185" s="351">
        <f>+C184+1</f>
        <v>145</v>
      </c>
      <c r="D185" s="111" t="s">
        <v>167</v>
      </c>
      <c r="E185" s="611" t="s">
        <v>167</v>
      </c>
      <c r="F185" s="743" t="s">
        <v>2056</v>
      </c>
      <c r="G185" s="804">
        <v>8</v>
      </c>
      <c r="H185" s="773">
        <v>72</v>
      </c>
      <c r="I185" s="725">
        <f t="shared" si="12"/>
        <v>576</v>
      </c>
      <c r="J185" s="726"/>
      <c r="K185" s="53" t="s">
        <v>2057</v>
      </c>
      <c r="L185" s="310"/>
      <c r="M185" s="205"/>
      <c r="N185" s="194">
        <v>44938</v>
      </c>
      <c r="O185" s="195"/>
      <c r="P185" s="29">
        <v>44972</v>
      </c>
      <c r="Q185" s="194">
        <v>44972</v>
      </c>
      <c r="R185" s="23">
        <v>44972</v>
      </c>
    </row>
    <row r="186" spans="1:18" ht="18" customHeight="1">
      <c r="A186" s="739" t="s">
        <v>821</v>
      </c>
      <c r="B186" s="170">
        <v>2</v>
      </c>
      <c r="C186" s="351">
        <f>+C185+1</f>
        <v>146</v>
      </c>
      <c r="D186" s="283" t="s">
        <v>167</v>
      </c>
      <c r="E186" s="283" t="s">
        <v>167</v>
      </c>
      <c r="F186" s="365" t="s">
        <v>822</v>
      </c>
      <c r="G186" s="360"/>
      <c r="H186" s="750">
        <v>1700</v>
      </c>
      <c r="I186" s="222">
        <f>G186*H186</f>
        <v>0</v>
      </c>
      <c r="J186" s="805"/>
      <c r="K186" s="284" t="s">
        <v>823</v>
      </c>
      <c r="L186" s="287" t="s">
        <v>818</v>
      </c>
      <c r="M186" s="205"/>
      <c r="N186" s="29"/>
      <c r="O186" s="195"/>
      <c r="P186" s="29"/>
      <c r="Q186" s="194"/>
      <c r="R186" s="23"/>
    </row>
    <row r="187" spans="1:18" ht="18" customHeight="1">
      <c r="A187" s="739" t="s">
        <v>737</v>
      </c>
      <c r="B187" s="170">
        <v>2</v>
      </c>
      <c r="C187" s="351">
        <f t="shared" si="16"/>
        <v>147</v>
      </c>
      <c r="D187" s="52" t="s">
        <v>167</v>
      </c>
      <c r="E187" s="111" t="s">
        <v>167</v>
      </c>
      <c r="F187" s="798" t="s">
        <v>2058</v>
      </c>
      <c r="G187" s="803">
        <v>5</v>
      </c>
      <c r="H187" s="773">
        <v>231</v>
      </c>
      <c r="I187" s="177">
        <f>G187*H187</f>
        <v>1155</v>
      </c>
      <c r="J187" s="248"/>
      <c r="K187" s="246" t="s">
        <v>2059</v>
      </c>
      <c r="L187" s="26" t="s">
        <v>829</v>
      </c>
      <c r="M187" s="205"/>
      <c r="N187" s="194">
        <v>44938</v>
      </c>
      <c r="O187" s="195"/>
      <c r="P187" s="29">
        <v>44972</v>
      </c>
      <c r="Q187" s="194">
        <v>44972</v>
      </c>
      <c r="R187" s="23">
        <v>44972</v>
      </c>
    </row>
    <row r="188" spans="1:18" ht="18" customHeight="1">
      <c r="A188" s="18"/>
      <c r="B188" s="170">
        <v>2</v>
      </c>
      <c r="C188" s="351">
        <f>+C187+1</f>
        <v>148</v>
      </c>
      <c r="D188" s="360" t="s">
        <v>2152</v>
      </c>
      <c r="E188" s="360" t="s">
        <v>279</v>
      </c>
      <c r="F188" s="730" t="s">
        <v>2153</v>
      </c>
      <c r="G188" s="716"/>
      <c r="H188" s="797">
        <v>715</v>
      </c>
      <c r="I188" s="716">
        <v>622</v>
      </c>
      <c r="J188" s="731"/>
      <c r="K188" s="732" t="s">
        <v>852</v>
      </c>
      <c r="L188" s="287" t="s">
        <v>818</v>
      </c>
      <c r="M188" s="205"/>
      <c r="N188" s="194"/>
      <c r="O188" s="195"/>
      <c r="P188" s="29"/>
      <c r="Q188" s="250"/>
      <c r="R188" s="206"/>
    </row>
    <row r="189" spans="1:18" ht="18" customHeight="1">
      <c r="A189" s="18"/>
      <c r="B189" s="104"/>
      <c r="C189" s="351"/>
      <c r="D189" s="17"/>
      <c r="E189" s="17"/>
      <c r="F189" s="53"/>
      <c r="G189" s="54"/>
      <c r="H189" s="281"/>
      <c r="I189" s="215"/>
      <c r="J189" s="22"/>
      <c r="K189" s="26"/>
      <c r="L189" s="196"/>
      <c r="M189" s="205"/>
      <c r="N189" s="29"/>
      <c r="O189" s="195"/>
      <c r="P189" s="29"/>
      <c r="Q189" s="194"/>
      <c r="R189" s="23"/>
    </row>
    <row r="190" spans="1:18" ht="18" customHeight="1">
      <c r="C190" s="192"/>
      <c r="D190" s="191"/>
      <c r="E190" s="191"/>
      <c r="F190" s="293">
        <f>SUM(I161:I189)</f>
        <v>47219</v>
      </c>
      <c r="G190" s="294"/>
      <c r="H190" s="294"/>
      <c r="I190" s="295"/>
      <c r="J190" s="259"/>
      <c r="K190" s="257"/>
      <c r="L190" s="196"/>
      <c r="M190" s="205"/>
      <c r="N190" s="194"/>
      <c r="O190" s="195"/>
      <c r="P190" s="195"/>
      <c r="Q190" s="194"/>
      <c r="R190" s="206"/>
    </row>
    <row r="191" spans="1:18" ht="18" customHeight="1">
      <c r="C191" s="192"/>
      <c r="D191" s="191"/>
      <c r="E191" s="191"/>
      <c r="F191" s="204"/>
      <c r="G191" s="203"/>
      <c r="H191" s="203"/>
      <c r="I191" s="197"/>
      <c r="J191" s="193"/>
      <c r="K191" s="204"/>
      <c r="L191" s="196"/>
      <c r="M191" s="205"/>
      <c r="N191" s="194"/>
      <c r="O191" s="195"/>
      <c r="P191" s="195"/>
      <c r="Q191" s="194"/>
      <c r="R191" s="206"/>
    </row>
    <row r="192" spans="1:18" ht="18" customHeight="1">
      <c r="C192" s="192"/>
      <c r="D192" s="192"/>
      <c r="E192" s="192"/>
      <c r="F192" s="196" t="s">
        <v>853</v>
      </c>
      <c r="G192" s="197"/>
      <c r="H192" s="197"/>
      <c r="I192" s="197">
        <f>G192*H192</f>
        <v>0</v>
      </c>
      <c r="J192" s="198"/>
      <c r="K192" s="204" t="s">
        <v>854</v>
      </c>
      <c r="L192" s="398"/>
      <c r="M192" s="192"/>
      <c r="N192" s="194"/>
      <c r="O192" s="398"/>
      <c r="P192" s="192"/>
      <c r="Q192" s="194"/>
      <c r="R192" s="206"/>
    </row>
    <row r="193" spans="2:18" ht="18" customHeight="1">
      <c r="B193" s="367">
        <v>4</v>
      </c>
      <c r="C193" s="806"/>
      <c r="D193" s="191"/>
      <c r="E193" s="191"/>
      <c r="F193" s="196" t="s">
        <v>854</v>
      </c>
      <c r="G193" s="197"/>
      <c r="H193" s="197">
        <v>5000</v>
      </c>
      <c r="I193" s="197">
        <f>G193*H193</f>
        <v>0</v>
      </c>
      <c r="J193" s="198"/>
      <c r="K193" s="204" t="s">
        <v>855</v>
      </c>
      <c r="L193" s="398"/>
      <c r="M193" s="192"/>
      <c r="N193" s="194"/>
      <c r="O193" s="398"/>
      <c r="P193" s="192"/>
      <c r="Q193" s="194"/>
      <c r="R193" s="195"/>
    </row>
    <row r="194" spans="2:18" ht="18" customHeight="1">
      <c r="C194" s="192"/>
      <c r="D194" s="191"/>
      <c r="E194" s="191"/>
      <c r="F194" s="196" t="s">
        <v>855</v>
      </c>
      <c r="G194" s="197"/>
      <c r="H194" s="197"/>
      <c r="I194" s="197">
        <f>G194*H194</f>
        <v>0</v>
      </c>
      <c r="J194" s="198"/>
      <c r="K194" s="205"/>
      <c r="L194" s="398"/>
      <c r="M194" s="192"/>
      <c r="N194" s="192"/>
      <c r="O194" s="398"/>
      <c r="P194" s="192"/>
      <c r="Q194" s="195"/>
      <c r="R194" s="195"/>
    </row>
    <row r="195" spans="2:18" ht="18" customHeight="1">
      <c r="C195" s="192"/>
      <c r="D195" s="191"/>
      <c r="E195" s="191"/>
      <c r="F195" s="399"/>
      <c r="G195" s="400"/>
      <c r="H195" s="400"/>
      <c r="I195" s="401"/>
      <c r="J195" s="259"/>
      <c r="K195" s="257"/>
    </row>
    <row r="196" spans="2:18" ht="18" customHeight="1"/>
    <row r="197" spans="2:18" ht="18" customHeight="1"/>
    <row r="198" spans="2:18" ht="18" customHeight="1"/>
  </sheetData>
  <autoFilter ref="C8:P198" xr:uid="{00000000-0009-0000-0000-000003000000}"/>
  <mergeCells count="19">
    <mergeCell ref="F195:I195"/>
    <mergeCell ref="F89:I89"/>
    <mergeCell ref="D94:F94"/>
    <mergeCell ref="F115:I115"/>
    <mergeCell ref="D119:F119"/>
    <mergeCell ref="D160:F160"/>
    <mergeCell ref="F190:I190"/>
    <mergeCell ref="C6:E6"/>
    <mergeCell ref="H6:K6"/>
    <mergeCell ref="C9:F9"/>
    <mergeCell ref="C16:F16"/>
    <mergeCell ref="F76:I76"/>
    <mergeCell ref="D80:F80"/>
    <mergeCell ref="C2:E2"/>
    <mergeCell ref="H2:J2"/>
    <mergeCell ref="C3:E3"/>
    <mergeCell ref="C4:E4"/>
    <mergeCell ref="H4:K5"/>
    <mergeCell ref="C5:E5"/>
  </mergeCells>
  <phoneticPr fontId="3"/>
  <dataValidations count="2">
    <dataValidation allowBlank="1" showInputMessage="1" showErrorMessage="1" sqref="K75:K78" xr:uid="{D5B6454D-3628-4333-AED2-162B068041EA}"/>
    <dataValidation imeMode="hiragana" allowBlank="1" showInputMessage="1" showErrorMessage="1" sqref="K97 K138" xr:uid="{094B40BF-34A6-4337-9869-EA67F7B55097}"/>
  </dataValidations>
  <hyperlinks>
    <hyperlink ref="L69" r:id="rId1" xr:uid="{B9D3C8E5-B90D-4121-B93C-8583310F8E0A}"/>
    <hyperlink ref="L67" r:id="rId2" xr:uid="{B232BD90-C378-41A6-8932-6B7B608BF328}"/>
    <hyperlink ref="L172" r:id="rId3" xr:uid="{2F93C4E0-1351-48D1-877A-F3E604CA2DE1}"/>
  </hyperlinks>
  <printOptions gridLines="1"/>
  <pageMargins left="0.2" right="0.2" top="0.75" bottom="0.75" header="0.3" footer="0.3"/>
  <pageSetup orientation="landscape" r:id="rId4"/>
  <headerFooter>
    <oddHeader>&amp;L&amp;C&amp;R</oddHeader>
    <oddFooter>&amp;L&amp;C&amp;R</oddFooter>
    <evenHeader>&amp;L&amp;C&amp;R</evenHeader>
    <evenFooter>&amp;L&amp;C&amp;R</evenFooter>
  </headerFooter>
  <legacyDrawing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F8231-C611-460D-822A-D13D23B13A40}">
  <dimension ref="A1:B5"/>
  <sheetViews>
    <sheetView view="pageBreakPreview" zoomScale="140" zoomScaleNormal="100" zoomScaleSheetLayoutView="140" workbookViewId="0">
      <selection sqref="A1:XFD1048576"/>
    </sheetView>
  </sheetViews>
  <sheetFormatPr defaultColWidth="11.625" defaultRowHeight="13.5" customHeight="1"/>
  <cols>
    <col min="1" max="1" width="12.125" style="9" bestFit="1" customWidth="1"/>
    <col min="2" max="2" width="31.5" style="9" bestFit="1" customWidth="1"/>
    <col min="3" max="16384" width="11.625" style="9"/>
  </cols>
  <sheetData>
    <row r="1" spans="1:2" ht="13.5" customHeight="1">
      <c r="A1" s="807" t="s">
        <v>592</v>
      </c>
      <c r="B1" s="164" t="s">
        <v>2060</v>
      </c>
    </row>
    <row r="2" spans="1:2" ht="13.5" customHeight="1">
      <c r="A2" s="807" t="s">
        <v>595</v>
      </c>
      <c r="B2" s="165" t="s">
        <v>596</v>
      </c>
    </row>
    <row r="3" spans="1:2" ht="13.5" customHeight="1">
      <c r="A3" s="807" t="s">
        <v>597</v>
      </c>
      <c r="B3" s="165" t="s">
        <v>2061</v>
      </c>
    </row>
    <row r="4" spans="1:2" ht="13.5" customHeight="1">
      <c r="A4" s="807" t="s">
        <v>600</v>
      </c>
      <c r="B4" s="167">
        <v>44972</v>
      </c>
    </row>
    <row r="5" spans="1:2" ht="13.5" customHeight="1">
      <c r="A5" s="807" t="s">
        <v>601</v>
      </c>
      <c r="B5" s="167">
        <v>44975</v>
      </c>
    </row>
  </sheetData>
  <phoneticPr fontId="3"/>
  <printOptions horizontalCentered="1" verticalCentered="1" gridLines="1"/>
  <pageMargins left="0.70866141732283472" right="0.70866141732283472" top="0.74803149606299213" bottom="0.74803149606299213" header="0.31496062992125984" footer="0.31496062992125984"/>
  <pageSetup paperSize="9" scale="287" orientation="landscape" r:id="rId1"/>
  <headerFooter>
    <oddHeader>&amp;L&amp;C&amp;R</oddHeader>
    <oddFooter>&amp;L&amp;C&amp;R</oddFooter>
    <evenHeader>&amp;L&amp;C&amp;R</evenHeader>
    <evenFooter>&amp;L&amp;C&amp;R</even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5FA2-0AAB-43CD-85DA-FB87F5EC6FAD}">
  <dimension ref="B2:Q41"/>
  <sheetViews>
    <sheetView zoomScale="85" zoomScaleNormal="85" workbookViewId="0">
      <pane xSplit="10" ySplit="8" topLeftCell="K15" activePane="bottomRight" state="frozen"/>
      <selection pane="topRight" activeCell="K1" sqref="K1"/>
      <selection pane="bottomLeft" activeCell="A9" sqref="A9"/>
      <selection pane="bottomRight" activeCell="E7" sqref="E7"/>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2154</v>
      </c>
      <c r="G2" s="4" t="s">
        <v>2</v>
      </c>
      <c r="H2" s="5"/>
      <c r="I2" s="6"/>
      <c r="J2" s="7">
        <f>SUM(H:H)</f>
        <v>1293338</v>
      </c>
    </row>
    <row r="3" spans="2:17" ht="20.100000000000001" customHeight="1">
      <c r="B3" s="1" t="s">
        <v>3</v>
      </c>
      <c r="C3" s="1"/>
      <c r="D3" s="1"/>
      <c r="E3" s="13" t="s">
        <v>2155</v>
      </c>
    </row>
    <row r="4" spans="2:17" ht="20.100000000000001" customHeight="1">
      <c r="B4" s="1" t="s">
        <v>5</v>
      </c>
      <c r="C4" s="1"/>
      <c r="D4" s="1"/>
      <c r="E4" s="13">
        <v>202892</v>
      </c>
    </row>
    <row r="5" spans="2:17" ht="20.100000000000001" customHeight="1">
      <c r="B5" s="1" t="s">
        <v>6</v>
      </c>
      <c r="C5" s="1"/>
      <c r="D5" s="1"/>
      <c r="E5" s="16">
        <v>45002</v>
      </c>
    </row>
    <row r="6" spans="2:17" ht="20.100000000000001" customHeight="1">
      <c r="B6" s="1" t="s">
        <v>7</v>
      </c>
      <c r="C6" s="1"/>
      <c r="D6" s="1"/>
      <c r="E6" s="16">
        <v>45014</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F9*G9</f>
        <v>0</v>
      </c>
      <c r="I9" s="22"/>
      <c r="J9" s="24"/>
      <c r="K9" s="24"/>
      <c r="L9" s="18"/>
      <c r="M9" s="30"/>
      <c r="N9" s="17"/>
      <c r="O9" s="18"/>
      <c r="P9" s="30"/>
      <c r="Q9" s="23"/>
    </row>
    <row r="10" spans="2:17" s="8" customFormat="1" ht="19.7" customHeight="1">
      <c r="B10" s="17">
        <v>1</v>
      </c>
      <c r="C10" s="17" t="s">
        <v>288</v>
      </c>
      <c r="D10" s="17" t="s">
        <v>288</v>
      </c>
      <c r="E10" s="50" t="s">
        <v>2156</v>
      </c>
      <c r="F10" s="18">
        <v>1</v>
      </c>
      <c r="G10" s="51">
        <v>972000</v>
      </c>
      <c r="H10" s="94">
        <f>F10*G10</f>
        <v>972000</v>
      </c>
      <c r="I10" s="22"/>
      <c r="J10" s="26" t="s">
        <v>2157</v>
      </c>
      <c r="K10" s="24" t="s">
        <v>2158</v>
      </c>
      <c r="L10" s="18"/>
      <c r="M10" s="30">
        <v>44936</v>
      </c>
      <c r="N10" s="17"/>
      <c r="O10" s="29">
        <v>45002</v>
      </c>
      <c r="P10" s="30">
        <v>44998</v>
      </c>
      <c r="Q10" s="23">
        <v>44998</v>
      </c>
    </row>
    <row r="11" spans="2:17" s="8" customFormat="1" ht="19.7" customHeight="1">
      <c r="B11" s="17">
        <v>10</v>
      </c>
      <c r="C11" s="17" t="s">
        <v>288</v>
      </c>
      <c r="D11" s="17" t="s">
        <v>288</v>
      </c>
      <c r="E11" s="50" t="s">
        <v>291</v>
      </c>
      <c r="F11" s="18">
        <v>1</v>
      </c>
      <c r="G11" s="51">
        <v>5000</v>
      </c>
      <c r="H11" s="94">
        <f>F11*G11</f>
        <v>5000</v>
      </c>
      <c r="I11" s="22"/>
      <c r="J11" s="26"/>
      <c r="K11" s="24" t="s">
        <v>2158</v>
      </c>
      <c r="L11" s="18"/>
      <c r="M11" s="30">
        <v>44936</v>
      </c>
      <c r="N11" s="17"/>
      <c r="O11" s="29">
        <v>45002</v>
      </c>
      <c r="P11" s="30">
        <v>44998</v>
      </c>
      <c r="Q11" s="23">
        <v>44998</v>
      </c>
    </row>
    <row r="12" spans="2:17" s="8" customFormat="1" ht="19.7" customHeight="1">
      <c r="B12" s="17">
        <v>2</v>
      </c>
      <c r="C12" s="17" t="s">
        <v>288</v>
      </c>
      <c r="D12" s="17" t="s">
        <v>288</v>
      </c>
      <c r="E12" s="50" t="s">
        <v>2159</v>
      </c>
      <c r="F12" s="18">
        <v>1</v>
      </c>
      <c r="G12" s="51">
        <v>9000</v>
      </c>
      <c r="H12" s="51">
        <f t="shared" ref="H12:H17" si="0">F12*G12</f>
        <v>9000</v>
      </c>
      <c r="I12" s="22"/>
      <c r="J12" s="26"/>
      <c r="K12" s="24" t="s">
        <v>2158</v>
      </c>
      <c r="L12" s="18"/>
      <c r="M12" s="30">
        <v>44936</v>
      </c>
      <c r="N12" s="17"/>
      <c r="O12" s="29">
        <v>45002</v>
      </c>
      <c r="P12" s="30">
        <v>44998</v>
      </c>
      <c r="Q12" s="23">
        <v>44998</v>
      </c>
    </row>
    <row r="13" spans="2:17" s="8" customFormat="1" ht="19.7" customHeight="1">
      <c r="B13" s="17">
        <v>3</v>
      </c>
      <c r="C13" s="17" t="s">
        <v>288</v>
      </c>
      <c r="D13" s="17" t="s">
        <v>288</v>
      </c>
      <c r="E13" s="50" t="s">
        <v>2160</v>
      </c>
      <c r="F13" s="18">
        <v>1</v>
      </c>
      <c r="G13" s="51">
        <v>62000</v>
      </c>
      <c r="H13" s="51">
        <f t="shared" si="0"/>
        <v>62000</v>
      </c>
      <c r="I13" s="22"/>
      <c r="J13" s="26"/>
      <c r="K13" s="24" t="s">
        <v>2158</v>
      </c>
      <c r="L13" s="18"/>
      <c r="M13" s="30">
        <v>44936</v>
      </c>
      <c r="N13" s="17"/>
      <c r="O13" s="29">
        <v>45002</v>
      </c>
      <c r="P13" s="30">
        <v>44998</v>
      </c>
      <c r="Q13" s="23">
        <v>44998</v>
      </c>
    </row>
    <row r="14" spans="2:17" s="8" customFormat="1" ht="19.7" customHeight="1">
      <c r="B14" s="17">
        <v>8</v>
      </c>
      <c r="C14" s="17" t="s">
        <v>288</v>
      </c>
      <c r="D14" s="17" t="s">
        <v>288</v>
      </c>
      <c r="E14" s="50" t="s">
        <v>2161</v>
      </c>
      <c r="F14" s="18">
        <v>1</v>
      </c>
      <c r="G14" s="51">
        <v>76500</v>
      </c>
      <c r="H14" s="94">
        <f t="shared" si="0"/>
        <v>76500</v>
      </c>
      <c r="I14" s="22"/>
      <c r="J14" s="26" t="s">
        <v>2162</v>
      </c>
      <c r="K14" s="24" t="s">
        <v>2158</v>
      </c>
      <c r="L14" s="18"/>
      <c r="M14" s="30">
        <v>44936</v>
      </c>
      <c r="N14" s="17"/>
      <c r="O14" s="29">
        <v>45002</v>
      </c>
      <c r="P14" s="30">
        <v>44998</v>
      </c>
      <c r="Q14" s="23">
        <v>44998</v>
      </c>
    </row>
    <row r="15" spans="2:17" s="8" customFormat="1" ht="19.7" customHeight="1">
      <c r="B15" s="17">
        <v>7</v>
      </c>
      <c r="C15" s="17" t="s">
        <v>288</v>
      </c>
      <c r="D15" s="17" t="s">
        <v>288</v>
      </c>
      <c r="E15" s="50" t="s">
        <v>2163</v>
      </c>
      <c r="F15" s="18">
        <v>1</v>
      </c>
      <c r="G15" s="51">
        <v>56000</v>
      </c>
      <c r="H15" s="94">
        <f t="shared" si="0"/>
        <v>56000</v>
      </c>
      <c r="I15" s="22"/>
      <c r="J15" s="26"/>
      <c r="K15" s="24" t="s">
        <v>2158</v>
      </c>
      <c r="L15" s="18"/>
      <c r="M15" s="30">
        <v>44936</v>
      </c>
      <c r="N15" s="17"/>
      <c r="O15" s="29">
        <v>45002</v>
      </c>
      <c r="P15" s="30">
        <v>44998</v>
      </c>
      <c r="Q15" s="23">
        <v>44998</v>
      </c>
    </row>
    <row r="16" spans="2:17" s="8" customFormat="1" ht="19.7" customHeight="1">
      <c r="B16" s="17">
        <v>4</v>
      </c>
      <c r="C16" s="17" t="s">
        <v>288</v>
      </c>
      <c r="D16" s="17" t="s">
        <v>288</v>
      </c>
      <c r="E16" s="50" t="s">
        <v>2164</v>
      </c>
      <c r="F16" s="18">
        <v>1</v>
      </c>
      <c r="G16" s="51">
        <v>12000</v>
      </c>
      <c r="H16" s="94">
        <f t="shared" si="0"/>
        <v>12000</v>
      </c>
      <c r="I16" s="22"/>
      <c r="J16" s="26"/>
      <c r="K16" s="24" t="s">
        <v>2158</v>
      </c>
      <c r="L16" s="18"/>
      <c r="M16" s="30">
        <v>44936</v>
      </c>
      <c r="N16" s="17"/>
      <c r="O16" s="29">
        <v>45002</v>
      </c>
      <c r="P16" s="30">
        <v>44998</v>
      </c>
      <c r="Q16" s="23">
        <v>44998</v>
      </c>
    </row>
    <row r="17" spans="2:17" s="8" customFormat="1" ht="19.7" customHeight="1">
      <c r="B17" s="17">
        <v>5</v>
      </c>
      <c r="C17" s="17" t="s">
        <v>288</v>
      </c>
      <c r="D17" s="17" t="s">
        <v>288</v>
      </c>
      <c r="E17" s="50" t="s">
        <v>2165</v>
      </c>
      <c r="F17" s="18">
        <v>1</v>
      </c>
      <c r="G17" s="51">
        <v>18000</v>
      </c>
      <c r="H17" s="94">
        <f t="shared" si="0"/>
        <v>18000</v>
      </c>
      <c r="I17" s="22"/>
      <c r="J17" s="26"/>
      <c r="K17" s="24" t="s">
        <v>2158</v>
      </c>
      <c r="L17" s="18"/>
      <c r="M17" s="30">
        <v>44936</v>
      </c>
      <c r="N17" s="17"/>
      <c r="O17" s="29">
        <v>45002</v>
      </c>
      <c r="P17" s="30">
        <v>44998</v>
      </c>
      <c r="Q17" s="23">
        <v>44998</v>
      </c>
    </row>
    <row r="18" spans="2:17" s="8" customFormat="1" ht="19.7" customHeight="1">
      <c r="B18" s="17">
        <v>6</v>
      </c>
      <c r="C18" s="17" t="s">
        <v>288</v>
      </c>
      <c r="D18" s="17" t="s">
        <v>288</v>
      </c>
      <c r="E18" s="50" t="s">
        <v>2166</v>
      </c>
      <c r="F18" s="18">
        <v>1</v>
      </c>
      <c r="G18" s="51">
        <v>21000</v>
      </c>
      <c r="H18" s="94">
        <f>F18*G18</f>
        <v>21000</v>
      </c>
      <c r="I18" s="22"/>
      <c r="J18" s="26"/>
      <c r="K18" s="24" t="s">
        <v>2158</v>
      </c>
      <c r="L18" s="18"/>
      <c r="M18" s="30">
        <v>44936</v>
      </c>
      <c r="N18" s="17"/>
      <c r="O18" s="29">
        <v>45002</v>
      </c>
      <c r="P18" s="30">
        <v>44998</v>
      </c>
      <c r="Q18" s="23">
        <v>44998</v>
      </c>
    </row>
    <row r="19" spans="2:17" s="8" customFormat="1" ht="19.7" customHeight="1">
      <c r="B19" s="17">
        <v>9</v>
      </c>
      <c r="C19" s="17" t="s">
        <v>288</v>
      </c>
      <c r="D19" s="17" t="s">
        <v>288</v>
      </c>
      <c r="E19" s="50" t="s">
        <v>2167</v>
      </c>
      <c r="F19" s="18">
        <v>1</v>
      </c>
      <c r="G19" s="51">
        <v>38000</v>
      </c>
      <c r="H19" s="51">
        <f t="shared" ref="H19:H40" si="1">F19*G19</f>
        <v>38000</v>
      </c>
      <c r="I19" s="22"/>
      <c r="J19" s="26"/>
      <c r="K19" s="24" t="s">
        <v>2158</v>
      </c>
      <c r="L19" s="18"/>
      <c r="M19" s="30">
        <v>44936</v>
      </c>
      <c r="N19" s="17"/>
      <c r="O19" s="29">
        <v>45002</v>
      </c>
      <c r="P19" s="30">
        <v>44998</v>
      </c>
      <c r="Q19" s="23">
        <v>44998</v>
      </c>
    </row>
    <row r="20" spans="2:17" s="8" customFormat="1" ht="19.7" customHeight="1">
      <c r="B20" s="17"/>
      <c r="C20" s="17"/>
      <c r="D20" s="17"/>
      <c r="E20" s="50"/>
      <c r="F20" s="18"/>
      <c r="G20" s="51">
        <v>0</v>
      </c>
      <c r="H20" s="51">
        <f t="shared" si="1"/>
        <v>0</v>
      </c>
      <c r="I20" s="22"/>
      <c r="J20" s="26"/>
      <c r="K20" s="18"/>
      <c r="L20" s="18"/>
      <c r="M20" s="30"/>
      <c r="N20" s="17"/>
      <c r="O20" s="18"/>
      <c r="P20" s="30"/>
      <c r="Q20" s="23"/>
    </row>
    <row r="21" spans="2:17" s="8" customFormat="1" ht="19.7" customHeight="1">
      <c r="B21" s="17">
        <v>9</v>
      </c>
      <c r="C21" s="17" t="s">
        <v>310</v>
      </c>
      <c r="D21" s="17" t="s">
        <v>67</v>
      </c>
      <c r="E21" s="50" t="s">
        <v>311</v>
      </c>
      <c r="F21" s="18">
        <v>1</v>
      </c>
      <c r="G21" s="51">
        <v>890</v>
      </c>
      <c r="H21" s="51">
        <f t="shared" si="1"/>
        <v>890</v>
      </c>
      <c r="I21" s="22"/>
      <c r="J21" s="26" t="s">
        <v>312</v>
      </c>
      <c r="K21" s="808" t="s">
        <v>2168</v>
      </c>
      <c r="L21" s="809"/>
      <c r="M21" s="810">
        <v>44936</v>
      </c>
      <c r="N21" s="17"/>
      <c r="O21" s="29">
        <v>44950</v>
      </c>
      <c r="P21" s="30">
        <v>44950</v>
      </c>
      <c r="Q21" s="23">
        <v>44949</v>
      </c>
    </row>
    <row r="22" spans="2:17" s="8" customFormat="1" ht="19.7" customHeight="1">
      <c r="B22" s="65"/>
      <c r="C22" s="65"/>
      <c r="D22" s="65"/>
      <c r="E22" s="66"/>
      <c r="F22" s="138"/>
      <c r="G22" s="51">
        <v>0</v>
      </c>
      <c r="H22" s="51">
        <f t="shared" si="1"/>
        <v>0</v>
      </c>
      <c r="I22" s="22"/>
      <c r="J22" s="26"/>
      <c r="K22" s="18"/>
      <c r="L22" s="18"/>
      <c r="M22" s="30"/>
      <c r="N22" s="17"/>
      <c r="O22" s="18"/>
      <c r="P22" s="30"/>
      <c r="Q22" s="23"/>
    </row>
    <row r="23" spans="2:17" s="8" customFormat="1" ht="19.7" customHeight="1">
      <c r="B23" s="17">
        <v>17</v>
      </c>
      <c r="C23" s="17" t="s">
        <v>167</v>
      </c>
      <c r="D23" s="17" t="s">
        <v>167</v>
      </c>
      <c r="E23" s="50" t="s">
        <v>382</v>
      </c>
      <c r="F23" s="18">
        <v>1</v>
      </c>
      <c r="G23" s="51">
        <v>37</v>
      </c>
      <c r="H23" s="51">
        <f t="shared" si="1"/>
        <v>37</v>
      </c>
      <c r="I23" s="22"/>
      <c r="J23" s="26" t="s">
        <v>199</v>
      </c>
      <c r="K23" s="24" t="s">
        <v>2169</v>
      </c>
      <c r="L23" s="18"/>
      <c r="M23" s="30">
        <v>44932</v>
      </c>
      <c r="N23" s="17"/>
      <c r="O23" s="18"/>
      <c r="P23" s="30">
        <v>44950</v>
      </c>
      <c r="Q23" s="23">
        <v>44950</v>
      </c>
    </row>
    <row r="24" spans="2:17" s="8" customFormat="1" ht="19.7" customHeight="1">
      <c r="B24" s="17">
        <v>17</v>
      </c>
      <c r="C24" s="17" t="s">
        <v>167</v>
      </c>
      <c r="D24" s="17" t="s">
        <v>167</v>
      </c>
      <c r="E24" s="50" t="s">
        <v>381</v>
      </c>
      <c r="F24" s="18">
        <v>1</v>
      </c>
      <c r="G24" s="51">
        <v>250</v>
      </c>
      <c r="H24" s="51">
        <f t="shared" si="1"/>
        <v>250</v>
      </c>
      <c r="I24" s="22"/>
      <c r="J24" s="26" t="s">
        <v>233</v>
      </c>
      <c r="K24" s="24" t="s">
        <v>2169</v>
      </c>
      <c r="L24" s="18"/>
      <c r="M24" s="30">
        <v>44932</v>
      </c>
      <c r="N24" s="17"/>
      <c r="O24" s="18"/>
      <c r="P24" s="30">
        <v>44950</v>
      </c>
      <c r="Q24" s="23">
        <v>44950</v>
      </c>
    </row>
    <row r="25" spans="2:17" s="8" customFormat="1" ht="19.7" customHeight="1">
      <c r="B25" s="17">
        <v>17</v>
      </c>
      <c r="C25" s="17" t="s">
        <v>167</v>
      </c>
      <c r="D25" s="17" t="s">
        <v>167</v>
      </c>
      <c r="E25" s="50" t="s">
        <v>2170</v>
      </c>
      <c r="F25" s="18">
        <v>1</v>
      </c>
      <c r="G25" s="51">
        <v>11585</v>
      </c>
      <c r="H25" s="51">
        <f t="shared" si="1"/>
        <v>11585</v>
      </c>
      <c r="I25" s="22"/>
      <c r="J25" s="26" t="s">
        <v>2171</v>
      </c>
      <c r="K25" s="24" t="s">
        <v>2169</v>
      </c>
      <c r="L25" s="18"/>
      <c r="M25" s="30">
        <v>44932</v>
      </c>
      <c r="N25" s="17"/>
      <c r="O25" s="18"/>
      <c r="P25" s="30">
        <v>44950</v>
      </c>
      <c r="Q25" s="23">
        <v>44950</v>
      </c>
    </row>
    <row r="26" spans="2:17" s="8" customFormat="1" ht="19.7" customHeight="1">
      <c r="B26" s="17">
        <v>17</v>
      </c>
      <c r="C26" s="17" t="s">
        <v>167</v>
      </c>
      <c r="D26" s="17" t="s">
        <v>167</v>
      </c>
      <c r="E26" s="50" t="s">
        <v>2172</v>
      </c>
      <c r="F26" s="18">
        <v>1</v>
      </c>
      <c r="G26" s="51">
        <v>1980</v>
      </c>
      <c r="H26" s="51">
        <f t="shared" si="1"/>
        <v>1980</v>
      </c>
      <c r="I26" s="22"/>
      <c r="J26" s="26" t="s">
        <v>2173</v>
      </c>
      <c r="K26" s="24" t="s">
        <v>2169</v>
      </c>
      <c r="L26" s="18"/>
      <c r="M26" s="30">
        <v>44932</v>
      </c>
      <c r="N26" s="17"/>
      <c r="O26" s="18"/>
      <c r="P26" s="30">
        <v>44950</v>
      </c>
      <c r="Q26" s="23">
        <v>44950</v>
      </c>
    </row>
    <row r="27" spans="2:17" s="8" customFormat="1" ht="19.7" customHeight="1">
      <c r="B27" s="17">
        <v>18</v>
      </c>
      <c r="C27" s="17" t="s">
        <v>167</v>
      </c>
      <c r="D27" s="17" t="s">
        <v>167</v>
      </c>
      <c r="E27" s="50" t="s">
        <v>573</v>
      </c>
      <c r="F27" s="18">
        <v>1</v>
      </c>
      <c r="G27" s="51">
        <v>1536</v>
      </c>
      <c r="H27" s="51">
        <f t="shared" si="1"/>
        <v>1536</v>
      </c>
      <c r="I27" s="22"/>
      <c r="J27" s="26" t="s">
        <v>2174</v>
      </c>
      <c r="K27" s="24" t="s">
        <v>2169</v>
      </c>
      <c r="L27" s="18"/>
      <c r="M27" s="30">
        <v>44932</v>
      </c>
      <c r="N27" s="17"/>
      <c r="O27" s="18"/>
      <c r="P27" s="30">
        <v>44950</v>
      </c>
      <c r="Q27" s="23">
        <v>44950</v>
      </c>
    </row>
    <row r="28" spans="2:17" s="8" customFormat="1" ht="19.7" customHeight="1">
      <c r="B28" s="17">
        <v>18</v>
      </c>
      <c r="C28" s="17" t="s">
        <v>167</v>
      </c>
      <c r="D28" s="17" t="s">
        <v>167</v>
      </c>
      <c r="E28" s="50" t="s">
        <v>575</v>
      </c>
      <c r="F28" s="18">
        <v>1</v>
      </c>
      <c r="G28" s="51">
        <v>1488</v>
      </c>
      <c r="H28" s="51">
        <f t="shared" si="1"/>
        <v>1488</v>
      </c>
      <c r="I28" s="22"/>
      <c r="J28" s="26" t="s">
        <v>576</v>
      </c>
      <c r="K28" s="24" t="s">
        <v>2169</v>
      </c>
      <c r="L28" s="18"/>
      <c r="M28" s="30">
        <v>44932</v>
      </c>
      <c r="N28" s="17"/>
      <c r="O28" s="18"/>
      <c r="P28" s="30">
        <v>44950</v>
      </c>
      <c r="Q28" s="23">
        <v>44950</v>
      </c>
    </row>
    <row r="29" spans="2:17" s="8" customFormat="1" ht="19.7" customHeight="1">
      <c r="B29" s="17">
        <v>18</v>
      </c>
      <c r="C29" s="17" t="s">
        <v>167</v>
      </c>
      <c r="D29" s="17" t="s">
        <v>167</v>
      </c>
      <c r="E29" s="50" t="s">
        <v>577</v>
      </c>
      <c r="F29" s="18">
        <v>1</v>
      </c>
      <c r="G29" s="51">
        <v>1312</v>
      </c>
      <c r="H29" s="51">
        <f t="shared" si="1"/>
        <v>1312</v>
      </c>
      <c r="I29" s="22"/>
      <c r="J29" s="26" t="s">
        <v>578</v>
      </c>
      <c r="K29" s="24" t="s">
        <v>2169</v>
      </c>
      <c r="L29" s="18"/>
      <c r="M29" s="30">
        <v>44932</v>
      </c>
      <c r="N29" s="17"/>
      <c r="O29" s="18"/>
      <c r="P29" s="30">
        <v>44950</v>
      </c>
      <c r="Q29" s="23">
        <v>44950</v>
      </c>
    </row>
    <row r="30" spans="2:17" s="8" customFormat="1" ht="19.7" customHeight="1">
      <c r="B30" s="17">
        <v>18</v>
      </c>
      <c r="C30" s="17" t="s">
        <v>167</v>
      </c>
      <c r="D30" s="17" t="s">
        <v>167</v>
      </c>
      <c r="E30" s="50" t="s">
        <v>752</v>
      </c>
      <c r="F30" s="18">
        <v>1</v>
      </c>
      <c r="G30" s="51">
        <v>930</v>
      </c>
      <c r="H30" s="51">
        <f t="shared" si="1"/>
        <v>930</v>
      </c>
      <c r="I30" s="26"/>
      <c r="J30" s="26" t="s">
        <v>753</v>
      </c>
      <c r="K30" s="24" t="s">
        <v>2169</v>
      </c>
      <c r="L30" s="18"/>
      <c r="M30" s="30">
        <v>44932</v>
      </c>
      <c r="N30" s="17"/>
      <c r="O30" s="18"/>
      <c r="P30" s="30">
        <v>44950</v>
      </c>
      <c r="Q30" s="23">
        <v>44950</v>
      </c>
    </row>
    <row r="31" spans="2:17" s="8" customFormat="1" ht="19.7" customHeight="1">
      <c r="B31" s="17">
        <v>18</v>
      </c>
      <c r="C31" s="17" t="s">
        <v>167</v>
      </c>
      <c r="D31" s="17" t="s">
        <v>167</v>
      </c>
      <c r="E31" s="50" t="s">
        <v>754</v>
      </c>
      <c r="F31" s="18">
        <v>1</v>
      </c>
      <c r="G31" s="51">
        <v>750</v>
      </c>
      <c r="H31" s="51">
        <f t="shared" si="1"/>
        <v>750</v>
      </c>
      <c r="I31" s="26"/>
      <c r="J31" s="26" t="s">
        <v>755</v>
      </c>
      <c r="K31" s="24" t="s">
        <v>2169</v>
      </c>
      <c r="L31" s="18"/>
      <c r="M31" s="30">
        <v>44932</v>
      </c>
      <c r="N31" s="17"/>
      <c r="O31" s="18"/>
      <c r="P31" s="30">
        <v>44950</v>
      </c>
      <c r="Q31" s="23">
        <v>44950</v>
      </c>
    </row>
    <row r="32" spans="2:17" s="8" customFormat="1" ht="19.7" customHeight="1">
      <c r="B32" s="17"/>
      <c r="C32" s="17"/>
      <c r="D32" s="17"/>
      <c r="E32" s="50"/>
      <c r="F32" s="18"/>
      <c r="G32" s="51">
        <v>0</v>
      </c>
      <c r="H32" s="51">
        <f t="shared" si="1"/>
        <v>0</v>
      </c>
      <c r="I32" s="22"/>
      <c r="J32" s="26"/>
      <c r="K32" s="18"/>
      <c r="L32" s="18"/>
      <c r="M32" s="30"/>
      <c r="N32" s="17"/>
      <c r="O32" s="18"/>
      <c r="P32" s="30"/>
      <c r="Q32" s="23"/>
    </row>
    <row r="33" spans="2:17" s="8" customFormat="1" ht="19.7" customHeight="1">
      <c r="B33" s="17">
        <v>15</v>
      </c>
      <c r="C33" s="17" t="s">
        <v>167</v>
      </c>
      <c r="D33" s="17" t="s">
        <v>167</v>
      </c>
      <c r="E33" s="50" t="s">
        <v>2175</v>
      </c>
      <c r="F33" s="18">
        <v>1</v>
      </c>
      <c r="G33" s="51">
        <v>3080</v>
      </c>
      <c r="H33" s="51">
        <f t="shared" si="1"/>
        <v>3080</v>
      </c>
      <c r="I33" s="22"/>
      <c r="J33" s="26" t="s">
        <v>2176</v>
      </c>
      <c r="K33" s="24" t="s">
        <v>2169</v>
      </c>
      <c r="L33" s="18"/>
      <c r="M33" s="30">
        <v>45002</v>
      </c>
      <c r="N33" s="17"/>
      <c r="O33" s="18"/>
      <c r="P33" s="30">
        <v>45009</v>
      </c>
      <c r="Q33" s="23">
        <v>45009</v>
      </c>
    </row>
    <row r="34" spans="2:17" s="8" customFormat="1" ht="19.7" customHeight="1">
      <c r="B34" s="17"/>
      <c r="C34" s="17"/>
      <c r="D34" s="17"/>
      <c r="E34" s="50"/>
      <c r="F34" s="18"/>
      <c r="G34" s="51">
        <v>0</v>
      </c>
      <c r="H34" s="51">
        <f>F34*G34</f>
        <v>0</v>
      </c>
      <c r="I34" s="22"/>
      <c r="J34" s="26"/>
      <c r="K34" s="18"/>
      <c r="L34" s="18"/>
      <c r="M34" s="30"/>
      <c r="N34" s="17"/>
      <c r="O34" s="18"/>
      <c r="P34" s="30"/>
      <c r="Q34" s="23"/>
    </row>
    <row r="35" spans="2:17" s="8" customFormat="1" ht="19.7" customHeight="1">
      <c r="B35" s="17"/>
      <c r="C35" s="17"/>
      <c r="D35" s="17"/>
      <c r="E35" s="50"/>
      <c r="F35" s="18"/>
      <c r="G35" s="51">
        <v>0</v>
      </c>
      <c r="H35" s="51">
        <f t="shared" si="1"/>
        <v>0</v>
      </c>
      <c r="I35" s="22"/>
      <c r="J35" s="26"/>
      <c r="K35" s="18"/>
      <c r="L35" s="18"/>
      <c r="M35" s="30"/>
      <c r="N35" s="17"/>
      <c r="O35" s="18"/>
      <c r="P35" s="30"/>
      <c r="Q35" s="23"/>
    </row>
    <row r="36" spans="2:17" s="8" customFormat="1" ht="19.7" customHeight="1">
      <c r="B36" s="17"/>
      <c r="C36" s="17"/>
      <c r="D36" s="17"/>
      <c r="E36" s="50"/>
      <c r="F36" s="18"/>
      <c r="G36" s="51">
        <v>0</v>
      </c>
      <c r="H36" s="51">
        <f t="shared" si="1"/>
        <v>0</v>
      </c>
      <c r="I36" s="22"/>
      <c r="J36" s="26"/>
      <c r="K36" s="18"/>
      <c r="L36" s="18"/>
      <c r="M36" s="30"/>
      <c r="N36" s="17"/>
      <c r="O36" s="18"/>
      <c r="P36" s="30"/>
      <c r="Q36" s="23"/>
    </row>
    <row r="37" spans="2:17" s="8" customFormat="1" ht="19.7" customHeight="1">
      <c r="B37" s="17"/>
      <c r="C37" s="17"/>
      <c r="D37" s="17"/>
      <c r="E37" s="50"/>
      <c r="F37" s="18"/>
      <c r="G37" s="51">
        <v>0</v>
      </c>
      <c r="H37" s="51">
        <f t="shared" si="1"/>
        <v>0</v>
      </c>
      <c r="I37" s="22"/>
      <c r="J37" s="26"/>
      <c r="K37" s="18"/>
      <c r="L37" s="18"/>
      <c r="M37" s="30"/>
      <c r="N37" s="17"/>
      <c r="O37" s="18"/>
      <c r="P37" s="30"/>
      <c r="Q37" s="23"/>
    </row>
    <row r="38" spans="2:17" s="8" customFormat="1" ht="19.7" customHeight="1">
      <c r="B38" s="17"/>
      <c r="C38" s="17"/>
      <c r="D38" s="17"/>
      <c r="E38" s="50"/>
      <c r="F38" s="18"/>
      <c r="G38" s="51">
        <v>0</v>
      </c>
      <c r="H38" s="51">
        <f t="shared" si="1"/>
        <v>0</v>
      </c>
      <c r="I38" s="22"/>
      <c r="J38" s="26"/>
      <c r="K38" s="18"/>
      <c r="L38" s="18"/>
      <c r="M38" s="30"/>
      <c r="N38" s="17"/>
      <c r="O38" s="18"/>
      <c r="P38" s="30"/>
      <c r="Q38" s="23"/>
    </row>
    <row r="39" spans="2:17" s="8" customFormat="1" ht="19.7" customHeight="1">
      <c r="B39" s="17"/>
      <c r="C39" s="17"/>
      <c r="D39" s="17"/>
      <c r="E39" s="50"/>
      <c r="F39" s="18"/>
      <c r="G39" s="51">
        <v>0</v>
      </c>
      <c r="H39" s="51">
        <f t="shared" si="1"/>
        <v>0</v>
      </c>
      <c r="I39" s="22"/>
      <c r="J39" s="26"/>
      <c r="K39" s="18"/>
      <c r="L39" s="18"/>
      <c r="M39" s="30"/>
      <c r="N39" s="17"/>
      <c r="O39" s="18"/>
      <c r="P39" s="30"/>
      <c r="Q39" s="23"/>
    </row>
    <row r="40" spans="2:17" s="8" customFormat="1" ht="19.7" customHeight="1">
      <c r="B40" s="17"/>
      <c r="C40" s="17"/>
      <c r="D40" s="17"/>
      <c r="E40" s="50"/>
      <c r="F40" s="18"/>
      <c r="G40" s="51">
        <v>0</v>
      </c>
      <c r="H40" s="51">
        <f t="shared" si="1"/>
        <v>0</v>
      </c>
      <c r="I40" s="22"/>
      <c r="J40" s="26"/>
      <c r="K40" s="18"/>
      <c r="L40" s="18"/>
      <c r="M40" s="30"/>
      <c r="N40" s="17"/>
      <c r="O40" s="18"/>
      <c r="P40" s="30"/>
      <c r="Q40" s="23"/>
    </row>
    <row r="41" spans="2:17">
      <c r="G41" s="10"/>
      <c r="H41" s="10"/>
    </row>
  </sheetData>
  <autoFilter ref="B8:O40" xr:uid="{F3AB29CA-D7E8-42A7-8E0A-EB17D780620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D77B0-B862-4D1A-90B1-763859054EF7}">
  <sheetPr>
    <tabColor rgb="FFFFC000"/>
  </sheetPr>
  <dimension ref="A2:R198"/>
  <sheetViews>
    <sheetView zoomScale="70" zoomScaleNormal="70" workbookViewId="0">
      <pane xSplit="11" ySplit="8" topLeftCell="M9" activePane="bottomRight" state="frozen"/>
      <selection activeCell="D26" sqref="D26"/>
      <selection pane="topRight" activeCell="D26" sqref="D26"/>
      <selection pane="bottomLeft" activeCell="D26" sqref="D26"/>
      <selection pane="bottomRight" activeCell="R10" sqref="R10"/>
    </sheetView>
  </sheetViews>
  <sheetFormatPr defaultColWidth="11.875" defaultRowHeight="13.5" customHeight="1"/>
  <cols>
    <col min="1" max="1" width="18.625" style="9" customWidth="1"/>
    <col min="2" max="2" width="17" style="9" customWidth="1"/>
    <col min="3" max="3" width="6.125" style="8" customWidth="1"/>
    <col min="4" max="4" width="15.125" style="9" customWidth="1"/>
    <col min="5" max="5" width="15.5" style="9" customWidth="1"/>
    <col min="6" max="6" width="71.5" style="9" customWidth="1"/>
    <col min="7" max="7" width="10.875" style="8" customWidth="1"/>
    <col min="8" max="9" width="12.125" style="8" customWidth="1"/>
    <col min="10" max="10" width="7.125" style="10" customWidth="1"/>
    <col min="11" max="11" width="50.5" style="9" customWidth="1"/>
    <col min="12" max="12" width="45.125" style="9" customWidth="1"/>
    <col min="13" max="13" width="8.125" style="8" customWidth="1"/>
    <col min="14" max="14" width="17" style="8" customWidth="1"/>
    <col min="15" max="15" width="7.875" style="9" customWidth="1"/>
    <col min="16" max="16" width="16.375" style="8" customWidth="1"/>
    <col min="17" max="17" width="17.875" style="188" customWidth="1"/>
    <col min="18" max="18" width="19.375" style="188" customWidth="1"/>
    <col min="19" max="16384" width="11.875" style="9"/>
  </cols>
  <sheetData>
    <row r="2" spans="1:18" ht="20.100000000000001" customHeight="1">
      <c r="C2" s="183" t="s">
        <v>592</v>
      </c>
      <c r="D2" s="183"/>
      <c r="E2" s="183"/>
      <c r="F2" s="164" t="s">
        <v>2177</v>
      </c>
      <c r="H2" s="184" t="s">
        <v>594</v>
      </c>
      <c r="I2" s="185"/>
      <c r="J2" s="186"/>
      <c r="K2" s="187">
        <f>SUM(I:I)</f>
        <v>403441</v>
      </c>
    </row>
    <row r="3" spans="1:18" ht="20.100000000000001" customHeight="1">
      <c r="C3" s="183" t="s">
        <v>595</v>
      </c>
      <c r="D3" s="183"/>
      <c r="E3" s="183"/>
      <c r="F3" s="165" t="s">
        <v>2178</v>
      </c>
    </row>
    <row r="4" spans="1:18" ht="20.100000000000001" customHeight="1">
      <c r="C4" s="183" t="s">
        <v>597</v>
      </c>
      <c r="D4" s="183"/>
      <c r="E4" s="183"/>
      <c r="F4" s="165" t="s">
        <v>2179</v>
      </c>
      <c r="H4" s="737" t="s">
        <v>2180</v>
      </c>
      <c r="I4" s="737"/>
      <c r="J4" s="737"/>
      <c r="K4" s="737"/>
    </row>
    <row r="5" spans="1:18" ht="20.100000000000001" customHeight="1">
      <c r="C5" s="183" t="s">
        <v>600</v>
      </c>
      <c r="D5" s="183"/>
      <c r="E5" s="183"/>
      <c r="F5" s="167">
        <v>44994</v>
      </c>
      <c r="H5" s="737"/>
      <c r="I5" s="737"/>
      <c r="J5" s="737"/>
      <c r="K5" s="737"/>
    </row>
    <row r="6" spans="1:18" ht="20.100000000000001" customHeight="1">
      <c r="C6" s="183" t="s">
        <v>601</v>
      </c>
      <c r="D6" s="183"/>
      <c r="E6" s="183"/>
      <c r="F6" s="167">
        <v>44995</v>
      </c>
      <c r="H6" s="642" t="s">
        <v>2063</v>
      </c>
      <c r="I6" s="642"/>
      <c r="J6" s="642"/>
      <c r="K6" s="642"/>
    </row>
    <row r="8" spans="1:18" s="8" customFormat="1" ht="19.5" customHeight="1">
      <c r="B8" s="104" t="s">
        <v>602</v>
      </c>
      <c r="C8" s="190" t="s">
        <v>603</v>
      </c>
      <c r="D8" s="191" t="s">
        <v>604</v>
      </c>
      <c r="E8" s="191" t="s">
        <v>605</v>
      </c>
      <c r="F8" s="192" t="s">
        <v>606</v>
      </c>
      <c r="G8" s="192" t="s">
        <v>12</v>
      </c>
      <c r="H8" s="192" t="s">
        <v>13</v>
      </c>
      <c r="I8" s="193" t="s">
        <v>14</v>
      </c>
      <c r="J8" s="193" t="s">
        <v>607</v>
      </c>
      <c r="K8" s="192" t="s">
        <v>608</v>
      </c>
      <c r="L8" s="192" t="s">
        <v>609</v>
      </c>
      <c r="M8" s="192" t="s">
        <v>610</v>
      </c>
      <c r="N8" s="194" t="s">
        <v>611</v>
      </c>
      <c r="O8" s="191" t="s">
        <v>612</v>
      </c>
      <c r="P8" s="192" t="s">
        <v>613</v>
      </c>
      <c r="Q8" s="194" t="s">
        <v>614</v>
      </c>
      <c r="R8" s="195" t="s">
        <v>615</v>
      </c>
    </row>
    <row r="9" spans="1:18" s="8" customFormat="1" ht="19.5" customHeight="1">
      <c r="C9" s="643" t="s">
        <v>1963</v>
      </c>
      <c r="D9" s="644"/>
      <c r="E9" s="644"/>
      <c r="F9" s="645"/>
      <c r="G9" s="197"/>
      <c r="H9" s="197"/>
      <c r="I9" s="197"/>
      <c r="J9" s="198"/>
      <c r="K9" s="199"/>
      <c r="L9" s="192"/>
      <c r="M9" s="192"/>
      <c r="N9" s="194"/>
      <c r="O9" s="191"/>
      <c r="P9" s="192"/>
      <c r="Q9" s="194"/>
      <c r="R9" s="195"/>
    </row>
    <row r="10" spans="1:18" s="8" customFormat="1" ht="19.5" customHeight="1">
      <c r="A10" s="18"/>
      <c r="B10" s="646">
        <v>1</v>
      </c>
      <c r="C10" s="647">
        <v>1</v>
      </c>
      <c r="D10" s="648" t="s">
        <v>1964</v>
      </c>
      <c r="E10" s="648" t="s">
        <v>1964</v>
      </c>
      <c r="F10" s="649" t="s">
        <v>2064</v>
      </c>
      <c r="G10" s="650">
        <v>1</v>
      </c>
      <c r="H10" s="648">
        <v>0</v>
      </c>
      <c r="I10" s="651">
        <v>0</v>
      </c>
      <c r="J10" s="652"/>
      <c r="K10" s="649" t="s">
        <v>2181</v>
      </c>
      <c r="L10" s="653"/>
      <c r="M10" s="653"/>
      <c r="N10" s="194"/>
      <c r="O10" s="191"/>
      <c r="P10" s="192"/>
      <c r="Q10" s="194"/>
      <c r="R10" s="206">
        <v>44999</v>
      </c>
    </row>
    <row r="11" spans="1:18" s="8" customFormat="1" ht="19.5" customHeight="1">
      <c r="A11" s="18"/>
      <c r="B11" s="646">
        <v>1</v>
      </c>
      <c r="C11" s="207">
        <f t="shared" ref="C11:C12" si="0">C10+1</f>
        <v>2</v>
      </c>
      <c r="D11" s="648" t="s">
        <v>1964</v>
      </c>
      <c r="E11" s="648" t="s">
        <v>1964</v>
      </c>
      <c r="F11" s="654" t="s">
        <v>478</v>
      </c>
      <c r="G11" s="650">
        <v>1</v>
      </c>
      <c r="H11" s="648">
        <v>0</v>
      </c>
      <c r="I11" s="648">
        <v>0</v>
      </c>
      <c r="J11" s="652"/>
      <c r="K11" s="649"/>
      <c r="L11" s="653"/>
      <c r="M11" s="653"/>
      <c r="N11" s="194"/>
      <c r="O11" s="191"/>
      <c r="P11" s="192"/>
      <c r="Q11" s="194"/>
      <c r="R11" s="195"/>
    </row>
    <row r="12" spans="1:18" s="8" customFormat="1" ht="19.5" customHeight="1">
      <c r="A12" s="18"/>
      <c r="B12" s="646">
        <v>1</v>
      </c>
      <c r="C12" s="207">
        <f t="shared" si="0"/>
        <v>3</v>
      </c>
      <c r="D12" s="656" t="s">
        <v>1964</v>
      </c>
      <c r="E12" s="656" t="s">
        <v>1964</v>
      </c>
      <c r="F12" s="657" t="s">
        <v>1967</v>
      </c>
      <c r="G12" s="658">
        <v>1</v>
      </c>
      <c r="H12" s="659">
        <v>0</v>
      </c>
      <c r="I12" s="659">
        <v>0</v>
      </c>
      <c r="J12" s="660"/>
      <c r="K12" s="661"/>
      <c r="L12" s="653"/>
      <c r="M12" s="653"/>
      <c r="N12" s="194"/>
      <c r="O12" s="191"/>
      <c r="P12" s="192"/>
      <c r="Q12" s="194"/>
      <c r="R12" s="195"/>
    </row>
    <row r="13" spans="1:18" s="8" customFormat="1" ht="19.5" customHeight="1">
      <c r="C13" s="738"/>
      <c r="D13" s="647"/>
      <c r="E13" s="647"/>
      <c r="F13" s="268"/>
      <c r="G13" s="197"/>
      <c r="H13" s="197"/>
      <c r="I13" s="197"/>
      <c r="J13" s="198"/>
      <c r="K13" s="199"/>
      <c r="L13" s="192"/>
      <c r="M13" s="192"/>
      <c r="N13" s="194"/>
      <c r="O13" s="191"/>
      <c r="P13" s="192"/>
      <c r="Q13" s="194"/>
      <c r="R13" s="195"/>
    </row>
    <row r="14" spans="1:18" s="8" customFormat="1" ht="19.5" customHeight="1">
      <c r="C14" s="738"/>
      <c r="D14" s="647"/>
      <c r="E14" s="647"/>
      <c r="F14" s="268"/>
      <c r="G14" s="197"/>
      <c r="H14" s="197"/>
      <c r="I14" s="197"/>
      <c r="J14" s="198"/>
      <c r="K14" s="199"/>
      <c r="L14" s="192"/>
      <c r="M14" s="192"/>
      <c r="N14" s="194"/>
      <c r="O14" s="191"/>
      <c r="P14" s="192"/>
      <c r="Q14" s="194"/>
      <c r="R14" s="195"/>
    </row>
    <row r="15" spans="1:18" s="8" customFormat="1" ht="19.5" customHeight="1">
      <c r="C15" s="738"/>
      <c r="D15" s="647"/>
      <c r="E15" s="647"/>
      <c r="F15" s="268"/>
      <c r="G15" s="197"/>
      <c r="H15" s="197"/>
      <c r="I15" s="197"/>
      <c r="J15" s="198"/>
      <c r="K15" s="199"/>
      <c r="L15" s="192"/>
      <c r="M15" s="192"/>
      <c r="N15" s="194"/>
      <c r="O15" s="191"/>
      <c r="P15" s="192"/>
      <c r="Q15" s="194"/>
      <c r="R15" s="195"/>
    </row>
    <row r="16" spans="1:18" ht="18" customHeight="1">
      <c r="C16" s="200" t="s">
        <v>616</v>
      </c>
      <c r="D16" s="201"/>
      <c r="E16" s="201"/>
      <c r="F16" s="202"/>
      <c r="G16" s="203"/>
      <c r="H16" s="203"/>
      <c r="I16" s="197"/>
      <c r="J16" s="198"/>
      <c r="K16" s="204"/>
      <c r="L16" s="196"/>
      <c r="M16" s="205"/>
      <c r="N16" s="194"/>
      <c r="O16" s="195"/>
      <c r="P16" s="195"/>
      <c r="Q16" s="194"/>
      <c r="R16" s="206"/>
    </row>
    <row r="17" spans="1:18" ht="18" customHeight="1">
      <c r="A17" s="739" t="s">
        <v>273</v>
      </c>
      <c r="B17" s="740">
        <v>3</v>
      </c>
      <c r="C17" s="664">
        <f>C12+1</f>
        <v>4</v>
      </c>
      <c r="D17" s="17" t="s">
        <v>167</v>
      </c>
      <c r="E17" s="17" t="s">
        <v>167</v>
      </c>
      <c r="F17" s="741" t="s">
        <v>1968</v>
      </c>
      <c r="G17" s="742">
        <v>2</v>
      </c>
      <c r="H17" s="742">
        <v>1200</v>
      </c>
      <c r="I17" s="177">
        <f t="shared" ref="I17:I74" si="1">G17*H17</f>
        <v>2400</v>
      </c>
      <c r="J17" s="119"/>
      <c r="K17" s="209" t="s">
        <v>618</v>
      </c>
      <c r="L17" s="176"/>
      <c r="M17" s="18"/>
      <c r="N17" s="29">
        <v>44981</v>
      </c>
      <c r="O17" s="26"/>
      <c r="P17" s="29"/>
      <c r="Q17" s="29">
        <v>44994</v>
      </c>
      <c r="R17" s="23">
        <v>44994</v>
      </c>
    </row>
    <row r="18" spans="1:18" ht="18" customHeight="1">
      <c r="A18" s="739" t="s">
        <v>273</v>
      </c>
      <c r="B18" s="740">
        <v>3</v>
      </c>
      <c r="C18" s="207">
        <f>C17+1</f>
        <v>5</v>
      </c>
      <c r="D18" s="17" t="s">
        <v>167</v>
      </c>
      <c r="E18" s="17" t="s">
        <v>167</v>
      </c>
      <c r="F18" s="741" t="s">
        <v>1970</v>
      </c>
      <c r="G18" s="742">
        <v>1</v>
      </c>
      <c r="H18" s="742">
        <v>1120</v>
      </c>
      <c r="I18" s="177">
        <f t="shared" si="1"/>
        <v>1120</v>
      </c>
      <c r="J18" s="119"/>
      <c r="K18" s="209" t="s">
        <v>618</v>
      </c>
      <c r="L18" s="176"/>
      <c r="M18" s="18"/>
      <c r="N18" s="29">
        <v>44981</v>
      </c>
      <c r="O18" s="26"/>
      <c r="P18" s="29"/>
      <c r="Q18" s="29">
        <v>44994</v>
      </c>
      <c r="R18" s="23">
        <v>44994</v>
      </c>
    </row>
    <row r="19" spans="1:18" ht="18" customHeight="1">
      <c r="A19" s="739" t="s">
        <v>642</v>
      </c>
      <c r="B19" s="740">
        <v>3</v>
      </c>
      <c r="C19" s="212">
        <f t="shared" ref="C19:C66" si="2">C18+1</f>
        <v>6</v>
      </c>
      <c r="D19" s="216" t="s">
        <v>270</v>
      </c>
      <c r="E19" s="216" t="s">
        <v>167</v>
      </c>
      <c r="F19" s="741" t="s">
        <v>2066</v>
      </c>
      <c r="G19" s="742">
        <v>1</v>
      </c>
      <c r="H19" s="742">
        <v>17487</v>
      </c>
      <c r="I19" s="177">
        <f t="shared" si="1"/>
        <v>17487</v>
      </c>
      <c r="J19" s="208"/>
      <c r="K19" s="209" t="s">
        <v>2067</v>
      </c>
      <c r="L19" s="176"/>
      <c r="M19" s="18"/>
      <c r="N19" s="29">
        <v>44981</v>
      </c>
      <c r="O19" s="26"/>
      <c r="P19" s="29"/>
      <c r="Q19" s="29">
        <v>44994</v>
      </c>
      <c r="R19" s="23">
        <v>44994</v>
      </c>
    </row>
    <row r="20" spans="1:18" ht="18" customHeight="1">
      <c r="A20" s="739" t="s">
        <v>282</v>
      </c>
      <c r="B20" s="740">
        <v>3</v>
      </c>
      <c r="C20" s="212">
        <f t="shared" si="2"/>
        <v>7</v>
      </c>
      <c r="D20" s="17" t="s">
        <v>167</v>
      </c>
      <c r="E20" s="17" t="s">
        <v>167</v>
      </c>
      <c r="F20" s="741" t="s">
        <v>680</v>
      </c>
      <c r="G20" s="742">
        <v>2</v>
      </c>
      <c r="H20" s="742">
        <v>1320</v>
      </c>
      <c r="I20" s="177">
        <f t="shared" si="1"/>
        <v>2640</v>
      </c>
      <c r="J20" s="119"/>
      <c r="K20" s="209" t="s">
        <v>681</v>
      </c>
      <c r="L20" s="176"/>
      <c r="M20" s="18"/>
      <c r="N20" s="29">
        <v>44981</v>
      </c>
      <c r="O20" s="26"/>
      <c r="P20" s="29"/>
      <c r="Q20" s="29">
        <v>44994</v>
      </c>
      <c r="R20" s="23">
        <v>44994</v>
      </c>
    </row>
    <row r="21" spans="1:18" ht="18" customHeight="1">
      <c r="A21" s="739" t="s">
        <v>276</v>
      </c>
      <c r="B21" s="740">
        <v>3</v>
      </c>
      <c r="C21" s="212">
        <f t="shared" si="2"/>
        <v>8</v>
      </c>
      <c r="D21" s="17" t="s">
        <v>167</v>
      </c>
      <c r="E21" s="17" t="s">
        <v>167</v>
      </c>
      <c r="F21" s="221" t="s">
        <v>647</v>
      </c>
      <c r="G21" s="222"/>
      <c r="H21" s="742">
        <v>19</v>
      </c>
      <c r="I21" s="177">
        <f t="shared" si="1"/>
        <v>0</v>
      </c>
      <c r="J21" s="208"/>
      <c r="K21" s="209" t="s">
        <v>682</v>
      </c>
      <c r="L21" s="176"/>
      <c r="M21" s="18"/>
      <c r="N21" s="29"/>
      <c r="O21" s="26"/>
      <c r="P21" s="29"/>
      <c r="Q21" s="29"/>
      <c r="R21" s="23"/>
    </row>
    <row r="22" spans="1:18" ht="18" customHeight="1">
      <c r="A22" s="739" t="s">
        <v>276</v>
      </c>
      <c r="B22" s="740">
        <v>3</v>
      </c>
      <c r="C22" s="212">
        <f t="shared" si="2"/>
        <v>9</v>
      </c>
      <c r="D22" s="17" t="s">
        <v>167</v>
      </c>
      <c r="E22" s="17" t="s">
        <v>167</v>
      </c>
      <c r="F22" s="221" t="s">
        <v>683</v>
      </c>
      <c r="G22" s="222"/>
      <c r="H22" s="742">
        <v>23</v>
      </c>
      <c r="I22" s="177">
        <f t="shared" si="1"/>
        <v>0</v>
      </c>
      <c r="J22" s="208"/>
      <c r="K22" s="209" t="s">
        <v>659</v>
      </c>
      <c r="L22" s="176"/>
      <c r="M22" s="18"/>
      <c r="N22" s="29"/>
      <c r="O22" s="26"/>
      <c r="P22" s="29"/>
      <c r="Q22" s="29"/>
      <c r="R22" s="23"/>
    </row>
    <row r="23" spans="1:18" ht="18" customHeight="1">
      <c r="A23" s="739" t="s">
        <v>276</v>
      </c>
      <c r="B23" s="740">
        <v>3</v>
      </c>
      <c r="C23" s="212">
        <f t="shared" si="2"/>
        <v>10</v>
      </c>
      <c r="D23" s="17" t="s">
        <v>167</v>
      </c>
      <c r="E23" s="17" t="s">
        <v>167</v>
      </c>
      <c r="F23" s="221" t="s">
        <v>660</v>
      </c>
      <c r="G23" s="222"/>
      <c r="H23" s="742">
        <v>23</v>
      </c>
      <c r="I23" s="177">
        <f t="shared" si="1"/>
        <v>0</v>
      </c>
      <c r="J23" s="208"/>
      <c r="K23" s="209" t="s">
        <v>684</v>
      </c>
      <c r="L23" s="176"/>
      <c r="M23" s="18"/>
      <c r="N23" s="29"/>
      <c r="O23" s="26"/>
      <c r="P23" s="29"/>
      <c r="Q23" s="29"/>
      <c r="R23" s="23"/>
    </row>
    <row r="24" spans="1:18" ht="18" customHeight="1">
      <c r="A24" s="739" t="s">
        <v>276</v>
      </c>
      <c r="B24" s="740">
        <v>3</v>
      </c>
      <c r="C24" s="212">
        <f t="shared" si="2"/>
        <v>11</v>
      </c>
      <c r="D24" s="17" t="s">
        <v>167</v>
      </c>
      <c r="E24" s="17" t="s">
        <v>167</v>
      </c>
      <c r="F24" s="743" t="s">
        <v>653</v>
      </c>
      <c r="G24" s="744">
        <v>4</v>
      </c>
      <c r="H24" s="742">
        <v>70</v>
      </c>
      <c r="I24" s="177">
        <f t="shared" si="1"/>
        <v>280</v>
      </c>
      <c r="J24" s="208"/>
      <c r="K24" s="225" t="s">
        <v>2068</v>
      </c>
      <c r="L24" s="176"/>
      <c r="M24" s="18"/>
      <c r="N24" s="29">
        <v>44981</v>
      </c>
      <c r="O24" s="26"/>
      <c r="P24" s="29"/>
      <c r="Q24" s="29">
        <v>44994</v>
      </c>
      <c r="R24" s="23">
        <v>44994</v>
      </c>
    </row>
    <row r="25" spans="1:18" ht="18" customHeight="1">
      <c r="A25" s="739" t="s">
        <v>642</v>
      </c>
      <c r="B25" s="740">
        <v>3</v>
      </c>
      <c r="C25" s="212">
        <f t="shared" si="2"/>
        <v>12</v>
      </c>
      <c r="D25" s="216" t="s">
        <v>270</v>
      </c>
      <c r="E25" s="216" t="s">
        <v>167</v>
      </c>
      <c r="F25" s="741" t="s">
        <v>643</v>
      </c>
      <c r="G25" s="742">
        <v>1</v>
      </c>
      <c r="H25" s="742">
        <v>6380</v>
      </c>
      <c r="I25" s="177">
        <f t="shared" si="1"/>
        <v>6380</v>
      </c>
      <c r="J25" s="208"/>
      <c r="K25" s="209" t="s">
        <v>644</v>
      </c>
      <c r="L25" s="176"/>
      <c r="M25" s="18"/>
      <c r="N25" s="29">
        <v>44981</v>
      </c>
      <c r="O25" s="26"/>
      <c r="P25" s="29"/>
      <c r="Q25" s="29">
        <v>44994</v>
      </c>
      <c r="R25" s="23">
        <v>44994</v>
      </c>
    </row>
    <row r="26" spans="1:18" ht="18" customHeight="1">
      <c r="A26" s="739" t="s">
        <v>276</v>
      </c>
      <c r="B26" s="740">
        <v>3</v>
      </c>
      <c r="C26" s="212">
        <f t="shared" si="2"/>
        <v>13</v>
      </c>
      <c r="D26" s="17" t="s">
        <v>167</v>
      </c>
      <c r="E26" s="17" t="s">
        <v>167</v>
      </c>
      <c r="F26" s="741" t="s">
        <v>645</v>
      </c>
      <c r="G26" s="742">
        <v>2</v>
      </c>
      <c r="H26" s="742">
        <v>144</v>
      </c>
      <c r="I26" s="177">
        <f t="shared" si="1"/>
        <v>288</v>
      </c>
      <c r="J26" s="208"/>
      <c r="K26" s="209" t="s">
        <v>1982</v>
      </c>
      <c r="L26" s="176"/>
      <c r="M26" s="18"/>
      <c r="N26" s="29">
        <v>44981</v>
      </c>
      <c r="O26" s="26"/>
      <c r="P26" s="29"/>
      <c r="Q26" s="29">
        <v>44994</v>
      </c>
      <c r="R26" s="23">
        <v>44994</v>
      </c>
    </row>
    <row r="27" spans="1:18" ht="18" customHeight="1">
      <c r="A27" s="739" t="s">
        <v>276</v>
      </c>
      <c r="B27" s="740">
        <v>3</v>
      </c>
      <c r="C27" s="212">
        <f t="shared" si="2"/>
        <v>14</v>
      </c>
      <c r="D27" s="17" t="s">
        <v>167</v>
      </c>
      <c r="E27" s="17" t="s">
        <v>167</v>
      </c>
      <c r="F27" s="221" t="s">
        <v>647</v>
      </c>
      <c r="G27" s="222"/>
      <c r="H27" s="742">
        <v>19</v>
      </c>
      <c r="I27" s="177">
        <f t="shared" si="1"/>
        <v>0</v>
      </c>
      <c r="J27" s="208"/>
      <c r="K27" s="209" t="s">
        <v>1983</v>
      </c>
      <c r="L27" s="176"/>
      <c r="M27" s="18"/>
      <c r="N27" s="29"/>
      <c r="O27" s="26"/>
      <c r="P27" s="29"/>
      <c r="Q27" s="29"/>
      <c r="R27" s="23"/>
    </row>
    <row r="28" spans="1:18" ht="18" customHeight="1">
      <c r="A28" s="739" t="s">
        <v>276</v>
      </c>
      <c r="B28" s="740">
        <v>3</v>
      </c>
      <c r="C28" s="212">
        <f t="shared" si="2"/>
        <v>15</v>
      </c>
      <c r="D28" s="17" t="s">
        <v>167</v>
      </c>
      <c r="E28" s="17" t="s">
        <v>167</v>
      </c>
      <c r="F28" s="221" t="s">
        <v>649</v>
      </c>
      <c r="G28" s="222"/>
      <c r="H28" s="742">
        <v>23</v>
      </c>
      <c r="I28" s="177">
        <f t="shared" si="1"/>
        <v>0</v>
      </c>
      <c r="J28" s="208"/>
      <c r="K28" s="209" t="s">
        <v>650</v>
      </c>
      <c r="L28" s="176"/>
      <c r="M28" s="18"/>
      <c r="N28" s="29"/>
      <c r="O28" s="26"/>
      <c r="P28" s="29"/>
      <c r="Q28" s="29"/>
      <c r="R28" s="23"/>
    </row>
    <row r="29" spans="1:18" ht="18" customHeight="1">
      <c r="A29" s="739" t="s">
        <v>642</v>
      </c>
      <c r="B29" s="740">
        <v>3</v>
      </c>
      <c r="C29" s="212">
        <f t="shared" si="2"/>
        <v>16</v>
      </c>
      <c r="D29" s="216" t="s">
        <v>270</v>
      </c>
      <c r="E29" s="216" t="s">
        <v>167</v>
      </c>
      <c r="F29" s="741" t="s">
        <v>651</v>
      </c>
      <c r="G29" s="742">
        <v>1</v>
      </c>
      <c r="H29" s="742">
        <v>6397</v>
      </c>
      <c r="I29" s="177">
        <f t="shared" si="1"/>
        <v>6397</v>
      </c>
      <c r="J29" s="208"/>
      <c r="K29" s="209" t="s">
        <v>652</v>
      </c>
      <c r="L29" s="176"/>
      <c r="M29" s="18"/>
      <c r="N29" s="29">
        <v>44981</v>
      </c>
      <c r="O29" s="26"/>
      <c r="P29" s="29"/>
      <c r="Q29" s="29">
        <v>44994</v>
      </c>
      <c r="R29" s="23">
        <v>44994</v>
      </c>
    </row>
    <row r="30" spans="1:18" ht="18" customHeight="1">
      <c r="A30" s="739" t="s">
        <v>276</v>
      </c>
      <c r="B30" s="740">
        <v>3</v>
      </c>
      <c r="C30" s="212">
        <f t="shared" si="2"/>
        <v>17</v>
      </c>
      <c r="D30" s="17" t="s">
        <v>167</v>
      </c>
      <c r="E30" s="17" t="s">
        <v>167</v>
      </c>
      <c r="F30" s="221" t="s">
        <v>653</v>
      </c>
      <c r="G30" s="668"/>
      <c r="H30" s="742">
        <v>70</v>
      </c>
      <c r="I30" s="177">
        <f t="shared" si="1"/>
        <v>0</v>
      </c>
      <c r="J30" s="208"/>
      <c r="K30" s="209" t="s">
        <v>1984</v>
      </c>
      <c r="L30" s="176"/>
      <c r="M30" s="18"/>
      <c r="N30" s="29"/>
      <c r="O30" s="26"/>
      <c r="P30" s="29"/>
      <c r="Q30" s="29"/>
      <c r="R30" s="23"/>
    </row>
    <row r="31" spans="1:18" ht="18" customHeight="1">
      <c r="A31" s="739" t="s">
        <v>276</v>
      </c>
      <c r="B31" s="740">
        <v>3</v>
      </c>
      <c r="C31" s="212">
        <f t="shared" si="2"/>
        <v>18</v>
      </c>
      <c r="D31" s="17" t="s">
        <v>167</v>
      </c>
      <c r="E31" s="17" t="s">
        <v>167</v>
      </c>
      <c r="F31" s="221" t="s">
        <v>655</v>
      </c>
      <c r="G31" s="222"/>
      <c r="H31" s="744">
        <v>169</v>
      </c>
      <c r="I31" s="177">
        <f t="shared" si="1"/>
        <v>0</v>
      </c>
      <c r="J31" s="208"/>
      <c r="K31" s="209" t="s">
        <v>2069</v>
      </c>
      <c r="L31" s="176"/>
      <c r="M31" s="18"/>
      <c r="N31" s="29"/>
      <c r="O31" s="26"/>
      <c r="P31" s="29"/>
      <c r="Q31" s="29"/>
      <c r="R31" s="23"/>
    </row>
    <row r="32" spans="1:18" ht="18" customHeight="1">
      <c r="A32" s="739" t="s">
        <v>276</v>
      </c>
      <c r="B32" s="740">
        <v>3</v>
      </c>
      <c r="C32" s="212">
        <f t="shared" si="2"/>
        <v>19</v>
      </c>
      <c r="D32" s="17" t="s">
        <v>167</v>
      </c>
      <c r="E32" s="17" t="s">
        <v>167</v>
      </c>
      <c r="F32" s="221" t="s">
        <v>647</v>
      </c>
      <c r="G32" s="222"/>
      <c r="H32" s="742">
        <v>19</v>
      </c>
      <c r="I32" s="177">
        <f t="shared" si="1"/>
        <v>0</v>
      </c>
      <c r="J32" s="208"/>
      <c r="K32" s="209" t="s">
        <v>657</v>
      </c>
      <c r="L32" s="176"/>
      <c r="M32" s="18"/>
      <c r="N32" s="29"/>
      <c r="O32" s="26"/>
      <c r="P32" s="29"/>
      <c r="Q32" s="29"/>
      <c r="R32" s="23"/>
    </row>
    <row r="33" spans="1:18" ht="18" customHeight="1">
      <c r="A33" s="739" t="s">
        <v>276</v>
      </c>
      <c r="B33" s="740">
        <v>3</v>
      </c>
      <c r="C33" s="212">
        <f t="shared" si="2"/>
        <v>20</v>
      </c>
      <c r="D33" s="17" t="s">
        <v>167</v>
      </c>
      <c r="E33" s="17" t="s">
        <v>167</v>
      </c>
      <c r="F33" s="221" t="s">
        <v>658</v>
      </c>
      <c r="G33" s="222"/>
      <c r="H33" s="742">
        <v>27</v>
      </c>
      <c r="I33" s="177">
        <f t="shared" si="1"/>
        <v>0</v>
      </c>
      <c r="J33" s="208"/>
      <c r="K33" s="209" t="s">
        <v>659</v>
      </c>
      <c r="L33" s="176"/>
      <c r="M33" s="18"/>
      <c r="N33" s="29"/>
      <c r="O33" s="26"/>
      <c r="P33" s="29"/>
      <c r="Q33" s="29"/>
      <c r="R33" s="23"/>
    </row>
    <row r="34" spans="1:18" ht="18" customHeight="1">
      <c r="A34" s="739" t="s">
        <v>276</v>
      </c>
      <c r="B34" s="740">
        <v>3</v>
      </c>
      <c r="C34" s="212">
        <f t="shared" si="2"/>
        <v>21</v>
      </c>
      <c r="D34" s="17" t="s">
        <v>167</v>
      </c>
      <c r="E34" s="17" t="s">
        <v>167</v>
      </c>
      <c r="F34" s="221" t="s">
        <v>660</v>
      </c>
      <c r="G34" s="222"/>
      <c r="H34" s="742">
        <v>23</v>
      </c>
      <c r="I34" s="177">
        <f t="shared" si="1"/>
        <v>0</v>
      </c>
      <c r="J34" s="208"/>
      <c r="K34" s="209" t="s">
        <v>1986</v>
      </c>
      <c r="L34" s="176"/>
      <c r="M34" s="18"/>
      <c r="N34" s="29"/>
      <c r="O34" s="26"/>
      <c r="P34" s="29"/>
      <c r="Q34" s="29"/>
      <c r="R34" s="23"/>
    </row>
    <row r="35" spans="1:18" ht="18" customHeight="1">
      <c r="A35" s="739" t="s">
        <v>628</v>
      </c>
      <c r="B35" s="740">
        <v>3</v>
      </c>
      <c r="C35" s="212">
        <f t="shared" si="2"/>
        <v>22</v>
      </c>
      <c r="D35" s="17" t="s">
        <v>167</v>
      </c>
      <c r="E35" s="17" t="s">
        <v>167</v>
      </c>
      <c r="F35" s="741" t="s">
        <v>662</v>
      </c>
      <c r="G35" s="742">
        <v>1</v>
      </c>
      <c r="H35" s="742">
        <v>2110</v>
      </c>
      <c r="I35" s="177">
        <f t="shared" si="1"/>
        <v>2110</v>
      </c>
      <c r="J35" s="208"/>
      <c r="K35" s="209" t="s">
        <v>663</v>
      </c>
      <c r="L35" s="176"/>
      <c r="M35" s="18"/>
      <c r="N35" s="29">
        <v>44981</v>
      </c>
      <c r="O35" s="26"/>
      <c r="P35" s="29"/>
      <c r="Q35" s="29">
        <v>44994</v>
      </c>
      <c r="R35" s="23">
        <v>44994</v>
      </c>
    </row>
    <row r="36" spans="1:18" ht="18" customHeight="1">
      <c r="A36" s="739" t="s">
        <v>642</v>
      </c>
      <c r="B36" s="740">
        <v>3</v>
      </c>
      <c r="C36" s="212">
        <f t="shared" si="2"/>
        <v>23</v>
      </c>
      <c r="D36" s="216" t="s">
        <v>270</v>
      </c>
      <c r="E36" s="216" t="s">
        <v>167</v>
      </c>
      <c r="F36" s="741" t="s">
        <v>664</v>
      </c>
      <c r="G36" s="742">
        <v>1</v>
      </c>
      <c r="H36" s="742">
        <v>5771</v>
      </c>
      <c r="I36" s="177">
        <f t="shared" si="1"/>
        <v>5771</v>
      </c>
      <c r="J36" s="208"/>
      <c r="K36" s="209" t="s">
        <v>665</v>
      </c>
      <c r="L36" s="176"/>
      <c r="M36" s="18"/>
      <c r="N36" s="29">
        <v>44981</v>
      </c>
      <c r="O36" s="26"/>
      <c r="P36" s="29"/>
      <c r="Q36" s="29">
        <v>44994</v>
      </c>
      <c r="R36" s="23">
        <v>44994</v>
      </c>
    </row>
    <row r="37" spans="1:18" ht="18" customHeight="1">
      <c r="A37" s="739" t="s">
        <v>276</v>
      </c>
      <c r="B37" s="740">
        <v>3</v>
      </c>
      <c r="C37" s="212">
        <f t="shared" si="2"/>
        <v>24</v>
      </c>
      <c r="D37" s="17" t="s">
        <v>167</v>
      </c>
      <c r="E37" s="17" t="s">
        <v>167</v>
      </c>
      <c r="F37" s="741" t="s">
        <v>666</v>
      </c>
      <c r="G37" s="742">
        <v>1</v>
      </c>
      <c r="H37" s="742">
        <v>220</v>
      </c>
      <c r="I37" s="177">
        <f t="shared" si="1"/>
        <v>220</v>
      </c>
      <c r="J37" s="208"/>
      <c r="K37" s="225" t="s">
        <v>646</v>
      </c>
      <c r="L37" s="176"/>
      <c r="M37" s="18"/>
      <c r="N37" s="29">
        <v>44981</v>
      </c>
      <c r="O37" s="26"/>
      <c r="P37" s="29"/>
      <c r="Q37" s="29">
        <v>44994</v>
      </c>
      <c r="R37" s="23">
        <v>44994</v>
      </c>
    </row>
    <row r="38" spans="1:18" ht="18" customHeight="1">
      <c r="A38" s="739" t="s">
        <v>276</v>
      </c>
      <c r="B38" s="740">
        <v>3</v>
      </c>
      <c r="C38" s="212">
        <f t="shared" si="2"/>
        <v>25</v>
      </c>
      <c r="D38" s="17" t="s">
        <v>167</v>
      </c>
      <c r="E38" s="17" t="s">
        <v>167</v>
      </c>
      <c r="F38" s="221" t="s">
        <v>658</v>
      </c>
      <c r="G38" s="222"/>
      <c r="H38" s="742">
        <v>27</v>
      </c>
      <c r="I38" s="177">
        <f t="shared" si="1"/>
        <v>0</v>
      </c>
      <c r="J38" s="208"/>
      <c r="K38" s="209" t="s">
        <v>667</v>
      </c>
      <c r="L38" s="176"/>
      <c r="M38" s="18"/>
      <c r="N38" s="29"/>
      <c r="O38" s="26"/>
      <c r="P38" s="29"/>
      <c r="Q38" s="29"/>
      <c r="R38" s="23"/>
    </row>
    <row r="39" spans="1:18" ht="18" customHeight="1">
      <c r="A39" s="739" t="s">
        <v>276</v>
      </c>
      <c r="B39" s="740">
        <v>3</v>
      </c>
      <c r="C39" s="212">
        <f t="shared" si="2"/>
        <v>26</v>
      </c>
      <c r="D39" s="17" t="s">
        <v>167</v>
      </c>
      <c r="E39" s="17" t="s">
        <v>167</v>
      </c>
      <c r="F39" s="741" t="s">
        <v>668</v>
      </c>
      <c r="G39" s="742">
        <v>1</v>
      </c>
      <c r="H39" s="742">
        <v>560</v>
      </c>
      <c r="I39" s="177">
        <f t="shared" si="1"/>
        <v>560</v>
      </c>
      <c r="J39" s="208"/>
      <c r="K39" s="209" t="s">
        <v>669</v>
      </c>
      <c r="L39" s="176"/>
      <c r="M39" s="18"/>
      <c r="N39" s="29">
        <v>44981</v>
      </c>
      <c r="O39" s="26"/>
      <c r="P39" s="29"/>
      <c r="Q39" s="29">
        <v>44994</v>
      </c>
      <c r="R39" s="23">
        <v>44994</v>
      </c>
    </row>
    <row r="40" spans="1:18" ht="18" customHeight="1">
      <c r="A40" s="739" t="s">
        <v>642</v>
      </c>
      <c r="B40" s="740">
        <v>3</v>
      </c>
      <c r="C40" s="212">
        <f t="shared" si="2"/>
        <v>27</v>
      </c>
      <c r="D40" s="216" t="s">
        <v>270</v>
      </c>
      <c r="E40" s="216" t="s">
        <v>167</v>
      </c>
      <c r="F40" s="741" t="s">
        <v>670</v>
      </c>
      <c r="G40" s="742">
        <v>1</v>
      </c>
      <c r="H40" s="742">
        <v>6289</v>
      </c>
      <c r="I40" s="177">
        <f t="shared" si="1"/>
        <v>6289</v>
      </c>
      <c r="J40" s="208"/>
      <c r="K40" s="209" t="s">
        <v>671</v>
      </c>
      <c r="L40" s="176"/>
      <c r="M40" s="18"/>
      <c r="N40" s="29">
        <v>44981</v>
      </c>
      <c r="O40" s="26"/>
      <c r="P40" s="29"/>
      <c r="Q40" s="29">
        <v>44994</v>
      </c>
      <c r="R40" s="23">
        <v>44994</v>
      </c>
    </row>
    <row r="41" spans="1:18" ht="18" customHeight="1">
      <c r="A41" s="739" t="s">
        <v>642</v>
      </c>
      <c r="B41" s="740">
        <v>3</v>
      </c>
      <c r="C41" s="236">
        <f t="shared" si="2"/>
        <v>28</v>
      </c>
      <c r="D41" s="216" t="s">
        <v>270</v>
      </c>
      <c r="E41" s="216" t="s">
        <v>167</v>
      </c>
      <c r="F41" s="745" t="s">
        <v>672</v>
      </c>
      <c r="G41" s="742">
        <v>1</v>
      </c>
      <c r="H41" s="742">
        <v>4957</v>
      </c>
      <c r="I41" s="177">
        <f t="shared" si="1"/>
        <v>4957</v>
      </c>
      <c r="J41" s="208"/>
      <c r="K41" s="209" t="s">
        <v>673</v>
      </c>
      <c r="L41" s="176"/>
      <c r="M41" s="18"/>
      <c r="N41" s="29">
        <v>44981</v>
      </c>
      <c r="O41" s="26"/>
      <c r="P41" s="29"/>
      <c r="Q41" s="29">
        <v>44994</v>
      </c>
      <c r="R41" s="23">
        <v>44994</v>
      </c>
    </row>
    <row r="42" spans="1:18" ht="18" customHeight="1">
      <c r="A42" s="739" t="s">
        <v>276</v>
      </c>
      <c r="B42" s="740">
        <v>3</v>
      </c>
      <c r="C42" s="212">
        <f t="shared" si="2"/>
        <v>29</v>
      </c>
      <c r="D42" s="17" t="s">
        <v>167</v>
      </c>
      <c r="E42" s="17" t="s">
        <v>167</v>
      </c>
      <c r="F42" s="741" t="s">
        <v>674</v>
      </c>
      <c r="G42" s="742">
        <v>45</v>
      </c>
      <c r="H42" s="742">
        <v>19</v>
      </c>
      <c r="I42" s="177">
        <f t="shared" si="1"/>
        <v>855</v>
      </c>
      <c r="J42" s="208"/>
      <c r="K42" s="209" t="s">
        <v>1988</v>
      </c>
      <c r="L42" s="176"/>
      <c r="M42" s="18"/>
      <c r="N42" s="29">
        <v>44981</v>
      </c>
      <c r="O42" s="26"/>
      <c r="P42" s="29"/>
      <c r="Q42" s="29">
        <v>44994</v>
      </c>
      <c r="R42" s="23">
        <v>44994</v>
      </c>
    </row>
    <row r="43" spans="1:18" ht="18" customHeight="1">
      <c r="A43" s="739" t="s">
        <v>276</v>
      </c>
      <c r="B43" s="740">
        <v>3</v>
      </c>
      <c r="C43" s="212">
        <f t="shared" si="2"/>
        <v>30</v>
      </c>
      <c r="D43" s="17" t="s">
        <v>167</v>
      </c>
      <c r="E43" s="17" t="s">
        <v>167</v>
      </c>
      <c r="F43" s="221" t="s">
        <v>676</v>
      </c>
      <c r="G43" s="222"/>
      <c r="H43" s="742">
        <v>23</v>
      </c>
      <c r="I43" s="177">
        <f t="shared" si="1"/>
        <v>0</v>
      </c>
      <c r="J43" s="208"/>
      <c r="K43" s="209" t="s">
        <v>677</v>
      </c>
      <c r="L43" s="176"/>
      <c r="M43" s="18"/>
      <c r="N43" s="29"/>
      <c r="O43" s="26"/>
      <c r="P43" s="29"/>
      <c r="Q43" s="29"/>
      <c r="R43" s="23"/>
    </row>
    <row r="44" spans="1:18" ht="18" customHeight="1">
      <c r="A44" s="739" t="s">
        <v>633</v>
      </c>
      <c r="B44" s="740">
        <v>3</v>
      </c>
      <c r="C44" s="212">
        <f t="shared" si="2"/>
        <v>31</v>
      </c>
      <c r="D44" s="216" t="s">
        <v>270</v>
      </c>
      <c r="E44" s="216" t="s">
        <v>167</v>
      </c>
      <c r="F44" s="741" t="s">
        <v>634</v>
      </c>
      <c r="G44" s="742">
        <v>1</v>
      </c>
      <c r="H44" s="742">
        <v>8216</v>
      </c>
      <c r="I44" s="219">
        <f t="shared" si="1"/>
        <v>8216</v>
      </c>
      <c r="J44" s="119"/>
      <c r="K44" s="26" t="s">
        <v>635</v>
      </c>
      <c r="L44" s="176"/>
      <c r="M44" s="18"/>
      <c r="N44" s="29">
        <v>44981</v>
      </c>
      <c r="O44" s="26"/>
      <c r="P44" s="29"/>
      <c r="Q44" s="29">
        <v>44994</v>
      </c>
      <c r="R44" s="23">
        <v>44994</v>
      </c>
    </row>
    <row r="45" spans="1:18" ht="18" customHeight="1">
      <c r="A45" s="739" t="s">
        <v>276</v>
      </c>
      <c r="B45" s="740">
        <v>3</v>
      </c>
      <c r="C45" s="212">
        <f t="shared" si="2"/>
        <v>32</v>
      </c>
      <c r="D45" s="216" t="s">
        <v>167</v>
      </c>
      <c r="E45" s="216" t="s">
        <v>167</v>
      </c>
      <c r="F45" s="221" t="s">
        <v>636</v>
      </c>
      <c r="G45" s="222"/>
      <c r="H45" s="742">
        <v>27</v>
      </c>
      <c r="I45" s="219">
        <f t="shared" si="1"/>
        <v>0</v>
      </c>
      <c r="J45" s="119"/>
      <c r="K45" s="209" t="s">
        <v>1986</v>
      </c>
      <c r="L45" s="176"/>
      <c r="M45" s="18"/>
      <c r="N45" s="29"/>
      <c r="O45" s="26"/>
      <c r="P45" s="29"/>
      <c r="Q45" s="29"/>
      <c r="R45" s="23"/>
    </row>
    <row r="46" spans="1:18" ht="18" customHeight="1">
      <c r="A46" s="739" t="s">
        <v>276</v>
      </c>
      <c r="B46" s="740">
        <v>3</v>
      </c>
      <c r="C46" s="212">
        <f t="shared" si="2"/>
        <v>33</v>
      </c>
      <c r="D46" s="216" t="s">
        <v>167</v>
      </c>
      <c r="E46" s="216" t="s">
        <v>167</v>
      </c>
      <c r="F46" s="741" t="s">
        <v>638</v>
      </c>
      <c r="G46" s="742">
        <v>1</v>
      </c>
      <c r="H46" s="742">
        <v>213</v>
      </c>
      <c r="I46" s="219">
        <f t="shared" si="1"/>
        <v>213</v>
      </c>
      <c r="J46" s="119"/>
      <c r="K46" s="209" t="s">
        <v>639</v>
      </c>
      <c r="L46" s="176"/>
      <c r="M46" s="18"/>
      <c r="N46" s="29">
        <v>44981</v>
      </c>
      <c r="O46" s="26"/>
      <c r="P46" s="29"/>
      <c r="Q46" s="29">
        <v>44994</v>
      </c>
      <c r="R46" s="23">
        <v>44994</v>
      </c>
    </row>
    <row r="47" spans="1:18" ht="18" customHeight="1">
      <c r="A47" s="739" t="s">
        <v>276</v>
      </c>
      <c r="B47" s="740">
        <v>3</v>
      </c>
      <c r="C47" s="212">
        <f t="shared" si="2"/>
        <v>34</v>
      </c>
      <c r="D47" s="216" t="s">
        <v>167</v>
      </c>
      <c r="E47" s="216" t="s">
        <v>167</v>
      </c>
      <c r="F47" s="741" t="s">
        <v>640</v>
      </c>
      <c r="G47" s="742">
        <v>4</v>
      </c>
      <c r="H47" s="742">
        <v>169</v>
      </c>
      <c r="I47" s="219">
        <f t="shared" si="1"/>
        <v>676</v>
      </c>
      <c r="J47" s="119"/>
      <c r="K47" s="209" t="s">
        <v>641</v>
      </c>
      <c r="L47" s="176"/>
      <c r="M47" s="18"/>
      <c r="N47" s="29">
        <v>44981</v>
      </c>
      <c r="O47" s="26"/>
      <c r="P47" s="29"/>
      <c r="Q47" s="29">
        <v>44994</v>
      </c>
      <c r="R47" s="23">
        <v>44994</v>
      </c>
    </row>
    <row r="48" spans="1:18" ht="18" customHeight="1">
      <c r="A48" s="739" t="s">
        <v>642</v>
      </c>
      <c r="B48" s="740">
        <v>3</v>
      </c>
      <c r="C48" s="212">
        <f t="shared" si="2"/>
        <v>35</v>
      </c>
      <c r="D48" s="216" t="s">
        <v>270</v>
      </c>
      <c r="E48" s="216" t="s">
        <v>167</v>
      </c>
      <c r="F48" s="741" t="s">
        <v>686</v>
      </c>
      <c r="G48" s="742">
        <v>2</v>
      </c>
      <c r="H48" s="742">
        <v>4896</v>
      </c>
      <c r="I48" s="219">
        <f t="shared" si="1"/>
        <v>9792</v>
      </c>
      <c r="J48" s="119"/>
      <c r="K48" s="209" t="s">
        <v>687</v>
      </c>
      <c r="L48" s="176"/>
      <c r="M48" s="18"/>
      <c r="N48" s="29">
        <v>44981</v>
      </c>
      <c r="O48" s="26"/>
      <c r="P48" s="29"/>
      <c r="Q48" s="29">
        <v>44994</v>
      </c>
      <c r="R48" s="23">
        <v>44994</v>
      </c>
    </row>
    <row r="49" spans="1:18" ht="18" customHeight="1">
      <c r="A49" s="739" t="s">
        <v>276</v>
      </c>
      <c r="B49" s="740">
        <v>3</v>
      </c>
      <c r="C49" s="212">
        <f t="shared" si="2"/>
        <v>36</v>
      </c>
      <c r="D49" s="17" t="s">
        <v>167</v>
      </c>
      <c r="E49" s="17" t="s">
        <v>167</v>
      </c>
      <c r="F49" s="741" t="s">
        <v>688</v>
      </c>
      <c r="G49" s="742">
        <v>2</v>
      </c>
      <c r="H49" s="742">
        <v>870</v>
      </c>
      <c r="I49" s="219">
        <f t="shared" si="1"/>
        <v>1740</v>
      </c>
      <c r="J49" s="119"/>
      <c r="K49" s="209" t="s">
        <v>689</v>
      </c>
      <c r="L49" s="176"/>
      <c r="M49" s="18"/>
      <c r="N49" s="29">
        <v>44981</v>
      </c>
      <c r="O49" s="26"/>
      <c r="P49" s="29"/>
      <c r="Q49" s="29">
        <v>44994</v>
      </c>
      <c r="R49" s="23">
        <v>44994</v>
      </c>
    </row>
    <row r="50" spans="1:18" ht="18" customHeight="1">
      <c r="A50" s="739" t="s">
        <v>273</v>
      </c>
      <c r="B50" s="740">
        <v>3</v>
      </c>
      <c r="C50" s="212">
        <f t="shared" si="2"/>
        <v>37</v>
      </c>
      <c r="D50" s="17" t="s">
        <v>167</v>
      </c>
      <c r="E50" s="17" t="s">
        <v>167</v>
      </c>
      <c r="F50" s="741" t="s">
        <v>690</v>
      </c>
      <c r="G50" s="742">
        <v>2</v>
      </c>
      <c r="H50" s="742">
        <v>3680</v>
      </c>
      <c r="I50" s="219">
        <f t="shared" si="1"/>
        <v>7360</v>
      </c>
      <c r="J50" s="119"/>
      <c r="K50" s="209" t="s">
        <v>691</v>
      </c>
      <c r="L50" s="176"/>
      <c r="M50" s="18"/>
      <c r="N50" s="29">
        <v>44981</v>
      </c>
      <c r="O50" s="26"/>
      <c r="P50" s="29"/>
      <c r="Q50" s="29">
        <v>44994</v>
      </c>
      <c r="R50" s="23">
        <v>44994</v>
      </c>
    </row>
    <row r="51" spans="1:18" ht="18" customHeight="1">
      <c r="A51" s="739" t="s">
        <v>276</v>
      </c>
      <c r="B51" s="740">
        <v>3</v>
      </c>
      <c r="C51" s="212">
        <f t="shared" si="2"/>
        <v>38</v>
      </c>
      <c r="D51" s="17" t="s">
        <v>167</v>
      </c>
      <c r="E51" s="17" t="s">
        <v>167</v>
      </c>
      <c r="F51" s="741" t="s">
        <v>692</v>
      </c>
      <c r="G51" s="742">
        <v>4</v>
      </c>
      <c r="H51" s="742">
        <v>36</v>
      </c>
      <c r="I51" s="219">
        <f t="shared" si="1"/>
        <v>144</v>
      </c>
      <c r="J51" s="119"/>
      <c r="K51" s="209" t="s">
        <v>693</v>
      </c>
      <c r="L51" s="176"/>
      <c r="M51" s="18"/>
      <c r="N51" s="29">
        <v>44981</v>
      </c>
      <c r="O51" s="26"/>
      <c r="P51" s="29"/>
      <c r="Q51" s="29">
        <v>44994</v>
      </c>
      <c r="R51" s="23">
        <v>44994</v>
      </c>
    </row>
    <row r="52" spans="1:18" ht="18" customHeight="1">
      <c r="A52" s="739" t="s">
        <v>276</v>
      </c>
      <c r="B52" s="740">
        <v>3</v>
      </c>
      <c r="C52" s="212">
        <f t="shared" si="2"/>
        <v>39</v>
      </c>
      <c r="D52" s="17" t="s">
        <v>167</v>
      </c>
      <c r="E52" s="17" t="s">
        <v>167</v>
      </c>
      <c r="F52" s="221" t="s">
        <v>676</v>
      </c>
      <c r="G52" s="222"/>
      <c r="H52" s="742">
        <v>23</v>
      </c>
      <c r="I52" s="219">
        <f t="shared" si="1"/>
        <v>0</v>
      </c>
      <c r="J52" s="119"/>
      <c r="K52" s="209" t="s">
        <v>694</v>
      </c>
      <c r="L52" s="176"/>
      <c r="M52" s="18"/>
      <c r="N52" s="29"/>
      <c r="O52" s="26"/>
      <c r="P52" s="29"/>
      <c r="Q52" s="29"/>
      <c r="R52" s="23"/>
    </row>
    <row r="53" spans="1:18" ht="18" customHeight="1">
      <c r="A53" s="739" t="s">
        <v>269</v>
      </c>
      <c r="B53" s="740">
        <v>3</v>
      </c>
      <c r="C53" s="212">
        <f t="shared" si="2"/>
        <v>40</v>
      </c>
      <c r="D53" s="216" t="s">
        <v>270</v>
      </c>
      <c r="E53" s="216" t="s">
        <v>167</v>
      </c>
      <c r="F53" s="745" t="s">
        <v>2070</v>
      </c>
      <c r="G53" s="742">
        <v>4</v>
      </c>
      <c r="H53" s="742">
        <v>4724</v>
      </c>
      <c r="I53" s="219">
        <f t="shared" si="1"/>
        <v>18896</v>
      </c>
      <c r="J53" s="119"/>
      <c r="K53" s="50" t="s">
        <v>2071</v>
      </c>
      <c r="L53" s="176"/>
      <c r="M53" s="18"/>
      <c r="N53" s="29">
        <v>44981</v>
      </c>
      <c r="O53" s="26"/>
      <c r="P53" s="29"/>
      <c r="Q53" s="29">
        <v>44994</v>
      </c>
      <c r="R53" s="23">
        <v>44994</v>
      </c>
    </row>
    <row r="54" spans="1:18" ht="18" customHeight="1">
      <c r="A54" s="739" t="s">
        <v>628</v>
      </c>
      <c r="B54" s="740">
        <v>3</v>
      </c>
      <c r="C54" s="212">
        <f t="shared" si="2"/>
        <v>41</v>
      </c>
      <c r="D54" s="216" t="s">
        <v>270</v>
      </c>
      <c r="E54" s="216" t="s">
        <v>167</v>
      </c>
      <c r="F54" s="741" t="s">
        <v>2072</v>
      </c>
      <c r="G54" s="742">
        <v>1</v>
      </c>
      <c r="H54" s="742">
        <v>5090</v>
      </c>
      <c r="I54" s="177">
        <f t="shared" si="1"/>
        <v>5090</v>
      </c>
      <c r="J54" s="119"/>
      <c r="K54" s="50" t="s">
        <v>2073</v>
      </c>
      <c r="L54" s="176"/>
      <c r="M54" s="18"/>
      <c r="N54" s="29">
        <v>44981</v>
      </c>
      <c r="O54" s="26"/>
      <c r="P54" s="29"/>
      <c r="Q54" s="29">
        <v>44994</v>
      </c>
      <c r="R54" s="23">
        <v>44994</v>
      </c>
    </row>
    <row r="55" spans="1:18" ht="18" customHeight="1">
      <c r="A55" s="739" t="s">
        <v>628</v>
      </c>
      <c r="B55" s="740">
        <v>3</v>
      </c>
      <c r="C55" s="212">
        <f t="shared" si="2"/>
        <v>42</v>
      </c>
      <c r="D55" s="216" t="s">
        <v>270</v>
      </c>
      <c r="E55" s="216" t="s">
        <v>167</v>
      </c>
      <c r="F55" s="741" t="s">
        <v>2074</v>
      </c>
      <c r="G55" s="742">
        <v>1</v>
      </c>
      <c r="H55" s="742">
        <v>5090</v>
      </c>
      <c r="I55" s="177">
        <f t="shared" si="1"/>
        <v>5090</v>
      </c>
      <c r="J55" s="119"/>
      <c r="K55" s="209" t="s">
        <v>2075</v>
      </c>
      <c r="L55" s="176"/>
      <c r="M55" s="18"/>
      <c r="N55" s="29">
        <v>44981</v>
      </c>
      <c r="O55" s="26"/>
      <c r="P55" s="29"/>
      <c r="Q55" s="29">
        <v>44994</v>
      </c>
      <c r="R55" s="23">
        <v>44994</v>
      </c>
    </row>
    <row r="56" spans="1:18" ht="18" customHeight="1">
      <c r="A56" s="739" t="s">
        <v>276</v>
      </c>
      <c r="B56" s="740">
        <v>3</v>
      </c>
      <c r="C56" s="212">
        <f t="shared" si="2"/>
        <v>43</v>
      </c>
      <c r="D56" s="17" t="s">
        <v>826</v>
      </c>
      <c r="E56" s="17" t="s">
        <v>167</v>
      </c>
      <c r="F56" s="741" t="s">
        <v>2000</v>
      </c>
      <c r="G56" s="742">
        <v>6</v>
      </c>
      <c r="H56" s="742">
        <v>87</v>
      </c>
      <c r="I56" s="177">
        <f t="shared" si="1"/>
        <v>522</v>
      </c>
      <c r="J56" s="119"/>
      <c r="K56" s="209" t="s">
        <v>2001</v>
      </c>
      <c r="L56" s="176"/>
      <c r="M56" s="18"/>
      <c r="N56" s="29">
        <v>44981</v>
      </c>
      <c r="O56" s="26"/>
      <c r="P56" s="29"/>
      <c r="Q56" s="29">
        <v>44994</v>
      </c>
      <c r="R56" s="23">
        <v>44994</v>
      </c>
    </row>
    <row r="57" spans="1:18" ht="18" customHeight="1">
      <c r="A57" s="739" t="s">
        <v>276</v>
      </c>
      <c r="B57" s="740">
        <v>3</v>
      </c>
      <c r="C57" s="212">
        <f t="shared" si="2"/>
        <v>44</v>
      </c>
      <c r="D57" s="17" t="s">
        <v>167</v>
      </c>
      <c r="E57" s="17" t="s">
        <v>167</v>
      </c>
      <c r="F57" s="221" t="s">
        <v>674</v>
      </c>
      <c r="G57" s="222"/>
      <c r="H57" s="742">
        <v>19</v>
      </c>
      <c r="I57" s="177">
        <f t="shared" si="1"/>
        <v>0</v>
      </c>
      <c r="J57" s="208"/>
      <c r="K57" s="209" t="s">
        <v>2002</v>
      </c>
      <c r="L57" s="176"/>
      <c r="M57" s="18"/>
      <c r="N57" s="29"/>
      <c r="O57" s="26"/>
      <c r="P57" s="29"/>
      <c r="Q57" s="29"/>
      <c r="R57" s="23"/>
    </row>
    <row r="58" spans="1:18" ht="18" customHeight="1">
      <c r="A58" s="739" t="s">
        <v>276</v>
      </c>
      <c r="B58" s="740">
        <v>3</v>
      </c>
      <c r="C58" s="212">
        <f t="shared" si="2"/>
        <v>45</v>
      </c>
      <c r="D58" s="17" t="s">
        <v>167</v>
      </c>
      <c r="E58" s="17" t="s">
        <v>167</v>
      </c>
      <c r="F58" s="741" t="s">
        <v>706</v>
      </c>
      <c r="G58" s="742">
        <v>18</v>
      </c>
      <c r="H58" s="742">
        <v>54</v>
      </c>
      <c r="I58" s="177">
        <f t="shared" si="1"/>
        <v>972</v>
      </c>
      <c r="J58" s="119"/>
      <c r="K58" s="209" t="s">
        <v>2003</v>
      </c>
      <c r="L58" s="176"/>
      <c r="M58" s="18"/>
      <c r="N58" s="29">
        <v>44981</v>
      </c>
      <c r="O58" s="26"/>
      <c r="P58" s="29"/>
      <c r="Q58" s="29">
        <v>44994</v>
      </c>
      <c r="R58" s="23">
        <v>44994</v>
      </c>
    </row>
    <row r="59" spans="1:18" ht="18" customHeight="1">
      <c r="A59" s="739" t="s">
        <v>276</v>
      </c>
      <c r="B59" s="740">
        <v>3</v>
      </c>
      <c r="C59" s="212">
        <f t="shared" si="2"/>
        <v>46</v>
      </c>
      <c r="D59" s="17" t="s">
        <v>167</v>
      </c>
      <c r="E59" s="17" t="s">
        <v>167</v>
      </c>
      <c r="F59" s="221" t="s">
        <v>704</v>
      </c>
      <c r="G59" s="222"/>
      <c r="H59" s="742">
        <v>27</v>
      </c>
      <c r="I59" s="177">
        <f t="shared" si="1"/>
        <v>0</v>
      </c>
      <c r="J59" s="119"/>
      <c r="K59" s="209" t="s">
        <v>705</v>
      </c>
      <c r="L59" s="176"/>
      <c r="M59" s="18"/>
      <c r="N59" s="29"/>
      <c r="O59" s="26"/>
      <c r="P59" s="29"/>
      <c r="Q59" s="29"/>
      <c r="R59" s="23"/>
    </row>
    <row r="60" spans="1:18" ht="18" customHeight="1">
      <c r="A60" s="739" t="s">
        <v>628</v>
      </c>
      <c r="B60" s="740">
        <v>3</v>
      </c>
      <c r="C60" s="212">
        <f t="shared" si="2"/>
        <v>47</v>
      </c>
      <c r="D60" s="216" t="s">
        <v>270</v>
      </c>
      <c r="E60" s="216" t="s">
        <v>167</v>
      </c>
      <c r="F60" s="741" t="s">
        <v>2076</v>
      </c>
      <c r="G60" s="742">
        <v>1</v>
      </c>
      <c r="H60" s="742">
        <v>2590</v>
      </c>
      <c r="I60" s="177">
        <f t="shared" si="1"/>
        <v>2590</v>
      </c>
      <c r="J60" s="119"/>
      <c r="K60" s="50" t="s">
        <v>2077</v>
      </c>
      <c r="L60" s="176"/>
      <c r="M60" s="18"/>
      <c r="N60" s="29">
        <v>44981</v>
      </c>
      <c r="O60" s="26"/>
      <c r="P60" s="29"/>
      <c r="Q60" s="29">
        <v>44994</v>
      </c>
      <c r="R60" s="23">
        <v>44994</v>
      </c>
    </row>
    <row r="61" spans="1:18" ht="18" customHeight="1">
      <c r="A61" s="739" t="s">
        <v>269</v>
      </c>
      <c r="B61" s="740">
        <v>3</v>
      </c>
      <c r="C61" s="212">
        <f>C60+1</f>
        <v>48</v>
      </c>
      <c r="D61" s="17" t="s">
        <v>167</v>
      </c>
      <c r="E61" s="17" t="s">
        <v>167</v>
      </c>
      <c r="F61" s="741" t="s">
        <v>631</v>
      </c>
      <c r="G61" s="742">
        <v>2</v>
      </c>
      <c r="H61" s="742">
        <v>1600</v>
      </c>
      <c r="I61" s="177">
        <f t="shared" si="1"/>
        <v>3200</v>
      </c>
      <c r="J61" s="119"/>
      <c r="K61" s="209" t="s">
        <v>632</v>
      </c>
      <c r="L61" s="176"/>
      <c r="M61" s="18"/>
      <c r="N61" s="29">
        <v>44981</v>
      </c>
      <c r="O61" s="26"/>
      <c r="P61" s="18"/>
      <c r="Q61" s="29">
        <v>44994</v>
      </c>
      <c r="R61" s="23">
        <v>44994</v>
      </c>
    </row>
    <row r="62" spans="1:18" ht="18" customHeight="1">
      <c r="A62" s="739" t="s">
        <v>628</v>
      </c>
      <c r="B62" s="740">
        <v>3</v>
      </c>
      <c r="C62" s="212">
        <f t="shared" si="2"/>
        <v>49</v>
      </c>
      <c r="D62" s="17" t="s">
        <v>167</v>
      </c>
      <c r="E62" s="17" t="s">
        <v>167</v>
      </c>
      <c r="F62" s="741" t="s">
        <v>629</v>
      </c>
      <c r="G62" s="742">
        <v>1</v>
      </c>
      <c r="H62" s="742">
        <v>1960</v>
      </c>
      <c r="I62" s="177">
        <f t="shared" si="1"/>
        <v>1960</v>
      </c>
      <c r="J62" s="119"/>
      <c r="K62" s="209" t="s">
        <v>630</v>
      </c>
      <c r="L62" s="176"/>
      <c r="M62" s="18"/>
      <c r="N62" s="29">
        <v>44981</v>
      </c>
      <c r="O62" s="26"/>
      <c r="P62" s="18"/>
      <c r="Q62" s="29">
        <v>44994</v>
      </c>
      <c r="R62" s="23">
        <v>44994</v>
      </c>
    </row>
    <row r="63" spans="1:18" ht="18" customHeight="1">
      <c r="A63" s="739" t="s">
        <v>628</v>
      </c>
      <c r="B63" s="740">
        <v>3</v>
      </c>
      <c r="C63" s="212">
        <f t="shared" si="2"/>
        <v>50</v>
      </c>
      <c r="D63" s="216" t="s">
        <v>270</v>
      </c>
      <c r="E63" s="216" t="s">
        <v>167</v>
      </c>
      <c r="F63" s="741" t="s">
        <v>2007</v>
      </c>
      <c r="G63" s="742">
        <v>1</v>
      </c>
      <c r="H63" s="744">
        <v>4070</v>
      </c>
      <c r="I63" s="177">
        <f>G63*H63</f>
        <v>4070</v>
      </c>
      <c r="J63" s="119"/>
      <c r="K63" s="209" t="s">
        <v>2008</v>
      </c>
      <c r="L63" s="176"/>
      <c r="M63" s="18"/>
      <c r="N63" s="29">
        <v>44981</v>
      </c>
      <c r="O63" s="26"/>
      <c r="P63" s="18"/>
      <c r="Q63" s="29">
        <v>44994</v>
      </c>
      <c r="R63" s="23">
        <v>44994</v>
      </c>
    </row>
    <row r="64" spans="1:18" ht="18" customHeight="1">
      <c r="A64" s="739" t="s">
        <v>276</v>
      </c>
      <c r="B64" s="740">
        <v>3</v>
      </c>
      <c r="C64" s="212">
        <f t="shared" si="2"/>
        <v>51</v>
      </c>
      <c r="D64" s="17" t="s">
        <v>167</v>
      </c>
      <c r="E64" s="17" t="s">
        <v>167</v>
      </c>
      <c r="F64" s="221" t="s">
        <v>721</v>
      </c>
      <c r="G64" s="222"/>
      <c r="H64" s="742">
        <v>27</v>
      </c>
      <c r="I64" s="177">
        <f t="shared" ref="I64:I66" si="3">G64*H64</f>
        <v>0</v>
      </c>
      <c r="J64" s="119"/>
      <c r="K64" s="209" t="s">
        <v>705</v>
      </c>
      <c r="L64" s="176"/>
      <c r="M64" s="18"/>
      <c r="N64" s="29"/>
      <c r="O64" s="26"/>
      <c r="P64" s="18"/>
      <c r="Q64" s="29"/>
      <c r="R64" s="23"/>
    </row>
    <row r="65" spans="1:18" ht="18" customHeight="1">
      <c r="A65" s="739" t="s">
        <v>276</v>
      </c>
      <c r="B65" s="740">
        <v>3</v>
      </c>
      <c r="C65" s="212">
        <f t="shared" si="2"/>
        <v>52</v>
      </c>
      <c r="D65" s="17" t="s">
        <v>167</v>
      </c>
      <c r="E65" s="17" t="s">
        <v>167</v>
      </c>
      <c r="F65" s="741" t="s">
        <v>2009</v>
      </c>
      <c r="G65" s="742">
        <v>6</v>
      </c>
      <c r="H65" s="744">
        <v>41</v>
      </c>
      <c r="I65" s="177">
        <f t="shared" si="3"/>
        <v>246</v>
      </c>
      <c r="J65" s="119"/>
      <c r="K65" s="209" t="s">
        <v>711</v>
      </c>
      <c r="L65" s="176"/>
      <c r="M65" s="18"/>
      <c r="N65" s="29">
        <v>44981</v>
      </c>
      <c r="O65" s="26"/>
      <c r="P65" s="18"/>
      <c r="Q65" s="29">
        <v>44994</v>
      </c>
      <c r="R65" s="23">
        <v>44994</v>
      </c>
    </row>
    <row r="66" spans="1:18" ht="18" customHeight="1">
      <c r="A66" s="739" t="s">
        <v>276</v>
      </c>
      <c r="B66" s="740">
        <v>3</v>
      </c>
      <c r="C66" s="212">
        <f t="shared" si="2"/>
        <v>53</v>
      </c>
      <c r="D66" s="17" t="s">
        <v>734</v>
      </c>
      <c r="E66" s="17" t="s">
        <v>167</v>
      </c>
      <c r="F66" s="741" t="s">
        <v>735</v>
      </c>
      <c r="G66" s="742">
        <v>2</v>
      </c>
      <c r="H66" s="744">
        <v>120</v>
      </c>
      <c r="I66" s="177">
        <f t="shared" si="3"/>
        <v>240</v>
      </c>
      <c r="J66" s="119"/>
      <c r="K66" s="209" t="s">
        <v>736</v>
      </c>
      <c r="L66" s="176"/>
      <c r="M66" s="18"/>
      <c r="N66" s="29">
        <v>44981</v>
      </c>
      <c r="O66" s="26"/>
      <c r="P66" s="18"/>
      <c r="Q66" s="29">
        <v>44994</v>
      </c>
      <c r="R66" s="23">
        <v>44994</v>
      </c>
    </row>
    <row r="67" spans="1:18" ht="18" customHeight="1">
      <c r="A67" s="746" t="s">
        <v>2012</v>
      </c>
      <c r="B67" s="740">
        <v>3</v>
      </c>
      <c r="C67" s="212">
        <f>C66+1</f>
        <v>54</v>
      </c>
      <c r="D67" s="17" t="s">
        <v>621</v>
      </c>
      <c r="E67" s="17" t="s">
        <v>167</v>
      </c>
      <c r="F67" s="741" t="s">
        <v>622</v>
      </c>
      <c r="G67" s="742">
        <v>1</v>
      </c>
      <c r="H67" s="811">
        <v>40757</v>
      </c>
      <c r="I67" s="177">
        <f t="shared" si="1"/>
        <v>40757</v>
      </c>
      <c r="J67" s="119"/>
      <c r="K67" s="209" t="s">
        <v>623</v>
      </c>
      <c r="L67" s="214" t="s">
        <v>624</v>
      </c>
      <c r="M67" s="18"/>
      <c r="N67" s="29">
        <v>44981</v>
      </c>
      <c r="O67" s="26"/>
      <c r="P67" s="29">
        <v>44994</v>
      </c>
      <c r="Q67" s="29">
        <v>44991</v>
      </c>
      <c r="R67" s="23">
        <v>44991</v>
      </c>
    </row>
    <row r="68" spans="1:18" ht="18" customHeight="1">
      <c r="A68" s="739" t="s">
        <v>276</v>
      </c>
      <c r="B68" s="740">
        <v>3</v>
      </c>
      <c r="C68" s="212">
        <f t="shared" ref="C68:C74" si="4">C67+1</f>
        <v>55</v>
      </c>
      <c r="D68" s="17" t="s">
        <v>621</v>
      </c>
      <c r="E68" s="17" t="s">
        <v>136</v>
      </c>
      <c r="F68" s="747" t="s">
        <v>717</v>
      </c>
      <c r="G68" s="742">
        <v>1</v>
      </c>
      <c r="H68" s="742">
        <v>3040</v>
      </c>
      <c r="I68" s="177">
        <f t="shared" si="1"/>
        <v>3040</v>
      </c>
      <c r="J68" s="119"/>
      <c r="K68" s="209" t="s">
        <v>718</v>
      </c>
      <c r="L68" s="50"/>
      <c r="M68" s="234"/>
      <c r="N68" s="29">
        <v>44981</v>
      </c>
      <c r="O68" s="235"/>
      <c r="P68" s="29">
        <v>44994</v>
      </c>
      <c r="Q68" s="29">
        <v>44993</v>
      </c>
      <c r="R68" s="23">
        <v>44992</v>
      </c>
    </row>
    <row r="69" spans="1:18" ht="18" customHeight="1">
      <c r="A69" s="746" t="s">
        <v>724</v>
      </c>
      <c r="B69" s="740">
        <v>3</v>
      </c>
      <c r="C69" s="212">
        <f t="shared" si="4"/>
        <v>56</v>
      </c>
      <c r="D69" s="17" t="s">
        <v>621</v>
      </c>
      <c r="E69" s="17" t="s">
        <v>2013</v>
      </c>
      <c r="F69" s="741" t="s">
        <v>725</v>
      </c>
      <c r="G69" s="742">
        <v>1</v>
      </c>
      <c r="H69" s="811">
        <v>9690</v>
      </c>
      <c r="I69" s="177">
        <f t="shared" si="1"/>
        <v>9690</v>
      </c>
      <c r="J69" s="119"/>
      <c r="K69" s="209" t="s">
        <v>726</v>
      </c>
      <c r="L69" s="214" t="s">
        <v>727</v>
      </c>
      <c r="M69" s="234"/>
      <c r="N69" s="29">
        <v>44981</v>
      </c>
      <c r="O69" s="235"/>
      <c r="P69" s="29">
        <v>44994</v>
      </c>
      <c r="Q69" s="29"/>
      <c r="R69" s="23">
        <v>44991</v>
      </c>
    </row>
    <row r="70" spans="1:18" ht="18" customHeight="1">
      <c r="A70" s="739" t="s">
        <v>276</v>
      </c>
      <c r="B70" s="740">
        <v>3</v>
      </c>
      <c r="C70" s="212">
        <f t="shared" si="4"/>
        <v>57</v>
      </c>
      <c r="D70" s="17" t="s">
        <v>621</v>
      </c>
      <c r="E70" s="352" t="s">
        <v>136</v>
      </c>
      <c r="F70" s="741" t="s">
        <v>729</v>
      </c>
      <c r="G70" s="742">
        <v>2</v>
      </c>
      <c r="H70" s="811">
        <v>60</v>
      </c>
      <c r="I70" s="177">
        <f t="shared" si="1"/>
        <v>120</v>
      </c>
      <c r="J70" s="119"/>
      <c r="K70" s="209" t="s">
        <v>730</v>
      </c>
      <c r="L70" s="50"/>
      <c r="M70" s="234"/>
      <c r="N70" s="29">
        <v>44981</v>
      </c>
      <c r="O70" s="235"/>
      <c r="P70" s="29">
        <v>44994</v>
      </c>
      <c r="Q70" s="29">
        <v>44993</v>
      </c>
      <c r="R70" s="23">
        <v>44992</v>
      </c>
    </row>
    <row r="71" spans="1:18" ht="18" customHeight="1">
      <c r="A71" s="739" t="s">
        <v>276</v>
      </c>
      <c r="B71" s="740">
        <v>3</v>
      </c>
      <c r="C71" s="212">
        <f>C70+1</f>
        <v>58</v>
      </c>
      <c r="D71" s="17" t="s">
        <v>621</v>
      </c>
      <c r="E71" s="17" t="s">
        <v>136</v>
      </c>
      <c r="F71" s="741" t="s">
        <v>626</v>
      </c>
      <c r="G71" s="739">
        <v>2</v>
      </c>
      <c r="H71" s="748">
        <v>600</v>
      </c>
      <c r="I71" s="215">
        <f t="shared" si="1"/>
        <v>1200</v>
      </c>
      <c r="J71" s="22"/>
      <c r="K71" s="209" t="s">
        <v>627</v>
      </c>
      <c r="L71" s="176"/>
      <c r="M71" s="234"/>
      <c r="N71" s="29">
        <v>44981</v>
      </c>
      <c r="O71" s="235"/>
      <c r="P71" s="29">
        <v>44994</v>
      </c>
      <c r="Q71" s="29">
        <v>44993</v>
      </c>
      <c r="R71" s="23">
        <v>44992</v>
      </c>
    </row>
    <row r="72" spans="1:18" ht="18" customHeight="1">
      <c r="A72" s="739" t="s">
        <v>276</v>
      </c>
      <c r="B72" s="740">
        <v>3</v>
      </c>
      <c r="C72" s="212">
        <f t="shared" si="4"/>
        <v>59</v>
      </c>
      <c r="D72" s="17" t="s">
        <v>167</v>
      </c>
      <c r="E72" s="17" t="s">
        <v>167</v>
      </c>
      <c r="F72" s="741" t="s">
        <v>733</v>
      </c>
      <c r="G72" s="739">
        <v>2</v>
      </c>
      <c r="H72" s="748">
        <v>270</v>
      </c>
      <c r="I72" s="215">
        <f t="shared" si="1"/>
        <v>540</v>
      </c>
      <c r="J72" s="119"/>
      <c r="K72" s="209" t="s">
        <v>720</v>
      </c>
      <c r="L72" s="176"/>
      <c r="M72" s="234"/>
      <c r="N72" s="29">
        <v>44981</v>
      </c>
      <c r="O72" s="235"/>
      <c r="P72" s="29"/>
      <c r="Q72" s="29">
        <v>44994</v>
      </c>
      <c r="R72" s="23">
        <v>44994</v>
      </c>
    </row>
    <row r="73" spans="1:18" ht="18" customHeight="1">
      <c r="A73" s="739" t="s">
        <v>276</v>
      </c>
      <c r="B73" s="740">
        <v>3</v>
      </c>
      <c r="C73" s="212">
        <f t="shared" si="4"/>
        <v>60</v>
      </c>
      <c r="D73" s="17" t="s">
        <v>167</v>
      </c>
      <c r="E73" s="17" t="s">
        <v>167</v>
      </c>
      <c r="F73" s="741" t="s">
        <v>719</v>
      </c>
      <c r="G73" s="739">
        <v>3</v>
      </c>
      <c r="H73" s="748">
        <v>270</v>
      </c>
      <c r="I73" s="215">
        <f t="shared" si="1"/>
        <v>810</v>
      </c>
      <c r="J73" s="119"/>
      <c r="K73" s="209" t="s">
        <v>720</v>
      </c>
      <c r="L73" s="176"/>
      <c r="M73" s="234"/>
      <c r="N73" s="29">
        <v>44981</v>
      </c>
      <c r="O73" s="235"/>
      <c r="P73" s="29"/>
      <c r="Q73" s="29">
        <v>44994</v>
      </c>
      <c r="R73" s="23">
        <v>44994</v>
      </c>
    </row>
    <row r="74" spans="1:18" ht="18" customHeight="1">
      <c r="A74" s="749" t="s">
        <v>276</v>
      </c>
      <c r="B74" s="740">
        <v>3</v>
      </c>
      <c r="C74" s="212">
        <f t="shared" si="4"/>
        <v>61</v>
      </c>
      <c r="D74" s="52" t="s">
        <v>167</v>
      </c>
      <c r="E74" s="52" t="s">
        <v>167</v>
      </c>
      <c r="F74" s="588" t="s">
        <v>712</v>
      </c>
      <c r="G74" s="750">
        <v>1</v>
      </c>
      <c r="H74" s="750">
        <v>1010</v>
      </c>
      <c r="I74" s="56">
        <f t="shared" si="1"/>
        <v>1010</v>
      </c>
      <c r="J74" s="56"/>
      <c r="K74" s="57" t="s">
        <v>713</v>
      </c>
      <c r="L74" s="196"/>
      <c r="M74" s="205"/>
      <c r="N74" s="29">
        <v>44981</v>
      </c>
      <c r="O74" s="195"/>
      <c r="P74" s="229"/>
      <c r="Q74" s="29">
        <v>44994</v>
      </c>
      <c r="R74" s="23">
        <v>44994</v>
      </c>
    </row>
    <row r="75" spans="1:18" ht="18" customHeight="1">
      <c r="C75" s="203"/>
      <c r="D75" s="191"/>
      <c r="E75" s="191"/>
      <c r="F75" s="252"/>
      <c r="G75" s="351"/>
      <c r="H75" s="751"/>
      <c r="I75" s="177"/>
      <c r="J75" s="752"/>
      <c r="K75" s="257"/>
      <c r="L75" s="196"/>
      <c r="M75" s="205"/>
      <c r="N75" s="29"/>
      <c r="O75" s="195"/>
      <c r="P75" s="195"/>
      <c r="Q75" s="29"/>
      <c r="R75" s="206"/>
    </row>
    <row r="76" spans="1:18" ht="18" customHeight="1">
      <c r="C76" s="258"/>
      <c r="D76" s="191"/>
      <c r="E76" s="259"/>
      <c r="F76" s="230">
        <f>SUM(I17:I74)</f>
        <v>185938</v>
      </c>
      <c r="G76" s="753"/>
      <c r="H76" s="753"/>
      <c r="I76" s="754"/>
      <c r="J76" s="260"/>
      <c r="K76" s="257"/>
      <c r="L76" s="196"/>
      <c r="M76" s="205"/>
      <c r="N76" s="29"/>
      <c r="O76" s="195"/>
      <c r="P76" s="195"/>
      <c r="Q76" s="29"/>
      <c r="R76" s="206"/>
    </row>
    <row r="77" spans="1:18" ht="18" customHeight="1">
      <c r="C77" s="258"/>
      <c r="D77" s="261"/>
      <c r="E77" s="262"/>
      <c r="F77" s="263"/>
      <c r="G77" s="263"/>
      <c r="H77" s="263"/>
      <c r="I77" s="263"/>
      <c r="J77" s="264"/>
      <c r="K77" s="265"/>
      <c r="L77" s="196"/>
      <c r="M77" s="205"/>
      <c r="N77" s="29"/>
      <c r="O77" s="195"/>
      <c r="P77" s="195"/>
      <c r="Q77" s="29"/>
      <c r="R77" s="206"/>
    </row>
    <row r="78" spans="1:18" ht="18" customHeight="1">
      <c r="C78" s="258"/>
      <c r="D78" s="266"/>
      <c r="E78" s="118"/>
      <c r="F78" s="267"/>
      <c r="G78" s="267"/>
      <c r="H78" s="267"/>
      <c r="I78" s="267"/>
      <c r="J78" s="119"/>
      <c r="K78" s="24"/>
      <c r="L78" s="268"/>
      <c r="M78" s="205"/>
      <c r="N78" s="29"/>
      <c r="O78" s="195"/>
      <c r="P78" s="195"/>
      <c r="Q78" s="29"/>
      <c r="R78" s="206"/>
    </row>
    <row r="79" spans="1:18" s="8" customFormat="1" ht="19.5" customHeight="1">
      <c r="C79" s="191"/>
      <c r="D79" s="269"/>
      <c r="E79" s="269"/>
      <c r="F79" s="270"/>
      <c r="G79" s="271"/>
      <c r="H79" s="271"/>
      <c r="I79" s="271"/>
      <c r="J79" s="272"/>
      <c r="K79" s="273"/>
      <c r="L79" s="192"/>
      <c r="M79" s="192"/>
      <c r="N79" s="29"/>
      <c r="O79" s="191"/>
      <c r="P79" s="192"/>
      <c r="Q79" s="29"/>
      <c r="R79" s="195"/>
    </row>
    <row r="80" spans="1:18" ht="18" customHeight="1">
      <c r="C80" s="274"/>
      <c r="D80" s="275" t="s">
        <v>751</v>
      </c>
      <c r="E80" s="275"/>
      <c r="F80" s="275"/>
      <c r="G80" s="276"/>
      <c r="H80" s="197"/>
      <c r="I80" s="197"/>
      <c r="J80" s="259"/>
      <c r="K80" s="257"/>
      <c r="L80" s="196"/>
      <c r="M80" s="205"/>
      <c r="N80" s="29"/>
      <c r="O80" s="195"/>
      <c r="P80" s="195"/>
      <c r="Q80" s="29"/>
      <c r="R80" s="206"/>
    </row>
    <row r="81" spans="1:18" ht="18" customHeight="1">
      <c r="A81" s="739" t="s">
        <v>628</v>
      </c>
      <c r="B81" s="367">
        <v>10</v>
      </c>
      <c r="C81" s="755">
        <f>C74+1</f>
        <v>62</v>
      </c>
      <c r="D81" s="216" t="s">
        <v>270</v>
      </c>
      <c r="E81" s="216" t="s">
        <v>167</v>
      </c>
      <c r="F81" s="278" t="s">
        <v>573</v>
      </c>
      <c r="G81" s="750">
        <v>1</v>
      </c>
      <c r="H81" s="756">
        <v>1536</v>
      </c>
      <c r="I81" s="281">
        <f t="shared" ref="I81:I87" si="5">G81*H81</f>
        <v>1536</v>
      </c>
      <c r="J81" s="56"/>
      <c r="K81" s="53" t="s">
        <v>574</v>
      </c>
      <c r="L81" s="33"/>
      <c r="M81" s="205"/>
      <c r="N81" s="29">
        <v>44981</v>
      </c>
      <c r="O81" s="195"/>
      <c r="P81" s="29"/>
      <c r="Q81" s="29">
        <v>44994</v>
      </c>
      <c r="R81" s="23">
        <v>44994</v>
      </c>
    </row>
    <row r="82" spans="1:18" ht="18" customHeight="1">
      <c r="A82" s="739" t="s">
        <v>628</v>
      </c>
      <c r="B82" s="367">
        <v>10</v>
      </c>
      <c r="C82" s="757">
        <f t="shared" ref="C82:C87" si="6">+C81+1</f>
        <v>63</v>
      </c>
      <c r="D82" s="216" t="s">
        <v>270</v>
      </c>
      <c r="E82" s="216" t="s">
        <v>167</v>
      </c>
      <c r="F82" s="278" t="s">
        <v>575</v>
      </c>
      <c r="G82" s="750">
        <v>1</v>
      </c>
      <c r="H82" s="756">
        <v>1488</v>
      </c>
      <c r="I82" s="281">
        <f t="shared" si="5"/>
        <v>1488</v>
      </c>
      <c r="J82" s="56"/>
      <c r="K82" s="53" t="s">
        <v>576</v>
      </c>
      <c r="L82" s="33"/>
      <c r="M82" s="205"/>
      <c r="N82" s="29">
        <v>44981</v>
      </c>
      <c r="O82" s="195"/>
      <c r="P82" s="29"/>
      <c r="Q82" s="29">
        <v>44994</v>
      </c>
      <c r="R82" s="23">
        <v>44994</v>
      </c>
    </row>
    <row r="83" spans="1:18" ht="18" customHeight="1">
      <c r="A83" s="739" t="s">
        <v>628</v>
      </c>
      <c r="B83" s="367">
        <v>10</v>
      </c>
      <c r="C83" s="757">
        <f t="shared" si="6"/>
        <v>64</v>
      </c>
      <c r="D83" s="216" t="s">
        <v>270</v>
      </c>
      <c r="E83" s="216" t="s">
        <v>167</v>
      </c>
      <c r="F83" s="278" t="s">
        <v>577</v>
      </c>
      <c r="G83" s="750">
        <v>1</v>
      </c>
      <c r="H83" s="756">
        <v>1312</v>
      </c>
      <c r="I83" s="281">
        <f t="shared" si="5"/>
        <v>1312</v>
      </c>
      <c r="J83" s="56"/>
      <c r="K83" s="53" t="s">
        <v>578</v>
      </c>
      <c r="L83" s="33"/>
      <c r="M83" s="205"/>
      <c r="N83" s="29">
        <v>44981</v>
      </c>
      <c r="O83" s="195"/>
      <c r="P83" s="29"/>
      <c r="Q83" s="29">
        <v>44994</v>
      </c>
      <c r="R83" s="23">
        <v>44994</v>
      </c>
    </row>
    <row r="84" spans="1:18" ht="18" customHeight="1">
      <c r="A84" s="739" t="s">
        <v>628</v>
      </c>
      <c r="B84" s="367">
        <v>10</v>
      </c>
      <c r="C84" s="757">
        <f t="shared" si="6"/>
        <v>65</v>
      </c>
      <c r="D84" s="17" t="s">
        <v>167</v>
      </c>
      <c r="E84" s="17" t="s">
        <v>167</v>
      </c>
      <c r="F84" s="741" t="s">
        <v>752</v>
      </c>
      <c r="G84" s="739">
        <v>1</v>
      </c>
      <c r="H84" s="748">
        <v>930</v>
      </c>
      <c r="I84" s="215">
        <f t="shared" si="5"/>
        <v>930</v>
      </c>
      <c r="J84" s="22"/>
      <c r="K84" s="26" t="s">
        <v>753</v>
      </c>
      <c r="L84" s="33"/>
      <c r="M84" s="205"/>
      <c r="N84" s="29">
        <v>44981</v>
      </c>
      <c r="O84" s="195"/>
      <c r="P84" s="195"/>
      <c r="Q84" s="29">
        <v>44994</v>
      </c>
      <c r="R84" s="23">
        <v>44994</v>
      </c>
    </row>
    <row r="85" spans="1:18" ht="18" customHeight="1">
      <c r="A85" s="739" t="s">
        <v>276</v>
      </c>
      <c r="B85" s="367">
        <v>10</v>
      </c>
      <c r="C85" s="757">
        <f t="shared" si="6"/>
        <v>66</v>
      </c>
      <c r="D85" s="17" t="s">
        <v>167</v>
      </c>
      <c r="E85" s="17" t="s">
        <v>167</v>
      </c>
      <c r="F85" s="741" t="s">
        <v>754</v>
      </c>
      <c r="G85" s="739">
        <v>1</v>
      </c>
      <c r="H85" s="748">
        <v>750</v>
      </c>
      <c r="I85" s="215">
        <f t="shared" si="5"/>
        <v>750</v>
      </c>
      <c r="J85" s="22"/>
      <c r="K85" s="26" t="s">
        <v>755</v>
      </c>
      <c r="L85" s="33"/>
      <c r="M85" s="205"/>
      <c r="N85" s="29">
        <v>44981</v>
      </c>
      <c r="O85" s="195"/>
      <c r="P85" s="195"/>
      <c r="Q85" s="29">
        <v>44994</v>
      </c>
      <c r="R85" s="23">
        <v>44994</v>
      </c>
    </row>
    <row r="86" spans="1:18" ht="18" customHeight="1">
      <c r="A86" s="739" t="s">
        <v>276</v>
      </c>
      <c r="B86" s="367">
        <v>10</v>
      </c>
      <c r="C86" s="757">
        <f t="shared" si="6"/>
        <v>67</v>
      </c>
      <c r="D86" s="52" t="s">
        <v>167</v>
      </c>
      <c r="E86" s="52" t="s">
        <v>167</v>
      </c>
      <c r="F86" s="758" t="s">
        <v>756</v>
      </c>
      <c r="G86" s="759">
        <v>10</v>
      </c>
      <c r="H86" s="756">
        <v>32</v>
      </c>
      <c r="I86" s="281">
        <f t="shared" si="5"/>
        <v>320</v>
      </c>
      <c r="J86" s="56"/>
      <c r="K86" s="53" t="s">
        <v>757</v>
      </c>
      <c r="L86" s="692" t="s">
        <v>758</v>
      </c>
      <c r="M86" s="205"/>
      <c r="N86" s="29">
        <v>44981</v>
      </c>
      <c r="O86" s="195"/>
      <c r="P86" s="195"/>
      <c r="Q86" s="29">
        <v>44994</v>
      </c>
      <c r="R86" s="23">
        <v>44994</v>
      </c>
    </row>
    <row r="87" spans="1:18" ht="18" customHeight="1">
      <c r="A87" s="739" t="s">
        <v>276</v>
      </c>
      <c r="B87" s="367">
        <v>10</v>
      </c>
      <c r="C87" s="757">
        <f t="shared" si="6"/>
        <v>68</v>
      </c>
      <c r="D87" s="283" t="s">
        <v>167</v>
      </c>
      <c r="E87" s="283" t="s">
        <v>167</v>
      </c>
      <c r="F87" s="284" t="s">
        <v>759</v>
      </c>
      <c r="G87" s="285"/>
      <c r="H87" s="756">
        <v>92</v>
      </c>
      <c r="I87" s="288">
        <f t="shared" si="5"/>
        <v>0</v>
      </c>
      <c r="J87" s="285"/>
      <c r="K87" s="284" t="s">
        <v>760</v>
      </c>
      <c r="L87" s="287" t="s">
        <v>758</v>
      </c>
      <c r="M87" s="205"/>
      <c r="N87" s="29">
        <v>44981</v>
      </c>
      <c r="O87" s="195"/>
      <c r="P87" s="195"/>
      <c r="Q87" s="29">
        <v>44994</v>
      </c>
      <c r="R87" s="23">
        <v>44994</v>
      </c>
    </row>
    <row r="88" spans="1:18" ht="18" customHeight="1">
      <c r="B88" s="289"/>
      <c r="C88" s="207"/>
      <c r="D88" s="191"/>
      <c r="E88" s="191"/>
      <c r="F88" s="290"/>
      <c r="G88" s="291"/>
      <c r="H88" s="291"/>
      <c r="I88" s="292"/>
      <c r="J88" s="260"/>
      <c r="K88" s="199"/>
      <c r="L88" s="196"/>
      <c r="M88" s="205"/>
      <c r="N88" s="29"/>
      <c r="O88" s="195"/>
      <c r="P88" s="195"/>
      <c r="Q88" s="29"/>
      <c r="R88" s="23"/>
    </row>
    <row r="89" spans="1:18" ht="18" customHeight="1">
      <c r="C89" s="192"/>
      <c r="D89" s="191"/>
      <c r="E89" s="191"/>
      <c r="F89" s="293">
        <f>SUM(I81:I87)</f>
        <v>6336</v>
      </c>
      <c r="G89" s="294"/>
      <c r="H89" s="294"/>
      <c r="I89" s="295"/>
      <c r="J89" s="259"/>
      <c r="K89" s="257"/>
      <c r="L89" s="196"/>
      <c r="M89" s="205"/>
      <c r="N89" s="29"/>
      <c r="O89" s="195"/>
      <c r="P89" s="195"/>
      <c r="Q89" s="29"/>
      <c r="R89" s="23"/>
    </row>
    <row r="90" spans="1:18" ht="18" customHeight="1">
      <c r="C90" s="192"/>
      <c r="D90" s="191"/>
      <c r="E90" s="191"/>
      <c r="F90" s="296"/>
      <c r="G90" s="297"/>
      <c r="H90" s="297"/>
      <c r="I90" s="298"/>
      <c r="J90" s="256"/>
      <c r="K90" s="257"/>
      <c r="L90" s="196"/>
      <c r="M90" s="205"/>
      <c r="N90" s="29"/>
      <c r="O90" s="195"/>
      <c r="P90" s="195"/>
      <c r="Q90" s="29"/>
      <c r="R90" s="23"/>
    </row>
    <row r="91" spans="1:18" ht="18" customHeight="1">
      <c r="C91" s="192"/>
      <c r="D91" s="191"/>
      <c r="E91" s="191"/>
      <c r="F91" s="296"/>
      <c r="G91" s="297"/>
      <c r="H91" s="297"/>
      <c r="I91" s="298"/>
      <c r="J91" s="256"/>
      <c r="K91" s="257"/>
      <c r="L91" s="196"/>
      <c r="M91" s="205"/>
      <c r="N91" s="29"/>
      <c r="O91" s="195"/>
      <c r="P91" s="195"/>
      <c r="Q91" s="29"/>
      <c r="R91" s="23"/>
    </row>
    <row r="92" spans="1:18" ht="18" customHeight="1">
      <c r="C92" s="192"/>
      <c r="D92" s="191"/>
      <c r="E92" s="191"/>
      <c r="F92" s="296"/>
      <c r="G92" s="297"/>
      <c r="H92" s="297"/>
      <c r="I92" s="298"/>
      <c r="J92" s="256"/>
      <c r="K92" s="257"/>
      <c r="L92" s="196"/>
      <c r="M92" s="205"/>
      <c r="N92" s="29"/>
      <c r="O92" s="195"/>
      <c r="P92" s="195"/>
      <c r="Q92" s="29"/>
      <c r="R92" s="23"/>
    </row>
    <row r="93" spans="1:18" ht="18" customHeight="1">
      <c r="C93" s="192"/>
      <c r="D93" s="191"/>
      <c r="E93" s="191"/>
      <c r="F93" s="299"/>
      <c r="G93" s="197"/>
      <c r="H93" s="197"/>
      <c r="I93" s="197"/>
      <c r="J93" s="260"/>
      <c r="K93" s="199"/>
      <c r="L93" s="196"/>
      <c r="M93" s="205"/>
      <c r="N93" s="29"/>
      <c r="O93" s="195"/>
      <c r="P93" s="195"/>
      <c r="Q93" s="29"/>
      <c r="R93" s="23"/>
    </row>
    <row r="94" spans="1:18" ht="18" customHeight="1">
      <c r="C94" s="300"/>
      <c r="D94" s="301" t="s">
        <v>761</v>
      </c>
      <c r="E94" s="302"/>
      <c r="F94" s="303"/>
      <c r="G94" s="18"/>
      <c r="H94" s="18"/>
      <c r="I94" s="22"/>
      <c r="J94" s="22"/>
      <c r="K94" s="18"/>
      <c r="L94" s="196"/>
      <c r="M94" s="205"/>
      <c r="N94" s="29"/>
      <c r="O94" s="195"/>
      <c r="P94" s="195"/>
      <c r="Q94" s="29"/>
      <c r="R94" s="23"/>
    </row>
    <row r="95" spans="1:18" ht="18" customHeight="1">
      <c r="A95" s="739" t="s">
        <v>273</v>
      </c>
      <c r="B95" s="211">
        <v>11</v>
      </c>
      <c r="C95" s="212">
        <f>+C87+1</f>
        <v>69</v>
      </c>
      <c r="D95" s="17" t="s">
        <v>422</v>
      </c>
      <c r="E95" s="17" t="s">
        <v>188</v>
      </c>
      <c r="F95" s="741" t="s">
        <v>2182</v>
      </c>
      <c r="G95" s="750">
        <v>1</v>
      </c>
      <c r="H95" s="760">
        <v>2000</v>
      </c>
      <c r="I95" s="281">
        <f t="shared" ref="I95:I108" si="7">G95*H95</f>
        <v>2000</v>
      </c>
      <c r="J95" s="56"/>
      <c r="K95" s="50" t="s">
        <v>2020</v>
      </c>
      <c r="L95" s="310"/>
      <c r="M95" s="205"/>
      <c r="N95" s="29">
        <v>44981</v>
      </c>
      <c r="O95" s="195"/>
      <c r="P95" s="195"/>
      <c r="Q95" s="29">
        <v>44994</v>
      </c>
      <c r="R95" s="23">
        <v>44988</v>
      </c>
    </row>
    <row r="96" spans="1:18" ht="18" customHeight="1">
      <c r="A96" s="739" t="s">
        <v>276</v>
      </c>
      <c r="B96" s="211">
        <v>11</v>
      </c>
      <c r="C96" s="212">
        <f t="shared" ref="C96:C109" si="8">+C95+1</f>
        <v>70</v>
      </c>
      <c r="D96" s="17" t="s">
        <v>167</v>
      </c>
      <c r="E96" s="17" t="s">
        <v>167</v>
      </c>
      <c r="F96" s="741" t="s">
        <v>196</v>
      </c>
      <c r="G96" s="739">
        <v>2</v>
      </c>
      <c r="H96" s="761">
        <v>72</v>
      </c>
      <c r="I96" s="215">
        <f t="shared" si="7"/>
        <v>144</v>
      </c>
      <c r="J96" s="22"/>
      <c r="K96" s="26" t="s">
        <v>197</v>
      </c>
      <c r="L96" s="310"/>
      <c r="M96" s="205"/>
      <c r="N96" s="29">
        <v>44981</v>
      </c>
      <c r="O96" s="195"/>
      <c r="P96" s="195"/>
      <c r="Q96" s="29">
        <v>44994</v>
      </c>
      <c r="R96" s="23">
        <v>44994</v>
      </c>
    </row>
    <row r="97" spans="1:18" ht="18" customHeight="1">
      <c r="A97" s="739" t="s">
        <v>276</v>
      </c>
      <c r="B97" s="211">
        <v>11</v>
      </c>
      <c r="C97" s="212">
        <f t="shared" si="8"/>
        <v>71</v>
      </c>
      <c r="D97" s="18" t="s">
        <v>167</v>
      </c>
      <c r="E97" s="18" t="s">
        <v>167</v>
      </c>
      <c r="F97" s="762" t="s">
        <v>765</v>
      </c>
      <c r="G97" s="763">
        <v>1</v>
      </c>
      <c r="H97" s="764">
        <v>70</v>
      </c>
      <c r="I97" s="311">
        <f t="shared" si="7"/>
        <v>70</v>
      </c>
      <c r="J97" s="22"/>
      <c r="K97" s="108" t="s">
        <v>766</v>
      </c>
      <c r="L97" s="310"/>
      <c r="M97" s="205"/>
      <c r="N97" s="29">
        <v>44981</v>
      </c>
      <c r="O97" s="195"/>
      <c r="P97" s="195"/>
      <c r="Q97" s="29">
        <v>44994</v>
      </c>
      <c r="R97" s="23">
        <v>44994</v>
      </c>
    </row>
    <row r="98" spans="1:18" ht="18" customHeight="1">
      <c r="A98" s="739" t="s">
        <v>276</v>
      </c>
      <c r="B98" s="211">
        <v>11</v>
      </c>
      <c r="C98" s="212">
        <f t="shared" si="8"/>
        <v>72</v>
      </c>
      <c r="D98" s="17" t="s">
        <v>368</v>
      </c>
      <c r="E98" s="17" t="s">
        <v>767</v>
      </c>
      <c r="F98" s="812" t="s">
        <v>2183</v>
      </c>
      <c r="G98" s="813"/>
      <c r="H98" s="814">
        <v>102</v>
      </c>
      <c r="I98" s="815">
        <f t="shared" si="7"/>
        <v>0</v>
      </c>
      <c r="J98" s="816"/>
      <c r="K98" s="817" t="s">
        <v>2184</v>
      </c>
      <c r="L98" s="818" t="s">
        <v>769</v>
      </c>
      <c r="M98" s="205"/>
      <c r="N98" s="29"/>
      <c r="O98" s="195"/>
      <c r="P98" s="195"/>
      <c r="Q98" s="29"/>
      <c r="R98" s="23"/>
    </row>
    <row r="99" spans="1:18" ht="18" customHeight="1">
      <c r="A99" s="739" t="s">
        <v>276</v>
      </c>
      <c r="B99" s="211">
        <v>11</v>
      </c>
      <c r="C99" s="212">
        <f t="shared" si="8"/>
        <v>73</v>
      </c>
      <c r="D99" s="17" t="s">
        <v>383</v>
      </c>
      <c r="E99" s="17" t="s">
        <v>767</v>
      </c>
      <c r="F99" s="767" t="s">
        <v>2025</v>
      </c>
      <c r="G99" s="765">
        <v>4</v>
      </c>
      <c r="H99" s="766">
        <v>104</v>
      </c>
      <c r="I99" s="314">
        <f t="shared" si="7"/>
        <v>416</v>
      </c>
      <c r="J99" s="143"/>
      <c r="K99" s="28" t="s">
        <v>540</v>
      </c>
      <c r="L99" s="315" t="s">
        <v>771</v>
      </c>
      <c r="M99" s="205"/>
      <c r="N99" s="29">
        <v>44981</v>
      </c>
      <c r="O99" s="195"/>
      <c r="P99" s="195"/>
      <c r="Q99" s="29">
        <v>44994</v>
      </c>
      <c r="R99" s="23">
        <v>44994</v>
      </c>
    </row>
    <row r="100" spans="1:18" ht="18" customHeight="1">
      <c r="A100" s="739" t="s">
        <v>276</v>
      </c>
      <c r="B100" s="211">
        <v>11</v>
      </c>
      <c r="C100" s="212">
        <f t="shared" si="8"/>
        <v>74</v>
      </c>
      <c r="D100" s="17" t="s">
        <v>767</v>
      </c>
      <c r="E100" s="17" t="s">
        <v>767</v>
      </c>
      <c r="F100" s="812" t="s">
        <v>2185</v>
      </c>
      <c r="G100" s="813"/>
      <c r="H100" s="814">
        <v>51</v>
      </c>
      <c r="I100" s="815">
        <f t="shared" si="7"/>
        <v>0</v>
      </c>
      <c r="J100" s="816"/>
      <c r="K100" s="817" t="s">
        <v>2028</v>
      </c>
      <c r="L100" s="818" t="s">
        <v>769</v>
      </c>
      <c r="M100" s="205"/>
      <c r="N100" s="29"/>
      <c r="O100" s="195"/>
      <c r="P100" s="195"/>
      <c r="Q100" s="29"/>
      <c r="R100" s="23"/>
    </row>
    <row r="101" spans="1:18" ht="18" customHeight="1">
      <c r="A101" s="739" t="s">
        <v>276</v>
      </c>
      <c r="B101" s="211">
        <v>11</v>
      </c>
      <c r="C101" s="212">
        <f t="shared" si="8"/>
        <v>75</v>
      </c>
      <c r="D101" s="17" t="s">
        <v>767</v>
      </c>
      <c r="E101" s="17" t="s">
        <v>767</v>
      </c>
      <c r="F101" s="767" t="s">
        <v>772</v>
      </c>
      <c r="G101" s="765">
        <v>1</v>
      </c>
      <c r="H101" s="766">
        <v>5140</v>
      </c>
      <c r="I101" s="314">
        <f t="shared" si="7"/>
        <v>5140</v>
      </c>
      <c r="J101" s="143"/>
      <c r="K101" s="28" t="s">
        <v>773</v>
      </c>
      <c r="L101" s="315" t="s">
        <v>771</v>
      </c>
      <c r="M101" s="205"/>
      <c r="N101" s="29">
        <v>44981</v>
      </c>
      <c r="O101" s="195"/>
      <c r="P101" s="195"/>
      <c r="Q101" s="29">
        <v>44994</v>
      </c>
      <c r="R101" s="23">
        <v>44994</v>
      </c>
    </row>
    <row r="102" spans="1:18" ht="18" customHeight="1">
      <c r="A102" s="739" t="s">
        <v>276</v>
      </c>
      <c r="B102" s="211">
        <v>11</v>
      </c>
      <c r="C102" s="212">
        <f t="shared" si="8"/>
        <v>76</v>
      </c>
      <c r="D102" s="17" t="s">
        <v>167</v>
      </c>
      <c r="E102" s="17" t="s">
        <v>167</v>
      </c>
      <c r="F102" s="741" t="s">
        <v>655</v>
      </c>
      <c r="G102" s="742">
        <v>4</v>
      </c>
      <c r="H102" s="742">
        <v>169</v>
      </c>
      <c r="I102" s="177">
        <f t="shared" si="7"/>
        <v>676</v>
      </c>
      <c r="J102" s="208"/>
      <c r="K102" s="209" t="s">
        <v>2078</v>
      </c>
      <c r="L102" s="310"/>
      <c r="M102" s="205"/>
      <c r="N102" s="29">
        <v>44981</v>
      </c>
      <c r="O102" s="195"/>
      <c r="P102" s="195"/>
      <c r="Q102" s="29">
        <v>44994</v>
      </c>
      <c r="R102" s="23">
        <v>44994</v>
      </c>
    </row>
    <row r="103" spans="1:18" ht="18" customHeight="1">
      <c r="A103" s="739" t="s">
        <v>276</v>
      </c>
      <c r="B103" s="211">
        <v>11</v>
      </c>
      <c r="C103" s="212">
        <f t="shared" si="8"/>
        <v>77</v>
      </c>
      <c r="D103" s="17" t="s">
        <v>167</v>
      </c>
      <c r="E103" s="17" t="s">
        <v>167</v>
      </c>
      <c r="F103" s="741" t="s">
        <v>198</v>
      </c>
      <c r="G103" s="739">
        <v>2</v>
      </c>
      <c r="H103" s="761">
        <v>31</v>
      </c>
      <c r="I103" s="215">
        <f t="shared" si="7"/>
        <v>62</v>
      </c>
      <c r="J103" s="22"/>
      <c r="K103" s="26" t="s">
        <v>199</v>
      </c>
      <c r="L103" s="310"/>
      <c r="M103" s="205"/>
      <c r="N103" s="29">
        <v>44981</v>
      </c>
      <c r="O103" s="195"/>
      <c r="P103" s="195"/>
      <c r="Q103" s="29">
        <v>44994</v>
      </c>
      <c r="R103" s="23">
        <v>44994</v>
      </c>
    </row>
    <row r="104" spans="1:18" ht="18" customHeight="1">
      <c r="A104" s="739" t="s">
        <v>628</v>
      </c>
      <c r="B104" s="663">
        <v>3</v>
      </c>
      <c r="C104" s="212">
        <f t="shared" si="8"/>
        <v>78</v>
      </c>
      <c r="D104" s="17" t="s">
        <v>167</v>
      </c>
      <c r="E104" s="17" t="s">
        <v>167</v>
      </c>
      <c r="F104" s="741" t="s">
        <v>2030</v>
      </c>
      <c r="G104" s="750">
        <v>4</v>
      </c>
      <c r="H104" s="760">
        <v>560</v>
      </c>
      <c r="I104" s="281">
        <f t="shared" si="7"/>
        <v>2240</v>
      </c>
      <c r="J104" s="56"/>
      <c r="K104" s="50" t="s">
        <v>2031</v>
      </c>
      <c r="L104" s="692" t="s">
        <v>2079</v>
      </c>
      <c r="M104" s="205"/>
      <c r="N104" s="29">
        <v>44981</v>
      </c>
      <c r="O104" s="195"/>
      <c r="P104" s="195"/>
      <c r="Q104" s="29">
        <v>44994</v>
      </c>
      <c r="R104" s="23">
        <v>44994</v>
      </c>
    </row>
    <row r="105" spans="1:18" ht="18" customHeight="1">
      <c r="A105" s="739" t="s">
        <v>620</v>
      </c>
      <c r="B105" s="211">
        <v>11</v>
      </c>
      <c r="C105" s="212">
        <f t="shared" si="8"/>
        <v>79</v>
      </c>
      <c r="D105" s="216" t="s">
        <v>270</v>
      </c>
      <c r="E105" s="216" t="s">
        <v>167</v>
      </c>
      <c r="F105" s="768" t="s">
        <v>775</v>
      </c>
      <c r="G105" s="739">
        <v>1</v>
      </c>
      <c r="H105" s="739">
        <v>2580</v>
      </c>
      <c r="I105" s="177">
        <f t="shared" si="7"/>
        <v>2580</v>
      </c>
      <c r="J105" s="22"/>
      <c r="K105" s="24" t="s">
        <v>776</v>
      </c>
      <c r="L105" s="196"/>
      <c r="M105" s="205"/>
      <c r="N105" s="29">
        <v>44981</v>
      </c>
      <c r="O105" s="195"/>
      <c r="P105" s="195"/>
      <c r="Q105" s="29">
        <v>44994</v>
      </c>
      <c r="R105" s="23">
        <v>44994</v>
      </c>
    </row>
    <row r="106" spans="1:18" ht="18" customHeight="1">
      <c r="A106" s="739" t="s">
        <v>620</v>
      </c>
      <c r="B106" s="211">
        <v>11</v>
      </c>
      <c r="C106" s="212">
        <f t="shared" si="8"/>
        <v>80</v>
      </c>
      <c r="D106" s="216" t="s">
        <v>270</v>
      </c>
      <c r="E106" s="216" t="s">
        <v>167</v>
      </c>
      <c r="F106" s="768" t="s">
        <v>2033</v>
      </c>
      <c r="G106" s="739">
        <v>1</v>
      </c>
      <c r="H106" s="739">
        <v>3130</v>
      </c>
      <c r="I106" s="177">
        <f t="shared" si="7"/>
        <v>3130</v>
      </c>
      <c r="J106" s="22"/>
      <c r="K106" s="24" t="s">
        <v>2034</v>
      </c>
      <c r="L106" s="196"/>
      <c r="M106" s="205"/>
      <c r="N106" s="29">
        <v>44981</v>
      </c>
      <c r="O106" s="195"/>
      <c r="P106" s="195"/>
      <c r="Q106" s="29">
        <v>44994</v>
      </c>
      <c r="R106" s="23">
        <v>44994</v>
      </c>
    </row>
    <row r="107" spans="1:18" ht="18" customHeight="1">
      <c r="A107" s="739" t="s">
        <v>620</v>
      </c>
      <c r="B107" s="211">
        <v>11</v>
      </c>
      <c r="C107" s="212">
        <f t="shared" si="8"/>
        <v>81</v>
      </c>
      <c r="D107" s="216" t="s">
        <v>270</v>
      </c>
      <c r="E107" s="216" t="s">
        <v>167</v>
      </c>
      <c r="F107" s="768" t="s">
        <v>2035</v>
      </c>
      <c r="G107" s="739">
        <v>1</v>
      </c>
      <c r="H107" s="739">
        <v>3920</v>
      </c>
      <c r="I107" s="177">
        <f t="shared" si="7"/>
        <v>3920</v>
      </c>
      <c r="J107" s="22"/>
      <c r="K107" s="24" t="s">
        <v>2036</v>
      </c>
      <c r="L107" s="769"/>
      <c r="M107" s="205"/>
      <c r="N107" s="29">
        <v>44981</v>
      </c>
      <c r="O107" s="195"/>
      <c r="P107" s="195"/>
      <c r="Q107" s="29">
        <v>44994</v>
      </c>
      <c r="R107" s="23">
        <v>44994</v>
      </c>
    </row>
    <row r="108" spans="1:18" ht="18" customHeight="1">
      <c r="A108" s="739" t="s">
        <v>620</v>
      </c>
      <c r="B108" s="211">
        <v>11</v>
      </c>
      <c r="C108" s="212">
        <f t="shared" si="8"/>
        <v>82</v>
      </c>
      <c r="D108" s="515" t="s">
        <v>270</v>
      </c>
      <c r="E108" s="515" t="s">
        <v>167</v>
      </c>
      <c r="F108" s="768" t="s">
        <v>2080</v>
      </c>
      <c r="G108" s="739">
        <v>1</v>
      </c>
      <c r="H108" s="739">
        <v>3420</v>
      </c>
      <c r="I108" s="177">
        <f t="shared" si="7"/>
        <v>3420</v>
      </c>
      <c r="J108" s="22"/>
      <c r="K108" s="24" t="s">
        <v>2081</v>
      </c>
      <c r="L108" s="695"/>
      <c r="M108" s="205"/>
      <c r="N108" s="29">
        <v>44981</v>
      </c>
      <c r="O108" s="195"/>
      <c r="P108" s="195"/>
      <c r="Q108" s="29">
        <v>44994</v>
      </c>
      <c r="R108" s="23">
        <v>44994</v>
      </c>
    </row>
    <row r="109" spans="1:18" ht="18" customHeight="1">
      <c r="A109" s="739" t="s">
        <v>620</v>
      </c>
      <c r="B109" s="211">
        <v>11</v>
      </c>
      <c r="C109" s="212">
        <f t="shared" si="8"/>
        <v>83</v>
      </c>
      <c r="D109" s="216" t="s">
        <v>270</v>
      </c>
      <c r="E109" s="216" t="s">
        <v>167</v>
      </c>
      <c r="F109" s="743" t="s">
        <v>779</v>
      </c>
      <c r="G109" s="770">
        <v>1</v>
      </c>
      <c r="H109" s="756">
        <v>3130</v>
      </c>
      <c r="I109" s="314">
        <f>G109*H109</f>
        <v>3130</v>
      </c>
      <c r="J109" s="143"/>
      <c r="K109" s="57" t="s">
        <v>780</v>
      </c>
      <c r="L109" s="315" t="s">
        <v>771</v>
      </c>
      <c r="M109" s="205"/>
      <c r="N109" s="29">
        <v>44981</v>
      </c>
      <c r="O109" s="195"/>
      <c r="P109" s="195"/>
      <c r="Q109" s="29">
        <v>44994</v>
      </c>
      <c r="R109" s="23">
        <v>44994</v>
      </c>
    </row>
    <row r="110" spans="1:18" ht="18" customHeight="1">
      <c r="A110" s="18"/>
      <c r="B110" s="104"/>
      <c r="C110" s="207"/>
      <c r="D110" s="17"/>
      <c r="E110" s="17"/>
      <c r="F110" s="50"/>
      <c r="G110" s="54"/>
      <c r="H110" s="316"/>
      <c r="I110" s="281"/>
      <c r="J110" s="56"/>
      <c r="K110" s="50"/>
      <c r="L110" s="310"/>
      <c r="M110" s="205"/>
      <c r="N110" s="29"/>
      <c r="O110" s="195"/>
      <c r="P110" s="195"/>
      <c r="Q110" s="29"/>
      <c r="R110" s="206"/>
    </row>
    <row r="111" spans="1:18" ht="18" customHeight="1">
      <c r="A111" s="739" t="s">
        <v>276</v>
      </c>
      <c r="B111" s="211">
        <v>11</v>
      </c>
      <c r="C111" s="207">
        <f>+C109+1</f>
        <v>84</v>
      </c>
      <c r="D111" s="111" t="s">
        <v>167</v>
      </c>
      <c r="E111" s="111" t="s">
        <v>167</v>
      </c>
      <c r="F111" s="771" t="s">
        <v>781</v>
      </c>
      <c r="G111" s="772">
        <v>1</v>
      </c>
      <c r="H111" s="773">
        <v>690</v>
      </c>
      <c r="I111" s="242">
        <f>G111*H111</f>
        <v>690</v>
      </c>
      <c r="J111" s="243"/>
      <c r="K111" s="322" t="s">
        <v>2037</v>
      </c>
      <c r="L111" s="692"/>
      <c r="M111" s="205"/>
      <c r="N111" s="29">
        <v>44981</v>
      </c>
      <c r="O111" s="195"/>
      <c r="P111" s="195"/>
      <c r="Q111" s="29">
        <v>44994</v>
      </c>
      <c r="R111" s="23">
        <v>44994</v>
      </c>
    </row>
    <row r="112" spans="1:18" ht="18" customHeight="1">
      <c r="A112" s="739" t="s">
        <v>276</v>
      </c>
      <c r="B112" s="211">
        <v>11</v>
      </c>
      <c r="C112" s="207">
        <f t="shared" ref="C112" si="9">+C111+1</f>
        <v>85</v>
      </c>
      <c r="D112" s="111" t="s">
        <v>167</v>
      </c>
      <c r="E112" s="111" t="s">
        <v>167</v>
      </c>
      <c r="F112" s="771" t="s">
        <v>783</v>
      </c>
      <c r="G112" s="772">
        <v>1</v>
      </c>
      <c r="H112" s="773">
        <v>990</v>
      </c>
      <c r="I112" s="242">
        <f>G112*H112</f>
        <v>990</v>
      </c>
      <c r="J112" s="243"/>
      <c r="K112" s="322" t="s">
        <v>2037</v>
      </c>
      <c r="L112" s="692"/>
      <c r="M112" s="205"/>
      <c r="N112" s="29">
        <v>44981</v>
      </c>
      <c r="O112" s="195"/>
      <c r="P112" s="195"/>
      <c r="Q112" s="29">
        <v>44994</v>
      </c>
      <c r="R112" s="23">
        <v>44994</v>
      </c>
    </row>
    <row r="113" spans="1:18" ht="18" customHeight="1">
      <c r="A113" s="8"/>
      <c r="B113" s="529"/>
      <c r="C113" s="207"/>
      <c r="D113" s="18"/>
      <c r="E113" s="54"/>
      <c r="F113" s="774"/>
      <c r="G113" s="395"/>
      <c r="H113" s="396"/>
      <c r="I113" s="177"/>
      <c r="J113" s="397"/>
      <c r="K113" s="322"/>
      <c r="L113" s="310"/>
      <c r="M113" s="205"/>
      <c r="N113" s="29"/>
      <c r="O113" s="195"/>
      <c r="P113" s="195"/>
      <c r="Q113" s="29"/>
      <c r="R113" s="206"/>
    </row>
    <row r="114" spans="1:18" ht="18" customHeight="1">
      <c r="C114" s="18"/>
      <c r="D114" s="111"/>
      <c r="E114" s="111"/>
      <c r="F114" s="24"/>
      <c r="G114" s="18"/>
      <c r="H114" s="177"/>
      <c r="I114" s="177"/>
      <c r="J114" s="22"/>
      <c r="K114" s="28"/>
      <c r="L114" s="196"/>
      <c r="M114" s="205"/>
      <c r="N114" s="29"/>
      <c r="O114" s="195"/>
      <c r="P114" s="195"/>
      <c r="Q114" s="29"/>
      <c r="R114" s="206"/>
    </row>
    <row r="115" spans="1:18" ht="18" customHeight="1">
      <c r="C115" s="18"/>
      <c r="D115" s="323"/>
      <c r="E115" s="323"/>
      <c r="F115" s="324">
        <f>SUM(I95:I113)</f>
        <v>28608</v>
      </c>
      <c r="G115" s="325"/>
      <c r="H115" s="325"/>
      <c r="I115" s="326"/>
      <c r="J115" s="327"/>
      <c r="K115" s="328"/>
      <c r="L115" s="196"/>
      <c r="M115" s="205"/>
      <c r="N115" s="29"/>
      <c r="O115" s="195"/>
      <c r="P115" s="195"/>
      <c r="Q115" s="29"/>
      <c r="R115" s="206"/>
    </row>
    <row r="116" spans="1:18" ht="18" customHeight="1">
      <c r="C116" s="18"/>
      <c r="D116" s="329"/>
      <c r="E116" s="329"/>
      <c r="F116" s="330"/>
      <c r="G116" s="331"/>
      <c r="H116" s="332"/>
      <c r="I116" s="177"/>
      <c r="J116" s="18"/>
      <c r="K116" s="53"/>
      <c r="L116" s="268"/>
      <c r="M116" s="205"/>
      <c r="N116" s="29"/>
      <c r="O116" s="195"/>
      <c r="P116" s="195"/>
      <c r="Q116" s="29"/>
      <c r="R116" s="206"/>
    </row>
    <row r="117" spans="1:18" ht="18" customHeight="1">
      <c r="C117" s="18"/>
      <c r="D117" s="329"/>
      <c r="E117" s="329"/>
      <c r="F117" s="330"/>
      <c r="G117" s="331"/>
      <c r="H117" s="332"/>
      <c r="I117" s="177"/>
      <c r="J117" s="18"/>
      <c r="K117" s="53"/>
      <c r="L117" s="268"/>
      <c r="M117" s="205"/>
      <c r="N117" s="29"/>
      <c r="O117" s="195"/>
      <c r="P117" s="195"/>
      <c r="Q117" s="29"/>
      <c r="R117" s="206"/>
    </row>
    <row r="118" spans="1:18" ht="18" customHeight="1">
      <c r="C118" s="18"/>
      <c r="D118" s="329"/>
      <c r="E118" s="329"/>
      <c r="F118" s="330"/>
      <c r="G118" s="331"/>
      <c r="H118" s="332"/>
      <c r="I118" s="177"/>
      <c r="J118" s="18"/>
      <c r="K118" s="53"/>
      <c r="L118" s="268"/>
      <c r="M118" s="205"/>
      <c r="N118" s="29"/>
      <c r="O118" s="195"/>
      <c r="P118" s="195"/>
      <c r="Q118" s="29"/>
      <c r="R118" s="206"/>
    </row>
    <row r="119" spans="1:18" ht="18" customHeight="1">
      <c r="A119" s="8"/>
      <c r="B119" s="8"/>
      <c r="C119" s="17"/>
      <c r="D119" s="474" t="s">
        <v>2082</v>
      </c>
      <c r="E119" s="475"/>
      <c r="F119" s="476"/>
      <c r="G119" s="26"/>
      <c r="H119" s="18"/>
      <c r="I119" s="22"/>
      <c r="J119" s="357"/>
      <c r="K119" s="18"/>
      <c r="L119" s="18"/>
      <c r="M119" s="205"/>
      <c r="N119" s="29"/>
      <c r="O119" s="195"/>
      <c r="P119" s="195"/>
      <c r="Q119" s="29"/>
      <c r="R119" s="206"/>
    </row>
    <row r="120" spans="1:18" ht="18" customHeight="1">
      <c r="A120" s="739" t="s">
        <v>2083</v>
      </c>
      <c r="B120" s="211">
        <v>11</v>
      </c>
      <c r="C120" s="775">
        <f>+C112+1</f>
        <v>86</v>
      </c>
      <c r="D120" s="599" t="s">
        <v>279</v>
      </c>
      <c r="E120" s="599" t="s">
        <v>279</v>
      </c>
      <c r="F120" s="776" t="s">
        <v>2084</v>
      </c>
      <c r="G120" s="777">
        <v>4</v>
      </c>
      <c r="H120" s="819">
        <v>2688</v>
      </c>
      <c r="I120" s="779">
        <f t="shared" ref="I120:I154" si="10">G120*H120</f>
        <v>10752</v>
      </c>
      <c r="J120" s="22"/>
      <c r="K120" s="471" t="s">
        <v>2085</v>
      </c>
      <c r="L120" s="18"/>
      <c r="M120" s="205"/>
      <c r="N120" s="29">
        <v>44981</v>
      </c>
      <c r="O120" s="195"/>
      <c r="P120" s="195"/>
      <c r="Q120" s="29">
        <v>44994</v>
      </c>
      <c r="R120" s="23">
        <v>44994</v>
      </c>
    </row>
    <row r="121" spans="1:18" ht="18" customHeight="1">
      <c r="A121" s="739" t="s">
        <v>276</v>
      </c>
      <c r="B121" s="211">
        <v>11</v>
      </c>
      <c r="C121" s="775">
        <f>+C120+1</f>
        <v>87</v>
      </c>
      <c r="D121" s="111" t="s">
        <v>279</v>
      </c>
      <c r="E121" s="111" t="s">
        <v>279</v>
      </c>
      <c r="F121" s="591" t="s">
        <v>2086</v>
      </c>
      <c r="G121" s="780">
        <v>4</v>
      </c>
      <c r="H121" s="739">
        <v>1029</v>
      </c>
      <c r="I121" s="177">
        <f t="shared" si="10"/>
        <v>4116</v>
      </c>
      <c r="J121" s="22"/>
      <c r="K121" s="24" t="s">
        <v>2087</v>
      </c>
      <c r="L121" s="18"/>
      <c r="M121" s="205"/>
      <c r="N121" s="29">
        <v>44981</v>
      </c>
      <c r="O121" s="195"/>
      <c r="P121" s="195"/>
      <c r="Q121" s="29">
        <v>44994</v>
      </c>
      <c r="R121" s="23">
        <v>44994</v>
      </c>
    </row>
    <row r="122" spans="1:18" ht="18" customHeight="1">
      <c r="A122" s="739" t="s">
        <v>276</v>
      </c>
      <c r="B122" s="211">
        <v>11</v>
      </c>
      <c r="C122" s="775">
        <f t="shared" ref="C122:C154" si="11">+C121+1</f>
        <v>88</v>
      </c>
      <c r="D122" s="111" t="s">
        <v>2088</v>
      </c>
      <c r="E122" s="111" t="s">
        <v>279</v>
      </c>
      <c r="F122" s="591" t="s">
        <v>2089</v>
      </c>
      <c r="G122" s="780">
        <v>6</v>
      </c>
      <c r="H122" s="739">
        <v>106</v>
      </c>
      <c r="I122" s="177">
        <f t="shared" si="10"/>
        <v>636</v>
      </c>
      <c r="J122" s="22"/>
      <c r="K122" s="24" t="s">
        <v>2090</v>
      </c>
      <c r="L122" s="18"/>
      <c r="M122" s="205"/>
      <c r="N122" s="29">
        <v>44981</v>
      </c>
      <c r="O122" s="195"/>
      <c r="P122" s="195"/>
      <c r="Q122" s="29">
        <v>44994</v>
      </c>
      <c r="R122" s="23">
        <v>44994</v>
      </c>
    </row>
    <row r="123" spans="1:18" ht="18" customHeight="1">
      <c r="A123" s="739" t="s">
        <v>276</v>
      </c>
      <c r="B123" s="211">
        <v>11</v>
      </c>
      <c r="C123" s="775">
        <f>+C122+1</f>
        <v>89</v>
      </c>
      <c r="D123" s="111" t="s">
        <v>279</v>
      </c>
      <c r="E123" s="111" t="s">
        <v>279</v>
      </c>
      <c r="F123" s="591" t="s">
        <v>2091</v>
      </c>
      <c r="G123" s="780">
        <v>4</v>
      </c>
      <c r="H123" s="739">
        <v>180</v>
      </c>
      <c r="I123" s="177">
        <f t="shared" si="10"/>
        <v>720</v>
      </c>
      <c r="J123" s="22"/>
      <c r="K123" s="24" t="s">
        <v>2092</v>
      </c>
      <c r="L123" s="18"/>
      <c r="M123" s="205"/>
      <c r="N123" s="29">
        <v>44981</v>
      </c>
      <c r="O123" s="195"/>
      <c r="P123" s="195"/>
      <c r="Q123" s="29">
        <v>44994</v>
      </c>
      <c r="R123" s="23">
        <v>44994</v>
      </c>
    </row>
    <row r="124" spans="1:18" ht="18" customHeight="1">
      <c r="A124" s="739" t="s">
        <v>276</v>
      </c>
      <c r="B124" s="211">
        <v>11</v>
      </c>
      <c r="C124" s="775">
        <f>+C123+1</f>
        <v>90</v>
      </c>
      <c r="D124" s="111" t="s">
        <v>279</v>
      </c>
      <c r="E124" s="111" t="s">
        <v>279</v>
      </c>
      <c r="F124" s="591" t="s">
        <v>1633</v>
      </c>
      <c r="G124" s="780">
        <v>4</v>
      </c>
      <c r="H124" s="739">
        <v>149</v>
      </c>
      <c r="I124" s="177">
        <f>G124*H124</f>
        <v>596</v>
      </c>
      <c r="J124" s="22"/>
      <c r="K124" s="471" t="s">
        <v>2093</v>
      </c>
      <c r="L124" s="18"/>
      <c r="M124" s="205"/>
      <c r="N124" s="29">
        <v>44981</v>
      </c>
      <c r="O124" s="195"/>
      <c r="P124" s="195"/>
      <c r="Q124" s="29">
        <v>44994</v>
      </c>
      <c r="R124" s="23">
        <v>44994</v>
      </c>
    </row>
    <row r="125" spans="1:18" ht="18" customHeight="1">
      <c r="A125" s="739" t="s">
        <v>276</v>
      </c>
      <c r="B125" s="211">
        <v>11</v>
      </c>
      <c r="C125" s="775">
        <f t="shared" si="11"/>
        <v>91</v>
      </c>
      <c r="D125" s="111" t="s">
        <v>279</v>
      </c>
      <c r="E125" s="111" t="s">
        <v>279</v>
      </c>
      <c r="F125" s="591" t="s">
        <v>2094</v>
      </c>
      <c r="G125" s="780">
        <v>8</v>
      </c>
      <c r="H125" s="739">
        <v>170</v>
      </c>
      <c r="I125" s="177">
        <f t="shared" si="10"/>
        <v>1360</v>
      </c>
      <c r="J125" s="22"/>
      <c r="K125" s="471" t="s">
        <v>2093</v>
      </c>
      <c r="L125" s="18"/>
      <c r="M125" s="205"/>
      <c r="N125" s="29">
        <v>44981</v>
      </c>
      <c r="O125" s="195"/>
      <c r="P125" s="195"/>
      <c r="Q125" s="29">
        <v>44994</v>
      </c>
      <c r="R125" s="23">
        <v>44994</v>
      </c>
    </row>
    <row r="126" spans="1:18" ht="18" customHeight="1">
      <c r="A126" s="739" t="s">
        <v>1533</v>
      </c>
      <c r="B126" s="211">
        <v>11</v>
      </c>
      <c r="C126" s="775">
        <f t="shared" si="11"/>
        <v>92</v>
      </c>
      <c r="D126" s="111" t="s">
        <v>279</v>
      </c>
      <c r="E126" s="111" t="s">
        <v>279</v>
      </c>
      <c r="F126" s="591" t="s">
        <v>2095</v>
      </c>
      <c r="G126" s="780">
        <v>4</v>
      </c>
      <c r="H126" s="739">
        <v>1250</v>
      </c>
      <c r="I126" s="177">
        <f t="shared" si="10"/>
        <v>5000</v>
      </c>
      <c r="J126" s="22"/>
      <c r="K126" s="471" t="s">
        <v>1651</v>
      </c>
      <c r="L126" s="18"/>
      <c r="M126" s="205"/>
      <c r="N126" s="29">
        <v>44981</v>
      </c>
      <c r="O126" s="195"/>
      <c r="P126" s="195"/>
      <c r="Q126" s="29">
        <v>44994</v>
      </c>
      <c r="R126" s="23">
        <v>44994</v>
      </c>
    </row>
    <row r="127" spans="1:18" ht="18" customHeight="1">
      <c r="A127" s="739" t="s">
        <v>276</v>
      </c>
      <c r="B127" s="211">
        <v>11</v>
      </c>
      <c r="C127" s="775">
        <f t="shared" si="11"/>
        <v>93</v>
      </c>
      <c r="D127" s="111" t="s">
        <v>279</v>
      </c>
      <c r="E127" s="111" t="s">
        <v>279</v>
      </c>
      <c r="F127" s="591" t="s">
        <v>2096</v>
      </c>
      <c r="G127" s="780">
        <v>6</v>
      </c>
      <c r="H127" s="739">
        <v>45</v>
      </c>
      <c r="I127" s="177">
        <f t="shared" si="10"/>
        <v>270</v>
      </c>
      <c r="J127" s="22"/>
      <c r="K127" s="24" t="s">
        <v>2097</v>
      </c>
      <c r="L127" s="18"/>
      <c r="M127" s="205"/>
      <c r="N127" s="29">
        <v>44981</v>
      </c>
      <c r="O127" s="195"/>
      <c r="P127" s="195"/>
      <c r="Q127" s="29">
        <v>44994</v>
      </c>
      <c r="R127" s="23">
        <v>44994</v>
      </c>
    </row>
    <row r="128" spans="1:18" ht="18" customHeight="1">
      <c r="A128" s="739" t="s">
        <v>276</v>
      </c>
      <c r="B128" s="211">
        <v>11</v>
      </c>
      <c r="C128" s="775">
        <f t="shared" si="11"/>
        <v>94</v>
      </c>
      <c r="D128" s="111" t="s">
        <v>279</v>
      </c>
      <c r="E128" s="111" t="s">
        <v>279</v>
      </c>
      <c r="F128" s="591" t="s">
        <v>2098</v>
      </c>
      <c r="G128" s="780">
        <v>8</v>
      </c>
      <c r="H128" s="739">
        <v>45</v>
      </c>
      <c r="I128" s="177">
        <f t="shared" si="10"/>
        <v>360</v>
      </c>
      <c r="J128" s="22"/>
      <c r="K128" s="24" t="s">
        <v>2099</v>
      </c>
      <c r="L128" s="18"/>
      <c r="M128" s="205"/>
      <c r="N128" s="29">
        <v>44981</v>
      </c>
      <c r="O128" s="195"/>
      <c r="P128" s="195"/>
      <c r="Q128" s="29">
        <v>44994</v>
      </c>
      <c r="R128" s="23">
        <v>44994</v>
      </c>
    </row>
    <row r="129" spans="1:18" ht="18" customHeight="1">
      <c r="A129" s="739" t="s">
        <v>1533</v>
      </c>
      <c r="B129" s="211">
        <v>11</v>
      </c>
      <c r="C129" s="775">
        <f t="shared" si="11"/>
        <v>95</v>
      </c>
      <c r="D129" s="111" t="s">
        <v>279</v>
      </c>
      <c r="E129" s="111" t="s">
        <v>279</v>
      </c>
      <c r="F129" s="588" t="s">
        <v>2100</v>
      </c>
      <c r="G129" s="780">
        <v>2</v>
      </c>
      <c r="H129" s="739">
        <v>1150</v>
      </c>
      <c r="I129" s="177">
        <f t="shared" si="10"/>
        <v>2300</v>
      </c>
      <c r="J129" s="22"/>
      <c r="K129" s="471" t="s">
        <v>1651</v>
      </c>
      <c r="L129" s="18"/>
      <c r="M129" s="205"/>
      <c r="N129" s="29">
        <v>44981</v>
      </c>
      <c r="O129" s="195"/>
      <c r="P129" s="195"/>
      <c r="Q129" s="29">
        <v>44994</v>
      </c>
      <c r="R129" s="23">
        <v>44994</v>
      </c>
    </row>
    <row r="130" spans="1:18" ht="18" customHeight="1">
      <c r="A130" s="739" t="s">
        <v>1533</v>
      </c>
      <c r="B130" s="211">
        <v>11</v>
      </c>
      <c r="C130" s="775">
        <f t="shared" si="11"/>
        <v>96</v>
      </c>
      <c r="D130" s="111" t="s">
        <v>279</v>
      </c>
      <c r="E130" s="111" t="s">
        <v>279</v>
      </c>
      <c r="F130" s="591" t="s">
        <v>2101</v>
      </c>
      <c r="G130" s="780">
        <v>2</v>
      </c>
      <c r="H130" s="739">
        <v>1440</v>
      </c>
      <c r="I130" s="177">
        <f t="shared" si="10"/>
        <v>2880</v>
      </c>
      <c r="J130" s="22"/>
      <c r="K130" s="471" t="s">
        <v>1651</v>
      </c>
      <c r="L130" s="18"/>
      <c r="M130" s="205"/>
      <c r="N130" s="29">
        <v>44981</v>
      </c>
      <c r="O130" s="195"/>
      <c r="P130" s="195"/>
      <c r="Q130" s="29">
        <v>44994</v>
      </c>
      <c r="R130" s="23">
        <v>44994</v>
      </c>
    </row>
    <row r="131" spans="1:18" ht="18" customHeight="1">
      <c r="A131" s="739" t="s">
        <v>2102</v>
      </c>
      <c r="B131" s="211">
        <v>11</v>
      </c>
      <c r="C131" s="775">
        <f t="shared" si="11"/>
        <v>97</v>
      </c>
      <c r="D131" s="111" t="s">
        <v>279</v>
      </c>
      <c r="E131" s="111" t="s">
        <v>279</v>
      </c>
      <c r="F131" s="591" t="s">
        <v>2103</v>
      </c>
      <c r="G131" s="780">
        <v>6</v>
      </c>
      <c r="H131" s="739">
        <v>630</v>
      </c>
      <c r="I131" s="177">
        <f t="shared" si="10"/>
        <v>3780</v>
      </c>
      <c r="J131" s="22"/>
      <c r="K131" s="24" t="s">
        <v>2104</v>
      </c>
      <c r="L131" s="18"/>
      <c r="M131" s="205"/>
      <c r="N131" s="29">
        <v>44981</v>
      </c>
      <c r="O131" s="195"/>
      <c r="P131" s="195"/>
      <c r="Q131" s="29">
        <v>44994</v>
      </c>
      <c r="R131" s="23">
        <v>44994</v>
      </c>
    </row>
    <row r="132" spans="1:18" ht="18" customHeight="1">
      <c r="A132" s="739" t="s">
        <v>276</v>
      </c>
      <c r="B132" s="211">
        <v>11</v>
      </c>
      <c r="C132" s="775">
        <f t="shared" si="11"/>
        <v>98</v>
      </c>
      <c r="D132" s="111" t="s">
        <v>279</v>
      </c>
      <c r="E132" s="111" t="s">
        <v>279</v>
      </c>
      <c r="F132" s="591" t="s">
        <v>2105</v>
      </c>
      <c r="G132" s="780">
        <v>10</v>
      </c>
      <c r="H132" s="739">
        <v>29</v>
      </c>
      <c r="I132" s="177">
        <f t="shared" si="10"/>
        <v>290</v>
      </c>
      <c r="J132" s="22"/>
      <c r="K132" s="471" t="s">
        <v>2106</v>
      </c>
      <c r="L132" s="18"/>
      <c r="M132" s="205"/>
      <c r="N132" s="29">
        <v>44981</v>
      </c>
      <c r="O132" s="195"/>
      <c r="P132" s="195"/>
      <c r="Q132" s="29">
        <v>44994</v>
      </c>
      <c r="R132" s="23">
        <v>44994</v>
      </c>
    </row>
    <row r="133" spans="1:18" ht="18" customHeight="1">
      <c r="A133" s="739" t="s">
        <v>276</v>
      </c>
      <c r="B133" s="211">
        <v>11</v>
      </c>
      <c r="C133" s="775">
        <f>+C132+1</f>
        <v>99</v>
      </c>
      <c r="D133" s="111" t="s">
        <v>279</v>
      </c>
      <c r="E133" s="111" t="s">
        <v>279</v>
      </c>
      <c r="F133" s="588" t="s">
        <v>2107</v>
      </c>
      <c r="G133" s="781">
        <v>22</v>
      </c>
      <c r="H133" s="750">
        <v>27</v>
      </c>
      <c r="I133" s="220">
        <f t="shared" si="10"/>
        <v>594</v>
      </c>
      <c r="J133" s="56"/>
      <c r="K133" s="57" t="s">
        <v>2108</v>
      </c>
      <c r="L133" s="18"/>
      <c r="M133" s="205"/>
      <c r="N133" s="29">
        <v>44981</v>
      </c>
      <c r="O133" s="195"/>
      <c r="P133" s="195"/>
      <c r="Q133" s="29">
        <v>44994</v>
      </c>
      <c r="R133" s="23">
        <v>44994</v>
      </c>
    </row>
    <row r="134" spans="1:18" ht="18" customHeight="1">
      <c r="A134" s="739" t="s">
        <v>1533</v>
      </c>
      <c r="B134" s="211">
        <v>11</v>
      </c>
      <c r="C134" s="775">
        <f t="shared" si="11"/>
        <v>100</v>
      </c>
      <c r="D134" s="111" t="s">
        <v>279</v>
      </c>
      <c r="E134" s="111" t="s">
        <v>279</v>
      </c>
      <c r="F134" s="591" t="s">
        <v>2109</v>
      </c>
      <c r="G134" s="780">
        <v>4</v>
      </c>
      <c r="H134" s="739">
        <v>3474</v>
      </c>
      <c r="I134" s="177">
        <f t="shared" si="10"/>
        <v>13896</v>
      </c>
      <c r="J134" s="22"/>
      <c r="K134" s="24" t="s">
        <v>2110</v>
      </c>
      <c r="L134" s="18"/>
      <c r="M134" s="205"/>
      <c r="N134" s="29">
        <v>44981</v>
      </c>
      <c r="O134" s="195"/>
      <c r="P134" s="195"/>
      <c r="Q134" s="29">
        <v>44994</v>
      </c>
      <c r="R134" s="23">
        <v>44994</v>
      </c>
    </row>
    <row r="135" spans="1:18" ht="18" customHeight="1">
      <c r="A135" s="739" t="s">
        <v>1533</v>
      </c>
      <c r="B135" s="211">
        <v>11</v>
      </c>
      <c r="C135" s="775">
        <f t="shared" si="11"/>
        <v>101</v>
      </c>
      <c r="D135" s="111" t="s">
        <v>279</v>
      </c>
      <c r="E135" s="111" t="s">
        <v>279</v>
      </c>
      <c r="F135" s="591" t="s">
        <v>2111</v>
      </c>
      <c r="G135" s="780">
        <v>2</v>
      </c>
      <c r="H135" s="739">
        <v>2419</v>
      </c>
      <c r="I135" s="177">
        <f t="shared" si="10"/>
        <v>4838</v>
      </c>
      <c r="J135" s="22"/>
      <c r="K135" s="24" t="s">
        <v>2112</v>
      </c>
      <c r="L135" s="18"/>
      <c r="M135" s="205"/>
      <c r="N135" s="29">
        <v>44981</v>
      </c>
      <c r="O135" s="195"/>
      <c r="P135" s="195"/>
      <c r="Q135" s="29">
        <v>44994</v>
      </c>
      <c r="R135" s="23">
        <v>44994</v>
      </c>
    </row>
    <row r="136" spans="1:18" ht="18" customHeight="1">
      <c r="A136" s="739" t="s">
        <v>2113</v>
      </c>
      <c r="B136" s="211">
        <v>11</v>
      </c>
      <c r="C136" s="775">
        <f t="shared" si="11"/>
        <v>102</v>
      </c>
      <c r="D136" s="17" t="s">
        <v>270</v>
      </c>
      <c r="E136" s="17" t="s">
        <v>167</v>
      </c>
      <c r="F136" s="591" t="s">
        <v>2114</v>
      </c>
      <c r="G136" s="780">
        <v>2</v>
      </c>
      <c r="H136" s="739">
        <v>7393</v>
      </c>
      <c r="I136" s="177">
        <f t="shared" si="10"/>
        <v>14786</v>
      </c>
      <c r="J136" s="18"/>
      <c r="K136" s="135" t="s">
        <v>2115</v>
      </c>
      <c r="L136" s="18"/>
      <c r="M136" s="205"/>
      <c r="N136" s="29">
        <v>44981</v>
      </c>
      <c r="O136" s="195"/>
      <c r="P136" s="195"/>
      <c r="Q136" s="29">
        <v>44994</v>
      </c>
      <c r="R136" s="23">
        <v>44994</v>
      </c>
    </row>
    <row r="137" spans="1:18" ht="18" customHeight="1">
      <c r="A137" s="739" t="s">
        <v>1570</v>
      </c>
      <c r="B137" s="211">
        <v>11</v>
      </c>
      <c r="C137" s="775">
        <f t="shared" si="11"/>
        <v>103</v>
      </c>
      <c r="D137" s="17" t="s">
        <v>270</v>
      </c>
      <c r="E137" s="17" t="s">
        <v>167</v>
      </c>
      <c r="F137" s="591" t="s">
        <v>2116</v>
      </c>
      <c r="G137" s="780">
        <v>1</v>
      </c>
      <c r="H137" s="739">
        <v>38321</v>
      </c>
      <c r="I137" s="177">
        <f t="shared" si="10"/>
        <v>38321</v>
      </c>
      <c r="J137" s="18"/>
      <c r="K137" s="24" t="s">
        <v>2117</v>
      </c>
      <c r="L137" s="18"/>
      <c r="M137" s="205"/>
      <c r="N137" s="29">
        <v>44981</v>
      </c>
      <c r="O137" s="195"/>
      <c r="P137" s="195"/>
      <c r="Q137" s="29">
        <v>44994</v>
      </c>
      <c r="R137" s="23">
        <v>44994</v>
      </c>
    </row>
    <row r="138" spans="1:18" ht="18" customHeight="1">
      <c r="A138" s="778" t="s">
        <v>276</v>
      </c>
      <c r="B138" s="211">
        <v>11</v>
      </c>
      <c r="C138" s="775">
        <f t="shared" si="11"/>
        <v>104</v>
      </c>
      <c r="D138" s="18" t="s">
        <v>1097</v>
      </c>
      <c r="E138" s="111" t="s">
        <v>279</v>
      </c>
      <c r="F138" s="782">
        <v>620705016</v>
      </c>
      <c r="G138" s="783">
        <v>6</v>
      </c>
      <c r="H138" s="820">
        <v>340</v>
      </c>
      <c r="I138" s="311">
        <f t="shared" si="10"/>
        <v>2040</v>
      </c>
      <c r="J138" s="22"/>
      <c r="K138" s="106" t="s">
        <v>2118</v>
      </c>
      <c r="L138" s="18"/>
      <c r="M138" s="205"/>
      <c r="N138" s="29">
        <v>44981</v>
      </c>
      <c r="O138" s="195"/>
      <c r="P138" s="195"/>
      <c r="Q138" s="29">
        <v>44994</v>
      </c>
      <c r="R138" s="23">
        <v>44994</v>
      </c>
    </row>
    <row r="139" spans="1:18" ht="18" customHeight="1">
      <c r="A139" s="739" t="s">
        <v>1533</v>
      </c>
      <c r="B139" s="211">
        <v>11</v>
      </c>
      <c r="C139" s="775">
        <f t="shared" si="11"/>
        <v>105</v>
      </c>
      <c r="D139" s="111" t="s">
        <v>279</v>
      </c>
      <c r="E139" s="111" t="s">
        <v>279</v>
      </c>
      <c r="F139" s="771" t="s">
        <v>2119</v>
      </c>
      <c r="G139" s="780">
        <v>2</v>
      </c>
      <c r="H139" s="739">
        <v>6080</v>
      </c>
      <c r="I139" s="784">
        <f t="shared" si="10"/>
        <v>12160</v>
      </c>
      <c r="J139" s="357"/>
      <c r="K139" s="246" t="s">
        <v>2120</v>
      </c>
      <c r="L139" s="18"/>
      <c r="M139" s="205"/>
      <c r="N139" s="29">
        <v>44981</v>
      </c>
      <c r="O139" s="195"/>
      <c r="P139" s="195"/>
      <c r="Q139" s="29">
        <v>44994</v>
      </c>
      <c r="R139" s="23">
        <v>44994</v>
      </c>
    </row>
    <row r="140" spans="1:18" ht="18" customHeight="1">
      <c r="A140" s="739" t="s">
        <v>2083</v>
      </c>
      <c r="B140" s="211">
        <v>11</v>
      </c>
      <c r="C140" s="775">
        <f t="shared" si="11"/>
        <v>106</v>
      </c>
      <c r="D140" s="111" t="s">
        <v>279</v>
      </c>
      <c r="E140" s="111" t="s">
        <v>279</v>
      </c>
      <c r="F140" s="771" t="s">
        <v>2121</v>
      </c>
      <c r="G140" s="780">
        <v>6</v>
      </c>
      <c r="H140" s="739">
        <v>570</v>
      </c>
      <c r="I140" s="784">
        <f t="shared" si="10"/>
        <v>3420</v>
      </c>
      <c r="J140" s="357"/>
      <c r="K140" s="246" t="s">
        <v>2122</v>
      </c>
      <c r="L140" s="18"/>
      <c r="M140" s="205"/>
      <c r="N140" s="29">
        <v>44981</v>
      </c>
      <c r="O140" s="195"/>
      <c r="P140" s="195"/>
      <c r="Q140" s="29">
        <v>44994</v>
      </c>
      <c r="R140" s="23">
        <v>44994</v>
      </c>
    </row>
    <row r="141" spans="1:18" ht="18" customHeight="1">
      <c r="A141" s="739" t="s">
        <v>276</v>
      </c>
      <c r="B141" s="211">
        <v>11</v>
      </c>
      <c r="C141" s="775">
        <f t="shared" si="11"/>
        <v>107</v>
      </c>
      <c r="D141" s="336" t="s">
        <v>279</v>
      </c>
      <c r="E141" s="336" t="s">
        <v>279</v>
      </c>
      <c r="F141" s="785" t="s">
        <v>879</v>
      </c>
      <c r="G141" s="785">
        <v>11</v>
      </c>
      <c r="H141" s="786">
        <v>73</v>
      </c>
      <c r="I141" s="177">
        <f t="shared" si="10"/>
        <v>803</v>
      </c>
      <c r="J141" s="119"/>
      <c r="K141" s="553" t="s">
        <v>2123</v>
      </c>
      <c r="L141" s="18"/>
      <c r="M141" s="205"/>
      <c r="N141" s="29">
        <v>44981</v>
      </c>
      <c r="O141" s="195"/>
      <c r="P141" s="195"/>
      <c r="Q141" s="29">
        <v>44994</v>
      </c>
      <c r="R141" s="23">
        <v>44994</v>
      </c>
    </row>
    <row r="142" spans="1:18" ht="18" customHeight="1">
      <c r="A142" s="739" t="s">
        <v>276</v>
      </c>
      <c r="B142" s="211">
        <v>11</v>
      </c>
      <c r="C142" s="775">
        <f t="shared" si="11"/>
        <v>108</v>
      </c>
      <c r="D142" s="336" t="s">
        <v>279</v>
      </c>
      <c r="E142" s="336" t="s">
        <v>279</v>
      </c>
      <c r="F142" s="785" t="s">
        <v>2124</v>
      </c>
      <c r="G142" s="785">
        <v>4</v>
      </c>
      <c r="H142" s="786">
        <v>169</v>
      </c>
      <c r="I142" s="177">
        <f t="shared" si="10"/>
        <v>676</v>
      </c>
      <c r="J142" s="119"/>
      <c r="K142" s="553" t="s">
        <v>2125</v>
      </c>
      <c r="L142" s="18"/>
      <c r="M142" s="205"/>
      <c r="N142" s="29">
        <v>44981</v>
      </c>
      <c r="O142" s="195"/>
      <c r="P142" s="195"/>
      <c r="Q142" s="29">
        <v>44994</v>
      </c>
      <c r="R142" s="23">
        <v>44994</v>
      </c>
    </row>
    <row r="143" spans="1:18" ht="18" customHeight="1">
      <c r="A143" s="739" t="s">
        <v>276</v>
      </c>
      <c r="B143" s="211">
        <v>11</v>
      </c>
      <c r="C143" s="775">
        <f t="shared" si="11"/>
        <v>109</v>
      </c>
      <c r="D143" s="336" t="s">
        <v>279</v>
      </c>
      <c r="E143" s="336" t="s">
        <v>279</v>
      </c>
      <c r="F143" s="785" t="s">
        <v>2126</v>
      </c>
      <c r="G143" s="785">
        <v>4</v>
      </c>
      <c r="H143" s="786">
        <v>169</v>
      </c>
      <c r="I143" s="177">
        <f t="shared" si="10"/>
        <v>676</v>
      </c>
      <c r="J143" s="119"/>
      <c r="K143" s="553" t="s">
        <v>2127</v>
      </c>
      <c r="L143" s="18"/>
      <c r="M143" s="205"/>
      <c r="N143" s="29">
        <v>44981</v>
      </c>
      <c r="O143" s="195"/>
      <c r="P143" s="195"/>
      <c r="Q143" s="29">
        <v>44994</v>
      </c>
      <c r="R143" s="23">
        <v>44994</v>
      </c>
    </row>
    <row r="144" spans="1:18" ht="18" customHeight="1">
      <c r="A144" s="739" t="s">
        <v>276</v>
      </c>
      <c r="B144" s="211">
        <v>11</v>
      </c>
      <c r="C144" s="775">
        <f t="shared" si="11"/>
        <v>110</v>
      </c>
      <c r="D144" s="336" t="s">
        <v>279</v>
      </c>
      <c r="E144" s="336" t="s">
        <v>279</v>
      </c>
      <c r="F144" s="787" t="s">
        <v>2128</v>
      </c>
      <c r="G144" s="787">
        <v>1</v>
      </c>
      <c r="H144" s="788">
        <v>880</v>
      </c>
      <c r="I144" s="779">
        <f t="shared" si="10"/>
        <v>880</v>
      </c>
      <c r="J144" s="789"/>
      <c r="K144" s="790" t="s">
        <v>2129</v>
      </c>
      <c r="L144" s="18"/>
      <c r="M144" s="205"/>
      <c r="N144" s="29">
        <v>44981</v>
      </c>
      <c r="O144" s="195"/>
      <c r="P144" s="195"/>
      <c r="Q144" s="29">
        <v>44994</v>
      </c>
      <c r="R144" s="23">
        <v>44994</v>
      </c>
    </row>
    <row r="145" spans="1:18" ht="18" customHeight="1">
      <c r="A145" s="778" t="s">
        <v>276</v>
      </c>
      <c r="B145" s="211">
        <v>11</v>
      </c>
      <c r="C145" s="775">
        <f t="shared" si="11"/>
        <v>111</v>
      </c>
      <c r="D145" s="341" t="s">
        <v>279</v>
      </c>
      <c r="E145" s="341" t="s">
        <v>279</v>
      </c>
      <c r="F145" s="342" t="s">
        <v>792</v>
      </c>
      <c r="G145" s="791"/>
      <c r="H145" s="792">
        <v>25</v>
      </c>
      <c r="I145" s="345">
        <f t="shared" si="10"/>
        <v>0</v>
      </c>
      <c r="J145" s="346"/>
      <c r="K145" s="342" t="s">
        <v>2130</v>
      </c>
      <c r="L145" s="18"/>
      <c r="M145" s="205"/>
      <c r="N145" s="29"/>
      <c r="O145" s="195"/>
      <c r="P145" s="195"/>
      <c r="Q145" s="29"/>
      <c r="R145" s="23"/>
    </row>
    <row r="146" spans="1:18" ht="18" customHeight="1">
      <c r="A146" s="739" t="s">
        <v>276</v>
      </c>
      <c r="B146" s="211">
        <v>11</v>
      </c>
      <c r="C146" s="775">
        <f>+C145+1</f>
        <v>112</v>
      </c>
      <c r="D146" s="111" t="s">
        <v>279</v>
      </c>
      <c r="E146" s="111" t="s">
        <v>279</v>
      </c>
      <c r="F146" s="591" t="s">
        <v>2131</v>
      </c>
      <c r="G146" s="780">
        <v>14</v>
      </c>
      <c r="H146" s="739">
        <v>49</v>
      </c>
      <c r="I146" s="177">
        <f t="shared" si="10"/>
        <v>686</v>
      </c>
      <c r="J146" s="22"/>
      <c r="K146" s="24" t="s">
        <v>2132</v>
      </c>
      <c r="L146" s="18"/>
      <c r="M146" s="205"/>
      <c r="N146" s="29">
        <v>44981</v>
      </c>
      <c r="O146" s="195"/>
      <c r="P146" s="195"/>
      <c r="Q146" s="29">
        <v>44994</v>
      </c>
      <c r="R146" s="23">
        <v>44994</v>
      </c>
    </row>
    <row r="147" spans="1:18" ht="18" customHeight="1">
      <c r="A147" s="739" t="s">
        <v>273</v>
      </c>
      <c r="B147" s="211">
        <v>11</v>
      </c>
      <c r="C147" s="775">
        <f t="shared" si="11"/>
        <v>113</v>
      </c>
      <c r="D147" s="111" t="s">
        <v>279</v>
      </c>
      <c r="E147" s="111" t="s">
        <v>279</v>
      </c>
      <c r="F147" s="591" t="s">
        <v>2133</v>
      </c>
      <c r="G147" s="780">
        <v>6</v>
      </c>
      <c r="H147" s="739">
        <v>580</v>
      </c>
      <c r="I147" s="177">
        <f t="shared" si="10"/>
        <v>3480</v>
      </c>
      <c r="J147" s="22"/>
      <c r="K147" s="357" t="s">
        <v>2134</v>
      </c>
      <c r="L147" s="18"/>
      <c r="M147" s="205"/>
      <c r="N147" s="29">
        <v>44981</v>
      </c>
      <c r="O147" s="195"/>
      <c r="P147" s="195"/>
      <c r="Q147" s="29">
        <v>44994</v>
      </c>
      <c r="R147" s="23">
        <v>44994</v>
      </c>
    </row>
    <row r="148" spans="1:18" ht="18" customHeight="1">
      <c r="A148" s="739" t="s">
        <v>1499</v>
      </c>
      <c r="B148" s="211">
        <v>11</v>
      </c>
      <c r="C148" s="775">
        <f t="shared" si="11"/>
        <v>114</v>
      </c>
      <c r="D148" s="111" t="s">
        <v>279</v>
      </c>
      <c r="E148" s="111" t="s">
        <v>279</v>
      </c>
      <c r="F148" s="591" t="s">
        <v>2135</v>
      </c>
      <c r="G148" s="780">
        <v>6</v>
      </c>
      <c r="H148" s="739">
        <v>540</v>
      </c>
      <c r="I148" s="177">
        <f t="shared" si="10"/>
        <v>3240</v>
      </c>
      <c r="J148" s="22"/>
      <c r="K148" s="357" t="s">
        <v>2134</v>
      </c>
      <c r="L148" s="18"/>
      <c r="M148" s="205"/>
      <c r="N148" s="29">
        <v>44981</v>
      </c>
      <c r="O148" s="195"/>
      <c r="P148" s="195"/>
      <c r="Q148" s="29">
        <v>44994</v>
      </c>
      <c r="R148" s="23">
        <v>44994</v>
      </c>
    </row>
    <row r="149" spans="1:18" ht="18" customHeight="1">
      <c r="A149" s="739" t="s">
        <v>276</v>
      </c>
      <c r="B149" s="211">
        <v>11</v>
      </c>
      <c r="C149" s="775">
        <f>+C148+1</f>
        <v>115</v>
      </c>
      <c r="D149" s="111" t="s">
        <v>279</v>
      </c>
      <c r="E149" s="111" t="s">
        <v>279</v>
      </c>
      <c r="F149" s="591" t="s">
        <v>2136</v>
      </c>
      <c r="G149" s="780">
        <v>12</v>
      </c>
      <c r="H149" s="739">
        <v>55</v>
      </c>
      <c r="I149" s="177">
        <f t="shared" si="10"/>
        <v>660</v>
      </c>
      <c r="J149" s="22"/>
      <c r="K149" s="24" t="s">
        <v>2137</v>
      </c>
      <c r="L149" s="18"/>
      <c r="M149" s="205"/>
      <c r="N149" s="29">
        <v>44981</v>
      </c>
      <c r="O149" s="195"/>
      <c r="P149" s="195"/>
      <c r="Q149" s="29">
        <v>44994</v>
      </c>
      <c r="R149" s="23">
        <v>44994</v>
      </c>
    </row>
    <row r="150" spans="1:18" ht="18" customHeight="1">
      <c r="A150" s="739" t="s">
        <v>276</v>
      </c>
      <c r="B150" s="211">
        <v>11</v>
      </c>
      <c r="C150" s="775">
        <f t="shared" si="11"/>
        <v>116</v>
      </c>
      <c r="D150" s="111" t="s">
        <v>279</v>
      </c>
      <c r="E150" s="111" t="s">
        <v>279</v>
      </c>
      <c r="F150" s="591" t="s">
        <v>759</v>
      </c>
      <c r="G150" s="780">
        <v>12</v>
      </c>
      <c r="H150" s="739">
        <v>92</v>
      </c>
      <c r="I150" s="177">
        <f t="shared" si="10"/>
        <v>1104</v>
      </c>
      <c r="J150" s="22"/>
      <c r="K150" s="24" t="s">
        <v>2138</v>
      </c>
      <c r="L150" s="18"/>
      <c r="M150" s="205"/>
      <c r="N150" s="29">
        <v>44981</v>
      </c>
      <c r="O150" s="195"/>
      <c r="P150" s="195"/>
      <c r="Q150" s="29">
        <v>44994</v>
      </c>
      <c r="R150" s="23">
        <v>44994</v>
      </c>
    </row>
    <row r="151" spans="1:18" ht="18" customHeight="1">
      <c r="A151" s="739" t="s">
        <v>276</v>
      </c>
      <c r="B151" s="211">
        <v>11</v>
      </c>
      <c r="C151" s="775">
        <f t="shared" si="11"/>
        <v>117</v>
      </c>
      <c r="D151" s="111" t="s">
        <v>279</v>
      </c>
      <c r="E151" s="111" t="s">
        <v>279</v>
      </c>
      <c r="F151" s="588" t="s">
        <v>2139</v>
      </c>
      <c r="G151" s="758">
        <v>4</v>
      </c>
      <c r="H151" s="744">
        <v>92</v>
      </c>
      <c r="I151" s="220">
        <f t="shared" si="10"/>
        <v>368</v>
      </c>
      <c r="J151" s="56"/>
      <c r="K151" s="249" t="s">
        <v>2140</v>
      </c>
      <c r="L151" s="18"/>
      <c r="M151" s="205"/>
      <c r="N151" s="29">
        <v>44981</v>
      </c>
      <c r="O151" s="195"/>
      <c r="P151" s="195"/>
      <c r="Q151" s="29">
        <v>44994</v>
      </c>
      <c r="R151" s="23">
        <v>44994</v>
      </c>
    </row>
    <row r="152" spans="1:18" ht="18" customHeight="1">
      <c r="A152" s="739" t="s">
        <v>276</v>
      </c>
      <c r="B152" s="211">
        <v>11</v>
      </c>
      <c r="C152" s="775">
        <f t="shared" si="11"/>
        <v>118</v>
      </c>
      <c r="D152" s="111" t="s">
        <v>279</v>
      </c>
      <c r="E152" s="111" t="s">
        <v>279</v>
      </c>
      <c r="F152" s="591" t="s">
        <v>2141</v>
      </c>
      <c r="G152" s="780">
        <v>4</v>
      </c>
      <c r="H152" s="739">
        <v>210</v>
      </c>
      <c r="I152" s="177">
        <f t="shared" si="10"/>
        <v>840</v>
      </c>
      <c r="J152" s="22"/>
      <c r="K152" s="24" t="s">
        <v>2142</v>
      </c>
      <c r="L152" s="18"/>
      <c r="M152" s="205"/>
      <c r="N152" s="29">
        <v>44981</v>
      </c>
      <c r="O152" s="195"/>
      <c r="P152" s="195"/>
      <c r="Q152" s="29">
        <v>44994</v>
      </c>
      <c r="R152" s="23">
        <v>44994</v>
      </c>
    </row>
    <row r="153" spans="1:18" ht="18" customHeight="1">
      <c r="A153" s="739" t="s">
        <v>276</v>
      </c>
      <c r="B153" s="211">
        <v>11</v>
      </c>
      <c r="C153" s="775">
        <f t="shared" si="11"/>
        <v>119</v>
      </c>
      <c r="D153" s="111" t="s">
        <v>279</v>
      </c>
      <c r="E153" s="111" t="s">
        <v>279</v>
      </c>
      <c r="F153" s="591" t="s">
        <v>2143</v>
      </c>
      <c r="G153" s="780">
        <v>4</v>
      </c>
      <c r="H153" s="739">
        <v>210</v>
      </c>
      <c r="I153" s="177">
        <f t="shared" si="10"/>
        <v>840</v>
      </c>
      <c r="J153" s="22"/>
      <c r="K153" s="357" t="s">
        <v>2144</v>
      </c>
      <c r="L153" s="18"/>
      <c r="M153" s="205"/>
      <c r="N153" s="29">
        <v>44981</v>
      </c>
      <c r="O153" s="195"/>
      <c r="P153" s="195"/>
      <c r="Q153" s="29">
        <v>44994</v>
      </c>
      <c r="R153" s="23">
        <v>44994</v>
      </c>
    </row>
    <row r="154" spans="1:18" ht="18" customHeight="1">
      <c r="A154" s="739" t="s">
        <v>276</v>
      </c>
      <c r="B154" s="211">
        <v>11</v>
      </c>
      <c r="C154" s="775">
        <f t="shared" si="11"/>
        <v>120</v>
      </c>
      <c r="D154" s="111" t="s">
        <v>279</v>
      </c>
      <c r="E154" s="111" t="s">
        <v>279</v>
      </c>
      <c r="F154" s="573" t="s">
        <v>2186</v>
      </c>
      <c r="G154" s="793">
        <v>1</v>
      </c>
      <c r="H154" s="420">
        <v>1050</v>
      </c>
      <c r="I154" s="784">
        <f t="shared" si="10"/>
        <v>1050</v>
      </c>
      <c r="J154" s="22"/>
      <c r="K154" s="357" t="s">
        <v>2146</v>
      </c>
      <c r="L154" s="18" t="s">
        <v>2147</v>
      </c>
      <c r="M154" s="205"/>
      <c r="N154" s="194">
        <v>44987</v>
      </c>
      <c r="O154" s="195"/>
      <c r="P154" s="195"/>
      <c r="Q154" s="194">
        <v>44988</v>
      </c>
      <c r="R154" s="821" t="s">
        <v>2187</v>
      </c>
    </row>
    <row r="155" spans="1:18" ht="18" customHeight="1">
      <c r="A155" s="8"/>
      <c r="B155" s="8"/>
      <c r="C155" s="17"/>
      <c r="D155" s="17"/>
      <c r="E155" s="17"/>
      <c r="F155" s="18"/>
      <c r="G155" s="26"/>
      <c r="H155" s="18"/>
      <c r="I155" s="22"/>
      <c r="J155" s="357"/>
      <c r="K155" s="18"/>
      <c r="L155" s="18"/>
      <c r="M155" s="205"/>
      <c r="N155" s="29"/>
      <c r="O155" s="195"/>
      <c r="P155" s="195"/>
      <c r="Q155" s="29"/>
      <c r="R155" s="206"/>
    </row>
    <row r="156" spans="1:18" ht="18" customHeight="1">
      <c r="A156" s="8"/>
      <c r="B156" s="8"/>
      <c r="C156" s="17"/>
      <c r="D156" s="17"/>
      <c r="E156" s="17"/>
      <c r="F156" s="507">
        <f>SUM(I120:I154)</f>
        <v>138418</v>
      </c>
      <c r="G156" s="26"/>
      <c r="H156" s="18"/>
      <c r="I156" s="22"/>
      <c r="J156" s="357"/>
      <c r="K156" s="18"/>
      <c r="L156" s="18"/>
      <c r="M156" s="205"/>
      <c r="N156" s="29"/>
      <c r="O156" s="195"/>
      <c r="P156" s="195"/>
      <c r="Q156" s="29"/>
      <c r="R156" s="206"/>
    </row>
    <row r="157" spans="1:18" ht="18" customHeight="1">
      <c r="C157" s="18"/>
      <c r="D157" s="329"/>
      <c r="E157" s="329"/>
      <c r="F157" s="330"/>
      <c r="G157" s="331"/>
      <c r="H157" s="332"/>
      <c r="I157" s="177"/>
      <c r="J157" s="18"/>
      <c r="K157" s="53"/>
      <c r="L157" s="268"/>
      <c r="M157" s="205"/>
      <c r="N157" s="29"/>
      <c r="O157" s="195"/>
      <c r="P157" s="195"/>
      <c r="Q157" s="29"/>
      <c r="R157" s="206"/>
    </row>
    <row r="158" spans="1:18" ht="18" customHeight="1">
      <c r="C158" s="18"/>
      <c r="D158" s="329"/>
      <c r="E158" s="329"/>
      <c r="F158" s="330"/>
      <c r="G158" s="331"/>
      <c r="H158" s="332"/>
      <c r="I158" s="177"/>
      <c r="J158" s="18"/>
      <c r="K158" s="53"/>
      <c r="L158" s="268"/>
      <c r="M158" s="205"/>
      <c r="N158" s="29"/>
      <c r="O158" s="195"/>
      <c r="P158" s="195"/>
      <c r="Q158" s="29"/>
      <c r="R158" s="206"/>
    </row>
    <row r="159" spans="1:18" ht="18" customHeight="1">
      <c r="C159" s="18"/>
      <c r="D159" s="17"/>
      <c r="E159" s="17"/>
      <c r="F159" s="335"/>
      <c r="G159" s="177"/>
      <c r="H159" s="177"/>
      <c r="I159" s="177"/>
      <c r="J159" s="119"/>
      <c r="K159" s="209"/>
      <c r="L159" s="268"/>
      <c r="M159" s="205"/>
      <c r="N159" s="29"/>
      <c r="O159" s="195"/>
      <c r="P159" s="195"/>
      <c r="Q159" s="29"/>
      <c r="R159" s="206"/>
    </row>
    <row r="160" spans="1:18" ht="18" customHeight="1">
      <c r="C160" s="336"/>
      <c r="D160" s="337" t="s">
        <v>784</v>
      </c>
      <c r="E160" s="337"/>
      <c r="F160" s="337"/>
      <c r="G160" s="338"/>
      <c r="H160" s="271"/>
      <c r="I160" s="271"/>
      <c r="J160" s="339"/>
      <c r="K160" s="340"/>
      <c r="L160" s="196"/>
      <c r="M160" s="205"/>
      <c r="N160" s="29"/>
      <c r="O160" s="195"/>
      <c r="P160" s="195"/>
      <c r="Q160" s="29"/>
      <c r="R160" s="206"/>
    </row>
    <row r="161" spans="1:18" ht="18" customHeight="1">
      <c r="A161" s="739" t="s">
        <v>620</v>
      </c>
      <c r="B161" s="170">
        <v>2</v>
      </c>
      <c r="C161" s="664">
        <f>+C154+1</f>
        <v>121</v>
      </c>
      <c r="D161" s="216" t="s">
        <v>167</v>
      </c>
      <c r="E161" s="216" t="s">
        <v>167</v>
      </c>
      <c r="F161" s="794" t="s">
        <v>2038</v>
      </c>
      <c r="G161" s="795">
        <v>1</v>
      </c>
      <c r="H161" s="796">
        <v>11950</v>
      </c>
      <c r="I161" s="215">
        <f t="shared" ref="I161:I185" si="12">G161*H161</f>
        <v>11950</v>
      </c>
      <c r="J161" s="22"/>
      <c r="K161" s="53" t="s">
        <v>2039</v>
      </c>
      <c r="L161" s="196"/>
      <c r="M161" s="205"/>
      <c r="N161" s="29">
        <v>44981</v>
      </c>
      <c r="O161" s="195"/>
      <c r="P161" s="29"/>
      <c r="Q161" s="29">
        <v>44994</v>
      </c>
      <c r="R161" s="23">
        <v>44994</v>
      </c>
    </row>
    <row r="162" spans="1:18" ht="18" customHeight="1">
      <c r="A162" s="739" t="s">
        <v>794</v>
      </c>
      <c r="B162" s="170">
        <v>2</v>
      </c>
      <c r="C162" s="351">
        <f t="shared" ref="C162:C174" si="13">+C161+1</f>
        <v>122</v>
      </c>
      <c r="D162" s="17" t="s">
        <v>167</v>
      </c>
      <c r="E162" s="17" t="s">
        <v>167</v>
      </c>
      <c r="F162" s="588" t="s">
        <v>795</v>
      </c>
      <c r="G162" s="750">
        <v>1</v>
      </c>
      <c r="H162" s="797">
        <v>1502</v>
      </c>
      <c r="I162" s="177">
        <f t="shared" si="12"/>
        <v>1502</v>
      </c>
      <c r="J162" s="118"/>
      <c r="K162" s="176" t="s">
        <v>796</v>
      </c>
      <c r="L162" s="196"/>
      <c r="M162" s="205"/>
      <c r="N162" s="29">
        <v>44981</v>
      </c>
      <c r="O162" s="195"/>
      <c r="P162" s="29"/>
      <c r="Q162" s="29">
        <v>44994</v>
      </c>
      <c r="R162" s="23">
        <v>44994</v>
      </c>
    </row>
    <row r="163" spans="1:18" ht="18" customHeight="1">
      <c r="A163" s="739" t="s">
        <v>794</v>
      </c>
      <c r="B163" s="170">
        <v>2</v>
      </c>
      <c r="C163" s="351">
        <f t="shared" si="13"/>
        <v>123</v>
      </c>
      <c r="D163" s="17" t="s">
        <v>167</v>
      </c>
      <c r="E163" s="17" t="s">
        <v>167</v>
      </c>
      <c r="F163" s="588" t="s">
        <v>797</v>
      </c>
      <c r="G163" s="750">
        <v>1</v>
      </c>
      <c r="H163" s="797">
        <v>4059</v>
      </c>
      <c r="I163" s="177">
        <f t="shared" si="12"/>
        <v>4059</v>
      </c>
      <c r="J163" s="118"/>
      <c r="K163" s="26" t="s">
        <v>2040</v>
      </c>
      <c r="L163" s="26"/>
      <c r="M163" s="205"/>
      <c r="N163" s="29">
        <v>44981</v>
      </c>
      <c r="O163" s="195"/>
      <c r="P163" s="29"/>
      <c r="Q163" s="29">
        <v>44994</v>
      </c>
      <c r="R163" s="23">
        <v>44994</v>
      </c>
    </row>
    <row r="164" spans="1:18" ht="18" customHeight="1">
      <c r="A164" s="739" t="s">
        <v>737</v>
      </c>
      <c r="B164" s="170">
        <v>2</v>
      </c>
      <c r="C164" s="351">
        <f t="shared" si="13"/>
        <v>124</v>
      </c>
      <c r="D164" s="17" t="s">
        <v>167</v>
      </c>
      <c r="E164" s="17" t="s">
        <v>167</v>
      </c>
      <c r="F164" s="588" t="s">
        <v>557</v>
      </c>
      <c r="G164" s="750">
        <v>1</v>
      </c>
      <c r="H164" s="797">
        <v>5117</v>
      </c>
      <c r="I164" s="177">
        <f t="shared" si="12"/>
        <v>5117</v>
      </c>
      <c r="J164" s="118"/>
      <c r="K164" s="26" t="s">
        <v>800</v>
      </c>
      <c r="L164" s="26"/>
      <c r="M164" s="205"/>
      <c r="N164" s="29">
        <v>44981</v>
      </c>
      <c r="O164" s="195"/>
      <c r="P164" s="29"/>
      <c r="Q164" s="29">
        <v>44994</v>
      </c>
      <c r="R164" s="23">
        <v>44994</v>
      </c>
    </row>
    <row r="165" spans="1:18" ht="18" customHeight="1">
      <c r="A165" s="739" t="s">
        <v>737</v>
      </c>
      <c r="B165" s="170">
        <v>2</v>
      </c>
      <c r="C165" s="351">
        <f t="shared" si="13"/>
        <v>125</v>
      </c>
      <c r="D165" s="17" t="s">
        <v>167</v>
      </c>
      <c r="E165" s="17" t="s">
        <v>167</v>
      </c>
      <c r="F165" s="588" t="s">
        <v>801</v>
      </c>
      <c r="G165" s="750">
        <v>1</v>
      </c>
      <c r="H165" s="797">
        <v>1560</v>
      </c>
      <c r="I165" s="177">
        <f t="shared" si="12"/>
        <v>1560</v>
      </c>
      <c r="J165" s="347"/>
      <c r="K165" s="26" t="s">
        <v>2041</v>
      </c>
      <c r="L165" s="24"/>
      <c r="M165" s="205"/>
      <c r="N165" s="29">
        <v>44981</v>
      </c>
      <c r="O165" s="195"/>
      <c r="P165" s="29"/>
      <c r="Q165" s="29">
        <v>44994</v>
      </c>
      <c r="R165" s="23">
        <v>44994</v>
      </c>
    </row>
    <row r="166" spans="1:18" ht="18" customHeight="1">
      <c r="A166" s="739" t="s">
        <v>620</v>
      </c>
      <c r="B166" s="170">
        <v>2</v>
      </c>
      <c r="C166" s="351">
        <f t="shared" si="13"/>
        <v>126</v>
      </c>
      <c r="D166" s="17" t="s">
        <v>167</v>
      </c>
      <c r="E166" s="17" t="s">
        <v>167</v>
      </c>
      <c r="F166" s="588" t="s">
        <v>2042</v>
      </c>
      <c r="G166" s="750">
        <v>1</v>
      </c>
      <c r="H166" s="797">
        <v>977</v>
      </c>
      <c r="I166" s="177">
        <f t="shared" si="12"/>
        <v>977</v>
      </c>
      <c r="J166" s="411"/>
      <c r="K166" s="26" t="s">
        <v>804</v>
      </c>
      <c r="L166" s="26"/>
      <c r="M166" s="205"/>
      <c r="N166" s="29">
        <v>44981</v>
      </c>
      <c r="O166" s="195"/>
      <c r="P166" s="29"/>
      <c r="Q166" s="29">
        <v>44994</v>
      </c>
      <c r="R166" s="23">
        <v>44994</v>
      </c>
    </row>
    <row r="167" spans="1:18" ht="18" customHeight="1">
      <c r="A167" s="739" t="s">
        <v>620</v>
      </c>
      <c r="B167" s="170">
        <v>2</v>
      </c>
      <c r="C167" s="351">
        <f t="shared" si="13"/>
        <v>127</v>
      </c>
      <c r="D167" s="17" t="s">
        <v>167</v>
      </c>
      <c r="E167" s="17" t="s">
        <v>167</v>
      </c>
      <c r="F167" s="586" t="s">
        <v>2188</v>
      </c>
      <c r="G167" s="690"/>
      <c r="H167" s="822">
        <v>977</v>
      </c>
      <c r="I167" s="177">
        <f t="shared" si="12"/>
        <v>0</v>
      </c>
      <c r="J167" s="411"/>
      <c r="K167" s="26" t="s">
        <v>2189</v>
      </c>
      <c r="M167" s="205"/>
      <c r="N167" s="29"/>
      <c r="O167" s="195"/>
      <c r="P167" s="29"/>
      <c r="Q167" s="29"/>
      <c r="R167" s="23"/>
    </row>
    <row r="168" spans="1:18" ht="18" customHeight="1">
      <c r="A168" s="739" t="s">
        <v>737</v>
      </c>
      <c r="B168" s="170">
        <v>2</v>
      </c>
      <c r="C168" s="351">
        <f t="shared" si="13"/>
        <v>128</v>
      </c>
      <c r="D168" s="283" t="s">
        <v>167</v>
      </c>
      <c r="E168" s="283" t="s">
        <v>167</v>
      </c>
      <c r="F168" s="369" t="s">
        <v>847</v>
      </c>
      <c r="G168" s="360"/>
      <c r="H168" s="797">
        <v>403</v>
      </c>
      <c r="I168" s="222">
        <f t="shared" si="12"/>
        <v>0</v>
      </c>
      <c r="J168" s="706"/>
      <c r="K168" s="284" t="s">
        <v>848</v>
      </c>
      <c r="L168" s="287" t="s">
        <v>818</v>
      </c>
      <c r="M168" s="205"/>
      <c r="N168" s="29"/>
      <c r="O168" s="195"/>
      <c r="P168" s="29"/>
      <c r="Q168" s="29"/>
      <c r="R168" s="23"/>
    </row>
    <row r="169" spans="1:18" ht="18" customHeight="1">
      <c r="A169" s="739" t="s">
        <v>737</v>
      </c>
      <c r="B169" s="170">
        <v>2</v>
      </c>
      <c r="C169" s="351">
        <f t="shared" si="13"/>
        <v>129</v>
      </c>
      <c r="D169" s="283" t="s">
        <v>167</v>
      </c>
      <c r="E169" s="283" t="s">
        <v>167</v>
      </c>
      <c r="F169" s="369" t="s">
        <v>2043</v>
      </c>
      <c r="G169" s="360"/>
      <c r="H169" s="750">
        <v>1248</v>
      </c>
      <c r="I169" s="220">
        <f t="shared" si="12"/>
        <v>0</v>
      </c>
      <c r="J169" s="707"/>
      <c r="K169" s="53" t="s">
        <v>2044</v>
      </c>
      <c r="L169" s="287" t="s">
        <v>818</v>
      </c>
      <c r="M169" s="205"/>
      <c r="N169" s="29"/>
      <c r="O169" s="195"/>
      <c r="P169" s="29"/>
      <c r="Q169" s="29"/>
      <c r="R169" s="206"/>
    </row>
    <row r="170" spans="1:18" ht="18" customHeight="1">
      <c r="A170" s="739" t="s">
        <v>794</v>
      </c>
      <c r="B170" s="170">
        <v>3</v>
      </c>
      <c r="C170" s="351">
        <f t="shared" si="13"/>
        <v>130</v>
      </c>
      <c r="D170" s="283" t="s">
        <v>167</v>
      </c>
      <c r="E170" s="283" t="s">
        <v>167</v>
      </c>
      <c r="F170" s="369" t="s">
        <v>2045</v>
      </c>
      <c r="G170" s="360"/>
      <c r="H170" s="750">
        <v>1248</v>
      </c>
      <c r="I170" s="220">
        <f t="shared" si="12"/>
        <v>0</v>
      </c>
      <c r="J170" s="707"/>
      <c r="K170" s="53" t="s">
        <v>2046</v>
      </c>
      <c r="L170" s="287" t="s">
        <v>818</v>
      </c>
      <c r="M170" s="205"/>
      <c r="N170" s="29"/>
      <c r="O170" s="195"/>
      <c r="P170" s="29"/>
      <c r="Q170" s="29"/>
      <c r="R170" s="206"/>
    </row>
    <row r="171" spans="1:18" ht="18" customHeight="1">
      <c r="A171" s="739" t="s">
        <v>737</v>
      </c>
      <c r="B171" s="170">
        <v>2</v>
      </c>
      <c r="C171" s="351">
        <f t="shared" si="13"/>
        <v>131</v>
      </c>
      <c r="D171" s="283" t="s">
        <v>167</v>
      </c>
      <c r="E171" s="283" t="s">
        <v>167</v>
      </c>
      <c r="F171" s="602" t="s">
        <v>849</v>
      </c>
      <c r="G171" s="360"/>
      <c r="H171" s="744">
        <v>19</v>
      </c>
      <c r="I171" s="222">
        <f>G171*H171</f>
        <v>0</v>
      </c>
      <c r="J171" s="222"/>
      <c r="K171" s="284" t="s">
        <v>850</v>
      </c>
      <c r="L171" s="287" t="s">
        <v>818</v>
      </c>
      <c r="M171" s="205"/>
      <c r="N171" s="29"/>
      <c r="O171" s="195"/>
      <c r="P171" s="29"/>
      <c r="Q171" s="29"/>
      <c r="R171" s="206"/>
    </row>
    <row r="172" spans="1:18" ht="18" customHeight="1">
      <c r="A172" s="739" t="s">
        <v>737</v>
      </c>
      <c r="B172" s="170">
        <v>2</v>
      </c>
      <c r="C172" s="351">
        <f t="shared" si="13"/>
        <v>132</v>
      </c>
      <c r="D172" s="117" t="s">
        <v>809</v>
      </c>
      <c r="E172" s="117" t="s">
        <v>810</v>
      </c>
      <c r="F172" s="798" t="s">
        <v>811</v>
      </c>
      <c r="G172" s="742">
        <v>1</v>
      </c>
      <c r="H172" s="744">
        <v>2090</v>
      </c>
      <c r="I172" s="177">
        <f t="shared" si="12"/>
        <v>2090</v>
      </c>
      <c r="J172" s="119"/>
      <c r="K172" s="209" t="s">
        <v>812</v>
      </c>
      <c r="L172" s="214" t="s">
        <v>2047</v>
      </c>
      <c r="M172" s="205"/>
      <c r="N172" s="29">
        <v>44981</v>
      </c>
      <c r="O172" s="195"/>
      <c r="P172" s="29"/>
      <c r="Q172" s="29"/>
      <c r="R172" s="206">
        <v>44984</v>
      </c>
    </row>
    <row r="173" spans="1:18" ht="18" customHeight="1">
      <c r="A173" s="739" t="s">
        <v>737</v>
      </c>
      <c r="B173" s="170">
        <v>2</v>
      </c>
      <c r="C173" s="351">
        <f t="shared" si="13"/>
        <v>133</v>
      </c>
      <c r="D173" s="17" t="s">
        <v>167</v>
      </c>
      <c r="E173" s="17" t="s">
        <v>167</v>
      </c>
      <c r="F173" s="782" t="s">
        <v>2048</v>
      </c>
      <c r="G173" s="739">
        <v>1</v>
      </c>
      <c r="H173" s="744">
        <v>4225</v>
      </c>
      <c r="I173" s="177">
        <f t="shared" si="12"/>
        <v>4225</v>
      </c>
      <c r="J173" s="22"/>
      <c r="K173" s="24" t="s">
        <v>815</v>
      </c>
      <c r="L173" s="196"/>
      <c r="M173" s="205"/>
      <c r="N173" s="29">
        <v>44981</v>
      </c>
      <c r="O173" s="195"/>
      <c r="P173" s="29"/>
      <c r="Q173" s="29">
        <v>44994</v>
      </c>
      <c r="R173" s="23">
        <v>44994</v>
      </c>
    </row>
    <row r="174" spans="1:18" ht="18" customHeight="1">
      <c r="A174" s="739" t="s">
        <v>737</v>
      </c>
      <c r="B174" s="170">
        <v>2</v>
      </c>
      <c r="C174" s="351">
        <f t="shared" si="13"/>
        <v>134</v>
      </c>
      <c r="D174" s="52" t="s">
        <v>167</v>
      </c>
      <c r="E174" s="52" t="s">
        <v>167</v>
      </c>
      <c r="F174" s="799" t="s">
        <v>816</v>
      </c>
      <c r="G174" s="750">
        <v>1</v>
      </c>
      <c r="H174" s="756">
        <v>240</v>
      </c>
      <c r="I174" s="281">
        <f>G174*H174</f>
        <v>240</v>
      </c>
      <c r="J174" s="56"/>
      <c r="K174" s="53" t="s">
        <v>817</v>
      </c>
      <c r="L174" s="196"/>
      <c r="M174" s="205"/>
      <c r="N174" s="29">
        <v>44981</v>
      </c>
      <c r="O174" s="195"/>
      <c r="P174" s="29"/>
      <c r="Q174" s="29">
        <v>44994</v>
      </c>
      <c r="R174" s="23">
        <v>44994</v>
      </c>
    </row>
    <row r="175" spans="1:18" ht="18" customHeight="1">
      <c r="A175" s="739" t="s">
        <v>737</v>
      </c>
      <c r="B175" s="170">
        <v>2</v>
      </c>
      <c r="C175" s="351">
        <f>+C174+1</f>
        <v>135</v>
      </c>
      <c r="D175" s="17" t="s">
        <v>167</v>
      </c>
      <c r="E175" s="17" t="s">
        <v>167</v>
      </c>
      <c r="F175" s="800" t="s">
        <v>2049</v>
      </c>
      <c r="G175" s="739">
        <v>1</v>
      </c>
      <c r="H175" s="744">
        <v>632</v>
      </c>
      <c r="I175" s="177">
        <f t="shared" si="12"/>
        <v>632</v>
      </c>
      <c r="J175" s="22"/>
      <c r="K175" s="26" t="s">
        <v>2050</v>
      </c>
      <c r="L175" s="196"/>
      <c r="M175" s="205"/>
      <c r="N175" s="29">
        <v>44981</v>
      </c>
      <c r="O175" s="195"/>
      <c r="P175" s="29"/>
      <c r="Q175" s="29">
        <v>44994</v>
      </c>
      <c r="R175" s="23">
        <v>44994</v>
      </c>
    </row>
    <row r="176" spans="1:18" ht="18" customHeight="1">
      <c r="A176" s="739" t="s">
        <v>737</v>
      </c>
      <c r="B176" s="170">
        <v>2</v>
      </c>
      <c r="C176" s="351">
        <f>+C175+1</f>
        <v>136</v>
      </c>
      <c r="D176" s="283" t="s">
        <v>167</v>
      </c>
      <c r="E176" s="283" t="s">
        <v>167</v>
      </c>
      <c r="F176" s="371" t="s">
        <v>839</v>
      </c>
      <c r="G176" s="360"/>
      <c r="H176" s="744">
        <v>508</v>
      </c>
      <c r="I176" s="222">
        <f t="shared" si="12"/>
        <v>0</v>
      </c>
      <c r="J176" s="285"/>
      <c r="K176" s="369" t="s">
        <v>840</v>
      </c>
      <c r="L176" s="287" t="s">
        <v>818</v>
      </c>
      <c r="M176" s="205"/>
      <c r="N176" s="29"/>
      <c r="O176" s="195"/>
      <c r="P176" s="29"/>
      <c r="Q176" s="29"/>
      <c r="R176" s="23"/>
    </row>
    <row r="177" spans="1:18" ht="18" customHeight="1">
      <c r="A177" s="739" t="s">
        <v>737</v>
      </c>
      <c r="B177" s="170">
        <v>2</v>
      </c>
      <c r="C177" s="351">
        <f t="shared" ref="C177:C178" si="14">+C176+1</f>
        <v>137</v>
      </c>
      <c r="D177" s="52" t="s">
        <v>167</v>
      </c>
      <c r="E177" s="52" t="s">
        <v>167</v>
      </c>
      <c r="F177" s="799" t="s">
        <v>2190</v>
      </c>
      <c r="G177" s="750">
        <v>1</v>
      </c>
      <c r="H177" s="744">
        <v>1824</v>
      </c>
      <c r="I177" s="220">
        <f t="shared" si="12"/>
        <v>1824</v>
      </c>
      <c r="J177" s="56"/>
      <c r="K177" s="57" t="s">
        <v>842</v>
      </c>
      <c r="L177" s="310"/>
      <c r="M177" s="205"/>
      <c r="N177" s="29">
        <v>44981</v>
      </c>
      <c r="O177" s="195"/>
      <c r="P177" s="29"/>
      <c r="Q177" s="29">
        <v>44994</v>
      </c>
      <c r="R177" s="23">
        <v>44994</v>
      </c>
    </row>
    <row r="178" spans="1:18" ht="18" customHeight="1">
      <c r="A178" s="739" t="s">
        <v>794</v>
      </c>
      <c r="B178" s="170">
        <v>2</v>
      </c>
      <c r="C178" s="351">
        <f t="shared" si="14"/>
        <v>138</v>
      </c>
      <c r="D178" s="52" t="s">
        <v>167</v>
      </c>
      <c r="E178" s="52" t="s">
        <v>167</v>
      </c>
      <c r="F178" s="799" t="s">
        <v>2191</v>
      </c>
      <c r="G178" s="750">
        <v>1</v>
      </c>
      <c r="H178" s="744">
        <v>5400</v>
      </c>
      <c r="I178" s="220">
        <f t="shared" si="12"/>
        <v>5400</v>
      </c>
      <c r="J178" s="56"/>
      <c r="K178" s="57" t="s">
        <v>808</v>
      </c>
      <c r="L178" s="310"/>
      <c r="M178" s="205"/>
      <c r="N178" s="29">
        <v>44981</v>
      </c>
      <c r="O178" s="195"/>
      <c r="P178" s="29"/>
      <c r="Q178" s="29">
        <v>44994</v>
      </c>
      <c r="R178" s="23">
        <v>44994</v>
      </c>
    </row>
    <row r="179" spans="1:18" ht="18" customHeight="1">
      <c r="A179" s="739" t="s">
        <v>737</v>
      </c>
      <c r="B179" s="170">
        <v>2</v>
      </c>
      <c r="C179" s="351">
        <f>+C178+1</f>
        <v>139</v>
      </c>
      <c r="D179" s="283" t="s">
        <v>167</v>
      </c>
      <c r="E179" s="283" t="s">
        <v>167</v>
      </c>
      <c r="F179" s="359" t="s">
        <v>843</v>
      </c>
      <c r="G179" s="360"/>
      <c r="H179" s="744">
        <v>1098</v>
      </c>
      <c r="I179" s="222">
        <f t="shared" si="12"/>
        <v>0</v>
      </c>
      <c r="J179" s="285"/>
      <c r="K179" s="369" t="s">
        <v>844</v>
      </c>
      <c r="L179" s="287" t="s">
        <v>818</v>
      </c>
      <c r="M179" s="205"/>
      <c r="N179" s="29"/>
      <c r="O179" s="195"/>
      <c r="P179" s="29"/>
      <c r="Q179" s="29"/>
      <c r="R179" s="206"/>
    </row>
    <row r="180" spans="1:18" ht="18" customHeight="1">
      <c r="A180" s="739" t="s">
        <v>737</v>
      </c>
      <c r="B180" s="170">
        <v>2</v>
      </c>
      <c r="C180" s="351">
        <f t="shared" ref="C180:C181" si="15">+C179+1</f>
        <v>140</v>
      </c>
      <c r="D180" s="283" t="s">
        <v>167</v>
      </c>
      <c r="E180" s="283" t="s">
        <v>167</v>
      </c>
      <c r="F180" s="714" t="s">
        <v>845</v>
      </c>
      <c r="G180" s="360"/>
      <c r="H180" s="744">
        <v>1098</v>
      </c>
      <c r="I180" s="222">
        <f t="shared" si="12"/>
        <v>0</v>
      </c>
      <c r="J180" s="285"/>
      <c r="K180" s="369" t="s">
        <v>846</v>
      </c>
      <c r="L180" s="287" t="s">
        <v>818</v>
      </c>
      <c r="M180" s="205"/>
      <c r="N180" s="29"/>
      <c r="O180" s="195"/>
      <c r="P180" s="29"/>
      <c r="Q180" s="29"/>
      <c r="R180" s="206"/>
    </row>
    <row r="181" spans="1:18" ht="18" customHeight="1">
      <c r="A181" s="739" t="s">
        <v>737</v>
      </c>
      <c r="B181" s="170">
        <v>2</v>
      </c>
      <c r="C181" s="351">
        <f t="shared" si="15"/>
        <v>141</v>
      </c>
      <c r="D181" s="111" t="s">
        <v>167</v>
      </c>
      <c r="E181" s="111" t="s">
        <v>167</v>
      </c>
      <c r="F181" s="771" t="s">
        <v>738</v>
      </c>
      <c r="G181" s="772">
        <v>1</v>
      </c>
      <c r="H181" s="773">
        <v>860</v>
      </c>
      <c r="I181" s="374">
        <f t="shared" si="12"/>
        <v>860</v>
      </c>
      <c r="J181" s="243"/>
      <c r="K181" s="244" t="s">
        <v>739</v>
      </c>
      <c r="L181" s="287" t="s">
        <v>818</v>
      </c>
      <c r="M181" s="205"/>
      <c r="N181" s="29"/>
      <c r="O181" s="195"/>
      <c r="P181" s="29"/>
      <c r="Q181" s="29"/>
      <c r="R181" s="23"/>
    </row>
    <row r="182" spans="1:18" ht="18" customHeight="1">
      <c r="A182" s="739" t="s">
        <v>737</v>
      </c>
      <c r="B182" s="170">
        <v>2</v>
      </c>
      <c r="C182" s="351">
        <f>+C181+1</f>
        <v>142</v>
      </c>
      <c r="D182" s="161" t="s">
        <v>742</v>
      </c>
      <c r="E182" s="111" t="s">
        <v>167</v>
      </c>
      <c r="F182" s="802" t="s">
        <v>743</v>
      </c>
      <c r="G182" s="803">
        <v>1</v>
      </c>
      <c r="H182" s="804">
        <v>622</v>
      </c>
      <c r="I182" s="197">
        <f t="shared" si="12"/>
        <v>622</v>
      </c>
      <c r="J182" s="22"/>
      <c r="K182" s="209" t="s">
        <v>744</v>
      </c>
      <c r="L182" s="196"/>
      <c r="M182" s="205"/>
      <c r="N182" s="29">
        <v>44981</v>
      </c>
      <c r="O182" s="195"/>
      <c r="P182" s="29"/>
      <c r="Q182" s="29">
        <v>44994</v>
      </c>
      <c r="R182" s="23">
        <v>44994</v>
      </c>
    </row>
    <row r="183" spans="1:18" ht="18" customHeight="1">
      <c r="A183" s="739" t="s">
        <v>737</v>
      </c>
      <c r="B183" s="170">
        <v>2</v>
      </c>
      <c r="C183" s="351">
        <f t="shared" ref="C183:C187" si="16">+C182+1</f>
        <v>143</v>
      </c>
      <c r="D183" s="111" t="s">
        <v>167</v>
      </c>
      <c r="E183" s="111" t="s">
        <v>167</v>
      </c>
      <c r="F183" s="746" t="s">
        <v>745</v>
      </c>
      <c r="G183" s="739">
        <v>3</v>
      </c>
      <c r="H183" s="750">
        <v>110</v>
      </c>
      <c r="I183" s="197">
        <f t="shared" si="12"/>
        <v>330</v>
      </c>
      <c r="J183" s="27"/>
      <c r="K183" s="26" t="s">
        <v>2054</v>
      </c>
      <c r="L183" s="196"/>
      <c r="M183" s="205"/>
      <c r="N183" s="29">
        <v>44981</v>
      </c>
      <c r="O183" s="195"/>
      <c r="P183" s="29"/>
      <c r="Q183" s="29">
        <v>44994</v>
      </c>
      <c r="R183" s="23">
        <v>44994</v>
      </c>
    </row>
    <row r="184" spans="1:18" ht="18" customHeight="1">
      <c r="A184" s="739" t="s">
        <v>737</v>
      </c>
      <c r="B184" s="170">
        <v>2</v>
      </c>
      <c r="C184" s="351">
        <f>+C183+1</f>
        <v>144</v>
      </c>
      <c r="D184" s="117" t="s">
        <v>167</v>
      </c>
      <c r="E184" s="117" t="s">
        <v>167</v>
      </c>
      <c r="F184" s="782" t="s">
        <v>749</v>
      </c>
      <c r="G184" s="797">
        <v>2</v>
      </c>
      <c r="H184" s="797">
        <v>200</v>
      </c>
      <c r="I184" s="177">
        <f t="shared" si="12"/>
        <v>400</v>
      </c>
      <c r="J184" s="208"/>
      <c r="K184" s="120" t="s">
        <v>2055</v>
      </c>
      <c r="L184" s="196"/>
      <c r="M184" s="205"/>
      <c r="N184" s="29">
        <v>44981</v>
      </c>
      <c r="O184" s="195"/>
      <c r="P184" s="29"/>
      <c r="Q184" s="29">
        <v>44994</v>
      </c>
      <c r="R184" s="23">
        <v>44994</v>
      </c>
    </row>
    <row r="185" spans="1:18" ht="18" customHeight="1">
      <c r="A185" s="739" t="s">
        <v>737</v>
      </c>
      <c r="B185" s="170">
        <v>2</v>
      </c>
      <c r="C185" s="351">
        <f>+C184+1</f>
        <v>145</v>
      </c>
      <c r="D185" s="111" t="s">
        <v>167</v>
      </c>
      <c r="E185" s="611" t="s">
        <v>167</v>
      </c>
      <c r="F185" s="743" t="s">
        <v>2056</v>
      </c>
      <c r="G185" s="804">
        <v>8</v>
      </c>
      <c r="H185" s="773">
        <v>72</v>
      </c>
      <c r="I185" s="725">
        <f t="shared" si="12"/>
        <v>576</v>
      </c>
      <c r="J185" s="726"/>
      <c r="K185" s="53" t="s">
        <v>2057</v>
      </c>
      <c r="L185" s="310"/>
      <c r="M185" s="205"/>
      <c r="N185" s="29">
        <v>44981</v>
      </c>
      <c r="O185" s="195"/>
      <c r="P185" s="29"/>
      <c r="Q185" s="29">
        <v>44994</v>
      </c>
      <c r="R185" s="23">
        <v>44994</v>
      </c>
    </row>
    <row r="186" spans="1:18" ht="18" customHeight="1">
      <c r="A186" s="739" t="s">
        <v>821</v>
      </c>
      <c r="B186" s="170">
        <v>2</v>
      </c>
      <c r="C186" s="351">
        <f>+C185+1</f>
        <v>146</v>
      </c>
      <c r="D186" s="283" t="s">
        <v>167</v>
      </c>
      <c r="E186" s="283" t="s">
        <v>167</v>
      </c>
      <c r="F186" s="365" t="s">
        <v>822</v>
      </c>
      <c r="G186" s="360"/>
      <c r="H186" s="750">
        <v>1700</v>
      </c>
      <c r="I186" s="222">
        <f>G186*H186</f>
        <v>0</v>
      </c>
      <c r="J186" s="805"/>
      <c r="K186" s="284" t="s">
        <v>823</v>
      </c>
      <c r="L186" s="287" t="s">
        <v>818</v>
      </c>
      <c r="M186" s="205"/>
      <c r="N186" s="29"/>
      <c r="O186" s="195"/>
      <c r="P186" s="29"/>
      <c r="Q186" s="29"/>
      <c r="R186" s="23"/>
    </row>
    <row r="187" spans="1:18" ht="18" customHeight="1">
      <c r="A187" s="739" t="s">
        <v>737</v>
      </c>
      <c r="B187" s="170">
        <v>2</v>
      </c>
      <c r="C187" s="351">
        <f t="shared" si="16"/>
        <v>147</v>
      </c>
      <c r="D187" s="52" t="s">
        <v>167</v>
      </c>
      <c r="E187" s="111" t="s">
        <v>167</v>
      </c>
      <c r="F187" s="798" t="s">
        <v>2058</v>
      </c>
      <c r="G187" s="803">
        <v>5</v>
      </c>
      <c r="H187" s="823">
        <v>231</v>
      </c>
      <c r="I187" s="177">
        <f>G187*H187</f>
        <v>1155</v>
      </c>
      <c r="J187" s="248"/>
      <c r="K187" s="246" t="s">
        <v>2059</v>
      </c>
      <c r="L187" s="26" t="s">
        <v>829</v>
      </c>
      <c r="M187" s="205"/>
      <c r="N187" s="29">
        <v>44981</v>
      </c>
      <c r="O187" s="195"/>
      <c r="P187" s="29"/>
      <c r="Q187" s="29">
        <v>44994</v>
      </c>
      <c r="R187" s="23">
        <v>44994</v>
      </c>
    </row>
    <row r="188" spans="1:18" ht="18" customHeight="1">
      <c r="A188" s="18"/>
      <c r="B188" s="170">
        <v>2</v>
      </c>
      <c r="C188" s="351">
        <f>+C187+1</f>
        <v>148</v>
      </c>
      <c r="D188" s="360" t="s">
        <v>2152</v>
      </c>
      <c r="E188" s="360" t="s">
        <v>279</v>
      </c>
      <c r="F188" s="730" t="s">
        <v>2153</v>
      </c>
      <c r="G188" s="716"/>
      <c r="H188" s="797">
        <v>715</v>
      </c>
      <c r="I188" s="716">
        <v>622</v>
      </c>
      <c r="J188" s="731"/>
      <c r="K188" s="732" t="s">
        <v>852</v>
      </c>
      <c r="L188" s="287" t="s">
        <v>818</v>
      </c>
      <c r="M188" s="205"/>
      <c r="N188" s="29"/>
      <c r="O188" s="195"/>
      <c r="P188" s="29"/>
      <c r="Q188" s="250"/>
      <c r="R188" s="206"/>
    </row>
    <row r="189" spans="1:18" ht="18" customHeight="1">
      <c r="A189" s="18"/>
      <c r="B189" s="104"/>
      <c r="C189" s="351"/>
      <c r="D189" s="17"/>
      <c r="E189" s="17"/>
      <c r="F189" s="53"/>
      <c r="G189" s="54"/>
      <c r="H189" s="281"/>
      <c r="I189" s="215"/>
      <c r="J189" s="22"/>
      <c r="K189" s="26"/>
      <c r="L189" s="196"/>
      <c r="M189" s="205"/>
      <c r="N189" s="29"/>
      <c r="O189" s="195"/>
      <c r="P189" s="29"/>
      <c r="Q189" s="194"/>
      <c r="R189" s="23"/>
    </row>
    <row r="190" spans="1:18" ht="18" customHeight="1">
      <c r="C190" s="192"/>
      <c r="D190" s="191"/>
      <c r="E190" s="191"/>
      <c r="F190" s="293">
        <f>SUM(I161:I189)</f>
        <v>44141</v>
      </c>
      <c r="G190" s="294"/>
      <c r="H190" s="294"/>
      <c r="I190" s="295"/>
      <c r="J190" s="259"/>
      <c r="K190" s="257"/>
      <c r="L190" s="196"/>
      <c r="M190" s="205"/>
      <c r="N190" s="29"/>
      <c r="O190" s="195"/>
      <c r="P190" s="195"/>
      <c r="Q190" s="194"/>
      <c r="R190" s="206"/>
    </row>
    <row r="191" spans="1:18" ht="18" customHeight="1">
      <c r="C191" s="192"/>
      <c r="D191" s="191"/>
      <c r="E191" s="191"/>
      <c r="F191" s="204"/>
      <c r="G191" s="203"/>
      <c r="H191" s="203"/>
      <c r="I191" s="197"/>
      <c r="J191" s="193"/>
      <c r="K191" s="204"/>
      <c r="L191" s="196"/>
      <c r="M191" s="205"/>
      <c r="N191" s="29"/>
      <c r="O191" s="195"/>
      <c r="P191" s="195"/>
      <c r="Q191" s="194"/>
      <c r="R191" s="206"/>
    </row>
    <row r="192" spans="1:18" ht="18" customHeight="1">
      <c r="C192" s="192"/>
      <c r="D192" s="192"/>
      <c r="E192" s="192"/>
      <c r="F192" s="196" t="s">
        <v>853</v>
      </c>
      <c r="G192" s="197"/>
      <c r="H192" s="197"/>
      <c r="I192" s="197">
        <f>G192*H192</f>
        <v>0</v>
      </c>
      <c r="J192" s="198"/>
      <c r="K192" s="204" t="s">
        <v>854</v>
      </c>
      <c r="L192" s="398"/>
      <c r="M192" s="192"/>
      <c r="N192" s="29"/>
      <c r="O192" s="398"/>
      <c r="P192" s="192"/>
      <c r="Q192" s="194"/>
      <c r="R192" s="206"/>
    </row>
    <row r="193" spans="2:18" ht="18" customHeight="1">
      <c r="B193" s="367">
        <v>4</v>
      </c>
      <c r="C193" s="806"/>
      <c r="D193" s="191"/>
      <c r="E193" s="191"/>
      <c r="F193" s="196" t="s">
        <v>854</v>
      </c>
      <c r="G193" s="197"/>
      <c r="H193" s="197">
        <v>5000</v>
      </c>
      <c r="I193" s="197">
        <f>G193*H193</f>
        <v>0</v>
      </c>
      <c r="J193" s="198"/>
      <c r="K193" s="204" t="s">
        <v>855</v>
      </c>
      <c r="L193" s="398"/>
      <c r="M193" s="192"/>
      <c r="N193" s="29"/>
      <c r="O193" s="398"/>
      <c r="P193" s="192"/>
      <c r="Q193" s="194"/>
      <c r="R193" s="195"/>
    </row>
    <row r="194" spans="2:18" ht="18" customHeight="1">
      <c r="C194" s="192"/>
      <c r="D194" s="191"/>
      <c r="E194" s="191"/>
      <c r="F194" s="196" t="s">
        <v>855</v>
      </c>
      <c r="G194" s="197"/>
      <c r="H194" s="197"/>
      <c r="I194" s="197">
        <f>G194*H194</f>
        <v>0</v>
      </c>
      <c r="J194" s="198"/>
      <c r="K194" s="205"/>
      <c r="L194" s="398"/>
      <c r="M194" s="192"/>
      <c r="N194" s="29"/>
      <c r="O194" s="398"/>
      <c r="P194" s="192"/>
      <c r="Q194" s="195"/>
      <c r="R194" s="195"/>
    </row>
    <row r="195" spans="2:18" ht="18" customHeight="1">
      <c r="C195" s="192"/>
      <c r="D195" s="191"/>
      <c r="E195" s="191"/>
      <c r="F195" s="399"/>
      <c r="G195" s="400"/>
      <c r="H195" s="400"/>
      <c r="I195" s="401"/>
      <c r="J195" s="259"/>
      <c r="K195" s="257"/>
      <c r="N195" s="29"/>
    </row>
    <row r="196" spans="2:18" ht="18" customHeight="1">
      <c r="N196" s="29"/>
    </row>
    <row r="197" spans="2:18" ht="18" customHeight="1">
      <c r="N197" s="29"/>
    </row>
    <row r="198" spans="2:18" ht="18" customHeight="1">
      <c r="N198" s="29"/>
    </row>
  </sheetData>
  <autoFilter ref="C8:P198" xr:uid="{00000000-0009-0000-0000-000003000000}"/>
  <mergeCells count="19">
    <mergeCell ref="F195:I195"/>
    <mergeCell ref="F89:I89"/>
    <mergeCell ref="D94:F94"/>
    <mergeCell ref="F115:I115"/>
    <mergeCell ref="D119:F119"/>
    <mergeCell ref="D160:F160"/>
    <mergeCell ref="F190:I190"/>
    <mergeCell ref="C6:E6"/>
    <mergeCell ref="H6:K6"/>
    <mergeCell ref="C9:F9"/>
    <mergeCell ref="C16:F16"/>
    <mergeCell ref="F76:I76"/>
    <mergeCell ref="D80:F80"/>
    <mergeCell ref="C2:E2"/>
    <mergeCell ref="H2:J2"/>
    <mergeCell ref="C3:E3"/>
    <mergeCell ref="C4:E4"/>
    <mergeCell ref="H4:K5"/>
    <mergeCell ref="C5:E5"/>
  </mergeCells>
  <phoneticPr fontId="3"/>
  <dataValidations count="2">
    <dataValidation allowBlank="1" showInputMessage="1" showErrorMessage="1" sqref="K75:K78" xr:uid="{80268F01-80AB-4239-A5E9-B0D40FA5075F}"/>
    <dataValidation imeMode="hiragana" allowBlank="1" showInputMessage="1" showErrorMessage="1" sqref="K97 K138" xr:uid="{256209D8-3C15-4615-9285-A42E6D8B0621}"/>
  </dataValidations>
  <hyperlinks>
    <hyperlink ref="L69" r:id="rId1" xr:uid="{1D5419D0-A909-4A12-BC7F-5A5F9C1D8949}"/>
    <hyperlink ref="L67" r:id="rId2" xr:uid="{08B08005-FA3E-4C78-BC1D-851123076357}"/>
    <hyperlink ref="L172" r:id="rId3" xr:uid="{2F2A0086-5E72-411C-BA22-4D882D62053B}"/>
  </hyperlinks>
  <printOptions gridLines="1"/>
  <pageMargins left="0.2" right="0.2" top="0.75" bottom="0.75" header="0.3" footer="0.3"/>
  <pageSetup orientation="landscape" r:id="rId4"/>
  <headerFooter>
    <oddHeader>&amp;L&amp;C&amp;R</oddHeader>
    <oddFooter>&amp;L&amp;C&amp;R</oddFooter>
    <evenHeader>&amp;L&amp;C&amp;R</evenHeader>
    <evenFooter>&amp;L&amp;C&amp;R</even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FFDAA-12EF-41A9-BB4F-76DE40DF7F82}">
  <dimension ref="B1:Q35"/>
  <sheetViews>
    <sheetView zoomScale="85" zoomScaleNormal="85" workbookViewId="0">
      <pane xSplit="10" ySplit="8" topLeftCell="K27" activePane="bottomRight" state="frozen"/>
      <selection pane="topRight" activeCell="K1" sqref="K1"/>
      <selection pane="bottomLeft" activeCell="A9" sqref="A9"/>
      <selection pane="bottomRight" activeCell="E34" sqref="E34"/>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1" spans="2:17" ht="19.5" customHeight="1"/>
    <row r="2" spans="2:17" ht="19.5" customHeight="1">
      <c r="B2" s="1" t="s">
        <v>0</v>
      </c>
      <c r="C2" s="1"/>
      <c r="D2" s="1"/>
      <c r="E2" s="2" t="s">
        <v>2192</v>
      </c>
      <c r="G2" s="4" t="s">
        <v>2</v>
      </c>
      <c r="H2" s="5"/>
      <c r="I2" s="6"/>
      <c r="J2" s="7">
        <f>SUM(H:H)</f>
        <v>165193</v>
      </c>
    </row>
    <row r="3" spans="2:17" ht="19.5" customHeight="1">
      <c r="B3" s="1" t="s">
        <v>3</v>
      </c>
      <c r="C3" s="1"/>
      <c r="D3" s="1"/>
      <c r="E3" s="13" t="s">
        <v>894</v>
      </c>
    </row>
    <row r="4" spans="2:17" ht="19.5" customHeight="1">
      <c r="B4" s="1" t="s">
        <v>5</v>
      </c>
      <c r="C4" s="1"/>
      <c r="D4" s="1"/>
      <c r="E4" s="13">
        <v>204149</v>
      </c>
    </row>
    <row r="5" spans="2:17" ht="19.5" customHeight="1">
      <c r="B5" s="1" t="s">
        <v>6</v>
      </c>
      <c r="C5" s="1"/>
      <c r="D5" s="1"/>
      <c r="E5" s="16">
        <v>45001</v>
      </c>
    </row>
    <row r="6" spans="2:17" ht="19.5" customHeight="1">
      <c r="B6" s="1" t="s">
        <v>7</v>
      </c>
      <c r="C6" s="1"/>
      <c r="D6" s="1"/>
      <c r="E6" s="16">
        <v>45012</v>
      </c>
    </row>
    <row r="7" spans="2:17" ht="19.5" customHeight="1"/>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51">
        <v>0</v>
      </c>
      <c r="H9" s="51">
        <f t="shared" ref="H9:H32" si="0">F9*G9</f>
        <v>0</v>
      </c>
      <c r="I9" s="22"/>
      <c r="J9" s="24"/>
      <c r="K9" s="24"/>
      <c r="L9" s="18"/>
      <c r="M9" s="30"/>
      <c r="N9" s="17"/>
      <c r="O9" s="18"/>
      <c r="P9" s="30"/>
      <c r="Q9" s="23"/>
    </row>
    <row r="10" spans="2:17" s="8" customFormat="1" ht="19.7" customHeight="1">
      <c r="B10" s="52">
        <v>7</v>
      </c>
      <c r="C10" s="111" t="s">
        <v>2193</v>
      </c>
      <c r="D10" s="111" t="s">
        <v>2193</v>
      </c>
      <c r="E10" s="63" t="s">
        <v>2194</v>
      </c>
      <c r="F10" s="824">
        <v>5</v>
      </c>
      <c r="G10" s="147">
        <v>5000</v>
      </c>
      <c r="H10" s="142">
        <f>F10*G10</f>
        <v>25000</v>
      </c>
      <c r="I10" s="143"/>
      <c r="J10" s="28" t="s">
        <v>1481</v>
      </c>
      <c r="K10" s="24" t="s">
        <v>2195</v>
      </c>
      <c r="L10" s="18"/>
      <c r="M10" s="30">
        <v>44985</v>
      </c>
      <c r="N10" s="17"/>
      <c r="O10" s="18"/>
      <c r="P10" s="30"/>
      <c r="Q10" s="23">
        <v>44998</v>
      </c>
    </row>
    <row r="11" spans="2:17" s="8" customFormat="1" ht="19.7" customHeight="1">
      <c r="B11" s="52">
        <v>7</v>
      </c>
      <c r="C11" s="111" t="s">
        <v>2193</v>
      </c>
      <c r="D11" s="111" t="s">
        <v>2193</v>
      </c>
      <c r="E11" s="63" t="s">
        <v>2196</v>
      </c>
      <c r="F11" s="824">
        <v>5</v>
      </c>
      <c r="G11" s="147">
        <v>12000</v>
      </c>
      <c r="H11" s="142">
        <f>F11*G11</f>
        <v>60000</v>
      </c>
      <c r="I11" s="143"/>
      <c r="J11" s="28" t="s">
        <v>2197</v>
      </c>
      <c r="K11" s="24" t="s">
        <v>2198</v>
      </c>
      <c r="L11" s="18"/>
      <c r="M11" s="30">
        <v>44998</v>
      </c>
      <c r="N11" s="17"/>
      <c r="O11" s="18"/>
      <c r="P11" s="30">
        <v>45009</v>
      </c>
      <c r="Q11" s="825">
        <v>45005</v>
      </c>
    </row>
    <row r="12" spans="2:17" s="8" customFormat="1" ht="19.7" customHeight="1">
      <c r="B12" s="52"/>
      <c r="C12" s="52"/>
      <c r="D12" s="52"/>
      <c r="E12" s="53"/>
      <c r="F12" s="54"/>
      <c r="G12" s="51">
        <v>0</v>
      </c>
      <c r="H12" s="51">
        <f>F12*G12</f>
        <v>0</v>
      </c>
      <c r="I12" s="56"/>
      <c r="J12" s="57"/>
      <c r="K12" s="18"/>
      <c r="L12" s="18"/>
      <c r="M12" s="30"/>
      <c r="N12" s="17"/>
      <c r="O12" s="18"/>
      <c r="P12" s="30"/>
      <c r="Q12" s="23"/>
    </row>
    <row r="13" spans="2:17" s="8" customFormat="1" ht="19.7" customHeight="1">
      <c r="B13" s="52">
        <v>6</v>
      </c>
      <c r="C13" s="111" t="s">
        <v>167</v>
      </c>
      <c r="D13" s="111" t="s">
        <v>167</v>
      </c>
      <c r="E13" s="63" t="s">
        <v>2199</v>
      </c>
      <c r="F13" s="824">
        <v>2</v>
      </c>
      <c r="G13" s="147">
        <v>360</v>
      </c>
      <c r="H13" s="142">
        <f>F13*G13</f>
        <v>720</v>
      </c>
      <c r="I13" s="143"/>
      <c r="J13" s="28" t="s">
        <v>2200</v>
      </c>
      <c r="K13" s="24" t="s">
        <v>2201</v>
      </c>
      <c r="L13" s="18"/>
      <c r="M13" s="30">
        <v>44985</v>
      </c>
      <c r="N13" s="17"/>
      <c r="O13" s="18"/>
      <c r="P13" s="30">
        <v>45001</v>
      </c>
      <c r="Q13" s="23">
        <v>45001</v>
      </c>
    </row>
    <row r="14" spans="2:17" s="8" customFormat="1" ht="19.7" customHeight="1">
      <c r="B14" s="52">
        <v>6</v>
      </c>
      <c r="C14" s="111" t="s">
        <v>1097</v>
      </c>
      <c r="D14" s="111" t="s">
        <v>167</v>
      </c>
      <c r="E14" s="145" t="s">
        <v>369</v>
      </c>
      <c r="F14" s="634">
        <v>4</v>
      </c>
      <c r="G14" s="51">
        <v>147</v>
      </c>
      <c r="H14" s="142">
        <f t="shared" si="0"/>
        <v>588</v>
      </c>
      <c r="I14" s="143"/>
      <c r="J14" s="57" t="s">
        <v>193</v>
      </c>
      <c r="K14" s="24" t="s">
        <v>2201</v>
      </c>
      <c r="L14" s="18"/>
      <c r="M14" s="30">
        <v>44985</v>
      </c>
      <c r="N14" s="17"/>
      <c r="O14" s="18"/>
      <c r="P14" s="30">
        <v>45001</v>
      </c>
      <c r="Q14" s="23">
        <v>45001</v>
      </c>
    </row>
    <row r="15" spans="2:17" s="8" customFormat="1" ht="19.7" customHeight="1">
      <c r="B15" s="52">
        <v>6</v>
      </c>
      <c r="C15" s="111" t="s">
        <v>167</v>
      </c>
      <c r="D15" s="111" t="s">
        <v>167</v>
      </c>
      <c r="E15" s="62" t="s">
        <v>2202</v>
      </c>
      <c r="F15" s="634">
        <v>8</v>
      </c>
      <c r="G15" s="55">
        <v>100</v>
      </c>
      <c r="H15" s="142">
        <f t="shared" si="0"/>
        <v>800</v>
      </c>
      <c r="I15" s="143"/>
      <c r="J15" s="57" t="s">
        <v>2203</v>
      </c>
      <c r="K15" s="24" t="s">
        <v>2201</v>
      </c>
      <c r="L15" s="18"/>
      <c r="M15" s="30">
        <v>44985</v>
      </c>
      <c r="N15" s="17"/>
      <c r="O15" s="18"/>
      <c r="P15" s="30">
        <v>45001</v>
      </c>
      <c r="Q15" s="23">
        <v>45001</v>
      </c>
    </row>
    <row r="16" spans="2:17" s="8" customFormat="1" ht="19.7" customHeight="1">
      <c r="B16" s="52">
        <v>6</v>
      </c>
      <c r="C16" s="111" t="s">
        <v>1106</v>
      </c>
      <c r="D16" s="111" t="s">
        <v>167</v>
      </c>
      <c r="E16" s="146" t="s">
        <v>2204</v>
      </c>
      <c r="F16" s="824">
        <v>4</v>
      </c>
      <c r="G16" s="147">
        <v>1345</v>
      </c>
      <c r="H16" s="142">
        <f t="shared" si="0"/>
        <v>5380</v>
      </c>
      <c r="I16" s="143"/>
      <c r="J16" s="28" t="s">
        <v>1908</v>
      </c>
      <c r="K16" s="24" t="s">
        <v>2201</v>
      </c>
      <c r="L16" s="18"/>
      <c r="M16" s="30">
        <v>44985</v>
      </c>
      <c r="N16" s="17"/>
      <c r="O16" s="18"/>
      <c r="P16" s="30">
        <v>45001</v>
      </c>
      <c r="Q16" s="23">
        <v>45001</v>
      </c>
    </row>
    <row r="17" spans="2:17" s="8" customFormat="1" ht="19.7" customHeight="1">
      <c r="B17" s="52">
        <v>6</v>
      </c>
      <c r="C17" s="111" t="s">
        <v>167</v>
      </c>
      <c r="D17" s="111" t="s">
        <v>167</v>
      </c>
      <c r="E17" s="146" t="s">
        <v>2205</v>
      </c>
      <c r="F17" s="824">
        <v>1</v>
      </c>
      <c r="G17" s="147">
        <v>500</v>
      </c>
      <c r="H17" s="142">
        <f t="shared" si="0"/>
        <v>500</v>
      </c>
      <c r="I17" s="143"/>
      <c r="J17" s="28" t="s">
        <v>2206</v>
      </c>
      <c r="K17" s="24" t="s">
        <v>2201</v>
      </c>
      <c r="L17" s="18"/>
      <c r="M17" s="30">
        <v>44985</v>
      </c>
      <c r="N17" s="17"/>
      <c r="O17" s="18"/>
      <c r="P17" s="30">
        <v>45001</v>
      </c>
      <c r="Q17" s="23">
        <v>45001</v>
      </c>
    </row>
    <row r="18" spans="2:17" s="8" customFormat="1" ht="19.7" customHeight="1">
      <c r="B18" s="52">
        <v>6</v>
      </c>
      <c r="C18" s="111" t="s">
        <v>383</v>
      </c>
      <c r="D18" s="111" t="s">
        <v>167</v>
      </c>
      <c r="E18" s="146" t="s">
        <v>1009</v>
      </c>
      <c r="F18" s="824">
        <v>1</v>
      </c>
      <c r="G18" s="147">
        <v>319</v>
      </c>
      <c r="H18" s="142">
        <f t="shared" si="0"/>
        <v>319</v>
      </c>
      <c r="I18" s="143"/>
      <c r="J18" s="28" t="s">
        <v>197</v>
      </c>
      <c r="K18" s="24" t="s">
        <v>2201</v>
      </c>
      <c r="L18" s="18"/>
      <c r="M18" s="30">
        <v>44985</v>
      </c>
      <c r="N18" s="17"/>
      <c r="O18" s="18"/>
      <c r="P18" s="30">
        <v>45001</v>
      </c>
      <c r="Q18" s="23">
        <v>45001</v>
      </c>
    </row>
    <row r="19" spans="2:17" s="8" customFormat="1" ht="19.7" customHeight="1">
      <c r="B19" s="52">
        <v>6</v>
      </c>
      <c r="C19" s="111" t="s">
        <v>167</v>
      </c>
      <c r="D19" s="111" t="s">
        <v>167</v>
      </c>
      <c r="E19" s="62" t="s">
        <v>2207</v>
      </c>
      <c r="F19" s="634">
        <v>1</v>
      </c>
      <c r="G19" s="55">
        <v>270</v>
      </c>
      <c r="H19" s="142">
        <f t="shared" si="0"/>
        <v>270</v>
      </c>
      <c r="I19" s="143"/>
      <c r="J19" s="57" t="s">
        <v>2208</v>
      </c>
      <c r="K19" s="24" t="s">
        <v>2201</v>
      </c>
      <c r="L19" s="18"/>
      <c r="M19" s="30">
        <v>44985</v>
      </c>
      <c r="N19" s="17"/>
      <c r="O19" s="18"/>
      <c r="P19" s="30">
        <v>45001</v>
      </c>
      <c r="Q19" s="23">
        <v>45001</v>
      </c>
    </row>
    <row r="20" spans="2:17" s="8" customFormat="1" ht="19.7" customHeight="1">
      <c r="B20" s="52">
        <v>6</v>
      </c>
      <c r="C20" s="111" t="s">
        <v>167</v>
      </c>
      <c r="D20" s="111" t="s">
        <v>167</v>
      </c>
      <c r="E20" s="146" t="s">
        <v>2209</v>
      </c>
      <c r="F20" s="824">
        <v>1</v>
      </c>
      <c r="G20" s="147">
        <v>300</v>
      </c>
      <c r="H20" s="142">
        <f t="shared" si="0"/>
        <v>300</v>
      </c>
      <c r="I20" s="143"/>
      <c r="J20" s="28" t="s">
        <v>1006</v>
      </c>
      <c r="K20" s="24" t="s">
        <v>2201</v>
      </c>
      <c r="L20" s="18"/>
      <c r="M20" s="30">
        <v>44985</v>
      </c>
      <c r="N20" s="17"/>
      <c r="O20" s="18"/>
      <c r="P20" s="30">
        <v>45001</v>
      </c>
      <c r="Q20" s="23">
        <v>45001</v>
      </c>
    </row>
    <row r="21" spans="2:17" s="8" customFormat="1" ht="19.7" customHeight="1">
      <c r="B21" s="52">
        <v>6</v>
      </c>
      <c r="C21" s="111" t="s">
        <v>383</v>
      </c>
      <c r="D21" s="111" t="s">
        <v>167</v>
      </c>
      <c r="E21" s="63" t="s">
        <v>2210</v>
      </c>
      <c r="F21" s="824">
        <v>4</v>
      </c>
      <c r="G21" s="147">
        <v>100</v>
      </c>
      <c r="H21" s="142">
        <f t="shared" si="0"/>
        <v>400</v>
      </c>
      <c r="I21" s="143"/>
      <c r="J21" s="28" t="s">
        <v>2211</v>
      </c>
      <c r="K21" s="24" t="s">
        <v>2201</v>
      </c>
      <c r="L21" s="18"/>
      <c r="M21" s="30">
        <v>44985</v>
      </c>
      <c r="N21" s="17"/>
      <c r="O21" s="18"/>
      <c r="P21" s="30">
        <v>45001</v>
      </c>
      <c r="Q21" s="23">
        <v>45001</v>
      </c>
    </row>
    <row r="22" spans="2:17" s="8" customFormat="1" ht="19.7" customHeight="1">
      <c r="B22" s="52">
        <v>6</v>
      </c>
      <c r="C22" s="111" t="s">
        <v>167</v>
      </c>
      <c r="D22" s="111" t="s">
        <v>167</v>
      </c>
      <c r="E22" s="63" t="s">
        <v>2212</v>
      </c>
      <c r="F22" s="824">
        <v>1</v>
      </c>
      <c r="G22" s="147">
        <v>6672</v>
      </c>
      <c r="H22" s="142">
        <f t="shared" si="0"/>
        <v>6672</v>
      </c>
      <c r="I22" s="143"/>
      <c r="J22" s="149" t="s">
        <v>2213</v>
      </c>
      <c r="K22" s="24" t="s">
        <v>2201</v>
      </c>
      <c r="L22" s="18"/>
      <c r="M22" s="30">
        <v>44985</v>
      </c>
      <c r="N22" s="17"/>
      <c r="O22" s="18"/>
      <c r="P22" s="30">
        <v>45001</v>
      </c>
      <c r="Q22" s="23">
        <v>45001</v>
      </c>
    </row>
    <row r="23" spans="2:17" s="8" customFormat="1" ht="19.7" customHeight="1">
      <c r="B23" s="52">
        <v>6</v>
      </c>
      <c r="C23" s="111" t="s">
        <v>167</v>
      </c>
      <c r="D23" s="111" t="s">
        <v>167</v>
      </c>
      <c r="E23" s="146" t="s">
        <v>2214</v>
      </c>
      <c r="F23" s="824">
        <v>1</v>
      </c>
      <c r="G23" s="147">
        <v>11491</v>
      </c>
      <c r="H23" s="142">
        <f t="shared" si="0"/>
        <v>11491</v>
      </c>
      <c r="I23" s="143"/>
      <c r="J23" s="148" t="s">
        <v>2215</v>
      </c>
      <c r="K23" s="24" t="s">
        <v>2201</v>
      </c>
      <c r="L23" s="18"/>
      <c r="M23" s="30">
        <v>44985</v>
      </c>
      <c r="N23" s="17"/>
      <c r="O23" s="18"/>
      <c r="P23" s="30">
        <v>45001</v>
      </c>
      <c r="Q23" s="23">
        <v>45001</v>
      </c>
    </row>
    <row r="24" spans="2:17" s="8" customFormat="1" ht="19.7" customHeight="1">
      <c r="B24" s="52">
        <v>6</v>
      </c>
      <c r="C24" s="111" t="s">
        <v>167</v>
      </c>
      <c r="D24" s="111" t="s">
        <v>167</v>
      </c>
      <c r="E24" s="62" t="s">
        <v>2216</v>
      </c>
      <c r="F24" s="634">
        <v>1</v>
      </c>
      <c r="G24" s="55">
        <v>11455</v>
      </c>
      <c r="H24" s="142">
        <f t="shared" si="0"/>
        <v>11455</v>
      </c>
      <c r="I24" s="143"/>
      <c r="J24" s="62" t="s">
        <v>2217</v>
      </c>
      <c r="K24" s="24" t="s">
        <v>2201</v>
      </c>
      <c r="L24" s="18"/>
      <c r="M24" s="30">
        <v>44985</v>
      </c>
      <c r="N24" s="17"/>
      <c r="O24" s="18"/>
      <c r="P24" s="30">
        <v>45001</v>
      </c>
      <c r="Q24" s="23">
        <v>45001</v>
      </c>
    </row>
    <row r="25" spans="2:17" s="8" customFormat="1" ht="19.7" customHeight="1">
      <c r="B25" s="52">
        <v>6</v>
      </c>
      <c r="C25" s="111" t="s">
        <v>167</v>
      </c>
      <c r="D25" s="111" t="s">
        <v>167</v>
      </c>
      <c r="E25" s="62" t="s">
        <v>2218</v>
      </c>
      <c r="F25" s="634">
        <v>1</v>
      </c>
      <c r="G25" s="55">
        <v>12509</v>
      </c>
      <c r="H25" s="142">
        <f t="shared" si="0"/>
        <v>12509</v>
      </c>
      <c r="I25" s="143"/>
      <c r="J25" s="62" t="s">
        <v>2219</v>
      </c>
      <c r="K25" s="24" t="s">
        <v>2201</v>
      </c>
      <c r="L25" s="18"/>
      <c r="M25" s="30">
        <v>44985</v>
      </c>
      <c r="N25" s="17"/>
      <c r="O25" s="18"/>
      <c r="P25" s="30">
        <v>45001</v>
      </c>
      <c r="Q25" s="23">
        <v>45001</v>
      </c>
    </row>
    <row r="26" spans="2:17" s="8" customFormat="1" ht="19.7" customHeight="1">
      <c r="B26" s="52">
        <v>6</v>
      </c>
      <c r="C26" s="111" t="s">
        <v>167</v>
      </c>
      <c r="D26" s="111" t="s">
        <v>167</v>
      </c>
      <c r="E26" s="62" t="s">
        <v>2220</v>
      </c>
      <c r="F26" s="634">
        <v>4</v>
      </c>
      <c r="G26" s="55">
        <v>1420</v>
      </c>
      <c r="H26" s="142">
        <f t="shared" si="0"/>
        <v>5680</v>
      </c>
      <c r="I26" s="143"/>
      <c r="J26" s="62" t="s">
        <v>2221</v>
      </c>
      <c r="K26" s="24" t="s">
        <v>2201</v>
      </c>
      <c r="L26" s="18"/>
      <c r="M26" s="30">
        <v>44985</v>
      </c>
      <c r="N26" s="17"/>
      <c r="O26" s="18"/>
      <c r="P26" s="30">
        <v>45001</v>
      </c>
      <c r="Q26" s="23">
        <v>45001</v>
      </c>
    </row>
    <row r="27" spans="2:17" s="8" customFormat="1" ht="19.7" customHeight="1">
      <c r="B27" s="52">
        <v>6</v>
      </c>
      <c r="C27" s="111" t="s">
        <v>167</v>
      </c>
      <c r="D27" s="111" t="s">
        <v>167</v>
      </c>
      <c r="E27" s="62" t="s">
        <v>2222</v>
      </c>
      <c r="F27" s="634">
        <v>1</v>
      </c>
      <c r="G27" s="55">
        <v>7298</v>
      </c>
      <c r="H27" s="142">
        <f t="shared" si="0"/>
        <v>7298</v>
      </c>
      <c r="I27" s="143"/>
      <c r="J27" s="62" t="s">
        <v>2223</v>
      </c>
      <c r="K27" s="24" t="s">
        <v>2201</v>
      </c>
      <c r="L27" s="18"/>
      <c r="M27" s="30">
        <v>44985</v>
      </c>
      <c r="N27" s="17"/>
      <c r="O27" s="18"/>
      <c r="P27" s="30">
        <v>45001</v>
      </c>
      <c r="Q27" s="23">
        <v>45001</v>
      </c>
    </row>
    <row r="28" spans="2:17" s="8" customFormat="1" ht="19.7" customHeight="1">
      <c r="B28" s="52">
        <v>6</v>
      </c>
      <c r="C28" s="111" t="s">
        <v>167</v>
      </c>
      <c r="D28" s="111" t="s">
        <v>167</v>
      </c>
      <c r="E28" s="62" t="s">
        <v>2224</v>
      </c>
      <c r="F28" s="634">
        <v>1</v>
      </c>
      <c r="G28" s="55">
        <v>8439</v>
      </c>
      <c r="H28" s="142">
        <f t="shared" si="0"/>
        <v>8439</v>
      </c>
      <c r="I28" s="143"/>
      <c r="J28" s="62" t="s">
        <v>2225</v>
      </c>
      <c r="K28" s="24" t="s">
        <v>2201</v>
      </c>
      <c r="L28" s="18"/>
      <c r="M28" s="30">
        <v>44985</v>
      </c>
      <c r="N28" s="17"/>
      <c r="O28" s="18"/>
      <c r="P28" s="30">
        <v>45001</v>
      </c>
      <c r="Q28" s="23">
        <v>45001</v>
      </c>
    </row>
    <row r="29" spans="2:17" s="8" customFormat="1" ht="19.7" customHeight="1">
      <c r="B29" s="52">
        <v>6</v>
      </c>
      <c r="C29" s="111" t="s">
        <v>167</v>
      </c>
      <c r="D29" s="111" t="s">
        <v>167</v>
      </c>
      <c r="E29" s="63" t="s">
        <v>2226</v>
      </c>
      <c r="F29" s="824">
        <v>2</v>
      </c>
      <c r="G29" s="826">
        <v>350</v>
      </c>
      <c r="H29" s="142">
        <f t="shared" si="0"/>
        <v>700</v>
      </c>
      <c r="I29" s="143"/>
      <c r="J29" s="28" t="s">
        <v>2200</v>
      </c>
      <c r="K29" s="24" t="s">
        <v>2201</v>
      </c>
      <c r="L29" s="18"/>
      <c r="M29" s="30">
        <v>44986</v>
      </c>
      <c r="N29" s="17"/>
      <c r="O29" s="18"/>
      <c r="P29" s="30">
        <v>45001</v>
      </c>
      <c r="Q29" s="23">
        <v>45001</v>
      </c>
    </row>
    <row r="30" spans="2:17" s="8" customFormat="1" ht="19.7" customHeight="1">
      <c r="B30" s="17"/>
      <c r="C30" s="17"/>
      <c r="D30" s="17"/>
      <c r="E30" s="50"/>
      <c r="F30" s="18"/>
      <c r="G30" s="51">
        <v>0</v>
      </c>
      <c r="H30" s="51">
        <f t="shared" si="0"/>
        <v>0</v>
      </c>
      <c r="I30" s="22"/>
      <c r="J30" s="26"/>
      <c r="K30" s="18"/>
      <c r="L30" s="18"/>
      <c r="M30" s="30"/>
      <c r="N30" s="17"/>
      <c r="O30" s="18"/>
      <c r="P30" s="30"/>
      <c r="Q30" s="23"/>
    </row>
    <row r="31" spans="2:17" s="61" customFormat="1" ht="19.7" customHeight="1">
      <c r="B31" s="52">
        <v>6</v>
      </c>
      <c r="C31" s="111" t="s">
        <v>167</v>
      </c>
      <c r="D31" s="111" t="s">
        <v>167</v>
      </c>
      <c r="E31" s="62" t="s">
        <v>2227</v>
      </c>
      <c r="F31" s="54">
        <v>1</v>
      </c>
      <c r="G31" s="55">
        <v>6672</v>
      </c>
      <c r="H31" s="55">
        <f>F31*G31</f>
        <v>6672</v>
      </c>
      <c r="I31" s="56"/>
      <c r="J31" s="63" t="s">
        <v>2228</v>
      </c>
      <c r="K31" s="57" t="s">
        <v>2201</v>
      </c>
      <c r="L31" s="54"/>
      <c r="M31" s="58">
        <v>45013</v>
      </c>
      <c r="N31" s="52"/>
      <c r="O31" s="54"/>
      <c r="P31" s="58">
        <v>45026</v>
      </c>
      <c r="Q31" s="60" t="s">
        <v>2229</v>
      </c>
    </row>
    <row r="32" spans="2:17" s="8" customFormat="1" ht="19.7" customHeight="1">
      <c r="B32" s="17"/>
      <c r="C32" s="17"/>
      <c r="D32" s="17"/>
      <c r="E32" s="50"/>
      <c r="F32" s="18"/>
      <c r="G32" s="51">
        <v>0</v>
      </c>
      <c r="H32" s="51">
        <f t="shared" si="0"/>
        <v>0</v>
      </c>
      <c r="I32" s="22"/>
      <c r="J32" s="26"/>
      <c r="K32" s="18"/>
      <c r="L32" s="18"/>
      <c r="M32" s="30"/>
      <c r="N32" s="17"/>
      <c r="O32" s="18"/>
      <c r="P32" s="30"/>
      <c r="Q32" s="23"/>
    </row>
    <row r="33" spans="2:17" s="8" customFormat="1" ht="19.7" customHeight="1">
      <c r="B33" s="17"/>
      <c r="C33" s="17"/>
      <c r="D33" s="17"/>
      <c r="E33" s="50"/>
      <c r="F33" s="18"/>
      <c r="G33" s="51">
        <v>0</v>
      </c>
      <c r="H33" s="51">
        <f>F33*G33</f>
        <v>0</v>
      </c>
      <c r="I33" s="22"/>
      <c r="J33" s="26"/>
      <c r="K33" s="18"/>
      <c r="L33" s="18"/>
      <c r="M33" s="30"/>
      <c r="N33" s="17"/>
      <c r="O33" s="18"/>
      <c r="P33" s="30"/>
      <c r="Q33" s="23"/>
    </row>
    <row r="34" spans="2:17" s="8" customFormat="1" ht="19.7" customHeight="1">
      <c r="B34" s="17"/>
      <c r="C34" s="17"/>
      <c r="D34" s="17"/>
      <c r="E34" s="50"/>
      <c r="F34" s="18"/>
      <c r="G34" s="51">
        <v>0</v>
      </c>
      <c r="H34" s="51">
        <f>F34*G34</f>
        <v>0</v>
      </c>
      <c r="I34" s="22"/>
      <c r="J34" s="26"/>
      <c r="K34" s="18"/>
      <c r="L34" s="18"/>
      <c r="M34" s="30"/>
      <c r="N34" s="17"/>
      <c r="O34" s="18"/>
      <c r="P34" s="30"/>
      <c r="Q34" s="23"/>
    </row>
    <row r="35" spans="2:17">
      <c r="G35" s="10"/>
      <c r="H35" s="10"/>
    </row>
  </sheetData>
  <autoFilter ref="B8:O34" xr:uid="{1E0045AF-9B15-4400-8901-5677618603B4}"/>
  <mergeCells count="6">
    <mergeCell ref="B2:D2"/>
    <mergeCell ref="G2:I2"/>
    <mergeCell ref="B3:D3"/>
    <mergeCell ref="B4:D4"/>
    <mergeCell ref="B5:D5"/>
    <mergeCell ref="B6:D6"/>
  </mergeCells>
  <phoneticPr fontId="3"/>
  <pageMargins left="0.23622047244094491" right="0.23622047244094491" top="0.74803149606299213" bottom="0.74803149606299213" header="0.31496062992125984" footer="0.31496062992125984"/>
  <pageSetup paperSize="9" scale="145"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6690-28F9-4542-A60E-C91C519FDBAF}">
  <dimension ref="A2:T53"/>
  <sheetViews>
    <sheetView zoomScale="81" zoomScaleNormal="81" workbookViewId="0">
      <pane xSplit="13" ySplit="10" topLeftCell="N11" activePane="bottomRight" state="frozen"/>
      <selection pane="topRight" activeCell="K1" sqref="K1"/>
      <selection pane="bottomLeft" activeCell="A9" sqref="A9"/>
      <selection pane="bottomRight" activeCell="G22" sqref="G22"/>
    </sheetView>
  </sheetViews>
  <sheetFormatPr defaultRowHeight="18.75"/>
  <cols>
    <col min="1" max="1" width="7" style="9" customWidth="1"/>
    <col min="2" max="2" width="4.875" style="9" customWidth="1"/>
    <col min="3" max="3" width="6" style="9" customWidth="1"/>
    <col min="4" max="4" width="14.25" style="9" customWidth="1"/>
    <col min="5" max="5" width="18.125" style="8" customWidth="1"/>
    <col min="6" max="6" width="14.375" style="9" bestFit="1" customWidth="1"/>
    <col min="7" max="7" width="13.125" style="9" bestFit="1" customWidth="1"/>
    <col min="8" max="8" width="47" style="9" customWidth="1"/>
    <col min="9" max="9" width="6.125" style="8" customWidth="1"/>
    <col min="10" max="11" width="9.875" style="8" bestFit="1" customWidth="1"/>
    <col min="12" max="12" width="5.875" style="10" customWidth="1"/>
    <col min="13" max="13" width="49" style="9" customWidth="1"/>
    <col min="14" max="14" width="48.375" style="9" customWidth="1"/>
    <col min="15" max="15" width="20.125" style="8" customWidth="1"/>
    <col min="16" max="16" width="15.375" style="48" customWidth="1"/>
    <col min="17" max="17" width="6.375" style="9" customWidth="1"/>
    <col min="18" max="18" width="16.625" style="10" customWidth="1"/>
    <col min="19" max="19" width="17.875" style="49" customWidth="1"/>
    <col min="20" max="20" width="15.625" style="11" customWidth="1"/>
    <col min="21" max="256" width="9" style="9"/>
    <col min="257" max="257" width="7" style="9" customWidth="1"/>
    <col min="258" max="258" width="4.875" style="9" customWidth="1"/>
    <col min="259" max="259" width="6" style="9" customWidth="1"/>
    <col min="260" max="260" width="14.25" style="9" customWidth="1"/>
    <col min="261" max="261" width="18.125" style="9" customWidth="1"/>
    <col min="262" max="262" width="14.375" style="9" bestFit="1" customWidth="1"/>
    <col min="263" max="263" width="13.125" style="9" bestFit="1" customWidth="1"/>
    <col min="264" max="264" width="47" style="9" customWidth="1"/>
    <col min="265" max="265" width="6.125" style="9" customWidth="1"/>
    <col min="266" max="267" width="9.875" style="9" bestFit="1" customWidth="1"/>
    <col min="268" max="268" width="5.875" style="9" customWidth="1"/>
    <col min="269" max="269" width="49" style="9" customWidth="1"/>
    <col min="270" max="270" width="48.375" style="9" customWidth="1"/>
    <col min="271" max="271" width="20.125" style="9" customWidth="1"/>
    <col min="272" max="272" width="15.375" style="9" customWidth="1"/>
    <col min="273" max="273" width="6.375" style="9" customWidth="1"/>
    <col min="274" max="274" width="16.625" style="9" customWidth="1"/>
    <col min="275" max="275" width="17.875" style="9" customWidth="1"/>
    <col min="276" max="276" width="15.625" style="9" customWidth="1"/>
    <col min="277" max="512" width="9" style="9"/>
    <col min="513" max="513" width="7" style="9" customWidth="1"/>
    <col min="514" max="514" width="4.875" style="9" customWidth="1"/>
    <col min="515" max="515" width="6" style="9" customWidth="1"/>
    <col min="516" max="516" width="14.25" style="9" customWidth="1"/>
    <col min="517" max="517" width="18.125" style="9" customWidth="1"/>
    <col min="518" max="518" width="14.375" style="9" bestFit="1" customWidth="1"/>
    <col min="519" max="519" width="13.125" style="9" bestFit="1" customWidth="1"/>
    <col min="520" max="520" width="47" style="9" customWidth="1"/>
    <col min="521" max="521" width="6.125" style="9" customWidth="1"/>
    <col min="522" max="523" width="9.875" style="9" bestFit="1" customWidth="1"/>
    <col min="524" max="524" width="5.875" style="9" customWidth="1"/>
    <col min="525" max="525" width="49" style="9" customWidth="1"/>
    <col min="526" max="526" width="48.375" style="9" customWidth="1"/>
    <col min="527" max="527" width="20.125" style="9" customWidth="1"/>
    <col min="528" max="528" width="15.375" style="9" customWidth="1"/>
    <col min="529" max="529" width="6.375" style="9" customWidth="1"/>
    <col min="530" max="530" width="16.625" style="9" customWidth="1"/>
    <col min="531" max="531" width="17.875" style="9" customWidth="1"/>
    <col min="532" max="532" width="15.625" style="9" customWidth="1"/>
    <col min="533" max="768" width="9" style="9"/>
    <col min="769" max="769" width="7" style="9" customWidth="1"/>
    <col min="770" max="770" width="4.875" style="9" customWidth="1"/>
    <col min="771" max="771" width="6" style="9" customWidth="1"/>
    <col min="772" max="772" width="14.25" style="9" customWidth="1"/>
    <col min="773" max="773" width="18.125" style="9" customWidth="1"/>
    <col min="774" max="774" width="14.375" style="9" bestFit="1" customWidth="1"/>
    <col min="775" max="775" width="13.125" style="9" bestFit="1" customWidth="1"/>
    <col min="776" max="776" width="47" style="9" customWidth="1"/>
    <col min="777" max="777" width="6.125" style="9" customWidth="1"/>
    <col min="778" max="779" width="9.875" style="9" bestFit="1" customWidth="1"/>
    <col min="780" max="780" width="5.875" style="9" customWidth="1"/>
    <col min="781" max="781" width="49" style="9" customWidth="1"/>
    <col min="782" max="782" width="48.375" style="9" customWidth="1"/>
    <col min="783" max="783" width="20.125" style="9" customWidth="1"/>
    <col min="784" max="784" width="15.375" style="9" customWidth="1"/>
    <col min="785" max="785" width="6.375" style="9" customWidth="1"/>
    <col min="786" max="786" width="16.625" style="9" customWidth="1"/>
    <col min="787" max="787" width="17.875" style="9" customWidth="1"/>
    <col min="788" max="788" width="15.625" style="9" customWidth="1"/>
    <col min="789" max="1024" width="9" style="9"/>
    <col min="1025" max="1025" width="7" style="9" customWidth="1"/>
    <col min="1026" max="1026" width="4.875" style="9" customWidth="1"/>
    <col min="1027" max="1027" width="6" style="9" customWidth="1"/>
    <col min="1028" max="1028" width="14.25" style="9" customWidth="1"/>
    <col min="1029" max="1029" width="18.125" style="9" customWidth="1"/>
    <col min="1030" max="1030" width="14.375" style="9" bestFit="1" customWidth="1"/>
    <col min="1031" max="1031" width="13.125" style="9" bestFit="1" customWidth="1"/>
    <col min="1032" max="1032" width="47" style="9" customWidth="1"/>
    <col min="1033" max="1033" width="6.125" style="9" customWidth="1"/>
    <col min="1034" max="1035" width="9.875" style="9" bestFit="1" customWidth="1"/>
    <col min="1036" max="1036" width="5.875" style="9" customWidth="1"/>
    <col min="1037" max="1037" width="49" style="9" customWidth="1"/>
    <col min="1038" max="1038" width="48.375" style="9" customWidth="1"/>
    <col min="1039" max="1039" width="20.125" style="9" customWidth="1"/>
    <col min="1040" max="1040" width="15.375" style="9" customWidth="1"/>
    <col min="1041" max="1041" width="6.375" style="9" customWidth="1"/>
    <col min="1042" max="1042" width="16.625" style="9" customWidth="1"/>
    <col min="1043" max="1043" width="17.875" style="9" customWidth="1"/>
    <col min="1044" max="1044" width="15.625" style="9" customWidth="1"/>
    <col min="1045" max="1280" width="9" style="9"/>
    <col min="1281" max="1281" width="7" style="9" customWidth="1"/>
    <col min="1282" max="1282" width="4.875" style="9" customWidth="1"/>
    <col min="1283" max="1283" width="6" style="9" customWidth="1"/>
    <col min="1284" max="1284" width="14.25" style="9" customWidth="1"/>
    <col min="1285" max="1285" width="18.125" style="9" customWidth="1"/>
    <col min="1286" max="1286" width="14.375" style="9" bestFit="1" customWidth="1"/>
    <col min="1287" max="1287" width="13.125" style="9" bestFit="1" customWidth="1"/>
    <col min="1288" max="1288" width="47" style="9" customWidth="1"/>
    <col min="1289" max="1289" width="6.125" style="9" customWidth="1"/>
    <col min="1290" max="1291" width="9.875" style="9" bestFit="1" customWidth="1"/>
    <col min="1292" max="1292" width="5.875" style="9" customWidth="1"/>
    <col min="1293" max="1293" width="49" style="9" customWidth="1"/>
    <col min="1294" max="1294" width="48.375" style="9" customWidth="1"/>
    <col min="1295" max="1295" width="20.125" style="9" customWidth="1"/>
    <col min="1296" max="1296" width="15.375" style="9" customWidth="1"/>
    <col min="1297" max="1297" width="6.375" style="9" customWidth="1"/>
    <col min="1298" max="1298" width="16.625" style="9" customWidth="1"/>
    <col min="1299" max="1299" width="17.875" style="9" customWidth="1"/>
    <col min="1300" max="1300" width="15.625" style="9" customWidth="1"/>
    <col min="1301" max="1536" width="9" style="9"/>
    <col min="1537" max="1537" width="7" style="9" customWidth="1"/>
    <col min="1538" max="1538" width="4.875" style="9" customWidth="1"/>
    <col min="1539" max="1539" width="6" style="9" customWidth="1"/>
    <col min="1540" max="1540" width="14.25" style="9" customWidth="1"/>
    <col min="1541" max="1541" width="18.125" style="9" customWidth="1"/>
    <col min="1542" max="1542" width="14.375" style="9" bestFit="1" customWidth="1"/>
    <col min="1543" max="1543" width="13.125" style="9" bestFit="1" customWidth="1"/>
    <col min="1544" max="1544" width="47" style="9" customWidth="1"/>
    <col min="1545" max="1545" width="6.125" style="9" customWidth="1"/>
    <col min="1546" max="1547" width="9.875" style="9" bestFit="1" customWidth="1"/>
    <col min="1548" max="1548" width="5.875" style="9" customWidth="1"/>
    <col min="1549" max="1549" width="49" style="9" customWidth="1"/>
    <col min="1550" max="1550" width="48.375" style="9" customWidth="1"/>
    <col min="1551" max="1551" width="20.125" style="9" customWidth="1"/>
    <col min="1552" max="1552" width="15.375" style="9" customWidth="1"/>
    <col min="1553" max="1553" width="6.375" style="9" customWidth="1"/>
    <col min="1554" max="1554" width="16.625" style="9" customWidth="1"/>
    <col min="1555" max="1555" width="17.875" style="9" customWidth="1"/>
    <col min="1556" max="1556" width="15.625" style="9" customWidth="1"/>
    <col min="1557" max="1792" width="9" style="9"/>
    <col min="1793" max="1793" width="7" style="9" customWidth="1"/>
    <col min="1794" max="1794" width="4.875" style="9" customWidth="1"/>
    <col min="1795" max="1795" width="6" style="9" customWidth="1"/>
    <col min="1796" max="1796" width="14.25" style="9" customWidth="1"/>
    <col min="1797" max="1797" width="18.125" style="9" customWidth="1"/>
    <col min="1798" max="1798" width="14.375" style="9" bestFit="1" customWidth="1"/>
    <col min="1799" max="1799" width="13.125" style="9" bestFit="1" customWidth="1"/>
    <col min="1800" max="1800" width="47" style="9" customWidth="1"/>
    <col min="1801" max="1801" width="6.125" style="9" customWidth="1"/>
    <col min="1802" max="1803" width="9.875" style="9" bestFit="1" customWidth="1"/>
    <col min="1804" max="1804" width="5.875" style="9" customWidth="1"/>
    <col min="1805" max="1805" width="49" style="9" customWidth="1"/>
    <col min="1806" max="1806" width="48.375" style="9" customWidth="1"/>
    <col min="1807" max="1807" width="20.125" style="9" customWidth="1"/>
    <col min="1808" max="1808" width="15.375" style="9" customWidth="1"/>
    <col min="1809" max="1809" width="6.375" style="9" customWidth="1"/>
    <col min="1810" max="1810" width="16.625" style="9" customWidth="1"/>
    <col min="1811" max="1811" width="17.875" style="9" customWidth="1"/>
    <col min="1812" max="1812" width="15.625" style="9" customWidth="1"/>
    <col min="1813" max="2048" width="9" style="9"/>
    <col min="2049" max="2049" width="7" style="9" customWidth="1"/>
    <col min="2050" max="2050" width="4.875" style="9" customWidth="1"/>
    <col min="2051" max="2051" width="6" style="9" customWidth="1"/>
    <col min="2052" max="2052" width="14.25" style="9" customWidth="1"/>
    <col min="2053" max="2053" width="18.125" style="9" customWidth="1"/>
    <col min="2054" max="2054" width="14.375" style="9" bestFit="1" customWidth="1"/>
    <col min="2055" max="2055" width="13.125" style="9" bestFit="1" customWidth="1"/>
    <col min="2056" max="2056" width="47" style="9" customWidth="1"/>
    <col min="2057" max="2057" width="6.125" style="9" customWidth="1"/>
    <col min="2058" max="2059" width="9.875" style="9" bestFit="1" customWidth="1"/>
    <col min="2060" max="2060" width="5.875" style="9" customWidth="1"/>
    <col min="2061" max="2061" width="49" style="9" customWidth="1"/>
    <col min="2062" max="2062" width="48.375" style="9" customWidth="1"/>
    <col min="2063" max="2063" width="20.125" style="9" customWidth="1"/>
    <col min="2064" max="2064" width="15.375" style="9" customWidth="1"/>
    <col min="2065" max="2065" width="6.375" style="9" customWidth="1"/>
    <col min="2066" max="2066" width="16.625" style="9" customWidth="1"/>
    <col min="2067" max="2067" width="17.875" style="9" customWidth="1"/>
    <col min="2068" max="2068" width="15.625" style="9" customWidth="1"/>
    <col min="2069" max="2304" width="9" style="9"/>
    <col min="2305" max="2305" width="7" style="9" customWidth="1"/>
    <col min="2306" max="2306" width="4.875" style="9" customWidth="1"/>
    <col min="2307" max="2307" width="6" style="9" customWidth="1"/>
    <col min="2308" max="2308" width="14.25" style="9" customWidth="1"/>
    <col min="2309" max="2309" width="18.125" style="9" customWidth="1"/>
    <col min="2310" max="2310" width="14.375" style="9" bestFit="1" customWidth="1"/>
    <col min="2311" max="2311" width="13.125" style="9" bestFit="1" customWidth="1"/>
    <col min="2312" max="2312" width="47" style="9" customWidth="1"/>
    <col min="2313" max="2313" width="6.125" style="9" customWidth="1"/>
    <col min="2314" max="2315" width="9.875" style="9" bestFit="1" customWidth="1"/>
    <col min="2316" max="2316" width="5.875" style="9" customWidth="1"/>
    <col min="2317" max="2317" width="49" style="9" customWidth="1"/>
    <col min="2318" max="2318" width="48.375" style="9" customWidth="1"/>
    <col min="2319" max="2319" width="20.125" style="9" customWidth="1"/>
    <col min="2320" max="2320" width="15.375" style="9" customWidth="1"/>
    <col min="2321" max="2321" width="6.375" style="9" customWidth="1"/>
    <col min="2322" max="2322" width="16.625" style="9" customWidth="1"/>
    <col min="2323" max="2323" width="17.875" style="9" customWidth="1"/>
    <col min="2324" max="2324" width="15.625" style="9" customWidth="1"/>
    <col min="2325" max="2560" width="9" style="9"/>
    <col min="2561" max="2561" width="7" style="9" customWidth="1"/>
    <col min="2562" max="2562" width="4.875" style="9" customWidth="1"/>
    <col min="2563" max="2563" width="6" style="9" customWidth="1"/>
    <col min="2564" max="2564" width="14.25" style="9" customWidth="1"/>
    <col min="2565" max="2565" width="18.125" style="9" customWidth="1"/>
    <col min="2566" max="2566" width="14.375" style="9" bestFit="1" customWidth="1"/>
    <col min="2567" max="2567" width="13.125" style="9" bestFit="1" customWidth="1"/>
    <col min="2568" max="2568" width="47" style="9" customWidth="1"/>
    <col min="2569" max="2569" width="6.125" style="9" customWidth="1"/>
    <col min="2570" max="2571" width="9.875" style="9" bestFit="1" customWidth="1"/>
    <col min="2572" max="2572" width="5.875" style="9" customWidth="1"/>
    <col min="2573" max="2573" width="49" style="9" customWidth="1"/>
    <col min="2574" max="2574" width="48.375" style="9" customWidth="1"/>
    <col min="2575" max="2575" width="20.125" style="9" customWidth="1"/>
    <col min="2576" max="2576" width="15.375" style="9" customWidth="1"/>
    <col min="2577" max="2577" width="6.375" style="9" customWidth="1"/>
    <col min="2578" max="2578" width="16.625" style="9" customWidth="1"/>
    <col min="2579" max="2579" width="17.875" style="9" customWidth="1"/>
    <col min="2580" max="2580" width="15.625" style="9" customWidth="1"/>
    <col min="2581" max="2816" width="9" style="9"/>
    <col min="2817" max="2817" width="7" style="9" customWidth="1"/>
    <col min="2818" max="2818" width="4.875" style="9" customWidth="1"/>
    <col min="2819" max="2819" width="6" style="9" customWidth="1"/>
    <col min="2820" max="2820" width="14.25" style="9" customWidth="1"/>
    <col min="2821" max="2821" width="18.125" style="9" customWidth="1"/>
    <col min="2822" max="2822" width="14.375" style="9" bestFit="1" customWidth="1"/>
    <col min="2823" max="2823" width="13.125" style="9" bestFit="1" customWidth="1"/>
    <col min="2824" max="2824" width="47" style="9" customWidth="1"/>
    <col min="2825" max="2825" width="6.125" style="9" customWidth="1"/>
    <col min="2826" max="2827" width="9.875" style="9" bestFit="1" customWidth="1"/>
    <col min="2828" max="2828" width="5.875" style="9" customWidth="1"/>
    <col min="2829" max="2829" width="49" style="9" customWidth="1"/>
    <col min="2830" max="2830" width="48.375" style="9" customWidth="1"/>
    <col min="2831" max="2831" width="20.125" style="9" customWidth="1"/>
    <col min="2832" max="2832" width="15.375" style="9" customWidth="1"/>
    <col min="2833" max="2833" width="6.375" style="9" customWidth="1"/>
    <col min="2834" max="2834" width="16.625" style="9" customWidth="1"/>
    <col min="2835" max="2835" width="17.875" style="9" customWidth="1"/>
    <col min="2836" max="2836" width="15.625" style="9" customWidth="1"/>
    <col min="2837" max="3072" width="9" style="9"/>
    <col min="3073" max="3073" width="7" style="9" customWidth="1"/>
    <col min="3074" max="3074" width="4.875" style="9" customWidth="1"/>
    <col min="3075" max="3075" width="6" style="9" customWidth="1"/>
    <col min="3076" max="3076" width="14.25" style="9" customWidth="1"/>
    <col min="3077" max="3077" width="18.125" style="9" customWidth="1"/>
    <col min="3078" max="3078" width="14.375" style="9" bestFit="1" customWidth="1"/>
    <col min="3079" max="3079" width="13.125" style="9" bestFit="1" customWidth="1"/>
    <col min="3080" max="3080" width="47" style="9" customWidth="1"/>
    <col min="3081" max="3081" width="6.125" style="9" customWidth="1"/>
    <col min="3082" max="3083" width="9.875" style="9" bestFit="1" customWidth="1"/>
    <col min="3084" max="3084" width="5.875" style="9" customWidth="1"/>
    <col min="3085" max="3085" width="49" style="9" customWidth="1"/>
    <col min="3086" max="3086" width="48.375" style="9" customWidth="1"/>
    <col min="3087" max="3087" width="20.125" style="9" customWidth="1"/>
    <col min="3088" max="3088" width="15.375" style="9" customWidth="1"/>
    <col min="3089" max="3089" width="6.375" style="9" customWidth="1"/>
    <col min="3090" max="3090" width="16.625" style="9" customWidth="1"/>
    <col min="3091" max="3091" width="17.875" style="9" customWidth="1"/>
    <col min="3092" max="3092" width="15.625" style="9" customWidth="1"/>
    <col min="3093" max="3328" width="9" style="9"/>
    <col min="3329" max="3329" width="7" style="9" customWidth="1"/>
    <col min="3330" max="3330" width="4.875" style="9" customWidth="1"/>
    <col min="3331" max="3331" width="6" style="9" customWidth="1"/>
    <col min="3332" max="3332" width="14.25" style="9" customWidth="1"/>
    <col min="3333" max="3333" width="18.125" style="9" customWidth="1"/>
    <col min="3334" max="3334" width="14.375" style="9" bestFit="1" customWidth="1"/>
    <col min="3335" max="3335" width="13.125" style="9" bestFit="1" customWidth="1"/>
    <col min="3336" max="3336" width="47" style="9" customWidth="1"/>
    <col min="3337" max="3337" width="6.125" style="9" customWidth="1"/>
    <col min="3338" max="3339" width="9.875" style="9" bestFit="1" customWidth="1"/>
    <col min="3340" max="3340" width="5.875" style="9" customWidth="1"/>
    <col min="3341" max="3341" width="49" style="9" customWidth="1"/>
    <col min="3342" max="3342" width="48.375" style="9" customWidth="1"/>
    <col min="3343" max="3343" width="20.125" style="9" customWidth="1"/>
    <col min="3344" max="3344" width="15.375" style="9" customWidth="1"/>
    <col min="3345" max="3345" width="6.375" style="9" customWidth="1"/>
    <col min="3346" max="3346" width="16.625" style="9" customWidth="1"/>
    <col min="3347" max="3347" width="17.875" style="9" customWidth="1"/>
    <col min="3348" max="3348" width="15.625" style="9" customWidth="1"/>
    <col min="3349" max="3584" width="9" style="9"/>
    <col min="3585" max="3585" width="7" style="9" customWidth="1"/>
    <col min="3586" max="3586" width="4.875" style="9" customWidth="1"/>
    <col min="3587" max="3587" width="6" style="9" customWidth="1"/>
    <col min="3588" max="3588" width="14.25" style="9" customWidth="1"/>
    <col min="3589" max="3589" width="18.125" style="9" customWidth="1"/>
    <col min="3590" max="3590" width="14.375" style="9" bestFit="1" customWidth="1"/>
    <col min="3591" max="3591" width="13.125" style="9" bestFit="1" customWidth="1"/>
    <col min="3592" max="3592" width="47" style="9" customWidth="1"/>
    <col min="3593" max="3593" width="6.125" style="9" customWidth="1"/>
    <col min="3594" max="3595" width="9.875" style="9" bestFit="1" customWidth="1"/>
    <col min="3596" max="3596" width="5.875" style="9" customWidth="1"/>
    <col min="3597" max="3597" width="49" style="9" customWidth="1"/>
    <col min="3598" max="3598" width="48.375" style="9" customWidth="1"/>
    <col min="3599" max="3599" width="20.125" style="9" customWidth="1"/>
    <col min="3600" max="3600" width="15.375" style="9" customWidth="1"/>
    <col min="3601" max="3601" width="6.375" style="9" customWidth="1"/>
    <col min="3602" max="3602" width="16.625" style="9" customWidth="1"/>
    <col min="3603" max="3603" width="17.875" style="9" customWidth="1"/>
    <col min="3604" max="3604" width="15.625" style="9" customWidth="1"/>
    <col min="3605" max="3840" width="9" style="9"/>
    <col min="3841" max="3841" width="7" style="9" customWidth="1"/>
    <col min="3842" max="3842" width="4.875" style="9" customWidth="1"/>
    <col min="3843" max="3843" width="6" style="9" customWidth="1"/>
    <col min="3844" max="3844" width="14.25" style="9" customWidth="1"/>
    <col min="3845" max="3845" width="18.125" style="9" customWidth="1"/>
    <col min="3846" max="3846" width="14.375" style="9" bestFit="1" customWidth="1"/>
    <col min="3847" max="3847" width="13.125" style="9" bestFit="1" customWidth="1"/>
    <col min="3848" max="3848" width="47" style="9" customWidth="1"/>
    <col min="3849" max="3849" width="6.125" style="9" customWidth="1"/>
    <col min="3850" max="3851" width="9.875" style="9" bestFit="1" customWidth="1"/>
    <col min="3852" max="3852" width="5.875" style="9" customWidth="1"/>
    <col min="3853" max="3853" width="49" style="9" customWidth="1"/>
    <col min="3854" max="3854" width="48.375" style="9" customWidth="1"/>
    <col min="3855" max="3855" width="20.125" style="9" customWidth="1"/>
    <col min="3856" max="3856" width="15.375" style="9" customWidth="1"/>
    <col min="3857" max="3857" width="6.375" style="9" customWidth="1"/>
    <col min="3858" max="3858" width="16.625" style="9" customWidth="1"/>
    <col min="3859" max="3859" width="17.875" style="9" customWidth="1"/>
    <col min="3860" max="3860" width="15.625" style="9" customWidth="1"/>
    <col min="3861" max="4096" width="9" style="9"/>
    <col min="4097" max="4097" width="7" style="9" customWidth="1"/>
    <col min="4098" max="4098" width="4.875" style="9" customWidth="1"/>
    <col min="4099" max="4099" width="6" style="9" customWidth="1"/>
    <col min="4100" max="4100" width="14.25" style="9" customWidth="1"/>
    <col min="4101" max="4101" width="18.125" style="9" customWidth="1"/>
    <col min="4102" max="4102" width="14.375" style="9" bestFit="1" customWidth="1"/>
    <col min="4103" max="4103" width="13.125" style="9" bestFit="1" customWidth="1"/>
    <col min="4104" max="4104" width="47" style="9" customWidth="1"/>
    <col min="4105" max="4105" width="6.125" style="9" customWidth="1"/>
    <col min="4106" max="4107" width="9.875" style="9" bestFit="1" customWidth="1"/>
    <col min="4108" max="4108" width="5.875" style="9" customWidth="1"/>
    <col min="4109" max="4109" width="49" style="9" customWidth="1"/>
    <col min="4110" max="4110" width="48.375" style="9" customWidth="1"/>
    <col min="4111" max="4111" width="20.125" style="9" customWidth="1"/>
    <col min="4112" max="4112" width="15.375" style="9" customWidth="1"/>
    <col min="4113" max="4113" width="6.375" style="9" customWidth="1"/>
    <col min="4114" max="4114" width="16.625" style="9" customWidth="1"/>
    <col min="4115" max="4115" width="17.875" style="9" customWidth="1"/>
    <col min="4116" max="4116" width="15.625" style="9" customWidth="1"/>
    <col min="4117" max="4352" width="9" style="9"/>
    <col min="4353" max="4353" width="7" style="9" customWidth="1"/>
    <col min="4354" max="4354" width="4.875" style="9" customWidth="1"/>
    <col min="4355" max="4355" width="6" style="9" customWidth="1"/>
    <col min="4356" max="4356" width="14.25" style="9" customWidth="1"/>
    <col min="4357" max="4357" width="18.125" style="9" customWidth="1"/>
    <col min="4358" max="4358" width="14.375" style="9" bestFit="1" customWidth="1"/>
    <col min="4359" max="4359" width="13.125" style="9" bestFit="1" customWidth="1"/>
    <col min="4360" max="4360" width="47" style="9" customWidth="1"/>
    <col min="4361" max="4361" width="6.125" style="9" customWidth="1"/>
    <col min="4362" max="4363" width="9.875" style="9" bestFit="1" customWidth="1"/>
    <col min="4364" max="4364" width="5.875" style="9" customWidth="1"/>
    <col min="4365" max="4365" width="49" style="9" customWidth="1"/>
    <col min="4366" max="4366" width="48.375" style="9" customWidth="1"/>
    <col min="4367" max="4367" width="20.125" style="9" customWidth="1"/>
    <col min="4368" max="4368" width="15.375" style="9" customWidth="1"/>
    <col min="4369" max="4369" width="6.375" style="9" customWidth="1"/>
    <col min="4370" max="4370" width="16.625" style="9" customWidth="1"/>
    <col min="4371" max="4371" width="17.875" style="9" customWidth="1"/>
    <col min="4372" max="4372" width="15.625" style="9" customWidth="1"/>
    <col min="4373" max="4608" width="9" style="9"/>
    <col min="4609" max="4609" width="7" style="9" customWidth="1"/>
    <col min="4610" max="4610" width="4.875" style="9" customWidth="1"/>
    <col min="4611" max="4611" width="6" style="9" customWidth="1"/>
    <col min="4612" max="4612" width="14.25" style="9" customWidth="1"/>
    <col min="4613" max="4613" width="18.125" style="9" customWidth="1"/>
    <col min="4614" max="4614" width="14.375" style="9" bestFit="1" customWidth="1"/>
    <col min="4615" max="4615" width="13.125" style="9" bestFit="1" customWidth="1"/>
    <col min="4616" max="4616" width="47" style="9" customWidth="1"/>
    <col min="4617" max="4617" width="6.125" style="9" customWidth="1"/>
    <col min="4618" max="4619" width="9.875" style="9" bestFit="1" customWidth="1"/>
    <col min="4620" max="4620" width="5.875" style="9" customWidth="1"/>
    <col min="4621" max="4621" width="49" style="9" customWidth="1"/>
    <col min="4622" max="4622" width="48.375" style="9" customWidth="1"/>
    <col min="4623" max="4623" width="20.125" style="9" customWidth="1"/>
    <col min="4624" max="4624" width="15.375" style="9" customWidth="1"/>
    <col min="4625" max="4625" width="6.375" style="9" customWidth="1"/>
    <col min="4626" max="4626" width="16.625" style="9" customWidth="1"/>
    <col min="4627" max="4627" width="17.875" style="9" customWidth="1"/>
    <col min="4628" max="4628" width="15.625" style="9" customWidth="1"/>
    <col min="4629" max="4864" width="9" style="9"/>
    <col min="4865" max="4865" width="7" style="9" customWidth="1"/>
    <col min="4866" max="4866" width="4.875" style="9" customWidth="1"/>
    <col min="4867" max="4867" width="6" style="9" customWidth="1"/>
    <col min="4868" max="4868" width="14.25" style="9" customWidth="1"/>
    <col min="4869" max="4869" width="18.125" style="9" customWidth="1"/>
    <col min="4870" max="4870" width="14.375" style="9" bestFit="1" customWidth="1"/>
    <col min="4871" max="4871" width="13.125" style="9" bestFit="1" customWidth="1"/>
    <col min="4872" max="4872" width="47" style="9" customWidth="1"/>
    <col min="4873" max="4873" width="6.125" style="9" customWidth="1"/>
    <col min="4874" max="4875" width="9.875" style="9" bestFit="1" customWidth="1"/>
    <col min="4876" max="4876" width="5.875" style="9" customWidth="1"/>
    <col min="4877" max="4877" width="49" style="9" customWidth="1"/>
    <col min="4878" max="4878" width="48.375" style="9" customWidth="1"/>
    <col min="4879" max="4879" width="20.125" style="9" customWidth="1"/>
    <col min="4880" max="4880" width="15.375" style="9" customWidth="1"/>
    <col min="4881" max="4881" width="6.375" style="9" customWidth="1"/>
    <col min="4882" max="4882" width="16.625" style="9" customWidth="1"/>
    <col min="4883" max="4883" width="17.875" style="9" customWidth="1"/>
    <col min="4884" max="4884" width="15.625" style="9" customWidth="1"/>
    <col min="4885" max="5120" width="9" style="9"/>
    <col min="5121" max="5121" width="7" style="9" customWidth="1"/>
    <col min="5122" max="5122" width="4.875" style="9" customWidth="1"/>
    <col min="5123" max="5123" width="6" style="9" customWidth="1"/>
    <col min="5124" max="5124" width="14.25" style="9" customWidth="1"/>
    <col min="5125" max="5125" width="18.125" style="9" customWidth="1"/>
    <col min="5126" max="5126" width="14.375" style="9" bestFit="1" customWidth="1"/>
    <col min="5127" max="5127" width="13.125" style="9" bestFit="1" customWidth="1"/>
    <col min="5128" max="5128" width="47" style="9" customWidth="1"/>
    <col min="5129" max="5129" width="6.125" style="9" customWidth="1"/>
    <col min="5130" max="5131" width="9.875" style="9" bestFit="1" customWidth="1"/>
    <col min="5132" max="5132" width="5.875" style="9" customWidth="1"/>
    <col min="5133" max="5133" width="49" style="9" customWidth="1"/>
    <col min="5134" max="5134" width="48.375" style="9" customWidth="1"/>
    <col min="5135" max="5135" width="20.125" style="9" customWidth="1"/>
    <col min="5136" max="5136" width="15.375" style="9" customWidth="1"/>
    <col min="5137" max="5137" width="6.375" style="9" customWidth="1"/>
    <col min="5138" max="5138" width="16.625" style="9" customWidth="1"/>
    <col min="5139" max="5139" width="17.875" style="9" customWidth="1"/>
    <col min="5140" max="5140" width="15.625" style="9" customWidth="1"/>
    <col min="5141" max="5376" width="9" style="9"/>
    <col min="5377" max="5377" width="7" style="9" customWidth="1"/>
    <col min="5378" max="5378" width="4.875" style="9" customWidth="1"/>
    <col min="5379" max="5379" width="6" style="9" customWidth="1"/>
    <col min="5380" max="5380" width="14.25" style="9" customWidth="1"/>
    <col min="5381" max="5381" width="18.125" style="9" customWidth="1"/>
    <col min="5382" max="5382" width="14.375" style="9" bestFit="1" customWidth="1"/>
    <col min="5383" max="5383" width="13.125" style="9" bestFit="1" customWidth="1"/>
    <col min="5384" max="5384" width="47" style="9" customWidth="1"/>
    <col min="5385" max="5385" width="6.125" style="9" customWidth="1"/>
    <col min="5386" max="5387" width="9.875" style="9" bestFit="1" customWidth="1"/>
    <col min="5388" max="5388" width="5.875" style="9" customWidth="1"/>
    <col min="5389" max="5389" width="49" style="9" customWidth="1"/>
    <col min="5390" max="5390" width="48.375" style="9" customWidth="1"/>
    <col min="5391" max="5391" width="20.125" style="9" customWidth="1"/>
    <col min="5392" max="5392" width="15.375" style="9" customWidth="1"/>
    <col min="5393" max="5393" width="6.375" style="9" customWidth="1"/>
    <col min="5394" max="5394" width="16.625" style="9" customWidth="1"/>
    <col min="5395" max="5395" width="17.875" style="9" customWidth="1"/>
    <col min="5396" max="5396" width="15.625" style="9" customWidth="1"/>
    <col min="5397" max="5632" width="9" style="9"/>
    <col min="5633" max="5633" width="7" style="9" customWidth="1"/>
    <col min="5634" max="5634" width="4.875" style="9" customWidth="1"/>
    <col min="5635" max="5635" width="6" style="9" customWidth="1"/>
    <col min="5636" max="5636" width="14.25" style="9" customWidth="1"/>
    <col min="5637" max="5637" width="18.125" style="9" customWidth="1"/>
    <col min="5638" max="5638" width="14.375" style="9" bestFit="1" customWidth="1"/>
    <col min="5639" max="5639" width="13.125" style="9" bestFit="1" customWidth="1"/>
    <col min="5640" max="5640" width="47" style="9" customWidth="1"/>
    <col min="5641" max="5641" width="6.125" style="9" customWidth="1"/>
    <col min="5642" max="5643" width="9.875" style="9" bestFit="1" customWidth="1"/>
    <col min="5644" max="5644" width="5.875" style="9" customWidth="1"/>
    <col min="5645" max="5645" width="49" style="9" customWidth="1"/>
    <col min="5646" max="5646" width="48.375" style="9" customWidth="1"/>
    <col min="5647" max="5647" width="20.125" style="9" customWidth="1"/>
    <col min="5648" max="5648" width="15.375" style="9" customWidth="1"/>
    <col min="5649" max="5649" width="6.375" style="9" customWidth="1"/>
    <col min="5650" max="5650" width="16.625" style="9" customWidth="1"/>
    <col min="5651" max="5651" width="17.875" style="9" customWidth="1"/>
    <col min="5652" max="5652" width="15.625" style="9" customWidth="1"/>
    <col min="5653" max="5888" width="9" style="9"/>
    <col min="5889" max="5889" width="7" style="9" customWidth="1"/>
    <col min="5890" max="5890" width="4.875" style="9" customWidth="1"/>
    <col min="5891" max="5891" width="6" style="9" customWidth="1"/>
    <col min="5892" max="5892" width="14.25" style="9" customWidth="1"/>
    <col min="5893" max="5893" width="18.125" style="9" customWidth="1"/>
    <col min="5894" max="5894" width="14.375" style="9" bestFit="1" customWidth="1"/>
    <col min="5895" max="5895" width="13.125" style="9" bestFit="1" customWidth="1"/>
    <col min="5896" max="5896" width="47" style="9" customWidth="1"/>
    <col min="5897" max="5897" width="6.125" style="9" customWidth="1"/>
    <col min="5898" max="5899" width="9.875" style="9" bestFit="1" customWidth="1"/>
    <col min="5900" max="5900" width="5.875" style="9" customWidth="1"/>
    <col min="5901" max="5901" width="49" style="9" customWidth="1"/>
    <col min="5902" max="5902" width="48.375" style="9" customWidth="1"/>
    <col min="5903" max="5903" width="20.125" style="9" customWidth="1"/>
    <col min="5904" max="5904" width="15.375" style="9" customWidth="1"/>
    <col min="5905" max="5905" width="6.375" style="9" customWidth="1"/>
    <col min="5906" max="5906" width="16.625" style="9" customWidth="1"/>
    <col min="5907" max="5907" width="17.875" style="9" customWidth="1"/>
    <col min="5908" max="5908" width="15.625" style="9" customWidth="1"/>
    <col min="5909" max="6144" width="9" style="9"/>
    <col min="6145" max="6145" width="7" style="9" customWidth="1"/>
    <col min="6146" max="6146" width="4.875" style="9" customWidth="1"/>
    <col min="6147" max="6147" width="6" style="9" customWidth="1"/>
    <col min="6148" max="6148" width="14.25" style="9" customWidth="1"/>
    <col min="6149" max="6149" width="18.125" style="9" customWidth="1"/>
    <col min="6150" max="6150" width="14.375" style="9" bestFit="1" customWidth="1"/>
    <col min="6151" max="6151" width="13.125" style="9" bestFit="1" customWidth="1"/>
    <col min="6152" max="6152" width="47" style="9" customWidth="1"/>
    <col min="6153" max="6153" width="6.125" style="9" customWidth="1"/>
    <col min="6154" max="6155" width="9.875" style="9" bestFit="1" customWidth="1"/>
    <col min="6156" max="6156" width="5.875" style="9" customWidth="1"/>
    <col min="6157" max="6157" width="49" style="9" customWidth="1"/>
    <col min="6158" max="6158" width="48.375" style="9" customWidth="1"/>
    <col min="6159" max="6159" width="20.125" style="9" customWidth="1"/>
    <col min="6160" max="6160" width="15.375" style="9" customWidth="1"/>
    <col min="6161" max="6161" width="6.375" style="9" customWidth="1"/>
    <col min="6162" max="6162" width="16.625" style="9" customWidth="1"/>
    <col min="6163" max="6163" width="17.875" style="9" customWidth="1"/>
    <col min="6164" max="6164" width="15.625" style="9" customWidth="1"/>
    <col min="6165" max="6400" width="9" style="9"/>
    <col min="6401" max="6401" width="7" style="9" customWidth="1"/>
    <col min="6402" max="6402" width="4.875" style="9" customWidth="1"/>
    <col min="6403" max="6403" width="6" style="9" customWidth="1"/>
    <col min="6404" max="6404" width="14.25" style="9" customWidth="1"/>
    <col min="6405" max="6405" width="18.125" style="9" customWidth="1"/>
    <col min="6406" max="6406" width="14.375" style="9" bestFit="1" customWidth="1"/>
    <col min="6407" max="6407" width="13.125" style="9" bestFit="1" customWidth="1"/>
    <col min="6408" max="6408" width="47" style="9" customWidth="1"/>
    <col min="6409" max="6409" width="6.125" style="9" customWidth="1"/>
    <col min="6410" max="6411" width="9.875" style="9" bestFit="1" customWidth="1"/>
    <col min="6412" max="6412" width="5.875" style="9" customWidth="1"/>
    <col min="6413" max="6413" width="49" style="9" customWidth="1"/>
    <col min="6414" max="6414" width="48.375" style="9" customWidth="1"/>
    <col min="6415" max="6415" width="20.125" style="9" customWidth="1"/>
    <col min="6416" max="6416" width="15.375" style="9" customWidth="1"/>
    <col min="6417" max="6417" width="6.375" style="9" customWidth="1"/>
    <col min="6418" max="6418" width="16.625" style="9" customWidth="1"/>
    <col min="6419" max="6419" width="17.875" style="9" customWidth="1"/>
    <col min="6420" max="6420" width="15.625" style="9" customWidth="1"/>
    <col min="6421" max="6656" width="9" style="9"/>
    <col min="6657" max="6657" width="7" style="9" customWidth="1"/>
    <col min="6658" max="6658" width="4.875" style="9" customWidth="1"/>
    <col min="6659" max="6659" width="6" style="9" customWidth="1"/>
    <col min="6660" max="6660" width="14.25" style="9" customWidth="1"/>
    <col min="6661" max="6661" width="18.125" style="9" customWidth="1"/>
    <col min="6662" max="6662" width="14.375" style="9" bestFit="1" customWidth="1"/>
    <col min="6663" max="6663" width="13.125" style="9" bestFit="1" customWidth="1"/>
    <col min="6664" max="6664" width="47" style="9" customWidth="1"/>
    <col min="6665" max="6665" width="6.125" style="9" customWidth="1"/>
    <col min="6666" max="6667" width="9.875" style="9" bestFit="1" customWidth="1"/>
    <col min="6668" max="6668" width="5.875" style="9" customWidth="1"/>
    <col min="6669" max="6669" width="49" style="9" customWidth="1"/>
    <col min="6670" max="6670" width="48.375" style="9" customWidth="1"/>
    <col min="6671" max="6671" width="20.125" style="9" customWidth="1"/>
    <col min="6672" max="6672" width="15.375" style="9" customWidth="1"/>
    <col min="6673" max="6673" width="6.375" style="9" customWidth="1"/>
    <col min="6674" max="6674" width="16.625" style="9" customWidth="1"/>
    <col min="6675" max="6675" width="17.875" style="9" customWidth="1"/>
    <col min="6676" max="6676" width="15.625" style="9" customWidth="1"/>
    <col min="6677" max="6912" width="9" style="9"/>
    <col min="6913" max="6913" width="7" style="9" customWidth="1"/>
    <col min="6914" max="6914" width="4.875" style="9" customWidth="1"/>
    <col min="6915" max="6915" width="6" style="9" customWidth="1"/>
    <col min="6916" max="6916" width="14.25" style="9" customWidth="1"/>
    <col min="6917" max="6917" width="18.125" style="9" customWidth="1"/>
    <col min="6918" max="6918" width="14.375" style="9" bestFit="1" customWidth="1"/>
    <col min="6919" max="6919" width="13.125" style="9" bestFit="1" customWidth="1"/>
    <col min="6920" max="6920" width="47" style="9" customWidth="1"/>
    <col min="6921" max="6921" width="6.125" style="9" customWidth="1"/>
    <col min="6922" max="6923" width="9.875" style="9" bestFit="1" customWidth="1"/>
    <col min="6924" max="6924" width="5.875" style="9" customWidth="1"/>
    <col min="6925" max="6925" width="49" style="9" customWidth="1"/>
    <col min="6926" max="6926" width="48.375" style="9" customWidth="1"/>
    <col min="6927" max="6927" width="20.125" style="9" customWidth="1"/>
    <col min="6928" max="6928" width="15.375" style="9" customWidth="1"/>
    <col min="6929" max="6929" width="6.375" style="9" customWidth="1"/>
    <col min="6930" max="6930" width="16.625" style="9" customWidth="1"/>
    <col min="6931" max="6931" width="17.875" style="9" customWidth="1"/>
    <col min="6932" max="6932" width="15.625" style="9" customWidth="1"/>
    <col min="6933" max="7168" width="9" style="9"/>
    <col min="7169" max="7169" width="7" style="9" customWidth="1"/>
    <col min="7170" max="7170" width="4.875" style="9" customWidth="1"/>
    <col min="7171" max="7171" width="6" style="9" customWidth="1"/>
    <col min="7172" max="7172" width="14.25" style="9" customWidth="1"/>
    <col min="7173" max="7173" width="18.125" style="9" customWidth="1"/>
    <col min="7174" max="7174" width="14.375" style="9" bestFit="1" customWidth="1"/>
    <col min="7175" max="7175" width="13.125" style="9" bestFit="1" customWidth="1"/>
    <col min="7176" max="7176" width="47" style="9" customWidth="1"/>
    <col min="7177" max="7177" width="6.125" style="9" customWidth="1"/>
    <col min="7178" max="7179" width="9.875" style="9" bestFit="1" customWidth="1"/>
    <col min="7180" max="7180" width="5.875" style="9" customWidth="1"/>
    <col min="7181" max="7181" width="49" style="9" customWidth="1"/>
    <col min="7182" max="7182" width="48.375" style="9" customWidth="1"/>
    <col min="7183" max="7183" width="20.125" style="9" customWidth="1"/>
    <col min="7184" max="7184" width="15.375" style="9" customWidth="1"/>
    <col min="7185" max="7185" width="6.375" style="9" customWidth="1"/>
    <col min="7186" max="7186" width="16.625" style="9" customWidth="1"/>
    <col min="7187" max="7187" width="17.875" style="9" customWidth="1"/>
    <col min="7188" max="7188" width="15.625" style="9" customWidth="1"/>
    <col min="7189" max="7424" width="9" style="9"/>
    <col min="7425" max="7425" width="7" style="9" customWidth="1"/>
    <col min="7426" max="7426" width="4.875" style="9" customWidth="1"/>
    <col min="7427" max="7427" width="6" style="9" customWidth="1"/>
    <col min="7428" max="7428" width="14.25" style="9" customWidth="1"/>
    <col min="7429" max="7429" width="18.125" style="9" customWidth="1"/>
    <col min="7430" max="7430" width="14.375" style="9" bestFit="1" customWidth="1"/>
    <col min="7431" max="7431" width="13.125" style="9" bestFit="1" customWidth="1"/>
    <col min="7432" max="7432" width="47" style="9" customWidth="1"/>
    <col min="7433" max="7433" width="6.125" style="9" customWidth="1"/>
    <col min="7434" max="7435" width="9.875" style="9" bestFit="1" customWidth="1"/>
    <col min="7436" max="7436" width="5.875" style="9" customWidth="1"/>
    <col min="7437" max="7437" width="49" style="9" customWidth="1"/>
    <col min="7438" max="7438" width="48.375" style="9" customWidth="1"/>
    <col min="7439" max="7439" width="20.125" style="9" customWidth="1"/>
    <col min="7440" max="7440" width="15.375" style="9" customWidth="1"/>
    <col min="7441" max="7441" width="6.375" style="9" customWidth="1"/>
    <col min="7442" max="7442" width="16.625" style="9" customWidth="1"/>
    <col min="7443" max="7443" width="17.875" style="9" customWidth="1"/>
    <col min="7444" max="7444" width="15.625" style="9" customWidth="1"/>
    <col min="7445" max="7680" width="9" style="9"/>
    <col min="7681" max="7681" width="7" style="9" customWidth="1"/>
    <col min="7682" max="7682" width="4.875" style="9" customWidth="1"/>
    <col min="7683" max="7683" width="6" style="9" customWidth="1"/>
    <col min="7684" max="7684" width="14.25" style="9" customWidth="1"/>
    <col min="7685" max="7685" width="18.125" style="9" customWidth="1"/>
    <col min="7686" max="7686" width="14.375" style="9" bestFit="1" customWidth="1"/>
    <col min="7687" max="7687" width="13.125" style="9" bestFit="1" customWidth="1"/>
    <col min="7688" max="7688" width="47" style="9" customWidth="1"/>
    <col min="7689" max="7689" width="6.125" style="9" customWidth="1"/>
    <col min="7690" max="7691" width="9.875" style="9" bestFit="1" customWidth="1"/>
    <col min="7692" max="7692" width="5.875" style="9" customWidth="1"/>
    <col min="7693" max="7693" width="49" style="9" customWidth="1"/>
    <col min="7694" max="7694" width="48.375" style="9" customWidth="1"/>
    <col min="7695" max="7695" width="20.125" style="9" customWidth="1"/>
    <col min="7696" max="7696" width="15.375" style="9" customWidth="1"/>
    <col min="7697" max="7697" width="6.375" style="9" customWidth="1"/>
    <col min="7698" max="7698" width="16.625" style="9" customWidth="1"/>
    <col min="7699" max="7699" width="17.875" style="9" customWidth="1"/>
    <col min="7700" max="7700" width="15.625" style="9" customWidth="1"/>
    <col min="7701" max="7936" width="9" style="9"/>
    <col min="7937" max="7937" width="7" style="9" customWidth="1"/>
    <col min="7938" max="7938" width="4.875" style="9" customWidth="1"/>
    <col min="7939" max="7939" width="6" style="9" customWidth="1"/>
    <col min="7940" max="7940" width="14.25" style="9" customWidth="1"/>
    <col min="7941" max="7941" width="18.125" style="9" customWidth="1"/>
    <col min="7942" max="7942" width="14.375" style="9" bestFit="1" customWidth="1"/>
    <col min="7943" max="7943" width="13.125" style="9" bestFit="1" customWidth="1"/>
    <col min="7944" max="7944" width="47" style="9" customWidth="1"/>
    <col min="7945" max="7945" width="6.125" style="9" customWidth="1"/>
    <col min="7946" max="7947" width="9.875" style="9" bestFit="1" customWidth="1"/>
    <col min="7948" max="7948" width="5.875" style="9" customWidth="1"/>
    <col min="7949" max="7949" width="49" style="9" customWidth="1"/>
    <col min="7950" max="7950" width="48.375" style="9" customWidth="1"/>
    <col min="7951" max="7951" width="20.125" style="9" customWidth="1"/>
    <col min="7952" max="7952" width="15.375" style="9" customWidth="1"/>
    <col min="7953" max="7953" width="6.375" style="9" customWidth="1"/>
    <col min="7954" max="7954" width="16.625" style="9" customWidth="1"/>
    <col min="7955" max="7955" width="17.875" style="9" customWidth="1"/>
    <col min="7956" max="7956" width="15.625" style="9" customWidth="1"/>
    <col min="7957" max="8192" width="9" style="9"/>
    <col min="8193" max="8193" width="7" style="9" customWidth="1"/>
    <col min="8194" max="8194" width="4.875" style="9" customWidth="1"/>
    <col min="8195" max="8195" width="6" style="9" customWidth="1"/>
    <col min="8196" max="8196" width="14.25" style="9" customWidth="1"/>
    <col min="8197" max="8197" width="18.125" style="9" customWidth="1"/>
    <col min="8198" max="8198" width="14.375" style="9" bestFit="1" customWidth="1"/>
    <col min="8199" max="8199" width="13.125" style="9" bestFit="1" customWidth="1"/>
    <col min="8200" max="8200" width="47" style="9" customWidth="1"/>
    <col min="8201" max="8201" width="6.125" style="9" customWidth="1"/>
    <col min="8202" max="8203" width="9.875" style="9" bestFit="1" customWidth="1"/>
    <col min="8204" max="8204" width="5.875" style="9" customWidth="1"/>
    <col min="8205" max="8205" width="49" style="9" customWidth="1"/>
    <col min="8206" max="8206" width="48.375" style="9" customWidth="1"/>
    <col min="8207" max="8207" width="20.125" style="9" customWidth="1"/>
    <col min="8208" max="8208" width="15.375" style="9" customWidth="1"/>
    <col min="8209" max="8209" width="6.375" style="9" customWidth="1"/>
    <col min="8210" max="8210" width="16.625" style="9" customWidth="1"/>
    <col min="8211" max="8211" width="17.875" style="9" customWidth="1"/>
    <col min="8212" max="8212" width="15.625" style="9" customWidth="1"/>
    <col min="8213" max="8448" width="9" style="9"/>
    <col min="8449" max="8449" width="7" style="9" customWidth="1"/>
    <col min="8450" max="8450" width="4.875" style="9" customWidth="1"/>
    <col min="8451" max="8451" width="6" style="9" customWidth="1"/>
    <col min="8452" max="8452" width="14.25" style="9" customWidth="1"/>
    <col min="8453" max="8453" width="18.125" style="9" customWidth="1"/>
    <col min="8454" max="8454" width="14.375" style="9" bestFit="1" customWidth="1"/>
    <col min="8455" max="8455" width="13.125" style="9" bestFit="1" customWidth="1"/>
    <col min="8456" max="8456" width="47" style="9" customWidth="1"/>
    <col min="8457" max="8457" width="6.125" style="9" customWidth="1"/>
    <col min="8458" max="8459" width="9.875" style="9" bestFit="1" customWidth="1"/>
    <col min="8460" max="8460" width="5.875" style="9" customWidth="1"/>
    <col min="8461" max="8461" width="49" style="9" customWidth="1"/>
    <col min="8462" max="8462" width="48.375" style="9" customWidth="1"/>
    <col min="8463" max="8463" width="20.125" style="9" customWidth="1"/>
    <col min="8464" max="8464" width="15.375" style="9" customWidth="1"/>
    <col min="8465" max="8465" width="6.375" style="9" customWidth="1"/>
    <col min="8466" max="8466" width="16.625" style="9" customWidth="1"/>
    <col min="8467" max="8467" width="17.875" style="9" customWidth="1"/>
    <col min="8468" max="8468" width="15.625" style="9" customWidth="1"/>
    <col min="8469" max="8704" width="9" style="9"/>
    <col min="8705" max="8705" width="7" style="9" customWidth="1"/>
    <col min="8706" max="8706" width="4.875" style="9" customWidth="1"/>
    <col min="8707" max="8707" width="6" style="9" customWidth="1"/>
    <col min="8708" max="8708" width="14.25" style="9" customWidth="1"/>
    <col min="8709" max="8709" width="18.125" style="9" customWidth="1"/>
    <col min="8710" max="8710" width="14.375" style="9" bestFit="1" customWidth="1"/>
    <col min="8711" max="8711" width="13.125" style="9" bestFit="1" customWidth="1"/>
    <col min="8712" max="8712" width="47" style="9" customWidth="1"/>
    <col min="8713" max="8713" width="6.125" style="9" customWidth="1"/>
    <col min="8714" max="8715" width="9.875" style="9" bestFit="1" customWidth="1"/>
    <col min="8716" max="8716" width="5.875" style="9" customWidth="1"/>
    <col min="8717" max="8717" width="49" style="9" customWidth="1"/>
    <col min="8718" max="8718" width="48.375" style="9" customWidth="1"/>
    <col min="8719" max="8719" width="20.125" style="9" customWidth="1"/>
    <col min="8720" max="8720" width="15.375" style="9" customWidth="1"/>
    <col min="8721" max="8721" width="6.375" style="9" customWidth="1"/>
    <col min="8722" max="8722" width="16.625" style="9" customWidth="1"/>
    <col min="8723" max="8723" width="17.875" style="9" customWidth="1"/>
    <col min="8724" max="8724" width="15.625" style="9" customWidth="1"/>
    <col min="8725" max="8960" width="9" style="9"/>
    <col min="8961" max="8961" width="7" style="9" customWidth="1"/>
    <col min="8962" max="8962" width="4.875" style="9" customWidth="1"/>
    <col min="8963" max="8963" width="6" style="9" customWidth="1"/>
    <col min="8964" max="8964" width="14.25" style="9" customWidth="1"/>
    <col min="8965" max="8965" width="18.125" style="9" customWidth="1"/>
    <col min="8966" max="8966" width="14.375" style="9" bestFit="1" customWidth="1"/>
    <col min="8967" max="8967" width="13.125" style="9" bestFit="1" customWidth="1"/>
    <col min="8968" max="8968" width="47" style="9" customWidth="1"/>
    <col min="8969" max="8969" width="6.125" style="9" customWidth="1"/>
    <col min="8970" max="8971" width="9.875" style="9" bestFit="1" customWidth="1"/>
    <col min="8972" max="8972" width="5.875" style="9" customWidth="1"/>
    <col min="8973" max="8973" width="49" style="9" customWidth="1"/>
    <col min="8974" max="8974" width="48.375" style="9" customWidth="1"/>
    <col min="8975" max="8975" width="20.125" style="9" customWidth="1"/>
    <col min="8976" max="8976" width="15.375" style="9" customWidth="1"/>
    <col min="8977" max="8977" width="6.375" style="9" customWidth="1"/>
    <col min="8978" max="8978" width="16.625" style="9" customWidth="1"/>
    <col min="8979" max="8979" width="17.875" style="9" customWidth="1"/>
    <col min="8980" max="8980" width="15.625" style="9" customWidth="1"/>
    <col min="8981" max="9216" width="9" style="9"/>
    <col min="9217" max="9217" width="7" style="9" customWidth="1"/>
    <col min="9218" max="9218" width="4.875" style="9" customWidth="1"/>
    <col min="9219" max="9219" width="6" style="9" customWidth="1"/>
    <col min="9220" max="9220" width="14.25" style="9" customWidth="1"/>
    <col min="9221" max="9221" width="18.125" style="9" customWidth="1"/>
    <col min="9222" max="9222" width="14.375" style="9" bestFit="1" customWidth="1"/>
    <col min="9223" max="9223" width="13.125" style="9" bestFit="1" customWidth="1"/>
    <col min="9224" max="9224" width="47" style="9" customWidth="1"/>
    <col min="9225" max="9225" width="6.125" style="9" customWidth="1"/>
    <col min="9226" max="9227" width="9.875" style="9" bestFit="1" customWidth="1"/>
    <col min="9228" max="9228" width="5.875" style="9" customWidth="1"/>
    <col min="9229" max="9229" width="49" style="9" customWidth="1"/>
    <col min="9230" max="9230" width="48.375" style="9" customWidth="1"/>
    <col min="9231" max="9231" width="20.125" style="9" customWidth="1"/>
    <col min="9232" max="9232" width="15.375" style="9" customWidth="1"/>
    <col min="9233" max="9233" width="6.375" style="9" customWidth="1"/>
    <col min="9234" max="9234" width="16.625" style="9" customWidth="1"/>
    <col min="9235" max="9235" width="17.875" style="9" customWidth="1"/>
    <col min="9236" max="9236" width="15.625" style="9" customWidth="1"/>
    <col min="9237" max="9472" width="9" style="9"/>
    <col min="9473" max="9473" width="7" style="9" customWidth="1"/>
    <col min="9474" max="9474" width="4.875" style="9" customWidth="1"/>
    <col min="9475" max="9475" width="6" style="9" customWidth="1"/>
    <col min="9476" max="9476" width="14.25" style="9" customWidth="1"/>
    <col min="9477" max="9477" width="18.125" style="9" customWidth="1"/>
    <col min="9478" max="9478" width="14.375" style="9" bestFit="1" customWidth="1"/>
    <col min="9479" max="9479" width="13.125" style="9" bestFit="1" customWidth="1"/>
    <col min="9480" max="9480" width="47" style="9" customWidth="1"/>
    <col min="9481" max="9481" width="6.125" style="9" customWidth="1"/>
    <col min="9482" max="9483" width="9.875" style="9" bestFit="1" customWidth="1"/>
    <col min="9484" max="9484" width="5.875" style="9" customWidth="1"/>
    <col min="9485" max="9485" width="49" style="9" customWidth="1"/>
    <col min="9486" max="9486" width="48.375" style="9" customWidth="1"/>
    <col min="9487" max="9487" width="20.125" style="9" customWidth="1"/>
    <col min="9488" max="9488" width="15.375" style="9" customWidth="1"/>
    <col min="9489" max="9489" width="6.375" style="9" customWidth="1"/>
    <col min="9490" max="9490" width="16.625" style="9" customWidth="1"/>
    <col min="9491" max="9491" width="17.875" style="9" customWidth="1"/>
    <col min="9492" max="9492" width="15.625" style="9" customWidth="1"/>
    <col min="9493" max="9728" width="9" style="9"/>
    <col min="9729" max="9729" width="7" style="9" customWidth="1"/>
    <col min="9730" max="9730" width="4.875" style="9" customWidth="1"/>
    <col min="9731" max="9731" width="6" style="9" customWidth="1"/>
    <col min="9732" max="9732" width="14.25" style="9" customWidth="1"/>
    <col min="9733" max="9733" width="18.125" style="9" customWidth="1"/>
    <col min="9734" max="9734" width="14.375" style="9" bestFit="1" customWidth="1"/>
    <col min="9735" max="9735" width="13.125" style="9" bestFit="1" customWidth="1"/>
    <col min="9736" max="9736" width="47" style="9" customWidth="1"/>
    <col min="9737" max="9737" width="6.125" style="9" customWidth="1"/>
    <col min="9738" max="9739" width="9.875" style="9" bestFit="1" customWidth="1"/>
    <col min="9740" max="9740" width="5.875" style="9" customWidth="1"/>
    <col min="9741" max="9741" width="49" style="9" customWidth="1"/>
    <col min="9742" max="9742" width="48.375" style="9" customWidth="1"/>
    <col min="9743" max="9743" width="20.125" style="9" customWidth="1"/>
    <col min="9744" max="9744" width="15.375" style="9" customWidth="1"/>
    <col min="9745" max="9745" width="6.375" style="9" customWidth="1"/>
    <col min="9746" max="9746" width="16.625" style="9" customWidth="1"/>
    <col min="9747" max="9747" width="17.875" style="9" customWidth="1"/>
    <col min="9748" max="9748" width="15.625" style="9" customWidth="1"/>
    <col min="9749" max="9984" width="9" style="9"/>
    <col min="9985" max="9985" width="7" style="9" customWidth="1"/>
    <col min="9986" max="9986" width="4.875" style="9" customWidth="1"/>
    <col min="9987" max="9987" width="6" style="9" customWidth="1"/>
    <col min="9988" max="9988" width="14.25" style="9" customWidth="1"/>
    <col min="9989" max="9989" width="18.125" style="9" customWidth="1"/>
    <col min="9990" max="9990" width="14.375" style="9" bestFit="1" customWidth="1"/>
    <col min="9991" max="9991" width="13.125" style="9" bestFit="1" customWidth="1"/>
    <col min="9992" max="9992" width="47" style="9" customWidth="1"/>
    <col min="9993" max="9993" width="6.125" style="9" customWidth="1"/>
    <col min="9994" max="9995" width="9.875" style="9" bestFit="1" customWidth="1"/>
    <col min="9996" max="9996" width="5.875" style="9" customWidth="1"/>
    <col min="9997" max="9997" width="49" style="9" customWidth="1"/>
    <col min="9998" max="9998" width="48.375" style="9" customWidth="1"/>
    <col min="9999" max="9999" width="20.125" style="9" customWidth="1"/>
    <col min="10000" max="10000" width="15.375" style="9" customWidth="1"/>
    <col min="10001" max="10001" width="6.375" style="9" customWidth="1"/>
    <col min="10002" max="10002" width="16.625" style="9" customWidth="1"/>
    <col min="10003" max="10003" width="17.875" style="9" customWidth="1"/>
    <col min="10004" max="10004" width="15.625" style="9" customWidth="1"/>
    <col min="10005" max="10240" width="9" style="9"/>
    <col min="10241" max="10241" width="7" style="9" customWidth="1"/>
    <col min="10242" max="10242" width="4.875" style="9" customWidth="1"/>
    <col min="10243" max="10243" width="6" style="9" customWidth="1"/>
    <col min="10244" max="10244" width="14.25" style="9" customWidth="1"/>
    <col min="10245" max="10245" width="18.125" style="9" customWidth="1"/>
    <col min="10246" max="10246" width="14.375" style="9" bestFit="1" customWidth="1"/>
    <col min="10247" max="10247" width="13.125" style="9" bestFit="1" customWidth="1"/>
    <col min="10248" max="10248" width="47" style="9" customWidth="1"/>
    <col min="10249" max="10249" width="6.125" style="9" customWidth="1"/>
    <col min="10250" max="10251" width="9.875" style="9" bestFit="1" customWidth="1"/>
    <col min="10252" max="10252" width="5.875" style="9" customWidth="1"/>
    <col min="10253" max="10253" width="49" style="9" customWidth="1"/>
    <col min="10254" max="10254" width="48.375" style="9" customWidth="1"/>
    <col min="10255" max="10255" width="20.125" style="9" customWidth="1"/>
    <col min="10256" max="10256" width="15.375" style="9" customWidth="1"/>
    <col min="10257" max="10257" width="6.375" style="9" customWidth="1"/>
    <col min="10258" max="10258" width="16.625" style="9" customWidth="1"/>
    <col min="10259" max="10259" width="17.875" style="9" customWidth="1"/>
    <col min="10260" max="10260" width="15.625" style="9" customWidth="1"/>
    <col min="10261" max="10496" width="9" style="9"/>
    <col min="10497" max="10497" width="7" style="9" customWidth="1"/>
    <col min="10498" max="10498" width="4.875" style="9" customWidth="1"/>
    <col min="10499" max="10499" width="6" style="9" customWidth="1"/>
    <col min="10500" max="10500" width="14.25" style="9" customWidth="1"/>
    <col min="10501" max="10501" width="18.125" style="9" customWidth="1"/>
    <col min="10502" max="10502" width="14.375" style="9" bestFit="1" customWidth="1"/>
    <col min="10503" max="10503" width="13.125" style="9" bestFit="1" customWidth="1"/>
    <col min="10504" max="10504" width="47" style="9" customWidth="1"/>
    <col min="10505" max="10505" width="6.125" style="9" customWidth="1"/>
    <col min="10506" max="10507" width="9.875" style="9" bestFit="1" customWidth="1"/>
    <col min="10508" max="10508" width="5.875" style="9" customWidth="1"/>
    <col min="10509" max="10509" width="49" style="9" customWidth="1"/>
    <col min="10510" max="10510" width="48.375" style="9" customWidth="1"/>
    <col min="10511" max="10511" width="20.125" style="9" customWidth="1"/>
    <col min="10512" max="10512" width="15.375" style="9" customWidth="1"/>
    <col min="10513" max="10513" width="6.375" style="9" customWidth="1"/>
    <col min="10514" max="10514" width="16.625" style="9" customWidth="1"/>
    <col min="10515" max="10515" width="17.875" style="9" customWidth="1"/>
    <col min="10516" max="10516" width="15.625" style="9" customWidth="1"/>
    <col min="10517" max="10752" width="9" style="9"/>
    <col min="10753" max="10753" width="7" style="9" customWidth="1"/>
    <col min="10754" max="10754" width="4.875" style="9" customWidth="1"/>
    <col min="10755" max="10755" width="6" style="9" customWidth="1"/>
    <col min="10756" max="10756" width="14.25" style="9" customWidth="1"/>
    <col min="10757" max="10757" width="18.125" style="9" customWidth="1"/>
    <col min="10758" max="10758" width="14.375" style="9" bestFit="1" customWidth="1"/>
    <col min="10759" max="10759" width="13.125" style="9" bestFit="1" customWidth="1"/>
    <col min="10760" max="10760" width="47" style="9" customWidth="1"/>
    <col min="10761" max="10761" width="6.125" style="9" customWidth="1"/>
    <col min="10762" max="10763" width="9.875" style="9" bestFit="1" customWidth="1"/>
    <col min="10764" max="10764" width="5.875" style="9" customWidth="1"/>
    <col min="10765" max="10765" width="49" style="9" customWidth="1"/>
    <col min="10766" max="10766" width="48.375" style="9" customWidth="1"/>
    <col min="10767" max="10767" width="20.125" style="9" customWidth="1"/>
    <col min="10768" max="10768" width="15.375" style="9" customWidth="1"/>
    <col min="10769" max="10769" width="6.375" style="9" customWidth="1"/>
    <col min="10770" max="10770" width="16.625" style="9" customWidth="1"/>
    <col min="10771" max="10771" width="17.875" style="9" customWidth="1"/>
    <col min="10772" max="10772" width="15.625" style="9" customWidth="1"/>
    <col min="10773" max="11008" width="9" style="9"/>
    <col min="11009" max="11009" width="7" style="9" customWidth="1"/>
    <col min="11010" max="11010" width="4.875" style="9" customWidth="1"/>
    <col min="11011" max="11011" width="6" style="9" customWidth="1"/>
    <col min="11012" max="11012" width="14.25" style="9" customWidth="1"/>
    <col min="11013" max="11013" width="18.125" style="9" customWidth="1"/>
    <col min="11014" max="11014" width="14.375" style="9" bestFit="1" customWidth="1"/>
    <col min="11015" max="11015" width="13.125" style="9" bestFit="1" customWidth="1"/>
    <col min="11016" max="11016" width="47" style="9" customWidth="1"/>
    <col min="11017" max="11017" width="6.125" style="9" customWidth="1"/>
    <col min="11018" max="11019" width="9.875" style="9" bestFit="1" customWidth="1"/>
    <col min="11020" max="11020" width="5.875" style="9" customWidth="1"/>
    <col min="11021" max="11021" width="49" style="9" customWidth="1"/>
    <col min="11022" max="11022" width="48.375" style="9" customWidth="1"/>
    <col min="11023" max="11023" width="20.125" style="9" customWidth="1"/>
    <col min="11024" max="11024" width="15.375" style="9" customWidth="1"/>
    <col min="11025" max="11025" width="6.375" style="9" customWidth="1"/>
    <col min="11026" max="11026" width="16.625" style="9" customWidth="1"/>
    <col min="11027" max="11027" width="17.875" style="9" customWidth="1"/>
    <col min="11028" max="11028" width="15.625" style="9" customWidth="1"/>
    <col min="11029" max="11264" width="9" style="9"/>
    <col min="11265" max="11265" width="7" style="9" customWidth="1"/>
    <col min="11266" max="11266" width="4.875" style="9" customWidth="1"/>
    <col min="11267" max="11267" width="6" style="9" customWidth="1"/>
    <col min="11268" max="11268" width="14.25" style="9" customWidth="1"/>
    <col min="11269" max="11269" width="18.125" style="9" customWidth="1"/>
    <col min="11270" max="11270" width="14.375" style="9" bestFit="1" customWidth="1"/>
    <col min="11271" max="11271" width="13.125" style="9" bestFit="1" customWidth="1"/>
    <col min="11272" max="11272" width="47" style="9" customWidth="1"/>
    <col min="11273" max="11273" width="6.125" style="9" customWidth="1"/>
    <col min="11274" max="11275" width="9.875" style="9" bestFit="1" customWidth="1"/>
    <col min="11276" max="11276" width="5.875" style="9" customWidth="1"/>
    <col min="11277" max="11277" width="49" style="9" customWidth="1"/>
    <col min="11278" max="11278" width="48.375" style="9" customWidth="1"/>
    <col min="11279" max="11279" width="20.125" style="9" customWidth="1"/>
    <col min="11280" max="11280" width="15.375" style="9" customWidth="1"/>
    <col min="11281" max="11281" width="6.375" style="9" customWidth="1"/>
    <col min="11282" max="11282" width="16.625" style="9" customWidth="1"/>
    <col min="11283" max="11283" width="17.875" style="9" customWidth="1"/>
    <col min="11284" max="11284" width="15.625" style="9" customWidth="1"/>
    <col min="11285" max="11520" width="9" style="9"/>
    <col min="11521" max="11521" width="7" style="9" customWidth="1"/>
    <col min="11522" max="11522" width="4.875" style="9" customWidth="1"/>
    <col min="11523" max="11523" width="6" style="9" customWidth="1"/>
    <col min="11524" max="11524" width="14.25" style="9" customWidth="1"/>
    <col min="11525" max="11525" width="18.125" style="9" customWidth="1"/>
    <col min="11526" max="11526" width="14.375" style="9" bestFit="1" customWidth="1"/>
    <col min="11527" max="11527" width="13.125" style="9" bestFit="1" customWidth="1"/>
    <col min="11528" max="11528" width="47" style="9" customWidth="1"/>
    <col min="11529" max="11529" width="6.125" style="9" customWidth="1"/>
    <col min="11530" max="11531" width="9.875" style="9" bestFit="1" customWidth="1"/>
    <col min="11532" max="11532" width="5.875" style="9" customWidth="1"/>
    <col min="11533" max="11533" width="49" style="9" customWidth="1"/>
    <col min="11534" max="11534" width="48.375" style="9" customWidth="1"/>
    <col min="11535" max="11535" width="20.125" style="9" customWidth="1"/>
    <col min="11536" max="11536" width="15.375" style="9" customWidth="1"/>
    <col min="11537" max="11537" width="6.375" style="9" customWidth="1"/>
    <col min="11538" max="11538" width="16.625" style="9" customWidth="1"/>
    <col min="11539" max="11539" width="17.875" style="9" customWidth="1"/>
    <col min="11540" max="11540" width="15.625" style="9" customWidth="1"/>
    <col min="11541" max="11776" width="9" style="9"/>
    <col min="11777" max="11777" width="7" style="9" customWidth="1"/>
    <col min="11778" max="11778" width="4.875" style="9" customWidth="1"/>
    <col min="11779" max="11779" width="6" style="9" customWidth="1"/>
    <col min="11780" max="11780" width="14.25" style="9" customWidth="1"/>
    <col min="11781" max="11781" width="18.125" style="9" customWidth="1"/>
    <col min="11782" max="11782" width="14.375" style="9" bestFit="1" customWidth="1"/>
    <col min="11783" max="11783" width="13.125" style="9" bestFit="1" customWidth="1"/>
    <col min="11784" max="11784" width="47" style="9" customWidth="1"/>
    <col min="11785" max="11785" width="6.125" style="9" customWidth="1"/>
    <col min="11786" max="11787" width="9.875" style="9" bestFit="1" customWidth="1"/>
    <col min="11788" max="11788" width="5.875" style="9" customWidth="1"/>
    <col min="11789" max="11789" width="49" style="9" customWidth="1"/>
    <col min="11790" max="11790" width="48.375" style="9" customWidth="1"/>
    <col min="11791" max="11791" width="20.125" style="9" customWidth="1"/>
    <col min="11792" max="11792" width="15.375" style="9" customWidth="1"/>
    <col min="11793" max="11793" width="6.375" style="9" customWidth="1"/>
    <col min="11794" max="11794" width="16.625" style="9" customWidth="1"/>
    <col min="11795" max="11795" width="17.875" style="9" customWidth="1"/>
    <col min="11796" max="11796" width="15.625" style="9" customWidth="1"/>
    <col min="11797" max="12032" width="9" style="9"/>
    <col min="12033" max="12033" width="7" style="9" customWidth="1"/>
    <col min="12034" max="12034" width="4.875" style="9" customWidth="1"/>
    <col min="12035" max="12035" width="6" style="9" customWidth="1"/>
    <col min="12036" max="12036" width="14.25" style="9" customWidth="1"/>
    <col min="12037" max="12037" width="18.125" style="9" customWidth="1"/>
    <col min="12038" max="12038" width="14.375" style="9" bestFit="1" customWidth="1"/>
    <col min="12039" max="12039" width="13.125" style="9" bestFit="1" customWidth="1"/>
    <col min="12040" max="12040" width="47" style="9" customWidth="1"/>
    <col min="12041" max="12041" width="6.125" style="9" customWidth="1"/>
    <col min="12042" max="12043" width="9.875" style="9" bestFit="1" customWidth="1"/>
    <col min="12044" max="12044" width="5.875" style="9" customWidth="1"/>
    <col min="12045" max="12045" width="49" style="9" customWidth="1"/>
    <col min="12046" max="12046" width="48.375" style="9" customWidth="1"/>
    <col min="12047" max="12047" width="20.125" style="9" customWidth="1"/>
    <col min="12048" max="12048" width="15.375" style="9" customWidth="1"/>
    <col min="12049" max="12049" width="6.375" style="9" customWidth="1"/>
    <col min="12050" max="12050" width="16.625" style="9" customWidth="1"/>
    <col min="12051" max="12051" width="17.875" style="9" customWidth="1"/>
    <col min="12052" max="12052" width="15.625" style="9" customWidth="1"/>
    <col min="12053" max="12288" width="9" style="9"/>
    <col min="12289" max="12289" width="7" style="9" customWidth="1"/>
    <col min="12290" max="12290" width="4.875" style="9" customWidth="1"/>
    <col min="12291" max="12291" width="6" style="9" customWidth="1"/>
    <col min="12292" max="12292" width="14.25" style="9" customWidth="1"/>
    <col min="12293" max="12293" width="18.125" style="9" customWidth="1"/>
    <col min="12294" max="12294" width="14.375" style="9" bestFit="1" customWidth="1"/>
    <col min="12295" max="12295" width="13.125" style="9" bestFit="1" customWidth="1"/>
    <col min="12296" max="12296" width="47" style="9" customWidth="1"/>
    <col min="12297" max="12297" width="6.125" style="9" customWidth="1"/>
    <col min="12298" max="12299" width="9.875" style="9" bestFit="1" customWidth="1"/>
    <col min="12300" max="12300" width="5.875" style="9" customWidth="1"/>
    <col min="12301" max="12301" width="49" style="9" customWidth="1"/>
    <col min="12302" max="12302" width="48.375" style="9" customWidth="1"/>
    <col min="12303" max="12303" width="20.125" style="9" customWidth="1"/>
    <col min="12304" max="12304" width="15.375" style="9" customWidth="1"/>
    <col min="12305" max="12305" width="6.375" style="9" customWidth="1"/>
    <col min="12306" max="12306" width="16.625" style="9" customWidth="1"/>
    <col min="12307" max="12307" width="17.875" style="9" customWidth="1"/>
    <col min="12308" max="12308" width="15.625" style="9" customWidth="1"/>
    <col min="12309" max="12544" width="9" style="9"/>
    <col min="12545" max="12545" width="7" style="9" customWidth="1"/>
    <col min="12546" max="12546" width="4.875" style="9" customWidth="1"/>
    <col min="12547" max="12547" width="6" style="9" customWidth="1"/>
    <col min="12548" max="12548" width="14.25" style="9" customWidth="1"/>
    <col min="12549" max="12549" width="18.125" style="9" customWidth="1"/>
    <col min="12550" max="12550" width="14.375" style="9" bestFit="1" customWidth="1"/>
    <col min="12551" max="12551" width="13.125" style="9" bestFit="1" customWidth="1"/>
    <col min="12552" max="12552" width="47" style="9" customWidth="1"/>
    <col min="12553" max="12553" width="6.125" style="9" customWidth="1"/>
    <col min="12554" max="12555" width="9.875" style="9" bestFit="1" customWidth="1"/>
    <col min="12556" max="12556" width="5.875" style="9" customWidth="1"/>
    <col min="12557" max="12557" width="49" style="9" customWidth="1"/>
    <col min="12558" max="12558" width="48.375" style="9" customWidth="1"/>
    <col min="12559" max="12559" width="20.125" style="9" customWidth="1"/>
    <col min="12560" max="12560" width="15.375" style="9" customWidth="1"/>
    <col min="12561" max="12561" width="6.375" style="9" customWidth="1"/>
    <col min="12562" max="12562" width="16.625" style="9" customWidth="1"/>
    <col min="12563" max="12563" width="17.875" style="9" customWidth="1"/>
    <col min="12564" max="12564" width="15.625" style="9" customWidth="1"/>
    <col min="12565" max="12800" width="9" style="9"/>
    <col min="12801" max="12801" width="7" style="9" customWidth="1"/>
    <col min="12802" max="12802" width="4.875" style="9" customWidth="1"/>
    <col min="12803" max="12803" width="6" style="9" customWidth="1"/>
    <col min="12804" max="12804" width="14.25" style="9" customWidth="1"/>
    <col min="12805" max="12805" width="18.125" style="9" customWidth="1"/>
    <col min="12806" max="12806" width="14.375" style="9" bestFit="1" customWidth="1"/>
    <col min="12807" max="12807" width="13.125" style="9" bestFit="1" customWidth="1"/>
    <col min="12808" max="12808" width="47" style="9" customWidth="1"/>
    <col min="12809" max="12809" width="6.125" style="9" customWidth="1"/>
    <col min="12810" max="12811" width="9.875" style="9" bestFit="1" customWidth="1"/>
    <col min="12812" max="12812" width="5.875" style="9" customWidth="1"/>
    <col min="12813" max="12813" width="49" style="9" customWidth="1"/>
    <col min="12814" max="12814" width="48.375" style="9" customWidth="1"/>
    <col min="12815" max="12815" width="20.125" style="9" customWidth="1"/>
    <col min="12816" max="12816" width="15.375" style="9" customWidth="1"/>
    <col min="12817" max="12817" width="6.375" style="9" customWidth="1"/>
    <col min="12818" max="12818" width="16.625" style="9" customWidth="1"/>
    <col min="12819" max="12819" width="17.875" style="9" customWidth="1"/>
    <col min="12820" max="12820" width="15.625" style="9" customWidth="1"/>
    <col min="12821" max="13056" width="9" style="9"/>
    <col min="13057" max="13057" width="7" style="9" customWidth="1"/>
    <col min="13058" max="13058" width="4.875" style="9" customWidth="1"/>
    <col min="13059" max="13059" width="6" style="9" customWidth="1"/>
    <col min="13060" max="13060" width="14.25" style="9" customWidth="1"/>
    <col min="13061" max="13061" width="18.125" style="9" customWidth="1"/>
    <col min="13062" max="13062" width="14.375" style="9" bestFit="1" customWidth="1"/>
    <col min="13063" max="13063" width="13.125" style="9" bestFit="1" customWidth="1"/>
    <col min="13064" max="13064" width="47" style="9" customWidth="1"/>
    <col min="13065" max="13065" width="6.125" style="9" customWidth="1"/>
    <col min="13066" max="13067" width="9.875" style="9" bestFit="1" customWidth="1"/>
    <col min="13068" max="13068" width="5.875" style="9" customWidth="1"/>
    <col min="13069" max="13069" width="49" style="9" customWidth="1"/>
    <col min="13070" max="13070" width="48.375" style="9" customWidth="1"/>
    <col min="13071" max="13071" width="20.125" style="9" customWidth="1"/>
    <col min="13072" max="13072" width="15.375" style="9" customWidth="1"/>
    <col min="13073" max="13073" width="6.375" style="9" customWidth="1"/>
    <col min="13074" max="13074" width="16.625" style="9" customWidth="1"/>
    <col min="13075" max="13075" width="17.875" style="9" customWidth="1"/>
    <col min="13076" max="13076" width="15.625" style="9" customWidth="1"/>
    <col min="13077" max="13312" width="9" style="9"/>
    <col min="13313" max="13313" width="7" style="9" customWidth="1"/>
    <col min="13314" max="13314" width="4.875" style="9" customWidth="1"/>
    <col min="13315" max="13315" width="6" style="9" customWidth="1"/>
    <col min="13316" max="13316" width="14.25" style="9" customWidth="1"/>
    <col min="13317" max="13317" width="18.125" style="9" customWidth="1"/>
    <col min="13318" max="13318" width="14.375" style="9" bestFit="1" customWidth="1"/>
    <col min="13319" max="13319" width="13.125" style="9" bestFit="1" customWidth="1"/>
    <col min="13320" max="13320" width="47" style="9" customWidth="1"/>
    <col min="13321" max="13321" width="6.125" style="9" customWidth="1"/>
    <col min="13322" max="13323" width="9.875" style="9" bestFit="1" customWidth="1"/>
    <col min="13324" max="13324" width="5.875" style="9" customWidth="1"/>
    <col min="13325" max="13325" width="49" style="9" customWidth="1"/>
    <col min="13326" max="13326" width="48.375" style="9" customWidth="1"/>
    <col min="13327" max="13327" width="20.125" style="9" customWidth="1"/>
    <col min="13328" max="13328" width="15.375" style="9" customWidth="1"/>
    <col min="13329" max="13329" width="6.375" style="9" customWidth="1"/>
    <col min="13330" max="13330" width="16.625" style="9" customWidth="1"/>
    <col min="13331" max="13331" width="17.875" style="9" customWidth="1"/>
    <col min="13332" max="13332" width="15.625" style="9" customWidth="1"/>
    <col min="13333" max="13568" width="9" style="9"/>
    <col min="13569" max="13569" width="7" style="9" customWidth="1"/>
    <col min="13570" max="13570" width="4.875" style="9" customWidth="1"/>
    <col min="13571" max="13571" width="6" style="9" customWidth="1"/>
    <col min="13572" max="13572" width="14.25" style="9" customWidth="1"/>
    <col min="13573" max="13573" width="18.125" style="9" customWidth="1"/>
    <col min="13574" max="13574" width="14.375" style="9" bestFit="1" customWidth="1"/>
    <col min="13575" max="13575" width="13.125" style="9" bestFit="1" customWidth="1"/>
    <col min="13576" max="13576" width="47" style="9" customWidth="1"/>
    <col min="13577" max="13577" width="6.125" style="9" customWidth="1"/>
    <col min="13578" max="13579" width="9.875" style="9" bestFit="1" customWidth="1"/>
    <col min="13580" max="13580" width="5.875" style="9" customWidth="1"/>
    <col min="13581" max="13581" width="49" style="9" customWidth="1"/>
    <col min="13582" max="13582" width="48.375" style="9" customWidth="1"/>
    <col min="13583" max="13583" width="20.125" style="9" customWidth="1"/>
    <col min="13584" max="13584" width="15.375" style="9" customWidth="1"/>
    <col min="13585" max="13585" width="6.375" style="9" customWidth="1"/>
    <col min="13586" max="13586" width="16.625" style="9" customWidth="1"/>
    <col min="13587" max="13587" width="17.875" style="9" customWidth="1"/>
    <col min="13588" max="13588" width="15.625" style="9" customWidth="1"/>
    <col min="13589" max="13824" width="9" style="9"/>
    <col min="13825" max="13825" width="7" style="9" customWidth="1"/>
    <col min="13826" max="13826" width="4.875" style="9" customWidth="1"/>
    <col min="13827" max="13827" width="6" style="9" customWidth="1"/>
    <col min="13828" max="13828" width="14.25" style="9" customWidth="1"/>
    <col min="13829" max="13829" width="18.125" style="9" customWidth="1"/>
    <col min="13830" max="13830" width="14.375" style="9" bestFit="1" customWidth="1"/>
    <col min="13831" max="13831" width="13.125" style="9" bestFit="1" customWidth="1"/>
    <col min="13832" max="13832" width="47" style="9" customWidth="1"/>
    <col min="13833" max="13833" width="6.125" style="9" customWidth="1"/>
    <col min="13834" max="13835" width="9.875" style="9" bestFit="1" customWidth="1"/>
    <col min="13836" max="13836" width="5.875" style="9" customWidth="1"/>
    <col min="13837" max="13837" width="49" style="9" customWidth="1"/>
    <col min="13838" max="13838" width="48.375" style="9" customWidth="1"/>
    <col min="13839" max="13839" width="20.125" style="9" customWidth="1"/>
    <col min="13840" max="13840" width="15.375" style="9" customWidth="1"/>
    <col min="13841" max="13841" width="6.375" style="9" customWidth="1"/>
    <col min="13842" max="13842" width="16.625" style="9" customWidth="1"/>
    <col min="13843" max="13843" width="17.875" style="9" customWidth="1"/>
    <col min="13844" max="13844" width="15.625" style="9" customWidth="1"/>
    <col min="13845" max="14080" width="9" style="9"/>
    <col min="14081" max="14081" width="7" style="9" customWidth="1"/>
    <col min="14082" max="14082" width="4.875" style="9" customWidth="1"/>
    <col min="14083" max="14083" width="6" style="9" customWidth="1"/>
    <col min="14084" max="14084" width="14.25" style="9" customWidth="1"/>
    <col min="14085" max="14085" width="18.125" style="9" customWidth="1"/>
    <col min="14086" max="14086" width="14.375" style="9" bestFit="1" customWidth="1"/>
    <col min="14087" max="14087" width="13.125" style="9" bestFit="1" customWidth="1"/>
    <col min="14088" max="14088" width="47" style="9" customWidth="1"/>
    <col min="14089" max="14089" width="6.125" style="9" customWidth="1"/>
    <col min="14090" max="14091" width="9.875" style="9" bestFit="1" customWidth="1"/>
    <col min="14092" max="14092" width="5.875" style="9" customWidth="1"/>
    <col min="14093" max="14093" width="49" style="9" customWidth="1"/>
    <col min="14094" max="14094" width="48.375" style="9" customWidth="1"/>
    <col min="14095" max="14095" width="20.125" style="9" customWidth="1"/>
    <col min="14096" max="14096" width="15.375" style="9" customWidth="1"/>
    <col min="14097" max="14097" width="6.375" style="9" customWidth="1"/>
    <col min="14098" max="14098" width="16.625" style="9" customWidth="1"/>
    <col min="14099" max="14099" width="17.875" style="9" customWidth="1"/>
    <col min="14100" max="14100" width="15.625" style="9" customWidth="1"/>
    <col min="14101" max="14336" width="9" style="9"/>
    <col min="14337" max="14337" width="7" style="9" customWidth="1"/>
    <col min="14338" max="14338" width="4.875" style="9" customWidth="1"/>
    <col min="14339" max="14339" width="6" style="9" customWidth="1"/>
    <col min="14340" max="14340" width="14.25" style="9" customWidth="1"/>
    <col min="14341" max="14341" width="18.125" style="9" customWidth="1"/>
    <col min="14342" max="14342" width="14.375" style="9" bestFit="1" customWidth="1"/>
    <col min="14343" max="14343" width="13.125" style="9" bestFit="1" customWidth="1"/>
    <col min="14344" max="14344" width="47" style="9" customWidth="1"/>
    <col min="14345" max="14345" width="6.125" style="9" customWidth="1"/>
    <col min="14346" max="14347" width="9.875" style="9" bestFit="1" customWidth="1"/>
    <col min="14348" max="14348" width="5.875" style="9" customWidth="1"/>
    <col min="14349" max="14349" width="49" style="9" customWidth="1"/>
    <col min="14350" max="14350" width="48.375" style="9" customWidth="1"/>
    <col min="14351" max="14351" width="20.125" style="9" customWidth="1"/>
    <col min="14352" max="14352" width="15.375" style="9" customWidth="1"/>
    <col min="14353" max="14353" width="6.375" style="9" customWidth="1"/>
    <col min="14354" max="14354" width="16.625" style="9" customWidth="1"/>
    <col min="14355" max="14355" width="17.875" style="9" customWidth="1"/>
    <col min="14356" max="14356" width="15.625" style="9" customWidth="1"/>
    <col min="14357" max="14592" width="9" style="9"/>
    <col min="14593" max="14593" width="7" style="9" customWidth="1"/>
    <col min="14594" max="14594" width="4.875" style="9" customWidth="1"/>
    <col min="14595" max="14595" width="6" style="9" customWidth="1"/>
    <col min="14596" max="14596" width="14.25" style="9" customWidth="1"/>
    <col min="14597" max="14597" width="18.125" style="9" customWidth="1"/>
    <col min="14598" max="14598" width="14.375" style="9" bestFit="1" customWidth="1"/>
    <col min="14599" max="14599" width="13.125" style="9" bestFit="1" customWidth="1"/>
    <col min="14600" max="14600" width="47" style="9" customWidth="1"/>
    <col min="14601" max="14601" width="6.125" style="9" customWidth="1"/>
    <col min="14602" max="14603" width="9.875" style="9" bestFit="1" customWidth="1"/>
    <col min="14604" max="14604" width="5.875" style="9" customWidth="1"/>
    <col min="14605" max="14605" width="49" style="9" customWidth="1"/>
    <col min="14606" max="14606" width="48.375" style="9" customWidth="1"/>
    <col min="14607" max="14607" width="20.125" style="9" customWidth="1"/>
    <col min="14608" max="14608" width="15.375" style="9" customWidth="1"/>
    <col min="14609" max="14609" width="6.375" style="9" customWidth="1"/>
    <col min="14610" max="14610" width="16.625" style="9" customWidth="1"/>
    <col min="14611" max="14611" width="17.875" style="9" customWidth="1"/>
    <col min="14612" max="14612" width="15.625" style="9" customWidth="1"/>
    <col min="14613" max="14848" width="9" style="9"/>
    <col min="14849" max="14849" width="7" style="9" customWidth="1"/>
    <col min="14850" max="14850" width="4.875" style="9" customWidth="1"/>
    <col min="14851" max="14851" width="6" style="9" customWidth="1"/>
    <col min="14852" max="14852" width="14.25" style="9" customWidth="1"/>
    <col min="14853" max="14853" width="18.125" style="9" customWidth="1"/>
    <col min="14854" max="14854" width="14.375" style="9" bestFit="1" customWidth="1"/>
    <col min="14855" max="14855" width="13.125" style="9" bestFit="1" customWidth="1"/>
    <col min="14856" max="14856" width="47" style="9" customWidth="1"/>
    <col min="14857" max="14857" width="6.125" style="9" customWidth="1"/>
    <col min="14858" max="14859" width="9.875" style="9" bestFit="1" customWidth="1"/>
    <col min="14860" max="14860" width="5.875" style="9" customWidth="1"/>
    <col min="14861" max="14861" width="49" style="9" customWidth="1"/>
    <col min="14862" max="14862" width="48.375" style="9" customWidth="1"/>
    <col min="14863" max="14863" width="20.125" style="9" customWidth="1"/>
    <col min="14864" max="14864" width="15.375" style="9" customWidth="1"/>
    <col min="14865" max="14865" width="6.375" style="9" customWidth="1"/>
    <col min="14866" max="14866" width="16.625" style="9" customWidth="1"/>
    <col min="14867" max="14867" width="17.875" style="9" customWidth="1"/>
    <col min="14868" max="14868" width="15.625" style="9" customWidth="1"/>
    <col min="14869" max="15104" width="9" style="9"/>
    <col min="15105" max="15105" width="7" style="9" customWidth="1"/>
    <col min="15106" max="15106" width="4.875" style="9" customWidth="1"/>
    <col min="15107" max="15107" width="6" style="9" customWidth="1"/>
    <col min="15108" max="15108" width="14.25" style="9" customWidth="1"/>
    <col min="15109" max="15109" width="18.125" style="9" customWidth="1"/>
    <col min="15110" max="15110" width="14.375" style="9" bestFit="1" customWidth="1"/>
    <col min="15111" max="15111" width="13.125" style="9" bestFit="1" customWidth="1"/>
    <col min="15112" max="15112" width="47" style="9" customWidth="1"/>
    <col min="15113" max="15113" width="6.125" style="9" customWidth="1"/>
    <col min="15114" max="15115" width="9.875" style="9" bestFit="1" customWidth="1"/>
    <col min="15116" max="15116" width="5.875" style="9" customWidth="1"/>
    <col min="15117" max="15117" width="49" style="9" customWidth="1"/>
    <col min="15118" max="15118" width="48.375" style="9" customWidth="1"/>
    <col min="15119" max="15119" width="20.125" style="9" customWidth="1"/>
    <col min="15120" max="15120" width="15.375" style="9" customWidth="1"/>
    <col min="15121" max="15121" width="6.375" style="9" customWidth="1"/>
    <col min="15122" max="15122" width="16.625" style="9" customWidth="1"/>
    <col min="15123" max="15123" width="17.875" style="9" customWidth="1"/>
    <col min="15124" max="15124" width="15.625" style="9" customWidth="1"/>
    <col min="15125" max="15360" width="9" style="9"/>
    <col min="15361" max="15361" width="7" style="9" customWidth="1"/>
    <col min="15362" max="15362" width="4.875" style="9" customWidth="1"/>
    <col min="15363" max="15363" width="6" style="9" customWidth="1"/>
    <col min="15364" max="15364" width="14.25" style="9" customWidth="1"/>
    <col min="15365" max="15365" width="18.125" style="9" customWidth="1"/>
    <col min="15366" max="15366" width="14.375" style="9" bestFit="1" customWidth="1"/>
    <col min="15367" max="15367" width="13.125" style="9" bestFit="1" customWidth="1"/>
    <col min="15368" max="15368" width="47" style="9" customWidth="1"/>
    <col min="15369" max="15369" width="6.125" style="9" customWidth="1"/>
    <col min="15370" max="15371" width="9.875" style="9" bestFit="1" customWidth="1"/>
    <col min="15372" max="15372" width="5.875" style="9" customWidth="1"/>
    <col min="15373" max="15373" width="49" style="9" customWidth="1"/>
    <col min="15374" max="15374" width="48.375" style="9" customWidth="1"/>
    <col min="15375" max="15375" width="20.125" style="9" customWidth="1"/>
    <col min="15376" max="15376" width="15.375" style="9" customWidth="1"/>
    <col min="15377" max="15377" width="6.375" style="9" customWidth="1"/>
    <col min="15378" max="15378" width="16.625" style="9" customWidth="1"/>
    <col min="15379" max="15379" width="17.875" style="9" customWidth="1"/>
    <col min="15380" max="15380" width="15.625" style="9" customWidth="1"/>
    <col min="15381" max="15616" width="9" style="9"/>
    <col min="15617" max="15617" width="7" style="9" customWidth="1"/>
    <col min="15618" max="15618" width="4.875" style="9" customWidth="1"/>
    <col min="15619" max="15619" width="6" style="9" customWidth="1"/>
    <col min="15620" max="15620" width="14.25" style="9" customWidth="1"/>
    <col min="15621" max="15621" width="18.125" style="9" customWidth="1"/>
    <col min="15622" max="15622" width="14.375" style="9" bestFit="1" customWidth="1"/>
    <col min="15623" max="15623" width="13.125" style="9" bestFit="1" customWidth="1"/>
    <col min="15624" max="15624" width="47" style="9" customWidth="1"/>
    <col min="15625" max="15625" width="6.125" style="9" customWidth="1"/>
    <col min="15626" max="15627" width="9.875" style="9" bestFit="1" customWidth="1"/>
    <col min="15628" max="15628" width="5.875" style="9" customWidth="1"/>
    <col min="15629" max="15629" width="49" style="9" customWidth="1"/>
    <col min="15630" max="15630" width="48.375" style="9" customWidth="1"/>
    <col min="15631" max="15631" width="20.125" style="9" customWidth="1"/>
    <col min="15632" max="15632" width="15.375" style="9" customWidth="1"/>
    <col min="15633" max="15633" width="6.375" style="9" customWidth="1"/>
    <col min="15634" max="15634" width="16.625" style="9" customWidth="1"/>
    <col min="15635" max="15635" width="17.875" style="9" customWidth="1"/>
    <col min="15636" max="15636" width="15.625" style="9" customWidth="1"/>
    <col min="15637" max="15872" width="9" style="9"/>
    <col min="15873" max="15873" width="7" style="9" customWidth="1"/>
    <col min="15874" max="15874" width="4.875" style="9" customWidth="1"/>
    <col min="15875" max="15875" width="6" style="9" customWidth="1"/>
    <col min="15876" max="15876" width="14.25" style="9" customWidth="1"/>
    <col min="15877" max="15877" width="18.125" style="9" customWidth="1"/>
    <col min="15878" max="15878" width="14.375" style="9" bestFit="1" customWidth="1"/>
    <col min="15879" max="15879" width="13.125" style="9" bestFit="1" customWidth="1"/>
    <col min="15880" max="15880" width="47" style="9" customWidth="1"/>
    <col min="15881" max="15881" width="6.125" style="9" customWidth="1"/>
    <col min="15882" max="15883" width="9.875" style="9" bestFit="1" customWidth="1"/>
    <col min="15884" max="15884" width="5.875" style="9" customWidth="1"/>
    <col min="15885" max="15885" width="49" style="9" customWidth="1"/>
    <col min="15886" max="15886" width="48.375" style="9" customWidth="1"/>
    <col min="15887" max="15887" width="20.125" style="9" customWidth="1"/>
    <col min="15888" max="15888" width="15.375" style="9" customWidth="1"/>
    <col min="15889" max="15889" width="6.375" style="9" customWidth="1"/>
    <col min="15890" max="15890" width="16.625" style="9" customWidth="1"/>
    <col min="15891" max="15891" width="17.875" style="9" customWidth="1"/>
    <col min="15892" max="15892" width="15.625" style="9" customWidth="1"/>
    <col min="15893" max="16128" width="9" style="9"/>
    <col min="16129" max="16129" width="7" style="9" customWidth="1"/>
    <col min="16130" max="16130" width="4.875" style="9" customWidth="1"/>
    <col min="16131" max="16131" width="6" style="9" customWidth="1"/>
    <col min="16132" max="16132" width="14.25" style="9" customWidth="1"/>
    <col min="16133" max="16133" width="18.125" style="9" customWidth="1"/>
    <col min="16134" max="16134" width="14.375" style="9" bestFit="1" customWidth="1"/>
    <col min="16135" max="16135" width="13.125" style="9" bestFit="1" customWidth="1"/>
    <col min="16136" max="16136" width="47" style="9" customWidth="1"/>
    <col min="16137" max="16137" width="6.125" style="9" customWidth="1"/>
    <col min="16138" max="16139" width="9.875" style="9" bestFit="1" customWidth="1"/>
    <col min="16140" max="16140" width="5.875" style="9" customWidth="1"/>
    <col min="16141" max="16141" width="49" style="9" customWidth="1"/>
    <col min="16142" max="16142" width="48.375" style="9" customWidth="1"/>
    <col min="16143" max="16143" width="20.125" style="9" customWidth="1"/>
    <col min="16144" max="16144" width="15.375" style="9" customWidth="1"/>
    <col min="16145" max="16145" width="6.375" style="9" customWidth="1"/>
    <col min="16146" max="16146" width="16.625" style="9" customWidth="1"/>
    <col min="16147" max="16147" width="17.875" style="9" customWidth="1"/>
    <col min="16148" max="16148" width="15.625" style="9" customWidth="1"/>
    <col min="16149" max="16384" width="9" style="9"/>
  </cols>
  <sheetData>
    <row r="2" spans="1:20" ht="20.100000000000001" customHeight="1">
      <c r="E2" s="1" t="s">
        <v>0</v>
      </c>
      <c r="F2" s="1"/>
      <c r="G2" s="1"/>
      <c r="H2" s="2" t="s">
        <v>2230</v>
      </c>
      <c r="J2" s="4" t="s">
        <v>2</v>
      </c>
      <c r="K2" s="5"/>
      <c r="L2" s="6"/>
      <c r="M2" s="74">
        <f>SUM(K:K)</f>
        <v>2698</v>
      </c>
      <c r="N2" s="827"/>
    </row>
    <row r="3" spans="1:20" ht="20.100000000000001" customHeight="1">
      <c r="E3" s="1" t="s">
        <v>3</v>
      </c>
      <c r="F3" s="1"/>
      <c r="G3" s="1"/>
      <c r="H3" s="13" t="s">
        <v>2231</v>
      </c>
      <c r="M3" s="828"/>
      <c r="N3" s="829"/>
    </row>
    <row r="4" spans="1:20" ht="20.100000000000001" customHeight="1">
      <c r="E4" s="1" t="s">
        <v>5</v>
      </c>
      <c r="F4" s="1"/>
      <c r="G4" s="1"/>
      <c r="H4" s="77" t="s">
        <v>2232</v>
      </c>
      <c r="J4" s="830"/>
      <c r="K4" s="830"/>
      <c r="M4" s="831"/>
      <c r="N4" s="831"/>
    </row>
    <row r="5" spans="1:20" ht="20.100000000000001" customHeight="1">
      <c r="E5" s="1" t="s">
        <v>6</v>
      </c>
      <c r="F5" s="1"/>
      <c r="G5" s="1"/>
      <c r="H5" s="16">
        <v>45013</v>
      </c>
      <c r="J5" s="830"/>
      <c r="K5" s="830"/>
      <c r="M5" s="831"/>
      <c r="N5" s="831"/>
    </row>
    <row r="6" spans="1:20" ht="20.100000000000001" customHeight="1">
      <c r="E6" s="1" t="s">
        <v>7</v>
      </c>
      <c r="F6" s="1"/>
      <c r="G6" s="1"/>
      <c r="H6" s="16">
        <v>45014</v>
      </c>
      <c r="M6" s="83"/>
      <c r="N6" s="84"/>
    </row>
    <row r="7" spans="1:20" ht="20.100000000000001" customHeight="1">
      <c r="E7" s="85"/>
      <c r="F7" s="85"/>
      <c r="G7" s="85"/>
      <c r="H7" s="86"/>
      <c r="K7" s="832"/>
      <c r="M7" s="83"/>
      <c r="N7" s="84"/>
      <c r="O7" s="89"/>
    </row>
    <row r="8" spans="1:20" ht="20.100000000000001" customHeight="1">
      <c r="E8" s="85"/>
      <c r="F8" s="85"/>
      <c r="G8" s="85"/>
      <c r="H8" s="86"/>
      <c r="K8" s="832"/>
      <c r="M8" s="83"/>
      <c r="N8" s="84"/>
      <c r="O8" s="89"/>
    </row>
    <row r="10" spans="1:20" s="8" customFormat="1" ht="19.7" customHeight="1">
      <c r="D10" s="90" t="s">
        <v>267</v>
      </c>
      <c r="E10" s="17" t="s">
        <v>8</v>
      </c>
      <c r="F10" s="17" t="s">
        <v>9</v>
      </c>
      <c r="G10" s="17" t="s">
        <v>10</v>
      </c>
      <c r="H10" s="18" t="s">
        <v>11</v>
      </c>
      <c r="I10" s="18" t="s">
        <v>12</v>
      </c>
      <c r="J10" s="18" t="s">
        <v>13</v>
      </c>
      <c r="K10" s="22" t="s">
        <v>14</v>
      </c>
      <c r="L10" s="22" t="s">
        <v>15</v>
      </c>
      <c r="M10" s="18" t="s">
        <v>16</v>
      </c>
      <c r="N10" s="18" t="s">
        <v>17</v>
      </c>
      <c r="O10" s="18" t="s">
        <v>18</v>
      </c>
      <c r="P10" s="30" t="s">
        <v>19</v>
      </c>
      <c r="Q10" s="17" t="s">
        <v>20</v>
      </c>
      <c r="R10" s="18" t="s">
        <v>21</v>
      </c>
      <c r="S10" s="30" t="s">
        <v>22</v>
      </c>
      <c r="T10" s="23" t="s">
        <v>23</v>
      </c>
    </row>
    <row r="11" spans="1:20" s="8" customFormat="1" ht="19.7" customHeight="1">
      <c r="A11" s="91"/>
      <c r="B11" s="91"/>
      <c r="C11" s="168"/>
      <c r="D11" s="18"/>
      <c r="E11" s="17"/>
      <c r="F11" s="17"/>
      <c r="G11" s="17"/>
      <c r="H11" s="50"/>
      <c r="I11" s="18"/>
      <c r="J11" s="215"/>
      <c r="K11" s="489"/>
      <c r="L11" s="22"/>
      <c r="M11" s="26"/>
      <c r="N11" s="94"/>
      <c r="O11" s="17"/>
      <c r="P11" s="30"/>
      <c r="Q11" s="17"/>
      <c r="R11" s="29"/>
      <c r="S11" s="29"/>
      <c r="T11" s="23"/>
    </row>
    <row r="12" spans="1:20" s="8" customFormat="1" ht="19.7" customHeight="1">
      <c r="A12" s="91"/>
      <c r="B12" s="91"/>
      <c r="C12" s="92"/>
      <c r="D12" s="18"/>
      <c r="E12" s="17"/>
      <c r="F12" s="17"/>
      <c r="G12" s="17"/>
      <c r="H12" s="122"/>
      <c r="I12" s="18"/>
      <c r="J12" s="177"/>
      <c r="K12" s="215"/>
      <c r="L12" s="411"/>
      <c r="M12" s="26"/>
      <c r="N12" s="26"/>
      <c r="O12" s="17"/>
      <c r="P12" s="30"/>
      <c r="Q12" s="17"/>
      <c r="R12" s="29"/>
      <c r="S12" s="29"/>
      <c r="T12" s="23"/>
    </row>
    <row r="13" spans="1:20" s="8" customFormat="1" ht="19.7" customHeight="1">
      <c r="A13" s="91"/>
      <c r="B13" s="91"/>
      <c r="C13" s="92"/>
      <c r="D13" s="18"/>
      <c r="E13" s="833" t="s">
        <v>2233</v>
      </c>
      <c r="F13" s="834"/>
      <c r="G13" s="834"/>
      <c r="H13" s="835"/>
      <c r="I13" s="18"/>
      <c r="J13" s="177"/>
      <c r="K13" s="215"/>
      <c r="L13" s="411"/>
      <c r="M13" s="26"/>
      <c r="N13" s="26"/>
      <c r="O13" s="17"/>
      <c r="P13" s="30"/>
      <c r="Q13" s="17"/>
      <c r="R13" s="29"/>
      <c r="S13" s="29"/>
      <c r="T13" s="23"/>
    </row>
    <row r="14" spans="1:20" s="8" customFormat="1" ht="19.7" customHeight="1">
      <c r="A14" s="18" t="s">
        <v>282</v>
      </c>
      <c r="B14" s="18"/>
      <c r="C14" s="836"/>
      <c r="D14" s="837">
        <v>8</v>
      </c>
      <c r="E14" s="838">
        <v>1</v>
      </c>
      <c r="F14" s="213" t="s">
        <v>167</v>
      </c>
      <c r="G14" s="213" t="s">
        <v>167</v>
      </c>
      <c r="H14" s="839" t="s">
        <v>795</v>
      </c>
      <c r="I14" s="840">
        <v>1</v>
      </c>
      <c r="J14" s="841">
        <v>1502</v>
      </c>
      <c r="K14" s="842">
        <f>I14*J14</f>
        <v>1502</v>
      </c>
      <c r="L14" s="843"/>
      <c r="M14" s="844" t="s">
        <v>796</v>
      </c>
      <c r="N14" s="24" t="s">
        <v>2234</v>
      </c>
      <c r="O14" s="54"/>
      <c r="P14" s="58"/>
      <c r="Q14" s="52"/>
      <c r="R14" s="59"/>
      <c r="S14" s="58"/>
      <c r="T14" s="60"/>
    </row>
    <row r="15" spans="1:20" s="8" customFormat="1" ht="19.7" customHeight="1">
      <c r="A15" s="18" t="s">
        <v>276</v>
      </c>
      <c r="B15" s="18"/>
      <c r="C15" s="836"/>
      <c r="D15" s="837">
        <v>8</v>
      </c>
      <c r="E15" s="838">
        <f>+E14+1</f>
        <v>2</v>
      </c>
      <c r="F15" s="845" t="s">
        <v>2235</v>
      </c>
      <c r="G15" s="213" t="s">
        <v>167</v>
      </c>
      <c r="H15" s="839" t="s">
        <v>2236</v>
      </c>
      <c r="I15" s="840">
        <v>1</v>
      </c>
      <c r="J15" s="841">
        <v>638</v>
      </c>
      <c r="K15" s="842">
        <f>I15*J15</f>
        <v>638</v>
      </c>
      <c r="L15" s="843"/>
      <c r="M15" s="844" t="s">
        <v>2237</v>
      </c>
      <c r="N15" s="24" t="s">
        <v>2234</v>
      </c>
      <c r="O15" s="54"/>
      <c r="P15" s="58"/>
      <c r="Q15" s="52"/>
      <c r="R15" s="59"/>
      <c r="S15" s="58"/>
      <c r="T15" s="60"/>
    </row>
    <row r="16" spans="1:20" s="8" customFormat="1" ht="19.7" customHeight="1">
      <c r="A16" s="18" t="s">
        <v>276</v>
      </c>
      <c r="B16" s="18"/>
      <c r="C16" s="836"/>
      <c r="D16" s="837">
        <v>8</v>
      </c>
      <c r="E16" s="838">
        <f>+E15+1</f>
        <v>3</v>
      </c>
      <c r="F16" s="845" t="s">
        <v>2235</v>
      </c>
      <c r="G16" s="213" t="s">
        <v>167</v>
      </c>
      <c r="H16" s="839" t="s">
        <v>2238</v>
      </c>
      <c r="I16" s="840">
        <v>1</v>
      </c>
      <c r="J16" s="841">
        <v>558</v>
      </c>
      <c r="K16" s="842">
        <f>I16*J16</f>
        <v>558</v>
      </c>
      <c r="L16" s="843"/>
      <c r="M16" s="844" t="s">
        <v>2239</v>
      </c>
      <c r="N16" s="24" t="s">
        <v>2234</v>
      </c>
      <c r="O16" s="54"/>
      <c r="P16" s="58"/>
      <c r="Q16" s="52"/>
      <c r="R16" s="59"/>
      <c r="S16" s="58"/>
      <c r="T16" s="60"/>
    </row>
    <row r="17" spans="1:20" s="8" customFormat="1" ht="19.7" customHeight="1">
      <c r="A17" s="18"/>
      <c r="B17" s="18"/>
      <c r="C17" s="18"/>
      <c r="D17" s="104"/>
      <c r="E17" s="846"/>
      <c r="F17" s="17"/>
      <c r="G17" s="17"/>
      <c r="H17" s="50"/>
      <c r="I17" s="18"/>
      <c r="J17" s="215"/>
      <c r="K17" s="215"/>
      <c r="L17" s="22"/>
      <c r="M17" s="26"/>
      <c r="N17" s="24"/>
      <c r="O17" s="54"/>
      <c r="P17" s="58"/>
      <c r="Q17" s="52"/>
      <c r="R17" s="59"/>
      <c r="S17" s="58"/>
      <c r="T17" s="60"/>
    </row>
    <row r="18" spans="1:20" s="8" customFormat="1" ht="19.7" customHeight="1">
      <c r="A18" s="18"/>
      <c r="B18" s="18"/>
      <c r="C18" s="18"/>
      <c r="D18" s="104"/>
      <c r="E18" s="52"/>
      <c r="F18" s="52"/>
      <c r="G18" s="52"/>
      <c r="H18" s="847"/>
      <c r="I18" s="848"/>
      <c r="J18" s="281"/>
      <c r="K18" s="281"/>
      <c r="L18" s="56"/>
      <c r="M18" s="564"/>
      <c r="N18" s="57"/>
      <c r="O18" s="54"/>
      <c r="P18" s="58"/>
      <c r="Q18" s="52"/>
      <c r="R18" s="59"/>
      <c r="S18" s="58"/>
      <c r="T18" s="60"/>
    </row>
    <row r="19" spans="1:20" s="8" customFormat="1" ht="19.7" customHeight="1">
      <c r="A19" s="18"/>
      <c r="B19" s="18"/>
      <c r="C19" s="18"/>
      <c r="D19" s="104"/>
      <c r="E19" s="52"/>
      <c r="F19" s="52"/>
      <c r="G19" s="52"/>
      <c r="H19" s="121">
        <f>SUM(K14:K16)</f>
        <v>2698</v>
      </c>
      <c r="I19" s="848"/>
      <c r="J19" s="281"/>
      <c r="K19" s="281"/>
      <c r="L19" s="56"/>
      <c r="M19" s="564"/>
      <c r="N19" s="57"/>
      <c r="O19" s="54"/>
      <c r="P19" s="58"/>
      <c r="Q19" s="52"/>
      <c r="R19" s="59"/>
      <c r="S19" s="58"/>
      <c r="T19" s="60"/>
    </row>
    <row r="20" spans="1:20" s="8" customFormat="1" ht="19.7" customHeight="1">
      <c r="A20" s="18"/>
      <c r="B20" s="18"/>
      <c r="C20" s="18"/>
      <c r="D20" s="104"/>
      <c r="E20" s="52"/>
      <c r="F20" s="52"/>
      <c r="G20" s="52"/>
      <c r="H20" s="847"/>
      <c r="I20" s="848"/>
      <c r="J20" s="281"/>
      <c r="K20" s="281"/>
      <c r="L20" s="56"/>
      <c r="M20" s="564"/>
      <c r="N20" s="57"/>
      <c r="O20" s="54"/>
      <c r="P20" s="58"/>
      <c r="Q20" s="52"/>
      <c r="R20" s="59"/>
      <c r="S20" s="58"/>
      <c r="T20" s="60"/>
    </row>
    <row r="21" spans="1:20" s="8" customFormat="1" ht="19.7" customHeight="1">
      <c r="A21" s="18"/>
      <c r="B21" s="18"/>
      <c r="C21" s="18"/>
      <c r="D21" s="104"/>
      <c r="E21" s="52"/>
      <c r="F21" s="52"/>
      <c r="G21" s="52"/>
      <c r="H21" s="847"/>
      <c r="I21" s="848"/>
      <c r="J21" s="281"/>
      <c r="K21" s="281"/>
      <c r="L21" s="56"/>
      <c r="M21" s="564"/>
      <c r="N21" s="57"/>
      <c r="O21" s="54"/>
      <c r="P21" s="58"/>
      <c r="Q21" s="52"/>
      <c r="R21" s="59"/>
      <c r="S21" s="58"/>
      <c r="T21" s="60"/>
    </row>
    <row r="22" spans="1:20" s="8" customFormat="1" ht="19.7" customHeight="1">
      <c r="A22" s="18"/>
      <c r="B22" s="18"/>
      <c r="C22" s="18"/>
      <c r="D22" s="104"/>
      <c r="E22" s="52"/>
      <c r="F22" s="52"/>
      <c r="G22" s="52"/>
      <c r="H22" s="847"/>
      <c r="I22" s="848"/>
      <c r="J22" s="281"/>
      <c r="K22" s="281"/>
      <c r="L22" s="56"/>
      <c r="M22" s="564"/>
      <c r="N22" s="57"/>
      <c r="O22" s="54"/>
      <c r="P22" s="58"/>
      <c r="Q22" s="52"/>
      <c r="R22" s="59"/>
      <c r="S22" s="58"/>
      <c r="T22" s="60"/>
    </row>
    <row r="23" spans="1:20" s="8" customFormat="1" ht="19.7" customHeight="1">
      <c r="A23" s="18"/>
      <c r="B23" s="18"/>
      <c r="C23" s="18"/>
      <c r="D23" s="104"/>
      <c r="E23" s="52"/>
      <c r="F23" s="52"/>
      <c r="G23" s="52"/>
      <c r="H23" s="847"/>
      <c r="I23" s="848"/>
      <c r="J23" s="281"/>
      <c r="K23" s="281"/>
      <c r="L23" s="56"/>
      <c r="M23" s="564"/>
      <c r="N23" s="57"/>
      <c r="O23" s="54"/>
      <c r="P23" s="58"/>
      <c r="Q23" s="52"/>
      <c r="R23" s="59"/>
      <c r="S23" s="58"/>
      <c r="T23" s="60"/>
    </row>
    <row r="24" spans="1:20" s="8" customFormat="1" ht="19.7" customHeight="1">
      <c r="A24" s="18"/>
      <c r="B24" s="18"/>
      <c r="C24" s="18"/>
      <c r="D24" s="104"/>
      <c r="E24" s="52"/>
      <c r="F24" s="52"/>
      <c r="G24" s="52"/>
      <c r="H24" s="847"/>
      <c r="I24" s="848"/>
      <c r="J24" s="281"/>
      <c r="K24" s="281"/>
      <c r="L24" s="56"/>
      <c r="M24" s="564"/>
      <c r="N24" s="57"/>
      <c r="O24" s="54"/>
      <c r="P24" s="58"/>
      <c r="Q24" s="52"/>
      <c r="R24" s="59"/>
      <c r="S24" s="58"/>
      <c r="T24" s="60"/>
    </row>
    <row r="25" spans="1:20" s="8" customFormat="1" ht="19.7" customHeight="1">
      <c r="A25" s="18"/>
      <c r="B25" s="18"/>
      <c r="C25" s="18"/>
      <c r="D25" s="104"/>
      <c r="E25" s="52"/>
      <c r="F25" s="52"/>
      <c r="G25" s="52"/>
      <c r="H25" s="847"/>
      <c r="I25" s="848"/>
      <c r="J25" s="281"/>
      <c r="K25" s="281"/>
      <c r="L25" s="56"/>
      <c r="M25" s="564"/>
      <c r="N25" s="57"/>
      <c r="O25" s="54"/>
      <c r="P25" s="58"/>
      <c r="Q25" s="52"/>
      <c r="R25" s="59"/>
      <c r="S25" s="58"/>
      <c r="T25" s="60"/>
    </row>
    <row r="26" spans="1:20" s="8" customFormat="1" ht="19.7" customHeight="1">
      <c r="A26" s="18"/>
      <c r="B26" s="18"/>
      <c r="C26" s="18"/>
      <c r="D26" s="104"/>
      <c r="E26" s="52"/>
      <c r="F26" s="52"/>
      <c r="G26" s="52"/>
      <c r="H26" s="847"/>
      <c r="I26" s="848"/>
      <c r="J26" s="281"/>
      <c r="K26" s="281"/>
      <c r="L26" s="56"/>
      <c r="M26" s="564"/>
      <c r="N26" s="57"/>
      <c r="O26" s="54"/>
      <c r="P26" s="58"/>
      <c r="Q26" s="52"/>
      <c r="R26" s="59"/>
      <c r="S26" s="58"/>
      <c r="T26" s="60"/>
    </row>
    <row r="27" spans="1:20" s="8" customFormat="1" ht="19.7" customHeight="1">
      <c r="A27" s="18"/>
      <c r="B27" s="18"/>
      <c r="C27" s="18"/>
      <c r="D27" s="104"/>
      <c r="E27" s="52"/>
      <c r="F27" s="52"/>
      <c r="G27" s="52"/>
      <c r="H27" s="847"/>
      <c r="I27" s="848"/>
      <c r="J27" s="281"/>
      <c r="K27" s="281"/>
      <c r="L27" s="56"/>
      <c r="M27" s="564"/>
      <c r="N27" s="57"/>
      <c r="O27" s="54"/>
      <c r="P27" s="58"/>
      <c r="Q27" s="52"/>
      <c r="R27" s="59"/>
      <c r="S27" s="58"/>
      <c r="T27" s="60"/>
    </row>
    <row r="28" spans="1:20" s="8" customFormat="1" ht="19.7" customHeight="1">
      <c r="A28" s="18"/>
      <c r="B28" s="18"/>
      <c r="C28" s="18"/>
      <c r="D28" s="104"/>
      <c r="E28" s="52"/>
      <c r="F28" s="52"/>
      <c r="G28" s="52"/>
      <c r="H28" s="847"/>
      <c r="I28" s="848"/>
      <c r="J28" s="281"/>
      <c r="K28" s="281"/>
      <c r="L28" s="56"/>
      <c r="M28" s="564"/>
      <c r="N28" s="57"/>
      <c r="O28" s="54"/>
      <c r="P28" s="58"/>
      <c r="Q28" s="52"/>
      <c r="R28" s="59"/>
      <c r="S28" s="58"/>
      <c r="T28" s="60"/>
    </row>
    <row r="29" spans="1:20" s="8" customFormat="1" ht="19.7" customHeight="1">
      <c r="A29" s="18"/>
      <c r="B29" s="18"/>
      <c r="C29" s="18"/>
      <c r="D29" s="104"/>
      <c r="E29" s="52"/>
      <c r="F29" s="52"/>
      <c r="G29" s="52"/>
      <c r="H29" s="847"/>
      <c r="I29" s="848"/>
      <c r="J29" s="281"/>
      <c r="K29" s="281"/>
      <c r="L29" s="56"/>
      <c r="M29" s="564"/>
      <c r="N29" s="57"/>
      <c r="O29" s="54"/>
      <c r="P29" s="58"/>
      <c r="Q29" s="52"/>
      <c r="R29" s="59"/>
      <c r="S29" s="58"/>
      <c r="T29" s="60"/>
    </row>
    <row r="30" spans="1:20" s="8" customFormat="1" ht="19.7" customHeight="1">
      <c r="A30" s="18"/>
      <c r="B30" s="18"/>
      <c r="C30" s="18"/>
      <c r="D30" s="104"/>
      <c r="E30" s="52"/>
      <c r="F30" s="52"/>
      <c r="G30" s="52"/>
      <c r="H30" s="847"/>
      <c r="I30" s="848"/>
      <c r="J30" s="281"/>
      <c r="K30" s="281"/>
      <c r="L30" s="56"/>
      <c r="M30" s="564"/>
      <c r="N30" s="57"/>
      <c r="O30" s="54"/>
      <c r="P30" s="58"/>
      <c r="Q30" s="52"/>
      <c r="R30" s="59"/>
      <c r="S30" s="58"/>
      <c r="T30" s="60"/>
    </row>
    <row r="31" spans="1:20" s="8" customFormat="1" ht="19.7" customHeight="1">
      <c r="A31" s="18"/>
      <c r="B31" s="18"/>
      <c r="C31" s="18"/>
      <c r="D31" s="104"/>
      <c r="E31" s="52"/>
      <c r="F31" s="52"/>
      <c r="G31" s="52"/>
      <c r="H31" s="847"/>
      <c r="I31" s="848"/>
      <c r="J31" s="281"/>
      <c r="K31" s="281"/>
      <c r="L31" s="56"/>
      <c r="M31" s="564"/>
      <c r="N31" s="57"/>
      <c r="O31" s="54"/>
      <c r="P31" s="58"/>
      <c r="Q31" s="52"/>
      <c r="R31" s="59"/>
      <c r="S31" s="58"/>
      <c r="T31" s="60"/>
    </row>
    <row r="32" spans="1:20" s="8" customFormat="1" ht="19.7" customHeight="1">
      <c r="A32" s="18"/>
      <c r="B32" s="18"/>
      <c r="C32" s="18"/>
      <c r="D32" s="104"/>
      <c r="E32" s="52"/>
      <c r="F32" s="52"/>
      <c r="G32" s="52"/>
      <c r="H32" s="847"/>
      <c r="I32" s="848"/>
      <c r="J32" s="281"/>
      <c r="K32" s="281"/>
      <c r="L32" s="56"/>
      <c r="M32" s="564"/>
      <c r="N32" s="57"/>
      <c r="O32" s="54"/>
      <c r="P32" s="58"/>
      <c r="Q32" s="52"/>
      <c r="R32" s="59"/>
      <c r="S32" s="58"/>
      <c r="T32" s="60"/>
    </row>
    <row r="33" spans="1:20" s="8" customFormat="1" ht="19.7" customHeight="1">
      <c r="A33" s="18"/>
      <c r="B33" s="18"/>
      <c r="C33" s="18"/>
      <c r="D33" s="104"/>
      <c r="E33" s="52"/>
      <c r="F33" s="52"/>
      <c r="G33" s="52"/>
      <c r="H33" s="847"/>
      <c r="I33" s="848"/>
      <c r="J33" s="281"/>
      <c r="K33" s="281"/>
      <c r="L33" s="56"/>
      <c r="M33" s="564"/>
      <c r="N33" s="57"/>
      <c r="O33" s="54"/>
      <c r="P33" s="58"/>
      <c r="Q33" s="52"/>
      <c r="R33" s="59"/>
      <c r="S33" s="58"/>
      <c r="T33" s="60"/>
    </row>
    <row r="34" spans="1:20" s="8" customFormat="1" ht="19.7" customHeight="1">
      <c r="A34" s="18"/>
      <c r="B34" s="18"/>
      <c r="C34" s="18"/>
      <c r="D34" s="104"/>
      <c r="E34" s="52"/>
      <c r="F34" s="52"/>
      <c r="G34" s="52"/>
      <c r="H34" s="847"/>
      <c r="I34" s="848"/>
      <c r="J34" s="281"/>
      <c r="K34" s="281"/>
      <c r="L34" s="56"/>
      <c r="M34" s="564"/>
      <c r="N34" s="57"/>
      <c r="O34" s="54"/>
      <c r="P34" s="58"/>
      <c r="Q34" s="52"/>
      <c r="R34" s="59"/>
      <c r="S34" s="58"/>
      <c r="T34" s="60"/>
    </row>
    <row r="35" spans="1:20" s="8" customFormat="1" ht="19.7" customHeight="1">
      <c r="A35" s="18"/>
      <c r="B35" s="18"/>
      <c r="C35" s="18"/>
      <c r="D35" s="104"/>
      <c r="E35" s="52"/>
      <c r="F35" s="52"/>
      <c r="G35" s="52"/>
      <c r="H35" s="847"/>
      <c r="I35" s="848"/>
      <c r="J35" s="281"/>
      <c r="K35" s="281"/>
      <c r="L35" s="56"/>
      <c r="M35" s="564"/>
      <c r="N35" s="57"/>
      <c r="O35" s="54"/>
      <c r="P35" s="58"/>
      <c r="Q35" s="52"/>
      <c r="R35" s="59"/>
      <c r="S35" s="58"/>
      <c r="T35" s="60"/>
    </row>
    <row r="36" spans="1:20" s="8" customFormat="1" ht="19.7" customHeight="1">
      <c r="A36" s="18"/>
      <c r="B36" s="18"/>
      <c r="C36" s="18"/>
      <c r="D36" s="104"/>
      <c r="E36" s="52"/>
      <c r="F36" s="52"/>
      <c r="G36" s="52"/>
      <c r="H36" s="847"/>
      <c r="I36" s="848"/>
      <c r="J36" s="281"/>
      <c r="K36" s="281"/>
      <c r="L36" s="56"/>
      <c r="M36" s="564"/>
      <c r="N36" s="57"/>
      <c r="O36" s="54"/>
      <c r="P36" s="58"/>
      <c r="Q36" s="52"/>
      <c r="R36" s="59"/>
      <c r="S36" s="58"/>
      <c r="T36" s="60"/>
    </row>
    <row r="37" spans="1:20" s="8" customFormat="1" ht="19.7" customHeight="1">
      <c r="A37" s="18"/>
      <c r="B37" s="18"/>
      <c r="C37" s="18"/>
      <c r="D37" s="104"/>
      <c r="E37" s="52"/>
      <c r="F37" s="52"/>
      <c r="G37" s="52"/>
      <c r="H37" s="847"/>
      <c r="I37" s="848"/>
      <c r="J37" s="281"/>
      <c r="K37" s="281"/>
      <c r="L37" s="56"/>
      <c r="M37" s="564"/>
      <c r="N37" s="57"/>
      <c r="O37" s="54"/>
      <c r="P37" s="58"/>
      <c r="Q37" s="52"/>
      <c r="R37" s="59"/>
      <c r="S37" s="58"/>
      <c r="T37" s="60"/>
    </row>
    <row r="38" spans="1:20" s="8" customFormat="1" ht="19.7" customHeight="1">
      <c r="A38" s="18"/>
      <c r="B38" s="18"/>
      <c r="C38" s="18"/>
      <c r="D38" s="104"/>
      <c r="E38" s="52"/>
      <c r="F38" s="52"/>
      <c r="G38" s="52"/>
      <c r="H38" s="847"/>
      <c r="I38" s="848"/>
      <c r="J38" s="281"/>
      <c r="K38" s="281"/>
      <c r="L38" s="56"/>
      <c r="M38" s="564"/>
      <c r="N38" s="57"/>
      <c r="O38" s="54"/>
      <c r="P38" s="58"/>
      <c r="Q38" s="52"/>
      <c r="R38" s="59"/>
      <c r="S38" s="58"/>
      <c r="T38" s="60"/>
    </row>
    <row r="39" spans="1:20" s="8" customFormat="1" ht="19.7" customHeight="1">
      <c r="A39" s="18"/>
      <c r="B39" s="18"/>
      <c r="C39" s="18"/>
      <c r="D39" s="104"/>
      <c r="E39" s="52"/>
      <c r="F39" s="52"/>
      <c r="G39" s="52"/>
      <c r="H39" s="847"/>
      <c r="I39" s="848"/>
      <c r="J39" s="281"/>
      <c r="K39" s="281"/>
      <c r="L39" s="56"/>
      <c r="M39" s="564"/>
      <c r="N39" s="57"/>
      <c r="O39" s="54"/>
      <c r="P39" s="58"/>
      <c r="Q39" s="52"/>
      <c r="R39" s="59"/>
      <c r="S39" s="58"/>
      <c r="T39" s="60"/>
    </row>
    <row r="40" spans="1:20" s="8" customFormat="1" ht="19.7" customHeight="1">
      <c r="A40" s="18"/>
      <c r="B40" s="18"/>
      <c r="C40" s="18"/>
      <c r="D40" s="104"/>
      <c r="E40" s="52"/>
      <c r="F40" s="52"/>
      <c r="G40" s="52"/>
      <c r="H40" s="847"/>
      <c r="I40" s="848"/>
      <c r="J40" s="281"/>
      <c r="K40" s="281"/>
      <c r="L40" s="56"/>
      <c r="M40" s="564"/>
      <c r="N40" s="57"/>
      <c r="O40" s="54"/>
      <c r="P40" s="58"/>
      <c r="Q40" s="52"/>
      <c r="R40" s="59"/>
      <c r="S40" s="58"/>
      <c r="T40" s="60"/>
    </row>
    <row r="41" spans="1:20" s="8" customFormat="1" ht="19.7" customHeight="1">
      <c r="A41" s="18"/>
      <c r="B41" s="18"/>
      <c r="C41" s="18"/>
      <c r="D41" s="104"/>
      <c r="E41" s="52"/>
      <c r="F41" s="52"/>
      <c r="G41" s="52"/>
      <c r="H41" s="847"/>
      <c r="I41" s="848"/>
      <c r="J41" s="281"/>
      <c r="K41" s="281"/>
      <c r="L41" s="56"/>
      <c r="M41" s="564"/>
      <c r="N41" s="57"/>
      <c r="O41" s="54"/>
      <c r="P41" s="58"/>
      <c r="Q41" s="52"/>
      <c r="R41" s="59"/>
      <c r="S41" s="58"/>
      <c r="T41" s="60"/>
    </row>
    <row r="42" spans="1:20" s="8" customFormat="1" ht="19.7" customHeight="1">
      <c r="A42" s="18"/>
      <c r="B42" s="18"/>
      <c r="C42" s="18"/>
      <c r="D42" s="104"/>
      <c r="E42" s="52"/>
      <c r="F42" s="52"/>
      <c r="G42" s="52"/>
      <c r="H42" s="847"/>
      <c r="I42" s="848"/>
      <c r="J42" s="281"/>
      <c r="K42" s="281"/>
      <c r="L42" s="56"/>
      <c r="M42" s="564"/>
      <c r="N42" s="57"/>
      <c r="O42" s="54"/>
      <c r="P42" s="58"/>
      <c r="Q42" s="52"/>
      <c r="R42" s="59"/>
      <c r="S42" s="58"/>
      <c r="T42" s="60"/>
    </row>
    <row r="43" spans="1:20" s="8" customFormat="1" ht="19.7" customHeight="1">
      <c r="A43" s="18"/>
      <c r="B43" s="18"/>
      <c r="C43" s="18"/>
      <c r="D43" s="104"/>
      <c r="E43" s="52"/>
      <c r="F43" s="52"/>
      <c r="G43" s="52"/>
      <c r="H43" s="847"/>
      <c r="I43" s="848"/>
      <c r="J43" s="281"/>
      <c r="K43" s="281"/>
      <c r="L43" s="56"/>
      <c r="M43" s="564"/>
      <c r="N43" s="57"/>
      <c r="O43" s="54"/>
      <c r="P43" s="58"/>
      <c r="Q43" s="52"/>
      <c r="R43" s="59"/>
      <c r="S43" s="58"/>
      <c r="T43" s="60"/>
    </row>
    <row r="44" spans="1:20" s="8" customFormat="1" ht="19.7" customHeight="1">
      <c r="A44" s="18"/>
      <c r="B44" s="18"/>
      <c r="C44" s="18"/>
      <c r="D44" s="18"/>
      <c r="E44" s="17"/>
      <c r="F44" s="17"/>
      <c r="G44" s="17"/>
      <c r="H44" s="18"/>
      <c r="I44" s="18"/>
      <c r="J44" s="849"/>
      <c r="K44" s="177"/>
      <c r="L44" s="22"/>
      <c r="M44" s="24"/>
      <c r="N44" s="152"/>
      <c r="O44" s="17"/>
      <c r="P44" s="30"/>
      <c r="Q44" s="17"/>
      <c r="R44" s="29"/>
      <c r="S44" s="29"/>
      <c r="T44" s="23"/>
    </row>
    <row r="45" spans="1:20" s="8" customFormat="1" ht="19.7" customHeight="1">
      <c r="A45" s="18"/>
      <c r="B45" s="18"/>
      <c r="C45" s="18"/>
      <c r="D45" s="18"/>
      <c r="E45" s="17"/>
      <c r="F45" s="52"/>
      <c r="G45" s="827"/>
      <c r="I45" s="634"/>
      <c r="J45" s="18"/>
      <c r="K45" s="177"/>
      <c r="L45" s="22"/>
      <c r="M45" s="53"/>
      <c r="N45" s="94"/>
      <c r="O45" s="17"/>
      <c r="P45" s="30"/>
      <c r="Q45" s="17"/>
      <c r="R45" s="29"/>
      <c r="S45" s="29"/>
      <c r="T45" s="23"/>
    </row>
    <row r="46" spans="1:20" s="8" customFormat="1" ht="19.7" customHeight="1">
      <c r="A46" s="18"/>
      <c r="B46" s="18"/>
      <c r="C46" s="18"/>
      <c r="D46" s="18"/>
      <c r="E46" s="17"/>
      <c r="F46" s="17"/>
      <c r="G46" s="17"/>
      <c r="H46" s="76"/>
      <c r="I46" s="18"/>
      <c r="J46" s="850"/>
      <c r="K46" s="177"/>
      <c r="L46" s="182"/>
      <c r="M46" s="171"/>
      <c r="N46" s="94"/>
      <c r="O46" s="17"/>
      <c r="P46" s="30"/>
      <c r="Q46" s="17"/>
      <c r="R46" s="29"/>
      <c r="S46" s="29"/>
      <c r="T46" s="23"/>
    </row>
    <row r="47" spans="1:20" s="8" customFormat="1" ht="19.7" customHeight="1">
      <c r="A47" s="18"/>
      <c r="B47" s="18"/>
      <c r="C47" s="18"/>
      <c r="D47" s="18"/>
      <c r="E47" s="17"/>
      <c r="F47" s="17"/>
      <c r="G47" s="17"/>
      <c r="H47" s="26"/>
      <c r="I47" s="18"/>
      <c r="J47" s="850"/>
      <c r="K47" s="220"/>
      <c r="L47" s="182"/>
      <c r="M47" s="171"/>
      <c r="N47" s="94"/>
      <c r="O47" s="17"/>
      <c r="P47" s="30"/>
      <c r="Q47" s="17"/>
      <c r="R47" s="29"/>
      <c r="S47" s="29"/>
      <c r="T47" s="23"/>
    </row>
    <row r="48" spans="1:20" s="8" customFormat="1" ht="19.7" customHeight="1">
      <c r="A48" s="18"/>
      <c r="B48" s="18"/>
      <c r="C48" s="104"/>
      <c r="D48" s="104"/>
      <c r="E48" s="17"/>
      <c r="F48" s="17"/>
      <c r="G48" s="17"/>
      <c r="H48" s="122"/>
      <c r="I48" s="123"/>
      <c r="J48" s="177"/>
      <c r="K48" s="220"/>
      <c r="L48" s="124"/>
      <c r="M48" s="122"/>
      <c r="N48" s="94"/>
      <c r="O48" s="17"/>
      <c r="P48" s="30"/>
      <c r="Q48" s="17"/>
      <c r="R48" s="29"/>
      <c r="S48" s="29"/>
      <c r="T48" s="23"/>
    </row>
    <row r="49" spans="1:20" s="8" customFormat="1" ht="19.7" customHeight="1">
      <c r="A49" s="18"/>
      <c r="B49" s="18"/>
      <c r="C49" s="104"/>
      <c r="D49" s="104"/>
      <c r="E49" s="17"/>
      <c r="F49" s="17"/>
      <c r="G49" s="17"/>
      <c r="H49" s="50"/>
      <c r="I49" s="123"/>
      <c r="J49" s="850"/>
      <c r="K49" s="220"/>
      <c r="L49" s="124"/>
      <c r="M49" s="26"/>
      <c r="N49" s="26"/>
      <c r="O49" s="17"/>
      <c r="P49" s="30"/>
      <c r="Q49" s="17"/>
      <c r="R49" s="29"/>
      <c r="S49" s="29"/>
      <c r="T49" s="23"/>
    </row>
    <row r="50" spans="1:20" s="8" customFormat="1" ht="19.7" customHeight="1">
      <c r="A50" s="18"/>
      <c r="B50" s="18"/>
      <c r="C50" s="18"/>
      <c r="D50" s="18"/>
      <c r="E50" s="17"/>
      <c r="F50" s="17"/>
      <c r="G50" s="17"/>
      <c r="H50" s="50"/>
      <c r="I50" s="123"/>
      <c r="J50" s="850"/>
      <c r="K50" s="220"/>
      <c r="L50" s="124"/>
      <c r="M50" s="26"/>
      <c r="N50" s="26"/>
      <c r="O50" s="17"/>
      <c r="P50" s="30"/>
      <c r="Q50" s="17"/>
      <c r="R50" s="29"/>
      <c r="S50" s="29"/>
      <c r="T50" s="23"/>
    </row>
    <row r="51" spans="1:20" s="8" customFormat="1" ht="19.7" customHeight="1">
      <c r="A51" s="18"/>
      <c r="B51" s="18"/>
      <c r="C51" s="18"/>
      <c r="D51" s="18"/>
      <c r="E51" s="17"/>
      <c r="F51" s="17"/>
      <c r="G51" s="17"/>
      <c r="H51" s="50"/>
      <c r="I51" s="126"/>
      <c r="J51" s="851"/>
      <c r="K51" s="177"/>
      <c r="L51" s="128"/>
      <c r="M51" s="129"/>
      <c r="N51" s="26"/>
      <c r="O51" s="17"/>
      <c r="P51" s="30"/>
      <c r="Q51" s="17"/>
      <c r="R51" s="29"/>
      <c r="S51" s="29"/>
      <c r="T51" s="23"/>
    </row>
    <row r="52" spans="1:20" s="8" customFormat="1" ht="19.7" customHeight="1">
      <c r="A52" s="18"/>
      <c r="B52" s="18"/>
      <c r="C52" s="18"/>
      <c r="D52" s="18"/>
      <c r="E52" s="17"/>
      <c r="F52" s="17"/>
      <c r="G52" s="17"/>
      <c r="H52" s="130"/>
      <c r="I52" s="18"/>
      <c r="J52" s="177"/>
      <c r="K52" s="177"/>
      <c r="L52" s="22"/>
      <c r="M52" s="26"/>
      <c r="N52" s="94"/>
      <c r="O52" s="17"/>
      <c r="P52" s="30"/>
      <c r="Q52" s="17"/>
      <c r="R52" s="29"/>
      <c r="S52" s="29"/>
      <c r="T52" s="23"/>
    </row>
    <row r="53" spans="1:20">
      <c r="K53" s="852"/>
    </row>
  </sheetData>
  <autoFilter ref="E10:R13" xr:uid="{C77C0010-3561-4A2A-8D3A-3F9D4466D6C9}"/>
  <mergeCells count="7">
    <mergeCell ref="E13:H13"/>
    <mergeCell ref="E2:G2"/>
    <mergeCell ref="J2:L2"/>
    <mergeCell ref="E3:G3"/>
    <mergeCell ref="E4:G4"/>
    <mergeCell ref="E5:G5"/>
    <mergeCell ref="E6:G6"/>
  </mergeCells>
  <phoneticPr fontId="3"/>
  <pageMargins left="0.2" right="0.2" top="0.36" bottom="0.41" header="0.3" footer="0.3"/>
  <pageSetup paperSize="9" scale="7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48AE7-C5D1-4C5F-9A8C-7797052EBF72}">
  <dimension ref="B2:Q22"/>
  <sheetViews>
    <sheetView zoomScale="85" zoomScaleNormal="85" workbookViewId="0">
      <pane xSplit="10" ySplit="8" topLeftCell="K9" activePane="bottomRight" state="frozen"/>
      <selection pane="topRight" activeCell="K1" sqref="K1"/>
      <selection pane="bottomLeft" activeCell="A9" sqref="A9"/>
      <selection pane="bottomRight" activeCell="E16" sqref="E16"/>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2240</v>
      </c>
      <c r="G2" s="4" t="s">
        <v>2</v>
      </c>
      <c r="H2" s="5"/>
      <c r="I2" s="6"/>
      <c r="J2" s="7">
        <f>SUM(H:H)</f>
        <v>11110</v>
      </c>
    </row>
    <row r="3" spans="2:17" ht="20.100000000000001" customHeight="1">
      <c r="B3" s="1" t="s">
        <v>3</v>
      </c>
      <c r="C3" s="1"/>
      <c r="D3" s="1"/>
      <c r="E3" s="13" t="s">
        <v>2241</v>
      </c>
    </row>
    <row r="4" spans="2:17" ht="20.100000000000001" customHeight="1">
      <c r="B4" s="1" t="s">
        <v>5</v>
      </c>
      <c r="C4" s="1"/>
      <c r="D4" s="1"/>
      <c r="E4" s="13">
        <v>202154</v>
      </c>
    </row>
    <row r="5" spans="2:17" ht="20.100000000000001" customHeight="1">
      <c r="B5" s="1" t="s">
        <v>6</v>
      </c>
      <c r="C5" s="1"/>
      <c r="D5" s="1"/>
      <c r="E5" s="16">
        <v>44908</v>
      </c>
    </row>
    <row r="6" spans="2:17" ht="20.100000000000001" customHeight="1">
      <c r="B6" s="1" t="s">
        <v>7</v>
      </c>
      <c r="C6" s="1"/>
      <c r="D6" s="1"/>
      <c r="E6" s="16">
        <v>45037</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14" si="0">F9*G9</f>
        <v>0</v>
      </c>
      <c r="I9" s="22"/>
      <c r="J9" s="24"/>
      <c r="K9" s="24"/>
      <c r="L9" s="18"/>
      <c r="M9" s="30"/>
      <c r="N9" s="17"/>
      <c r="O9" s="18"/>
      <c r="P9" s="30"/>
      <c r="Q9" s="23"/>
    </row>
    <row r="10" spans="2:17" s="8" customFormat="1" ht="19.7" customHeight="1">
      <c r="B10" s="52">
        <v>3</v>
      </c>
      <c r="C10" s="52" t="s">
        <v>167</v>
      </c>
      <c r="D10" s="52" t="s">
        <v>167</v>
      </c>
      <c r="E10" s="62" t="s">
        <v>573</v>
      </c>
      <c r="F10" s="54">
        <v>2</v>
      </c>
      <c r="G10" s="55">
        <v>1384</v>
      </c>
      <c r="H10" s="55">
        <f t="shared" si="0"/>
        <v>2768</v>
      </c>
      <c r="I10" s="56"/>
      <c r="J10" s="53" t="s">
        <v>574</v>
      </c>
      <c r="K10" s="24" t="s">
        <v>2242</v>
      </c>
      <c r="L10" s="18"/>
      <c r="M10" s="30">
        <v>44900</v>
      </c>
      <c r="N10" s="17"/>
      <c r="O10" s="18"/>
      <c r="P10" s="30">
        <v>44908</v>
      </c>
      <c r="Q10" s="23">
        <v>44908</v>
      </c>
    </row>
    <row r="11" spans="2:17" s="8" customFormat="1" ht="19.7" customHeight="1">
      <c r="B11" s="52">
        <v>3</v>
      </c>
      <c r="C11" s="52" t="s">
        <v>167</v>
      </c>
      <c r="D11" s="52" t="s">
        <v>167</v>
      </c>
      <c r="E11" s="62" t="s">
        <v>575</v>
      </c>
      <c r="F11" s="54">
        <v>2</v>
      </c>
      <c r="G11" s="55">
        <v>1344</v>
      </c>
      <c r="H11" s="55">
        <f t="shared" si="0"/>
        <v>2688</v>
      </c>
      <c r="I11" s="56"/>
      <c r="J11" s="53" t="s">
        <v>576</v>
      </c>
      <c r="K11" s="24" t="s">
        <v>2242</v>
      </c>
      <c r="L11" s="18"/>
      <c r="M11" s="30">
        <v>44900</v>
      </c>
      <c r="N11" s="17"/>
      <c r="O11" s="18"/>
      <c r="P11" s="30">
        <v>44908</v>
      </c>
      <c r="Q11" s="23">
        <v>44908</v>
      </c>
    </row>
    <row r="12" spans="2:17" s="8" customFormat="1" ht="19.7" customHeight="1">
      <c r="B12" s="52">
        <v>3</v>
      </c>
      <c r="C12" s="52" t="s">
        <v>167</v>
      </c>
      <c r="D12" s="52" t="s">
        <v>167</v>
      </c>
      <c r="E12" s="62" t="s">
        <v>577</v>
      </c>
      <c r="F12" s="54">
        <v>2</v>
      </c>
      <c r="G12" s="55">
        <v>1184</v>
      </c>
      <c r="H12" s="55">
        <f t="shared" si="0"/>
        <v>2368</v>
      </c>
      <c r="I12" s="56"/>
      <c r="J12" s="53" t="s">
        <v>578</v>
      </c>
      <c r="K12" s="24" t="s">
        <v>2242</v>
      </c>
      <c r="L12" s="18"/>
      <c r="M12" s="30">
        <v>44900</v>
      </c>
      <c r="N12" s="17"/>
      <c r="O12" s="18"/>
      <c r="P12" s="30">
        <v>44908</v>
      </c>
      <c r="Q12" s="23">
        <v>44908</v>
      </c>
    </row>
    <row r="13" spans="2:17" s="8" customFormat="1" ht="19.7" customHeight="1">
      <c r="B13" s="52">
        <v>3</v>
      </c>
      <c r="C13" s="52" t="s">
        <v>167</v>
      </c>
      <c r="D13" s="52" t="s">
        <v>167</v>
      </c>
      <c r="E13" s="62" t="s">
        <v>752</v>
      </c>
      <c r="F13" s="54">
        <v>2</v>
      </c>
      <c r="G13" s="55">
        <v>893</v>
      </c>
      <c r="H13" s="55">
        <f t="shared" si="0"/>
        <v>1786</v>
      </c>
      <c r="I13" s="56"/>
      <c r="J13" s="53" t="s">
        <v>753</v>
      </c>
      <c r="K13" s="24" t="s">
        <v>2242</v>
      </c>
      <c r="L13" s="18"/>
      <c r="M13" s="30">
        <v>44900</v>
      </c>
      <c r="N13" s="17"/>
      <c r="O13" s="18"/>
      <c r="P13" s="30">
        <v>44908</v>
      </c>
      <c r="Q13" s="23">
        <v>44908</v>
      </c>
    </row>
    <row r="14" spans="2:17" s="8" customFormat="1" ht="19.7" customHeight="1">
      <c r="B14" s="52">
        <v>3</v>
      </c>
      <c r="C14" s="52" t="s">
        <v>167</v>
      </c>
      <c r="D14" s="52" t="s">
        <v>167</v>
      </c>
      <c r="E14" s="62" t="s">
        <v>754</v>
      </c>
      <c r="F14" s="54">
        <v>2</v>
      </c>
      <c r="G14" s="55">
        <v>750</v>
      </c>
      <c r="H14" s="55">
        <f t="shared" si="0"/>
        <v>1500</v>
      </c>
      <c r="I14" s="56"/>
      <c r="J14" s="53" t="s">
        <v>755</v>
      </c>
      <c r="K14" s="24" t="s">
        <v>2242</v>
      </c>
      <c r="L14" s="18"/>
      <c r="M14" s="30">
        <v>44900</v>
      </c>
      <c r="N14" s="17"/>
      <c r="O14" s="18"/>
      <c r="P14" s="30">
        <v>44908</v>
      </c>
      <c r="Q14" s="23">
        <v>44908</v>
      </c>
    </row>
    <row r="15" spans="2:17" s="8" customFormat="1" ht="19.7" customHeight="1">
      <c r="B15" s="17"/>
      <c r="C15" s="17"/>
      <c r="D15" s="17"/>
      <c r="E15" s="50"/>
      <c r="F15" s="18"/>
      <c r="G15" s="51">
        <v>0</v>
      </c>
      <c r="H15" s="51">
        <f>F15*G15</f>
        <v>0</v>
      </c>
      <c r="I15" s="22"/>
      <c r="J15" s="26"/>
      <c r="K15" s="18"/>
      <c r="L15" s="18"/>
      <c r="M15" s="30"/>
      <c r="N15" s="17"/>
      <c r="O15" s="18"/>
      <c r="P15" s="30"/>
      <c r="Q15" s="23"/>
    </row>
    <row r="16" spans="2:17" s="8" customFormat="1" ht="19.7" customHeight="1">
      <c r="B16" s="17"/>
      <c r="C16" s="17"/>
      <c r="D16" s="17"/>
      <c r="E16" s="50"/>
      <c r="F16" s="18"/>
      <c r="G16" s="51">
        <v>0</v>
      </c>
      <c r="H16" s="51">
        <f t="shared" ref="H16:H21" si="1">F16*G16</f>
        <v>0</v>
      </c>
      <c r="I16" s="22"/>
      <c r="J16" s="26"/>
      <c r="K16" s="18"/>
      <c r="L16" s="18"/>
      <c r="M16" s="30"/>
      <c r="N16" s="17"/>
      <c r="O16" s="18"/>
      <c r="P16" s="30"/>
      <c r="Q16" s="23"/>
    </row>
    <row r="17" spans="2:17" s="8" customFormat="1" ht="19.7" customHeight="1">
      <c r="B17" s="17"/>
      <c r="C17" s="17"/>
      <c r="D17" s="17"/>
      <c r="E17" s="50"/>
      <c r="F17" s="18"/>
      <c r="G17" s="51">
        <v>0</v>
      </c>
      <c r="H17" s="51">
        <f t="shared" si="1"/>
        <v>0</v>
      </c>
      <c r="I17" s="22"/>
      <c r="J17" s="26"/>
      <c r="K17" s="18"/>
      <c r="L17" s="18"/>
      <c r="M17" s="30"/>
      <c r="N17" s="17"/>
      <c r="O17" s="18"/>
      <c r="P17" s="30"/>
      <c r="Q17" s="23"/>
    </row>
    <row r="18" spans="2:17" s="8" customFormat="1" ht="19.7" customHeight="1">
      <c r="B18" s="17"/>
      <c r="C18" s="17"/>
      <c r="D18" s="17"/>
      <c r="E18" s="50"/>
      <c r="F18" s="18"/>
      <c r="G18" s="51">
        <v>0</v>
      </c>
      <c r="H18" s="51">
        <f t="shared" si="1"/>
        <v>0</v>
      </c>
      <c r="I18" s="22"/>
      <c r="J18" s="26"/>
      <c r="K18" s="18"/>
      <c r="L18" s="18"/>
      <c r="M18" s="30"/>
      <c r="N18" s="17"/>
      <c r="O18" s="18"/>
      <c r="P18" s="30"/>
      <c r="Q18" s="23"/>
    </row>
    <row r="19" spans="2:17" s="8" customFormat="1" ht="19.7" customHeight="1">
      <c r="B19" s="17"/>
      <c r="C19" s="17"/>
      <c r="D19" s="17"/>
      <c r="E19" s="50"/>
      <c r="F19" s="18"/>
      <c r="G19" s="51">
        <v>0</v>
      </c>
      <c r="H19" s="51">
        <f t="shared" si="1"/>
        <v>0</v>
      </c>
      <c r="I19" s="22"/>
      <c r="J19" s="26"/>
      <c r="K19" s="18"/>
      <c r="L19" s="18"/>
      <c r="M19" s="30"/>
      <c r="N19" s="17"/>
      <c r="O19" s="18"/>
      <c r="P19" s="30"/>
      <c r="Q19" s="23"/>
    </row>
    <row r="20" spans="2:17" s="8" customFormat="1" ht="19.7" customHeight="1">
      <c r="B20" s="17"/>
      <c r="C20" s="17"/>
      <c r="D20" s="17"/>
      <c r="E20" s="50"/>
      <c r="F20" s="18"/>
      <c r="G20" s="51">
        <v>0</v>
      </c>
      <c r="H20" s="51">
        <f t="shared" si="1"/>
        <v>0</v>
      </c>
      <c r="I20" s="22"/>
      <c r="J20" s="26"/>
      <c r="K20" s="18"/>
      <c r="L20" s="18"/>
      <c r="M20" s="30"/>
      <c r="N20" s="17"/>
      <c r="O20" s="18"/>
      <c r="P20" s="30"/>
      <c r="Q20" s="23"/>
    </row>
    <row r="21" spans="2:17" s="8" customFormat="1" ht="19.7" customHeight="1">
      <c r="B21" s="17"/>
      <c r="C21" s="17"/>
      <c r="D21" s="17"/>
      <c r="E21" s="50"/>
      <c r="F21" s="18"/>
      <c r="G21" s="51">
        <v>0</v>
      </c>
      <c r="H21" s="51">
        <f t="shared" si="1"/>
        <v>0</v>
      </c>
      <c r="I21" s="22"/>
      <c r="J21" s="26"/>
      <c r="K21" s="18"/>
      <c r="L21" s="18"/>
      <c r="M21" s="30"/>
      <c r="N21" s="17"/>
      <c r="O21" s="18"/>
      <c r="P21" s="30"/>
      <c r="Q21" s="23"/>
    </row>
    <row r="22" spans="2:17">
      <c r="G22" s="10"/>
      <c r="H22" s="10"/>
    </row>
  </sheetData>
  <autoFilter ref="B8:O21" xr:uid="{66078BA9-378E-461A-8DB5-A0E6FD0717B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81A73-E88E-4F05-B0F8-9704EBD82AC0}">
  <dimension ref="A2:T79"/>
  <sheetViews>
    <sheetView zoomScale="85" zoomScaleNormal="85" workbookViewId="0">
      <pane xSplit="13" ySplit="9" topLeftCell="P16" activePane="bottomRight" state="frozen"/>
      <selection pane="topRight" activeCell="K1" sqref="K1"/>
      <selection pane="bottomLeft" activeCell="A9" sqref="A9"/>
      <selection pane="bottomRight" activeCell="T33" sqref="T33"/>
    </sheetView>
  </sheetViews>
  <sheetFormatPr defaultRowHeight="18.75"/>
  <cols>
    <col min="1" max="1" width="7" style="9" customWidth="1"/>
    <col min="2" max="2" width="4.875" style="9" customWidth="1"/>
    <col min="3" max="3" width="7.25" style="9" customWidth="1"/>
    <col min="4" max="4" width="8.875" style="9" customWidth="1"/>
    <col min="5" max="5" width="18.125" style="8" customWidth="1"/>
    <col min="6" max="6" width="14.375" style="9" bestFit="1" customWidth="1"/>
    <col min="7" max="7" width="13.125" style="9" bestFit="1" customWidth="1"/>
    <col min="8" max="8" width="47" style="9" customWidth="1"/>
    <col min="9" max="9" width="6.125" style="8" customWidth="1"/>
    <col min="10" max="11" width="9.875" style="9" bestFit="1" customWidth="1"/>
    <col min="12" max="12" width="5.875" style="10" customWidth="1"/>
    <col min="13" max="13" width="49" style="9" customWidth="1"/>
    <col min="14" max="14" width="28.375" style="9" customWidth="1"/>
    <col min="15" max="15" width="20.125" style="8" customWidth="1"/>
    <col min="16" max="16" width="15.375" style="48" customWidth="1"/>
    <col min="17" max="17" width="6.375" style="9" customWidth="1"/>
    <col min="18" max="18" width="16.625" style="10" customWidth="1"/>
    <col min="19" max="19" width="17.875" style="49" customWidth="1"/>
    <col min="20" max="20" width="15.625" style="11" customWidth="1"/>
    <col min="21" max="256" width="9" style="9"/>
    <col min="257" max="257" width="7" style="9" customWidth="1"/>
    <col min="258" max="258" width="4.875" style="9" customWidth="1"/>
    <col min="259" max="259" width="7.25" style="9" customWidth="1"/>
    <col min="260" max="260" width="8.875" style="9" customWidth="1"/>
    <col min="261" max="261" width="18.125" style="9" customWidth="1"/>
    <col min="262" max="262" width="14.375" style="9" bestFit="1" customWidth="1"/>
    <col min="263" max="263" width="13.125" style="9" bestFit="1" customWidth="1"/>
    <col min="264" max="264" width="47" style="9" customWidth="1"/>
    <col min="265" max="265" width="6.125" style="9" customWidth="1"/>
    <col min="266" max="267" width="9.875" style="9" bestFit="1" customWidth="1"/>
    <col min="268" max="268" width="5.875" style="9" customWidth="1"/>
    <col min="269" max="269" width="49" style="9" customWidth="1"/>
    <col min="270" max="270" width="28.375" style="9" customWidth="1"/>
    <col min="271" max="271" width="20.125" style="9" customWidth="1"/>
    <col min="272" max="272" width="15.375" style="9" customWidth="1"/>
    <col min="273" max="273" width="6.375" style="9" customWidth="1"/>
    <col min="274" max="274" width="16.625" style="9" customWidth="1"/>
    <col min="275" max="275" width="17.875" style="9" customWidth="1"/>
    <col min="276" max="276" width="15.625" style="9" customWidth="1"/>
    <col min="277" max="512" width="9" style="9"/>
    <col min="513" max="513" width="7" style="9" customWidth="1"/>
    <col min="514" max="514" width="4.875" style="9" customWidth="1"/>
    <col min="515" max="515" width="7.25" style="9" customWidth="1"/>
    <col min="516" max="516" width="8.875" style="9" customWidth="1"/>
    <col min="517" max="517" width="18.125" style="9" customWidth="1"/>
    <col min="518" max="518" width="14.375" style="9" bestFit="1" customWidth="1"/>
    <col min="519" max="519" width="13.125" style="9" bestFit="1" customWidth="1"/>
    <col min="520" max="520" width="47" style="9" customWidth="1"/>
    <col min="521" max="521" width="6.125" style="9" customWidth="1"/>
    <col min="522" max="523" width="9.875" style="9" bestFit="1" customWidth="1"/>
    <col min="524" max="524" width="5.875" style="9" customWidth="1"/>
    <col min="525" max="525" width="49" style="9" customWidth="1"/>
    <col min="526" max="526" width="28.375" style="9" customWidth="1"/>
    <col min="527" max="527" width="20.125" style="9" customWidth="1"/>
    <col min="528" max="528" width="15.375" style="9" customWidth="1"/>
    <col min="529" max="529" width="6.375" style="9" customWidth="1"/>
    <col min="530" max="530" width="16.625" style="9" customWidth="1"/>
    <col min="531" max="531" width="17.875" style="9" customWidth="1"/>
    <col min="532" max="532" width="15.625" style="9" customWidth="1"/>
    <col min="533" max="768" width="9" style="9"/>
    <col min="769" max="769" width="7" style="9" customWidth="1"/>
    <col min="770" max="770" width="4.875" style="9" customWidth="1"/>
    <col min="771" max="771" width="7.25" style="9" customWidth="1"/>
    <col min="772" max="772" width="8.875" style="9" customWidth="1"/>
    <col min="773" max="773" width="18.125" style="9" customWidth="1"/>
    <col min="774" max="774" width="14.375" style="9" bestFit="1" customWidth="1"/>
    <col min="775" max="775" width="13.125" style="9" bestFit="1" customWidth="1"/>
    <col min="776" max="776" width="47" style="9" customWidth="1"/>
    <col min="777" max="777" width="6.125" style="9" customWidth="1"/>
    <col min="778" max="779" width="9.875" style="9" bestFit="1" customWidth="1"/>
    <col min="780" max="780" width="5.875" style="9" customWidth="1"/>
    <col min="781" max="781" width="49" style="9" customWidth="1"/>
    <col min="782" max="782" width="28.375" style="9" customWidth="1"/>
    <col min="783" max="783" width="20.125" style="9" customWidth="1"/>
    <col min="784" max="784" width="15.375" style="9" customWidth="1"/>
    <col min="785" max="785" width="6.375" style="9" customWidth="1"/>
    <col min="786" max="786" width="16.625" style="9" customWidth="1"/>
    <col min="787" max="787" width="17.875" style="9" customWidth="1"/>
    <col min="788" max="788" width="15.625" style="9" customWidth="1"/>
    <col min="789" max="1024" width="9" style="9"/>
    <col min="1025" max="1025" width="7" style="9" customWidth="1"/>
    <col min="1026" max="1026" width="4.875" style="9" customWidth="1"/>
    <col min="1027" max="1027" width="7.25" style="9" customWidth="1"/>
    <col min="1028" max="1028" width="8.875" style="9" customWidth="1"/>
    <col min="1029" max="1029" width="18.125" style="9" customWidth="1"/>
    <col min="1030" max="1030" width="14.375" style="9" bestFit="1" customWidth="1"/>
    <col min="1031" max="1031" width="13.125" style="9" bestFit="1" customWidth="1"/>
    <col min="1032" max="1032" width="47" style="9" customWidth="1"/>
    <col min="1033" max="1033" width="6.125" style="9" customWidth="1"/>
    <col min="1034" max="1035" width="9.875" style="9" bestFit="1" customWidth="1"/>
    <col min="1036" max="1036" width="5.875" style="9" customWidth="1"/>
    <col min="1037" max="1037" width="49" style="9" customWidth="1"/>
    <col min="1038" max="1038" width="28.375" style="9" customWidth="1"/>
    <col min="1039" max="1039" width="20.125" style="9" customWidth="1"/>
    <col min="1040" max="1040" width="15.375" style="9" customWidth="1"/>
    <col min="1041" max="1041" width="6.375" style="9" customWidth="1"/>
    <col min="1042" max="1042" width="16.625" style="9" customWidth="1"/>
    <col min="1043" max="1043" width="17.875" style="9" customWidth="1"/>
    <col min="1044" max="1044" width="15.625" style="9" customWidth="1"/>
    <col min="1045" max="1280" width="9" style="9"/>
    <col min="1281" max="1281" width="7" style="9" customWidth="1"/>
    <col min="1282" max="1282" width="4.875" style="9" customWidth="1"/>
    <col min="1283" max="1283" width="7.25" style="9" customWidth="1"/>
    <col min="1284" max="1284" width="8.875" style="9" customWidth="1"/>
    <col min="1285" max="1285" width="18.125" style="9" customWidth="1"/>
    <col min="1286" max="1286" width="14.375" style="9" bestFit="1" customWidth="1"/>
    <col min="1287" max="1287" width="13.125" style="9" bestFit="1" customWidth="1"/>
    <col min="1288" max="1288" width="47" style="9" customWidth="1"/>
    <col min="1289" max="1289" width="6.125" style="9" customWidth="1"/>
    <col min="1290" max="1291" width="9.875" style="9" bestFit="1" customWidth="1"/>
    <col min="1292" max="1292" width="5.875" style="9" customWidth="1"/>
    <col min="1293" max="1293" width="49" style="9" customWidth="1"/>
    <col min="1294" max="1294" width="28.375" style="9" customWidth="1"/>
    <col min="1295" max="1295" width="20.125" style="9" customWidth="1"/>
    <col min="1296" max="1296" width="15.375" style="9" customWidth="1"/>
    <col min="1297" max="1297" width="6.375" style="9" customWidth="1"/>
    <col min="1298" max="1298" width="16.625" style="9" customWidth="1"/>
    <col min="1299" max="1299" width="17.875" style="9" customWidth="1"/>
    <col min="1300" max="1300" width="15.625" style="9" customWidth="1"/>
    <col min="1301" max="1536" width="9" style="9"/>
    <col min="1537" max="1537" width="7" style="9" customWidth="1"/>
    <col min="1538" max="1538" width="4.875" style="9" customWidth="1"/>
    <col min="1539" max="1539" width="7.25" style="9" customWidth="1"/>
    <col min="1540" max="1540" width="8.875" style="9" customWidth="1"/>
    <col min="1541" max="1541" width="18.125" style="9" customWidth="1"/>
    <col min="1542" max="1542" width="14.375" style="9" bestFit="1" customWidth="1"/>
    <col min="1543" max="1543" width="13.125" style="9" bestFit="1" customWidth="1"/>
    <col min="1544" max="1544" width="47" style="9" customWidth="1"/>
    <col min="1545" max="1545" width="6.125" style="9" customWidth="1"/>
    <col min="1546" max="1547" width="9.875" style="9" bestFit="1" customWidth="1"/>
    <col min="1548" max="1548" width="5.875" style="9" customWidth="1"/>
    <col min="1549" max="1549" width="49" style="9" customWidth="1"/>
    <col min="1550" max="1550" width="28.375" style="9" customWidth="1"/>
    <col min="1551" max="1551" width="20.125" style="9" customWidth="1"/>
    <col min="1552" max="1552" width="15.375" style="9" customWidth="1"/>
    <col min="1553" max="1553" width="6.375" style="9" customWidth="1"/>
    <col min="1554" max="1554" width="16.625" style="9" customWidth="1"/>
    <col min="1555" max="1555" width="17.875" style="9" customWidth="1"/>
    <col min="1556" max="1556" width="15.625" style="9" customWidth="1"/>
    <col min="1557" max="1792" width="9" style="9"/>
    <col min="1793" max="1793" width="7" style="9" customWidth="1"/>
    <col min="1794" max="1794" width="4.875" style="9" customWidth="1"/>
    <col min="1795" max="1795" width="7.25" style="9" customWidth="1"/>
    <col min="1796" max="1796" width="8.875" style="9" customWidth="1"/>
    <col min="1797" max="1797" width="18.125" style="9" customWidth="1"/>
    <col min="1798" max="1798" width="14.375" style="9" bestFit="1" customWidth="1"/>
    <col min="1799" max="1799" width="13.125" style="9" bestFit="1" customWidth="1"/>
    <col min="1800" max="1800" width="47" style="9" customWidth="1"/>
    <col min="1801" max="1801" width="6.125" style="9" customWidth="1"/>
    <col min="1802" max="1803" width="9.875" style="9" bestFit="1" customWidth="1"/>
    <col min="1804" max="1804" width="5.875" style="9" customWidth="1"/>
    <col min="1805" max="1805" width="49" style="9" customWidth="1"/>
    <col min="1806" max="1806" width="28.375" style="9" customWidth="1"/>
    <col min="1807" max="1807" width="20.125" style="9" customWidth="1"/>
    <col min="1808" max="1808" width="15.375" style="9" customWidth="1"/>
    <col min="1809" max="1809" width="6.375" style="9" customWidth="1"/>
    <col min="1810" max="1810" width="16.625" style="9" customWidth="1"/>
    <col min="1811" max="1811" width="17.875" style="9" customWidth="1"/>
    <col min="1812" max="1812" width="15.625" style="9" customWidth="1"/>
    <col min="1813" max="2048" width="9" style="9"/>
    <col min="2049" max="2049" width="7" style="9" customWidth="1"/>
    <col min="2050" max="2050" width="4.875" style="9" customWidth="1"/>
    <col min="2051" max="2051" width="7.25" style="9" customWidth="1"/>
    <col min="2052" max="2052" width="8.875" style="9" customWidth="1"/>
    <col min="2053" max="2053" width="18.125" style="9" customWidth="1"/>
    <col min="2054" max="2054" width="14.375" style="9" bestFit="1" customWidth="1"/>
    <col min="2055" max="2055" width="13.125" style="9" bestFit="1" customWidth="1"/>
    <col min="2056" max="2056" width="47" style="9" customWidth="1"/>
    <col min="2057" max="2057" width="6.125" style="9" customWidth="1"/>
    <col min="2058" max="2059" width="9.875" style="9" bestFit="1" customWidth="1"/>
    <col min="2060" max="2060" width="5.875" style="9" customWidth="1"/>
    <col min="2061" max="2061" width="49" style="9" customWidth="1"/>
    <col min="2062" max="2062" width="28.375" style="9" customWidth="1"/>
    <col min="2063" max="2063" width="20.125" style="9" customWidth="1"/>
    <col min="2064" max="2064" width="15.375" style="9" customWidth="1"/>
    <col min="2065" max="2065" width="6.375" style="9" customWidth="1"/>
    <col min="2066" max="2066" width="16.625" style="9" customWidth="1"/>
    <col min="2067" max="2067" width="17.875" style="9" customWidth="1"/>
    <col min="2068" max="2068" width="15.625" style="9" customWidth="1"/>
    <col min="2069" max="2304" width="9" style="9"/>
    <col min="2305" max="2305" width="7" style="9" customWidth="1"/>
    <col min="2306" max="2306" width="4.875" style="9" customWidth="1"/>
    <col min="2307" max="2307" width="7.25" style="9" customWidth="1"/>
    <col min="2308" max="2308" width="8.875" style="9" customWidth="1"/>
    <col min="2309" max="2309" width="18.125" style="9" customWidth="1"/>
    <col min="2310" max="2310" width="14.375" style="9" bestFit="1" customWidth="1"/>
    <col min="2311" max="2311" width="13.125" style="9" bestFit="1" customWidth="1"/>
    <col min="2312" max="2312" width="47" style="9" customWidth="1"/>
    <col min="2313" max="2313" width="6.125" style="9" customWidth="1"/>
    <col min="2314" max="2315" width="9.875" style="9" bestFit="1" customWidth="1"/>
    <col min="2316" max="2316" width="5.875" style="9" customWidth="1"/>
    <col min="2317" max="2317" width="49" style="9" customWidth="1"/>
    <col min="2318" max="2318" width="28.375" style="9" customWidth="1"/>
    <col min="2319" max="2319" width="20.125" style="9" customWidth="1"/>
    <col min="2320" max="2320" width="15.375" style="9" customWidth="1"/>
    <col min="2321" max="2321" width="6.375" style="9" customWidth="1"/>
    <col min="2322" max="2322" width="16.625" style="9" customWidth="1"/>
    <col min="2323" max="2323" width="17.875" style="9" customWidth="1"/>
    <col min="2324" max="2324" width="15.625" style="9" customWidth="1"/>
    <col min="2325" max="2560" width="9" style="9"/>
    <col min="2561" max="2561" width="7" style="9" customWidth="1"/>
    <col min="2562" max="2562" width="4.875" style="9" customWidth="1"/>
    <col min="2563" max="2563" width="7.25" style="9" customWidth="1"/>
    <col min="2564" max="2564" width="8.875" style="9" customWidth="1"/>
    <col min="2565" max="2565" width="18.125" style="9" customWidth="1"/>
    <col min="2566" max="2566" width="14.375" style="9" bestFit="1" customWidth="1"/>
    <col min="2567" max="2567" width="13.125" style="9" bestFit="1" customWidth="1"/>
    <col min="2568" max="2568" width="47" style="9" customWidth="1"/>
    <col min="2569" max="2569" width="6.125" style="9" customWidth="1"/>
    <col min="2570" max="2571" width="9.875" style="9" bestFit="1" customWidth="1"/>
    <col min="2572" max="2572" width="5.875" style="9" customWidth="1"/>
    <col min="2573" max="2573" width="49" style="9" customWidth="1"/>
    <col min="2574" max="2574" width="28.375" style="9" customWidth="1"/>
    <col min="2575" max="2575" width="20.125" style="9" customWidth="1"/>
    <col min="2576" max="2576" width="15.375" style="9" customWidth="1"/>
    <col min="2577" max="2577" width="6.375" style="9" customWidth="1"/>
    <col min="2578" max="2578" width="16.625" style="9" customWidth="1"/>
    <col min="2579" max="2579" width="17.875" style="9" customWidth="1"/>
    <col min="2580" max="2580" width="15.625" style="9" customWidth="1"/>
    <col min="2581" max="2816" width="9" style="9"/>
    <col min="2817" max="2817" width="7" style="9" customWidth="1"/>
    <col min="2818" max="2818" width="4.875" style="9" customWidth="1"/>
    <col min="2819" max="2819" width="7.25" style="9" customWidth="1"/>
    <col min="2820" max="2820" width="8.875" style="9" customWidth="1"/>
    <col min="2821" max="2821" width="18.125" style="9" customWidth="1"/>
    <col min="2822" max="2822" width="14.375" style="9" bestFit="1" customWidth="1"/>
    <col min="2823" max="2823" width="13.125" style="9" bestFit="1" customWidth="1"/>
    <col min="2824" max="2824" width="47" style="9" customWidth="1"/>
    <col min="2825" max="2825" width="6.125" style="9" customWidth="1"/>
    <col min="2826" max="2827" width="9.875" style="9" bestFit="1" customWidth="1"/>
    <col min="2828" max="2828" width="5.875" style="9" customWidth="1"/>
    <col min="2829" max="2829" width="49" style="9" customWidth="1"/>
    <col min="2830" max="2830" width="28.375" style="9" customWidth="1"/>
    <col min="2831" max="2831" width="20.125" style="9" customWidth="1"/>
    <col min="2832" max="2832" width="15.375" style="9" customWidth="1"/>
    <col min="2833" max="2833" width="6.375" style="9" customWidth="1"/>
    <col min="2834" max="2834" width="16.625" style="9" customWidth="1"/>
    <col min="2835" max="2835" width="17.875" style="9" customWidth="1"/>
    <col min="2836" max="2836" width="15.625" style="9" customWidth="1"/>
    <col min="2837" max="3072" width="9" style="9"/>
    <col min="3073" max="3073" width="7" style="9" customWidth="1"/>
    <col min="3074" max="3074" width="4.875" style="9" customWidth="1"/>
    <col min="3075" max="3075" width="7.25" style="9" customWidth="1"/>
    <col min="3076" max="3076" width="8.875" style="9" customWidth="1"/>
    <col min="3077" max="3077" width="18.125" style="9" customWidth="1"/>
    <col min="3078" max="3078" width="14.375" style="9" bestFit="1" customWidth="1"/>
    <col min="3079" max="3079" width="13.125" style="9" bestFit="1" customWidth="1"/>
    <col min="3080" max="3080" width="47" style="9" customWidth="1"/>
    <col min="3081" max="3081" width="6.125" style="9" customWidth="1"/>
    <col min="3082" max="3083" width="9.875" style="9" bestFit="1" customWidth="1"/>
    <col min="3084" max="3084" width="5.875" style="9" customWidth="1"/>
    <col min="3085" max="3085" width="49" style="9" customWidth="1"/>
    <col min="3086" max="3086" width="28.375" style="9" customWidth="1"/>
    <col min="3087" max="3087" width="20.125" style="9" customWidth="1"/>
    <col min="3088" max="3088" width="15.375" style="9" customWidth="1"/>
    <col min="3089" max="3089" width="6.375" style="9" customWidth="1"/>
    <col min="3090" max="3090" width="16.625" style="9" customWidth="1"/>
    <col min="3091" max="3091" width="17.875" style="9" customWidth="1"/>
    <col min="3092" max="3092" width="15.625" style="9" customWidth="1"/>
    <col min="3093" max="3328" width="9" style="9"/>
    <col min="3329" max="3329" width="7" style="9" customWidth="1"/>
    <col min="3330" max="3330" width="4.875" style="9" customWidth="1"/>
    <col min="3331" max="3331" width="7.25" style="9" customWidth="1"/>
    <col min="3332" max="3332" width="8.875" style="9" customWidth="1"/>
    <col min="3333" max="3333" width="18.125" style="9" customWidth="1"/>
    <col min="3334" max="3334" width="14.375" style="9" bestFit="1" customWidth="1"/>
    <col min="3335" max="3335" width="13.125" style="9" bestFit="1" customWidth="1"/>
    <col min="3336" max="3336" width="47" style="9" customWidth="1"/>
    <col min="3337" max="3337" width="6.125" style="9" customWidth="1"/>
    <col min="3338" max="3339" width="9.875" style="9" bestFit="1" customWidth="1"/>
    <col min="3340" max="3340" width="5.875" style="9" customWidth="1"/>
    <col min="3341" max="3341" width="49" style="9" customWidth="1"/>
    <col min="3342" max="3342" width="28.375" style="9" customWidth="1"/>
    <col min="3343" max="3343" width="20.125" style="9" customWidth="1"/>
    <col min="3344" max="3344" width="15.375" style="9" customWidth="1"/>
    <col min="3345" max="3345" width="6.375" style="9" customWidth="1"/>
    <col min="3346" max="3346" width="16.625" style="9" customWidth="1"/>
    <col min="3347" max="3347" width="17.875" style="9" customWidth="1"/>
    <col min="3348" max="3348" width="15.625" style="9" customWidth="1"/>
    <col min="3349" max="3584" width="9" style="9"/>
    <col min="3585" max="3585" width="7" style="9" customWidth="1"/>
    <col min="3586" max="3586" width="4.875" style="9" customWidth="1"/>
    <col min="3587" max="3587" width="7.25" style="9" customWidth="1"/>
    <col min="3588" max="3588" width="8.875" style="9" customWidth="1"/>
    <col min="3589" max="3589" width="18.125" style="9" customWidth="1"/>
    <col min="3590" max="3590" width="14.375" style="9" bestFit="1" customWidth="1"/>
    <col min="3591" max="3591" width="13.125" style="9" bestFit="1" customWidth="1"/>
    <col min="3592" max="3592" width="47" style="9" customWidth="1"/>
    <col min="3593" max="3593" width="6.125" style="9" customWidth="1"/>
    <col min="3594" max="3595" width="9.875" style="9" bestFit="1" customWidth="1"/>
    <col min="3596" max="3596" width="5.875" style="9" customWidth="1"/>
    <col min="3597" max="3597" width="49" style="9" customWidth="1"/>
    <col min="3598" max="3598" width="28.375" style="9" customWidth="1"/>
    <col min="3599" max="3599" width="20.125" style="9" customWidth="1"/>
    <col min="3600" max="3600" width="15.375" style="9" customWidth="1"/>
    <col min="3601" max="3601" width="6.375" style="9" customWidth="1"/>
    <col min="3602" max="3602" width="16.625" style="9" customWidth="1"/>
    <col min="3603" max="3603" width="17.875" style="9" customWidth="1"/>
    <col min="3604" max="3604" width="15.625" style="9" customWidth="1"/>
    <col min="3605" max="3840" width="9" style="9"/>
    <col min="3841" max="3841" width="7" style="9" customWidth="1"/>
    <col min="3842" max="3842" width="4.875" style="9" customWidth="1"/>
    <col min="3843" max="3843" width="7.25" style="9" customWidth="1"/>
    <col min="3844" max="3844" width="8.875" style="9" customWidth="1"/>
    <col min="3845" max="3845" width="18.125" style="9" customWidth="1"/>
    <col min="3846" max="3846" width="14.375" style="9" bestFit="1" customWidth="1"/>
    <col min="3847" max="3847" width="13.125" style="9" bestFit="1" customWidth="1"/>
    <col min="3848" max="3848" width="47" style="9" customWidth="1"/>
    <col min="3849" max="3849" width="6.125" style="9" customWidth="1"/>
    <col min="3850" max="3851" width="9.875" style="9" bestFit="1" customWidth="1"/>
    <col min="3852" max="3852" width="5.875" style="9" customWidth="1"/>
    <col min="3853" max="3853" width="49" style="9" customWidth="1"/>
    <col min="3854" max="3854" width="28.375" style="9" customWidth="1"/>
    <col min="3855" max="3855" width="20.125" style="9" customWidth="1"/>
    <col min="3856" max="3856" width="15.375" style="9" customWidth="1"/>
    <col min="3857" max="3857" width="6.375" style="9" customWidth="1"/>
    <col min="3858" max="3858" width="16.625" style="9" customWidth="1"/>
    <col min="3859" max="3859" width="17.875" style="9" customWidth="1"/>
    <col min="3860" max="3860" width="15.625" style="9" customWidth="1"/>
    <col min="3861" max="4096" width="9" style="9"/>
    <col min="4097" max="4097" width="7" style="9" customWidth="1"/>
    <col min="4098" max="4098" width="4.875" style="9" customWidth="1"/>
    <col min="4099" max="4099" width="7.25" style="9" customWidth="1"/>
    <col min="4100" max="4100" width="8.875" style="9" customWidth="1"/>
    <col min="4101" max="4101" width="18.125" style="9" customWidth="1"/>
    <col min="4102" max="4102" width="14.375" style="9" bestFit="1" customWidth="1"/>
    <col min="4103" max="4103" width="13.125" style="9" bestFit="1" customWidth="1"/>
    <col min="4104" max="4104" width="47" style="9" customWidth="1"/>
    <col min="4105" max="4105" width="6.125" style="9" customWidth="1"/>
    <col min="4106" max="4107" width="9.875" style="9" bestFit="1" customWidth="1"/>
    <col min="4108" max="4108" width="5.875" style="9" customWidth="1"/>
    <col min="4109" max="4109" width="49" style="9" customWidth="1"/>
    <col min="4110" max="4110" width="28.375" style="9" customWidth="1"/>
    <col min="4111" max="4111" width="20.125" style="9" customWidth="1"/>
    <col min="4112" max="4112" width="15.375" style="9" customWidth="1"/>
    <col min="4113" max="4113" width="6.375" style="9" customWidth="1"/>
    <col min="4114" max="4114" width="16.625" style="9" customWidth="1"/>
    <col min="4115" max="4115" width="17.875" style="9" customWidth="1"/>
    <col min="4116" max="4116" width="15.625" style="9" customWidth="1"/>
    <col min="4117" max="4352" width="9" style="9"/>
    <col min="4353" max="4353" width="7" style="9" customWidth="1"/>
    <col min="4354" max="4354" width="4.875" style="9" customWidth="1"/>
    <col min="4355" max="4355" width="7.25" style="9" customWidth="1"/>
    <col min="4356" max="4356" width="8.875" style="9" customWidth="1"/>
    <col min="4357" max="4357" width="18.125" style="9" customWidth="1"/>
    <col min="4358" max="4358" width="14.375" style="9" bestFit="1" customWidth="1"/>
    <col min="4359" max="4359" width="13.125" style="9" bestFit="1" customWidth="1"/>
    <col min="4360" max="4360" width="47" style="9" customWidth="1"/>
    <col min="4361" max="4361" width="6.125" style="9" customWidth="1"/>
    <col min="4362" max="4363" width="9.875" style="9" bestFit="1" customWidth="1"/>
    <col min="4364" max="4364" width="5.875" style="9" customWidth="1"/>
    <col min="4365" max="4365" width="49" style="9" customWidth="1"/>
    <col min="4366" max="4366" width="28.375" style="9" customWidth="1"/>
    <col min="4367" max="4367" width="20.125" style="9" customWidth="1"/>
    <col min="4368" max="4368" width="15.375" style="9" customWidth="1"/>
    <col min="4369" max="4369" width="6.375" style="9" customWidth="1"/>
    <col min="4370" max="4370" width="16.625" style="9" customWidth="1"/>
    <col min="4371" max="4371" width="17.875" style="9" customWidth="1"/>
    <col min="4372" max="4372" width="15.625" style="9" customWidth="1"/>
    <col min="4373" max="4608" width="9" style="9"/>
    <col min="4609" max="4609" width="7" style="9" customWidth="1"/>
    <col min="4610" max="4610" width="4.875" style="9" customWidth="1"/>
    <col min="4611" max="4611" width="7.25" style="9" customWidth="1"/>
    <col min="4612" max="4612" width="8.875" style="9" customWidth="1"/>
    <col min="4613" max="4613" width="18.125" style="9" customWidth="1"/>
    <col min="4614" max="4614" width="14.375" style="9" bestFit="1" customWidth="1"/>
    <col min="4615" max="4615" width="13.125" style="9" bestFit="1" customWidth="1"/>
    <col min="4616" max="4616" width="47" style="9" customWidth="1"/>
    <col min="4617" max="4617" width="6.125" style="9" customWidth="1"/>
    <col min="4618" max="4619" width="9.875" style="9" bestFit="1" customWidth="1"/>
    <col min="4620" max="4620" width="5.875" style="9" customWidth="1"/>
    <col min="4621" max="4621" width="49" style="9" customWidth="1"/>
    <col min="4622" max="4622" width="28.375" style="9" customWidth="1"/>
    <col min="4623" max="4623" width="20.125" style="9" customWidth="1"/>
    <col min="4624" max="4624" width="15.375" style="9" customWidth="1"/>
    <col min="4625" max="4625" width="6.375" style="9" customWidth="1"/>
    <col min="4626" max="4626" width="16.625" style="9" customWidth="1"/>
    <col min="4627" max="4627" width="17.875" style="9" customWidth="1"/>
    <col min="4628" max="4628" width="15.625" style="9" customWidth="1"/>
    <col min="4629" max="4864" width="9" style="9"/>
    <col min="4865" max="4865" width="7" style="9" customWidth="1"/>
    <col min="4866" max="4866" width="4.875" style="9" customWidth="1"/>
    <col min="4867" max="4867" width="7.25" style="9" customWidth="1"/>
    <col min="4868" max="4868" width="8.875" style="9" customWidth="1"/>
    <col min="4869" max="4869" width="18.125" style="9" customWidth="1"/>
    <col min="4870" max="4870" width="14.375" style="9" bestFit="1" customWidth="1"/>
    <col min="4871" max="4871" width="13.125" style="9" bestFit="1" customWidth="1"/>
    <col min="4872" max="4872" width="47" style="9" customWidth="1"/>
    <col min="4873" max="4873" width="6.125" style="9" customWidth="1"/>
    <col min="4874" max="4875" width="9.875" style="9" bestFit="1" customWidth="1"/>
    <col min="4876" max="4876" width="5.875" style="9" customWidth="1"/>
    <col min="4877" max="4877" width="49" style="9" customWidth="1"/>
    <col min="4878" max="4878" width="28.375" style="9" customWidth="1"/>
    <col min="4879" max="4879" width="20.125" style="9" customWidth="1"/>
    <col min="4880" max="4880" width="15.375" style="9" customWidth="1"/>
    <col min="4881" max="4881" width="6.375" style="9" customWidth="1"/>
    <col min="4882" max="4882" width="16.625" style="9" customWidth="1"/>
    <col min="4883" max="4883" width="17.875" style="9" customWidth="1"/>
    <col min="4884" max="4884" width="15.625" style="9" customWidth="1"/>
    <col min="4885" max="5120" width="9" style="9"/>
    <col min="5121" max="5121" width="7" style="9" customWidth="1"/>
    <col min="5122" max="5122" width="4.875" style="9" customWidth="1"/>
    <col min="5123" max="5123" width="7.25" style="9" customWidth="1"/>
    <col min="5124" max="5124" width="8.875" style="9" customWidth="1"/>
    <col min="5125" max="5125" width="18.125" style="9" customWidth="1"/>
    <col min="5126" max="5126" width="14.375" style="9" bestFit="1" customWidth="1"/>
    <col min="5127" max="5127" width="13.125" style="9" bestFit="1" customWidth="1"/>
    <col min="5128" max="5128" width="47" style="9" customWidth="1"/>
    <col min="5129" max="5129" width="6.125" style="9" customWidth="1"/>
    <col min="5130" max="5131" width="9.875" style="9" bestFit="1" customWidth="1"/>
    <col min="5132" max="5132" width="5.875" style="9" customWidth="1"/>
    <col min="5133" max="5133" width="49" style="9" customWidth="1"/>
    <col min="5134" max="5134" width="28.375" style="9" customWidth="1"/>
    <col min="5135" max="5135" width="20.125" style="9" customWidth="1"/>
    <col min="5136" max="5136" width="15.375" style="9" customWidth="1"/>
    <col min="5137" max="5137" width="6.375" style="9" customWidth="1"/>
    <col min="5138" max="5138" width="16.625" style="9" customWidth="1"/>
    <col min="5139" max="5139" width="17.875" style="9" customWidth="1"/>
    <col min="5140" max="5140" width="15.625" style="9" customWidth="1"/>
    <col min="5141" max="5376" width="9" style="9"/>
    <col min="5377" max="5377" width="7" style="9" customWidth="1"/>
    <col min="5378" max="5378" width="4.875" style="9" customWidth="1"/>
    <col min="5379" max="5379" width="7.25" style="9" customWidth="1"/>
    <col min="5380" max="5380" width="8.875" style="9" customWidth="1"/>
    <col min="5381" max="5381" width="18.125" style="9" customWidth="1"/>
    <col min="5382" max="5382" width="14.375" style="9" bestFit="1" customWidth="1"/>
    <col min="5383" max="5383" width="13.125" style="9" bestFit="1" customWidth="1"/>
    <col min="5384" max="5384" width="47" style="9" customWidth="1"/>
    <col min="5385" max="5385" width="6.125" style="9" customWidth="1"/>
    <col min="5386" max="5387" width="9.875" style="9" bestFit="1" customWidth="1"/>
    <col min="5388" max="5388" width="5.875" style="9" customWidth="1"/>
    <col min="5389" max="5389" width="49" style="9" customWidth="1"/>
    <col min="5390" max="5390" width="28.375" style="9" customWidth="1"/>
    <col min="5391" max="5391" width="20.125" style="9" customWidth="1"/>
    <col min="5392" max="5392" width="15.375" style="9" customWidth="1"/>
    <col min="5393" max="5393" width="6.375" style="9" customWidth="1"/>
    <col min="5394" max="5394" width="16.625" style="9" customWidth="1"/>
    <col min="5395" max="5395" width="17.875" style="9" customWidth="1"/>
    <col min="5396" max="5396" width="15.625" style="9" customWidth="1"/>
    <col min="5397" max="5632" width="9" style="9"/>
    <col min="5633" max="5633" width="7" style="9" customWidth="1"/>
    <col min="5634" max="5634" width="4.875" style="9" customWidth="1"/>
    <col min="5635" max="5635" width="7.25" style="9" customWidth="1"/>
    <col min="5636" max="5636" width="8.875" style="9" customWidth="1"/>
    <col min="5637" max="5637" width="18.125" style="9" customWidth="1"/>
    <col min="5638" max="5638" width="14.375" style="9" bestFit="1" customWidth="1"/>
    <col min="5639" max="5639" width="13.125" style="9" bestFit="1" customWidth="1"/>
    <col min="5640" max="5640" width="47" style="9" customWidth="1"/>
    <col min="5641" max="5641" width="6.125" style="9" customWidth="1"/>
    <col min="5642" max="5643" width="9.875" style="9" bestFit="1" customWidth="1"/>
    <col min="5644" max="5644" width="5.875" style="9" customWidth="1"/>
    <col min="5645" max="5645" width="49" style="9" customWidth="1"/>
    <col min="5646" max="5646" width="28.375" style="9" customWidth="1"/>
    <col min="5647" max="5647" width="20.125" style="9" customWidth="1"/>
    <col min="5648" max="5648" width="15.375" style="9" customWidth="1"/>
    <col min="5649" max="5649" width="6.375" style="9" customWidth="1"/>
    <col min="5650" max="5650" width="16.625" style="9" customWidth="1"/>
    <col min="5651" max="5651" width="17.875" style="9" customWidth="1"/>
    <col min="5652" max="5652" width="15.625" style="9" customWidth="1"/>
    <col min="5653" max="5888" width="9" style="9"/>
    <col min="5889" max="5889" width="7" style="9" customWidth="1"/>
    <col min="5890" max="5890" width="4.875" style="9" customWidth="1"/>
    <col min="5891" max="5891" width="7.25" style="9" customWidth="1"/>
    <col min="5892" max="5892" width="8.875" style="9" customWidth="1"/>
    <col min="5893" max="5893" width="18.125" style="9" customWidth="1"/>
    <col min="5894" max="5894" width="14.375" style="9" bestFit="1" customWidth="1"/>
    <col min="5895" max="5895" width="13.125" style="9" bestFit="1" customWidth="1"/>
    <col min="5896" max="5896" width="47" style="9" customWidth="1"/>
    <col min="5897" max="5897" width="6.125" style="9" customWidth="1"/>
    <col min="5898" max="5899" width="9.875" style="9" bestFit="1" customWidth="1"/>
    <col min="5900" max="5900" width="5.875" style="9" customWidth="1"/>
    <col min="5901" max="5901" width="49" style="9" customWidth="1"/>
    <col min="5902" max="5902" width="28.375" style="9" customWidth="1"/>
    <col min="5903" max="5903" width="20.125" style="9" customWidth="1"/>
    <col min="5904" max="5904" width="15.375" style="9" customWidth="1"/>
    <col min="5905" max="5905" width="6.375" style="9" customWidth="1"/>
    <col min="5906" max="5906" width="16.625" style="9" customWidth="1"/>
    <col min="5907" max="5907" width="17.875" style="9" customWidth="1"/>
    <col min="5908" max="5908" width="15.625" style="9" customWidth="1"/>
    <col min="5909" max="6144" width="9" style="9"/>
    <col min="6145" max="6145" width="7" style="9" customWidth="1"/>
    <col min="6146" max="6146" width="4.875" style="9" customWidth="1"/>
    <col min="6147" max="6147" width="7.25" style="9" customWidth="1"/>
    <col min="6148" max="6148" width="8.875" style="9" customWidth="1"/>
    <col min="6149" max="6149" width="18.125" style="9" customWidth="1"/>
    <col min="6150" max="6150" width="14.375" style="9" bestFit="1" customWidth="1"/>
    <col min="6151" max="6151" width="13.125" style="9" bestFit="1" customWidth="1"/>
    <col min="6152" max="6152" width="47" style="9" customWidth="1"/>
    <col min="6153" max="6153" width="6.125" style="9" customWidth="1"/>
    <col min="6154" max="6155" width="9.875" style="9" bestFit="1" customWidth="1"/>
    <col min="6156" max="6156" width="5.875" style="9" customWidth="1"/>
    <col min="6157" max="6157" width="49" style="9" customWidth="1"/>
    <col min="6158" max="6158" width="28.375" style="9" customWidth="1"/>
    <col min="6159" max="6159" width="20.125" style="9" customWidth="1"/>
    <col min="6160" max="6160" width="15.375" style="9" customWidth="1"/>
    <col min="6161" max="6161" width="6.375" style="9" customWidth="1"/>
    <col min="6162" max="6162" width="16.625" style="9" customWidth="1"/>
    <col min="6163" max="6163" width="17.875" style="9" customWidth="1"/>
    <col min="6164" max="6164" width="15.625" style="9" customWidth="1"/>
    <col min="6165" max="6400" width="9" style="9"/>
    <col min="6401" max="6401" width="7" style="9" customWidth="1"/>
    <col min="6402" max="6402" width="4.875" style="9" customWidth="1"/>
    <col min="6403" max="6403" width="7.25" style="9" customWidth="1"/>
    <col min="6404" max="6404" width="8.875" style="9" customWidth="1"/>
    <col min="6405" max="6405" width="18.125" style="9" customWidth="1"/>
    <col min="6406" max="6406" width="14.375" style="9" bestFit="1" customWidth="1"/>
    <col min="6407" max="6407" width="13.125" style="9" bestFit="1" customWidth="1"/>
    <col min="6408" max="6408" width="47" style="9" customWidth="1"/>
    <col min="6409" max="6409" width="6.125" style="9" customWidth="1"/>
    <col min="6410" max="6411" width="9.875" style="9" bestFit="1" customWidth="1"/>
    <col min="6412" max="6412" width="5.875" style="9" customWidth="1"/>
    <col min="6413" max="6413" width="49" style="9" customWidth="1"/>
    <col min="6414" max="6414" width="28.375" style="9" customWidth="1"/>
    <col min="6415" max="6415" width="20.125" style="9" customWidth="1"/>
    <col min="6416" max="6416" width="15.375" style="9" customWidth="1"/>
    <col min="6417" max="6417" width="6.375" style="9" customWidth="1"/>
    <col min="6418" max="6418" width="16.625" style="9" customWidth="1"/>
    <col min="6419" max="6419" width="17.875" style="9" customWidth="1"/>
    <col min="6420" max="6420" width="15.625" style="9" customWidth="1"/>
    <col min="6421" max="6656" width="9" style="9"/>
    <col min="6657" max="6657" width="7" style="9" customWidth="1"/>
    <col min="6658" max="6658" width="4.875" style="9" customWidth="1"/>
    <col min="6659" max="6659" width="7.25" style="9" customWidth="1"/>
    <col min="6660" max="6660" width="8.875" style="9" customWidth="1"/>
    <col min="6661" max="6661" width="18.125" style="9" customWidth="1"/>
    <col min="6662" max="6662" width="14.375" style="9" bestFit="1" customWidth="1"/>
    <col min="6663" max="6663" width="13.125" style="9" bestFit="1" customWidth="1"/>
    <col min="6664" max="6664" width="47" style="9" customWidth="1"/>
    <col min="6665" max="6665" width="6.125" style="9" customWidth="1"/>
    <col min="6666" max="6667" width="9.875" style="9" bestFit="1" customWidth="1"/>
    <col min="6668" max="6668" width="5.875" style="9" customWidth="1"/>
    <col min="6669" max="6669" width="49" style="9" customWidth="1"/>
    <col min="6670" max="6670" width="28.375" style="9" customWidth="1"/>
    <col min="6671" max="6671" width="20.125" style="9" customWidth="1"/>
    <col min="6672" max="6672" width="15.375" style="9" customWidth="1"/>
    <col min="6673" max="6673" width="6.375" style="9" customWidth="1"/>
    <col min="6674" max="6674" width="16.625" style="9" customWidth="1"/>
    <col min="6675" max="6675" width="17.875" style="9" customWidth="1"/>
    <col min="6676" max="6676" width="15.625" style="9" customWidth="1"/>
    <col min="6677" max="6912" width="9" style="9"/>
    <col min="6913" max="6913" width="7" style="9" customWidth="1"/>
    <col min="6914" max="6914" width="4.875" style="9" customWidth="1"/>
    <col min="6915" max="6915" width="7.25" style="9" customWidth="1"/>
    <col min="6916" max="6916" width="8.875" style="9" customWidth="1"/>
    <col min="6917" max="6917" width="18.125" style="9" customWidth="1"/>
    <col min="6918" max="6918" width="14.375" style="9" bestFit="1" customWidth="1"/>
    <col min="6919" max="6919" width="13.125" style="9" bestFit="1" customWidth="1"/>
    <col min="6920" max="6920" width="47" style="9" customWidth="1"/>
    <col min="6921" max="6921" width="6.125" style="9" customWidth="1"/>
    <col min="6922" max="6923" width="9.875" style="9" bestFit="1" customWidth="1"/>
    <col min="6924" max="6924" width="5.875" style="9" customWidth="1"/>
    <col min="6925" max="6925" width="49" style="9" customWidth="1"/>
    <col min="6926" max="6926" width="28.375" style="9" customWidth="1"/>
    <col min="6927" max="6927" width="20.125" style="9" customWidth="1"/>
    <col min="6928" max="6928" width="15.375" style="9" customWidth="1"/>
    <col min="6929" max="6929" width="6.375" style="9" customWidth="1"/>
    <col min="6930" max="6930" width="16.625" style="9" customWidth="1"/>
    <col min="6931" max="6931" width="17.875" style="9" customWidth="1"/>
    <col min="6932" max="6932" width="15.625" style="9" customWidth="1"/>
    <col min="6933" max="7168" width="9" style="9"/>
    <col min="7169" max="7169" width="7" style="9" customWidth="1"/>
    <col min="7170" max="7170" width="4.875" style="9" customWidth="1"/>
    <col min="7171" max="7171" width="7.25" style="9" customWidth="1"/>
    <col min="7172" max="7172" width="8.875" style="9" customWidth="1"/>
    <col min="7173" max="7173" width="18.125" style="9" customWidth="1"/>
    <col min="7174" max="7174" width="14.375" style="9" bestFit="1" customWidth="1"/>
    <col min="7175" max="7175" width="13.125" style="9" bestFit="1" customWidth="1"/>
    <col min="7176" max="7176" width="47" style="9" customWidth="1"/>
    <col min="7177" max="7177" width="6.125" style="9" customWidth="1"/>
    <col min="7178" max="7179" width="9.875" style="9" bestFit="1" customWidth="1"/>
    <col min="7180" max="7180" width="5.875" style="9" customWidth="1"/>
    <col min="7181" max="7181" width="49" style="9" customWidth="1"/>
    <col min="7182" max="7182" width="28.375" style="9" customWidth="1"/>
    <col min="7183" max="7183" width="20.125" style="9" customWidth="1"/>
    <col min="7184" max="7184" width="15.375" style="9" customWidth="1"/>
    <col min="7185" max="7185" width="6.375" style="9" customWidth="1"/>
    <col min="7186" max="7186" width="16.625" style="9" customWidth="1"/>
    <col min="7187" max="7187" width="17.875" style="9" customWidth="1"/>
    <col min="7188" max="7188" width="15.625" style="9" customWidth="1"/>
    <col min="7189" max="7424" width="9" style="9"/>
    <col min="7425" max="7425" width="7" style="9" customWidth="1"/>
    <col min="7426" max="7426" width="4.875" style="9" customWidth="1"/>
    <col min="7427" max="7427" width="7.25" style="9" customWidth="1"/>
    <col min="7428" max="7428" width="8.875" style="9" customWidth="1"/>
    <col min="7429" max="7429" width="18.125" style="9" customWidth="1"/>
    <col min="7430" max="7430" width="14.375" style="9" bestFit="1" customWidth="1"/>
    <col min="7431" max="7431" width="13.125" style="9" bestFit="1" customWidth="1"/>
    <col min="7432" max="7432" width="47" style="9" customWidth="1"/>
    <col min="7433" max="7433" width="6.125" style="9" customWidth="1"/>
    <col min="7434" max="7435" width="9.875" style="9" bestFit="1" customWidth="1"/>
    <col min="7436" max="7436" width="5.875" style="9" customWidth="1"/>
    <col min="7437" max="7437" width="49" style="9" customWidth="1"/>
    <col min="7438" max="7438" width="28.375" style="9" customWidth="1"/>
    <col min="7439" max="7439" width="20.125" style="9" customWidth="1"/>
    <col min="7440" max="7440" width="15.375" style="9" customWidth="1"/>
    <col min="7441" max="7441" width="6.375" style="9" customWidth="1"/>
    <col min="7442" max="7442" width="16.625" style="9" customWidth="1"/>
    <col min="7443" max="7443" width="17.875" style="9" customWidth="1"/>
    <col min="7444" max="7444" width="15.625" style="9" customWidth="1"/>
    <col min="7445" max="7680" width="9" style="9"/>
    <col min="7681" max="7681" width="7" style="9" customWidth="1"/>
    <col min="7682" max="7682" width="4.875" style="9" customWidth="1"/>
    <col min="7683" max="7683" width="7.25" style="9" customWidth="1"/>
    <col min="7684" max="7684" width="8.875" style="9" customWidth="1"/>
    <col min="7685" max="7685" width="18.125" style="9" customWidth="1"/>
    <col min="7686" max="7686" width="14.375" style="9" bestFit="1" customWidth="1"/>
    <col min="7687" max="7687" width="13.125" style="9" bestFit="1" customWidth="1"/>
    <col min="7688" max="7688" width="47" style="9" customWidth="1"/>
    <col min="7689" max="7689" width="6.125" style="9" customWidth="1"/>
    <col min="7690" max="7691" width="9.875" style="9" bestFit="1" customWidth="1"/>
    <col min="7692" max="7692" width="5.875" style="9" customWidth="1"/>
    <col min="7693" max="7693" width="49" style="9" customWidth="1"/>
    <col min="7694" max="7694" width="28.375" style="9" customWidth="1"/>
    <col min="7695" max="7695" width="20.125" style="9" customWidth="1"/>
    <col min="7696" max="7696" width="15.375" style="9" customWidth="1"/>
    <col min="7697" max="7697" width="6.375" style="9" customWidth="1"/>
    <col min="7698" max="7698" width="16.625" style="9" customWidth="1"/>
    <col min="7699" max="7699" width="17.875" style="9" customWidth="1"/>
    <col min="7700" max="7700" width="15.625" style="9" customWidth="1"/>
    <col min="7701" max="7936" width="9" style="9"/>
    <col min="7937" max="7937" width="7" style="9" customWidth="1"/>
    <col min="7938" max="7938" width="4.875" style="9" customWidth="1"/>
    <col min="7939" max="7939" width="7.25" style="9" customWidth="1"/>
    <col min="7940" max="7940" width="8.875" style="9" customWidth="1"/>
    <col min="7941" max="7941" width="18.125" style="9" customWidth="1"/>
    <col min="7942" max="7942" width="14.375" style="9" bestFit="1" customWidth="1"/>
    <col min="7943" max="7943" width="13.125" style="9" bestFit="1" customWidth="1"/>
    <col min="7944" max="7944" width="47" style="9" customWidth="1"/>
    <col min="7945" max="7945" width="6.125" style="9" customWidth="1"/>
    <col min="7946" max="7947" width="9.875" style="9" bestFit="1" customWidth="1"/>
    <col min="7948" max="7948" width="5.875" style="9" customWidth="1"/>
    <col min="7949" max="7949" width="49" style="9" customWidth="1"/>
    <col min="7950" max="7950" width="28.375" style="9" customWidth="1"/>
    <col min="7951" max="7951" width="20.125" style="9" customWidth="1"/>
    <col min="7952" max="7952" width="15.375" style="9" customWidth="1"/>
    <col min="7953" max="7953" width="6.375" style="9" customWidth="1"/>
    <col min="7954" max="7954" width="16.625" style="9" customWidth="1"/>
    <col min="7955" max="7955" width="17.875" style="9" customWidth="1"/>
    <col min="7956" max="7956" width="15.625" style="9" customWidth="1"/>
    <col min="7957" max="8192" width="9" style="9"/>
    <col min="8193" max="8193" width="7" style="9" customWidth="1"/>
    <col min="8194" max="8194" width="4.875" style="9" customWidth="1"/>
    <col min="8195" max="8195" width="7.25" style="9" customWidth="1"/>
    <col min="8196" max="8196" width="8.875" style="9" customWidth="1"/>
    <col min="8197" max="8197" width="18.125" style="9" customWidth="1"/>
    <col min="8198" max="8198" width="14.375" style="9" bestFit="1" customWidth="1"/>
    <col min="8199" max="8199" width="13.125" style="9" bestFit="1" customWidth="1"/>
    <col min="8200" max="8200" width="47" style="9" customWidth="1"/>
    <col min="8201" max="8201" width="6.125" style="9" customWidth="1"/>
    <col min="8202" max="8203" width="9.875" style="9" bestFit="1" customWidth="1"/>
    <col min="8204" max="8204" width="5.875" style="9" customWidth="1"/>
    <col min="8205" max="8205" width="49" style="9" customWidth="1"/>
    <col min="8206" max="8206" width="28.375" style="9" customWidth="1"/>
    <col min="8207" max="8207" width="20.125" style="9" customWidth="1"/>
    <col min="8208" max="8208" width="15.375" style="9" customWidth="1"/>
    <col min="8209" max="8209" width="6.375" style="9" customWidth="1"/>
    <col min="8210" max="8210" width="16.625" style="9" customWidth="1"/>
    <col min="8211" max="8211" width="17.875" style="9" customWidth="1"/>
    <col min="8212" max="8212" width="15.625" style="9" customWidth="1"/>
    <col min="8213" max="8448" width="9" style="9"/>
    <col min="8449" max="8449" width="7" style="9" customWidth="1"/>
    <col min="8450" max="8450" width="4.875" style="9" customWidth="1"/>
    <col min="8451" max="8451" width="7.25" style="9" customWidth="1"/>
    <col min="8452" max="8452" width="8.875" style="9" customWidth="1"/>
    <col min="8453" max="8453" width="18.125" style="9" customWidth="1"/>
    <col min="8454" max="8454" width="14.375" style="9" bestFit="1" customWidth="1"/>
    <col min="8455" max="8455" width="13.125" style="9" bestFit="1" customWidth="1"/>
    <col min="8456" max="8456" width="47" style="9" customWidth="1"/>
    <col min="8457" max="8457" width="6.125" style="9" customWidth="1"/>
    <col min="8458" max="8459" width="9.875" style="9" bestFit="1" customWidth="1"/>
    <col min="8460" max="8460" width="5.875" style="9" customWidth="1"/>
    <col min="8461" max="8461" width="49" style="9" customWidth="1"/>
    <col min="8462" max="8462" width="28.375" style="9" customWidth="1"/>
    <col min="8463" max="8463" width="20.125" style="9" customWidth="1"/>
    <col min="8464" max="8464" width="15.375" style="9" customWidth="1"/>
    <col min="8465" max="8465" width="6.375" style="9" customWidth="1"/>
    <col min="8466" max="8466" width="16.625" style="9" customWidth="1"/>
    <col min="8467" max="8467" width="17.875" style="9" customWidth="1"/>
    <col min="8468" max="8468" width="15.625" style="9" customWidth="1"/>
    <col min="8469" max="8704" width="9" style="9"/>
    <col min="8705" max="8705" width="7" style="9" customWidth="1"/>
    <col min="8706" max="8706" width="4.875" style="9" customWidth="1"/>
    <col min="8707" max="8707" width="7.25" style="9" customWidth="1"/>
    <col min="8708" max="8708" width="8.875" style="9" customWidth="1"/>
    <col min="8709" max="8709" width="18.125" style="9" customWidth="1"/>
    <col min="8710" max="8710" width="14.375" style="9" bestFit="1" customWidth="1"/>
    <col min="8711" max="8711" width="13.125" style="9" bestFit="1" customWidth="1"/>
    <col min="8712" max="8712" width="47" style="9" customWidth="1"/>
    <col min="8713" max="8713" width="6.125" style="9" customWidth="1"/>
    <col min="8714" max="8715" width="9.875" style="9" bestFit="1" customWidth="1"/>
    <col min="8716" max="8716" width="5.875" style="9" customWidth="1"/>
    <col min="8717" max="8717" width="49" style="9" customWidth="1"/>
    <col min="8718" max="8718" width="28.375" style="9" customWidth="1"/>
    <col min="8719" max="8719" width="20.125" style="9" customWidth="1"/>
    <col min="8720" max="8720" width="15.375" style="9" customWidth="1"/>
    <col min="8721" max="8721" width="6.375" style="9" customWidth="1"/>
    <col min="8722" max="8722" width="16.625" style="9" customWidth="1"/>
    <col min="8723" max="8723" width="17.875" style="9" customWidth="1"/>
    <col min="8724" max="8724" width="15.625" style="9" customWidth="1"/>
    <col min="8725" max="8960" width="9" style="9"/>
    <col min="8961" max="8961" width="7" style="9" customWidth="1"/>
    <col min="8962" max="8962" width="4.875" style="9" customWidth="1"/>
    <col min="8963" max="8963" width="7.25" style="9" customWidth="1"/>
    <col min="8964" max="8964" width="8.875" style="9" customWidth="1"/>
    <col min="8965" max="8965" width="18.125" style="9" customWidth="1"/>
    <col min="8966" max="8966" width="14.375" style="9" bestFit="1" customWidth="1"/>
    <col min="8967" max="8967" width="13.125" style="9" bestFit="1" customWidth="1"/>
    <col min="8968" max="8968" width="47" style="9" customWidth="1"/>
    <col min="8969" max="8969" width="6.125" style="9" customWidth="1"/>
    <col min="8970" max="8971" width="9.875" style="9" bestFit="1" customWidth="1"/>
    <col min="8972" max="8972" width="5.875" style="9" customWidth="1"/>
    <col min="8973" max="8973" width="49" style="9" customWidth="1"/>
    <col min="8974" max="8974" width="28.375" style="9" customWidth="1"/>
    <col min="8975" max="8975" width="20.125" style="9" customWidth="1"/>
    <col min="8976" max="8976" width="15.375" style="9" customWidth="1"/>
    <col min="8977" max="8977" width="6.375" style="9" customWidth="1"/>
    <col min="8978" max="8978" width="16.625" style="9" customWidth="1"/>
    <col min="8979" max="8979" width="17.875" style="9" customWidth="1"/>
    <col min="8980" max="8980" width="15.625" style="9" customWidth="1"/>
    <col min="8981" max="9216" width="9" style="9"/>
    <col min="9217" max="9217" width="7" style="9" customWidth="1"/>
    <col min="9218" max="9218" width="4.875" style="9" customWidth="1"/>
    <col min="9219" max="9219" width="7.25" style="9" customWidth="1"/>
    <col min="9220" max="9220" width="8.875" style="9" customWidth="1"/>
    <col min="9221" max="9221" width="18.125" style="9" customWidth="1"/>
    <col min="9222" max="9222" width="14.375" style="9" bestFit="1" customWidth="1"/>
    <col min="9223" max="9223" width="13.125" style="9" bestFit="1" customWidth="1"/>
    <col min="9224" max="9224" width="47" style="9" customWidth="1"/>
    <col min="9225" max="9225" width="6.125" style="9" customWidth="1"/>
    <col min="9226" max="9227" width="9.875" style="9" bestFit="1" customWidth="1"/>
    <col min="9228" max="9228" width="5.875" style="9" customWidth="1"/>
    <col min="9229" max="9229" width="49" style="9" customWidth="1"/>
    <col min="9230" max="9230" width="28.375" style="9" customWidth="1"/>
    <col min="9231" max="9231" width="20.125" style="9" customWidth="1"/>
    <col min="9232" max="9232" width="15.375" style="9" customWidth="1"/>
    <col min="9233" max="9233" width="6.375" style="9" customWidth="1"/>
    <col min="9234" max="9234" width="16.625" style="9" customWidth="1"/>
    <col min="9235" max="9235" width="17.875" style="9" customWidth="1"/>
    <col min="9236" max="9236" width="15.625" style="9" customWidth="1"/>
    <col min="9237" max="9472" width="9" style="9"/>
    <col min="9473" max="9473" width="7" style="9" customWidth="1"/>
    <col min="9474" max="9474" width="4.875" style="9" customWidth="1"/>
    <col min="9475" max="9475" width="7.25" style="9" customWidth="1"/>
    <col min="9476" max="9476" width="8.875" style="9" customWidth="1"/>
    <col min="9477" max="9477" width="18.125" style="9" customWidth="1"/>
    <col min="9478" max="9478" width="14.375" style="9" bestFit="1" customWidth="1"/>
    <col min="9479" max="9479" width="13.125" style="9" bestFit="1" customWidth="1"/>
    <col min="9480" max="9480" width="47" style="9" customWidth="1"/>
    <col min="9481" max="9481" width="6.125" style="9" customWidth="1"/>
    <col min="9482" max="9483" width="9.875" style="9" bestFit="1" customWidth="1"/>
    <col min="9484" max="9484" width="5.875" style="9" customWidth="1"/>
    <col min="9485" max="9485" width="49" style="9" customWidth="1"/>
    <col min="9486" max="9486" width="28.375" style="9" customWidth="1"/>
    <col min="9487" max="9487" width="20.125" style="9" customWidth="1"/>
    <col min="9488" max="9488" width="15.375" style="9" customWidth="1"/>
    <col min="9489" max="9489" width="6.375" style="9" customWidth="1"/>
    <col min="9490" max="9490" width="16.625" style="9" customWidth="1"/>
    <col min="9491" max="9491" width="17.875" style="9" customWidth="1"/>
    <col min="9492" max="9492" width="15.625" style="9" customWidth="1"/>
    <col min="9493" max="9728" width="9" style="9"/>
    <col min="9729" max="9729" width="7" style="9" customWidth="1"/>
    <col min="9730" max="9730" width="4.875" style="9" customWidth="1"/>
    <col min="9731" max="9731" width="7.25" style="9" customWidth="1"/>
    <col min="9732" max="9732" width="8.875" style="9" customWidth="1"/>
    <col min="9733" max="9733" width="18.125" style="9" customWidth="1"/>
    <col min="9734" max="9734" width="14.375" style="9" bestFit="1" customWidth="1"/>
    <col min="9735" max="9735" width="13.125" style="9" bestFit="1" customWidth="1"/>
    <col min="9736" max="9736" width="47" style="9" customWidth="1"/>
    <col min="9737" max="9737" width="6.125" style="9" customWidth="1"/>
    <col min="9738" max="9739" width="9.875" style="9" bestFit="1" customWidth="1"/>
    <col min="9740" max="9740" width="5.875" style="9" customWidth="1"/>
    <col min="9741" max="9741" width="49" style="9" customWidth="1"/>
    <col min="9742" max="9742" width="28.375" style="9" customWidth="1"/>
    <col min="9743" max="9743" width="20.125" style="9" customWidth="1"/>
    <col min="9744" max="9744" width="15.375" style="9" customWidth="1"/>
    <col min="9745" max="9745" width="6.375" style="9" customWidth="1"/>
    <col min="9746" max="9746" width="16.625" style="9" customWidth="1"/>
    <col min="9747" max="9747" width="17.875" style="9" customWidth="1"/>
    <col min="9748" max="9748" width="15.625" style="9" customWidth="1"/>
    <col min="9749" max="9984" width="9" style="9"/>
    <col min="9985" max="9985" width="7" style="9" customWidth="1"/>
    <col min="9986" max="9986" width="4.875" style="9" customWidth="1"/>
    <col min="9987" max="9987" width="7.25" style="9" customWidth="1"/>
    <col min="9988" max="9988" width="8.875" style="9" customWidth="1"/>
    <col min="9989" max="9989" width="18.125" style="9" customWidth="1"/>
    <col min="9990" max="9990" width="14.375" style="9" bestFit="1" customWidth="1"/>
    <col min="9991" max="9991" width="13.125" style="9" bestFit="1" customWidth="1"/>
    <col min="9992" max="9992" width="47" style="9" customWidth="1"/>
    <col min="9993" max="9993" width="6.125" style="9" customWidth="1"/>
    <col min="9994" max="9995" width="9.875" style="9" bestFit="1" customWidth="1"/>
    <col min="9996" max="9996" width="5.875" style="9" customWidth="1"/>
    <col min="9997" max="9997" width="49" style="9" customWidth="1"/>
    <col min="9998" max="9998" width="28.375" style="9" customWidth="1"/>
    <col min="9999" max="9999" width="20.125" style="9" customWidth="1"/>
    <col min="10000" max="10000" width="15.375" style="9" customWidth="1"/>
    <col min="10001" max="10001" width="6.375" style="9" customWidth="1"/>
    <col min="10002" max="10002" width="16.625" style="9" customWidth="1"/>
    <col min="10003" max="10003" width="17.875" style="9" customWidth="1"/>
    <col min="10004" max="10004" width="15.625" style="9" customWidth="1"/>
    <col min="10005" max="10240" width="9" style="9"/>
    <col min="10241" max="10241" width="7" style="9" customWidth="1"/>
    <col min="10242" max="10242" width="4.875" style="9" customWidth="1"/>
    <col min="10243" max="10243" width="7.25" style="9" customWidth="1"/>
    <col min="10244" max="10244" width="8.875" style="9" customWidth="1"/>
    <col min="10245" max="10245" width="18.125" style="9" customWidth="1"/>
    <col min="10246" max="10246" width="14.375" style="9" bestFit="1" customWidth="1"/>
    <col min="10247" max="10247" width="13.125" style="9" bestFit="1" customWidth="1"/>
    <col min="10248" max="10248" width="47" style="9" customWidth="1"/>
    <col min="10249" max="10249" width="6.125" style="9" customWidth="1"/>
    <col min="10250" max="10251" width="9.875" style="9" bestFit="1" customWidth="1"/>
    <col min="10252" max="10252" width="5.875" style="9" customWidth="1"/>
    <col min="10253" max="10253" width="49" style="9" customWidth="1"/>
    <col min="10254" max="10254" width="28.375" style="9" customWidth="1"/>
    <col min="10255" max="10255" width="20.125" style="9" customWidth="1"/>
    <col min="10256" max="10256" width="15.375" style="9" customWidth="1"/>
    <col min="10257" max="10257" width="6.375" style="9" customWidth="1"/>
    <col min="10258" max="10258" width="16.625" style="9" customWidth="1"/>
    <col min="10259" max="10259" width="17.875" style="9" customWidth="1"/>
    <col min="10260" max="10260" width="15.625" style="9" customWidth="1"/>
    <col min="10261" max="10496" width="9" style="9"/>
    <col min="10497" max="10497" width="7" style="9" customWidth="1"/>
    <col min="10498" max="10498" width="4.875" style="9" customWidth="1"/>
    <col min="10499" max="10499" width="7.25" style="9" customWidth="1"/>
    <col min="10500" max="10500" width="8.875" style="9" customWidth="1"/>
    <col min="10501" max="10501" width="18.125" style="9" customWidth="1"/>
    <col min="10502" max="10502" width="14.375" style="9" bestFit="1" customWidth="1"/>
    <col min="10503" max="10503" width="13.125" style="9" bestFit="1" customWidth="1"/>
    <col min="10504" max="10504" width="47" style="9" customWidth="1"/>
    <col min="10505" max="10505" width="6.125" style="9" customWidth="1"/>
    <col min="10506" max="10507" width="9.875" style="9" bestFit="1" customWidth="1"/>
    <col min="10508" max="10508" width="5.875" style="9" customWidth="1"/>
    <col min="10509" max="10509" width="49" style="9" customWidth="1"/>
    <col min="10510" max="10510" width="28.375" style="9" customWidth="1"/>
    <col min="10511" max="10511" width="20.125" style="9" customWidth="1"/>
    <col min="10512" max="10512" width="15.375" style="9" customWidth="1"/>
    <col min="10513" max="10513" width="6.375" style="9" customWidth="1"/>
    <col min="10514" max="10514" width="16.625" style="9" customWidth="1"/>
    <col min="10515" max="10515" width="17.875" style="9" customWidth="1"/>
    <col min="10516" max="10516" width="15.625" style="9" customWidth="1"/>
    <col min="10517" max="10752" width="9" style="9"/>
    <col min="10753" max="10753" width="7" style="9" customWidth="1"/>
    <col min="10754" max="10754" width="4.875" style="9" customWidth="1"/>
    <col min="10755" max="10755" width="7.25" style="9" customWidth="1"/>
    <col min="10756" max="10756" width="8.875" style="9" customWidth="1"/>
    <col min="10757" max="10757" width="18.125" style="9" customWidth="1"/>
    <col min="10758" max="10758" width="14.375" style="9" bestFit="1" customWidth="1"/>
    <col min="10759" max="10759" width="13.125" style="9" bestFit="1" customWidth="1"/>
    <col min="10760" max="10760" width="47" style="9" customWidth="1"/>
    <col min="10761" max="10761" width="6.125" style="9" customWidth="1"/>
    <col min="10762" max="10763" width="9.875" style="9" bestFit="1" customWidth="1"/>
    <col min="10764" max="10764" width="5.875" style="9" customWidth="1"/>
    <col min="10765" max="10765" width="49" style="9" customWidth="1"/>
    <col min="10766" max="10766" width="28.375" style="9" customWidth="1"/>
    <col min="10767" max="10767" width="20.125" style="9" customWidth="1"/>
    <col min="10768" max="10768" width="15.375" style="9" customWidth="1"/>
    <col min="10769" max="10769" width="6.375" style="9" customWidth="1"/>
    <col min="10770" max="10770" width="16.625" style="9" customWidth="1"/>
    <col min="10771" max="10771" width="17.875" style="9" customWidth="1"/>
    <col min="10772" max="10772" width="15.625" style="9" customWidth="1"/>
    <col min="10773" max="11008" width="9" style="9"/>
    <col min="11009" max="11009" width="7" style="9" customWidth="1"/>
    <col min="11010" max="11010" width="4.875" style="9" customWidth="1"/>
    <col min="11011" max="11011" width="7.25" style="9" customWidth="1"/>
    <col min="11012" max="11012" width="8.875" style="9" customWidth="1"/>
    <col min="11013" max="11013" width="18.125" style="9" customWidth="1"/>
    <col min="11014" max="11014" width="14.375" style="9" bestFit="1" customWidth="1"/>
    <col min="11015" max="11015" width="13.125" style="9" bestFit="1" customWidth="1"/>
    <col min="11016" max="11016" width="47" style="9" customWidth="1"/>
    <col min="11017" max="11017" width="6.125" style="9" customWidth="1"/>
    <col min="11018" max="11019" width="9.875" style="9" bestFit="1" customWidth="1"/>
    <col min="11020" max="11020" width="5.875" style="9" customWidth="1"/>
    <col min="11021" max="11021" width="49" style="9" customWidth="1"/>
    <col min="11022" max="11022" width="28.375" style="9" customWidth="1"/>
    <col min="11023" max="11023" width="20.125" style="9" customWidth="1"/>
    <col min="11024" max="11024" width="15.375" style="9" customWidth="1"/>
    <col min="11025" max="11025" width="6.375" style="9" customWidth="1"/>
    <col min="11026" max="11026" width="16.625" style="9" customWidth="1"/>
    <col min="11027" max="11027" width="17.875" style="9" customWidth="1"/>
    <col min="11028" max="11028" width="15.625" style="9" customWidth="1"/>
    <col min="11029" max="11264" width="9" style="9"/>
    <col min="11265" max="11265" width="7" style="9" customWidth="1"/>
    <col min="11266" max="11266" width="4.875" style="9" customWidth="1"/>
    <col min="11267" max="11267" width="7.25" style="9" customWidth="1"/>
    <col min="11268" max="11268" width="8.875" style="9" customWidth="1"/>
    <col min="11269" max="11269" width="18.125" style="9" customWidth="1"/>
    <col min="11270" max="11270" width="14.375" style="9" bestFit="1" customWidth="1"/>
    <col min="11271" max="11271" width="13.125" style="9" bestFit="1" customWidth="1"/>
    <col min="11272" max="11272" width="47" style="9" customWidth="1"/>
    <col min="11273" max="11273" width="6.125" style="9" customWidth="1"/>
    <col min="11274" max="11275" width="9.875" style="9" bestFit="1" customWidth="1"/>
    <col min="11276" max="11276" width="5.875" style="9" customWidth="1"/>
    <col min="11277" max="11277" width="49" style="9" customWidth="1"/>
    <col min="11278" max="11278" width="28.375" style="9" customWidth="1"/>
    <col min="11279" max="11279" width="20.125" style="9" customWidth="1"/>
    <col min="11280" max="11280" width="15.375" style="9" customWidth="1"/>
    <col min="11281" max="11281" width="6.375" style="9" customWidth="1"/>
    <col min="11282" max="11282" width="16.625" style="9" customWidth="1"/>
    <col min="11283" max="11283" width="17.875" style="9" customWidth="1"/>
    <col min="11284" max="11284" width="15.625" style="9" customWidth="1"/>
    <col min="11285" max="11520" width="9" style="9"/>
    <col min="11521" max="11521" width="7" style="9" customWidth="1"/>
    <col min="11522" max="11522" width="4.875" style="9" customWidth="1"/>
    <col min="11523" max="11523" width="7.25" style="9" customWidth="1"/>
    <col min="11524" max="11524" width="8.875" style="9" customWidth="1"/>
    <col min="11525" max="11525" width="18.125" style="9" customWidth="1"/>
    <col min="11526" max="11526" width="14.375" style="9" bestFit="1" customWidth="1"/>
    <col min="11527" max="11527" width="13.125" style="9" bestFit="1" customWidth="1"/>
    <col min="11528" max="11528" width="47" style="9" customWidth="1"/>
    <col min="11529" max="11529" width="6.125" style="9" customWidth="1"/>
    <col min="11530" max="11531" width="9.875" style="9" bestFit="1" customWidth="1"/>
    <col min="11532" max="11532" width="5.875" style="9" customWidth="1"/>
    <col min="11533" max="11533" width="49" style="9" customWidth="1"/>
    <col min="11534" max="11534" width="28.375" style="9" customWidth="1"/>
    <col min="11535" max="11535" width="20.125" style="9" customWidth="1"/>
    <col min="11536" max="11536" width="15.375" style="9" customWidth="1"/>
    <col min="11537" max="11537" width="6.375" style="9" customWidth="1"/>
    <col min="11538" max="11538" width="16.625" style="9" customWidth="1"/>
    <col min="11539" max="11539" width="17.875" style="9" customWidth="1"/>
    <col min="11540" max="11540" width="15.625" style="9" customWidth="1"/>
    <col min="11541" max="11776" width="9" style="9"/>
    <col min="11777" max="11777" width="7" style="9" customWidth="1"/>
    <col min="11778" max="11778" width="4.875" style="9" customWidth="1"/>
    <col min="11779" max="11779" width="7.25" style="9" customWidth="1"/>
    <col min="11780" max="11780" width="8.875" style="9" customWidth="1"/>
    <col min="11781" max="11781" width="18.125" style="9" customWidth="1"/>
    <col min="11782" max="11782" width="14.375" style="9" bestFit="1" customWidth="1"/>
    <col min="11783" max="11783" width="13.125" style="9" bestFit="1" customWidth="1"/>
    <col min="11784" max="11784" width="47" style="9" customWidth="1"/>
    <col min="11785" max="11785" width="6.125" style="9" customWidth="1"/>
    <col min="11786" max="11787" width="9.875" style="9" bestFit="1" customWidth="1"/>
    <col min="11788" max="11788" width="5.875" style="9" customWidth="1"/>
    <col min="11789" max="11789" width="49" style="9" customWidth="1"/>
    <col min="11790" max="11790" width="28.375" style="9" customWidth="1"/>
    <col min="11791" max="11791" width="20.125" style="9" customWidth="1"/>
    <col min="11792" max="11792" width="15.375" style="9" customWidth="1"/>
    <col min="11793" max="11793" width="6.375" style="9" customWidth="1"/>
    <col min="11794" max="11794" width="16.625" style="9" customWidth="1"/>
    <col min="11795" max="11795" width="17.875" style="9" customWidth="1"/>
    <col min="11796" max="11796" width="15.625" style="9" customWidth="1"/>
    <col min="11797" max="12032" width="9" style="9"/>
    <col min="12033" max="12033" width="7" style="9" customWidth="1"/>
    <col min="12034" max="12034" width="4.875" style="9" customWidth="1"/>
    <col min="12035" max="12035" width="7.25" style="9" customWidth="1"/>
    <col min="12036" max="12036" width="8.875" style="9" customWidth="1"/>
    <col min="12037" max="12037" width="18.125" style="9" customWidth="1"/>
    <col min="12038" max="12038" width="14.375" style="9" bestFit="1" customWidth="1"/>
    <col min="12039" max="12039" width="13.125" style="9" bestFit="1" customWidth="1"/>
    <col min="12040" max="12040" width="47" style="9" customWidth="1"/>
    <col min="12041" max="12041" width="6.125" style="9" customWidth="1"/>
    <col min="12042" max="12043" width="9.875" style="9" bestFit="1" customWidth="1"/>
    <col min="12044" max="12044" width="5.875" style="9" customWidth="1"/>
    <col min="12045" max="12045" width="49" style="9" customWidth="1"/>
    <col min="12046" max="12046" width="28.375" style="9" customWidth="1"/>
    <col min="12047" max="12047" width="20.125" style="9" customWidth="1"/>
    <col min="12048" max="12048" width="15.375" style="9" customWidth="1"/>
    <col min="12049" max="12049" width="6.375" style="9" customWidth="1"/>
    <col min="12050" max="12050" width="16.625" style="9" customWidth="1"/>
    <col min="12051" max="12051" width="17.875" style="9" customWidth="1"/>
    <col min="12052" max="12052" width="15.625" style="9" customWidth="1"/>
    <col min="12053" max="12288" width="9" style="9"/>
    <col min="12289" max="12289" width="7" style="9" customWidth="1"/>
    <col min="12290" max="12290" width="4.875" style="9" customWidth="1"/>
    <col min="12291" max="12291" width="7.25" style="9" customWidth="1"/>
    <col min="12292" max="12292" width="8.875" style="9" customWidth="1"/>
    <col min="12293" max="12293" width="18.125" style="9" customWidth="1"/>
    <col min="12294" max="12294" width="14.375" style="9" bestFit="1" customWidth="1"/>
    <col min="12295" max="12295" width="13.125" style="9" bestFit="1" customWidth="1"/>
    <col min="12296" max="12296" width="47" style="9" customWidth="1"/>
    <col min="12297" max="12297" width="6.125" style="9" customWidth="1"/>
    <col min="12298" max="12299" width="9.875" style="9" bestFit="1" customWidth="1"/>
    <col min="12300" max="12300" width="5.875" style="9" customWidth="1"/>
    <col min="12301" max="12301" width="49" style="9" customWidth="1"/>
    <col min="12302" max="12302" width="28.375" style="9" customWidth="1"/>
    <col min="12303" max="12303" width="20.125" style="9" customWidth="1"/>
    <col min="12304" max="12304" width="15.375" style="9" customWidth="1"/>
    <col min="12305" max="12305" width="6.375" style="9" customWidth="1"/>
    <col min="12306" max="12306" width="16.625" style="9" customWidth="1"/>
    <col min="12307" max="12307" width="17.875" style="9" customWidth="1"/>
    <col min="12308" max="12308" width="15.625" style="9" customWidth="1"/>
    <col min="12309" max="12544" width="9" style="9"/>
    <col min="12545" max="12545" width="7" style="9" customWidth="1"/>
    <col min="12546" max="12546" width="4.875" style="9" customWidth="1"/>
    <col min="12547" max="12547" width="7.25" style="9" customWidth="1"/>
    <col min="12548" max="12548" width="8.875" style="9" customWidth="1"/>
    <col min="12549" max="12549" width="18.125" style="9" customWidth="1"/>
    <col min="12550" max="12550" width="14.375" style="9" bestFit="1" customWidth="1"/>
    <col min="12551" max="12551" width="13.125" style="9" bestFit="1" customWidth="1"/>
    <col min="12552" max="12552" width="47" style="9" customWidth="1"/>
    <col min="12553" max="12553" width="6.125" style="9" customWidth="1"/>
    <col min="12554" max="12555" width="9.875" style="9" bestFit="1" customWidth="1"/>
    <col min="12556" max="12556" width="5.875" style="9" customWidth="1"/>
    <col min="12557" max="12557" width="49" style="9" customWidth="1"/>
    <col min="12558" max="12558" width="28.375" style="9" customWidth="1"/>
    <col min="12559" max="12559" width="20.125" style="9" customWidth="1"/>
    <col min="12560" max="12560" width="15.375" style="9" customWidth="1"/>
    <col min="12561" max="12561" width="6.375" style="9" customWidth="1"/>
    <col min="12562" max="12562" width="16.625" style="9" customWidth="1"/>
    <col min="12563" max="12563" width="17.875" style="9" customWidth="1"/>
    <col min="12564" max="12564" width="15.625" style="9" customWidth="1"/>
    <col min="12565" max="12800" width="9" style="9"/>
    <col min="12801" max="12801" width="7" style="9" customWidth="1"/>
    <col min="12802" max="12802" width="4.875" style="9" customWidth="1"/>
    <col min="12803" max="12803" width="7.25" style="9" customWidth="1"/>
    <col min="12804" max="12804" width="8.875" style="9" customWidth="1"/>
    <col min="12805" max="12805" width="18.125" style="9" customWidth="1"/>
    <col min="12806" max="12806" width="14.375" style="9" bestFit="1" customWidth="1"/>
    <col min="12807" max="12807" width="13.125" style="9" bestFit="1" customWidth="1"/>
    <col min="12808" max="12808" width="47" style="9" customWidth="1"/>
    <col min="12809" max="12809" width="6.125" style="9" customWidth="1"/>
    <col min="12810" max="12811" width="9.875" style="9" bestFit="1" customWidth="1"/>
    <col min="12812" max="12812" width="5.875" style="9" customWidth="1"/>
    <col min="12813" max="12813" width="49" style="9" customWidth="1"/>
    <col min="12814" max="12814" width="28.375" style="9" customWidth="1"/>
    <col min="12815" max="12815" width="20.125" style="9" customWidth="1"/>
    <col min="12816" max="12816" width="15.375" style="9" customWidth="1"/>
    <col min="12817" max="12817" width="6.375" style="9" customWidth="1"/>
    <col min="12818" max="12818" width="16.625" style="9" customWidth="1"/>
    <col min="12819" max="12819" width="17.875" style="9" customWidth="1"/>
    <col min="12820" max="12820" width="15.625" style="9" customWidth="1"/>
    <col min="12821" max="13056" width="9" style="9"/>
    <col min="13057" max="13057" width="7" style="9" customWidth="1"/>
    <col min="13058" max="13058" width="4.875" style="9" customWidth="1"/>
    <col min="13059" max="13059" width="7.25" style="9" customWidth="1"/>
    <col min="13060" max="13060" width="8.875" style="9" customWidth="1"/>
    <col min="13061" max="13061" width="18.125" style="9" customWidth="1"/>
    <col min="13062" max="13062" width="14.375" style="9" bestFit="1" customWidth="1"/>
    <col min="13063" max="13063" width="13.125" style="9" bestFit="1" customWidth="1"/>
    <col min="13064" max="13064" width="47" style="9" customWidth="1"/>
    <col min="13065" max="13065" width="6.125" style="9" customWidth="1"/>
    <col min="13066" max="13067" width="9.875" style="9" bestFit="1" customWidth="1"/>
    <col min="13068" max="13068" width="5.875" style="9" customWidth="1"/>
    <col min="13069" max="13069" width="49" style="9" customWidth="1"/>
    <col min="13070" max="13070" width="28.375" style="9" customWidth="1"/>
    <col min="13071" max="13071" width="20.125" style="9" customWidth="1"/>
    <col min="13072" max="13072" width="15.375" style="9" customWidth="1"/>
    <col min="13073" max="13073" width="6.375" style="9" customWidth="1"/>
    <col min="13074" max="13074" width="16.625" style="9" customWidth="1"/>
    <col min="13075" max="13075" width="17.875" style="9" customWidth="1"/>
    <col min="13076" max="13076" width="15.625" style="9" customWidth="1"/>
    <col min="13077" max="13312" width="9" style="9"/>
    <col min="13313" max="13313" width="7" style="9" customWidth="1"/>
    <col min="13314" max="13314" width="4.875" style="9" customWidth="1"/>
    <col min="13315" max="13315" width="7.25" style="9" customWidth="1"/>
    <col min="13316" max="13316" width="8.875" style="9" customWidth="1"/>
    <col min="13317" max="13317" width="18.125" style="9" customWidth="1"/>
    <col min="13318" max="13318" width="14.375" style="9" bestFit="1" customWidth="1"/>
    <col min="13319" max="13319" width="13.125" style="9" bestFit="1" customWidth="1"/>
    <col min="13320" max="13320" width="47" style="9" customWidth="1"/>
    <col min="13321" max="13321" width="6.125" style="9" customWidth="1"/>
    <col min="13322" max="13323" width="9.875" style="9" bestFit="1" customWidth="1"/>
    <col min="13324" max="13324" width="5.875" style="9" customWidth="1"/>
    <col min="13325" max="13325" width="49" style="9" customWidth="1"/>
    <col min="13326" max="13326" width="28.375" style="9" customWidth="1"/>
    <col min="13327" max="13327" width="20.125" style="9" customWidth="1"/>
    <col min="13328" max="13328" width="15.375" style="9" customWidth="1"/>
    <col min="13329" max="13329" width="6.375" style="9" customWidth="1"/>
    <col min="13330" max="13330" width="16.625" style="9" customWidth="1"/>
    <col min="13331" max="13331" width="17.875" style="9" customWidth="1"/>
    <col min="13332" max="13332" width="15.625" style="9" customWidth="1"/>
    <col min="13333" max="13568" width="9" style="9"/>
    <col min="13569" max="13569" width="7" style="9" customWidth="1"/>
    <col min="13570" max="13570" width="4.875" style="9" customWidth="1"/>
    <col min="13571" max="13571" width="7.25" style="9" customWidth="1"/>
    <col min="13572" max="13572" width="8.875" style="9" customWidth="1"/>
    <col min="13573" max="13573" width="18.125" style="9" customWidth="1"/>
    <col min="13574" max="13574" width="14.375" style="9" bestFit="1" customWidth="1"/>
    <col min="13575" max="13575" width="13.125" style="9" bestFit="1" customWidth="1"/>
    <col min="13576" max="13576" width="47" style="9" customWidth="1"/>
    <col min="13577" max="13577" width="6.125" style="9" customWidth="1"/>
    <col min="13578" max="13579" width="9.875" style="9" bestFit="1" customWidth="1"/>
    <col min="13580" max="13580" width="5.875" style="9" customWidth="1"/>
    <col min="13581" max="13581" width="49" style="9" customWidth="1"/>
    <col min="13582" max="13582" width="28.375" style="9" customWidth="1"/>
    <col min="13583" max="13583" width="20.125" style="9" customWidth="1"/>
    <col min="13584" max="13584" width="15.375" style="9" customWidth="1"/>
    <col min="13585" max="13585" width="6.375" style="9" customWidth="1"/>
    <col min="13586" max="13586" width="16.625" style="9" customWidth="1"/>
    <col min="13587" max="13587" width="17.875" style="9" customWidth="1"/>
    <col min="13588" max="13588" width="15.625" style="9" customWidth="1"/>
    <col min="13589" max="13824" width="9" style="9"/>
    <col min="13825" max="13825" width="7" style="9" customWidth="1"/>
    <col min="13826" max="13826" width="4.875" style="9" customWidth="1"/>
    <col min="13827" max="13827" width="7.25" style="9" customWidth="1"/>
    <col min="13828" max="13828" width="8.875" style="9" customWidth="1"/>
    <col min="13829" max="13829" width="18.125" style="9" customWidth="1"/>
    <col min="13830" max="13830" width="14.375" style="9" bestFit="1" customWidth="1"/>
    <col min="13831" max="13831" width="13.125" style="9" bestFit="1" customWidth="1"/>
    <col min="13832" max="13832" width="47" style="9" customWidth="1"/>
    <col min="13833" max="13833" width="6.125" style="9" customWidth="1"/>
    <col min="13834" max="13835" width="9.875" style="9" bestFit="1" customWidth="1"/>
    <col min="13836" max="13836" width="5.875" style="9" customWidth="1"/>
    <col min="13837" max="13837" width="49" style="9" customWidth="1"/>
    <col min="13838" max="13838" width="28.375" style="9" customWidth="1"/>
    <col min="13839" max="13839" width="20.125" style="9" customWidth="1"/>
    <col min="13840" max="13840" width="15.375" style="9" customWidth="1"/>
    <col min="13841" max="13841" width="6.375" style="9" customWidth="1"/>
    <col min="13842" max="13842" width="16.625" style="9" customWidth="1"/>
    <col min="13843" max="13843" width="17.875" style="9" customWidth="1"/>
    <col min="13844" max="13844" width="15.625" style="9" customWidth="1"/>
    <col min="13845" max="14080" width="9" style="9"/>
    <col min="14081" max="14081" width="7" style="9" customWidth="1"/>
    <col min="14082" max="14082" width="4.875" style="9" customWidth="1"/>
    <col min="14083" max="14083" width="7.25" style="9" customWidth="1"/>
    <col min="14084" max="14084" width="8.875" style="9" customWidth="1"/>
    <col min="14085" max="14085" width="18.125" style="9" customWidth="1"/>
    <col min="14086" max="14086" width="14.375" style="9" bestFit="1" customWidth="1"/>
    <col min="14087" max="14087" width="13.125" style="9" bestFit="1" customWidth="1"/>
    <col min="14088" max="14088" width="47" style="9" customWidth="1"/>
    <col min="14089" max="14089" width="6.125" style="9" customWidth="1"/>
    <col min="14090" max="14091" width="9.875" style="9" bestFit="1" customWidth="1"/>
    <col min="14092" max="14092" width="5.875" style="9" customWidth="1"/>
    <col min="14093" max="14093" width="49" style="9" customWidth="1"/>
    <col min="14094" max="14094" width="28.375" style="9" customWidth="1"/>
    <col min="14095" max="14095" width="20.125" style="9" customWidth="1"/>
    <col min="14096" max="14096" width="15.375" style="9" customWidth="1"/>
    <col min="14097" max="14097" width="6.375" style="9" customWidth="1"/>
    <col min="14098" max="14098" width="16.625" style="9" customWidth="1"/>
    <col min="14099" max="14099" width="17.875" style="9" customWidth="1"/>
    <col min="14100" max="14100" width="15.625" style="9" customWidth="1"/>
    <col min="14101" max="14336" width="9" style="9"/>
    <col min="14337" max="14337" width="7" style="9" customWidth="1"/>
    <col min="14338" max="14338" width="4.875" style="9" customWidth="1"/>
    <col min="14339" max="14339" width="7.25" style="9" customWidth="1"/>
    <col min="14340" max="14340" width="8.875" style="9" customWidth="1"/>
    <col min="14341" max="14341" width="18.125" style="9" customWidth="1"/>
    <col min="14342" max="14342" width="14.375" style="9" bestFit="1" customWidth="1"/>
    <col min="14343" max="14343" width="13.125" style="9" bestFit="1" customWidth="1"/>
    <col min="14344" max="14344" width="47" style="9" customWidth="1"/>
    <col min="14345" max="14345" width="6.125" style="9" customWidth="1"/>
    <col min="14346" max="14347" width="9.875" style="9" bestFit="1" customWidth="1"/>
    <col min="14348" max="14348" width="5.875" style="9" customWidth="1"/>
    <col min="14349" max="14349" width="49" style="9" customWidth="1"/>
    <col min="14350" max="14350" width="28.375" style="9" customWidth="1"/>
    <col min="14351" max="14351" width="20.125" style="9" customWidth="1"/>
    <col min="14352" max="14352" width="15.375" style="9" customWidth="1"/>
    <col min="14353" max="14353" width="6.375" style="9" customWidth="1"/>
    <col min="14354" max="14354" width="16.625" style="9" customWidth="1"/>
    <col min="14355" max="14355" width="17.875" style="9" customWidth="1"/>
    <col min="14356" max="14356" width="15.625" style="9" customWidth="1"/>
    <col min="14357" max="14592" width="9" style="9"/>
    <col min="14593" max="14593" width="7" style="9" customWidth="1"/>
    <col min="14594" max="14594" width="4.875" style="9" customWidth="1"/>
    <col min="14595" max="14595" width="7.25" style="9" customWidth="1"/>
    <col min="14596" max="14596" width="8.875" style="9" customWidth="1"/>
    <col min="14597" max="14597" width="18.125" style="9" customWidth="1"/>
    <col min="14598" max="14598" width="14.375" style="9" bestFit="1" customWidth="1"/>
    <col min="14599" max="14599" width="13.125" style="9" bestFit="1" customWidth="1"/>
    <col min="14600" max="14600" width="47" style="9" customWidth="1"/>
    <col min="14601" max="14601" width="6.125" style="9" customWidth="1"/>
    <col min="14602" max="14603" width="9.875" style="9" bestFit="1" customWidth="1"/>
    <col min="14604" max="14604" width="5.875" style="9" customWidth="1"/>
    <col min="14605" max="14605" width="49" style="9" customWidth="1"/>
    <col min="14606" max="14606" width="28.375" style="9" customWidth="1"/>
    <col min="14607" max="14607" width="20.125" style="9" customWidth="1"/>
    <col min="14608" max="14608" width="15.375" style="9" customWidth="1"/>
    <col min="14609" max="14609" width="6.375" style="9" customWidth="1"/>
    <col min="14610" max="14610" width="16.625" style="9" customWidth="1"/>
    <col min="14611" max="14611" width="17.875" style="9" customWidth="1"/>
    <col min="14612" max="14612" width="15.625" style="9" customWidth="1"/>
    <col min="14613" max="14848" width="9" style="9"/>
    <col min="14849" max="14849" width="7" style="9" customWidth="1"/>
    <col min="14850" max="14850" width="4.875" style="9" customWidth="1"/>
    <col min="14851" max="14851" width="7.25" style="9" customWidth="1"/>
    <col min="14852" max="14852" width="8.875" style="9" customWidth="1"/>
    <col min="14853" max="14853" width="18.125" style="9" customWidth="1"/>
    <col min="14854" max="14854" width="14.375" style="9" bestFit="1" customWidth="1"/>
    <col min="14855" max="14855" width="13.125" style="9" bestFit="1" customWidth="1"/>
    <col min="14856" max="14856" width="47" style="9" customWidth="1"/>
    <col min="14857" max="14857" width="6.125" style="9" customWidth="1"/>
    <col min="14858" max="14859" width="9.875" style="9" bestFit="1" customWidth="1"/>
    <col min="14860" max="14860" width="5.875" style="9" customWidth="1"/>
    <col min="14861" max="14861" width="49" style="9" customWidth="1"/>
    <col min="14862" max="14862" width="28.375" style="9" customWidth="1"/>
    <col min="14863" max="14863" width="20.125" style="9" customWidth="1"/>
    <col min="14864" max="14864" width="15.375" style="9" customWidth="1"/>
    <col min="14865" max="14865" width="6.375" style="9" customWidth="1"/>
    <col min="14866" max="14866" width="16.625" style="9" customWidth="1"/>
    <col min="14867" max="14867" width="17.875" style="9" customWidth="1"/>
    <col min="14868" max="14868" width="15.625" style="9" customWidth="1"/>
    <col min="14869" max="15104" width="9" style="9"/>
    <col min="15105" max="15105" width="7" style="9" customWidth="1"/>
    <col min="15106" max="15106" width="4.875" style="9" customWidth="1"/>
    <col min="15107" max="15107" width="7.25" style="9" customWidth="1"/>
    <col min="15108" max="15108" width="8.875" style="9" customWidth="1"/>
    <col min="15109" max="15109" width="18.125" style="9" customWidth="1"/>
    <col min="15110" max="15110" width="14.375" style="9" bestFit="1" customWidth="1"/>
    <col min="15111" max="15111" width="13.125" style="9" bestFit="1" customWidth="1"/>
    <col min="15112" max="15112" width="47" style="9" customWidth="1"/>
    <col min="15113" max="15113" width="6.125" style="9" customWidth="1"/>
    <col min="15114" max="15115" width="9.875" style="9" bestFit="1" customWidth="1"/>
    <col min="15116" max="15116" width="5.875" style="9" customWidth="1"/>
    <col min="15117" max="15117" width="49" style="9" customWidth="1"/>
    <col min="15118" max="15118" width="28.375" style="9" customWidth="1"/>
    <col min="15119" max="15119" width="20.125" style="9" customWidth="1"/>
    <col min="15120" max="15120" width="15.375" style="9" customWidth="1"/>
    <col min="15121" max="15121" width="6.375" style="9" customWidth="1"/>
    <col min="15122" max="15122" width="16.625" style="9" customWidth="1"/>
    <col min="15123" max="15123" width="17.875" style="9" customWidth="1"/>
    <col min="15124" max="15124" width="15.625" style="9" customWidth="1"/>
    <col min="15125" max="15360" width="9" style="9"/>
    <col min="15361" max="15361" width="7" style="9" customWidth="1"/>
    <col min="15362" max="15362" width="4.875" style="9" customWidth="1"/>
    <col min="15363" max="15363" width="7.25" style="9" customWidth="1"/>
    <col min="15364" max="15364" width="8.875" style="9" customWidth="1"/>
    <col min="15365" max="15365" width="18.125" style="9" customWidth="1"/>
    <col min="15366" max="15366" width="14.375" style="9" bestFit="1" customWidth="1"/>
    <col min="15367" max="15367" width="13.125" style="9" bestFit="1" customWidth="1"/>
    <col min="15368" max="15368" width="47" style="9" customWidth="1"/>
    <col min="15369" max="15369" width="6.125" style="9" customWidth="1"/>
    <col min="15370" max="15371" width="9.875" style="9" bestFit="1" customWidth="1"/>
    <col min="15372" max="15372" width="5.875" style="9" customWidth="1"/>
    <col min="15373" max="15373" width="49" style="9" customWidth="1"/>
    <col min="15374" max="15374" width="28.375" style="9" customWidth="1"/>
    <col min="15375" max="15375" width="20.125" style="9" customWidth="1"/>
    <col min="15376" max="15376" width="15.375" style="9" customWidth="1"/>
    <col min="15377" max="15377" width="6.375" style="9" customWidth="1"/>
    <col min="15378" max="15378" width="16.625" style="9" customWidth="1"/>
    <col min="15379" max="15379" width="17.875" style="9" customWidth="1"/>
    <col min="15380" max="15380" width="15.625" style="9" customWidth="1"/>
    <col min="15381" max="15616" width="9" style="9"/>
    <col min="15617" max="15617" width="7" style="9" customWidth="1"/>
    <col min="15618" max="15618" width="4.875" style="9" customWidth="1"/>
    <col min="15619" max="15619" width="7.25" style="9" customWidth="1"/>
    <col min="15620" max="15620" width="8.875" style="9" customWidth="1"/>
    <col min="15621" max="15621" width="18.125" style="9" customWidth="1"/>
    <col min="15622" max="15622" width="14.375" style="9" bestFit="1" customWidth="1"/>
    <col min="15623" max="15623" width="13.125" style="9" bestFit="1" customWidth="1"/>
    <col min="15624" max="15624" width="47" style="9" customWidth="1"/>
    <col min="15625" max="15625" width="6.125" style="9" customWidth="1"/>
    <col min="15626" max="15627" width="9.875" style="9" bestFit="1" customWidth="1"/>
    <col min="15628" max="15628" width="5.875" style="9" customWidth="1"/>
    <col min="15629" max="15629" width="49" style="9" customWidth="1"/>
    <col min="15630" max="15630" width="28.375" style="9" customWidth="1"/>
    <col min="15631" max="15631" width="20.125" style="9" customWidth="1"/>
    <col min="15632" max="15632" width="15.375" style="9" customWidth="1"/>
    <col min="15633" max="15633" width="6.375" style="9" customWidth="1"/>
    <col min="15634" max="15634" width="16.625" style="9" customWidth="1"/>
    <col min="15635" max="15635" width="17.875" style="9" customWidth="1"/>
    <col min="15636" max="15636" width="15.625" style="9" customWidth="1"/>
    <col min="15637" max="15872" width="9" style="9"/>
    <col min="15873" max="15873" width="7" style="9" customWidth="1"/>
    <col min="15874" max="15874" width="4.875" style="9" customWidth="1"/>
    <col min="15875" max="15875" width="7.25" style="9" customWidth="1"/>
    <col min="15876" max="15876" width="8.875" style="9" customWidth="1"/>
    <col min="15877" max="15877" width="18.125" style="9" customWidth="1"/>
    <col min="15878" max="15878" width="14.375" style="9" bestFit="1" customWidth="1"/>
    <col min="15879" max="15879" width="13.125" style="9" bestFit="1" customWidth="1"/>
    <col min="15880" max="15880" width="47" style="9" customWidth="1"/>
    <col min="15881" max="15881" width="6.125" style="9" customWidth="1"/>
    <col min="15882" max="15883" width="9.875" style="9" bestFit="1" customWidth="1"/>
    <col min="15884" max="15884" width="5.875" style="9" customWidth="1"/>
    <col min="15885" max="15885" width="49" style="9" customWidth="1"/>
    <col min="15886" max="15886" width="28.375" style="9" customWidth="1"/>
    <col min="15887" max="15887" width="20.125" style="9" customWidth="1"/>
    <col min="15888" max="15888" width="15.375" style="9" customWidth="1"/>
    <col min="15889" max="15889" width="6.375" style="9" customWidth="1"/>
    <col min="15890" max="15890" width="16.625" style="9" customWidth="1"/>
    <col min="15891" max="15891" width="17.875" style="9" customWidth="1"/>
    <col min="15892" max="15892" width="15.625" style="9" customWidth="1"/>
    <col min="15893" max="16128" width="9" style="9"/>
    <col min="16129" max="16129" width="7" style="9" customWidth="1"/>
    <col min="16130" max="16130" width="4.875" style="9" customWidth="1"/>
    <col min="16131" max="16131" width="7.25" style="9" customWidth="1"/>
    <col min="16132" max="16132" width="8.875" style="9" customWidth="1"/>
    <col min="16133" max="16133" width="18.125" style="9" customWidth="1"/>
    <col min="16134" max="16134" width="14.375" style="9" bestFit="1" customWidth="1"/>
    <col min="16135" max="16135" width="13.125" style="9" bestFit="1" customWidth="1"/>
    <col min="16136" max="16136" width="47" style="9" customWidth="1"/>
    <col min="16137" max="16137" width="6.125" style="9" customWidth="1"/>
    <col min="16138" max="16139" width="9.875" style="9" bestFit="1" customWidth="1"/>
    <col min="16140" max="16140" width="5.875" style="9" customWidth="1"/>
    <col min="16141" max="16141" width="49" style="9" customWidth="1"/>
    <col min="16142" max="16142" width="28.375" style="9" customWidth="1"/>
    <col min="16143" max="16143" width="20.125" style="9" customWidth="1"/>
    <col min="16144" max="16144" width="15.375" style="9" customWidth="1"/>
    <col min="16145" max="16145" width="6.375" style="9" customWidth="1"/>
    <col min="16146" max="16146" width="16.625" style="9" customWidth="1"/>
    <col min="16147" max="16147" width="17.875" style="9" customWidth="1"/>
    <col min="16148" max="16148" width="15.625" style="9" customWidth="1"/>
    <col min="16149" max="16384" width="9" style="9"/>
  </cols>
  <sheetData>
    <row r="2" spans="1:20" ht="20.100000000000001" customHeight="1">
      <c r="E2" s="1" t="s">
        <v>0</v>
      </c>
      <c r="F2" s="1"/>
      <c r="G2" s="1"/>
      <c r="H2" s="2" t="s">
        <v>262</v>
      </c>
      <c r="J2" s="4" t="s">
        <v>2</v>
      </c>
      <c r="K2" s="5"/>
      <c r="L2" s="6"/>
      <c r="M2" s="74">
        <f>SUM(K:K)</f>
        <v>1366204</v>
      </c>
      <c r="N2" s="827"/>
    </row>
    <row r="3" spans="1:20" ht="20.100000000000001" customHeight="1">
      <c r="E3" s="1" t="s">
        <v>3</v>
      </c>
      <c r="F3" s="1"/>
      <c r="G3" s="1"/>
      <c r="H3" s="13" t="s">
        <v>264</v>
      </c>
      <c r="M3" s="76"/>
      <c r="N3" s="17"/>
    </row>
    <row r="4" spans="1:20" ht="20.100000000000001" customHeight="1">
      <c r="E4" s="1" t="s">
        <v>5</v>
      </c>
      <c r="F4" s="1"/>
      <c r="G4" s="1"/>
      <c r="H4" s="77" t="s">
        <v>2243</v>
      </c>
      <c r="K4" s="853" t="s">
        <v>1374</v>
      </c>
      <c r="M4" s="854" t="s">
        <v>2244</v>
      </c>
      <c r="N4" s="855"/>
    </row>
    <row r="5" spans="1:20" ht="20.100000000000001" customHeight="1">
      <c r="E5" s="1" t="s">
        <v>6</v>
      </c>
      <c r="F5" s="1"/>
      <c r="G5" s="1"/>
      <c r="H5" s="16">
        <v>45021</v>
      </c>
      <c r="K5" s="853"/>
      <c r="M5" s="856"/>
      <c r="N5" s="857"/>
    </row>
    <row r="6" spans="1:20" ht="20.100000000000001" customHeight="1">
      <c r="E6" s="1" t="s">
        <v>7</v>
      </c>
      <c r="F6" s="1"/>
      <c r="G6" s="1"/>
      <c r="H6" s="16">
        <v>45023</v>
      </c>
      <c r="M6" s="83"/>
      <c r="N6" s="84"/>
    </row>
    <row r="7" spans="1:20" ht="20.100000000000001" customHeight="1">
      <c r="E7" s="85"/>
      <c r="F7" s="85"/>
      <c r="G7" s="85"/>
      <c r="H7" s="86"/>
      <c r="K7" s="88"/>
      <c r="M7" s="83"/>
      <c r="N7" s="84"/>
      <c r="O7" s="89"/>
    </row>
    <row r="9" spans="1:20" s="8" customFormat="1" ht="19.7" customHeight="1">
      <c r="D9" s="90" t="s">
        <v>267</v>
      </c>
      <c r="E9" s="17" t="s">
        <v>8</v>
      </c>
      <c r="F9" s="17" t="s">
        <v>9</v>
      </c>
      <c r="G9" s="17" t="s">
        <v>10</v>
      </c>
      <c r="H9" s="18" t="s">
        <v>11</v>
      </c>
      <c r="I9" s="18" t="s">
        <v>12</v>
      </c>
      <c r="J9" s="18" t="s">
        <v>13</v>
      </c>
      <c r="K9" s="22" t="s">
        <v>14</v>
      </c>
      <c r="L9" s="22" t="s">
        <v>15</v>
      </c>
      <c r="M9" s="18" t="s">
        <v>16</v>
      </c>
      <c r="N9" s="18" t="s">
        <v>17</v>
      </c>
      <c r="O9" s="18" t="s">
        <v>18</v>
      </c>
      <c r="P9" s="30" t="s">
        <v>19</v>
      </c>
      <c r="Q9" s="17" t="s">
        <v>20</v>
      </c>
      <c r="R9" s="18" t="s">
        <v>21</v>
      </c>
      <c r="S9" s="30" t="s">
        <v>22</v>
      </c>
      <c r="T9" s="23" t="s">
        <v>23</v>
      </c>
    </row>
    <row r="10" spans="1:20" s="8" customFormat="1" ht="19.7" customHeight="1">
      <c r="A10" s="91"/>
      <c r="B10" s="91"/>
      <c r="C10" s="168"/>
      <c r="D10" s="18"/>
      <c r="E10" s="508" t="s">
        <v>2245</v>
      </c>
      <c r="F10" s="509"/>
      <c r="G10" s="509"/>
      <c r="H10" s="510"/>
      <c r="I10" s="18"/>
      <c r="J10" s="51"/>
      <c r="K10" s="169"/>
      <c r="L10" s="22"/>
      <c r="M10" s="26"/>
      <c r="N10" s="94"/>
      <c r="O10" s="17"/>
      <c r="P10" s="30"/>
      <c r="Q10" s="17"/>
      <c r="R10" s="29"/>
      <c r="S10" s="29"/>
      <c r="T10" s="23"/>
    </row>
    <row r="11" spans="1:20" s="8" customFormat="1" ht="19.7" customHeight="1">
      <c r="A11" s="91"/>
      <c r="B11" s="91"/>
      <c r="C11" s="168"/>
      <c r="D11" s="170">
        <v>1</v>
      </c>
      <c r="E11" s="17">
        <v>1</v>
      </c>
      <c r="F11" s="483" t="s">
        <v>288</v>
      </c>
      <c r="G11" s="483" t="s">
        <v>288</v>
      </c>
      <c r="H11" s="26" t="s">
        <v>2246</v>
      </c>
      <c r="I11" s="18">
        <v>1</v>
      </c>
      <c r="J11" s="26">
        <v>765000</v>
      </c>
      <c r="K11" s="537">
        <f t="shared" ref="K11:K18" si="0">I11*J11</f>
        <v>765000</v>
      </c>
      <c r="L11" s="858"/>
      <c r="M11" s="171" t="s">
        <v>2247</v>
      </c>
      <c r="N11" s="859"/>
      <c r="O11" s="18"/>
      <c r="P11" s="30">
        <v>44932</v>
      </c>
      <c r="Q11" s="17"/>
      <c r="R11" s="860">
        <v>45021</v>
      </c>
      <c r="S11" s="30">
        <v>45013</v>
      </c>
      <c r="T11" s="23">
        <v>45013</v>
      </c>
    </row>
    <row r="12" spans="1:20" s="8" customFormat="1" ht="19.7" customHeight="1">
      <c r="A12" s="91"/>
      <c r="B12" s="91"/>
      <c r="C12" s="168"/>
      <c r="D12" s="170">
        <v>2</v>
      </c>
      <c r="E12" s="17">
        <f t="shared" ref="E12:E18" si="1">+E11+1</f>
        <v>2</v>
      </c>
      <c r="F12" s="483" t="s">
        <v>288</v>
      </c>
      <c r="G12" s="483" t="s">
        <v>288</v>
      </c>
      <c r="H12" s="108" t="s">
        <v>2248</v>
      </c>
      <c r="I12" s="107">
        <v>1</v>
      </c>
      <c r="J12" s="108">
        <v>40000</v>
      </c>
      <c r="K12" s="537">
        <f t="shared" si="0"/>
        <v>40000</v>
      </c>
      <c r="L12" s="861"/>
      <c r="M12" s="108" t="s">
        <v>2249</v>
      </c>
      <c r="N12" s="862"/>
      <c r="O12" s="18"/>
      <c r="P12" s="30">
        <v>44932</v>
      </c>
      <c r="Q12" s="17"/>
      <c r="R12" s="860">
        <v>45021</v>
      </c>
      <c r="S12" s="30">
        <v>45013</v>
      </c>
      <c r="T12" s="23">
        <v>45013</v>
      </c>
    </row>
    <row r="13" spans="1:20" s="8" customFormat="1" ht="19.7" customHeight="1">
      <c r="A13" s="91"/>
      <c r="B13" s="91"/>
      <c r="C13" s="168"/>
      <c r="D13" s="170">
        <v>2</v>
      </c>
      <c r="E13" s="17">
        <f t="shared" si="1"/>
        <v>3</v>
      </c>
      <c r="F13" s="483" t="s">
        <v>288</v>
      </c>
      <c r="G13" s="483" t="s">
        <v>288</v>
      </c>
      <c r="H13" s="108" t="s">
        <v>2250</v>
      </c>
      <c r="I13" s="107">
        <v>1</v>
      </c>
      <c r="J13" s="108">
        <v>18000</v>
      </c>
      <c r="K13" s="537">
        <f t="shared" si="0"/>
        <v>18000</v>
      </c>
      <c r="L13" s="861"/>
      <c r="M13" s="108" t="s">
        <v>2251</v>
      </c>
      <c r="N13" s="863"/>
      <c r="O13" s="18"/>
      <c r="P13" s="30">
        <v>44932</v>
      </c>
      <c r="Q13" s="17"/>
      <c r="R13" s="860">
        <v>45021</v>
      </c>
      <c r="S13" s="30">
        <v>45013</v>
      </c>
      <c r="T13" s="23">
        <v>45013</v>
      </c>
    </row>
    <row r="14" spans="1:20" s="8" customFormat="1" ht="19.7" customHeight="1">
      <c r="A14" s="91"/>
      <c r="B14" s="91"/>
      <c r="C14" s="168"/>
      <c r="D14" s="170">
        <v>3</v>
      </c>
      <c r="E14" s="17">
        <f t="shared" si="1"/>
        <v>4</v>
      </c>
      <c r="F14" s="483" t="s">
        <v>288</v>
      </c>
      <c r="G14" s="483" t="s">
        <v>288</v>
      </c>
      <c r="H14" s="108" t="s">
        <v>2252</v>
      </c>
      <c r="I14" s="107">
        <v>1</v>
      </c>
      <c r="J14" s="108">
        <v>18000</v>
      </c>
      <c r="K14" s="537">
        <f t="shared" si="0"/>
        <v>18000</v>
      </c>
      <c r="L14" s="861"/>
      <c r="M14" s="108" t="s">
        <v>1391</v>
      </c>
      <c r="N14" s="863"/>
      <c r="O14" s="17"/>
      <c r="P14" s="30">
        <v>44932</v>
      </c>
      <c r="Q14" s="17"/>
      <c r="R14" s="860">
        <v>45021</v>
      </c>
      <c r="S14" s="30">
        <v>45013</v>
      </c>
      <c r="T14" s="23">
        <v>45013</v>
      </c>
    </row>
    <row r="15" spans="1:20" s="8" customFormat="1" ht="19.7" customHeight="1">
      <c r="A15" s="91"/>
      <c r="B15" s="91"/>
      <c r="C15" s="168"/>
      <c r="D15" s="170">
        <v>2</v>
      </c>
      <c r="E15" s="17">
        <f t="shared" si="1"/>
        <v>5</v>
      </c>
      <c r="F15" s="483" t="s">
        <v>288</v>
      </c>
      <c r="G15" s="483" t="s">
        <v>288</v>
      </c>
      <c r="H15" s="108" t="s">
        <v>2253</v>
      </c>
      <c r="I15" s="107">
        <v>1</v>
      </c>
      <c r="J15" s="864">
        <v>18000</v>
      </c>
      <c r="K15" s="537">
        <f t="shared" si="0"/>
        <v>18000</v>
      </c>
      <c r="L15" s="861"/>
      <c r="M15" s="108" t="s">
        <v>1389</v>
      </c>
      <c r="N15" s="863"/>
      <c r="O15" s="17"/>
      <c r="P15" s="30">
        <v>44932</v>
      </c>
      <c r="Q15" s="17"/>
      <c r="R15" s="860">
        <v>45021</v>
      </c>
      <c r="S15" s="30">
        <v>45013</v>
      </c>
      <c r="T15" s="23">
        <v>45013</v>
      </c>
    </row>
    <row r="16" spans="1:20" s="8" customFormat="1" ht="19.7" customHeight="1">
      <c r="A16" s="91"/>
      <c r="B16" s="91"/>
      <c r="C16" s="168"/>
      <c r="D16" s="170">
        <v>3</v>
      </c>
      <c r="E16" s="17">
        <f>+E15+1</f>
        <v>6</v>
      </c>
      <c r="F16" s="123" t="s">
        <v>288</v>
      </c>
      <c r="G16" s="123" t="s">
        <v>288</v>
      </c>
      <c r="H16" s="171" t="s">
        <v>2254</v>
      </c>
      <c r="I16" s="112">
        <v>2</v>
      </c>
      <c r="J16" s="865">
        <v>2300</v>
      </c>
      <c r="K16" s="118">
        <f t="shared" si="0"/>
        <v>4600</v>
      </c>
      <c r="L16" s="174"/>
      <c r="M16" s="171" t="s">
        <v>2255</v>
      </c>
      <c r="N16" s="175" t="s">
        <v>2256</v>
      </c>
      <c r="O16" s="17"/>
      <c r="P16" s="30">
        <v>44932</v>
      </c>
      <c r="Q16" s="17"/>
      <c r="R16" s="860">
        <v>45021</v>
      </c>
      <c r="S16" s="30">
        <v>45013</v>
      </c>
      <c r="T16" s="23">
        <v>45013</v>
      </c>
    </row>
    <row r="17" spans="1:20" s="8" customFormat="1" ht="19.7" customHeight="1">
      <c r="A17" s="91"/>
      <c r="B17" s="91"/>
      <c r="C17" s="168"/>
      <c r="D17" s="170">
        <v>4</v>
      </c>
      <c r="E17" s="17">
        <f t="shared" si="1"/>
        <v>7</v>
      </c>
      <c r="F17" s="17" t="s">
        <v>288</v>
      </c>
      <c r="G17" s="17" t="s">
        <v>288</v>
      </c>
      <c r="H17" s="24" t="s">
        <v>2257</v>
      </c>
      <c r="I17" s="18">
        <v>1</v>
      </c>
      <c r="J17" s="17">
        <v>48000</v>
      </c>
      <c r="K17" s="477">
        <f t="shared" si="0"/>
        <v>48000</v>
      </c>
      <c r="L17" s="22"/>
      <c r="M17" s="24" t="s">
        <v>1386</v>
      </c>
      <c r="N17" s="863" t="s">
        <v>2258</v>
      </c>
      <c r="O17" s="17"/>
      <c r="P17" s="30"/>
      <c r="Q17" s="17"/>
      <c r="R17" s="860"/>
      <c r="S17" s="29"/>
      <c r="T17" s="23"/>
    </row>
    <row r="18" spans="1:20" s="8" customFormat="1" ht="19.7" customHeight="1">
      <c r="A18" s="91"/>
      <c r="B18" s="91"/>
      <c r="C18" s="168"/>
      <c r="D18" s="170">
        <v>1</v>
      </c>
      <c r="E18" s="17">
        <f t="shared" si="1"/>
        <v>8</v>
      </c>
      <c r="F18" s="18" t="s">
        <v>288</v>
      </c>
      <c r="G18" s="17" t="s">
        <v>288</v>
      </c>
      <c r="H18" s="176" t="s">
        <v>591</v>
      </c>
      <c r="I18" s="177">
        <v>1</v>
      </c>
      <c r="J18" s="118">
        <v>12000</v>
      </c>
      <c r="K18" s="118">
        <f t="shared" si="0"/>
        <v>12000</v>
      </c>
      <c r="L18" s="119"/>
      <c r="M18" s="178"/>
      <c r="N18" s="179"/>
      <c r="O18" s="17"/>
      <c r="P18" s="30">
        <v>44932</v>
      </c>
      <c r="Q18" s="17"/>
      <c r="R18" s="860">
        <v>45021</v>
      </c>
      <c r="S18" s="30">
        <v>45013</v>
      </c>
      <c r="T18" s="23">
        <v>45013</v>
      </c>
    </row>
    <row r="19" spans="1:20" s="8" customFormat="1" ht="19.7" customHeight="1">
      <c r="A19" s="91"/>
      <c r="B19" s="91"/>
      <c r="C19" s="168"/>
      <c r="D19" s="18"/>
      <c r="E19" s="17"/>
      <c r="F19" s="17"/>
      <c r="G19" s="17"/>
      <c r="H19" s="50"/>
      <c r="I19" s="18"/>
      <c r="J19" s="51"/>
      <c r="K19" s="169"/>
      <c r="L19" s="22"/>
      <c r="M19" s="26"/>
      <c r="N19" s="94"/>
      <c r="O19" s="17"/>
      <c r="P19" s="30"/>
      <c r="Q19" s="17"/>
      <c r="R19" s="29"/>
      <c r="S19" s="29"/>
      <c r="T19" s="23"/>
    </row>
    <row r="20" spans="1:20" s="8" customFormat="1" ht="19.7" customHeight="1">
      <c r="A20" s="91"/>
      <c r="B20" s="91"/>
      <c r="C20" s="168"/>
      <c r="D20" s="18"/>
      <c r="E20" s="17"/>
      <c r="F20" s="17"/>
      <c r="G20" s="75"/>
      <c r="H20" s="180">
        <f>SUM(K11:K18)</f>
        <v>923600</v>
      </c>
      <c r="I20" s="18"/>
      <c r="J20" s="51"/>
      <c r="K20" s="169"/>
      <c r="L20" s="22"/>
      <c r="M20" s="26"/>
      <c r="N20" s="94"/>
      <c r="O20" s="17"/>
      <c r="P20" s="30"/>
      <c r="Q20" s="17"/>
      <c r="R20" s="29"/>
      <c r="S20" s="29"/>
      <c r="T20" s="23"/>
    </row>
    <row r="21" spans="1:20" s="8" customFormat="1" ht="19.7" customHeight="1">
      <c r="A21" s="91"/>
      <c r="B21" s="91"/>
      <c r="C21" s="168"/>
      <c r="D21" s="18"/>
      <c r="E21" s="17"/>
      <c r="F21" s="17"/>
      <c r="G21" s="17"/>
      <c r="H21" s="76"/>
      <c r="I21" s="18"/>
      <c r="J21" s="51"/>
      <c r="K21" s="169"/>
      <c r="L21" s="22"/>
      <c r="M21" s="26"/>
      <c r="N21" s="94"/>
      <c r="O21" s="17"/>
      <c r="P21" s="30"/>
      <c r="Q21" s="17"/>
      <c r="R21" s="29"/>
      <c r="S21" s="29"/>
      <c r="T21" s="23"/>
    </row>
    <row r="22" spans="1:20" s="8" customFormat="1" ht="19.7" customHeight="1">
      <c r="A22" s="91"/>
      <c r="B22" s="91"/>
      <c r="C22" s="92"/>
      <c r="D22" s="18"/>
      <c r="E22" s="17"/>
      <c r="F22" s="17"/>
      <c r="G22" s="17"/>
      <c r="H22" s="50"/>
      <c r="I22" s="18"/>
      <c r="J22" s="51"/>
      <c r="K22" s="169"/>
      <c r="L22" s="22"/>
      <c r="M22" s="26"/>
      <c r="N22" s="94"/>
      <c r="O22" s="17"/>
      <c r="P22" s="30"/>
      <c r="Q22" s="17"/>
      <c r="R22" s="29"/>
      <c r="S22" s="29"/>
      <c r="T22" s="23"/>
    </row>
    <row r="23" spans="1:20" s="8" customFormat="1" ht="19.7" customHeight="1">
      <c r="A23" s="91"/>
      <c r="B23" s="91"/>
      <c r="C23" s="92"/>
      <c r="D23" s="18"/>
      <c r="E23" s="17"/>
      <c r="F23" s="17"/>
      <c r="G23" s="17"/>
      <c r="H23" s="50"/>
      <c r="I23" s="18"/>
      <c r="J23" s="51"/>
      <c r="K23" s="169"/>
      <c r="L23" s="22"/>
      <c r="M23" s="26"/>
      <c r="N23" s="94"/>
      <c r="O23" s="17"/>
      <c r="P23" s="30"/>
      <c r="Q23" s="17"/>
      <c r="R23" s="29"/>
      <c r="S23" s="29"/>
      <c r="T23" s="23"/>
    </row>
    <row r="24" spans="1:20" s="8" customFormat="1" ht="19.7" customHeight="1">
      <c r="A24" s="91"/>
      <c r="B24" s="91"/>
      <c r="C24" s="92"/>
      <c r="D24" s="18"/>
      <c r="E24" s="17"/>
      <c r="F24" s="17"/>
      <c r="G24" s="17"/>
      <c r="H24" s="50"/>
      <c r="I24" s="18"/>
      <c r="J24" s="51"/>
      <c r="K24" s="169"/>
      <c r="L24" s="22"/>
      <c r="M24" s="26"/>
      <c r="N24" s="94"/>
      <c r="O24" s="17"/>
      <c r="P24" s="30"/>
      <c r="Q24" s="17"/>
      <c r="R24" s="29"/>
      <c r="S24" s="29"/>
      <c r="T24" s="23"/>
    </row>
    <row r="25" spans="1:20" s="8" customFormat="1" ht="19.7" customHeight="1">
      <c r="A25" s="91"/>
      <c r="B25" s="91"/>
      <c r="C25" s="92"/>
      <c r="D25" s="18"/>
      <c r="E25" s="508" t="s">
        <v>2259</v>
      </c>
      <c r="F25" s="509"/>
      <c r="G25" s="509"/>
      <c r="H25" s="510"/>
      <c r="I25" s="118"/>
      <c r="J25" s="118"/>
      <c r="K25" s="118"/>
      <c r="L25" s="119"/>
      <c r="M25" s="866"/>
      <c r="N25" s="26"/>
      <c r="O25" s="17"/>
      <c r="P25" s="30"/>
      <c r="Q25" s="17"/>
      <c r="R25" s="29"/>
      <c r="S25" s="29"/>
      <c r="T25" s="23"/>
    </row>
    <row r="26" spans="1:20" s="8" customFormat="1" ht="19.7" customHeight="1">
      <c r="A26" s="91"/>
      <c r="B26" s="91"/>
      <c r="C26" s="92"/>
      <c r="D26" s="837">
        <v>6</v>
      </c>
      <c r="E26" s="17">
        <f>+E18+1</f>
        <v>9</v>
      </c>
      <c r="F26" s="154" t="s">
        <v>2260</v>
      </c>
      <c r="G26" s="154" t="s">
        <v>2261</v>
      </c>
      <c r="H26" s="171" t="s">
        <v>2262</v>
      </c>
      <c r="I26" s="867">
        <v>1</v>
      </c>
      <c r="J26" s="125">
        <v>25590</v>
      </c>
      <c r="K26" s="537">
        <f t="shared" ref="K26:K35" si="2">I26*J26</f>
        <v>25590</v>
      </c>
      <c r="L26" s="174"/>
      <c r="M26" s="171" t="s">
        <v>2263</v>
      </c>
      <c r="N26" s="26"/>
      <c r="O26" s="17"/>
      <c r="P26" s="29">
        <v>44932</v>
      </c>
      <c r="Q26" s="17"/>
      <c r="R26" s="29">
        <v>45021</v>
      </c>
      <c r="S26" s="29">
        <v>45021</v>
      </c>
      <c r="T26" s="23">
        <v>45021</v>
      </c>
    </row>
    <row r="27" spans="1:20" s="8" customFormat="1" ht="19.7" customHeight="1">
      <c r="A27" s="91"/>
      <c r="B27" s="91"/>
      <c r="C27" s="92"/>
      <c r="D27" s="837">
        <v>6</v>
      </c>
      <c r="E27" s="17">
        <f>+E26+1</f>
        <v>10</v>
      </c>
      <c r="F27" s="154" t="s">
        <v>2260</v>
      </c>
      <c r="G27" s="154" t="s">
        <v>2261</v>
      </c>
      <c r="H27" s="171" t="s">
        <v>2264</v>
      </c>
      <c r="I27" s="867">
        <v>1</v>
      </c>
      <c r="J27" s="125">
        <v>25350</v>
      </c>
      <c r="K27" s="537">
        <f t="shared" si="2"/>
        <v>25350</v>
      </c>
      <c r="L27" s="174"/>
      <c r="M27" s="171" t="s">
        <v>2265</v>
      </c>
      <c r="N27" s="26"/>
      <c r="O27" s="17"/>
      <c r="P27" s="29">
        <v>44932</v>
      </c>
      <c r="Q27" s="17"/>
      <c r="R27" s="29">
        <v>45021</v>
      </c>
      <c r="S27" s="29">
        <v>45021</v>
      </c>
      <c r="T27" s="23">
        <v>45021</v>
      </c>
    </row>
    <row r="28" spans="1:20" s="8" customFormat="1" ht="19.7" customHeight="1">
      <c r="A28" s="91"/>
      <c r="B28" s="91"/>
      <c r="C28" s="92"/>
      <c r="D28" s="837">
        <v>6</v>
      </c>
      <c r="E28" s="17">
        <f>+E27+1</f>
        <v>11</v>
      </c>
      <c r="F28" s="154" t="s">
        <v>2260</v>
      </c>
      <c r="G28" s="154" t="s">
        <v>2261</v>
      </c>
      <c r="H28" s="171" t="s">
        <v>2266</v>
      </c>
      <c r="I28" s="867">
        <v>1</v>
      </c>
      <c r="J28" s="125">
        <v>1190</v>
      </c>
      <c r="K28" s="537">
        <f t="shared" si="2"/>
        <v>1190</v>
      </c>
      <c r="L28" s="174"/>
      <c r="M28" s="171" t="s">
        <v>2267</v>
      </c>
      <c r="N28" s="26"/>
      <c r="O28" s="17"/>
      <c r="P28" s="29">
        <v>44932</v>
      </c>
      <c r="Q28" s="17"/>
      <c r="R28" s="29">
        <v>45021</v>
      </c>
      <c r="S28" s="29">
        <v>45021</v>
      </c>
      <c r="T28" s="23">
        <v>45021</v>
      </c>
    </row>
    <row r="29" spans="1:20" s="8" customFormat="1" ht="19.7" customHeight="1">
      <c r="A29" s="91"/>
      <c r="B29" s="91"/>
      <c r="C29" s="92"/>
      <c r="D29" s="837">
        <v>6</v>
      </c>
      <c r="E29" s="17">
        <f>+E28+1</f>
        <v>12</v>
      </c>
      <c r="F29" s="154" t="s">
        <v>2260</v>
      </c>
      <c r="G29" s="154" t="s">
        <v>2261</v>
      </c>
      <c r="H29" s="26" t="s">
        <v>2268</v>
      </c>
      <c r="I29" s="18">
        <v>1</v>
      </c>
      <c r="J29" s="26">
        <v>140000</v>
      </c>
      <c r="K29" s="868">
        <f t="shared" si="2"/>
        <v>140000</v>
      </c>
      <c r="L29" s="174"/>
      <c r="M29" s="26" t="s">
        <v>2269</v>
      </c>
      <c r="N29" s="152"/>
      <c r="O29" s="17"/>
      <c r="P29" s="29">
        <v>44932</v>
      </c>
      <c r="Q29" s="17"/>
      <c r="R29" s="29">
        <v>45021</v>
      </c>
      <c r="S29" s="59">
        <v>45021</v>
      </c>
      <c r="T29" s="23">
        <v>45021</v>
      </c>
    </row>
    <row r="30" spans="1:20" s="8" customFormat="1" ht="19.7" customHeight="1">
      <c r="A30" s="91"/>
      <c r="B30" s="91"/>
      <c r="C30" s="92"/>
      <c r="D30" s="837">
        <v>6</v>
      </c>
      <c r="E30" s="17">
        <f t="shared" ref="E30:E36" si="3">+E29+1</f>
        <v>13</v>
      </c>
      <c r="F30" s="154" t="s">
        <v>2260</v>
      </c>
      <c r="G30" s="154" t="s">
        <v>2261</v>
      </c>
      <c r="H30" s="171" t="s">
        <v>2270</v>
      </c>
      <c r="I30" s="867">
        <v>1</v>
      </c>
      <c r="J30" s="125">
        <v>39780</v>
      </c>
      <c r="K30" s="868">
        <f t="shared" si="2"/>
        <v>39780</v>
      </c>
      <c r="L30" s="174"/>
      <c r="M30" s="171" t="s">
        <v>2271</v>
      </c>
      <c r="N30" s="26"/>
      <c r="O30" s="17"/>
      <c r="P30" s="29">
        <v>44932</v>
      </c>
      <c r="Q30" s="17"/>
      <c r="R30" s="29">
        <v>45021</v>
      </c>
      <c r="S30" s="29">
        <v>45021</v>
      </c>
      <c r="T30" s="23">
        <v>45021</v>
      </c>
    </row>
    <row r="31" spans="1:20" s="8" customFormat="1" ht="19.7" customHeight="1">
      <c r="A31" s="91"/>
      <c r="B31" s="91"/>
      <c r="C31" s="92"/>
      <c r="D31" s="837">
        <v>6</v>
      </c>
      <c r="E31" s="17">
        <f t="shared" si="3"/>
        <v>14</v>
      </c>
      <c r="F31" s="154" t="s">
        <v>2260</v>
      </c>
      <c r="G31" s="154" t="s">
        <v>2261</v>
      </c>
      <c r="H31" s="171" t="s">
        <v>2272</v>
      </c>
      <c r="I31" s="867">
        <v>1</v>
      </c>
      <c r="J31" s="125">
        <v>12500</v>
      </c>
      <c r="K31" s="868">
        <f t="shared" si="2"/>
        <v>12500</v>
      </c>
      <c r="L31" s="174"/>
      <c r="M31" s="171" t="s">
        <v>2273</v>
      </c>
      <c r="N31" s="26"/>
      <c r="O31" s="17"/>
      <c r="P31" s="29">
        <v>44932</v>
      </c>
      <c r="Q31" s="17"/>
      <c r="R31" s="29">
        <v>45021</v>
      </c>
      <c r="S31" s="29">
        <v>45021</v>
      </c>
      <c r="T31" s="23">
        <v>45021</v>
      </c>
    </row>
    <row r="32" spans="1:20" s="8" customFormat="1" ht="19.7" customHeight="1">
      <c r="A32" s="91"/>
      <c r="B32" s="91"/>
      <c r="C32" s="92"/>
      <c r="D32" s="837">
        <v>6</v>
      </c>
      <c r="E32" s="17">
        <f t="shared" si="3"/>
        <v>15</v>
      </c>
      <c r="F32" s="17" t="s">
        <v>2260</v>
      </c>
      <c r="G32" s="154" t="s">
        <v>2261</v>
      </c>
      <c r="H32" s="108" t="s">
        <v>2274</v>
      </c>
      <c r="I32" s="18">
        <v>1</v>
      </c>
      <c r="J32" s="118">
        <v>12500</v>
      </c>
      <c r="K32" s="868">
        <f t="shared" si="2"/>
        <v>12500</v>
      </c>
      <c r="L32" s="22"/>
      <c r="M32" s="869" t="s">
        <v>2275</v>
      </c>
      <c r="N32" s="26"/>
      <c r="O32" s="17"/>
      <c r="P32" s="29">
        <v>44932</v>
      </c>
      <c r="Q32" s="17"/>
      <c r="R32" s="29">
        <v>45021</v>
      </c>
      <c r="S32" s="110">
        <v>45021</v>
      </c>
      <c r="T32" s="23">
        <v>45021</v>
      </c>
    </row>
    <row r="33" spans="1:20" s="8" customFormat="1" ht="19.7" customHeight="1">
      <c r="A33" s="91"/>
      <c r="B33" s="91"/>
      <c r="C33" s="92"/>
      <c r="D33" s="837">
        <v>6</v>
      </c>
      <c r="E33" s="17">
        <f t="shared" si="3"/>
        <v>16</v>
      </c>
      <c r="F33" s="154" t="s">
        <v>2260</v>
      </c>
      <c r="G33" s="154" t="s">
        <v>2261</v>
      </c>
      <c r="H33" s="24" t="s">
        <v>2276</v>
      </c>
      <c r="I33" s="18">
        <v>1</v>
      </c>
      <c r="J33" s="118">
        <v>135000</v>
      </c>
      <c r="K33" s="868">
        <f t="shared" si="2"/>
        <v>135000</v>
      </c>
      <c r="L33" s="174"/>
      <c r="M33" s="26" t="s">
        <v>2277</v>
      </c>
      <c r="N33" s="26"/>
      <c r="O33" s="17"/>
      <c r="P33" s="29">
        <v>44932</v>
      </c>
      <c r="Q33" s="17"/>
      <c r="R33" s="29">
        <v>45021</v>
      </c>
      <c r="S33" s="29">
        <v>45021</v>
      </c>
      <c r="T33" s="23">
        <v>45021</v>
      </c>
    </row>
    <row r="34" spans="1:20" s="8" customFormat="1" ht="19.7" customHeight="1">
      <c r="A34" s="91"/>
      <c r="B34" s="91"/>
      <c r="C34" s="92"/>
      <c r="D34" s="837">
        <v>6</v>
      </c>
      <c r="E34" s="17">
        <f>+E33+1</f>
        <v>17</v>
      </c>
      <c r="F34" s="154" t="s">
        <v>2278</v>
      </c>
      <c r="G34" s="154" t="s">
        <v>2278</v>
      </c>
      <c r="H34" s="26" t="s">
        <v>2279</v>
      </c>
      <c r="I34" s="18">
        <v>1</v>
      </c>
      <c r="J34" s="118">
        <v>3120</v>
      </c>
      <c r="K34" s="537">
        <f t="shared" si="2"/>
        <v>3120</v>
      </c>
      <c r="L34" s="174"/>
      <c r="M34" s="171" t="s">
        <v>2280</v>
      </c>
      <c r="N34" s="26"/>
      <c r="O34" s="17"/>
      <c r="P34" s="29">
        <v>44932</v>
      </c>
      <c r="Q34" s="17"/>
      <c r="R34" s="29">
        <v>45021</v>
      </c>
      <c r="S34" s="29">
        <v>45021</v>
      </c>
      <c r="T34" s="23">
        <v>45021</v>
      </c>
    </row>
    <row r="35" spans="1:20" s="8" customFormat="1" ht="19.7" customHeight="1">
      <c r="A35" s="91"/>
      <c r="B35" s="91"/>
      <c r="C35" s="92"/>
      <c r="D35" s="837">
        <v>6</v>
      </c>
      <c r="E35" s="17">
        <f t="shared" si="3"/>
        <v>18</v>
      </c>
      <c r="F35" s="154" t="s">
        <v>2278</v>
      </c>
      <c r="G35" s="154" t="s">
        <v>2278</v>
      </c>
      <c r="H35" s="26" t="s">
        <v>291</v>
      </c>
      <c r="I35" s="18">
        <v>1</v>
      </c>
      <c r="J35" s="118">
        <v>700</v>
      </c>
      <c r="K35" s="537">
        <f t="shared" si="2"/>
        <v>700</v>
      </c>
      <c r="L35" s="174"/>
      <c r="M35" s="870"/>
      <c r="N35" s="26"/>
      <c r="O35" s="17"/>
      <c r="P35" s="29">
        <v>44932</v>
      </c>
      <c r="Q35" s="17"/>
      <c r="R35" s="29">
        <v>45021</v>
      </c>
      <c r="S35" s="29">
        <v>45021</v>
      </c>
      <c r="T35" s="23">
        <v>45021</v>
      </c>
    </row>
    <row r="36" spans="1:20" s="8" customFormat="1" ht="19.7" customHeight="1">
      <c r="A36" s="91"/>
      <c r="B36" s="91"/>
      <c r="C36" s="92"/>
      <c r="D36" s="837">
        <v>6</v>
      </c>
      <c r="E36" s="17">
        <f t="shared" si="3"/>
        <v>19</v>
      </c>
      <c r="F36" s="123" t="s">
        <v>167</v>
      </c>
      <c r="G36" s="123" t="s">
        <v>167</v>
      </c>
      <c r="H36" s="171" t="s">
        <v>2281</v>
      </c>
      <c r="I36" s="871">
        <v>1</v>
      </c>
      <c r="J36" s="872">
        <v>1314</v>
      </c>
      <c r="K36" s="118">
        <f>I36*J36</f>
        <v>1314</v>
      </c>
      <c r="L36" s="174"/>
      <c r="M36" s="171" t="s">
        <v>2282</v>
      </c>
      <c r="N36" s="26"/>
      <c r="O36" s="17"/>
      <c r="P36" s="29">
        <v>44932</v>
      </c>
      <c r="Q36" s="17"/>
      <c r="R36" s="29"/>
      <c r="S36" s="29">
        <v>45021</v>
      </c>
      <c r="T36" s="23">
        <v>45021</v>
      </c>
    </row>
    <row r="37" spans="1:20" s="8" customFormat="1" ht="19.7" customHeight="1">
      <c r="A37" s="8" t="s">
        <v>276</v>
      </c>
      <c r="B37" s="91"/>
      <c r="C37" s="92"/>
      <c r="D37" s="837">
        <v>6</v>
      </c>
      <c r="E37" s="17">
        <f>+E36+1</f>
        <v>20</v>
      </c>
      <c r="F37" s="123" t="s">
        <v>167</v>
      </c>
      <c r="G37" s="123" t="s">
        <v>167</v>
      </c>
      <c r="H37" s="171" t="s">
        <v>2283</v>
      </c>
      <c r="I37" s="123">
        <v>1</v>
      </c>
      <c r="J37" s="872">
        <v>40450</v>
      </c>
      <c r="K37" s="537">
        <f>I37*J37</f>
        <v>40450</v>
      </c>
      <c r="L37" s="174"/>
      <c r="M37" s="171" t="s">
        <v>2284</v>
      </c>
      <c r="N37" s="356"/>
      <c r="O37" s="17"/>
      <c r="P37" s="29">
        <v>44932</v>
      </c>
      <c r="Q37" s="17"/>
      <c r="R37" s="29"/>
      <c r="S37" s="29">
        <v>45021</v>
      </c>
      <c r="T37" s="23">
        <v>45021</v>
      </c>
    </row>
    <row r="38" spans="1:20" s="8" customFormat="1" ht="19.7" customHeight="1">
      <c r="A38" s="91"/>
      <c r="B38" s="91"/>
      <c r="C38" s="92"/>
      <c r="D38" s="837">
        <v>6</v>
      </c>
      <c r="E38" s="17">
        <f>+E37+1</f>
        <v>21</v>
      </c>
      <c r="F38" s="117" t="s">
        <v>809</v>
      </c>
      <c r="G38" s="117" t="s">
        <v>810</v>
      </c>
      <c r="H38" s="246" t="s">
        <v>811</v>
      </c>
      <c r="I38" s="177">
        <v>1</v>
      </c>
      <c r="J38" s="177">
        <v>2090</v>
      </c>
      <c r="K38" s="177">
        <f>I38*J38</f>
        <v>2090</v>
      </c>
      <c r="L38" s="119"/>
      <c r="M38" s="209" t="s">
        <v>812</v>
      </c>
      <c r="N38" s="26"/>
      <c r="O38" s="29"/>
      <c r="P38" s="30">
        <v>44932</v>
      </c>
      <c r="Q38" s="17"/>
      <c r="R38" s="29"/>
      <c r="S38" s="29">
        <v>44936</v>
      </c>
      <c r="T38" s="23">
        <v>44936</v>
      </c>
    </row>
    <row r="39" spans="1:20" s="8" customFormat="1" ht="19.7" customHeight="1">
      <c r="A39" s="91"/>
      <c r="B39" s="91"/>
      <c r="C39" s="92"/>
      <c r="D39" s="837"/>
      <c r="E39" s="17"/>
      <c r="F39" s="117" t="s">
        <v>809</v>
      </c>
      <c r="G39" s="117" t="s">
        <v>810</v>
      </c>
      <c r="H39" s="873" t="s">
        <v>291</v>
      </c>
      <c r="I39" s="177">
        <v>1</v>
      </c>
      <c r="J39" s="874">
        <v>500</v>
      </c>
      <c r="K39" s="177">
        <f>I39*J39</f>
        <v>500</v>
      </c>
      <c r="L39" s="208"/>
      <c r="M39" s="209"/>
      <c r="N39" s="26"/>
      <c r="O39" s="29"/>
      <c r="P39" s="30">
        <v>44932</v>
      </c>
      <c r="Q39" s="17"/>
      <c r="R39" s="29"/>
      <c r="S39" s="29">
        <v>44936</v>
      </c>
      <c r="T39" s="23"/>
    </row>
    <row r="40" spans="1:20" s="8" customFormat="1" ht="19.7" customHeight="1">
      <c r="A40" s="91"/>
      <c r="B40" s="91"/>
      <c r="C40" s="92"/>
      <c r="D40" s="837">
        <v>6</v>
      </c>
      <c r="E40" s="17">
        <f>+E38+1</f>
        <v>22</v>
      </c>
      <c r="F40" s="117" t="s">
        <v>167</v>
      </c>
      <c r="G40" s="117" t="s">
        <v>167</v>
      </c>
      <c r="H40" s="246" t="s">
        <v>2285</v>
      </c>
      <c r="I40" s="177">
        <v>1</v>
      </c>
      <c r="J40" s="874">
        <v>2520</v>
      </c>
      <c r="K40" s="177">
        <f>I40*J40</f>
        <v>2520</v>
      </c>
      <c r="L40" s="208"/>
      <c r="M40" s="171" t="s">
        <v>2286</v>
      </c>
      <c r="N40" s="26"/>
      <c r="O40" s="17"/>
      <c r="P40" s="29">
        <v>44932</v>
      </c>
      <c r="Q40" s="17"/>
      <c r="R40" s="29"/>
      <c r="S40" s="29">
        <v>45021</v>
      </c>
      <c r="T40" s="23">
        <v>45021</v>
      </c>
    </row>
    <row r="41" spans="1:20" s="8" customFormat="1" ht="19.7" customHeight="1">
      <c r="A41" s="91"/>
      <c r="B41" s="91"/>
      <c r="C41" s="92"/>
      <c r="D41" s="104"/>
      <c r="E41" s="17"/>
      <c r="F41" s="52"/>
      <c r="G41" s="52"/>
      <c r="H41" s="57"/>
      <c r="I41" s="875"/>
      <c r="J41" s="55"/>
      <c r="K41" s="116"/>
      <c r="L41" s="56"/>
      <c r="M41" s="57"/>
      <c r="N41" s="57"/>
      <c r="O41" s="18"/>
      <c r="P41" s="58"/>
      <c r="Q41" s="58"/>
      <c r="R41" s="59"/>
      <c r="S41" s="58"/>
      <c r="T41" s="60"/>
    </row>
    <row r="42" spans="1:20" s="8" customFormat="1" ht="19.7" customHeight="1">
      <c r="A42" s="91"/>
      <c r="B42" s="91"/>
      <c r="C42" s="92"/>
      <c r="D42" s="18"/>
      <c r="E42" s="17"/>
      <c r="F42" s="17"/>
      <c r="G42" s="17"/>
      <c r="H42" s="50"/>
      <c r="I42" s="18"/>
      <c r="J42" s="51"/>
      <c r="K42" s="169"/>
      <c r="L42" s="22"/>
      <c r="M42" s="26"/>
      <c r="N42" s="94"/>
      <c r="O42" s="17"/>
      <c r="P42" s="30"/>
      <c r="Q42" s="17"/>
      <c r="R42" s="29"/>
      <c r="S42" s="29"/>
      <c r="T42" s="23"/>
    </row>
    <row r="43" spans="1:20" s="8" customFormat="1" ht="19.7" customHeight="1">
      <c r="A43" s="91"/>
      <c r="B43" s="91"/>
      <c r="C43" s="92"/>
      <c r="D43" s="18"/>
      <c r="E43" s="17"/>
      <c r="F43" s="17"/>
      <c r="G43" s="75"/>
      <c r="H43" s="121">
        <f>SUM(K26:K41)</f>
        <v>442604</v>
      </c>
      <c r="I43" s="18"/>
      <c r="J43" s="51"/>
      <c r="K43" s="169"/>
      <c r="L43" s="22"/>
      <c r="M43" s="26"/>
      <c r="N43" s="94"/>
      <c r="O43" s="17"/>
      <c r="P43" s="30"/>
      <c r="Q43" s="17"/>
      <c r="R43" s="29"/>
      <c r="S43" s="29"/>
      <c r="T43" s="23"/>
    </row>
    <row r="44" spans="1:20" s="8" customFormat="1" ht="19.7" customHeight="1">
      <c r="A44" s="91"/>
      <c r="B44" s="91"/>
      <c r="C44" s="92"/>
      <c r="D44" s="18"/>
      <c r="E44" s="17"/>
      <c r="F44" s="17"/>
      <c r="G44" s="17"/>
      <c r="H44" s="76"/>
      <c r="I44" s="18"/>
      <c r="J44" s="51"/>
      <c r="K44" s="169"/>
      <c r="L44" s="22"/>
      <c r="M44" s="26"/>
      <c r="N44" s="94"/>
      <c r="O44" s="17"/>
      <c r="P44" s="30"/>
      <c r="Q44" s="17"/>
      <c r="R44" s="29"/>
      <c r="S44" s="29"/>
      <c r="T44" s="23"/>
    </row>
    <row r="45" spans="1:20" s="8" customFormat="1" ht="19.7" customHeight="1">
      <c r="A45" s="91"/>
      <c r="B45" s="91"/>
      <c r="C45" s="92"/>
      <c r="D45" s="18"/>
      <c r="E45" s="17"/>
      <c r="F45" s="17"/>
      <c r="G45" s="17"/>
      <c r="H45" s="50"/>
      <c r="I45" s="18"/>
      <c r="J45" s="51"/>
      <c r="K45" s="169"/>
      <c r="L45" s="22"/>
      <c r="M45" s="26"/>
      <c r="N45" s="94"/>
      <c r="O45" s="17"/>
      <c r="P45" s="30"/>
      <c r="Q45" s="17"/>
      <c r="R45" s="29"/>
      <c r="S45" s="29"/>
      <c r="T45" s="23"/>
    </row>
    <row r="46" spans="1:20" s="8" customFormat="1" ht="19.7" customHeight="1">
      <c r="A46" s="91"/>
      <c r="B46" s="91"/>
      <c r="C46" s="92"/>
      <c r="D46" s="18"/>
      <c r="E46" s="17"/>
      <c r="F46" s="17"/>
      <c r="G46" s="17"/>
      <c r="H46" s="50"/>
      <c r="I46" s="18"/>
      <c r="J46" s="51"/>
      <c r="K46" s="169"/>
      <c r="L46" s="22"/>
      <c r="M46" s="26"/>
      <c r="N46" s="94"/>
      <c r="O46" s="17"/>
      <c r="P46" s="30"/>
      <c r="Q46" s="17"/>
      <c r="R46" s="29"/>
      <c r="S46" s="29"/>
      <c r="T46" s="23"/>
    </row>
    <row r="47" spans="1:20" s="8" customFormat="1" ht="19.7" customHeight="1">
      <c r="A47" s="18"/>
      <c r="B47" s="18"/>
      <c r="C47" s="18"/>
      <c r="D47" s="104"/>
      <c r="E47" s="52"/>
      <c r="F47" s="52"/>
      <c r="G47" s="52"/>
      <c r="H47" s="847"/>
      <c r="I47" s="876"/>
      <c r="J47" s="55"/>
      <c r="K47" s="55"/>
      <c r="L47" s="56"/>
      <c r="M47" s="564"/>
      <c r="N47" s="57"/>
      <c r="O47" s="54"/>
      <c r="P47" s="58"/>
      <c r="Q47" s="52"/>
      <c r="R47" s="59"/>
      <c r="S47" s="58"/>
      <c r="T47" s="60"/>
    </row>
    <row r="48" spans="1:20" s="8" customFormat="1" ht="19.7" customHeight="1">
      <c r="A48" s="18"/>
      <c r="B48" s="18"/>
      <c r="C48" s="18"/>
      <c r="D48" s="104"/>
      <c r="E48" s="52"/>
      <c r="F48" s="52"/>
      <c r="G48" s="52"/>
      <c r="H48" s="847"/>
      <c r="I48" s="876"/>
      <c r="J48" s="55"/>
      <c r="K48" s="55"/>
      <c r="L48" s="56"/>
      <c r="M48" s="564"/>
      <c r="N48" s="57"/>
      <c r="O48" s="54"/>
      <c r="P48" s="58"/>
      <c r="Q48" s="52"/>
      <c r="R48" s="59"/>
      <c r="S48" s="58"/>
      <c r="T48" s="60"/>
    </row>
    <row r="49" spans="1:20" s="8" customFormat="1" ht="19.7" customHeight="1">
      <c r="A49" s="18"/>
      <c r="B49" s="18"/>
      <c r="C49" s="18"/>
      <c r="D49" s="104"/>
      <c r="E49" s="52"/>
      <c r="F49" s="52"/>
      <c r="G49" s="52"/>
      <c r="H49" s="847"/>
      <c r="I49" s="876"/>
      <c r="J49" s="55"/>
      <c r="K49" s="55"/>
      <c r="L49" s="56"/>
      <c r="M49" s="564"/>
      <c r="N49" s="57"/>
      <c r="O49" s="54"/>
      <c r="P49" s="58"/>
      <c r="Q49" s="52"/>
      <c r="R49" s="59"/>
      <c r="S49" s="58"/>
      <c r="T49" s="60"/>
    </row>
    <row r="50" spans="1:20" s="8" customFormat="1" ht="19.7" customHeight="1">
      <c r="A50" s="18"/>
      <c r="B50" s="18"/>
      <c r="C50" s="18"/>
      <c r="D50" s="104"/>
      <c r="E50" s="52"/>
      <c r="F50" s="52"/>
      <c r="G50" s="52"/>
      <c r="H50" s="847"/>
      <c r="I50" s="876"/>
      <c r="J50" s="55"/>
      <c r="K50" s="55"/>
      <c r="L50" s="56"/>
      <c r="M50" s="564"/>
      <c r="N50" s="57"/>
      <c r="O50" s="54"/>
      <c r="P50" s="58"/>
      <c r="Q50" s="52"/>
      <c r="R50" s="59"/>
      <c r="S50" s="58"/>
      <c r="T50" s="60"/>
    </row>
    <row r="51" spans="1:20" s="8" customFormat="1" ht="19.7" customHeight="1">
      <c r="A51" s="18"/>
      <c r="B51" s="18"/>
      <c r="C51" s="18"/>
      <c r="D51" s="104"/>
      <c r="E51" s="52"/>
      <c r="F51" s="52"/>
      <c r="G51" s="52"/>
      <c r="H51" s="847"/>
      <c r="I51" s="876"/>
      <c r="J51" s="55"/>
      <c r="K51" s="55"/>
      <c r="L51" s="56"/>
      <c r="M51" s="564"/>
      <c r="N51" s="57"/>
      <c r="O51" s="54"/>
      <c r="P51" s="58"/>
      <c r="Q51" s="52"/>
      <c r="R51" s="59"/>
      <c r="S51" s="58"/>
      <c r="T51" s="60"/>
    </row>
    <row r="52" spans="1:20" s="8" customFormat="1" ht="19.7" customHeight="1">
      <c r="A52" s="18"/>
      <c r="B52" s="18"/>
      <c r="C52" s="18"/>
      <c r="D52" s="104"/>
      <c r="E52" s="52"/>
      <c r="F52" s="52"/>
      <c r="G52" s="52"/>
      <c r="H52" s="847"/>
      <c r="I52" s="876"/>
      <c r="J52" s="55"/>
      <c r="K52" s="55"/>
      <c r="L52" s="56"/>
      <c r="M52" s="564"/>
      <c r="N52" s="57"/>
      <c r="O52" s="54"/>
      <c r="P52" s="58"/>
      <c r="Q52" s="52"/>
      <c r="R52" s="59"/>
      <c r="S52" s="58"/>
      <c r="T52" s="60"/>
    </row>
    <row r="53" spans="1:20" s="8" customFormat="1" ht="19.7" customHeight="1">
      <c r="A53" s="18"/>
      <c r="B53" s="18"/>
      <c r="C53" s="18"/>
      <c r="D53" s="104"/>
      <c r="E53" s="52"/>
      <c r="F53" s="52"/>
      <c r="G53" s="52"/>
      <c r="H53" s="847"/>
      <c r="I53" s="876"/>
      <c r="J53" s="55"/>
      <c r="K53" s="55"/>
      <c r="L53" s="56"/>
      <c r="M53" s="564"/>
      <c r="N53" s="57"/>
      <c r="O53" s="54"/>
      <c r="P53" s="58"/>
      <c r="Q53" s="52"/>
      <c r="R53" s="59"/>
      <c r="S53" s="58"/>
      <c r="T53" s="60"/>
    </row>
    <row r="54" spans="1:20" s="8" customFormat="1" ht="19.7" customHeight="1">
      <c r="A54" s="18"/>
      <c r="B54" s="18"/>
      <c r="C54" s="18"/>
      <c r="D54" s="104"/>
      <c r="E54" s="52"/>
      <c r="F54" s="52"/>
      <c r="G54" s="52"/>
      <c r="H54" s="847"/>
      <c r="I54" s="876"/>
      <c r="J54" s="55"/>
      <c r="K54" s="55"/>
      <c r="L54" s="56"/>
      <c r="M54" s="564"/>
      <c r="N54" s="57"/>
      <c r="O54" s="54"/>
      <c r="P54" s="58"/>
      <c r="Q54" s="52"/>
      <c r="R54" s="59"/>
      <c r="S54" s="58"/>
      <c r="T54" s="60"/>
    </row>
    <row r="55" spans="1:20" s="8" customFormat="1" ht="19.7" customHeight="1">
      <c r="A55" s="18"/>
      <c r="B55" s="18"/>
      <c r="C55" s="18"/>
      <c r="D55" s="104"/>
      <c r="E55" s="52"/>
      <c r="F55" s="52"/>
      <c r="G55" s="52"/>
      <c r="H55" s="847"/>
      <c r="I55" s="876"/>
      <c r="J55" s="55"/>
      <c r="K55" s="55"/>
      <c r="L55" s="56"/>
      <c r="M55" s="564"/>
      <c r="N55" s="57"/>
      <c r="O55" s="54"/>
      <c r="P55" s="58"/>
      <c r="Q55" s="52"/>
      <c r="R55" s="59"/>
      <c r="S55" s="58"/>
      <c r="T55" s="60"/>
    </row>
    <row r="56" spans="1:20" s="8" customFormat="1" ht="19.7" customHeight="1">
      <c r="A56" s="18"/>
      <c r="B56" s="18"/>
      <c r="C56" s="18"/>
      <c r="D56" s="104"/>
      <c r="E56" s="52"/>
      <c r="F56" s="52"/>
      <c r="G56" s="52"/>
      <c r="H56" s="847"/>
      <c r="I56" s="876"/>
      <c r="J56" s="55"/>
      <c r="K56" s="55"/>
      <c r="L56" s="56"/>
      <c r="M56" s="564"/>
      <c r="N56" s="57"/>
      <c r="O56" s="54"/>
      <c r="P56" s="58"/>
      <c r="Q56" s="52"/>
      <c r="R56" s="59"/>
      <c r="S56" s="58"/>
      <c r="T56" s="60"/>
    </row>
    <row r="57" spans="1:20" s="8" customFormat="1" ht="19.7" customHeight="1">
      <c r="A57" s="18"/>
      <c r="B57" s="18"/>
      <c r="C57" s="18"/>
      <c r="D57" s="104"/>
      <c r="E57" s="52"/>
      <c r="F57" s="52"/>
      <c r="G57" s="52"/>
      <c r="H57" s="847"/>
      <c r="I57" s="876"/>
      <c r="J57" s="55"/>
      <c r="K57" s="55"/>
      <c r="L57" s="56"/>
      <c r="M57" s="564"/>
      <c r="N57" s="57"/>
      <c r="O57" s="54"/>
      <c r="P57" s="58"/>
      <c r="Q57" s="52"/>
      <c r="R57" s="59"/>
      <c r="S57" s="58"/>
      <c r="T57" s="60"/>
    </row>
    <row r="58" spans="1:20" s="8" customFormat="1" ht="19.7" customHeight="1">
      <c r="A58" s="18"/>
      <c r="B58" s="18"/>
      <c r="C58" s="18"/>
      <c r="D58" s="104"/>
      <c r="E58" s="52"/>
      <c r="F58" s="52"/>
      <c r="G58" s="52"/>
      <c r="H58" s="847"/>
      <c r="I58" s="876"/>
      <c r="J58" s="55"/>
      <c r="K58" s="55"/>
      <c r="L58" s="56"/>
      <c r="M58" s="564"/>
      <c r="N58" s="57"/>
      <c r="O58" s="54"/>
      <c r="P58" s="58"/>
      <c r="Q58" s="52"/>
      <c r="R58" s="59"/>
      <c r="S58" s="58"/>
      <c r="T58" s="60"/>
    </row>
    <row r="59" spans="1:20" s="8" customFormat="1" ht="19.7" customHeight="1">
      <c r="A59" s="18"/>
      <c r="B59" s="18"/>
      <c r="C59" s="18"/>
      <c r="D59" s="104"/>
      <c r="E59" s="52"/>
      <c r="F59" s="52"/>
      <c r="G59" s="52"/>
      <c r="H59" s="847"/>
      <c r="I59" s="876"/>
      <c r="J59" s="55"/>
      <c r="K59" s="55"/>
      <c r="L59" s="56"/>
      <c r="M59" s="564"/>
      <c r="N59" s="57"/>
      <c r="O59" s="54"/>
      <c r="P59" s="58"/>
      <c r="Q59" s="52"/>
      <c r="R59" s="59"/>
      <c r="S59" s="58"/>
      <c r="T59" s="60"/>
    </row>
    <row r="60" spans="1:20" s="8" customFormat="1" ht="19.7" customHeight="1">
      <c r="A60" s="18"/>
      <c r="B60" s="18"/>
      <c r="C60" s="18"/>
      <c r="D60" s="104"/>
      <c r="E60" s="52"/>
      <c r="F60" s="52"/>
      <c r="G60" s="52"/>
      <c r="H60" s="847"/>
      <c r="I60" s="876"/>
      <c r="J60" s="55"/>
      <c r="K60" s="55"/>
      <c r="L60" s="56"/>
      <c r="M60" s="564"/>
      <c r="N60" s="57"/>
      <c r="O60" s="54"/>
      <c r="P60" s="58"/>
      <c r="Q60" s="52"/>
      <c r="R60" s="59"/>
      <c r="S60" s="58"/>
      <c r="T60" s="60"/>
    </row>
    <row r="61" spans="1:20" s="8" customFormat="1" ht="19.7" customHeight="1">
      <c r="A61" s="18"/>
      <c r="B61" s="18"/>
      <c r="C61" s="18"/>
      <c r="D61" s="104"/>
      <c r="E61" s="52"/>
      <c r="F61" s="52"/>
      <c r="G61" s="52"/>
      <c r="H61" s="847"/>
      <c r="I61" s="876"/>
      <c r="J61" s="55"/>
      <c r="K61" s="55"/>
      <c r="L61" s="56"/>
      <c r="M61" s="564"/>
      <c r="N61" s="57"/>
      <c r="O61" s="54"/>
      <c r="P61" s="58"/>
      <c r="Q61" s="52"/>
      <c r="R61" s="59"/>
      <c r="S61" s="58"/>
      <c r="T61" s="60"/>
    </row>
    <row r="62" spans="1:20" s="8" customFormat="1" ht="19.7" customHeight="1">
      <c r="A62" s="18"/>
      <c r="B62" s="18"/>
      <c r="C62" s="18"/>
      <c r="D62" s="104"/>
      <c r="E62" s="52"/>
      <c r="F62" s="52"/>
      <c r="G62" s="52"/>
      <c r="H62" s="847"/>
      <c r="I62" s="876"/>
      <c r="J62" s="55"/>
      <c r="K62" s="55"/>
      <c r="L62" s="56"/>
      <c r="M62" s="564"/>
      <c r="N62" s="57"/>
      <c r="O62" s="54"/>
      <c r="P62" s="58"/>
      <c r="Q62" s="52"/>
      <c r="R62" s="59"/>
      <c r="S62" s="58"/>
      <c r="T62" s="60"/>
    </row>
    <row r="63" spans="1:20" s="8" customFormat="1" ht="19.7" customHeight="1">
      <c r="A63" s="18"/>
      <c r="B63" s="18"/>
      <c r="C63" s="18"/>
      <c r="D63" s="104"/>
      <c r="E63" s="52"/>
      <c r="F63" s="52"/>
      <c r="G63" s="52"/>
      <c r="H63" s="847"/>
      <c r="I63" s="876"/>
      <c r="J63" s="55"/>
      <c r="K63" s="55"/>
      <c r="L63" s="56"/>
      <c r="M63" s="564"/>
      <c r="N63" s="57"/>
      <c r="O63" s="54"/>
      <c r="P63" s="58"/>
      <c r="Q63" s="52"/>
      <c r="R63" s="59"/>
      <c r="S63" s="58"/>
      <c r="T63" s="60"/>
    </row>
    <row r="64" spans="1:20" s="8" customFormat="1" ht="19.7" customHeight="1">
      <c r="A64" s="18"/>
      <c r="B64" s="18"/>
      <c r="C64" s="18"/>
      <c r="D64" s="104"/>
      <c r="E64" s="52"/>
      <c r="F64" s="52"/>
      <c r="G64" s="52"/>
      <c r="H64" s="847"/>
      <c r="I64" s="876"/>
      <c r="J64" s="55"/>
      <c r="K64" s="55"/>
      <c r="L64" s="56"/>
      <c r="M64" s="564"/>
      <c r="N64" s="57"/>
      <c r="O64" s="54"/>
      <c r="P64" s="58"/>
      <c r="Q64" s="52"/>
      <c r="R64" s="59"/>
      <c r="S64" s="58"/>
      <c r="T64" s="60"/>
    </row>
    <row r="65" spans="1:20" s="8" customFormat="1" ht="19.7" customHeight="1">
      <c r="A65" s="18"/>
      <c r="B65" s="18"/>
      <c r="C65" s="18"/>
      <c r="D65" s="104"/>
      <c r="E65" s="52"/>
      <c r="F65" s="52"/>
      <c r="G65" s="52"/>
      <c r="H65" s="847"/>
      <c r="I65" s="876"/>
      <c r="J65" s="55"/>
      <c r="K65" s="55"/>
      <c r="L65" s="56"/>
      <c r="M65" s="564"/>
      <c r="N65" s="57"/>
      <c r="O65" s="54"/>
      <c r="P65" s="58"/>
      <c r="Q65" s="52"/>
      <c r="R65" s="59"/>
      <c r="S65" s="58"/>
      <c r="T65" s="60"/>
    </row>
    <row r="66" spans="1:20" s="8" customFormat="1" ht="19.7" customHeight="1">
      <c r="A66" s="18"/>
      <c r="B66" s="18"/>
      <c r="C66" s="18"/>
      <c r="D66" s="104"/>
      <c r="E66" s="52"/>
      <c r="F66" s="52"/>
      <c r="G66" s="52"/>
      <c r="H66" s="847"/>
      <c r="I66" s="876"/>
      <c r="J66" s="55"/>
      <c r="K66" s="55"/>
      <c r="L66" s="56"/>
      <c r="M66" s="564"/>
      <c r="N66" s="57"/>
      <c r="O66" s="54"/>
      <c r="P66" s="58"/>
      <c r="Q66" s="52"/>
      <c r="R66" s="59"/>
      <c r="S66" s="58"/>
      <c r="T66" s="60"/>
    </row>
    <row r="67" spans="1:20" s="8" customFormat="1" ht="19.7" customHeight="1">
      <c r="A67" s="18"/>
      <c r="B67" s="18"/>
      <c r="C67" s="18"/>
      <c r="D67" s="104"/>
      <c r="E67" s="52"/>
      <c r="F67" s="52"/>
      <c r="G67" s="52"/>
      <c r="H67" s="847"/>
      <c r="I67" s="876"/>
      <c r="J67" s="55"/>
      <c r="K67" s="55"/>
      <c r="L67" s="56"/>
      <c r="M67" s="564"/>
      <c r="N67" s="57"/>
      <c r="O67" s="54"/>
      <c r="P67" s="58"/>
      <c r="Q67" s="52"/>
      <c r="R67" s="59"/>
      <c r="S67" s="58"/>
      <c r="T67" s="60"/>
    </row>
    <row r="68" spans="1:20" s="8" customFormat="1" ht="19.7" customHeight="1">
      <c r="A68" s="18"/>
      <c r="B68" s="18"/>
      <c r="C68" s="18"/>
      <c r="D68" s="104"/>
      <c r="E68" s="52"/>
      <c r="F68" s="52"/>
      <c r="G68" s="52"/>
      <c r="H68" s="847"/>
      <c r="I68" s="876"/>
      <c r="J68" s="55"/>
      <c r="K68" s="55"/>
      <c r="L68" s="56"/>
      <c r="M68" s="564"/>
      <c r="N68" s="57"/>
      <c r="O68" s="54"/>
      <c r="P68" s="58"/>
      <c r="Q68" s="52"/>
      <c r="R68" s="59"/>
      <c r="S68" s="58"/>
      <c r="T68" s="60"/>
    </row>
    <row r="69" spans="1:20" s="8" customFormat="1" ht="19.7" customHeight="1">
      <c r="A69" s="18"/>
      <c r="B69" s="18"/>
      <c r="C69" s="18"/>
      <c r="D69" s="104"/>
      <c r="E69" s="52"/>
      <c r="F69" s="52"/>
      <c r="G69" s="52"/>
      <c r="H69" s="847"/>
      <c r="I69" s="876"/>
      <c r="J69" s="55"/>
      <c r="K69" s="55"/>
      <c r="L69" s="56"/>
      <c r="M69" s="564"/>
      <c r="N69" s="57"/>
      <c r="O69" s="54"/>
      <c r="P69" s="58"/>
      <c r="Q69" s="52"/>
      <c r="R69" s="59"/>
      <c r="S69" s="58"/>
      <c r="T69" s="60"/>
    </row>
    <row r="70" spans="1:20" s="8" customFormat="1" ht="19.7" customHeight="1">
      <c r="A70" s="18"/>
      <c r="B70" s="18"/>
      <c r="C70" s="18"/>
      <c r="D70" s="18"/>
      <c r="E70" s="17"/>
      <c r="F70" s="17"/>
      <c r="G70" s="17"/>
      <c r="H70" s="18"/>
      <c r="I70" s="18"/>
      <c r="J70" s="134"/>
      <c r="K70" s="118"/>
      <c r="L70" s="22"/>
      <c r="M70" s="24"/>
      <c r="N70" s="152"/>
      <c r="O70" s="17"/>
      <c r="P70" s="30"/>
      <c r="Q70" s="17"/>
      <c r="R70" s="29"/>
      <c r="S70" s="29"/>
      <c r="T70" s="23"/>
    </row>
    <row r="71" spans="1:20" s="8" customFormat="1" ht="19.7" customHeight="1">
      <c r="A71" s="18"/>
      <c r="B71" s="18"/>
      <c r="C71" s="18"/>
      <c r="D71" s="18"/>
      <c r="E71" s="17"/>
      <c r="F71" s="52"/>
      <c r="G71" s="75"/>
      <c r="I71" s="506"/>
      <c r="J71" s="27"/>
      <c r="K71" s="118"/>
      <c r="L71" s="22"/>
      <c r="M71" s="53"/>
      <c r="N71" s="94"/>
      <c r="O71" s="17"/>
      <c r="P71" s="30"/>
      <c r="Q71" s="17"/>
      <c r="R71" s="29"/>
      <c r="S71" s="29"/>
      <c r="T71" s="23"/>
    </row>
    <row r="72" spans="1:20" s="8" customFormat="1" ht="19.7" customHeight="1">
      <c r="A72" s="18"/>
      <c r="B72" s="18"/>
      <c r="C72" s="18"/>
      <c r="D72" s="18"/>
      <c r="E72" s="17"/>
      <c r="F72" s="17"/>
      <c r="G72" s="17"/>
      <c r="H72" s="76"/>
      <c r="I72" s="18"/>
      <c r="J72" s="181"/>
      <c r="K72" s="118"/>
      <c r="L72" s="182"/>
      <c r="M72" s="171"/>
      <c r="N72" s="94"/>
      <c r="O72" s="17"/>
      <c r="P72" s="30"/>
      <c r="Q72" s="17"/>
      <c r="R72" s="29"/>
      <c r="S72" s="29"/>
      <c r="T72" s="23"/>
    </row>
    <row r="73" spans="1:20" s="8" customFormat="1" ht="19.7" customHeight="1">
      <c r="A73" s="18"/>
      <c r="B73" s="18"/>
      <c r="C73" s="18"/>
      <c r="D73" s="18"/>
      <c r="E73" s="17"/>
      <c r="F73" s="17"/>
      <c r="G73" s="17"/>
      <c r="H73" s="26"/>
      <c r="I73" s="18"/>
      <c r="J73" s="181"/>
      <c r="K73" s="109"/>
      <c r="L73" s="182"/>
      <c r="M73" s="171"/>
      <c r="N73" s="94"/>
      <c r="O73" s="17"/>
      <c r="P73" s="30"/>
      <c r="Q73" s="17"/>
      <c r="R73" s="29"/>
      <c r="S73" s="29"/>
      <c r="T73" s="23"/>
    </row>
    <row r="74" spans="1:20" s="8" customFormat="1" ht="19.7" customHeight="1">
      <c r="A74" s="18"/>
      <c r="B74" s="18"/>
      <c r="C74" s="104"/>
      <c r="D74" s="104"/>
      <c r="E74" s="17"/>
      <c r="F74" s="17"/>
      <c r="G74" s="17"/>
      <c r="H74" s="122"/>
      <c r="I74" s="123"/>
      <c r="J74" s="118"/>
      <c r="K74" s="109"/>
      <c r="L74" s="124"/>
      <c r="M74" s="122"/>
      <c r="N74" s="94"/>
      <c r="O74" s="17"/>
      <c r="P74" s="30"/>
      <c r="Q74" s="17"/>
      <c r="R74" s="29"/>
      <c r="S74" s="29"/>
      <c r="T74" s="23"/>
    </row>
    <row r="75" spans="1:20" s="8" customFormat="1" ht="19.7" customHeight="1">
      <c r="A75" s="18"/>
      <c r="B75" s="18"/>
      <c r="C75" s="104"/>
      <c r="D75" s="104"/>
      <c r="E75" s="17"/>
      <c r="F75" s="17"/>
      <c r="G75" s="17"/>
      <c r="H75" s="50"/>
      <c r="I75" s="123"/>
      <c r="J75" s="125"/>
      <c r="K75" s="109"/>
      <c r="L75" s="124"/>
      <c r="M75" s="26"/>
      <c r="N75" s="26"/>
      <c r="O75" s="17"/>
      <c r="P75" s="30"/>
      <c r="Q75" s="17"/>
      <c r="R75" s="29"/>
      <c r="S75" s="29"/>
      <c r="T75" s="23"/>
    </row>
    <row r="76" spans="1:20" s="8" customFormat="1" ht="19.7" customHeight="1">
      <c r="A76" s="18"/>
      <c r="B76" s="18"/>
      <c r="C76" s="18"/>
      <c r="D76" s="18"/>
      <c r="E76" s="17"/>
      <c r="F76" s="17"/>
      <c r="G76" s="17"/>
      <c r="H76" s="50"/>
      <c r="I76" s="123"/>
      <c r="J76" s="125"/>
      <c r="K76" s="109"/>
      <c r="L76" s="124"/>
      <c r="M76" s="26"/>
      <c r="N76" s="26"/>
      <c r="O76" s="17"/>
      <c r="P76" s="30"/>
      <c r="Q76" s="17"/>
      <c r="R76" s="29"/>
      <c r="S76" s="29"/>
      <c r="T76" s="23"/>
    </row>
    <row r="77" spans="1:20" s="8" customFormat="1" ht="19.7" customHeight="1">
      <c r="A77" s="18"/>
      <c r="B77" s="18"/>
      <c r="C77" s="18"/>
      <c r="D77" s="18"/>
      <c r="E77" s="17"/>
      <c r="F77" s="17"/>
      <c r="G77" s="17"/>
      <c r="H77" s="50"/>
      <c r="I77" s="126"/>
      <c r="J77" s="127"/>
      <c r="K77" s="118"/>
      <c r="L77" s="128"/>
      <c r="M77" s="129"/>
      <c r="N77" s="26"/>
      <c r="O77" s="17"/>
      <c r="P77" s="30"/>
      <c r="Q77" s="17"/>
      <c r="R77" s="29"/>
      <c r="S77" s="29"/>
      <c r="T77" s="23"/>
    </row>
    <row r="78" spans="1:20" s="8" customFormat="1" ht="19.7" customHeight="1">
      <c r="A78" s="18"/>
      <c r="B78" s="18"/>
      <c r="C78" s="18"/>
      <c r="D78" s="18"/>
      <c r="E78" s="17"/>
      <c r="F78" s="17"/>
      <c r="G78" s="17"/>
      <c r="H78" s="130"/>
      <c r="I78" s="18"/>
      <c r="J78" s="118"/>
      <c r="K78" s="118"/>
      <c r="L78" s="22"/>
      <c r="M78" s="26"/>
      <c r="N78" s="94"/>
      <c r="O78" s="17"/>
      <c r="P78" s="30"/>
      <c r="Q78" s="17"/>
      <c r="R78" s="29"/>
      <c r="S78" s="29"/>
      <c r="T78" s="23"/>
    </row>
    <row r="79" spans="1:20">
      <c r="K79" s="131"/>
    </row>
  </sheetData>
  <autoFilter ref="E9:R46" xr:uid="{B59E83A6-935C-4BC0-BE1F-EDE0693A3B93}"/>
  <mergeCells count="10">
    <mergeCell ref="E6:G6"/>
    <mergeCell ref="E10:H10"/>
    <mergeCell ref="E25:H25"/>
    <mergeCell ref="E2:G2"/>
    <mergeCell ref="J2:L2"/>
    <mergeCell ref="E3:G3"/>
    <mergeCell ref="E4:G4"/>
    <mergeCell ref="K4:K5"/>
    <mergeCell ref="M4:N5"/>
    <mergeCell ref="E5:G5"/>
  </mergeCells>
  <phoneticPr fontId="3"/>
  <pageMargins left="0.2" right="0.2" top="0.36" bottom="0.41" header="0.3" footer="0.3"/>
  <pageSetup paperSize="9" scale="70"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C1417-B741-417A-B94D-B047E3CEFAA7}">
  <dimension ref="A2:T208"/>
  <sheetViews>
    <sheetView zoomScale="85" zoomScaleNormal="85" workbookViewId="0">
      <pane xSplit="13" ySplit="9" topLeftCell="P130" activePane="bottomRight" state="frozen"/>
      <selection pane="topRight" activeCell="K1" sqref="K1"/>
      <selection pane="bottomLeft" activeCell="A9" sqref="A9"/>
      <selection pane="bottomRight" activeCell="T142" sqref="T142"/>
    </sheetView>
  </sheetViews>
  <sheetFormatPr defaultRowHeight="18.75"/>
  <cols>
    <col min="1" max="1" width="7" style="9" customWidth="1"/>
    <col min="2" max="2" width="4.875" style="9" customWidth="1"/>
    <col min="3" max="3" width="7.25" style="9" customWidth="1"/>
    <col min="4" max="4" width="8.875" style="9" customWidth="1"/>
    <col min="5" max="5" width="18.125" style="8" customWidth="1"/>
    <col min="6" max="6" width="14.375" style="9" bestFit="1" customWidth="1"/>
    <col min="7" max="7" width="13.125" style="9" bestFit="1" customWidth="1"/>
    <col min="8" max="8" width="47" style="9" customWidth="1"/>
    <col min="9" max="9" width="6.125" style="9" customWidth="1"/>
    <col min="10" max="11" width="9.875" style="9" bestFit="1" customWidth="1"/>
    <col min="12" max="12" width="5.875" style="10" customWidth="1"/>
    <col min="13" max="13" width="49" style="9" customWidth="1"/>
    <col min="14" max="14" width="28.375" style="9" customWidth="1"/>
    <col min="15" max="15" width="20.125" style="8" customWidth="1"/>
    <col min="16" max="16" width="15.375" style="48" customWidth="1"/>
    <col min="17" max="17" width="6.375" style="9" customWidth="1"/>
    <col min="18" max="18" width="16.625" style="10" customWidth="1"/>
    <col min="19" max="19" width="17.875" style="49" customWidth="1"/>
    <col min="20" max="20" width="15.625" style="11" customWidth="1"/>
    <col min="21" max="256" width="9" style="9"/>
    <col min="257" max="257" width="7" style="9" customWidth="1"/>
    <col min="258" max="258" width="4.875" style="9" customWidth="1"/>
    <col min="259" max="259" width="7.25" style="9" customWidth="1"/>
    <col min="260" max="260" width="8.875" style="9" customWidth="1"/>
    <col min="261" max="261" width="18.125" style="9" customWidth="1"/>
    <col min="262" max="262" width="14.375" style="9" bestFit="1" customWidth="1"/>
    <col min="263" max="263" width="13.125" style="9" bestFit="1" customWidth="1"/>
    <col min="264" max="264" width="47" style="9" customWidth="1"/>
    <col min="265" max="265" width="6.125" style="9" customWidth="1"/>
    <col min="266" max="267" width="9.875" style="9" bestFit="1" customWidth="1"/>
    <col min="268" max="268" width="5.875" style="9" customWidth="1"/>
    <col min="269" max="269" width="49" style="9" customWidth="1"/>
    <col min="270" max="270" width="28.375" style="9" customWidth="1"/>
    <col min="271" max="271" width="20.125" style="9" customWidth="1"/>
    <col min="272" max="272" width="15.375" style="9" customWidth="1"/>
    <col min="273" max="273" width="6.375" style="9" customWidth="1"/>
    <col min="274" max="274" width="16.625" style="9" customWidth="1"/>
    <col min="275" max="275" width="17.875" style="9" customWidth="1"/>
    <col min="276" max="276" width="15.625" style="9" customWidth="1"/>
    <col min="277" max="512" width="9" style="9"/>
    <col min="513" max="513" width="7" style="9" customWidth="1"/>
    <col min="514" max="514" width="4.875" style="9" customWidth="1"/>
    <col min="515" max="515" width="7.25" style="9" customWidth="1"/>
    <col min="516" max="516" width="8.875" style="9" customWidth="1"/>
    <col min="517" max="517" width="18.125" style="9" customWidth="1"/>
    <col min="518" max="518" width="14.375" style="9" bestFit="1" customWidth="1"/>
    <col min="519" max="519" width="13.125" style="9" bestFit="1" customWidth="1"/>
    <col min="520" max="520" width="47" style="9" customWidth="1"/>
    <col min="521" max="521" width="6.125" style="9" customWidth="1"/>
    <col min="522" max="523" width="9.875" style="9" bestFit="1" customWidth="1"/>
    <col min="524" max="524" width="5.875" style="9" customWidth="1"/>
    <col min="525" max="525" width="49" style="9" customWidth="1"/>
    <col min="526" max="526" width="28.375" style="9" customWidth="1"/>
    <col min="527" max="527" width="20.125" style="9" customWidth="1"/>
    <col min="528" max="528" width="15.375" style="9" customWidth="1"/>
    <col min="529" max="529" width="6.375" style="9" customWidth="1"/>
    <col min="530" max="530" width="16.625" style="9" customWidth="1"/>
    <col min="531" max="531" width="17.875" style="9" customWidth="1"/>
    <col min="532" max="532" width="15.625" style="9" customWidth="1"/>
    <col min="533" max="768" width="9" style="9"/>
    <col min="769" max="769" width="7" style="9" customWidth="1"/>
    <col min="770" max="770" width="4.875" style="9" customWidth="1"/>
    <col min="771" max="771" width="7.25" style="9" customWidth="1"/>
    <col min="772" max="772" width="8.875" style="9" customWidth="1"/>
    <col min="773" max="773" width="18.125" style="9" customWidth="1"/>
    <col min="774" max="774" width="14.375" style="9" bestFit="1" customWidth="1"/>
    <col min="775" max="775" width="13.125" style="9" bestFit="1" customWidth="1"/>
    <col min="776" max="776" width="47" style="9" customWidth="1"/>
    <col min="777" max="777" width="6.125" style="9" customWidth="1"/>
    <col min="778" max="779" width="9.875" style="9" bestFit="1" customWidth="1"/>
    <col min="780" max="780" width="5.875" style="9" customWidth="1"/>
    <col min="781" max="781" width="49" style="9" customWidth="1"/>
    <col min="782" max="782" width="28.375" style="9" customWidth="1"/>
    <col min="783" max="783" width="20.125" style="9" customWidth="1"/>
    <col min="784" max="784" width="15.375" style="9" customWidth="1"/>
    <col min="785" max="785" width="6.375" style="9" customWidth="1"/>
    <col min="786" max="786" width="16.625" style="9" customWidth="1"/>
    <col min="787" max="787" width="17.875" style="9" customWidth="1"/>
    <col min="788" max="788" width="15.625" style="9" customWidth="1"/>
    <col min="789" max="1024" width="9" style="9"/>
    <col min="1025" max="1025" width="7" style="9" customWidth="1"/>
    <col min="1026" max="1026" width="4.875" style="9" customWidth="1"/>
    <col min="1027" max="1027" width="7.25" style="9" customWidth="1"/>
    <col min="1028" max="1028" width="8.875" style="9" customWidth="1"/>
    <col min="1029" max="1029" width="18.125" style="9" customWidth="1"/>
    <col min="1030" max="1030" width="14.375" style="9" bestFit="1" customWidth="1"/>
    <col min="1031" max="1031" width="13.125" style="9" bestFit="1" customWidth="1"/>
    <col min="1032" max="1032" width="47" style="9" customWidth="1"/>
    <col min="1033" max="1033" width="6.125" style="9" customWidth="1"/>
    <col min="1034" max="1035" width="9.875" style="9" bestFit="1" customWidth="1"/>
    <col min="1036" max="1036" width="5.875" style="9" customWidth="1"/>
    <col min="1037" max="1037" width="49" style="9" customWidth="1"/>
    <col min="1038" max="1038" width="28.375" style="9" customWidth="1"/>
    <col min="1039" max="1039" width="20.125" style="9" customWidth="1"/>
    <col min="1040" max="1040" width="15.375" style="9" customWidth="1"/>
    <col min="1041" max="1041" width="6.375" style="9" customWidth="1"/>
    <col min="1042" max="1042" width="16.625" style="9" customWidth="1"/>
    <col min="1043" max="1043" width="17.875" style="9" customWidth="1"/>
    <col min="1044" max="1044" width="15.625" style="9" customWidth="1"/>
    <col min="1045" max="1280" width="9" style="9"/>
    <col min="1281" max="1281" width="7" style="9" customWidth="1"/>
    <col min="1282" max="1282" width="4.875" style="9" customWidth="1"/>
    <col min="1283" max="1283" width="7.25" style="9" customWidth="1"/>
    <col min="1284" max="1284" width="8.875" style="9" customWidth="1"/>
    <col min="1285" max="1285" width="18.125" style="9" customWidth="1"/>
    <col min="1286" max="1286" width="14.375" style="9" bestFit="1" customWidth="1"/>
    <col min="1287" max="1287" width="13.125" style="9" bestFit="1" customWidth="1"/>
    <col min="1288" max="1288" width="47" style="9" customWidth="1"/>
    <col min="1289" max="1289" width="6.125" style="9" customWidth="1"/>
    <col min="1290" max="1291" width="9.875" style="9" bestFit="1" customWidth="1"/>
    <col min="1292" max="1292" width="5.875" style="9" customWidth="1"/>
    <col min="1293" max="1293" width="49" style="9" customWidth="1"/>
    <col min="1294" max="1294" width="28.375" style="9" customWidth="1"/>
    <col min="1295" max="1295" width="20.125" style="9" customWidth="1"/>
    <col min="1296" max="1296" width="15.375" style="9" customWidth="1"/>
    <col min="1297" max="1297" width="6.375" style="9" customWidth="1"/>
    <col min="1298" max="1298" width="16.625" style="9" customWidth="1"/>
    <col min="1299" max="1299" width="17.875" style="9" customWidth="1"/>
    <col min="1300" max="1300" width="15.625" style="9" customWidth="1"/>
    <col min="1301" max="1536" width="9" style="9"/>
    <col min="1537" max="1537" width="7" style="9" customWidth="1"/>
    <col min="1538" max="1538" width="4.875" style="9" customWidth="1"/>
    <col min="1539" max="1539" width="7.25" style="9" customWidth="1"/>
    <col min="1540" max="1540" width="8.875" style="9" customWidth="1"/>
    <col min="1541" max="1541" width="18.125" style="9" customWidth="1"/>
    <col min="1542" max="1542" width="14.375" style="9" bestFit="1" customWidth="1"/>
    <col min="1543" max="1543" width="13.125" style="9" bestFit="1" customWidth="1"/>
    <col min="1544" max="1544" width="47" style="9" customWidth="1"/>
    <col min="1545" max="1545" width="6.125" style="9" customWidth="1"/>
    <col min="1546" max="1547" width="9.875" style="9" bestFit="1" customWidth="1"/>
    <col min="1548" max="1548" width="5.875" style="9" customWidth="1"/>
    <col min="1549" max="1549" width="49" style="9" customWidth="1"/>
    <col min="1550" max="1550" width="28.375" style="9" customWidth="1"/>
    <col min="1551" max="1551" width="20.125" style="9" customWidth="1"/>
    <col min="1552" max="1552" width="15.375" style="9" customWidth="1"/>
    <col min="1553" max="1553" width="6.375" style="9" customWidth="1"/>
    <col min="1554" max="1554" width="16.625" style="9" customWidth="1"/>
    <col min="1555" max="1555" width="17.875" style="9" customWidth="1"/>
    <col min="1556" max="1556" width="15.625" style="9" customWidth="1"/>
    <col min="1557" max="1792" width="9" style="9"/>
    <col min="1793" max="1793" width="7" style="9" customWidth="1"/>
    <col min="1794" max="1794" width="4.875" style="9" customWidth="1"/>
    <col min="1795" max="1795" width="7.25" style="9" customWidth="1"/>
    <col min="1796" max="1796" width="8.875" style="9" customWidth="1"/>
    <col min="1797" max="1797" width="18.125" style="9" customWidth="1"/>
    <col min="1798" max="1798" width="14.375" style="9" bestFit="1" customWidth="1"/>
    <col min="1799" max="1799" width="13.125" style="9" bestFit="1" customWidth="1"/>
    <col min="1800" max="1800" width="47" style="9" customWidth="1"/>
    <col min="1801" max="1801" width="6.125" style="9" customWidth="1"/>
    <col min="1802" max="1803" width="9.875" style="9" bestFit="1" customWidth="1"/>
    <col min="1804" max="1804" width="5.875" style="9" customWidth="1"/>
    <col min="1805" max="1805" width="49" style="9" customWidth="1"/>
    <col min="1806" max="1806" width="28.375" style="9" customWidth="1"/>
    <col min="1807" max="1807" width="20.125" style="9" customWidth="1"/>
    <col min="1808" max="1808" width="15.375" style="9" customWidth="1"/>
    <col min="1809" max="1809" width="6.375" style="9" customWidth="1"/>
    <col min="1810" max="1810" width="16.625" style="9" customWidth="1"/>
    <col min="1811" max="1811" width="17.875" style="9" customWidth="1"/>
    <col min="1812" max="1812" width="15.625" style="9" customWidth="1"/>
    <col min="1813" max="2048" width="9" style="9"/>
    <col min="2049" max="2049" width="7" style="9" customWidth="1"/>
    <col min="2050" max="2050" width="4.875" style="9" customWidth="1"/>
    <col min="2051" max="2051" width="7.25" style="9" customWidth="1"/>
    <col min="2052" max="2052" width="8.875" style="9" customWidth="1"/>
    <col min="2053" max="2053" width="18.125" style="9" customWidth="1"/>
    <col min="2054" max="2054" width="14.375" style="9" bestFit="1" customWidth="1"/>
    <col min="2055" max="2055" width="13.125" style="9" bestFit="1" customWidth="1"/>
    <col min="2056" max="2056" width="47" style="9" customWidth="1"/>
    <col min="2057" max="2057" width="6.125" style="9" customWidth="1"/>
    <col min="2058" max="2059" width="9.875" style="9" bestFit="1" customWidth="1"/>
    <col min="2060" max="2060" width="5.875" style="9" customWidth="1"/>
    <col min="2061" max="2061" width="49" style="9" customWidth="1"/>
    <col min="2062" max="2062" width="28.375" style="9" customWidth="1"/>
    <col min="2063" max="2063" width="20.125" style="9" customWidth="1"/>
    <col min="2064" max="2064" width="15.375" style="9" customWidth="1"/>
    <col min="2065" max="2065" width="6.375" style="9" customWidth="1"/>
    <col min="2066" max="2066" width="16.625" style="9" customWidth="1"/>
    <col min="2067" max="2067" width="17.875" style="9" customWidth="1"/>
    <col min="2068" max="2068" width="15.625" style="9" customWidth="1"/>
    <col min="2069" max="2304" width="9" style="9"/>
    <col min="2305" max="2305" width="7" style="9" customWidth="1"/>
    <col min="2306" max="2306" width="4.875" style="9" customWidth="1"/>
    <col min="2307" max="2307" width="7.25" style="9" customWidth="1"/>
    <col min="2308" max="2308" width="8.875" style="9" customWidth="1"/>
    <col min="2309" max="2309" width="18.125" style="9" customWidth="1"/>
    <col min="2310" max="2310" width="14.375" style="9" bestFit="1" customWidth="1"/>
    <col min="2311" max="2311" width="13.125" style="9" bestFit="1" customWidth="1"/>
    <col min="2312" max="2312" width="47" style="9" customWidth="1"/>
    <col min="2313" max="2313" width="6.125" style="9" customWidth="1"/>
    <col min="2314" max="2315" width="9.875" style="9" bestFit="1" customWidth="1"/>
    <col min="2316" max="2316" width="5.875" style="9" customWidth="1"/>
    <col min="2317" max="2317" width="49" style="9" customWidth="1"/>
    <col min="2318" max="2318" width="28.375" style="9" customWidth="1"/>
    <col min="2319" max="2319" width="20.125" style="9" customWidth="1"/>
    <col min="2320" max="2320" width="15.375" style="9" customWidth="1"/>
    <col min="2321" max="2321" width="6.375" style="9" customWidth="1"/>
    <col min="2322" max="2322" width="16.625" style="9" customWidth="1"/>
    <col min="2323" max="2323" width="17.875" style="9" customWidth="1"/>
    <col min="2324" max="2324" width="15.625" style="9" customWidth="1"/>
    <col min="2325" max="2560" width="9" style="9"/>
    <col min="2561" max="2561" width="7" style="9" customWidth="1"/>
    <col min="2562" max="2562" width="4.875" style="9" customWidth="1"/>
    <col min="2563" max="2563" width="7.25" style="9" customWidth="1"/>
    <col min="2564" max="2564" width="8.875" style="9" customWidth="1"/>
    <col min="2565" max="2565" width="18.125" style="9" customWidth="1"/>
    <col min="2566" max="2566" width="14.375" style="9" bestFit="1" customWidth="1"/>
    <col min="2567" max="2567" width="13.125" style="9" bestFit="1" customWidth="1"/>
    <col min="2568" max="2568" width="47" style="9" customWidth="1"/>
    <col min="2569" max="2569" width="6.125" style="9" customWidth="1"/>
    <col min="2570" max="2571" width="9.875" style="9" bestFit="1" customWidth="1"/>
    <col min="2572" max="2572" width="5.875" style="9" customWidth="1"/>
    <col min="2573" max="2573" width="49" style="9" customWidth="1"/>
    <col min="2574" max="2574" width="28.375" style="9" customWidth="1"/>
    <col min="2575" max="2575" width="20.125" style="9" customWidth="1"/>
    <col min="2576" max="2576" width="15.375" style="9" customWidth="1"/>
    <col min="2577" max="2577" width="6.375" style="9" customWidth="1"/>
    <col min="2578" max="2578" width="16.625" style="9" customWidth="1"/>
    <col min="2579" max="2579" width="17.875" style="9" customWidth="1"/>
    <col min="2580" max="2580" width="15.625" style="9" customWidth="1"/>
    <col min="2581" max="2816" width="9" style="9"/>
    <col min="2817" max="2817" width="7" style="9" customWidth="1"/>
    <col min="2818" max="2818" width="4.875" style="9" customWidth="1"/>
    <col min="2819" max="2819" width="7.25" style="9" customWidth="1"/>
    <col min="2820" max="2820" width="8.875" style="9" customWidth="1"/>
    <col min="2821" max="2821" width="18.125" style="9" customWidth="1"/>
    <col min="2822" max="2822" width="14.375" style="9" bestFit="1" customWidth="1"/>
    <col min="2823" max="2823" width="13.125" style="9" bestFit="1" customWidth="1"/>
    <col min="2824" max="2824" width="47" style="9" customWidth="1"/>
    <col min="2825" max="2825" width="6.125" style="9" customWidth="1"/>
    <col min="2826" max="2827" width="9.875" style="9" bestFit="1" customWidth="1"/>
    <col min="2828" max="2828" width="5.875" style="9" customWidth="1"/>
    <col min="2829" max="2829" width="49" style="9" customWidth="1"/>
    <col min="2830" max="2830" width="28.375" style="9" customWidth="1"/>
    <col min="2831" max="2831" width="20.125" style="9" customWidth="1"/>
    <col min="2832" max="2832" width="15.375" style="9" customWidth="1"/>
    <col min="2833" max="2833" width="6.375" style="9" customWidth="1"/>
    <col min="2834" max="2834" width="16.625" style="9" customWidth="1"/>
    <col min="2835" max="2835" width="17.875" style="9" customWidth="1"/>
    <col min="2836" max="2836" width="15.625" style="9" customWidth="1"/>
    <col min="2837" max="3072" width="9" style="9"/>
    <col min="3073" max="3073" width="7" style="9" customWidth="1"/>
    <col min="3074" max="3074" width="4.875" style="9" customWidth="1"/>
    <col min="3075" max="3075" width="7.25" style="9" customWidth="1"/>
    <col min="3076" max="3076" width="8.875" style="9" customWidth="1"/>
    <col min="3077" max="3077" width="18.125" style="9" customWidth="1"/>
    <col min="3078" max="3078" width="14.375" style="9" bestFit="1" customWidth="1"/>
    <col min="3079" max="3079" width="13.125" style="9" bestFit="1" customWidth="1"/>
    <col min="3080" max="3080" width="47" style="9" customWidth="1"/>
    <col min="3081" max="3081" width="6.125" style="9" customWidth="1"/>
    <col min="3082" max="3083" width="9.875" style="9" bestFit="1" customWidth="1"/>
    <col min="3084" max="3084" width="5.875" style="9" customWidth="1"/>
    <col min="3085" max="3085" width="49" style="9" customWidth="1"/>
    <col min="3086" max="3086" width="28.375" style="9" customWidth="1"/>
    <col min="3087" max="3087" width="20.125" style="9" customWidth="1"/>
    <col min="3088" max="3088" width="15.375" style="9" customWidth="1"/>
    <col min="3089" max="3089" width="6.375" style="9" customWidth="1"/>
    <col min="3090" max="3090" width="16.625" style="9" customWidth="1"/>
    <col min="3091" max="3091" width="17.875" style="9" customWidth="1"/>
    <col min="3092" max="3092" width="15.625" style="9" customWidth="1"/>
    <col min="3093" max="3328" width="9" style="9"/>
    <col min="3329" max="3329" width="7" style="9" customWidth="1"/>
    <col min="3330" max="3330" width="4.875" style="9" customWidth="1"/>
    <col min="3331" max="3331" width="7.25" style="9" customWidth="1"/>
    <col min="3332" max="3332" width="8.875" style="9" customWidth="1"/>
    <col min="3333" max="3333" width="18.125" style="9" customWidth="1"/>
    <col min="3334" max="3334" width="14.375" style="9" bestFit="1" customWidth="1"/>
    <col min="3335" max="3335" width="13.125" style="9" bestFit="1" customWidth="1"/>
    <col min="3336" max="3336" width="47" style="9" customWidth="1"/>
    <col min="3337" max="3337" width="6.125" style="9" customWidth="1"/>
    <col min="3338" max="3339" width="9.875" style="9" bestFit="1" customWidth="1"/>
    <col min="3340" max="3340" width="5.875" style="9" customWidth="1"/>
    <col min="3341" max="3341" width="49" style="9" customWidth="1"/>
    <col min="3342" max="3342" width="28.375" style="9" customWidth="1"/>
    <col min="3343" max="3343" width="20.125" style="9" customWidth="1"/>
    <col min="3344" max="3344" width="15.375" style="9" customWidth="1"/>
    <col min="3345" max="3345" width="6.375" style="9" customWidth="1"/>
    <col min="3346" max="3346" width="16.625" style="9" customWidth="1"/>
    <col min="3347" max="3347" width="17.875" style="9" customWidth="1"/>
    <col min="3348" max="3348" width="15.625" style="9" customWidth="1"/>
    <col min="3349" max="3584" width="9" style="9"/>
    <col min="3585" max="3585" width="7" style="9" customWidth="1"/>
    <col min="3586" max="3586" width="4.875" style="9" customWidth="1"/>
    <col min="3587" max="3587" width="7.25" style="9" customWidth="1"/>
    <col min="3588" max="3588" width="8.875" style="9" customWidth="1"/>
    <col min="3589" max="3589" width="18.125" style="9" customWidth="1"/>
    <col min="3590" max="3590" width="14.375" style="9" bestFit="1" customWidth="1"/>
    <col min="3591" max="3591" width="13.125" style="9" bestFit="1" customWidth="1"/>
    <col min="3592" max="3592" width="47" style="9" customWidth="1"/>
    <col min="3593" max="3593" width="6.125" style="9" customWidth="1"/>
    <col min="3594" max="3595" width="9.875" style="9" bestFit="1" customWidth="1"/>
    <col min="3596" max="3596" width="5.875" style="9" customWidth="1"/>
    <col min="3597" max="3597" width="49" style="9" customWidth="1"/>
    <col min="3598" max="3598" width="28.375" style="9" customWidth="1"/>
    <col min="3599" max="3599" width="20.125" style="9" customWidth="1"/>
    <col min="3600" max="3600" width="15.375" style="9" customWidth="1"/>
    <col min="3601" max="3601" width="6.375" style="9" customWidth="1"/>
    <col min="3602" max="3602" width="16.625" style="9" customWidth="1"/>
    <col min="3603" max="3603" width="17.875" style="9" customWidth="1"/>
    <col min="3604" max="3604" width="15.625" style="9" customWidth="1"/>
    <col min="3605" max="3840" width="9" style="9"/>
    <col min="3841" max="3841" width="7" style="9" customWidth="1"/>
    <col min="3842" max="3842" width="4.875" style="9" customWidth="1"/>
    <col min="3843" max="3843" width="7.25" style="9" customWidth="1"/>
    <col min="3844" max="3844" width="8.875" style="9" customWidth="1"/>
    <col min="3845" max="3845" width="18.125" style="9" customWidth="1"/>
    <col min="3846" max="3846" width="14.375" style="9" bestFit="1" customWidth="1"/>
    <col min="3847" max="3847" width="13.125" style="9" bestFit="1" customWidth="1"/>
    <col min="3848" max="3848" width="47" style="9" customWidth="1"/>
    <col min="3849" max="3849" width="6.125" style="9" customWidth="1"/>
    <col min="3850" max="3851" width="9.875" style="9" bestFit="1" customWidth="1"/>
    <col min="3852" max="3852" width="5.875" style="9" customWidth="1"/>
    <col min="3853" max="3853" width="49" style="9" customWidth="1"/>
    <col min="3854" max="3854" width="28.375" style="9" customWidth="1"/>
    <col min="3855" max="3855" width="20.125" style="9" customWidth="1"/>
    <col min="3856" max="3856" width="15.375" style="9" customWidth="1"/>
    <col min="3857" max="3857" width="6.375" style="9" customWidth="1"/>
    <col min="3858" max="3858" width="16.625" style="9" customWidth="1"/>
    <col min="3859" max="3859" width="17.875" style="9" customWidth="1"/>
    <col min="3860" max="3860" width="15.625" style="9" customWidth="1"/>
    <col min="3861" max="4096" width="9" style="9"/>
    <col min="4097" max="4097" width="7" style="9" customWidth="1"/>
    <col min="4098" max="4098" width="4.875" style="9" customWidth="1"/>
    <col min="4099" max="4099" width="7.25" style="9" customWidth="1"/>
    <col min="4100" max="4100" width="8.875" style="9" customWidth="1"/>
    <col min="4101" max="4101" width="18.125" style="9" customWidth="1"/>
    <col min="4102" max="4102" width="14.375" style="9" bestFit="1" customWidth="1"/>
    <col min="4103" max="4103" width="13.125" style="9" bestFit="1" customWidth="1"/>
    <col min="4104" max="4104" width="47" style="9" customWidth="1"/>
    <col min="4105" max="4105" width="6.125" style="9" customWidth="1"/>
    <col min="4106" max="4107" width="9.875" style="9" bestFit="1" customWidth="1"/>
    <col min="4108" max="4108" width="5.875" style="9" customWidth="1"/>
    <col min="4109" max="4109" width="49" style="9" customWidth="1"/>
    <col min="4110" max="4110" width="28.375" style="9" customWidth="1"/>
    <col min="4111" max="4111" width="20.125" style="9" customWidth="1"/>
    <col min="4112" max="4112" width="15.375" style="9" customWidth="1"/>
    <col min="4113" max="4113" width="6.375" style="9" customWidth="1"/>
    <col min="4114" max="4114" width="16.625" style="9" customWidth="1"/>
    <col min="4115" max="4115" width="17.875" style="9" customWidth="1"/>
    <col min="4116" max="4116" width="15.625" style="9" customWidth="1"/>
    <col min="4117" max="4352" width="9" style="9"/>
    <col min="4353" max="4353" width="7" style="9" customWidth="1"/>
    <col min="4354" max="4354" width="4.875" style="9" customWidth="1"/>
    <col min="4355" max="4355" width="7.25" style="9" customWidth="1"/>
    <col min="4356" max="4356" width="8.875" style="9" customWidth="1"/>
    <col min="4357" max="4357" width="18.125" style="9" customWidth="1"/>
    <col min="4358" max="4358" width="14.375" style="9" bestFit="1" customWidth="1"/>
    <col min="4359" max="4359" width="13.125" style="9" bestFit="1" customWidth="1"/>
    <col min="4360" max="4360" width="47" style="9" customWidth="1"/>
    <col min="4361" max="4361" width="6.125" style="9" customWidth="1"/>
    <col min="4362" max="4363" width="9.875" style="9" bestFit="1" customWidth="1"/>
    <col min="4364" max="4364" width="5.875" style="9" customWidth="1"/>
    <col min="4365" max="4365" width="49" style="9" customWidth="1"/>
    <col min="4366" max="4366" width="28.375" style="9" customWidth="1"/>
    <col min="4367" max="4367" width="20.125" style="9" customWidth="1"/>
    <col min="4368" max="4368" width="15.375" style="9" customWidth="1"/>
    <col min="4369" max="4369" width="6.375" style="9" customWidth="1"/>
    <col min="4370" max="4370" width="16.625" style="9" customWidth="1"/>
    <col min="4371" max="4371" width="17.875" style="9" customWidth="1"/>
    <col min="4372" max="4372" width="15.625" style="9" customWidth="1"/>
    <col min="4373" max="4608" width="9" style="9"/>
    <col min="4609" max="4609" width="7" style="9" customWidth="1"/>
    <col min="4610" max="4610" width="4.875" style="9" customWidth="1"/>
    <col min="4611" max="4611" width="7.25" style="9" customWidth="1"/>
    <col min="4612" max="4612" width="8.875" style="9" customWidth="1"/>
    <col min="4613" max="4613" width="18.125" style="9" customWidth="1"/>
    <col min="4614" max="4614" width="14.375" style="9" bestFit="1" customWidth="1"/>
    <col min="4615" max="4615" width="13.125" style="9" bestFit="1" customWidth="1"/>
    <col min="4616" max="4616" width="47" style="9" customWidth="1"/>
    <col min="4617" max="4617" width="6.125" style="9" customWidth="1"/>
    <col min="4618" max="4619" width="9.875" style="9" bestFit="1" customWidth="1"/>
    <col min="4620" max="4620" width="5.875" style="9" customWidth="1"/>
    <col min="4621" max="4621" width="49" style="9" customWidth="1"/>
    <col min="4622" max="4622" width="28.375" style="9" customWidth="1"/>
    <col min="4623" max="4623" width="20.125" style="9" customWidth="1"/>
    <col min="4624" max="4624" width="15.375" style="9" customWidth="1"/>
    <col min="4625" max="4625" width="6.375" style="9" customWidth="1"/>
    <col min="4626" max="4626" width="16.625" style="9" customWidth="1"/>
    <col min="4627" max="4627" width="17.875" style="9" customWidth="1"/>
    <col min="4628" max="4628" width="15.625" style="9" customWidth="1"/>
    <col min="4629" max="4864" width="9" style="9"/>
    <col min="4865" max="4865" width="7" style="9" customWidth="1"/>
    <col min="4866" max="4866" width="4.875" style="9" customWidth="1"/>
    <col min="4867" max="4867" width="7.25" style="9" customWidth="1"/>
    <col min="4868" max="4868" width="8.875" style="9" customWidth="1"/>
    <col min="4869" max="4869" width="18.125" style="9" customWidth="1"/>
    <col min="4870" max="4870" width="14.375" style="9" bestFit="1" customWidth="1"/>
    <col min="4871" max="4871" width="13.125" style="9" bestFit="1" customWidth="1"/>
    <col min="4872" max="4872" width="47" style="9" customWidth="1"/>
    <col min="4873" max="4873" width="6.125" style="9" customWidth="1"/>
    <col min="4874" max="4875" width="9.875" style="9" bestFit="1" customWidth="1"/>
    <col min="4876" max="4876" width="5.875" style="9" customWidth="1"/>
    <col min="4877" max="4877" width="49" style="9" customWidth="1"/>
    <col min="4878" max="4878" width="28.375" style="9" customWidth="1"/>
    <col min="4879" max="4879" width="20.125" style="9" customWidth="1"/>
    <col min="4880" max="4880" width="15.375" style="9" customWidth="1"/>
    <col min="4881" max="4881" width="6.375" style="9" customWidth="1"/>
    <col min="4882" max="4882" width="16.625" style="9" customWidth="1"/>
    <col min="4883" max="4883" width="17.875" style="9" customWidth="1"/>
    <col min="4884" max="4884" width="15.625" style="9" customWidth="1"/>
    <col min="4885" max="5120" width="9" style="9"/>
    <col min="5121" max="5121" width="7" style="9" customWidth="1"/>
    <col min="5122" max="5122" width="4.875" style="9" customWidth="1"/>
    <col min="5123" max="5123" width="7.25" style="9" customWidth="1"/>
    <col min="5124" max="5124" width="8.875" style="9" customWidth="1"/>
    <col min="5125" max="5125" width="18.125" style="9" customWidth="1"/>
    <col min="5126" max="5126" width="14.375" style="9" bestFit="1" customWidth="1"/>
    <col min="5127" max="5127" width="13.125" style="9" bestFit="1" customWidth="1"/>
    <col min="5128" max="5128" width="47" style="9" customWidth="1"/>
    <col min="5129" max="5129" width="6.125" style="9" customWidth="1"/>
    <col min="5130" max="5131" width="9.875" style="9" bestFit="1" customWidth="1"/>
    <col min="5132" max="5132" width="5.875" style="9" customWidth="1"/>
    <col min="5133" max="5133" width="49" style="9" customWidth="1"/>
    <col min="5134" max="5134" width="28.375" style="9" customWidth="1"/>
    <col min="5135" max="5135" width="20.125" style="9" customWidth="1"/>
    <col min="5136" max="5136" width="15.375" style="9" customWidth="1"/>
    <col min="5137" max="5137" width="6.375" style="9" customWidth="1"/>
    <col min="5138" max="5138" width="16.625" style="9" customWidth="1"/>
    <col min="5139" max="5139" width="17.875" style="9" customWidth="1"/>
    <col min="5140" max="5140" width="15.625" style="9" customWidth="1"/>
    <col min="5141" max="5376" width="9" style="9"/>
    <col min="5377" max="5377" width="7" style="9" customWidth="1"/>
    <col min="5378" max="5378" width="4.875" style="9" customWidth="1"/>
    <col min="5379" max="5379" width="7.25" style="9" customWidth="1"/>
    <col min="5380" max="5380" width="8.875" style="9" customWidth="1"/>
    <col min="5381" max="5381" width="18.125" style="9" customWidth="1"/>
    <col min="5382" max="5382" width="14.375" style="9" bestFit="1" customWidth="1"/>
    <col min="5383" max="5383" width="13.125" style="9" bestFit="1" customWidth="1"/>
    <col min="5384" max="5384" width="47" style="9" customWidth="1"/>
    <col min="5385" max="5385" width="6.125" style="9" customWidth="1"/>
    <col min="5386" max="5387" width="9.875" style="9" bestFit="1" customWidth="1"/>
    <col min="5388" max="5388" width="5.875" style="9" customWidth="1"/>
    <col min="5389" max="5389" width="49" style="9" customWidth="1"/>
    <col min="5390" max="5390" width="28.375" style="9" customWidth="1"/>
    <col min="5391" max="5391" width="20.125" style="9" customWidth="1"/>
    <col min="5392" max="5392" width="15.375" style="9" customWidth="1"/>
    <col min="5393" max="5393" width="6.375" style="9" customWidth="1"/>
    <col min="5394" max="5394" width="16.625" style="9" customWidth="1"/>
    <col min="5395" max="5395" width="17.875" style="9" customWidth="1"/>
    <col min="5396" max="5396" width="15.625" style="9" customWidth="1"/>
    <col min="5397" max="5632" width="9" style="9"/>
    <col min="5633" max="5633" width="7" style="9" customWidth="1"/>
    <col min="5634" max="5634" width="4.875" style="9" customWidth="1"/>
    <col min="5635" max="5635" width="7.25" style="9" customWidth="1"/>
    <col min="5636" max="5636" width="8.875" style="9" customWidth="1"/>
    <col min="5637" max="5637" width="18.125" style="9" customWidth="1"/>
    <col min="5638" max="5638" width="14.375" style="9" bestFit="1" customWidth="1"/>
    <col min="5639" max="5639" width="13.125" style="9" bestFit="1" customWidth="1"/>
    <col min="5640" max="5640" width="47" style="9" customWidth="1"/>
    <col min="5641" max="5641" width="6.125" style="9" customWidth="1"/>
    <col min="5642" max="5643" width="9.875" style="9" bestFit="1" customWidth="1"/>
    <col min="5644" max="5644" width="5.875" style="9" customWidth="1"/>
    <col min="5645" max="5645" width="49" style="9" customWidth="1"/>
    <col min="5646" max="5646" width="28.375" style="9" customWidth="1"/>
    <col min="5647" max="5647" width="20.125" style="9" customWidth="1"/>
    <col min="5648" max="5648" width="15.375" style="9" customWidth="1"/>
    <col min="5649" max="5649" width="6.375" style="9" customWidth="1"/>
    <col min="5650" max="5650" width="16.625" style="9" customWidth="1"/>
    <col min="5651" max="5651" width="17.875" style="9" customWidth="1"/>
    <col min="5652" max="5652" width="15.625" style="9" customWidth="1"/>
    <col min="5653" max="5888" width="9" style="9"/>
    <col min="5889" max="5889" width="7" style="9" customWidth="1"/>
    <col min="5890" max="5890" width="4.875" style="9" customWidth="1"/>
    <col min="5891" max="5891" width="7.25" style="9" customWidth="1"/>
    <col min="5892" max="5892" width="8.875" style="9" customWidth="1"/>
    <col min="5893" max="5893" width="18.125" style="9" customWidth="1"/>
    <col min="5894" max="5894" width="14.375" style="9" bestFit="1" customWidth="1"/>
    <col min="5895" max="5895" width="13.125" style="9" bestFit="1" customWidth="1"/>
    <col min="5896" max="5896" width="47" style="9" customWidth="1"/>
    <col min="5897" max="5897" width="6.125" style="9" customWidth="1"/>
    <col min="5898" max="5899" width="9.875" style="9" bestFit="1" customWidth="1"/>
    <col min="5900" max="5900" width="5.875" style="9" customWidth="1"/>
    <col min="5901" max="5901" width="49" style="9" customWidth="1"/>
    <col min="5902" max="5902" width="28.375" style="9" customWidth="1"/>
    <col min="5903" max="5903" width="20.125" style="9" customWidth="1"/>
    <col min="5904" max="5904" width="15.375" style="9" customWidth="1"/>
    <col min="5905" max="5905" width="6.375" style="9" customWidth="1"/>
    <col min="5906" max="5906" width="16.625" style="9" customWidth="1"/>
    <col min="5907" max="5907" width="17.875" style="9" customWidth="1"/>
    <col min="5908" max="5908" width="15.625" style="9" customWidth="1"/>
    <col min="5909" max="6144" width="9" style="9"/>
    <col min="6145" max="6145" width="7" style="9" customWidth="1"/>
    <col min="6146" max="6146" width="4.875" style="9" customWidth="1"/>
    <col min="6147" max="6147" width="7.25" style="9" customWidth="1"/>
    <col min="6148" max="6148" width="8.875" style="9" customWidth="1"/>
    <col min="6149" max="6149" width="18.125" style="9" customWidth="1"/>
    <col min="6150" max="6150" width="14.375" style="9" bestFit="1" customWidth="1"/>
    <col min="6151" max="6151" width="13.125" style="9" bestFit="1" customWidth="1"/>
    <col min="6152" max="6152" width="47" style="9" customWidth="1"/>
    <col min="6153" max="6153" width="6.125" style="9" customWidth="1"/>
    <col min="6154" max="6155" width="9.875" style="9" bestFit="1" customWidth="1"/>
    <col min="6156" max="6156" width="5.875" style="9" customWidth="1"/>
    <col min="6157" max="6157" width="49" style="9" customWidth="1"/>
    <col min="6158" max="6158" width="28.375" style="9" customWidth="1"/>
    <col min="6159" max="6159" width="20.125" style="9" customWidth="1"/>
    <col min="6160" max="6160" width="15.375" style="9" customWidth="1"/>
    <col min="6161" max="6161" width="6.375" style="9" customWidth="1"/>
    <col min="6162" max="6162" width="16.625" style="9" customWidth="1"/>
    <col min="6163" max="6163" width="17.875" style="9" customWidth="1"/>
    <col min="6164" max="6164" width="15.625" style="9" customWidth="1"/>
    <col min="6165" max="6400" width="9" style="9"/>
    <col min="6401" max="6401" width="7" style="9" customWidth="1"/>
    <col min="6402" max="6402" width="4.875" style="9" customWidth="1"/>
    <col min="6403" max="6403" width="7.25" style="9" customWidth="1"/>
    <col min="6404" max="6404" width="8.875" style="9" customWidth="1"/>
    <col min="6405" max="6405" width="18.125" style="9" customWidth="1"/>
    <col min="6406" max="6406" width="14.375" style="9" bestFit="1" customWidth="1"/>
    <col min="6407" max="6407" width="13.125" style="9" bestFit="1" customWidth="1"/>
    <col min="6408" max="6408" width="47" style="9" customWidth="1"/>
    <col min="6409" max="6409" width="6.125" style="9" customWidth="1"/>
    <col min="6410" max="6411" width="9.875" style="9" bestFit="1" customWidth="1"/>
    <col min="6412" max="6412" width="5.875" style="9" customWidth="1"/>
    <col min="6413" max="6413" width="49" style="9" customWidth="1"/>
    <col min="6414" max="6414" width="28.375" style="9" customWidth="1"/>
    <col min="6415" max="6415" width="20.125" style="9" customWidth="1"/>
    <col min="6416" max="6416" width="15.375" style="9" customWidth="1"/>
    <col min="6417" max="6417" width="6.375" style="9" customWidth="1"/>
    <col min="6418" max="6418" width="16.625" style="9" customWidth="1"/>
    <col min="6419" max="6419" width="17.875" style="9" customWidth="1"/>
    <col min="6420" max="6420" width="15.625" style="9" customWidth="1"/>
    <col min="6421" max="6656" width="9" style="9"/>
    <col min="6657" max="6657" width="7" style="9" customWidth="1"/>
    <col min="6658" max="6658" width="4.875" style="9" customWidth="1"/>
    <col min="6659" max="6659" width="7.25" style="9" customWidth="1"/>
    <col min="6660" max="6660" width="8.875" style="9" customWidth="1"/>
    <col min="6661" max="6661" width="18.125" style="9" customWidth="1"/>
    <col min="6662" max="6662" width="14.375" style="9" bestFit="1" customWidth="1"/>
    <col min="6663" max="6663" width="13.125" style="9" bestFit="1" customWidth="1"/>
    <col min="6664" max="6664" width="47" style="9" customWidth="1"/>
    <col min="6665" max="6665" width="6.125" style="9" customWidth="1"/>
    <col min="6666" max="6667" width="9.875" style="9" bestFit="1" customWidth="1"/>
    <col min="6668" max="6668" width="5.875" style="9" customWidth="1"/>
    <col min="6669" max="6669" width="49" style="9" customWidth="1"/>
    <col min="6670" max="6670" width="28.375" style="9" customWidth="1"/>
    <col min="6671" max="6671" width="20.125" style="9" customWidth="1"/>
    <col min="6672" max="6672" width="15.375" style="9" customWidth="1"/>
    <col min="6673" max="6673" width="6.375" style="9" customWidth="1"/>
    <col min="6674" max="6674" width="16.625" style="9" customWidth="1"/>
    <col min="6675" max="6675" width="17.875" style="9" customWidth="1"/>
    <col min="6676" max="6676" width="15.625" style="9" customWidth="1"/>
    <col min="6677" max="6912" width="9" style="9"/>
    <col min="6913" max="6913" width="7" style="9" customWidth="1"/>
    <col min="6914" max="6914" width="4.875" style="9" customWidth="1"/>
    <col min="6915" max="6915" width="7.25" style="9" customWidth="1"/>
    <col min="6916" max="6916" width="8.875" style="9" customWidth="1"/>
    <col min="6917" max="6917" width="18.125" style="9" customWidth="1"/>
    <col min="6918" max="6918" width="14.375" style="9" bestFit="1" customWidth="1"/>
    <col min="6919" max="6919" width="13.125" style="9" bestFit="1" customWidth="1"/>
    <col min="6920" max="6920" width="47" style="9" customWidth="1"/>
    <col min="6921" max="6921" width="6.125" style="9" customWidth="1"/>
    <col min="6922" max="6923" width="9.875" style="9" bestFit="1" customWidth="1"/>
    <col min="6924" max="6924" width="5.875" style="9" customWidth="1"/>
    <col min="6925" max="6925" width="49" style="9" customWidth="1"/>
    <col min="6926" max="6926" width="28.375" style="9" customWidth="1"/>
    <col min="6927" max="6927" width="20.125" style="9" customWidth="1"/>
    <col min="6928" max="6928" width="15.375" style="9" customWidth="1"/>
    <col min="6929" max="6929" width="6.375" style="9" customWidth="1"/>
    <col min="6930" max="6930" width="16.625" style="9" customWidth="1"/>
    <col min="6931" max="6931" width="17.875" style="9" customWidth="1"/>
    <col min="6932" max="6932" width="15.625" style="9" customWidth="1"/>
    <col min="6933" max="7168" width="9" style="9"/>
    <col min="7169" max="7169" width="7" style="9" customWidth="1"/>
    <col min="7170" max="7170" width="4.875" style="9" customWidth="1"/>
    <col min="7171" max="7171" width="7.25" style="9" customWidth="1"/>
    <col min="7172" max="7172" width="8.875" style="9" customWidth="1"/>
    <col min="7173" max="7173" width="18.125" style="9" customWidth="1"/>
    <col min="7174" max="7174" width="14.375" style="9" bestFit="1" customWidth="1"/>
    <col min="7175" max="7175" width="13.125" style="9" bestFit="1" customWidth="1"/>
    <col min="7176" max="7176" width="47" style="9" customWidth="1"/>
    <col min="7177" max="7177" width="6.125" style="9" customWidth="1"/>
    <col min="7178" max="7179" width="9.875" style="9" bestFit="1" customWidth="1"/>
    <col min="7180" max="7180" width="5.875" style="9" customWidth="1"/>
    <col min="7181" max="7181" width="49" style="9" customWidth="1"/>
    <col min="7182" max="7182" width="28.375" style="9" customWidth="1"/>
    <col min="7183" max="7183" width="20.125" style="9" customWidth="1"/>
    <col min="7184" max="7184" width="15.375" style="9" customWidth="1"/>
    <col min="7185" max="7185" width="6.375" style="9" customWidth="1"/>
    <col min="7186" max="7186" width="16.625" style="9" customWidth="1"/>
    <col min="7187" max="7187" width="17.875" style="9" customWidth="1"/>
    <col min="7188" max="7188" width="15.625" style="9" customWidth="1"/>
    <col min="7189" max="7424" width="9" style="9"/>
    <col min="7425" max="7425" width="7" style="9" customWidth="1"/>
    <col min="7426" max="7426" width="4.875" style="9" customWidth="1"/>
    <col min="7427" max="7427" width="7.25" style="9" customWidth="1"/>
    <col min="7428" max="7428" width="8.875" style="9" customWidth="1"/>
    <col min="7429" max="7429" width="18.125" style="9" customWidth="1"/>
    <col min="7430" max="7430" width="14.375" style="9" bestFit="1" customWidth="1"/>
    <col min="7431" max="7431" width="13.125" style="9" bestFit="1" customWidth="1"/>
    <col min="7432" max="7432" width="47" style="9" customWidth="1"/>
    <col min="7433" max="7433" width="6.125" style="9" customWidth="1"/>
    <col min="7434" max="7435" width="9.875" style="9" bestFit="1" customWidth="1"/>
    <col min="7436" max="7436" width="5.875" style="9" customWidth="1"/>
    <col min="7437" max="7437" width="49" style="9" customWidth="1"/>
    <col min="7438" max="7438" width="28.375" style="9" customWidth="1"/>
    <col min="7439" max="7439" width="20.125" style="9" customWidth="1"/>
    <col min="7440" max="7440" width="15.375" style="9" customWidth="1"/>
    <col min="7441" max="7441" width="6.375" style="9" customWidth="1"/>
    <col min="7442" max="7442" width="16.625" style="9" customWidth="1"/>
    <col min="7443" max="7443" width="17.875" style="9" customWidth="1"/>
    <col min="7444" max="7444" width="15.625" style="9" customWidth="1"/>
    <col min="7445" max="7680" width="9" style="9"/>
    <col min="7681" max="7681" width="7" style="9" customWidth="1"/>
    <col min="7682" max="7682" width="4.875" style="9" customWidth="1"/>
    <col min="7683" max="7683" width="7.25" style="9" customWidth="1"/>
    <col min="7684" max="7684" width="8.875" style="9" customWidth="1"/>
    <col min="7685" max="7685" width="18.125" style="9" customWidth="1"/>
    <col min="7686" max="7686" width="14.375" style="9" bestFit="1" customWidth="1"/>
    <col min="7687" max="7687" width="13.125" style="9" bestFit="1" customWidth="1"/>
    <col min="7688" max="7688" width="47" style="9" customWidth="1"/>
    <col min="7689" max="7689" width="6.125" style="9" customWidth="1"/>
    <col min="7690" max="7691" width="9.875" style="9" bestFit="1" customWidth="1"/>
    <col min="7692" max="7692" width="5.875" style="9" customWidth="1"/>
    <col min="7693" max="7693" width="49" style="9" customWidth="1"/>
    <col min="7694" max="7694" width="28.375" style="9" customWidth="1"/>
    <col min="7695" max="7695" width="20.125" style="9" customWidth="1"/>
    <col min="7696" max="7696" width="15.375" style="9" customWidth="1"/>
    <col min="7697" max="7697" width="6.375" style="9" customWidth="1"/>
    <col min="7698" max="7698" width="16.625" style="9" customWidth="1"/>
    <col min="7699" max="7699" width="17.875" style="9" customWidth="1"/>
    <col min="7700" max="7700" width="15.625" style="9" customWidth="1"/>
    <col min="7701" max="7936" width="9" style="9"/>
    <col min="7937" max="7937" width="7" style="9" customWidth="1"/>
    <col min="7938" max="7938" width="4.875" style="9" customWidth="1"/>
    <col min="7939" max="7939" width="7.25" style="9" customWidth="1"/>
    <col min="7940" max="7940" width="8.875" style="9" customWidth="1"/>
    <col min="7941" max="7941" width="18.125" style="9" customWidth="1"/>
    <col min="7942" max="7942" width="14.375" style="9" bestFit="1" customWidth="1"/>
    <col min="7943" max="7943" width="13.125" style="9" bestFit="1" customWidth="1"/>
    <col min="7944" max="7944" width="47" style="9" customWidth="1"/>
    <col min="7945" max="7945" width="6.125" style="9" customWidth="1"/>
    <col min="7946" max="7947" width="9.875" style="9" bestFit="1" customWidth="1"/>
    <col min="7948" max="7948" width="5.875" style="9" customWidth="1"/>
    <col min="7949" max="7949" width="49" style="9" customWidth="1"/>
    <col min="7950" max="7950" width="28.375" style="9" customWidth="1"/>
    <col min="7951" max="7951" width="20.125" style="9" customWidth="1"/>
    <col min="7952" max="7952" width="15.375" style="9" customWidth="1"/>
    <col min="7953" max="7953" width="6.375" style="9" customWidth="1"/>
    <col min="7954" max="7954" width="16.625" style="9" customWidth="1"/>
    <col min="7955" max="7955" width="17.875" style="9" customWidth="1"/>
    <col min="7956" max="7956" width="15.625" style="9" customWidth="1"/>
    <col min="7957" max="8192" width="9" style="9"/>
    <col min="8193" max="8193" width="7" style="9" customWidth="1"/>
    <col min="8194" max="8194" width="4.875" style="9" customWidth="1"/>
    <col min="8195" max="8195" width="7.25" style="9" customWidth="1"/>
    <col min="8196" max="8196" width="8.875" style="9" customWidth="1"/>
    <col min="8197" max="8197" width="18.125" style="9" customWidth="1"/>
    <col min="8198" max="8198" width="14.375" style="9" bestFit="1" customWidth="1"/>
    <col min="8199" max="8199" width="13.125" style="9" bestFit="1" customWidth="1"/>
    <col min="8200" max="8200" width="47" style="9" customWidth="1"/>
    <col min="8201" max="8201" width="6.125" style="9" customWidth="1"/>
    <col min="8202" max="8203" width="9.875" style="9" bestFit="1" customWidth="1"/>
    <col min="8204" max="8204" width="5.875" style="9" customWidth="1"/>
    <col min="8205" max="8205" width="49" style="9" customWidth="1"/>
    <col min="8206" max="8206" width="28.375" style="9" customWidth="1"/>
    <col min="8207" max="8207" width="20.125" style="9" customWidth="1"/>
    <col min="8208" max="8208" width="15.375" style="9" customWidth="1"/>
    <col min="8209" max="8209" width="6.375" style="9" customWidth="1"/>
    <col min="8210" max="8210" width="16.625" style="9" customWidth="1"/>
    <col min="8211" max="8211" width="17.875" style="9" customWidth="1"/>
    <col min="8212" max="8212" width="15.625" style="9" customWidth="1"/>
    <col min="8213" max="8448" width="9" style="9"/>
    <col min="8449" max="8449" width="7" style="9" customWidth="1"/>
    <col min="8450" max="8450" width="4.875" style="9" customWidth="1"/>
    <col min="8451" max="8451" width="7.25" style="9" customWidth="1"/>
    <col min="8452" max="8452" width="8.875" style="9" customWidth="1"/>
    <col min="8453" max="8453" width="18.125" style="9" customWidth="1"/>
    <col min="8454" max="8454" width="14.375" style="9" bestFit="1" customWidth="1"/>
    <col min="8455" max="8455" width="13.125" style="9" bestFit="1" customWidth="1"/>
    <col min="8456" max="8456" width="47" style="9" customWidth="1"/>
    <col min="8457" max="8457" width="6.125" style="9" customWidth="1"/>
    <col min="8458" max="8459" width="9.875" style="9" bestFit="1" customWidth="1"/>
    <col min="8460" max="8460" width="5.875" style="9" customWidth="1"/>
    <col min="8461" max="8461" width="49" style="9" customWidth="1"/>
    <col min="8462" max="8462" width="28.375" style="9" customWidth="1"/>
    <col min="8463" max="8463" width="20.125" style="9" customWidth="1"/>
    <col min="8464" max="8464" width="15.375" style="9" customWidth="1"/>
    <col min="8465" max="8465" width="6.375" style="9" customWidth="1"/>
    <col min="8466" max="8466" width="16.625" style="9" customWidth="1"/>
    <col min="8467" max="8467" width="17.875" style="9" customWidth="1"/>
    <col min="8468" max="8468" width="15.625" style="9" customWidth="1"/>
    <col min="8469" max="8704" width="9" style="9"/>
    <col min="8705" max="8705" width="7" style="9" customWidth="1"/>
    <col min="8706" max="8706" width="4.875" style="9" customWidth="1"/>
    <col min="8707" max="8707" width="7.25" style="9" customWidth="1"/>
    <col min="8708" max="8708" width="8.875" style="9" customWidth="1"/>
    <col min="8709" max="8709" width="18.125" style="9" customWidth="1"/>
    <col min="8710" max="8710" width="14.375" style="9" bestFit="1" customWidth="1"/>
    <col min="8711" max="8711" width="13.125" style="9" bestFit="1" customWidth="1"/>
    <col min="8712" max="8712" width="47" style="9" customWidth="1"/>
    <col min="8713" max="8713" width="6.125" style="9" customWidth="1"/>
    <col min="8714" max="8715" width="9.875" style="9" bestFit="1" customWidth="1"/>
    <col min="8716" max="8716" width="5.875" style="9" customWidth="1"/>
    <col min="8717" max="8717" width="49" style="9" customWidth="1"/>
    <col min="8718" max="8718" width="28.375" style="9" customWidth="1"/>
    <col min="8719" max="8719" width="20.125" style="9" customWidth="1"/>
    <col min="8720" max="8720" width="15.375" style="9" customWidth="1"/>
    <col min="8721" max="8721" width="6.375" style="9" customWidth="1"/>
    <col min="8722" max="8722" width="16.625" style="9" customWidth="1"/>
    <col min="8723" max="8723" width="17.875" style="9" customWidth="1"/>
    <col min="8724" max="8724" width="15.625" style="9" customWidth="1"/>
    <col min="8725" max="8960" width="9" style="9"/>
    <col min="8961" max="8961" width="7" style="9" customWidth="1"/>
    <col min="8962" max="8962" width="4.875" style="9" customWidth="1"/>
    <col min="8963" max="8963" width="7.25" style="9" customWidth="1"/>
    <col min="8964" max="8964" width="8.875" style="9" customWidth="1"/>
    <col min="8965" max="8965" width="18.125" style="9" customWidth="1"/>
    <col min="8966" max="8966" width="14.375" style="9" bestFit="1" customWidth="1"/>
    <col min="8967" max="8967" width="13.125" style="9" bestFit="1" customWidth="1"/>
    <col min="8968" max="8968" width="47" style="9" customWidth="1"/>
    <col min="8969" max="8969" width="6.125" style="9" customWidth="1"/>
    <col min="8970" max="8971" width="9.875" style="9" bestFit="1" customWidth="1"/>
    <col min="8972" max="8972" width="5.875" style="9" customWidth="1"/>
    <col min="8973" max="8973" width="49" style="9" customWidth="1"/>
    <col min="8974" max="8974" width="28.375" style="9" customWidth="1"/>
    <col min="8975" max="8975" width="20.125" style="9" customWidth="1"/>
    <col min="8976" max="8976" width="15.375" style="9" customWidth="1"/>
    <col min="8977" max="8977" width="6.375" style="9" customWidth="1"/>
    <col min="8978" max="8978" width="16.625" style="9" customWidth="1"/>
    <col min="8979" max="8979" width="17.875" style="9" customWidth="1"/>
    <col min="8980" max="8980" width="15.625" style="9" customWidth="1"/>
    <col min="8981" max="9216" width="9" style="9"/>
    <col min="9217" max="9217" width="7" style="9" customWidth="1"/>
    <col min="9218" max="9218" width="4.875" style="9" customWidth="1"/>
    <col min="9219" max="9219" width="7.25" style="9" customWidth="1"/>
    <col min="9220" max="9220" width="8.875" style="9" customWidth="1"/>
    <col min="9221" max="9221" width="18.125" style="9" customWidth="1"/>
    <col min="9222" max="9222" width="14.375" style="9" bestFit="1" customWidth="1"/>
    <col min="9223" max="9223" width="13.125" style="9" bestFit="1" customWidth="1"/>
    <col min="9224" max="9224" width="47" style="9" customWidth="1"/>
    <col min="9225" max="9225" width="6.125" style="9" customWidth="1"/>
    <col min="9226" max="9227" width="9.875" style="9" bestFit="1" customWidth="1"/>
    <col min="9228" max="9228" width="5.875" style="9" customWidth="1"/>
    <col min="9229" max="9229" width="49" style="9" customWidth="1"/>
    <col min="9230" max="9230" width="28.375" style="9" customWidth="1"/>
    <col min="9231" max="9231" width="20.125" style="9" customWidth="1"/>
    <col min="9232" max="9232" width="15.375" style="9" customWidth="1"/>
    <col min="9233" max="9233" width="6.375" style="9" customWidth="1"/>
    <col min="9234" max="9234" width="16.625" style="9" customWidth="1"/>
    <col min="9235" max="9235" width="17.875" style="9" customWidth="1"/>
    <col min="9236" max="9236" width="15.625" style="9" customWidth="1"/>
    <col min="9237" max="9472" width="9" style="9"/>
    <col min="9473" max="9473" width="7" style="9" customWidth="1"/>
    <col min="9474" max="9474" width="4.875" style="9" customWidth="1"/>
    <col min="9475" max="9475" width="7.25" style="9" customWidth="1"/>
    <col min="9476" max="9476" width="8.875" style="9" customWidth="1"/>
    <col min="9477" max="9477" width="18.125" style="9" customWidth="1"/>
    <col min="9478" max="9478" width="14.375" style="9" bestFit="1" customWidth="1"/>
    <col min="9479" max="9479" width="13.125" style="9" bestFit="1" customWidth="1"/>
    <col min="9480" max="9480" width="47" style="9" customWidth="1"/>
    <col min="9481" max="9481" width="6.125" style="9" customWidth="1"/>
    <col min="9482" max="9483" width="9.875" style="9" bestFit="1" customWidth="1"/>
    <col min="9484" max="9484" width="5.875" style="9" customWidth="1"/>
    <col min="9485" max="9485" width="49" style="9" customWidth="1"/>
    <col min="9486" max="9486" width="28.375" style="9" customWidth="1"/>
    <col min="9487" max="9487" width="20.125" style="9" customWidth="1"/>
    <col min="9488" max="9488" width="15.375" style="9" customWidth="1"/>
    <col min="9489" max="9489" width="6.375" style="9" customWidth="1"/>
    <col min="9490" max="9490" width="16.625" style="9" customWidth="1"/>
    <col min="9491" max="9491" width="17.875" style="9" customWidth="1"/>
    <col min="9492" max="9492" width="15.625" style="9" customWidth="1"/>
    <col min="9493" max="9728" width="9" style="9"/>
    <col min="9729" max="9729" width="7" style="9" customWidth="1"/>
    <col min="9730" max="9730" width="4.875" style="9" customWidth="1"/>
    <col min="9731" max="9731" width="7.25" style="9" customWidth="1"/>
    <col min="9732" max="9732" width="8.875" style="9" customWidth="1"/>
    <col min="9733" max="9733" width="18.125" style="9" customWidth="1"/>
    <col min="9734" max="9734" width="14.375" style="9" bestFit="1" customWidth="1"/>
    <col min="9735" max="9735" width="13.125" style="9" bestFit="1" customWidth="1"/>
    <col min="9736" max="9736" width="47" style="9" customWidth="1"/>
    <col min="9737" max="9737" width="6.125" style="9" customWidth="1"/>
    <col min="9738" max="9739" width="9.875" style="9" bestFit="1" customWidth="1"/>
    <col min="9740" max="9740" width="5.875" style="9" customWidth="1"/>
    <col min="9741" max="9741" width="49" style="9" customWidth="1"/>
    <col min="9742" max="9742" width="28.375" style="9" customWidth="1"/>
    <col min="9743" max="9743" width="20.125" style="9" customWidth="1"/>
    <col min="9744" max="9744" width="15.375" style="9" customWidth="1"/>
    <col min="9745" max="9745" width="6.375" style="9" customWidth="1"/>
    <col min="9746" max="9746" width="16.625" style="9" customWidth="1"/>
    <col min="9747" max="9747" width="17.875" style="9" customWidth="1"/>
    <col min="9748" max="9748" width="15.625" style="9" customWidth="1"/>
    <col min="9749" max="9984" width="9" style="9"/>
    <col min="9985" max="9985" width="7" style="9" customWidth="1"/>
    <col min="9986" max="9986" width="4.875" style="9" customWidth="1"/>
    <col min="9987" max="9987" width="7.25" style="9" customWidth="1"/>
    <col min="9988" max="9988" width="8.875" style="9" customWidth="1"/>
    <col min="9989" max="9989" width="18.125" style="9" customWidth="1"/>
    <col min="9990" max="9990" width="14.375" style="9" bestFit="1" customWidth="1"/>
    <col min="9991" max="9991" width="13.125" style="9" bestFit="1" customWidth="1"/>
    <col min="9992" max="9992" width="47" style="9" customWidth="1"/>
    <col min="9993" max="9993" width="6.125" style="9" customWidth="1"/>
    <col min="9994" max="9995" width="9.875" style="9" bestFit="1" customWidth="1"/>
    <col min="9996" max="9996" width="5.875" style="9" customWidth="1"/>
    <col min="9997" max="9997" width="49" style="9" customWidth="1"/>
    <col min="9998" max="9998" width="28.375" style="9" customWidth="1"/>
    <col min="9999" max="9999" width="20.125" style="9" customWidth="1"/>
    <col min="10000" max="10000" width="15.375" style="9" customWidth="1"/>
    <col min="10001" max="10001" width="6.375" style="9" customWidth="1"/>
    <col min="10002" max="10002" width="16.625" style="9" customWidth="1"/>
    <col min="10003" max="10003" width="17.875" style="9" customWidth="1"/>
    <col min="10004" max="10004" width="15.625" style="9" customWidth="1"/>
    <col min="10005" max="10240" width="9" style="9"/>
    <col min="10241" max="10241" width="7" style="9" customWidth="1"/>
    <col min="10242" max="10242" width="4.875" style="9" customWidth="1"/>
    <col min="10243" max="10243" width="7.25" style="9" customWidth="1"/>
    <col min="10244" max="10244" width="8.875" style="9" customWidth="1"/>
    <col min="10245" max="10245" width="18.125" style="9" customWidth="1"/>
    <col min="10246" max="10246" width="14.375" style="9" bestFit="1" customWidth="1"/>
    <col min="10247" max="10247" width="13.125" style="9" bestFit="1" customWidth="1"/>
    <col min="10248" max="10248" width="47" style="9" customWidth="1"/>
    <col min="10249" max="10249" width="6.125" style="9" customWidth="1"/>
    <col min="10250" max="10251" width="9.875" style="9" bestFit="1" customWidth="1"/>
    <col min="10252" max="10252" width="5.875" style="9" customWidth="1"/>
    <col min="10253" max="10253" width="49" style="9" customWidth="1"/>
    <col min="10254" max="10254" width="28.375" style="9" customWidth="1"/>
    <col min="10255" max="10255" width="20.125" style="9" customWidth="1"/>
    <col min="10256" max="10256" width="15.375" style="9" customWidth="1"/>
    <col min="10257" max="10257" width="6.375" style="9" customWidth="1"/>
    <col min="10258" max="10258" width="16.625" style="9" customWidth="1"/>
    <col min="10259" max="10259" width="17.875" style="9" customWidth="1"/>
    <col min="10260" max="10260" width="15.625" style="9" customWidth="1"/>
    <col min="10261" max="10496" width="9" style="9"/>
    <col min="10497" max="10497" width="7" style="9" customWidth="1"/>
    <col min="10498" max="10498" width="4.875" style="9" customWidth="1"/>
    <col min="10499" max="10499" width="7.25" style="9" customWidth="1"/>
    <col min="10500" max="10500" width="8.875" style="9" customWidth="1"/>
    <col min="10501" max="10501" width="18.125" style="9" customWidth="1"/>
    <col min="10502" max="10502" width="14.375" style="9" bestFit="1" customWidth="1"/>
    <col min="10503" max="10503" width="13.125" style="9" bestFit="1" customWidth="1"/>
    <col min="10504" max="10504" width="47" style="9" customWidth="1"/>
    <col min="10505" max="10505" width="6.125" style="9" customWidth="1"/>
    <col min="10506" max="10507" width="9.875" style="9" bestFit="1" customWidth="1"/>
    <col min="10508" max="10508" width="5.875" style="9" customWidth="1"/>
    <col min="10509" max="10509" width="49" style="9" customWidth="1"/>
    <col min="10510" max="10510" width="28.375" style="9" customWidth="1"/>
    <col min="10511" max="10511" width="20.125" style="9" customWidth="1"/>
    <col min="10512" max="10512" width="15.375" style="9" customWidth="1"/>
    <col min="10513" max="10513" width="6.375" style="9" customWidth="1"/>
    <col min="10514" max="10514" width="16.625" style="9" customWidth="1"/>
    <col min="10515" max="10515" width="17.875" style="9" customWidth="1"/>
    <col min="10516" max="10516" width="15.625" style="9" customWidth="1"/>
    <col min="10517" max="10752" width="9" style="9"/>
    <col min="10753" max="10753" width="7" style="9" customWidth="1"/>
    <col min="10754" max="10754" width="4.875" style="9" customWidth="1"/>
    <col min="10755" max="10755" width="7.25" style="9" customWidth="1"/>
    <col min="10756" max="10756" width="8.875" style="9" customWidth="1"/>
    <col min="10757" max="10757" width="18.125" style="9" customWidth="1"/>
    <col min="10758" max="10758" width="14.375" style="9" bestFit="1" customWidth="1"/>
    <col min="10759" max="10759" width="13.125" style="9" bestFit="1" customWidth="1"/>
    <col min="10760" max="10760" width="47" style="9" customWidth="1"/>
    <col min="10761" max="10761" width="6.125" style="9" customWidth="1"/>
    <col min="10762" max="10763" width="9.875" style="9" bestFit="1" customWidth="1"/>
    <col min="10764" max="10764" width="5.875" style="9" customWidth="1"/>
    <col min="10765" max="10765" width="49" style="9" customWidth="1"/>
    <col min="10766" max="10766" width="28.375" style="9" customWidth="1"/>
    <col min="10767" max="10767" width="20.125" style="9" customWidth="1"/>
    <col min="10768" max="10768" width="15.375" style="9" customWidth="1"/>
    <col min="10769" max="10769" width="6.375" style="9" customWidth="1"/>
    <col min="10770" max="10770" width="16.625" style="9" customWidth="1"/>
    <col min="10771" max="10771" width="17.875" style="9" customWidth="1"/>
    <col min="10772" max="10772" width="15.625" style="9" customWidth="1"/>
    <col min="10773" max="11008" width="9" style="9"/>
    <col min="11009" max="11009" width="7" style="9" customWidth="1"/>
    <col min="11010" max="11010" width="4.875" style="9" customWidth="1"/>
    <col min="11011" max="11011" width="7.25" style="9" customWidth="1"/>
    <col min="11012" max="11012" width="8.875" style="9" customWidth="1"/>
    <col min="11013" max="11013" width="18.125" style="9" customWidth="1"/>
    <col min="11014" max="11014" width="14.375" style="9" bestFit="1" customWidth="1"/>
    <col min="11015" max="11015" width="13.125" style="9" bestFit="1" customWidth="1"/>
    <col min="11016" max="11016" width="47" style="9" customWidth="1"/>
    <col min="11017" max="11017" width="6.125" style="9" customWidth="1"/>
    <col min="11018" max="11019" width="9.875" style="9" bestFit="1" customWidth="1"/>
    <col min="11020" max="11020" width="5.875" style="9" customWidth="1"/>
    <col min="11021" max="11021" width="49" style="9" customWidth="1"/>
    <col min="11022" max="11022" width="28.375" style="9" customWidth="1"/>
    <col min="11023" max="11023" width="20.125" style="9" customWidth="1"/>
    <col min="11024" max="11024" width="15.375" style="9" customWidth="1"/>
    <col min="11025" max="11025" width="6.375" style="9" customWidth="1"/>
    <col min="11026" max="11026" width="16.625" style="9" customWidth="1"/>
    <col min="11027" max="11027" width="17.875" style="9" customWidth="1"/>
    <col min="11028" max="11028" width="15.625" style="9" customWidth="1"/>
    <col min="11029" max="11264" width="9" style="9"/>
    <col min="11265" max="11265" width="7" style="9" customWidth="1"/>
    <col min="11266" max="11266" width="4.875" style="9" customWidth="1"/>
    <col min="11267" max="11267" width="7.25" style="9" customWidth="1"/>
    <col min="11268" max="11268" width="8.875" style="9" customWidth="1"/>
    <col min="11269" max="11269" width="18.125" style="9" customWidth="1"/>
    <col min="11270" max="11270" width="14.375" style="9" bestFit="1" customWidth="1"/>
    <col min="11271" max="11271" width="13.125" style="9" bestFit="1" customWidth="1"/>
    <col min="11272" max="11272" width="47" style="9" customWidth="1"/>
    <col min="11273" max="11273" width="6.125" style="9" customWidth="1"/>
    <col min="11274" max="11275" width="9.875" style="9" bestFit="1" customWidth="1"/>
    <col min="11276" max="11276" width="5.875" style="9" customWidth="1"/>
    <col min="11277" max="11277" width="49" style="9" customWidth="1"/>
    <col min="11278" max="11278" width="28.375" style="9" customWidth="1"/>
    <col min="11279" max="11279" width="20.125" style="9" customWidth="1"/>
    <col min="11280" max="11280" width="15.375" style="9" customWidth="1"/>
    <col min="11281" max="11281" width="6.375" style="9" customWidth="1"/>
    <col min="11282" max="11282" width="16.625" style="9" customWidth="1"/>
    <col min="11283" max="11283" width="17.875" style="9" customWidth="1"/>
    <col min="11284" max="11284" width="15.625" style="9" customWidth="1"/>
    <col min="11285" max="11520" width="9" style="9"/>
    <col min="11521" max="11521" width="7" style="9" customWidth="1"/>
    <col min="11522" max="11522" width="4.875" style="9" customWidth="1"/>
    <col min="11523" max="11523" width="7.25" style="9" customWidth="1"/>
    <col min="11524" max="11524" width="8.875" style="9" customWidth="1"/>
    <col min="11525" max="11525" width="18.125" style="9" customWidth="1"/>
    <col min="11526" max="11526" width="14.375" style="9" bestFit="1" customWidth="1"/>
    <col min="11527" max="11527" width="13.125" style="9" bestFit="1" customWidth="1"/>
    <col min="11528" max="11528" width="47" style="9" customWidth="1"/>
    <col min="11529" max="11529" width="6.125" style="9" customWidth="1"/>
    <col min="11530" max="11531" width="9.875" style="9" bestFit="1" customWidth="1"/>
    <col min="11532" max="11532" width="5.875" style="9" customWidth="1"/>
    <col min="11533" max="11533" width="49" style="9" customWidth="1"/>
    <col min="11534" max="11534" width="28.375" style="9" customWidth="1"/>
    <col min="11535" max="11535" width="20.125" style="9" customWidth="1"/>
    <col min="11536" max="11536" width="15.375" style="9" customWidth="1"/>
    <col min="11537" max="11537" width="6.375" style="9" customWidth="1"/>
    <col min="11538" max="11538" width="16.625" style="9" customWidth="1"/>
    <col min="11539" max="11539" width="17.875" style="9" customWidth="1"/>
    <col min="11540" max="11540" width="15.625" style="9" customWidth="1"/>
    <col min="11541" max="11776" width="9" style="9"/>
    <col min="11777" max="11777" width="7" style="9" customWidth="1"/>
    <col min="11778" max="11778" width="4.875" style="9" customWidth="1"/>
    <col min="11779" max="11779" width="7.25" style="9" customWidth="1"/>
    <col min="11780" max="11780" width="8.875" style="9" customWidth="1"/>
    <col min="11781" max="11781" width="18.125" style="9" customWidth="1"/>
    <col min="11782" max="11782" width="14.375" style="9" bestFit="1" customWidth="1"/>
    <col min="11783" max="11783" width="13.125" style="9" bestFit="1" customWidth="1"/>
    <col min="11784" max="11784" width="47" style="9" customWidth="1"/>
    <col min="11785" max="11785" width="6.125" style="9" customWidth="1"/>
    <col min="11786" max="11787" width="9.875" style="9" bestFit="1" customWidth="1"/>
    <col min="11788" max="11788" width="5.875" style="9" customWidth="1"/>
    <col min="11789" max="11789" width="49" style="9" customWidth="1"/>
    <col min="11790" max="11790" width="28.375" style="9" customWidth="1"/>
    <col min="11791" max="11791" width="20.125" style="9" customWidth="1"/>
    <col min="11792" max="11792" width="15.375" style="9" customWidth="1"/>
    <col min="11793" max="11793" width="6.375" style="9" customWidth="1"/>
    <col min="11794" max="11794" width="16.625" style="9" customWidth="1"/>
    <col min="11795" max="11795" width="17.875" style="9" customWidth="1"/>
    <col min="11796" max="11796" width="15.625" style="9" customWidth="1"/>
    <col min="11797" max="12032" width="9" style="9"/>
    <col min="12033" max="12033" width="7" style="9" customWidth="1"/>
    <col min="12034" max="12034" width="4.875" style="9" customWidth="1"/>
    <col min="12035" max="12035" width="7.25" style="9" customWidth="1"/>
    <col min="12036" max="12036" width="8.875" style="9" customWidth="1"/>
    <col min="12037" max="12037" width="18.125" style="9" customWidth="1"/>
    <col min="12038" max="12038" width="14.375" style="9" bestFit="1" customWidth="1"/>
    <col min="12039" max="12039" width="13.125" style="9" bestFit="1" customWidth="1"/>
    <col min="12040" max="12040" width="47" style="9" customWidth="1"/>
    <col min="12041" max="12041" width="6.125" style="9" customWidth="1"/>
    <col min="12042" max="12043" width="9.875" style="9" bestFit="1" customWidth="1"/>
    <col min="12044" max="12044" width="5.875" style="9" customWidth="1"/>
    <col min="12045" max="12045" width="49" style="9" customWidth="1"/>
    <col min="12046" max="12046" width="28.375" style="9" customWidth="1"/>
    <col min="12047" max="12047" width="20.125" style="9" customWidth="1"/>
    <col min="12048" max="12048" width="15.375" style="9" customWidth="1"/>
    <col min="12049" max="12049" width="6.375" style="9" customWidth="1"/>
    <col min="12050" max="12050" width="16.625" style="9" customWidth="1"/>
    <col min="12051" max="12051" width="17.875" style="9" customWidth="1"/>
    <col min="12052" max="12052" width="15.625" style="9" customWidth="1"/>
    <col min="12053" max="12288" width="9" style="9"/>
    <col min="12289" max="12289" width="7" style="9" customWidth="1"/>
    <col min="12290" max="12290" width="4.875" style="9" customWidth="1"/>
    <col min="12291" max="12291" width="7.25" style="9" customWidth="1"/>
    <col min="12292" max="12292" width="8.875" style="9" customWidth="1"/>
    <col min="12293" max="12293" width="18.125" style="9" customWidth="1"/>
    <col min="12294" max="12294" width="14.375" style="9" bestFit="1" customWidth="1"/>
    <col min="12295" max="12295" width="13.125" style="9" bestFit="1" customWidth="1"/>
    <col min="12296" max="12296" width="47" style="9" customWidth="1"/>
    <col min="12297" max="12297" width="6.125" style="9" customWidth="1"/>
    <col min="12298" max="12299" width="9.875" style="9" bestFit="1" customWidth="1"/>
    <col min="12300" max="12300" width="5.875" style="9" customWidth="1"/>
    <col min="12301" max="12301" width="49" style="9" customWidth="1"/>
    <col min="12302" max="12302" width="28.375" style="9" customWidth="1"/>
    <col min="12303" max="12303" width="20.125" style="9" customWidth="1"/>
    <col min="12304" max="12304" width="15.375" style="9" customWidth="1"/>
    <col min="12305" max="12305" width="6.375" style="9" customWidth="1"/>
    <col min="12306" max="12306" width="16.625" style="9" customWidth="1"/>
    <col min="12307" max="12307" width="17.875" style="9" customWidth="1"/>
    <col min="12308" max="12308" width="15.625" style="9" customWidth="1"/>
    <col min="12309" max="12544" width="9" style="9"/>
    <col min="12545" max="12545" width="7" style="9" customWidth="1"/>
    <col min="12546" max="12546" width="4.875" style="9" customWidth="1"/>
    <col min="12547" max="12547" width="7.25" style="9" customWidth="1"/>
    <col min="12548" max="12548" width="8.875" style="9" customWidth="1"/>
    <col min="12549" max="12549" width="18.125" style="9" customWidth="1"/>
    <col min="12550" max="12550" width="14.375" style="9" bestFit="1" customWidth="1"/>
    <col min="12551" max="12551" width="13.125" style="9" bestFit="1" customWidth="1"/>
    <col min="12552" max="12552" width="47" style="9" customWidth="1"/>
    <col min="12553" max="12553" width="6.125" style="9" customWidth="1"/>
    <col min="12554" max="12555" width="9.875" style="9" bestFit="1" customWidth="1"/>
    <col min="12556" max="12556" width="5.875" style="9" customWidth="1"/>
    <col min="12557" max="12557" width="49" style="9" customWidth="1"/>
    <col min="12558" max="12558" width="28.375" style="9" customWidth="1"/>
    <col min="12559" max="12559" width="20.125" style="9" customWidth="1"/>
    <col min="12560" max="12560" width="15.375" style="9" customWidth="1"/>
    <col min="12561" max="12561" width="6.375" style="9" customWidth="1"/>
    <col min="12562" max="12562" width="16.625" style="9" customWidth="1"/>
    <col min="12563" max="12563" width="17.875" style="9" customWidth="1"/>
    <col min="12564" max="12564" width="15.625" style="9" customWidth="1"/>
    <col min="12565" max="12800" width="9" style="9"/>
    <col min="12801" max="12801" width="7" style="9" customWidth="1"/>
    <col min="12802" max="12802" width="4.875" style="9" customWidth="1"/>
    <col min="12803" max="12803" width="7.25" style="9" customWidth="1"/>
    <col min="12804" max="12804" width="8.875" style="9" customWidth="1"/>
    <col min="12805" max="12805" width="18.125" style="9" customWidth="1"/>
    <col min="12806" max="12806" width="14.375" style="9" bestFit="1" customWidth="1"/>
    <col min="12807" max="12807" width="13.125" style="9" bestFit="1" customWidth="1"/>
    <col min="12808" max="12808" width="47" style="9" customWidth="1"/>
    <col min="12809" max="12809" width="6.125" style="9" customWidth="1"/>
    <col min="12810" max="12811" width="9.875" style="9" bestFit="1" customWidth="1"/>
    <col min="12812" max="12812" width="5.875" style="9" customWidth="1"/>
    <col min="12813" max="12813" width="49" style="9" customWidth="1"/>
    <col min="12814" max="12814" width="28.375" style="9" customWidth="1"/>
    <col min="12815" max="12815" width="20.125" style="9" customWidth="1"/>
    <col min="12816" max="12816" width="15.375" style="9" customWidth="1"/>
    <col min="12817" max="12817" width="6.375" style="9" customWidth="1"/>
    <col min="12818" max="12818" width="16.625" style="9" customWidth="1"/>
    <col min="12819" max="12819" width="17.875" style="9" customWidth="1"/>
    <col min="12820" max="12820" width="15.625" style="9" customWidth="1"/>
    <col min="12821" max="13056" width="9" style="9"/>
    <col min="13057" max="13057" width="7" style="9" customWidth="1"/>
    <col min="13058" max="13058" width="4.875" style="9" customWidth="1"/>
    <col min="13059" max="13059" width="7.25" style="9" customWidth="1"/>
    <col min="13060" max="13060" width="8.875" style="9" customWidth="1"/>
    <col min="13061" max="13061" width="18.125" style="9" customWidth="1"/>
    <col min="13062" max="13062" width="14.375" style="9" bestFit="1" customWidth="1"/>
    <col min="13063" max="13063" width="13.125" style="9" bestFit="1" customWidth="1"/>
    <col min="13064" max="13064" width="47" style="9" customWidth="1"/>
    <col min="13065" max="13065" width="6.125" style="9" customWidth="1"/>
    <col min="13066" max="13067" width="9.875" style="9" bestFit="1" customWidth="1"/>
    <col min="13068" max="13068" width="5.875" style="9" customWidth="1"/>
    <col min="13069" max="13069" width="49" style="9" customWidth="1"/>
    <col min="13070" max="13070" width="28.375" style="9" customWidth="1"/>
    <col min="13071" max="13071" width="20.125" style="9" customWidth="1"/>
    <col min="13072" max="13072" width="15.375" style="9" customWidth="1"/>
    <col min="13073" max="13073" width="6.375" style="9" customWidth="1"/>
    <col min="13074" max="13074" width="16.625" style="9" customWidth="1"/>
    <col min="13075" max="13075" width="17.875" style="9" customWidth="1"/>
    <col min="13076" max="13076" width="15.625" style="9" customWidth="1"/>
    <col min="13077" max="13312" width="9" style="9"/>
    <col min="13313" max="13313" width="7" style="9" customWidth="1"/>
    <col min="13314" max="13314" width="4.875" style="9" customWidth="1"/>
    <col min="13315" max="13315" width="7.25" style="9" customWidth="1"/>
    <col min="13316" max="13316" width="8.875" style="9" customWidth="1"/>
    <col min="13317" max="13317" width="18.125" style="9" customWidth="1"/>
    <col min="13318" max="13318" width="14.375" style="9" bestFit="1" customWidth="1"/>
    <col min="13319" max="13319" width="13.125" style="9" bestFit="1" customWidth="1"/>
    <col min="13320" max="13320" width="47" style="9" customWidth="1"/>
    <col min="13321" max="13321" width="6.125" style="9" customWidth="1"/>
    <col min="13322" max="13323" width="9.875" style="9" bestFit="1" customWidth="1"/>
    <col min="13324" max="13324" width="5.875" style="9" customWidth="1"/>
    <col min="13325" max="13325" width="49" style="9" customWidth="1"/>
    <col min="13326" max="13326" width="28.375" style="9" customWidth="1"/>
    <col min="13327" max="13327" width="20.125" style="9" customWidth="1"/>
    <col min="13328" max="13328" width="15.375" style="9" customWidth="1"/>
    <col min="13329" max="13329" width="6.375" style="9" customWidth="1"/>
    <col min="13330" max="13330" width="16.625" style="9" customWidth="1"/>
    <col min="13331" max="13331" width="17.875" style="9" customWidth="1"/>
    <col min="13332" max="13332" width="15.625" style="9" customWidth="1"/>
    <col min="13333" max="13568" width="9" style="9"/>
    <col min="13569" max="13569" width="7" style="9" customWidth="1"/>
    <col min="13570" max="13570" width="4.875" style="9" customWidth="1"/>
    <col min="13571" max="13571" width="7.25" style="9" customWidth="1"/>
    <col min="13572" max="13572" width="8.875" style="9" customWidth="1"/>
    <col min="13573" max="13573" width="18.125" style="9" customWidth="1"/>
    <col min="13574" max="13574" width="14.375" style="9" bestFit="1" customWidth="1"/>
    <col min="13575" max="13575" width="13.125" style="9" bestFit="1" customWidth="1"/>
    <col min="13576" max="13576" width="47" style="9" customWidth="1"/>
    <col min="13577" max="13577" width="6.125" style="9" customWidth="1"/>
    <col min="13578" max="13579" width="9.875" style="9" bestFit="1" customWidth="1"/>
    <col min="13580" max="13580" width="5.875" style="9" customWidth="1"/>
    <col min="13581" max="13581" width="49" style="9" customWidth="1"/>
    <col min="13582" max="13582" width="28.375" style="9" customWidth="1"/>
    <col min="13583" max="13583" width="20.125" style="9" customWidth="1"/>
    <col min="13584" max="13584" width="15.375" style="9" customWidth="1"/>
    <col min="13585" max="13585" width="6.375" style="9" customWidth="1"/>
    <col min="13586" max="13586" width="16.625" style="9" customWidth="1"/>
    <col min="13587" max="13587" width="17.875" style="9" customWidth="1"/>
    <col min="13588" max="13588" width="15.625" style="9" customWidth="1"/>
    <col min="13589" max="13824" width="9" style="9"/>
    <col min="13825" max="13825" width="7" style="9" customWidth="1"/>
    <col min="13826" max="13826" width="4.875" style="9" customWidth="1"/>
    <col min="13827" max="13827" width="7.25" style="9" customWidth="1"/>
    <col min="13828" max="13828" width="8.875" style="9" customWidth="1"/>
    <col min="13829" max="13829" width="18.125" style="9" customWidth="1"/>
    <col min="13830" max="13830" width="14.375" style="9" bestFit="1" customWidth="1"/>
    <col min="13831" max="13831" width="13.125" style="9" bestFit="1" customWidth="1"/>
    <col min="13832" max="13832" width="47" style="9" customWidth="1"/>
    <col min="13833" max="13833" width="6.125" style="9" customWidth="1"/>
    <col min="13834" max="13835" width="9.875" style="9" bestFit="1" customWidth="1"/>
    <col min="13836" max="13836" width="5.875" style="9" customWidth="1"/>
    <col min="13837" max="13837" width="49" style="9" customWidth="1"/>
    <col min="13838" max="13838" width="28.375" style="9" customWidth="1"/>
    <col min="13839" max="13839" width="20.125" style="9" customWidth="1"/>
    <col min="13840" max="13840" width="15.375" style="9" customWidth="1"/>
    <col min="13841" max="13841" width="6.375" style="9" customWidth="1"/>
    <col min="13842" max="13842" width="16.625" style="9" customWidth="1"/>
    <col min="13843" max="13843" width="17.875" style="9" customWidth="1"/>
    <col min="13844" max="13844" width="15.625" style="9" customWidth="1"/>
    <col min="13845" max="14080" width="9" style="9"/>
    <col min="14081" max="14081" width="7" style="9" customWidth="1"/>
    <col min="14082" max="14082" width="4.875" style="9" customWidth="1"/>
    <col min="14083" max="14083" width="7.25" style="9" customWidth="1"/>
    <col min="14084" max="14084" width="8.875" style="9" customWidth="1"/>
    <col min="14085" max="14085" width="18.125" style="9" customWidth="1"/>
    <col min="14086" max="14086" width="14.375" style="9" bestFit="1" customWidth="1"/>
    <col min="14087" max="14087" width="13.125" style="9" bestFit="1" customWidth="1"/>
    <col min="14088" max="14088" width="47" style="9" customWidth="1"/>
    <col min="14089" max="14089" width="6.125" style="9" customWidth="1"/>
    <col min="14090" max="14091" width="9.875" style="9" bestFit="1" customWidth="1"/>
    <col min="14092" max="14092" width="5.875" style="9" customWidth="1"/>
    <col min="14093" max="14093" width="49" style="9" customWidth="1"/>
    <col min="14094" max="14094" width="28.375" style="9" customWidth="1"/>
    <col min="14095" max="14095" width="20.125" style="9" customWidth="1"/>
    <col min="14096" max="14096" width="15.375" style="9" customWidth="1"/>
    <col min="14097" max="14097" width="6.375" style="9" customWidth="1"/>
    <col min="14098" max="14098" width="16.625" style="9" customWidth="1"/>
    <col min="14099" max="14099" width="17.875" style="9" customWidth="1"/>
    <col min="14100" max="14100" width="15.625" style="9" customWidth="1"/>
    <col min="14101" max="14336" width="9" style="9"/>
    <col min="14337" max="14337" width="7" style="9" customWidth="1"/>
    <col min="14338" max="14338" width="4.875" style="9" customWidth="1"/>
    <col min="14339" max="14339" width="7.25" style="9" customWidth="1"/>
    <col min="14340" max="14340" width="8.875" style="9" customWidth="1"/>
    <col min="14341" max="14341" width="18.125" style="9" customWidth="1"/>
    <col min="14342" max="14342" width="14.375" style="9" bestFit="1" customWidth="1"/>
    <col min="14343" max="14343" width="13.125" style="9" bestFit="1" customWidth="1"/>
    <col min="14344" max="14344" width="47" style="9" customWidth="1"/>
    <col min="14345" max="14345" width="6.125" style="9" customWidth="1"/>
    <col min="14346" max="14347" width="9.875" style="9" bestFit="1" customWidth="1"/>
    <col min="14348" max="14348" width="5.875" style="9" customWidth="1"/>
    <col min="14349" max="14349" width="49" style="9" customWidth="1"/>
    <col min="14350" max="14350" width="28.375" style="9" customWidth="1"/>
    <col min="14351" max="14351" width="20.125" style="9" customWidth="1"/>
    <col min="14352" max="14352" width="15.375" style="9" customWidth="1"/>
    <col min="14353" max="14353" width="6.375" style="9" customWidth="1"/>
    <col min="14354" max="14354" width="16.625" style="9" customWidth="1"/>
    <col min="14355" max="14355" width="17.875" style="9" customWidth="1"/>
    <col min="14356" max="14356" width="15.625" style="9" customWidth="1"/>
    <col min="14357" max="14592" width="9" style="9"/>
    <col min="14593" max="14593" width="7" style="9" customWidth="1"/>
    <col min="14594" max="14594" width="4.875" style="9" customWidth="1"/>
    <col min="14595" max="14595" width="7.25" style="9" customWidth="1"/>
    <col min="14596" max="14596" width="8.875" style="9" customWidth="1"/>
    <col min="14597" max="14597" width="18.125" style="9" customWidth="1"/>
    <col min="14598" max="14598" width="14.375" style="9" bestFit="1" customWidth="1"/>
    <col min="14599" max="14599" width="13.125" style="9" bestFit="1" customWidth="1"/>
    <col min="14600" max="14600" width="47" style="9" customWidth="1"/>
    <col min="14601" max="14601" width="6.125" style="9" customWidth="1"/>
    <col min="14602" max="14603" width="9.875" style="9" bestFit="1" customWidth="1"/>
    <col min="14604" max="14604" width="5.875" style="9" customWidth="1"/>
    <col min="14605" max="14605" width="49" style="9" customWidth="1"/>
    <col min="14606" max="14606" width="28.375" style="9" customWidth="1"/>
    <col min="14607" max="14607" width="20.125" style="9" customWidth="1"/>
    <col min="14608" max="14608" width="15.375" style="9" customWidth="1"/>
    <col min="14609" max="14609" width="6.375" style="9" customWidth="1"/>
    <col min="14610" max="14610" width="16.625" style="9" customWidth="1"/>
    <col min="14611" max="14611" width="17.875" style="9" customWidth="1"/>
    <col min="14612" max="14612" width="15.625" style="9" customWidth="1"/>
    <col min="14613" max="14848" width="9" style="9"/>
    <col min="14849" max="14849" width="7" style="9" customWidth="1"/>
    <col min="14850" max="14850" width="4.875" style="9" customWidth="1"/>
    <col min="14851" max="14851" width="7.25" style="9" customWidth="1"/>
    <col min="14852" max="14852" width="8.875" style="9" customWidth="1"/>
    <col min="14853" max="14853" width="18.125" style="9" customWidth="1"/>
    <col min="14854" max="14854" width="14.375" style="9" bestFit="1" customWidth="1"/>
    <col min="14855" max="14855" width="13.125" style="9" bestFit="1" customWidth="1"/>
    <col min="14856" max="14856" width="47" style="9" customWidth="1"/>
    <col min="14857" max="14857" width="6.125" style="9" customWidth="1"/>
    <col min="14858" max="14859" width="9.875" style="9" bestFit="1" customWidth="1"/>
    <col min="14860" max="14860" width="5.875" style="9" customWidth="1"/>
    <col min="14861" max="14861" width="49" style="9" customWidth="1"/>
    <col min="14862" max="14862" width="28.375" style="9" customWidth="1"/>
    <col min="14863" max="14863" width="20.125" style="9" customWidth="1"/>
    <col min="14864" max="14864" width="15.375" style="9" customWidth="1"/>
    <col min="14865" max="14865" width="6.375" style="9" customWidth="1"/>
    <col min="14866" max="14866" width="16.625" style="9" customWidth="1"/>
    <col min="14867" max="14867" width="17.875" style="9" customWidth="1"/>
    <col min="14868" max="14868" width="15.625" style="9" customWidth="1"/>
    <col min="14869" max="15104" width="9" style="9"/>
    <col min="15105" max="15105" width="7" style="9" customWidth="1"/>
    <col min="15106" max="15106" width="4.875" style="9" customWidth="1"/>
    <col min="15107" max="15107" width="7.25" style="9" customWidth="1"/>
    <col min="15108" max="15108" width="8.875" style="9" customWidth="1"/>
    <col min="15109" max="15109" width="18.125" style="9" customWidth="1"/>
    <col min="15110" max="15110" width="14.375" style="9" bestFit="1" customWidth="1"/>
    <col min="15111" max="15111" width="13.125" style="9" bestFit="1" customWidth="1"/>
    <col min="15112" max="15112" width="47" style="9" customWidth="1"/>
    <col min="15113" max="15113" width="6.125" style="9" customWidth="1"/>
    <col min="15114" max="15115" width="9.875" style="9" bestFit="1" customWidth="1"/>
    <col min="15116" max="15116" width="5.875" style="9" customWidth="1"/>
    <col min="15117" max="15117" width="49" style="9" customWidth="1"/>
    <col min="15118" max="15118" width="28.375" style="9" customWidth="1"/>
    <col min="15119" max="15119" width="20.125" style="9" customWidth="1"/>
    <col min="15120" max="15120" width="15.375" style="9" customWidth="1"/>
    <col min="15121" max="15121" width="6.375" style="9" customWidth="1"/>
    <col min="15122" max="15122" width="16.625" style="9" customWidth="1"/>
    <col min="15123" max="15123" width="17.875" style="9" customWidth="1"/>
    <col min="15124" max="15124" width="15.625" style="9" customWidth="1"/>
    <col min="15125" max="15360" width="9" style="9"/>
    <col min="15361" max="15361" width="7" style="9" customWidth="1"/>
    <col min="15362" max="15362" width="4.875" style="9" customWidth="1"/>
    <col min="15363" max="15363" width="7.25" style="9" customWidth="1"/>
    <col min="15364" max="15364" width="8.875" style="9" customWidth="1"/>
    <col min="15365" max="15365" width="18.125" style="9" customWidth="1"/>
    <col min="15366" max="15366" width="14.375" style="9" bestFit="1" customWidth="1"/>
    <col min="15367" max="15367" width="13.125" style="9" bestFit="1" customWidth="1"/>
    <col min="15368" max="15368" width="47" style="9" customWidth="1"/>
    <col min="15369" max="15369" width="6.125" style="9" customWidth="1"/>
    <col min="15370" max="15371" width="9.875" style="9" bestFit="1" customWidth="1"/>
    <col min="15372" max="15372" width="5.875" style="9" customWidth="1"/>
    <col min="15373" max="15373" width="49" style="9" customWidth="1"/>
    <col min="15374" max="15374" width="28.375" style="9" customWidth="1"/>
    <col min="15375" max="15375" width="20.125" style="9" customWidth="1"/>
    <col min="15376" max="15376" width="15.375" style="9" customWidth="1"/>
    <col min="15377" max="15377" width="6.375" style="9" customWidth="1"/>
    <col min="15378" max="15378" width="16.625" style="9" customWidth="1"/>
    <col min="15379" max="15379" width="17.875" style="9" customWidth="1"/>
    <col min="15380" max="15380" width="15.625" style="9" customWidth="1"/>
    <col min="15381" max="15616" width="9" style="9"/>
    <col min="15617" max="15617" width="7" style="9" customWidth="1"/>
    <col min="15618" max="15618" width="4.875" style="9" customWidth="1"/>
    <col min="15619" max="15619" width="7.25" style="9" customWidth="1"/>
    <col min="15620" max="15620" width="8.875" style="9" customWidth="1"/>
    <col min="15621" max="15621" width="18.125" style="9" customWidth="1"/>
    <col min="15622" max="15622" width="14.375" style="9" bestFit="1" customWidth="1"/>
    <col min="15623" max="15623" width="13.125" style="9" bestFit="1" customWidth="1"/>
    <col min="15624" max="15624" width="47" style="9" customWidth="1"/>
    <col min="15625" max="15625" width="6.125" style="9" customWidth="1"/>
    <col min="15626" max="15627" width="9.875" style="9" bestFit="1" customWidth="1"/>
    <col min="15628" max="15628" width="5.875" style="9" customWidth="1"/>
    <col min="15629" max="15629" width="49" style="9" customWidth="1"/>
    <col min="15630" max="15630" width="28.375" style="9" customWidth="1"/>
    <col min="15631" max="15631" width="20.125" style="9" customWidth="1"/>
    <col min="15632" max="15632" width="15.375" style="9" customWidth="1"/>
    <col min="15633" max="15633" width="6.375" style="9" customWidth="1"/>
    <col min="15634" max="15634" width="16.625" style="9" customWidth="1"/>
    <col min="15635" max="15635" width="17.875" style="9" customWidth="1"/>
    <col min="15636" max="15636" width="15.625" style="9" customWidth="1"/>
    <col min="15637" max="15872" width="9" style="9"/>
    <col min="15873" max="15873" width="7" style="9" customWidth="1"/>
    <col min="15874" max="15874" width="4.875" style="9" customWidth="1"/>
    <col min="15875" max="15875" width="7.25" style="9" customWidth="1"/>
    <col min="15876" max="15876" width="8.875" style="9" customWidth="1"/>
    <col min="15877" max="15877" width="18.125" style="9" customWidth="1"/>
    <col min="15878" max="15878" width="14.375" style="9" bestFit="1" customWidth="1"/>
    <col min="15879" max="15879" width="13.125" style="9" bestFit="1" customWidth="1"/>
    <col min="15880" max="15880" width="47" style="9" customWidth="1"/>
    <col min="15881" max="15881" width="6.125" style="9" customWidth="1"/>
    <col min="15882" max="15883" width="9.875" style="9" bestFit="1" customWidth="1"/>
    <col min="15884" max="15884" width="5.875" style="9" customWidth="1"/>
    <col min="15885" max="15885" width="49" style="9" customWidth="1"/>
    <col min="15886" max="15886" width="28.375" style="9" customWidth="1"/>
    <col min="15887" max="15887" width="20.125" style="9" customWidth="1"/>
    <col min="15888" max="15888" width="15.375" style="9" customWidth="1"/>
    <col min="15889" max="15889" width="6.375" style="9" customWidth="1"/>
    <col min="15890" max="15890" width="16.625" style="9" customWidth="1"/>
    <col min="15891" max="15891" width="17.875" style="9" customWidth="1"/>
    <col min="15892" max="15892" width="15.625" style="9" customWidth="1"/>
    <col min="15893" max="16128" width="9" style="9"/>
    <col min="16129" max="16129" width="7" style="9" customWidth="1"/>
    <col min="16130" max="16130" width="4.875" style="9" customWidth="1"/>
    <col min="16131" max="16131" width="7.25" style="9" customWidth="1"/>
    <col min="16132" max="16132" width="8.875" style="9" customWidth="1"/>
    <col min="16133" max="16133" width="18.125" style="9" customWidth="1"/>
    <col min="16134" max="16134" width="14.375" style="9" bestFit="1" customWidth="1"/>
    <col min="16135" max="16135" width="13.125" style="9" bestFit="1" customWidth="1"/>
    <col min="16136" max="16136" width="47" style="9" customWidth="1"/>
    <col min="16137" max="16137" width="6.125" style="9" customWidth="1"/>
    <col min="16138" max="16139" width="9.875" style="9" bestFit="1" customWidth="1"/>
    <col min="16140" max="16140" width="5.875" style="9" customWidth="1"/>
    <col min="16141" max="16141" width="49" style="9" customWidth="1"/>
    <col min="16142" max="16142" width="28.375" style="9" customWidth="1"/>
    <col min="16143" max="16143" width="20.125" style="9" customWidth="1"/>
    <col min="16144" max="16144" width="15.375" style="9" customWidth="1"/>
    <col min="16145" max="16145" width="6.375" style="9" customWidth="1"/>
    <col min="16146" max="16146" width="16.625" style="9" customWidth="1"/>
    <col min="16147" max="16147" width="17.875" style="9" customWidth="1"/>
    <col min="16148" max="16148" width="15.625" style="9" customWidth="1"/>
    <col min="16149" max="16384" width="9" style="9"/>
  </cols>
  <sheetData>
    <row r="2" spans="1:20" ht="20.100000000000001" customHeight="1">
      <c r="E2" s="1" t="s">
        <v>0</v>
      </c>
      <c r="F2" s="1"/>
      <c r="G2" s="1"/>
      <c r="H2" s="2" t="s">
        <v>262</v>
      </c>
      <c r="J2" s="4" t="s">
        <v>2</v>
      </c>
      <c r="K2" s="5"/>
      <c r="L2" s="6"/>
      <c r="M2" s="74">
        <f>SUM(K:K)</f>
        <v>498076</v>
      </c>
      <c r="N2" s="827"/>
    </row>
    <row r="3" spans="1:20" ht="20.100000000000001" customHeight="1">
      <c r="E3" s="1" t="s">
        <v>3</v>
      </c>
      <c r="F3" s="1"/>
      <c r="G3" s="1"/>
      <c r="H3" s="13" t="s">
        <v>264</v>
      </c>
      <c r="M3" s="76"/>
      <c r="N3" s="17"/>
    </row>
    <row r="4" spans="1:20" ht="20.100000000000001" customHeight="1">
      <c r="E4" s="1" t="s">
        <v>5</v>
      </c>
      <c r="F4" s="1"/>
      <c r="G4" s="1"/>
      <c r="H4" s="77" t="s">
        <v>2243</v>
      </c>
      <c r="J4" s="877" t="s">
        <v>1493</v>
      </c>
      <c r="K4" s="877"/>
      <c r="M4" s="854" t="s">
        <v>2244</v>
      </c>
      <c r="N4" s="855"/>
    </row>
    <row r="5" spans="1:20" ht="20.100000000000001" customHeight="1">
      <c r="E5" s="1" t="s">
        <v>6</v>
      </c>
      <c r="F5" s="1"/>
      <c r="G5" s="1"/>
      <c r="H5" s="16">
        <v>44987</v>
      </c>
      <c r="J5" s="877"/>
      <c r="K5" s="877"/>
      <c r="M5" s="856"/>
      <c r="N5" s="857"/>
    </row>
    <row r="6" spans="1:20" ht="20.100000000000001" customHeight="1">
      <c r="E6" s="1" t="s">
        <v>7</v>
      </c>
      <c r="F6" s="1"/>
      <c r="G6" s="1"/>
      <c r="H6" s="16">
        <v>44988</v>
      </c>
      <c r="M6" s="83"/>
      <c r="N6" s="84"/>
    </row>
    <row r="7" spans="1:20" ht="20.100000000000001" customHeight="1">
      <c r="E7" s="85"/>
      <c r="F7" s="85"/>
      <c r="G7" s="85"/>
      <c r="H7" s="86"/>
      <c r="K7" s="88"/>
      <c r="M7" s="83"/>
      <c r="N7" s="84"/>
      <c r="O7" s="89"/>
    </row>
    <row r="9" spans="1:20" s="8" customFormat="1" ht="19.7" customHeight="1">
      <c r="D9" s="90" t="s">
        <v>267</v>
      </c>
      <c r="E9" s="17" t="s">
        <v>8</v>
      </c>
      <c r="F9" s="17" t="s">
        <v>9</v>
      </c>
      <c r="G9" s="17" t="s">
        <v>10</v>
      </c>
      <c r="H9" s="18" t="s">
        <v>11</v>
      </c>
      <c r="I9" s="26" t="s">
        <v>12</v>
      </c>
      <c r="J9" s="26" t="s">
        <v>13</v>
      </c>
      <c r="K9" s="347" t="s">
        <v>14</v>
      </c>
      <c r="L9" s="22" t="s">
        <v>15</v>
      </c>
      <c r="M9" s="18" t="s">
        <v>16</v>
      </c>
      <c r="N9" s="18" t="s">
        <v>17</v>
      </c>
      <c r="O9" s="18" t="s">
        <v>18</v>
      </c>
      <c r="P9" s="30" t="s">
        <v>19</v>
      </c>
      <c r="Q9" s="17" t="s">
        <v>20</v>
      </c>
      <c r="R9" s="18" t="s">
        <v>21</v>
      </c>
      <c r="S9" s="30" t="s">
        <v>22</v>
      </c>
      <c r="T9" s="23" t="s">
        <v>23</v>
      </c>
    </row>
    <row r="10" spans="1:20" s="8" customFormat="1" ht="19.7" customHeight="1">
      <c r="A10" s="91"/>
      <c r="B10" s="91"/>
      <c r="C10" s="168"/>
      <c r="D10" s="18"/>
      <c r="E10" s="17"/>
      <c r="F10" s="17"/>
      <c r="G10" s="17"/>
      <c r="H10" s="50"/>
      <c r="I10" s="26"/>
      <c r="J10" s="94"/>
      <c r="K10" s="169"/>
      <c r="L10" s="22"/>
      <c r="M10" s="26"/>
      <c r="N10" s="94"/>
      <c r="O10" s="17"/>
      <c r="P10" s="30"/>
      <c r="Q10" s="17"/>
      <c r="R10" s="29"/>
      <c r="S10" s="29"/>
      <c r="T10" s="23"/>
    </row>
    <row r="11" spans="1:20" s="8" customFormat="1" ht="19.7" customHeight="1">
      <c r="A11" s="91"/>
      <c r="B11" s="91"/>
      <c r="C11" s="92"/>
      <c r="D11" s="18"/>
      <c r="E11" s="17"/>
      <c r="F11" s="17"/>
      <c r="G11" s="17"/>
      <c r="H11" s="50"/>
      <c r="I11" s="26"/>
      <c r="J11" s="94"/>
      <c r="K11" s="169"/>
      <c r="L11" s="22"/>
      <c r="M11" s="26"/>
      <c r="N11" s="94"/>
      <c r="O11" s="17"/>
      <c r="P11" s="30"/>
      <c r="Q11" s="17"/>
      <c r="R11" s="29"/>
      <c r="S11" s="29"/>
      <c r="T11" s="23"/>
    </row>
    <row r="12" spans="1:20" s="8" customFormat="1" ht="19.7" customHeight="1">
      <c r="A12" s="91"/>
      <c r="B12" s="91"/>
      <c r="C12" s="92"/>
      <c r="D12" s="18"/>
      <c r="E12" s="508" t="s">
        <v>1494</v>
      </c>
      <c r="F12" s="509"/>
      <c r="G12" s="509"/>
      <c r="H12" s="510"/>
      <c r="I12" s="26"/>
      <c r="J12" s="94"/>
      <c r="K12" s="169"/>
      <c r="L12" s="22"/>
      <c r="M12" s="26"/>
      <c r="N12" s="94"/>
      <c r="O12" s="17"/>
      <c r="P12" s="30"/>
      <c r="Q12" s="17"/>
      <c r="R12" s="29"/>
      <c r="S12" s="29"/>
      <c r="T12" s="23"/>
    </row>
    <row r="13" spans="1:20" s="8" customFormat="1" ht="19.7" customHeight="1">
      <c r="A13" s="878" t="s">
        <v>1570</v>
      </c>
      <c r="B13" s="878"/>
      <c r="C13" s="879">
        <v>0.6</v>
      </c>
      <c r="D13" s="367">
        <v>5</v>
      </c>
      <c r="E13" s="17">
        <v>1</v>
      </c>
      <c r="F13" s="880" t="s">
        <v>270</v>
      </c>
      <c r="G13" s="880" t="s">
        <v>167</v>
      </c>
      <c r="H13" s="709" t="s">
        <v>2287</v>
      </c>
      <c r="I13" s="881">
        <v>1</v>
      </c>
      <c r="J13" s="881">
        <v>16469</v>
      </c>
      <c r="K13" s="118">
        <f t="shared" ref="K13:K61" si="0">I13*J13</f>
        <v>16469</v>
      </c>
      <c r="L13" s="208"/>
      <c r="M13" s="120" t="s">
        <v>2288</v>
      </c>
      <c r="N13" s="94"/>
      <c r="O13" s="17"/>
      <c r="P13" s="30">
        <v>44953</v>
      </c>
      <c r="Q13" s="17"/>
      <c r="R13" s="29"/>
      <c r="S13" s="29" t="s">
        <v>2289</v>
      </c>
      <c r="T13" s="23"/>
    </row>
    <row r="14" spans="1:20" s="8" customFormat="1" ht="19.7" customHeight="1">
      <c r="A14" s="882" t="s">
        <v>276</v>
      </c>
      <c r="B14" s="91"/>
      <c r="C14" s="883">
        <v>0.05</v>
      </c>
      <c r="D14" s="367">
        <v>5</v>
      </c>
      <c r="E14" s="17">
        <f>+E13+1</f>
        <v>2</v>
      </c>
      <c r="F14" s="18" t="s">
        <v>167</v>
      </c>
      <c r="G14" s="18" t="s">
        <v>167</v>
      </c>
      <c r="H14" s="120" t="s">
        <v>2290</v>
      </c>
      <c r="I14" s="884">
        <v>4</v>
      </c>
      <c r="J14" s="884">
        <v>70</v>
      </c>
      <c r="K14" s="118">
        <f t="shared" si="0"/>
        <v>280</v>
      </c>
      <c r="L14" s="208"/>
      <c r="M14" s="120" t="s">
        <v>878</v>
      </c>
      <c r="N14" s="94"/>
      <c r="O14" s="17"/>
      <c r="P14" s="30">
        <v>44953</v>
      </c>
      <c r="Q14" s="17"/>
      <c r="R14" s="29"/>
      <c r="S14" s="29" t="s">
        <v>2289</v>
      </c>
      <c r="T14" s="23"/>
    </row>
    <row r="15" spans="1:20" s="8" customFormat="1" ht="19.7" customHeight="1">
      <c r="A15" s="878" t="s">
        <v>276</v>
      </c>
      <c r="B15" s="91"/>
      <c r="C15" s="879">
        <v>0.02</v>
      </c>
      <c r="D15" s="367">
        <v>5</v>
      </c>
      <c r="E15" s="17">
        <f t="shared" ref="E15:E63" si="1">+E14+1</f>
        <v>3</v>
      </c>
      <c r="F15" s="54" t="s">
        <v>167</v>
      </c>
      <c r="G15" s="54" t="s">
        <v>167</v>
      </c>
      <c r="H15" s="106" t="s">
        <v>2291</v>
      </c>
      <c r="I15" s="885">
        <v>80</v>
      </c>
      <c r="J15" s="886">
        <v>19</v>
      </c>
      <c r="K15" s="118">
        <f t="shared" si="0"/>
        <v>1520</v>
      </c>
      <c r="L15" s="56"/>
      <c r="M15" s="106" t="s">
        <v>2292</v>
      </c>
      <c r="N15" s="538"/>
      <c r="O15" s="17"/>
      <c r="P15" s="30">
        <v>44953</v>
      </c>
      <c r="Q15" s="17"/>
      <c r="R15" s="29"/>
      <c r="S15" s="29" t="s">
        <v>2289</v>
      </c>
      <c r="T15" s="23"/>
    </row>
    <row r="16" spans="1:20" s="8" customFormat="1" ht="19.7" customHeight="1">
      <c r="A16" s="878" t="s">
        <v>276</v>
      </c>
      <c r="B16" s="91"/>
      <c r="C16" s="879">
        <v>0.02</v>
      </c>
      <c r="D16" s="367">
        <v>5</v>
      </c>
      <c r="E16" s="17">
        <f t="shared" si="1"/>
        <v>4</v>
      </c>
      <c r="F16" s="887" t="s">
        <v>167</v>
      </c>
      <c r="G16" s="887" t="s">
        <v>167</v>
      </c>
      <c r="H16" s="888" t="s">
        <v>2293</v>
      </c>
      <c r="I16" s="888"/>
      <c r="J16" s="889">
        <v>23</v>
      </c>
      <c r="K16" s="890">
        <f t="shared" si="0"/>
        <v>0</v>
      </c>
      <c r="L16" s="890"/>
      <c r="M16" s="68" t="s">
        <v>2294</v>
      </c>
      <c r="N16" s="538" t="s">
        <v>2295</v>
      </c>
      <c r="O16" s="17"/>
      <c r="P16" s="30"/>
      <c r="Q16" s="17"/>
      <c r="R16" s="29"/>
      <c r="S16" s="29"/>
      <c r="T16" s="23"/>
    </row>
    <row r="17" spans="1:20" s="8" customFormat="1" ht="19.7" customHeight="1">
      <c r="A17" s="878" t="s">
        <v>276</v>
      </c>
      <c r="B17" s="91"/>
      <c r="C17" s="879">
        <v>0.02</v>
      </c>
      <c r="D17" s="367">
        <v>5</v>
      </c>
      <c r="E17" s="17">
        <f t="shared" si="1"/>
        <v>5</v>
      </c>
      <c r="F17" s="887" t="s">
        <v>167</v>
      </c>
      <c r="G17" s="887" t="s">
        <v>167</v>
      </c>
      <c r="H17" s="888" t="s">
        <v>889</v>
      </c>
      <c r="I17" s="888"/>
      <c r="J17" s="889">
        <v>27</v>
      </c>
      <c r="K17" s="890">
        <f t="shared" si="0"/>
        <v>0</v>
      </c>
      <c r="L17" s="890"/>
      <c r="M17" s="68" t="s">
        <v>2296</v>
      </c>
      <c r="N17" s="538" t="s">
        <v>2295</v>
      </c>
      <c r="O17" s="17"/>
      <c r="P17" s="30"/>
      <c r="Q17" s="17"/>
      <c r="R17" s="29"/>
      <c r="S17" s="29"/>
      <c r="T17" s="23"/>
    </row>
    <row r="18" spans="1:20" s="8" customFormat="1" ht="19.7" customHeight="1">
      <c r="A18" s="878" t="s">
        <v>276</v>
      </c>
      <c r="B18" s="91"/>
      <c r="C18" s="879">
        <v>0.03</v>
      </c>
      <c r="D18" s="367">
        <v>5</v>
      </c>
      <c r="E18" s="17">
        <f>+E16+1</f>
        <v>5</v>
      </c>
      <c r="F18" s="105" t="s">
        <v>167</v>
      </c>
      <c r="G18" s="105" t="s">
        <v>167</v>
      </c>
      <c r="H18" s="246" t="s">
        <v>2297</v>
      </c>
      <c r="I18" s="891">
        <v>4</v>
      </c>
      <c r="J18" s="892">
        <v>221</v>
      </c>
      <c r="K18" s="93">
        <f t="shared" si="0"/>
        <v>884</v>
      </c>
      <c r="L18" s="248"/>
      <c r="M18" s="246" t="s">
        <v>2298</v>
      </c>
      <c r="N18" s="94"/>
      <c r="O18" s="17"/>
      <c r="P18" s="30">
        <v>44953</v>
      </c>
      <c r="Q18" s="17"/>
      <c r="R18" s="29"/>
      <c r="S18" s="29" t="s">
        <v>2289</v>
      </c>
      <c r="T18" s="23"/>
    </row>
    <row r="19" spans="1:20" s="8" customFormat="1" ht="19.7" customHeight="1">
      <c r="A19" s="878" t="s">
        <v>276</v>
      </c>
      <c r="B19" s="91"/>
      <c r="C19" s="879">
        <v>0.25</v>
      </c>
      <c r="D19" s="367">
        <v>5</v>
      </c>
      <c r="E19" s="17">
        <f t="shared" si="1"/>
        <v>6</v>
      </c>
      <c r="F19" s="98" t="s">
        <v>279</v>
      </c>
      <c r="G19" s="98" t="s">
        <v>279</v>
      </c>
      <c r="H19" s="99" t="s">
        <v>2299</v>
      </c>
      <c r="I19" s="886">
        <v>2</v>
      </c>
      <c r="J19" s="886">
        <v>7110</v>
      </c>
      <c r="K19" s="100">
        <f t="shared" si="0"/>
        <v>14220</v>
      </c>
      <c r="L19" s="101"/>
      <c r="M19" s="102" t="s">
        <v>2300</v>
      </c>
      <c r="N19" s="94"/>
      <c r="O19" s="17"/>
      <c r="P19" s="30">
        <v>44953</v>
      </c>
      <c r="Q19" s="17"/>
      <c r="R19" s="29"/>
      <c r="S19" s="29" t="s">
        <v>2289</v>
      </c>
      <c r="T19" s="23"/>
    </row>
    <row r="20" spans="1:20" s="8" customFormat="1" ht="19.7" customHeight="1">
      <c r="A20" s="878" t="s">
        <v>276</v>
      </c>
      <c r="B20" s="91"/>
      <c r="C20" s="879">
        <v>0.02</v>
      </c>
      <c r="D20" s="367">
        <v>5</v>
      </c>
      <c r="E20" s="17">
        <f t="shared" si="1"/>
        <v>7</v>
      </c>
      <c r="F20" s="887" t="s">
        <v>167</v>
      </c>
      <c r="G20" s="887" t="s">
        <v>167</v>
      </c>
      <c r="H20" s="888" t="s">
        <v>2301</v>
      </c>
      <c r="I20" s="888"/>
      <c r="J20" s="889">
        <v>18</v>
      </c>
      <c r="K20" s="890">
        <f t="shared" si="0"/>
        <v>0</v>
      </c>
      <c r="L20" s="890"/>
      <c r="M20" s="68" t="s">
        <v>2302</v>
      </c>
      <c r="N20" s="538" t="s">
        <v>2295</v>
      </c>
      <c r="O20" s="17"/>
      <c r="P20" s="30"/>
      <c r="Q20" s="17"/>
      <c r="R20" s="29"/>
      <c r="S20" s="29"/>
      <c r="T20" s="23"/>
    </row>
    <row r="21" spans="1:20" s="8" customFormat="1" ht="19.7" customHeight="1">
      <c r="A21" s="878" t="s">
        <v>1570</v>
      </c>
      <c r="B21" s="91"/>
      <c r="C21" s="879">
        <v>0.3</v>
      </c>
      <c r="D21" s="367">
        <v>5</v>
      </c>
      <c r="E21" s="17">
        <f t="shared" si="1"/>
        <v>8</v>
      </c>
      <c r="F21" s="880" t="s">
        <v>270</v>
      </c>
      <c r="G21" s="880" t="s">
        <v>167</v>
      </c>
      <c r="H21" s="697" t="s">
        <v>2303</v>
      </c>
      <c r="I21" s="893">
        <v>1</v>
      </c>
      <c r="J21" s="894">
        <v>9936</v>
      </c>
      <c r="K21" s="100">
        <f t="shared" si="0"/>
        <v>9936</v>
      </c>
      <c r="L21" s="707"/>
      <c r="M21" s="57" t="s">
        <v>2304</v>
      </c>
      <c r="N21" s="538"/>
      <c r="O21" s="17"/>
      <c r="P21" s="30">
        <v>44953</v>
      </c>
      <c r="Q21" s="17"/>
      <c r="R21" s="29"/>
      <c r="S21" s="29" t="s">
        <v>2289</v>
      </c>
      <c r="T21" s="23"/>
    </row>
    <row r="22" spans="1:20" s="8" customFormat="1" ht="19.7" customHeight="1">
      <c r="A22" s="878" t="s">
        <v>276</v>
      </c>
      <c r="B22" s="91"/>
      <c r="C22" s="879">
        <v>0.3</v>
      </c>
      <c r="D22" s="367">
        <v>5</v>
      </c>
      <c r="E22" s="17">
        <f t="shared" si="1"/>
        <v>9</v>
      </c>
      <c r="F22" s="98" t="s">
        <v>279</v>
      </c>
      <c r="G22" s="98" t="s">
        <v>279</v>
      </c>
      <c r="H22" s="321" t="s">
        <v>2305</v>
      </c>
      <c r="I22" s="893">
        <v>2</v>
      </c>
      <c r="J22" s="894">
        <v>155</v>
      </c>
      <c r="K22" s="100">
        <f t="shared" si="0"/>
        <v>310</v>
      </c>
      <c r="L22" s="707"/>
      <c r="M22" s="57" t="s">
        <v>2306</v>
      </c>
      <c r="N22" s="538"/>
      <c r="O22" s="17"/>
      <c r="P22" s="30">
        <v>44953</v>
      </c>
      <c r="Q22" s="17"/>
      <c r="R22" s="29"/>
      <c r="S22" s="29" t="s">
        <v>2289</v>
      </c>
      <c r="T22" s="23"/>
    </row>
    <row r="23" spans="1:20" s="8" customFormat="1" ht="19.7" customHeight="1">
      <c r="A23" s="878" t="s">
        <v>276</v>
      </c>
      <c r="B23" s="91"/>
      <c r="C23" s="879">
        <v>0.3</v>
      </c>
      <c r="D23" s="367">
        <v>5</v>
      </c>
      <c r="E23" s="17">
        <f t="shared" si="1"/>
        <v>10</v>
      </c>
      <c r="F23" s="98" t="s">
        <v>279</v>
      </c>
      <c r="G23" s="98" t="s">
        <v>279</v>
      </c>
      <c r="H23" s="321" t="s">
        <v>2307</v>
      </c>
      <c r="I23" s="893">
        <v>1</v>
      </c>
      <c r="J23" s="894">
        <v>250</v>
      </c>
      <c r="K23" s="100">
        <f t="shared" si="0"/>
        <v>250</v>
      </c>
      <c r="L23" s="707"/>
      <c r="M23" s="57" t="s">
        <v>2308</v>
      </c>
      <c r="N23" s="538"/>
      <c r="O23" s="17"/>
      <c r="P23" s="30">
        <v>44953</v>
      </c>
      <c r="Q23" s="17"/>
      <c r="R23" s="29"/>
      <c r="S23" s="29" t="s">
        <v>2289</v>
      </c>
      <c r="T23" s="23"/>
    </row>
    <row r="24" spans="1:20" s="8" customFormat="1" ht="19.7" customHeight="1">
      <c r="A24" s="878" t="s">
        <v>276</v>
      </c>
      <c r="B24" s="91"/>
      <c r="C24" s="879">
        <v>0.03</v>
      </c>
      <c r="D24" s="367">
        <v>5</v>
      </c>
      <c r="E24" s="17">
        <f t="shared" si="1"/>
        <v>11</v>
      </c>
      <c r="F24" s="887" t="s">
        <v>167</v>
      </c>
      <c r="G24" s="887" t="s">
        <v>167</v>
      </c>
      <c r="H24" s="888" t="s">
        <v>545</v>
      </c>
      <c r="I24" s="888"/>
      <c r="J24" s="889">
        <v>226</v>
      </c>
      <c r="K24" s="890">
        <f t="shared" si="0"/>
        <v>0</v>
      </c>
      <c r="L24" s="890"/>
      <c r="M24" s="68" t="s">
        <v>2309</v>
      </c>
      <c r="N24" s="538" t="s">
        <v>2295</v>
      </c>
      <c r="O24" s="17"/>
      <c r="P24" s="30"/>
      <c r="Q24" s="17"/>
      <c r="R24" s="29"/>
      <c r="S24" s="29"/>
      <c r="T24" s="23"/>
    </row>
    <row r="25" spans="1:20" s="8" customFormat="1" ht="19.7" customHeight="1">
      <c r="A25" s="878" t="s">
        <v>276</v>
      </c>
      <c r="B25" s="91"/>
      <c r="C25" s="879">
        <v>0.03</v>
      </c>
      <c r="D25" s="367">
        <v>5</v>
      </c>
      <c r="E25" s="17">
        <f t="shared" si="1"/>
        <v>12</v>
      </c>
      <c r="F25" s="887" t="s">
        <v>167</v>
      </c>
      <c r="G25" s="887" t="s">
        <v>167</v>
      </c>
      <c r="H25" s="888" t="s">
        <v>2310</v>
      </c>
      <c r="I25" s="888"/>
      <c r="J25" s="889">
        <v>226</v>
      </c>
      <c r="K25" s="890">
        <f t="shared" si="0"/>
        <v>0</v>
      </c>
      <c r="L25" s="890"/>
      <c r="M25" s="68" t="s">
        <v>2311</v>
      </c>
      <c r="N25" s="538" t="s">
        <v>2295</v>
      </c>
      <c r="O25" s="17"/>
      <c r="P25" s="30"/>
      <c r="Q25" s="17"/>
      <c r="R25" s="29"/>
      <c r="S25" s="29"/>
      <c r="T25" s="23"/>
    </row>
    <row r="26" spans="1:20" s="8" customFormat="1" ht="19.7" customHeight="1">
      <c r="A26" s="878" t="s">
        <v>1570</v>
      </c>
      <c r="B26" s="91"/>
      <c r="C26" s="879">
        <v>0.3</v>
      </c>
      <c r="D26" s="367">
        <v>5</v>
      </c>
      <c r="E26" s="17">
        <f t="shared" si="1"/>
        <v>13</v>
      </c>
      <c r="F26" s="880" t="s">
        <v>270</v>
      </c>
      <c r="G26" s="880" t="s">
        <v>167</v>
      </c>
      <c r="H26" s="709" t="s">
        <v>2312</v>
      </c>
      <c r="I26" s="881">
        <v>2</v>
      </c>
      <c r="J26" s="881">
        <v>4898</v>
      </c>
      <c r="K26" s="118">
        <f t="shared" si="0"/>
        <v>9796</v>
      </c>
      <c r="L26" s="208"/>
      <c r="M26" s="120" t="s">
        <v>2313</v>
      </c>
      <c r="N26" s="94"/>
      <c r="O26" s="17"/>
      <c r="P26" s="30">
        <v>44953</v>
      </c>
      <c r="Q26" s="17"/>
      <c r="R26" s="29"/>
      <c r="S26" s="29" t="s">
        <v>2289</v>
      </c>
      <c r="T26" s="23"/>
    </row>
    <row r="27" spans="1:20" s="8" customFormat="1" ht="19.7" customHeight="1">
      <c r="A27" s="878" t="s">
        <v>276</v>
      </c>
      <c r="B27" s="91"/>
      <c r="C27" s="879">
        <v>0.02</v>
      </c>
      <c r="D27" s="367">
        <v>5</v>
      </c>
      <c r="E27" s="17">
        <f t="shared" si="1"/>
        <v>14</v>
      </c>
      <c r="F27" s="887" t="s">
        <v>167</v>
      </c>
      <c r="G27" s="887" t="s">
        <v>167</v>
      </c>
      <c r="H27" s="888" t="s">
        <v>889</v>
      </c>
      <c r="I27" s="888"/>
      <c r="J27" s="889">
        <v>27</v>
      </c>
      <c r="K27" s="890">
        <f t="shared" si="0"/>
        <v>0</v>
      </c>
      <c r="L27" s="890"/>
      <c r="M27" s="68" t="s">
        <v>2314</v>
      </c>
      <c r="N27" s="538" t="s">
        <v>2295</v>
      </c>
      <c r="O27" s="17"/>
      <c r="P27" s="30"/>
      <c r="Q27" s="17"/>
      <c r="R27" s="29"/>
      <c r="S27" s="29"/>
      <c r="T27" s="23"/>
    </row>
    <row r="28" spans="1:20" s="8" customFormat="1" ht="19.7" customHeight="1">
      <c r="A28" s="878" t="s">
        <v>1570</v>
      </c>
      <c r="B28" s="91"/>
      <c r="C28" s="879">
        <v>0.15</v>
      </c>
      <c r="D28" s="367">
        <v>5</v>
      </c>
      <c r="E28" s="17">
        <f t="shared" si="1"/>
        <v>15</v>
      </c>
      <c r="F28" s="880" t="s">
        <v>270</v>
      </c>
      <c r="G28" s="880" t="s">
        <v>167</v>
      </c>
      <c r="H28" s="709" t="s">
        <v>2315</v>
      </c>
      <c r="I28" s="881">
        <v>2</v>
      </c>
      <c r="J28" s="881">
        <v>9514</v>
      </c>
      <c r="K28" s="118">
        <f t="shared" si="0"/>
        <v>19028</v>
      </c>
      <c r="L28" s="208"/>
      <c r="M28" s="120" t="s">
        <v>2316</v>
      </c>
      <c r="N28" s="94"/>
      <c r="O28" s="17"/>
      <c r="P28" s="30">
        <v>44953</v>
      </c>
      <c r="Q28" s="17"/>
      <c r="R28" s="29"/>
      <c r="S28" s="29" t="s">
        <v>2289</v>
      </c>
      <c r="T28" s="23"/>
    </row>
    <row r="29" spans="1:20" s="8" customFormat="1" ht="19.7" customHeight="1">
      <c r="A29" s="878" t="s">
        <v>276</v>
      </c>
      <c r="B29" s="91"/>
      <c r="C29" s="879">
        <v>0.02</v>
      </c>
      <c r="D29" s="367">
        <v>5</v>
      </c>
      <c r="E29" s="17">
        <f t="shared" si="1"/>
        <v>16</v>
      </c>
      <c r="F29" s="895" t="s">
        <v>167</v>
      </c>
      <c r="G29" s="895" t="s">
        <v>167</v>
      </c>
      <c r="H29" s="896" t="s">
        <v>2291</v>
      </c>
      <c r="I29" s="897"/>
      <c r="J29" s="898">
        <v>19</v>
      </c>
      <c r="K29" s="899">
        <f t="shared" si="0"/>
        <v>0</v>
      </c>
      <c r="L29" s="363"/>
      <c r="M29" s="900" t="s">
        <v>2317</v>
      </c>
      <c r="N29" s="538"/>
      <c r="O29" s="17"/>
      <c r="P29" s="30"/>
      <c r="Q29" s="17"/>
      <c r="R29" s="29"/>
      <c r="S29" s="29"/>
      <c r="T29" s="23"/>
    </row>
    <row r="30" spans="1:20" s="8" customFormat="1" ht="19.7" customHeight="1">
      <c r="A30" s="878" t="s">
        <v>276</v>
      </c>
      <c r="B30" s="91"/>
      <c r="C30" s="879">
        <v>0.03</v>
      </c>
      <c r="D30" s="367">
        <v>5</v>
      </c>
      <c r="E30" s="17">
        <f t="shared" si="1"/>
        <v>17</v>
      </c>
      <c r="F30" s="887" t="s">
        <v>167</v>
      </c>
      <c r="G30" s="887" t="s">
        <v>167</v>
      </c>
      <c r="H30" s="888" t="s">
        <v>889</v>
      </c>
      <c r="I30" s="888"/>
      <c r="J30" s="889">
        <v>226</v>
      </c>
      <c r="K30" s="890">
        <f t="shared" si="0"/>
        <v>0</v>
      </c>
      <c r="L30" s="890"/>
      <c r="M30" s="68" t="s">
        <v>2314</v>
      </c>
      <c r="N30" s="538" t="s">
        <v>2295</v>
      </c>
      <c r="O30" s="17"/>
      <c r="P30" s="30"/>
      <c r="Q30" s="17"/>
      <c r="R30" s="29"/>
      <c r="S30" s="29"/>
      <c r="T30" s="23"/>
    </row>
    <row r="31" spans="1:20" s="8" customFormat="1" ht="19.7" customHeight="1">
      <c r="A31" s="878" t="s">
        <v>2318</v>
      </c>
      <c r="B31" s="91"/>
      <c r="C31" s="879">
        <v>0.65</v>
      </c>
      <c r="D31" s="367">
        <v>5</v>
      </c>
      <c r="E31" s="17">
        <f t="shared" si="1"/>
        <v>18</v>
      </c>
      <c r="F31" s="98" t="s">
        <v>279</v>
      </c>
      <c r="G31" s="98" t="s">
        <v>279</v>
      </c>
      <c r="H31" s="120" t="s">
        <v>2319</v>
      </c>
      <c r="I31" s="901">
        <v>2</v>
      </c>
      <c r="J31" s="881">
        <v>52030</v>
      </c>
      <c r="K31" s="118">
        <f t="shared" si="0"/>
        <v>104060</v>
      </c>
      <c r="L31" s="119"/>
      <c r="M31" s="108" t="s">
        <v>2320</v>
      </c>
      <c r="N31" s="94"/>
      <c r="O31" s="17"/>
      <c r="P31" s="30">
        <v>44953</v>
      </c>
      <c r="Q31" s="17"/>
      <c r="R31" s="29"/>
      <c r="S31" s="29" t="s">
        <v>2289</v>
      </c>
      <c r="T31" s="23"/>
    </row>
    <row r="32" spans="1:20" s="8" customFormat="1" ht="19.7" customHeight="1">
      <c r="A32" s="902" t="s">
        <v>2321</v>
      </c>
      <c r="B32" s="91"/>
      <c r="C32" s="883">
        <v>0.6</v>
      </c>
      <c r="D32" s="367">
        <v>5</v>
      </c>
      <c r="E32" s="17">
        <f>+E31+1</f>
        <v>19</v>
      </c>
      <c r="F32" s="903" t="s">
        <v>2322</v>
      </c>
      <c r="G32" s="903" t="s">
        <v>2322</v>
      </c>
      <c r="H32" s="904" t="s">
        <v>2323</v>
      </c>
      <c r="I32" s="905">
        <v>1</v>
      </c>
      <c r="J32" s="905">
        <v>22100</v>
      </c>
      <c r="K32" s="118">
        <f>I32*J32</f>
        <v>22100</v>
      </c>
      <c r="L32" s="208"/>
      <c r="M32" s="120" t="s">
        <v>2324</v>
      </c>
      <c r="N32" s="94"/>
      <c r="O32" s="17"/>
      <c r="P32" s="30">
        <v>44952</v>
      </c>
      <c r="Q32" s="17"/>
      <c r="R32" s="29" t="s">
        <v>2289</v>
      </c>
      <c r="S32" s="29" t="s">
        <v>2289</v>
      </c>
      <c r="T32" s="23"/>
    </row>
    <row r="33" spans="1:20" s="8" customFormat="1" ht="19.7" customHeight="1">
      <c r="A33" s="902" t="s">
        <v>2321</v>
      </c>
      <c r="B33" s="91"/>
      <c r="C33" s="883">
        <v>0.35</v>
      </c>
      <c r="D33" s="367">
        <v>5</v>
      </c>
      <c r="E33" s="17">
        <f>+E31+1</f>
        <v>19</v>
      </c>
      <c r="F33" s="903" t="s">
        <v>2322</v>
      </c>
      <c r="G33" s="903" t="s">
        <v>2322</v>
      </c>
      <c r="H33" s="906" t="s">
        <v>2325</v>
      </c>
      <c r="I33" s="907">
        <v>1</v>
      </c>
      <c r="J33" s="905">
        <v>7950</v>
      </c>
      <c r="K33" s="94">
        <f t="shared" si="0"/>
        <v>7950</v>
      </c>
      <c r="L33" s="22"/>
      <c r="M33" s="24" t="s">
        <v>2326</v>
      </c>
      <c r="N33" s="94"/>
      <c r="O33" s="17"/>
      <c r="P33" s="30">
        <v>44952</v>
      </c>
      <c r="Q33" s="17"/>
      <c r="R33" s="29" t="s">
        <v>2289</v>
      </c>
      <c r="S33" s="29" t="s">
        <v>2289</v>
      </c>
      <c r="T33" s="23"/>
    </row>
    <row r="34" spans="1:20" s="8" customFormat="1" ht="19.7" customHeight="1">
      <c r="A34" s="902" t="s">
        <v>2327</v>
      </c>
      <c r="B34" s="91"/>
      <c r="C34" s="883">
        <v>0.02</v>
      </c>
      <c r="D34" s="367">
        <v>5</v>
      </c>
      <c r="E34" s="17">
        <f t="shared" si="1"/>
        <v>20</v>
      </c>
      <c r="F34" s="105" t="s">
        <v>167</v>
      </c>
      <c r="G34" s="105" t="s">
        <v>167</v>
      </c>
      <c r="H34" s="246" t="s">
        <v>2328</v>
      </c>
      <c r="I34" s="908">
        <v>2</v>
      </c>
      <c r="J34" s="909">
        <v>1320</v>
      </c>
      <c r="K34" s="93">
        <f>I34*J34</f>
        <v>2640</v>
      </c>
      <c r="L34" s="248"/>
      <c r="M34" s="246" t="s">
        <v>2329</v>
      </c>
      <c r="N34" s="94"/>
      <c r="O34" s="17"/>
      <c r="P34" s="30">
        <v>44953</v>
      </c>
      <c r="Q34" s="17"/>
      <c r="R34" s="29"/>
      <c r="S34" s="29" t="s">
        <v>2289</v>
      </c>
      <c r="T34" s="23"/>
    </row>
    <row r="35" spans="1:20" s="8" customFormat="1" ht="19.7" customHeight="1">
      <c r="A35" s="902" t="s">
        <v>276</v>
      </c>
      <c r="B35" s="91"/>
      <c r="C35" s="883">
        <v>0.02</v>
      </c>
      <c r="D35" s="367">
        <v>5</v>
      </c>
      <c r="E35" s="17">
        <f t="shared" si="1"/>
        <v>21</v>
      </c>
      <c r="F35" s="17" t="s">
        <v>167</v>
      </c>
      <c r="G35" s="17" t="s">
        <v>167</v>
      </c>
      <c r="H35" s="321" t="s">
        <v>2330</v>
      </c>
      <c r="I35" s="910">
        <v>12</v>
      </c>
      <c r="J35" s="911">
        <v>23</v>
      </c>
      <c r="K35" s="118">
        <f>I35*J35</f>
        <v>276</v>
      </c>
      <c r="L35" s="118"/>
      <c r="M35" s="24" t="s">
        <v>2331</v>
      </c>
      <c r="N35" s="94"/>
      <c r="O35" s="17"/>
      <c r="P35" s="30">
        <v>44953</v>
      </c>
      <c r="Q35" s="17"/>
      <c r="R35" s="29"/>
      <c r="S35" s="29" t="s">
        <v>2289</v>
      </c>
      <c r="T35" s="23"/>
    </row>
    <row r="36" spans="1:20" s="8" customFormat="1" ht="19.7" customHeight="1">
      <c r="A36" s="902" t="s">
        <v>2327</v>
      </c>
      <c r="B36" s="91"/>
      <c r="C36" s="883">
        <v>0.15</v>
      </c>
      <c r="D36" s="367">
        <v>5</v>
      </c>
      <c r="E36" s="17">
        <f t="shared" si="1"/>
        <v>22</v>
      </c>
      <c r="F36" s="18" t="s">
        <v>167</v>
      </c>
      <c r="G36" s="18" t="s">
        <v>167</v>
      </c>
      <c r="H36" s="912" t="s">
        <v>2332</v>
      </c>
      <c r="I36" s="907">
        <v>4</v>
      </c>
      <c r="J36" s="913">
        <v>1070</v>
      </c>
      <c r="K36" s="94">
        <f>I36*J36</f>
        <v>4280</v>
      </c>
      <c r="L36" s="22"/>
      <c r="M36" s="24" t="s">
        <v>874</v>
      </c>
      <c r="N36" s="94"/>
      <c r="O36" s="17"/>
      <c r="P36" s="30">
        <v>44953</v>
      </c>
      <c r="Q36" s="17"/>
      <c r="R36" s="29"/>
      <c r="S36" s="29" t="s">
        <v>2289</v>
      </c>
      <c r="T36" s="23"/>
    </row>
    <row r="37" spans="1:20" s="8" customFormat="1" ht="19.7" customHeight="1">
      <c r="A37" s="902" t="s">
        <v>2321</v>
      </c>
      <c r="B37" s="91"/>
      <c r="C37" s="883">
        <v>0.2</v>
      </c>
      <c r="D37" s="367">
        <v>5</v>
      </c>
      <c r="E37" s="17">
        <f t="shared" si="1"/>
        <v>23</v>
      </c>
      <c r="F37" s="903" t="s">
        <v>2322</v>
      </c>
      <c r="G37" s="903" t="s">
        <v>2322</v>
      </c>
      <c r="H37" s="906" t="s">
        <v>2333</v>
      </c>
      <c r="I37" s="907">
        <v>1</v>
      </c>
      <c r="J37" s="913">
        <v>5450</v>
      </c>
      <c r="K37" s="94">
        <f t="shared" si="0"/>
        <v>5450</v>
      </c>
      <c r="L37" s="22"/>
      <c r="M37" s="24" t="s">
        <v>2334</v>
      </c>
      <c r="N37" s="94"/>
      <c r="O37" s="17"/>
      <c r="P37" s="30">
        <v>44952</v>
      </c>
      <c r="Q37" s="17"/>
      <c r="R37" s="29" t="s">
        <v>2289</v>
      </c>
      <c r="S37" s="29" t="s">
        <v>2289</v>
      </c>
      <c r="T37" s="23"/>
    </row>
    <row r="38" spans="1:20" s="8" customFormat="1" ht="19.7" customHeight="1">
      <c r="A38" s="902" t="s">
        <v>276</v>
      </c>
      <c r="B38" s="91"/>
      <c r="C38" s="883">
        <v>0.02</v>
      </c>
      <c r="D38" s="367">
        <v>5</v>
      </c>
      <c r="E38" s="17">
        <f t="shared" si="1"/>
        <v>24</v>
      </c>
      <c r="F38" s="895" t="s">
        <v>167</v>
      </c>
      <c r="G38" s="895" t="s">
        <v>167</v>
      </c>
      <c r="H38" s="896" t="s">
        <v>2291</v>
      </c>
      <c r="I38" s="897"/>
      <c r="J38" s="898">
        <v>19</v>
      </c>
      <c r="K38" s="899">
        <f t="shared" si="0"/>
        <v>0</v>
      </c>
      <c r="L38" s="363"/>
      <c r="M38" s="900" t="s">
        <v>2335</v>
      </c>
      <c r="N38" s="538"/>
      <c r="O38" s="17"/>
      <c r="P38" s="30"/>
      <c r="Q38" s="17"/>
      <c r="R38" s="29"/>
      <c r="S38" s="29"/>
      <c r="T38" s="23"/>
    </row>
    <row r="39" spans="1:20" s="8" customFormat="1" ht="19.7" customHeight="1">
      <c r="A39" s="902" t="s">
        <v>276</v>
      </c>
      <c r="B39" s="91"/>
      <c r="C39" s="883">
        <v>0.02</v>
      </c>
      <c r="D39" s="367">
        <v>5</v>
      </c>
      <c r="E39" s="17">
        <f t="shared" si="1"/>
        <v>25</v>
      </c>
      <c r="F39" s="887" t="s">
        <v>167</v>
      </c>
      <c r="G39" s="887" t="s">
        <v>167</v>
      </c>
      <c r="H39" s="888" t="s">
        <v>2330</v>
      </c>
      <c r="I39" s="888"/>
      <c r="J39" s="889">
        <v>23</v>
      </c>
      <c r="K39" s="890">
        <f t="shared" si="0"/>
        <v>0</v>
      </c>
      <c r="L39" s="890"/>
      <c r="M39" s="68" t="s">
        <v>2336</v>
      </c>
      <c r="N39" s="538" t="s">
        <v>2295</v>
      </c>
      <c r="O39" s="17"/>
      <c r="P39" s="30"/>
      <c r="Q39" s="17"/>
      <c r="R39" s="29"/>
      <c r="S39" s="29"/>
      <c r="T39" s="23"/>
    </row>
    <row r="40" spans="1:20" s="8" customFormat="1" ht="19.7" customHeight="1">
      <c r="A40" s="878" t="s">
        <v>1570</v>
      </c>
      <c r="B40" s="914"/>
      <c r="C40" s="915"/>
      <c r="D40" s="367">
        <v>5</v>
      </c>
      <c r="E40" s="17">
        <f t="shared" si="1"/>
        <v>26</v>
      </c>
      <c r="F40" s="880" t="s">
        <v>270</v>
      </c>
      <c r="G40" s="880" t="s">
        <v>167</v>
      </c>
      <c r="H40" s="916" t="s">
        <v>2337</v>
      </c>
      <c r="I40" s="893">
        <v>2</v>
      </c>
      <c r="J40" s="894">
        <v>8274</v>
      </c>
      <c r="K40" s="94">
        <f t="shared" si="0"/>
        <v>16548</v>
      </c>
      <c r="L40" s="707"/>
      <c r="M40" s="57" t="s">
        <v>2338</v>
      </c>
      <c r="N40" s="94"/>
      <c r="O40" s="17"/>
      <c r="P40" s="30">
        <v>44953</v>
      </c>
      <c r="Q40" s="17"/>
      <c r="R40" s="29"/>
      <c r="S40" s="29" t="s">
        <v>2289</v>
      </c>
      <c r="T40" s="23"/>
    </row>
    <row r="41" spans="1:20" s="8" customFormat="1" ht="19.7" customHeight="1">
      <c r="A41" s="878" t="s">
        <v>276</v>
      </c>
      <c r="B41" s="91"/>
      <c r="C41" s="879">
        <v>0.02</v>
      </c>
      <c r="D41" s="367">
        <v>5</v>
      </c>
      <c r="E41" s="17">
        <f t="shared" si="1"/>
        <v>27</v>
      </c>
      <c r="F41" s="895" t="s">
        <v>167</v>
      </c>
      <c r="G41" s="895" t="s">
        <v>167</v>
      </c>
      <c r="H41" s="896" t="s">
        <v>2291</v>
      </c>
      <c r="I41" s="897"/>
      <c r="J41" s="898">
        <v>19</v>
      </c>
      <c r="K41" s="118">
        <f>I41*J41</f>
        <v>0</v>
      </c>
      <c r="L41" s="56"/>
      <c r="M41" s="900" t="s">
        <v>2339</v>
      </c>
      <c r="N41" s="94"/>
      <c r="O41" s="17"/>
      <c r="P41" s="30"/>
      <c r="Q41" s="17"/>
      <c r="R41" s="29"/>
      <c r="S41" s="29"/>
      <c r="T41" s="23"/>
    </row>
    <row r="42" spans="1:20" s="8" customFormat="1" ht="19.7" customHeight="1">
      <c r="A42" s="878" t="s">
        <v>276</v>
      </c>
      <c r="B42" s="91"/>
      <c r="C42" s="879">
        <v>0.02</v>
      </c>
      <c r="D42" s="367">
        <v>5</v>
      </c>
      <c r="E42" s="17">
        <f t="shared" si="1"/>
        <v>28</v>
      </c>
      <c r="F42" s="887" t="s">
        <v>167</v>
      </c>
      <c r="G42" s="887" t="s">
        <v>167</v>
      </c>
      <c r="H42" s="888" t="s">
        <v>2293</v>
      </c>
      <c r="I42" s="888"/>
      <c r="J42" s="889">
        <v>18</v>
      </c>
      <c r="K42" s="890">
        <f>I42*J42</f>
        <v>0</v>
      </c>
      <c r="L42" s="890"/>
      <c r="M42" s="68" t="s">
        <v>2340</v>
      </c>
      <c r="N42" s="538" t="s">
        <v>2295</v>
      </c>
      <c r="O42" s="17"/>
      <c r="P42" s="30"/>
      <c r="Q42" s="17"/>
      <c r="R42" s="29"/>
      <c r="S42" s="29"/>
      <c r="T42" s="23"/>
    </row>
    <row r="43" spans="1:20" s="8" customFormat="1" ht="19.7" customHeight="1">
      <c r="A43" s="878" t="s">
        <v>1570</v>
      </c>
      <c r="B43" s="914"/>
      <c r="C43" s="915"/>
      <c r="D43" s="367">
        <v>5</v>
      </c>
      <c r="E43" s="17">
        <f t="shared" si="1"/>
        <v>29</v>
      </c>
      <c r="F43" s="880" t="s">
        <v>270</v>
      </c>
      <c r="G43" s="880" t="s">
        <v>167</v>
      </c>
      <c r="H43" s="916" t="s">
        <v>2341</v>
      </c>
      <c r="I43" s="893">
        <v>2</v>
      </c>
      <c r="J43" s="894">
        <v>6586</v>
      </c>
      <c r="K43" s="118">
        <f>I43*J43</f>
        <v>13172</v>
      </c>
      <c r="L43" s="707"/>
      <c r="M43" s="57" t="s">
        <v>2342</v>
      </c>
      <c r="N43" s="94"/>
      <c r="O43" s="17"/>
      <c r="P43" s="30">
        <v>44953</v>
      </c>
      <c r="Q43" s="17"/>
      <c r="R43" s="29"/>
      <c r="S43" s="29" t="s">
        <v>2289</v>
      </c>
      <c r="T43" s="23"/>
    </row>
    <row r="44" spans="1:20" s="8" customFormat="1" ht="19.7" customHeight="1">
      <c r="A44" s="878" t="s">
        <v>276</v>
      </c>
      <c r="B44" s="914"/>
      <c r="C44" s="915"/>
      <c r="D44" s="367">
        <v>5</v>
      </c>
      <c r="E44" s="17">
        <f t="shared" si="1"/>
        <v>30</v>
      </c>
      <c r="F44" s="54" t="s">
        <v>167</v>
      </c>
      <c r="G44" s="54" t="s">
        <v>167</v>
      </c>
      <c r="H44" s="917" t="s">
        <v>1505</v>
      </c>
      <c r="I44" s="893">
        <v>4</v>
      </c>
      <c r="J44" s="894">
        <v>460</v>
      </c>
      <c r="K44" s="118">
        <f>I44*J44</f>
        <v>1840</v>
      </c>
      <c r="L44" s="707"/>
      <c r="M44" s="57" t="s">
        <v>2343</v>
      </c>
      <c r="N44" s="94"/>
      <c r="O44" s="17"/>
      <c r="P44" s="30">
        <v>44953</v>
      </c>
      <c r="Q44" s="17"/>
      <c r="R44" s="29"/>
      <c r="S44" s="29" t="s">
        <v>2289</v>
      </c>
      <c r="T44" s="23"/>
    </row>
    <row r="45" spans="1:20" s="8" customFormat="1" ht="19.7" customHeight="1">
      <c r="A45" s="878" t="s">
        <v>276</v>
      </c>
      <c r="B45" s="914"/>
      <c r="C45" s="915"/>
      <c r="D45" s="367">
        <v>5</v>
      </c>
      <c r="E45" s="17">
        <f t="shared" si="1"/>
        <v>31</v>
      </c>
      <c r="F45" s="54" t="s">
        <v>167</v>
      </c>
      <c r="G45" s="54" t="s">
        <v>167</v>
      </c>
      <c r="H45" s="917" t="s">
        <v>2344</v>
      </c>
      <c r="I45" s="893">
        <v>4</v>
      </c>
      <c r="J45" s="894">
        <v>169</v>
      </c>
      <c r="K45" s="118">
        <f>I45*J45</f>
        <v>676</v>
      </c>
      <c r="L45" s="707"/>
      <c r="M45" s="57" t="s">
        <v>2345</v>
      </c>
      <c r="N45" s="94"/>
      <c r="O45" s="17"/>
      <c r="P45" s="30">
        <v>44953</v>
      </c>
      <c r="Q45" s="17"/>
      <c r="R45" s="29"/>
      <c r="S45" s="29" t="s">
        <v>2289</v>
      </c>
      <c r="T45" s="23"/>
    </row>
    <row r="46" spans="1:20" s="8" customFormat="1" ht="19.7" customHeight="1">
      <c r="A46" s="878" t="s">
        <v>1570</v>
      </c>
      <c r="B46" s="91"/>
      <c r="C46" s="879">
        <v>0.15</v>
      </c>
      <c r="D46" s="367">
        <v>5</v>
      </c>
      <c r="E46" s="17">
        <f>+E45+1</f>
        <v>32</v>
      </c>
      <c r="F46" s="880" t="s">
        <v>270</v>
      </c>
      <c r="G46" s="880" t="s">
        <v>167</v>
      </c>
      <c r="H46" s="233" t="s">
        <v>2346</v>
      </c>
      <c r="I46" s="918">
        <v>2</v>
      </c>
      <c r="J46" s="918">
        <v>5641</v>
      </c>
      <c r="K46" s="537">
        <f t="shared" si="0"/>
        <v>11282</v>
      </c>
      <c r="L46" s="858"/>
      <c r="M46" s="171" t="s">
        <v>2347</v>
      </c>
      <c r="N46" s="94"/>
      <c r="O46" s="17"/>
      <c r="P46" s="30">
        <v>44953</v>
      </c>
      <c r="Q46" s="17"/>
      <c r="R46" s="29"/>
      <c r="S46" s="29" t="s">
        <v>2289</v>
      </c>
      <c r="T46" s="23"/>
    </row>
    <row r="47" spans="1:20" s="8" customFormat="1" ht="19.7" customHeight="1">
      <c r="A47" s="878" t="s">
        <v>276</v>
      </c>
      <c r="B47" s="91"/>
      <c r="C47" s="879">
        <v>0.02</v>
      </c>
      <c r="D47" s="367">
        <v>5</v>
      </c>
      <c r="E47" s="17">
        <f t="shared" si="1"/>
        <v>33</v>
      </c>
      <c r="F47" s="895" t="s">
        <v>167</v>
      </c>
      <c r="G47" s="895" t="s">
        <v>167</v>
      </c>
      <c r="H47" s="896" t="s">
        <v>2291</v>
      </c>
      <c r="I47" s="897"/>
      <c r="J47" s="898">
        <v>19</v>
      </c>
      <c r="K47" s="899">
        <f t="shared" si="0"/>
        <v>0</v>
      </c>
      <c r="L47" s="363"/>
      <c r="M47" s="900" t="s">
        <v>2348</v>
      </c>
      <c r="N47" s="538"/>
      <c r="O47" s="17"/>
      <c r="P47" s="30"/>
      <c r="Q47" s="17"/>
      <c r="R47" s="29"/>
      <c r="S47" s="29"/>
      <c r="T47" s="23"/>
    </row>
    <row r="48" spans="1:20" s="8" customFormat="1" ht="19.7" customHeight="1">
      <c r="A48" s="878" t="s">
        <v>276</v>
      </c>
      <c r="B48" s="91"/>
      <c r="C48" s="879">
        <v>0.02</v>
      </c>
      <c r="D48" s="367">
        <v>5</v>
      </c>
      <c r="E48" s="17">
        <f t="shared" si="1"/>
        <v>34</v>
      </c>
      <c r="F48" s="887" t="s">
        <v>167</v>
      </c>
      <c r="G48" s="887" t="s">
        <v>167</v>
      </c>
      <c r="H48" s="888" t="s">
        <v>2301</v>
      </c>
      <c r="I48" s="888"/>
      <c r="J48" s="889">
        <v>23</v>
      </c>
      <c r="K48" s="890">
        <f t="shared" si="0"/>
        <v>0</v>
      </c>
      <c r="L48" s="890"/>
      <c r="M48" s="68" t="s">
        <v>2349</v>
      </c>
      <c r="N48" s="538" t="s">
        <v>2295</v>
      </c>
      <c r="O48" s="17"/>
      <c r="P48" s="30"/>
      <c r="Q48" s="17"/>
      <c r="R48" s="29"/>
      <c r="S48" s="29"/>
      <c r="T48" s="23"/>
    </row>
    <row r="49" spans="1:20" s="8" customFormat="1" ht="19.7" customHeight="1">
      <c r="A49" s="878" t="s">
        <v>282</v>
      </c>
      <c r="B49" s="91"/>
      <c r="C49" s="879">
        <v>0.2</v>
      </c>
      <c r="D49" s="367">
        <v>5</v>
      </c>
      <c r="E49" s="17">
        <f t="shared" si="1"/>
        <v>35</v>
      </c>
      <c r="F49" s="105" t="s">
        <v>167</v>
      </c>
      <c r="G49" s="105" t="s">
        <v>167</v>
      </c>
      <c r="H49" s="246" t="s">
        <v>2350</v>
      </c>
      <c r="I49" s="891">
        <v>8</v>
      </c>
      <c r="J49" s="919">
        <v>585</v>
      </c>
      <c r="K49" s="93">
        <f t="shared" si="0"/>
        <v>4680</v>
      </c>
      <c r="L49" s="248"/>
      <c r="M49" s="246" t="s">
        <v>2351</v>
      </c>
      <c r="N49" s="94"/>
      <c r="O49" s="17"/>
      <c r="P49" s="30">
        <v>44953</v>
      </c>
      <c r="Q49" s="17"/>
      <c r="R49" s="29"/>
      <c r="S49" s="29" t="s">
        <v>2289</v>
      </c>
      <c r="T49" s="23"/>
    </row>
    <row r="50" spans="1:20" s="8" customFormat="1" ht="19.7" customHeight="1">
      <c r="A50" s="878" t="s">
        <v>1570</v>
      </c>
      <c r="B50" s="91"/>
      <c r="C50" s="879">
        <v>0.85</v>
      </c>
      <c r="D50" s="367">
        <v>5</v>
      </c>
      <c r="E50" s="17">
        <f t="shared" si="1"/>
        <v>36</v>
      </c>
      <c r="F50" s="880" t="s">
        <v>270</v>
      </c>
      <c r="G50" s="880" t="s">
        <v>167</v>
      </c>
      <c r="H50" s="233" t="s">
        <v>2352</v>
      </c>
      <c r="I50" s="901">
        <v>2</v>
      </c>
      <c r="J50" s="918">
        <v>4532</v>
      </c>
      <c r="K50" s="537">
        <f t="shared" si="0"/>
        <v>9064</v>
      </c>
      <c r="L50" s="858"/>
      <c r="M50" s="171" t="s">
        <v>2353</v>
      </c>
      <c r="N50" s="94"/>
      <c r="O50" s="17"/>
      <c r="P50" s="30">
        <v>44953</v>
      </c>
      <c r="Q50" s="17"/>
      <c r="R50" s="29"/>
      <c r="S50" s="29" t="s">
        <v>2289</v>
      </c>
      <c r="T50" s="23"/>
    </row>
    <row r="51" spans="1:20" s="8" customFormat="1" ht="19.7" customHeight="1">
      <c r="A51" s="878" t="s">
        <v>276</v>
      </c>
      <c r="B51" s="91"/>
      <c r="C51" s="879">
        <v>0.02</v>
      </c>
      <c r="D51" s="367">
        <v>5</v>
      </c>
      <c r="E51" s="17">
        <f t="shared" si="1"/>
        <v>37</v>
      </c>
      <c r="F51" s="54" t="s">
        <v>167</v>
      </c>
      <c r="G51" s="54" t="s">
        <v>167</v>
      </c>
      <c r="H51" s="106" t="s">
        <v>2354</v>
      </c>
      <c r="I51" s="885">
        <v>4</v>
      </c>
      <c r="J51" s="886">
        <v>169</v>
      </c>
      <c r="K51" s="920">
        <f t="shared" si="0"/>
        <v>676</v>
      </c>
      <c r="L51" s="56"/>
      <c r="M51" s="106" t="s">
        <v>2355</v>
      </c>
      <c r="N51" s="538"/>
      <c r="O51" s="17"/>
      <c r="P51" s="30">
        <v>44953</v>
      </c>
      <c r="Q51" s="17"/>
      <c r="R51" s="29"/>
      <c r="S51" s="29" t="s">
        <v>2289</v>
      </c>
      <c r="T51" s="23"/>
    </row>
    <row r="52" spans="1:20" s="8" customFormat="1" ht="19.7" customHeight="1">
      <c r="A52" s="878" t="s">
        <v>276</v>
      </c>
      <c r="B52" s="91"/>
      <c r="C52" s="879">
        <v>0.02</v>
      </c>
      <c r="D52" s="367">
        <v>5</v>
      </c>
      <c r="E52" s="17">
        <f t="shared" si="1"/>
        <v>38</v>
      </c>
      <c r="F52" s="895" t="s">
        <v>167</v>
      </c>
      <c r="G52" s="895" t="s">
        <v>167</v>
      </c>
      <c r="H52" s="896" t="s">
        <v>2291</v>
      </c>
      <c r="I52" s="897"/>
      <c r="J52" s="898">
        <v>19</v>
      </c>
      <c r="K52" s="899">
        <f t="shared" si="0"/>
        <v>0</v>
      </c>
      <c r="L52" s="363"/>
      <c r="M52" s="900" t="s">
        <v>2356</v>
      </c>
      <c r="N52" s="538"/>
      <c r="O52" s="17"/>
      <c r="P52" s="30"/>
      <c r="Q52" s="17"/>
      <c r="R52" s="29"/>
      <c r="S52" s="29"/>
      <c r="T52" s="23"/>
    </row>
    <row r="53" spans="1:20" s="8" customFormat="1" ht="19.7" customHeight="1">
      <c r="A53" s="878" t="s">
        <v>276</v>
      </c>
      <c r="B53" s="91"/>
      <c r="C53" s="879">
        <v>0.02</v>
      </c>
      <c r="D53" s="367">
        <v>5</v>
      </c>
      <c r="E53" s="17">
        <f t="shared" si="1"/>
        <v>39</v>
      </c>
      <c r="F53" s="887" t="s">
        <v>167</v>
      </c>
      <c r="G53" s="887" t="s">
        <v>167</v>
      </c>
      <c r="H53" s="888" t="s">
        <v>2357</v>
      </c>
      <c r="I53" s="888"/>
      <c r="J53" s="889">
        <v>212</v>
      </c>
      <c r="K53" s="890">
        <f t="shared" si="0"/>
        <v>0</v>
      </c>
      <c r="L53" s="890"/>
      <c r="M53" s="68" t="s">
        <v>2358</v>
      </c>
      <c r="N53" s="538" t="s">
        <v>2295</v>
      </c>
      <c r="O53" s="17"/>
      <c r="P53" s="30"/>
      <c r="Q53" s="17"/>
      <c r="R53" s="29"/>
      <c r="S53" s="29"/>
      <c r="T53" s="23"/>
    </row>
    <row r="54" spans="1:20" s="8" customFormat="1" ht="19.7" customHeight="1">
      <c r="A54" s="878" t="s">
        <v>1570</v>
      </c>
      <c r="B54" s="91"/>
      <c r="C54" s="879">
        <v>0.15</v>
      </c>
      <c r="D54" s="367">
        <v>5</v>
      </c>
      <c r="E54" s="17">
        <f t="shared" si="1"/>
        <v>40</v>
      </c>
      <c r="F54" s="880" t="s">
        <v>270</v>
      </c>
      <c r="G54" s="880" t="s">
        <v>167</v>
      </c>
      <c r="H54" s="233" t="s">
        <v>2359</v>
      </c>
      <c r="I54" s="901">
        <v>2</v>
      </c>
      <c r="J54" s="918">
        <v>5288</v>
      </c>
      <c r="K54" s="537">
        <f t="shared" si="0"/>
        <v>10576</v>
      </c>
      <c r="L54" s="858"/>
      <c r="M54" s="171" t="s">
        <v>2360</v>
      </c>
      <c r="N54" s="94"/>
      <c r="O54" s="17"/>
      <c r="P54" s="30">
        <v>44953</v>
      </c>
      <c r="Q54" s="17"/>
      <c r="R54" s="29"/>
      <c r="S54" s="29" t="s">
        <v>2289</v>
      </c>
      <c r="T54" s="23"/>
    </row>
    <row r="55" spans="1:20" s="8" customFormat="1" ht="19.7" customHeight="1">
      <c r="A55" s="878" t="s">
        <v>276</v>
      </c>
      <c r="B55" s="91"/>
      <c r="C55" s="879">
        <v>0.02</v>
      </c>
      <c r="D55" s="367">
        <v>5</v>
      </c>
      <c r="E55" s="17">
        <f t="shared" si="1"/>
        <v>41</v>
      </c>
      <c r="F55" s="895" t="s">
        <v>167</v>
      </c>
      <c r="G55" s="895" t="s">
        <v>167</v>
      </c>
      <c r="H55" s="896" t="s">
        <v>2291</v>
      </c>
      <c r="I55" s="897"/>
      <c r="J55" s="898">
        <v>19</v>
      </c>
      <c r="K55" s="899">
        <f t="shared" si="0"/>
        <v>0</v>
      </c>
      <c r="L55" s="363"/>
      <c r="M55" s="900" t="s">
        <v>2356</v>
      </c>
      <c r="N55" s="538"/>
      <c r="O55" s="17"/>
      <c r="P55" s="30"/>
      <c r="Q55" s="17"/>
      <c r="R55" s="29"/>
      <c r="S55" s="29"/>
      <c r="T55" s="23"/>
    </row>
    <row r="56" spans="1:20" s="8" customFormat="1" ht="19.7" customHeight="1">
      <c r="A56" s="878" t="s">
        <v>276</v>
      </c>
      <c r="B56" s="91"/>
      <c r="C56" s="879">
        <v>0.02</v>
      </c>
      <c r="D56" s="367">
        <v>5</v>
      </c>
      <c r="E56" s="17">
        <f t="shared" si="1"/>
        <v>42</v>
      </c>
      <c r="F56" s="887" t="s">
        <v>167</v>
      </c>
      <c r="G56" s="887" t="s">
        <v>167</v>
      </c>
      <c r="H56" s="888" t="s">
        <v>2301</v>
      </c>
      <c r="I56" s="888"/>
      <c r="J56" s="889">
        <v>23</v>
      </c>
      <c r="K56" s="890">
        <f t="shared" si="0"/>
        <v>0</v>
      </c>
      <c r="L56" s="890"/>
      <c r="M56" s="68" t="s">
        <v>2349</v>
      </c>
      <c r="N56" s="538" t="s">
        <v>2295</v>
      </c>
      <c r="O56" s="17"/>
      <c r="P56" s="30"/>
      <c r="Q56" s="17"/>
      <c r="R56" s="29"/>
      <c r="S56" s="29"/>
      <c r="T56" s="23"/>
    </row>
    <row r="57" spans="1:20" s="8" customFormat="1" ht="19.7" customHeight="1">
      <c r="A57" s="878" t="s">
        <v>1533</v>
      </c>
      <c r="B57" s="91"/>
      <c r="C57" s="879">
        <v>8.5000000000000006E-2</v>
      </c>
      <c r="D57" s="367">
        <v>5</v>
      </c>
      <c r="E57" s="17">
        <f t="shared" si="1"/>
        <v>43</v>
      </c>
      <c r="F57" s="880" t="s">
        <v>270</v>
      </c>
      <c r="G57" s="880" t="s">
        <v>167</v>
      </c>
      <c r="H57" s="233" t="s">
        <v>2361</v>
      </c>
      <c r="I57" s="901">
        <v>2</v>
      </c>
      <c r="J57" s="918">
        <v>1730</v>
      </c>
      <c r="K57" s="537">
        <f t="shared" si="0"/>
        <v>3460</v>
      </c>
      <c r="L57" s="858"/>
      <c r="M57" s="171" t="s">
        <v>2362</v>
      </c>
      <c r="N57" s="94"/>
      <c r="O57" s="17"/>
      <c r="P57" s="30">
        <v>44953</v>
      </c>
      <c r="Q57" s="17"/>
      <c r="R57" s="29"/>
      <c r="S57" s="29" t="s">
        <v>2289</v>
      </c>
      <c r="T57" s="23"/>
    </row>
    <row r="58" spans="1:20" s="8" customFormat="1" ht="19.7" customHeight="1">
      <c r="A58" s="878" t="s">
        <v>1533</v>
      </c>
      <c r="B58" s="91"/>
      <c r="C58" s="883">
        <v>8.5000000000000006E-2</v>
      </c>
      <c r="D58" s="367">
        <v>5</v>
      </c>
      <c r="E58" s="17">
        <f t="shared" si="1"/>
        <v>44</v>
      </c>
      <c r="F58" s="880" t="s">
        <v>270</v>
      </c>
      <c r="G58" s="880" t="s">
        <v>167</v>
      </c>
      <c r="H58" s="233" t="s">
        <v>2363</v>
      </c>
      <c r="I58" s="901">
        <v>1</v>
      </c>
      <c r="J58" s="918">
        <v>1920</v>
      </c>
      <c r="K58" s="537">
        <f t="shared" si="0"/>
        <v>1920</v>
      </c>
      <c r="L58" s="858"/>
      <c r="M58" s="171" t="s">
        <v>2364</v>
      </c>
      <c r="N58" s="94"/>
      <c r="O58" s="17"/>
      <c r="P58" s="30">
        <v>44953</v>
      </c>
      <c r="Q58" s="17"/>
      <c r="R58" s="29"/>
      <c r="S58" s="29" t="s">
        <v>2289</v>
      </c>
      <c r="T58" s="23"/>
    </row>
    <row r="59" spans="1:20" s="8" customFormat="1" ht="19.7" customHeight="1">
      <c r="A59" s="878" t="s">
        <v>276</v>
      </c>
      <c r="B59" s="91"/>
      <c r="C59" s="879">
        <v>0.02</v>
      </c>
      <c r="D59" s="367">
        <v>5</v>
      </c>
      <c r="E59" s="17">
        <f t="shared" si="1"/>
        <v>45</v>
      </c>
      <c r="F59" s="887" t="s">
        <v>167</v>
      </c>
      <c r="G59" s="887" t="s">
        <v>167</v>
      </c>
      <c r="H59" s="921" t="s">
        <v>2365</v>
      </c>
      <c r="I59" s="921"/>
      <c r="J59" s="921">
        <v>198</v>
      </c>
      <c r="K59" s="537">
        <f t="shared" si="0"/>
        <v>0</v>
      </c>
      <c r="L59" s="922"/>
      <c r="M59" s="68" t="s">
        <v>2366</v>
      </c>
      <c r="N59" s="538" t="s">
        <v>2295</v>
      </c>
      <c r="O59" s="17"/>
      <c r="P59" s="30"/>
      <c r="Q59" s="17"/>
      <c r="R59" s="29"/>
      <c r="S59" s="29"/>
      <c r="T59" s="23"/>
    </row>
    <row r="60" spans="1:20" s="8" customFormat="1" ht="19.7" customHeight="1">
      <c r="A60" s="878" t="s">
        <v>276</v>
      </c>
      <c r="B60" s="91"/>
      <c r="C60" s="879">
        <v>0.02</v>
      </c>
      <c r="D60" s="367">
        <v>5</v>
      </c>
      <c r="E60" s="17">
        <f t="shared" si="1"/>
        <v>46</v>
      </c>
      <c r="F60" s="887" t="s">
        <v>167</v>
      </c>
      <c r="G60" s="887" t="s">
        <v>167</v>
      </c>
      <c r="H60" s="888" t="s">
        <v>2367</v>
      </c>
      <c r="I60" s="921"/>
      <c r="J60" s="923">
        <v>23</v>
      </c>
      <c r="K60" s="890">
        <f>I60*J60</f>
        <v>0</v>
      </c>
      <c r="L60" s="363"/>
      <c r="M60" s="68" t="s">
        <v>2368</v>
      </c>
      <c r="N60" s="538" t="s">
        <v>2295</v>
      </c>
      <c r="O60" s="17"/>
      <c r="P60" s="30"/>
      <c r="Q60" s="17"/>
      <c r="R60" s="29"/>
      <c r="S60" s="29"/>
      <c r="T60" s="23"/>
    </row>
    <row r="61" spans="1:20" s="8" customFormat="1" ht="19.7" customHeight="1">
      <c r="A61" s="878" t="s">
        <v>1533</v>
      </c>
      <c r="B61" s="91"/>
      <c r="C61" s="879">
        <v>3.5000000000000003E-2</v>
      </c>
      <c r="D61" s="367">
        <v>5</v>
      </c>
      <c r="E61" s="17">
        <f t="shared" si="1"/>
        <v>47</v>
      </c>
      <c r="F61" s="880" t="s">
        <v>270</v>
      </c>
      <c r="G61" s="880" t="s">
        <v>167</v>
      </c>
      <c r="H61" s="233" t="s">
        <v>2369</v>
      </c>
      <c r="I61" s="901">
        <v>2</v>
      </c>
      <c r="J61" s="918">
        <v>2260</v>
      </c>
      <c r="K61" s="537">
        <f t="shared" si="0"/>
        <v>4520</v>
      </c>
      <c r="L61" s="858"/>
      <c r="M61" s="171" t="s">
        <v>2370</v>
      </c>
      <c r="N61" s="94"/>
      <c r="O61" s="17"/>
      <c r="P61" s="30">
        <v>44953</v>
      </c>
      <c r="Q61" s="17"/>
      <c r="R61" s="29"/>
      <c r="S61" s="29" t="s">
        <v>2289</v>
      </c>
      <c r="T61" s="23"/>
    </row>
    <row r="62" spans="1:20" s="8" customFormat="1" ht="19.7" customHeight="1">
      <c r="A62" s="878" t="s">
        <v>276</v>
      </c>
      <c r="B62" s="91"/>
      <c r="C62" s="879">
        <v>0.02</v>
      </c>
      <c r="D62" s="367">
        <v>5</v>
      </c>
      <c r="E62" s="17">
        <f t="shared" si="1"/>
        <v>48</v>
      </c>
      <c r="F62" s="887" t="s">
        <v>167</v>
      </c>
      <c r="G62" s="887" t="s">
        <v>167</v>
      </c>
      <c r="H62" s="888" t="s">
        <v>2367</v>
      </c>
      <c r="I62" s="921"/>
      <c r="J62" s="923">
        <v>226</v>
      </c>
      <c r="K62" s="890">
        <f>I62*J62</f>
        <v>0</v>
      </c>
      <c r="L62" s="363"/>
      <c r="M62" s="68" t="s">
        <v>2371</v>
      </c>
      <c r="N62" s="538" t="s">
        <v>2295</v>
      </c>
      <c r="O62" s="17"/>
      <c r="P62" s="30"/>
      <c r="Q62" s="17"/>
      <c r="R62" s="29"/>
      <c r="S62" s="29"/>
      <c r="T62" s="23"/>
    </row>
    <row r="63" spans="1:20" s="8" customFormat="1" ht="19.7" customHeight="1">
      <c r="A63" s="878" t="s">
        <v>276</v>
      </c>
      <c r="B63" s="91"/>
      <c r="C63" s="879">
        <v>0.02</v>
      </c>
      <c r="D63" s="367">
        <v>5</v>
      </c>
      <c r="E63" s="17">
        <f t="shared" si="1"/>
        <v>49</v>
      </c>
      <c r="F63" s="887" t="s">
        <v>167</v>
      </c>
      <c r="G63" s="887" t="s">
        <v>167</v>
      </c>
      <c r="H63" s="888" t="s">
        <v>2357</v>
      </c>
      <c r="I63" s="888"/>
      <c r="J63" s="889">
        <v>212</v>
      </c>
      <c r="K63" s="890">
        <f>I63*J63</f>
        <v>0</v>
      </c>
      <c r="L63" s="890"/>
      <c r="M63" s="68" t="s">
        <v>2372</v>
      </c>
      <c r="N63" s="538" t="s">
        <v>2295</v>
      </c>
      <c r="O63" s="17"/>
      <c r="P63" s="30"/>
      <c r="Q63" s="17"/>
      <c r="R63" s="29"/>
      <c r="S63" s="29"/>
      <c r="T63" s="23"/>
    </row>
    <row r="64" spans="1:20" s="8" customFormat="1" ht="19.7" customHeight="1">
      <c r="A64" s="91"/>
      <c r="B64" s="91"/>
      <c r="C64" s="92"/>
      <c r="D64" s="18"/>
      <c r="E64" s="17"/>
      <c r="F64" s="105"/>
      <c r="G64" s="105"/>
      <c r="H64" s="246"/>
      <c r="I64" s="246"/>
      <c r="J64" s="93"/>
      <c r="K64" s="93"/>
      <c r="L64" s="248"/>
      <c r="M64" s="246"/>
      <c r="N64" s="94"/>
      <c r="O64" s="17"/>
      <c r="P64" s="30"/>
      <c r="Q64" s="17"/>
      <c r="R64" s="29"/>
      <c r="S64" s="29"/>
      <c r="T64" s="23"/>
    </row>
    <row r="65" spans="1:20" s="8" customFormat="1" ht="19.7" customHeight="1">
      <c r="A65" s="91"/>
      <c r="B65" s="91"/>
      <c r="C65" s="92"/>
      <c r="D65" s="18"/>
      <c r="E65" s="17"/>
      <c r="F65" s="17"/>
      <c r="G65" s="75"/>
      <c r="H65" s="180">
        <f>SUM(K13:K64)</f>
        <v>297863</v>
      </c>
      <c r="I65" s="26"/>
      <c r="J65" s="94"/>
      <c r="K65" s="9"/>
      <c r="L65" s="22"/>
      <c r="M65" s="26"/>
      <c r="N65" s="94"/>
      <c r="O65" s="17"/>
      <c r="P65" s="30"/>
      <c r="Q65" s="17"/>
      <c r="R65" s="29"/>
      <c r="S65" s="29"/>
      <c r="T65" s="23"/>
    </row>
    <row r="66" spans="1:20" s="8" customFormat="1" ht="19.7" customHeight="1">
      <c r="A66" s="91"/>
      <c r="B66" s="91"/>
      <c r="C66" s="92"/>
      <c r="D66" s="18"/>
      <c r="E66" s="17"/>
      <c r="F66" s="17"/>
      <c r="G66" s="17"/>
      <c r="H66" s="76"/>
      <c r="I66" s="26"/>
      <c r="J66" s="94"/>
      <c r="K66" s="169"/>
      <c r="L66" s="22"/>
      <c r="M66" s="26"/>
      <c r="N66" s="94"/>
      <c r="O66" s="17"/>
      <c r="P66" s="30"/>
      <c r="Q66" s="17"/>
      <c r="R66" s="29"/>
      <c r="S66" s="29"/>
      <c r="T66" s="23"/>
    </row>
    <row r="67" spans="1:20" s="8" customFormat="1" ht="19.7" customHeight="1">
      <c r="A67" s="91"/>
      <c r="B67" s="91"/>
      <c r="C67" s="92"/>
      <c r="D67" s="18"/>
      <c r="E67" s="17"/>
      <c r="F67" s="17"/>
      <c r="G67" s="17"/>
      <c r="H67" s="50"/>
      <c r="I67" s="26"/>
      <c r="J67" s="94"/>
      <c r="K67" s="169"/>
      <c r="L67" s="22"/>
      <c r="M67" s="26"/>
      <c r="N67" s="94"/>
      <c r="O67" s="17"/>
      <c r="P67" s="30"/>
      <c r="Q67" s="17"/>
      <c r="R67" s="29"/>
      <c r="S67" s="29"/>
      <c r="T67" s="23"/>
    </row>
    <row r="68" spans="1:20" s="8" customFormat="1" ht="19.7" customHeight="1">
      <c r="A68" s="91"/>
      <c r="B68" s="91"/>
      <c r="C68" s="92"/>
      <c r="D68" s="18"/>
      <c r="E68" s="17"/>
      <c r="F68" s="17"/>
      <c r="G68" s="17"/>
      <c r="H68" s="50"/>
      <c r="I68" s="26"/>
      <c r="J68" s="94"/>
      <c r="K68" s="169"/>
      <c r="L68" s="22"/>
      <c r="M68" s="26"/>
      <c r="N68" s="94"/>
      <c r="O68" s="17"/>
      <c r="P68" s="30"/>
      <c r="Q68" s="17"/>
      <c r="R68" s="29"/>
      <c r="S68" s="29"/>
      <c r="T68" s="23"/>
    </row>
    <row r="69" spans="1:20" s="8" customFormat="1" ht="19.7" customHeight="1">
      <c r="A69" s="91"/>
      <c r="B69" s="91"/>
      <c r="C69" s="92"/>
      <c r="D69" s="18"/>
      <c r="E69" s="508" t="s">
        <v>2373</v>
      </c>
      <c r="F69" s="509"/>
      <c r="G69" s="509"/>
      <c r="H69" s="510"/>
      <c r="I69" s="26"/>
      <c r="J69" s="94"/>
      <c r="K69" s="169"/>
      <c r="L69" s="22"/>
      <c r="M69" s="26"/>
      <c r="N69" s="94"/>
      <c r="O69" s="17"/>
      <c r="P69" s="30"/>
      <c r="Q69" s="17"/>
      <c r="R69" s="29"/>
      <c r="S69" s="29"/>
      <c r="T69" s="23"/>
    </row>
    <row r="70" spans="1:20" s="8" customFormat="1" ht="19.7" customHeight="1">
      <c r="A70" s="924" t="s">
        <v>2374</v>
      </c>
      <c r="B70" s="91"/>
      <c r="C70" s="210">
        <v>3.2</v>
      </c>
      <c r="D70" s="925">
        <v>7</v>
      </c>
      <c r="E70" s="17">
        <f>+E63+1</f>
        <v>50</v>
      </c>
      <c r="F70" s="880" t="s">
        <v>270</v>
      </c>
      <c r="G70" s="880" t="s">
        <v>167</v>
      </c>
      <c r="H70" s="24" t="s">
        <v>2375</v>
      </c>
      <c r="I70" s="926">
        <v>1</v>
      </c>
      <c r="J70" s="918">
        <v>34280</v>
      </c>
      <c r="K70" s="118">
        <f>I70*J70</f>
        <v>34280</v>
      </c>
      <c r="L70" s="18"/>
      <c r="M70" s="24" t="s">
        <v>2376</v>
      </c>
      <c r="N70" s="94"/>
      <c r="O70" s="17"/>
      <c r="P70" s="30">
        <v>44953</v>
      </c>
      <c r="Q70" s="17"/>
      <c r="R70" s="29"/>
      <c r="S70" s="29" t="s">
        <v>2289</v>
      </c>
      <c r="T70" s="23"/>
    </row>
    <row r="71" spans="1:20" s="8" customFormat="1" ht="19.7" customHeight="1">
      <c r="A71" s="210" t="s">
        <v>628</v>
      </c>
      <c r="B71" s="91"/>
      <c r="C71" s="210">
        <v>6.0000000000000001E-3</v>
      </c>
      <c r="D71" s="925">
        <v>7</v>
      </c>
      <c r="E71" s="17">
        <f>+E70+1</f>
        <v>51</v>
      </c>
      <c r="F71" s="927" t="s">
        <v>279</v>
      </c>
      <c r="G71" s="927" t="s">
        <v>279</v>
      </c>
      <c r="H71" s="417" t="s">
        <v>879</v>
      </c>
      <c r="I71" s="417"/>
      <c r="J71" s="417">
        <v>69</v>
      </c>
      <c r="K71" s="545">
        <f>I71*J71</f>
        <v>0</v>
      </c>
      <c r="L71" s="928"/>
      <c r="M71" s="817" t="s">
        <v>2377</v>
      </c>
      <c r="N71" s="94"/>
      <c r="O71" s="17"/>
      <c r="P71" s="30"/>
      <c r="Q71" s="17"/>
      <c r="R71" s="29"/>
      <c r="S71" s="110"/>
      <c r="T71" s="23"/>
    </row>
    <row r="72" spans="1:20" s="8" customFormat="1" ht="19.7" customHeight="1">
      <c r="A72" s="210" t="s">
        <v>628</v>
      </c>
      <c r="B72" s="91"/>
      <c r="C72" s="210">
        <v>0.12</v>
      </c>
      <c r="D72" s="925">
        <v>7</v>
      </c>
      <c r="E72" s="17">
        <f>+E71+1</f>
        <v>52</v>
      </c>
      <c r="F72" s="341" t="s">
        <v>279</v>
      </c>
      <c r="G72" s="341" t="s">
        <v>279</v>
      </c>
      <c r="H72" s="342" t="s">
        <v>792</v>
      </c>
      <c r="I72" s="791"/>
      <c r="J72" s="929">
        <v>25</v>
      </c>
      <c r="K72" s="556">
        <f>I72*J72</f>
        <v>0</v>
      </c>
      <c r="L72" s="346"/>
      <c r="M72" s="342" t="s">
        <v>1527</v>
      </c>
      <c r="N72" s="538" t="s">
        <v>2295</v>
      </c>
      <c r="O72" s="17"/>
      <c r="P72" s="30"/>
      <c r="Q72" s="17"/>
      <c r="R72" s="29"/>
      <c r="S72" s="110"/>
      <c r="T72" s="23"/>
    </row>
    <row r="73" spans="1:20" s="8" customFormat="1" ht="19.7" customHeight="1">
      <c r="A73" s="836" t="s">
        <v>642</v>
      </c>
      <c r="B73" s="91"/>
      <c r="C73" s="210">
        <v>0.12</v>
      </c>
      <c r="D73" s="925">
        <v>7</v>
      </c>
      <c r="E73" s="17">
        <f>+E72+1</f>
        <v>53</v>
      </c>
      <c r="F73" s="880" t="s">
        <v>270</v>
      </c>
      <c r="G73" s="880" t="s">
        <v>167</v>
      </c>
      <c r="H73" s="57" t="s">
        <v>1530</v>
      </c>
      <c r="I73" s="930">
        <v>8</v>
      </c>
      <c r="J73" s="931">
        <v>3851</v>
      </c>
      <c r="K73" s="562">
        <f>I73*J73</f>
        <v>30808</v>
      </c>
      <c r="L73" s="563"/>
      <c r="M73" s="564" t="s">
        <v>1531</v>
      </c>
      <c r="N73" s="94"/>
      <c r="O73" s="17"/>
      <c r="P73" s="30">
        <v>44953</v>
      </c>
      <c r="Q73" s="17"/>
      <c r="R73" s="29"/>
      <c r="S73" s="29" t="s">
        <v>2289</v>
      </c>
      <c r="T73" s="23"/>
    </row>
    <row r="74" spans="1:20" s="8" customFormat="1" ht="19.7" customHeight="1">
      <c r="A74" s="91"/>
      <c r="B74" s="91"/>
      <c r="C74" s="92"/>
      <c r="D74" s="104"/>
      <c r="E74" s="117"/>
      <c r="F74" s="98"/>
      <c r="G74" s="98"/>
      <c r="H74" s="108"/>
      <c r="I74" s="108"/>
      <c r="J74" s="108"/>
      <c r="K74" s="118"/>
      <c r="L74" s="208"/>
      <c r="M74" s="120"/>
      <c r="N74" s="94"/>
      <c r="O74" s="17"/>
      <c r="P74" s="30"/>
      <c r="Q74" s="17"/>
      <c r="R74" s="29"/>
      <c r="S74" s="110"/>
      <c r="T74" s="23"/>
    </row>
    <row r="75" spans="1:20" s="8" customFormat="1" ht="19.7" customHeight="1">
      <c r="A75" s="91"/>
      <c r="B75" s="91"/>
      <c r="C75" s="92"/>
      <c r="D75" s="104"/>
      <c r="E75" s="17"/>
      <c r="F75" s="932"/>
      <c r="G75" s="932"/>
      <c r="H75" s="121">
        <f>SUM(K70:K73)</f>
        <v>65088</v>
      </c>
      <c r="I75" s="26"/>
      <c r="J75" s="94"/>
      <c r="K75" s="93"/>
      <c r="L75" s="22"/>
      <c r="M75" s="26"/>
      <c r="N75" s="94"/>
      <c r="O75" s="17"/>
      <c r="P75" s="30"/>
      <c r="Q75" s="17"/>
      <c r="R75" s="29"/>
      <c r="S75" s="110"/>
      <c r="T75" s="23"/>
    </row>
    <row r="76" spans="1:20" s="8" customFormat="1" ht="19.7" customHeight="1">
      <c r="A76" s="91"/>
      <c r="B76" s="91"/>
      <c r="C76" s="92"/>
      <c r="D76" s="18"/>
      <c r="E76" s="17"/>
      <c r="F76" s="17"/>
      <c r="G76" s="17"/>
      <c r="H76" s="50"/>
      <c r="I76" s="26"/>
      <c r="J76" s="94"/>
      <c r="K76" s="93"/>
      <c r="L76" s="22"/>
      <c r="M76" s="26"/>
      <c r="N76" s="94"/>
      <c r="O76" s="17"/>
      <c r="P76" s="30"/>
      <c r="Q76" s="17"/>
      <c r="R76" s="29"/>
      <c r="S76" s="29"/>
      <c r="T76" s="23"/>
    </row>
    <row r="77" spans="1:20" s="8" customFormat="1" ht="19.7" customHeight="1">
      <c r="A77" s="91"/>
      <c r="B77" s="91"/>
      <c r="C77" s="92"/>
      <c r="D77" s="18"/>
      <c r="E77" s="17"/>
      <c r="F77" s="17"/>
      <c r="G77" s="17"/>
      <c r="H77" s="50"/>
      <c r="I77" s="26"/>
      <c r="J77" s="94"/>
      <c r="K77" s="93"/>
      <c r="L77" s="22"/>
      <c r="M77" s="26"/>
      <c r="N77" s="94"/>
      <c r="O77" s="17"/>
      <c r="P77" s="30"/>
      <c r="Q77" s="17"/>
      <c r="R77" s="29"/>
      <c r="S77" s="29"/>
      <c r="T77" s="23"/>
    </row>
    <row r="78" spans="1:20" s="8" customFormat="1" ht="19.7" customHeight="1">
      <c r="A78" s="91"/>
      <c r="B78" s="91"/>
      <c r="C78" s="92"/>
      <c r="D78" s="18"/>
      <c r="E78" s="17"/>
      <c r="F78" s="17"/>
      <c r="G78" s="17"/>
      <c r="H78" s="50"/>
      <c r="I78" s="26"/>
      <c r="J78" s="94"/>
      <c r="K78" s="93"/>
      <c r="L78" s="22"/>
      <c r="M78" s="26"/>
      <c r="N78" s="94"/>
      <c r="O78" s="17"/>
      <c r="P78" s="30"/>
      <c r="Q78" s="17"/>
      <c r="R78" s="29"/>
      <c r="S78" s="29"/>
      <c r="T78" s="23"/>
    </row>
    <row r="79" spans="1:20" s="8" customFormat="1" ht="19.7" customHeight="1">
      <c r="A79" s="91"/>
      <c r="B79" s="91"/>
      <c r="C79" s="92"/>
      <c r="D79" s="18"/>
      <c r="E79" s="95" t="s">
        <v>2378</v>
      </c>
      <c r="F79" s="96"/>
      <c r="G79" s="96"/>
      <c r="H79" s="97"/>
      <c r="I79" s="99"/>
      <c r="J79" s="99"/>
      <c r="K79" s="100"/>
      <c r="L79" s="101"/>
      <c r="M79" s="102"/>
      <c r="N79" s="94"/>
      <c r="O79" s="17"/>
      <c r="P79" s="30"/>
      <c r="Q79" s="17"/>
      <c r="R79" s="29"/>
      <c r="S79" s="29"/>
      <c r="T79" s="23"/>
    </row>
    <row r="80" spans="1:20" s="8" customFormat="1" ht="19.7" customHeight="1">
      <c r="A80" s="878" t="s">
        <v>628</v>
      </c>
      <c r="B80" s="91"/>
      <c r="C80" s="92"/>
      <c r="D80" s="170">
        <v>8</v>
      </c>
      <c r="E80" s="17">
        <f>+E73+1</f>
        <v>54</v>
      </c>
      <c r="F80" s="17" t="s">
        <v>167</v>
      </c>
      <c r="G80" s="17" t="s">
        <v>167</v>
      </c>
      <c r="H80" s="53" t="s">
        <v>1528</v>
      </c>
      <c r="I80" s="894">
        <v>1</v>
      </c>
      <c r="J80" s="881">
        <v>870</v>
      </c>
      <c r="K80" s="558">
        <f>I80*J80</f>
        <v>870</v>
      </c>
      <c r="L80" s="559"/>
      <c r="M80" s="53" t="s">
        <v>1529</v>
      </c>
      <c r="N80" s="94"/>
      <c r="O80" s="17"/>
      <c r="P80" s="30">
        <v>44953</v>
      </c>
      <c r="Q80" s="17"/>
      <c r="R80" s="29"/>
      <c r="S80" s="29" t="s">
        <v>2289</v>
      </c>
      <c r="T80" s="23"/>
    </row>
    <row r="81" spans="1:20" s="8" customFormat="1" ht="19.7" customHeight="1">
      <c r="A81" s="878" t="s">
        <v>628</v>
      </c>
      <c r="B81" s="91"/>
      <c r="C81" s="92"/>
      <c r="D81" s="170">
        <v>8</v>
      </c>
      <c r="E81" s="17">
        <f>+E80+1</f>
        <v>55</v>
      </c>
      <c r="F81" s="17" t="s">
        <v>167</v>
      </c>
      <c r="G81" s="17" t="s">
        <v>167</v>
      </c>
      <c r="H81" s="933" t="s">
        <v>2379</v>
      </c>
      <c r="I81" s="881">
        <v>1</v>
      </c>
      <c r="J81" s="881">
        <v>990</v>
      </c>
      <c r="K81" s="118">
        <f>I81*J81</f>
        <v>990</v>
      </c>
      <c r="L81" s="411"/>
      <c r="M81" s="209" t="s">
        <v>2380</v>
      </c>
      <c r="N81" s="94"/>
      <c r="O81" s="17" t="s">
        <v>2381</v>
      </c>
      <c r="P81" s="30">
        <v>44953</v>
      </c>
      <c r="Q81" s="17"/>
      <c r="R81" s="29"/>
      <c r="S81" s="29" t="s">
        <v>2289</v>
      </c>
      <c r="T81" s="23"/>
    </row>
    <row r="82" spans="1:20" s="8" customFormat="1" ht="19.7" customHeight="1">
      <c r="A82" s="878" t="s">
        <v>269</v>
      </c>
      <c r="B82" s="91"/>
      <c r="C82" s="92"/>
      <c r="D82" s="170">
        <v>8</v>
      </c>
      <c r="E82" s="17">
        <f>+E81+1</f>
        <v>56</v>
      </c>
      <c r="F82" s="17" t="s">
        <v>270</v>
      </c>
      <c r="G82" s="98" t="s">
        <v>279</v>
      </c>
      <c r="H82" s="933" t="s">
        <v>2382</v>
      </c>
      <c r="I82" s="881">
        <v>1</v>
      </c>
      <c r="J82" s="881">
        <v>6089</v>
      </c>
      <c r="K82" s="118">
        <f>I82*J82</f>
        <v>6089</v>
      </c>
      <c r="L82" s="411"/>
      <c r="M82" s="209" t="s">
        <v>2383</v>
      </c>
      <c r="N82" s="94"/>
      <c r="O82" s="17" t="s">
        <v>2384</v>
      </c>
      <c r="P82" s="30">
        <v>44953</v>
      </c>
      <c r="Q82" s="17"/>
      <c r="R82" s="29"/>
      <c r="S82" s="29" t="s">
        <v>2289</v>
      </c>
      <c r="T82" s="23"/>
    </row>
    <row r="83" spans="1:20" s="8" customFormat="1" ht="19.7" customHeight="1">
      <c r="A83" s="91"/>
      <c r="B83" s="91"/>
      <c r="C83" s="92"/>
      <c r="D83" s="18"/>
      <c r="E83" s="17"/>
      <c r="F83" s="17"/>
      <c r="G83" s="17"/>
      <c r="H83" s="120"/>
      <c r="I83" s="108"/>
      <c r="J83" s="108"/>
      <c r="K83" s="118"/>
      <c r="L83" s="22"/>
      <c r="M83" s="120"/>
      <c r="N83" s="94"/>
      <c r="O83" s="17"/>
      <c r="P83" s="30"/>
      <c r="Q83" s="17"/>
      <c r="R83" s="29"/>
      <c r="S83" s="29"/>
      <c r="T83" s="23"/>
    </row>
    <row r="84" spans="1:20" s="8" customFormat="1" ht="19.7" customHeight="1">
      <c r="A84" s="91"/>
      <c r="B84" s="91"/>
      <c r="C84" s="92"/>
      <c r="D84" s="18"/>
      <c r="E84" s="117"/>
      <c r="F84" s="98"/>
      <c r="G84" s="75"/>
      <c r="H84" s="121">
        <f>SUM(K80:K82)</f>
        <v>7949</v>
      </c>
      <c r="I84" s="108"/>
      <c r="J84" s="108"/>
      <c r="K84" s="9"/>
      <c r="L84" s="119"/>
      <c r="M84" s="120"/>
      <c r="N84" s="94"/>
      <c r="O84" s="17"/>
      <c r="P84" s="30"/>
      <c r="Q84" s="17"/>
      <c r="R84" s="29"/>
      <c r="S84" s="29"/>
      <c r="T84" s="23"/>
    </row>
    <row r="85" spans="1:20" s="8" customFormat="1" ht="19.7" customHeight="1">
      <c r="A85" s="91"/>
      <c r="B85" s="91"/>
      <c r="C85" s="92"/>
      <c r="D85" s="18"/>
      <c r="E85" s="17"/>
      <c r="F85" s="17"/>
      <c r="G85" s="17"/>
      <c r="H85" s="50"/>
      <c r="I85" s="26"/>
      <c r="J85" s="94"/>
      <c r="K85" s="169"/>
      <c r="L85" s="22"/>
      <c r="M85" s="26"/>
      <c r="N85" s="94"/>
      <c r="O85" s="17"/>
      <c r="P85" s="30"/>
      <c r="Q85" s="17"/>
      <c r="R85" s="29"/>
      <c r="S85" s="29"/>
      <c r="T85" s="23"/>
    </row>
    <row r="86" spans="1:20" s="8" customFormat="1" ht="19.7" customHeight="1">
      <c r="A86" s="91"/>
      <c r="B86" s="91"/>
      <c r="C86" s="92"/>
      <c r="D86" s="18"/>
      <c r="E86" s="17"/>
      <c r="F86" s="17"/>
      <c r="G86" s="17"/>
      <c r="H86" s="122"/>
      <c r="I86" s="26"/>
      <c r="J86" s="118"/>
      <c r="K86" s="94"/>
      <c r="L86" s="411"/>
      <c r="M86" s="26"/>
      <c r="N86" s="26"/>
      <c r="O86" s="17"/>
      <c r="P86" s="30"/>
      <c r="Q86" s="17"/>
      <c r="R86" s="29"/>
      <c r="S86" s="29"/>
      <c r="T86" s="23"/>
    </row>
    <row r="87" spans="1:20" s="8" customFormat="1" ht="19.7" customHeight="1">
      <c r="A87" s="91"/>
      <c r="B87" s="91"/>
      <c r="C87" s="92"/>
      <c r="D87" s="18"/>
      <c r="E87" s="17"/>
      <c r="F87" s="17"/>
      <c r="G87" s="17"/>
      <c r="H87" s="122"/>
      <c r="I87" s="26"/>
      <c r="J87" s="118"/>
      <c r="K87" s="94"/>
      <c r="L87" s="411"/>
      <c r="M87" s="26"/>
      <c r="N87" s="26"/>
      <c r="O87" s="17"/>
      <c r="P87" s="30"/>
      <c r="Q87" s="17"/>
      <c r="R87" s="29"/>
      <c r="S87" s="29"/>
      <c r="T87" s="23"/>
    </row>
    <row r="88" spans="1:20" s="8" customFormat="1" ht="19.7" customHeight="1">
      <c r="A88" s="91"/>
      <c r="B88" s="91"/>
      <c r="C88" s="934"/>
      <c r="D88" s="26"/>
      <c r="E88" s="95" t="s">
        <v>2385</v>
      </c>
      <c r="F88" s="96"/>
      <c r="G88" s="96"/>
      <c r="H88" s="97"/>
      <c r="I88" s="99"/>
      <c r="J88" s="99"/>
      <c r="K88" s="100"/>
      <c r="L88" s="101"/>
      <c r="M88" s="102"/>
      <c r="N88" s="26"/>
      <c r="O88" s="17"/>
      <c r="P88" s="30"/>
      <c r="Q88" s="17"/>
      <c r="R88" s="29"/>
      <c r="S88" s="29"/>
      <c r="T88" s="23"/>
    </row>
    <row r="89" spans="1:20" s="8" customFormat="1" ht="19.7" customHeight="1">
      <c r="A89" s="878" t="s">
        <v>1533</v>
      </c>
      <c r="B89" s="91"/>
      <c r="C89" s="92"/>
      <c r="D89" s="740">
        <v>8</v>
      </c>
      <c r="E89" s="17">
        <f>+E82+1</f>
        <v>57</v>
      </c>
      <c r="F89" s="880" t="s">
        <v>270</v>
      </c>
      <c r="G89" s="880" t="s">
        <v>167</v>
      </c>
      <c r="H89" s="122" t="s">
        <v>2386</v>
      </c>
      <c r="I89" s="935">
        <v>1</v>
      </c>
      <c r="J89" s="843">
        <v>1936</v>
      </c>
      <c r="K89" s="125">
        <f>I89*J89</f>
        <v>1936</v>
      </c>
      <c r="L89" s="124"/>
      <c r="M89" s="122" t="s">
        <v>2387</v>
      </c>
      <c r="N89" s="18"/>
      <c r="O89" s="17"/>
      <c r="P89" s="30">
        <v>44953</v>
      </c>
      <c r="Q89" s="17"/>
      <c r="R89" s="29"/>
      <c r="S89" s="29" t="s">
        <v>2289</v>
      </c>
      <c r="T89" s="23"/>
    </row>
    <row r="90" spans="1:20" s="8" customFormat="1" ht="19.7" customHeight="1">
      <c r="A90" s="878" t="s">
        <v>1533</v>
      </c>
      <c r="B90" s="91"/>
      <c r="C90" s="92"/>
      <c r="D90" s="740">
        <v>8</v>
      </c>
      <c r="E90" s="17">
        <f>+E89+1</f>
        <v>58</v>
      </c>
      <c r="F90" s="880" t="s">
        <v>270</v>
      </c>
      <c r="G90" s="880" t="s">
        <v>167</v>
      </c>
      <c r="H90" s="122" t="s">
        <v>2388</v>
      </c>
      <c r="I90" s="935">
        <v>1</v>
      </c>
      <c r="J90" s="843">
        <v>1888</v>
      </c>
      <c r="K90" s="125">
        <f>I90*J90</f>
        <v>1888</v>
      </c>
      <c r="L90" s="124"/>
      <c r="M90" s="122" t="s">
        <v>2389</v>
      </c>
      <c r="N90" s="18"/>
      <c r="O90" s="17"/>
      <c r="P90" s="30">
        <v>44953</v>
      </c>
      <c r="Q90" s="17"/>
      <c r="R90" s="29"/>
      <c r="S90" s="29" t="s">
        <v>2289</v>
      </c>
      <c r="T90" s="23"/>
    </row>
    <row r="91" spans="1:20" s="8" customFormat="1" ht="19.7" customHeight="1">
      <c r="A91" s="878" t="s">
        <v>2083</v>
      </c>
      <c r="B91" s="91"/>
      <c r="C91" s="92"/>
      <c r="D91" s="740">
        <v>8</v>
      </c>
      <c r="E91" s="17">
        <f t="shared" ref="E91:E98" si="2">+E90+1</f>
        <v>59</v>
      </c>
      <c r="F91" s="880" t="s">
        <v>270</v>
      </c>
      <c r="G91" s="880" t="s">
        <v>167</v>
      </c>
      <c r="H91" s="933" t="s">
        <v>2390</v>
      </c>
      <c r="I91" s="881">
        <v>1</v>
      </c>
      <c r="J91" s="843">
        <v>4500</v>
      </c>
      <c r="K91" s="118">
        <f t="shared" ref="K91:K96" si="3">I91*J91</f>
        <v>4500</v>
      </c>
      <c r="L91" s="411"/>
      <c r="M91" s="209" t="s">
        <v>2391</v>
      </c>
      <c r="N91" s="18"/>
      <c r="O91" s="17"/>
      <c r="P91" s="30">
        <v>44953</v>
      </c>
      <c r="Q91" s="17"/>
      <c r="R91" s="29"/>
      <c r="S91" s="29" t="s">
        <v>2289</v>
      </c>
      <c r="T91" s="23"/>
    </row>
    <row r="92" spans="1:20" s="8" customFormat="1" ht="19.7" customHeight="1">
      <c r="A92" s="878" t="s">
        <v>276</v>
      </c>
      <c r="B92" s="91"/>
      <c r="C92" s="92"/>
      <c r="D92" s="740">
        <v>8</v>
      </c>
      <c r="E92" s="17">
        <f t="shared" si="2"/>
        <v>60</v>
      </c>
      <c r="F92" s="18" t="s">
        <v>167</v>
      </c>
      <c r="G92" s="18" t="s">
        <v>167</v>
      </c>
      <c r="H92" s="108" t="s">
        <v>765</v>
      </c>
      <c r="I92" s="936">
        <v>4</v>
      </c>
      <c r="J92" s="886">
        <v>70</v>
      </c>
      <c r="K92" s="100">
        <f t="shared" si="3"/>
        <v>280</v>
      </c>
      <c r="L92" s="22"/>
      <c r="M92" s="108" t="s">
        <v>766</v>
      </c>
      <c r="N92" s="18"/>
      <c r="O92" s="17"/>
      <c r="P92" s="30">
        <v>44953</v>
      </c>
      <c r="Q92" s="17"/>
      <c r="R92" s="29"/>
      <c r="S92" s="29" t="s">
        <v>2289</v>
      </c>
      <c r="T92" s="23"/>
    </row>
    <row r="93" spans="1:20" s="8" customFormat="1" ht="19.7" customHeight="1">
      <c r="A93" s="878" t="s">
        <v>276</v>
      </c>
      <c r="B93" s="91"/>
      <c r="C93" s="92"/>
      <c r="D93" s="740">
        <v>8</v>
      </c>
      <c r="E93" s="17">
        <f>+E92+1</f>
        <v>61</v>
      </c>
      <c r="F93" s="17" t="s">
        <v>167</v>
      </c>
      <c r="G93" s="17" t="s">
        <v>167</v>
      </c>
      <c r="H93" s="122" t="s">
        <v>2392</v>
      </c>
      <c r="I93" s="935">
        <v>4</v>
      </c>
      <c r="J93" s="843">
        <v>169</v>
      </c>
      <c r="K93" s="125">
        <f t="shared" si="3"/>
        <v>676</v>
      </c>
      <c r="L93" s="124"/>
      <c r="M93" s="122" t="s">
        <v>2393</v>
      </c>
      <c r="N93" s="18"/>
      <c r="O93" s="17"/>
      <c r="P93" s="30">
        <v>44953</v>
      </c>
      <c r="Q93" s="17"/>
      <c r="R93" s="29"/>
      <c r="S93" s="29" t="s">
        <v>2289</v>
      </c>
      <c r="T93" s="23"/>
    </row>
    <row r="94" spans="1:20" s="8" customFormat="1" ht="19.7" customHeight="1">
      <c r="A94" s="878" t="s">
        <v>276</v>
      </c>
      <c r="B94" s="91"/>
      <c r="C94" s="92"/>
      <c r="D94" s="740">
        <v>8</v>
      </c>
      <c r="E94" s="17">
        <f t="shared" si="2"/>
        <v>62</v>
      </c>
      <c r="F94" s="17" t="s">
        <v>167</v>
      </c>
      <c r="G94" s="17" t="s">
        <v>167</v>
      </c>
      <c r="H94" s="50" t="s">
        <v>196</v>
      </c>
      <c r="I94" s="918">
        <v>2</v>
      </c>
      <c r="J94" s="937">
        <v>72</v>
      </c>
      <c r="K94" s="94">
        <f t="shared" si="3"/>
        <v>144</v>
      </c>
      <c r="L94" s="22"/>
      <c r="M94" s="26" t="s">
        <v>197</v>
      </c>
      <c r="N94" s="33"/>
      <c r="O94" s="17"/>
      <c r="P94" s="30">
        <v>44953</v>
      </c>
      <c r="Q94" s="17"/>
      <c r="R94" s="29"/>
      <c r="S94" s="29" t="s">
        <v>2289</v>
      </c>
      <c r="T94" s="23"/>
    </row>
    <row r="95" spans="1:20" s="8" customFormat="1" ht="19.7" customHeight="1">
      <c r="A95" s="878" t="s">
        <v>276</v>
      </c>
      <c r="B95" s="91"/>
      <c r="C95" s="92"/>
      <c r="D95" s="740">
        <v>8</v>
      </c>
      <c r="E95" s="17">
        <f t="shared" si="2"/>
        <v>63</v>
      </c>
      <c r="F95" s="17" t="s">
        <v>167</v>
      </c>
      <c r="G95" s="17" t="s">
        <v>167</v>
      </c>
      <c r="H95" s="50" t="s">
        <v>198</v>
      </c>
      <c r="I95" s="918">
        <v>2</v>
      </c>
      <c r="J95" s="937">
        <v>31</v>
      </c>
      <c r="K95" s="94">
        <f t="shared" si="3"/>
        <v>62</v>
      </c>
      <c r="L95" s="22"/>
      <c r="M95" s="26" t="s">
        <v>199</v>
      </c>
      <c r="N95" s="33"/>
      <c r="O95" s="17"/>
      <c r="P95" s="30">
        <v>44953</v>
      </c>
      <c r="Q95" s="17"/>
      <c r="R95" s="29"/>
      <c r="S95" s="29" t="s">
        <v>2289</v>
      </c>
      <c r="T95" s="23"/>
    </row>
    <row r="96" spans="1:20" s="8" customFormat="1" ht="19.7" customHeight="1">
      <c r="A96" s="878" t="s">
        <v>276</v>
      </c>
      <c r="B96" s="91"/>
      <c r="C96" s="92"/>
      <c r="D96" s="740">
        <v>8</v>
      </c>
      <c r="E96" s="17">
        <f t="shared" si="2"/>
        <v>64</v>
      </c>
      <c r="F96" s="304" t="s">
        <v>422</v>
      </c>
      <c r="G96" s="283" t="s">
        <v>188</v>
      </c>
      <c r="H96" s="305" t="s">
        <v>762</v>
      </c>
      <c r="I96" s="938"/>
      <c r="J96" s="939">
        <v>1800</v>
      </c>
      <c r="K96" s="940">
        <f t="shared" si="3"/>
        <v>0</v>
      </c>
      <c r="L96" s="309"/>
      <c r="M96" s="305" t="s">
        <v>2394</v>
      </c>
      <c r="N96" s="287" t="s">
        <v>764</v>
      </c>
      <c r="O96" s="17"/>
      <c r="P96" s="30"/>
      <c r="Q96" s="17"/>
      <c r="R96" s="29"/>
      <c r="S96" s="29"/>
      <c r="T96" s="23"/>
    </row>
    <row r="97" spans="1:20" s="8" customFormat="1" ht="19.7" customHeight="1">
      <c r="A97" s="878" t="s">
        <v>276</v>
      </c>
      <c r="B97" s="91"/>
      <c r="C97" s="92"/>
      <c r="D97" s="740">
        <v>8</v>
      </c>
      <c r="E97" s="17">
        <f t="shared" si="2"/>
        <v>65</v>
      </c>
      <c r="F97" s="111" t="s">
        <v>167</v>
      </c>
      <c r="G97" s="111" t="s">
        <v>167</v>
      </c>
      <c r="H97" s="321" t="s">
        <v>781</v>
      </c>
      <c r="I97" s="941">
        <v>1</v>
      </c>
      <c r="J97" s="942">
        <v>690</v>
      </c>
      <c r="K97" s="943">
        <f>I97*J97</f>
        <v>690</v>
      </c>
      <c r="L97" s="243"/>
      <c r="M97" s="322" t="s">
        <v>2395</v>
      </c>
      <c r="N97" s="692"/>
      <c r="O97" s="17"/>
      <c r="P97" s="30">
        <v>44953</v>
      </c>
      <c r="Q97" s="17"/>
      <c r="R97" s="29"/>
      <c r="S97" s="29" t="s">
        <v>2289</v>
      </c>
      <c r="T97" s="23"/>
    </row>
    <row r="98" spans="1:20" s="8" customFormat="1" ht="19.7" customHeight="1">
      <c r="A98" s="878" t="s">
        <v>276</v>
      </c>
      <c r="B98" s="91"/>
      <c r="C98" s="92"/>
      <c r="D98" s="740">
        <v>8</v>
      </c>
      <c r="E98" s="17">
        <f t="shared" si="2"/>
        <v>66</v>
      </c>
      <c r="F98" s="111" t="s">
        <v>167</v>
      </c>
      <c r="G98" s="111" t="s">
        <v>167</v>
      </c>
      <c r="H98" s="321" t="s">
        <v>783</v>
      </c>
      <c r="I98" s="941">
        <v>1</v>
      </c>
      <c r="J98" s="942">
        <v>990</v>
      </c>
      <c r="K98" s="943">
        <f>I98*J98</f>
        <v>990</v>
      </c>
      <c r="L98" s="243"/>
      <c r="M98" s="322" t="s">
        <v>2395</v>
      </c>
      <c r="N98" s="692"/>
      <c r="O98" s="17"/>
      <c r="P98" s="30">
        <v>44953</v>
      </c>
      <c r="Q98" s="17"/>
      <c r="R98" s="29"/>
      <c r="S98" s="29" t="s">
        <v>2289</v>
      </c>
      <c r="T98" s="23"/>
    </row>
    <row r="99" spans="1:20" s="8" customFormat="1" ht="19.7" customHeight="1">
      <c r="A99" s="91"/>
      <c r="B99" s="91"/>
      <c r="C99" s="934"/>
      <c r="D99" s="26"/>
      <c r="E99" s="117"/>
      <c r="F99" s="98"/>
      <c r="G99" s="98"/>
      <c r="H99" s="108"/>
      <c r="I99" s="108"/>
      <c r="J99" s="108"/>
      <c r="K99" s="118"/>
      <c r="L99" s="119"/>
      <c r="M99" s="120"/>
      <c r="N99" s="26"/>
      <c r="O99" s="17"/>
      <c r="P99" s="30"/>
      <c r="Q99" s="17"/>
      <c r="R99" s="29"/>
      <c r="S99" s="29"/>
      <c r="T99" s="23"/>
    </row>
    <row r="100" spans="1:20" s="8" customFormat="1" ht="19.7" customHeight="1">
      <c r="A100" s="91"/>
      <c r="B100" s="91"/>
      <c r="C100" s="934"/>
      <c r="D100" s="26"/>
      <c r="E100" s="117"/>
      <c r="F100" s="98"/>
      <c r="G100" s="75"/>
      <c r="H100" s="121">
        <f>SUM(K89:K98)</f>
        <v>11166</v>
      </c>
      <c r="I100" s="108"/>
      <c r="J100" s="108"/>
      <c r="K100" s="9"/>
      <c r="L100" s="119"/>
      <c r="M100" s="120"/>
      <c r="N100" s="26"/>
      <c r="O100" s="17"/>
      <c r="P100" s="30"/>
      <c r="Q100" s="17"/>
      <c r="R100" s="29"/>
      <c r="S100" s="29"/>
      <c r="T100" s="23"/>
    </row>
    <row r="101" spans="1:20" s="8" customFormat="1" ht="19.7" customHeight="1">
      <c r="A101" s="91"/>
      <c r="B101" s="91"/>
      <c r="C101" s="92"/>
      <c r="D101" s="18"/>
      <c r="E101" s="17"/>
      <c r="F101" s="17"/>
      <c r="G101" s="17"/>
      <c r="H101" s="76"/>
      <c r="I101" s="26"/>
      <c r="J101" s="118"/>
      <c r="K101" s="94"/>
      <c r="L101" s="411"/>
      <c r="M101" s="26"/>
      <c r="N101" s="26"/>
      <c r="O101" s="17"/>
      <c r="P101" s="30"/>
      <c r="Q101" s="17"/>
      <c r="R101" s="29"/>
      <c r="S101" s="29"/>
      <c r="T101" s="23"/>
    </row>
    <row r="102" spans="1:20" s="8" customFormat="1" ht="19.7" customHeight="1">
      <c r="A102" s="91"/>
      <c r="B102" s="91"/>
      <c r="C102" s="92"/>
      <c r="D102" s="18"/>
      <c r="E102" s="17"/>
      <c r="F102" s="17"/>
      <c r="G102" s="17"/>
      <c r="H102" s="122"/>
      <c r="I102" s="26"/>
      <c r="J102" s="118"/>
      <c r="K102" s="94"/>
      <c r="L102" s="411"/>
      <c r="M102" s="26"/>
      <c r="N102" s="26"/>
      <c r="O102" s="17"/>
      <c r="P102" s="30"/>
      <c r="Q102" s="17"/>
      <c r="R102" s="29"/>
      <c r="S102" s="29"/>
      <c r="T102" s="23"/>
    </row>
    <row r="103" spans="1:20" s="8" customFormat="1" ht="19.7" customHeight="1">
      <c r="A103" s="91"/>
      <c r="B103" s="91"/>
      <c r="C103" s="92"/>
      <c r="D103" s="18"/>
      <c r="E103" s="17"/>
      <c r="F103" s="17"/>
      <c r="G103" s="17"/>
      <c r="H103" s="122"/>
      <c r="I103" s="26"/>
      <c r="J103" s="118"/>
      <c r="K103" s="94"/>
      <c r="L103" s="411"/>
      <c r="M103" s="26"/>
      <c r="N103" s="26"/>
      <c r="O103" s="17"/>
      <c r="P103" s="30"/>
      <c r="Q103" s="17"/>
      <c r="R103" s="29"/>
      <c r="S103" s="29"/>
      <c r="T103" s="23"/>
    </row>
    <row r="104" spans="1:20" s="8" customFormat="1" ht="19.7" customHeight="1">
      <c r="A104" s="91"/>
      <c r="B104" s="91"/>
      <c r="C104" s="92"/>
      <c r="D104" s="18"/>
      <c r="E104" s="944" t="s">
        <v>2396</v>
      </c>
      <c r="F104" s="945"/>
      <c r="G104" s="945"/>
      <c r="H104" s="946"/>
      <c r="I104" s="26"/>
      <c r="J104" s="118"/>
      <c r="K104" s="94"/>
      <c r="L104" s="411"/>
      <c r="M104" s="26"/>
      <c r="N104" s="26"/>
      <c r="O104" s="17"/>
      <c r="P104" s="30"/>
      <c r="Q104" s="17"/>
      <c r="R104" s="29"/>
      <c r="S104" s="29"/>
      <c r="T104" s="23"/>
    </row>
    <row r="105" spans="1:20" s="8" customFormat="1" ht="19.7" customHeight="1">
      <c r="A105" s="947" t="s">
        <v>628</v>
      </c>
      <c r="B105" s="91"/>
      <c r="C105" s="92"/>
      <c r="D105" s="948">
        <v>9</v>
      </c>
      <c r="E105" s="846">
        <f>+E98+1</f>
        <v>67</v>
      </c>
      <c r="F105" s="52" t="s">
        <v>279</v>
      </c>
      <c r="G105" s="52" t="s">
        <v>279</v>
      </c>
      <c r="H105" s="949" t="s">
        <v>2397</v>
      </c>
      <c r="I105" s="950">
        <v>1</v>
      </c>
      <c r="J105" s="951">
        <v>935</v>
      </c>
      <c r="K105" s="64">
        <f t="shared" ref="K105:K114" si="4">I105*J105</f>
        <v>935</v>
      </c>
      <c r="L105" s="56"/>
      <c r="M105" s="952" t="s">
        <v>2398</v>
      </c>
      <c r="N105" s="57"/>
      <c r="O105" s="18"/>
      <c r="P105" s="30">
        <v>44953</v>
      </c>
      <c r="Q105" s="846"/>
      <c r="R105" s="953"/>
      <c r="S105" s="29" t="s">
        <v>2289</v>
      </c>
      <c r="T105" s="954"/>
    </row>
    <row r="106" spans="1:20" s="8" customFormat="1" ht="19.7" customHeight="1">
      <c r="A106" s="947" t="s">
        <v>276</v>
      </c>
      <c r="B106" s="91"/>
      <c r="C106" s="92"/>
      <c r="D106" s="948">
        <v>9</v>
      </c>
      <c r="E106" s="846">
        <f t="shared" ref="E106:E114" si="5">+E105+1</f>
        <v>68</v>
      </c>
      <c r="F106" s="283" t="s">
        <v>167</v>
      </c>
      <c r="G106" s="283" t="s">
        <v>167</v>
      </c>
      <c r="H106" s="284" t="s">
        <v>2399</v>
      </c>
      <c r="I106" s="359"/>
      <c r="J106" s="612">
        <v>27</v>
      </c>
      <c r="K106" s="35">
        <f>I106*J106</f>
        <v>0</v>
      </c>
      <c r="L106" s="22"/>
      <c r="M106" s="26" t="s">
        <v>2400</v>
      </c>
      <c r="N106" s="57" t="s">
        <v>2401</v>
      </c>
      <c r="O106" s="18"/>
      <c r="P106" s="590"/>
      <c r="Q106" s="846"/>
      <c r="R106" s="953"/>
      <c r="S106" s="953"/>
      <c r="T106" s="954"/>
    </row>
    <row r="107" spans="1:20" s="8" customFormat="1" ht="19.7" customHeight="1">
      <c r="A107" s="947" t="s">
        <v>628</v>
      </c>
      <c r="B107" s="91"/>
      <c r="C107" s="92"/>
      <c r="D107" s="948">
        <v>9</v>
      </c>
      <c r="E107" s="846">
        <f t="shared" si="5"/>
        <v>69</v>
      </c>
      <c r="F107" s="880" t="s">
        <v>270</v>
      </c>
      <c r="G107" s="880" t="s">
        <v>167</v>
      </c>
      <c r="H107" s="24" t="s">
        <v>1419</v>
      </c>
      <c r="I107" s="918">
        <v>2</v>
      </c>
      <c r="J107" s="918">
        <v>2090</v>
      </c>
      <c r="K107" s="64">
        <f t="shared" si="4"/>
        <v>4180</v>
      </c>
      <c r="L107" s="56"/>
      <c r="M107" s="952" t="s">
        <v>2402</v>
      </c>
      <c r="N107" s="57"/>
      <c r="O107" s="18"/>
      <c r="P107" s="30">
        <v>44953</v>
      </c>
      <c r="Q107" s="846"/>
      <c r="R107" s="953"/>
      <c r="S107" s="29" t="s">
        <v>2289</v>
      </c>
      <c r="T107" s="954"/>
    </row>
    <row r="108" spans="1:20" s="8" customFormat="1" ht="19.7" customHeight="1">
      <c r="A108" s="947" t="s">
        <v>276</v>
      </c>
      <c r="B108" s="91"/>
      <c r="C108" s="92"/>
      <c r="D108" s="948">
        <v>9</v>
      </c>
      <c r="E108" s="846">
        <f t="shared" si="5"/>
        <v>70</v>
      </c>
      <c r="F108" s="52" t="s">
        <v>66</v>
      </c>
      <c r="G108" s="54" t="s">
        <v>67</v>
      </c>
      <c r="H108" s="949" t="s">
        <v>2403</v>
      </c>
      <c r="I108" s="950">
        <v>1</v>
      </c>
      <c r="J108" s="951">
        <v>10610</v>
      </c>
      <c r="K108" s="64">
        <f t="shared" si="4"/>
        <v>10610</v>
      </c>
      <c r="L108" s="56"/>
      <c r="M108" s="952" t="s">
        <v>2404</v>
      </c>
      <c r="N108" s="955" t="s">
        <v>2405</v>
      </c>
      <c r="O108" s="18"/>
      <c r="P108" s="590">
        <v>44953</v>
      </c>
      <c r="Q108" s="846"/>
      <c r="R108" s="29" t="s">
        <v>2289</v>
      </c>
      <c r="S108" s="29" t="s">
        <v>2406</v>
      </c>
      <c r="T108" s="954"/>
    </row>
    <row r="109" spans="1:20" s="8" customFormat="1" ht="19.7" customHeight="1">
      <c r="A109" s="947" t="s">
        <v>276</v>
      </c>
      <c r="B109" s="91"/>
      <c r="C109" s="92"/>
      <c r="D109" s="948">
        <v>9</v>
      </c>
      <c r="E109" s="846">
        <f t="shared" si="5"/>
        <v>71</v>
      </c>
      <c r="F109" s="283" t="s">
        <v>167</v>
      </c>
      <c r="G109" s="283" t="s">
        <v>167</v>
      </c>
      <c r="H109" s="284" t="s">
        <v>2399</v>
      </c>
      <c r="I109" s="359"/>
      <c r="J109" s="612">
        <v>27</v>
      </c>
      <c r="K109" s="35">
        <f>I109*J109</f>
        <v>0</v>
      </c>
      <c r="L109" s="22"/>
      <c r="M109" s="26" t="s">
        <v>2407</v>
      </c>
      <c r="N109" s="57" t="s">
        <v>2408</v>
      </c>
      <c r="O109" s="18"/>
      <c r="P109" s="590"/>
      <c r="Q109" s="846"/>
      <c r="R109" s="953"/>
      <c r="S109" s="953"/>
      <c r="T109" s="954"/>
    </row>
    <row r="110" spans="1:20" s="8" customFormat="1" ht="19.7" customHeight="1">
      <c r="A110" s="947" t="s">
        <v>276</v>
      </c>
      <c r="B110" s="91"/>
      <c r="C110" s="92"/>
      <c r="D110" s="948">
        <v>9</v>
      </c>
      <c r="E110" s="846">
        <f t="shared" si="5"/>
        <v>72</v>
      </c>
      <c r="F110" s="18" t="s">
        <v>167</v>
      </c>
      <c r="G110" s="18" t="s">
        <v>167</v>
      </c>
      <c r="H110" s="26" t="s">
        <v>2409</v>
      </c>
      <c r="I110" s="918">
        <v>1</v>
      </c>
      <c r="J110" s="918">
        <v>990</v>
      </c>
      <c r="K110" s="956">
        <f>I110*J110</f>
        <v>990</v>
      </c>
      <c r="L110" s="957"/>
      <c r="M110" s="958" t="s">
        <v>2410</v>
      </c>
      <c r="N110" s="438"/>
      <c r="O110" s="18"/>
      <c r="P110" s="30">
        <v>44953</v>
      </c>
      <c r="Q110" s="846"/>
      <c r="R110" s="953"/>
      <c r="S110" s="29" t="s">
        <v>2289</v>
      </c>
      <c r="T110" s="954"/>
    </row>
    <row r="111" spans="1:20" s="8" customFormat="1" ht="19.7" customHeight="1">
      <c r="A111" s="947" t="s">
        <v>276</v>
      </c>
      <c r="B111" s="91"/>
      <c r="C111" s="92"/>
      <c r="D111" s="948">
        <v>9</v>
      </c>
      <c r="E111" s="846">
        <f t="shared" si="5"/>
        <v>73</v>
      </c>
      <c r="F111" s="117" t="s">
        <v>167</v>
      </c>
      <c r="G111" s="117" t="s">
        <v>167</v>
      </c>
      <c r="H111" s="120" t="s">
        <v>749</v>
      </c>
      <c r="I111" s="881">
        <v>2</v>
      </c>
      <c r="J111" s="881">
        <v>200</v>
      </c>
      <c r="K111" s="959">
        <f>I111*J111</f>
        <v>400</v>
      </c>
      <c r="L111" s="960"/>
      <c r="M111" s="961" t="s">
        <v>750</v>
      </c>
      <c r="N111" s="57"/>
      <c r="O111" s="18"/>
      <c r="P111" s="30">
        <v>44953</v>
      </c>
      <c r="Q111" s="846"/>
      <c r="R111" s="953"/>
      <c r="S111" s="29" t="s">
        <v>2289</v>
      </c>
      <c r="T111" s="954"/>
    </row>
    <row r="112" spans="1:20" s="8" customFormat="1" ht="19.7" customHeight="1">
      <c r="A112" s="947" t="s">
        <v>276</v>
      </c>
      <c r="B112" s="91"/>
      <c r="C112" s="92"/>
      <c r="D112" s="948">
        <v>9</v>
      </c>
      <c r="E112" s="846">
        <f t="shared" si="5"/>
        <v>74</v>
      </c>
      <c r="F112" s="17" t="s">
        <v>167</v>
      </c>
      <c r="G112" s="17" t="s">
        <v>167</v>
      </c>
      <c r="H112" s="50" t="s">
        <v>196</v>
      </c>
      <c r="I112" s="918">
        <v>4</v>
      </c>
      <c r="J112" s="937">
        <v>72</v>
      </c>
      <c r="K112" s="94">
        <f t="shared" si="4"/>
        <v>288</v>
      </c>
      <c r="L112" s="22"/>
      <c r="M112" s="26" t="s">
        <v>197</v>
      </c>
      <c r="N112" s="57"/>
      <c r="O112" s="18" t="s">
        <v>2411</v>
      </c>
      <c r="P112" s="30">
        <v>44953</v>
      </c>
      <c r="Q112" s="846"/>
      <c r="R112" s="953"/>
      <c r="S112" s="29" t="s">
        <v>2289</v>
      </c>
      <c r="T112" s="954"/>
    </row>
    <row r="113" spans="1:20" s="8" customFormat="1" ht="19.7" customHeight="1">
      <c r="A113" s="947" t="s">
        <v>276</v>
      </c>
      <c r="B113" s="91"/>
      <c r="C113" s="92"/>
      <c r="D113" s="948">
        <v>9</v>
      </c>
      <c r="E113" s="846">
        <f t="shared" si="5"/>
        <v>75</v>
      </c>
      <c r="F113" s="17" t="s">
        <v>167</v>
      </c>
      <c r="G113" s="17" t="s">
        <v>167</v>
      </c>
      <c r="H113" s="50" t="s">
        <v>198</v>
      </c>
      <c r="I113" s="918">
        <v>4</v>
      </c>
      <c r="J113" s="937">
        <v>31</v>
      </c>
      <c r="K113" s="94">
        <f t="shared" si="4"/>
        <v>124</v>
      </c>
      <c r="L113" s="22"/>
      <c r="M113" s="26" t="s">
        <v>199</v>
      </c>
      <c r="N113" s="57"/>
      <c r="O113" s="18" t="s">
        <v>2411</v>
      </c>
      <c r="P113" s="30">
        <v>44953</v>
      </c>
      <c r="Q113" s="846"/>
      <c r="R113" s="953"/>
      <c r="S113" s="29" t="s">
        <v>2289</v>
      </c>
      <c r="T113" s="954"/>
    </row>
    <row r="114" spans="1:20" s="8" customFormat="1" ht="19.7" customHeight="1">
      <c r="A114" s="962" t="s">
        <v>276</v>
      </c>
      <c r="B114" s="914"/>
      <c r="C114" s="963"/>
      <c r="D114" s="948">
        <v>9</v>
      </c>
      <c r="E114" s="846">
        <f t="shared" si="5"/>
        <v>76</v>
      </c>
      <c r="F114" s="52" t="s">
        <v>2412</v>
      </c>
      <c r="G114" s="17" t="s">
        <v>167</v>
      </c>
      <c r="H114" s="53" t="s">
        <v>2413</v>
      </c>
      <c r="I114" s="964">
        <v>1</v>
      </c>
      <c r="J114" s="964">
        <v>91</v>
      </c>
      <c r="K114" s="94">
        <f t="shared" si="4"/>
        <v>91</v>
      </c>
      <c r="L114" s="243"/>
      <c r="M114" s="57" t="s">
        <v>2414</v>
      </c>
      <c r="N114" s="538"/>
      <c r="O114" s="18" t="s">
        <v>2411</v>
      </c>
      <c r="P114" s="30">
        <v>44953</v>
      </c>
      <c r="Q114" s="52"/>
      <c r="R114" s="59"/>
      <c r="S114" s="29" t="s">
        <v>2289</v>
      </c>
      <c r="T114" s="60"/>
    </row>
    <row r="115" spans="1:20" s="8" customFormat="1" ht="19.7" customHeight="1">
      <c r="A115" s="91"/>
      <c r="B115" s="91"/>
      <c r="C115" s="92"/>
      <c r="D115" s="18"/>
      <c r="E115" s="17"/>
      <c r="F115" s="17"/>
      <c r="G115" s="17"/>
      <c r="H115" s="122"/>
      <c r="I115" s="26"/>
      <c r="J115" s="118"/>
      <c r="K115" s="94"/>
      <c r="L115" s="411"/>
      <c r="M115" s="26"/>
      <c r="N115" s="26"/>
      <c r="O115" s="17"/>
      <c r="P115" s="30"/>
      <c r="Q115" s="17"/>
      <c r="R115" s="29"/>
      <c r="S115" s="29"/>
      <c r="T115" s="23"/>
    </row>
    <row r="116" spans="1:20" s="8" customFormat="1" ht="19.7" customHeight="1">
      <c r="A116" s="91"/>
      <c r="B116" s="91"/>
      <c r="C116" s="92"/>
      <c r="D116" s="18"/>
      <c r="E116" s="17"/>
      <c r="F116" s="17"/>
      <c r="G116" s="75"/>
      <c r="H116" s="121">
        <f>SUM(K105:K114)</f>
        <v>17618</v>
      </c>
      <c r="I116" s="26"/>
      <c r="J116" s="118"/>
      <c r="K116" s="94"/>
      <c r="L116" s="411"/>
      <c r="M116" s="26"/>
      <c r="N116" s="26"/>
      <c r="O116" s="17"/>
      <c r="P116" s="30"/>
      <c r="Q116" s="17"/>
      <c r="R116" s="29"/>
      <c r="S116" s="29"/>
      <c r="T116" s="23"/>
    </row>
    <row r="117" spans="1:20" s="8" customFormat="1" ht="19.7" customHeight="1">
      <c r="A117" s="91"/>
      <c r="B117" s="91"/>
      <c r="C117" s="92"/>
      <c r="D117" s="18"/>
      <c r="E117" s="17"/>
      <c r="F117" s="17"/>
      <c r="G117" s="17"/>
      <c r="H117" s="76"/>
      <c r="I117" s="26"/>
      <c r="J117" s="118"/>
      <c r="K117" s="94"/>
      <c r="L117" s="411"/>
      <c r="M117" s="26"/>
      <c r="N117" s="26"/>
      <c r="O117" s="17"/>
      <c r="P117" s="30"/>
      <c r="Q117" s="17"/>
      <c r="R117" s="29"/>
      <c r="S117" s="29"/>
      <c r="T117" s="23"/>
    </row>
    <row r="118" spans="1:20" s="8" customFormat="1" ht="19.7" customHeight="1">
      <c r="A118" s="91"/>
      <c r="B118" s="91"/>
      <c r="C118" s="92"/>
      <c r="D118" s="18"/>
      <c r="E118" s="17"/>
      <c r="F118" s="17"/>
      <c r="G118" s="17"/>
      <c r="H118" s="76"/>
      <c r="I118" s="26"/>
      <c r="J118" s="118"/>
      <c r="K118" s="94"/>
      <c r="L118" s="411"/>
      <c r="M118" s="26"/>
      <c r="N118" s="26"/>
      <c r="O118" s="17"/>
      <c r="P118" s="30"/>
      <c r="Q118" s="17"/>
      <c r="R118" s="29"/>
      <c r="S118" s="29"/>
      <c r="T118" s="23"/>
    </row>
    <row r="119" spans="1:20" s="8" customFormat="1" ht="19.7" customHeight="1">
      <c r="A119" s="91"/>
      <c r="B119" s="91"/>
      <c r="C119" s="92"/>
      <c r="D119" s="18"/>
      <c r="E119" s="17"/>
      <c r="F119" s="17"/>
      <c r="G119" s="17"/>
      <c r="H119" s="122"/>
      <c r="I119" s="26"/>
      <c r="J119" s="118"/>
      <c r="K119" s="94"/>
      <c r="L119" s="411"/>
      <c r="M119" s="26"/>
      <c r="N119" s="26"/>
      <c r="O119" s="17"/>
      <c r="P119" s="30"/>
      <c r="Q119" s="17"/>
      <c r="R119" s="29"/>
      <c r="S119" s="29"/>
      <c r="T119" s="23"/>
    </row>
    <row r="120" spans="1:20" s="8" customFormat="1" ht="19.7" customHeight="1">
      <c r="A120" s="91"/>
      <c r="B120" s="91"/>
      <c r="C120" s="92"/>
      <c r="D120" s="18"/>
      <c r="E120" s="17"/>
      <c r="F120" s="944" t="s">
        <v>351</v>
      </c>
      <c r="G120" s="945"/>
      <c r="H120" s="946"/>
      <c r="I120" s="513"/>
      <c r="J120" s="26"/>
      <c r="K120" s="118"/>
      <c r="L120" s="22"/>
      <c r="M120" s="53"/>
      <c r="N120" s="94"/>
      <c r="O120" s="17"/>
      <c r="P120" s="30"/>
      <c r="Q120" s="17"/>
      <c r="R120" s="29"/>
      <c r="S120" s="29"/>
      <c r="T120" s="23"/>
    </row>
    <row r="121" spans="1:20" s="8" customFormat="1" ht="19.7" customHeight="1">
      <c r="A121" s="947" t="s">
        <v>628</v>
      </c>
      <c r="B121" s="91"/>
      <c r="C121" s="92"/>
      <c r="D121" s="740">
        <v>10</v>
      </c>
      <c r="E121" s="965">
        <f>+E114+1</f>
        <v>77</v>
      </c>
      <c r="F121" s="880" t="s">
        <v>270</v>
      </c>
      <c r="G121" s="880" t="s">
        <v>167</v>
      </c>
      <c r="H121" s="94" t="s">
        <v>2415</v>
      </c>
      <c r="I121" s="918">
        <v>1</v>
      </c>
      <c r="J121" s="918">
        <v>2540</v>
      </c>
      <c r="K121" s="35">
        <f t="shared" ref="K121:K130" si="6">I121*J121</f>
        <v>2540</v>
      </c>
      <c r="L121" s="424"/>
      <c r="M121" s="26" t="s">
        <v>2416</v>
      </c>
      <c r="N121" s="94"/>
      <c r="O121" s="17"/>
      <c r="P121" s="30">
        <v>44953</v>
      </c>
      <c r="Q121" s="17"/>
      <c r="R121" s="29"/>
      <c r="S121" s="29" t="s">
        <v>2289</v>
      </c>
      <c r="T121" s="23"/>
    </row>
    <row r="122" spans="1:20" s="8" customFormat="1" ht="19.7" customHeight="1">
      <c r="A122" s="947" t="s">
        <v>642</v>
      </c>
      <c r="B122" s="91"/>
      <c r="C122" s="92"/>
      <c r="D122" s="740">
        <v>10</v>
      </c>
      <c r="E122" s="965">
        <f t="shared" ref="E122:E130" si="7">+E121+1</f>
        <v>78</v>
      </c>
      <c r="F122" s="880" t="s">
        <v>270</v>
      </c>
      <c r="G122" s="880" t="s">
        <v>167</v>
      </c>
      <c r="H122" s="94" t="s">
        <v>2417</v>
      </c>
      <c r="I122" s="918">
        <v>1</v>
      </c>
      <c r="J122" s="918">
        <v>9177</v>
      </c>
      <c r="K122" s="35">
        <f t="shared" si="6"/>
        <v>9177</v>
      </c>
      <c r="L122" s="424"/>
      <c r="M122" s="26" t="s">
        <v>2418</v>
      </c>
      <c r="N122" s="94"/>
      <c r="O122" s="17"/>
      <c r="P122" s="30">
        <v>44953</v>
      </c>
      <c r="Q122" s="17"/>
      <c r="R122" s="29"/>
      <c r="S122" s="29" t="s">
        <v>2289</v>
      </c>
      <c r="T122" s="23"/>
    </row>
    <row r="123" spans="1:20" s="8" customFormat="1" ht="19.7" customHeight="1">
      <c r="A123" s="947" t="s">
        <v>276</v>
      </c>
      <c r="B123" s="91"/>
      <c r="C123" s="92"/>
      <c r="D123" s="740">
        <v>10</v>
      </c>
      <c r="E123" s="965">
        <f t="shared" si="7"/>
        <v>79</v>
      </c>
      <c r="F123" s="283" t="s">
        <v>167</v>
      </c>
      <c r="G123" s="283" t="s">
        <v>167</v>
      </c>
      <c r="H123" s="284" t="s">
        <v>2419</v>
      </c>
      <c r="I123" s="359"/>
      <c r="J123" s="612">
        <v>27</v>
      </c>
      <c r="K123" s="35">
        <f t="shared" si="6"/>
        <v>0</v>
      </c>
      <c r="L123" s="22"/>
      <c r="M123" s="26" t="s">
        <v>2420</v>
      </c>
      <c r="N123" s="538" t="s">
        <v>2295</v>
      </c>
      <c r="O123" s="17"/>
      <c r="P123" s="30"/>
      <c r="Q123" s="17"/>
      <c r="R123" s="29"/>
      <c r="S123" s="29"/>
      <c r="T123" s="23"/>
    </row>
    <row r="124" spans="1:20" s="8" customFormat="1" ht="19.7" customHeight="1">
      <c r="A124" s="947" t="s">
        <v>276</v>
      </c>
      <c r="B124" s="91"/>
      <c r="C124" s="92"/>
      <c r="D124" s="740">
        <v>10</v>
      </c>
      <c r="E124" s="965">
        <f t="shared" si="7"/>
        <v>80</v>
      </c>
      <c r="F124" s="33" t="s">
        <v>167</v>
      </c>
      <c r="G124" s="33" t="s">
        <v>167</v>
      </c>
      <c r="H124" s="26" t="s">
        <v>2421</v>
      </c>
      <c r="I124" s="918">
        <v>1</v>
      </c>
      <c r="J124" s="918">
        <v>4560</v>
      </c>
      <c r="K124" s="26">
        <f t="shared" si="6"/>
        <v>4560</v>
      </c>
      <c r="L124" s="37"/>
      <c r="M124" s="35" t="s">
        <v>2422</v>
      </c>
      <c r="N124" s="94"/>
      <c r="O124" s="17"/>
      <c r="P124" s="30">
        <v>44953</v>
      </c>
      <c r="Q124" s="17"/>
      <c r="R124" s="29"/>
      <c r="S124" s="29" t="s">
        <v>2289</v>
      </c>
      <c r="T124" s="23"/>
    </row>
    <row r="125" spans="1:20" s="8" customFormat="1" ht="19.7" customHeight="1">
      <c r="A125" s="947" t="s">
        <v>276</v>
      </c>
      <c r="B125" s="91"/>
      <c r="C125" s="92"/>
      <c r="D125" s="740">
        <v>10</v>
      </c>
      <c r="E125" s="965">
        <f t="shared" si="7"/>
        <v>81</v>
      </c>
      <c r="F125" s="33" t="s">
        <v>279</v>
      </c>
      <c r="G125" s="33" t="s">
        <v>279</v>
      </c>
      <c r="H125" s="35" t="s">
        <v>1451</v>
      </c>
      <c r="I125" s="966">
        <v>4</v>
      </c>
      <c r="J125" s="918">
        <v>106</v>
      </c>
      <c r="K125" s="26">
        <f t="shared" si="6"/>
        <v>424</v>
      </c>
      <c r="L125" s="967"/>
      <c r="M125" s="35" t="s">
        <v>2423</v>
      </c>
      <c r="N125" s="94"/>
      <c r="O125" s="17"/>
      <c r="P125" s="30">
        <v>44953</v>
      </c>
      <c r="Q125" s="17"/>
      <c r="R125" s="29"/>
      <c r="S125" s="29" t="s">
        <v>2289</v>
      </c>
      <c r="T125" s="23"/>
    </row>
    <row r="126" spans="1:20" s="8" customFormat="1" ht="19.7" customHeight="1">
      <c r="A126" s="947" t="s">
        <v>276</v>
      </c>
      <c r="B126" s="91"/>
      <c r="C126" s="92"/>
      <c r="D126" s="740">
        <v>10</v>
      </c>
      <c r="E126" s="965">
        <f t="shared" si="7"/>
        <v>82</v>
      </c>
      <c r="F126" s="17" t="s">
        <v>279</v>
      </c>
      <c r="G126" s="17" t="s">
        <v>279</v>
      </c>
      <c r="H126" s="62" t="s">
        <v>1455</v>
      </c>
      <c r="I126" s="966">
        <v>2</v>
      </c>
      <c r="J126" s="968">
        <v>76</v>
      </c>
      <c r="K126" s="969">
        <f t="shared" si="6"/>
        <v>152</v>
      </c>
      <c r="L126" s="22"/>
      <c r="M126" s="26" t="s">
        <v>2424</v>
      </c>
      <c r="N126" s="94"/>
      <c r="O126" s="17"/>
      <c r="P126" s="30">
        <v>44953</v>
      </c>
      <c r="Q126" s="17"/>
      <c r="R126" s="29"/>
      <c r="S126" s="29" t="s">
        <v>2289</v>
      </c>
      <c r="T126" s="23"/>
    </row>
    <row r="127" spans="1:20" s="8" customFormat="1" ht="19.7" customHeight="1">
      <c r="A127" s="947" t="s">
        <v>628</v>
      </c>
      <c r="B127" s="91"/>
      <c r="C127" s="92"/>
      <c r="D127" s="740">
        <v>10</v>
      </c>
      <c r="E127" s="965">
        <f t="shared" si="7"/>
        <v>83</v>
      </c>
      <c r="F127" s="880" t="s">
        <v>270</v>
      </c>
      <c r="G127" s="880" t="s">
        <v>167</v>
      </c>
      <c r="H127" s="24" t="s">
        <v>2425</v>
      </c>
      <c r="I127" s="970">
        <v>1</v>
      </c>
      <c r="J127" s="918">
        <v>2550</v>
      </c>
      <c r="K127" s="94">
        <f t="shared" si="6"/>
        <v>2550</v>
      </c>
      <c r="L127" s="357"/>
      <c r="M127" s="53" t="s">
        <v>2426</v>
      </c>
      <c r="N127" s="18"/>
      <c r="O127" s="17"/>
      <c r="P127" s="30">
        <v>44953</v>
      </c>
      <c r="Q127" s="17"/>
      <c r="R127" s="29"/>
      <c r="S127" s="29" t="s">
        <v>2289</v>
      </c>
      <c r="T127" s="23"/>
    </row>
    <row r="128" spans="1:20" s="8" customFormat="1" ht="19.7" customHeight="1">
      <c r="A128" s="947" t="s">
        <v>276</v>
      </c>
      <c r="B128" s="91"/>
      <c r="C128" s="92"/>
      <c r="D128" s="740">
        <v>10</v>
      </c>
      <c r="E128" s="965">
        <f t="shared" si="7"/>
        <v>84</v>
      </c>
      <c r="F128" s="283" t="s">
        <v>167</v>
      </c>
      <c r="G128" s="283" t="s">
        <v>167</v>
      </c>
      <c r="H128" s="417" t="s">
        <v>2427</v>
      </c>
      <c r="I128" s="417"/>
      <c r="J128" s="545">
        <v>27</v>
      </c>
      <c r="K128" s="118">
        <f t="shared" si="6"/>
        <v>0</v>
      </c>
      <c r="L128" s="511"/>
      <c r="M128" s="24" t="s">
        <v>2428</v>
      </c>
      <c r="N128" s="24" t="s">
        <v>2429</v>
      </c>
      <c r="O128" s="17"/>
      <c r="P128" s="30"/>
      <c r="Q128" s="17"/>
      <c r="R128" s="29"/>
      <c r="S128" s="29"/>
      <c r="T128" s="23"/>
    </row>
    <row r="129" spans="1:20" s="8" customFormat="1" ht="19.7" customHeight="1">
      <c r="A129" s="947" t="s">
        <v>276</v>
      </c>
      <c r="B129" s="91"/>
      <c r="C129" s="92"/>
      <c r="D129" s="740">
        <v>10</v>
      </c>
      <c r="E129" s="965">
        <f t="shared" si="7"/>
        <v>85</v>
      </c>
      <c r="F129" s="111" t="s">
        <v>279</v>
      </c>
      <c r="G129" s="111" t="s">
        <v>279</v>
      </c>
      <c r="H129" s="24" t="s">
        <v>2430</v>
      </c>
      <c r="I129" s="926">
        <v>4</v>
      </c>
      <c r="J129" s="918">
        <v>29</v>
      </c>
      <c r="K129" s="118">
        <f t="shared" si="6"/>
        <v>116</v>
      </c>
      <c r="L129" s="357"/>
      <c r="M129" s="24" t="s">
        <v>2431</v>
      </c>
      <c r="N129" s="24" t="s">
        <v>2432</v>
      </c>
      <c r="O129" s="17"/>
      <c r="P129" s="30">
        <v>44953</v>
      </c>
      <c r="Q129" s="17"/>
      <c r="R129" s="29"/>
      <c r="S129" s="29" t="s">
        <v>2289</v>
      </c>
      <c r="T129" s="23"/>
    </row>
    <row r="130" spans="1:20" s="8" customFormat="1" ht="19.7" customHeight="1">
      <c r="A130" s="947" t="s">
        <v>276</v>
      </c>
      <c r="B130" s="91"/>
      <c r="C130" s="92"/>
      <c r="D130" s="740">
        <v>10</v>
      </c>
      <c r="E130" s="965">
        <f t="shared" si="7"/>
        <v>86</v>
      </c>
      <c r="F130" s="283" t="s">
        <v>167</v>
      </c>
      <c r="G130" s="283" t="s">
        <v>167</v>
      </c>
      <c r="H130" s="417" t="s">
        <v>759</v>
      </c>
      <c r="I130" s="417"/>
      <c r="J130" s="545">
        <v>92</v>
      </c>
      <c r="K130" s="118">
        <f t="shared" si="6"/>
        <v>0</v>
      </c>
      <c r="L130" s="511"/>
      <c r="M130" s="24" t="s">
        <v>2433</v>
      </c>
      <c r="N130" s="24" t="s">
        <v>2432</v>
      </c>
      <c r="O130" s="17"/>
      <c r="P130" s="30"/>
      <c r="Q130" s="17"/>
      <c r="R130" s="29"/>
      <c r="S130" s="29"/>
      <c r="T130" s="23"/>
    </row>
    <row r="131" spans="1:20" s="8" customFormat="1" ht="19.7" customHeight="1">
      <c r="A131" s="91"/>
      <c r="B131" s="91"/>
      <c r="C131" s="92"/>
      <c r="D131" s="18"/>
      <c r="E131" s="17"/>
      <c r="F131" s="111"/>
      <c r="G131" s="111"/>
      <c r="H131" s="511"/>
      <c r="I131" s="971"/>
      <c r="J131" s="26"/>
      <c r="K131" s="943"/>
      <c r="L131" s="22"/>
      <c r="M131" s="349"/>
      <c r="N131" s="24"/>
      <c r="O131" s="17"/>
      <c r="P131" s="30"/>
      <c r="Q131" s="17"/>
      <c r="R131" s="29"/>
      <c r="S131" s="29"/>
      <c r="T131" s="23"/>
    </row>
    <row r="132" spans="1:20" s="8" customFormat="1" ht="19.7" customHeight="1">
      <c r="A132" s="91"/>
      <c r="B132" s="91"/>
      <c r="C132" s="92"/>
      <c r="D132" s="18"/>
      <c r="E132" s="17"/>
      <c r="F132" s="17"/>
      <c r="G132" s="75"/>
      <c r="H132" s="121">
        <f>SUM(K121:K130)</f>
        <v>19519</v>
      </c>
      <c r="I132" s="26"/>
      <c r="J132" s="118"/>
      <c r="K132" s="94"/>
      <c r="L132" s="411"/>
      <c r="M132" s="26"/>
      <c r="N132" s="26"/>
      <c r="O132" s="17"/>
      <c r="P132" s="30"/>
      <c r="Q132" s="17"/>
      <c r="R132" s="29"/>
      <c r="S132" s="29"/>
      <c r="T132" s="23"/>
    </row>
    <row r="133" spans="1:20" s="8" customFormat="1" ht="19.7" customHeight="1">
      <c r="A133" s="91"/>
      <c r="B133" s="91"/>
      <c r="C133" s="92"/>
      <c r="D133" s="18"/>
      <c r="E133" s="17"/>
      <c r="F133" s="17"/>
      <c r="G133" s="17"/>
      <c r="H133" s="76"/>
      <c r="I133" s="26"/>
      <c r="J133" s="118"/>
      <c r="K133" s="94"/>
      <c r="L133" s="411"/>
      <c r="M133" s="26"/>
      <c r="N133" s="26"/>
      <c r="O133" s="17"/>
      <c r="P133" s="30"/>
      <c r="Q133" s="17"/>
      <c r="R133" s="29"/>
      <c r="S133" s="29"/>
      <c r="T133" s="23"/>
    </row>
    <row r="134" spans="1:20" s="8" customFormat="1" ht="19.7" customHeight="1">
      <c r="A134" s="91"/>
      <c r="B134" s="91"/>
      <c r="C134" s="92"/>
      <c r="D134" s="18"/>
      <c r="E134" s="17"/>
      <c r="F134" s="17"/>
      <c r="G134" s="17"/>
      <c r="H134" s="122"/>
      <c r="I134" s="26"/>
      <c r="J134" s="118"/>
      <c r="K134" s="94"/>
      <c r="L134" s="411"/>
      <c r="M134" s="26"/>
      <c r="N134" s="26"/>
      <c r="O134" s="17"/>
      <c r="P134" s="30"/>
      <c r="Q134" s="17"/>
      <c r="R134" s="29"/>
      <c r="S134" s="29"/>
      <c r="T134" s="23"/>
    </row>
    <row r="135" spans="1:20" s="8" customFormat="1" ht="19.7" customHeight="1">
      <c r="A135" s="91"/>
      <c r="B135" s="91"/>
      <c r="C135" s="92"/>
      <c r="D135" s="18"/>
      <c r="E135" s="17"/>
      <c r="F135" s="17"/>
      <c r="G135" s="17"/>
      <c r="H135" s="122"/>
      <c r="I135" s="26"/>
      <c r="J135" s="118"/>
      <c r="K135" s="94"/>
      <c r="L135" s="411"/>
      <c r="M135" s="26"/>
      <c r="N135" s="26"/>
      <c r="O135" s="17"/>
      <c r="P135" s="30"/>
      <c r="Q135" s="17"/>
      <c r="R135" s="29"/>
      <c r="S135" s="29"/>
      <c r="T135" s="23"/>
    </row>
    <row r="136" spans="1:20" s="8" customFormat="1" ht="19.7" customHeight="1">
      <c r="A136" s="91"/>
      <c r="B136" s="91"/>
      <c r="C136" s="92"/>
      <c r="D136" s="18"/>
      <c r="E136" s="508" t="s">
        <v>2434</v>
      </c>
      <c r="F136" s="509"/>
      <c r="G136" s="509"/>
      <c r="H136" s="510"/>
      <c r="I136" s="26"/>
      <c r="J136" s="118"/>
      <c r="K136" s="94"/>
      <c r="L136" s="411"/>
      <c r="M136" s="26"/>
      <c r="N136" s="26"/>
      <c r="O136" s="17"/>
      <c r="P136" s="30"/>
      <c r="Q136" s="17"/>
      <c r="R136" s="29"/>
      <c r="S136" s="29"/>
      <c r="T136" s="23"/>
    </row>
    <row r="137" spans="1:20" s="8" customFormat="1" ht="19.7" customHeight="1">
      <c r="A137" s="836" t="s">
        <v>1542</v>
      </c>
      <c r="B137" s="18"/>
      <c r="C137" s="18"/>
      <c r="D137" s="837">
        <v>11</v>
      </c>
      <c r="E137" s="846">
        <f>+E130+1</f>
        <v>87</v>
      </c>
      <c r="F137" s="17" t="s">
        <v>167</v>
      </c>
      <c r="G137" s="17" t="s">
        <v>167</v>
      </c>
      <c r="H137" s="53" t="s">
        <v>2435</v>
      </c>
      <c r="I137" s="972">
        <v>1</v>
      </c>
      <c r="J137" s="973">
        <v>15680</v>
      </c>
      <c r="K137" s="20">
        <f t="shared" ref="K137:K171" si="8">I137*J137</f>
        <v>15680</v>
      </c>
      <c r="L137" s="22"/>
      <c r="M137" s="24" t="s">
        <v>2436</v>
      </c>
      <c r="N137" s="471" t="s">
        <v>1676</v>
      </c>
      <c r="O137" s="54"/>
      <c r="P137" s="30">
        <v>44953</v>
      </c>
      <c r="Q137" s="52"/>
      <c r="R137" s="59"/>
      <c r="S137" s="29" t="s">
        <v>2289</v>
      </c>
      <c r="T137" s="60"/>
    </row>
    <row r="138" spans="1:20" s="8" customFormat="1" ht="19.7" customHeight="1">
      <c r="A138" s="836" t="s">
        <v>276</v>
      </c>
      <c r="B138" s="18"/>
      <c r="C138" s="18"/>
      <c r="D138" s="837">
        <v>11</v>
      </c>
      <c r="E138" s="846">
        <f>+E137+1</f>
        <v>88</v>
      </c>
      <c r="F138" s="52" t="s">
        <v>167</v>
      </c>
      <c r="G138" s="52" t="s">
        <v>167</v>
      </c>
      <c r="H138" s="62" t="s">
        <v>2437</v>
      </c>
      <c r="I138" s="974">
        <v>1</v>
      </c>
      <c r="J138" s="975">
        <v>630</v>
      </c>
      <c r="K138" s="55">
        <f t="shared" si="8"/>
        <v>630</v>
      </c>
      <c r="L138" s="56"/>
      <c r="M138" s="53" t="s">
        <v>820</v>
      </c>
      <c r="N138" s="18"/>
      <c r="O138" s="54"/>
      <c r="P138" s="30">
        <v>44953</v>
      </c>
      <c r="Q138" s="52"/>
      <c r="R138" s="59"/>
      <c r="S138" s="29" t="s">
        <v>2289</v>
      </c>
      <c r="T138" s="60"/>
    </row>
    <row r="139" spans="1:20" s="8" customFormat="1" ht="19.7" customHeight="1">
      <c r="A139" s="836" t="s">
        <v>282</v>
      </c>
      <c r="B139" s="18"/>
      <c r="C139" s="18"/>
      <c r="D139" s="837">
        <v>11</v>
      </c>
      <c r="E139" s="846">
        <f t="shared" ref="E139:E171" si="9">+E138+1</f>
        <v>89</v>
      </c>
      <c r="F139" s="17" t="s">
        <v>167</v>
      </c>
      <c r="G139" s="17" t="s">
        <v>167</v>
      </c>
      <c r="H139" s="249" t="s">
        <v>795</v>
      </c>
      <c r="I139" s="974">
        <v>1</v>
      </c>
      <c r="J139" s="976">
        <v>1502</v>
      </c>
      <c r="K139" s="20">
        <f t="shared" si="8"/>
        <v>1502</v>
      </c>
      <c r="L139" s="118"/>
      <c r="M139" s="176" t="s">
        <v>796</v>
      </c>
      <c r="N139" s="18"/>
      <c r="O139" s="54"/>
      <c r="P139" s="30">
        <v>44953</v>
      </c>
      <c r="Q139" s="52"/>
      <c r="R139" s="59"/>
      <c r="S139" s="29" t="s">
        <v>2289</v>
      </c>
      <c r="T139" s="60"/>
    </row>
    <row r="140" spans="1:20" s="8" customFormat="1" ht="19.7" customHeight="1">
      <c r="A140" s="836" t="s">
        <v>282</v>
      </c>
      <c r="B140" s="18"/>
      <c r="C140" s="18"/>
      <c r="D140" s="837">
        <v>11</v>
      </c>
      <c r="E140" s="846">
        <f t="shared" si="9"/>
        <v>90</v>
      </c>
      <c r="F140" s="17" t="s">
        <v>167</v>
      </c>
      <c r="G140" s="17" t="s">
        <v>167</v>
      </c>
      <c r="H140" s="57" t="s">
        <v>797</v>
      </c>
      <c r="I140" s="974">
        <v>1</v>
      </c>
      <c r="J140" s="976">
        <v>4059</v>
      </c>
      <c r="K140" s="20">
        <f t="shared" si="8"/>
        <v>4059</v>
      </c>
      <c r="L140" s="118"/>
      <c r="M140" s="26" t="s">
        <v>2040</v>
      </c>
      <c r="N140" s="18"/>
      <c r="O140" s="54"/>
      <c r="P140" s="30">
        <v>44953</v>
      </c>
      <c r="Q140" s="52"/>
      <c r="R140" s="59"/>
      <c r="S140" s="29" t="s">
        <v>2289</v>
      </c>
      <c r="T140" s="60"/>
    </row>
    <row r="141" spans="1:20" s="8" customFormat="1" ht="19.7" customHeight="1">
      <c r="A141" s="836" t="s">
        <v>628</v>
      </c>
      <c r="B141" s="18"/>
      <c r="C141" s="18"/>
      <c r="D141" s="837">
        <v>11</v>
      </c>
      <c r="E141" s="846">
        <f t="shared" si="9"/>
        <v>91</v>
      </c>
      <c r="F141" s="594" t="s">
        <v>167</v>
      </c>
      <c r="G141" s="594" t="s">
        <v>167</v>
      </c>
      <c r="H141" s="977" t="s">
        <v>2438</v>
      </c>
      <c r="I141" s="978">
        <v>1</v>
      </c>
      <c r="J141" s="979">
        <v>1985</v>
      </c>
      <c r="K141" s="980">
        <f t="shared" si="8"/>
        <v>1985</v>
      </c>
      <c r="L141" s="587"/>
      <c r="M141" s="981" t="s">
        <v>2439</v>
      </c>
      <c r="N141" s="18"/>
      <c r="O141" s="54" t="s">
        <v>2440</v>
      </c>
      <c r="P141" s="58">
        <v>45019</v>
      </c>
      <c r="Q141" s="52"/>
      <c r="R141" s="59">
        <v>45023</v>
      </c>
      <c r="S141" s="58">
        <v>45023</v>
      </c>
      <c r="T141" s="60">
        <v>45023</v>
      </c>
    </row>
    <row r="142" spans="1:20" s="8" customFormat="1" ht="19.7" customHeight="1">
      <c r="A142" s="836" t="s">
        <v>276</v>
      </c>
      <c r="B142" s="18"/>
      <c r="C142" s="18"/>
      <c r="D142" s="837">
        <v>11</v>
      </c>
      <c r="E142" s="846">
        <f t="shared" si="9"/>
        <v>92</v>
      </c>
      <c r="F142" s="17" t="s">
        <v>167</v>
      </c>
      <c r="G142" s="17" t="s">
        <v>167</v>
      </c>
      <c r="H142" s="57" t="s">
        <v>557</v>
      </c>
      <c r="I142" s="974">
        <v>1</v>
      </c>
      <c r="J142" s="976">
        <v>5117</v>
      </c>
      <c r="K142" s="20">
        <f t="shared" si="8"/>
        <v>5117</v>
      </c>
      <c r="L142" s="118"/>
      <c r="M142" s="26" t="s">
        <v>800</v>
      </c>
      <c r="N142" s="18"/>
      <c r="O142" s="54"/>
      <c r="P142" s="30">
        <v>44953</v>
      </c>
      <c r="Q142" s="52"/>
      <c r="R142" s="59"/>
      <c r="S142" s="29" t="s">
        <v>2289</v>
      </c>
      <c r="T142" s="60"/>
    </row>
    <row r="143" spans="1:20" s="8" customFormat="1" ht="19.7" customHeight="1">
      <c r="A143" s="836" t="s">
        <v>276</v>
      </c>
      <c r="B143" s="18"/>
      <c r="C143" s="18"/>
      <c r="D143" s="837">
        <v>11</v>
      </c>
      <c r="E143" s="846">
        <f t="shared" si="9"/>
        <v>93</v>
      </c>
      <c r="F143" s="52" t="s">
        <v>167</v>
      </c>
      <c r="G143" s="52" t="s">
        <v>167</v>
      </c>
      <c r="H143" s="57" t="s">
        <v>801</v>
      </c>
      <c r="I143" s="974">
        <v>1</v>
      </c>
      <c r="J143" s="976">
        <v>1560</v>
      </c>
      <c r="K143" s="20">
        <f t="shared" si="8"/>
        <v>1560</v>
      </c>
      <c r="L143" s="347"/>
      <c r="M143" s="26" t="s">
        <v>802</v>
      </c>
      <c r="N143" s="18"/>
      <c r="O143" s="54"/>
      <c r="P143" s="30">
        <v>44953</v>
      </c>
      <c r="Q143" s="52"/>
      <c r="R143" s="59"/>
      <c r="S143" s="29" t="s">
        <v>2289</v>
      </c>
      <c r="T143" s="60"/>
    </row>
    <row r="144" spans="1:20" s="8" customFormat="1" ht="19.7" customHeight="1">
      <c r="A144" s="836" t="s">
        <v>821</v>
      </c>
      <c r="B144" s="18"/>
      <c r="C144" s="18"/>
      <c r="D144" s="837">
        <v>11</v>
      </c>
      <c r="E144" s="846">
        <f t="shared" si="9"/>
        <v>94</v>
      </c>
      <c r="F144" s="17" t="s">
        <v>141</v>
      </c>
      <c r="G144" s="17" t="s">
        <v>136</v>
      </c>
      <c r="H144" s="50" t="s">
        <v>142</v>
      </c>
      <c r="I144" s="972">
        <v>1</v>
      </c>
      <c r="J144" s="982">
        <v>1820</v>
      </c>
      <c r="K144" s="51">
        <f t="shared" si="8"/>
        <v>1820</v>
      </c>
      <c r="L144" s="22"/>
      <c r="M144" s="26" t="s">
        <v>143</v>
      </c>
      <c r="N144" s="24" t="s">
        <v>1706</v>
      </c>
      <c r="O144" s="54"/>
      <c r="P144" s="58">
        <v>44953</v>
      </c>
      <c r="Q144" s="52"/>
      <c r="R144" s="29" t="s">
        <v>2289</v>
      </c>
      <c r="S144" s="29" t="s">
        <v>2406</v>
      </c>
      <c r="T144" s="60"/>
    </row>
    <row r="145" spans="1:20" s="8" customFormat="1" ht="19.7" customHeight="1">
      <c r="A145" s="836" t="s">
        <v>821</v>
      </c>
      <c r="B145" s="18"/>
      <c r="C145" s="18"/>
      <c r="D145" s="837">
        <v>11</v>
      </c>
      <c r="E145" s="846">
        <f t="shared" si="9"/>
        <v>95</v>
      </c>
      <c r="F145" s="17" t="s">
        <v>141</v>
      </c>
      <c r="G145" s="17" t="s">
        <v>136</v>
      </c>
      <c r="H145" s="50" t="s">
        <v>2441</v>
      </c>
      <c r="I145" s="972">
        <v>1</v>
      </c>
      <c r="J145" s="982">
        <v>1820</v>
      </c>
      <c r="K145" s="51">
        <f t="shared" si="8"/>
        <v>1820</v>
      </c>
      <c r="L145" s="22"/>
      <c r="M145" s="26" t="s">
        <v>143</v>
      </c>
      <c r="N145" s="24" t="s">
        <v>1706</v>
      </c>
      <c r="O145" s="54"/>
      <c r="P145" s="58">
        <v>44953</v>
      </c>
      <c r="Q145" s="52"/>
      <c r="R145" s="29" t="s">
        <v>2289</v>
      </c>
      <c r="S145" s="29" t="s">
        <v>2406</v>
      </c>
      <c r="T145" s="60"/>
    </row>
    <row r="146" spans="1:20" s="8" customFormat="1" ht="19.7" customHeight="1">
      <c r="A146" s="836" t="s">
        <v>821</v>
      </c>
      <c r="B146" s="18"/>
      <c r="C146" s="18"/>
      <c r="D146" s="837">
        <v>11</v>
      </c>
      <c r="E146" s="846">
        <f t="shared" si="9"/>
        <v>96</v>
      </c>
      <c r="F146" s="17" t="s">
        <v>149</v>
      </c>
      <c r="G146" s="17" t="s">
        <v>136</v>
      </c>
      <c r="H146" s="50" t="s">
        <v>2442</v>
      </c>
      <c r="I146" s="972">
        <v>1</v>
      </c>
      <c r="J146" s="983">
        <v>9580</v>
      </c>
      <c r="K146" s="51">
        <f t="shared" si="8"/>
        <v>9580</v>
      </c>
      <c r="L146" s="22"/>
      <c r="M146" s="26" t="s">
        <v>169</v>
      </c>
      <c r="N146" s="18"/>
      <c r="O146" s="54"/>
      <c r="P146" s="58">
        <v>44953</v>
      </c>
      <c r="Q146" s="52"/>
      <c r="R146" s="29" t="s">
        <v>2289</v>
      </c>
      <c r="S146" s="163" t="s">
        <v>2443</v>
      </c>
      <c r="T146" s="60"/>
    </row>
    <row r="147" spans="1:20" s="8" customFormat="1" ht="19.7" customHeight="1">
      <c r="A147" s="836" t="s">
        <v>628</v>
      </c>
      <c r="B147" s="18"/>
      <c r="C147" s="18"/>
      <c r="D147" s="837">
        <v>11</v>
      </c>
      <c r="E147" s="846">
        <f t="shared" si="9"/>
        <v>97</v>
      </c>
      <c r="F147" s="17" t="s">
        <v>167</v>
      </c>
      <c r="G147" s="17" t="s">
        <v>167</v>
      </c>
      <c r="H147" s="57" t="s">
        <v>2444</v>
      </c>
      <c r="I147" s="972">
        <v>1</v>
      </c>
      <c r="J147" s="976">
        <v>977</v>
      </c>
      <c r="K147" s="20">
        <f t="shared" si="8"/>
        <v>977</v>
      </c>
      <c r="L147" s="348"/>
      <c r="M147" s="26" t="s">
        <v>804</v>
      </c>
      <c r="N147" s="471" t="s">
        <v>1676</v>
      </c>
      <c r="O147" s="54"/>
      <c r="P147" s="30">
        <v>44953</v>
      </c>
      <c r="Q147" s="52"/>
      <c r="R147" s="59"/>
      <c r="S147" s="29" t="s">
        <v>2289</v>
      </c>
      <c r="T147" s="60"/>
    </row>
    <row r="148" spans="1:20" s="8" customFormat="1" ht="19.7" customHeight="1">
      <c r="A148" s="836" t="s">
        <v>628</v>
      </c>
      <c r="B148" s="18"/>
      <c r="C148" s="18"/>
      <c r="D148" s="837">
        <v>11</v>
      </c>
      <c r="E148" s="846">
        <f t="shared" si="9"/>
        <v>98</v>
      </c>
      <c r="F148" s="17" t="s">
        <v>167</v>
      </c>
      <c r="G148" s="17" t="s">
        <v>167</v>
      </c>
      <c r="H148" s="57" t="s">
        <v>2445</v>
      </c>
      <c r="I148" s="972">
        <v>1</v>
      </c>
      <c r="J148" s="976">
        <v>977</v>
      </c>
      <c r="K148" s="20">
        <f>I148*J148</f>
        <v>977</v>
      </c>
      <c r="L148" s="348"/>
      <c r="M148" s="26" t="s">
        <v>804</v>
      </c>
      <c r="N148" s="471" t="s">
        <v>1676</v>
      </c>
      <c r="O148" s="54"/>
      <c r="P148" s="30">
        <v>44953</v>
      </c>
      <c r="Q148" s="52"/>
      <c r="R148" s="59"/>
      <c r="S148" s="29" t="s">
        <v>2289</v>
      </c>
      <c r="T148" s="60"/>
    </row>
    <row r="149" spans="1:20" s="8" customFormat="1" ht="19.7" customHeight="1">
      <c r="A149" s="836" t="s">
        <v>2446</v>
      </c>
      <c r="B149" s="18"/>
      <c r="C149" s="18"/>
      <c r="D149" s="837">
        <v>11</v>
      </c>
      <c r="E149" s="846">
        <f t="shared" si="9"/>
        <v>99</v>
      </c>
      <c r="F149" s="283" t="s">
        <v>1679</v>
      </c>
      <c r="G149" s="283" t="s">
        <v>167</v>
      </c>
      <c r="H149" s="284" t="s">
        <v>1680</v>
      </c>
      <c r="I149" s="608"/>
      <c r="J149" s="608">
        <v>1367</v>
      </c>
      <c r="K149" s="984">
        <f t="shared" si="8"/>
        <v>0</v>
      </c>
      <c r="L149" s="366"/>
      <c r="M149" s="53" t="s">
        <v>823</v>
      </c>
      <c r="N149" s="471" t="s">
        <v>1676</v>
      </c>
      <c r="O149" s="54"/>
      <c r="P149" s="58"/>
      <c r="Q149" s="52"/>
      <c r="R149" s="59"/>
      <c r="S149" s="58"/>
      <c r="T149" s="60"/>
    </row>
    <row r="150" spans="1:20" s="8" customFormat="1" ht="19.7" customHeight="1">
      <c r="A150" s="836" t="s">
        <v>2446</v>
      </c>
      <c r="B150" s="18"/>
      <c r="C150" s="18"/>
      <c r="D150" s="837">
        <v>11</v>
      </c>
      <c r="E150" s="846">
        <f t="shared" si="9"/>
        <v>100</v>
      </c>
      <c r="F150" s="283" t="s">
        <v>1679</v>
      </c>
      <c r="G150" s="283" t="s">
        <v>167</v>
      </c>
      <c r="H150" s="284" t="s">
        <v>339</v>
      </c>
      <c r="I150" s="608"/>
      <c r="J150" s="608">
        <v>1524</v>
      </c>
      <c r="K150" s="984">
        <f>I150*J150</f>
        <v>0</v>
      </c>
      <c r="L150" s="366"/>
      <c r="M150" s="53" t="s">
        <v>823</v>
      </c>
      <c r="N150" s="471" t="s">
        <v>1676</v>
      </c>
      <c r="O150" s="54"/>
      <c r="P150" s="58"/>
      <c r="Q150" s="52"/>
      <c r="R150" s="59"/>
      <c r="S150" s="58"/>
      <c r="T150" s="60"/>
    </row>
    <row r="151" spans="1:20" s="8" customFormat="1" ht="19.7" customHeight="1">
      <c r="A151" s="836" t="s">
        <v>821</v>
      </c>
      <c r="B151" s="18"/>
      <c r="C151" s="18"/>
      <c r="D151" s="837">
        <v>11</v>
      </c>
      <c r="E151" s="846">
        <f t="shared" si="9"/>
        <v>101</v>
      </c>
      <c r="F151" s="17" t="s">
        <v>167</v>
      </c>
      <c r="G151" s="17" t="s">
        <v>167</v>
      </c>
      <c r="H151" s="24" t="s">
        <v>1683</v>
      </c>
      <c r="I151" s="972">
        <v>1</v>
      </c>
      <c r="J151" s="972">
        <v>2014</v>
      </c>
      <c r="K151" s="20">
        <f>I151*J151</f>
        <v>2014</v>
      </c>
      <c r="L151" s="348"/>
      <c r="M151" s="26" t="s">
        <v>2447</v>
      </c>
      <c r="N151" s="471" t="s">
        <v>1676</v>
      </c>
      <c r="O151" s="54"/>
      <c r="P151" s="30">
        <v>44953</v>
      </c>
      <c r="Q151" s="52"/>
      <c r="R151" s="59"/>
      <c r="S151" s="29" t="s">
        <v>2289</v>
      </c>
      <c r="T151" s="60"/>
    </row>
    <row r="152" spans="1:20" s="8" customFormat="1" ht="19.7" customHeight="1">
      <c r="A152" s="836" t="s">
        <v>821</v>
      </c>
      <c r="B152" s="18"/>
      <c r="C152" s="18"/>
      <c r="D152" s="837">
        <v>11</v>
      </c>
      <c r="E152" s="846">
        <f t="shared" si="9"/>
        <v>102</v>
      </c>
      <c r="F152" s="17" t="s">
        <v>167</v>
      </c>
      <c r="G152" s="17" t="s">
        <v>167</v>
      </c>
      <c r="H152" s="24" t="s">
        <v>835</v>
      </c>
      <c r="I152" s="972">
        <v>1</v>
      </c>
      <c r="J152" s="972">
        <v>1644</v>
      </c>
      <c r="K152" s="20">
        <f t="shared" si="8"/>
        <v>1644</v>
      </c>
      <c r="L152" s="348"/>
      <c r="M152" s="26" t="s">
        <v>836</v>
      </c>
      <c r="N152" s="471" t="s">
        <v>1676</v>
      </c>
      <c r="O152" s="54"/>
      <c r="P152" s="30">
        <v>44953</v>
      </c>
      <c r="Q152" s="52"/>
      <c r="R152" s="59"/>
      <c r="S152" s="29" t="s">
        <v>2289</v>
      </c>
      <c r="T152" s="60"/>
    </row>
    <row r="153" spans="1:20" s="8" customFormat="1" ht="19.7" customHeight="1">
      <c r="A153" s="836" t="s">
        <v>821</v>
      </c>
      <c r="B153" s="18"/>
      <c r="C153" s="18"/>
      <c r="D153" s="837">
        <v>11</v>
      </c>
      <c r="E153" s="846">
        <f t="shared" si="9"/>
        <v>103</v>
      </c>
      <c r="F153" s="17" t="s">
        <v>167</v>
      </c>
      <c r="G153" s="17" t="s">
        <v>167</v>
      </c>
      <c r="H153" s="24" t="s">
        <v>837</v>
      </c>
      <c r="I153" s="972">
        <v>1</v>
      </c>
      <c r="J153" s="972">
        <v>1644</v>
      </c>
      <c r="K153" s="20">
        <f>I153*J153</f>
        <v>1644</v>
      </c>
      <c r="L153" s="348"/>
      <c r="M153" s="26" t="s">
        <v>838</v>
      </c>
      <c r="N153" s="471" t="s">
        <v>1676</v>
      </c>
      <c r="O153" s="54"/>
      <c r="P153" s="30">
        <v>44953</v>
      </c>
      <c r="Q153" s="52"/>
      <c r="R153" s="59"/>
      <c r="S153" s="29" t="s">
        <v>2289</v>
      </c>
      <c r="T153" s="60"/>
    </row>
    <row r="154" spans="1:20" s="8" customFormat="1" ht="19.7" customHeight="1">
      <c r="A154" s="836" t="s">
        <v>821</v>
      </c>
      <c r="B154" s="18"/>
      <c r="C154" s="18"/>
      <c r="D154" s="837">
        <v>11</v>
      </c>
      <c r="E154" s="846">
        <f t="shared" si="9"/>
        <v>104</v>
      </c>
      <c r="F154" s="117" t="s">
        <v>167</v>
      </c>
      <c r="G154" s="117" t="s">
        <v>167</v>
      </c>
      <c r="H154" s="246" t="s">
        <v>811</v>
      </c>
      <c r="I154" s="973">
        <v>1</v>
      </c>
      <c r="J154" s="973">
        <v>1989</v>
      </c>
      <c r="K154" s="20">
        <f>I154*J154</f>
        <v>1989</v>
      </c>
      <c r="L154" s="119"/>
      <c r="M154" s="209" t="s">
        <v>812</v>
      </c>
      <c r="N154" s="471" t="s">
        <v>1676</v>
      </c>
      <c r="O154" s="54"/>
      <c r="P154" s="30">
        <v>44953</v>
      </c>
      <c r="Q154" s="52"/>
      <c r="R154" s="59"/>
      <c r="S154" s="29" t="s">
        <v>2289</v>
      </c>
      <c r="T154" s="60"/>
    </row>
    <row r="155" spans="1:20" s="8" customFormat="1" ht="19.7" customHeight="1">
      <c r="A155" s="836" t="s">
        <v>2448</v>
      </c>
      <c r="B155" s="18"/>
      <c r="C155" s="18"/>
      <c r="D155" s="837">
        <v>11</v>
      </c>
      <c r="E155" s="846">
        <f t="shared" si="9"/>
        <v>105</v>
      </c>
      <c r="F155" s="17" t="s">
        <v>167</v>
      </c>
      <c r="G155" s="17" t="s">
        <v>167</v>
      </c>
      <c r="H155" s="347" t="s">
        <v>2449</v>
      </c>
      <c r="I155" s="972">
        <v>1</v>
      </c>
      <c r="J155" s="973">
        <v>7460</v>
      </c>
      <c r="K155" s="20">
        <f t="shared" si="8"/>
        <v>7460</v>
      </c>
      <c r="L155" s="357"/>
      <c r="M155" s="24" t="s">
        <v>808</v>
      </c>
      <c r="N155" s="471" t="s">
        <v>1676</v>
      </c>
      <c r="O155" s="54"/>
      <c r="P155" s="30">
        <v>44953</v>
      </c>
      <c r="Q155" s="52"/>
      <c r="R155" s="59"/>
      <c r="S155" s="29" t="s">
        <v>2289</v>
      </c>
      <c r="T155" s="60"/>
    </row>
    <row r="156" spans="1:20" s="8" customFormat="1" ht="19.7" customHeight="1">
      <c r="A156" s="836" t="s">
        <v>821</v>
      </c>
      <c r="B156" s="18"/>
      <c r="C156" s="18"/>
      <c r="D156" s="837">
        <v>12</v>
      </c>
      <c r="E156" s="846">
        <f t="shared" si="9"/>
        <v>106</v>
      </c>
      <c r="F156" s="17" t="s">
        <v>167</v>
      </c>
      <c r="G156" s="17" t="s">
        <v>167</v>
      </c>
      <c r="H156" s="120" t="s">
        <v>816</v>
      </c>
      <c r="I156" s="972">
        <v>1</v>
      </c>
      <c r="J156" s="973">
        <v>240</v>
      </c>
      <c r="K156" s="20">
        <f t="shared" si="8"/>
        <v>240</v>
      </c>
      <c r="L156" s="22"/>
      <c r="M156" s="24" t="s">
        <v>2450</v>
      </c>
      <c r="N156" s="471" t="s">
        <v>1676</v>
      </c>
      <c r="O156" s="54"/>
      <c r="P156" s="30">
        <v>44953</v>
      </c>
      <c r="Q156" s="52"/>
      <c r="R156" s="59"/>
      <c r="S156" s="29" t="s">
        <v>2289</v>
      </c>
      <c r="T156" s="60"/>
    </row>
    <row r="157" spans="1:20" s="8" customFormat="1" ht="19.7" customHeight="1">
      <c r="A157" s="836" t="s">
        <v>821</v>
      </c>
      <c r="B157" s="18"/>
      <c r="C157" s="18"/>
      <c r="D157" s="837">
        <v>13</v>
      </c>
      <c r="E157" s="846">
        <f t="shared" si="9"/>
        <v>107</v>
      </c>
      <c r="F157" s="161" t="s">
        <v>66</v>
      </c>
      <c r="G157" s="123" t="s">
        <v>1459</v>
      </c>
      <c r="H157" s="249" t="s">
        <v>2451</v>
      </c>
      <c r="I157" s="985">
        <v>1</v>
      </c>
      <c r="J157" s="985">
        <v>3840</v>
      </c>
      <c r="K157" s="986">
        <f t="shared" si="8"/>
        <v>3840</v>
      </c>
      <c r="L157" s="22"/>
      <c r="M157" s="209" t="s">
        <v>2452</v>
      </c>
      <c r="N157" s="53" t="s">
        <v>2453</v>
      </c>
      <c r="O157" s="54"/>
      <c r="P157" s="58">
        <v>44953</v>
      </c>
      <c r="Q157" s="52"/>
      <c r="R157" s="29" t="s">
        <v>2289</v>
      </c>
      <c r="S157" s="29" t="s">
        <v>2406</v>
      </c>
      <c r="T157" s="60"/>
    </row>
    <row r="158" spans="1:20" s="8" customFormat="1" ht="19.7" customHeight="1">
      <c r="A158" s="836" t="s">
        <v>821</v>
      </c>
      <c r="B158" s="18"/>
      <c r="C158" s="18"/>
      <c r="D158" s="837">
        <v>14</v>
      </c>
      <c r="E158" s="846">
        <f t="shared" si="9"/>
        <v>108</v>
      </c>
      <c r="F158" s="17" t="s">
        <v>167</v>
      </c>
      <c r="G158" s="17" t="s">
        <v>167</v>
      </c>
      <c r="H158" s="987" t="s">
        <v>2454</v>
      </c>
      <c r="I158" s="985">
        <v>1</v>
      </c>
      <c r="J158" s="985">
        <v>990</v>
      </c>
      <c r="K158" s="27">
        <f t="shared" si="8"/>
        <v>990</v>
      </c>
      <c r="L158" s="22"/>
      <c r="M158" s="209" t="s">
        <v>2410</v>
      </c>
      <c r="N158" s="53" t="s">
        <v>2453</v>
      </c>
      <c r="O158" s="54"/>
      <c r="P158" s="30">
        <v>44953</v>
      </c>
      <c r="Q158" s="52"/>
      <c r="R158" s="59"/>
      <c r="S158" s="29" t="s">
        <v>2289</v>
      </c>
      <c r="T158" s="60"/>
    </row>
    <row r="159" spans="1:20" s="8" customFormat="1" ht="19.7" customHeight="1">
      <c r="A159" s="836" t="s">
        <v>821</v>
      </c>
      <c r="B159" s="18"/>
      <c r="C159" s="18"/>
      <c r="D159" s="837">
        <v>15</v>
      </c>
      <c r="E159" s="846">
        <f t="shared" si="9"/>
        <v>109</v>
      </c>
      <c r="F159" s="161" t="s">
        <v>1471</v>
      </c>
      <c r="G159" s="17" t="s">
        <v>167</v>
      </c>
      <c r="H159" s="249" t="s">
        <v>2455</v>
      </c>
      <c r="I159" s="985">
        <v>1</v>
      </c>
      <c r="J159" s="985">
        <v>759</v>
      </c>
      <c r="K159" s="986">
        <f t="shared" si="8"/>
        <v>759</v>
      </c>
      <c r="L159" s="22"/>
      <c r="M159" s="209" t="s">
        <v>1473</v>
      </c>
      <c r="N159" s="53" t="s">
        <v>2453</v>
      </c>
      <c r="O159" s="54"/>
      <c r="P159" s="30">
        <v>44953</v>
      </c>
      <c r="Q159" s="52"/>
      <c r="R159" s="59"/>
      <c r="S159" s="29" t="s">
        <v>2289</v>
      </c>
      <c r="T159" s="60"/>
    </row>
    <row r="160" spans="1:20" s="8" customFormat="1" ht="19.7" customHeight="1">
      <c r="A160" s="836" t="s">
        <v>821</v>
      </c>
      <c r="B160" s="18"/>
      <c r="C160" s="18"/>
      <c r="D160" s="837">
        <v>16</v>
      </c>
      <c r="E160" s="846">
        <f t="shared" si="9"/>
        <v>110</v>
      </c>
      <c r="F160" s="161" t="s">
        <v>1471</v>
      </c>
      <c r="G160" s="17" t="s">
        <v>167</v>
      </c>
      <c r="H160" s="249" t="s">
        <v>2456</v>
      </c>
      <c r="I160" s="988">
        <v>10</v>
      </c>
      <c r="J160" s="985">
        <v>70</v>
      </c>
      <c r="K160" s="986">
        <f t="shared" si="8"/>
        <v>700</v>
      </c>
      <c r="L160" s="22"/>
      <c r="M160" s="209" t="s">
        <v>2457</v>
      </c>
      <c r="N160" s="53" t="s">
        <v>2453</v>
      </c>
      <c r="O160" s="54"/>
      <c r="P160" s="30">
        <v>44953</v>
      </c>
      <c r="Q160" s="52"/>
      <c r="R160" s="59"/>
      <c r="S160" s="29" t="s">
        <v>2289</v>
      </c>
      <c r="T160" s="60"/>
    </row>
    <row r="161" spans="1:20" s="8" customFormat="1" ht="19.7" customHeight="1">
      <c r="A161" s="836" t="s">
        <v>2448</v>
      </c>
      <c r="B161" s="18"/>
      <c r="C161" s="18"/>
      <c r="D161" s="837">
        <v>18</v>
      </c>
      <c r="E161" s="846">
        <f>+E160+1</f>
        <v>111</v>
      </c>
      <c r="F161" s="17" t="s">
        <v>167</v>
      </c>
      <c r="G161" s="17" t="s">
        <v>167</v>
      </c>
      <c r="H161" s="321" t="s">
        <v>2458</v>
      </c>
      <c r="I161" s="989">
        <v>2</v>
      </c>
      <c r="J161" s="990">
        <v>1250</v>
      </c>
      <c r="K161" s="20">
        <f t="shared" si="8"/>
        <v>2500</v>
      </c>
      <c r="L161" s="411"/>
      <c r="M161" s="24" t="s">
        <v>2459</v>
      </c>
      <c r="N161" s="53" t="s">
        <v>2453</v>
      </c>
      <c r="O161" s="54"/>
      <c r="P161" s="30">
        <v>44953</v>
      </c>
      <c r="Q161" s="52"/>
      <c r="R161" s="59"/>
      <c r="S161" s="29" t="s">
        <v>2289</v>
      </c>
      <c r="T161" s="60"/>
    </row>
    <row r="162" spans="1:20" s="8" customFormat="1" ht="19.7" customHeight="1">
      <c r="A162" s="836" t="s">
        <v>821</v>
      </c>
      <c r="B162" s="18"/>
      <c r="C162" s="18"/>
      <c r="D162" s="837">
        <v>19</v>
      </c>
      <c r="E162" s="846">
        <f t="shared" si="9"/>
        <v>112</v>
      </c>
      <c r="F162" s="17" t="s">
        <v>167</v>
      </c>
      <c r="G162" s="17" t="s">
        <v>167</v>
      </c>
      <c r="H162" s="53" t="s">
        <v>2460</v>
      </c>
      <c r="I162" s="991">
        <v>2</v>
      </c>
      <c r="J162" s="972">
        <v>92</v>
      </c>
      <c r="K162" s="20">
        <f>I162*J162</f>
        <v>184</v>
      </c>
      <c r="L162" s="22"/>
      <c r="M162" s="53" t="s">
        <v>1612</v>
      </c>
      <c r="N162" s="53" t="s">
        <v>2453</v>
      </c>
      <c r="O162" s="54"/>
      <c r="P162" s="30">
        <v>44953</v>
      </c>
      <c r="Q162" s="52"/>
      <c r="R162" s="59"/>
      <c r="S162" s="29" t="s">
        <v>2289</v>
      </c>
      <c r="T162" s="60"/>
    </row>
    <row r="163" spans="1:20" s="8" customFormat="1" ht="19.7" customHeight="1">
      <c r="A163" s="836" t="s">
        <v>821</v>
      </c>
      <c r="B163" s="18"/>
      <c r="C163" s="18"/>
      <c r="D163" s="837">
        <v>20</v>
      </c>
      <c r="E163" s="846">
        <f t="shared" si="9"/>
        <v>113</v>
      </c>
      <c r="F163" s="17" t="s">
        <v>167</v>
      </c>
      <c r="G163" s="17" t="s">
        <v>167</v>
      </c>
      <c r="H163" s="321" t="s">
        <v>1455</v>
      </c>
      <c r="I163" s="989">
        <v>2</v>
      </c>
      <c r="J163" s="990">
        <v>76</v>
      </c>
      <c r="K163" s="20">
        <f>I163*J163</f>
        <v>152</v>
      </c>
      <c r="L163" s="411"/>
      <c r="M163" s="24" t="s">
        <v>2461</v>
      </c>
      <c r="N163" s="53" t="s">
        <v>2453</v>
      </c>
      <c r="O163" s="54"/>
      <c r="P163" s="30">
        <v>44953</v>
      </c>
      <c r="Q163" s="52"/>
      <c r="R163" s="59"/>
      <c r="S163" s="29" t="s">
        <v>2289</v>
      </c>
      <c r="T163" s="60"/>
    </row>
    <row r="164" spans="1:20" s="8" customFormat="1" ht="19.7" customHeight="1">
      <c r="A164" s="836" t="s">
        <v>821</v>
      </c>
      <c r="B164" s="18"/>
      <c r="C164" s="18"/>
      <c r="D164" s="837">
        <v>21</v>
      </c>
      <c r="E164" s="846">
        <f t="shared" si="9"/>
        <v>114</v>
      </c>
      <c r="F164" s="17" t="s">
        <v>167</v>
      </c>
      <c r="G164" s="17" t="s">
        <v>167</v>
      </c>
      <c r="H164" s="53" t="s">
        <v>759</v>
      </c>
      <c r="I164" s="991">
        <v>20</v>
      </c>
      <c r="J164" s="972">
        <v>92</v>
      </c>
      <c r="K164" s="20">
        <f t="shared" si="8"/>
        <v>1840</v>
      </c>
      <c r="L164" s="22"/>
      <c r="M164" s="53" t="s">
        <v>2462</v>
      </c>
      <c r="N164" s="53" t="s">
        <v>2463</v>
      </c>
      <c r="O164" s="54"/>
      <c r="P164" s="30">
        <v>44953</v>
      </c>
      <c r="Q164" s="52"/>
      <c r="R164" s="59"/>
      <c r="S164" s="29" t="s">
        <v>2289</v>
      </c>
      <c r="T164" s="60"/>
    </row>
    <row r="165" spans="1:20" s="8" customFormat="1" ht="19.7" customHeight="1">
      <c r="A165" s="836" t="s">
        <v>276</v>
      </c>
      <c r="B165" s="18"/>
      <c r="C165" s="18"/>
      <c r="D165" s="837">
        <v>22</v>
      </c>
      <c r="E165" s="846">
        <f t="shared" si="9"/>
        <v>115</v>
      </c>
      <c r="F165" s="341" t="s">
        <v>279</v>
      </c>
      <c r="G165" s="341" t="s">
        <v>279</v>
      </c>
      <c r="H165" s="342" t="s">
        <v>792</v>
      </c>
      <c r="I165" s="554"/>
      <c r="J165" s="555">
        <v>25</v>
      </c>
      <c r="K165" s="992">
        <f t="shared" si="8"/>
        <v>0</v>
      </c>
      <c r="L165" s="346"/>
      <c r="M165" s="342" t="s">
        <v>2464</v>
      </c>
      <c r="N165" s="471" t="s">
        <v>1676</v>
      </c>
      <c r="O165" s="54"/>
      <c r="P165" s="58"/>
      <c r="Q165" s="52"/>
      <c r="R165" s="59"/>
      <c r="S165" s="58"/>
      <c r="T165" s="60"/>
    </row>
    <row r="166" spans="1:20" s="8" customFormat="1" ht="19.7" customHeight="1">
      <c r="A166" s="836" t="s">
        <v>821</v>
      </c>
      <c r="B166" s="18"/>
      <c r="C166" s="18"/>
      <c r="D166" s="837">
        <v>23</v>
      </c>
      <c r="E166" s="846">
        <f t="shared" si="9"/>
        <v>116</v>
      </c>
      <c r="F166" s="17" t="s">
        <v>167</v>
      </c>
      <c r="G166" s="17" t="s">
        <v>167</v>
      </c>
      <c r="H166" s="349" t="s">
        <v>1424</v>
      </c>
      <c r="I166" s="974">
        <v>8</v>
      </c>
      <c r="J166" s="990">
        <v>72</v>
      </c>
      <c r="K166" s="51">
        <f t="shared" si="8"/>
        <v>576</v>
      </c>
      <c r="L166" s="350"/>
      <c r="M166" s="53" t="s">
        <v>2465</v>
      </c>
      <c r="N166" s="471" t="s">
        <v>1676</v>
      </c>
      <c r="O166" s="54"/>
      <c r="P166" s="30">
        <v>44953</v>
      </c>
      <c r="Q166" s="52"/>
      <c r="R166" s="59"/>
      <c r="S166" s="29" t="s">
        <v>2289</v>
      </c>
      <c r="T166" s="60"/>
    </row>
    <row r="167" spans="1:20" s="8" customFormat="1" ht="19.7" customHeight="1">
      <c r="A167" s="836" t="s">
        <v>821</v>
      </c>
      <c r="B167" s="18"/>
      <c r="C167" s="18"/>
      <c r="D167" s="837">
        <v>24</v>
      </c>
      <c r="E167" s="846">
        <f t="shared" si="9"/>
        <v>117</v>
      </c>
      <c r="F167" s="17" t="s">
        <v>219</v>
      </c>
      <c r="G167" s="17" t="s">
        <v>279</v>
      </c>
      <c r="H167" s="57" t="s">
        <v>1697</v>
      </c>
      <c r="I167" s="972">
        <v>4</v>
      </c>
      <c r="J167" s="972">
        <v>150</v>
      </c>
      <c r="K167" s="51">
        <f t="shared" si="8"/>
        <v>600</v>
      </c>
      <c r="L167" s="18"/>
      <c r="M167" s="24" t="s">
        <v>2466</v>
      </c>
      <c r="N167" s="471" t="s">
        <v>1676</v>
      </c>
      <c r="O167" s="54"/>
      <c r="P167" s="30">
        <v>44953</v>
      </c>
      <c r="Q167" s="52"/>
      <c r="R167" s="59"/>
      <c r="S167" s="29" t="s">
        <v>2289</v>
      </c>
      <c r="T167" s="60"/>
    </row>
    <row r="168" spans="1:20" s="8" customFormat="1" ht="19.7" customHeight="1">
      <c r="A168" s="836" t="s">
        <v>821</v>
      </c>
      <c r="B168" s="18"/>
      <c r="C168" s="18"/>
      <c r="D168" s="837">
        <v>25</v>
      </c>
      <c r="E168" s="846">
        <f t="shared" si="9"/>
        <v>118</v>
      </c>
      <c r="F168" s="17" t="s">
        <v>219</v>
      </c>
      <c r="G168" s="17" t="s">
        <v>279</v>
      </c>
      <c r="H168" s="57" t="s">
        <v>1699</v>
      </c>
      <c r="I168" s="972">
        <v>2</v>
      </c>
      <c r="J168" s="972">
        <v>567</v>
      </c>
      <c r="K168" s="51">
        <f t="shared" si="8"/>
        <v>1134</v>
      </c>
      <c r="L168" s="18"/>
      <c r="M168" s="24" t="s">
        <v>2467</v>
      </c>
      <c r="N168" s="471" t="s">
        <v>1676</v>
      </c>
      <c r="O168" s="54"/>
      <c r="P168" s="30">
        <v>44953</v>
      </c>
      <c r="Q168" s="52"/>
      <c r="R168" s="59"/>
      <c r="S168" s="29" t="s">
        <v>2289</v>
      </c>
      <c r="T168" s="60"/>
    </row>
    <row r="169" spans="1:20" s="8" customFormat="1" ht="19.7" customHeight="1">
      <c r="A169" s="836" t="s">
        <v>821</v>
      </c>
      <c r="B169" s="18"/>
      <c r="C169" s="18"/>
      <c r="D169" s="837">
        <v>26</v>
      </c>
      <c r="E169" s="846">
        <f t="shared" si="9"/>
        <v>119</v>
      </c>
      <c r="F169" s="17" t="s">
        <v>219</v>
      </c>
      <c r="G169" s="17" t="s">
        <v>279</v>
      </c>
      <c r="H169" s="57" t="s">
        <v>2468</v>
      </c>
      <c r="I169" s="972">
        <v>5</v>
      </c>
      <c r="J169" s="972">
        <v>55</v>
      </c>
      <c r="K169" s="51">
        <f t="shared" si="8"/>
        <v>275</v>
      </c>
      <c r="L169" s="18"/>
      <c r="M169" s="24" t="s">
        <v>2469</v>
      </c>
      <c r="N169" s="471" t="s">
        <v>1676</v>
      </c>
      <c r="O169" s="54"/>
      <c r="P169" s="30">
        <v>44953</v>
      </c>
      <c r="Q169" s="52"/>
      <c r="R169" s="59"/>
      <c r="S169" s="29" t="s">
        <v>2289</v>
      </c>
      <c r="T169" s="60"/>
    </row>
    <row r="170" spans="1:20" s="8" customFormat="1" ht="19.7" customHeight="1">
      <c r="A170" s="836" t="s">
        <v>821</v>
      </c>
      <c r="B170" s="18"/>
      <c r="C170" s="18"/>
      <c r="D170" s="837">
        <v>27</v>
      </c>
      <c r="E170" s="846">
        <f t="shared" si="9"/>
        <v>120</v>
      </c>
      <c r="F170" s="17" t="s">
        <v>219</v>
      </c>
      <c r="G170" s="17" t="s">
        <v>279</v>
      </c>
      <c r="H170" s="57" t="s">
        <v>1703</v>
      </c>
      <c r="I170" s="972">
        <v>5</v>
      </c>
      <c r="J170" s="972">
        <v>80</v>
      </c>
      <c r="K170" s="51">
        <f t="shared" si="8"/>
        <v>400</v>
      </c>
      <c r="L170" s="18"/>
      <c r="M170" s="24" t="s">
        <v>2470</v>
      </c>
      <c r="N170" s="471" t="s">
        <v>1676</v>
      </c>
      <c r="O170" s="54"/>
      <c r="P170" s="30">
        <v>44953</v>
      </c>
      <c r="Q170" s="52"/>
      <c r="R170" s="59"/>
      <c r="S170" s="29" t="s">
        <v>2289</v>
      </c>
      <c r="T170" s="60"/>
    </row>
    <row r="171" spans="1:20" s="8" customFormat="1" ht="19.7" customHeight="1">
      <c r="A171" s="836" t="s">
        <v>821</v>
      </c>
      <c r="B171" s="18"/>
      <c r="C171" s="18"/>
      <c r="D171" s="837">
        <v>28</v>
      </c>
      <c r="E171" s="846">
        <f t="shared" si="9"/>
        <v>121</v>
      </c>
      <c r="F171" s="17" t="s">
        <v>167</v>
      </c>
      <c r="G171" s="17" t="s">
        <v>167</v>
      </c>
      <c r="H171" s="358" t="s">
        <v>2471</v>
      </c>
      <c r="I171" s="972">
        <v>1</v>
      </c>
      <c r="J171" s="973">
        <v>4225</v>
      </c>
      <c r="K171" s="20">
        <f t="shared" si="8"/>
        <v>4225</v>
      </c>
      <c r="L171" s="22"/>
      <c r="M171" s="24" t="s">
        <v>815</v>
      </c>
      <c r="N171" s="24" t="s">
        <v>1706</v>
      </c>
      <c r="O171" s="54"/>
      <c r="P171" s="30">
        <v>44953</v>
      </c>
      <c r="Q171" s="52"/>
      <c r="R171" s="59"/>
      <c r="S171" s="29" t="s">
        <v>2289</v>
      </c>
      <c r="T171" s="60"/>
    </row>
    <row r="172" spans="1:20" s="8" customFormat="1" ht="19.7" customHeight="1">
      <c r="A172" s="18"/>
      <c r="B172" s="18"/>
      <c r="C172" s="18"/>
      <c r="D172" s="104"/>
      <c r="E172" s="846"/>
      <c r="F172" s="17"/>
      <c r="G172" s="17"/>
      <c r="H172" s="50"/>
      <c r="I172" s="26"/>
      <c r="J172" s="94"/>
      <c r="K172" s="94"/>
      <c r="L172" s="22"/>
      <c r="M172" s="26"/>
      <c r="N172" s="24"/>
      <c r="O172" s="54"/>
      <c r="P172" s="58"/>
      <c r="Q172" s="52"/>
      <c r="R172" s="59"/>
      <c r="S172" s="58"/>
      <c r="T172" s="60"/>
    </row>
    <row r="173" spans="1:20" s="8" customFormat="1" ht="19.7" customHeight="1">
      <c r="A173" s="18"/>
      <c r="B173" s="18"/>
      <c r="C173" s="18"/>
      <c r="D173" s="104"/>
      <c r="E173" s="52"/>
      <c r="F173" s="52"/>
      <c r="G173" s="52"/>
      <c r="H173" s="847"/>
      <c r="I173" s="876"/>
      <c r="J173" s="64"/>
      <c r="K173" s="64"/>
      <c r="L173" s="56"/>
      <c r="M173" s="564"/>
      <c r="N173" s="57"/>
      <c r="O173" s="54"/>
      <c r="P173" s="58"/>
      <c r="Q173" s="52"/>
      <c r="R173" s="59"/>
      <c r="S173" s="58"/>
      <c r="T173" s="60"/>
    </row>
    <row r="174" spans="1:20" s="8" customFormat="1" ht="19.7" customHeight="1">
      <c r="A174" s="18"/>
      <c r="B174" s="18"/>
      <c r="C174" s="18"/>
      <c r="D174" s="104"/>
      <c r="E174" s="52"/>
      <c r="F174" s="52"/>
      <c r="G174" s="52"/>
      <c r="H174" s="121">
        <f>SUM(K137:K173)</f>
        <v>78873</v>
      </c>
      <c r="I174" s="876"/>
      <c r="J174" s="64"/>
      <c r="K174" s="64"/>
      <c r="L174" s="56"/>
      <c r="M174" s="564"/>
      <c r="N174" s="57"/>
      <c r="O174" s="54"/>
      <c r="P174" s="58"/>
      <c r="Q174" s="52"/>
      <c r="R174" s="59"/>
      <c r="S174" s="58"/>
      <c r="T174" s="60"/>
    </row>
    <row r="175" spans="1:20" s="8" customFormat="1" ht="19.7" customHeight="1">
      <c r="A175" s="18"/>
      <c r="B175" s="18"/>
      <c r="C175" s="18"/>
      <c r="D175" s="104"/>
      <c r="E175" s="52"/>
      <c r="F175" s="52"/>
      <c r="G175" s="52"/>
      <c r="H175" s="847"/>
      <c r="I175" s="876"/>
      <c r="J175" s="64"/>
      <c r="K175" s="64"/>
      <c r="L175" s="56"/>
      <c r="M175" s="564"/>
      <c r="N175" s="57"/>
      <c r="O175" s="54"/>
      <c r="P175" s="58"/>
      <c r="Q175" s="52"/>
      <c r="R175" s="59"/>
      <c r="S175" s="58"/>
      <c r="T175" s="60"/>
    </row>
    <row r="176" spans="1:20" s="8" customFormat="1" ht="19.7" customHeight="1">
      <c r="A176" s="18"/>
      <c r="B176" s="18"/>
      <c r="C176" s="18"/>
      <c r="D176" s="104"/>
      <c r="E176" s="52"/>
      <c r="F176" s="52"/>
      <c r="G176" s="52"/>
      <c r="H176" s="847"/>
      <c r="I176" s="876"/>
      <c r="J176" s="64"/>
      <c r="K176" s="64"/>
      <c r="L176" s="56"/>
      <c r="M176" s="564"/>
      <c r="N176" s="57"/>
      <c r="O176" s="54"/>
      <c r="P176" s="58"/>
      <c r="Q176" s="52"/>
      <c r="R176" s="59"/>
      <c r="S176" s="58"/>
      <c r="T176" s="60"/>
    </row>
    <row r="177" spans="1:20" s="8" customFormat="1" ht="19.7" customHeight="1">
      <c r="A177" s="18"/>
      <c r="B177" s="18"/>
      <c r="C177" s="18"/>
      <c r="D177" s="104"/>
      <c r="E177" s="52"/>
      <c r="F177" s="52"/>
      <c r="G177" s="52"/>
      <c r="H177" s="847"/>
      <c r="I177" s="876"/>
      <c r="J177" s="64"/>
      <c r="K177" s="64"/>
      <c r="L177" s="56"/>
      <c r="M177" s="564"/>
      <c r="N177" s="57"/>
      <c r="O177" s="54"/>
      <c r="P177" s="58"/>
      <c r="Q177" s="52"/>
      <c r="R177" s="59"/>
      <c r="S177" s="58"/>
      <c r="T177" s="60"/>
    </row>
    <row r="178" spans="1:20" s="8" customFormat="1" ht="19.7" customHeight="1">
      <c r="A178" s="18"/>
      <c r="B178" s="18"/>
      <c r="C178" s="18"/>
      <c r="D178" s="104"/>
      <c r="E178" s="52"/>
      <c r="F178" s="52"/>
      <c r="G178" s="52"/>
      <c r="H178" s="847"/>
      <c r="I178" s="876"/>
      <c r="J178" s="64"/>
      <c r="K178" s="64"/>
      <c r="L178" s="56"/>
      <c r="M178" s="564"/>
      <c r="N178" s="57"/>
      <c r="O178" s="54"/>
      <c r="P178" s="58"/>
      <c r="Q178" s="52"/>
      <c r="R178" s="59"/>
      <c r="S178" s="58"/>
      <c r="T178" s="60"/>
    </row>
    <row r="179" spans="1:20" s="8" customFormat="1" ht="19.7" customHeight="1">
      <c r="A179" s="18"/>
      <c r="B179" s="18"/>
      <c r="C179" s="18"/>
      <c r="D179" s="104"/>
      <c r="E179" s="52"/>
      <c r="F179" s="52"/>
      <c r="G179" s="52"/>
      <c r="H179" s="847"/>
      <c r="I179" s="876"/>
      <c r="J179" s="64"/>
      <c r="K179" s="64"/>
      <c r="L179" s="56"/>
      <c r="M179" s="564"/>
      <c r="N179" s="57"/>
      <c r="O179" s="54"/>
      <c r="P179" s="58"/>
      <c r="Q179" s="52"/>
      <c r="R179" s="59"/>
      <c r="S179" s="58"/>
      <c r="T179" s="60"/>
    </row>
    <row r="180" spans="1:20" s="8" customFormat="1" ht="19.7" customHeight="1">
      <c r="A180" s="18"/>
      <c r="B180" s="18"/>
      <c r="C180" s="18"/>
      <c r="D180" s="104"/>
      <c r="E180" s="52"/>
      <c r="F180" s="52"/>
      <c r="G180" s="52"/>
      <c r="H180" s="847"/>
      <c r="I180" s="876"/>
      <c r="J180" s="64"/>
      <c r="K180" s="64"/>
      <c r="L180" s="56"/>
      <c r="M180" s="564"/>
      <c r="N180" s="57"/>
      <c r="O180" s="54"/>
      <c r="P180" s="58"/>
      <c r="Q180" s="52"/>
      <c r="R180" s="59"/>
      <c r="S180" s="58"/>
      <c r="T180" s="60"/>
    </row>
    <row r="181" spans="1:20" s="8" customFormat="1" ht="19.7" customHeight="1">
      <c r="A181" s="18"/>
      <c r="B181" s="18"/>
      <c r="C181" s="18"/>
      <c r="D181" s="104"/>
      <c r="E181" s="52"/>
      <c r="F181" s="52"/>
      <c r="G181" s="52"/>
      <c r="H181" s="847"/>
      <c r="I181" s="876"/>
      <c r="J181" s="64"/>
      <c r="K181" s="64"/>
      <c r="L181" s="56"/>
      <c r="M181" s="564"/>
      <c r="N181" s="57"/>
      <c r="O181" s="54"/>
      <c r="P181" s="58"/>
      <c r="Q181" s="52"/>
      <c r="R181" s="59"/>
      <c r="S181" s="58"/>
      <c r="T181" s="60"/>
    </row>
    <row r="182" spans="1:20" s="8" customFormat="1" ht="19.7" customHeight="1">
      <c r="A182" s="18"/>
      <c r="B182" s="18"/>
      <c r="C182" s="18"/>
      <c r="D182" s="104"/>
      <c r="E182" s="52"/>
      <c r="F182" s="52"/>
      <c r="G182" s="52"/>
      <c r="H182" s="847"/>
      <c r="I182" s="876"/>
      <c r="J182" s="64"/>
      <c r="K182" s="64"/>
      <c r="L182" s="56"/>
      <c r="M182" s="564"/>
      <c r="N182" s="57"/>
      <c r="O182" s="54"/>
      <c r="P182" s="58"/>
      <c r="Q182" s="52"/>
      <c r="R182" s="59"/>
      <c r="S182" s="58"/>
      <c r="T182" s="60"/>
    </row>
    <row r="183" spans="1:20" s="8" customFormat="1" ht="19.7" customHeight="1">
      <c r="A183" s="18"/>
      <c r="B183" s="18"/>
      <c r="C183" s="18"/>
      <c r="D183" s="104"/>
      <c r="E183" s="52"/>
      <c r="F183" s="52"/>
      <c r="G183" s="52"/>
      <c r="H183" s="847"/>
      <c r="I183" s="876"/>
      <c r="J183" s="64"/>
      <c r="K183" s="64"/>
      <c r="L183" s="56"/>
      <c r="M183" s="564"/>
      <c r="N183" s="57"/>
      <c r="O183" s="54"/>
      <c r="P183" s="58"/>
      <c r="Q183" s="52"/>
      <c r="R183" s="59"/>
      <c r="S183" s="58"/>
      <c r="T183" s="60"/>
    </row>
    <row r="184" spans="1:20" s="8" customFormat="1" ht="19.7" customHeight="1">
      <c r="A184" s="18"/>
      <c r="B184" s="18"/>
      <c r="C184" s="18"/>
      <c r="D184" s="104"/>
      <c r="E184" s="52"/>
      <c r="F184" s="52"/>
      <c r="G184" s="52"/>
      <c r="H184" s="847"/>
      <c r="I184" s="876"/>
      <c r="J184" s="64"/>
      <c r="K184" s="64"/>
      <c r="L184" s="56"/>
      <c r="M184" s="564"/>
      <c r="N184" s="57"/>
      <c r="O184" s="54"/>
      <c r="P184" s="58"/>
      <c r="Q184" s="52"/>
      <c r="R184" s="59"/>
      <c r="S184" s="58"/>
      <c r="T184" s="60"/>
    </row>
    <row r="185" spans="1:20" s="8" customFormat="1" ht="19.7" customHeight="1">
      <c r="A185" s="18"/>
      <c r="B185" s="18"/>
      <c r="C185" s="18"/>
      <c r="D185" s="104"/>
      <c r="E185" s="52"/>
      <c r="F185" s="52"/>
      <c r="G185" s="52"/>
      <c r="H185" s="847"/>
      <c r="I185" s="876"/>
      <c r="J185" s="64"/>
      <c r="K185" s="64"/>
      <c r="L185" s="56"/>
      <c r="M185" s="564"/>
      <c r="N185" s="57"/>
      <c r="O185" s="54"/>
      <c r="P185" s="58"/>
      <c r="Q185" s="52"/>
      <c r="R185" s="59"/>
      <c r="S185" s="58"/>
      <c r="T185" s="60"/>
    </row>
    <row r="186" spans="1:20" s="8" customFormat="1" ht="19.7" customHeight="1">
      <c r="A186" s="18"/>
      <c r="B186" s="18"/>
      <c r="C186" s="18"/>
      <c r="D186" s="104"/>
      <c r="E186" s="52"/>
      <c r="F186" s="52"/>
      <c r="G186" s="52"/>
      <c r="H186" s="847"/>
      <c r="I186" s="876"/>
      <c r="J186" s="64"/>
      <c r="K186" s="64"/>
      <c r="L186" s="56"/>
      <c r="M186" s="564"/>
      <c r="N186" s="57"/>
      <c r="O186" s="54"/>
      <c r="P186" s="58"/>
      <c r="Q186" s="52"/>
      <c r="R186" s="59"/>
      <c r="S186" s="58"/>
      <c r="T186" s="60"/>
    </row>
    <row r="187" spans="1:20" s="8" customFormat="1" ht="19.7" customHeight="1">
      <c r="A187" s="18"/>
      <c r="B187" s="18"/>
      <c r="C187" s="18"/>
      <c r="D187" s="104"/>
      <c r="E187" s="52"/>
      <c r="F187" s="52"/>
      <c r="G187" s="52"/>
      <c r="H187" s="847"/>
      <c r="I187" s="876"/>
      <c r="J187" s="64"/>
      <c r="K187" s="64"/>
      <c r="L187" s="56"/>
      <c r="M187" s="564"/>
      <c r="N187" s="57"/>
      <c r="O187" s="54"/>
      <c r="P187" s="58"/>
      <c r="Q187" s="52"/>
      <c r="R187" s="59"/>
      <c r="S187" s="58"/>
      <c r="T187" s="60"/>
    </row>
    <row r="188" spans="1:20" s="8" customFormat="1" ht="19.7" customHeight="1">
      <c r="A188" s="18"/>
      <c r="B188" s="18"/>
      <c r="C188" s="18"/>
      <c r="D188" s="104"/>
      <c r="E188" s="52"/>
      <c r="F188" s="52"/>
      <c r="G188" s="52"/>
      <c r="H188" s="847"/>
      <c r="I188" s="876"/>
      <c r="J188" s="64"/>
      <c r="K188" s="64"/>
      <c r="L188" s="56"/>
      <c r="M188" s="564"/>
      <c r="N188" s="57"/>
      <c r="O188" s="54"/>
      <c r="P188" s="58"/>
      <c r="Q188" s="52"/>
      <c r="R188" s="59"/>
      <c r="S188" s="58"/>
      <c r="T188" s="60"/>
    </row>
    <row r="189" spans="1:20" s="8" customFormat="1" ht="19.7" customHeight="1">
      <c r="A189" s="18"/>
      <c r="B189" s="18"/>
      <c r="C189" s="18"/>
      <c r="D189" s="104"/>
      <c r="E189" s="52"/>
      <c r="F189" s="52"/>
      <c r="G189" s="52"/>
      <c r="H189" s="847"/>
      <c r="I189" s="876"/>
      <c r="J189" s="64"/>
      <c r="K189" s="64"/>
      <c r="L189" s="56"/>
      <c r="M189" s="564"/>
      <c r="N189" s="57"/>
      <c r="O189" s="54"/>
      <c r="P189" s="58"/>
      <c r="Q189" s="52"/>
      <c r="R189" s="59"/>
      <c r="S189" s="58"/>
      <c r="T189" s="60"/>
    </row>
    <row r="190" spans="1:20" s="8" customFormat="1" ht="19.7" customHeight="1">
      <c r="A190" s="18"/>
      <c r="B190" s="18"/>
      <c r="C190" s="18"/>
      <c r="D190" s="104"/>
      <c r="E190" s="52"/>
      <c r="F190" s="52"/>
      <c r="G190" s="52"/>
      <c r="H190" s="847"/>
      <c r="I190" s="876"/>
      <c r="J190" s="64"/>
      <c r="K190" s="64"/>
      <c r="L190" s="56"/>
      <c r="M190" s="564"/>
      <c r="N190" s="57"/>
      <c r="O190" s="54"/>
      <c r="P190" s="58"/>
      <c r="Q190" s="52"/>
      <c r="R190" s="59"/>
      <c r="S190" s="58"/>
      <c r="T190" s="60"/>
    </row>
    <row r="191" spans="1:20" s="8" customFormat="1" ht="19.7" customHeight="1">
      <c r="A191" s="18"/>
      <c r="B191" s="18"/>
      <c r="C191" s="18"/>
      <c r="D191" s="104"/>
      <c r="E191" s="52"/>
      <c r="F191" s="52"/>
      <c r="G191" s="52"/>
      <c r="H191" s="847"/>
      <c r="I191" s="876"/>
      <c r="J191" s="64"/>
      <c r="K191" s="64"/>
      <c r="L191" s="56"/>
      <c r="M191" s="564"/>
      <c r="N191" s="57"/>
      <c r="O191" s="54"/>
      <c r="P191" s="58"/>
      <c r="Q191" s="52"/>
      <c r="R191" s="59"/>
      <c r="S191" s="58"/>
      <c r="T191" s="60"/>
    </row>
    <row r="192" spans="1:20" s="8" customFormat="1" ht="19.7" customHeight="1">
      <c r="A192" s="18"/>
      <c r="B192" s="18"/>
      <c r="C192" s="18"/>
      <c r="D192" s="104"/>
      <c r="E192" s="52"/>
      <c r="F192" s="52"/>
      <c r="G192" s="52"/>
      <c r="H192" s="847"/>
      <c r="I192" s="876"/>
      <c r="J192" s="64"/>
      <c r="K192" s="64"/>
      <c r="L192" s="56"/>
      <c r="M192" s="564"/>
      <c r="N192" s="57"/>
      <c r="O192" s="54"/>
      <c r="P192" s="58"/>
      <c r="Q192" s="52"/>
      <c r="R192" s="59"/>
      <c r="S192" s="58"/>
      <c r="T192" s="60"/>
    </row>
    <row r="193" spans="1:20" s="8" customFormat="1" ht="19.7" customHeight="1">
      <c r="A193" s="18"/>
      <c r="B193" s="18"/>
      <c r="C193" s="18"/>
      <c r="D193" s="104"/>
      <c r="E193" s="52"/>
      <c r="F193" s="52"/>
      <c r="G193" s="52"/>
      <c r="H193" s="847"/>
      <c r="I193" s="876"/>
      <c r="J193" s="64"/>
      <c r="K193" s="64"/>
      <c r="L193" s="56"/>
      <c r="M193" s="564"/>
      <c r="N193" s="57"/>
      <c r="O193" s="54"/>
      <c r="P193" s="58"/>
      <c r="Q193" s="52"/>
      <c r="R193" s="59"/>
      <c r="S193" s="58"/>
      <c r="T193" s="60"/>
    </row>
    <row r="194" spans="1:20" s="8" customFormat="1" ht="19.7" customHeight="1">
      <c r="A194" s="18"/>
      <c r="B194" s="18"/>
      <c r="C194" s="18"/>
      <c r="D194" s="104"/>
      <c r="E194" s="52"/>
      <c r="F194" s="52"/>
      <c r="G194" s="52"/>
      <c r="H194" s="847"/>
      <c r="I194" s="876"/>
      <c r="J194" s="64"/>
      <c r="K194" s="64"/>
      <c r="L194" s="56"/>
      <c r="M194" s="564"/>
      <c r="N194" s="57"/>
      <c r="O194" s="54"/>
      <c r="P194" s="58"/>
      <c r="Q194" s="52"/>
      <c r="R194" s="59"/>
      <c r="S194" s="58"/>
      <c r="T194" s="60"/>
    </row>
    <row r="195" spans="1:20" s="8" customFormat="1" ht="19.7" customHeight="1">
      <c r="A195" s="18"/>
      <c r="B195" s="18"/>
      <c r="C195" s="18"/>
      <c r="D195" s="104"/>
      <c r="E195" s="52"/>
      <c r="F195" s="52"/>
      <c r="G195" s="52"/>
      <c r="H195" s="847"/>
      <c r="I195" s="876"/>
      <c r="J195" s="64"/>
      <c r="K195" s="64"/>
      <c r="L195" s="56"/>
      <c r="M195" s="564"/>
      <c r="N195" s="57"/>
      <c r="O195" s="54"/>
      <c r="P195" s="58"/>
      <c r="Q195" s="52"/>
      <c r="R195" s="59"/>
      <c r="S195" s="58"/>
      <c r="T195" s="60"/>
    </row>
    <row r="196" spans="1:20" s="8" customFormat="1" ht="19.7" customHeight="1">
      <c r="A196" s="18"/>
      <c r="B196" s="18"/>
      <c r="C196" s="18"/>
      <c r="D196" s="104"/>
      <c r="E196" s="52"/>
      <c r="F196" s="52"/>
      <c r="G196" s="52"/>
      <c r="H196" s="847"/>
      <c r="I196" s="876"/>
      <c r="J196" s="64"/>
      <c r="K196" s="64"/>
      <c r="L196" s="56"/>
      <c r="M196" s="564"/>
      <c r="N196" s="57"/>
      <c r="O196" s="54"/>
      <c r="P196" s="58"/>
      <c r="Q196" s="52"/>
      <c r="R196" s="59"/>
      <c r="S196" s="58"/>
      <c r="T196" s="60"/>
    </row>
    <row r="197" spans="1:20" s="8" customFormat="1" ht="19.7" customHeight="1">
      <c r="A197" s="18"/>
      <c r="B197" s="18"/>
      <c r="C197" s="18"/>
      <c r="D197" s="104"/>
      <c r="E197" s="52"/>
      <c r="F197" s="52"/>
      <c r="G197" s="52"/>
      <c r="H197" s="847"/>
      <c r="I197" s="876"/>
      <c r="J197" s="64"/>
      <c r="K197" s="64"/>
      <c r="L197" s="56"/>
      <c r="M197" s="564"/>
      <c r="N197" s="57"/>
      <c r="O197" s="54"/>
      <c r="P197" s="58"/>
      <c r="Q197" s="52"/>
      <c r="R197" s="59"/>
      <c r="S197" s="58"/>
      <c r="T197" s="60"/>
    </row>
    <row r="198" spans="1:20" s="8" customFormat="1" ht="19.7" customHeight="1">
      <c r="A198" s="18"/>
      <c r="B198" s="18"/>
      <c r="C198" s="18"/>
      <c r="D198" s="104"/>
      <c r="E198" s="52"/>
      <c r="F198" s="52"/>
      <c r="G198" s="52"/>
      <c r="H198" s="847"/>
      <c r="I198" s="876"/>
      <c r="J198" s="64"/>
      <c r="K198" s="64"/>
      <c r="L198" s="56"/>
      <c r="M198" s="564"/>
      <c r="N198" s="57"/>
      <c r="O198" s="54"/>
      <c r="P198" s="58"/>
      <c r="Q198" s="52"/>
      <c r="R198" s="59"/>
      <c r="S198" s="58"/>
      <c r="T198" s="60"/>
    </row>
    <row r="199" spans="1:20" s="8" customFormat="1" ht="19.7" customHeight="1">
      <c r="A199" s="18"/>
      <c r="B199" s="18"/>
      <c r="C199" s="18"/>
      <c r="D199" s="18"/>
      <c r="E199" s="17"/>
      <c r="F199" s="17"/>
      <c r="G199" s="17"/>
      <c r="H199" s="18"/>
      <c r="I199" s="26"/>
      <c r="J199" s="993"/>
      <c r="K199" s="118"/>
      <c r="L199" s="22"/>
      <c r="M199" s="24"/>
      <c r="N199" s="152"/>
      <c r="O199" s="17"/>
      <c r="P199" s="30"/>
      <c r="Q199" s="17"/>
      <c r="R199" s="29"/>
      <c r="S199" s="29"/>
      <c r="T199" s="23"/>
    </row>
    <row r="200" spans="1:20" s="8" customFormat="1" ht="19.7" customHeight="1">
      <c r="A200" s="18"/>
      <c r="B200" s="18"/>
      <c r="C200" s="18"/>
      <c r="D200" s="18"/>
      <c r="E200" s="17"/>
      <c r="F200" s="52"/>
      <c r="G200" s="75"/>
      <c r="I200" s="513"/>
      <c r="J200" s="26"/>
      <c r="K200" s="118"/>
      <c r="L200" s="22"/>
      <c r="M200" s="53"/>
      <c r="N200" s="94"/>
      <c r="O200" s="17"/>
      <c r="P200" s="30"/>
      <c r="Q200" s="17"/>
      <c r="R200" s="29"/>
      <c r="S200" s="29"/>
      <c r="T200" s="23"/>
    </row>
    <row r="201" spans="1:20" s="8" customFormat="1" ht="19.7" customHeight="1">
      <c r="A201" s="18"/>
      <c r="B201" s="18"/>
      <c r="C201" s="18"/>
      <c r="D201" s="18"/>
      <c r="E201" s="17"/>
      <c r="F201" s="17"/>
      <c r="G201" s="17"/>
      <c r="H201" s="76"/>
      <c r="I201" s="26"/>
      <c r="J201" s="125"/>
      <c r="K201" s="118"/>
      <c r="L201" s="182"/>
      <c r="M201" s="171"/>
      <c r="N201" s="94"/>
      <c r="O201" s="17"/>
      <c r="P201" s="30"/>
      <c r="Q201" s="17"/>
      <c r="R201" s="29"/>
      <c r="S201" s="29"/>
      <c r="T201" s="23"/>
    </row>
    <row r="202" spans="1:20" s="8" customFormat="1" ht="19.7" customHeight="1">
      <c r="A202" s="18"/>
      <c r="B202" s="18"/>
      <c r="C202" s="18"/>
      <c r="D202" s="18"/>
      <c r="E202" s="17"/>
      <c r="F202" s="17"/>
      <c r="G202" s="17"/>
      <c r="H202" s="26"/>
      <c r="I202" s="26"/>
      <c r="J202" s="125"/>
      <c r="K202" s="109"/>
      <c r="L202" s="182"/>
      <c r="M202" s="171"/>
      <c r="N202" s="94"/>
      <c r="O202" s="17"/>
      <c r="P202" s="30"/>
      <c r="Q202" s="17"/>
      <c r="R202" s="29"/>
      <c r="S202" s="29"/>
      <c r="T202" s="23"/>
    </row>
    <row r="203" spans="1:20" s="8" customFormat="1" ht="19.7" customHeight="1">
      <c r="A203" s="18"/>
      <c r="B203" s="18"/>
      <c r="C203" s="104"/>
      <c r="D203" s="104"/>
      <c r="E203" s="17"/>
      <c r="F203" s="17"/>
      <c r="G203" s="17"/>
      <c r="H203" s="122"/>
      <c r="I203" s="122"/>
      <c r="J203" s="118"/>
      <c r="K203" s="109"/>
      <c r="L203" s="124"/>
      <c r="M203" s="122"/>
      <c r="N203" s="94"/>
      <c r="O203" s="17"/>
      <c r="P203" s="30"/>
      <c r="Q203" s="17"/>
      <c r="R203" s="29"/>
      <c r="S203" s="29"/>
      <c r="T203" s="23"/>
    </row>
    <row r="204" spans="1:20" s="8" customFormat="1" ht="19.7" customHeight="1">
      <c r="A204" s="18"/>
      <c r="B204" s="18"/>
      <c r="C204" s="104"/>
      <c r="D204" s="104"/>
      <c r="E204" s="17"/>
      <c r="F204" s="17"/>
      <c r="G204" s="17"/>
      <c r="H204" s="50"/>
      <c r="I204" s="122"/>
      <c r="J204" s="125"/>
      <c r="K204" s="109"/>
      <c r="L204" s="124"/>
      <c r="M204" s="26"/>
      <c r="N204" s="26"/>
      <c r="O204" s="17"/>
      <c r="P204" s="30"/>
      <c r="Q204" s="17"/>
      <c r="R204" s="29"/>
      <c r="S204" s="29"/>
      <c r="T204" s="23"/>
    </row>
    <row r="205" spans="1:20" s="8" customFormat="1" ht="19.7" customHeight="1">
      <c r="A205" s="18"/>
      <c r="B205" s="18"/>
      <c r="C205" s="18"/>
      <c r="D205" s="18"/>
      <c r="E205" s="17"/>
      <c r="F205" s="17"/>
      <c r="G205" s="17"/>
      <c r="H205" s="50"/>
      <c r="I205" s="122"/>
      <c r="J205" s="125"/>
      <c r="K205" s="109"/>
      <c r="L205" s="124"/>
      <c r="M205" s="26"/>
      <c r="N205" s="26"/>
      <c r="O205" s="17"/>
      <c r="P205" s="30"/>
      <c r="Q205" s="17"/>
      <c r="R205" s="29"/>
      <c r="S205" s="29"/>
      <c r="T205" s="23"/>
    </row>
    <row r="206" spans="1:20" s="8" customFormat="1" ht="19.7" customHeight="1">
      <c r="A206" s="18"/>
      <c r="B206" s="18"/>
      <c r="C206" s="18"/>
      <c r="D206" s="18"/>
      <c r="E206" s="17"/>
      <c r="F206" s="17"/>
      <c r="G206" s="17"/>
      <c r="H206" s="50"/>
      <c r="I206" s="994"/>
      <c r="J206" s="127"/>
      <c r="K206" s="118"/>
      <c r="L206" s="128"/>
      <c r="M206" s="129"/>
      <c r="N206" s="26"/>
      <c r="O206" s="17"/>
      <c r="P206" s="30"/>
      <c r="Q206" s="17"/>
      <c r="R206" s="29"/>
      <c r="S206" s="29"/>
      <c r="T206" s="23"/>
    </row>
    <row r="207" spans="1:20" s="8" customFormat="1" ht="19.7" customHeight="1">
      <c r="A207" s="18"/>
      <c r="B207" s="18"/>
      <c r="C207" s="18"/>
      <c r="D207" s="18"/>
      <c r="E207" s="17"/>
      <c r="F207" s="17"/>
      <c r="G207" s="17"/>
      <c r="H207" s="130"/>
      <c r="I207" s="26"/>
      <c r="J207" s="118"/>
      <c r="K207" s="118"/>
      <c r="L207" s="22"/>
      <c r="M207" s="26"/>
      <c r="N207" s="94"/>
      <c r="O207" s="17"/>
      <c r="P207" s="30"/>
      <c r="Q207" s="17"/>
      <c r="R207" s="29"/>
      <c r="S207" s="29"/>
      <c r="T207" s="23"/>
    </row>
    <row r="208" spans="1:20">
      <c r="K208" s="131"/>
    </row>
  </sheetData>
  <autoFilter ref="E9:R136" xr:uid="{7BD5AEE5-FB93-49C5-AADC-D45DBAE4624B}"/>
  <mergeCells count="15">
    <mergeCell ref="F120:H120"/>
    <mergeCell ref="E136:H136"/>
    <mergeCell ref="E6:G6"/>
    <mergeCell ref="E12:H12"/>
    <mergeCell ref="E69:H69"/>
    <mergeCell ref="E79:H79"/>
    <mergeCell ref="E88:H88"/>
    <mergeCell ref="E104:H104"/>
    <mergeCell ref="E2:G2"/>
    <mergeCell ref="J2:L2"/>
    <mergeCell ref="E3:G3"/>
    <mergeCell ref="E4:G4"/>
    <mergeCell ref="J4:K5"/>
    <mergeCell ref="M4:N5"/>
    <mergeCell ref="E5:G5"/>
  </mergeCells>
  <phoneticPr fontId="3"/>
  <hyperlinks>
    <hyperlink ref="N108" r:id="rId1" xr:uid="{02A459A2-3EAD-4A02-8A21-94F63D02BBF2}"/>
  </hyperlinks>
  <pageMargins left="0.2" right="0.2" top="0.36" bottom="0.41" header="0.3" footer="0.3"/>
  <pageSetup paperSize="9" scale="70" orientation="landscape" r:id="rId2"/>
  <extLst>
    <ext xmlns:x14="http://schemas.microsoft.com/office/spreadsheetml/2009/9/main" uri="{CCE6A557-97BC-4b89-ADB6-D9C93CAAB3DF}">
      <x14:dataValidations xmlns:xm="http://schemas.microsoft.com/office/excel/2006/main" count="1">
        <x14:dataValidation imeMode="hiragana" allowBlank="1" showInputMessage="1" showErrorMessage="1" xr:uid="{24D0A097-325A-4086-B991-5EA8CC9224EF}">
          <xm:sqref>M114 JI114 TE114 ADA114 AMW114 AWS114 BGO114 BQK114 CAG114 CKC114 CTY114 DDU114 DNQ114 DXM114 EHI114 ERE114 FBA114 FKW114 FUS114 GEO114 GOK114 GYG114 HIC114 HRY114 IBU114 ILQ114 IVM114 JFI114 JPE114 JZA114 KIW114 KSS114 LCO114 LMK114 LWG114 MGC114 MPY114 MZU114 NJQ114 NTM114 ODI114 ONE114 OXA114 PGW114 PQS114 QAO114 QKK114 QUG114 REC114 RNY114 RXU114 SHQ114 SRM114 TBI114 TLE114 TVA114 UEW114 UOS114 UYO114 VIK114 VSG114 WCC114 WLY114 WVU114 M65650 JI65650 TE65650 ADA65650 AMW65650 AWS65650 BGO65650 BQK65650 CAG65650 CKC65650 CTY65650 DDU65650 DNQ65650 DXM65650 EHI65650 ERE65650 FBA65650 FKW65650 FUS65650 GEO65650 GOK65650 GYG65650 HIC65650 HRY65650 IBU65650 ILQ65650 IVM65650 JFI65650 JPE65650 JZA65650 KIW65650 KSS65650 LCO65650 LMK65650 LWG65650 MGC65650 MPY65650 MZU65650 NJQ65650 NTM65650 ODI65650 ONE65650 OXA65650 PGW65650 PQS65650 QAO65650 QKK65650 QUG65650 REC65650 RNY65650 RXU65650 SHQ65650 SRM65650 TBI65650 TLE65650 TVA65650 UEW65650 UOS65650 UYO65650 VIK65650 VSG65650 WCC65650 WLY65650 WVU65650 M131186 JI131186 TE131186 ADA131186 AMW131186 AWS131186 BGO131186 BQK131186 CAG131186 CKC131186 CTY131186 DDU131186 DNQ131186 DXM131186 EHI131186 ERE131186 FBA131186 FKW131186 FUS131186 GEO131186 GOK131186 GYG131186 HIC131186 HRY131186 IBU131186 ILQ131186 IVM131186 JFI131186 JPE131186 JZA131186 KIW131186 KSS131186 LCO131186 LMK131186 LWG131186 MGC131186 MPY131186 MZU131186 NJQ131186 NTM131186 ODI131186 ONE131186 OXA131186 PGW131186 PQS131186 QAO131186 QKK131186 QUG131186 REC131186 RNY131186 RXU131186 SHQ131186 SRM131186 TBI131186 TLE131186 TVA131186 UEW131186 UOS131186 UYO131186 VIK131186 VSG131186 WCC131186 WLY131186 WVU131186 M196722 JI196722 TE196722 ADA196722 AMW196722 AWS196722 BGO196722 BQK196722 CAG196722 CKC196722 CTY196722 DDU196722 DNQ196722 DXM196722 EHI196722 ERE196722 FBA196722 FKW196722 FUS196722 GEO196722 GOK196722 GYG196722 HIC196722 HRY196722 IBU196722 ILQ196722 IVM196722 JFI196722 JPE196722 JZA196722 KIW196722 KSS196722 LCO196722 LMK196722 LWG196722 MGC196722 MPY196722 MZU196722 NJQ196722 NTM196722 ODI196722 ONE196722 OXA196722 PGW196722 PQS196722 QAO196722 QKK196722 QUG196722 REC196722 RNY196722 RXU196722 SHQ196722 SRM196722 TBI196722 TLE196722 TVA196722 UEW196722 UOS196722 UYO196722 VIK196722 VSG196722 WCC196722 WLY196722 WVU196722 M262258 JI262258 TE262258 ADA262258 AMW262258 AWS262258 BGO262258 BQK262258 CAG262258 CKC262258 CTY262258 DDU262258 DNQ262258 DXM262258 EHI262258 ERE262258 FBA262258 FKW262258 FUS262258 GEO262258 GOK262258 GYG262258 HIC262258 HRY262258 IBU262258 ILQ262258 IVM262258 JFI262258 JPE262258 JZA262258 KIW262258 KSS262258 LCO262258 LMK262258 LWG262258 MGC262258 MPY262258 MZU262258 NJQ262258 NTM262258 ODI262258 ONE262258 OXA262258 PGW262258 PQS262258 QAO262258 QKK262258 QUG262258 REC262258 RNY262258 RXU262258 SHQ262258 SRM262258 TBI262258 TLE262258 TVA262258 UEW262258 UOS262258 UYO262258 VIK262258 VSG262258 WCC262258 WLY262258 WVU262258 M327794 JI327794 TE327794 ADA327794 AMW327794 AWS327794 BGO327794 BQK327794 CAG327794 CKC327794 CTY327794 DDU327794 DNQ327794 DXM327794 EHI327794 ERE327794 FBA327794 FKW327794 FUS327794 GEO327794 GOK327794 GYG327794 HIC327794 HRY327794 IBU327794 ILQ327794 IVM327794 JFI327794 JPE327794 JZA327794 KIW327794 KSS327794 LCO327794 LMK327794 LWG327794 MGC327794 MPY327794 MZU327794 NJQ327794 NTM327794 ODI327794 ONE327794 OXA327794 PGW327794 PQS327794 QAO327794 QKK327794 QUG327794 REC327794 RNY327794 RXU327794 SHQ327794 SRM327794 TBI327794 TLE327794 TVA327794 UEW327794 UOS327794 UYO327794 VIK327794 VSG327794 WCC327794 WLY327794 WVU327794 M393330 JI393330 TE393330 ADA393330 AMW393330 AWS393330 BGO393330 BQK393330 CAG393330 CKC393330 CTY393330 DDU393330 DNQ393330 DXM393330 EHI393330 ERE393330 FBA393330 FKW393330 FUS393330 GEO393330 GOK393330 GYG393330 HIC393330 HRY393330 IBU393330 ILQ393330 IVM393330 JFI393330 JPE393330 JZA393330 KIW393330 KSS393330 LCO393330 LMK393330 LWG393330 MGC393330 MPY393330 MZU393330 NJQ393330 NTM393330 ODI393330 ONE393330 OXA393330 PGW393330 PQS393330 QAO393330 QKK393330 QUG393330 REC393330 RNY393330 RXU393330 SHQ393330 SRM393330 TBI393330 TLE393330 TVA393330 UEW393330 UOS393330 UYO393330 VIK393330 VSG393330 WCC393330 WLY393330 WVU393330 M458866 JI458866 TE458866 ADA458866 AMW458866 AWS458866 BGO458866 BQK458866 CAG458866 CKC458866 CTY458866 DDU458866 DNQ458866 DXM458866 EHI458866 ERE458866 FBA458866 FKW458866 FUS458866 GEO458866 GOK458866 GYG458866 HIC458866 HRY458866 IBU458866 ILQ458866 IVM458866 JFI458866 JPE458866 JZA458866 KIW458866 KSS458866 LCO458866 LMK458866 LWG458866 MGC458866 MPY458866 MZU458866 NJQ458866 NTM458866 ODI458866 ONE458866 OXA458866 PGW458866 PQS458866 QAO458866 QKK458866 QUG458866 REC458866 RNY458866 RXU458866 SHQ458866 SRM458866 TBI458866 TLE458866 TVA458866 UEW458866 UOS458866 UYO458866 VIK458866 VSG458866 WCC458866 WLY458866 WVU458866 M524402 JI524402 TE524402 ADA524402 AMW524402 AWS524402 BGO524402 BQK524402 CAG524402 CKC524402 CTY524402 DDU524402 DNQ524402 DXM524402 EHI524402 ERE524402 FBA524402 FKW524402 FUS524402 GEO524402 GOK524402 GYG524402 HIC524402 HRY524402 IBU524402 ILQ524402 IVM524402 JFI524402 JPE524402 JZA524402 KIW524402 KSS524402 LCO524402 LMK524402 LWG524402 MGC524402 MPY524402 MZU524402 NJQ524402 NTM524402 ODI524402 ONE524402 OXA524402 PGW524402 PQS524402 QAO524402 QKK524402 QUG524402 REC524402 RNY524402 RXU524402 SHQ524402 SRM524402 TBI524402 TLE524402 TVA524402 UEW524402 UOS524402 UYO524402 VIK524402 VSG524402 WCC524402 WLY524402 WVU524402 M589938 JI589938 TE589938 ADA589938 AMW589938 AWS589938 BGO589938 BQK589938 CAG589938 CKC589938 CTY589938 DDU589938 DNQ589938 DXM589938 EHI589938 ERE589938 FBA589938 FKW589938 FUS589938 GEO589938 GOK589938 GYG589938 HIC589938 HRY589938 IBU589938 ILQ589938 IVM589938 JFI589938 JPE589938 JZA589938 KIW589938 KSS589938 LCO589938 LMK589938 LWG589938 MGC589938 MPY589938 MZU589938 NJQ589938 NTM589938 ODI589938 ONE589938 OXA589938 PGW589938 PQS589938 QAO589938 QKK589938 QUG589938 REC589938 RNY589938 RXU589938 SHQ589938 SRM589938 TBI589938 TLE589938 TVA589938 UEW589938 UOS589938 UYO589938 VIK589938 VSG589938 WCC589938 WLY589938 WVU589938 M655474 JI655474 TE655474 ADA655474 AMW655474 AWS655474 BGO655474 BQK655474 CAG655474 CKC655474 CTY655474 DDU655474 DNQ655474 DXM655474 EHI655474 ERE655474 FBA655474 FKW655474 FUS655474 GEO655474 GOK655474 GYG655474 HIC655474 HRY655474 IBU655474 ILQ655474 IVM655474 JFI655474 JPE655474 JZA655474 KIW655474 KSS655474 LCO655474 LMK655474 LWG655474 MGC655474 MPY655474 MZU655474 NJQ655474 NTM655474 ODI655474 ONE655474 OXA655474 PGW655474 PQS655474 QAO655474 QKK655474 QUG655474 REC655474 RNY655474 RXU655474 SHQ655474 SRM655474 TBI655474 TLE655474 TVA655474 UEW655474 UOS655474 UYO655474 VIK655474 VSG655474 WCC655474 WLY655474 WVU655474 M721010 JI721010 TE721010 ADA721010 AMW721010 AWS721010 BGO721010 BQK721010 CAG721010 CKC721010 CTY721010 DDU721010 DNQ721010 DXM721010 EHI721010 ERE721010 FBA721010 FKW721010 FUS721010 GEO721010 GOK721010 GYG721010 HIC721010 HRY721010 IBU721010 ILQ721010 IVM721010 JFI721010 JPE721010 JZA721010 KIW721010 KSS721010 LCO721010 LMK721010 LWG721010 MGC721010 MPY721010 MZU721010 NJQ721010 NTM721010 ODI721010 ONE721010 OXA721010 PGW721010 PQS721010 QAO721010 QKK721010 QUG721010 REC721010 RNY721010 RXU721010 SHQ721010 SRM721010 TBI721010 TLE721010 TVA721010 UEW721010 UOS721010 UYO721010 VIK721010 VSG721010 WCC721010 WLY721010 WVU721010 M786546 JI786546 TE786546 ADA786546 AMW786546 AWS786546 BGO786546 BQK786546 CAG786546 CKC786546 CTY786546 DDU786546 DNQ786546 DXM786546 EHI786546 ERE786546 FBA786546 FKW786546 FUS786546 GEO786546 GOK786546 GYG786546 HIC786546 HRY786546 IBU786546 ILQ786546 IVM786546 JFI786546 JPE786546 JZA786546 KIW786546 KSS786546 LCO786546 LMK786546 LWG786546 MGC786546 MPY786546 MZU786546 NJQ786546 NTM786546 ODI786546 ONE786546 OXA786546 PGW786546 PQS786546 QAO786546 QKK786546 QUG786546 REC786546 RNY786546 RXU786546 SHQ786546 SRM786546 TBI786546 TLE786546 TVA786546 UEW786546 UOS786546 UYO786546 VIK786546 VSG786546 WCC786546 WLY786546 WVU786546 M852082 JI852082 TE852082 ADA852082 AMW852082 AWS852082 BGO852082 BQK852082 CAG852082 CKC852082 CTY852082 DDU852082 DNQ852082 DXM852082 EHI852082 ERE852082 FBA852082 FKW852082 FUS852082 GEO852082 GOK852082 GYG852082 HIC852082 HRY852082 IBU852082 ILQ852082 IVM852082 JFI852082 JPE852082 JZA852082 KIW852082 KSS852082 LCO852082 LMK852082 LWG852082 MGC852082 MPY852082 MZU852082 NJQ852082 NTM852082 ODI852082 ONE852082 OXA852082 PGW852082 PQS852082 QAO852082 QKK852082 QUG852082 REC852082 RNY852082 RXU852082 SHQ852082 SRM852082 TBI852082 TLE852082 TVA852082 UEW852082 UOS852082 UYO852082 VIK852082 VSG852082 WCC852082 WLY852082 WVU852082 M917618 JI917618 TE917618 ADA917618 AMW917618 AWS917618 BGO917618 BQK917618 CAG917618 CKC917618 CTY917618 DDU917618 DNQ917618 DXM917618 EHI917618 ERE917618 FBA917618 FKW917618 FUS917618 GEO917618 GOK917618 GYG917618 HIC917618 HRY917618 IBU917618 ILQ917618 IVM917618 JFI917618 JPE917618 JZA917618 KIW917618 KSS917618 LCO917618 LMK917618 LWG917618 MGC917618 MPY917618 MZU917618 NJQ917618 NTM917618 ODI917618 ONE917618 OXA917618 PGW917618 PQS917618 QAO917618 QKK917618 QUG917618 REC917618 RNY917618 RXU917618 SHQ917618 SRM917618 TBI917618 TLE917618 TVA917618 UEW917618 UOS917618 UYO917618 VIK917618 VSG917618 WCC917618 WLY917618 WVU917618 M983154 JI983154 TE983154 ADA983154 AMW983154 AWS983154 BGO983154 BQK983154 CAG983154 CKC983154 CTY983154 DDU983154 DNQ983154 DXM983154 EHI983154 ERE983154 FBA983154 FKW983154 FUS983154 GEO983154 GOK983154 GYG983154 HIC983154 HRY983154 IBU983154 ILQ983154 IVM983154 JFI983154 JPE983154 JZA983154 KIW983154 KSS983154 LCO983154 LMK983154 LWG983154 MGC983154 MPY983154 MZU983154 NJQ983154 NTM983154 ODI983154 ONE983154 OXA983154 PGW983154 PQS983154 QAO983154 QKK983154 QUG983154 REC983154 RNY983154 RXU983154 SHQ983154 SRM983154 TBI983154 TLE983154 TVA983154 UEW983154 UOS983154 UYO983154 VIK983154 VSG983154 WCC983154 WLY983154 WVU983154 M130 JI130 TE130 ADA130 AMW130 AWS130 BGO130 BQK130 CAG130 CKC130 CTY130 DDU130 DNQ130 DXM130 EHI130 ERE130 FBA130 FKW130 FUS130 GEO130 GOK130 GYG130 HIC130 HRY130 IBU130 ILQ130 IVM130 JFI130 JPE130 JZA130 KIW130 KSS130 LCO130 LMK130 LWG130 MGC130 MPY130 MZU130 NJQ130 NTM130 ODI130 ONE130 OXA130 PGW130 PQS130 QAO130 QKK130 QUG130 REC130 RNY130 RXU130 SHQ130 SRM130 TBI130 TLE130 TVA130 UEW130 UOS130 UYO130 VIK130 VSG130 WCC130 WLY130 WVU130 M65666 JI65666 TE65666 ADA65666 AMW65666 AWS65666 BGO65666 BQK65666 CAG65666 CKC65666 CTY65666 DDU65666 DNQ65666 DXM65666 EHI65666 ERE65666 FBA65666 FKW65666 FUS65666 GEO65666 GOK65666 GYG65666 HIC65666 HRY65666 IBU65666 ILQ65666 IVM65666 JFI65666 JPE65666 JZA65666 KIW65666 KSS65666 LCO65666 LMK65666 LWG65666 MGC65666 MPY65666 MZU65666 NJQ65666 NTM65666 ODI65666 ONE65666 OXA65666 PGW65666 PQS65666 QAO65666 QKK65666 QUG65666 REC65666 RNY65666 RXU65666 SHQ65666 SRM65666 TBI65666 TLE65666 TVA65666 UEW65666 UOS65666 UYO65666 VIK65666 VSG65666 WCC65666 WLY65666 WVU65666 M131202 JI131202 TE131202 ADA131202 AMW131202 AWS131202 BGO131202 BQK131202 CAG131202 CKC131202 CTY131202 DDU131202 DNQ131202 DXM131202 EHI131202 ERE131202 FBA131202 FKW131202 FUS131202 GEO131202 GOK131202 GYG131202 HIC131202 HRY131202 IBU131202 ILQ131202 IVM131202 JFI131202 JPE131202 JZA131202 KIW131202 KSS131202 LCO131202 LMK131202 LWG131202 MGC131202 MPY131202 MZU131202 NJQ131202 NTM131202 ODI131202 ONE131202 OXA131202 PGW131202 PQS131202 QAO131202 QKK131202 QUG131202 REC131202 RNY131202 RXU131202 SHQ131202 SRM131202 TBI131202 TLE131202 TVA131202 UEW131202 UOS131202 UYO131202 VIK131202 VSG131202 WCC131202 WLY131202 WVU131202 M196738 JI196738 TE196738 ADA196738 AMW196738 AWS196738 BGO196738 BQK196738 CAG196738 CKC196738 CTY196738 DDU196738 DNQ196738 DXM196738 EHI196738 ERE196738 FBA196738 FKW196738 FUS196738 GEO196738 GOK196738 GYG196738 HIC196738 HRY196738 IBU196738 ILQ196738 IVM196738 JFI196738 JPE196738 JZA196738 KIW196738 KSS196738 LCO196738 LMK196738 LWG196738 MGC196738 MPY196738 MZU196738 NJQ196738 NTM196738 ODI196738 ONE196738 OXA196738 PGW196738 PQS196738 QAO196738 QKK196738 QUG196738 REC196738 RNY196738 RXU196738 SHQ196738 SRM196738 TBI196738 TLE196738 TVA196738 UEW196738 UOS196738 UYO196738 VIK196738 VSG196738 WCC196738 WLY196738 WVU196738 M262274 JI262274 TE262274 ADA262274 AMW262274 AWS262274 BGO262274 BQK262274 CAG262274 CKC262274 CTY262274 DDU262274 DNQ262274 DXM262274 EHI262274 ERE262274 FBA262274 FKW262274 FUS262274 GEO262274 GOK262274 GYG262274 HIC262274 HRY262274 IBU262274 ILQ262274 IVM262274 JFI262274 JPE262274 JZA262274 KIW262274 KSS262274 LCO262274 LMK262274 LWG262274 MGC262274 MPY262274 MZU262274 NJQ262274 NTM262274 ODI262274 ONE262274 OXA262274 PGW262274 PQS262274 QAO262274 QKK262274 QUG262274 REC262274 RNY262274 RXU262274 SHQ262274 SRM262274 TBI262274 TLE262274 TVA262274 UEW262274 UOS262274 UYO262274 VIK262274 VSG262274 WCC262274 WLY262274 WVU262274 M327810 JI327810 TE327810 ADA327810 AMW327810 AWS327810 BGO327810 BQK327810 CAG327810 CKC327810 CTY327810 DDU327810 DNQ327810 DXM327810 EHI327810 ERE327810 FBA327810 FKW327810 FUS327810 GEO327810 GOK327810 GYG327810 HIC327810 HRY327810 IBU327810 ILQ327810 IVM327810 JFI327810 JPE327810 JZA327810 KIW327810 KSS327810 LCO327810 LMK327810 LWG327810 MGC327810 MPY327810 MZU327810 NJQ327810 NTM327810 ODI327810 ONE327810 OXA327810 PGW327810 PQS327810 QAO327810 QKK327810 QUG327810 REC327810 RNY327810 RXU327810 SHQ327810 SRM327810 TBI327810 TLE327810 TVA327810 UEW327810 UOS327810 UYO327810 VIK327810 VSG327810 WCC327810 WLY327810 WVU327810 M393346 JI393346 TE393346 ADA393346 AMW393346 AWS393346 BGO393346 BQK393346 CAG393346 CKC393346 CTY393346 DDU393346 DNQ393346 DXM393346 EHI393346 ERE393346 FBA393346 FKW393346 FUS393346 GEO393346 GOK393346 GYG393346 HIC393346 HRY393346 IBU393346 ILQ393346 IVM393346 JFI393346 JPE393346 JZA393346 KIW393346 KSS393346 LCO393346 LMK393346 LWG393346 MGC393346 MPY393346 MZU393346 NJQ393346 NTM393346 ODI393346 ONE393346 OXA393346 PGW393346 PQS393346 QAO393346 QKK393346 QUG393346 REC393346 RNY393346 RXU393346 SHQ393346 SRM393346 TBI393346 TLE393346 TVA393346 UEW393346 UOS393346 UYO393346 VIK393346 VSG393346 WCC393346 WLY393346 WVU393346 M458882 JI458882 TE458882 ADA458882 AMW458882 AWS458882 BGO458882 BQK458882 CAG458882 CKC458882 CTY458882 DDU458882 DNQ458882 DXM458882 EHI458882 ERE458882 FBA458882 FKW458882 FUS458882 GEO458882 GOK458882 GYG458882 HIC458882 HRY458882 IBU458882 ILQ458882 IVM458882 JFI458882 JPE458882 JZA458882 KIW458882 KSS458882 LCO458882 LMK458882 LWG458882 MGC458882 MPY458882 MZU458882 NJQ458882 NTM458882 ODI458882 ONE458882 OXA458882 PGW458882 PQS458882 QAO458882 QKK458882 QUG458882 REC458882 RNY458882 RXU458882 SHQ458882 SRM458882 TBI458882 TLE458882 TVA458882 UEW458882 UOS458882 UYO458882 VIK458882 VSG458882 WCC458882 WLY458882 WVU458882 M524418 JI524418 TE524418 ADA524418 AMW524418 AWS524418 BGO524418 BQK524418 CAG524418 CKC524418 CTY524418 DDU524418 DNQ524418 DXM524418 EHI524418 ERE524418 FBA524418 FKW524418 FUS524418 GEO524418 GOK524418 GYG524418 HIC524418 HRY524418 IBU524418 ILQ524418 IVM524418 JFI524418 JPE524418 JZA524418 KIW524418 KSS524418 LCO524418 LMK524418 LWG524418 MGC524418 MPY524418 MZU524418 NJQ524418 NTM524418 ODI524418 ONE524418 OXA524418 PGW524418 PQS524418 QAO524418 QKK524418 QUG524418 REC524418 RNY524418 RXU524418 SHQ524418 SRM524418 TBI524418 TLE524418 TVA524418 UEW524418 UOS524418 UYO524418 VIK524418 VSG524418 WCC524418 WLY524418 WVU524418 M589954 JI589954 TE589954 ADA589954 AMW589954 AWS589954 BGO589954 BQK589954 CAG589954 CKC589954 CTY589954 DDU589954 DNQ589954 DXM589954 EHI589954 ERE589954 FBA589954 FKW589954 FUS589954 GEO589954 GOK589954 GYG589954 HIC589954 HRY589954 IBU589954 ILQ589954 IVM589954 JFI589954 JPE589954 JZA589954 KIW589954 KSS589954 LCO589954 LMK589954 LWG589954 MGC589954 MPY589954 MZU589954 NJQ589954 NTM589954 ODI589954 ONE589954 OXA589954 PGW589954 PQS589954 QAO589954 QKK589954 QUG589954 REC589954 RNY589954 RXU589954 SHQ589954 SRM589954 TBI589954 TLE589954 TVA589954 UEW589954 UOS589954 UYO589954 VIK589954 VSG589954 WCC589954 WLY589954 WVU589954 M655490 JI655490 TE655490 ADA655490 AMW655490 AWS655490 BGO655490 BQK655490 CAG655490 CKC655490 CTY655490 DDU655490 DNQ655490 DXM655490 EHI655490 ERE655490 FBA655490 FKW655490 FUS655490 GEO655490 GOK655490 GYG655490 HIC655490 HRY655490 IBU655490 ILQ655490 IVM655490 JFI655490 JPE655490 JZA655490 KIW655490 KSS655490 LCO655490 LMK655490 LWG655490 MGC655490 MPY655490 MZU655490 NJQ655490 NTM655490 ODI655490 ONE655490 OXA655490 PGW655490 PQS655490 QAO655490 QKK655490 QUG655490 REC655490 RNY655490 RXU655490 SHQ655490 SRM655490 TBI655490 TLE655490 TVA655490 UEW655490 UOS655490 UYO655490 VIK655490 VSG655490 WCC655490 WLY655490 WVU655490 M721026 JI721026 TE721026 ADA721026 AMW721026 AWS721026 BGO721026 BQK721026 CAG721026 CKC721026 CTY721026 DDU721026 DNQ721026 DXM721026 EHI721026 ERE721026 FBA721026 FKW721026 FUS721026 GEO721026 GOK721026 GYG721026 HIC721026 HRY721026 IBU721026 ILQ721026 IVM721026 JFI721026 JPE721026 JZA721026 KIW721026 KSS721026 LCO721026 LMK721026 LWG721026 MGC721026 MPY721026 MZU721026 NJQ721026 NTM721026 ODI721026 ONE721026 OXA721026 PGW721026 PQS721026 QAO721026 QKK721026 QUG721026 REC721026 RNY721026 RXU721026 SHQ721026 SRM721026 TBI721026 TLE721026 TVA721026 UEW721026 UOS721026 UYO721026 VIK721026 VSG721026 WCC721026 WLY721026 WVU721026 M786562 JI786562 TE786562 ADA786562 AMW786562 AWS786562 BGO786562 BQK786562 CAG786562 CKC786562 CTY786562 DDU786562 DNQ786562 DXM786562 EHI786562 ERE786562 FBA786562 FKW786562 FUS786562 GEO786562 GOK786562 GYG786562 HIC786562 HRY786562 IBU786562 ILQ786562 IVM786562 JFI786562 JPE786562 JZA786562 KIW786562 KSS786562 LCO786562 LMK786562 LWG786562 MGC786562 MPY786562 MZU786562 NJQ786562 NTM786562 ODI786562 ONE786562 OXA786562 PGW786562 PQS786562 QAO786562 QKK786562 QUG786562 REC786562 RNY786562 RXU786562 SHQ786562 SRM786562 TBI786562 TLE786562 TVA786562 UEW786562 UOS786562 UYO786562 VIK786562 VSG786562 WCC786562 WLY786562 WVU786562 M852098 JI852098 TE852098 ADA852098 AMW852098 AWS852098 BGO852098 BQK852098 CAG852098 CKC852098 CTY852098 DDU852098 DNQ852098 DXM852098 EHI852098 ERE852098 FBA852098 FKW852098 FUS852098 GEO852098 GOK852098 GYG852098 HIC852098 HRY852098 IBU852098 ILQ852098 IVM852098 JFI852098 JPE852098 JZA852098 KIW852098 KSS852098 LCO852098 LMK852098 LWG852098 MGC852098 MPY852098 MZU852098 NJQ852098 NTM852098 ODI852098 ONE852098 OXA852098 PGW852098 PQS852098 QAO852098 QKK852098 QUG852098 REC852098 RNY852098 RXU852098 SHQ852098 SRM852098 TBI852098 TLE852098 TVA852098 UEW852098 UOS852098 UYO852098 VIK852098 VSG852098 WCC852098 WLY852098 WVU852098 M917634 JI917634 TE917634 ADA917634 AMW917634 AWS917634 BGO917634 BQK917634 CAG917634 CKC917634 CTY917634 DDU917634 DNQ917634 DXM917634 EHI917634 ERE917634 FBA917634 FKW917634 FUS917634 GEO917634 GOK917634 GYG917634 HIC917634 HRY917634 IBU917634 ILQ917634 IVM917634 JFI917634 JPE917634 JZA917634 KIW917634 KSS917634 LCO917634 LMK917634 LWG917634 MGC917634 MPY917634 MZU917634 NJQ917634 NTM917634 ODI917634 ONE917634 OXA917634 PGW917634 PQS917634 QAO917634 QKK917634 QUG917634 REC917634 RNY917634 RXU917634 SHQ917634 SRM917634 TBI917634 TLE917634 TVA917634 UEW917634 UOS917634 UYO917634 VIK917634 VSG917634 WCC917634 WLY917634 WVU917634 M983170 JI983170 TE983170 ADA983170 AMW983170 AWS983170 BGO983170 BQK983170 CAG983170 CKC983170 CTY983170 DDU983170 DNQ983170 DXM983170 EHI983170 ERE983170 FBA983170 FKW983170 FUS983170 GEO983170 GOK983170 GYG983170 HIC983170 HRY983170 IBU983170 ILQ983170 IVM983170 JFI983170 JPE983170 JZA983170 KIW983170 KSS983170 LCO983170 LMK983170 LWG983170 MGC983170 MPY983170 MZU983170 NJQ983170 NTM983170 ODI983170 ONE983170 OXA983170 PGW983170 PQS983170 QAO983170 QKK983170 QUG983170 REC983170 RNY983170 RXU983170 SHQ983170 SRM983170 TBI983170 TLE983170 TVA983170 UEW983170 UOS983170 UYO983170 VIK983170 VSG983170 WCC983170 WLY983170 WVU983170 M27 JI27 TE27 ADA27 AMW27 AWS27 BGO27 BQK27 CAG27 CKC27 CTY27 DDU27 DNQ27 DXM27 EHI27 ERE27 FBA27 FKW27 FUS27 GEO27 GOK27 GYG27 HIC27 HRY27 IBU27 ILQ27 IVM27 JFI27 JPE27 JZA27 KIW27 KSS27 LCO27 LMK27 LWG27 MGC27 MPY27 MZU27 NJQ27 NTM27 ODI27 ONE27 OXA27 PGW27 PQS27 QAO27 QKK27 QUG27 REC27 RNY27 RXU27 SHQ27 SRM27 TBI27 TLE27 TVA27 UEW27 UOS27 UYO27 VIK27 VSG27 WCC27 WLY27 WVU27 M65563 JI65563 TE65563 ADA65563 AMW65563 AWS65563 BGO65563 BQK65563 CAG65563 CKC65563 CTY65563 DDU65563 DNQ65563 DXM65563 EHI65563 ERE65563 FBA65563 FKW65563 FUS65563 GEO65563 GOK65563 GYG65563 HIC65563 HRY65563 IBU65563 ILQ65563 IVM65563 JFI65563 JPE65563 JZA65563 KIW65563 KSS65563 LCO65563 LMK65563 LWG65563 MGC65563 MPY65563 MZU65563 NJQ65563 NTM65563 ODI65563 ONE65563 OXA65563 PGW65563 PQS65563 QAO65563 QKK65563 QUG65563 REC65563 RNY65563 RXU65563 SHQ65563 SRM65563 TBI65563 TLE65563 TVA65563 UEW65563 UOS65563 UYO65563 VIK65563 VSG65563 WCC65563 WLY65563 WVU65563 M131099 JI131099 TE131099 ADA131099 AMW131099 AWS131099 BGO131099 BQK131099 CAG131099 CKC131099 CTY131099 DDU131099 DNQ131099 DXM131099 EHI131099 ERE131099 FBA131099 FKW131099 FUS131099 GEO131099 GOK131099 GYG131099 HIC131099 HRY131099 IBU131099 ILQ131099 IVM131099 JFI131099 JPE131099 JZA131099 KIW131099 KSS131099 LCO131099 LMK131099 LWG131099 MGC131099 MPY131099 MZU131099 NJQ131099 NTM131099 ODI131099 ONE131099 OXA131099 PGW131099 PQS131099 QAO131099 QKK131099 QUG131099 REC131099 RNY131099 RXU131099 SHQ131099 SRM131099 TBI131099 TLE131099 TVA131099 UEW131099 UOS131099 UYO131099 VIK131099 VSG131099 WCC131099 WLY131099 WVU131099 M196635 JI196635 TE196635 ADA196635 AMW196635 AWS196635 BGO196635 BQK196635 CAG196635 CKC196635 CTY196635 DDU196635 DNQ196635 DXM196635 EHI196635 ERE196635 FBA196635 FKW196635 FUS196635 GEO196635 GOK196635 GYG196635 HIC196635 HRY196635 IBU196635 ILQ196635 IVM196635 JFI196635 JPE196635 JZA196635 KIW196635 KSS196635 LCO196635 LMK196635 LWG196635 MGC196635 MPY196635 MZU196635 NJQ196635 NTM196635 ODI196635 ONE196635 OXA196635 PGW196635 PQS196635 QAO196635 QKK196635 QUG196635 REC196635 RNY196635 RXU196635 SHQ196635 SRM196635 TBI196635 TLE196635 TVA196635 UEW196635 UOS196635 UYO196635 VIK196635 VSG196635 WCC196635 WLY196635 WVU196635 M262171 JI262171 TE262171 ADA262171 AMW262171 AWS262171 BGO262171 BQK262171 CAG262171 CKC262171 CTY262171 DDU262171 DNQ262171 DXM262171 EHI262171 ERE262171 FBA262171 FKW262171 FUS262171 GEO262171 GOK262171 GYG262171 HIC262171 HRY262171 IBU262171 ILQ262171 IVM262171 JFI262171 JPE262171 JZA262171 KIW262171 KSS262171 LCO262171 LMK262171 LWG262171 MGC262171 MPY262171 MZU262171 NJQ262171 NTM262171 ODI262171 ONE262171 OXA262171 PGW262171 PQS262171 QAO262171 QKK262171 QUG262171 REC262171 RNY262171 RXU262171 SHQ262171 SRM262171 TBI262171 TLE262171 TVA262171 UEW262171 UOS262171 UYO262171 VIK262171 VSG262171 WCC262171 WLY262171 WVU262171 M327707 JI327707 TE327707 ADA327707 AMW327707 AWS327707 BGO327707 BQK327707 CAG327707 CKC327707 CTY327707 DDU327707 DNQ327707 DXM327707 EHI327707 ERE327707 FBA327707 FKW327707 FUS327707 GEO327707 GOK327707 GYG327707 HIC327707 HRY327707 IBU327707 ILQ327707 IVM327707 JFI327707 JPE327707 JZA327707 KIW327707 KSS327707 LCO327707 LMK327707 LWG327707 MGC327707 MPY327707 MZU327707 NJQ327707 NTM327707 ODI327707 ONE327707 OXA327707 PGW327707 PQS327707 QAO327707 QKK327707 QUG327707 REC327707 RNY327707 RXU327707 SHQ327707 SRM327707 TBI327707 TLE327707 TVA327707 UEW327707 UOS327707 UYO327707 VIK327707 VSG327707 WCC327707 WLY327707 WVU327707 M393243 JI393243 TE393243 ADA393243 AMW393243 AWS393243 BGO393243 BQK393243 CAG393243 CKC393243 CTY393243 DDU393243 DNQ393243 DXM393243 EHI393243 ERE393243 FBA393243 FKW393243 FUS393243 GEO393243 GOK393243 GYG393243 HIC393243 HRY393243 IBU393243 ILQ393243 IVM393243 JFI393243 JPE393243 JZA393243 KIW393243 KSS393243 LCO393243 LMK393243 LWG393243 MGC393243 MPY393243 MZU393243 NJQ393243 NTM393243 ODI393243 ONE393243 OXA393243 PGW393243 PQS393243 QAO393243 QKK393243 QUG393243 REC393243 RNY393243 RXU393243 SHQ393243 SRM393243 TBI393243 TLE393243 TVA393243 UEW393243 UOS393243 UYO393243 VIK393243 VSG393243 WCC393243 WLY393243 WVU393243 M458779 JI458779 TE458779 ADA458779 AMW458779 AWS458779 BGO458779 BQK458779 CAG458779 CKC458779 CTY458779 DDU458779 DNQ458779 DXM458779 EHI458779 ERE458779 FBA458779 FKW458779 FUS458779 GEO458779 GOK458779 GYG458779 HIC458779 HRY458779 IBU458779 ILQ458779 IVM458779 JFI458779 JPE458779 JZA458779 KIW458779 KSS458779 LCO458779 LMK458779 LWG458779 MGC458779 MPY458779 MZU458779 NJQ458779 NTM458779 ODI458779 ONE458779 OXA458779 PGW458779 PQS458779 QAO458779 QKK458779 QUG458779 REC458779 RNY458779 RXU458779 SHQ458779 SRM458779 TBI458779 TLE458779 TVA458779 UEW458779 UOS458779 UYO458779 VIK458779 VSG458779 WCC458779 WLY458779 WVU458779 M524315 JI524315 TE524315 ADA524315 AMW524315 AWS524315 BGO524315 BQK524315 CAG524315 CKC524315 CTY524315 DDU524315 DNQ524315 DXM524315 EHI524315 ERE524315 FBA524315 FKW524315 FUS524315 GEO524315 GOK524315 GYG524315 HIC524315 HRY524315 IBU524315 ILQ524315 IVM524315 JFI524315 JPE524315 JZA524315 KIW524315 KSS524315 LCO524315 LMK524315 LWG524315 MGC524315 MPY524315 MZU524315 NJQ524315 NTM524315 ODI524315 ONE524315 OXA524315 PGW524315 PQS524315 QAO524315 QKK524315 QUG524315 REC524315 RNY524315 RXU524315 SHQ524315 SRM524315 TBI524315 TLE524315 TVA524315 UEW524315 UOS524315 UYO524315 VIK524315 VSG524315 WCC524315 WLY524315 WVU524315 M589851 JI589851 TE589851 ADA589851 AMW589851 AWS589851 BGO589851 BQK589851 CAG589851 CKC589851 CTY589851 DDU589851 DNQ589851 DXM589851 EHI589851 ERE589851 FBA589851 FKW589851 FUS589851 GEO589851 GOK589851 GYG589851 HIC589851 HRY589851 IBU589851 ILQ589851 IVM589851 JFI589851 JPE589851 JZA589851 KIW589851 KSS589851 LCO589851 LMK589851 LWG589851 MGC589851 MPY589851 MZU589851 NJQ589851 NTM589851 ODI589851 ONE589851 OXA589851 PGW589851 PQS589851 QAO589851 QKK589851 QUG589851 REC589851 RNY589851 RXU589851 SHQ589851 SRM589851 TBI589851 TLE589851 TVA589851 UEW589851 UOS589851 UYO589851 VIK589851 VSG589851 WCC589851 WLY589851 WVU589851 M655387 JI655387 TE655387 ADA655387 AMW655387 AWS655387 BGO655387 BQK655387 CAG655387 CKC655387 CTY655387 DDU655387 DNQ655387 DXM655387 EHI655387 ERE655387 FBA655387 FKW655387 FUS655387 GEO655387 GOK655387 GYG655387 HIC655387 HRY655387 IBU655387 ILQ655387 IVM655387 JFI655387 JPE655387 JZA655387 KIW655387 KSS655387 LCO655387 LMK655387 LWG655387 MGC655387 MPY655387 MZU655387 NJQ655387 NTM655387 ODI655387 ONE655387 OXA655387 PGW655387 PQS655387 QAO655387 QKK655387 QUG655387 REC655387 RNY655387 RXU655387 SHQ655387 SRM655387 TBI655387 TLE655387 TVA655387 UEW655387 UOS655387 UYO655387 VIK655387 VSG655387 WCC655387 WLY655387 WVU655387 M720923 JI720923 TE720923 ADA720923 AMW720923 AWS720923 BGO720923 BQK720923 CAG720923 CKC720923 CTY720923 DDU720923 DNQ720923 DXM720923 EHI720923 ERE720923 FBA720923 FKW720923 FUS720923 GEO720923 GOK720923 GYG720923 HIC720923 HRY720923 IBU720923 ILQ720923 IVM720923 JFI720923 JPE720923 JZA720923 KIW720923 KSS720923 LCO720923 LMK720923 LWG720923 MGC720923 MPY720923 MZU720923 NJQ720923 NTM720923 ODI720923 ONE720923 OXA720923 PGW720923 PQS720923 QAO720923 QKK720923 QUG720923 REC720923 RNY720923 RXU720923 SHQ720923 SRM720923 TBI720923 TLE720923 TVA720923 UEW720923 UOS720923 UYO720923 VIK720923 VSG720923 WCC720923 WLY720923 WVU720923 M786459 JI786459 TE786459 ADA786459 AMW786459 AWS786459 BGO786459 BQK786459 CAG786459 CKC786459 CTY786459 DDU786459 DNQ786459 DXM786459 EHI786459 ERE786459 FBA786459 FKW786459 FUS786459 GEO786459 GOK786459 GYG786459 HIC786459 HRY786459 IBU786459 ILQ786459 IVM786459 JFI786459 JPE786459 JZA786459 KIW786459 KSS786459 LCO786459 LMK786459 LWG786459 MGC786459 MPY786459 MZU786459 NJQ786459 NTM786459 ODI786459 ONE786459 OXA786459 PGW786459 PQS786459 QAO786459 QKK786459 QUG786459 REC786459 RNY786459 RXU786459 SHQ786459 SRM786459 TBI786459 TLE786459 TVA786459 UEW786459 UOS786459 UYO786459 VIK786459 VSG786459 WCC786459 WLY786459 WVU786459 M851995 JI851995 TE851995 ADA851995 AMW851995 AWS851995 BGO851995 BQK851995 CAG851995 CKC851995 CTY851995 DDU851995 DNQ851995 DXM851995 EHI851995 ERE851995 FBA851995 FKW851995 FUS851995 GEO851995 GOK851995 GYG851995 HIC851995 HRY851995 IBU851995 ILQ851995 IVM851995 JFI851995 JPE851995 JZA851995 KIW851995 KSS851995 LCO851995 LMK851995 LWG851995 MGC851995 MPY851995 MZU851995 NJQ851995 NTM851995 ODI851995 ONE851995 OXA851995 PGW851995 PQS851995 QAO851995 QKK851995 QUG851995 REC851995 RNY851995 RXU851995 SHQ851995 SRM851995 TBI851995 TLE851995 TVA851995 UEW851995 UOS851995 UYO851995 VIK851995 VSG851995 WCC851995 WLY851995 WVU851995 M917531 JI917531 TE917531 ADA917531 AMW917531 AWS917531 BGO917531 BQK917531 CAG917531 CKC917531 CTY917531 DDU917531 DNQ917531 DXM917531 EHI917531 ERE917531 FBA917531 FKW917531 FUS917531 GEO917531 GOK917531 GYG917531 HIC917531 HRY917531 IBU917531 ILQ917531 IVM917531 JFI917531 JPE917531 JZA917531 KIW917531 KSS917531 LCO917531 LMK917531 LWG917531 MGC917531 MPY917531 MZU917531 NJQ917531 NTM917531 ODI917531 ONE917531 OXA917531 PGW917531 PQS917531 QAO917531 QKK917531 QUG917531 REC917531 RNY917531 RXU917531 SHQ917531 SRM917531 TBI917531 TLE917531 TVA917531 UEW917531 UOS917531 UYO917531 VIK917531 VSG917531 WCC917531 WLY917531 WVU917531 M983067 JI983067 TE983067 ADA983067 AMW983067 AWS983067 BGO983067 BQK983067 CAG983067 CKC983067 CTY983067 DDU983067 DNQ983067 DXM983067 EHI983067 ERE983067 FBA983067 FKW983067 FUS983067 GEO983067 GOK983067 GYG983067 HIC983067 HRY983067 IBU983067 ILQ983067 IVM983067 JFI983067 JPE983067 JZA983067 KIW983067 KSS983067 LCO983067 LMK983067 LWG983067 MGC983067 MPY983067 MZU983067 NJQ983067 NTM983067 ODI983067 ONE983067 OXA983067 PGW983067 PQS983067 QAO983067 QKK983067 QUG983067 REC983067 RNY983067 RXU983067 SHQ983067 SRM983067 TBI983067 TLE983067 TVA983067 UEW983067 UOS983067 UYO983067 VIK983067 VSG983067 WCC983067 WLY983067 WVU983067 M29:M30 JI29:JI30 TE29:TE30 ADA29:ADA30 AMW29:AMW30 AWS29:AWS30 BGO29:BGO30 BQK29:BQK30 CAG29:CAG30 CKC29:CKC30 CTY29:CTY30 DDU29:DDU30 DNQ29:DNQ30 DXM29:DXM30 EHI29:EHI30 ERE29:ERE30 FBA29:FBA30 FKW29:FKW30 FUS29:FUS30 GEO29:GEO30 GOK29:GOK30 GYG29:GYG30 HIC29:HIC30 HRY29:HRY30 IBU29:IBU30 ILQ29:ILQ30 IVM29:IVM30 JFI29:JFI30 JPE29:JPE30 JZA29:JZA30 KIW29:KIW30 KSS29:KSS30 LCO29:LCO30 LMK29:LMK30 LWG29:LWG30 MGC29:MGC30 MPY29:MPY30 MZU29:MZU30 NJQ29:NJQ30 NTM29:NTM30 ODI29:ODI30 ONE29:ONE30 OXA29:OXA30 PGW29:PGW30 PQS29:PQS30 QAO29:QAO30 QKK29:QKK30 QUG29:QUG30 REC29:REC30 RNY29:RNY30 RXU29:RXU30 SHQ29:SHQ30 SRM29:SRM30 TBI29:TBI30 TLE29:TLE30 TVA29:TVA30 UEW29:UEW30 UOS29:UOS30 UYO29:UYO30 VIK29:VIK30 VSG29:VSG30 WCC29:WCC30 WLY29:WLY30 WVU29:WVU30 M65565:M65566 JI65565:JI65566 TE65565:TE65566 ADA65565:ADA65566 AMW65565:AMW65566 AWS65565:AWS65566 BGO65565:BGO65566 BQK65565:BQK65566 CAG65565:CAG65566 CKC65565:CKC65566 CTY65565:CTY65566 DDU65565:DDU65566 DNQ65565:DNQ65566 DXM65565:DXM65566 EHI65565:EHI65566 ERE65565:ERE65566 FBA65565:FBA65566 FKW65565:FKW65566 FUS65565:FUS65566 GEO65565:GEO65566 GOK65565:GOK65566 GYG65565:GYG65566 HIC65565:HIC65566 HRY65565:HRY65566 IBU65565:IBU65566 ILQ65565:ILQ65566 IVM65565:IVM65566 JFI65565:JFI65566 JPE65565:JPE65566 JZA65565:JZA65566 KIW65565:KIW65566 KSS65565:KSS65566 LCO65565:LCO65566 LMK65565:LMK65566 LWG65565:LWG65566 MGC65565:MGC65566 MPY65565:MPY65566 MZU65565:MZU65566 NJQ65565:NJQ65566 NTM65565:NTM65566 ODI65565:ODI65566 ONE65565:ONE65566 OXA65565:OXA65566 PGW65565:PGW65566 PQS65565:PQS65566 QAO65565:QAO65566 QKK65565:QKK65566 QUG65565:QUG65566 REC65565:REC65566 RNY65565:RNY65566 RXU65565:RXU65566 SHQ65565:SHQ65566 SRM65565:SRM65566 TBI65565:TBI65566 TLE65565:TLE65566 TVA65565:TVA65566 UEW65565:UEW65566 UOS65565:UOS65566 UYO65565:UYO65566 VIK65565:VIK65566 VSG65565:VSG65566 WCC65565:WCC65566 WLY65565:WLY65566 WVU65565:WVU65566 M131101:M131102 JI131101:JI131102 TE131101:TE131102 ADA131101:ADA131102 AMW131101:AMW131102 AWS131101:AWS131102 BGO131101:BGO131102 BQK131101:BQK131102 CAG131101:CAG131102 CKC131101:CKC131102 CTY131101:CTY131102 DDU131101:DDU131102 DNQ131101:DNQ131102 DXM131101:DXM131102 EHI131101:EHI131102 ERE131101:ERE131102 FBA131101:FBA131102 FKW131101:FKW131102 FUS131101:FUS131102 GEO131101:GEO131102 GOK131101:GOK131102 GYG131101:GYG131102 HIC131101:HIC131102 HRY131101:HRY131102 IBU131101:IBU131102 ILQ131101:ILQ131102 IVM131101:IVM131102 JFI131101:JFI131102 JPE131101:JPE131102 JZA131101:JZA131102 KIW131101:KIW131102 KSS131101:KSS131102 LCO131101:LCO131102 LMK131101:LMK131102 LWG131101:LWG131102 MGC131101:MGC131102 MPY131101:MPY131102 MZU131101:MZU131102 NJQ131101:NJQ131102 NTM131101:NTM131102 ODI131101:ODI131102 ONE131101:ONE131102 OXA131101:OXA131102 PGW131101:PGW131102 PQS131101:PQS131102 QAO131101:QAO131102 QKK131101:QKK131102 QUG131101:QUG131102 REC131101:REC131102 RNY131101:RNY131102 RXU131101:RXU131102 SHQ131101:SHQ131102 SRM131101:SRM131102 TBI131101:TBI131102 TLE131101:TLE131102 TVA131101:TVA131102 UEW131101:UEW131102 UOS131101:UOS131102 UYO131101:UYO131102 VIK131101:VIK131102 VSG131101:VSG131102 WCC131101:WCC131102 WLY131101:WLY131102 WVU131101:WVU131102 M196637:M196638 JI196637:JI196638 TE196637:TE196638 ADA196637:ADA196638 AMW196637:AMW196638 AWS196637:AWS196638 BGO196637:BGO196638 BQK196637:BQK196638 CAG196637:CAG196638 CKC196637:CKC196638 CTY196637:CTY196638 DDU196637:DDU196638 DNQ196637:DNQ196638 DXM196637:DXM196638 EHI196637:EHI196638 ERE196637:ERE196638 FBA196637:FBA196638 FKW196637:FKW196638 FUS196637:FUS196638 GEO196637:GEO196638 GOK196637:GOK196638 GYG196637:GYG196638 HIC196637:HIC196638 HRY196637:HRY196638 IBU196637:IBU196638 ILQ196637:ILQ196638 IVM196637:IVM196638 JFI196637:JFI196638 JPE196637:JPE196638 JZA196637:JZA196638 KIW196637:KIW196638 KSS196637:KSS196638 LCO196637:LCO196638 LMK196637:LMK196638 LWG196637:LWG196638 MGC196637:MGC196638 MPY196637:MPY196638 MZU196637:MZU196638 NJQ196637:NJQ196638 NTM196637:NTM196638 ODI196637:ODI196638 ONE196637:ONE196638 OXA196637:OXA196638 PGW196637:PGW196638 PQS196637:PQS196638 QAO196637:QAO196638 QKK196637:QKK196638 QUG196637:QUG196638 REC196637:REC196638 RNY196637:RNY196638 RXU196637:RXU196638 SHQ196637:SHQ196638 SRM196637:SRM196638 TBI196637:TBI196638 TLE196637:TLE196638 TVA196637:TVA196638 UEW196637:UEW196638 UOS196637:UOS196638 UYO196637:UYO196638 VIK196637:VIK196638 VSG196637:VSG196638 WCC196637:WCC196638 WLY196637:WLY196638 WVU196637:WVU196638 M262173:M262174 JI262173:JI262174 TE262173:TE262174 ADA262173:ADA262174 AMW262173:AMW262174 AWS262173:AWS262174 BGO262173:BGO262174 BQK262173:BQK262174 CAG262173:CAG262174 CKC262173:CKC262174 CTY262173:CTY262174 DDU262173:DDU262174 DNQ262173:DNQ262174 DXM262173:DXM262174 EHI262173:EHI262174 ERE262173:ERE262174 FBA262173:FBA262174 FKW262173:FKW262174 FUS262173:FUS262174 GEO262173:GEO262174 GOK262173:GOK262174 GYG262173:GYG262174 HIC262173:HIC262174 HRY262173:HRY262174 IBU262173:IBU262174 ILQ262173:ILQ262174 IVM262173:IVM262174 JFI262173:JFI262174 JPE262173:JPE262174 JZA262173:JZA262174 KIW262173:KIW262174 KSS262173:KSS262174 LCO262173:LCO262174 LMK262173:LMK262174 LWG262173:LWG262174 MGC262173:MGC262174 MPY262173:MPY262174 MZU262173:MZU262174 NJQ262173:NJQ262174 NTM262173:NTM262174 ODI262173:ODI262174 ONE262173:ONE262174 OXA262173:OXA262174 PGW262173:PGW262174 PQS262173:PQS262174 QAO262173:QAO262174 QKK262173:QKK262174 QUG262173:QUG262174 REC262173:REC262174 RNY262173:RNY262174 RXU262173:RXU262174 SHQ262173:SHQ262174 SRM262173:SRM262174 TBI262173:TBI262174 TLE262173:TLE262174 TVA262173:TVA262174 UEW262173:UEW262174 UOS262173:UOS262174 UYO262173:UYO262174 VIK262173:VIK262174 VSG262173:VSG262174 WCC262173:WCC262174 WLY262173:WLY262174 WVU262173:WVU262174 M327709:M327710 JI327709:JI327710 TE327709:TE327710 ADA327709:ADA327710 AMW327709:AMW327710 AWS327709:AWS327710 BGO327709:BGO327710 BQK327709:BQK327710 CAG327709:CAG327710 CKC327709:CKC327710 CTY327709:CTY327710 DDU327709:DDU327710 DNQ327709:DNQ327710 DXM327709:DXM327710 EHI327709:EHI327710 ERE327709:ERE327710 FBA327709:FBA327710 FKW327709:FKW327710 FUS327709:FUS327710 GEO327709:GEO327710 GOK327709:GOK327710 GYG327709:GYG327710 HIC327709:HIC327710 HRY327709:HRY327710 IBU327709:IBU327710 ILQ327709:ILQ327710 IVM327709:IVM327710 JFI327709:JFI327710 JPE327709:JPE327710 JZA327709:JZA327710 KIW327709:KIW327710 KSS327709:KSS327710 LCO327709:LCO327710 LMK327709:LMK327710 LWG327709:LWG327710 MGC327709:MGC327710 MPY327709:MPY327710 MZU327709:MZU327710 NJQ327709:NJQ327710 NTM327709:NTM327710 ODI327709:ODI327710 ONE327709:ONE327710 OXA327709:OXA327710 PGW327709:PGW327710 PQS327709:PQS327710 QAO327709:QAO327710 QKK327709:QKK327710 QUG327709:QUG327710 REC327709:REC327710 RNY327709:RNY327710 RXU327709:RXU327710 SHQ327709:SHQ327710 SRM327709:SRM327710 TBI327709:TBI327710 TLE327709:TLE327710 TVA327709:TVA327710 UEW327709:UEW327710 UOS327709:UOS327710 UYO327709:UYO327710 VIK327709:VIK327710 VSG327709:VSG327710 WCC327709:WCC327710 WLY327709:WLY327710 WVU327709:WVU327710 M393245:M393246 JI393245:JI393246 TE393245:TE393246 ADA393245:ADA393246 AMW393245:AMW393246 AWS393245:AWS393246 BGO393245:BGO393246 BQK393245:BQK393246 CAG393245:CAG393246 CKC393245:CKC393246 CTY393245:CTY393246 DDU393245:DDU393246 DNQ393245:DNQ393246 DXM393245:DXM393246 EHI393245:EHI393246 ERE393245:ERE393246 FBA393245:FBA393246 FKW393245:FKW393246 FUS393245:FUS393246 GEO393245:GEO393246 GOK393245:GOK393246 GYG393245:GYG393246 HIC393245:HIC393246 HRY393245:HRY393246 IBU393245:IBU393246 ILQ393245:ILQ393246 IVM393245:IVM393246 JFI393245:JFI393246 JPE393245:JPE393246 JZA393245:JZA393246 KIW393245:KIW393246 KSS393245:KSS393246 LCO393245:LCO393246 LMK393245:LMK393246 LWG393245:LWG393246 MGC393245:MGC393246 MPY393245:MPY393246 MZU393245:MZU393246 NJQ393245:NJQ393246 NTM393245:NTM393246 ODI393245:ODI393246 ONE393245:ONE393246 OXA393245:OXA393246 PGW393245:PGW393246 PQS393245:PQS393246 QAO393245:QAO393246 QKK393245:QKK393246 QUG393245:QUG393246 REC393245:REC393246 RNY393245:RNY393246 RXU393245:RXU393246 SHQ393245:SHQ393246 SRM393245:SRM393246 TBI393245:TBI393246 TLE393245:TLE393246 TVA393245:TVA393246 UEW393245:UEW393246 UOS393245:UOS393246 UYO393245:UYO393246 VIK393245:VIK393246 VSG393245:VSG393246 WCC393245:WCC393246 WLY393245:WLY393246 WVU393245:WVU393246 M458781:M458782 JI458781:JI458782 TE458781:TE458782 ADA458781:ADA458782 AMW458781:AMW458782 AWS458781:AWS458782 BGO458781:BGO458782 BQK458781:BQK458782 CAG458781:CAG458782 CKC458781:CKC458782 CTY458781:CTY458782 DDU458781:DDU458782 DNQ458781:DNQ458782 DXM458781:DXM458782 EHI458781:EHI458782 ERE458781:ERE458782 FBA458781:FBA458782 FKW458781:FKW458782 FUS458781:FUS458782 GEO458781:GEO458782 GOK458781:GOK458782 GYG458781:GYG458782 HIC458781:HIC458782 HRY458781:HRY458782 IBU458781:IBU458782 ILQ458781:ILQ458782 IVM458781:IVM458782 JFI458781:JFI458782 JPE458781:JPE458782 JZA458781:JZA458782 KIW458781:KIW458782 KSS458781:KSS458782 LCO458781:LCO458782 LMK458781:LMK458782 LWG458781:LWG458782 MGC458781:MGC458782 MPY458781:MPY458782 MZU458781:MZU458782 NJQ458781:NJQ458782 NTM458781:NTM458782 ODI458781:ODI458782 ONE458781:ONE458782 OXA458781:OXA458782 PGW458781:PGW458782 PQS458781:PQS458782 QAO458781:QAO458782 QKK458781:QKK458782 QUG458781:QUG458782 REC458781:REC458782 RNY458781:RNY458782 RXU458781:RXU458782 SHQ458781:SHQ458782 SRM458781:SRM458782 TBI458781:TBI458782 TLE458781:TLE458782 TVA458781:TVA458782 UEW458781:UEW458782 UOS458781:UOS458782 UYO458781:UYO458782 VIK458781:VIK458782 VSG458781:VSG458782 WCC458781:WCC458782 WLY458781:WLY458782 WVU458781:WVU458782 M524317:M524318 JI524317:JI524318 TE524317:TE524318 ADA524317:ADA524318 AMW524317:AMW524318 AWS524317:AWS524318 BGO524317:BGO524318 BQK524317:BQK524318 CAG524317:CAG524318 CKC524317:CKC524318 CTY524317:CTY524318 DDU524317:DDU524318 DNQ524317:DNQ524318 DXM524317:DXM524318 EHI524317:EHI524318 ERE524317:ERE524318 FBA524317:FBA524318 FKW524317:FKW524318 FUS524317:FUS524318 GEO524317:GEO524318 GOK524317:GOK524318 GYG524317:GYG524318 HIC524317:HIC524318 HRY524317:HRY524318 IBU524317:IBU524318 ILQ524317:ILQ524318 IVM524317:IVM524318 JFI524317:JFI524318 JPE524317:JPE524318 JZA524317:JZA524318 KIW524317:KIW524318 KSS524317:KSS524318 LCO524317:LCO524318 LMK524317:LMK524318 LWG524317:LWG524318 MGC524317:MGC524318 MPY524317:MPY524318 MZU524317:MZU524318 NJQ524317:NJQ524318 NTM524317:NTM524318 ODI524317:ODI524318 ONE524317:ONE524318 OXA524317:OXA524318 PGW524317:PGW524318 PQS524317:PQS524318 QAO524317:QAO524318 QKK524317:QKK524318 QUG524317:QUG524318 REC524317:REC524318 RNY524317:RNY524318 RXU524317:RXU524318 SHQ524317:SHQ524318 SRM524317:SRM524318 TBI524317:TBI524318 TLE524317:TLE524318 TVA524317:TVA524318 UEW524317:UEW524318 UOS524317:UOS524318 UYO524317:UYO524318 VIK524317:VIK524318 VSG524317:VSG524318 WCC524317:WCC524318 WLY524317:WLY524318 WVU524317:WVU524318 M589853:M589854 JI589853:JI589854 TE589853:TE589854 ADA589853:ADA589854 AMW589853:AMW589854 AWS589853:AWS589854 BGO589853:BGO589854 BQK589853:BQK589854 CAG589853:CAG589854 CKC589853:CKC589854 CTY589853:CTY589854 DDU589853:DDU589854 DNQ589853:DNQ589854 DXM589853:DXM589854 EHI589853:EHI589854 ERE589853:ERE589854 FBA589853:FBA589854 FKW589853:FKW589854 FUS589853:FUS589854 GEO589853:GEO589854 GOK589853:GOK589854 GYG589853:GYG589854 HIC589853:HIC589854 HRY589853:HRY589854 IBU589853:IBU589854 ILQ589853:ILQ589854 IVM589853:IVM589854 JFI589853:JFI589854 JPE589853:JPE589854 JZA589853:JZA589854 KIW589853:KIW589854 KSS589853:KSS589854 LCO589853:LCO589854 LMK589853:LMK589854 LWG589853:LWG589854 MGC589853:MGC589854 MPY589853:MPY589854 MZU589853:MZU589854 NJQ589853:NJQ589854 NTM589853:NTM589854 ODI589853:ODI589854 ONE589853:ONE589854 OXA589853:OXA589854 PGW589853:PGW589854 PQS589853:PQS589854 QAO589853:QAO589854 QKK589853:QKK589854 QUG589853:QUG589854 REC589853:REC589854 RNY589853:RNY589854 RXU589853:RXU589854 SHQ589853:SHQ589854 SRM589853:SRM589854 TBI589853:TBI589854 TLE589853:TLE589854 TVA589853:TVA589854 UEW589853:UEW589854 UOS589853:UOS589854 UYO589853:UYO589854 VIK589853:VIK589854 VSG589853:VSG589854 WCC589853:WCC589854 WLY589853:WLY589854 WVU589853:WVU589854 M655389:M655390 JI655389:JI655390 TE655389:TE655390 ADA655389:ADA655390 AMW655389:AMW655390 AWS655389:AWS655390 BGO655389:BGO655390 BQK655389:BQK655390 CAG655389:CAG655390 CKC655389:CKC655390 CTY655389:CTY655390 DDU655389:DDU655390 DNQ655389:DNQ655390 DXM655389:DXM655390 EHI655389:EHI655390 ERE655389:ERE655390 FBA655389:FBA655390 FKW655389:FKW655390 FUS655389:FUS655390 GEO655389:GEO655390 GOK655389:GOK655390 GYG655389:GYG655390 HIC655389:HIC655390 HRY655389:HRY655390 IBU655389:IBU655390 ILQ655389:ILQ655390 IVM655389:IVM655390 JFI655389:JFI655390 JPE655389:JPE655390 JZA655389:JZA655390 KIW655389:KIW655390 KSS655389:KSS655390 LCO655389:LCO655390 LMK655389:LMK655390 LWG655389:LWG655390 MGC655389:MGC655390 MPY655389:MPY655390 MZU655389:MZU655390 NJQ655389:NJQ655390 NTM655389:NTM655390 ODI655389:ODI655390 ONE655389:ONE655390 OXA655389:OXA655390 PGW655389:PGW655390 PQS655389:PQS655390 QAO655389:QAO655390 QKK655389:QKK655390 QUG655389:QUG655390 REC655389:REC655390 RNY655389:RNY655390 RXU655389:RXU655390 SHQ655389:SHQ655390 SRM655389:SRM655390 TBI655389:TBI655390 TLE655389:TLE655390 TVA655389:TVA655390 UEW655389:UEW655390 UOS655389:UOS655390 UYO655389:UYO655390 VIK655389:VIK655390 VSG655389:VSG655390 WCC655389:WCC655390 WLY655389:WLY655390 WVU655389:WVU655390 M720925:M720926 JI720925:JI720926 TE720925:TE720926 ADA720925:ADA720926 AMW720925:AMW720926 AWS720925:AWS720926 BGO720925:BGO720926 BQK720925:BQK720926 CAG720925:CAG720926 CKC720925:CKC720926 CTY720925:CTY720926 DDU720925:DDU720926 DNQ720925:DNQ720926 DXM720925:DXM720926 EHI720925:EHI720926 ERE720925:ERE720926 FBA720925:FBA720926 FKW720925:FKW720926 FUS720925:FUS720926 GEO720925:GEO720926 GOK720925:GOK720926 GYG720925:GYG720926 HIC720925:HIC720926 HRY720925:HRY720926 IBU720925:IBU720926 ILQ720925:ILQ720926 IVM720925:IVM720926 JFI720925:JFI720926 JPE720925:JPE720926 JZA720925:JZA720926 KIW720925:KIW720926 KSS720925:KSS720926 LCO720925:LCO720926 LMK720925:LMK720926 LWG720925:LWG720926 MGC720925:MGC720926 MPY720925:MPY720926 MZU720925:MZU720926 NJQ720925:NJQ720926 NTM720925:NTM720926 ODI720925:ODI720926 ONE720925:ONE720926 OXA720925:OXA720926 PGW720925:PGW720926 PQS720925:PQS720926 QAO720925:QAO720926 QKK720925:QKK720926 QUG720925:QUG720926 REC720925:REC720926 RNY720925:RNY720926 RXU720925:RXU720926 SHQ720925:SHQ720926 SRM720925:SRM720926 TBI720925:TBI720926 TLE720925:TLE720926 TVA720925:TVA720926 UEW720925:UEW720926 UOS720925:UOS720926 UYO720925:UYO720926 VIK720925:VIK720926 VSG720925:VSG720926 WCC720925:WCC720926 WLY720925:WLY720926 WVU720925:WVU720926 M786461:M786462 JI786461:JI786462 TE786461:TE786462 ADA786461:ADA786462 AMW786461:AMW786462 AWS786461:AWS786462 BGO786461:BGO786462 BQK786461:BQK786462 CAG786461:CAG786462 CKC786461:CKC786462 CTY786461:CTY786462 DDU786461:DDU786462 DNQ786461:DNQ786462 DXM786461:DXM786462 EHI786461:EHI786462 ERE786461:ERE786462 FBA786461:FBA786462 FKW786461:FKW786462 FUS786461:FUS786462 GEO786461:GEO786462 GOK786461:GOK786462 GYG786461:GYG786462 HIC786461:HIC786462 HRY786461:HRY786462 IBU786461:IBU786462 ILQ786461:ILQ786462 IVM786461:IVM786462 JFI786461:JFI786462 JPE786461:JPE786462 JZA786461:JZA786462 KIW786461:KIW786462 KSS786461:KSS786462 LCO786461:LCO786462 LMK786461:LMK786462 LWG786461:LWG786462 MGC786461:MGC786462 MPY786461:MPY786462 MZU786461:MZU786462 NJQ786461:NJQ786462 NTM786461:NTM786462 ODI786461:ODI786462 ONE786461:ONE786462 OXA786461:OXA786462 PGW786461:PGW786462 PQS786461:PQS786462 QAO786461:QAO786462 QKK786461:QKK786462 QUG786461:QUG786462 REC786461:REC786462 RNY786461:RNY786462 RXU786461:RXU786462 SHQ786461:SHQ786462 SRM786461:SRM786462 TBI786461:TBI786462 TLE786461:TLE786462 TVA786461:TVA786462 UEW786461:UEW786462 UOS786461:UOS786462 UYO786461:UYO786462 VIK786461:VIK786462 VSG786461:VSG786462 WCC786461:WCC786462 WLY786461:WLY786462 WVU786461:WVU786462 M851997:M851998 JI851997:JI851998 TE851997:TE851998 ADA851997:ADA851998 AMW851997:AMW851998 AWS851997:AWS851998 BGO851997:BGO851998 BQK851997:BQK851998 CAG851997:CAG851998 CKC851997:CKC851998 CTY851997:CTY851998 DDU851997:DDU851998 DNQ851997:DNQ851998 DXM851997:DXM851998 EHI851997:EHI851998 ERE851997:ERE851998 FBA851997:FBA851998 FKW851997:FKW851998 FUS851997:FUS851998 GEO851997:GEO851998 GOK851997:GOK851998 GYG851997:GYG851998 HIC851997:HIC851998 HRY851997:HRY851998 IBU851997:IBU851998 ILQ851997:ILQ851998 IVM851997:IVM851998 JFI851997:JFI851998 JPE851997:JPE851998 JZA851997:JZA851998 KIW851997:KIW851998 KSS851997:KSS851998 LCO851997:LCO851998 LMK851997:LMK851998 LWG851997:LWG851998 MGC851997:MGC851998 MPY851997:MPY851998 MZU851997:MZU851998 NJQ851997:NJQ851998 NTM851997:NTM851998 ODI851997:ODI851998 ONE851997:ONE851998 OXA851997:OXA851998 PGW851997:PGW851998 PQS851997:PQS851998 QAO851997:QAO851998 QKK851997:QKK851998 QUG851997:QUG851998 REC851997:REC851998 RNY851997:RNY851998 RXU851997:RXU851998 SHQ851997:SHQ851998 SRM851997:SRM851998 TBI851997:TBI851998 TLE851997:TLE851998 TVA851997:TVA851998 UEW851997:UEW851998 UOS851997:UOS851998 UYO851997:UYO851998 VIK851997:VIK851998 VSG851997:VSG851998 WCC851997:WCC851998 WLY851997:WLY851998 WVU851997:WVU851998 M917533:M917534 JI917533:JI917534 TE917533:TE917534 ADA917533:ADA917534 AMW917533:AMW917534 AWS917533:AWS917534 BGO917533:BGO917534 BQK917533:BQK917534 CAG917533:CAG917534 CKC917533:CKC917534 CTY917533:CTY917534 DDU917533:DDU917534 DNQ917533:DNQ917534 DXM917533:DXM917534 EHI917533:EHI917534 ERE917533:ERE917534 FBA917533:FBA917534 FKW917533:FKW917534 FUS917533:FUS917534 GEO917533:GEO917534 GOK917533:GOK917534 GYG917533:GYG917534 HIC917533:HIC917534 HRY917533:HRY917534 IBU917533:IBU917534 ILQ917533:ILQ917534 IVM917533:IVM917534 JFI917533:JFI917534 JPE917533:JPE917534 JZA917533:JZA917534 KIW917533:KIW917534 KSS917533:KSS917534 LCO917533:LCO917534 LMK917533:LMK917534 LWG917533:LWG917534 MGC917533:MGC917534 MPY917533:MPY917534 MZU917533:MZU917534 NJQ917533:NJQ917534 NTM917533:NTM917534 ODI917533:ODI917534 ONE917533:ONE917534 OXA917533:OXA917534 PGW917533:PGW917534 PQS917533:PQS917534 QAO917533:QAO917534 QKK917533:QKK917534 QUG917533:QUG917534 REC917533:REC917534 RNY917533:RNY917534 RXU917533:RXU917534 SHQ917533:SHQ917534 SRM917533:SRM917534 TBI917533:TBI917534 TLE917533:TLE917534 TVA917533:TVA917534 UEW917533:UEW917534 UOS917533:UOS917534 UYO917533:UYO917534 VIK917533:VIK917534 VSG917533:VSG917534 WCC917533:WCC917534 WLY917533:WLY917534 WVU917533:WVU917534 M983069:M983070 JI983069:JI983070 TE983069:TE983070 ADA983069:ADA983070 AMW983069:AMW983070 AWS983069:AWS983070 BGO983069:BGO983070 BQK983069:BQK983070 CAG983069:CAG983070 CKC983069:CKC983070 CTY983069:CTY983070 DDU983069:DDU983070 DNQ983069:DNQ983070 DXM983069:DXM983070 EHI983069:EHI983070 ERE983069:ERE983070 FBA983069:FBA983070 FKW983069:FKW983070 FUS983069:FUS983070 GEO983069:GEO983070 GOK983069:GOK983070 GYG983069:GYG983070 HIC983069:HIC983070 HRY983069:HRY983070 IBU983069:IBU983070 ILQ983069:ILQ983070 IVM983069:IVM983070 JFI983069:JFI983070 JPE983069:JPE983070 JZA983069:JZA983070 KIW983069:KIW983070 KSS983069:KSS983070 LCO983069:LCO983070 LMK983069:LMK983070 LWG983069:LWG983070 MGC983069:MGC983070 MPY983069:MPY983070 MZU983069:MZU983070 NJQ983069:NJQ983070 NTM983069:NTM983070 ODI983069:ODI983070 ONE983069:ONE983070 OXA983069:OXA983070 PGW983069:PGW983070 PQS983069:PQS983070 QAO983069:QAO983070 QKK983069:QKK983070 QUG983069:QUG983070 REC983069:REC983070 RNY983069:RNY983070 RXU983069:RXU983070 SHQ983069:SHQ983070 SRM983069:SRM983070 TBI983069:TBI983070 TLE983069:TLE983070 TVA983069:TVA983070 UEW983069:UEW983070 UOS983069:UOS983070 UYO983069:UYO983070 VIK983069:VIK983070 VSG983069:VSG983070 WCC983069:WCC983070 WLY983069:WLY983070 WVU983069:WVU983070 M35 JI35 TE35 ADA35 AMW35 AWS35 BGO35 BQK35 CAG35 CKC35 CTY35 DDU35 DNQ35 DXM35 EHI35 ERE35 FBA35 FKW35 FUS35 GEO35 GOK35 GYG35 HIC35 HRY35 IBU35 ILQ35 IVM35 JFI35 JPE35 JZA35 KIW35 KSS35 LCO35 LMK35 LWG35 MGC35 MPY35 MZU35 NJQ35 NTM35 ODI35 ONE35 OXA35 PGW35 PQS35 QAO35 QKK35 QUG35 REC35 RNY35 RXU35 SHQ35 SRM35 TBI35 TLE35 TVA35 UEW35 UOS35 UYO35 VIK35 VSG35 WCC35 WLY35 WVU35 M65571 JI65571 TE65571 ADA65571 AMW65571 AWS65571 BGO65571 BQK65571 CAG65571 CKC65571 CTY65571 DDU65571 DNQ65571 DXM65571 EHI65571 ERE65571 FBA65571 FKW65571 FUS65571 GEO65571 GOK65571 GYG65571 HIC65571 HRY65571 IBU65571 ILQ65571 IVM65571 JFI65571 JPE65571 JZA65571 KIW65571 KSS65571 LCO65571 LMK65571 LWG65571 MGC65571 MPY65571 MZU65571 NJQ65571 NTM65571 ODI65571 ONE65571 OXA65571 PGW65571 PQS65571 QAO65571 QKK65571 QUG65571 REC65571 RNY65571 RXU65571 SHQ65571 SRM65571 TBI65571 TLE65571 TVA65571 UEW65571 UOS65571 UYO65571 VIK65571 VSG65571 WCC65571 WLY65571 WVU65571 M131107 JI131107 TE131107 ADA131107 AMW131107 AWS131107 BGO131107 BQK131107 CAG131107 CKC131107 CTY131107 DDU131107 DNQ131107 DXM131107 EHI131107 ERE131107 FBA131107 FKW131107 FUS131107 GEO131107 GOK131107 GYG131107 HIC131107 HRY131107 IBU131107 ILQ131107 IVM131107 JFI131107 JPE131107 JZA131107 KIW131107 KSS131107 LCO131107 LMK131107 LWG131107 MGC131107 MPY131107 MZU131107 NJQ131107 NTM131107 ODI131107 ONE131107 OXA131107 PGW131107 PQS131107 QAO131107 QKK131107 QUG131107 REC131107 RNY131107 RXU131107 SHQ131107 SRM131107 TBI131107 TLE131107 TVA131107 UEW131107 UOS131107 UYO131107 VIK131107 VSG131107 WCC131107 WLY131107 WVU131107 M196643 JI196643 TE196643 ADA196643 AMW196643 AWS196643 BGO196643 BQK196643 CAG196643 CKC196643 CTY196643 DDU196643 DNQ196643 DXM196643 EHI196643 ERE196643 FBA196643 FKW196643 FUS196643 GEO196643 GOK196643 GYG196643 HIC196643 HRY196643 IBU196643 ILQ196643 IVM196643 JFI196643 JPE196643 JZA196643 KIW196643 KSS196643 LCO196643 LMK196643 LWG196643 MGC196643 MPY196643 MZU196643 NJQ196643 NTM196643 ODI196643 ONE196643 OXA196643 PGW196643 PQS196643 QAO196643 QKK196643 QUG196643 REC196643 RNY196643 RXU196643 SHQ196643 SRM196643 TBI196643 TLE196643 TVA196643 UEW196643 UOS196643 UYO196643 VIK196643 VSG196643 WCC196643 WLY196643 WVU196643 M262179 JI262179 TE262179 ADA262179 AMW262179 AWS262179 BGO262179 BQK262179 CAG262179 CKC262179 CTY262179 DDU262179 DNQ262179 DXM262179 EHI262179 ERE262179 FBA262179 FKW262179 FUS262179 GEO262179 GOK262179 GYG262179 HIC262179 HRY262179 IBU262179 ILQ262179 IVM262179 JFI262179 JPE262179 JZA262179 KIW262179 KSS262179 LCO262179 LMK262179 LWG262179 MGC262179 MPY262179 MZU262179 NJQ262179 NTM262179 ODI262179 ONE262179 OXA262179 PGW262179 PQS262179 QAO262179 QKK262179 QUG262179 REC262179 RNY262179 RXU262179 SHQ262179 SRM262179 TBI262179 TLE262179 TVA262179 UEW262179 UOS262179 UYO262179 VIK262179 VSG262179 WCC262179 WLY262179 WVU262179 M327715 JI327715 TE327715 ADA327715 AMW327715 AWS327715 BGO327715 BQK327715 CAG327715 CKC327715 CTY327715 DDU327715 DNQ327715 DXM327715 EHI327715 ERE327715 FBA327715 FKW327715 FUS327715 GEO327715 GOK327715 GYG327715 HIC327715 HRY327715 IBU327715 ILQ327715 IVM327715 JFI327715 JPE327715 JZA327715 KIW327715 KSS327715 LCO327715 LMK327715 LWG327715 MGC327715 MPY327715 MZU327715 NJQ327715 NTM327715 ODI327715 ONE327715 OXA327715 PGW327715 PQS327715 QAO327715 QKK327715 QUG327715 REC327715 RNY327715 RXU327715 SHQ327715 SRM327715 TBI327715 TLE327715 TVA327715 UEW327715 UOS327715 UYO327715 VIK327715 VSG327715 WCC327715 WLY327715 WVU327715 M393251 JI393251 TE393251 ADA393251 AMW393251 AWS393251 BGO393251 BQK393251 CAG393251 CKC393251 CTY393251 DDU393251 DNQ393251 DXM393251 EHI393251 ERE393251 FBA393251 FKW393251 FUS393251 GEO393251 GOK393251 GYG393251 HIC393251 HRY393251 IBU393251 ILQ393251 IVM393251 JFI393251 JPE393251 JZA393251 KIW393251 KSS393251 LCO393251 LMK393251 LWG393251 MGC393251 MPY393251 MZU393251 NJQ393251 NTM393251 ODI393251 ONE393251 OXA393251 PGW393251 PQS393251 QAO393251 QKK393251 QUG393251 REC393251 RNY393251 RXU393251 SHQ393251 SRM393251 TBI393251 TLE393251 TVA393251 UEW393251 UOS393251 UYO393251 VIK393251 VSG393251 WCC393251 WLY393251 WVU393251 M458787 JI458787 TE458787 ADA458787 AMW458787 AWS458787 BGO458787 BQK458787 CAG458787 CKC458787 CTY458787 DDU458787 DNQ458787 DXM458787 EHI458787 ERE458787 FBA458787 FKW458787 FUS458787 GEO458787 GOK458787 GYG458787 HIC458787 HRY458787 IBU458787 ILQ458787 IVM458787 JFI458787 JPE458787 JZA458787 KIW458787 KSS458787 LCO458787 LMK458787 LWG458787 MGC458787 MPY458787 MZU458787 NJQ458787 NTM458787 ODI458787 ONE458787 OXA458787 PGW458787 PQS458787 QAO458787 QKK458787 QUG458787 REC458787 RNY458787 RXU458787 SHQ458787 SRM458787 TBI458787 TLE458787 TVA458787 UEW458787 UOS458787 UYO458787 VIK458787 VSG458787 WCC458787 WLY458787 WVU458787 M524323 JI524323 TE524323 ADA524323 AMW524323 AWS524323 BGO524323 BQK524323 CAG524323 CKC524323 CTY524323 DDU524323 DNQ524323 DXM524323 EHI524323 ERE524323 FBA524323 FKW524323 FUS524323 GEO524323 GOK524323 GYG524323 HIC524323 HRY524323 IBU524323 ILQ524323 IVM524323 JFI524323 JPE524323 JZA524323 KIW524323 KSS524323 LCO524323 LMK524323 LWG524323 MGC524323 MPY524323 MZU524323 NJQ524323 NTM524323 ODI524323 ONE524323 OXA524323 PGW524323 PQS524323 QAO524323 QKK524323 QUG524323 REC524323 RNY524323 RXU524323 SHQ524323 SRM524323 TBI524323 TLE524323 TVA524323 UEW524323 UOS524323 UYO524323 VIK524323 VSG524323 WCC524323 WLY524323 WVU524323 M589859 JI589859 TE589859 ADA589859 AMW589859 AWS589859 BGO589859 BQK589859 CAG589859 CKC589859 CTY589859 DDU589859 DNQ589859 DXM589859 EHI589859 ERE589859 FBA589859 FKW589859 FUS589859 GEO589859 GOK589859 GYG589859 HIC589859 HRY589859 IBU589859 ILQ589859 IVM589859 JFI589859 JPE589859 JZA589859 KIW589859 KSS589859 LCO589859 LMK589859 LWG589859 MGC589859 MPY589859 MZU589859 NJQ589859 NTM589859 ODI589859 ONE589859 OXA589859 PGW589859 PQS589859 QAO589859 QKK589859 QUG589859 REC589859 RNY589859 RXU589859 SHQ589859 SRM589859 TBI589859 TLE589859 TVA589859 UEW589859 UOS589859 UYO589859 VIK589859 VSG589859 WCC589859 WLY589859 WVU589859 M655395 JI655395 TE655395 ADA655395 AMW655395 AWS655395 BGO655395 BQK655395 CAG655395 CKC655395 CTY655395 DDU655395 DNQ655395 DXM655395 EHI655395 ERE655395 FBA655395 FKW655395 FUS655395 GEO655395 GOK655395 GYG655395 HIC655395 HRY655395 IBU655395 ILQ655395 IVM655395 JFI655395 JPE655395 JZA655395 KIW655395 KSS655395 LCO655395 LMK655395 LWG655395 MGC655395 MPY655395 MZU655395 NJQ655395 NTM655395 ODI655395 ONE655395 OXA655395 PGW655395 PQS655395 QAO655395 QKK655395 QUG655395 REC655395 RNY655395 RXU655395 SHQ655395 SRM655395 TBI655395 TLE655395 TVA655395 UEW655395 UOS655395 UYO655395 VIK655395 VSG655395 WCC655395 WLY655395 WVU655395 M720931 JI720931 TE720931 ADA720931 AMW720931 AWS720931 BGO720931 BQK720931 CAG720931 CKC720931 CTY720931 DDU720931 DNQ720931 DXM720931 EHI720931 ERE720931 FBA720931 FKW720931 FUS720931 GEO720931 GOK720931 GYG720931 HIC720931 HRY720931 IBU720931 ILQ720931 IVM720931 JFI720931 JPE720931 JZA720931 KIW720931 KSS720931 LCO720931 LMK720931 LWG720931 MGC720931 MPY720931 MZU720931 NJQ720931 NTM720931 ODI720931 ONE720931 OXA720931 PGW720931 PQS720931 QAO720931 QKK720931 QUG720931 REC720931 RNY720931 RXU720931 SHQ720931 SRM720931 TBI720931 TLE720931 TVA720931 UEW720931 UOS720931 UYO720931 VIK720931 VSG720931 WCC720931 WLY720931 WVU720931 M786467 JI786467 TE786467 ADA786467 AMW786467 AWS786467 BGO786467 BQK786467 CAG786467 CKC786467 CTY786467 DDU786467 DNQ786467 DXM786467 EHI786467 ERE786467 FBA786467 FKW786467 FUS786467 GEO786467 GOK786467 GYG786467 HIC786467 HRY786467 IBU786467 ILQ786467 IVM786467 JFI786467 JPE786467 JZA786467 KIW786467 KSS786467 LCO786467 LMK786467 LWG786467 MGC786467 MPY786467 MZU786467 NJQ786467 NTM786467 ODI786467 ONE786467 OXA786467 PGW786467 PQS786467 QAO786467 QKK786467 QUG786467 REC786467 RNY786467 RXU786467 SHQ786467 SRM786467 TBI786467 TLE786467 TVA786467 UEW786467 UOS786467 UYO786467 VIK786467 VSG786467 WCC786467 WLY786467 WVU786467 M852003 JI852003 TE852003 ADA852003 AMW852003 AWS852003 BGO852003 BQK852003 CAG852003 CKC852003 CTY852003 DDU852003 DNQ852003 DXM852003 EHI852003 ERE852003 FBA852003 FKW852003 FUS852003 GEO852003 GOK852003 GYG852003 HIC852003 HRY852003 IBU852003 ILQ852003 IVM852003 JFI852003 JPE852003 JZA852003 KIW852003 KSS852003 LCO852003 LMK852003 LWG852003 MGC852003 MPY852003 MZU852003 NJQ852003 NTM852003 ODI852003 ONE852003 OXA852003 PGW852003 PQS852003 QAO852003 QKK852003 QUG852003 REC852003 RNY852003 RXU852003 SHQ852003 SRM852003 TBI852003 TLE852003 TVA852003 UEW852003 UOS852003 UYO852003 VIK852003 VSG852003 WCC852003 WLY852003 WVU852003 M917539 JI917539 TE917539 ADA917539 AMW917539 AWS917539 BGO917539 BQK917539 CAG917539 CKC917539 CTY917539 DDU917539 DNQ917539 DXM917539 EHI917539 ERE917539 FBA917539 FKW917539 FUS917539 GEO917539 GOK917539 GYG917539 HIC917539 HRY917539 IBU917539 ILQ917539 IVM917539 JFI917539 JPE917539 JZA917539 KIW917539 KSS917539 LCO917539 LMK917539 LWG917539 MGC917539 MPY917539 MZU917539 NJQ917539 NTM917539 ODI917539 ONE917539 OXA917539 PGW917539 PQS917539 QAO917539 QKK917539 QUG917539 REC917539 RNY917539 RXU917539 SHQ917539 SRM917539 TBI917539 TLE917539 TVA917539 UEW917539 UOS917539 UYO917539 VIK917539 VSG917539 WCC917539 WLY917539 WVU917539 M983075 JI983075 TE983075 ADA983075 AMW983075 AWS983075 BGO983075 BQK983075 CAG983075 CKC983075 CTY983075 DDU983075 DNQ983075 DXM983075 EHI983075 ERE983075 FBA983075 FKW983075 FUS983075 GEO983075 GOK983075 GYG983075 HIC983075 HRY983075 IBU983075 ILQ983075 IVM983075 JFI983075 JPE983075 JZA983075 KIW983075 KSS983075 LCO983075 LMK983075 LWG983075 MGC983075 MPY983075 MZU983075 NJQ983075 NTM983075 ODI983075 ONE983075 OXA983075 PGW983075 PQS983075 QAO983075 QKK983075 QUG983075 REC983075 RNY983075 RXU983075 SHQ983075 SRM983075 TBI983075 TLE983075 TVA983075 UEW983075 UOS983075 UYO983075 VIK983075 VSG983075 WCC983075 WLY983075 WVU983075 M15:M17 JI15:JI17 TE15:TE17 ADA15:ADA17 AMW15:AMW17 AWS15:AWS17 BGO15:BGO17 BQK15:BQK17 CAG15:CAG17 CKC15:CKC17 CTY15:CTY17 DDU15:DDU17 DNQ15:DNQ17 DXM15:DXM17 EHI15:EHI17 ERE15:ERE17 FBA15:FBA17 FKW15:FKW17 FUS15:FUS17 GEO15:GEO17 GOK15:GOK17 GYG15:GYG17 HIC15:HIC17 HRY15:HRY17 IBU15:IBU17 ILQ15:ILQ17 IVM15:IVM17 JFI15:JFI17 JPE15:JPE17 JZA15:JZA17 KIW15:KIW17 KSS15:KSS17 LCO15:LCO17 LMK15:LMK17 LWG15:LWG17 MGC15:MGC17 MPY15:MPY17 MZU15:MZU17 NJQ15:NJQ17 NTM15:NTM17 ODI15:ODI17 ONE15:ONE17 OXA15:OXA17 PGW15:PGW17 PQS15:PQS17 QAO15:QAO17 QKK15:QKK17 QUG15:QUG17 REC15:REC17 RNY15:RNY17 RXU15:RXU17 SHQ15:SHQ17 SRM15:SRM17 TBI15:TBI17 TLE15:TLE17 TVA15:TVA17 UEW15:UEW17 UOS15:UOS17 UYO15:UYO17 VIK15:VIK17 VSG15:VSG17 WCC15:WCC17 WLY15:WLY17 WVU15:WVU17 M65551:M65553 JI65551:JI65553 TE65551:TE65553 ADA65551:ADA65553 AMW65551:AMW65553 AWS65551:AWS65553 BGO65551:BGO65553 BQK65551:BQK65553 CAG65551:CAG65553 CKC65551:CKC65553 CTY65551:CTY65553 DDU65551:DDU65553 DNQ65551:DNQ65553 DXM65551:DXM65553 EHI65551:EHI65553 ERE65551:ERE65553 FBA65551:FBA65553 FKW65551:FKW65553 FUS65551:FUS65553 GEO65551:GEO65553 GOK65551:GOK65553 GYG65551:GYG65553 HIC65551:HIC65553 HRY65551:HRY65553 IBU65551:IBU65553 ILQ65551:ILQ65553 IVM65551:IVM65553 JFI65551:JFI65553 JPE65551:JPE65553 JZA65551:JZA65553 KIW65551:KIW65553 KSS65551:KSS65553 LCO65551:LCO65553 LMK65551:LMK65553 LWG65551:LWG65553 MGC65551:MGC65553 MPY65551:MPY65553 MZU65551:MZU65553 NJQ65551:NJQ65553 NTM65551:NTM65553 ODI65551:ODI65553 ONE65551:ONE65553 OXA65551:OXA65553 PGW65551:PGW65553 PQS65551:PQS65553 QAO65551:QAO65553 QKK65551:QKK65553 QUG65551:QUG65553 REC65551:REC65553 RNY65551:RNY65553 RXU65551:RXU65553 SHQ65551:SHQ65553 SRM65551:SRM65553 TBI65551:TBI65553 TLE65551:TLE65553 TVA65551:TVA65553 UEW65551:UEW65553 UOS65551:UOS65553 UYO65551:UYO65553 VIK65551:VIK65553 VSG65551:VSG65553 WCC65551:WCC65553 WLY65551:WLY65553 WVU65551:WVU65553 M131087:M131089 JI131087:JI131089 TE131087:TE131089 ADA131087:ADA131089 AMW131087:AMW131089 AWS131087:AWS131089 BGO131087:BGO131089 BQK131087:BQK131089 CAG131087:CAG131089 CKC131087:CKC131089 CTY131087:CTY131089 DDU131087:DDU131089 DNQ131087:DNQ131089 DXM131087:DXM131089 EHI131087:EHI131089 ERE131087:ERE131089 FBA131087:FBA131089 FKW131087:FKW131089 FUS131087:FUS131089 GEO131087:GEO131089 GOK131087:GOK131089 GYG131087:GYG131089 HIC131087:HIC131089 HRY131087:HRY131089 IBU131087:IBU131089 ILQ131087:ILQ131089 IVM131087:IVM131089 JFI131087:JFI131089 JPE131087:JPE131089 JZA131087:JZA131089 KIW131087:KIW131089 KSS131087:KSS131089 LCO131087:LCO131089 LMK131087:LMK131089 LWG131087:LWG131089 MGC131087:MGC131089 MPY131087:MPY131089 MZU131087:MZU131089 NJQ131087:NJQ131089 NTM131087:NTM131089 ODI131087:ODI131089 ONE131087:ONE131089 OXA131087:OXA131089 PGW131087:PGW131089 PQS131087:PQS131089 QAO131087:QAO131089 QKK131087:QKK131089 QUG131087:QUG131089 REC131087:REC131089 RNY131087:RNY131089 RXU131087:RXU131089 SHQ131087:SHQ131089 SRM131087:SRM131089 TBI131087:TBI131089 TLE131087:TLE131089 TVA131087:TVA131089 UEW131087:UEW131089 UOS131087:UOS131089 UYO131087:UYO131089 VIK131087:VIK131089 VSG131087:VSG131089 WCC131087:WCC131089 WLY131087:WLY131089 WVU131087:WVU131089 M196623:M196625 JI196623:JI196625 TE196623:TE196625 ADA196623:ADA196625 AMW196623:AMW196625 AWS196623:AWS196625 BGO196623:BGO196625 BQK196623:BQK196625 CAG196623:CAG196625 CKC196623:CKC196625 CTY196623:CTY196625 DDU196623:DDU196625 DNQ196623:DNQ196625 DXM196623:DXM196625 EHI196623:EHI196625 ERE196623:ERE196625 FBA196623:FBA196625 FKW196623:FKW196625 FUS196623:FUS196625 GEO196623:GEO196625 GOK196623:GOK196625 GYG196623:GYG196625 HIC196623:HIC196625 HRY196623:HRY196625 IBU196623:IBU196625 ILQ196623:ILQ196625 IVM196623:IVM196625 JFI196623:JFI196625 JPE196623:JPE196625 JZA196623:JZA196625 KIW196623:KIW196625 KSS196623:KSS196625 LCO196623:LCO196625 LMK196623:LMK196625 LWG196623:LWG196625 MGC196623:MGC196625 MPY196623:MPY196625 MZU196623:MZU196625 NJQ196623:NJQ196625 NTM196623:NTM196625 ODI196623:ODI196625 ONE196623:ONE196625 OXA196623:OXA196625 PGW196623:PGW196625 PQS196623:PQS196625 QAO196623:QAO196625 QKK196623:QKK196625 QUG196623:QUG196625 REC196623:REC196625 RNY196623:RNY196625 RXU196623:RXU196625 SHQ196623:SHQ196625 SRM196623:SRM196625 TBI196623:TBI196625 TLE196623:TLE196625 TVA196623:TVA196625 UEW196623:UEW196625 UOS196623:UOS196625 UYO196623:UYO196625 VIK196623:VIK196625 VSG196623:VSG196625 WCC196623:WCC196625 WLY196623:WLY196625 WVU196623:WVU196625 M262159:M262161 JI262159:JI262161 TE262159:TE262161 ADA262159:ADA262161 AMW262159:AMW262161 AWS262159:AWS262161 BGO262159:BGO262161 BQK262159:BQK262161 CAG262159:CAG262161 CKC262159:CKC262161 CTY262159:CTY262161 DDU262159:DDU262161 DNQ262159:DNQ262161 DXM262159:DXM262161 EHI262159:EHI262161 ERE262159:ERE262161 FBA262159:FBA262161 FKW262159:FKW262161 FUS262159:FUS262161 GEO262159:GEO262161 GOK262159:GOK262161 GYG262159:GYG262161 HIC262159:HIC262161 HRY262159:HRY262161 IBU262159:IBU262161 ILQ262159:ILQ262161 IVM262159:IVM262161 JFI262159:JFI262161 JPE262159:JPE262161 JZA262159:JZA262161 KIW262159:KIW262161 KSS262159:KSS262161 LCO262159:LCO262161 LMK262159:LMK262161 LWG262159:LWG262161 MGC262159:MGC262161 MPY262159:MPY262161 MZU262159:MZU262161 NJQ262159:NJQ262161 NTM262159:NTM262161 ODI262159:ODI262161 ONE262159:ONE262161 OXA262159:OXA262161 PGW262159:PGW262161 PQS262159:PQS262161 QAO262159:QAO262161 QKK262159:QKK262161 QUG262159:QUG262161 REC262159:REC262161 RNY262159:RNY262161 RXU262159:RXU262161 SHQ262159:SHQ262161 SRM262159:SRM262161 TBI262159:TBI262161 TLE262159:TLE262161 TVA262159:TVA262161 UEW262159:UEW262161 UOS262159:UOS262161 UYO262159:UYO262161 VIK262159:VIK262161 VSG262159:VSG262161 WCC262159:WCC262161 WLY262159:WLY262161 WVU262159:WVU262161 M327695:M327697 JI327695:JI327697 TE327695:TE327697 ADA327695:ADA327697 AMW327695:AMW327697 AWS327695:AWS327697 BGO327695:BGO327697 BQK327695:BQK327697 CAG327695:CAG327697 CKC327695:CKC327697 CTY327695:CTY327697 DDU327695:DDU327697 DNQ327695:DNQ327697 DXM327695:DXM327697 EHI327695:EHI327697 ERE327695:ERE327697 FBA327695:FBA327697 FKW327695:FKW327697 FUS327695:FUS327697 GEO327695:GEO327697 GOK327695:GOK327697 GYG327695:GYG327697 HIC327695:HIC327697 HRY327695:HRY327697 IBU327695:IBU327697 ILQ327695:ILQ327697 IVM327695:IVM327697 JFI327695:JFI327697 JPE327695:JPE327697 JZA327695:JZA327697 KIW327695:KIW327697 KSS327695:KSS327697 LCO327695:LCO327697 LMK327695:LMK327697 LWG327695:LWG327697 MGC327695:MGC327697 MPY327695:MPY327697 MZU327695:MZU327697 NJQ327695:NJQ327697 NTM327695:NTM327697 ODI327695:ODI327697 ONE327695:ONE327697 OXA327695:OXA327697 PGW327695:PGW327697 PQS327695:PQS327697 QAO327695:QAO327697 QKK327695:QKK327697 QUG327695:QUG327697 REC327695:REC327697 RNY327695:RNY327697 RXU327695:RXU327697 SHQ327695:SHQ327697 SRM327695:SRM327697 TBI327695:TBI327697 TLE327695:TLE327697 TVA327695:TVA327697 UEW327695:UEW327697 UOS327695:UOS327697 UYO327695:UYO327697 VIK327695:VIK327697 VSG327695:VSG327697 WCC327695:WCC327697 WLY327695:WLY327697 WVU327695:WVU327697 M393231:M393233 JI393231:JI393233 TE393231:TE393233 ADA393231:ADA393233 AMW393231:AMW393233 AWS393231:AWS393233 BGO393231:BGO393233 BQK393231:BQK393233 CAG393231:CAG393233 CKC393231:CKC393233 CTY393231:CTY393233 DDU393231:DDU393233 DNQ393231:DNQ393233 DXM393231:DXM393233 EHI393231:EHI393233 ERE393231:ERE393233 FBA393231:FBA393233 FKW393231:FKW393233 FUS393231:FUS393233 GEO393231:GEO393233 GOK393231:GOK393233 GYG393231:GYG393233 HIC393231:HIC393233 HRY393231:HRY393233 IBU393231:IBU393233 ILQ393231:ILQ393233 IVM393231:IVM393233 JFI393231:JFI393233 JPE393231:JPE393233 JZA393231:JZA393233 KIW393231:KIW393233 KSS393231:KSS393233 LCO393231:LCO393233 LMK393231:LMK393233 LWG393231:LWG393233 MGC393231:MGC393233 MPY393231:MPY393233 MZU393231:MZU393233 NJQ393231:NJQ393233 NTM393231:NTM393233 ODI393231:ODI393233 ONE393231:ONE393233 OXA393231:OXA393233 PGW393231:PGW393233 PQS393231:PQS393233 QAO393231:QAO393233 QKK393231:QKK393233 QUG393231:QUG393233 REC393231:REC393233 RNY393231:RNY393233 RXU393231:RXU393233 SHQ393231:SHQ393233 SRM393231:SRM393233 TBI393231:TBI393233 TLE393231:TLE393233 TVA393231:TVA393233 UEW393231:UEW393233 UOS393231:UOS393233 UYO393231:UYO393233 VIK393231:VIK393233 VSG393231:VSG393233 WCC393231:WCC393233 WLY393231:WLY393233 WVU393231:WVU393233 M458767:M458769 JI458767:JI458769 TE458767:TE458769 ADA458767:ADA458769 AMW458767:AMW458769 AWS458767:AWS458769 BGO458767:BGO458769 BQK458767:BQK458769 CAG458767:CAG458769 CKC458767:CKC458769 CTY458767:CTY458769 DDU458767:DDU458769 DNQ458767:DNQ458769 DXM458767:DXM458769 EHI458767:EHI458769 ERE458767:ERE458769 FBA458767:FBA458769 FKW458767:FKW458769 FUS458767:FUS458769 GEO458767:GEO458769 GOK458767:GOK458769 GYG458767:GYG458769 HIC458767:HIC458769 HRY458767:HRY458769 IBU458767:IBU458769 ILQ458767:ILQ458769 IVM458767:IVM458769 JFI458767:JFI458769 JPE458767:JPE458769 JZA458767:JZA458769 KIW458767:KIW458769 KSS458767:KSS458769 LCO458767:LCO458769 LMK458767:LMK458769 LWG458767:LWG458769 MGC458767:MGC458769 MPY458767:MPY458769 MZU458767:MZU458769 NJQ458767:NJQ458769 NTM458767:NTM458769 ODI458767:ODI458769 ONE458767:ONE458769 OXA458767:OXA458769 PGW458767:PGW458769 PQS458767:PQS458769 QAO458767:QAO458769 QKK458767:QKK458769 QUG458767:QUG458769 REC458767:REC458769 RNY458767:RNY458769 RXU458767:RXU458769 SHQ458767:SHQ458769 SRM458767:SRM458769 TBI458767:TBI458769 TLE458767:TLE458769 TVA458767:TVA458769 UEW458767:UEW458769 UOS458767:UOS458769 UYO458767:UYO458769 VIK458767:VIK458769 VSG458767:VSG458769 WCC458767:WCC458769 WLY458767:WLY458769 WVU458767:WVU458769 M524303:M524305 JI524303:JI524305 TE524303:TE524305 ADA524303:ADA524305 AMW524303:AMW524305 AWS524303:AWS524305 BGO524303:BGO524305 BQK524303:BQK524305 CAG524303:CAG524305 CKC524303:CKC524305 CTY524303:CTY524305 DDU524303:DDU524305 DNQ524303:DNQ524305 DXM524303:DXM524305 EHI524303:EHI524305 ERE524303:ERE524305 FBA524303:FBA524305 FKW524303:FKW524305 FUS524303:FUS524305 GEO524303:GEO524305 GOK524303:GOK524305 GYG524303:GYG524305 HIC524303:HIC524305 HRY524303:HRY524305 IBU524303:IBU524305 ILQ524303:ILQ524305 IVM524303:IVM524305 JFI524303:JFI524305 JPE524303:JPE524305 JZA524303:JZA524305 KIW524303:KIW524305 KSS524303:KSS524305 LCO524303:LCO524305 LMK524303:LMK524305 LWG524303:LWG524305 MGC524303:MGC524305 MPY524303:MPY524305 MZU524303:MZU524305 NJQ524303:NJQ524305 NTM524303:NTM524305 ODI524303:ODI524305 ONE524303:ONE524305 OXA524303:OXA524305 PGW524303:PGW524305 PQS524303:PQS524305 QAO524303:QAO524305 QKK524303:QKK524305 QUG524303:QUG524305 REC524303:REC524305 RNY524303:RNY524305 RXU524303:RXU524305 SHQ524303:SHQ524305 SRM524303:SRM524305 TBI524303:TBI524305 TLE524303:TLE524305 TVA524303:TVA524305 UEW524303:UEW524305 UOS524303:UOS524305 UYO524303:UYO524305 VIK524303:VIK524305 VSG524303:VSG524305 WCC524303:WCC524305 WLY524303:WLY524305 WVU524303:WVU524305 M589839:M589841 JI589839:JI589841 TE589839:TE589841 ADA589839:ADA589841 AMW589839:AMW589841 AWS589839:AWS589841 BGO589839:BGO589841 BQK589839:BQK589841 CAG589839:CAG589841 CKC589839:CKC589841 CTY589839:CTY589841 DDU589839:DDU589841 DNQ589839:DNQ589841 DXM589839:DXM589841 EHI589839:EHI589841 ERE589839:ERE589841 FBA589839:FBA589841 FKW589839:FKW589841 FUS589839:FUS589841 GEO589839:GEO589841 GOK589839:GOK589841 GYG589839:GYG589841 HIC589839:HIC589841 HRY589839:HRY589841 IBU589839:IBU589841 ILQ589839:ILQ589841 IVM589839:IVM589841 JFI589839:JFI589841 JPE589839:JPE589841 JZA589839:JZA589841 KIW589839:KIW589841 KSS589839:KSS589841 LCO589839:LCO589841 LMK589839:LMK589841 LWG589839:LWG589841 MGC589839:MGC589841 MPY589839:MPY589841 MZU589839:MZU589841 NJQ589839:NJQ589841 NTM589839:NTM589841 ODI589839:ODI589841 ONE589839:ONE589841 OXA589839:OXA589841 PGW589839:PGW589841 PQS589839:PQS589841 QAO589839:QAO589841 QKK589839:QKK589841 QUG589839:QUG589841 REC589839:REC589841 RNY589839:RNY589841 RXU589839:RXU589841 SHQ589839:SHQ589841 SRM589839:SRM589841 TBI589839:TBI589841 TLE589839:TLE589841 TVA589839:TVA589841 UEW589839:UEW589841 UOS589839:UOS589841 UYO589839:UYO589841 VIK589839:VIK589841 VSG589839:VSG589841 WCC589839:WCC589841 WLY589839:WLY589841 WVU589839:WVU589841 M655375:M655377 JI655375:JI655377 TE655375:TE655377 ADA655375:ADA655377 AMW655375:AMW655377 AWS655375:AWS655377 BGO655375:BGO655377 BQK655375:BQK655377 CAG655375:CAG655377 CKC655375:CKC655377 CTY655375:CTY655377 DDU655375:DDU655377 DNQ655375:DNQ655377 DXM655375:DXM655377 EHI655375:EHI655377 ERE655375:ERE655377 FBA655375:FBA655377 FKW655375:FKW655377 FUS655375:FUS655377 GEO655375:GEO655377 GOK655375:GOK655377 GYG655375:GYG655377 HIC655375:HIC655377 HRY655375:HRY655377 IBU655375:IBU655377 ILQ655375:ILQ655377 IVM655375:IVM655377 JFI655375:JFI655377 JPE655375:JPE655377 JZA655375:JZA655377 KIW655375:KIW655377 KSS655375:KSS655377 LCO655375:LCO655377 LMK655375:LMK655377 LWG655375:LWG655377 MGC655375:MGC655377 MPY655375:MPY655377 MZU655375:MZU655377 NJQ655375:NJQ655377 NTM655375:NTM655377 ODI655375:ODI655377 ONE655375:ONE655377 OXA655375:OXA655377 PGW655375:PGW655377 PQS655375:PQS655377 QAO655375:QAO655377 QKK655375:QKK655377 QUG655375:QUG655377 REC655375:REC655377 RNY655375:RNY655377 RXU655375:RXU655377 SHQ655375:SHQ655377 SRM655375:SRM655377 TBI655375:TBI655377 TLE655375:TLE655377 TVA655375:TVA655377 UEW655375:UEW655377 UOS655375:UOS655377 UYO655375:UYO655377 VIK655375:VIK655377 VSG655375:VSG655377 WCC655375:WCC655377 WLY655375:WLY655377 WVU655375:WVU655377 M720911:M720913 JI720911:JI720913 TE720911:TE720913 ADA720911:ADA720913 AMW720911:AMW720913 AWS720911:AWS720913 BGO720911:BGO720913 BQK720911:BQK720913 CAG720911:CAG720913 CKC720911:CKC720913 CTY720911:CTY720913 DDU720911:DDU720913 DNQ720911:DNQ720913 DXM720911:DXM720913 EHI720911:EHI720913 ERE720911:ERE720913 FBA720911:FBA720913 FKW720911:FKW720913 FUS720911:FUS720913 GEO720911:GEO720913 GOK720911:GOK720913 GYG720911:GYG720913 HIC720911:HIC720913 HRY720911:HRY720913 IBU720911:IBU720913 ILQ720911:ILQ720913 IVM720911:IVM720913 JFI720911:JFI720913 JPE720911:JPE720913 JZA720911:JZA720913 KIW720911:KIW720913 KSS720911:KSS720913 LCO720911:LCO720913 LMK720911:LMK720913 LWG720911:LWG720913 MGC720911:MGC720913 MPY720911:MPY720913 MZU720911:MZU720913 NJQ720911:NJQ720913 NTM720911:NTM720913 ODI720911:ODI720913 ONE720911:ONE720913 OXA720911:OXA720913 PGW720911:PGW720913 PQS720911:PQS720913 QAO720911:QAO720913 QKK720911:QKK720913 QUG720911:QUG720913 REC720911:REC720913 RNY720911:RNY720913 RXU720911:RXU720913 SHQ720911:SHQ720913 SRM720911:SRM720913 TBI720911:TBI720913 TLE720911:TLE720913 TVA720911:TVA720913 UEW720911:UEW720913 UOS720911:UOS720913 UYO720911:UYO720913 VIK720911:VIK720913 VSG720911:VSG720913 WCC720911:WCC720913 WLY720911:WLY720913 WVU720911:WVU720913 M786447:M786449 JI786447:JI786449 TE786447:TE786449 ADA786447:ADA786449 AMW786447:AMW786449 AWS786447:AWS786449 BGO786447:BGO786449 BQK786447:BQK786449 CAG786447:CAG786449 CKC786447:CKC786449 CTY786447:CTY786449 DDU786447:DDU786449 DNQ786447:DNQ786449 DXM786447:DXM786449 EHI786447:EHI786449 ERE786447:ERE786449 FBA786447:FBA786449 FKW786447:FKW786449 FUS786447:FUS786449 GEO786447:GEO786449 GOK786447:GOK786449 GYG786447:GYG786449 HIC786447:HIC786449 HRY786447:HRY786449 IBU786447:IBU786449 ILQ786447:ILQ786449 IVM786447:IVM786449 JFI786447:JFI786449 JPE786447:JPE786449 JZA786447:JZA786449 KIW786447:KIW786449 KSS786447:KSS786449 LCO786447:LCO786449 LMK786447:LMK786449 LWG786447:LWG786449 MGC786447:MGC786449 MPY786447:MPY786449 MZU786447:MZU786449 NJQ786447:NJQ786449 NTM786447:NTM786449 ODI786447:ODI786449 ONE786447:ONE786449 OXA786447:OXA786449 PGW786447:PGW786449 PQS786447:PQS786449 QAO786447:QAO786449 QKK786447:QKK786449 QUG786447:QUG786449 REC786447:REC786449 RNY786447:RNY786449 RXU786447:RXU786449 SHQ786447:SHQ786449 SRM786447:SRM786449 TBI786447:TBI786449 TLE786447:TLE786449 TVA786447:TVA786449 UEW786447:UEW786449 UOS786447:UOS786449 UYO786447:UYO786449 VIK786447:VIK786449 VSG786447:VSG786449 WCC786447:WCC786449 WLY786447:WLY786449 WVU786447:WVU786449 M851983:M851985 JI851983:JI851985 TE851983:TE851985 ADA851983:ADA851985 AMW851983:AMW851985 AWS851983:AWS851985 BGO851983:BGO851985 BQK851983:BQK851985 CAG851983:CAG851985 CKC851983:CKC851985 CTY851983:CTY851985 DDU851983:DDU851985 DNQ851983:DNQ851985 DXM851983:DXM851985 EHI851983:EHI851985 ERE851983:ERE851985 FBA851983:FBA851985 FKW851983:FKW851985 FUS851983:FUS851985 GEO851983:GEO851985 GOK851983:GOK851985 GYG851983:GYG851985 HIC851983:HIC851985 HRY851983:HRY851985 IBU851983:IBU851985 ILQ851983:ILQ851985 IVM851983:IVM851985 JFI851983:JFI851985 JPE851983:JPE851985 JZA851983:JZA851985 KIW851983:KIW851985 KSS851983:KSS851985 LCO851983:LCO851985 LMK851983:LMK851985 LWG851983:LWG851985 MGC851983:MGC851985 MPY851983:MPY851985 MZU851983:MZU851985 NJQ851983:NJQ851985 NTM851983:NTM851985 ODI851983:ODI851985 ONE851983:ONE851985 OXA851983:OXA851985 PGW851983:PGW851985 PQS851983:PQS851985 QAO851983:QAO851985 QKK851983:QKK851985 QUG851983:QUG851985 REC851983:REC851985 RNY851983:RNY851985 RXU851983:RXU851985 SHQ851983:SHQ851985 SRM851983:SRM851985 TBI851983:TBI851985 TLE851983:TLE851985 TVA851983:TVA851985 UEW851983:UEW851985 UOS851983:UOS851985 UYO851983:UYO851985 VIK851983:VIK851985 VSG851983:VSG851985 WCC851983:WCC851985 WLY851983:WLY851985 WVU851983:WVU851985 M917519:M917521 JI917519:JI917521 TE917519:TE917521 ADA917519:ADA917521 AMW917519:AMW917521 AWS917519:AWS917521 BGO917519:BGO917521 BQK917519:BQK917521 CAG917519:CAG917521 CKC917519:CKC917521 CTY917519:CTY917521 DDU917519:DDU917521 DNQ917519:DNQ917521 DXM917519:DXM917521 EHI917519:EHI917521 ERE917519:ERE917521 FBA917519:FBA917521 FKW917519:FKW917521 FUS917519:FUS917521 GEO917519:GEO917521 GOK917519:GOK917521 GYG917519:GYG917521 HIC917519:HIC917521 HRY917519:HRY917521 IBU917519:IBU917521 ILQ917519:ILQ917521 IVM917519:IVM917521 JFI917519:JFI917521 JPE917519:JPE917521 JZA917519:JZA917521 KIW917519:KIW917521 KSS917519:KSS917521 LCO917519:LCO917521 LMK917519:LMK917521 LWG917519:LWG917521 MGC917519:MGC917521 MPY917519:MPY917521 MZU917519:MZU917521 NJQ917519:NJQ917521 NTM917519:NTM917521 ODI917519:ODI917521 ONE917519:ONE917521 OXA917519:OXA917521 PGW917519:PGW917521 PQS917519:PQS917521 QAO917519:QAO917521 QKK917519:QKK917521 QUG917519:QUG917521 REC917519:REC917521 RNY917519:RNY917521 RXU917519:RXU917521 SHQ917519:SHQ917521 SRM917519:SRM917521 TBI917519:TBI917521 TLE917519:TLE917521 TVA917519:TVA917521 UEW917519:UEW917521 UOS917519:UOS917521 UYO917519:UYO917521 VIK917519:VIK917521 VSG917519:VSG917521 WCC917519:WCC917521 WLY917519:WLY917521 WVU917519:WVU917521 M983055:M983057 JI983055:JI983057 TE983055:TE983057 ADA983055:ADA983057 AMW983055:AMW983057 AWS983055:AWS983057 BGO983055:BGO983057 BQK983055:BQK983057 CAG983055:CAG983057 CKC983055:CKC983057 CTY983055:CTY983057 DDU983055:DDU983057 DNQ983055:DNQ983057 DXM983055:DXM983057 EHI983055:EHI983057 ERE983055:ERE983057 FBA983055:FBA983057 FKW983055:FKW983057 FUS983055:FUS983057 GEO983055:GEO983057 GOK983055:GOK983057 GYG983055:GYG983057 HIC983055:HIC983057 HRY983055:HRY983057 IBU983055:IBU983057 ILQ983055:ILQ983057 IVM983055:IVM983057 JFI983055:JFI983057 JPE983055:JPE983057 JZA983055:JZA983057 KIW983055:KIW983057 KSS983055:KSS983057 LCO983055:LCO983057 LMK983055:LMK983057 LWG983055:LWG983057 MGC983055:MGC983057 MPY983055:MPY983057 MZU983055:MZU983057 NJQ983055:NJQ983057 NTM983055:NTM983057 ODI983055:ODI983057 ONE983055:ONE983057 OXA983055:OXA983057 PGW983055:PGW983057 PQS983055:PQS983057 QAO983055:QAO983057 QKK983055:QKK983057 QUG983055:QUG983057 REC983055:REC983057 RNY983055:RNY983057 RXU983055:RXU983057 SHQ983055:SHQ983057 SRM983055:SRM983057 TBI983055:TBI983057 TLE983055:TLE983057 TVA983055:TVA983057 UEW983055:UEW983057 UOS983055:UOS983057 UYO983055:UYO983057 VIK983055:VIK983057 VSG983055:VSG983057 WCC983055:WCC983057 WLY983055:WLY983057 WVU983055:WVU983057 M38:M45 JI38:JI45 TE38:TE45 ADA38:ADA45 AMW38:AMW45 AWS38:AWS45 BGO38:BGO45 BQK38:BQK45 CAG38:CAG45 CKC38:CKC45 CTY38:CTY45 DDU38:DDU45 DNQ38:DNQ45 DXM38:DXM45 EHI38:EHI45 ERE38:ERE45 FBA38:FBA45 FKW38:FKW45 FUS38:FUS45 GEO38:GEO45 GOK38:GOK45 GYG38:GYG45 HIC38:HIC45 HRY38:HRY45 IBU38:IBU45 ILQ38:ILQ45 IVM38:IVM45 JFI38:JFI45 JPE38:JPE45 JZA38:JZA45 KIW38:KIW45 KSS38:KSS45 LCO38:LCO45 LMK38:LMK45 LWG38:LWG45 MGC38:MGC45 MPY38:MPY45 MZU38:MZU45 NJQ38:NJQ45 NTM38:NTM45 ODI38:ODI45 ONE38:ONE45 OXA38:OXA45 PGW38:PGW45 PQS38:PQS45 QAO38:QAO45 QKK38:QKK45 QUG38:QUG45 REC38:REC45 RNY38:RNY45 RXU38:RXU45 SHQ38:SHQ45 SRM38:SRM45 TBI38:TBI45 TLE38:TLE45 TVA38:TVA45 UEW38:UEW45 UOS38:UOS45 UYO38:UYO45 VIK38:VIK45 VSG38:VSG45 WCC38:WCC45 WLY38:WLY45 WVU38:WVU45 M65574:M65581 JI65574:JI65581 TE65574:TE65581 ADA65574:ADA65581 AMW65574:AMW65581 AWS65574:AWS65581 BGO65574:BGO65581 BQK65574:BQK65581 CAG65574:CAG65581 CKC65574:CKC65581 CTY65574:CTY65581 DDU65574:DDU65581 DNQ65574:DNQ65581 DXM65574:DXM65581 EHI65574:EHI65581 ERE65574:ERE65581 FBA65574:FBA65581 FKW65574:FKW65581 FUS65574:FUS65581 GEO65574:GEO65581 GOK65574:GOK65581 GYG65574:GYG65581 HIC65574:HIC65581 HRY65574:HRY65581 IBU65574:IBU65581 ILQ65574:ILQ65581 IVM65574:IVM65581 JFI65574:JFI65581 JPE65574:JPE65581 JZA65574:JZA65581 KIW65574:KIW65581 KSS65574:KSS65581 LCO65574:LCO65581 LMK65574:LMK65581 LWG65574:LWG65581 MGC65574:MGC65581 MPY65574:MPY65581 MZU65574:MZU65581 NJQ65574:NJQ65581 NTM65574:NTM65581 ODI65574:ODI65581 ONE65574:ONE65581 OXA65574:OXA65581 PGW65574:PGW65581 PQS65574:PQS65581 QAO65574:QAO65581 QKK65574:QKK65581 QUG65574:QUG65581 REC65574:REC65581 RNY65574:RNY65581 RXU65574:RXU65581 SHQ65574:SHQ65581 SRM65574:SRM65581 TBI65574:TBI65581 TLE65574:TLE65581 TVA65574:TVA65581 UEW65574:UEW65581 UOS65574:UOS65581 UYO65574:UYO65581 VIK65574:VIK65581 VSG65574:VSG65581 WCC65574:WCC65581 WLY65574:WLY65581 WVU65574:WVU65581 M131110:M131117 JI131110:JI131117 TE131110:TE131117 ADA131110:ADA131117 AMW131110:AMW131117 AWS131110:AWS131117 BGO131110:BGO131117 BQK131110:BQK131117 CAG131110:CAG131117 CKC131110:CKC131117 CTY131110:CTY131117 DDU131110:DDU131117 DNQ131110:DNQ131117 DXM131110:DXM131117 EHI131110:EHI131117 ERE131110:ERE131117 FBA131110:FBA131117 FKW131110:FKW131117 FUS131110:FUS131117 GEO131110:GEO131117 GOK131110:GOK131117 GYG131110:GYG131117 HIC131110:HIC131117 HRY131110:HRY131117 IBU131110:IBU131117 ILQ131110:ILQ131117 IVM131110:IVM131117 JFI131110:JFI131117 JPE131110:JPE131117 JZA131110:JZA131117 KIW131110:KIW131117 KSS131110:KSS131117 LCO131110:LCO131117 LMK131110:LMK131117 LWG131110:LWG131117 MGC131110:MGC131117 MPY131110:MPY131117 MZU131110:MZU131117 NJQ131110:NJQ131117 NTM131110:NTM131117 ODI131110:ODI131117 ONE131110:ONE131117 OXA131110:OXA131117 PGW131110:PGW131117 PQS131110:PQS131117 QAO131110:QAO131117 QKK131110:QKK131117 QUG131110:QUG131117 REC131110:REC131117 RNY131110:RNY131117 RXU131110:RXU131117 SHQ131110:SHQ131117 SRM131110:SRM131117 TBI131110:TBI131117 TLE131110:TLE131117 TVA131110:TVA131117 UEW131110:UEW131117 UOS131110:UOS131117 UYO131110:UYO131117 VIK131110:VIK131117 VSG131110:VSG131117 WCC131110:WCC131117 WLY131110:WLY131117 WVU131110:WVU131117 M196646:M196653 JI196646:JI196653 TE196646:TE196653 ADA196646:ADA196653 AMW196646:AMW196653 AWS196646:AWS196653 BGO196646:BGO196653 BQK196646:BQK196653 CAG196646:CAG196653 CKC196646:CKC196653 CTY196646:CTY196653 DDU196646:DDU196653 DNQ196646:DNQ196653 DXM196646:DXM196653 EHI196646:EHI196653 ERE196646:ERE196653 FBA196646:FBA196653 FKW196646:FKW196653 FUS196646:FUS196653 GEO196646:GEO196653 GOK196646:GOK196653 GYG196646:GYG196653 HIC196646:HIC196653 HRY196646:HRY196653 IBU196646:IBU196653 ILQ196646:ILQ196653 IVM196646:IVM196653 JFI196646:JFI196653 JPE196646:JPE196653 JZA196646:JZA196653 KIW196646:KIW196653 KSS196646:KSS196653 LCO196646:LCO196653 LMK196646:LMK196653 LWG196646:LWG196653 MGC196646:MGC196653 MPY196646:MPY196653 MZU196646:MZU196653 NJQ196646:NJQ196653 NTM196646:NTM196653 ODI196646:ODI196653 ONE196646:ONE196653 OXA196646:OXA196653 PGW196646:PGW196653 PQS196646:PQS196653 QAO196646:QAO196653 QKK196646:QKK196653 QUG196646:QUG196653 REC196646:REC196653 RNY196646:RNY196653 RXU196646:RXU196653 SHQ196646:SHQ196653 SRM196646:SRM196653 TBI196646:TBI196653 TLE196646:TLE196653 TVA196646:TVA196653 UEW196646:UEW196653 UOS196646:UOS196653 UYO196646:UYO196653 VIK196646:VIK196653 VSG196646:VSG196653 WCC196646:WCC196653 WLY196646:WLY196653 WVU196646:WVU196653 M262182:M262189 JI262182:JI262189 TE262182:TE262189 ADA262182:ADA262189 AMW262182:AMW262189 AWS262182:AWS262189 BGO262182:BGO262189 BQK262182:BQK262189 CAG262182:CAG262189 CKC262182:CKC262189 CTY262182:CTY262189 DDU262182:DDU262189 DNQ262182:DNQ262189 DXM262182:DXM262189 EHI262182:EHI262189 ERE262182:ERE262189 FBA262182:FBA262189 FKW262182:FKW262189 FUS262182:FUS262189 GEO262182:GEO262189 GOK262182:GOK262189 GYG262182:GYG262189 HIC262182:HIC262189 HRY262182:HRY262189 IBU262182:IBU262189 ILQ262182:ILQ262189 IVM262182:IVM262189 JFI262182:JFI262189 JPE262182:JPE262189 JZA262182:JZA262189 KIW262182:KIW262189 KSS262182:KSS262189 LCO262182:LCO262189 LMK262182:LMK262189 LWG262182:LWG262189 MGC262182:MGC262189 MPY262182:MPY262189 MZU262182:MZU262189 NJQ262182:NJQ262189 NTM262182:NTM262189 ODI262182:ODI262189 ONE262182:ONE262189 OXA262182:OXA262189 PGW262182:PGW262189 PQS262182:PQS262189 QAO262182:QAO262189 QKK262182:QKK262189 QUG262182:QUG262189 REC262182:REC262189 RNY262182:RNY262189 RXU262182:RXU262189 SHQ262182:SHQ262189 SRM262182:SRM262189 TBI262182:TBI262189 TLE262182:TLE262189 TVA262182:TVA262189 UEW262182:UEW262189 UOS262182:UOS262189 UYO262182:UYO262189 VIK262182:VIK262189 VSG262182:VSG262189 WCC262182:WCC262189 WLY262182:WLY262189 WVU262182:WVU262189 M327718:M327725 JI327718:JI327725 TE327718:TE327725 ADA327718:ADA327725 AMW327718:AMW327725 AWS327718:AWS327725 BGO327718:BGO327725 BQK327718:BQK327725 CAG327718:CAG327725 CKC327718:CKC327725 CTY327718:CTY327725 DDU327718:DDU327725 DNQ327718:DNQ327725 DXM327718:DXM327725 EHI327718:EHI327725 ERE327718:ERE327725 FBA327718:FBA327725 FKW327718:FKW327725 FUS327718:FUS327725 GEO327718:GEO327725 GOK327718:GOK327725 GYG327718:GYG327725 HIC327718:HIC327725 HRY327718:HRY327725 IBU327718:IBU327725 ILQ327718:ILQ327725 IVM327718:IVM327725 JFI327718:JFI327725 JPE327718:JPE327725 JZA327718:JZA327725 KIW327718:KIW327725 KSS327718:KSS327725 LCO327718:LCO327725 LMK327718:LMK327725 LWG327718:LWG327725 MGC327718:MGC327725 MPY327718:MPY327725 MZU327718:MZU327725 NJQ327718:NJQ327725 NTM327718:NTM327725 ODI327718:ODI327725 ONE327718:ONE327725 OXA327718:OXA327725 PGW327718:PGW327725 PQS327718:PQS327725 QAO327718:QAO327725 QKK327718:QKK327725 QUG327718:QUG327725 REC327718:REC327725 RNY327718:RNY327725 RXU327718:RXU327725 SHQ327718:SHQ327725 SRM327718:SRM327725 TBI327718:TBI327725 TLE327718:TLE327725 TVA327718:TVA327725 UEW327718:UEW327725 UOS327718:UOS327725 UYO327718:UYO327725 VIK327718:VIK327725 VSG327718:VSG327725 WCC327718:WCC327725 WLY327718:WLY327725 WVU327718:WVU327725 M393254:M393261 JI393254:JI393261 TE393254:TE393261 ADA393254:ADA393261 AMW393254:AMW393261 AWS393254:AWS393261 BGO393254:BGO393261 BQK393254:BQK393261 CAG393254:CAG393261 CKC393254:CKC393261 CTY393254:CTY393261 DDU393254:DDU393261 DNQ393254:DNQ393261 DXM393254:DXM393261 EHI393254:EHI393261 ERE393254:ERE393261 FBA393254:FBA393261 FKW393254:FKW393261 FUS393254:FUS393261 GEO393254:GEO393261 GOK393254:GOK393261 GYG393254:GYG393261 HIC393254:HIC393261 HRY393254:HRY393261 IBU393254:IBU393261 ILQ393254:ILQ393261 IVM393254:IVM393261 JFI393254:JFI393261 JPE393254:JPE393261 JZA393254:JZA393261 KIW393254:KIW393261 KSS393254:KSS393261 LCO393254:LCO393261 LMK393254:LMK393261 LWG393254:LWG393261 MGC393254:MGC393261 MPY393254:MPY393261 MZU393254:MZU393261 NJQ393254:NJQ393261 NTM393254:NTM393261 ODI393254:ODI393261 ONE393254:ONE393261 OXA393254:OXA393261 PGW393254:PGW393261 PQS393254:PQS393261 QAO393254:QAO393261 QKK393254:QKK393261 QUG393254:QUG393261 REC393254:REC393261 RNY393254:RNY393261 RXU393254:RXU393261 SHQ393254:SHQ393261 SRM393254:SRM393261 TBI393254:TBI393261 TLE393254:TLE393261 TVA393254:TVA393261 UEW393254:UEW393261 UOS393254:UOS393261 UYO393254:UYO393261 VIK393254:VIK393261 VSG393254:VSG393261 WCC393254:WCC393261 WLY393254:WLY393261 WVU393254:WVU393261 M458790:M458797 JI458790:JI458797 TE458790:TE458797 ADA458790:ADA458797 AMW458790:AMW458797 AWS458790:AWS458797 BGO458790:BGO458797 BQK458790:BQK458797 CAG458790:CAG458797 CKC458790:CKC458797 CTY458790:CTY458797 DDU458790:DDU458797 DNQ458790:DNQ458797 DXM458790:DXM458797 EHI458790:EHI458797 ERE458790:ERE458797 FBA458790:FBA458797 FKW458790:FKW458797 FUS458790:FUS458797 GEO458790:GEO458797 GOK458790:GOK458797 GYG458790:GYG458797 HIC458790:HIC458797 HRY458790:HRY458797 IBU458790:IBU458797 ILQ458790:ILQ458797 IVM458790:IVM458797 JFI458790:JFI458797 JPE458790:JPE458797 JZA458790:JZA458797 KIW458790:KIW458797 KSS458790:KSS458797 LCO458790:LCO458797 LMK458790:LMK458797 LWG458790:LWG458797 MGC458790:MGC458797 MPY458790:MPY458797 MZU458790:MZU458797 NJQ458790:NJQ458797 NTM458790:NTM458797 ODI458790:ODI458797 ONE458790:ONE458797 OXA458790:OXA458797 PGW458790:PGW458797 PQS458790:PQS458797 QAO458790:QAO458797 QKK458790:QKK458797 QUG458790:QUG458797 REC458790:REC458797 RNY458790:RNY458797 RXU458790:RXU458797 SHQ458790:SHQ458797 SRM458790:SRM458797 TBI458790:TBI458797 TLE458790:TLE458797 TVA458790:TVA458797 UEW458790:UEW458797 UOS458790:UOS458797 UYO458790:UYO458797 VIK458790:VIK458797 VSG458790:VSG458797 WCC458790:WCC458797 WLY458790:WLY458797 WVU458790:WVU458797 M524326:M524333 JI524326:JI524333 TE524326:TE524333 ADA524326:ADA524333 AMW524326:AMW524333 AWS524326:AWS524333 BGO524326:BGO524333 BQK524326:BQK524333 CAG524326:CAG524333 CKC524326:CKC524333 CTY524326:CTY524333 DDU524326:DDU524333 DNQ524326:DNQ524333 DXM524326:DXM524333 EHI524326:EHI524333 ERE524326:ERE524333 FBA524326:FBA524333 FKW524326:FKW524333 FUS524326:FUS524333 GEO524326:GEO524333 GOK524326:GOK524333 GYG524326:GYG524333 HIC524326:HIC524333 HRY524326:HRY524333 IBU524326:IBU524333 ILQ524326:ILQ524333 IVM524326:IVM524333 JFI524326:JFI524333 JPE524326:JPE524333 JZA524326:JZA524333 KIW524326:KIW524333 KSS524326:KSS524333 LCO524326:LCO524333 LMK524326:LMK524333 LWG524326:LWG524333 MGC524326:MGC524333 MPY524326:MPY524333 MZU524326:MZU524333 NJQ524326:NJQ524333 NTM524326:NTM524333 ODI524326:ODI524333 ONE524326:ONE524333 OXA524326:OXA524333 PGW524326:PGW524333 PQS524326:PQS524333 QAO524326:QAO524333 QKK524326:QKK524333 QUG524326:QUG524333 REC524326:REC524333 RNY524326:RNY524333 RXU524326:RXU524333 SHQ524326:SHQ524333 SRM524326:SRM524333 TBI524326:TBI524333 TLE524326:TLE524333 TVA524326:TVA524333 UEW524326:UEW524333 UOS524326:UOS524333 UYO524326:UYO524333 VIK524326:VIK524333 VSG524326:VSG524333 WCC524326:WCC524333 WLY524326:WLY524333 WVU524326:WVU524333 M589862:M589869 JI589862:JI589869 TE589862:TE589869 ADA589862:ADA589869 AMW589862:AMW589869 AWS589862:AWS589869 BGO589862:BGO589869 BQK589862:BQK589869 CAG589862:CAG589869 CKC589862:CKC589869 CTY589862:CTY589869 DDU589862:DDU589869 DNQ589862:DNQ589869 DXM589862:DXM589869 EHI589862:EHI589869 ERE589862:ERE589869 FBA589862:FBA589869 FKW589862:FKW589869 FUS589862:FUS589869 GEO589862:GEO589869 GOK589862:GOK589869 GYG589862:GYG589869 HIC589862:HIC589869 HRY589862:HRY589869 IBU589862:IBU589869 ILQ589862:ILQ589869 IVM589862:IVM589869 JFI589862:JFI589869 JPE589862:JPE589869 JZA589862:JZA589869 KIW589862:KIW589869 KSS589862:KSS589869 LCO589862:LCO589869 LMK589862:LMK589869 LWG589862:LWG589869 MGC589862:MGC589869 MPY589862:MPY589869 MZU589862:MZU589869 NJQ589862:NJQ589869 NTM589862:NTM589869 ODI589862:ODI589869 ONE589862:ONE589869 OXA589862:OXA589869 PGW589862:PGW589869 PQS589862:PQS589869 QAO589862:QAO589869 QKK589862:QKK589869 QUG589862:QUG589869 REC589862:REC589869 RNY589862:RNY589869 RXU589862:RXU589869 SHQ589862:SHQ589869 SRM589862:SRM589869 TBI589862:TBI589869 TLE589862:TLE589869 TVA589862:TVA589869 UEW589862:UEW589869 UOS589862:UOS589869 UYO589862:UYO589869 VIK589862:VIK589869 VSG589862:VSG589869 WCC589862:WCC589869 WLY589862:WLY589869 WVU589862:WVU589869 M655398:M655405 JI655398:JI655405 TE655398:TE655405 ADA655398:ADA655405 AMW655398:AMW655405 AWS655398:AWS655405 BGO655398:BGO655405 BQK655398:BQK655405 CAG655398:CAG655405 CKC655398:CKC655405 CTY655398:CTY655405 DDU655398:DDU655405 DNQ655398:DNQ655405 DXM655398:DXM655405 EHI655398:EHI655405 ERE655398:ERE655405 FBA655398:FBA655405 FKW655398:FKW655405 FUS655398:FUS655405 GEO655398:GEO655405 GOK655398:GOK655405 GYG655398:GYG655405 HIC655398:HIC655405 HRY655398:HRY655405 IBU655398:IBU655405 ILQ655398:ILQ655405 IVM655398:IVM655405 JFI655398:JFI655405 JPE655398:JPE655405 JZA655398:JZA655405 KIW655398:KIW655405 KSS655398:KSS655405 LCO655398:LCO655405 LMK655398:LMK655405 LWG655398:LWG655405 MGC655398:MGC655405 MPY655398:MPY655405 MZU655398:MZU655405 NJQ655398:NJQ655405 NTM655398:NTM655405 ODI655398:ODI655405 ONE655398:ONE655405 OXA655398:OXA655405 PGW655398:PGW655405 PQS655398:PQS655405 QAO655398:QAO655405 QKK655398:QKK655405 QUG655398:QUG655405 REC655398:REC655405 RNY655398:RNY655405 RXU655398:RXU655405 SHQ655398:SHQ655405 SRM655398:SRM655405 TBI655398:TBI655405 TLE655398:TLE655405 TVA655398:TVA655405 UEW655398:UEW655405 UOS655398:UOS655405 UYO655398:UYO655405 VIK655398:VIK655405 VSG655398:VSG655405 WCC655398:WCC655405 WLY655398:WLY655405 WVU655398:WVU655405 M720934:M720941 JI720934:JI720941 TE720934:TE720941 ADA720934:ADA720941 AMW720934:AMW720941 AWS720934:AWS720941 BGO720934:BGO720941 BQK720934:BQK720941 CAG720934:CAG720941 CKC720934:CKC720941 CTY720934:CTY720941 DDU720934:DDU720941 DNQ720934:DNQ720941 DXM720934:DXM720941 EHI720934:EHI720941 ERE720934:ERE720941 FBA720934:FBA720941 FKW720934:FKW720941 FUS720934:FUS720941 GEO720934:GEO720941 GOK720934:GOK720941 GYG720934:GYG720941 HIC720934:HIC720941 HRY720934:HRY720941 IBU720934:IBU720941 ILQ720934:ILQ720941 IVM720934:IVM720941 JFI720934:JFI720941 JPE720934:JPE720941 JZA720934:JZA720941 KIW720934:KIW720941 KSS720934:KSS720941 LCO720934:LCO720941 LMK720934:LMK720941 LWG720934:LWG720941 MGC720934:MGC720941 MPY720934:MPY720941 MZU720934:MZU720941 NJQ720934:NJQ720941 NTM720934:NTM720941 ODI720934:ODI720941 ONE720934:ONE720941 OXA720934:OXA720941 PGW720934:PGW720941 PQS720934:PQS720941 QAO720934:QAO720941 QKK720934:QKK720941 QUG720934:QUG720941 REC720934:REC720941 RNY720934:RNY720941 RXU720934:RXU720941 SHQ720934:SHQ720941 SRM720934:SRM720941 TBI720934:TBI720941 TLE720934:TLE720941 TVA720934:TVA720941 UEW720934:UEW720941 UOS720934:UOS720941 UYO720934:UYO720941 VIK720934:VIK720941 VSG720934:VSG720941 WCC720934:WCC720941 WLY720934:WLY720941 WVU720934:WVU720941 M786470:M786477 JI786470:JI786477 TE786470:TE786477 ADA786470:ADA786477 AMW786470:AMW786477 AWS786470:AWS786477 BGO786470:BGO786477 BQK786470:BQK786477 CAG786470:CAG786477 CKC786470:CKC786477 CTY786470:CTY786477 DDU786470:DDU786477 DNQ786470:DNQ786477 DXM786470:DXM786477 EHI786470:EHI786477 ERE786470:ERE786477 FBA786470:FBA786477 FKW786470:FKW786477 FUS786470:FUS786477 GEO786470:GEO786477 GOK786470:GOK786477 GYG786470:GYG786477 HIC786470:HIC786477 HRY786470:HRY786477 IBU786470:IBU786477 ILQ786470:ILQ786477 IVM786470:IVM786477 JFI786470:JFI786477 JPE786470:JPE786477 JZA786470:JZA786477 KIW786470:KIW786477 KSS786470:KSS786477 LCO786470:LCO786477 LMK786470:LMK786477 LWG786470:LWG786477 MGC786470:MGC786477 MPY786470:MPY786477 MZU786470:MZU786477 NJQ786470:NJQ786477 NTM786470:NTM786477 ODI786470:ODI786477 ONE786470:ONE786477 OXA786470:OXA786477 PGW786470:PGW786477 PQS786470:PQS786477 QAO786470:QAO786477 QKK786470:QKK786477 QUG786470:QUG786477 REC786470:REC786477 RNY786470:RNY786477 RXU786470:RXU786477 SHQ786470:SHQ786477 SRM786470:SRM786477 TBI786470:TBI786477 TLE786470:TLE786477 TVA786470:TVA786477 UEW786470:UEW786477 UOS786470:UOS786477 UYO786470:UYO786477 VIK786470:VIK786477 VSG786470:VSG786477 WCC786470:WCC786477 WLY786470:WLY786477 WVU786470:WVU786477 M852006:M852013 JI852006:JI852013 TE852006:TE852013 ADA852006:ADA852013 AMW852006:AMW852013 AWS852006:AWS852013 BGO852006:BGO852013 BQK852006:BQK852013 CAG852006:CAG852013 CKC852006:CKC852013 CTY852006:CTY852013 DDU852006:DDU852013 DNQ852006:DNQ852013 DXM852006:DXM852013 EHI852006:EHI852013 ERE852006:ERE852013 FBA852006:FBA852013 FKW852006:FKW852013 FUS852006:FUS852013 GEO852006:GEO852013 GOK852006:GOK852013 GYG852006:GYG852013 HIC852006:HIC852013 HRY852006:HRY852013 IBU852006:IBU852013 ILQ852006:ILQ852013 IVM852006:IVM852013 JFI852006:JFI852013 JPE852006:JPE852013 JZA852006:JZA852013 KIW852006:KIW852013 KSS852006:KSS852013 LCO852006:LCO852013 LMK852006:LMK852013 LWG852006:LWG852013 MGC852006:MGC852013 MPY852006:MPY852013 MZU852006:MZU852013 NJQ852006:NJQ852013 NTM852006:NTM852013 ODI852006:ODI852013 ONE852006:ONE852013 OXA852006:OXA852013 PGW852006:PGW852013 PQS852006:PQS852013 QAO852006:QAO852013 QKK852006:QKK852013 QUG852006:QUG852013 REC852006:REC852013 RNY852006:RNY852013 RXU852006:RXU852013 SHQ852006:SHQ852013 SRM852006:SRM852013 TBI852006:TBI852013 TLE852006:TLE852013 TVA852006:TVA852013 UEW852006:UEW852013 UOS852006:UOS852013 UYO852006:UYO852013 VIK852006:VIK852013 VSG852006:VSG852013 WCC852006:WCC852013 WLY852006:WLY852013 WVU852006:WVU852013 M917542:M917549 JI917542:JI917549 TE917542:TE917549 ADA917542:ADA917549 AMW917542:AMW917549 AWS917542:AWS917549 BGO917542:BGO917549 BQK917542:BQK917549 CAG917542:CAG917549 CKC917542:CKC917549 CTY917542:CTY917549 DDU917542:DDU917549 DNQ917542:DNQ917549 DXM917542:DXM917549 EHI917542:EHI917549 ERE917542:ERE917549 FBA917542:FBA917549 FKW917542:FKW917549 FUS917542:FUS917549 GEO917542:GEO917549 GOK917542:GOK917549 GYG917542:GYG917549 HIC917542:HIC917549 HRY917542:HRY917549 IBU917542:IBU917549 ILQ917542:ILQ917549 IVM917542:IVM917549 JFI917542:JFI917549 JPE917542:JPE917549 JZA917542:JZA917549 KIW917542:KIW917549 KSS917542:KSS917549 LCO917542:LCO917549 LMK917542:LMK917549 LWG917542:LWG917549 MGC917542:MGC917549 MPY917542:MPY917549 MZU917542:MZU917549 NJQ917542:NJQ917549 NTM917542:NTM917549 ODI917542:ODI917549 ONE917542:ONE917549 OXA917542:OXA917549 PGW917542:PGW917549 PQS917542:PQS917549 QAO917542:QAO917549 QKK917542:QKK917549 QUG917542:QUG917549 REC917542:REC917549 RNY917542:RNY917549 RXU917542:RXU917549 SHQ917542:SHQ917549 SRM917542:SRM917549 TBI917542:TBI917549 TLE917542:TLE917549 TVA917542:TVA917549 UEW917542:UEW917549 UOS917542:UOS917549 UYO917542:UYO917549 VIK917542:VIK917549 VSG917542:VSG917549 WCC917542:WCC917549 WLY917542:WLY917549 WVU917542:WVU917549 M983078:M983085 JI983078:JI983085 TE983078:TE983085 ADA983078:ADA983085 AMW983078:AMW983085 AWS983078:AWS983085 BGO983078:BGO983085 BQK983078:BQK983085 CAG983078:CAG983085 CKC983078:CKC983085 CTY983078:CTY983085 DDU983078:DDU983085 DNQ983078:DNQ983085 DXM983078:DXM983085 EHI983078:EHI983085 ERE983078:ERE983085 FBA983078:FBA983085 FKW983078:FKW983085 FUS983078:FUS983085 GEO983078:GEO983085 GOK983078:GOK983085 GYG983078:GYG983085 HIC983078:HIC983085 HRY983078:HRY983085 IBU983078:IBU983085 ILQ983078:ILQ983085 IVM983078:IVM983085 JFI983078:JFI983085 JPE983078:JPE983085 JZA983078:JZA983085 KIW983078:KIW983085 KSS983078:KSS983085 LCO983078:LCO983085 LMK983078:LMK983085 LWG983078:LWG983085 MGC983078:MGC983085 MPY983078:MPY983085 MZU983078:MZU983085 NJQ983078:NJQ983085 NTM983078:NTM983085 ODI983078:ODI983085 ONE983078:ONE983085 OXA983078:OXA983085 PGW983078:PGW983085 PQS983078:PQS983085 QAO983078:QAO983085 QKK983078:QKK983085 QUG983078:QUG983085 REC983078:REC983085 RNY983078:RNY983085 RXU983078:RXU983085 SHQ983078:SHQ983085 SRM983078:SRM983085 TBI983078:TBI983085 TLE983078:TLE983085 TVA983078:TVA983085 UEW983078:UEW983085 UOS983078:UOS983085 UYO983078:UYO983085 VIK983078:VIK983085 VSG983078:VSG983085 WCC983078:WCC983085 WLY983078:WLY983085 WVU983078:WVU983085 M47:M48 JI47:JI48 TE47:TE48 ADA47:ADA48 AMW47:AMW48 AWS47:AWS48 BGO47:BGO48 BQK47:BQK48 CAG47:CAG48 CKC47:CKC48 CTY47:CTY48 DDU47:DDU48 DNQ47:DNQ48 DXM47:DXM48 EHI47:EHI48 ERE47:ERE48 FBA47:FBA48 FKW47:FKW48 FUS47:FUS48 GEO47:GEO48 GOK47:GOK48 GYG47:GYG48 HIC47:HIC48 HRY47:HRY48 IBU47:IBU48 ILQ47:ILQ48 IVM47:IVM48 JFI47:JFI48 JPE47:JPE48 JZA47:JZA48 KIW47:KIW48 KSS47:KSS48 LCO47:LCO48 LMK47:LMK48 LWG47:LWG48 MGC47:MGC48 MPY47:MPY48 MZU47:MZU48 NJQ47:NJQ48 NTM47:NTM48 ODI47:ODI48 ONE47:ONE48 OXA47:OXA48 PGW47:PGW48 PQS47:PQS48 QAO47:QAO48 QKK47:QKK48 QUG47:QUG48 REC47:REC48 RNY47:RNY48 RXU47:RXU48 SHQ47:SHQ48 SRM47:SRM48 TBI47:TBI48 TLE47:TLE48 TVA47:TVA48 UEW47:UEW48 UOS47:UOS48 UYO47:UYO48 VIK47:VIK48 VSG47:VSG48 WCC47:WCC48 WLY47:WLY48 WVU47:WVU48 M65583:M65584 JI65583:JI65584 TE65583:TE65584 ADA65583:ADA65584 AMW65583:AMW65584 AWS65583:AWS65584 BGO65583:BGO65584 BQK65583:BQK65584 CAG65583:CAG65584 CKC65583:CKC65584 CTY65583:CTY65584 DDU65583:DDU65584 DNQ65583:DNQ65584 DXM65583:DXM65584 EHI65583:EHI65584 ERE65583:ERE65584 FBA65583:FBA65584 FKW65583:FKW65584 FUS65583:FUS65584 GEO65583:GEO65584 GOK65583:GOK65584 GYG65583:GYG65584 HIC65583:HIC65584 HRY65583:HRY65584 IBU65583:IBU65584 ILQ65583:ILQ65584 IVM65583:IVM65584 JFI65583:JFI65584 JPE65583:JPE65584 JZA65583:JZA65584 KIW65583:KIW65584 KSS65583:KSS65584 LCO65583:LCO65584 LMK65583:LMK65584 LWG65583:LWG65584 MGC65583:MGC65584 MPY65583:MPY65584 MZU65583:MZU65584 NJQ65583:NJQ65584 NTM65583:NTM65584 ODI65583:ODI65584 ONE65583:ONE65584 OXA65583:OXA65584 PGW65583:PGW65584 PQS65583:PQS65584 QAO65583:QAO65584 QKK65583:QKK65584 QUG65583:QUG65584 REC65583:REC65584 RNY65583:RNY65584 RXU65583:RXU65584 SHQ65583:SHQ65584 SRM65583:SRM65584 TBI65583:TBI65584 TLE65583:TLE65584 TVA65583:TVA65584 UEW65583:UEW65584 UOS65583:UOS65584 UYO65583:UYO65584 VIK65583:VIK65584 VSG65583:VSG65584 WCC65583:WCC65584 WLY65583:WLY65584 WVU65583:WVU65584 M131119:M131120 JI131119:JI131120 TE131119:TE131120 ADA131119:ADA131120 AMW131119:AMW131120 AWS131119:AWS131120 BGO131119:BGO131120 BQK131119:BQK131120 CAG131119:CAG131120 CKC131119:CKC131120 CTY131119:CTY131120 DDU131119:DDU131120 DNQ131119:DNQ131120 DXM131119:DXM131120 EHI131119:EHI131120 ERE131119:ERE131120 FBA131119:FBA131120 FKW131119:FKW131120 FUS131119:FUS131120 GEO131119:GEO131120 GOK131119:GOK131120 GYG131119:GYG131120 HIC131119:HIC131120 HRY131119:HRY131120 IBU131119:IBU131120 ILQ131119:ILQ131120 IVM131119:IVM131120 JFI131119:JFI131120 JPE131119:JPE131120 JZA131119:JZA131120 KIW131119:KIW131120 KSS131119:KSS131120 LCO131119:LCO131120 LMK131119:LMK131120 LWG131119:LWG131120 MGC131119:MGC131120 MPY131119:MPY131120 MZU131119:MZU131120 NJQ131119:NJQ131120 NTM131119:NTM131120 ODI131119:ODI131120 ONE131119:ONE131120 OXA131119:OXA131120 PGW131119:PGW131120 PQS131119:PQS131120 QAO131119:QAO131120 QKK131119:QKK131120 QUG131119:QUG131120 REC131119:REC131120 RNY131119:RNY131120 RXU131119:RXU131120 SHQ131119:SHQ131120 SRM131119:SRM131120 TBI131119:TBI131120 TLE131119:TLE131120 TVA131119:TVA131120 UEW131119:UEW131120 UOS131119:UOS131120 UYO131119:UYO131120 VIK131119:VIK131120 VSG131119:VSG131120 WCC131119:WCC131120 WLY131119:WLY131120 WVU131119:WVU131120 M196655:M196656 JI196655:JI196656 TE196655:TE196656 ADA196655:ADA196656 AMW196655:AMW196656 AWS196655:AWS196656 BGO196655:BGO196656 BQK196655:BQK196656 CAG196655:CAG196656 CKC196655:CKC196656 CTY196655:CTY196656 DDU196655:DDU196656 DNQ196655:DNQ196656 DXM196655:DXM196656 EHI196655:EHI196656 ERE196655:ERE196656 FBA196655:FBA196656 FKW196655:FKW196656 FUS196655:FUS196656 GEO196655:GEO196656 GOK196655:GOK196656 GYG196655:GYG196656 HIC196655:HIC196656 HRY196655:HRY196656 IBU196655:IBU196656 ILQ196655:ILQ196656 IVM196655:IVM196656 JFI196655:JFI196656 JPE196655:JPE196656 JZA196655:JZA196656 KIW196655:KIW196656 KSS196655:KSS196656 LCO196655:LCO196656 LMK196655:LMK196656 LWG196655:LWG196656 MGC196655:MGC196656 MPY196655:MPY196656 MZU196655:MZU196656 NJQ196655:NJQ196656 NTM196655:NTM196656 ODI196655:ODI196656 ONE196655:ONE196656 OXA196655:OXA196656 PGW196655:PGW196656 PQS196655:PQS196656 QAO196655:QAO196656 QKK196655:QKK196656 QUG196655:QUG196656 REC196655:REC196656 RNY196655:RNY196656 RXU196655:RXU196656 SHQ196655:SHQ196656 SRM196655:SRM196656 TBI196655:TBI196656 TLE196655:TLE196656 TVA196655:TVA196656 UEW196655:UEW196656 UOS196655:UOS196656 UYO196655:UYO196656 VIK196655:VIK196656 VSG196655:VSG196656 WCC196655:WCC196656 WLY196655:WLY196656 WVU196655:WVU196656 M262191:M262192 JI262191:JI262192 TE262191:TE262192 ADA262191:ADA262192 AMW262191:AMW262192 AWS262191:AWS262192 BGO262191:BGO262192 BQK262191:BQK262192 CAG262191:CAG262192 CKC262191:CKC262192 CTY262191:CTY262192 DDU262191:DDU262192 DNQ262191:DNQ262192 DXM262191:DXM262192 EHI262191:EHI262192 ERE262191:ERE262192 FBA262191:FBA262192 FKW262191:FKW262192 FUS262191:FUS262192 GEO262191:GEO262192 GOK262191:GOK262192 GYG262191:GYG262192 HIC262191:HIC262192 HRY262191:HRY262192 IBU262191:IBU262192 ILQ262191:ILQ262192 IVM262191:IVM262192 JFI262191:JFI262192 JPE262191:JPE262192 JZA262191:JZA262192 KIW262191:KIW262192 KSS262191:KSS262192 LCO262191:LCO262192 LMK262191:LMK262192 LWG262191:LWG262192 MGC262191:MGC262192 MPY262191:MPY262192 MZU262191:MZU262192 NJQ262191:NJQ262192 NTM262191:NTM262192 ODI262191:ODI262192 ONE262191:ONE262192 OXA262191:OXA262192 PGW262191:PGW262192 PQS262191:PQS262192 QAO262191:QAO262192 QKK262191:QKK262192 QUG262191:QUG262192 REC262191:REC262192 RNY262191:RNY262192 RXU262191:RXU262192 SHQ262191:SHQ262192 SRM262191:SRM262192 TBI262191:TBI262192 TLE262191:TLE262192 TVA262191:TVA262192 UEW262191:UEW262192 UOS262191:UOS262192 UYO262191:UYO262192 VIK262191:VIK262192 VSG262191:VSG262192 WCC262191:WCC262192 WLY262191:WLY262192 WVU262191:WVU262192 M327727:M327728 JI327727:JI327728 TE327727:TE327728 ADA327727:ADA327728 AMW327727:AMW327728 AWS327727:AWS327728 BGO327727:BGO327728 BQK327727:BQK327728 CAG327727:CAG327728 CKC327727:CKC327728 CTY327727:CTY327728 DDU327727:DDU327728 DNQ327727:DNQ327728 DXM327727:DXM327728 EHI327727:EHI327728 ERE327727:ERE327728 FBA327727:FBA327728 FKW327727:FKW327728 FUS327727:FUS327728 GEO327727:GEO327728 GOK327727:GOK327728 GYG327727:GYG327728 HIC327727:HIC327728 HRY327727:HRY327728 IBU327727:IBU327728 ILQ327727:ILQ327728 IVM327727:IVM327728 JFI327727:JFI327728 JPE327727:JPE327728 JZA327727:JZA327728 KIW327727:KIW327728 KSS327727:KSS327728 LCO327727:LCO327728 LMK327727:LMK327728 LWG327727:LWG327728 MGC327727:MGC327728 MPY327727:MPY327728 MZU327727:MZU327728 NJQ327727:NJQ327728 NTM327727:NTM327728 ODI327727:ODI327728 ONE327727:ONE327728 OXA327727:OXA327728 PGW327727:PGW327728 PQS327727:PQS327728 QAO327727:QAO327728 QKK327727:QKK327728 QUG327727:QUG327728 REC327727:REC327728 RNY327727:RNY327728 RXU327727:RXU327728 SHQ327727:SHQ327728 SRM327727:SRM327728 TBI327727:TBI327728 TLE327727:TLE327728 TVA327727:TVA327728 UEW327727:UEW327728 UOS327727:UOS327728 UYO327727:UYO327728 VIK327727:VIK327728 VSG327727:VSG327728 WCC327727:WCC327728 WLY327727:WLY327728 WVU327727:WVU327728 M393263:M393264 JI393263:JI393264 TE393263:TE393264 ADA393263:ADA393264 AMW393263:AMW393264 AWS393263:AWS393264 BGO393263:BGO393264 BQK393263:BQK393264 CAG393263:CAG393264 CKC393263:CKC393264 CTY393263:CTY393264 DDU393263:DDU393264 DNQ393263:DNQ393264 DXM393263:DXM393264 EHI393263:EHI393264 ERE393263:ERE393264 FBA393263:FBA393264 FKW393263:FKW393264 FUS393263:FUS393264 GEO393263:GEO393264 GOK393263:GOK393264 GYG393263:GYG393264 HIC393263:HIC393264 HRY393263:HRY393264 IBU393263:IBU393264 ILQ393263:ILQ393264 IVM393263:IVM393264 JFI393263:JFI393264 JPE393263:JPE393264 JZA393263:JZA393264 KIW393263:KIW393264 KSS393263:KSS393264 LCO393263:LCO393264 LMK393263:LMK393264 LWG393263:LWG393264 MGC393263:MGC393264 MPY393263:MPY393264 MZU393263:MZU393264 NJQ393263:NJQ393264 NTM393263:NTM393264 ODI393263:ODI393264 ONE393263:ONE393264 OXA393263:OXA393264 PGW393263:PGW393264 PQS393263:PQS393264 QAO393263:QAO393264 QKK393263:QKK393264 QUG393263:QUG393264 REC393263:REC393264 RNY393263:RNY393264 RXU393263:RXU393264 SHQ393263:SHQ393264 SRM393263:SRM393264 TBI393263:TBI393264 TLE393263:TLE393264 TVA393263:TVA393264 UEW393263:UEW393264 UOS393263:UOS393264 UYO393263:UYO393264 VIK393263:VIK393264 VSG393263:VSG393264 WCC393263:WCC393264 WLY393263:WLY393264 WVU393263:WVU393264 M458799:M458800 JI458799:JI458800 TE458799:TE458800 ADA458799:ADA458800 AMW458799:AMW458800 AWS458799:AWS458800 BGO458799:BGO458800 BQK458799:BQK458800 CAG458799:CAG458800 CKC458799:CKC458800 CTY458799:CTY458800 DDU458799:DDU458800 DNQ458799:DNQ458800 DXM458799:DXM458800 EHI458799:EHI458800 ERE458799:ERE458800 FBA458799:FBA458800 FKW458799:FKW458800 FUS458799:FUS458800 GEO458799:GEO458800 GOK458799:GOK458800 GYG458799:GYG458800 HIC458799:HIC458800 HRY458799:HRY458800 IBU458799:IBU458800 ILQ458799:ILQ458800 IVM458799:IVM458800 JFI458799:JFI458800 JPE458799:JPE458800 JZA458799:JZA458800 KIW458799:KIW458800 KSS458799:KSS458800 LCO458799:LCO458800 LMK458799:LMK458800 LWG458799:LWG458800 MGC458799:MGC458800 MPY458799:MPY458800 MZU458799:MZU458800 NJQ458799:NJQ458800 NTM458799:NTM458800 ODI458799:ODI458800 ONE458799:ONE458800 OXA458799:OXA458800 PGW458799:PGW458800 PQS458799:PQS458800 QAO458799:QAO458800 QKK458799:QKK458800 QUG458799:QUG458800 REC458799:REC458800 RNY458799:RNY458800 RXU458799:RXU458800 SHQ458799:SHQ458800 SRM458799:SRM458800 TBI458799:TBI458800 TLE458799:TLE458800 TVA458799:TVA458800 UEW458799:UEW458800 UOS458799:UOS458800 UYO458799:UYO458800 VIK458799:VIK458800 VSG458799:VSG458800 WCC458799:WCC458800 WLY458799:WLY458800 WVU458799:WVU458800 M524335:M524336 JI524335:JI524336 TE524335:TE524336 ADA524335:ADA524336 AMW524335:AMW524336 AWS524335:AWS524336 BGO524335:BGO524336 BQK524335:BQK524336 CAG524335:CAG524336 CKC524335:CKC524336 CTY524335:CTY524336 DDU524335:DDU524336 DNQ524335:DNQ524336 DXM524335:DXM524336 EHI524335:EHI524336 ERE524335:ERE524336 FBA524335:FBA524336 FKW524335:FKW524336 FUS524335:FUS524336 GEO524335:GEO524336 GOK524335:GOK524336 GYG524335:GYG524336 HIC524335:HIC524336 HRY524335:HRY524336 IBU524335:IBU524336 ILQ524335:ILQ524336 IVM524335:IVM524336 JFI524335:JFI524336 JPE524335:JPE524336 JZA524335:JZA524336 KIW524335:KIW524336 KSS524335:KSS524336 LCO524335:LCO524336 LMK524335:LMK524336 LWG524335:LWG524336 MGC524335:MGC524336 MPY524335:MPY524336 MZU524335:MZU524336 NJQ524335:NJQ524336 NTM524335:NTM524336 ODI524335:ODI524336 ONE524335:ONE524336 OXA524335:OXA524336 PGW524335:PGW524336 PQS524335:PQS524336 QAO524335:QAO524336 QKK524335:QKK524336 QUG524335:QUG524336 REC524335:REC524336 RNY524335:RNY524336 RXU524335:RXU524336 SHQ524335:SHQ524336 SRM524335:SRM524336 TBI524335:TBI524336 TLE524335:TLE524336 TVA524335:TVA524336 UEW524335:UEW524336 UOS524335:UOS524336 UYO524335:UYO524336 VIK524335:VIK524336 VSG524335:VSG524336 WCC524335:WCC524336 WLY524335:WLY524336 WVU524335:WVU524336 M589871:M589872 JI589871:JI589872 TE589871:TE589872 ADA589871:ADA589872 AMW589871:AMW589872 AWS589871:AWS589872 BGO589871:BGO589872 BQK589871:BQK589872 CAG589871:CAG589872 CKC589871:CKC589872 CTY589871:CTY589872 DDU589871:DDU589872 DNQ589871:DNQ589872 DXM589871:DXM589872 EHI589871:EHI589872 ERE589871:ERE589872 FBA589871:FBA589872 FKW589871:FKW589872 FUS589871:FUS589872 GEO589871:GEO589872 GOK589871:GOK589872 GYG589871:GYG589872 HIC589871:HIC589872 HRY589871:HRY589872 IBU589871:IBU589872 ILQ589871:ILQ589872 IVM589871:IVM589872 JFI589871:JFI589872 JPE589871:JPE589872 JZA589871:JZA589872 KIW589871:KIW589872 KSS589871:KSS589872 LCO589871:LCO589872 LMK589871:LMK589872 LWG589871:LWG589872 MGC589871:MGC589872 MPY589871:MPY589872 MZU589871:MZU589872 NJQ589871:NJQ589872 NTM589871:NTM589872 ODI589871:ODI589872 ONE589871:ONE589872 OXA589871:OXA589872 PGW589871:PGW589872 PQS589871:PQS589872 QAO589871:QAO589872 QKK589871:QKK589872 QUG589871:QUG589872 REC589871:REC589872 RNY589871:RNY589872 RXU589871:RXU589872 SHQ589871:SHQ589872 SRM589871:SRM589872 TBI589871:TBI589872 TLE589871:TLE589872 TVA589871:TVA589872 UEW589871:UEW589872 UOS589871:UOS589872 UYO589871:UYO589872 VIK589871:VIK589872 VSG589871:VSG589872 WCC589871:WCC589872 WLY589871:WLY589872 WVU589871:WVU589872 M655407:M655408 JI655407:JI655408 TE655407:TE655408 ADA655407:ADA655408 AMW655407:AMW655408 AWS655407:AWS655408 BGO655407:BGO655408 BQK655407:BQK655408 CAG655407:CAG655408 CKC655407:CKC655408 CTY655407:CTY655408 DDU655407:DDU655408 DNQ655407:DNQ655408 DXM655407:DXM655408 EHI655407:EHI655408 ERE655407:ERE655408 FBA655407:FBA655408 FKW655407:FKW655408 FUS655407:FUS655408 GEO655407:GEO655408 GOK655407:GOK655408 GYG655407:GYG655408 HIC655407:HIC655408 HRY655407:HRY655408 IBU655407:IBU655408 ILQ655407:ILQ655408 IVM655407:IVM655408 JFI655407:JFI655408 JPE655407:JPE655408 JZA655407:JZA655408 KIW655407:KIW655408 KSS655407:KSS655408 LCO655407:LCO655408 LMK655407:LMK655408 LWG655407:LWG655408 MGC655407:MGC655408 MPY655407:MPY655408 MZU655407:MZU655408 NJQ655407:NJQ655408 NTM655407:NTM655408 ODI655407:ODI655408 ONE655407:ONE655408 OXA655407:OXA655408 PGW655407:PGW655408 PQS655407:PQS655408 QAO655407:QAO655408 QKK655407:QKK655408 QUG655407:QUG655408 REC655407:REC655408 RNY655407:RNY655408 RXU655407:RXU655408 SHQ655407:SHQ655408 SRM655407:SRM655408 TBI655407:TBI655408 TLE655407:TLE655408 TVA655407:TVA655408 UEW655407:UEW655408 UOS655407:UOS655408 UYO655407:UYO655408 VIK655407:VIK655408 VSG655407:VSG655408 WCC655407:WCC655408 WLY655407:WLY655408 WVU655407:WVU655408 M720943:M720944 JI720943:JI720944 TE720943:TE720944 ADA720943:ADA720944 AMW720943:AMW720944 AWS720943:AWS720944 BGO720943:BGO720944 BQK720943:BQK720944 CAG720943:CAG720944 CKC720943:CKC720944 CTY720943:CTY720944 DDU720943:DDU720944 DNQ720943:DNQ720944 DXM720943:DXM720944 EHI720943:EHI720944 ERE720943:ERE720944 FBA720943:FBA720944 FKW720943:FKW720944 FUS720943:FUS720944 GEO720943:GEO720944 GOK720943:GOK720944 GYG720943:GYG720944 HIC720943:HIC720944 HRY720943:HRY720944 IBU720943:IBU720944 ILQ720943:ILQ720944 IVM720943:IVM720944 JFI720943:JFI720944 JPE720943:JPE720944 JZA720943:JZA720944 KIW720943:KIW720944 KSS720943:KSS720944 LCO720943:LCO720944 LMK720943:LMK720944 LWG720943:LWG720944 MGC720943:MGC720944 MPY720943:MPY720944 MZU720943:MZU720944 NJQ720943:NJQ720944 NTM720943:NTM720944 ODI720943:ODI720944 ONE720943:ONE720944 OXA720943:OXA720944 PGW720943:PGW720944 PQS720943:PQS720944 QAO720943:QAO720944 QKK720943:QKK720944 QUG720943:QUG720944 REC720943:REC720944 RNY720943:RNY720944 RXU720943:RXU720944 SHQ720943:SHQ720944 SRM720943:SRM720944 TBI720943:TBI720944 TLE720943:TLE720944 TVA720943:TVA720944 UEW720943:UEW720944 UOS720943:UOS720944 UYO720943:UYO720944 VIK720943:VIK720944 VSG720943:VSG720944 WCC720943:WCC720944 WLY720943:WLY720944 WVU720943:WVU720944 M786479:M786480 JI786479:JI786480 TE786479:TE786480 ADA786479:ADA786480 AMW786479:AMW786480 AWS786479:AWS786480 BGO786479:BGO786480 BQK786479:BQK786480 CAG786479:CAG786480 CKC786479:CKC786480 CTY786479:CTY786480 DDU786479:DDU786480 DNQ786479:DNQ786480 DXM786479:DXM786480 EHI786479:EHI786480 ERE786479:ERE786480 FBA786479:FBA786480 FKW786479:FKW786480 FUS786479:FUS786480 GEO786479:GEO786480 GOK786479:GOK786480 GYG786479:GYG786480 HIC786479:HIC786480 HRY786479:HRY786480 IBU786479:IBU786480 ILQ786479:ILQ786480 IVM786479:IVM786480 JFI786479:JFI786480 JPE786479:JPE786480 JZA786479:JZA786480 KIW786479:KIW786480 KSS786479:KSS786480 LCO786479:LCO786480 LMK786479:LMK786480 LWG786479:LWG786480 MGC786479:MGC786480 MPY786479:MPY786480 MZU786479:MZU786480 NJQ786479:NJQ786480 NTM786479:NTM786480 ODI786479:ODI786480 ONE786479:ONE786480 OXA786479:OXA786480 PGW786479:PGW786480 PQS786479:PQS786480 QAO786479:QAO786480 QKK786479:QKK786480 QUG786479:QUG786480 REC786479:REC786480 RNY786479:RNY786480 RXU786479:RXU786480 SHQ786479:SHQ786480 SRM786479:SRM786480 TBI786479:TBI786480 TLE786479:TLE786480 TVA786479:TVA786480 UEW786479:UEW786480 UOS786479:UOS786480 UYO786479:UYO786480 VIK786479:VIK786480 VSG786479:VSG786480 WCC786479:WCC786480 WLY786479:WLY786480 WVU786479:WVU786480 M852015:M852016 JI852015:JI852016 TE852015:TE852016 ADA852015:ADA852016 AMW852015:AMW852016 AWS852015:AWS852016 BGO852015:BGO852016 BQK852015:BQK852016 CAG852015:CAG852016 CKC852015:CKC852016 CTY852015:CTY852016 DDU852015:DDU852016 DNQ852015:DNQ852016 DXM852015:DXM852016 EHI852015:EHI852016 ERE852015:ERE852016 FBA852015:FBA852016 FKW852015:FKW852016 FUS852015:FUS852016 GEO852015:GEO852016 GOK852015:GOK852016 GYG852015:GYG852016 HIC852015:HIC852016 HRY852015:HRY852016 IBU852015:IBU852016 ILQ852015:ILQ852016 IVM852015:IVM852016 JFI852015:JFI852016 JPE852015:JPE852016 JZA852015:JZA852016 KIW852015:KIW852016 KSS852015:KSS852016 LCO852015:LCO852016 LMK852015:LMK852016 LWG852015:LWG852016 MGC852015:MGC852016 MPY852015:MPY852016 MZU852015:MZU852016 NJQ852015:NJQ852016 NTM852015:NTM852016 ODI852015:ODI852016 ONE852015:ONE852016 OXA852015:OXA852016 PGW852015:PGW852016 PQS852015:PQS852016 QAO852015:QAO852016 QKK852015:QKK852016 QUG852015:QUG852016 REC852015:REC852016 RNY852015:RNY852016 RXU852015:RXU852016 SHQ852015:SHQ852016 SRM852015:SRM852016 TBI852015:TBI852016 TLE852015:TLE852016 TVA852015:TVA852016 UEW852015:UEW852016 UOS852015:UOS852016 UYO852015:UYO852016 VIK852015:VIK852016 VSG852015:VSG852016 WCC852015:WCC852016 WLY852015:WLY852016 WVU852015:WVU852016 M917551:M917552 JI917551:JI917552 TE917551:TE917552 ADA917551:ADA917552 AMW917551:AMW917552 AWS917551:AWS917552 BGO917551:BGO917552 BQK917551:BQK917552 CAG917551:CAG917552 CKC917551:CKC917552 CTY917551:CTY917552 DDU917551:DDU917552 DNQ917551:DNQ917552 DXM917551:DXM917552 EHI917551:EHI917552 ERE917551:ERE917552 FBA917551:FBA917552 FKW917551:FKW917552 FUS917551:FUS917552 GEO917551:GEO917552 GOK917551:GOK917552 GYG917551:GYG917552 HIC917551:HIC917552 HRY917551:HRY917552 IBU917551:IBU917552 ILQ917551:ILQ917552 IVM917551:IVM917552 JFI917551:JFI917552 JPE917551:JPE917552 JZA917551:JZA917552 KIW917551:KIW917552 KSS917551:KSS917552 LCO917551:LCO917552 LMK917551:LMK917552 LWG917551:LWG917552 MGC917551:MGC917552 MPY917551:MPY917552 MZU917551:MZU917552 NJQ917551:NJQ917552 NTM917551:NTM917552 ODI917551:ODI917552 ONE917551:ONE917552 OXA917551:OXA917552 PGW917551:PGW917552 PQS917551:PQS917552 QAO917551:QAO917552 QKK917551:QKK917552 QUG917551:QUG917552 REC917551:REC917552 RNY917551:RNY917552 RXU917551:RXU917552 SHQ917551:SHQ917552 SRM917551:SRM917552 TBI917551:TBI917552 TLE917551:TLE917552 TVA917551:TVA917552 UEW917551:UEW917552 UOS917551:UOS917552 UYO917551:UYO917552 VIK917551:VIK917552 VSG917551:VSG917552 WCC917551:WCC917552 WLY917551:WLY917552 WVU917551:WVU917552 M983087:M983088 JI983087:JI983088 TE983087:TE983088 ADA983087:ADA983088 AMW983087:AMW983088 AWS983087:AWS983088 BGO983087:BGO983088 BQK983087:BQK983088 CAG983087:CAG983088 CKC983087:CKC983088 CTY983087:CTY983088 DDU983087:DDU983088 DNQ983087:DNQ983088 DXM983087:DXM983088 EHI983087:EHI983088 ERE983087:ERE983088 FBA983087:FBA983088 FKW983087:FKW983088 FUS983087:FUS983088 GEO983087:GEO983088 GOK983087:GOK983088 GYG983087:GYG983088 HIC983087:HIC983088 HRY983087:HRY983088 IBU983087:IBU983088 ILQ983087:ILQ983088 IVM983087:IVM983088 JFI983087:JFI983088 JPE983087:JPE983088 JZA983087:JZA983088 KIW983087:KIW983088 KSS983087:KSS983088 LCO983087:LCO983088 LMK983087:LMK983088 LWG983087:LWG983088 MGC983087:MGC983088 MPY983087:MPY983088 MZU983087:MZU983088 NJQ983087:NJQ983088 NTM983087:NTM983088 ODI983087:ODI983088 ONE983087:ONE983088 OXA983087:OXA983088 PGW983087:PGW983088 PQS983087:PQS983088 QAO983087:QAO983088 QKK983087:QKK983088 QUG983087:QUG983088 REC983087:REC983088 RNY983087:RNY983088 RXU983087:RXU983088 SHQ983087:SHQ983088 SRM983087:SRM983088 TBI983087:TBI983088 TLE983087:TLE983088 TVA983087:TVA983088 UEW983087:UEW983088 UOS983087:UOS983088 UYO983087:UYO983088 VIK983087:VIK983088 VSG983087:VSG983088 WCC983087:WCC983088 WLY983087:WLY983088 WVU983087:WVU983088 M51:M53 JI51:JI53 TE51:TE53 ADA51:ADA53 AMW51:AMW53 AWS51:AWS53 BGO51:BGO53 BQK51:BQK53 CAG51:CAG53 CKC51:CKC53 CTY51:CTY53 DDU51:DDU53 DNQ51:DNQ53 DXM51:DXM53 EHI51:EHI53 ERE51:ERE53 FBA51:FBA53 FKW51:FKW53 FUS51:FUS53 GEO51:GEO53 GOK51:GOK53 GYG51:GYG53 HIC51:HIC53 HRY51:HRY53 IBU51:IBU53 ILQ51:ILQ53 IVM51:IVM53 JFI51:JFI53 JPE51:JPE53 JZA51:JZA53 KIW51:KIW53 KSS51:KSS53 LCO51:LCO53 LMK51:LMK53 LWG51:LWG53 MGC51:MGC53 MPY51:MPY53 MZU51:MZU53 NJQ51:NJQ53 NTM51:NTM53 ODI51:ODI53 ONE51:ONE53 OXA51:OXA53 PGW51:PGW53 PQS51:PQS53 QAO51:QAO53 QKK51:QKK53 QUG51:QUG53 REC51:REC53 RNY51:RNY53 RXU51:RXU53 SHQ51:SHQ53 SRM51:SRM53 TBI51:TBI53 TLE51:TLE53 TVA51:TVA53 UEW51:UEW53 UOS51:UOS53 UYO51:UYO53 VIK51:VIK53 VSG51:VSG53 WCC51:WCC53 WLY51:WLY53 WVU51:WVU53 M65587:M65589 JI65587:JI65589 TE65587:TE65589 ADA65587:ADA65589 AMW65587:AMW65589 AWS65587:AWS65589 BGO65587:BGO65589 BQK65587:BQK65589 CAG65587:CAG65589 CKC65587:CKC65589 CTY65587:CTY65589 DDU65587:DDU65589 DNQ65587:DNQ65589 DXM65587:DXM65589 EHI65587:EHI65589 ERE65587:ERE65589 FBA65587:FBA65589 FKW65587:FKW65589 FUS65587:FUS65589 GEO65587:GEO65589 GOK65587:GOK65589 GYG65587:GYG65589 HIC65587:HIC65589 HRY65587:HRY65589 IBU65587:IBU65589 ILQ65587:ILQ65589 IVM65587:IVM65589 JFI65587:JFI65589 JPE65587:JPE65589 JZA65587:JZA65589 KIW65587:KIW65589 KSS65587:KSS65589 LCO65587:LCO65589 LMK65587:LMK65589 LWG65587:LWG65589 MGC65587:MGC65589 MPY65587:MPY65589 MZU65587:MZU65589 NJQ65587:NJQ65589 NTM65587:NTM65589 ODI65587:ODI65589 ONE65587:ONE65589 OXA65587:OXA65589 PGW65587:PGW65589 PQS65587:PQS65589 QAO65587:QAO65589 QKK65587:QKK65589 QUG65587:QUG65589 REC65587:REC65589 RNY65587:RNY65589 RXU65587:RXU65589 SHQ65587:SHQ65589 SRM65587:SRM65589 TBI65587:TBI65589 TLE65587:TLE65589 TVA65587:TVA65589 UEW65587:UEW65589 UOS65587:UOS65589 UYO65587:UYO65589 VIK65587:VIK65589 VSG65587:VSG65589 WCC65587:WCC65589 WLY65587:WLY65589 WVU65587:WVU65589 M131123:M131125 JI131123:JI131125 TE131123:TE131125 ADA131123:ADA131125 AMW131123:AMW131125 AWS131123:AWS131125 BGO131123:BGO131125 BQK131123:BQK131125 CAG131123:CAG131125 CKC131123:CKC131125 CTY131123:CTY131125 DDU131123:DDU131125 DNQ131123:DNQ131125 DXM131123:DXM131125 EHI131123:EHI131125 ERE131123:ERE131125 FBA131123:FBA131125 FKW131123:FKW131125 FUS131123:FUS131125 GEO131123:GEO131125 GOK131123:GOK131125 GYG131123:GYG131125 HIC131123:HIC131125 HRY131123:HRY131125 IBU131123:IBU131125 ILQ131123:ILQ131125 IVM131123:IVM131125 JFI131123:JFI131125 JPE131123:JPE131125 JZA131123:JZA131125 KIW131123:KIW131125 KSS131123:KSS131125 LCO131123:LCO131125 LMK131123:LMK131125 LWG131123:LWG131125 MGC131123:MGC131125 MPY131123:MPY131125 MZU131123:MZU131125 NJQ131123:NJQ131125 NTM131123:NTM131125 ODI131123:ODI131125 ONE131123:ONE131125 OXA131123:OXA131125 PGW131123:PGW131125 PQS131123:PQS131125 QAO131123:QAO131125 QKK131123:QKK131125 QUG131123:QUG131125 REC131123:REC131125 RNY131123:RNY131125 RXU131123:RXU131125 SHQ131123:SHQ131125 SRM131123:SRM131125 TBI131123:TBI131125 TLE131123:TLE131125 TVA131123:TVA131125 UEW131123:UEW131125 UOS131123:UOS131125 UYO131123:UYO131125 VIK131123:VIK131125 VSG131123:VSG131125 WCC131123:WCC131125 WLY131123:WLY131125 WVU131123:WVU131125 M196659:M196661 JI196659:JI196661 TE196659:TE196661 ADA196659:ADA196661 AMW196659:AMW196661 AWS196659:AWS196661 BGO196659:BGO196661 BQK196659:BQK196661 CAG196659:CAG196661 CKC196659:CKC196661 CTY196659:CTY196661 DDU196659:DDU196661 DNQ196659:DNQ196661 DXM196659:DXM196661 EHI196659:EHI196661 ERE196659:ERE196661 FBA196659:FBA196661 FKW196659:FKW196661 FUS196659:FUS196661 GEO196659:GEO196661 GOK196659:GOK196661 GYG196659:GYG196661 HIC196659:HIC196661 HRY196659:HRY196661 IBU196659:IBU196661 ILQ196659:ILQ196661 IVM196659:IVM196661 JFI196659:JFI196661 JPE196659:JPE196661 JZA196659:JZA196661 KIW196659:KIW196661 KSS196659:KSS196661 LCO196659:LCO196661 LMK196659:LMK196661 LWG196659:LWG196661 MGC196659:MGC196661 MPY196659:MPY196661 MZU196659:MZU196661 NJQ196659:NJQ196661 NTM196659:NTM196661 ODI196659:ODI196661 ONE196659:ONE196661 OXA196659:OXA196661 PGW196659:PGW196661 PQS196659:PQS196661 QAO196659:QAO196661 QKK196659:QKK196661 QUG196659:QUG196661 REC196659:REC196661 RNY196659:RNY196661 RXU196659:RXU196661 SHQ196659:SHQ196661 SRM196659:SRM196661 TBI196659:TBI196661 TLE196659:TLE196661 TVA196659:TVA196661 UEW196659:UEW196661 UOS196659:UOS196661 UYO196659:UYO196661 VIK196659:VIK196661 VSG196659:VSG196661 WCC196659:WCC196661 WLY196659:WLY196661 WVU196659:WVU196661 M262195:M262197 JI262195:JI262197 TE262195:TE262197 ADA262195:ADA262197 AMW262195:AMW262197 AWS262195:AWS262197 BGO262195:BGO262197 BQK262195:BQK262197 CAG262195:CAG262197 CKC262195:CKC262197 CTY262195:CTY262197 DDU262195:DDU262197 DNQ262195:DNQ262197 DXM262195:DXM262197 EHI262195:EHI262197 ERE262195:ERE262197 FBA262195:FBA262197 FKW262195:FKW262197 FUS262195:FUS262197 GEO262195:GEO262197 GOK262195:GOK262197 GYG262195:GYG262197 HIC262195:HIC262197 HRY262195:HRY262197 IBU262195:IBU262197 ILQ262195:ILQ262197 IVM262195:IVM262197 JFI262195:JFI262197 JPE262195:JPE262197 JZA262195:JZA262197 KIW262195:KIW262197 KSS262195:KSS262197 LCO262195:LCO262197 LMK262195:LMK262197 LWG262195:LWG262197 MGC262195:MGC262197 MPY262195:MPY262197 MZU262195:MZU262197 NJQ262195:NJQ262197 NTM262195:NTM262197 ODI262195:ODI262197 ONE262195:ONE262197 OXA262195:OXA262197 PGW262195:PGW262197 PQS262195:PQS262197 QAO262195:QAO262197 QKK262195:QKK262197 QUG262195:QUG262197 REC262195:REC262197 RNY262195:RNY262197 RXU262195:RXU262197 SHQ262195:SHQ262197 SRM262195:SRM262197 TBI262195:TBI262197 TLE262195:TLE262197 TVA262195:TVA262197 UEW262195:UEW262197 UOS262195:UOS262197 UYO262195:UYO262197 VIK262195:VIK262197 VSG262195:VSG262197 WCC262195:WCC262197 WLY262195:WLY262197 WVU262195:WVU262197 M327731:M327733 JI327731:JI327733 TE327731:TE327733 ADA327731:ADA327733 AMW327731:AMW327733 AWS327731:AWS327733 BGO327731:BGO327733 BQK327731:BQK327733 CAG327731:CAG327733 CKC327731:CKC327733 CTY327731:CTY327733 DDU327731:DDU327733 DNQ327731:DNQ327733 DXM327731:DXM327733 EHI327731:EHI327733 ERE327731:ERE327733 FBA327731:FBA327733 FKW327731:FKW327733 FUS327731:FUS327733 GEO327731:GEO327733 GOK327731:GOK327733 GYG327731:GYG327733 HIC327731:HIC327733 HRY327731:HRY327733 IBU327731:IBU327733 ILQ327731:ILQ327733 IVM327731:IVM327733 JFI327731:JFI327733 JPE327731:JPE327733 JZA327731:JZA327733 KIW327731:KIW327733 KSS327731:KSS327733 LCO327731:LCO327733 LMK327731:LMK327733 LWG327731:LWG327733 MGC327731:MGC327733 MPY327731:MPY327733 MZU327731:MZU327733 NJQ327731:NJQ327733 NTM327731:NTM327733 ODI327731:ODI327733 ONE327731:ONE327733 OXA327731:OXA327733 PGW327731:PGW327733 PQS327731:PQS327733 QAO327731:QAO327733 QKK327731:QKK327733 QUG327731:QUG327733 REC327731:REC327733 RNY327731:RNY327733 RXU327731:RXU327733 SHQ327731:SHQ327733 SRM327731:SRM327733 TBI327731:TBI327733 TLE327731:TLE327733 TVA327731:TVA327733 UEW327731:UEW327733 UOS327731:UOS327733 UYO327731:UYO327733 VIK327731:VIK327733 VSG327731:VSG327733 WCC327731:WCC327733 WLY327731:WLY327733 WVU327731:WVU327733 M393267:M393269 JI393267:JI393269 TE393267:TE393269 ADA393267:ADA393269 AMW393267:AMW393269 AWS393267:AWS393269 BGO393267:BGO393269 BQK393267:BQK393269 CAG393267:CAG393269 CKC393267:CKC393269 CTY393267:CTY393269 DDU393267:DDU393269 DNQ393267:DNQ393269 DXM393267:DXM393269 EHI393267:EHI393269 ERE393267:ERE393269 FBA393267:FBA393269 FKW393267:FKW393269 FUS393267:FUS393269 GEO393267:GEO393269 GOK393267:GOK393269 GYG393267:GYG393269 HIC393267:HIC393269 HRY393267:HRY393269 IBU393267:IBU393269 ILQ393267:ILQ393269 IVM393267:IVM393269 JFI393267:JFI393269 JPE393267:JPE393269 JZA393267:JZA393269 KIW393267:KIW393269 KSS393267:KSS393269 LCO393267:LCO393269 LMK393267:LMK393269 LWG393267:LWG393269 MGC393267:MGC393269 MPY393267:MPY393269 MZU393267:MZU393269 NJQ393267:NJQ393269 NTM393267:NTM393269 ODI393267:ODI393269 ONE393267:ONE393269 OXA393267:OXA393269 PGW393267:PGW393269 PQS393267:PQS393269 QAO393267:QAO393269 QKK393267:QKK393269 QUG393267:QUG393269 REC393267:REC393269 RNY393267:RNY393269 RXU393267:RXU393269 SHQ393267:SHQ393269 SRM393267:SRM393269 TBI393267:TBI393269 TLE393267:TLE393269 TVA393267:TVA393269 UEW393267:UEW393269 UOS393267:UOS393269 UYO393267:UYO393269 VIK393267:VIK393269 VSG393267:VSG393269 WCC393267:WCC393269 WLY393267:WLY393269 WVU393267:WVU393269 M458803:M458805 JI458803:JI458805 TE458803:TE458805 ADA458803:ADA458805 AMW458803:AMW458805 AWS458803:AWS458805 BGO458803:BGO458805 BQK458803:BQK458805 CAG458803:CAG458805 CKC458803:CKC458805 CTY458803:CTY458805 DDU458803:DDU458805 DNQ458803:DNQ458805 DXM458803:DXM458805 EHI458803:EHI458805 ERE458803:ERE458805 FBA458803:FBA458805 FKW458803:FKW458805 FUS458803:FUS458805 GEO458803:GEO458805 GOK458803:GOK458805 GYG458803:GYG458805 HIC458803:HIC458805 HRY458803:HRY458805 IBU458803:IBU458805 ILQ458803:ILQ458805 IVM458803:IVM458805 JFI458803:JFI458805 JPE458803:JPE458805 JZA458803:JZA458805 KIW458803:KIW458805 KSS458803:KSS458805 LCO458803:LCO458805 LMK458803:LMK458805 LWG458803:LWG458805 MGC458803:MGC458805 MPY458803:MPY458805 MZU458803:MZU458805 NJQ458803:NJQ458805 NTM458803:NTM458805 ODI458803:ODI458805 ONE458803:ONE458805 OXA458803:OXA458805 PGW458803:PGW458805 PQS458803:PQS458805 QAO458803:QAO458805 QKK458803:QKK458805 QUG458803:QUG458805 REC458803:REC458805 RNY458803:RNY458805 RXU458803:RXU458805 SHQ458803:SHQ458805 SRM458803:SRM458805 TBI458803:TBI458805 TLE458803:TLE458805 TVA458803:TVA458805 UEW458803:UEW458805 UOS458803:UOS458805 UYO458803:UYO458805 VIK458803:VIK458805 VSG458803:VSG458805 WCC458803:WCC458805 WLY458803:WLY458805 WVU458803:WVU458805 M524339:M524341 JI524339:JI524341 TE524339:TE524341 ADA524339:ADA524341 AMW524339:AMW524341 AWS524339:AWS524341 BGO524339:BGO524341 BQK524339:BQK524341 CAG524339:CAG524341 CKC524339:CKC524341 CTY524339:CTY524341 DDU524339:DDU524341 DNQ524339:DNQ524341 DXM524339:DXM524341 EHI524339:EHI524341 ERE524339:ERE524341 FBA524339:FBA524341 FKW524339:FKW524341 FUS524339:FUS524341 GEO524339:GEO524341 GOK524339:GOK524341 GYG524339:GYG524341 HIC524339:HIC524341 HRY524339:HRY524341 IBU524339:IBU524341 ILQ524339:ILQ524341 IVM524339:IVM524341 JFI524339:JFI524341 JPE524339:JPE524341 JZA524339:JZA524341 KIW524339:KIW524341 KSS524339:KSS524341 LCO524339:LCO524341 LMK524339:LMK524341 LWG524339:LWG524341 MGC524339:MGC524341 MPY524339:MPY524341 MZU524339:MZU524341 NJQ524339:NJQ524341 NTM524339:NTM524341 ODI524339:ODI524341 ONE524339:ONE524341 OXA524339:OXA524341 PGW524339:PGW524341 PQS524339:PQS524341 QAO524339:QAO524341 QKK524339:QKK524341 QUG524339:QUG524341 REC524339:REC524341 RNY524339:RNY524341 RXU524339:RXU524341 SHQ524339:SHQ524341 SRM524339:SRM524341 TBI524339:TBI524341 TLE524339:TLE524341 TVA524339:TVA524341 UEW524339:UEW524341 UOS524339:UOS524341 UYO524339:UYO524341 VIK524339:VIK524341 VSG524339:VSG524341 WCC524339:WCC524341 WLY524339:WLY524341 WVU524339:WVU524341 M589875:M589877 JI589875:JI589877 TE589875:TE589877 ADA589875:ADA589877 AMW589875:AMW589877 AWS589875:AWS589877 BGO589875:BGO589877 BQK589875:BQK589877 CAG589875:CAG589877 CKC589875:CKC589877 CTY589875:CTY589877 DDU589875:DDU589877 DNQ589875:DNQ589877 DXM589875:DXM589877 EHI589875:EHI589877 ERE589875:ERE589877 FBA589875:FBA589877 FKW589875:FKW589877 FUS589875:FUS589877 GEO589875:GEO589877 GOK589875:GOK589877 GYG589875:GYG589877 HIC589875:HIC589877 HRY589875:HRY589877 IBU589875:IBU589877 ILQ589875:ILQ589877 IVM589875:IVM589877 JFI589875:JFI589877 JPE589875:JPE589877 JZA589875:JZA589877 KIW589875:KIW589877 KSS589875:KSS589877 LCO589875:LCO589877 LMK589875:LMK589877 LWG589875:LWG589877 MGC589875:MGC589877 MPY589875:MPY589877 MZU589875:MZU589877 NJQ589875:NJQ589877 NTM589875:NTM589877 ODI589875:ODI589877 ONE589875:ONE589877 OXA589875:OXA589877 PGW589875:PGW589877 PQS589875:PQS589877 QAO589875:QAO589877 QKK589875:QKK589877 QUG589875:QUG589877 REC589875:REC589877 RNY589875:RNY589877 RXU589875:RXU589877 SHQ589875:SHQ589877 SRM589875:SRM589877 TBI589875:TBI589877 TLE589875:TLE589877 TVA589875:TVA589877 UEW589875:UEW589877 UOS589875:UOS589877 UYO589875:UYO589877 VIK589875:VIK589877 VSG589875:VSG589877 WCC589875:WCC589877 WLY589875:WLY589877 WVU589875:WVU589877 M655411:M655413 JI655411:JI655413 TE655411:TE655413 ADA655411:ADA655413 AMW655411:AMW655413 AWS655411:AWS655413 BGO655411:BGO655413 BQK655411:BQK655413 CAG655411:CAG655413 CKC655411:CKC655413 CTY655411:CTY655413 DDU655411:DDU655413 DNQ655411:DNQ655413 DXM655411:DXM655413 EHI655411:EHI655413 ERE655411:ERE655413 FBA655411:FBA655413 FKW655411:FKW655413 FUS655411:FUS655413 GEO655411:GEO655413 GOK655411:GOK655413 GYG655411:GYG655413 HIC655411:HIC655413 HRY655411:HRY655413 IBU655411:IBU655413 ILQ655411:ILQ655413 IVM655411:IVM655413 JFI655411:JFI655413 JPE655411:JPE655413 JZA655411:JZA655413 KIW655411:KIW655413 KSS655411:KSS655413 LCO655411:LCO655413 LMK655411:LMK655413 LWG655411:LWG655413 MGC655411:MGC655413 MPY655411:MPY655413 MZU655411:MZU655413 NJQ655411:NJQ655413 NTM655411:NTM655413 ODI655411:ODI655413 ONE655411:ONE655413 OXA655411:OXA655413 PGW655411:PGW655413 PQS655411:PQS655413 QAO655411:QAO655413 QKK655411:QKK655413 QUG655411:QUG655413 REC655411:REC655413 RNY655411:RNY655413 RXU655411:RXU655413 SHQ655411:SHQ655413 SRM655411:SRM655413 TBI655411:TBI655413 TLE655411:TLE655413 TVA655411:TVA655413 UEW655411:UEW655413 UOS655411:UOS655413 UYO655411:UYO655413 VIK655411:VIK655413 VSG655411:VSG655413 WCC655411:WCC655413 WLY655411:WLY655413 WVU655411:WVU655413 M720947:M720949 JI720947:JI720949 TE720947:TE720949 ADA720947:ADA720949 AMW720947:AMW720949 AWS720947:AWS720949 BGO720947:BGO720949 BQK720947:BQK720949 CAG720947:CAG720949 CKC720947:CKC720949 CTY720947:CTY720949 DDU720947:DDU720949 DNQ720947:DNQ720949 DXM720947:DXM720949 EHI720947:EHI720949 ERE720947:ERE720949 FBA720947:FBA720949 FKW720947:FKW720949 FUS720947:FUS720949 GEO720947:GEO720949 GOK720947:GOK720949 GYG720947:GYG720949 HIC720947:HIC720949 HRY720947:HRY720949 IBU720947:IBU720949 ILQ720947:ILQ720949 IVM720947:IVM720949 JFI720947:JFI720949 JPE720947:JPE720949 JZA720947:JZA720949 KIW720947:KIW720949 KSS720947:KSS720949 LCO720947:LCO720949 LMK720947:LMK720949 LWG720947:LWG720949 MGC720947:MGC720949 MPY720947:MPY720949 MZU720947:MZU720949 NJQ720947:NJQ720949 NTM720947:NTM720949 ODI720947:ODI720949 ONE720947:ONE720949 OXA720947:OXA720949 PGW720947:PGW720949 PQS720947:PQS720949 QAO720947:QAO720949 QKK720947:QKK720949 QUG720947:QUG720949 REC720947:REC720949 RNY720947:RNY720949 RXU720947:RXU720949 SHQ720947:SHQ720949 SRM720947:SRM720949 TBI720947:TBI720949 TLE720947:TLE720949 TVA720947:TVA720949 UEW720947:UEW720949 UOS720947:UOS720949 UYO720947:UYO720949 VIK720947:VIK720949 VSG720947:VSG720949 WCC720947:WCC720949 WLY720947:WLY720949 WVU720947:WVU720949 M786483:M786485 JI786483:JI786485 TE786483:TE786485 ADA786483:ADA786485 AMW786483:AMW786485 AWS786483:AWS786485 BGO786483:BGO786485 BQK786483:BQK786485 CAG786483:CAG786485 CKC786483:CKC786485 CTY786483:CTY786485 DDU786483:DDU786485 DNQ786483:DNQ786485 DXM786483:DXM786485 EHI786483:EHI786485 ERE786483:ERE786485 FBA786483:FBA786485 FKW786483:FKW786485 FUS786483:FUS786485 GEO786483:GEO786485 GOK786483:GOK786485 GYG786483:GYG786485 HIC786483:HIC786485 HRY786483:HRY786485 IBU786483:IBU786485 ILQ786483:ILQ786485 IVM786483:IVM786485 JFI786483:JFI786485 JPE786483:JPE786485 JZA786483:JZA786485 KIW786483:KIW786485 KSS786483:KSS786485 LCO786483:LCO786485 LMK786483:LMK786485 LWG786483:LWG786485 MGC786483:MGC786485 MPY786483:MPY786485 MZU786483:MZU786485 NJQ786483:NJQ786485 NTM786483:NTM786485 ODI786483:ODI786485 ONE786483:ONE786485 OXA786483:OXA786485 PGW786483:PGW786485 PQS786483:PQS786485 QAO786483:QAO786485 QKK786483:QKK786485 QUG786483:QUG786485 REC786483:REC786485 RNY786483:RNY786485 RXU786483:RXU786485 SHQ786483:SHQ786485 SRM786483:SRM786485 TBI786483:TBI786485 TLE786483:TLE786485 TVA786483:TVA786485 UEW786483:UEW786485 UOS786483:UOS786485 UYO786483:UYO786485 VIK786483:VIK786485 VSG786483:VSG786485 WCC786483:WCC786485 WLY786483:WLY786485 WVU786483:WVU786485 M852019:M852021 JI852019:JI852021 TE852019:TE852021 ADA852019:ADA852021 AMW852019:AMW852021 AWS852019:AWS852021 BGO852019:BGO852021 BQK852019:BQK852021 CAG852019:CAG852021 CKC852019:CKC852021 CTY852019:CTY852021 DDU852019:DDU852021 DNQ852019:DNQ852021 DXM852019:DXM852021 EHI852019:EHI852021 ERE852019:ERE852021 FBA852019:FBA852021 FKW852019:FKW852021 FUS852019:FUS852021 GEO852019:GEO852021 GOK852019:GOK852021 GYG852019:GYG852021 HIC852019:HIC852021 HRY852019:HRY852021 IBU852019:IBU852021 ILQ852019:ILQ852021 IVM852019:IVM852021 JFI852019:JFI852021 JPE852019:JPE852021 JZA852019:JZA852021 KIW852019:KIW852021 KSS852019:KSS852021 LCO852019:LCO852021 LMK852019:LMK852021 LWG852019:LWG852021 MGC852019:MGC852021 MPY852019:MPY852021 MZU852019:MZU852021 NJQ852019:NJQ852021 NTM852019:NTM852021 ODI852019:ODI852021 ONE852019:ONE852021 OXA852019:OXA852021 PGW852019:PGW852021 PQS852019:PQS852021 QAO852019:QAO852021 QKK852019:QKK852021 QUG852019:QUG852021 REC852019:REC852021 RNY852019:RNY852021 RXU852019:RXU852021 SHQ852019:SHQ852021 SRM852019:SRM852021 TBI852019:TBI852021 TLE852019:TLE852021 TVA852019:TVA852021 UEW852019:UEW852021 UOS852019:UOS852021 UYO852019:UYO852021 VIK852019:VIK852021 VSG852019:VSG852021 WCC852019:WCC852021 WLY852019:WLY852021 WVU852019:WVU852021 M917555:M917557 JI917555:JI917557 TE917555:TE917557 ADA917555:ADA917557 AMW917555:AMW917557 AWS917555:AWS917557 BGO917555:BGO917557 BQK917555:BQK917557 CAG917555:CAG917557 CKC917555:CKC917557 CTY917555:CTY917557 DDU917555:DDU917557 DNQ917555:DNQ917557 DXM917555:DXM917557 EHI917555:EHI917557 ERE917555:ERE917557 FBA917555:FBA917557 FKW917555:FKW917557 FUS917555:FUS917557 GEO917555:GEO917557 GOK917555:GOK917557 GYG917555:GYG917557 HIC917555:HIC917557 HRY917555:HRY917557 IBU917555:IBU917557 ILQ917555:ILQ917557 IVM917555:IVM917557 JFI917555:JFI917557 JPE917555:JPE917557 JZA917555:JZA917557 KIW917555:KIW917557 KSS917555:KSS917557 LCO917555:LCO917557 LMK917555:LMK917557 LWG917555:LWG917557 MGC917555:MGC917557 MPY917555:MPY917557 MZU917555:MZU917557 NJQ917555:NJQ917557 NTM917555:NTM917557 ODI917555:ODI917557 ONE917555:ONE917557 OXA917555:OXA917557 PGW917555:PGW917557 PQS917555:PQS917557 QAO917555:QAO917557 QKK917555:QKK917557 QUG917555:QUG917557 REC917555:REC917557 RNY917555:RNY917557 RXU917555:RXU917557 SHQ917555:SHQ917557 SRM917555:SRM917557 TBI917555:TBI917557 TLE917555:TLE917557 TVA917555:TVA917557 UEW917555:UEW917557 UOS917555:UOS917557 UYO917555:UYO917557 VIK917555:VIK917557 VSG917555:VSG917557 WCC917555:WCC917557 WLY917555:WLY917557 WVU917555:WVU917557 M983091:M983093 JI983091:JI983093 TE983091:TE983093 ADA983091:ADA983093 AMW983091:AMW983093 AWS983091:AWS983093 BGO983091:BGO983093 BQK983091:BQK983093 CAG983091:CAG983093 CKC983091:CKC983093 CTY983091:CTY983093 DDU983091:DDU983093 DNQ983091:DNQ983093 DXM983091:DXM983093 EHI983091:EHI983093 ERE983091:ERE983093 FBA983091:FBA983093 FKW983091:FKW983093 FUS983091:FUS983093 GEO983091:GEO983093 GOK983091:GOK983093 GYG983091:GYG983093 HIC983091:HIC983093 HRY983091:HRY983093 IBU983091:IBU983093 ILQ983091:ILQ983093 IVM983091:IVM983093 JFI983091:JFI983093 JPE983091:JPE983093 JZA983091:JZA983093 KIW983091:KIW983093 KSS983091:KSS983093 LCO983091:LCO983093 LMK983091:LMK983093 LWG983091:LWG983093 MGC983091:MGC983093 MPY983091:MPY983093 MZU983091:MZU983093 NJQ983091:NJQ983093 NTM983091:NTM983093 ODI983091:ODI983093 ONE983091:ONE983093 OXA983091:OXA983093 PGW983091:PGW983093 PQS983091:PQS983093 QAO983091:QAO983093 QKK983091:QKK983093 QUG983091:QUG983093 REC983091:REC983093 RNY983091:RNY983093 RXU983091:RXU983093 SHQ983091:SHQ983093 SRM983091:SRM983093 TBI983091:TBI983093 TLE983091:TLE983093 TVA983091:TVA983093 UEW983091:UEW983093 UOS983091:UOS983093 UYO983091:UYO983093 VIK983091:VIK983093 VSG983091:VSG983093 WCC983091:WCC983093 WLY983091:WLY983093 WVU983091:WVU983093 M59:M60 JI59:JI60 TE59:TE60 ADA59:ADA60 AMW59:AMW60 AWS59:AWS60 BGO59:BGO60 BQK59:BQK60 CAG59:CAG60 CKC59:CKC60 CTY59:CTY60 DDU59:DDU60 DNQ59:DNQ60 DXM59:DXM60 EHI59:EHI60 ERE59:ERE60 FBA59:FBA60 FKW59:FKW60 FUS59:FUS60 GEO59:GEO60 GOK59:GOK60 GYG59:GYG60 HIC59:HIC60 HRY59:HRY60 IBU59:IBU60 ILQ59:ILQ60 IVM59:IVM60 JFI59:JFI60 JPE59:JPE60 JZA59:JZA60 KIW59:KIW60 KSS59:KSS60 LCO59:LCO60 LMK59:LMK60 LWG59:LWG60 MGC59:MGC60 MPY59:MPY60 MZU59:MZU60 NJQ59:NJQ60 NTM59:NTM60 ODI59:ODI60 ONE59:ONE60 OXA59:OXA60 PGW59:PGW60 PQS59:PQS60 QAO59:QAO60 QKK59:QKK60 QUG59:QUG60 REC59:REC60 RNY59:RNY60 RXU59:RXU60 SHQ59:SHQ60 SRM59:SRM60 TBI59:TBI60 TLE59:TLE60 TVA59:TVA60 UEW59:UEW60 UOS59:UOS60 UYO59:UYO60 VIK59:VIK60 VSG59:VSG60 WCC59:WCC60 WLY59:WLY60 WVU59:WVU60 M65595:M65596 JI65595:JI65596 TE65595:TE65596 ADA65595:ADA65596 AMW65595:AMW65596 AWS65595:AWS65596 BGO65595:BGO65596 BQK65595:BQK65596 CAG65595:CAG65596 CKC65595:CKC65596 CTY65595:CTY65596 DDU65595:DDU65596 DNQ65595:DNQ65596 DXM65595:DXM65596 EHI65595:EHI65596 ERE65595:ERE65596 FBA65595:FBA65596 FKW65595:FKW65596 FUS65595:FUS65596 GEO65595:GEO65596 GOK65595:GOK65596 GYG65595:GYG65596 HIC65595:HIC65596 HRY65595:HRY65596 IBU65595:IBU65596 ILQ65595:ILQ65596 IVM65595:IVM65596 JFI65595:JFI65596 JPE65595:JPE65596 JZA65595:JZA65596 KIW65595:KIW65596 KSS65595:KSS65596 LCO65595:LCO65596 LMK65595:LMK65596 LWG65595:LWG65596 MGC65595:MGC65596 MPY65595:MPY65596 MZU65595:MZU65596 NJQ65595:NJQ65596 NTM65595:NTM65596 ODI65595:ODI65596 ONE65595:ONE65596 OXA65595:OXA65596 PGW65595:PGW65596 PQS65595:PQS65596 QAO65595:QAO65596 QKK65595:QKK65596 QUG65595:QUG65596 REC65595:REC65596 RNY65595:RNY65596 RXU65595:RXU65596 SHQ65595:SHQ65596 SRM65595:SRM65596 TBI65595:TBI65596 TLE65595:TLE65596 TVA65595:TVA65596 UEW65595:UEW65596 UOS65595:UOS65596 UYO65595:UYO65596 VIK65595:VIK65596 VSG65595:VSG65596 WCC65595:WCC65596 WLY65595:WLY65596 WVU65595:WVU65596 M131131:M131132 JI131131:JI131132 TE131131:TE131132 ADA131131:ADA131132 AMW131131:AMW131132 AWS131131:AWS131132 BGO131131:BGO131132 BQK131131:BQK131132 CAG131131:CAG131132 CKC131131:CKC131132 CTY131131:CTY131132 DDU131131:DDU131132 DNQ131131:DNQ131132 DXM131131:DXM131132 EHI131131:EHI131132 ERE131131:ERE131132 FBA131131:FBA131132 FKW131131:FKW131132 FUS131131:FUS131132 GEO131131:GEO131132 GOK131131:GOK131132 GYG131131:GYG131132 HIC131131:HIC131132 HRY131131:HRY131132 IBU131131:IBU131132 ILQ131131:ILQ131132 IVM131131:IVM131132 JFI131131:JFI131132 JPE131131:JPE131132 JZA131131:JZA131132 KIW131131:KIW131132 KSS131131:KSS131132 LCO131131:LCO131132 LMK131131:LMK131132 LWG131131:LWG131132 MGC131131:MGC131132 MPY131131:MPY131132 MZU131131:MZU131132 NJQ131131:NJQ131132 NTM131131:NTM131132 ODI131131:ODI131132 ONE131131:ONE131132 OXA131131:OXA131132 PGW131131:PGW131132 PQS131131:PQS131132 QAO131131:QAO131132 QKK131131:QKK131132 QUG131131:QUG131132 REC131131:REC131132 RNY131131:RNY131132 RXU131131:RXU131132 SHQ131131:SHQ131132 SRM131131:SRM131132 TBI131131:TBI131132 TLE131131:TLE131132 TVA131131:TVA131132 UEW131131:UEW131132 UOS131131:UOS131132 UYO131131:UYO131132 VIK131131:VIK131132 VSG131131:VSG131132 WCC131131:WCC131132 WLY131131:WLY131132 WVU131131:WVU131132 M196667:M196668 JI196667:JI196668 TE196667:TE196668 ADA196667:ADA196668 AMW196667:AMW196668 AWS196667:AWS196668 BGO196667:BGO196668 BQK196667:BQK196668 CAG196667:CAG196668 CKC196667:CKC196668 CTY196667:CTY196668 DDU196667:DDU196668 DNQ196667:DNQ196668 DXM196667:DXM196668 EHI196667:EHI196668 ERE196667:ERE196668 FBA196667:FBA196668 FKW196667:FKW196668 FUS196667:FUS196668 GEO196667:GEO196668 GOK196667:GOK196668 GYG196667:GYG196668 HIC196667:HIC196668 HRY196667:HRY196668 IBU196667:IBU196668 ILQ196667:ILQ196668 IVM196667:IVM196668 JFI196667:JFI196668 JPE196667:JPE196668 JZA196667:JZA196668 KIW196667:KIW196668 KSS196667:KSS196668 LCO196667:LCO196668 LMK196667:LMK196668 LWG196667:LWG196668 MGC196667:MGC196668 MPY196667:MPY196668 MZU196667:MZU196668 NJQ196667:NJQ196668 NTM196667:NTM196668 ODI196667:ODI196668 ONE196667:ONE196668 OXA196667:OXA196668 PGW196667:PGW196668 PQS196667:PQS196668 QAO196667:QAO196668 QKK196667:QKK196668 QUG196667:QUG196668 REC196667:REC196668 RNY196667:RNY196668 RXU196667:RXU196668 SHQ196667:SHQ196668 SRM196667:SRM196668 TBI196667:TBI196668 TLE196667:TLE196668 TVA196667:TVA196668 UEW196667:UEW196668 UOS196667:UOS196668 UYO196667:UYO196668 VIK196667:VIK196668 VSG196667:VSG196668 WCC196667:WCC196668 WLY196667:WLY196668 WVU196667:WVU196668 M262203:M262204 JI262203:JI262204 TE262203:TE262204 ADA262203:ADA262204 AMW262203:AMW262204 AWS262203:AWS262204 BGO262203:BGO262204 BQK262203:BQK262204 CAG262203:CAG262204 CKC262203:CKC262204 CTY262203:CTY262204 DDU262203:DDU262204 DNQ262203:DNQ262204 DXM262203:DXM262204 EHI262203:EHI262204 ERE262203:ERE262204 FBA262203:FBA262204 FKW262203:FKW262204 FUS262203:FUS262204 GEO262203:GEO262204 GOK262203:GOK262204 GYG262203:GYG262204 HIC262203:HIC262204 HRY262203:HRY262204 IBU262203:IBU262204 ILQ262203:ILQ262204 IVM262203:IVM262204 JFI262203:JFI262204 JPE262203:JPE262204 JZA262203:JZA262204 KIW262203:KIW262204 KSS262203:KSS262204 LCO262203:LCO262204 LMK262203:LMK262204 LWG262203:LWG262204 MGC262203:MGC262204 MPY262203:MPY262204 MZU262203:MZU262204 NJQ262203:NJQ262204 NTM262203:NTM262204 ODI262203:ODI262204 ONE262203:ONE262204 OXA262203:OXA262204 PGW262203:PGW262204 PQS262203:PQS262204 QAO262203:QAO262204 QKK262203:QKK262204 QUG262203:QUG262204 REC262203:REC262204 RNY262203:RNY262204 RXU262203:RXU262204 SHQ262203:SHQ262204 SRM262203:SRM262204 TBI262203:TBI262204 TLE262203:TLE262204 TVA262203:TVA262204 UEW262203:UEW262204 UOS262203:UOS262204 UYO262203:UYO262204 VIK262203:VIK262204 VSG262203:VSG262204 WCC262203:WCC262204 WLY262203:WLY262204 WVU262203:WVU262204 M327739:M327740 JI327739:JI327740 TE327739:TE327740 ADA327739:ADA327740 AMW327739:AMW327740 AWS327739:AWS327740 BGO327739:BGO327740 BQK327739:BQK327740 CAG327739:CAG327740 CKC327739:CKC327740 CTY327739:CTY327740 DDU327739:DDU327740 DNQ327739:DNQ327740 DXM327739:DXM327740 EHI327739:EHI327740 ERE327739:ERE327740 FBA327739:FBA327740 FKW327739:FKW327740 FUS327739:FUS327740 GEO327739:GEO327740 GOK327739:GOK327740 GYG327739:GYG327740 HIC327739:HIC327740 HRY327739:HRY327740 IBU327739:IBU327740 ILQ327739:ILQ327740 IVM327739:IVM327740 JFI327739:JFI327740 JPE327739:JPE327740 JZA327739:JZA327740 KIW327739:KIW327740 KSS327739:KSS327740 LCO327739:LCO327740 LMK327739:LMK327740 LWG327739:LWG327740 MGC327739:MGC327740 MPY327739:MPY327740 MZU327739:MZU327740 NJQ327739:NJQ327740 NTM327739:NTM327740 ODI327739:ODI327740 ONE327739:ONE327740 OXA327739:OXA327740 PGW327739:PGW327740 PQS327739:PQS327740 QAO327739:QAO327740 QKK327739:QKK327740 QUG327739:QUG327740 REC327739:REC327740 RNY327739:RNY327740 RXU327739:RXU327740 SHQ327739:SHQ327740 SRM327739:SRM327740 TBI327739:TBI327740 TLE327739:TLE327740 TVA327739:TVA327740 UEW327739:UEW327740 UOS327739:UOS327740 UYO327739:UYO327740 VIK327739:VIK327740 VSG327739:VSG327740 WCC327739:WCC327740 WLY327739:WLY327740 WVU327739:WVU327740 M393275:M393276 JI393275:JI393276 TE393275:TE393276 ADA393275:ADA393276 AMW393275:AMW393276 AWS393275:AWS393276 BGO393275:BGO393276 BQK393275:BQK393276 CAG393275:CAG393276 CKC393275:CKC393276 CTY393275:CTY393276 DDU393275:DDU393276 DNQ393275:DNQ393276 DXM393275:DXM393276 EHI393275:EHI393276 ERE393275:ERE393276 FBA393275:FBA393276 FKW393275:FKW393276 FUS393275:FUS393276 GEO393275:GEO393276 GOK393275:GOK393276 GYG393275:GYG393276 HIC393275:HIC393276 HRY393275:HRY393276 IBU393275:IBU393276 ILQ393275:ILQ393276 IVM393275:IVM393276 JFI393275:JFI393276 JPE393275:JPE393276 JZA393275:JZA393276 KIW393275:KIW393276 KSS393275:KSS393276 LCO393275:LCO393276 LMK393275:LMK393276 LWG393275:LWG393276 MGC393275:MGC393276 MPY393275:MPY393276 MZU393275:MZU393276 NJQ393275:NJQ393276 NTM393275:NTM393276 ODI393275:ODI393276 ONE393275:ONE393276 OXA393275:OXA393276 PGW393275:PGW393276 PQS393275:PQS393276 QAO393275:QAO393276 QKK393275:QKK393276 QUG393275:QUG393276 REC393275:REC393276 RNY393275:RNY393276 RXU393275:RXU393276 SHQ393275:SHQ393276 SRM393275:SRM393276 TBI393275:TBI393276 TLE393275:TLE393276 TVA393275:TVA393276 UEW393275:UEW393276 UOS393275:UOS393276 UYO393275:UYO393276 VIK393275:VIK393276 VSG393275:VSG393276 WCC393275:WCC393276 WLY393275:WLY393276 WVU393275:WVU393276 M458811:M458812 JI458811:JI458812 TE458811:TE458812 ADA458811:ADA458812 AMW458811:AMW458812 AWS458811:AWS458812 BGO458811:BGO458812 BQK458811:BQK458812 CAG458811:CAG458812 CKC458811:CKC458812 CTY458811:CTY458812 DDU458811:DDU458812 DNQ458811:DNQ458812 DXM458811:DXM458812 EHI458811:EHI458812 ERE458811:ERE458812 FBA458811:FBA458812 FKW458811:FKW458812 FUS458811:FUS458812 GEO458811:GEO458812 GOK458811:GOK458812 GYG458811:GYG458812 HIC458811:HIC458812 HRY458811:HRY458812 IBU458811:IBU458812 ILQ458811:ILQ458812 IVM458811:IVM458812 JFI458811:JFI458812 JPE458811:JPE458812 JZA458811:JZA458812 KIW458811:KIW458812 KSS458811:KSS458812 LCO458811:LCO458812 LMK458811:LMK458812 LWG458811:LWG458812 MGC458811:MGC458812 MPY458811:MPY458812 MZU458811:MZU458812 NJQ458811:NJQ458812 NTM458811:NTM458812 ODI458811:ODI458812 ONE458811:ONE458812 OXA458811:OXA458812 PGW458811:PGW458812 PQS458811:PQS458812 QAO458811:QAO458812 QKK458811:QKK458812 QUG458811:QUG458812 REC458811:REC458812 RNY458811:RNY458812 RXU458811:RXU458812 SHQ458811:SHQ458812 SRM458811:SRM458812 TBI458811:TBI458812 TLE458811:TLE458812 TVA458811:TVA458812 UEW458811:UEW458812 UOS458811:UOS458812 UYO458811:UYO458812 VIK458811:VIK458812 VSG458811:VSG458812 WCC458811:WCC458812 WLY458811:WLY458812 WVU458811:WVU458812 M524347:M524348 JI524347:JI524348 TE524347:TE524348 ADA524347:ADA524348 AMW524347:AMW524348 AWS524347:AWS524348 BGO524347:BGO524348 BQK524347:BQK524348 CAG524347:CAG524348 CKC524347:CKC524348 CTY524347:CTY524348 DDU524347:DDU524348 DNQ524347:DNQ524348 DXM524347:DXM524348 EHI524347:EHI524348 ERE524347:ERE524348 FBA524347:FBA524348 FKW524347:FKW524348 FUS524347:FUS524348 GEO524347:GEO524348 GOK524347:GOK524348 GYG524347:GYG524348 HIC524347:HIC524348 HRY524347:HRY524348 IBU524347:IBU524348 ILQ524347:ILQ524348 IVM524347:IVM524348 JFI524347:JFI524348 JPE524347:JPE524348 JZA524347:JZA524348 KIW524347:KIW524348 KSS524347:KSS524348 LCO524347:LCO524348 LMK524347:LMK524348 LWG524347:LWG524348 MGC524347:MGC524348 MPY524347:MPY524348 MZU524347:MZU524348 NJQ524347:NJQ524348 NTM524347:NTM524348 ODI524347:ODI524348 ONE524347:ONE524348 OXA524347:OXA524348 PGW524347:PGW524348 PQS524347:PQS524348 QAO524347:QAO524348 QKK524347:QKK524348 QUG524347:QUG524348 REC524347:REC524348 RNY524347:RNY524348 RXU524347:RXU524348 SHQ524347:SHQ524348 SRM524347:SRM524348 TBI524347:TBI524348 TLE524347:TLE524348 TVA524347:TVA524348 UEW524347:UEW524348 UOS524347:UOS524348 UYO524347:UYO524348 VIK524347:VIK524348 VSG524347:VSG524348 WCC524347:WCC524348 WLY524347:WLY524348 WVU524347:WVU524348 M589883:M589884 JI589883:JI589884 TE589883:TE589884 ADA589883:ADA589884 AMW589883:AMW589884 AWS589883:AWS589884 BGO589883:BGO589884 BQK589883:BQK589884 CAG589883:CAG589884 CKC589883:CKC589884 CTY589883:CTY589884 DDU589883:DDU589884 DNQ589883:DNQ589884 DXM589883:DXM589884 EHI589883:EHI589884 ERE589883:ERE589884 FBA589883:FBA589884 FKW589883:FKW589884 FUS589883:FUS589884 GEO589883:GEO589884 GOK589883:GOK589884 GYG589883:GYG589884 HIC589883:HIC589884 HRY589883:HRY589884 IBU589883:IBU589884 ILQ589883:ILQ589884 IVM589883:IVM589884 JFI589883:JFI589884 JPE589883:JPE589884 JZA589883:JZA589884 KIW589883:KIW589884 KSS589883:KSS589884 LCO589883:LCO589884 LMK589883:LMK589884 LWG589883:LWG589884 MGC589883:MGC589884 MPY589883:MPY589884 MZU589883:MZU589884 NJQ589883:NJQ589884 NTM589883:NTM589884 ODI589883:ODI589884 ONE589883:ONE589884 OXA589883:OXA589884 PGW589883:PGW589884 PQS589883:PQS589884 QAO589883:QAO589884 QKK589883:QKK589884 QUG589883:QUG589884 REC589883:REC589884 RNY589883:RNY589884 RXU589883:RXU589884 SHQ589883:SHQ589884 SRM589883:SRM589884 TBI589883:TBI589884 TLE589883:TLE589884 TVA589883:TVA589884 UEW589883:UEW589884 UOS589883:UOS589884 UYO589883:UYO589884 VIK589883:VIK589884 VSG589883:VSG589884 WCC589883:WCC589884 WLY589883:WLY589884 WVU589883:WVU589884 M655419:M655420 JI655419:JI655420 TE655419:TE655420 ADA655419:ADA655420 AMW655419:AMW655420 AWS655419:AWS655420 BGO655419:BGO655420 BQK655419:BQK655420 CAG655419:CAG655420 CKC655419:CKC655420 CTY655419:CTY655420 DDU655419:DDU655420 DNQ655419:DNQ655420 DXM655419:DXM655420 EHI655419:EHI655420 ERE655419:ERE655420 FBA655419:FBA655420 FKW655419:FKW655420 FUS655419:FUS655420 GEO655419:GEO655420 GOK655419:GOK655420 GYG655419:GYG655420 HIC655419:HIC655420 HRY655419:HRY655420 IBU655419:IBU655420 ILQ655419:ILQ655420 IVM655419:IVM655420 JFI655419:JFI655420 JPE655419:JPE655420 JZA655419:JZA655420 KIW655419:KIW655420 KSS655419:KSS655420 LCO655419:LCO655420 LMK655419:LMK655420 LWG655419:LWG655420 MGC655419:MGC655420 MPY655419:MPY655420 MZU655419:MZU655420 NJQ655419:NJQ655420 NTM655419:NTM655420 ODI655419:ODI655420 ONE655419:ONE655420 OXA655419:OXA655420 PGW655419:PGW655420 PQS655419:PQS655420 QAO655419:QAO655420 QKK655419:QKK655420 QUG655419:QUG655420 REC655419:REC655420 RNY655419:RNY655420 RXU655419:RXU655420 SHQ655419:SHQ655420 SRM655419:SRM655420 TBI655419:TBI655420 TLE655419:TLE655420 TVA655419:TVA655420 UEW655419:UEW655420 UOS655419:UOS655420 UYO655419:UYO655420 VIK655419:VIK655420 VSG655419:VSG655420 WCC655419:WCC655420 WLY655419:WLY655420 WVU655419:WVU655420 M720955:M720956 JI720955:JI720956 TE720955:TE720956 ADA720955:ADA720956 AMW720955:AMW720956 AWS720955:AWS720956 BGO720955:BGO720956 BQK720955:BQK720956 CAG720955:CAG720956 CKC720955:CKC720956 CTY720955:CTY720956 DDU720955:DDU720956 DNQ720955:DNQ720956 DXM720955:DXM720956 EHI720955:EHI720956 ERE720955:ERE720956 FBA720955:FBA720956 FKW720955:FKW720956 FUS720955:FUS720956 GEO720955:GEO720956 GOK720955:GOK720956 GYG720955:GYG720956 HIC720955:HIC720956 HRY720955:HRY720956 IBU720955:IBU720956 ILQ720955:ILQ720956 IVM720955:IVM720956 JFI720955:JFI720956 JPE720955:JPE720956 JZA720955:JZA720956 KIW720955:KIW720956 KSS720955:KSS720956 LCO720955:LCO720956 LMK720955:LMK720956 LWG720955:LWG720956 MGC720955:MGC720956 MPY720955:MPY720956 MZU720955:MZU720956 NJQ720955:NJQ720956 NTM720955:NTM720956 ODI720955:ODI720956 ONE720955:ONE720956 OXA720955:OXA720956 PGW720955:PGW720956 PQS720955:PQS720956 QAO720955:QAO720956 QKK720955:QKK720956 QUG720955:QUG720956 REC720955:REC720956 RNY720955:RNY720956 RXU720955:RXU720956 SHQ720955:SHQ720956 SRM720955:SRM720956 TBI720955:TBI720956 TLE720955:TLE720956 TVA720955:TVA720956 UEW720955:UEW720956 UOS720955:UOS720956 UYO720955:UYO720956 VIK720955:VIK720956 VSG720955:VSG720956 WCC720955:WCC720956 WLY720955:WLY720956 WVU720955:WVU720956 M786491:M786492 JI786491:JI786492 TE786491:TE786492 ADA786491:ADA786492 AMW786491:AMW786492 AWS786491:AWS786492 BGO786491:BGO786492 BQK786491:BQK786492 CAG786491:CAG786492 CKC786491:CKC786492 CTY786491:CTY786492 DDU786491:DDU786492 DNQ786491:DNQ786492 DXM786491:DXM786492 EHI786491:EHI786492 ERE786491:ERE786492 FBA786491:FBA786492 FKW786491:FKW786492 FUS786491:FUS786492 GEO786491:GEO786492 GOK786491:GOK786492 GYG786491:GYG786492 HIC786491:HIC786492 HRY786491:HRY786492 IBU786491:IBU786492 ILQ786491:ILQ786492 IVM786491:IVM786492 JFI786491:JFI786492 JPE786491:JPE786492 JZA786491:JZA786492 KIW786491:KIW786492 KSS786491:KSS786492 LCO786491:LCO786492 LMK786491:LMK786492 LWG786491:LWG786492 MGC786491:MGC786492 MPY786491:MPY786492 MZU786491:MZU786492 NJQ786491:NJQ786492 NTM786491:NTM786492 ODI786491:ODI786492 ONE786491:ONE786492 OXA786491:OXA786492 PGW786491:PGW786492 PQS786491:PQS786492 QAO786491:QAO786492 QKK786491:QKK786492 QUG786491:QUG786492 REC786491:REC786492 RNY786491:RNY786492 RXU786491:RXU786492 SHQ786491:SHQ786492 SRM786491:SRM786492 TBI786491:TBI786492 TLE786491:TLE786492 TVA786491:TVA786492 UEW786491:UEW786492 UOS786491:UOS786492 UYO786491:UYO786492 VIK786491:VIK786492 VSG786491:VSG786492 WCC786491:WCC786492 WLY786491:WLY786492 WVU786491:WVU786492 M852027:M852028 JI852027:JI852028 TE852027:TE852028 ADA852027:ADA852028 AMW852027:AMW852028 AWS852027:AWS852028 BGO852027:BGO852028 BQK852027:BQK852028 CAG852027:CAG852028 CKC852027:CKC852028 CTY852027:CTY852028 DDU852027:DDU852028 DNQ852027:DNQ852028 DXM852027:DXM852028 EHI852027:EHI852028 ERE852027:ERE852028 FBA852027:FBA852028 FKW852027:FKW852028 FUS852027:FUS852028 GEO852027:GEO852028 GOK852027:GOK852028 GYG852027:GYG852028 HIC852027:HIC852028 HRY852027:HRY852028 IBU852027:IBU852028 ILQ852027:ILQ852028 IVM852027:IVM852028 JFI852027:JFI852028 JPE852027:JPE852028 JZA852027:JZA852028 KIW852027:KIW852028 KSS852027:KSS852028 LCO852027:LCO852028 LMK852027:LMK852028 LWG852027:LWG852028 MGC852027:MGC852028 MPY852027:MPY852028 MZU852027:MZU852028 NJQ852027:NJQ852028 NTM852027:NTM852028 ODI852027:ODI852028 ONE852027:ONE852028 OXA852027:OXA852028 PGW852027:PGW852028 PQS852027:PQS852028 QAO852027:QAO852028 QKK852027:QKK852028 QUG852027:QUG852028 REC852027:REC852028 RNY852027:RNY852028 RXU852027:RXU852028 SHQ852027:SHQ852028 SRM852027:SRM852028 TBI852027:TBI852028 TLE852027:TLE852028 TVA852027:TVA852028 UEW852027:UEW852028 UOS852027:UOS852028 UYO852027:UYO852028 VIK852027:VIK852028 VSG852027:VSG852028 WCC852027:WCC852028 WLY852027:WLY852028 WVU852027:WVU852028 M917563:M917564 JI917563:JI917564 TE917563:TE917564 ADA917563:ADA917564 AMW917563:AMW917564 AWS917563:AWS917564 BGO917563:BGO917564 BQK917563:BQK917564 CAG917563:CAG917564 CKC917563:CKC917564 CTY917563:CTY917564 DDU917563:DDU917564 DNQ917563:DNQ917564 DXM917563:DXM917564 EHI917563:EHI917564 ERE917563:ERE917564 FBA917563:FBA917564 FKW917563:FKW917564 FUS917563:FUS917564 GEO917563:GEO917564 GOK917563:GOK917564 GYG917563:GYG917564 HIC917563:HIC917564 HRY917563:HRY917564 IBU917563:IBU917564 ILQ917563:ILQ917564 IVM917563:IVM917564 JFI917563:JFI917564 JPE917563:JPE917564 JZA917563:JZA917564 KIW917563:KIW917564 KSS917563:KSS917564 LCO917563:LCO917564 LMK917563:LMK917564 LWG917563:LWG917564 MGC917563:MGC917564 MPY917563:MPY917564 MZU917563:MZU917564 NJQ917563:NJQ917564 NTM917563:NTM917564 ODI917563:ODI917564 ONE917563:ONE917564 OXA917563:OXA917564 PGW917563:PGW917564 PQS917563:PQS917564 QAO917563:QAO917564 QKK917563:QKK917564 QUG917563:QUG917564 REC917563:REC917564 RNY917563:RNY917564 RXU917563:RXU917564 SHQ917563:SHQ917564 SRM917563:SRM917564 TBI917563:TBI917564 TLE917563:TLE917564 TVA917563:TVA917564 UEW917563:UEW917564 UOS917563:UOS917564 UYO917563:UYO917564 VIK917563:VIK917564 VSG917563:VSG917564 WCC917563:WCC917564 WLY917563:WLY917564 WVU917563:WVU917564 M983099:M983100 JI983099:JI983100 TE983099:TE983100 ADA983099:ADA983100 AMW983099:AMW983100 AWS983099:AWS983100 BGO983099:BGO983100 BQK983099:BQK983100 CAG983099:CAG983100 CKC983099:CKC983100 CTY983099:CTY983100 DDU983099:DDU983100 DNQ983099:DNQ983100 DXM983099:DXM983100 EHI983099:EHI983100 ERE983099:ERE983100 FBA983099:FBA983100 FKW983099:FKW983100 FUS983099:FUS983100 GEO983099:GEO983100 GOK983099:GOK983100 GYG983099:GYG983100 HIC983099:HIC983100 HRY983099:HRY983100 IBU983099:IBU983100 ILQ983099:ILQ983100 IVM983099:IVM983100 JFI983099:JFI983100 JPE983099:JPE983100 JZA983099:JZA983100 KIW983099:KIW983100 KSS983099:KSS983100 LCO983099:LCO983100 LMK983099:LMK983100 LWG983099:LWG983100 MGC983099:MGC983100 MPY983099:MPY983100 MZU983099:MZU983100 NJQ983099:NJQ983100 NTM983099:NTM983100 ODI983099:ODI983100 ONE983099:ONE983100 OXA983099:OXA983100 PGW983099:PGW983100 PQS983099:PQS983100 QAO983099:QAO983100 QKK983099:QKK983100 QUG983099:QUG983100 REC983099:REC983100 RNY983099:RNY983100 RXU983099:RXU983100 SHQ983099:SHQ983100 SRM983099:SRM983100 TBI983099:TBI983100 TLE983099:TLE983100 TVA983099:TVA983100 UEW983099:UEW983100 UOS983099:UOS983100 UYO983099:UYO983100 VIK983099:VIK983100 VSG983099:VSG983100 WCC983099:WCC983100 WLY983099:WLY983100 WVU983099:WVU983100 M62:M63 JI62:JI63 TE62:TE63 ADA62:ADA63 AMW62:AMW63 AWS62:AWS63 BGO62:BGO63 BQK62:BQK63 CAG62:CAG63 CKC62:CKC63 CTY62:CTY63 DDU62:DDU63 DNQ62:DNQ63 DXM62:DXM63 EHI62:EHI63 ERE62:ERE63 FBA62:FBA63 FKW62:FKW63 FUS62:FUS63 GEO62:GEO63 GOK62:GOK63 GYG62:GYG63 HIC62:HIC63 HRY62:HRY63 IBU62:IBU63 ILQ62:ILQ63 IVM62:IVM63 JFI62:JFI63 JPE62:JPE63 JZA62:JZA63 KIW62:KIW63 KSS62:KSS63 LCO62:LCO63 LMK62:LMK63 LWG62:LWG63 MGC62:MGC63 MPY62:MPY63 MZU62:MZU63 NJQ62:NJQ63 NTM62:NTM63 ODI62:ODI63 ONE62:ONE63 OXA62:OXA63 PGW62:PGW63 PQS62:PQS63 QAO62:QAO63 QKK62:QKK63 QUG62:QUG63 REC62:REC63 RNY62:RNY63 RXU62:RXU63 SHQ62:SHQ63 SRM62:SRM63 TBI62:TBI63 TLE62:TLE63 TVA62:TVA63 UEW62:UEW63 UOS62:UOS63 UYO62:UYO63 VIK62:VIK63 VSG62:VSG63 WCC62:WCC63 WLY62:WLY63 WVU62:WVU63 M65598:M65599 JI65598:JI65599 TE65598:TE65599 ADA65598:ADA65599 AMW65598:AMW65599 AWS65598:AWS65599 BGO65598:BGO65599 BQK65598:BQK65599 CAG65598:CAG65599 CKC65598:CKC65599 CTY65598:CTY65599 DDU65598:DDU65599 DNQ65598:DNQ65599 DXM65598:DXM65599 EHI65598:EHI65599 ERE65598:ERE65599 FBA65598:FBA65599 FKW65598:FKW65599 FUS65598:FUS65599 GEO65598:GEO65599 GOK65598:GOK65599 GYG65598:GYG65599 HIC65598:HIC65599 HRY65598:HRY65599 IBU65598:IBU65599 ILQ65598:ILQ65599 IVM65598:IVM65599 JFI65598:JFI65599 JPE65598:JPE65599 JZA65598:JZA65599 KIW65598:KIW65599 KSS65598:KSS65599 LCO65598:LCO65599 LMK65598:LMK65599 LWG65598:LWG65599 MGC65598:MGC65599 MPY65598:MPY65599 MZU65598:MZU65599 NJQ65598:NJQ65599 NTM65598:NTM65599 ODI65598:ODI65599 ONE65598:ONE65599 OXA65598:OXA65599 PGW65598:PGW65599 PQS65598:PQS65599 QAO65598:QAO65599 QKK65598:QKK65599 QUG65598:QUG65599 REC65598:REC65599 RNY65598:RNY65599 RXU65598:RXU65599 SHQ65598:SHQ65599 SRM65598:SRM65599 TBI65598:TBI65599 TLE65598:TLE65599 TVA65598:TVA65599 UEW65598:UEW65599 UOS65598:UOS65599 UYO65598:UYO65599 VIK65598:VIK65599 VSG65598:VSG65599 WCC65598:WCC65599 WLY65598:WLY65599 WVU65598:WVU65599 M131134:M131135 JI131134:JI131135 TE131134:TE131135 ADA131134:ADA131135 AMW131134:AMW131135 AWS131134:AWS131135 BGO131134:BGO131135 BQK131134:BQK131135 CAG131134:CAG131135 CKC131134:CKC131135 CTY131134:CTY131135 DDU131134:DDU131135 DNQ131134:DNQ131135 DXM131134:DXM131135 EHI131134:EHI131135 ERE131134:ERE131135 FBA131134:FBA131135 FKW131134:FKW131135 FUS131134:FUS131135 GEO131134:GEO131135 GOK131134:GOK131135 GYG131134:GYG131135 HIC131134:HIC131135 HRY131134:HRY131135 IBU131134:IBU131135 ILQ131134:ILQ131135 IVM131134:IVM131135 JFI131134:JFI131135 JPE131134:JPE131135 JZA131134:JZA131135 KIW131134:KIW131135 KSS131134:KSS131135 LCO131134:LCO131135 LMK131134:LMK131135 LWG131134:LWG131135 MGC131134:MGC131135 MPY131134:MPY131135 MZU131134:MZU131135 NJQ131134:NJQ131135 NTM131134:NTM131135 ODI131134:ODI131135 ONE131134:ONE131135 OXA131134:OXA131135 PGW131134:PGW131135 PQS131134:PQS131135 QAO131134:QAO131135 QKK131134:QKK131135 QUG131134:QUG131135 REC131134:REC131135 RNY131134:RNY131135 RXU131134:RXU131135 SHQ131134:SHQ131135 SRM131134:SRM131135 TBI131134:TBI131135 TLE131134:TLE131135 TVA131134:TVA131135 UEW131134:UEW131135 UOS131134:UOS131135 UYO131134:UYO131135 VIK131134:VIK131135 VSG131134:VSG131135 WCC131134:WCC131135 WLY131134:WLY131135 WVU131134:WVU131135 M196670:M196671 JI196670:JI196671 TE196670:TE196671 ADA196670:ADA196671 AMW196670:AMW196671 AWS196670:AWS196671 BGO196670:BGO196671 BQK196670:BQK196671 CAG196670:CAG196671 CKC196670:CKC196671 CTY196670:CTY196671 DDU196670:DDU196671 DNQ196670:DNQ196671 DXM196670:DXM196671 EHI196670:EHI196671 ERE196670:ERE196671 FBA196670:FBA196671 FKW196670:FKW196671 FUS196670:FUS196671 GEO196670:GEO196671 GOK196670:GOK196671 GYG196670:GYG196671 HIC196670:HIC196671 HRY196670:HRY196671 IBU196670:IBU196671 ILQ196670:ILQ196671 IVM196670:IVM196671 JFI196670:JFI196671 JPE196670:JPE196671 JZA196670:JZA196671 KIW196670:KIW196671 KSS196670:KSS196671 LCO196670:LCO196671 LMK196670:LMK196671 LWG196670:LWG196671 MGC196670:MGC196671 MPY196670:MPY196671 MZU196670:MZU196671 NJQ196670:NJQ196671 NTM196670:NTM196671 ODI196670:ODI196671 ONE196670:ONE196671 OXA196670:OXA196671 PGW196670:PGW196671 PQS196670:PQS196671 QAO196670:QAO196671 QKK196670:QKK196671 QUG196670:QUG196671 REC196670:REC196671 RNY196670:RNY196671 RXU196670:RXU196671 SHQ196670:SHQ196671 SRM196670:SRM196671 TBI196670:TBI196671 TLE196670:TLE196671 TVA196670:TVA196671 UEW196670:UEW196671 UOS196670:UOS196671 UYO196670:UYO196671 VIK196670:VIK196671 VSG196670:VSG196671 WCC196670:WCC196671 WLY196670:WLY196671 WVU196670:WVU196671 M262206:M262207 JI262206:JI262207 TE262206:TE262207 ADA262206:ADA262207 AMW262206:AMW262207 AWS262206:AWS262207 BGO262206:BGO262207 BQK262206:BQK262207 CAG262206:CAG262207 CKC262206:CKC262207 CTY262206:CTY262207 DDU262206:DDU262207 DNQ262206:DNQ262207 DXM262206:DXM262207 EHI262206:EHI262207 ERE262206:ERE262207 FBA262206:FBA262207 FKW262206:FKW262207 FUS262206:FUS262207 GEO262206:GEO262207 GOK262206:GOK262207 GYG262206:GYG262207 HIC262206:HIC262207 HRY262206:HRY262207 IBU262206:IBU262207 ILQ262206:ILQ262207 IVM262206:IVM262207 JFI262206:JFI262207 JPE262206:JPE262207 JZA262206:JZA262207 KIW262206:KIW262207 KSS262206:KSS262207 LCO262206:LCO262207 LMK262206:LMK262207 LWG262206:LWG262207 MGC262206:MGC262207 MPY262206:MPY262207 MZU262206:MZU262207 NJQ262206:NJQ262207 NTM262206:NTM262207 ODI262206:ODI262207 ONE262206:ONE262207 OXA262206:OXA262207 PGW262206:PGW262207 PQS262206:PQS262207 QAO262206:QAO262207 QKK262206:QKK262207 QUG262206:QUG262207 REC262206:REC262207 RNY262206:RNY262207 RXU262206:RXU262207 SHQ262206:SHQ262207 SRM262206:SRM262207 TBI262206:TBI262207 TLE262206:TLE262207 TVA262206:TVA262207 UEW262206:UEW262207 UOS262206:UOS262207 UYO262206:UYO262207 VIK262206:VIK262207 VSG262206:VSG262207 WCC262206:WCC262207 WLY262206:WLY262207 WVU262206:WVU262207 M327742:M327743 JI327742:JI327743 TE327742:TE327743 ADA327742:ADA327743 AMW327742:AMW327743 AWS327742:AWS327743 BGO327742:BGO327743 BQK327742:BQK327743 CAG327742:CAG327743 CKC327742:CKC327743 CTY327742:CTY327743 DDU327742:DDU327743 DNQ327742:DNQ327743 DXM327742:DXM327743 EHI327742:EHI327743 ERE327742:ERE327743 FBA327742:FBA327743 FKW327742:FKW327743 FUS327742:FUS327743 GEO327742:GEO327743 GOK327742:GOK327743 GYG327742:GYG327743 HIC327742:HIC327743 HRY327742:HRY327743 IBU327742:IBU327743 ILQ327742:ILQ327743 IVM327742:IVM327743 JFI327742:JFI327743 JPE327742:JPE327743 JZA327742:JZA327743 KIW327742:KIW327743 KSS327742:KSS327743 LCO327742:LCO327743 LMK327742:LMK327743 LWG327742:LWG327743 MGC327742:MGC327743 MPY327742:MPY327743 MZU327742:MZU327743 NJQ327742:NJQ327743 NTM327742:NTM327743 ODI327742:ODI327743 ONE327742:ONE327743 OXA327742:OXA327743 PGW327742:PGW327743 PQS327742:PQS327743 QAO327742:QAO327743 QKK327742:QKK327743 QUG327742:QUG327743 REC327742:REC327743 RNY327742:RNY327743 RXU327742:RXU327743 SHQ327742:SHQ327743 SRM327742:SRM327743 TBI327742:TBI327743 TLE327742:TLE327743 TVA327742:TVA327743 UEW327742:UEW327743 UOS327742:UOS327743 UYO327742:UYO327743 VIK327742:VIK327743 VSG327742:VSG327743 WCC327742:WCC327743 WLY327742:WLY327743 WVU327742:WVU327743 M393278:M393279 JI393278:JI393279 TE393278:TE393279 ADA393278:ADA393279 AMW393278:AMW393279 AWS393278:AWS393279 BGO393278:BGO393279 BQK393278:BQK393279 CAG393278:CAG393279 CKC393278:CKC393279 CTY393278:CTY393279 DDU393278:DDU393279 DNQ393278:DNQ393279 DXM393278:DXM393279 EHI393278:EHI393279 ERE393278:ERE393279 FBA393278:FBA393279 FKW393278:FKW393279 FUS393278:FUS393279 GEO393278:GEO393279 GOK393278:GOK393279 GYG393278:GYG393279 HIC393278:HIC393279 HRY393278:HRY393279 IBU393278:IBU393279 ILQ393278:ILQ393279 IVM393278:IVM393279 JFI393278:JFI393279 JPE393278:JPE393279 JZA393278:JZA393279 KIW393278:KIW393279 KSS393278:KSS393279 LCO393278:LCO393279 LMK393278:LMK393279 LWG393278:LWG393279 MGC393278:MGC393279 MPY393278:MPY393279 MZU393278:MZU393279 NJQ393278:NJQ393279 NTM393278:NTM393279 ODI393278:ODI393279 ONE393278:ONE393279 OXA393278:OXA393279 PGW393278:PGW393279 PQS393278:PQS393279 QAO393278:QAO393279 QKK393278:QKK393279 QUG393278:QUG393279 REC393278:REC393279 RNY393278:RNY393279 RXU393278:RXU393279 SHQ393278:SHQ393279 SRM393278:SRM393279 TBI393278:TBI393279 TLE393278:TLE393279 TVA393278:TVA393279 UEW393278:UEW393279 UOS393278:UOS393279 UYO393278:UYO393279 VIK393278:VIK393279 VSG393278:VSG393279 WCC393278:WCC393279 WLY393278:WLY393279 WVU393278:WVU393279 M458814:M458815 JI458814:JI458815 TE458814:TE458815 ADA458814:ADA458815 AMW458814:AMW458815 AWS458814:AWS458815 BGO458814:BGO458815 BQK458814:BQK458815 CAG458814:CAG458815 CKC458814:CKC458815 CTY458814:CTY458815 DDU458814:DDU458815 DNQ458814:DNQ458815 DXM458814:DXM458815 EHI458814:EHI458815 ERE458814:ERE458815 FBA458814:FBA458815 FKW458814:FKW458815 FUS458814:FUS458815 GEO458814:GEO458815 GOK458814:GOK458815 GYG458814:GYG458815 HIC458814:HIC458815 HRY458814:HRY458815 IBU458814:IBU458815 ILQ458814:ILQ458815 IVM458814:IVM458815 JFI458814:JFI458815 JPE458814:JPE458815 JZA458814:JZA458815 KIW458814:KIW458815 KSS458814:KSS458815 LCO458814:LCO458815 LMK458814:LMK458815 LWG458814:LWG458815 MGC458814:MGC458815 MPY458814:MPY458815 MZU458814:MZU458815 NJQ458814:NJQ458815 NTM458814:NTM458815 ODI458814:ODI458815 ONE458814:ONE458815 OXA458814:OXA458815 PGW458814:PGW458815 PQS458814:PQS458815 QAO458814:QAO458815 QKK458814:QKK458815 QUG458814:QUG458815 REC458814:REC458815 RNY458814:RNY458815 RXU458814:RXU458815 SHQ458814:SHQ458815 SRM458814:SRM458815 TBI458814:TBI458815 TLE458814:TLE458815 TVA458814:TVA458815 UEW458814:UEW458815 UOS458814:UOS458815 UYO458814:UYO458815 VIK458814:VIK458815 VSG458814:VSG458815 WCC458814:WCC458815 WLY458814:WLY458815 WVU458814:WVU458815 M524350:M524351 JI524350:JI524351 TE524350:TE524351 ADA524350:ADA524351 AMW524350:AMW524351 AWS524350:AWS524351 BGO524350:BGO524351 BQK524350:BQK524351 CAG524350:CAG524351 CKC524350:CKC524351 CTY524350:CTY524351 DDU524350:DDU524351 DNQ524350:DNQ524351 DXM524350:DXM524351 EHI524350:EHI524351 ERE524350:ERE524351 FBA524350:FBA524351 FKW524350:FKW524351 FUS524350:FUS524351 GEO524350:GEO524351 GOK524350:GOK524351 GYG524350:GYG524351 HIC524350:HIC524351 HRY524350:HRY524351 IBU524350:IBU524351 ILQ524350:ILQ524351 IVM524350:IVM524351 JFI524350:JFI524351 JPE524350:JPE524351 JZA524350:JZA524351 KIW524350:KIW524351 KSS524350:KSS524351 LCO524350:LCO524351 LMK524350:LMK524351 LWG524350:LWG524351 MGC524350:MGC524351 MPY524350:MPY524351 MZU524350:MZU524351 NJQ524350:NJQ524351 NTM524350:NTM524351 ODI524350:ODI524351 ONE524350:ONE524351 OXA524350:OXA524351 PGW524350:PGW524351 PQS524350:PQS524351 QAO524350:QAO524351 QKK524350:QKK524351 QUG524350:QUG524351 REC524350:REC524351 RNY524350:RNY524351 RXU524350:RXU524351 SHQ524350:SHQ524351 SRM524350:SRM524351 TBI524350:TBI524351 TLE524350:TLE524351 TVA524350:TVA524351 UEW524350:UEW524351 UOS524350:UOS524351 UYO524350:UYO524351 VIK524350:VIK524351 VSG524350:VSG524351 WCC524350:WCC524351 WLY524350:WLY524351 WVU524350:WVU524351 M589886:M589887 JI589886:JI589887 TE589886:TE589887 ADA589886:ADA589887 AMW589886:AMW589887 AWS589886:AWS589887 BGO589886:BGO589887 BQK589886:BQK589887 CAG589886:CAG589887 CKC589886:CKC589887 CTY589886:CTY589887 DDU589886:DDU589887 DNQ589886:DNQ589887 DXM589886:DXM589887 EHI589886:EHI589887 ERE589886:ERE589887 FBA589886:FBA589887 FKW589886:FKW589887 FUS589886:FUS589887 GEO589886:GEO589887 GOK589886:GOK589887 GYG589886:GYG589887 HIC589886:HIC589887 HRY589886:HRY589887 IBU589886:IBU589887 ILQ589886:ILQ589887 IVM589886:IVM589887 JFI589886:JFI589887 JPE589886:JPE589887 JZA589886:JZA589887 KIW589886:KIW589887 KSS589886:KSS589887 LCO589886:LCO589887 LMK589886:LMK589887 LWG589886:LWG589887 MGC589886:MGC589887 MPY589886:MPY589887 MZU589886:MZU589887 NJQ589886:NJQ589887 NTM589886:NTM589887 ODI589886:ODI589887 ONE589886:ONE589887 OXA589886:OXA589887 PGW589886:PGW589887 PQS589886:PQS589887 QAO589886:QAO589887 QKK589886:QKK589887 QUG589886:QUG589887 REC589886:REC589887 RNY589886:RNY589887 RXU589886:RXU589887 SHQ589886:SHQ589887 SRM589886:SRM589887 TBI589886:TBI589887 TLE589886:TLE589887 TVA589886:TVA589887 UEW589886:UEW589887 UOS589886:UOS589887 UYO589886:UYO589887 VIK589886:VIK589887 VSG589886:VSG589887 WCC589886:WCC589887 WLY589886:WLY589887 WVU589886:WVU589887 M655422:M655423 JI655422:JI655423 TE655422:TE655423 ADA655422:ADA655423 AMW655422:AMW655423 AWS655422:AWS655423 BGO655422:BGO655423 BQK655422:BQK655423 CAG655422:CAG655423 CKC655422:CKC655423 CTY655422:CTY655423 DDU655422:DDU655423 DNQ655422:DNQ655423 DXM655422:DXM655423 EHI655422:EHI655423 ERE655422:ERE655423 FBA655422:FBA655423 FKW655422:FKW655423 FUS655422:FUS655423 GEO655422:GEO655423 GOK655422:GOK655423 GYG655422:GYG655423 HIC655422:HIC655423 HRY655422:HRY655423 IBU655422:IBU655423 ILQ655422:ILQ655423 IVM655422:IVM655423 JFI655422:JFI655423 JPE655422:JPE655423 JZA655422:JZA655423 KIW655422:KIW655423 KSS655422:KSS655423 LCO655422:LCO655423 LMK655422:LMK655423 LWG655422:LWG655423 MGC655422:MGC655423 MPY655422:MPY655423 MZU655422:MZU655423 NJQ655422:NJQ655423 NTM655422:NTM655423 ODI655422:ODI655423 ONE655422:ONE655423 OXA655422:OXA655423 PGW655422:PGW655423 PQS655422:PQS655423 QAO655422:QAO655423 QKK655422:QKK655423 QUG655422:QUG655423 REC655422:REC655423 RNY655422:RNY655423 RXU655422:RXU655423 SHQ655422:SHQ655423 SRM655422:SRM655423 TBI655422:TBI655423 TLE655422:TLE655423 TVA655422:TVA655423 UEW655422:UEW655423 UOS655422:UOS655423 UYO655422:UYO655423 VIK655422:VIK655423 VSG655422:VSG655423 WCC655422:WCC655423 WLY655422:WLY655423 WVU655422:WVU655423 M720958:M720959 JI720958:JI720959 TE720958:TE720959 ADA720958:ADA720959 AMW720958:AMW720959 AWS720958:AWS720959 BGO720958:BGO720959 BQK720958:BQK720959 CAG720958:CAG720959 CKC720958:CKC720959 CTY720958:CTY720959 DDU720958:DDU720959 DNQ720958:DNQ720959 DXM720958:DXM720959 EHI720958:EHI720959 ERE720958:ERE720959 FBA720958:FBA720959 FKW720958:FKW720959 FUS720958:FUS720959 GEO720958:GEO720959 GOK720958:GOK720959 GYG720958:GYG720959 HIC720958:HIC720959 HRY720958:HRY720959 IBU720958:IBU720959 ILQ720958:ILQ720959 IVM720958:IVM720959 JFI720958:JFI720959 JPE720958:JPE720959 JZA720958:JZA720959 KIW720958:KIW720959 KSS720958:KSS720959 LCO720958:LCO720959 LMK720958:LMK720959 LWG720958:LWG720959 MGC720958:MGC720959 MPY720958:MPY720959 MZU720958:MZU720959 NJQ720958:NJQ720959 NTM720958:NTM720959 ODI720958:ODI720959 ONE720958:ONE720959 OXA720958:OXA720959 PGW720958:PGW720959 PQS720958:PQS720959 QAO720958:QAO720959 QKK720958:QKK720959 QUG720958:QUG720959 REC720958:REC720959 RNY720958:RNY720959 RXU720958:RXU720959 SHQ720958:SHQ720959 SRM720958:SRM720959 TBI720958:TBI720959 TLE720958:TLE720959 TVA720958:TVA720959 UEW720958:UEW720959 UOS720958:UOS720959 UYO720958:UYO720959 VIK720958:VIK720959 VSG720958:VSG720959 WCC720958:WCC720959 WLY720958:WLY720959 WVU720958:WVU720959 M786494:M786495 JI786494:JI786495 TE786494:TE786495 ADA786494:ADA786495 AMW786494:AMW786495 AWS786494:AWS786495 BGO786494:BGO786495 BQK786494:BQK786495 CAG786494:CAG786495 CKC786494:CKC786495 CTY786494:CTY786495 DDU786494:DDU786495 DNQ786494:DNQ786495 DXM786494:DXM786495 EHI786494:EHI786495 ERE786494:ERE786495 FBA786494:FBA786495 FKW786494:FKW786495 FUS786494:FUS786495 GEO786494:GEO786495 GOK786494:GOK786495 GYG786494:GYG786495 HIC786494:HIC786495 HRY786494:HRY786495 IBU786494:IBU786495 ILQ786494:ILQ786495 IVM786494:IVM786495 JFI786494:JFI786495 JPE786494:JPE786495 JZA786494:JZA786495 KIW786494:KIW786495 KSS786494:KSS786495 LCO786494:LCO786495 LMK786494:LMK786495 LWG786494:LWG786495 MGC786494:MGC786495 MPY786494:MPY786495 MZU786494:MZU786495 NJQ786494:NJQ786495 NTM786494:NTM786495 ODI786494:ODI786495 ONE786494:ONE786495 OXA786494:OXA786495 PGW786494:PGW786495 PQS786494:PQS786495 QAO786494:QAO786495 QKK786494:QKK786495 QUG786494:QUG786495 REC786494:REC786495 RNY786494:RNY786495 RXU786494:RXU786495 SHQ786494:SHQ786495 SRM786494:SRM786495 TBI786494:TBI786495 TLE786494:TLE786495 TVA786494:TVA786495 UEW786494:UEW786495 UOS786494:UOS786495 UYO786494:UYO786495 VIK786494:VIK786495 VSG786494:VSG786495 WCC786494:WCC786495 WLY786494:WLY786495 WVU786494:WVU786495 M852030:M852031 JI852030:JI852031 TE852030:TE852031 ADA852030:ADA852031 AMW852030:AMW852031 AWS852030:AWS852031 BGO852030:BGO852031 BQK852030:BQK852031 CAG852030:CAG852031 CKC852030:CKC852031 CTY852030:CTY852031 DDU852030:DDU852031 DNQ852030:DNQ852031 DXM852030:DXM852031 EHI852030:EHI852031 ERE852030:ERE852031 FBA852030:FBA852031 FKW852030:FKW852031 FUS852030:FUS852031 GEO852030:GEO852031 GOK852030:GOK852031 GYG852030:GYG852031 HIC852030:HIC852031 HRY852030:HRY852031 IBU852030:IBU852031 ILQ852030:ILQ852031 IVM852030:IVM852031 JFI852030:JFI852031 JPE852030:JPE852031 JZA852030:JZA852031 KIW852030:KIW852031 KSS852030:KSS852031 LCO852030:LCO852031 LMK852030:LMK852031 LWG852030:LWG852031 MGC852030:MGC852031 MPY852030:MPY852031 MZU852030:MZU852031 NJQ852030:NJQ852031 NTM852030:NTM852031 ODI852030:ODI852031 ONE852030:ONE852031 OXA852030:OXA852031 PGW852030:PGW852031 PQS852030:PQS852031 QAO852030:QAO852031 QKK852030:QKK852031 QUG852030:QUG852031 REC852030:REC852031 RNY852030:RNY852031 RXU852030:RXU852031 SHQ852030:SHQ852031 SRM852030:SRM852031 TBI852030:TBI852031 TLE852030:TLE852031 TVA852030:TVA852031 UEW852030:UEW852031 UOS852030:UOS852031 UYO852030:UYO852031 VIK852030:VIK852031 VSG852030:VSG852031 WCC852030:WCC852031 WLY852030:WLY852031 WVU852030:WVU852031 M917566:M917567 JI917566:JI917567 TE917566:TE917567 ADA917566:ADA917567 AMW917566:AMW917567 AWS917566:AWS917567 BGO917566:BGO917567 BQK917566:BQK917567 CAG917566:CAG917567 CKC917566:CKC917567 CTY917566:CTY917567 DDU917566:DDU917567 DNQ917566:DNQ917567 DXM917566:DXM917567 EHI917566:EHI917567 ERE917566:ERE917567 FBA917566:FBA917567 FKW917566:FKW917567 FUS917566:FUS917567 GEO917566:GEO917567 GOK917566:GOK917567 GYG917566:GYG917567 HIC917566:HIC917567 HRY917566:HRY917567 IBU917566:IBU917567 ILQ917566:ILQ917567 IVM917566:IVM917567 JFI917566:JFI917567 JPE917566:JPE917567 JZA917566:JZA917567 KIW917566:KIW917567 KSS917566:KSS917567 LCO917566:LCO917567 LMK917566:LMK917567 LWG917566:LWG917567 MGC917566:MGC917567 MPY917566:MPY917567 MZU917566:MZU917567 NJQ917566:NJQ917567 NTM917566:NTM917567 ODI917566:ODI917567 ONE917566:ONE917567 OXA917566:OXA917567 PGW917566:PGW917567 PQS917566:PQS917567 QAO917566:QAO917567 QKK917566:QKK917567 QUG917566:QUG917567 REC917566:REC917567 RNY917566:RNY917567 RXU917566:RXU917567 SHQ917566:SHQ917567 SRM917566:SRM917567 TBI917566:TBI917567 TLE917566:TLE917567 TVA917566:TVA917567 UEW917566:UEW917567 UOS917566:UOS917567 UYO917566:UYO917567 VIK917566:VIK917567 VSG917566:VSG917567 WCC917566:WCC917567 WLY917566:WLY917567 WVU917566:WVU917567 M983102:M983103 JI983102:JI983103 TE983102:TE983103 ADA983102:ADA983103 AMW983102:AMW983103 AWS983102:AWS983103 BGO983102:BGO983103 BQK983102:BQK983103 CAG983102:CAG983103 CKC983102:CKC983103 CTY983102:CTY983103 DDU983102:DDU983103 DNQ983102:DNQ983103 DXM983102:DXM983103 EHI983102:EHI983103 ERE983102:ERE983103 FBA983102:FBA983103 FKW983102:FKW983103 FUS983102:FUS983103 GEO983102:GEO983103 GOK983102:GOK983103 GYG983102:GYG983103 HIC983102:HIC983103 HRY983102:HRY983103 IBU983102:IBU983103 ILQ983102:ILQ983103 IVM983102:IVM983103 JFI983102:JFI983103 JPE983102:JPE983103 JZA983102:JZA983103 KIW983102:KIW983103 KSS983102:KSS983103 LCO983102:LCO983103 LMK983102:LMK983103 LWG983102:LWG983103 MGC983102:MGC983103 MPY983102:MPY983103 MZU983102:MZU983103 NJQ983102:NJQ983103 NTM983102:NTM983103 ODI983102:ODI983103 ONE983102:ONE983103 OXA983102:OXA983103 PGW983102:PGW983103 PQS983102:PQS983103 QAO983102:QAO983103 QKK983102:QKK983103 QUG983102:QUG983103 REC983102:REC983103 RNY983102:RNY983103 RXU983102:RXU983103 SHQ983102:SHQ983103 SRM983102:SRM983103 TBI983102:TBI983103 TLE983102:TLE983103 TVA983102:TVA983103 UEW983102:UEW983103 UOS983102:UOS983103 UYO983102:UYO983103 VIK983102:VIK983103 VSG983102:VSG983103 WCC983102:WCC983103 WLY983102:WLY983103 WVU983102:WVU983103 M55:M56 JI55:JI56 TE55:TE56 ADA55:ADA56 AMW55:AMW56 AWS55:AWS56 BGO55:BGO56 BQK55:BQK56 CAG55:CAG56 CKC55:CKC56 CTY55:CTY56 DDU55:DDU56 DNQ55:DNQ56 DXM55:DXM56 EHI55:EHI56 ERE55:ERE56 FBA55:FBA56 FKW55:FKW56 FUS55:FUS56 GEO55:GEO56 GOK55:GOK56 GYG55:GYG56 HIC55:HIC56 HRY55:HRY56 IBU55:IBU56 ILQ55:ILQ56 IVM55:IVM56 JFI55:JFI56 JPE55:JPE56 JZA55:JZA56 KIW55:KIW56 KSS55:KSS56 LCO55:LCO56 LMK55:LMK56 LWG55:LWG56 MGC55:MGC56 MPY55:MPY56 MZU55:MZU56 NJQ55:NJQ56 NTM55:NTM56 ODI55:ODI56 ONE55:ONE56 OXA55:OXA56 PGW55:PGW56 PQS55:PQS56 QAO55:QAO56 QKK55:QKK56 QUG55:QUG56 REC55:REC56 RNY55:RNY56 RXU55:RXU56 SHQ55:SHQ56 SRM55:SRM56 TBI55:TBI56 TLE55:TLE56 TVA55:TVA56 UEW55:UEW56 UOS55:UOS56 UYO55:UYO56 VIK55:VIK56 VSG55:VSG56 WCC55:WCC56 WLY55:WLY56 WVU55:WVU56 M65591:M65592 JI65591:JI65592 TE65591:TE65592 ADA65591:ADA65592 AMW65591:AMW65592 AWS65591:AWS65592 BGO65591:BGO65592 BQK65591:BQK65592 CAG65591:CAG65592 CKC65591:CKC65592 CTY65591:CTY65592 DDU65591:DDU65592 DNQ65591:DNQ65592 DXM65591:DXM65592 EHI65591:EHI65592 ERE65591:ERE65592 FBA65591:FBA65592 FKW65591:FKW65592 FUS65591:FUS65592 GEO65591:GEO65592 GOK65591:GOK65592 GYG65591:GYG65592 HIC65591:HIC65592 HRY65591:HRY65592 IBU65591:IBU65592 ILQ65591:ILQ65592 IVM65591:IVM65592 JFI65591:JFI65592 JPE65591:JPE65592 JZA65591:JZA65592 KIW65591:KIW65592 KSS65591:KSS65592 LCO65591:LCO65592 LMK65591:LMK65592 LWG65591:LWG65592 MGC65591:MGC65592 MPY65591:MPY65592 MZU65591:MZU65592 NJQ65591:NJQ65592 NTM65591:NTM65592 ODI65591:ODI65592 ONE65591:ONE65592 OXA65591:OXA65592 PGW65591:PGW65592 PQS65591:PQS65592 QAO65591:QAO65592 QKK65591:QKK65592 QUG65591:QUG65592 REC65591:REC65592 RNY65591:RNY65592 RXU65591:RXU65592 SHQ65591:SHQ65592 SRM65591:SRM65592 TBI65591:TBI65592 TLE65591:TLE65592 TVA65591:TVA65592 UEW65591:UEW65592 UOS65591:UOS65592 UYO65591:UYO65592 VIK65591:VIK65592 VSG65591:VSG65592 WCC65591:WCC65592 WLY65591:WLY65592 WVU65591:WVU65592 M131127:M131128 JI131127:JI131128 TE131127:TE131128 ADA131127:ADA131128 AMW131127:AMW131128 AWS131127:AWS131128 BGO131127:BGO131128 BQK131127:BQK131128 CAG131127:CAG131128 CKC131127:CKC131128 CTY131127:CTY131128 DDU131127:DDU131128 DNQ131127:DNQ131128 DXM131127:DXM131128 EHI131127:EHI131128 ERE131127:ERE131128 FBA131127:FBA131128 FKW131127:FKW131128 FUS131127:FUS131128 GEO131127:GEO131128 GOK131127:GOK131128 GYG131127:GYG131128 HIC131127:HIC131128 HRY131127:HRY131128 IBU131127:IBU131128 ILQ131127:ILQ131128 IVM131127:IVM131128 JFI131127:JFI131128 JPE131127:JPE131128 JZA131127:JZA131128 KIW131127:KIW131128 KSS131127:KSS131128 LCO131127:LCO131128 LMK131127:LMK131128 LWG131127:LWG131128 MGC131127:MGC131128 MPY131127:MPY131128 MZU131127:MZU131128 NJQ131127:NJQ131128 NTM131127:NTM131128 ODI131127:ODI131128 ONE131127:ONE131128 OXA131127:OXA131128 PGW131127:PGW131128 PQS131127:PQS131128 QAO131127:QAO131128 QKK131127:QKK131128 QUG131127:QUG131128 REC131127:REC131128 RNY131127:RNY131128 RXU131127:RXU131128 SHQ131127:SHQ131128 SRM131127:SRM131128 TBI131127:TBI131128 TLE131127:TLE131128 TVA131127:TVA131128 UEW131127:UEW131128 UOS131127:UOS131128 UYO131127:UYO131128 VIK131127:VIK131128 VSG131127:VSG131128 WCC131127:WCC131128 WLY131127:WLY131128 WVU131127:WVU131128 M196663:M196664 JI196663:JI196664 TE196663:TE196664 ADA196663:ADA196664 AMW196663:AMW196664 AWS196663:AWS196664 BGO196663:BGO196664 BQK196663:BQK196664 CAG196663:CAG196664 CKC196663:CKC196664 CTY196663:CTY196664 DDU196663:DDU196664 DNQ196663:DNQ196664 DXM196663:DXM196664 EHI196663:EHI196664 ERE196663:ERE196664 FBA196663:FBA196664 FKW196663:FKW196664 FUS196663:FUS196664 GEO196663:GEO196664 GOK196663:GOK196664 GYG196663:GYG196664 HIC196663:HIC196664 HRY196663:HRY196664 IBU196663:IBU196664 ILQ196663:ILQ196664 IVM196663:IVM196664 JFI196663:JFI196664 JPE196663:JPE196664 JZA196663:JZA196664 KIW196663:KIW196664 KSS196663:KSS196664 LCO196663:LCO196664 LMK196663:LMK196664 LWG196663:LWG196664 MGC196663:MGC196664 MPY196663:MPY196664 MZU196663:MZU196664 NJQ196663:NJQ196664 NTM196663:NTM196664 ODI196663:ODI196664 ONE196663:ONE196664 OXA196663:OXA196664 PGW196663:PGW196664 PQS196663:PQS196664 QAO196663:QAO196664 QKK196663:QKK196664 QUG196663:QUG196664 REC196663:REC196664 RNY196663:RNY196664 RXU196663:RXU196664 SHQ196663:SHQ196664 SRM196663:SRM196664 TBI196663:TBI196664 TLE196663:TLE196664 TVA196663:TVA196664 UEW196663:UEW196664 UOS196663:UOS196664 UYO196663:UYO196664 VIK196663:VIK196664 VSG196663:VSG196664 WCC196663:WCC196664 WLY196663:WLY196664 WVU196663:WVU196664 M262199:M262200 JI262199:JI262200 TE262199:TE262200 ADA262199:ADA262200 AMW262199:AMW262200 AWS262199:AWS262200 BGO262199:BGO262200 BQK262199:BQK262200 CAG262199:CAG262200 CKC262199:CKC262200 CTY262199:CTY262200 DDU262199:DDU262200 DNQ262199:DNQ262200 DXM262199:DXM262200 EHI262199:EHI262200 ERE262199:ERE262200 FBA262199:FBA262200 FKW262199:FKW262200 FUS262199:FUS262200 GEO262199:GEO262200 GOK262199:GOK262200 GYG262199:GYG262200 HIC262199:HIC262200 HRY262199:HRY262200 IBU262199:IBU262200 ILQ262199:ILQ262200 IVM262199:IVM262200 JFI262199:JFI262200 JPE262199:JPE262200 JZA262199:JZA262200 KIW262199:KIW262200 KSS262199:KSS262200 LCO262199:LCO262200 LMK262199:LMK262200 LWG262199:LWG262200 MGC262199:MGC262200 MPY262199:MPY262200 MZU262199:MZU262200 NJQ262199:NJQ262200 NTM262199:NTM262200 ODI262199:ODI262200 ONE262199:ONE262200 OXA262199:OXA262200 PGW262199:PGW262200 PQS262199:PQS262200 QAO262199:QAO262200 QKK262199:QKK262200 QUG262199:QUG262200 REC262199:REC262200 RNY262199:RNY262200 RXU262199:RXU262200 SHQ262199:SHQ262200 SRM262199:SRM262200 TBI262199:TBI262200 TLE262199:TLE262200 TVA262199:TVA262200 UEW262199:UEW262200 UOS262199:UOS262200 UYO262199:UYO262200 VIK262199:VIK262200 VSG262199:VSG262200 WCC262199:WCC262200 WLY262199:WLY262200 WVU262199:WVU262200 M327735:M327736 JI327735:JI327736 TE327735:TE327736 ADA327735:ADA327736 AMW327735:AMW327736 AWS327735:AWS327736 BGO327735:BGO327736 BQK327735:BQK327736 CAG327735:CAG327736 CKC327735:CKC327736 CTY327735:CTY327736 DDU327735:DDU327736 DNQ327735:DNQ327736 DXM327735:DXM327736 EHI327735:EHI327736 ERE327735:ERE327736 FBA327735:FBA327736 FKW327735:FKW327736 FUS327735:FUS327736 GEO327735:GEO327736 GOK327735:GOK327736 GYG327735:GYG327736 HIC327735:HIC327736 HRY327735:HRY327736 IBU327735:IBU327736 ILQ327735:ILQ327736 IVM327735:IVM327736 JFI327735:JFI327736 JPE327735:JPE327736 JZA327735:JZA327736 KIW327735:KIW327736 KSS327735:KSS327736 LCO327735:LCO327736 LMK327735:LMK327736 LWG327735:LWG327736 MGC327735:MGC327736 MPY327735:MPY327736 MZU327735:MZU327736 NJQ327735:NJQ327736 NTM327735:NTM327736 ODI327735:ODI327736 ONE327735:ONE327736 OXA327735:OXA327736 PGW327735:PGW327736 PQS327735:PQS327736 QAO327735:QAO327736 QKK327735:QKK327736 QUG327735:QUG327736 REC327735:REC327736 RNY327735:RNY327736 RXU327735:RXU327736 SHQ327735:SHQ327736 SRM327735:SRM327736 TBI327735:TBI327736 TLE327735:TLE327736 TVA327735:TVA327736 UEW327735:UEW327736 UOS327735:UOS327736 UYO327735:UYO327736 VIK327735:VIK327736 VSG327735:VSG327736 WCC327735:WCC327736 WLY327735:WLY327736 WVU327735:WVU327736 M393271:M393272 JI393271:JI393272 TE393271:TE393272 ADA393271:ADA393272 AMW393271:AMW393272 AWS393271:AWS393272 BGO393271:BGO393272 BQK393271:BQK393272 CAG393271:CAG393272 CKC393271:CKC393272 CTY393271:CTY393272 DDU393271:DDU393272 DNQ393271:DNQ393272 DXM393271:DXM393272 EHI393271:EHI393272 ERE393271:ERE393272 FBA393271:FBA393272 FKW393271:FKW393272 FUS393271:FUS393272 GEO393271:GEO393272 GOK393271:GOK393272 GYG393271:GYG393272 HIC393271:HIC393272 HRY393271:HRY393272 IBU393271:IBU393272 ILQ393271:ILQ393272 IVM393271:IVM393272 JFI393271:JFI393272 JPE393271:JPE393272 JZA393271:JZA393272 KIW393271:KIW393272 KSS393271:KSS393272 LCO393271:LCO393272 LMK393271:LMK393272 LWG393271:LWG393272 MGC393271:MGC393272 MPY393271:MPY393272 MZU393271:MZU393272 NJQ393271:NJQ393272 NTM393271:NTM393272 ODI393271:ODI393272 ONE393271:ONE393272 OXA393271:OXA393272 PGW393271:PGW393272 PQS393271:PQS393272 QAO393271:QAO393272 QKK393271:QKK393272 QUG393271:QUG393272 REC393271:REC393272 RNY393271:RNY393272 RXU393271:RXU393272 SHQ393271:SHQ393272 SRM393271:SRM393272 TBI393271:TBI393272 TLE393271:TLE393272 TVA393271:TVA393272 UEW393271:UEW393272 UOS393271:UOS393272 UYO393271:UYO393272 VIK393271:VIK393272 VSG393271:VSG393272 WCC393271:WCC393272 WLY393271:WLY393272 WVU393271:WVU393272 M458807:M458808 JI458807:JI458808 TE458807:TE458808 ADA458807:ADA458808 AMW458807:AMW458808 AWS458807:AWS458808 BGO458807:BGO458808 BQK458807:BQK458808 CAG458807:CAG458808 CKC458807:CKC458808 CTY458807:CTY458808 DDU458807:DDU458808 DNQ458807:DNQ458808 DXM458807:DXM458808 EHI458807:EHI458808 ERE458807:ERE458808 FBA458807:FBA458808 FKW458807:FKW458808 FUS458807:FUS458808 GEO458807:GEO458808 GOK458807:GOK458808 GYG458807:GYG458808 HIC458807:HIC458808 HRY458807:HRY458808 IBU458807:IBU458808 ILQ458807:ILQ458808 IVM458807:IVM458808 JFI458807:JFI458808 JPE458807:JPE458808 JZA458807:JZA458808 KIW458807:KIW458808 KSS458807:KSS458808 LCO458807:LCO458808 LMK458807:LMK458808 LWG458807:LWG458808 MGC458807:MGC458808 MPY458807:MPY458808 MZU458807:MZU458808 NJQ458807:NJQ458808 NTM458807:NTM458808 ODI458807:ODI458808 ONE458807:ONE458808 OXA458807:OXA458808 PGW458807:PGW458808 PQS458807:PQS458808 QAO458807:QAO458808 QKK458807:QKK458808 QUG458807:QUG458808 REC458807:REC458808 RNY458807:RNY458808 RXU458807:RXU458808 SHQ458807:SHQ458808 SRM458807:SRM458808 TBI458807:TBI458808 TLE458807:TLE458808 TVA458807:TVA458808 UEW458807:UEW458808 UOS458807:UOS458808 UYO458807:UYO458808 VIK458807:VIK458808 VSG458807:VSG458808 WCC458807:WCC458808 WLY458807:WLY458808 WVU458807:WVU458808 M524343:M524344 JI524343:JI524344 TE524343:TE524344 ADA524343:ADA524344 AMW524343:AMW524344 AWS524343:AWS524344 BGO524343:BGO524344 BQK524343:BQK524344 CAG524343:CAG524344 CKC524343:CKC524344 CTY524343:CTY524344 DDU524343:DDU524344 DNQ524343:DNQ524344 DXM524343:DXM524344 EHI524343:EHI524344 ERE524343:ERE524344 FBA524343:FBA524344 FKW524343:FKW524344 FUS524343:FUS524344 GEO524343:GEO524344 GOK524343:GOK524344 GYG524343:GYG524344 HIC524343:HIC524344 HRY524343:HRY524344 IBU524343:IBU524344 ILQ524343:ILQ524344 IVM524343:IVM524344 JFI524343:JFI524344 JPE524343:JPE524344 JZA524343:JZA524344 KIW524343:KIW524344 KSS524343:KSS524344 LCO524343:LCO524344 LMK524343:LMK524344 LWG524343:LWG524344 MGC524343:MGC524344 MPY524343:MPY524344 MZU524343:MZU524344 NJQ524343:NJQ524344 NTM524343:NTM524344 ODI524343:ODI524344 ONE524343:ONE524344 OXA524343:OXA524344 PGW524343:PGW524344 PQS524343:PQS524344 QAO524343:QAO524344 QKK524343:QKK524344 QUG524343:QUG524344 REC524343:REC524344 RNY524343:RNY524344 RXU524343:RXU524344 SHQ524343:SHQ524344 SRM524343:SRM524344 TBI524343:TBI524344 TLE524343:TLE524344 TVA524343:TVA524344 UEW524343:UEW524344 UOS524343:UOS524344 UYO524343:UYO524344 VIK524343:VIK524344 VSG524343:VSG524344 WCC524343:WCC524344 WLY524343:WLY524344 WVU524343:WVU524344 M589879:M589880 JI589879:JI589880 TE589879:TE589880 ADA589879:ADA589880 AMW589879:AMW589880 AWS589879:AWS589880 BGO589879:BGO589880 BQK589879:BQK589880 CAG589879:CAG589880 CKC589879:CKC589880 CTY589879:CTY589880 DDU589879:DDU589880 DNQ589879:DNQ589880 DXM589879:DXM589880 EHI589879:EHI589880 ERE589879:ERE589880 FBA589879:FBA589880 FKW589879:FKW589880 FUS589879:FUS589880 GEO589879:GEO589880 GOK589879:GOK589880 GYG589879:GYG589880 HIC589879:HIC589880 HRY589879:HRY589880 IBU589879:IBU589880 ILQ589879:ILQ589880 IVM589879:IVM589880 JFI589879:JFI589880 JPE589879:JPE589880 JZA589879:JZA589880 KIW589879:KIW589880 KSS589879:KSS589880 LCO589879:LCO589880 LMK589879:LMK589880 LWG589879:LWG589880 MGC589879:MGC589880 MPY589879:MPY589880 MZU589879:MZU589880 NJQ589879:NJQ589880 NTM589879:NTM589880 ODI589879:ODI589880 ONE589879:ONE589880 OXA589879:OXA589880 PGW589879:PGW589880 PQS589879:PQS589880 QAO589879:QAO589880 QKK589879:QKK589880 QUG589879:QUG589880 REC589879:REC589880 RNY589879:RNY589880 RXU589879:RXU589880 SHQ589879:SHQ589880 SRM589879:SRM589880 TBI589879:TBI589880 TLE589879:TLE589880 TVA589879:TVA589880 UEW589879:UEW589880 UOS589879:UOS589880 UYO589879:UYO589880 VIK589879:VIK589880 VSG589879:VSG589880 WCC589879:WCC589880 WLY589879:WLY589880 WVU589879:WVU589880 M655415:M655416 JI655415:JI655416 TE655415:TE655416 ADA655415:ADA655416 AMW655415:AMW655416 AWS655415:AWS655416 BGO655415:BGO655416 BQK655415:BQK655416 CAG655415:CAG655416 CKC655415:CKC655416 CTY655415:CTY655416 DDU655415:DDU655416 DNQ655415:DNQ655416 DXM655415:DXM655416 EHI655415:EHI655416 ERE655415:ERE655416 FBA655415:FBA655416 FKW655415:FKW655416 FUS655415:FUS655416 GEO655415:GEO655416 GOK655415:GOK655416 GYG655415:GYG655416 HIC655415:HIC655416 HRY655415:HRY655416 IBU655415:IBU655416 ILQ655415:ILQ655416 IVM655415:IVM655416 JFI655415:JFI655416 JPE655415:JPE655416 JZA655415:JZA655416 KIW655415:KIW655416 KSS655415:KSS655416 LCO655415:LCO655416 LMK655415:LMK655416 LWG655415:LWG655416 MGC655415:MGC655416 MPY655415:MPY655416 MZU655415:MZU655416 NJQ655415:NJQ655416 NTM655415:NTM655416 ODI655415:ODI655416 ONE655415:ONE655416 OXA655415:OXA655416 PGW655415:PGW655416 PQS655415:PQS655416 QAO655415:QAO655416 QKK655415:QKK655416 QUG655415:QUG655416 REC655415:REC655416 RNY655415:RNY655416 RXU655415:RXU655416 SHQ655415:SHQ655416 SRM655415:SRM655416 TBI655415:TBI655416 TLE655415:TLE655416 TVA655415:TVA655416 UEW655415:UEW655416 UOS655415:UOS655416 UYO655415:UYO655416 VIK655415:VIK655416 VSG655415:VSG655416 WCC655415:WCC655416 WLY655415:WLY655416 WVU655415:WVU655416 M720951:M720952 JI720951:JI720952 TE720951:TE720952 ADA720951:ADA720952 AMW720951:AMW720952 AWS720951:AWS720952 BGO720951:BGO720952 BQK720951:BQK720952 CAG720951:CAG720952 CKC720951:CKC720952 CTY720951:CTY720952 DDU720951:DDU720952 DNQ720951:DNQ720952 DXM720951:DXM720952 EHI720951:EHI720952 ERE720951:ERE720952 FBA720951:FBA720952 FKW720951:FKW720952 FUS720951:FUS720952 GEO720951:GEO720952 GOK720951:GOK720952 GYG720951:GYG720952 HIC720951:HIC720952 HRY720951:HRY720952 IBU720951:IBU720952 ILQ720951:ILQ720952 IVM720951:IVM720952 JFI720951:JFI720952 JPE720951:JPE720952 JZA720951:JZA720952 KIW720951:KIW720952 KSS720951:KSS720952 LCO720951:LCO720952 LMK720951:LMK720952 LWG720951:LWG720952 MGC720951:MGC720952 MPY720951:MPY720952 MZU720951:MZU720952 NJQ720951:NJQ720952 NTM720951:NTM720952 ODI720951:ODI720952 ONE720951:ONE720952 OXA720951:OXA720952 PGW720951:PGW720952 PQS720951:PQS720952 QAO720951:QAO720952 QKK720951:QKK720952 QUG720951:QUG720952 REC720951:REC720952 RNY720951:RNY720952 RXU720951:RXU720952 SHQ720951:SHQ720952 SRM720951:SRM720952 TBI720951:TBI720952 TLE720951:TLE720952 TVA720951:TVA720952 UEW720951:UEW720952 UOS720951:UOS720952 UYO720951:UYO720952 VIK720951:VIK720952 VSG720951:VSG720952 WCC720951:WCC720952 WLY720951:WLY720952 WVU720951:WVU720952 M786487:M786488 JI786487:JI786488 TE786487:TE786488 ADA786487:ADA786488 AMW786487:AMW786488 AWS786487:AWS786488 BGO786487:BGO786488 BQK786487:BQK786488 CAG786487:CAG786488 CKC786487:CKC786488 CTY786487:CTY786488 DDU786487:DDU786488 DNQ786487:DNQ786488 DXM786487:DXM786488 EHI786487:EHI786488 ERE786487:ERE786488 FBA786487:FBA786488 FKW786487:FKW786488 FUS786487:FUS786488 GEO786487:GEO786488 GOK786487:GOK786488 GYG786487:GYG786488 HIC786487:HIC786488 HRY786487:HRY786488 IBU786487:IBU786488 ILQ786487:ILQ786488 IVM786487:IVM786488 JFI786487:JFI786488 JPE786487:JPE786488 JZA786487:JZA786488 KIW786487:KIW786488 KSS786487:KSS786488 LCO786487:LCO786488 LMK786487:LMK786488 LWG786487:LWG786488 MGC786487:MGC786488 MPY786487:MPY786488 MZU786487:MZU786488 NJQ786487:NJQ786488 NTM786487:NTM786488 ODI786487:ODI786488 ONE786487:ONE786488 OXA786487:OXA786488 PGW786487:PGW786488 PQS786487:PQS786488 QAO786487:QAO786488 QKK786487:QKK786488 QUG786487:QUG786488 REC786487:REC786488 RNY786487:RNY786488 RXU786487:RXU786488 SHQ786487:SHQ786488 SRM786487:SRM786488 TBI786487:TBI786488 TLE786487:TLE786488 TVA786487:TVA786488 UEW786487:UEW786488 UOS786487:UOS786488 UYO786487:UYO786488 VIK786487:VIK786488 VSG786487:VSG786488 WCC786487:WCC786488 WLY786487:WLY786488 WVU786487:WVU786488 M852023:M852024 JI852023:JI852024 TE852023:TE852024 ADA852023:ADA852024 AMW852023:AMW852024 AWS852023:AWS852024 BGO852023:BGO852024 BQK852023:BQK852024 CAG852023:CAG852024 CKC852023:CKC852024 CTY852023:CTY852024 DDU852023:DDU852024 DNQ852023:DNQ852024 DXM852023:DXM852024 EHI852023:EHI852024 ERE852023:ERE852024 FBA852023:FBA852024 FKW852023:FKW852024 FUS852023:FUS852024 GEO852023:GEO852024 GOK852023:GOK852024 GYG852023:GYG852024 HIC852023:HIC852024 HRY852023:HRY852024 IBU852023:IBU852024 ILQ852023:ILQ852024 IVM852023:IVM852024 JFI852023:JFI852024 JPE852023:JPE852024 JZA852023:JZA852024 KIW852023:KIW852024 KSS852023:KSS852024 LCO852023:LCO852024 LMK852023:LMK852024 LWG852023:LWG852024 MGC852023:MGC852024 MPY852023:MPY852024 MZU852023:MZU852024 NJQ852023:NJQ852024 NTM852023:NTM852024 ODI852023:ODI852024 ONE852023:ONE852024 OXA852023:OXA852024 PGW852023:PGW852024 PQS852023:PQS852024 QAO852023:QAO852024 QKK852023:QKK852024 QUG852023:QUG852024 REC852023:REC852024 RNY852023:RNY852024 RXU852023:RXU852024 SHQ852023:SHQ852024 SRM852023:SRM852024 TBI852023:TBI852024 TLE852023:TLE852024 TVA852023:TVA852024 UEW852023:UEW852024 UOS852023:UOS852024 UYO852023:UYO852024 VIK852023:VIK852024 VSG852023:VSG852024 WCC852023:WCC852024 WLY852023:WLY852024 WVU852023:WVU852024 M917559:M917560 JI917559:JI917560 TE917559:TE917560 ADA917559:ADA917560 AMW917559:AMW917560 AWS917559:AWS917560 BGO917559:BGO917560 BQK917559:BQK917560 CAG917559:CAG917560 CKC917559:CKC917560 CTY917559:CTY917560 DDU917559:DDU917560 DNQ917559:DNQ917560 DXM917559:DXM917560 EHI917559:EHI917560 ERE917559:ERE917560 FBA917559:FBA917560 FKW917559:FKW917560 FUS917559:FUS917560 GEO917559:GEO917560 GOK917559:GOK917560 GYG917559:GYG917560 HIC917559:HIC917560 HRY917559:HRY917560 IBU917559:IBU917560 ILQ917559:ILQ917560 IVM917559:IVM917560 JFI917559:JFI917560 JPE917559:JPE917560 JZA917559:JZA917560 KIW917559:KIW917560 KSS917559:KSS917560 LCO917559:LCO917560 LMK917559:LMK917560 LWG917559:LWG917560 MGC917559:MGC917560 MPY917559:MPY917560 MZU917559:MZU917560 NJQ917559:NJQ917560 NTM917559:NTM917560 ODI917559:ODI917560 ONE917559:ONE917560 OXA917559:OXA917560 PGW917559:PGW917560 PQS917559:PQS917560 QAO917559:QAO917560 QKK917559:QKK917560 QUG917559:QUG917560 REC917559:REC917560 RNY917559:RNY917560 RXU917559:RXU917560 SHQ917559:SHQ917560 SRM917559:SRM917560 TBI917559:TBI917560 TLE917559:TLE917560 TVA917559:TVA917560 UEW917559:UEW917560 UOS917559:UOS917560 UYO917559:UYO917560 VIK917559:VIK917560 VSG917559:VSG917560 WCC917559:WCC917560 WLY917559:WLY917560 WVU917559:WVU917560 M983095:M983096 JI983095:JI983096 TE983095:TE983096 ADA983095:ADA983096 AMW983095:AMW983096 AWS983095:AWS983096 BGO983095:BGO983096 BQK983095:BQK983096 CAG983095:CAG983096 CKC983095:CKC983096 CTY983095:CTY983096 DDU983095:DDU983096 DNQ983095:DNQ983096 DXM983095:DXM983096 EHI983095:EHI983096 ERE983095:ERE983096 FBA983095:FBA983096 FKW983095:FKW983096 FUS983095:FUS983096 GEO983095:GEO983096 GOK983095:GOK983096 GYG983095:GYG983096 HIC983095:HIC983096 HRY983095:HRY983096 IBU983095:IBU983096 ILQ983095:ILQ983096 IVM983095:IVM983096 JFI983095:JFI983096 JPE983095:JPE983096 JZA983095:JZA983096 KIW983095:KIW983096 KSS983095:KSS983096 LCO983095:LCO983096 LMK983095:LMK983096 LWG983095:LWG983096 MGC983095:MGC983096 MPY983095:MPY983096 MZU983095:MZU983096 NJQ983095:NJQ983096 NTM983095:NTM983096 ODI983095:ODI983096 ONE983095:ONE983096 OXA983095:OXA983096 PGW983095:PGW983096 PQS983095:PQS983096 QAO983095:QAO983096 QKK983095:QKK983096 QUG983095:QUG983096 REC983095:REC983096 RNY983095:RNY983096 RXU983095:RXU983096 SHQ983095:SHQ983096 SRM983095:SRM983096 TBI983095:TBI983096 TLE983095:TLE983096 TVA983095:TVA983096 UEW983095:UEW983096 UOS983095:UOS983096 UYO983095:UYO983096 VIK983095:VIK983096 VSG983095:VSG983096 WCC983095:WCC983096 WLY983095:WLY983096 WVU983095:WVU983096 M92 JI92 TE92 ADA92 AMW92 AWS92 BGO92 BQK92 CAG92 CKC92 CTY92 DDU92 DNQ92 DXM92 EHI92 ERE92 FBA92 FKW92 FUS92 GEO92 GOK92 GYG92 HIC92 HRY92 IBU92 ILQ92 IVM92 JFI92 JPE92 JZA92 KIW92 KSS92 LCO92 LMK92 LWG92 MGC92 MPY92 MZU92 NJQ92 NTM92 ODI92 ONE92 OXA92 PGW92 PQS92 QAO92 QKK92 QUG92 REC92 RNY92 RXU92 SHQ92 SRM92 TBI92 TLE92 TVA92 UEW92 UOS92 UYO92 VIK92 VSG92 WCC92 WLY92 WVU92 M65628 JI65628 TE65628 ADA65628 AMW65628 AWS65628 BGO65628 BQK65628 CAG65628 CKC65628 CTY65628 DDU65628 DNQ65628 DXM65628 EHI65628 ERE65628 FBA65628 FKW65628 FUS65628 GEO65628 GOK65628 GYG65628 HIC65628 HRY65628 IBU65628 ILQ65628 IVM65628 JFI65628 JPE65628 JZA65628 KIW65628 KSS65628 LCO65628 LMK65628 LWG65628 MGC65628 MPY65628 MZU65628 NJQ65628 NTM65628 ODI65628 ONE65628 OXA65628 PGW65628 PQS65628 QAO65628 QKK65628 QUG65628 REC65628 RNY65628 RXU65628 SHQ65628 SRM65628 TBI65628 TLE65628 TVA65628 UEW65628 UOS65628 UYO65628 VIK65628 VSG65628 WCC65628 WLY65628 WVU65628 M131164 JI131164 TE131164 ADA131164 AMW131164 AWS131164 BGO131164 BQK131164 CAG131164 CKC131164 CTY131164 DDU131164 DNQ131164 DXM131164 EHI131164 ERE131164 FBA131164 FKW131164 FUS131164 GEO131164 GOK131164 GYG131164 HIC131164 HRY131164 IBU131164 ILQ131164 IVM131164 JFI131164 JPE131164 JZA131164 KIW131164 KSS131164 LCO131164 LMK131164 LWG131164 MGC131164 MPY131164 MZU131164 NJQ131164 NTM131164 ODI131164 ONE131164 OXA131164 PGW131164 PQS131164 QAO131164 QKK131164 QUG131164 REC131164 RNY131164 RXU131164 SHQ131164 SRM131164 TBI131164 TLE131164 TVA131164 UEW131164 UOS131164 UYO131164 VIK131164 VSG131164 WCC131164 WLY131164 WVU131164 M196700 JI196700 TE196700 ADA196700 AMW196700 AWS196700 BGO196700 BQK196700 CAG196700 CKC196700 CTY196700 DDU196700 DNQ196700 DXM196700 EHI196700 ERE196700 FBA196700 FKW196700 FUS196700 GEO196700 GOK196700 GYG196700 HIC196700 HRY196700 IBU196700 ILQ196700 IVM196700 JFI196700 JPE196700 JZA196700 KIW196700 KSS196700 LCO196700 LMK196700 LWG196700 MGC196700 MPY196700 MZU196700 NJQ196700 NTM196700 ODI196700 ONE196700 OXA196700 PGW196700 PQS196700 QAO196700 QKK196700 QUG196700 REC196700 RNY196700 RXU196700 SHQ196700 SRM196700 TBI196700 TLE196700 TVA196700 UEW196700 UOS196700 UYO196700 VIK196700 VSG196700 WCC196700 WLY196700 WVU196700 M262236 JI262236 TE262236 ADA262236 AMW262236 AWS262236 BGO262236 BQK262236 CAG262236 CKC262236 CTY262236 DDU262236 DNQ262236 DXM262236 EHI262236 ERE262236 FBA262236 FKW262236 FUS262236 GEO262236 GOK262236 GYG262236 HIC262236 HRY262236 IBU262236 ILQ262236 IVM262236 JFI262236 JPE262236 JZA262236 KIW262236 KSS262236 LCO262236 LMK262236 LWG262236 MGC262236 MPY262236 MZU262236 NJQ262236 NTM262236 ODI262236 ONE262236 OXA262236 PGW262236 PQS262236 QAO262236 QKK262236 QUG262236 REC262236 RNY262236 RXU262236 SHQ262236 SRM262236 TBI262236 TLE262236 TVA262236 UEW262236 UOS262236 UYO262236 VIK262236 VSG262236 WCC262236 WLY262236 WVU262236 M327772 JI327772 TE327772 ADA327772 AMW327772 AWS327772 BGO327772 BQK327772 CAG327772 CKC327772 CTY327772 DDU327772 DNQ327772 DXM327772 EHI327772 ERE327772 FBA327772 FKW327772 FUS327772 GEO327772 GOK327772 GYG327772 HIC327772 HRY327772 IBU327772 ILQ327772 IVM327772 JFI327772 JPE327772 JZA327772 KIW327772 KSS327772 LCO327772 LMK327772 LWG327772 MGC327772 MPY327772 MZU327772 NJQ327772 NTM327772 ODI327772 ONE327772 OXA327772 PGW327772 PQS327772 QAO327772 QKK327772 QUG327772 REC327772 RNY327772 RXU327772 SHQ327772 SRM327772 TBI327772 TLE327772 TVA327772 UEW327772 UOS327772 UYO327772 VIK327772 VSG327772 WCC327772 WLY327772 WVU327772 M393308 JI393308 TE393308 ADA393308 AMW393308 AWS393308 BGO393308 BQK393308 CAG393308 CKC393308 CTY393308 DDU393308 DNQ393308 DXM393308 EHI393308 ERE393308 FBA393308 FKW393308 FUS393308 GEO393308 GOK393308 GYG393308 HIC393308 HRY393308 IBU393308 ILQ393308 IVM393308 JFI393308 JPE393308 JZA393308 KIW393308 KSS393308 LCO393308 LMK393308 LWG393308 MGC393308 MPY393308 MZU393308 NJQ393308 NTM393308 ODI393308 ONE393308 OXA393308 PGW393308 PQS393308 QAO393308 QKK393308 QUG393308 REC393308 RNY393308 RXU393308 SHQ393308 SRM393308 TBI393308 TLE393308 TVA393308 UEW393308 UOS393308 UYO393308 VIK393308 VSG393308 WCC393308 WLY393308 WVU393308 M458844 JI458844 TE458844 ADA458844 AMW458844 AWS458844 BGO458844 BQK458844 CAG458844 CKC458844 CTY458844 DDU458844 DNQ458844 DXM458844 EHI458844 ERE458844 FBA458844 FKW458844 FUS458844 GEO458844 GOK458844 GYG458844 HIC458844 HRY458844 IBU458844 ILQ458844 IVM458844 JFI458844 JPE458844 JZA458844 KIW458844 KSS458844 LCO458844 LMK458844 LWG458844 MGC458844 MPY458844 MZU458844 NJQ458844 NTM458844 ODI458844 ONE458844 OXA458844 PGW458844 PQS458844 QAO458844 QKK458844 QUG458844 REC458844 RNY458844 RXU458844 SHQ458844 SRM458844 TBI458844 TLE458844 TVA458844 UEW458844 UOS458844 UYO458844 VIK458844 VSG458844 WCC458844 WLY458844 WVU458844 M524380 JI524380 TE524380 ADA524380 AMW524380 AWS524380 BGO524380 BQK524380 CAG524380 CKC524380 CTY524380 DDU524380 DNQ524380 DXM524380 EHI524380 ERE524380 FBA524380 FKW524380 FUS524380 GEO524380 GOK524380 GYG524380 HIC524380 HRY524380 IBU524380 ILQ524380 IVM524380 JFI524380 JPE524380 JZA524380 KIW524380 KSS524380 LCO524380 LMK524380 LWG524380 MGC524380 MPY524380 MZU524380 NJQ524380 NTM524380 ODI524380 ONE524380 OXA524380 PGW524380 PQS524380 QAO524380 QKK524380 QUG524380 REC524380 RNY524380 RXU524380 SHQ524380 SRM524380 TBI524380 TLE524380 TVA524380 UEW524380 UOS524380 UYO524380 VIK524380 VSG524380 WCC524380 WLY524380 WVU524380 M589916 JI589916 TE589916 ADA589916 AMW589916 AWS589916 BGO589916 BQK589916 CAG589916 CKC589916 CTY589916 DDU589916 DNQ589916 DXM589916 EHI589916 ERE589916 FBA589916 FKW589916 FUS589916 GEO589916 GOK589916 GYG589916 HIC589916 HRY589916 IBU589916 ILQ589916 IVM589916 JFI589916 JPE589916 JZA589916 KIW589916 KSS589916 LCO589916 LMK589916 LWG589916 MGC589916 MPY589916 MZU589916 NJQ589916 NTM589916 ODI589916 ONE589916 OXA589916 PGW589916 PQS589916 QAO589916 QKK589916 QUG589916 REC589916 RNY589916 RXU589916 SHQ589916 SRM589916 TBI589916 TLE589916 TVA589916 UEW589916 UOS589916 UYO589916 VIK589916 VSG589916 WCC589916 WLY589916 WVU589916 M655452 JI655452 TE655452 ADA655452 AMW655452 AWS655452 BGO655452 BQK655452 CAG655452 CKC655452 CTY655452 DDU655452 DNQ655452 DXM655452 EHI655452 ERE655452 FBA655452 FKW655452 FUS655452 GEO655452 GOK655452 GYG655452 HIC655452 HRY655452 IBU655452 ILQ655452 IVM655452 JFI655452 JPE655452 JZA655452 KIW655452 KSS655452 LCO655452 LMK655452 LWG655452 MGC655452 MPY655452 MZU655452 NJQ655452 NTM655452 ODI655452 ONE655452 OXA655452 PGW655452 PQS655452 QAO655452 QKK655452 QUG655452 REC655452 RNY655452 RXU655452 SHQ655452 SRM655452 TBI655452 TLE655452 TVA655452 UEW655452 UOS655452 UYO655452 VIK655452 VSG655452 WCC655452 WLY655452 WVU655452 M720988 JI720988 TE720988 ADA720988 AMW720988 AWS720988 BGO720988 BQK720988 CAG720988 CKC720988 CTY720988 DDU720988 DNQ720988 DXM720988 EHI720988 ERE720988 FBA720988 FKW720988 FUS720988 GEO720988 GOK720988 GYG720988 HIC720988 HRY720988 IBU720988 ILQ720988 IVM720988 JFI720988 JPE720988 JZA720988 KIW720988 KSS720988 LCO720988 LMK720988 LWG720988 MGC720988 MPY720988 MZU720988 NJQ720988 NTM720988 ODI720988 ONE720988 OXA720988 PGW720988 PQS720988 QAO720988 QKK720988 QUG720988 REC720988 RNY720988 RXU720988 SHQ720988 SRM720988 TBI720988 TLE720988 TVA720988 UEW720988 UOS720988 UYO720988 VIK720988 VSG720988 WCC720988 WLY720988 WVU720988 M786524 JI786524 TE786524 ADA786524 AMW786524 AWS786524 BGO786524 BQK786524 CAG786524 CKC786524 CTY786524 DDU786524 DNQ786524 DXM786524 EHI786524 ERE786524 FBA786524 FKW786524 FUS786524 GEO786524 GOK786524 GYG786524 HIC786524 HRY786524 IBU786524 ILQ786524 IVM786524 JFI786524 JPE786524 JZA786524 KIW786524 KSS786524 LCO786524 LMK786524 LWG786524 MGC786524 MPY786524 MZU786524 NJQ786524 NTM786524 ODI786524 ONE786524 OXA786524 PGW786524 PQS786524 QAO786524 QKK786524 QUG786524 REC786524 RNY786524 RXU786524 SHQ786524 SRM786524 TBI786524 TLE786524 TVA786524 UEW786524 UOS786524 UYO786524 VIK786524 VSG786524 WCC786524 WLY786524 WVU786524 M852060 JI852060 TE852060 ADA852060 AMW852060 AWS852060 BGO852060 BQK852060 CAG852060 CKC852060 CTY852060 DDU852060 DNQ852060 DXM852060 EHI852060 ERE852060 FBA852060 FKW852060 FUS852060 GEO852060 GOK852060 GYG852060 HIC852060 HRY852060 IBU852060 ILQ852060 IVM852060 JFI852060 JPE852060 JZA852060 KIW852060 KSS852060 LCO852060 LMK852060 LWG852060 MGC852060 MPY852060 MZU852060 NJQ852060 NTM852060 ODI852060 ONE852060 OXA852060 PGW852060 PQS852060 QAO852060 QKK852060 QUG852060 REC852060 RNY852060 RXU852060 SHQ852060 SRM852060 TBI852060 TLE852060 TVA852060 UEW852060 UOS852060 UYO852060 VIK852060 VSG852060 WCC852060 WLY852060 WVU852060 M917596 JI917596 TE917596 ADA917596 AMW917596 AWS917596 BGO917596 BQK917596 CAG917596 CKC917596 CTY917596 DDU917596 DNQ917596 DXM917596 EHI917596 ERE917596 FBA917596 FKW917596 FUS917596 GEO917596 GOK917596 GYG917596 HIC917596 HRY917596 IBU917596 ILQ917596 IVM917596 JFI917596 JPE917596 JZA917596 KIW917596 KSS917596 LCO917596 LMK917596 LWG917596 MGC917596 MPY917596 MZU917596 NJQ917596 NTM917596 ODI917596 ONE917596 OXA917596 PGW917596 PQS917596 QAO917596 QKK917596 QUG917596 REC917596 RNY917596 RXU917596 SHQ917596 SRM917596 TBI917596 TLE917596 TVA917596 UEW917596 UOS917596 UYO917596 VIK917596 VSG917596 WCC917596 WLY917596 WVU917596 M983132 JI983132 TE983132 ADA983132 AMW983132 AWS983132 BGO983132 BQK983132 CAG983132 CKC983132 CTY983132 DDU983132 DNQ983132 DXM983132 EHI983132 ERE983132 FBA983132 FKW983132 FUS983132 GEO983132 GOK983132 GYG983132 HIC983132 HRY983132 IBU983132 ILQ983132 IVM983132 JFI983132 JPE983132 JZA983132 KIW983132 KSS983132 LCO983132 LMK983132 LWG983132 MGC983132 MPY983132 MZU983132 NJQ983132 NTM983132 ODI983132 ONE983132 OXA983132 PGW983132 PQS983132 QAO983132 QKK983132 QUG983132 REC983132 RNY983132 RXU983132 SHQ983132 SRM983132 TBI983132 TLE983132 TVA983132 UEW983132 UOS983132 UYO983132 VIK983132 VSG983132 WCC983132 WLY983132 WVU983132 M128 JI128 TE128 ADA128 AMW128 AWS128 BGO128 BQK128 CAG128 CKC128 CTY128 DDU128 DNQ128 DXM128 EHI128 ERE128 FBA128 FKW128 FUS128 GEO128 GOK128 GYG128 HIC128 HRY128 IBU128 ILQ128 IVM128 JFI128 JPE128 JZA128 KIW128 KSS128 LCO128 LMK128 LWG128 MGC128 MPY128 MZU128 NJQ128 NTM128 ODI128 ONE128 OXA128 PGW128 PQS128 QAO128 QKK128 QUG128 REC128 RNY128 RXU128 SHQ128 SRM128 TBI128 TLE128 TVA128 UEW128 UOS128 UYO128 VIK128 VSG128 WCC128 WLY128 WVU128 M65664 JI65664 TE65664 ADA65664 AMW65664 AWS65664 BGO65664 BQK65664 CAG65664 CKC65664 CTY65664 DDU65664 DNQ65664 DXM65664 EHI65664 ERE65664 FBA65664 FKW65664 FUS65664 GEO65664 GOK65664 GYG65664 HIC65664 HRY65664 IBU65664 ILQ65664 IVM65664 JFI65664 JPE65664 JZA65664 KIW65664 KSS65664 LCO65664 LMK65664 LWG65664 MGC65664 MPY65664 MZU65664 NJQ65664 NTM65664 ODI65664 ONE65664 OXA65664 PGW65664 PQS65664 QAO65664 QKK65664 QUG65664 REC65664 RNY65664 RXU65664 SHQ65664 SRM65664 TBI65664 TLE65664 TVA65664 UEW65664 UOS65664 UYO65664 VIK65664 VSG65664 WCC65664 WLY65664 WVU65664 M131200 JI131200 TE131200 ADA131200 AMW131200 AWS131200 BGO131200 BQK131200 CAG131200 CKC131200 CTY131200 DDU131200 DNQ131200 DXM131200 EHI131200 ERE131200 FBA131200 FKW131200 FUS131200 GEO131200 GOK131200 GYG131200 HIC131200 HRY131200 IBU131200 ILQ131200 IVM131200 JFI131200 JPE131200 JZA131200 KIW131200 KSS131200 LCO131200 LMK131200 LWG131200 MGC131200 MPY131200 MZU131200 NJQ131200 NTM131200 ODI131200 ONE131200 OXA131200 PGW131200 PQS131200 QAO131200 QKK131200 QUG131200 REC131200 RNY131200 RXU131200 SHQ131200 SRM131200 TBI131200 TLE131200 TVA131200 UEW131200 UOS131200 UYO131200 VIK131200 VSG131200 WCC131200 WLY131200 WVU131200 M196736 JI196736 TE196736 ADA196736 AMW196736 AWS196736 BGO196736 BQK196736 CAG196736 CKC196736 CTY196736 DDU196736 DNQ196736 DXM196736 EHI196736 ERE196736 FBA196736 FKW196736 FUS196736 GEO196736 GOK196736 GYG196736 HIC196736 HRY196736 IBU196736 ILQ196736 IVM196736 JFI196736 JPE196736 JZA196736 KIW196736 KSS196736 LCO196736 LMK196736 LWG196736 MGC196736 MPY196736 MZU196736 NJQ196736 NTM196736 ODI196736 ONE196736 OXA196736 PGW196736 PQS196736 QAO196736 QKK196736 QUG196736 REC196736 RNY196736 RXU196736 SHQ196736 SRM196736 TBI196736 TLE196736 TVA196736 UEW196736 UOS196736 UYO196736 VIK196736 VSG196736 WCC196736 WLY196736 WVU196736 M262272 JI262272 TE262272 ADA262272 AMW262272 AWS262272 BGO262272 BQK262272 CAG262272 CKC262272 CTY262272 DDU262272 DNQ262272 DXM262272 EHI262272 ERE262272 FBA262272 FKW262272 FUS262272 GEO262272 GOK262272 GYG262272 HIC262272 HRY262272 IBU262272 ILQ262272 IVM262272 JFI262272 JPE262272 JZA262272 KIW262272 KSS262272 LCO262272 LMK262272 LWG262272 MGC262272 MPY262272 MZU262272 NJQ262272 NTM262272 ODI262272 ONE262272 OXA262272 PGW262272 PQS262272 QAO262272 QKK262272 QUG262272 REC262272 RNY262272 RXU262272 SHQ262272 SRM262272 TBI262272 TLE262272 TVA262272 UEW262272 UOS262272 UYO262272 VIK262272 VSG262272 WCC262272 WLY262272 WVU262272 M327808 JI327808 TE327808 ADA327808 AMW327808 AWS327808 BGO327808 BQK327808 CAG327808 CKC327808 CTY327808 DDU327808 DNQ327808 DXM327808 EHI327808 ERE327808 FBA327808 FKW327808 FUS327808 GEO327808 GOK327808 GYG327808 HIC327808 HRY327808 IBU327808 ILQ327808 IVM327808 JFI327808 JPE327808 JZA327808 KIW327808 KSS327808 LCO327808 LMK327808 LWG327808 MGC327808 MPY327808 MZU327808 NJQ327808 NTM327808 ODI327808 ONE327808 OXA327808 PGW327808 PQS327808 QAO327808 QKK327808 QUG327808 REC327808 RNY327808 RXU327808 SHQ327808 SRM327808 TBI327808 TLE327808 TVA327808 UEW327808 UOS327808 UYO327808 VIK327808 VSG327808 WCC327808 WLY327808 WVU327808 M393344 JI393344 TE393344 ADA393344 AMW393344 AWS393344 BGO393344 BQK393344 CAG393344 CKC393344 CTY393344 DDU393344 DNQ393344 DXM393344 EHI393344 ERE393344 FBA393344 FKW393344 FUS393344 GEO393344 GOK393344 GYG393344 HIC393344 HRY393344 IBU393344 ILQ393344 IVM393344 JFI393344 JPE393344 JZA393344 KIW393344 KSS393344 LCO393344 LMK393344 LWG393344 MGC393344 MPY393344 MZU393344 NJQ393344 NTM393344 ODI393344 ONE393344 OXA393344 PGW393344 PQS393344 QAO393344 QKK393344 QUG393344 REC393344 RNY393344 RXU393344 SHQ393344 SRM393344 TBI393344 TLE393344 TVA393344 UEW393344 UOS393344 UYO393344 VIK393344 VSG393344 WCC393344 WLY393344 WVU393344 M458880 JI458880 TE458880 ADA458880 AMW458880 AWS458880 BGO458880 BQK458880 CAG458880 CKC458880 CTY458880 DDU458880 DNQ458880 DXM458880 EHI458880 ERE458880 FBA458880 FKW458880 FUS458880 GEO458880 GOK458880 GYG458880 HIC458880 HRY458880 IBU458880 ILQ458880 IVM458880 JFI458880 JPE458880 JZA458880 KIW458880 KSS458880 LCO458880 LMK458880 LWG458880 MGC458880 MPY458880 MZU458880 NJQ458880 NTM458880 ODI458880 ONE458880 OXA458880 PGW458880 PQS458880 QAO458880 QKK458880 QUG458880 REC458880 RNY458880 RXU458880 SHQ458880 SRM458880 TBI458880 TLE458880 TVA458880 UEW458880 UOS458880 UYO458880 VIK458880 VSG458880 WCC458880 WLY458880 WVU458880 M524416 JI524416 TE524416 ADA524416 AMW524416 AWS524416 BGO524416 BQK524416 CAG524416 CKC524416 CTY524416 DDU524416 DNQ524416 DXM524416 EHI524416 ERE524416 FBA524416 FKW524416 FUS524416 GEO524416 GOK524416 GYG524416 HIC524416 HRY524416 IBU524416 ILQ524416 IVM524416 JFI524416 JPE524416 JZA524416 KIW524416 KSS524416 LCO524416 LMK524416 LWG524416 MGC524416 MPY524416 MZU524416 NJQ524416 NTM524416 ODI524416 ONE524416 OXA524416 PGW524416 PQS524416 QAO524416 QKK524416 QUG524416 REC524416 RNY524416 RXU524416 SHQ524416 SRM524416 TBI524416 TLE524416 TVA524416 UEW524416 UOS524416 UYO524416 VIK524416 VSG524416 WCC524416 WLY524416 WVU524416 M589952 JI589952 TE589952 ADA589952 AMW589952 AWS589952 BGO589952 BQK589952 CAG589952 CKC589952 CTY589952 DDU589952 DNQ589952 DXM589952 EHI589952 ERE589952 FBA589952 FKW589952 FUS589952 GEO589952 GOK589952 GYG589952 HIC589952 HRY589952 IBU589952 ILQ589952 IVM589952 JFI589952 JPE589952 JZA589952 KIW589952 KSS589952 LCO589952 LMK589952 LWG589952 MGC589952 MPY589952 MZU589952 NJQ589952 NTM589952 ODI589952 ONE589952 OXA589952 PGW589952 PQS589952 QAO589952 QKK589952 QUG589952 REC589952 RNY589952 RXU589952 SHQ589952 SRM589952 TBI589952 TLE589952 TVA589952 UEW589952 UOS589952 UYO589952 VIK589952 VSG589952 WCC589952 WLY589952 WVU589952 M655488 JI655488 TE655488 ADA655488 AMW655488 AWS655488 BGO655488 BQK655488 CAG655488 CKC655488 CTY655488 DDU655488 DNQ655488 DXM655488 EHI655488 ERE655488 FBA655488 FKW655488 FUS655488 GEO655488 GOK655488 GYG655488 HIC655488 HRY655488 IBU655488 ILQ655488 IVM655488 JFI655488 JPE655488 JZA655488 KIW655488 KSS655488 LCO655488 LMK655488 LWG655488 MGC655488 MPY655488 MZU655488 NJQ655488 NTM655488 ODI655488 ONE655488 OXA655488 PGW655488 PQS655488 QAO655488 QKK655488 QUG655488 REC655488 RNY655488 RXU655488 SHQ655488 SRM655488 TBI655488 TLE655488 TVA655488 UEW655488 UOS655488 UYO655488 VIK655488 VSG655488 WCC655488 WLY655488 WVU655488 M721024 JI721024 TE721024 ADA721024 AMW721024 AWS721024 BGO721024 BQK721024 CAG721024 CKC721024 CTY721024 DDU721024 DNQ721024 DXM721024 EHI721024 ERE721024 FBA721024 FKW721024 FUS721024 GEO721024 GOK721024 GYG721024 HIC721024 HRY721024 IBU721024 ILQ721024 IVM721024 JFI721024 JPE721024 JZA721024 KIW721024 KSS721024 LCO721024 LMK721024 LWG721024 MGC721024 MPY721024 MZU721024 NJQ721024 NTM721024 ODI721024 ONE721024 OXA721024 PGW721024 PQS721024 QAO721024 QKK721024 QUG721024 REC721024 RNY721024 RXU721024 SHQ721024 SRM721024 TBI721024 TLE721024 TVA721024 UEW721024 UOS721024 UYO721024 VIK721024 VSG721024 WCC721024 WLY721024 WVU721024 M786560 JI786560 TE786560 ADA786560 AMW786560 AWS786560 BGO786560 BQK786560 CAG786560 CKC786560 CTY786560 DDU786560 DNQ786560 DXM786560 EHI786560 ERE786560 FBA786560 FKW786560 FUS786560 GEO786560 GOK786560 GYG786560 HIC786560 HRY786560 IBU786560 ILQ786560 IVM786560 JFI786560 JPE786560 JZA786560 KIW786560 KSS786560 LCO786560 LMK786560 LWG786560 MGC786560 MPY786560 MZU786560 NJQ786560 NTM786560 ODI786560 ONE786560 OXA786560 PGW786560 PQS786560 QAO786560 QKK786560 QUG786560 REC786560 RNY786560 RXU786560 SHQ786560 SRM786560 TBI786560 TLE786560 TVA786560 UEW786560 UOS786560 UYO786560 VIK786560 VSG786560 WCC786560 WLY786560 WVU786560 M852096 JI852096 TE852096 ADA852096 AMW852096 AWS852096 BGO852096 BQK852096 CAG852096 CKC852096 CTY852096 DDU852096 DNQ852096 DXM852096 EHI852096 ERE852096 FBA852096 FKW852096 FUS852096 GEO852096 GOK852096 GYG852096 HIC852096 HRY852096 IBU852096 ILQ852096 IVM852096 JFI852096 JPE852096 JZA852096 KIW852096 KSS852096 LCO852096 LMK852096 LWG852096 MGC852096 MPY852096 MZU852096 NJQ852096 NTM852096 ODI852096 ONE852096 OXA852096 PGW852096 PQS852096 QAO852096 QKK852096 QUG852096 REC852096 RNY852096 RXU852096 SHQ852096 SRM852096 TBI852096 TLE852096 TVA852096 UEW852096 UOS852096 UYO852096 VIK852096 VSG852096 WCC852096 WLY852096 WVU852096 M917632 JI917632 TE917632 ADA917632 AMW917632 AWS917632 BGO917632 BQK917632 CAG917632 CKC917632 CTY917632 DDU917632 DNQ917632 DXM917632 EHI917632 ERE917632 FBA917632 FKW917632 FUS917632 GEO917632 GOK917632 GYG917632 HIC917632 HRY917632 IBU917632 ILQ917632 IVM917632 JFI917632 JPE917632 JZA917632 KIW917632 KSS917632 LCO917632 LMK917632 LWG917632 MGC917632 MPY917632 MZU917632 NJQ917632 NTM917632 ODI917632 ONE917632 OXA917632 PGW917632 PQS917632 QAO917632 QKK917632 QUG917632 REC917632 RNY917632 RXU917632 SHQ917632 SRM917632 TBI917632 TLE917632 TVA917632 UEW917632 UOS917632 UYO917632 VIK917632 VSG917632 WCC917632 WLY917632 WVU917632 M983168 JI983168 TE983168 ADA983168 AMW983168 AWS983168 BGO983168 BQK983168 CAG983168 CKC983168 CTY983168 DDU983168 DNQ983168 DXM983168 EHI983168 ERE983168 FBA983168 FKW983168 FUS983168 GEO983168 GOK983168 GYG983168 HIC983168 HRY983168 IBU983168 ILQ983168 IVM983168 JFI983168 JPE983168 JZA983168 KIW983168 KSS983168 LCO983168 LMK983168 LWG983168 MGC983168 MPY983168 MZU983168 NJQ983168 NTM983168 ODI983168 ONE983168 OXA983168 PGW983168 PQS983168 QAO983168 QKK983168 QUG983168 REC983168 RNY983168 RXU983168 SHQ983168 SRM983168 TBI983168 TLE983168 TVA983168 UEW983168 UOS983168 UYO983168 VIK983168 VSG983168 WCC983168 WLY983168 WVU983168 M20:M25 JI20:JI25 TE20:TE25 ADA20:ADA25 AMW20:AMW25 AWS20:AWS25 BGO20:BGO25 BQK20:BQK25 CAG20:CAG25 CKC20:CKC25 CTY20:CTY25 DDU20:DDU25 DNQ20:DNQ25 DXM20:DXM25 EHI20:EHI25 ERE20:ERE25 FBA20:FBA25 FKW20:FKW25 FUS20:FUS25 GEO20:GEO25 GOK20:GOK25 GYG20:GYG25 HIC20:HIC25 HRY20:HRY25 IBU20:IBU25 ILQ20:ILQ25 IVM20:IVM25 JFI20:JFI25 JPE20:JPE25 JZA20:JZA25 KIW20:KIW25 KSS20:KSS25 LCO20:LCO25 LMK20:LMK25 LWG20:LWG25 MGC20:MGC25 MPY20:MPY25 MZU20:MZU25 NJQ20:NJQ25 NTM20:NTM25 ODI20:ODI25 ONE20:ONE25 OXA20:OXA25 PGW20:PGW25 PQS20:PQS25 QAO20:QAO25 QKK20:QKK25 QUG20:QUG25 REC20:REC25 RNY20:RNY25 RXU20:RXU25 SHQ20:SHQ25 SRM20:SRM25 TBI20:TBI25 TLE20:TLE25 TVA20:TVA25 UEW20:UEW25 UOS20:UOS25 UYO20:UYO25 VIK20:VIK25 VSG20:VSG25 WCC20:WCC25 WLY20:WLY25 WVU20:WVU25 M65556:M65561 JI65556:JI65561 TE65556:TE65561 ADA65556:ADA65561 AMW65556:AMW65561 AWS65556:AWS65561 BGO65556:BGO65561 BQK65556:BQK65561 CAG65556:CAG65561 CKC65556:CKC65561 CTY65556:CTY65561 DDU65556:DDU65561 DNQ65556:DNQ65561 DXM65556:DXM65561 EHI65556:EHI65561 ERE65556:ERE65561 FBA65556:FBA65561 FKW65556:FKW65561 FUS65556:FUS65561 GEO65556:GEO65561 GOK65556:GOK65561 GYG65556:GYG65561 HIC65556:HIC65561 HRY65556:HRY65561 IBU65556:IBU65561 ILQ65556:ILQ65561 IVM65556:IVM65561 JFI65556:JFI65561 JPE65556:JPE65561 JZA65556:JZA65561 KIW65556:KIW65561 KSS65556:KSS65561 LCO65556:LCO65561 LMK65556:LMK65561 LWG65556:LWG65561 MGC65556:MGC65561 MPY65556:MPY65561 MZU65556:MZU65561 NJQ65556:NJQ65561 NTM65556:NTM65561 ODI65556:ODI65561 ONE65556:ONE65561 OXA65556:OXA65561 PGW65556:PGW65561 PQS65556:PQS65561 QAO65556:QAO65561 QKK65556:QKK65561 QUG65556:QUG65561 REC65556:REC65561 RNY65556:RNY65561 RXU65556:RXU65561 SHQ65556:SHQ65561 SRM65556:SRM65561 TBI65556:TBI65561 TLE65556:TLE65561 TVA65556:TVA65561 UEW65556:UEW65561 UOS65556:UOS65561 UYO65556:UYO65561 VIK65556:VIK65561 VSG65556:VSG65561 WCC65556:WCC65561 WLY65556:WLY65561 WVU65556:WVU65561 M131092:M131097 JI131092:JI131097 TE131092:TE131097 ADA131092:ADA131097 AMW131092:AMW131097 AWS131092:AWS131097 BGO131092:BGO131097 BQK131092:BQK131097 CAG131092:CAG131097 CKC131092:CKC131097 CTY131092:CTY131097 DDU131092:DDU131097 DNQ131092:DNQ131097 DXM131092:DXM131097 EHI131092:EHI131097 ERE131092:ERE131097 FBA131092:FBA131097 FKW131092:FKW131097 FUS131092:FUS131097 GEO131092:GEO131097 GOK131092:GOK131097 GYG131092:GYG131097 HIC131092:HIC131097 HRY131092:HRY131097 IBU131092:IBU131097 ILQ131092:ILQ131097 IVM131092:IVM131097 JFI131092:JFI131097 JPE131092:JPE131097 JZA131092:JZA131097 KIW131092:KIW131097 KSS131092:KSS131097 LCO131092:LCO131097 LMK131092:LMK131097 LWG131092:LWG131097 MGC131092:MGC131097 MPY131092:MPY131097 MZU131092:MZU131097 NJQ131092:NJQ131097 NTM131092:NTM131097 ODI131092:ODI131097 ONE131092:ONE131097 OXA131092:OXA131097 PGW131092:PGW131097 PQS131092:PQS131097 QAO131092:QAO131097 QKK131092:QKK131097 QUG131092:QUG131097 REC131092:REC131097 RNY131092:RNY131097 RXU131092:RXU131097 SHQ131092:SHQ131097 SRM131092:SRM131097 TBI131092:TBI131097 TLE131092:TLE131097 TVA131092:TVA131097 UEW131092:UEW131097 UOS131092:UOS131097 UYO131092:UYO131097 VIK131092:VIK131097 VSG131092:VSG131097 WCC131092:WCC131097 WLY131092:WLY131097 WVU131092:WVU131097 M196628:M196633 JI196628:JI196633 TE196628:TE196633 ADA196628:ADA196633 AMW196628:AMW196633 AWS196628:AWS196633 BGO196628:BGO196633 BQK196628:BQK196633 CAG196628:CAG196633 CKC196628:CKC196633 CTY196628:CTY196633 DDU196628:DDU196633 DNQ196628:DNQ196633 DXM196628:DXM196633 EHI196628:EHI196633 ERE196628:ERE196633 FBA196628:FBA196633 FKW196628:FKW196633 FUS196628:FUS196633 GEO196628:GEO196633 GOK196628:GOK196633 GYG196628:GYG196633 HIC196628:HIC196633 HRY196628:HRY196633 IBU196628:IBU196633 ILQ196628:ILQ196633 IVM196628:IVM196633 JFI196628:JFI196633 JPE196628:JPE196633 JZA196628:JZA196633 KIW196628:KIW196633 KSS196628:KSS196633 LCO196628:LCO196633 LMK196628:LMK196633 LWG196628:LWG196633 MGC196628:MGC196633 MPY196628:MPY196633 MZU196628:MZU196633 NJQ196628:NJQ196633 NTM196628:NTM196633 ODI196628:ODI196633 ONE196628:ONE196633 OXA196628:OXA196633 PGW196628:PGW196633 PQS196628:PQS196633 QAO196628:QAO196633 QKK196628:QKK196633 QUG196628:QUG196633 REC196628:REC196633 RNY196628:RNY196633 RXU196628:RXU196633 SHQ196628:SHQ196633 SRM196628:SRM196633 TBI196628:TBI196633 TLE196628:TLE196633 TVA196628:TVA196633 UEW196628:UEW196633 UOS196628:UOS196633 UYO196628:UYO196633 VIK196628:VIK196633 VSG196628:VSG196633 WCC196628:WCC196633 WLY196628:WLY196633 WVU196628:WVU196633 M262164:M262169 JI262164:JI262169 TE262164:TE262169 ADA262164:ADA262169 AMW262164:AMW262169 AWS262164:AWS262169 BGO262164:BGO262169 BQK262164:BQK262169 CAG262164:CAG262169 CKC262164:CKC262169 CTY262164:CTY262169 DDU262164:DDU262169 DNQ262164:DNQ262169 DXM262164:DXM262169 EHI262164:EHI262169 ERE262164:ERE262169 FBA262164:FBA262169 FKW262164:FKW262169 FUS262164:FUS262169 GEO262164:GEO262169 GOK262164:GOK262169 GYG262164:GYG262169 HIC262164:HIC262169 HRY262164:HRY262169 IBU262164:IBU262169 ILQ262164:ILQ262169 IVM262164:IVM262169 JFI262164:JFI262169 JPE262164:JPE262169 JZA262164:JZA262169 KIW262164:KIW262169 KSS262164:KSS262169 LCO262164:LCO262169 LMK262164:LMK262169 LWG262164:LWG262169 MGC262164:MGC262169 MPY262164:MPY262169 MZU262164:MZU262169 NJQ262164:NJQ262169 NTM262164:NTM262169 ODI262164:ODI262169 ONE262164:ONE262169 OXA262164:OXA262169 PGW262164:PGW262169 PQS262164:PQS262169 QAO262164:QAO262169 QKK262164:QKK262169 QUG262164:QUG262169 REC262164:REC262169 RNY262164:RNY262169 RXU262164:RXU262169 SHQ262164:SHQ262169 SRM262164:SRM262169 TBI262164:TBI262169 TLE262164:TLE262169 TVA262164:TVA262169 UEW262164:UEW262169 UOS262164:UOS262169 UYO262164:UYO262169 VIK262164:VIK262169 VSG262164:VSG262169 WCC262164:WCC262169 WLY262164:WLY262169 WVU262164:WVU262169 M327700:M327705 JI327700:JI327705 TE327700:TE327705 ADA327700:ADA327705 AMW327700:AMW327705 AWS327700:AWS327705 BGO327700:BGO327705 BQK327700:BQK327705 CAG327700:CAG327705 CKC327700:CKC327705 CTY327700:CTY327705 DDU327700:DDU327705 DNQ327700:DNQ327705 DXM327700:DXM327705 EHI327700:EHI327705 ERE327700:ERE327705 FBA327700:FBA327705 FKW327700:FKW327705 FUS327700:FUS327705 GEO327700:GEO327705 GOK327700:GOK327705 GYG327700:GYG327705 HIC327700:HIC327705 HRY327700:HRY327705 IBU327700:IBU327705 ILQ327700:ILQ327705 IVM327700:IVM327705 JFI327700:JFI327705 JPE327700:JPE327705 JZA327700:JZA327705 KIW327700:KIW327705 KSS327700:KSS327705 LCO327700:LCO327705 LMK327700:LMK327705 LWG327700:LWG327705 MGC327700:MGC327705 MPY327700:MPY327705 MZU327700:MZU327705 NJQ327700:NJQ327705 NTM327700:NTM327705 ODI327700:ODI327705 ONE327700:ONE327705 OXA327700:OXA327705 PGW327700:PGW327705 PQS327700:PQS327705 QAO327700:QAO327705 QKK327700:QKK327705 QUG327700:QUG327705 REC327700:REC327705 RNY327700:RNY327705 RXU327700:RXU327705 SHQ327700:SHQ327705 SRM327700:SRM327705 TBI327700:TBI327705 TLE327700:TLE327705 TVA327700:TVA327705 UEW327700:UEW327705 UOS327700:UOS327705 UYO327700:UYO327705 VIK327700:VIK327705 VSG327700:VSG327705 WCC327700:WCC327705 WLY327700:WLY327705 WVU327700:WVU327705 M393236:M393241 JI393236:JI393241 TE393236:TE393241 ADA393236:ADA393241 AMW393236:AMW393241 AWS393236:AWS393241 BGO393236:BGO393241 BQK393236:BQK393241 CAG393236:CAG393241 CKC393236:CKC393241 CTY393236:CTY393241 DDU393236:DDU393241 DNQ393236:DNQ393241 DXM393236:DXM393241 EHI393236:EHI393241 ERE393236:ERE393241 FBA393236:FBA393241 FKW393236:FKW393241 FUS393236:FUS393241 GEO393236:GEO393241 GOK393236:GOK393241 GYG393236:GYG393241 HIC393236:HIC393241 HRY393236:HRY393241 IBU393236:IBU393241 ILQ393236:ILQ393241 IVM393236:IVM393241 JFI393236:JFI393241 JPE393236:JPE393241 JZA393236:JZA393241 KIW393236:KIW393241 KSS393236:KSS393241 LCO393236:LCO393241 LMK393236:LMK393241 LWG393236:LWG393241 MGC393236:MGC393241 MPY393236:MPY393241 MZU393236:MZU393241 NJQ393236:NJQ393241 NTM393236:NTM393241 ODI393236:ODI393241 ONE393236:ONE393241 OXA393236:OXA393241 PGW393236:PGW393241 PQS393236:PQS393241 QAO393236:QAO393241 QKK393236:QKK393241 QUG393236:QUG393241 REC393236:REC393241 RNY393236:RNY393241 RXU393236:RXU393241 SHQ393236:SHQ393241 SRM393236:SRM393241 TBI393236:TBI393241 TLE393236:TLE393241 TVA393236:TVA393241 UEW393236:UEW393241 UOS393236:UOS393241 UYO393236:UYO393241 VIK393236:VIK393241 VSG393236:VSG393241 WCC393236:WCC393241 WLY393236:WLY393241 WVU393236:WVU393241 M458772:M458777 JI458772:JI458777 TE458772:TE458777 ADA458772:ADA458777 AMW458772:AMW458777 AWS458772:AWS458777 BGO458772:BGO458777 BQK458772:BQK458777 CAG458772:CAG458777 CKC458772:CKC458777 CTY458772:CTY458777 DDU458772:DDU458777 DNQ458772:DNQ458777 DXM458772:DXM458777 EHI458772:EHI458777 ERE458772:ERE458777 FBA458772:FBA458777 FKW458772:FKW458777 FUS458772:FUS458777 GEO458772:GEO458777 GOK458772:GOK458777 GYG458772:GYG458777 HIC458772:HIC458777 HRY458772:HRY458777 IBU458772:IBU458777 ILQ458772:ILQ458777 IVM458772:IVM458777 JFI458772:JFI458777 JPE458772:JPE458777 JZA458772:JZA458777 KIW458772:KIW458777 KSS458772:KSS458777 LCO458772:LCO458777 LMK458772:LMK458777 LWG458772:LWG458777 MGC458772:MGC458777 MPY458772:MPY458777 MZU458772:MZU458777 NJQ458772:NJQ458777 NTM458772:NTM458777 ODI458772:ODI458777 ONE458772:ONE458777 OXA458772:OXA458777 PGW458772:PGW458777 PQS458772:PQS458777 QAO458772:QAO458777 QKK458772:QKK458777 QUG458772:QUG458777 REC458772:REC458777 RNY458772:RNY458777 RXU458772:RXU458777 SHQ458772:SHQ458777 SRM458772:SRM458777 TBI458772:TBI458777 TLE458772:TLE458777 TVA458772:TVA458777 UEW458772:UEW458777 UOS458772:UOS458777 UYO458772:UYO458777 VIK458772:VIK458777 VSG458772:VSG458777 WCC458772:WCC458777 WLY458772:WLY458777 WVU458772:WVU458777 M524308:M524313 JI524308:JI524313 TE524308:TE524313 ADA524308:ADA524313 AMW524308:AMW524313 AWS524308:AWS524313 BGO524308:BGO524313 BQK524308:BQK524313 CAG524308:CAG524313 CKC524308:CKC524313 CTY524308:CTY524313 DDU524308:DDU524313 DNQ524308:DNQ524313 DXM524308:DXM524313 EHI524308:EHI524313 ERE524308:ERE524313 FBA524308:FBA524313 FKW524308:FKW524313 FUS524308:FUS524313 GEO524308:GEO524313 GOK524308:GOK524313 GYG524308:GYG524313 HIC524308:HIC524313 HRY524308:HRY524313 IBU524308:IBU524313 ILQ524308:ILQ524313 IVM524308:IVM524313 JFI524308:JFI524313 JPE524308:JPE524313 JZA524308:JZA524313 KIW524308:KIW524313 KSS524308:KSS524313 LCO524308:LCO524313 LMK524308:LMK524313 LWG524308:LWG524313 MGC524308:MGC524313 MPY524308:MPY524313 MZU524308:MZU524313 NJQ524308:NJQ524313 NTM524308:NTM524313 ODI524308:ODI524313 ONE524308:ONE524313 OXA524308:OXA524313 PGW524308:PGW524313 PQS524308:PQS524313 QAO524308:QAO524313 QKK524308:QKK524313 QUG524308:QUG524313 REC524308:REC524313 RNY524308:RNY524313 RXU524308:RXU524313 SHQ524308:SHQ524313 SRM524308:SRM524313 TBI524308:TBI524313 TLE524308:TLE524313 TVA524308:TVA524313 UEW524308:UEW524313 UOS524308:UOS524313 UYO524308:UYO524313 VIK524308:VIK524313 VSG524308:VSG524313 WCC524308:WCC524313 WLY524308:WLY524313 WVU524308:WVU524313 M589844:M589849 JI589844:JI589849 TE589844:TE589849 ADA589844:ADA589849 AMW589844:AMW589849 AWS589844:AWS589849 BGO589844:BGO589849 BQK589844:BQK589849 CAG589844:CAG589849 CKC589844:CKC589849 CTY589844:CTY589849 DDU589844:DDU589849 DNQ589844:DNQ589849 DXM589844:DXM589849 EHI589844:EHI589849 ERE589844:ERE589849 FBA589844:FBA589849 FKW589844:FKW589849 FUS589844:FUS589849 GEO589844:GEO589849 GOK589844:GOK589849 GYG589844:GYG589849 HIC589844:HIC589849 HRY589844:HRY589849 IBU589844:IBU589849 ILQ589844:ILQ589849 IVM589844:IVM589849 JFI589844:JFI589849 JPE589844:JPE589849 JZA589844:JZA589849 KIW589844:KIW589849 KSS589844:KSS589849 LCO589844:LCO589849 LMK589844:LMK589849 LWG589844:LWG589849 MGC589844:MGC589849 MPY589844:MPY589849 MZU589844:MZU589849 NJQ589844:NJQ589849 NTM589844:NTM589849 ODI589844:ODI589849 ONE589844:ONE589849 OXA589844:OXA589849 PGW589844:PGW589849 PQS589844:PQS589849 QAO589844:QAO589849 QKK589844:QKK589849 QUG589844:QUG589849 REC589844:REC589849 RNY589844:RNY589849 RXU589844:RXU589849 SHQ589844:SHQ589849 SRM589844:SRM589849 TBI589844:TBI589849 TLE589844:TLE589849 TVA589844:TVA589849 UEW589844:UEW589849 UOS589844:UOS589849 UYO589844:UYO589849 VIK589844:VIK589849 VSG589844:VSG589849 WCC589844:WCC589849 WLY589844:WLY589849 WVU589844:WVU589849 M655380:M655385 JI655380:JI655385 TE655380:TE655385 ADA655380:ADA655385 AMW655380:AMW655385 AWS655380:AWS655385 BGO655380:BGO655385 BQK655380:BQK655385 CAG655380:CAG655385 CKC655380:CKC655385 CTY655380:CTY655385 DDU655380:DDU655385 DNQ655380:DNQ655385 DXM655380:DXM655385 EHI655380:EHI655385 ERE655380:ERE655385 FBA655380:FBA655385 FKW655380:FKW655385 FUS655380:FUS655385 GEO655380:GEO655385 GOK655380:GOK655385 GYG655380:GYG655385 HIC655380:HIC655385 HRY655380:HRY655385 IBU655380:IBU655385 ILQ655380:ILQ655385 IVM655380:IVM655385 JFI655380:JFI655385 JPE655380:JPE655385 JZA655380:JZA655385 KIW655380:KIW655385 KSS655380:KSS655385 LCO655380:LCO655385 LMK655380:LMK655385 LWG655380:LWG655385 MGC655380:MGC655385 MPY655380:MPY655385 MZU655380:MZU655385 NJQ655380:NJQ655385 NTM655380:NTM655385 ODI655380:ODI655385 ONE655380:ONE655385 OXA655380:OXA655385 PGW655380:PGW655385 PQS655380:PQS655385 QAO655380:QAO655385 QKK655380:QKK655385 QUG655380:QUG655385 REC655380:REC655385 RNY655380:RNY655385 RXU655380:RXU655385 SHQ655380:SHQ655385 SRM655380:SRM655385 TBI655380:TBI655385 TLE655380:TLE655385 TVA655380:TVA655385 UEW655380:UEW655385 UOS655380:UOS655385 UYO655380:UYO655385 VIK655380:VIK655385 VSG655380:VSG655385 WCC655380:WCC655385 WLY655380:WLY655385 WVU655380:WVU655385 M720916:M720921 JI720916:JI720921 TE720916:TE720921 ADA720916:ADA720921 AMW720916:AMW720921 AWS720916:AWS720921 BGO720916:BGO720921 BQK720916:BQK720921 CAG720916:CAG720921 CKC720916:CKC720921 CTY720916:CTY720921 DDU720916:DDU720921 DNQ720916:DNQ720921 DXM720916:DXM720921 EHI720916:EHI720921 ERE720916:ERE720921 FBA720916:FBA720921 FKW720916:FKW720921 FUS720916:FUS720921 GEO720916:GEO720921 GOK720916:GOK720921 GYG720916:GYG720921 HIC720916:HIC720921 HRY720916:HRY720921 IBU720916:IBU720921 ILQ720916:ILQ720921 IVM720916:IVM720921 JFI720916:JFI720921 JPE720916:JPE720921 JZA720916:JZA720921 KIW720916:KIW720921 KSS720916:KSS720921 LCO720916:LCO720921 LMK720916:LMK720921 LWG720916:LWG720921 MGC720916:MGC720921 MPY720916:MPY720921 MZU720916:MZU720921 NJQ720916:NJQ720921 NTM720916:NTM720921 ODI720916:ODI720921 ONE720916:ONE720921 OXA720916:OXA720921 PGW720916:PGW720921 PQS720916:PQS720921 QAO720916:QAO720921 QKK720916:QKK720921 QUG720916:QUG720921 REC720916:REC720921 RNY720916:RNY720921 RXU720916:RXU720921 SHQ720916:SHQ720921 SRM720916:SRM720921 TBI720916:TBI720921 TLE720916:TLE720921 TVA720916:TVA720921 UEW720916:UEW720921 UOS720916:UOS720921 UYO720916:UYO720921 VIK720916:VIK720921 VSG720916:VSG720921 WCC720916:WCC720921 WLY720916:WLY720921 WVU720916:WVU720921 M786452:M786457 JI786452:JI786457 TE786452:TE786457 ADA786452:ADA786457 AMW786452:AMW786457 AWS786452:AWS786457 BGO786452:BGO786457 BQK786452:BQK786457 CAG786452:CAG786457 CKC786452:CKC786457 CTY786452:CTY786457 DDU786452:DDU786457 DNQ786452:DNQ786457 DXM786452:DXM786457 EHI786452:EHI786457 ERE786452:ERE786457 FBA786452:FBA786457 FKW786452:FKW786457 FUS786452:FUS786457 GEO786452:GEO786457 GOK786452:GOK786457 GYG786452:GYG786457 HIC786452:HIC786457 HRY786452:HRY786457 IBU786452:IBU786457 ILQ786452:ILQ786457 IVM786452:IVM786457 JFI786452:JFI786457 JPE786452:JPE786457 JZA786452:JZA786457 KIW786452:KIW786457 KSS786452:KSS786457 LCO786452:LCO786457 LMK786452:LMK786457 LWG786452:LWG786457 MGC786452:MGC786457 MPY786452:MPY786457 MZU786452:MZU786457 NJQ786452:NJQ786457 NTM786452:NTM786457 ODI786452:ODI786457 ONE786452:ONE786457 OXA786452:OXA786457 PGW786452:PGW786457 PQS786452:PQS786457 QAO786452:QAO786457 QKK786452:QKK786457 QUG786452:QUG786457 REC786452:REC786457 RNY786452:RNY786457 RXU786452:RXU786457 SHQ786452:SHQ786457 SRM786452:SRM786457 TBI786452:TBI786457 TLE786452:TLE786457 TVA786452:TVA786457 UEW786452:UEW786457 UOS786452:UOS786457 UYO786452:UYO786457 VIK786452:VIK786457 VSG786452:VSG786457 WCC786452:WCC786457 WLY786452:WLY786457 WVU786452:WVU786457 M851988:M851993 JI851988:JI851993 TE851988:TE851993 ADA851988:ADA851993 AMW851988:AMW851993 AWS851988:AWS851993 BGO851988:BGO851993 BQK851988:BQK851993 CAG851988:CAG851993 CKC851988:CKC851993 CTY851988:CTY851993 DDU851988:DDU851993 DNQ851988:DNQ851993 DXM851988:DXM851993 EHI851988:EHI851993 ERE851988:ERE851993 FBA851988:FBA851993 FKW851988:FKW851993 FUS851988:FUS851993 GEO851988:GEO851993 GOK851988:GOK851993 GYG851988:GYG851993 HIC851988:HIC851993 HRY851988:HRY851993 IBU851988:IBU851993 ILQ851988:ILQ851993 IVM851988:IVM851993 JFI851988:JFI851993 JPE851988:JPE851993 JZA851988:JZA851993 KIW851988:KIW851993 KSS851988:KSS851993 LCO851988:LCO851993 LMK851988:LMK851993 LWG851988:LWG851993 MGC851988:MGC851993 MPY851988:MPY851993 MZU851988:MZU851993 NJQ851988:NJQ851993 NTM851988:NTM851993 ODI851988:ODI851993 ONE851988:ONE851993 OXA851988:OXA851993 PGW851988:PGW851993 PQS851988:PQS851993 QAO851988:QAO851993 QKK851988:QKK851993 QUG851988:QUG851993 REC851988:REC851993 RNY851988:RNY851993 RXU851988:RXU851993 SHQ851988:SHQ851993 SRM851988:SRM851993 TBI851988:TBI851993 TLE851988:TLE851993 TVA851988:TVA851993 UEW851988:UEW851993 UOS851988:UOS851993 UYO851988:UYO851993 VIK851988:VIK851993 VSG851988:VSG851993 WCC851988:WCC851993 WLY851988:WLY851993 WVU851988:WVU851993 M917524:M917529 JI917524:JI917529 TE917524:TE917529 ADA917524:ADA917529 AMW917524:AMW917529 AWS917524:AWS917529 BGO917524:BGO917529 BQK917524:BQK917529 CAG917524:CAG917529 CKC917524:CKC917529 CTY917524:CTY917529 DDU917524:DDU917529 DNQ917524:DNQ917529 DXM917524:DXM917529 EHI917524:EHI917529 ERE917524:ERE917529 FBA917524:FBA917529 FKW917524:FKW917529 FUS917524:FUS917529 GEO917524:GEO917529 GOK917524:GOK917529 GYG917524:GYG917529 HIC917524:HIC917529 HRY917524:HRY917529 IBU917524:IBU917529 ILQ917524:ILQ917529 IVM917524:IVM917529 JFI917524:JFI917529 JPE917524:JPE917529 JZA917524:JZA917529 KIW917524:KIW917529 KSS917524:KSS917529 LCO917524:LCO917529 LMK917524:LMK917529 LWG917524:LWG917529 MGC917524:MGC917529 MPY917524:MPY917529 MZU917524:MZU917529 NJQ917524:NJQ917529 NTM917524:NTM917529 ODI917524:ODI917529 ONE917524:ONE917529 OXA917524:OXA917529 PGW917524:PGW917529 PQS917524:PQS917529 QAO917524:QAO917529 QKK917524:QKK917529 QUG917524:QUG917529 REC917524:REC917529 RNY917524:RNY917529 RXU917524:RXU917529 SHQ917524:SHQ917529 SRM917524:SRM917529 TBI917524:TBI917529 TLE917524:TLE917529 TVA917524:TVA917529 UEW917524:UEW917529 UOS917524:UOS917529 UYO917524:UYO917529 VIK917524:VIK917529 VSG917524:VSG917529 WCC917524:WCC917529 WLY917524:WLY917529 WVU917524:WVU917529 M983060:M983065 JI983060:JI983065 TE983060:TE983065 ADA983060:ADA983065 AMW983060:AMW983065 AWS983060:AWS983065 BGO983060:BGO983065 BQK983060:BQK983065 CAG983060:CAG983065 CKC983060:CKC983065 CTY983060:CTY983065 DDU983060:DDU983065 DNQ983060:DNQ983065 DXM983060:DXM983065 EHI983060:EHI983065 ERE983060:ERE983065 FBA983060:FBA983065 FKW983060:FKW983065 FUS983060:FUS983065 GEO983060:GEO983065 GOK983060:GOK983065 GYG983060:GYG983065 HIC983060:HIC983065 HRY983060:HRY983065 IBU983060:IBU983065 ILQ983060:ILQ983065 IVM983060:IVM983065 JFI983060:JFI983065 JPE983060:JPE983065 JZA983060:JZA983065 KIW983060:KIW983065 KSS983060:KSS983065 LCO983060:LCO983065 LMK983060:LMK983065 LWG983060:LWG983065 MGC983060:MGC983065 MPY983060:MPY983065 MZU983060:MZU983065 NJQ983060:NJQ983065 NTM983060:NTM983065 ODI983060:ODI983065 ONE983060:ONE983065 OXA983060:OXA983065 PGW983060:PGW983065 PQS983060:PQS983065 QAO983060:QAO983065 QKK983060:QKK983065 QUG983060:QUG983065 REC983060:REC983065 RNY983060:RNY983065 RXU983060:RXU983065 SHQ983060:SHQ983065 SRM983060:SRM983065 TBI983060:TBI983065 TLE983060:TLE983065 TVA983060:TVA983065 UEW983060:UEW983065 UOS983060:UOS983065 UYO983060:UYO983065 VIK983060:VIK983065 VSG983060:VSG983065 WCC983060:WCC983065 WLY983060:WLY983065 WVU983060:WVU983065 M163 JI163 TE163 ADA163 AMW163 AWS163 BGO163 BQK163 CAG163 CKC163 CTY163 DDU163 DNQ163 DXM163 EHI163 ERE163 FBA163 FKW163 FUS163 GEO163 GOK163 GYG163 HIC163 HRY163 IBU163 ILQ163 IVM163 JFI163 JPE163 JZA163 KIW163 KSS163 LCO163 LMK163 LWG163 MGC163 MPY163 MZU163 NJQ163 NTM163 ODI163 ONE163 OXA163 PGW163 PQS163 QAO163 QKK163 QUG163 REC163 RNY163 RXU163 SHQ163 SRM163 TBI163 TLE163 TVA163 UEW163 UOS163 UYO163 VIK163 VSG163 WCC163 WLY163 WVU163 M65699 JI65699 TE65699 ADA65699 AMW65699 AWS65699 BGO65699 BQK65699 CAG65699 CKC65699 CTY65699 DDU65699 DNQ65699 DXM65699 EHI65699 ERE65699 FBA65699 FKW65699 FUS65699 GEO65699 GOK65699 GYG65699 HIC65699 HRY65699 IBU65699 ILQ65699 IVM65699 JFI65699 JPE65699 JZA65699 KIW65699 KSS65699 LCO65699 LMK65699 LWG65699 MGC65699 MPY65699 MZU65699 NJQ65699 NTM65699 ODI65699 ONE65699 OXA65699 PGW65699 PQS65699 QAO65699 QKK65699 QUG65699 REC65699 RNY65699 RXU65699 SHQ65699 SRM65699 TBI65699 TLE65699 TVA65699 UEW65699 UOS65699 UYO65699 VIK65699 VSG65699 WCC65699 WLY65699 WVU65699 M131235 JI131235 TE131235 ADA131235 AMW131235 AWS131235 BGO131235 BQK131235 CAG131235 CKC131235 CTY131235 DDU131235 DNQ131235 DXM131235 EHI131235 ERE131235 FBA131235 FKW131235 FUS131235 GEO131235 GOK131235 GYG131235 HIC131235 HRY131235 IBU131235 ILQ131235 IVM131235 JFI131235 JPE131235 JZA131235 KIW131235 KSS131235 LCO131235 LMK131235 LWG131235 MGC131235 MPY131235 MZU131235 NJQ131235 NTM131235 ODI131235 ONE131235 OXA131235 PGW131235 PQS131235 QAO131235 QKK131235 QUG131235 REC131235 RNY131235 RXU131235 SHQ131235 SRM131235 TBI131235 TLE131235 TVA131235 UEW131235 UOS131235 UYO131235 VIK131235 VSG131235 WCC131235 WLY131235 WVU131235 M196771 JI196771 TE196771 ADA196771 AMW196771 AWS196771 BGO196771 BQK196771 CAG196771 CKC196771 CTY196771 DDU196771 DNQ196771 DXM196771 EHI196771 ERE196771 FBA196771 FKW196771 FUS196771 GEO196771 GOK196771 GYG196771 HIC196771 HRY196771 IBU196771 ILQ196771 IVM196771 JFI196771 JPE196771 JZA196771 KIW196771 KSS196771 LCO196771 LMK196771 LWG196771 MGC196771 MPY196771 MZU196771 NJQ196771 NTM196771 ODI196771 ONE196771 OXA196771 PGW196771 PQS196771 QAO196771 QKK196771 QUG196771 REC196771 RNY196771 RXU196771 SHQ196771 SRM196771 TBI196771 TLE196771 TVA196771 UEW196771 UOS196771 UYO196771 VIK196771 VSG196771 WCC196771 WLY196771 WVU196771 M262307 JI262307 TE262307 ADA262307 AMW262307 AWS262307 BGO262307 BQK262307 CAG262307 CKC262307 CTY262307 DDU262307 DNQ262307 DXM262307 EHI262307 ERE262307 FBA262307 FKW262307 FUS262307 GEO262307 GOK262307 GYG262307 HIC262307 HRY262307 IBU262307 ILQ262307 IVM262307 JFI262307 JPE262307 JZA262307 KIW262307 KSS262307 LCO262307 LMK262307 LWG262307 MGC262307 MPY262307 MZU262307 NJQ262307 NTM262307 ODI262307 ONE262307 OXA262307 PGW262307 PQS262307 QAO262307 QKK262307 QUG262307 REC262307 RNY262307 RXU262307 SHQ262307 SRM262307 TBI262307 TLE262307 TVA262307 UEW262307 UOS262307 UYO262307 VIK262307 VSG262307 WCC262307 WLY262307 WVU262307 M327843 JI327843 TE327843 ADA327843 AMW327843 AWS327843 BGO327843 BQK327843 CAG327843 CKC327843 CTY327843 DDU327843 DNQ327843 DXM327843 EHI327843 ERE327843 FBA327843 FKW327843 FUS327843 GEO327843 GOK327843 GYG327843 HIC327843 HRY327843 IBU327843 ILQ327843 IVM327843 JFI327843 JPE327843 JZA327843 KIW327843 KSS327843 LCO327843 LMK327843 LWG327843 MGC327843 MPY327843 MZU327843 NJQ327843 NTM327843 ODI327843 ONE327843 OXA327843 PGW327843 PQS327843 QAO327843 QKK327843 QUG327843 REC327843 RNY327843 RXU327843 SHQ327843 SRM327843 TBI327843 TLE327843 TVA327843 UEW327843 UOS327843 UYO327843 VIK327843 VSG327843 WCC327843 WLY327843 WVU327843 M393379 JI393379 TE393379 ADA393379 AMW393379 AWS393379 BGO393379 BQK393379 CAG393379 CKC393379 CTY393379 DDU393379 DNQ393379 DXM393379 EHI393379 ERE393379 FBA393379 FKW393379 FUS393379 GEO393379 GOK393379 GYG393379 HIC393379 HRY393379 IBU393379 ILQ393379 IVM393379 JFI393379 JPE393379 JZA393379 KIW393379 KSS393379 LCO393379 LMK393379 LWG393379 MGC393379 MPY393379 MZU393379 NJQ393379 NTM393379 ODI393379 ONE393379 OXA393379 PGW393379 PQS393379 QAO393379 QKK393379 QUG393379 REC393379 RNY393379 RXU393379 SHQ393379 SRM393379 TBI393379 TLE393379 TVA393379 UEW393379 UOS393379 UYO393379 VIK393379 VSG393379 WCC393379 WLY393379 WVU393379 M458915 JI458915 TE458915 ADA458915 AMW458915 AWS458915 BGO458915 BQK458915 CAG458915 CKC458915 CTY458915 DDU458915 DNQ458915 DXM458915 EHI458915 ERE458915 FBA458915 FKW458915 FUS458915 GEO458915 GOK458915 GYG458915 HIC458915 HRY458915 IBU458915 ILQ458915 IVM458915 JFI458915 JPE458915 JZA458915 KIW458915 KSS458915 LCO458915 LMK458915 LWG458915 MGC458915 MPY458915 MZU458915 NJQ458915 NTM458915 ODI458915 ONE458915 OXA458915 PGW458915 PQS458915 QAO458915 QKK458915 QUG458915 REC458915 RNY458915 RXU458915 SHQ458915 SRM458915 TBI458915 TLE458915 TVA458915 UEW458915 UOS458915 UYO458915 VIK458915 VSG458915 WCC458915 WLY458915 WVU458915 M524451 JI524451 TE524451 ADA524451 AMW524451 AWS524451 BGO524451 BQK524451 CAG524451 CKC524451 CTY524451 DDU524451 DNQ524451 DXM524451 EHI524451 ERE524451 FBA524451 FKW524451 FUS524451 GEO524451 GOK524451 GYG524451 HIC524451 HRY524451 IBU524451 ILQ524451 IVM524451 JFI524451 JPE524451 JZA524451 KIW524451 KSS524451 LCO524451 LMK524451 LWG524451 MGC524451 MPY524451 MZU524451 NJQ524451 NTM524451 ODI524451 ONE524451 OXA524451 PGW524451 PQS524451 QAO524451 QKK524451 QUG524451 REC524451 RNY524451 RXU524451 SHQ524451 SRM524451 TBI524451 TLE524451 TVA524451 UEW524451 UOS524451 UYO524451 VIK524451 VSG524451 WCC524451 WLY524451 WVU524451 M589987 JI589987 TE589987 ADA589987 AMW589987 AWS589987 BGO589987 BQK589987 CAG589987 CKC589987 CTY589987 DDU589987 DNQ589987 DXM589987 EHI589987 ERE589987 FBA589987 FKW589987 FUS589987 GEO589987 GOK589987 GYG589987 HIC589987 HRY589987 IBU589987 ILQ589987 IVM589987 JFI589987 JPE589987 JZA589987 KIW589987 KSS589987 LCO589987 LMK589987 LWG589987 MGC589987 MPY589987 MZU589987 NJQ589987 NTM589987 ODI589987 ONE589987 OXA589987 PGW589987 PQS589987 QAO589987 QKK589987 QUG589987 REC589987 RNY589987 RXU589987 SHQ589987 SRM589987 TBI589987 TLE589987 TVA589987 UEW589987 UOS589987 UYO589987 VIK589987 VSG589987 WCC589987 WLY589987 WVU589987 M655523 JI655523 TE655523 ADA655523 AMW655523 AWS655523 BGO655523 BQK655523 CAG655523 CKC655523 CTY655523 DDU655523 DNQ655523 DXM655523 EHI655523 ERE655523 FBA655523 FKW655523 FUS655523 GEO655523 GOK655523 GYG655523 HIC655523 HRY655523 IBU655523 ILQ655523 IVM655523 JFI655523 JPE655523 JZA655523 KIW655523 KSS655523 LCO655523 LMK655523 LWG655523 MGC655523 MPY655523 MZU655523 NJQ655523 NTM655523 ODI655523 ONE655523 OXA655523 PGW655523 PQS655523 QAO655523 QKK655523 QUG655523 REC655523 RNY655523 RXU655523 SHQ655523 SRM655523 TBI655523 TLE655523 TVA655523 UEW655523 UOS655523 UYO655523 VIK655523 VSG655523 WCC655523 WLY655523 WVU655523 M721059 JI721059 TE721059 ADA721059 AMW721059 AWS721059 BGO721059 BQK721059 CAG721059 CKC721059 CTY721059 DDU721059 DNQ721059 DXM721059 EHI721059 ERE721059 FBA721059 FKW721059 FUS721059 GEO721059 GOK721059 GYG721059 HIC721059 HRY721059 IBU721059 ILQ721059 IVM721059 JFI721059 JPE721059 JZA721059 KIW721059 KSS721059 LCO721059 LMK721059 LWG721059 MGC721059 MPY721059 MZU721059 NJQ721059 NTM721059 ODI721059 ONE721059 OXA721059 PGW721059 PQS721059 QAO721059 QKK721059 QUG721059 REC721059 RNY721059 RXU721059 SHQ721059 SRM721059 TBI721059 TLE721059 TVA721059 UEW721059 UOS721059 UYO721059 VIK721059 VSG721059 WCC721059 WLY721059 WVU721059 M786595 JI786595 TE786595 ADA786595 AMW786595 AWS786595 BGO786595 BQK786595 CAG786595 CKC786595 CTY786595 DDU786595 DNQ786595 DXM786595 EHI786595 ERE786595 FBA786595 FKW786595 FUS786595 GEO786595 GOK786595 GYG786595 HIC786595 HRY786595 IBU786595 ILQ786595 IVM786595 JFI786595 JPE786595 JZA786595 KIW786595 KSS786595 LCO786595 LMK786595 LWG786595 MGC786595 MPY786595 MZU786595 NJQ786595 NTM786595 ODI786595 ONE786595 OXA786595 PGW786595 PQS786595 QAO786595 QKK786595 QUG786595 REC786595 RNY786595 RXU786595 SHQ786595 SRM786595 TBI786595 TLE786595 TVA786595 UEW786595 UOS786595 UYO786595 VIK786595 VSG786595 WCC786595 WLY786595 WVU786595 M852131 JI852131 TE852131 ADA852131 AMW852131 AWS852131 BGO852131 BQK852131 CAG852131 CKC852131 CTY852131 DDU852131 DNQ852131 DXM852131 EHI852131 ERE852131 FBA852131 FKW852131 FUS852131 GEO852131 GOK852131 GYG852131 HIC852131 HRY852131 IBU852131 ILQ852131 IVM852131 JFI852131 JPE852131 JZA852131 KIW852131 KSS852131 LCO852131 LMK852131 LWG852131 MGC852131 MPY852131 MZU852131 NJQ852131 NTM852131 ODI852131 ONE852131 OXA852131 PGW852131 PQS852131 QAO852131 QKK852131 QUG852131 REC852131 RNY852131 RXU852131 SHQ852131 SRM852131 TBI852131 TLE852131 TVA852131 UEW852131 UOS852131 UYO852131 VIK852131 VSG852131 WCC852131 WLY852131 WVU852131 M917667 JI917667 TE917667 ADA917667 AMW917667 AWS917667 BGO917667 BQK917667 CAG917667 CKC917667 CTY917667 DDU917667 DNQ917667 DXM917667 EHI917667 ERE917667 FBA917667 FKW917667 FUS917667 GEO917667 GOK917667 GYG917667 HIC917667 HRY917667 IBU917667 ILQ917667 IVM917667 JFI917667 JPE917667 JZA917667 KIW917667 KSS917667 LCO917667 LMK917667 LWG917667 MGC917667 MPY917667 MZU917667 NJQ917667 NTM917667 ODI917667 ONE917667 OXA917667 PGW917667 PQS917667 QAO917667 QKK917667 QUG917667 REC917667 RNY917667 RXU917667 SHQ917667 SRM917667 TBI917667 TLE917667 TVA917667 UEW917667 UOS917667 UYO917667 VIK917667 VSG917667 WCC917667 WLY917667 WVU917667 M983203 JI983203 TE983203 ADA983203 AMW983203 AWS983203 BGO983203 BQK983203 CAG983203 CKC983203 CTY983203 DDU983203 DNQ983203 DXM983203 EHI983203 ERE983203 FBA983203 FKW983203 FUS983203 GEO983203 GOK983203 GYG983203 HIC983203 HRY983203 IBU983203 ILQ983203 IVM983203 JFI983203 JPE983203 JZA983203 KIW983203 KSS983203 LCO983203 LMK983203 LWG983203 MGC983203 MPY983203 MZU983203 NJQ983203 NTM983203 ODI983203 ONE983203 OXA983203 PGW983203 PQS983203 QAO983203 QKK983203 QUG983203 REC983203 RNY983203 RXU983203 SHQ983203 SRM983203 TBI983203 TLE983203 TVA983203 UEW983203 UOS983203 UYO983203 VIK983203 VSG983203 WCC983203 WLY983203 WVU983203 M161 JI161 TE161 ADA161 AMW161 AWS161 BGO161 BQK161 CAG161 CKC161 CTY161 DDU161 DNQ161 DXM161 EHI161 ERE161 FBA161 FKW161 FUS161 GEO161 GOK161 GYG161 HIC161 HRY161 IBU161 ILQ161 IVM161 JFI161 JPE161 JZA161 KIW161 KSS161 LCO161 LMK161 LWG161 MGC161 MPY161 MZU161 NJQ161 NTM161 ODI161 ONE161 OXA161 PGW161 PQS161 QAO161 QKK161 QUG161 REC161 RNY161 RXU161 SHQ161 SRM161 TBI161 TLE161 TVA161 UEW161 UOS161 UYO161 VIK161 VSG161 WCC161 WLY161 WVU161 M65697 JI65697 TE65697 ADA65697 AMW65697 AWS65697 BGO65697 BQK65697 CAG65697 CKC65697 CTY65697 DDU65697 DNQ65697 DXM65697 EHI65697 ERE65697 FBA65697 FKW65697 FUS65697 GEO65697 GOK65697 GYG65697 HIC65697 HRY65697 IBU65697 ILQ65697 IVM65697 JFI65697 JPE65697 JZA65697 KIW65697 KSS65697 LCO65697 LMK65697 LWG65697 MGC65697 MPY65697 MZU65697 NJQ65697 NTM65697 ODI65697 ONE65697 OXA65697 PGW65697 PQS65697 QAO65697 QKK65697 QUG65697 REC65697 RNY65697 RXU65697 SHQ65697 SRM65697 TBI65697 TLE65697 TVA65697 UEW65697 UOS65697 UYO65697 VIK65697 VSG65697 WCC65697 WLY65697 WVU65697 M131233 JI131233 TE131233 ADA131233 AMW131233 AWS131233 BGO131233 BQK131233 CAG131233 CKC131233 CTY131233 DDU131233 DNQ131233 DXM131233 EHI131233 ERE131233 FBA131233 FKW131233 FUS131233 GEO131233 GOK131233 GYG131233 HIC131233 HRY131233 IBU131233 ILQ131233 IVM131233 JFI131233 JPE131233 JZA131233 KIW131233 KSS131233 LCO131233 LMK131233 LWG131233 MGC131233 MPY131233 MZU131233 NJQ131233 NTM131233 ODI131233 ONE131233 OXA131233 PGW131233 PQS131233 QAO131233 QKK131233 QUG131233 REC131233 RNY131233 RXU131233 SHQ131233 SRM131233 TBI131233 TLE131233 TVA131233 UEW131233 UOS131233 UYO131233 VIK131233 VSG131233 WCC131233 WLY131233 WVU131233 M196769 JI196769 TE196769 ADA196769 AMW196769 AWS196769 BGO196769 BQK196769 CAG196769 CKC196769 CTY196769 DDU196769 DNQ196769 DXM196769 EHI196769 ERE196769 FBA196769 FKW196769 FUS196769 GEO196769 GOK196769 GYG196769 HIC196769 HRY196769 IBU196769 ILQ196769 IVM196769 JFI196769 JPE196769 JZA196769 KIW196769 KSS196769 LCO196769 LMK196769 LWG196769 MGC196769 MPY196769 MZU196769 NJQ196769 NTM196769 ODI196769 ONE196769 OXA196769 PGW196769 PQS196769 QAO196769 QKK196769 QUG196769 REC196769 RNY196769 RXU196769 SHQ196769 SRM196769 TBI196769 TLE196769 TVA196769 UEW196769 UOS196769 UYO196769 VIK196769 VSG196769 WCC196769 WLY196769 WVU196769 M262305 JI262305 TE262305 ADA262305 AMW262305 AWS262305 BGO262305 BQK262305 CAG262305 CKC262305 CTY262305 DDU262305 DNQ262305 DXM262305 EHI262305 ERE262305 FBA262305 FKW262305 FUS262305 GEO262305 GOK262305 GYG262305 HIC262305 HRY262305 IBU262305 ILQ262305 IVM262305 JFI262305 JPE262305 JZA262305 KIW262305 KSS262305 LCO262305 LMK262305 LWG262305 MGC262305 MPY262305 MZU262305 NJQ262305 NTM262305 ODI262305 ONE262305 OXA262305 PGW262305 PQS262305 QAO262305 QKK262305 QUG262305 REC262305 RNY262305 RXU262305 SHQ262305 SRM262305 TBI262305 TLE262305 TVA262305 UEW262305 UOS262305 UYO262305 VIK262305 VSG262305 WCC262305 WLY262305 WVU262305 M327841 JI327841 TE327841 ADA327841 AMW327841 AWS327841 BGO327841 BQK327841 CAG327841 CKC327841 CTY327841 DDU327841 DNQ327841 DXM327841 EHI327841 ERE327841 FBA327841 FKW327841 FUS327841 GEO327841 GOK327841 GYG327841 HIC327841 HRY327841 IBU327841 ILQ327841 IVM327841 JFI327841 JPE327841 JZA327841 KIW327841 KSS327841 LCO327841 LMK327841 LWG327841 MGC327841 MPY327841 MZU327841 NJQ327841 NTM327841 ODI327841 ONE327841 OXA327841 PGW327841 PQS327841 QAO327841 QKK327841 QUG327841 REC327841 RNY327841 RXU327841 SHQ327841 SRM327841 TBI327841 TLE327841 TVA327841 UEW327841 UOS327841 UYO327841 VIK327841 VSG327841 WCC327841 WLY327841 WVU327841 M393377 JI393377 TE393377 ADA393377 AMW393377 AWS393377 BGO393377 BQK393377 CAG393377 CKC393377 CTY393377 DDU393377 DNQ393377 DXM393377 EHI393377 ERE393377 FBA393377 FKW393377 FUS393377 GEO393377 GOK393377 GYG393377 HIC393377 HRY393377 IBU393377 ILQ393377 IVM393377 JFI393377 JPE393377 JZA393377 KIW393377 KSS393377 LCO393377 LMK393377 LWG393377 MGC393377 MPY393377 MZU393377 NJQ393377 NTM393377 ODI393377 ONE393377 OXA393377 PGW393377 PQS393377 QAO393377 QKK393377 QUG393377 REC393377 RNY393377 RXU393377 SHQ393377 SRM393377 TBI393377 TLE393377 TVA393377 UEW393377 UOS393377 UYO393377 VIK393377 VSG393377 WCC393377 WLY393377 WVU393377 M458913 JI458913 TE458913 ADA458913 AMW458913 AWS458913 BGO458913 BQK458913 CAG458913 CKC458913 CTY458913 DDU458913 DNQ458913 DXM458913 EHI458913 ERE458913 FBA458913 FKW458913 FUS458913 GEO458913 GOK458913 GYG458913 HIC458913 HRY458913 IBU458913 ILQ458913 IVM458913 JFI458913 JPE458913 JZA458913 KIW458913 KSS458913 LCO458913 LMK458913 LWG458913 MGC458913 MPY458913 MZU458913 NJQ458913 NTM458913 ODI458913 ONE458913 OXA458913 PGW458913 PQS458913 QAO458913 QKK458913 QUG458913 REC458913 RNY458913 RXU458913 SHQ458913 SRM458913 TBI458913 TLE458913 TVA458913 UEW458913 UOS458913 UYO458913 VIK458913 VSG458913 WCC458913 WLY458913 WVU458913 M524449 JI524449 TE524449 ADA524449 AMW524449 AWS524449 BGO524449 BQK524449 CAG524449 CKC524449 CTY524449 DDU524449 DNQ524449 DXM524449 EHI524449 ERE524449 FBA524449 FKW524449 FUS524449 GEO524449 GOK524449 GYG524449 HIC524449 HRY524449 IBU524449 ILQ524449 IVM524449 JFI524449 JPE524449 JZA524449 KIW524449 KSS524449 LCO524449 LMK524449 LWG524449 MGC524449 MPY524449 MZU524449 NJQ524449 NTM524449 ODI524449 ONE524449 OXA524449 PGW524449 PQS524449 QAO524449 QKK524449 QUG524449 REC524449 RNY524449 RXU524449 SHQ524449 SRM524449 TBI524449 TLE524449 TVA524449 UEW524449 UOS524449 UYO524449 VIK524449 VSG524449 WCC524449 WLY524449 WVU524449 M589985 JI589985 TE589985 ADA589985 AMW589985 AWS589985 BGO589985 BQK589985 CAG589985 CKC589985 CTY589985 DDU589985 DNQ589985 DXM589985 EHI589985 ERE589985 FBA589985 FKW589985 FUS589985 GEO589985 GOK589985 GYG589985 HIC589985 HRY589985 IBU589985 ILQ589985 IVM589985 JFI589985 JPE589985 JZA589985 KIW589985 KSS589985 LCO589985 LMK589985 LWG589985 MGC589985 MPY589985 MZU589985 NJQ589985 NTM589985 ODI589985 ONE589985 OXA589985 PGW589985 PQS589985 QAO589985 QKK589985 QUG589985 REC589985 RNY589985 RXU589985 SHQ589985 SRM589985 TBI589985 TLE589985 TVA589985 UEW589985 UOS589985 UYO589985 VIK589985 VSG589985 WCC589985 WLY589985 WVU589985 M655521 JI655521 TE655521 ADA655521 AMW655521 AWS655521 BGO655521 BQK655521 CAG655521 CKC655521 CTY655521 DDU655521 DNQ655521 DXM655521 EHI655521 ERE655521 FBA655521 FKW655521 FUS655521 GEO655521 GOK655521 GYG655521 HIC655521 HRY655521 IBU655521 ILQ655521 IVM655521 JFI655521 JPE655521 JZA655521 KIW655521 KSS655521 LCO655521 LMK655521 LWG655521 MGC655521 MPY655521 MZU655521 NJQ655521 NTM655521 ODI655521 ONE655521 OXA655521 PGW655521 PQS655521 QAO655521 QKK655521 QUG655521 REC655521 RNY655521 RXU655521 SHQ655521 SRM655521 TBI655521 TLE655521 TVA655521 UEW655521 UOS655521 UYO655521 VIK655521 VSG655521 WCC655521 WLY655521 WVU655521 M721057 JI721057 TE721057 ADA721057 AMW721057 AWS721057 BGO721057 BQK721057 CAG721057 CKC721057 CTY721057 DDU721057 DNQ721057 DXM721057 EHI721057 ERE721057 FBA721057 FKW721057 FUS721057 GEO721057 GOK721057 GYG721057 HIC721057 HRY721057 IBU721057 ILQ721057 IVM721057 JFI721057 JPE721057 JZA721057 KIW721057 KSS721057 LCO721057 LMK721057 LWG721057 MGC721057 MPY721057 MZU721057 NJQ721057 NTM721057 ODI721057 ONE721057 OXA721057 PGW721057 PQS721057 QAO721057 QKK721057 QUG721057 REC721057 RNY721057 RXU721057 SHQ721057 SRM721057 TBI721057 TLE721057 TVA721057 UEW721057 UOS721057 UYO721057 VIK721057 VSG721057 WCC721057 WLY721057 WVU721057 M786593 JI786593 TE786593 ADA786593 AMW786593 AWS786593 BGO786593 BQK786593 CAG786593 CKC786593 CTY786593 DDU786593 DNQ786593 DXM786593 EHI786593 ERE786593 FBA786593 FKW786593 FUS786593 GEO786593 GOK786593 GYG786593 HIC786593 HRY786593 IBU786593 ILQ786593 IVM786593 JFI786593 JPE786593 JZA786593 KIW786593 KSS786593 LCO786593 LMK786593 LWG786593 MGC786593 MPY786593 MZU786593 NJQ786593 NTM786593 ODI786593 ONE786593 OXA786593 PGW786593 PQS786593 QAO786593 QKK786593 QUG786593 REC786593 RNY786593 RXU786593 SHQ786593 SRM786593 TBI786593 TLE786593 TVA786593 UEW786593 UOS786593 UYO786593 VIK786593 VSG786593 WCC786593 WLY786593 WVU786593 M852129 JI852129 TE852129 ADA852129 AMW852129 AWS852129 BGO852129 BQK852129 CAG852129 CKC852129 CTY852129 DDU852129 DNQ852129 DXM852129 EHI852129 ERE852129 FBA852129 FKW852129 FUS852129 GEO852129 GOK852129 GYG852129 HIC852129 HRY852129 IBU852129 ILQ852129 IVM852129 JFI852129 JPE852129 JZA852129 KIW852129 KSS852129 LCO852129 LMK852129 LWG852129 MGC852129 MPY852129 MZU852129 NJQ852129 NTM852129 ODI852129 ONE852129 OXA852129 PGW852129 PQS852129 QAO852129 QKK852129 QUG852129 REC852129 RNY852129 RXU852129 SHQ852129 SRM852129 TBI852129 TLE852129 TVA852129 UEW852129 UOS852129 UYO852129 VIK852129 VSG852129 WCC852129 WLY852129 WVU852129 M917665 JI917665 TE917665 ADA917665 AMW917665 AWS917665 BGO917665 BQK917665 CAG917665 CKC917665 CTY917665 DDU917665 DNQ917665 DXM917665 EHI917665 ERE917665 FBA917665 FKW917665 FUS917665 GEO917665 GOK917665 GYG917665 HIC917665 HRY917665 IBU917665 ILQ917665 IVM917665 JFI917665 JPE917665 JZA917665 KIW917665 KSS917665 LCO917665 LMK917665 LWG917665 MGC917665 MPY917665 MZU917665 NJQ917665 NTM917665 ODI917665 ONE917665 OXA917665 PGW917665 PQS917665 QAO917665 QKK917665 QUG917665 REC917665 RNY917665 RXU917665 SHQ917665 SRM917665 TBI917665 TLE917665 TVA917665 UEW917665 UOS917665 UYO917665 VIK917665 VSG917665 WCC917665 WLY917665 WVU917665 M983201 JI983201 TE983201 ADA983201 AMW983201 AWS983201 BGO983201 BQK983201 CAG983201 CKC983201 CTY983201 DDU983201 DNQ983201 DXM983201 EHI983201 ERE983201 FBA983201 FKW983201 FUS983201 GEO983201 GOK983201 GYG983201 HIC983201 HRY983201 IBU983201 ILQ983201 IVM983201 JFI983201 JPE983201 JZA983201 KIW983201 KSS983201 LCO983201 LMK983201 LWG983201 MGC983201 MPY983201 MZU983201 NJQ983201 NTM983201 ODI983201 ONE983201 OXA983201 PGW983201 PQS983201 QAO983201 QKK983201 QUG983201 REC983201 RNY983201 RXU983201 SHQ983201 SRM983201 TBI983201 TLE983201 TVA983201 UEW983201 UOS983201 UYO983201 VIK983201 VSG983201 WCC983201 WLY983201 WVU983201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BDA9-B2A9-4402-AC46-6B64CE2845EF}">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L23" sqref="L23"/>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2472</v>
      </c>
      <c r="G2" s="4" t="s">
        <v>2</v>
      </c>
      <c r="H2" s="5"/>
      <c r="I2" s="6"/>
      <c r="J2" s="7">
        <f>SUM(H:H)</f>
        <v>12936</v>
      </c>
    </row>
    <row r="3" spans="2:17" ht="20.100000000000001" customHeight="1">
      <c r="B3" s="1" t="s">
        <v>3</v>
      </c>
      <c r="C3" s="1"/>
      <c r="D3" s="1"/>
      <c r="E3" s="13" t="s">
        <v>2473</v>
      </c>
    </row>
    <row r="4" spans="2:17" ht="20.100000000000001" customHeight="1">
      <c r="B4" s="1" t="s">
        <v>5</v>
      </c>
      <c r="C4" s="1"/>
      <c r="D4" s="1"/>
      <c r="E4" s="13">
        <v>204534</v>
      </c>
    </row>
    <row r="5" spans="2:17" ht="20.100000000000001" customHeight="1">
      <c r="B5" s="1" t="s">
        <v>6</v>
      </c>
      <c r="C5" s="1"/>
      <c r="D5" s="1"/>
      <c r="E5" s="16">
        <v>45014</v>
      </c>
    </row>
    <row r="6" spans="2:17" ht="20.100000000000001" customHeight="1">
      <c r="B6" s="1" t="s">
        <v>7</v>
      </c>
      <c r="C6" s="1"/>
      <c r="D6" s="1"/>
      <c r="E6" s="16">
        <v>45023</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19" si="0">F9*G9</f>
        <v>0</v>
      </c>
      <c r="I9" s="22"/>
      <c r="J9" s="24"/>
      <c r="K9" s="24"/>
      <c r="L9" s="18"/>
      <c r="M9" s="30"/>
      <c r="N9" s="17"/>
      <c r="O9" s="18"/>
      <c r="P9" s="30"/>
      <c r="Q9" s="23"/>
    </row>
    <row r="10" spans="2:17" s="8" customFormat="1" ht="19.7" customHeight="1">
      <c r="B10" s="17">
        <v>1</v>
      </c>
      <c r="C10" s="17" t="s">
        <v>1200</v>
      </c>
      <c r="D10" s="17" t="s">
        <v>1200</v>
      </c>
      <c r="E10" s="155" t="s">
        <v>2474</v>
      </c>
      <c r="F10" s="156">
        <v>1</v>
      </c>
      <c r="G10" s="134">
        <v>7500</v>
      </c>
      <c r="H10" s="157">
        <f t="shared" si="0"/>
        <v>7500</v>
      </c>
      <c r="I10" s="158"/>
      <c r="J10" s="155" t="s">
        <v>2475</v>
      </c>
      <c r="K10" s="24" t="s">
        <v>2476</v>
      </c>
      <c r="L10" s="18"/>
      <c r="M10" s="30">
        <v>44999</v>
      </c>
      <c r="N10" s="17"/>
      <c r="O10" s="29">
        <v>45014</v>
      </c>
      <c r="P10" s="30">
        <v>45015</v>
      </c>
      <c r="Q10" s="23" t="s">
        <v>2477</v>
      </c>
    </row>
    <row r="11" spans="2:17" s="8" customFormat="1" ht="19.7" customHeight="1">
      <c r="B11" s="65"/>
      <c r="C11" s="65"/>
      <c r="D11" s="65"/>
      <c r="E11" s="66"/>
      <c r="F11" s="138"/>
      <c r="G11" s="51">
        <v>0</v>
      </c>
      <c r="H11" s="51">
        <f t="shared" si="0"/>
        <v>0</v>
      </c>
      <c r="I11" s="22"/>
      <c r="J11" s="26"/>
      <c r="K11" s="18"/>
      <c r="L11" s="18"/>
      <c r="M11" s="30"/>
      <c r="N11" s="17"/>
      <c r="O11" s="18"/>
      <c r="P11" s="30"/>
      <c r="Q11" s="23"/>
    </row>
    <row r="12" spans="2:17" s="8" customFormat="1" ht="19.7" customHeight="1">
      <c r="B12" s="17">
        <v>1</v>
      </c>
      <c r="C12" s="17" t="s">
        <v>167</v>
      </c>
      <c r="D12" s="17" t="s">
        <v>167</v>
      </c>
      <c r="E12" s="150" t="s">
        <v>2478</v>
      </c>
      <c r="F12" s="151">
        <v>2</v>
      </c>
      <c r="G12" s="51">
        <v>1890</v>
      </c>
      <c r="H12" s="157">
        <f t="shared" si="0"/>
        <v>3780</v>
      </c>
      <c r="I12" s="158"/>
      <c r="J12" s="24" t="s">
        <v>2479</v>
      </c>
      <c r="K12" s="24" t="s">
        <v>2480</v>
      </c>
      <c r="L12" s="18"/>
      <c r="M12" s="30">
        <v>44998</v>
      </c>
      <c r="N12" s="17"/>
      <c r="O12" s="18"/>
      <c r="P12" s="30">
        <v>45008</v>
      </c>
      <c r="Q12" s="23">
        <v>45008</v>
      </c>
    </row>
    <row r="13" spans="2:17" s="8" customFormat="1" ht="19.7" customHeight="1">
      <c r="B13" s="17">
        <v>1</v>
      </c>
      <c r="C13" s="17" t="s">
        <v>383</v>
      </c>
      <c r="D13" s="17" t="s">
        <v>167</v>
      </c>
      <c r="E13" s="150" t="s">
        <v>2481</v>
      </c>
      <c r="F13" s="151">
        <v>2</v>
      </c>
      <c r="G13" s="51">
        <v>123</v>
      </c>
      <c r="H13" s="157">
        <f t="shared" si="0"/>
        <v>246</v>
      </c>
      <c r="I13" s="158"/>
      <c r="J13" s="24" t="s">
        <v>1002</v>
      </c>
      <c r="K13" s="24" t="s">
        <v>2480</v>
      </c>
      <c r="L13" s="18"/>
      <c r="M13" s="30">
        <v>44998</v>
      </c>
      <c r="N13" s="17"/>
      <c r="O13" s="18"/>
      <c r="P13" s="30">
        <v>45008</v>
      </c>
      <c r="Q13" s="23">
        <v>45008</v>
      </c>
    </row>
    <row r="14" spans="2:17" s="8" customFormat="1" ht="19.7" customHeight="1">
      <c r="B14" s="17">
        <v>1</v>
      </c>
      <c r="C14" s="17" t="s">
        <v>167</v>
      </c>
      <c r="D14" s="17" t="s">
        <v>167</v>
      </c>
      <c r="E14" s="50" t="s">
        <v>2482</v>
      </c>
      <c r="F14" s="151">
        <v>2</v>
      </c>
      <c r="G14" s="51">
        <v>110</v>
      </c>
      <c r="H14" s="157">
        <f t="shared" si="0"/>
        <v>220</v>
      </c>
      <c r="I14" s="158"/>
      <c r="J14" s="24" t="s">
        <v>2483</v>
      </c>
      <c r="K14" s="24" t="s">
        <v>2480</v>
      </c>
      <c r="L14" s="18"/>
      <c r="M14" s="30">
        <v>44998</v>
      </c>
      <c r="N14" s="17"/>
      <c r="O14" s="18"/>
      <c r="P14" s="30">
        <v>45008</v>
      </c>
      <c r="Q14" s="23">
        <v>45008</v>
      </c>
    </row>
    <row r="15" spans="2:17" s="8" customFormat="1" ht="19.7" customHeight="1">
      <c r="B15" s="17">
        <v>1</v>
      </c>
      <c r="C15" s="17" t="s">
        <v>167</v>
      </c>
      <c r="D15" s="17" t="s">
        <v>167</v>
      </c>
      <c r="E15" s="155" t="s">
        <v>2484</v>
      </c>
      <c r="F15" s="156">
        <v>1</v>
      </c>
      <c r="G15" s="134">
        <v>1190</v>
      </c>
      <c r="H15" s="157">
        <f t="shared" si="0"/>
        <v>1190</v>
      </c>
      <c r="I15" s="158"/>
      <c r="J15" s="135" t="s">
        <v>2485</v>
      </c>
      <c r="K15" s="24" t="s">
        <v>2480</v>
      </c>
      <c r="L15" s="18"/>
      <c r="M15" s="30">
        <v>44998</v>
      </c>
      <c r="N15" s="17"/>
      <c r="O15" s="18"/>
      <c r="P15" s="30">
        <v>45008</v>
      </c>
      <c r="Q15" s="23">
        <v>45008</v>
      </c>
    </row>
    <row r="16" spans="2:17" s="8" customFormat="1" ht="19.7" customHeight="1">
      <c r="B16" s="17"/>
      <c r="C16" s="17"/>
      <c r="D16" s="17"/>
      <c r="E16" s="50"/>
      <c r="F16" s="18"/>
      <c r="G16" s="51">
        <v>0</v>
      </c>
      <c r="H16" s="51">
        <f t="shared" si="0"/>
        <v>0</v>
      </c>
      <c r="I16" s="22"/>
      <c r="J16" s="26"/>
      <c r="K16" s="18"/>
      <c r="L16" s="18"/>
      <c r="M16" s="30"/>
      <c r="N16" s="17"/>
      <c r="O16" s="18"/>
      <c r="P16" s="30"/>
      <c r="Q16" s="23"/>
    </row>
    <row r="17" spans="2:17" s="8" customFormat="1" ht="19.7" customHeight="1">
      <c r="B17" s="17"/>
      <c r="C17" s="17"/>
      <c r="D17" s="17"/>
      <c r="E17" s="50"/>
      <c r="F17" s="18"/>
      <c r="G17" s="51">
        <v>0</v>
      </c>
      <c r="H17" s="51">
        <f t="shared" si="0"/>
        <v>0</v>
      </c>
      <c r="I17" s="22"/>
      <c r="J17" s="26"/>
      <c r="K17" s="18"/>
      <c r="L17" s="18"/>
      <c r="M17" s="30"/>
      <c r="N17" s="17"/>
      <c r="O17" s="18"/>
      <c r="P17" s="30"/>
      <c r="Q17" s="23"/>
    </row>
    <row r="18" spans="2:17" s="8" customFormat="1" ht="19.7" customHeight="1">
      <c r="B18" s="17"/>
      <c r="C18" s="17"/>
      <c r="D18" s="17"/>
      <c r="E18" s="50"/>
      <c r="F18" s="18"/>
      <c r="G18" s="51">
        <v>0</v>
      </c>
      <c r="H18" s="51">
        <f t="shared" si="0"/>
        <v>0</v>
      </c>
      <c r="I18" s="22"/>
      <c r="J18" s="26"/>
      <c r="K18" s="18"/>
      <c r="L18" s="18"/>
      <c r="M18" s="30"/>
      <c r="N18" s="17"/>
      <c r="O18" s="18"/>
      <c r="P18" s="30"/>
      <c r="Q18" s="23"/>
    </row>
    <row r="19" spans="2:17" s="8" customFormat="1" ht="19.7" customHeight="1">
      <c r="B19" s="17"/>
      <c r="C19" s="17"/>
      <c r="D19" s="17"/>
      <c r="E19" s="50"/>
      <c r="F19" s="18"/>
      <c r="G19" s="51">
        <v>0</v>
      </c>
      <c r="H19" s="51">
        <f t="shared" si="0"/>
        <v>0</v>
      </c>
      <c r="I19" s="22"/>
      <c r="J19" s="26"/>
      <c r="K19" s="18"/>
      <c r="L19" s="18"/>
      <c r="M19" s="30"/>
      <c r="N19" s="17"/>
      <c r="O19" s="18"/>
      <c r="P19" s="30"/>
      <c r="Q19" s="23"/>
    </row>
    <row r="20" spans="2:17">
      <c r="G20" s="10"/>
      <c r="H20" s="10"/>
    </row>
  </sheetData>
  <autoFilter ref="B8:O19" xr:uid="{0B817205-FFE7-4D43-BAE6-775218F83169}"/>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DD30C-F0F4-4889-8E71-3A5C514C63BF}">
  <dimension ref="B2:Q37"/>
  <sheetViews>
    <sheetView zoomScale="85" zoomScaleNormal="85" workbookViewId="0">
      <pane xSplit="10" ySplit="8" topLeftCell="K9" activePane="bottomRight" state="frozen"/>
      <selection pane="topRight" activeCell="K1" sqref="K1"/>
      <selection pane="bottomLeft" activeCell="A9" sqref="A9"/>
      <selection pane="bottomRight" activeCell="Q26" sqref="Q26:Q29"/>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2486</v>
      </c>
      <c r="G2" s="4" t="s">
        <v>2</v>
      </c>
      <c r="H2" s="5"/>
      <c r="I2" s="6"/>
      <c r="J2" s="7">
        <f>SUM(H:H)</f>
        <v>169205</v>
      </c>
    </row>
    <row r="3" spans="2:17" ht="20.100000000000001" customHeight="1">
      <c r="B3" s="1" t="s">
        <v>3</v>
      </c>
      <c r="C3" s="1"/>
      <c r="D3" s="1"/>
      <c r="E3" s="13" t="s">
        <v>894</v>
      </c>
    </row>
    <row r="4" spans="2:17" ht="20.100000000000001" customHeight="1">
      <c r="B4" s="1" t="s">
        <v>5</v>
      </c>
      <c r="C4" s="1"/>
      <c r="D4" s="1"/>
      <c r="E4" s="13">
        <v>204725</v>
      </c>
    </row>
    <row r="5" spans="2:17" ht="20.100000000000001" customHeight="1">
      <c r="B5" s="1" t="s">
        <v>6</v>
      </c>
      <c r="C5" s="1"/>
      <c r="D5" s="1"/>
      <c r="E5" s="16">
        <v>45022</v>
      </c>
    </row>
    <row r="6" spans="2:17" ht="20.100000000000001" customHeight="1">
      <c r="B6" s="1" t="s">
        <v>7</v>
      </c>
      <c r="C6" s="1"/>
      <c r="D6" s="1"/>
      <c r="E6" s="16">
        <v>45029</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36" si="0">F9*G9</f>
        <v>0</v>
      </c>
      <c r="I9" s="22"/>
      <c r="J9" s="24"/>
      <c r="K9" s="24"/>
      <c r="L9" s="18"/>
      <c r="M9" s="30"/>
      <c r="N9" s="17"/>
      <c r="O9" s="18"/>
      <c r="P9" s="30"/>
      <c r="Q9" s="23"/>
    </row>
    <row r="10" spans="2:17" s="8" customFormat="1" ht="19.7" customHeight="1">
      <c r="B10" s="52">
        <v>1</v>
      </c>
      <c r="C10" s="111" t="s">
        <v>2193</v>
      </c>
      <c r="D10" s="111" t="s">
        <v>2193</v>
      </c>
      <c r="E10" s="146" t="s">
        <v>2487</v>
      </c>
      <c r="F10" s="824">
        <v>1</v>
      </c>
      <c r="G10" s="55">
        <v>9800</v>
      </c>
      <c r="H10" s="995">
        <f t="shared" si="0"/>
        <v>9800</v>
      </c>
      <c r="I10" s="996"/>
      <c r="J10" s="146" t="s">
        <v>2488</v>
      </c>
      <c r="K10" s="57" t="s">
        <v>2489</v>
      </c>
      <c r="L10" s="54"/>
      <c r="M10" s="30">
        <v>45012</v>
      </c>
      <c r="N10" s="17"/>
      <c r="O10" s="18"/>
      <c r="P10" s="30">
        <v>45023</v>
      </c>
      <c r="Q10" s="23">
        <v>45021</v>
      </c>
    </row>
    <row r="11" spans="2:17" s="8" customFormat="1" ht="19.7" customHeight="1">
      <c r="B11" s="52">
        <v>1</v>
      </c>
      <c r="C11" s="111" t="s">
        <v>2193</v>
      </c>
      <c r="D11" s="111" t="s">
        <v>2193</v>
      </c>
      <c r="E11" s="146" t="s">
        <v>2490</v>
      </c>
      <c r="F11" s="824">
        <v>1</v>
      </c>
      <c r="G11" s="55">
        <v>4800</v>
      </c>
      <c r="H11" s="995">
        <f t="shared" si="0"/>
        <v>4800</v>
      </c>
      <c r="I11" s="996"/>
      <c r="J11" s="146" t="s">
        <v>1208</v>
      </c>
      <c r="K11" s="57" t="s">
        <v>2489</v>
      </c>
      <c r="L11" s="54"/>
      <c r="M11" s="30">
        <v>45012</v>
      </c>
      <c r="N11" s="17"/>
      <c r="O11" s="18"/>
      <c r="P11" s="30">
        <v>45023</v>
      </c>
      <c r="Q11" s="23">
        <v>45021</v>
      </c>
    </row>
    <row r="12" spans="2:17" s="8" customFormat="1" ht="19.7" customHeight="1">
      <c r="B12" s="52">
        <v>2</v>
      </c>
      <c r="C12" s="111" t="s">
        <v>2193</v>
      </c>
      <c r="D12" s="111" t="s">
        <v>2193</v>
      </c>
      <c r="E12" s="62" t="s">
        <v>2491</v>
      </c>
      <c r="F12" s="634">
        <v>1</v>
      </c>
      <c r="G12" s="461">
        <v>58000</v>
      </c>
      <c r="H12" s="995">
        <f t="shared" si="0"/>
        <v>58000</v>
      </c>
      <c r="I12" s="996"/>
      <c r="J12" s="62" t="s">
        <v>2492</v>
      </c>
      <c r="K12" s="57" t="s">
        <v>2489</v>
      </c>
      <c r="L12" s="54"/>
      <c r="M12" s="30">
        <v>45012</v>
      </c>
      <c r="N12" s="17"/>
      <c r="O12" s="18"/>
      <c r="P12" s="30">
        <v>45023</v>
      </c>
      <c r="Q12" s="23">
        <v>45021</v>
      </c>
    </row>
    <row r="13" spans="2:17" s="8" customFormat="1" ht="19.7" customHeight="1">
      <c r="B13" s="65"/>
      <c r="C13" s="65"/>
      <c r="D13" s="65"/>
      <c r="E13" s="66"/>
      <c r="F13" s="138"/>
      <c r="G13" s="51">
        <v>0</v>
      </c>
      <c r="H13" s="51">
        <f t="shared" si="0"/>
        <v>0</v>
      </c>
      <c r="I13" s="22"/>
      <c r="J13" s="26"/>
      <c r="K13" s="18"/>
      <c r="L13" s="18"/>
      <c r="M13" s="30"/>
      <c r="N13" s="17"/>
      <c r="O13" s="18"/>
      <c r="P13" s="30"/>
      <c r="Q13" s="23"/>
    </row>
    <row r="14" spans="2:17" s="61" customFormat="1" ht="19.7" customHeight="1">
      <c r="B14" s="52">
        <v>2</v>
      </c>
      <c r="C14" s="111" t="s">
        <v>1200</v>
      </c>
      <c r="D14" s="111" t="s">
        <v>1200</v>
      </c>
      <c r="E14" s="63" t="s">
        <v>2493</v>
      </c>
      <c r="F14" s="824">
        <v>1</v>
      </c>
      <c r="G14" s="461">
        <v>7800</v>
      </c>
      <c r="H14" s="995">
        <f t="shared" si="0"/>
        <v>7800</v>
      </c>
      <c r="I14" s="996"/>
      <c r="J14" s="63" t="s">
        <v>2494</v>
      </c>
      <c r="K14" s="54"/>
      <c r="L14" s="54"/>
      <c r="M14" s="58">
        <v>45008</v>
      </c>
      <c r="N14" s="52"/>
      <c r="O14" s="54"/>
      <c r="P14" s="58">
        <v>45020</v>
      </c>
      <c r="Q14" s="60">
        <v>45019</v>
      </c>
    </row>
    <row r="15" spans="2:17" s="8" customFormat="1" ht="19.7" customHeight="1">
      <c r="B15" s="65"/>
      <c r="C15" s="159"/>
      <c r="D15" s="159"/>
      <c r="E15" s="66"/>
      <c r="F15" s="160"/>
      <c r="G15" s="55"/>
      <c r="H15" s="142">
        <f t="shared" si="0"/>
        <v>0</v>
      </c>
      <c r="I15" s="143"/>
      <c r="J15" s="57"/>
      <c r="K15" s="18"/>
      <c r="L15" s="18"/>
      <c r="M15" s="30"/>
      <c r="N15" s="17"/>
      <c r="O15" s="18"/>
      <c r="P15" s="30"/>
      <c r="Q15" s="23"/>
    </row>
    <row r="16" spans="2:17" s="8" customFormat="1" ht="19.7" customHeight="1">
      <c r="B16" s="52">
        <v>1</v>
      </c>
      <c r="C16" s="111" t="s">
        <v>167</v>
      </c>
      <c r="D16" s="111" t="s">
        <v>167</v>
      </c>
      <c r="E16" s="62" t="s">
        <v>1043</v>
      </c>
      <c r="F16" s="54">
        <v>5</v>
      </c>
      <c r="G16" s="51">
        <v>57</v>
      </c>
      <c r="H16" s="51">
        <f>F16*G16</f>
        <v>285</v>
      </c>
      <c r="I16" s="22"/>
      <c r="J16" s="26" t="s">
        <v>193</v>
      </c>
      <c r="K16" s="24" t="s">
        <v>2495</v>
      </c>
      <c r="L16" s="18"/>
      <c r="M16" s="30">
        <v>45007</v>
      </c>
      <c r="N16" s="17"/>
      <c r="O16" s="18"/>
      <c r="P16" s="30">
        <v>45015</v>
      </c>
      <c r="Q16" s="23">
        <v>45015</v>
      </c>
    </row>
    <row r="17" spans="2:17" s="8" customFormat="1" ht="19.7" customHeight="1">
      <c r="B17" s="52">
        <v>2</v>
      </c>
      <c r="C17" s="111" t="s">
        <v>167</v>
      </c>
      <c r="D17" s="111" t="s">
        <v>167</v>
      </c>
      <c r="E17" s="146" t="s">
        <v>2496</v>
      </c>
      <c r="F17" s="824">
        <v>12</v>
      </c>
      <c r="G17" s="147">
        <v>770</v>
      </c>
      <c r="H17" s="142">
        <f t="shared" si="0"/>
        <v>9240</v>
      </c>
      <c r="I17" s="143"/>
      <c r="J17" s="28" t="s">
        <v>1030</v>
      </c>
      <c r="K17" s="24" t="s">
        <v>2495</v>
      </c>
      <c r="L17" s="18"/>
      <c r="M17" s="30">
        <v>45007</v>
      </c>
      <c r="N17" s="17"/>
      <c r="O17" s="18"/>
      <c r="P17" s="30">
        <v>45015</v>
      </c>
      <c r="Q17" s="23">
        <v>45015</v>
      </c>
    </row>
    <row r="18" spans="2:17" s="8" customFormat="1" ht="19.7" customHeight="1">
      <c r="B18" s="52">
        <v>2</v>
      </c>
      <c r="C18" s="111" t="s">
        <v>383</v>
      </c>
      <c r="D18" s="111" t="s">
        <v>167</v>
      </c>
      <c r="E18" s="146" t="s">
        <v>2497</v>
      </c>
      <c r="F18" s="824">
        <v>12</v>
      </c>
      <c r="G18" s="147">
        <v>46</v>
      </c>
      <c r="H18" s="142">
        <f t="shared" si="0"/>
        <v>552</v>
      </c>
      <c r="I18" s="143"/>
      <c r="J18" s="28" t="s">
        <v>1127</v>
      </c>
      <c r="K18" s="24" t="s">
        <v>2495</v>
      </c>
      <c r="L18" s="18"/>
      <c r="M18" s="30">
        <v>45007</v>
      </c>
      <c r="N18" s="17"/>
      <c r="O18" s="18"/>
      <c r="P18" s="30">
        <v>45015</v>
      </c>
      <c r="Q18" s="23">
        <v>45015</v>
      </c>
    </row>
    <row r="19" spans="2:17" s="8" customFormat="1" ht="19.7" customHeight="1">
      <c r="B19" s="52">
        <v>2</v>
      </c>
      <c r="C19" s="111" t="s">
        <v>167</v>
      </c>
      <c r="D19" s="111" t="s">
        <v>167</v>
      </c>
      <c r="E19" s="146" t="s">
        <v>2498</v>
      </c>
      <c r="F19" s="824">
        <v>2</v>
      </c>
      <c r="G19" s="147">
        <v>641</v>
      </c>
      <c r="H19" s="142">
        <f t="shared" si="0"/>
        <v>1282</v>
      </c>
      <c r="I19" s="143"/>
      <c r="J19" s="28" t="s">
        <v>2499</v>
      </c>
      <c r="K19" s="24" t="s">
        <v>2495</v>
      </c>
      <c r="L19" s="18"/>
      <c r="M19" s="30">
        <v>45007</v>
      </c>
      <c r="N19" s="17"/>
      <c r="O19" s="18"/>
      <c r="P19" s="30">
        <v>45015</v>
      </c>
      <c r="Q19" s="23">
        <v>45015</v>
      </c>
    </row>
    <row r="20" spans="2:17" s="8" customFormat="1" ht="19.7" customHeight="1">
      <c r="B20" s="52">
        <v>2</v>
      </c>
      <c r="C20" s="111" t="s">
        <v>167</v>
      </c>
      <c r="D20" s="111" t="s">
        <v>167</v>
      </c>
      <c r="E20" s="63" t="s">
        <v>2500</v>
      </c>
      <c r="F20" s="824">
        <v>2</v>
      </c>
      <c r="G20" s="147">
        <v>1910</v>
      </c>
      <c r="H20" s="142">
        <f t="shared" si="0"/>
        <v>3820</v>
      </c>
      <c r="I20" s="143"/>
      <c r="J20" s="149" t="s">
        <v>2501</v>
      </c>
      <c r="K20" s="24" t="s">
        <v>2495</v>
      </c>
      <c r="L20" s="18"/>
      <c r="M20" s="30">
        <v>45007</v>
      </c>
      <c r="N20" s="17"/>
      <c r="O20" s="18"/>
      <c r="P20" s="30">
        <v>45015</v>
      </c>
      <c r="Q20" s="23">
        <v>45015</v>
      </c>
    </row>
    <row r="21" spans="2:17" s="8" customFormat="1" ht="19.7" customHeight="1">
      <c r="B21" s="17"/>
      <c r="C21" s="17"/>
      <c r="D21" s="17"/>
      <c r="E21" s="50"/>
      <c r="F21" s="18"/>
      <c r="G21" s="51">
        <v>0</v>
      </c>
      <c r="H21" s="51">
        <f t="shared" si="0"/>
        <v>0</v>
      </c>
      <c r="I21" s="22"/>
      <c r="J21" s="26"/>
      <c r="K21" s="18"/>
      <c r="L21" s="18"/>
      <c r="M21" s="30"/>
      <c r="N21" s="17"/>
      <c r="O21" s="18"/>
      <c r="P21" s="30"/>
      <c r="Q21" s="23"/>
    </row>
    <row r="22" spans="2:17" s="1002" customFormat="1" ht="19.7" customHeight="1">
      <c r="B22" s="997"/>
      <c r="C22" s="997"/>
      <c r="D22" s="997"/>
      <c r="E22" s="998"/>
      <c r="F22" s="433"/>
      <c r="G22" s="999">
        <v>0</v>
      </c>
      <c r="H22" s="999">
        <f t="shared" si="0"/>
        <v>0</v>
      </c>
      <c r="I22" s="1000"/>
      <c r="J22" s="1001"/>
      <c r="K22" s="433"/>
      <c r="L22" s="433"/>
      <c r="M22" s="139"/>
      <c r="N22" s="997"/>
      <c r="O22" s="433"/>
      <c r="P22" s="139"/>
      <c r="Q22" s="727"/>
    </row>
    <row r="23" spans="2:17" s="8" customFormat="1" ht="19.7" customHeight="1">
      <c r="B23" s="52">
        <v>1</v>
      </c>
      <c r="C23" s="111" t="s">
        <v>167</v>
      </c>
      <c r="D23" s="111" t="s">
        <v>167</v>
      </c>
      <c r="E23" s="62" t="s">
        <v>2502</v>
      </c>
      <c r="F23" s="54">
        <v>1</v>
      </c>
      <c r="G23" s="51">
        <v>50022</v>
      </c>
      <c r="H23" s="51">
        <f t="shared" si="0"/>
        <v>50022</v>
      </c>
      <c r="I23" s="22"/>
      <c r="J23" s="26" t="s">
        <v>2503</v>
      </c>
      <c r="K23" s="24" t="s">
        <v>2495</v>
      </c>
      <c r="L23" s="18"/>
      <c r="M23" s="30">
        <v>45037</v>
      </c>
      <c r="N23" s="17"/>
      <c r="O23" s="18"/>
      <c r="P23" s="30">
        <v>45044</v>
      </c>
      <c r="Q23" s="23" t="s">
        <v>2504</v>
      </c>
    </row>
    <row r="24" spans="2:17" s="8" customFormat="1" ht="19.7" customHeight="1">
      <c r="B24" s="52"/>
      <c r="C24" s="52"/>
      <c r="D24" s="52"/>
      <c r="E24" s="62"/>
      <c r="F24" s="54"/>
      <c r="G24" s="51">
        <v>0</v>
      </c>
      <c r="H24" s="51">
        <f t="shared" si="0"/>
        <v>0</v>
      </c>
      <c r="I24" s="22"/>
      <c r="J24" s="26"/>
      <c r="K24" s="18"/>
      <c r="L24" s="18"/>
      <c r="M24" s="30"/>
      <c r="N24" s="17"/>
      <c r="O24" s="18"/>
      <c r="P24" s="30"/>
      <c r="Q24" s="23"/>
    </row>
    <row r="25" spans="2:17" s="8" customFormat="1" ht="19.7" customHeight="1">
      <c r="B25" s="52">
        <v>1</v>
      </c>
      <c r="C25" s="111" t="s">
        <v>167</v>
      </c>
      <c r="D25" s="111" t="s">
        <v>167</v>
      </c>
      <c r="E25" s="62" t="s">
        <v>2505</v>
      </c>
      <c r="F25" s="54">
        <v>1</v>
      </c>
      <c r="G25" s="51">
        <v>78</v>
      </c>
      <c r="H25" s="51">
        <f t="shared" si="0"/>
        <v>78</v>
      </c>
      <c r="I25" s="22"/>
      <c r="J25" s="26" t="s">
        <v>1908</v>
      </c>
      <c r="K25" s="24" t="s">
        <v>2495</v>
      </c>
      <c r="L25" s="18"/>
      <c r="M25" s="30">
        <v>45037</v>
      </c>
      <c r="N25" s="17"/>
      <c r="O25" s="18"/>
      <c r="P25" s="30">
        <v>45057</v>
      </c>
      <c r="Q25" s="23">
        <v>45057</v>
      </c>
    </row>
    <row r="26" spans="2:17" s="8" customFormat="1" ht="19.7" customHeight="1">
      <c r="B26" s="52">
        <v>1</v>
      </c>
      <c r="C26" s="111" t="s">
        <v>167</v>
      </c>
      <c r="D26" s="111" t="s">
        <v>167</v>
      </c>
      <c r="E26" s="62" t="s">
        <v>234</v>
      </c>
      <c r="F26" s="54">
        <v>10</v>
      </c>
      <c r="G26" s="51">
        <v>31</v>
      </c>
      <c r="H26" s="51">
        <f>F26*G26</f>
        <v>310</v>
      </c>
      <c r="I26" s="22"/>
      <c r="J26" s="26" t="s">
        <v>2506</v>
      </c>
      <c r="K26" s="24" t="s">
        <v>2495</v>
      </c>
      <c r="L26" s="18"/>
      <c r="M26" s="30">
        <v>45037</v>
      </c>
      <c r="N26" s="17"/>
      <c r="O26" s="18"/>
      <c r="P26" s="30">
        <v>45057</v>
      </c>
      <c r="Q26" s="23">
        <v>45057</v>
      </c>
    </row>
    <row r="27" spans="2:17" s="8" customFormat="1" ht="19.7" customHeight="1">
      <c r="B27" s="52">
        <v>1</v>
      </c>
      <c r="C27" s="111" t="s">
        <v>167</v>
      </c>
      <c r="D27" s="111" t="s">
        <v>167</v>
      </c>
      <c r="E27" s="62" t="s">
        <v>2507</v>
      </c>
      <c r="F27" s="54">
        <v>1</v>
      </c>
      <c r="G27" s="51">
        <v>8180</v>
      </c>
      <c r="H27" s="51">
        <f t="shared" si="0"/>
        <v>8180</v>
      </c>
      <c r="I27" s="22"/>
      <c r="J27" s="26" t="s">
        <v>2508</v>
      </c>
      <c r="K27" s="24" t="s">
        <v>2495</v>
      </c>
      <c r="L27" s="18"/>
      <c r="M27" s="30">
        <v>45037</v>
      </c>
      <c r="N27" s="17"/>
      <c r="O27" s="18"/>
      <c r="P27" s="30">
        <v>45057</v>
      </c>
      <c r="Q27" s="23">
        <v>45057</v>
      </c>
    </row>
    <row r="28" spans="2:17" s="8" customFormat="1" ht="19.7" customHeight="1">
      <c r="B28" s="52">
        <v>1</v>
      </c>
      <c r="C28" s="111" t="s">
        <v>167</v>
      </c>
      <c r="D28" s="111" t="s">
        <v>167</v>
      </c>
      <c r="E28" s="62" t="s">
        <v>2509</v>
      </c>
      <c r="F28" s="54">
        <v>1</v>
      </c>
      <c r="G28" s="51">
        <v>5745</v>
      </c>
      <c r="H28" s="51">
        <f t="shared" si="0"/>
        <v>5745</v>
      </c>
      <c r="I28" s="22"/>
      <c r="J28" s="26" t="s">
        <v>2510</v>
      </c>
      <c r="K28" s="24" t="s">
        <v>2495</v>
      </c>
      <c r="L28" s="18"/>
      <c r="M28" s="30">
        <v>45037</v>
      </c>
      <c r="N28" s="17"/>
      <c r="O28" s="18"/>
      <c r="P28" s="30">
        <v>45057</v>
      </c>
      <c r="Q28" s="23">
        <v>45057</v>
      </c>
    </row>
    <row r="29" spans="2:17" s="8" customFormat="1" ht="19.7" customHeight="1">
      <c r="B29" s="52">
        <v>1</v>
      </c>
      <c r="C29" s="111" t="s">
        <v>167</v>
      </c>
      <c r="D29" s="111" t="s">
        <v>167</v>
      </c>
      <c r="E29" s="62" t="s">
        <v>2511</v>
      </c>
      <c r="F29" s="54">
        <v>1</v>
      </c>
      <c r="G29" s="51">
        <v>9291</v>
      </c>
      <c r="H29" s="51">
        <f>F29*G29</f>
        <v>9291</v>
      </c>
      <c r="I29" s="22"/>
      <c r="J29" s="26" t="s">
        <v>2512</v>
      </c>
      <c r="K29" s="24" t="s">
        <v>2495</v>
      </c>
      <c r="L29" s="18"/>
      <c r="M29" s="30">
        <v>45037</v>
      </c>
      <c r="N29" s="17"/>
      <c r="O29" s="18"/>
      <c r="P29" s="30">
        <v>45057</v>
      </c>
      <c r="Q29" s="23">
        <v>45057</v>
      </c>
    </row>
    <row r="30" spans="2:17" s="8" customFormat="1" ht="19.7" customHeight="1">
      <c r="B30" s="17"/>
      <c r="C30" s="17"/>
      <c r="D30" s="17"/>
      <c r="E30" s="50"/>
      <c r="F30" s="18"/>
      <c r="G30" s="51">
        <v>0</v>
      </c>
      <c r="H30" s="51">
        <f>F30*G30</f>
        <v>0</v>
      </c>
      <c r="I30" s="22"/>
      <c r="J30" s="26"/>
      <c r="K30" s="18"/>
      <c r="L30" s="18"/>
      <c r="M30" s="30"/>
      <c r="N30" s="17"/>
      <c r="O30" s="18"/>
      <c r="P30" s="30"/>
      <c r="Q30" s="23"/>
    </row>
    <row r="31" spans="2:17" s="8" customFormat="1" ht="19.7" customHeight="1">
      <c r="B31" s="17"/>
      <c r="C31" s="17"/>
      <c r="D31" s="17"/>
      <c r="E31" s="50"/>
      <c r="F31" s="18"/>
      <c r="G31" s="51">
        <v>0</v>
      </c>
      <c r="H31" s="51">
        <f t="shared" si="0"/>
        <v>0</v>
      </c>
      <c r="I31" s="22"/>
      <c r="J31" s="26"/>
      <c r="K31" s="18"/>
      <c r="L31" s="18"/>
      <c r="M31" s="30"/>
      <c r="N31" s="17"/>
      <c r="O31" s="18"/>
      <c r="P31" s="30"/>
      <c r="Q31" s="23"/>
    </row>
    <row r="32" spans="2:17" s="8" customFormat="1" ht="19.7" customHeight="1">
      <c r="B32" s="17"/>
      <c r="C32" s="17"/>
      <c r="D32" s="17"/>
      <c r="E32" s="50"/>
      <c r="F32" s="18"/>
      <c r="G32" s="51">
        <v>0</v>
      </c>
      <c r="H32" s="51">
        <f t="shared" si="0"/>
        <v>0</v>
      </c>
      <c r="I32" s="22"/>
      <c r="J32" s="26"/>
      <c r="K32" s="18"/>
      <c r="L32" s="18"/>
      <c r="M32" s="30"/>
      <c r="N32" s="17"/>
      <c r="O32" s="18"/>
      <c r="P32" s="30"/>
      <c r="Q32" s="23"/>
    </row>
    <row r="33" spans="2:17" s="8" customFormat="1" ht="19.7" customHeight="1">
      <c r="B33" s="17"/>
      <c r="C33" s="17"/>
      <c r="D33" s="17"/>
      <c r="E33" s="50"/>
      <c r="F33" s="18"/>
      <c r="G33" s="51">
        <v>0</v>
      </c>
      <c r="H33" s="51">
        <f t="shared" si="0"/>
        <v>0</v>
      </c>
      <c r="I33" s="22"/>
      <c r="J33" s="26"/>
      <c r="K33" s="18"/>
      <c r="L33" s="18"/>
      <c r="M33" s="30"/>
      <c r="N33" s="17"/>
      <c r="O33" s="18"/>
      <c r="P33" s="30"/>
      <c r="Q33" s="23"/>
    </row>
    <row r="34" spans="2:17" s="8" customFormat="1" ht="19.7" customHeight="1">
      <c r="B34" s="17"/>
      <c r="C34" s="17"/>
      <c r="D34" s="17"/>
      <c r="E34" s="50"/>
      <c r="F34" s="18"/>
      <c r="G34" s="51">
        <v>0</v>
      </c>
      <c r="H34" s="51">
        <f t="shared" si="0"/>
        <v>0</v>
      </c>
      <c r="I34" s="22"/>
      <c r="J34" s="26"/>
      <c r="K34" s="18"/>
      <c r="L34" s="18"/>
      <c r="M34" s="30"/>
      <c r="N34" s="17"/>
      <c r="O34" s="18"/>
      <c r="P34" s="30"/>
      <c r="Q34" s="23"/>
    </row>
    <row r="35" spans="2:17" s="8" customFormat="1" ht="19.7" customHeight="1">
      <c r="B35" s="17"/>
      <c r="C35" s="17"/>
      <c r="D35" s="17"/>
      <c r="E35" s="50"/>
      <c r="F35" s="18"/>
      <c r="G35" s="51">
        <v>0</v>
      </c>
      <c r="H35" s="51">
        <f t="shared" si="0"/>
        <v>0</v>
      </c>
      <c r="I35" s="22"/>
      <c r="J35" s="26"/>
      <c r="K35" s="18"/>
      <c r="L35" s="18"/>
      <c r="M35" s="30"/>
      <c r="N35" s="17"/>
      <c r="O35" s="18"/>
      <c r="P35" s="30"/>
      <c r="Q35" s="23"/>
    </row>
    <row r="36" spans="2:17" s="8" customFormat="1" ht="19.7" customHeight="1">
      <c r="B36" s="17"/>
      <c r="C36" s="17"/>
      <c r="D36" s="17"/>
      <c r="E36" s="50"/>
      <c r="F36" s="18"/>
      <c r="G36" s="51">
        <v>0</v>
      </c>
      <c r="H36" s="51">
        <f t="shared" si="0"/>
        <v>0</v>
      </c>
      <c r="I36" s="22"/>
      <c r="J36" s="26"/>
      <c r="K36" s="18"/>
      <c r="L36" s="18"/>
      <c r="M36" s="30"/>
      <c r="N36" s="17"/>
      <c r="O36" s="18"/>
      <c r="P36" s="30"/>
      <c r="Q36" s="23"/>
    </row>
    <row r="37" spans="2:17">
      <c r="G37" s="10"/>
      <c r="H37" s="10"/>
    </row>
  </sheetData>
  <autoFilter ref="B8:O36" xr:uid="{AB9F09F5-CF21-4407-8D17-F90EC489D66C}"/>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1F699-98CC-4162-9A31-C6EC4B9CF7F2}">
  <dimension ref="A2:T59"/>
  <sheetViews>
    <sheetView zoomScale="85" zoomScaleNormal="85" workbookViewId="0">
      <pane xSplit="13" ySplit="9" topLeftCell="N10" activePane="bottomRight" state="frozen"/>
      <selection pane="topRight" activeCell="K1" sqref="K1"/>
      <selection pane="bottomLeft" activeCell="A9" sqref="A9"/>
      <selection pane="bottomRight" activeCell="F20" sqref="F20"/>
    </sheetView>
  </sheetViews>
  <sheetFormatPr defaultRowHeight="18.75"/>
  <cols>
    <col min="1" max="1" width="7" style="9" customWidth="1"/>
    <col min="2" max="2" width="4.875" style="9" customWidth="1"/>
    <col min="3" max="3" width="7.25" style="9" customWidth="1"/>
    <col min="4" max="4" width="8.875" style="9" customWidth="1"/>
    <col min="5" max="5" width="18.125" style="8" customWidth="1"/>
    <col min="6" max="6" width="14.375" style="9" bestFit="1" customWidth="1"/>
    <col min="7" max="7" width="13.125" style="9" bestFit="1" customWidth="1"/>
    <col min="8" max="8" width="47" style="9" customWidth="1"/>
    <col min="9" max="9" width="6.125" style="9" customWidth="1"/>
    <col min="10" max="11" width="9.875" style="9" bestFit="1" customWidth="1"/>
    <col min="12" max="12" width="5.875" style="10" customWidth="1"/>
    <col min="13" max="13" width="49" style="9" customWidth="1"/>
    <col min="14" max="14" width="28.375" style="9" customWidth="1"/>
    <col min="15" max="15" width="20.125" style="8" customWidth="1"/>
    <col min="16" max="16" width="15.375" style="48" customWidth="1"/>
    <col min="17" max="17" width="6.375" style="9" customWidth="1"/>
    <col min="18" max="18" width="16.625" style="10" customWidth="1"/>
    <col min="19" max="19" width="17.875" style="49" customWidth="1"/>
    <col min="20" max="20" width="15.625" style="11" customWidth="1"/>
    <col min="21" max="256" width="9" style="9"/>
    <col min="257" max="257" width="7" style="9" customWidth="1"/>
    <col min="258" max="258" width="4.875" style="9" customWidth="1"/>
    <col min="259" max="259" width="7.25" style="9" customWidth="1"/>
    <col min="260" max="260" width="8.875" style="9" customWidth="1"/>
    <col min="261" max="261" width="18.125" style="9" customWidth="1"/>
    <col min="262" max="262" width="14.375" style="9" bestFit="1" customWidth="1"/>
    <col min="263" max="263" width="13.125" style="9" bestFit="1" customWidth="1"/>
    <col min="264" max="264" width="47" style="9" customWidth="1"/>
    <col min="265" max="265" width="6.125" style="9" customWidth="1"/>
    <col min="266" max="267" width="9.875" style="9" bestFit="1" customWidth="1"/>
    <col min="268" max="268" width="5.875" style="9" customWidth="1"/>
    <col min="269" max="269" width="49" style="9" customWidth="1"/>
    <col min="270" max="270" width="28.375" style="9" customWidth="1"/>
    <col min="271" max="271" width="20.125" style="9" customWidth="1"/>
    <col min="272" max="272" width="15.375" style="9" customWidth="1"/>
    <col min="273" max="273" width="6.375" style="9" customWidth="1"/>
    <col min="274" max="274" width="16.625" style="9" customWidth="1"/>
    <col min="275" max="275" width="17.875" style="9" customWidth="1"/>
    <col min="276" max="276" width="15.625" style="9" customWidth="1"/>
    <col min="277" max="512" width="9" style="9"/>
    <col min="513" max="513" width="7" style="9" customWidth="1"/>
    <col min="514" max="514" width="4.875" style="9" customWidth="1"/>
    <col min="515" max="515" width="7.25" style="9" customWidth="1"/>
    <col min="516" max="516" width="8.875" style="9" customWidth="1"/>
    <col min="517" max="517" width="18.125" style="9" customWidth="1"/>
    <col min="518" max="518" width="14.375" style="9" bestFit="1" customWidth="1"/>
    <col min="519" max="519" width="13.125" style="9" bestFit="1" customWidth="1"/>
    <col min="520" max="520" width="47" style="9" customWidth="1"/>
    <col min="521" max="521" width="6.125" style="9" customWidth="1"/>
    <col min="522" max="523" width="9.875" style="9" bestFit="1" customWidth="1"/>
    <col min="524" max="524" width="5.875" style="9" customWidth="1"/>
    <col min="525" max="525" width="49" style="9" customWidth="1"/>
    <col min="526" max="526" width="28.375" style="9" customWidth="1"/>
    <col min="527" max="527" width="20.125" style="9" customWidth="1"/>
    <col min="528" max="528" width="15.375" style="9" customWidth="1"/>
    <col min="529" max="529" width="6.375" style="9" customWidth="1"/>
    <col min="530" max="530" width="16.625" style="9" customWidth="1"/>
    <col min="531" max="531" width="17.875" style="9" customWidth="1"/>
    <col min="532" max="532" width="15.625" style="9" customWidth="1"/>
    <col min="533" max="768" width="9" style="9"/>
    <col min="769" max="769" width="7" style="9" customWidth="1"/>
    <col min="770" max="770" width="4.875" style="9" customWidth="1"/>
    <col min="771" max="771" width="7.25" style="9" customWidth="1"/>
    <col min="772" max="772" width="8.875" style="9" customWidth="1"/>
    <col min="773" max="773" width="18.125" style="9" customWidth="1"/>
    <col min="774" max="774" width="14.375" style="9" bestFit="1" customWidth="1"/>
    <col min="775" max="775" width="13.125" style="9" bestFit="1" customWidth="1"/>
    <col min="776" max="776" width="47" style="9" customWidth="1"/>
    <col min="777" max="777" width="6.125" style="9" customWidth="1"/>
    <col min="778" max="779" width="9.875" style="9" bestFit="1" customWidth="1"/>
    <col min="780" max="780" width="5.875" style="9" customWidth="1"/>
    <col min="781" max="781" width="49" style="9" customWidth="1"/>
    <col min="782" max="782" width="28.375" style="9" customWidth="1"/>
    <col min="783" max="783" width="20.125" style="9" customWidth="1"/>
    <col min="784" max="784" width="15.375" style="9" customWidth="1"/>
    <col min="785" max="785" width="6.375" style="9" customWidth="1"/>
    <col min="786" max="786" width="16.625" style="9" customWidth="1"/>
    <col min="787" max="787" width="17.875" style="9" customWidth="1"/>
    <col min="788" max="788" width="15.625" style="9" customWidth="1"/>
    <col min="789" max="1024" width="9" style="9"/>
    <col min="1025" max="1025" width="7" style="9" customWidth="1"/>
    <col min="1026" max="1026" width="4.875" style="9" customWidth="1"/>
    <col min="1027" max="1027" width="7.25" style="9" customWidth="1"/>
    <col min="1028" max="1028" width="8.875" style="9" customWidth="1"/>
    <col min="1029" max="1029" width="18.125" style="9" customWidth="1"/>
    <col min="1030" max="1030" width="14.375" style="9" bestFit="1" customWidth="1"/>
    <col min="1031" max="1031" width="13.125" style="9" bestFit="1" customWidth="1"/>
    <col min="1032" max="1032" width="47" style="9" customWidth="1"/>
    <col min="1033" max="1033" width="6.125" style="9" customWidth="1"/>
    <col min="1034" max="1035" width="9.875" style="9" bestFit="1" customWidth="1"/>
    <col min="1036" max="1036" width="5.875" style="9" customWidth="1"/>
    <col min="1037" max="1037" width="49" style="9" customWidth="1"/>
    <col min="1038" max="1038" width="28.375" style="9" customWidth="1"/>
    <col min="1039" max="1039" width="20.125" style="9" customWidth="1"/>
    <col min="1040" max="1040" width="15.375" style="9" customWidth="1"/>
    <col min="1041" max="1041" width="6.375" style="9" customWidth="1"/>
    <col min="1042" max="1042" width="16.625" style="9" customWidth="1"/>
    <col min="1043" max="1043" width="17.875" style="9" customWidth="1"/>
    <col min="1044" max="1044" width="15.625" style="9" customWidth="1"/>
    <col min="1045" max="1280" width="9" style="9"/>
    <col min="1281" max="1281" width="7" style="9" customWidth="1"/>
    <col min="1282" max="1282" width="4.875" style="9" customWidth="1"/>
    <col min="1283" max="1283" width="7.25" style="9" customWidth="1"/>
    <col min="1284" max="1284" width="8.875" style="9" customWidth="1"/>
    <col min="1285" max="1285" width="18.125" style="9" customWidth="1"/>
    <col min="1286" max="1286" width="14.375" style="9" bestFit="1" customWidth="1"/>
    <col min="1287" max="1287" width="13.125" style="9" bestFit="1" customWidth="1"/>
    <col min="1288" max="1288" width="47" style="9" customWidth="1"/>
    <col min="1289" max="1289" width="6.125" style="9" customWidth="1"/>
    <col min="1290" max="1291" width="9.875" style="9" bestFit="1" customWidth="1"/>
    <col min="1292" max="1292" width="5.875" style="9" customWidth="1"/>
    <col min="1293" max="1293" width="49" style="9" customWidth="1"/>
    <col min="1294" max="1294" width="28.375" style="9" customWidth="1"/>
    <col min="1295" max="1295" width="20.125" style="9" customWidth="1"/>
    <col min="1296" max="1296" width="15.375" style="9" customWidth="1"/>
    <col min="1297" max="1297" width="6.375" style="9" customWidth="1"/>
    <col min="1298" max="1298" width="16.625" style="9" customWidth="1"/>
    <col min="1299" max="1299" width="17.875" style="9" customWidth="1"/>
    <col min="1300" max="1300" width="15.625" style="9" customWidth="1"/>
    <col min="1301" max="1536" width="9" style="9"/>
    <col min="1537" max="1537" width="7" style="9" customWidth="1"/>
    <col min="1538" max="1538" width="4.875" style="9" customWidth="1"/>
    <col min="1539" max="1539" width="7.25" style="9" customWidth="1"/>
    <col min="1540" max="1540" width="8.875" style="9" customWidth="1"/>
    <col min="1541" max="1541" width="18.125" style="9" customWidth="1"/>
    <col min="1542" max="1542" width="14.375" style="9" bestFit="1" customWidth="1"/>
    <col min="1543" max="1543" width="13.125" style="9" bestFit="1" customWidth="1"/>
    <col min="1544" max="1544" width="47" style="9" customWidth="1"/>
    <col min="1545" max="1545" width="6.125" style="9" customWidth="1"/>
    <col min="1546" max="1547" width="9.875" style="9" bestFit="1" customWidth="1"/>
    <col min="1548" max="1548" width="5.875" style="9" customWidth="1"/>
    <col min="1549" max="1549" width="49" style="9" customWidth="1"/>
    <col min="1550" max="1550" width="28.375" style="9" customWidth="1"/>
    <col min="1551" max="1551" width="20.125" style="9" customWidth="1"/>
    <col min="1552" max="1552" width="15.375" style="9" customWidth="1"/>
    <col min="1553" max="1553" width="6.375" style="9" customWidth="1"/>
    <col min="1554" max="1554" width="16.625" style="9" customWidth="1"/>
    <col min="1555" max="1555" width="17.875" style="9" customWidth="1"/>
    <col min="1556" max="1556" width="15.625" style="9" customWidth="1"/>
    <col min="1557" max="1792" width="9" style="9"/>
    <col min="1793" max="1793" width="7" style="9" customWidth="1"/>
    <col min="1794" max="1794" width="4.875" style="9" customWidth="1"/>
    <col min="1795" max="1795" width="7.25" style="9" customWidth="1"/>
    <col min="1796" max="1796" width="8.875" style="9" customWidth="1"/>
    <col min="1797" max="1797" width="18.125" style="9" customWidth="1"/>
    <col min="1798" max="1798" width="14.375" style="9" bestFit="1" customWidth="1"/>
    <col min="1799" max="1799" width="13.125" style="9" bestFit="1" customWidth="1"/>
    <col min="1800" max="1800" width="47" style="9" customWidth="1"/>
    <col min="1801" max="1801" width="6.125" style="9" customWidth="1"/>
    <col min="1802" max="1803" width="9.875" style="9" bestFit="1" customWidth="1"/>
    <col min="1804" max="1804" width="5.875" style="9" customWidth="1"/>
    <col min="1805" max="1805" width="49" style="9" customWidth="1"/>
    <col min="1806" max="1806" width="28.375" style="9" customWidth="1"/>
    <col min="1807" max="1807" width="20.125" style="9" customWidth="1"/>
    <col min="1808" max="1808" width="15.375" style="9" customWidth="1"/>
    <col min="1809" max="1809" width="6.375" style="9" customWidth="1"/>
    <col min="1810" max="1810" width="16.625" style="9" customWidth="1"/>
    <col min="1811" max="1811" width="17.875" style="9" customWidth="1"/>
    <col min="1812" max="1812" width="15.625" style="9" customWidth="1"/>
    <col min="1813" max="2048" width="9" style="9"/>
    <col min="2049" max="2049" width="7" style="9" customWidth="1"/>
    <col min="2050" max="2050" width="4.875" style="9" customWidth="1"/>
    <col min="2051" max="2051" width="7.25" style="9" customWidth="1"/>
    <col min="2052" max="2052" width="8.875" style="9" customWidth="1"/>
    <col min="2053" max="2053" width="18.125" style="9" customWidth="1"/>
    <col min="2054" max="2054" width="14.375" style="9" bestFit="1" customWidth="1"/>
    <col min="2055" max="2055" width="13.125" style="9" bestFit="1" customWidth="1"/>
    <col min="2056" max="2056" width="47" style="9" customWidth="1"/>
    <col min="2057" max="2057" width="6.125" style="9" customWidth="1"/>
    <col min="2058" max="2059" width="9.875" style="9" bestFit="1" customWidth="1"/>
    <col min="2060" max="2060" width="5.875" style="9" customWidth="1"/>
    <col min="2061" max="2061" width="49" style="9" customWidth="1"/>
    <col min="2062" max="2062" width="28.375" style="9" customWidth="1"/>
    <col min="2063" max="2063" width="20.125" style="9" customWidth="1"/>
    <col min="2064" max="2064" width="15.375" style="9" customWidth="1"/>
    <col min="2065" max="2065" width="6.375" style="9" customWidth="1"/>
    <col min="2066" max="2066" width="16.625" style="9" customWidth="1"/>
    <col min="2067" max="2067" width="17.875" style="9" customWidth="1"/>
    <col min="2068" max="2068" width="15.625" style="9" customWidth="1"/>
    <col min="2069" max="2304" width="9" style="9"/>
    <col min="2305" max="2305" width="7" style="9" customWidth="1"/>
    <col min="2306" max="2306" width="4.875" style="9" customWidth="1"/>
    <col min="2307" max="2307" width="7.25" style="9" customWidth="1"/>
    <col min="2308" max="2308" width="8.875" style="9" customWidth="1"/>
    <col min="2309" max="2309" width="18.125" style="9" customWidth="1"/>
    <col min="2310" max="2310" width="14.375" style="9" bestFit="1" customWidth="1"/>
    <col min="2311" max="2311" width="13.125" style="9" bestFit="1" customWidth="1"/>
    <col min="2312" max="2312" width="47" style="9" customWidth="1"/>
    <col min="2313" max="2313" width="6.125" style="9" customWidth="1"/>
    <col min="2314" max="2315" width="9.875" style="9" bestFit="1" customWidth="1"/>
    <col min="2316" max="2316" width="5.875" style="9" customWidth="1"/>
    <col min="2317" max="2317" width="49" style="9" customWidth="1"/>
    <col min="2318" max="2318" width="28.375" style="9" customWidth="1"/>
    <col min="2319" max="2319" width="20.125" style="9" customWidth="1"/>
    <col min="2320" max="2320" width="15.375" style="9" customWidth="1"/>
    <col min="2321" max="2321" width="6.375" style="9" customWidth="1"/>
    <col min="2322" max="2322" width="16.625" style="9" customWidth="1"/>
    <col min="2323" max="2323" width="17.875" style="9" customWidth="1"/>
    <col min="2324" max="2324" width="15.625" style="9" customWidth="1"/>
    <col min="2325" max="2560" width="9" style="9"/>
    <col min="2561" max="2561" width="7" style="9" customWidth="1"/>
    <col min="2562" max="2562" width="4.875" style="9" customWidth="1"/>
    <col min="2563" max="2563" width="7.25" style="9" customWidth="1"/>
    <col min="2564" max="2564" width="8.875" style="9" customWidth="1"/>
    <col min="2565" max="2565" width="18.125" style="9" customWidth="1"/>
    <col min="2566" max="2566" width="14.375" style="9" bestFit="1" customWidth="1"/>
    <col min="2567" max="2567" width="13.125" style="9" bestFit="1" customWidth="1"/>
    <col min="2568" max="2568" width="47" style="9" customWidth="1"/>
    <col min="2569" max="2569" width="6.125" style="9" customWidth="1"/>
    <col min="2570" max="2571" width="9.875" style="9" bestFit="1" customWidth="1"/>
    <col min="2572" max="2572" width="5.875" style="9" customWidth="1"/>
    <col min="2573" max="2573" width="49" style="9" customWidth="1"/>
    <col min="2574" max="2574" width="28.375" style="9" customWidth="1"/>
    <col min="2575" max="2575" width="20.125" style="9" customWidth="1"/>
    <col min="2576" max="2576" width="15.375" style="9" customWidth="1"/>
    <col min="2577" max="2577" width="6.375" style="9" customWidth="1"/>
    <col min="2578" max="2578" width="16.625" style="9" customWidth="1"/>
    <col min="2579" max="2579" width="17.875" style="9" customWidth="1"/>
    <col min="2580" max="2580" width="15.625" style="9" customWidth="1"/>
    <col min="2581" max="2816" width="9" style="9"/>
    <col min="2817" max="2817" width="7" style="9" customWidth="1"/>
    <col min="2818" max="2818" width="4.875" style="9" customWidth="1"/>
    <col min="2819" max="2819" width="7.25" style="9" customWidth="1"/>
    <col min="2820" max="2820" width="8.875" style="9" customWidth="1"/>
    <col min="2821" max="2821" width="18.125" style="9" customWidth="1"/>
    <col min="2822" max="2822" width="14.375" style="9" bestFit="1" customWidth="1"/>
    <col min="2823" max="2823" width="13.125" style="9" bestFit="1" customWidth="1"/>
    <col min="2824" max="2824" width="47" style="9" customWidth="1"/>
    <col min="2825" max="2825" width="6.125" style="9" customWidth="1"/>
    <col min="2826" max="2827" width="9.875" style="9" bestFit="1" customWidth="1"/>
    <col min="2828" max="2828" width="5.875" style="9" customWidth="1"/>
    <col min="2829" max="2829" width="49" style="9" customWidth="1"/>
    <col min="2830" max="2830" width="28.375" style="9" customWidth="1"/>
    <col min="2831" max="2831" width="20.125" style="9" customWidth="1"/>
    <col min="2832" max="2832" width="15.375" style="9" customWidth="1"/>
    <col min="2833" max="2833" width="6.375" style="9" customWidth="1"/>
    <col min="2834" max="2834" width="16.625" style="9" customWidth="1"/>
    <col min="2835" max="2835" width="17.875" style="9" customWidth="1"/>
    <col min="2836" max="2836" width="15.625" style="9" customWidth="1"/>
    <col min="2837" max="3072" width="9" style="9"/>
    <col min="3073" max="3073" width="7" style="9" customWidth="1"/>
    <col min="3074" max="3074" width="4.875" style="9" customWidth="1"/>
    <col min="3075" max="3075" width="7.25" style="9" customWidth="1"/>
    <col min="3076" max="3076" width="8.875" style="9" customWidth="1"/>
    <col min="3077" max="3077" width="18.125" style="9" customWidth="1"/>
    <col min="3078" max="3078" width="14.375" style="9" bestFit="1" customWidth="1"/>
    <col min="3079" max="3079" width="13.125" style="9" bestFit="1" customWidth="1"/>
    <col min="3080" max="3080" width="47" style="9" customWidth="1"/>
    <col min="3081" max="3081" width="6.125" style="9" customWidth="1"/>
    <col min="3082" max="3083" width="9.875" style="9" bestFit="1" customWidth="1"/>
    <col min="3084" max="3084" width="5.875" style="9" customWidth="1"/>
    <col min="3085" max="3085" width="49" style="9" customWidth="1"/>
    <col min="3086" max="3086" width="28.375" style="9" customWidth="1"/>
    <col min="3087" max="3087" width="20.125" style="9" customWidth="1"/>
    <col min="3088" max="3088" width="15.375" style="9" customWidth="1"/>
    <col min="3089" max="3089" width="6.375" style="9" customWidth="1"/>
    <col min="3090" max="3090" width="16.625" style="9" customWidth="1"/>
    <col min="3091" max="3091" width="17.875" style="9" customWidth="1"/>
    <col min="3092" max="3092" width="15.625" style="9" customWidth="1"/>
    <col min="3093" max="3328" width="9" style="9"/>
    <col min="3329" max="3329" width="7" style="9" customWidth="1"/>
    <col min="3330" max="3330" width="4.875" style="9" customWidth="1"/>
    <col min="3331" max="3331" width="7.25" style="9" customWidth="1"/>
    <col min="3332" max="3332" width="8.875" style="9" customWidth="1"/>
    <col min="3333" max="3333" width="18.125" style="9" customWidth="1"/>
    <col min="3334" max="3334" width="14.375" style="9" bestFit="1" customWidth="1"/>
    <col min="3335" max="3335" width="13.125" style="9" bestFit="1" customWidth="1"/>
    <col min="3336" max="3336" width="47" style="9" customWidth="1"/>
    <col min="3337" max="3337" width="6.125" style="9" customWidth="1"/>
    <col min="3338" max="3339" width="9.875" style="9" bestFit="1" customWidth="1"/>
    <col min="3340" max="3340" width="5.875" style="9" customWidth="1"/>
    <col min="3341" max="3341" width="49" style="9" customWidth="1"/>
    <col min="3342" max="3342" width="28.375" style="9" customWidth="1"/>
    <col min="3343" max="3343" width="20.125" style="9" customWidth="1"/>
    <col min="3344" max="3344" width="15.375" style="9" customWidth="1"/>
    <col min="3345" max="3345" width="6.375" style="9" customWidth="1"/>
    <col min="3346" max="3346" width="16.625" style="9" customWidth="1"/>
    <col min="3347" max="3347" width="17.875" style="9" customWidth="1"/>
    <col min="3348" max="3348" width="15.625" style="9" customWidth="1"/>
    <col min="3349" max="3584" width="9" style="9"/>
    <col min="3585" max="3585" width="7" style="9" customWidth="1"/>
    <col min="3586" max="3586" width="4.875" style="9" customWidth="1"/>
    <col min="3587" max="3587" width="7.25" style="9" customWidth="1"/>
    <col min="3588" max="3588" width="8.875" style="9" customWidth="1"/>
    <col min="3589" max="3589" width="18.125" style="9" customWidth="1"/>
    <col min="3590" max="3590" width="14.375" style="9" bestFit="1" customWidth="1"/>
    <col min="3591" max="3591" width="13.125" style="9" bestFit="1" customWidth="1"/>
    <col min="3592" max="3592" width="47" style="9" customWidth="1"/>
    <col min="3593" max="3593" width="6.125" style="9" customWidth="1"/>
    <col min="3594" max="3595" width="9.875" style="9" bestFit="1" customWidth="1"/>
    <col min="3596" max="3596" width="5.875" style="9" customWidth="1"/>
    <col min="3597" max="3597" width="49" style="9" customWidth="1"/>
    <col min="3598" max="3598" width="28.375" style="9" customWidth="1"/>
    <col min="3599" max="3599" width="20.125" style="9" customWidth="1"/>
    <col min="3600" max="3600" width="15.375" style="9" customWidth="1"/>
    <col min="3601" max="3601" width="6.375" style="9" customWidth="1"/>
    <col min="3602" max="3602" width="16.625" style="9" customWidth="1"/>
    <col min="3603" max="3603" width="17.875" style="9" customWidth="1"/>
    <col min="3604" max="3604" width="15.625" style="9" customWidth="1"/>
    <col min="3605" max="3840" width="9" style="9"/>
    <col min="3841" max="3841" width="7" style="9" customWidth="1"/>
    <col min="3842" max="3842" width="4.875" style="9" customWidth="1"/>
    <col min="3843" max="3843" width="7.25" style="9" customWidth="1"/>
    <col min="3844" max="3844" width="8.875" style="9" customWidth="1"/>
    <col min="3845" max="3845" width="18.125" style="9" customWidth="1"/>
    <col min="3846" max="3846" width="14.375" style="9" bestFit="1" customWidth="1"/>
    <col min="3847" max="3847" width="13.125" style="9" bestFit="1" customWidth="1"/>
    <col min="3848" max="3848" width="47" style="9" customWidth="1"/>
    <col min="3849" max="3849" width="6.125" style="9" customWidth="1"/>
    <col min="3850" max="3851" width="9.875" style="9" bestFit="1" customWidth="1"/>
    <col min="3852" max="3852" width="5.875" style="9" customWidth="1"/>
    <col min="3853" max="3853" width="49" style="9" customWidth="1"/>
    <col min="3854" max="3854" width="28.375" style="9" customWidth="1"/>
    <col min="3855" max="3855" width="20.125" style="9" customWidth="1"/>
    <col min="3856" max="3856" width="15.375" style="9" customWidth="1"/>
    <col min="3857" max="3857" width="6.375" style="9" customWidth="1"/>
    <col min="3858" max="3858" width="16.625" style="9" customWidth="1"/>
    <col min="3859" max="3859" width="17.875" style="9" customWidth="1"/>
    <col min="3860" max="3860" width="15.625" style="9" customWidth="1"/>
    <col min="3861" max="4096" width="9" style="9"/>
    <col min="4097" max="4097" width="7" style="9" customWidth="1"/>
    <col min="4098" max="4098" width="4.875" style="9" customWidth="1"/>
    <col min="4099" max="4099" width="7.25" style="9" customWidth="1"/>
    <col min="4100" max="4100" width="8.875" style="9" customWidth="1"/>
    <col min="4101" max="4101" width="18.125" style="9" customWidth="1"/>
    <col min="4102" max="4102" width="14.375" style="9" bestFit="1" customWidth="1"/>
    <col min="4103" max="4103" width="13.125" style="9" bestFit="1" customWidth="1"/>
    <col min="4104" max="4104" width="47" style="9" customWidth="1"/>
    <col min="4105" max="4105" width="6.125" style="9" customWidth="1"/>
    <col min="4106" max="4107" width="9.875" style="9" bestFit="1" customWidth="1"/>
    <col min="4108" max="4108" width="5.875" style="9" customWidth="1"/>
    <col min="4109" max="4109" width="49" style="9" customWidth="1"/>
    <col min="4110" max="4110" width="28.375" style="9" customWidth="1"/>
    <col min="4111" max="4111" width="20.125" style="9" customWidth="1"/>
    <col min="4112" max="4112" width="15.375" style="9" customWidth="1"/>
    <col min="4113" max="4113" width="6.375" style="9" customWidth="1"/>
    <col min="4114" max="4114" width="16.625" style="9" customWidth="1"/>
    <col min="4115" max="4115" width="17.875" style="9" customWidth="1"/>
    <col min="4116" max="4116" width="15.625" style="9" customWidth="1"/>
    <col min="4117" max="4352" width="9" style="9"/>
    <col min="4353" max="4353" width="7" style="9" customWidth="1"/>
    <col min="4354" max="4354" width="4.875" style="9" customWidth="1"/>
    <col min="4355" max="4355" width="7.25" style="9" customWidth="1"/>
    <col min="4356" max="4356" width="8.875" style="9" customWidth="1"/>
    <col min="4357" max="4357" width="18.125" style="9" customWidth="1"/>
    <col min="4358" max="4358" width="14.375" style="9" bestFit="1" customWidth="1"/>
    <col min="4359" max="4359" width="13.125" style="9" bestFit="1" customWidth="1"/>
    <col min="4360" max="4360" width="47" style="9" customWidth="1"/>
    <col min="4361" max="4361" width="6.125" style="9" customWidth="1"/>
    <col min="4362" max="4363" width="9.875" style="9" bestFit="1" customWidth="1"/>
    <col min="4364" max="4364" width="5.875" style="9" customWidth="1"/>
    <col min="4365" max="4365" width="49" style="9" customWidth="1"/>
    <col min="4366" max="4366" width="28.375" style="9" customWidth="1"/>
    <col min="4367" max="4367" width="20.125" style="9" customWidth="1"/>
    <col min="4368" max="4368" width="15.375" style="9" customWidth="1"/>
    <col min="4369" max="4369" width="6.375" style="9" customWidth="1"/>
    <col min="4370" max="4370" width="16.625" style="9" customWidth="1"/>
    <col min="4371" max="4371" width="17.875" style="9" customWidth="1"/>
    <col min="4372" max="4372" width="15.625" style="9" customWidth="1"/>
    <col min="4373" max="4608" width="9" style="9"/>
    <col min="4609" max="4609" width="7" style="9" customWidth="1"/>
    <col min="4610" max="4610" width="4.875" style="9" customWidth="1"/>
    <col min="4611" max="4611" width="7.25" style="9" customWidth="1"/>
    <col min="4612" max="4612" width="8.875" style="9" customWidth="1"/>
    <col min="4613" max="4613" width="18.125" style="9" customWidth="1"/>
    <col min="4614" max="4614" width="14.375" style="9" bestFit="1" customWidth="1"/>
    <col min="4615" max="4615" width="13.125" style="9" bestFit="1" customWidth="1"/>
    <col min="4616" max="4616" width="47" style="9" customWidth="1"/>
    <col min="4617" max="4617" width="6.125" style="9" customWidth="1"/>
    <col min="4618" max="4619" width="9.875" style="9" bestFit="1" customWidth="1"/>
    <col min="4620" max="4620" width="5.875" style="9" customWidth="1"/>
    <col min="4621" max="4621" width="49" style="9" customWidth="1"/>
    <col min="4622" max="4622" width="28.375" style="9" customWidth="1"/>
    <col min="4623" max="4623" width="20.125" style="9" customWidth="1"/>
    <col min="4624" max="4624" width="15.375" style="9" customWidth="1"/>
    <col min="4625" max="4625" width="6.375" style="9" customWidth="1"/>
    <col min="4626" max="4626" width="16.625" style="9" customWidth="1"/>
    <col min="4627" max="4627" width="17.875" style="9" customWidth="1"/>
    <col min="4628" max="4628" width="15.625" style="9" customWidth="1"/>
    <col min="4629" max="4864" width="9" style="9"/>
    <col min="4865" max="4865" width="7" style="9" customWidth="1"/>
    <col min="4866" max="4866" width="4.875" style="9" customWidth="1"/>
    <col min="4867" max="4867" width="7.25" style="9" customWidth="1"/>
    <col min="4868" max="4868" width="8.875" style="9" customWidth="1"/>
    <col min="4869" max="4869" width="18.125" style="9" customWidth="1"/>
    <col min="4870" max="4870" width="14.375" style="9" bestFit="1" customWidth="1"/>
    <col min="4871" max="4871" width="13.125" style="9" bestFit="1" customWidth="1"/>
    <col min="4872" max="4872" width="47" style="9" customWidth="1"/>
    <col min="4873" max="4873" width="6.125" style="9" customWidth="1"/>
    <col min="4874" max="4875" width="9.875" style="9" bestFit="1" customWidth="1"/>
    <col min="4876" max="4876" width="5.875" style="9" customWidth="1"/>
    <col min="4877" max="4877" width="49" style="9" customWidth="1"/>
    <col min="4878" max="4878" width="28.375" style="9" customWidth="1"/>
    <col min="4879" max="4879" width="20.125" style="9" customWidth="1"/>
    <col min="4880" max="4880" width="15.375" style="9" customWidth="1"/>
    <col min="4881" max="4881" width="6.375" style="9" customWidth="1"/>
    <col min="4882" max="4882" width="16.625" style="9" customWidth="1"/>
    <col min="4883" max="4883" width="17.875" style="9" customWidth="1"/>
    <col min="4884" max="4884" width="15.625" style="9" customWidth="1"/>
    <col min="4885" max="5120" width="9" style="9"/>
    <col min="5121" max="5121" width="7" style="9" customWidth="1"/>
    <col min="5122" max="5122" width="4.875" style="9" customWidth="1"/>
    <col min="5123" max="5123" width="7.25" style="9" customWidth="1"/>
    <col min="5124" max="5124" width="8.875" style="9" customWidth="1"/>
    <col min="5125" max="5125" width="18.125" style="9" customWidth="1"/>
    <col min="5126" max="5126" width="14.375" style="9" bestFit="1" customWidth="1"/>
    <col min="5127" max="5127" width="13.125" style="9" bestFit="1" customWidth="1"/>
    <col min="5128" max="5128" width="47" style="9" customWidth="1"/>
    <col min="5129" max="5129" width="6.125" style="9" customWidth="1"/>
    <col min="5130" max="5131" width="9.875" style="9" bestFit="1" customWidth="1"/>
    <col min="5132" max="5132" width="5.875" style="9" customWidth="1"/>
    <col min="5133" max="5133" width="49" style="9" customWidth="1"/>
    <col min="5134" max="5134" width="28.375" style="9" customWidth="1"/>
    <col min="5135" max="5135" width="20.125" style="9" customWidth="1"/>
    <col min="5136" max="5136" width="15.375" style="9" customWidth="1"/>
    <col min="5137" max="5137" width="6.375" style="9" customWidth="1"/>
    <col min="5138" max="5138" width="16.625" style="9" customWidth="1"/>
    <col min="5139" max="5139" width="17.875" style="9" customWidth="1"/>
    <col min="5140" max="5140" width="15.625" style="9" customWidth="1"/>
    <col min="5141" max="5376" width="9" style="9"/>
    <col min="5377" max="5377" width="7" style="9" customWidth="1"/>
    <col min="5378" max="5378" width="4.875" style="9" customWidth="1"/>
    <col min="5379" max="5379" width="7.25" style="9" customWidth="1"/>
    <col min="5380" max="5380" width="8.875" style="9" customWidth="1"/>
    <col min="5381" max="5381" width="18.125" style="9" customWidth="1"/>
    <col min="5382" max="5382" width="14.375" style="9" bestFit="1" customWidth="1"/>
    <col min="5383" max="5383" width="13.125" style="9" bestFit="1" customWidth="1"/>
    <col min="5384" max="5384" width="47" style="9" customWidth="1"/>
    <col min="5385" max="5385" width="6.125" style="9" customWidth="1"/>
    <col min="5386" max="5387" width="9.875" style="9" bestFit="1" customWidth="1"/>
    <col min="5388" max="5388" width="5.875" style="9" customWidth="1"/>
    <col min="5389" max="5389" width="49" style="9" customWidth="1"/>
    <col min="5390" max="5390" width="28.375" style="9" customWidth="1"/>
    <col min="5391" max="5391" width="20.125" style="9" customWidth="1"/>
    <col min="5392" max="5392" width="15.375" style="9" customWidth="1"/>
    <col min="5393" max="5393" width="6.375" style="9" customWidth="1"/>
    <col min="5394" max="5394" width="16.625" style="9" customWidth="1"/>
    <col min="5395" max="5395" width="17.875" style="9" customWidth="1"/>
    <col min="5396" max="5396" width="15.625" style="9" customWidth="1"/>
    <col min="5397" max="5632" width="9" style="9"/>
    <col min="5633" max="5633" width="7" style="9" customWidth="1"/>
    <col min="5634" max="5634" width="4.875" style="9" customWidth="1"/>
    <col min="5635" max="5635" width="7.25" style="9" customWidth="1"/>
    <col min="5636" max="5636" width="8.875" style="9" customWidth="1"/>
    <col min="5637" max="5637" width="18.125" style="9" customWidth="1"/>
    <col min="5638" max="5638" width="14.375" style="9" bestFit="1" customWidth="1"/>
    <col min="5639" max="5639" width="13.125" style="9" bestFit="1" customWidth="1"/>
    <col min="5640" max="5640" width="47" style="9" customWidth="1"/>
    <col min="5641" max="5641" width="6.125" style="9" customWidth="1"/>
    <col min="5642" max="5643" width="9.875" style="9" bestFit="1" customWidth="1"/>
    <col min="5644" max="5644" width="5.875" style="9" customWidth="1"/>
    <col min="5645" max="5645" width="49" style="9" customWidth="1"/>
    <col min="5646" max="5646" width="28.375" style="9" customWidth="1"/>
    <col min="5647" max="5647" width="20.125" style="9" customWidth="1"/>
    <col min="5648" max="5648" width="15.375" style="9" customWidth="1"/>
    <col min="5649" max="5649" width="6.375" style="9" customWidth="1"/>
    <col min="5650" max="5650" width="16.625" style="9" customWidth="1"/>
    <col min="5651" max="5651" width="17.875" style="9" customWidth="1"/>
    <col min="5652" max="5652" width="15.625" style="9" customWidth="1"/>
    <col min="5653" max="5888" width="9" style="9"/>
    <col min="5889" max="5889" width="7" style="9" customWidth="1"/>
    <col min="5890" max="5890" width="4.875" style="9" customWidth="1"/>
    <col min="5891" max="5891" width="7.25" style="9" customWidth="1"/>
    <col min="5892" max="5892" width="8.875" style="9" customWidth="1"/>
    <col min="5893" max="5893" width="18.125" style="9" customWidth="1"/>
    <col min="5894" max="5894" width="14.375" style="9" bestFit="1" customWidth="1"/>
    <col min="5895" max="5895" width="13.125" style="9" bestFit="1" customWidth="1"/>
    <col min="5896" max="5896" width="47" style="9" customWidth="1"/>
    <col min="5897" max="5897" width="6.125" style="9" customWidth="1"/>
    <col min="5898" max="5899" width="9.875" style="9" bestFit="1" customWidth="1"/>
    <col min="5900" max="5900" width="5.875" style="9" customWidth="1"/>
    <col min="5901" max="5901" width="49" style="9" customWidth="1"/>
    <col min="5902" max="5902" width="28.375" style="9" customWidth="1"/>
    <col min="5903" max="5903" width="20.125" style="9" customWidth="1"/>
    <col min="5904" max="5904" width="15.375" style="9" customWidth="1"/>
    <col min="5905" max="5905" width="6.375" style="9" customWidth="1"/>
    <col min="5906" max="5906" width="16.625" style="9" customWidth="1"/>
    <col min="5907" max="5907" width="17.875" style="9" customWidth="1"/>
    <col min="5908" max="5908" width="15.625" style="9" customWidth="1"/>
    <col min="5909" max="6144" width="9" style="9"/>
    <col min="6145" max="6145" width="7" style="9" customWidth="1"/>
    <col min="6146" max="6146" width="4.875" style="9" customWidth="1"/>
    <col min="6147" max="6147" width="7.25" style="9" customWidth="1"/>
    <col min="6148" max="6148" width="8.875" style="9" customWidth="1"/>
    <col min="6149" max="6149" width="18.125" style="9" customWidth="1"/>
    <col min="6150" max="6150" width="14.375" style="9" bestFit="1" customWidth="1"/>
    <col min="6151" max="6151" width="13.125" style="9" bestFit="1" customWidth="1"/>
    <col min="6152" max="6152" width="47" style="9" customWidth="1"/>
    <col min="6153" max="6153" width="6.125" style="9" customWidth="1"/>
    <col min="6154" max="6155" width="9.875" style="9" bestFit="1" customWidth="1"/>
    <col min="6156" max="6156" width="5.875" style="9" customWidth="1"/>
    <col min="6157" max="6157" width="49" style="9" customWidth="1"/>
    <col min="6158" max="6158" width="28.375" style="9" customWidth="1"/>
    <col min="6159" max="6159" width="20.125" style="9" customWidth="1"/>
    <col min="6160" max="6160" width="15.375" style="9" customWidth="1"/>
    <col min="6161" max="6161" width="6.375" style="9" customWidth="1"/>
    <col min="6162" max="6162" width="16.625" style="9" customWidth="1"/>
    <col min="6163" max="6163" width="17.875" style="9" customWidth="1"/>
    <col min="6164" max="6164" width="15.625" style="9" customWidth="1"/>
    <col min="6165" max="6400" width="9" style="9"/>
    <col min="6401" max="6401" width="7" style="9" customWidth="1"/>
    <col min="6402" max="6402" width="4.875" style="9" customWidth="1"/>
    <col min="6403" max="6403" width="7.25" style="9" customWidth="1"/>
    <col min="6404" max="6404" width="8.875" style="9" customWidth="1"/>
    <col min="6405" max="6405" width="18.125" style="9" customWidth="1"/>
    <col min="6406" max="6406" width="14.375" style="9" bestFit="1" customWidth="1"/>
    <col min="6407" max="6407" width="13.125" style="9" bestFit="1" customWidth="1"/>
    <col min="6408" max="6408" width="47" style="9" customWidth="1"/>
    <col min="6409" max="6409" width="6.125" style="9" customWidth="1"/>
    <col min="6410" max="6411" width="9.875" style="9" bestFit="1" customWidth="1"/>
    <col min="6412" max="6412" width="5.875" style="9" customWidth="1"/>
    <col min="6413" max="6413" width="49" style="9" customWidth="1"/>
    <col min="6414" max="6414" width="28.375" style="9" customWidth="1"/>
    <col min="6415" max="6415" width="20.125" style="9" customWidth="1"/>
    <col min="6416" max="6416" width="15.375" style="9" customWidth="1"/>
    <col min="6417" max="6417" width="6.375" style="9" customWidth="1"/>
    <col min="6418" max="6418" width="16.625" style="9" customWidth="1"/>
    <col min="6419" max="6419" width="17.875" style="9" customWidth="1"/>
    <col min="6420" max="6420" width="15.625" style="9" customWidth="1"/>
    <col min="6421" max="6656" width="9" style="9"/>
    <col min="6657" max="6657" width="7" style="9" customWidth="1"/>
    <col min="6658" max="6658" width="4.875" style="9" customWidth="1"/>
    <col min="6659" max="6659" width="7.25" style="9" customWidth="1"/>
    <col min="6660" max="6660" width="8.875" style="9" customWidth="1"/>
    <col min="6661" max="6661" width="18.125" style="9" customWidth="1"/>
    <col min="6662" max="6662" width="14.375" style="9" bestFit="1" customWidth="1"/>
    <col min="6663" max="6663" width="13.125" style="9" bestFit="1" customWidth="1"/>
    <col min="6664" max="6664" width="47" style="9" customWidth="1"/>
    <col min="6665" max="6665" width="6.125" style="9" customWidth="1"/>
    <col min="6666" max="6667" width="9.875" style="9" bestFit="1" customWidth="1"/>
    <col min="6668" max="6668" width="5.875" style="9" customWidth="1"/>
    <col min="6669" max="6669" width="49" style="9" customWidth="1"/>
    <col min="6670" max="6670" width="28.375" style="9" customWidth="1"/>
    <col min="6671" max="6671" width="20.125" style="9" customWidth="1"/>
    <col min="6672" max="6672" width="15.375" style="9" customWidth="1"/>
    <col min="6673" max="6673" width="6.375" style="9" customWidth="1"/>
    <col min="6674" max="6674" width="16.625" style="9" customWidth="1"/>
    <col min="6675" max="6675" width="17.875" style="9" customWidth="1"/>
    <col min="6676" max="6676" width="15.625" style="9" customWidth="1"/>
    <col min="6677" max="6912" width="9" style="9"/>
    <col min="6913" max="6913" width="7" style="9" customWidth="1"/>
    <col min="6914" max="6914" width="4.875" style="9" customWidth="1"/>
    <col min="6915" max="6915" width="7.25" style="9" customWidth="1"/>
    <col min="6916" max="6916" width="8.875" style="9" customWidth="1"/>
    <col min="6917" max="6917" width="18.125" style="9" customWidth="1"/>
    <col min="6918" max="6918" width="14.375" style="9" bestFit="1" customWidth="1"/>
    <col min="6919" max="6919" width="13.125" style="9" bestFit="1" customWidth="1"/>
    <col min="6920" max="6920" width="47" style="9" customWidth="1"/>
    <col min="6921" max="6921" width="6.125" style="9" customWidth="1"/>
    <col min="6922" max="6923" width="9.875" style="9" bestFit="1" customWidth="1"/>
    <col min="6924" max="6924" width="5.875" style="9" customWidth="1"/>
    <col min="6925" max="6925" width="49" style="9" customWidth="1"/>
    <col min="6926" max="6926" width="28.375" style="9" customWidth="1"/>
    <col min="6927" max="6927" width="20.125" style="9" customWidth="1"/>
    <col min="6928" max="6928" width="15.375" style="9" customWidth="1"/>
    <col min="6929" max="6929" width="6.375" style="9" customWidth="1"/>
    <col min="6930" max="6930" width="16.625" style="9" customWidth="1"/>
    <col min="6931" max="6931" width="17.875" style="9" customWidth="1"/>
    <col min="6932" max="6932" width="15.625" style="9" customWidth="1"/>
    <col min="6933" max="7168" width="9" style="9"/>
    <col min="7169" max="7169" width="7" style="9" customWidth="1"/>
    <col min="7170" max="7170" width="4.875" style="9" customWidth="1"/>
    <col min="7171" max="7171" width="7.25" style="9" customWidth="1"/>
    <col min="7172" max="7172" width="8.875" style="9" customWidth="1"/>
    <col min="7173" max="7173" width="18.125" style="9" customWidth="1"/>
    <col min="7174" max="7174" width="14.375" style="9" bestFit="1" customWidth="1"/>
    <col min="7175" max="7175" width="13.125" style="9" bestFit="1" customWidth="1"/>
    <col min="7176" max="7176" width="47" style="9" customWidth="1"/>
    <col min="7177" max="7177" width="6.125" style="9" customWidth="1"/>
    <col min="7178" max="7179" width="9.875" style="9" bestFit="1" customWidth="1"/>
    <col min="7180" max="7180" width="5.875" style="9" customWidth="1"/>
    <col min="7181" max="7181" width="49" style="9" customWidth="1"/>
    <col min="7182" max="7182" width="28.375" style="9" customWidth="1"/>
    <col min="7183" max="7183" width="20.125" style="9" customWidth="1"/>
    <col min="7184" max="7184" width="15.375" style="9" customWidth="1"/>
    <col min="7185" max="7185" width="6.375" style="9" customWidth="1"/>
    <col min="7186" max="7186" width="16.625" style="9" customWidth="1"/>
    <col min="7187" max="7187" width="17.875" style="9" customWidth="1"/>
    <col min="7188" max="7188" width="15.625" style="9" customWidth="1"/>
    <col min="7189" max="7424" width="9" style="9"/>
    <col min="7425" max="7425" width="7" style="9" customWidth="1"/>
    <col min="7426" max="7426" width="4.875" style="9" customWidth="1"/>
    <col min="7427" max="7427" width="7.25" style="9" customWidth="1"/>
    <col min="7428" max="7428" width="8.875" style="9" customWidth="1"/>
    <col min="7429" max="7429" width="18.125" style="9" customWidth="1"/>
    <col min="7430" max="7430" width="14.375" style="9" bestFit="1" customWidth="1"/>
    <col min="7431" max="7431" width="13.125" style="9" bestFit="1" customWidth="1"/>
    <col min="7432" max="7432" width="47" style="9" customWidth="1"/>
    <col min="7433" max="7433" width="6.125" style="9" customWidth="1"/>
    <col min="7434" max="7435" width="9.875" style="9" bestFit="1" customWidth="1"/>
    <col min="7436" max="7436" width="5.875" style="9" customWidth="1"/>
    <col min="7437" max="7437" width="49" style="9" customWidth="1"/>
    <col min="7438" max="7438" width="28.375" style="9" customWidth="1"/>
    <col min="7439" max="7439" width="20.125" style="9" customWidth="1"/>
    <col min="7440" max="7440" width="15.375" style="9" customWidth="1"/>
    <col min="7441" max="7441" width="6.375" style="9" customWidth="1"/>
    <col min="7442" max="7442" width="16.625" style="9" customWidth="1"/>
    <col min="7443" max="7443" width="17.875" style="9" customWidth="1"/>
    <col min="7444" max="7444" width="15.625" style="9" customWidth="1"/>
    <col min="7445" max="7680" width="9" style="9"/>
    <col min="7681" max="7681" width="7" style="9" customWidth="1"/>
    <col min="7682" max="7682" width="4.875" style="9" customWidth="1"/>
    <col min="7683" max="7683" width="7.25" style="9" customWidth="1"/>
    <col min="7684" max="7684" width="8.875" style="9" customWidth="1"/>
    <col min="7685" max="7685" width="18.125" style="9" customWidth="1"/>
    <col min="7686" max="7686" width="14.375" style="9" bestFit="1" customWidth="1"/>
    <col min="7687" max="7687" width="13.125" style="9" bestFit="1" customWidth="1"/>
    <col min="7688" max="7688" width="47" style="9" customWidth="1"/>
    <col min="7689" max="7689" width="6.125" style="9" customWidth="1"/>
    <col min="7690" max="7691" width="9.875" style="9" bestFit="1" customWidth="1"/>
    <col min="7692" max="7692" width="5.875" style="9" customWidth="1"/>
    <col min="7693" max="7693" width="49" style="9" customWidth="1"/>
    <col min="7694" max="7694" width="28.375" style="9" customWidth="1"/>
    <col min="7695" max="7695" width="20.125" style="9" customWidth="1"/>
    <col min="7696" max="7696" width="15.375" style="9" customWidth="1"/>
    <col min="7697" max="7697" width="6.375" style="9" customWidth="1"/>
    <col min="7698" max="7698" width="16.625" style="9" customWidth="1"/>
    <col min="7699" max="7699" width="17.875" style="9" customWidth="1"/>
    <col min="7700" max="7700" width="15.625" style="9" customWidth="1"/>
    <col min="7701" max="7936" width="9" style="9"/>
    <col min="7937" max="7937" width="7" style="9" customWidth="1"/>
    <col min="7938" max="7938" width="4.875" style="9" customWidth="1"/>
    <col min="7939" max="7939" width="7.25" style="9" customWidth="1"/>
    <col min="7940" max="7940" width="8.875" style="9" customWidth="1"/>
    <col min="7941" max="7941" width="18.125" style="9" customWidth="1"/>
    <col min="7942" max="7942" width="14.375" style="9" bestFit="1" customWidth="1"/>
    <col min="7943" max="7943" width="13.125" style="9" bestFit="1" customWidth="1"/>
    <col min="7944" max="7944" width="47" style="9" customWidth="1"/>
    <col min="7945" max="7945" width="6.125" style="9" customWidth="1"/>
    <col min="7946" max="7947" width="9.875" style="9" bestFit="1" customWidth="1"/>
    <col min="7948" max="7948" width="5.875" style="9" customWidth="1"/>
    <col min="7949" max="7949" width="49" style="9" customWidth="1"/>
    <col min="7950" max="7950" width="28.375" style="9" customWidth="1"/>
    <col min="7951" max="7951" width="20.125" style="9" customWidth="1"/>
    <col min="7952" max="7952" width="15.375" style="9" customWidth="1"/>
    <col min="7953" max="7953" width="6.375" style="9" customWidth="1"/>
    <col min="7954" max="7954" width="16.625" style="9" customWidth="1"/>
    <col min="7955" max="7955" width="17.875" style="9" customWidth="1"/>
    <col min="7956" max="7956" width="15.625" style="9" customWidth="1"/>
    <col min="7957" max="8192" width="9" style="9"/>
    <col min="8193" max="8193" width="7" style="9" customWidth="1"/>
    <col min="8194" max="8194" width="4.875" style="9" customWidth="1"/>
    <col min="8195" max="8195" width="7.25" style="9" customWidth="1"/>
    <col min="8196" max="8196" width="8.875" style="9" customWidth="1"/>
    <col min="8197" max="8197" width="18.125" style="9" customWidth="1"/>
    <col min="8198" max="8198" width="14.375" style="9" bestFit="1" customWidth="1"/>
    <col min="8199" max="8199" width="13.125" style="9" bestFit="1" customWidth="1"/>
    <col min="8200" max="8200" width="47" style="9" customWidth="1"/>
    <col min="8201" max="8201" width="6.125" style="9" customWidth="1"/>
    <col min="8202" max="8203" width="9.875" style="9" bestFit="1" customWidth="1"/>
    <col min="8204" max="8204" width="5.875" style="9" customWidth="1"/>
    <col min="8205" max="8205" width="49" style="9" customWidth="1"/>
    <col min="8206" max="8206" width="28.375" style="9" customWidth="1"/>
    <col min="8207" max="8207" width="20.125" style="9" customWidth="1"/>
    <col min="8208" max="8208" width="15.375" style="9" customWidth="1"/>
    <col min="8209" max="8209" width="6.375" style="9" customWidth="1"/>
    <col min="8210" max="8210" width="16.625" style="9" customWidth="1"/>
    <col min="8211" max="8211" width="17.875" style="9" customWidth="1"/>
    <col min="8212" max="8212" width="15.625" style="9" customWidth="1"/>
    <col min="8213" max="8448" width="9" style="9"/>
    <col min="8449" max="8449" width="7" style="9" customWidth="1"/>
    <col min="8450" max="8450" width="4.875" style="9" customWidth="1"/>
    <col min="8451" max="8451" width="7.25" style="9" customWidth="1"/>
    <col min="8452" max="8452" width="8.875" style="9" customWidth="1"/>
    <col min="8453" max="8453" width="18.125" style="9" customWidth="1"/>
    <col min="8454" max="8454" width="14.375" style="9" bestFit="1" customWidth="1"/>
    <col min="8455" max="8455" width="13.125" style="9" bestFit="1" customWidth="1"/>
    <col min="8456" max="8456" width="47" style="9" customWidth="1"/>
    <col min="8457" max="8457" width="6.125" style="9" customWidth="1"/>
    <col min="8458" max="8459" width="9.875" style="9" bestFit="1" customWidth="1"/>
    <col min="8460" max="8460" width="5.875" style="9" customWidth="1"/>
    <col min="8461" max="8461" width="49" style="9" customWidth="1"/>
    <col min="8462" max="8462" width="28.375" style="9" customWidth="1"/>
    <col min="8463" max="8463" width="20.125" style="9" customWidth="1"/>
    <col min="8464" max="8464" width="15.375" style="9" customWidth="1"/>
    <col min="8465" max="8465" width="6.375" style="9" customWidth="1"/>
    <col min="8466" max="8466" width="16.625" style="9" customWidth="1"/>
    <col min="8467" max="8467" width="17.875" style="9" customWidth="1"/>
    <col min="8468" max="8468" width="15.625" style="9" customWidth="1"/>
    <col min="8469" max="8704" width="9" style="9"/>
    <col min="8705" max="8705" width="7" style="9" customWidth="1"/>
    <col min="8706" max="8706" width="4.875" style="9" customWidth="1"/>
    <col min="8707" max="8707" width="7.25" style="9" customWidth="1"/>
    <col min="8708" max="8708" width="8.875" style="9" customWidth="1"/>
    <col min="8709" max="8709" width="18.125" style="9" customWidth="1"/>
    <col min="8710" max="8710" width="14.375" style="9" bestFit="1" customWidth="1"/>
    <col min="8711" max="8711" width="13.125" style="9" bestFit="1" customWidth="1"/>
    <col min="8712" max="8712" width="47" style="9" customWidth="1"/>
    <col min="8713" max="8713" width="6.125" style="9" customWidth="1"/>
    <col min="8714" max="8715" width="9.875" style="9" bestFit="1" customWidth="1"/>
    <col min="8716" max="8716" width="5.875" style="9" customWidth="1"/>
    <col min="8717" max="8717" width="49" style="9" customWidth="1"/>
    <col min="8718" max="8718" width="28.375" style="9" customWidth="1"/>
    <col min="8719" max="8719" width="20.125" style="9" customWidth="1"/>
    <col min="8720" max="8720" width="15.375" style="9" customWidth="1"/>
    <col min="8721" max="8721" width="6.375" style="9" customWidth="1"/>
    <col min="8722" max="8722" width="16.625" style="9" customWidth="1"/>
    <col min="8723" max="8723" width="17.875" style="9" customWidth="1"/>
    <col min="8724" max="8724" width="15.625" style="9" customWidth="1"/>
    <col min="8725" max="8960" width="9" style="9"/>
    <col min="8961" max="8961" width="7" style="9" customWidth="1"/>
    <col min="8962" max="8962" width="4.875" style="9" customWidth="1"/>
    <col min="8963" max="8963" width="7.25" style="9" customWidth="1"/>
    <col min="8964" max="8964" width="8.875" style="9" customWidth="1"/>
    <col min="8965" max="8965" width="18.125" style="9" customWidth="1"/>
    <col min="8966" max="8966" width="14.375" style="9" bestFit="1" customWidth="1"/>
    <col min="8967" max="8967" width="13.125" style="9" bestFit="1" customWidth="1"/>
    <col min="8968" max="8968" width="47" style="9" customWidth="1"/>
    <col min="8969" max="8969" width="6.125" style="9" customWidth="1"/>
    <col min="8970" max="8971" width="9.875" style="9" bestFit="1" customWidth="1"/>
    <col min="8972" max="8972" width="5.875" style="9" customWidth="1"/>
    <col min="8973" max="8973" width="49" style="9" customWidth="1"/>
    <col min="8974" max="8974" width="28.375" style="9" customWidth="1"/>
    <col min="8975" max="8975" width="20.125" style="9" customWidth="1"/>
    <col min="8976" max="8976" width="15.375" style="9" customWidth="1"/>
    <col min="8977" max="8977" width="6.375" style="9" customWidth="1"/>
    <col min="8978" max="8978" width="16.625" style="9" customWidth="1"/>
    <col min="8979" max="8979" width="17.875" style="9" customWidth="1"/>
    <col min="8980" max="8980" width="15.625" style="9" customWidth="1"/>
    <col min="8981" max="9216" width="9" style="9"/>
    <col min="9217" max="9217" width="7" style="9" customWidth="1"/>
    <col min="9218" max="9218" width="4.875" style="9" customWidth="1"/>
    <col min="9219" max="9219" width="7.25" style="9" customWidth="1"/>
    <col min="9220" max="9220" width="8.875" style="9" customWidth="1"/>
    <col min="9221" max="9221" width="18.125" style="9" customWidth="1"/>
    <col min="9222" max="9222" width="14.375" style="9" bestFit="1" customWidth="1"/>
    <col min="9223" max="9223" width="13.125" style="9" bestFit="1" customWidth="1"/>
    <col min="9224" max="9224" width="47" style="9" customWidth="1"/>
    <col min="9225" max="9225" width="6.125" style="9" customWidth="1"/>
    <col min="9226" max="9227" width="9.875" style="9" bestFit="1" customWidth="1"/>
    <col min="9228" max="9228" width="5.875" style="9" customWidth="1"/>
    <col min="9229" max="9229" width="49" style="9" customWidth="1"/>
    <col min="9230" max="9230" width="28.375" style="9" customWidth="1"/>
    <col min="9231" max="9231" width="20.125" style="9" customWidth="1"/>
    <col min="9232" max="9232" width="15.375" style="9" customWidth="1"/>
    <col min="9233" max="9233" width="6.375" style="9" customWidth="1"/>
    <col min="9234" max="9234" width="16.625" style="9" customWidth="1"/>
    <col min="9235" max="9235" width="17.875" style="9" customWidth="1"/>
    <col min="9236" max="9236" width="15.625" style="9" customWidth="1"/>
    <col min="9237" max="9472" width="9" style="9"/>
    <col min="9473" max="9473" width="7" style="9" customWidth="1"/>
    <col min="9474" max="9474" width="4.875" style="9" customWidth="1"/>
    <col min="9475" max="9475" width="7.25" style="9" customWidth="1"/>
    <col min="9476" max="9476" width="8.875" style="9" customWidth="1"/>
    <col min="9477" max="9477" width="18.125" style="9" customWidth="1"/>
    <col min="9478" max="9478" width="14.375" style="9" bestFit="1" customWidth="1"/>
    <col min="9479" max="9479" width="13.125" style="9" bestFit="1" customWidth="1"/>
    <col min="9480" max="9480" width="47" style="9" customWidth="1"/>
    <col min="9481" max="9481" width="6.125" style="9" customWidth="1"/>
    <col min="9482" max="9483" width="9.875" style="9" bestFit="1" customWidth="1"/>
    <col min="9484" max="9484" width="5.875" style="9" customWidth="1"/>
    <col min="9485" max="9485" width="49" style="9" customWidth="1"/>
    <col min="9486" max="9486" width="28.375" style="9" customWidth="1"/>
    <col min="9487" max="9487" width="20.125" style="9" customWidth="1"/>
    <col min="9488" max="9488" width="15.375" style="9" customWidth="1"/>
    <col min="9489" max="9489" width="6.375" style="9" customWidth="1"/>
    <col min="9490" max="9490" width="16.625" style="9" customWidth="1"/>
    <col min="9491" max="9491" width="17.875" style="9" customWidth="1"/>
    <col min="9492" max="9492" width="15.625" style="9" customWidth="1"/>
    <col min="9493" max="9728" width="9" style="9"/>
    <col min="9729" max="9729" width="7" style="9" customWidth="1"/>
    <col min="9730" max="9730" width="4.875" style="9" customWidth="1"/>
    <col min="9731" max="9731" width="7.25" style="9" customWidth="1"/>
    <col min="9732" max="9732" width="8.875" style="9" customWidth="1"/>
    <col min="9733" max="9733" width="18.125" style="9" customWidth="1"/>
    <col min="9734" max="9734" width="14.375" style="9" bestFit="1" customWidth="1"/>
    <col min="9735" max="9735" width="13.125" style="9" bestFit="1" customWidth="1"/>
    <col min="9736" max="9736" width="47" style="9" customWidth="1"/>
    <col min="9737" max="9737" width="6.125" style="9" customWidth="1"/>
    <col min="9738" max="9739" width="9.875" style="9" bestFit="1" customWidth="1"/>
    <col min="9740" max="9740" width="5.875" style="9" customWidth="1"/>
    <col min="9741" max="9741" width="49" style="9" customWidth="1"/>
    <col min="9742" max="9742" width="28.375" style="9" customWidth="1"/>
    <col min="9743" max="9743" width="20.125" style="9" customWidth="1"/>
    <col min="9744" max="9744" width="15.375" style="9" customWidth="1"/>
    <col min="9745" max="9745" width="6.375" style="9" customWidth="1"/>
    <col min="9746" max="9746" width="16.625" style="9" customWidth="1"/>
    <col min="9747" max="9747" width="17.875" style="9" customWidth="1"/>
    <col min="9748" max="9748" width="15.625" style="9" customWidth="1"/>
    <col min="9749" max="9984" width="9" style="9"/>
    <col min="9985" max="9985" width="7" style="9" customWidth="1"/>
    <col min="9986" max="9986" width="4.875" style="9" customWidth="1"/>
    <col min="9987" max="9987" width="7.25" style="9" customWidth="1"/>
    <col min="9988" max="9988" width="8.875" style="9" customWidth="1"/>
    <col min="9989" max="9989" width="18.125" style="9" customWidth="1"/>
    <col min="9990" max="9990" width="14.375" style="9" bestFit="1" customWidth="1"/>
    <col min="9991" max="9991" width="13.125" style="9" bestFit="1" customWidth="1"/>
    <col min="9992" max="9992" width="47" style="9" customWidth="1"/>
    <col min="9993" max="9993" width="6.125" style="9" customWidth="1"/>
    <col min="9994" max="9995" width="9.875" style="9" bestFit="1" customWidth="1"/>
    <col min="9996" max="9996" width="5.875" style="9" customWidth="1"/>
    <col min="9997" max="9997" width="49" style="9" customWidth="1"/>
    <col min="9998" max="9998" width="28.375" style="9" customWidth="1"/>
    <col min="9999" max="9999" width="20.125" style="9" customWidth="1"/>
    <col min="10000" max="10000" width="15.375" style="9" customWidth="1"/>
    <col min="10001" max="10001" width="6.375" style="9" customWidth="1"/>
    <col min="10002" max="10002" width="16.625" style="9" customWidth="1"/>
    <col min="10003" max="10003" width="17.875" style="9" customWidth="1"/>
    <col min="10004" max="10004" width="15.625" style="9" customWidth="1"/>
    <col min="10005" max="10240" width="9" style="9"/>
    <col min="10241" max="10241" width="7" style="9" customWidth="1"/>
    <col min="10242" max="10242" width="4.875" style="9" customWidth="1"/>
    <col min="10243" max="10243" width="7.25" style="9" customWidth="1"/>
    <col min="10244" max="10244" width="8.875" style="9" customWidth="1"/>
    <col min="10245" max="10245" width="18.125" style="9" customWidth="1"/>
    <col min="10246" max="10246" width="14.375" style="9" bestFit="1" customWidth="1"/>
    <col min="10247" max="10247" width="13.125" style="9" bestFit="1" customWidth="1"/>
    <col min="10248" max="10248" width="47" style="9" customWidth="1"/>
    <col min="10249" max="10249" width="6.125" style="9" customWidth="1"/>
    <col min="10250" max="10251" width="9.875" style="9" bestFit="1" customWidth="1"/>
    <col min="10252" max="10252" width="5.875" style="9" customWidth="1"/>
    <col min="10253" max="10253" width="49" style="9" customWidth="1"/>
    <col min="10254" max="10254" width="28.375" style="9" customWidth="1"/>
    <col min="10255" max="10255" width="20.125" style="9" customWidth="1"/>
    <col min="10256" max="10256" width="15.375" style="9" customWidth="1"/>
    <col min="10257" max="10257" width="6.375" style="9" customWidth="1"/>
    <col min="10258" max="10258" width="16.625" style="9" customWidth="1"/>
    <col min="10259" max="10259" width="17.875" style="9" customWidth="1"/>
    <col min="10260" max="10260" width="15.625" style="9" customWidth="1"/>
    <col min="10261" max="10496" width="9" style="9"/>
    <col min="10497" max="10497" width="7" style="9" customWidth="1"/>
    <col min="10498" max="10498" width="4.875" style="9" customWidth="1"/>
    <col min="10499" max="10499" width="7.25" style="9" customWidth="1"/>
    <col min="10500" max="10500" width="8.875" style="9" customWidth="1"/>
    <col min="10501" max="10501" width="18.125" style="9" customWidth="1"/>
    <col min="10502" max="10502" width="14.375" style="9" bestFit="1" customWidth="1"/>
    <col min="10503" max="10503" width="13.125" style="9" bestFit="1" customWidth="1"/>
    <col min="10504" max="10504" width="47" style="9" customWidth="1"/>
    <col min="10505" max="10505" width="6.125" style="9" customWidth="1"/>
    <col min="10506" max="10507" width="9.875" style="9" bestFit="1" customWidth="1"/>
    <col min="10508" max="10508" width="5.875" style="9" customWidth="1"/>
    <col min="10509" max="10509" width="49" style="9" customWidth="1"/>
    <col min="10510" max="10510" width="28.375" style="9" customWidth="1"/>
    <col min="10511" max="10511" width="20.125" style="9" customWidth="1"/>
    <col min="10512" max="10512" width="15.375" style="9" customWidth="1"/>
    <col min="10513" max="10513" width="6.375" style="9" customWidth="1"/>
    <col min="10514" max="10514" width="16.625" style="9" customWidth="1"/>
    <col min="10515" max="10515" width="17.875" style="9" customWidth="1"/>
    <col min="10516" max="10516" width="15.625" style="9" customWidth="1"/>
    <col min="10517" max="10752" width="9" style="9"/>
    <col min="10753" max="10753" width="7" style="9" customWidth="1"/>
    <col min="10754" max="10754" width="4.875" style="9" customWidth="1"/>
    <col min="10755" max="10755" width="7.25" style="9" customWidth="1"/>
    <col min="10756" max="10756" width="8.875" style="9" customWidth="1"/>
    <col min="10757" max="10757" width="18.125" style="9" customWidth="1"/>
    <col min="10758" max="10758" width="14.375" style="9" bestFit="1" customWidth="1"/>
    <col min="10759" max="10759" width="13.125" style="9" bestFit="1" customWidth="1"/>
    <col min="10760" max="10760" width="47" style="9" customWidth="1"/>
    <col min="10761" max="10761" width="6.125" style="9" customWidth="1"/>
    <col min="10762" max="10763" width="9.875" style="9" bestFit="1" customWidth="1"/>
    <col min="10764" max="10764" width="5.875" style="9" customWidth="1"/>
    <col min="10765" max="10765" width="49" style="9" customWidth="1"/>
    <col min="10766" max="10766" width="28.375" style="9" customWidth="1"/>
    <col min="10767" max="10767" width="20.125" style="9" customWidth="1"/>
    <col min="10768" max="10768" width="15.375" style="9" customWidth="1"/>
    <col min="10769" max="10769" width="6.375" style="9" customWidth="1"/>
    <col min="10770" max="10770" width="16.625" style="9" customWidth="1"/>
    <col min="10771" max="10771" width="17.875" style="9" customWidth="1"/>
    <col min="10772" max="10772" width="15.625" style="9" customWidth="1"/>
    <col min="10773" max="11008" width="9" style="9"/>
    <col min="11009" max="11009" width="7" style="9" customWidth="1"/>
    <col min="11010" max="11010" width="4.875" style="9" customWidth="1"/>
    <col min="11011" max="11011" width="7.25" style="9" customWidth="1"/>
    <col min="11012" max="11012" width="8.875" style="9" customWidth="1"/>
    <col min="11013" max="11013" width="18.125" style="9" customWidth="1"/>
    <col min="11014" max="11014" width="14.375" style="9" bestFit="1" customWidth="1"/>
    <col min="11015" max="11015" width="13.125" style="9" bestFit="1" customWidth="1"/>
    <col min="11016" max="11016" width="47" style="9" customWidth="1"/>
    <col min="11017" max="11017" width="6.125" style="9" customWidth="1"/>
    <col min="11018" max="11019" width="9.875" style="9" bestFit="1" customWidth="1"/>
    <col min="11020" max="11020" width="5.875" style="9" customWidth="1"/>
    <col min="11021" max="11021" width="49" style="9" customWidth="1"/>
    <col min="11022" max="11022" width="28.375" style="9" customWidth="1"/>
    <col min="11023" max="11023" width="20.125" style="9" customWidth="1"/>
    <col min="11024" max="11024" width="15.375" style="9" customWidth="1"/>
    <col min="11025" max="11025" width="6.375" style="9" customWidth="1"/>
    <col min="11026" max="11026" width="16.625" style="9" customWidth="1"/>
    <col min="11027" max="11027" width="17.875" style="9" customWidth="1"/>
    <col min="11028" max="11028" width="15.625" style="9" customWidth="1"/>
    <col min="11029" max="11264" width="9" style="9"/>
    <col min="11265" max="11265" width="7" style="9" customWidth="1"/>
    <col min="11266" max="11266" width="4.875" style="9" customWidth="1"/>
    <col min="11267" max="11267" width="7.25" style="9" customWidth="1"/>
    <col min="11268" max="11268" width="8.875" style="9" customWidth="1"/>
    <col min="11269" max="11269" width="18.125" style="9" customWidth="1"/>
    <col min="11270" max="11270" width="14.375" style="9" bestFit="1" customWidth="1"/>
    <col min="11271" max="11271" width="13.125" style="9" bestFit="1" customWidth="1"/>
    <col min="11272" max="11272" width="47" style="9" customWidth="1"/>
    <col min="11273" max="11273" width="6.125" style="9" customWidth="1"/>
    <col min="11274" max="11275" width="9.875" style="9" bestFit="1" customWidth="1"/>
    <col min="11276" max="11276" width="5.875" style="9" customWidth="1"/>
    <col min="11277" max="11277" width="49" style="9" customWidth="1"/>
    <col min="11278" max="11278" width="28.375" style="9" customWidth="1"/>
    <col min="11279" max="11279" width="20.125" style="9" customWidth="1"/>
    <col min="11280" max="11280" width="15.375" style="9" customWidth="1"/>
    <col min="11281" max="11281" width="6.375" style="9" customWidth="1"/>
    <col min="11282" max="11282" width="16.625" style="9" customWidth="1"/>
    <col min="11283" max="11283" width="17.875" style="9" customWidth="1"/>
    <col min="11284" max="11284" width="15.625" style="9" customWidth="1"/>
    <col min="11285" max="11520" width="9" style="9"/>
    <col min="11521" max="11521" width="7" style="9" customWidth="1"/>
    <col min="11522" max="11522" width="4.875" style="9" customWidth="1"/>
    <col min="11523" max="11523" width="7.25" style="9" customWidth="1"/>
    <col min="11524" max="11524" width="8.875" style="9" customWidth="1"/>
    <col min="11525" max="11525" width="18.125" style="9" customWidth="1"/>
    <col min="11526" max="11526" width="14.375" style="9" bestFit="1" customWidth="1"/>
    <col min="11527" max="11527" width="13.125" style="9" bestFit="1" customWidth="1"/>
    <col min="11528" max="11528" width="47" style="9" customWidth="1"/>
    <col min="11529" max="11529" width="6.125" style="9" customWidth="1"/>
    <col min="11530" max="11531" width="9.875" style="9" bestFit="1" customWidth="1"/>
    <col min="11532" max="11532" width="5.875" style="9" customWidth="1"/>
    <col min="11533" max="11533" width="49" style="9" customWidth="1"/>
    <col min="11534" max="11534" width="28.375" style="9" customWidth="1"/>
    <col min="11535" max="11535" width="20.125" style="9" customWidth="1"/>
    <col min="11536" max="11536" width="15.375" style="9" customWidth="1"/>
    <col min="11537" max="11537" width="6.375" style="9" customWidth="1"/>
    <col min="11538" max="11538" width="16.625" style="9" customWidth="1"/>
    <col min="11539" max="11539" width="17.875" style="9" customWidth="1"/>
    <col min="11540" max="11540" width="15.625" style="9" customWidth="1"/>
    <col min="11541" max="11776" width="9" style="9"/>
    <col min="11777" max="11777" width="7" style="9" customWidth="1"/>
    <col min="11778" max="11778" width="4.875" style="9" customWidth="1"/>
    <col min="11779" max="11779" width="7.25" style="9" customWidth="1"/>
    <col min="11780" max="11780" width="8.875" style="9" customWidth="1"/>
    <col min="11781" max="11781" width="18.125" style="9" customWidth="1"/>
    <col min="11782" max="11782" width="14.375" style="9" bestFit="1" customWidth="1"/>
    <col min="11783" max="11783" width="13.125" style="9" bestFit="1" customWidth="1"/>
    <col min="11784" max="11784" width="47" style="9" customWidth="1"/>
    <col min="11785" max="11785" width="6.125" style="9" customWidth="1"/>
    <col min="11786" max="11787" width="9.875" style="9" bestFit="1" customWidth="1"/>
    <col min="11788" max="11788" width="5.875" style="9" customWidth="1"/>
    <col min="11789" max="11789" width="49" style="9" customWidth="1"/>
    <col min="11790" max="11790" width="28.375" style="9" customWidth="1"/>
    <col min="11791" max="11791" width="20.125" style="9" customWidth="1"/>
    <col min="11792" max="11792" width="15.375" style="9" customWidth="1"/>
    <col min="11793" max="11793" width="6.375" style="9" customWidth="1"/>
    <col min="11794" max="11794" width="16.625" style="9" customWidth="1"/>
    <col min="11795" max="11795" width="17.875" style="9" customWidth="1"/>
    <col min="11796" max="11796" width="15.625" style="9" customWidth="1"/>
    <col min="11797" max="12032" width="9" style="9"/>
    <col min="12033" max="12033" width="7" style="9" customWidth="1"/>
    <col min="12034" max="12034" width="4.875" style="9" customWidth="1"/>
    <col min="12035" max="12035" width="7.25" style="9" customWidth="1"/>
    <col min="12036" max="12036" width="8.875" style="9" customWidth="1"/>
    <col min="12037" max="12037" width="18.125" style="9" customWidth="1"/>
    <col min="12038" max="12038" width="14.375" style="9" bestFit="1" customWidth="1"/>
    <col min="12039" max="12039" width="13.125" style="9" bestFit="1" customWidth="1"/>
    <col min="12040" max="12040" width="47" style="9" customWidth="1"/>
    <col min="12041" max="12041" width="6.125" style="9" customWidth="1"/>
    <col min="12042" max="12043" width="9.875" style="9" bestFit="1" customWidth="1"/>
    <col min="12044" max="12044" width="5.875" style="9" customWidth="1"/>
    <col min="12045" max="12045" width="49" style="9" customWidth="1"/>
    <col min="12046" max="12046" width="28.375" style="9" customWidth="1"/>
    <col min="12047" max="12047" width="20.125" style="9" customWidth="1"/>
    <col min="12048" max="12048" width="15.375" style="9" customWidth="1"/>
    <col min="12049" max="12049" width="6.375" style="9" customWidth="1"/>
    <col min="12050" max="12050" width="16.625" style="9" customWidth="1"/>
    <col min="12051" max="12051" width="17.875" style="9" customWidth="1"/>
    <col min="12052" max="12052" width="15.625" style="9" customWidth="1"/>
    <col min="12053" max="12288" width="9" style="9"/>
    <col min="12289" max="12289" width="7" style="9" customWidth="1"/>
    <col min="12290" max="12290" width="4.875" style="9" customWidth="1"/>
    <col min="12291" max="12291" width="7.25" style="9" customWidth="1"/>
    <col min="12292" max="12292" width="8.875" style="9" customWidth="1"/>
    <col min="12293" max="12293" width="18.125" style="9" customWidth="1"/>
    <col min="12294" max="12294" width="14.375" style="9" bestFit="1" customWidth="1"/>
    <col min="12295" max="12295" width="13.125" style="9" bestFit="1" customWidth="1"/>
    <col min="12296" max="12296" width="47" style="9" customWidth="1"/>
    <col min="12297" max="12297" width="6.125" style="9" customWidth="1"/>
    <col min="12298" max="12299" width="9.875" style="9" bestFit="1" customWidth="1"/>
    <col min="12300" max="12300" width="5.875" style="9" customWidth="1"/>
    <col min="12301" max="12301" width="49" style="9" customWidth="1"/>
    <col min="12302" max="12302" width="28.375" style="9" customWidth="1"/>
    <col min="12303" max="12303" width="20.125" style="9" customWidth="1"/>
    <col min="12304" max="12304" width="15.375" style="9" customWidth="1"/>
    <col min="12305" max="12305" width="6.375" style="9" customWidth="1"/>
    <col min="12306" max="12306" width="16.625" style="9" customWidth="1"/>
    <col min="12307" max="12307" width="17.875" style="9" customWidth="1"/>
    <col min="12308" max="12308" width="15.625" style="9" customWidth="1"/>
    <col min="12309" max="12544" width="9" style="9"/>
    <col min="12545" max="12545" width="7" style="9" customWidth="1"/>
    <col min="12546" max="12546" width="4.875" style="9" customWidth="1"/>
    <col min="12547" max="12547" width="7.25" style="9" customWidth="1"/>
    <col min="12548" max="12548" width="8.875" style="9" customWidth="1"/>
    <col min="12549" max="12549" width="18.125" style="9" customWidth="1"/>
    <col min="12550" max="12550" width="14.375" style="9" bestFit="1" customWidth="1"/>
    <col min="12551" max="12551" width="13.125" style="9" bestFit="1" customWidth="1"/>
    <col min="12552" max="12552" width="47" style="9" customWidth="1"/>
    <col min="12553" max="12553" width="6.125" style="9" customWidth="1"/>
    <col min="12554" max="12555" width="9.875" style="9" bestFit="1" customWidth="1"/>
    <col min="12556" max="12556" width="5.875" style="9" customWidth="1"/>
    <col min="12557" max="12557" width="49" style="9" customWidth="1"/>
    <col min="12558" max="12558" width="28.375" style="9" customWidth="1"/>
    <col min="12559" max="12559" width="20.125" style="9" customWidth="1"/>
    <col min="12560" max="12560" width="15.375" style="9" customWidth="1"/>
    <col min="12561" max="12561" width="6.375" style="9" customWidth="1"/>
    <col min="12562" max="12562" width="16.625" style="9" customWidth="1"/>
    <col min="12563" max="12563" width="17.875" style="9" customWidth="1"/>
    <col min="12564" max="12564" width="15.625" style="9" customWidth="1"/>
    <col min="12565" max="12800" width="9" style="9"/>
    <col min="12801" max="12801" width="7" style="9" customWidth="1"/>
    <col min="12802" max="12802" width="4.875" style="9" customWidth="1"/>
    <col min="12803" max="12803" width="7.25" style="9" customWidth="1"/>
    <col min="12804" max="12804" width="8.875" style="9" customWidth="1"/>
    <col min="12805" max="12805" width="18.125" style="9" customWidth="1"/>
    <col min="12806" max="12806" width="14.375" style="9" bestFit="1" customWidth="1"/>
    <col min="12807" max="12807" width="13.125" style="9" bestFit="1" customWidth="1"/>
    <col min="12808" max="12808" width="47" style="9" customWidth="1"/>
    <col min="12809" max="12809" width="6.125" style="9" customWidth="1"/>
    <col min="12810" max="12811" width="9.875" style="9" bestFit="1" customWidth="1"/>
    <col min="12812" max="12812" width="5.875" style="9" customWidth="1"/>
    <col min="12813" max="12813" width="49" style="9" customWidth="1"/>
    <col min="12814" max="12814" width="28.375" style="9" customWidth="1"/>
    <col min="12815" max="12815" width="20.125" style="9" customWidth="1"/>
    <col min="12816" max="12816" width="15.375" style="9" customWidth="1"/>
    <col min="12817" max="12817" width="6.375" style="9" customWidth="1"/>
    <col min="12818" max="12818" width="16.625" style="9" customWidth="1"/>
    <col min="12819" max="12819" width="17.875" style="9" customWidth="1"/>
    <col min="12820" max="12820" width="15.625" style="9" customWidth="1"/>
    <col min="12821" max="13056" width="9" style="9"/>
    <col min="13057" max="13057" width="7" style="9" customWidth="1"/>
    <col min="13058" max="13058" width="4.875" style="9" customWidth="1"/>
    <col min="13059" max="13059" width="7.25" style="9" customWidth="1"/>
    <col min="13060" max="13060" width="8.875" style="9" customWidth="1"/>
    <col min="13061" max="13061" width="18.125" style="9" customWidth="1"/>
    <col min="13062" max="13062" width="14.375" style="9" bestFit="1" customWidth="1"/>
    <col min="13063" max="13063" width="13.125" style="9" bestFit="1" customWidth="1"/>
    <col min="13064" max="13064" width="47" style="9" customWidth="1"/>
    <col min="13065" max="13065" width="6.125" style="9" customWidth="1"/>
    <col min="13066" max="13067" width="9.875" style="9" bestFit="1" customWidth="1"/>
    <col min="13068" max="13068" width="5.875" style="9" customWidth="1"/>
    <col min="13069" max="13069" width="49" style="9" customWidth="1"/>
    <col min="13070" max="13070" width="28.375" style="9" customWidth="1"/>
    <col min="13071" max="13071" width="20.125" style="9" customWidth="1"/>
    <col min="13072" max="13072" width="15.375" style="9" customWidth="1"/>
    <col min="13073" max="13073" width="6.375" style="9" customWidth="1"/>
    <col min="13074" max="13074" width="16.625" style="9" customWidth="1"/>
    <col min="13075" max="13075" width="17.875" style="9" customWidth="1"/>
    <col min="13076" max="13076" width="15.625" style="9" customWidth="1"/>
    <col min="13077" max="13312" width="9" style="9"/>
    <col min="13313" max="13313" width="7" style="9" customWidth="1"/>
    <col min="13314" max="13314" width="4.875" style="9" customWidth="1"/>
    <col min="13315" max="13315" width="7.25" style="9" customWidth="1"/>
    <col min="13316" max="13316" width="8.875" style="9" customWidth="1"/>
    <col min="13317" max="13317" width="18.125" style="9" customWidth="1"/>
    <col min="13318" max="13318" width="14.375" style="9" bestFit="1" customWidth="1"/>
    <col min="13319" max="13319" width="13.125" style="9" bestFit="1" customWidth="1"/>
    <col min="13320" max="13320" width="47" style="9" customWidth="1"/>
    <col min="13321" max="13321" width="6.125" style="9" customWidth="1"/>
    <col min="13322" max="13323" width="9.875" style="9" bestFit="1" customWidth="1"/>
    <col min="13324" max="13324" width="5.875" style="9" customWidth="1"/>
    <col min="13325" max="13325" width="49" style="9" customWidth="1"/>
    <col min="13326" max="13326" width="28.375" style="9" customWidth="1"/>
    <col min="13327" max="13327" width="20.125" style="9" customWidth="1"/>
    <col min="13328" max="13328" width="15.375" style="9" customWidth="1"/>
    <col min="13329" max="13329" width="6.375" style="9" customWidth="1"/>
    <col min="13330" max="13330" width="16.625" style="9" customWidth="1"/>
    <col min="13331" max="13331" width="17.875" style="9" customWidth="1"/>
    <col min="13332" max="13332" width="15.625" style="9" customWidth="1"/>
    <col min="13333" max="13568" width="9" style="9"/>
    <col min="13569" max="13569" width="7" style="9" customWidth="1"/>
    <col min="13570" max="13570" width="4.875" style="9" customWidth="1"/>
    <col min="13571" max="13571" width="7.25" style="9" customWidth="1"/>
    <col min="13572" max="13572" width="8.875" style="9" customWidth="1"/>
    <col min="13573" max="13573" width="18.125" style="9" customWidth="1"/>
    <col min="13574" max="13574" width="14.375" style="9" bestFit="1" customWidth="1"/>
    <col min="13575" max="13575" width="13.125" style="9" bestFit="1" customWidth="1"/>
    <col min="13576" max="13576" width="47" style="9" customWidth="1"/>
    <col min="13577" max="13577" width="6.125" style="9" customWidth="1"/>
    <col min="13578" max="13579" width="9.875" style="9" bestFit="1" customWidth="1"/>
    <col min="13580" max="13580" width="5.875" style="9" customWidth="1"/>
    <col min="13581" max="13581" width="49" style="9" customWidth="1"/>
    <col min="13582" max="13582" width="28.375" style="9" customWidth="1"/>
    <col min="13583" max="13583" width="20.125" style="9" customWidth="1"/>
    <col min="13584" max="13584" width="15.375" style="9" customWidth="1"/>
    <col min="13585" max="13585" width="6.375" style="9" customWidth="1"/>
    <col min="13586" max="13586" width="16.625" style="9" customWidth="1"/>
    <col min="13587" max="13587" width="17.875" style="9" customWidth="1"/>
    <col min="13588" max="13588" width="15.625" style="9" customWidth="1"/>
    <col min="13589" max="13824" width="9" style="9"/>
    <col min="13825" max="13825" width="7" style="9" customWidth="1"/>
    <col min="13826" max="13826" width="4.875" style="9" customWidth="1"/>
    <col min="13827" max="13827" width="7.25" style="9" customWidth="1"/>
    <col min="13828" max="13828" width="8.875" style="9" customWidth="1"/>
    <col min="13829" max="13829" width="18.125" style="9" customWidth="1"/>
    <col min="13830" max="13830" width="14.375" style="9" bestFit="1" customWidth="1"/>
    <col min="13831" max="13831" width="13.125" style="9" bestFit="1" customWidth="1"/>
    <col min="13832" max="13832" width="47" style="9" customWidth="1"/>
    <col min="13833" max="13833" width="6.125" style="9" customWidth="1"/>
    <col min="13834" max="13835" width="9.875" style="9" bestFit="1" customWidth="1"/>
    <col min="13836" max="13836" width="5.875" style="9" customWidth="1"/>
    <col min="13837" max="13837" width="49" style="9" customWidth="1"/>
    <col min="13838" max="13838" width="28.375" style="9" customWidth="1"/>
    <col min="13839" max="13839" width="20.125" style="9" customWidth="1"/>
    <col min="13840" max="13840" width="15.375" style="9" customWidth="1"/>
    <col min="13841" max="13841" width="6.375" style="9" customWidth="1"/>
    <col min="13842" max="13842" width="16.625" style="9" customWidth="1"/>
    <col min="13843" max="13843" width="17.875" style="9" customWidth="1"/>
    <col min="13844" max="13844" width="15.625" style="9" customWidth="1"/>
    <col min="13845" max="14080" width="9" style="9"/>
    <col min="14081" max="14081" width="7" style="9" customWidth="1"/>
    <col min="14082" max="14082" width="4.875" style="9" customWidth="1"/>
    <col min="14083" max="14083" width="7.25" style="9" customWidth="1"/>
    <col min="14084" max="14084" width="8.875" style="9" customWidth="1"/>
    <col min="14085" max="14085" width="18.125" style="9" customWidth="1"/>
    <col min="14086" max="14086" width="14.375" style="9" bestFit="1" customWidth="1"/>
    <col min="14087" max="14087" width="13.125" style="9" bestFit="1" customWidth="1"/>
    <col min="14088" max="14088" width="47" style="9" customWidth="1"/>
    <col min="14089" max="14089" width="6.125" style="9" customWidth="1"/>
    <col min="14090" max="14091" width="9.875" style="9" bestFit="1" customWidth="1"/>
    <col min="14092" max="14092" width="5.875" style="9" customWidth="1"/>
    <col min="14093" max="14093" width="49" style="9" customWidth="1"/>
    <col min="14094" max="14094" width="28.375" style="9" customWidth="1"/>
    <col min="14095" max="14095" width="20.125" style="9" customWidth="1"/>
    <col min="14096" max="14096" width="15.375" style="9" customWidth="1"/>
    <col min="14097" max="14097" width="6.375" style="9" customWidth="1"/>
    <col min="14098" max="14098" width="16.625" style="9" customWidth="1"/>
    <col min="14099" max="14099" width="17.875" style="9" customWidth="1"/>
    <col min="14100" max="14100" width="15.625" style="9" customWidth="1"/>
    <col min="14101" max="14336" width="9" style="9"/>
    <col min="14337" max="14337" width="7" style="9" customWidth="1"/>
    <col min="14338" max="14338" width="4.875" style="9" customWidth="1"/>
    <col min="14339" max="14339" width="7.25" style="9" customWidth="1"/>
    <col min="14340" max="14340" width="8.875" style="9" customWidth="1"/>
    <col min="14341" max="14341" width="18.125" style="9" customWidth="1"/>
    <col min="14342" max="14342" width="14.375" style="9" bestFit="1" customWidth="1"/>
    <col min="14343" max="14343" width="13.125" style="9" bestFit="1" customWidth="1"/>
    <col min="14344" max="14344" width="47" style="9" customWidth="1"/>
    <col min="14345" max="14345" width="6.125" style="9" customWidth="1"/>
    <col min="14346" max="14347" width="9.875" style="9" bestFit="1" customWidth="1"/>
    <col min="14348" max="14348" width="5.875" style="9" customWidth="1"/>
    <col min="14349" max="14349" width="49" style="9" customWidth="1"/>
    <col min="14350" max="14350" width="28.375" style="9" customWidth="1"/>
    <col min="14351" max="14351" width="20.125" style="9" customWidth="1"/>
    <col min="14352" max="14352" width="15.375" style="9" customWidth="1"/>
    <col min="14353" max="14353" width="6.375" style="9" customWidth="1"/>
    <col min="14354" max="14354" width="16.625" style="9" customWidth="1"/>
    <col min="14355" max="14355" width="17.875" style="9" customWidth="1"/>
    <col min="14356" max="14356" width="15.625" style="9" customWidth="1"/>
    <col min="14357" max="14592" width="9" style="9"/>
    <col min="14593" max="14593" width="7" style="9" customWidth="1"/>
    <col min="14594" max="14594" width="4.875" style="9" customWidth="1"/>
    <col min="14595" max="14595" width="7.25" style="9" customWidth="1"/>
    <col min="14596" max="14596" width="8.875" style="9" customWidth="1"/>
    <col min="14597" max="14597" width="18.125" style="9" customWidth="1"/>
    <col min="14598" max="14598" width="14.375" style="9" bestFit="1" customWidth="1"/>
    <col min="14599" max="14599" width="13.125" style="9" bestFit="1" customWidth="1"/>
    <col min="14600" max="14600" width="47" style="9" customWidth="1"/>
    <col min="14601" max="14601" width="6.125" style="9" customWidth="1"/>
    <col min="14602" max="14603" width="9.875" style="9" bestFit="1" customWidth="1"/>
    <col min="14604" max="14604" width="5.875" style="9" customWidth="1"/>
    <col min="14605" max="14605" width="49" style="9" customWidth="1"/>
    <col min="14606" max="14606" width="28.375" style="9" customWidth="1"/>
    <col min="14607" max="14607" width="20.125" style="9" customWidth="1"/>
    <col min="14608" max="14608" width="15.375" style="9" customWidth="1"/>
    <col min="14609" max="14609" width="6.375" style="9" customWidth="1"/>
    <col min="14610" max="14610" width="16.625" style="9" customWidth="1"/>
    <col min="14611" max="14611" width="17.875" style="9" customWidth="1"/>
    <col min="14612" max="14612" width="15.625" style="9" customWidth="1"/>
    <col min="14613" max="14848" width="9" style="9"/>
    <col min="14849" max="14849" width="7" style="9" customWidth="1"/>
    <col min="14850" max="14850" width="4.875" style="9" customWidth="1"/>
    <col min="14851" max="14851" width="7.25" style="9" customWidth="1"/>
    <col min="14852" max="14852" width="8.875" style="9" customWidth="1"/>
    <col min="14853" max="14853" width="18.125" style="9" customWidth="1"/>
    <col min="14854" max="14854" width="14.375" style="9" bestFit="1" customWidth="1"/>
    <col min="14855" max="14855" width="13.125" style="9" bestFit="1" customWidth="1"/>
    <col min="14856" max="14856" width="47" style="9" customWidth="1"/>
    <col min="14857" max="14857" width="6.125" style="9" customWidth="1"/>
    <col min="14858" max="14859" width="9.875" style="9" bestFit="1" customWidth="1"/>
    <col min="14860" max="14860" width="5.875" style="9" customWidth="1"/>
    <col min="14861" max="14861" width="49" style="9" customWidth="1"/>
    <col min="14862" max="14862" width="28.375" style="9" customWidth="1"/>
    <col min="14863" max="14863" width="20.125" style="9" customWidth="1"/>
    <col min="14864" max="14864" width="15.375" style="9" customWidth="1"/>
    <col min="14865" max="14865" width="6.375" style="9" customWidth="1"/>
    <col min="14866" max="14866" width="16.625" style="9" customWidth="1"/>
    <col min="14867" max="14867" width="17.875" style="9" customWidth="1"/>
    <col min="14868" max="14868" width="15.625" style="9" customWidth="1"/>
    <col min="14869" max="15104" width="9" style="9"/>
    <col min="15105" max="15105" width="7" style="9" customWidth="1"/>
    <col min="15106" max="15106" width="4.875" style="9" customWidth="1"/>
    <col min="15107" max="15107" width="7.25" style="9" customWidth="1"/>
    <col min="15108" max="15108" width="8.875" style="9" customWidth="1"/>
    <col min="15109" max="15109" width="18.125" style="9" customWidth="1"/>
    <col min="15110" max="15110" width="14.375" style="9" bestFit="1" customWidth="1"/>
    <col min="15111" max="15111" width="13.125" style="9" bestFit="1" customWidth="1"/>
    <col min="15112" max="15112" width="47" style="9" customWidth="1"/>
    <col min="15113" max="15113" width="6.125" style="9" customWidth="1"/>
    <col min="15114" max="15115" width="9.875" style="9" bestFit="1" customWidth="1"/>
    <col min="15116" max="15116" width="5.875" style="9" customWidth="1"/>
    <col min="15117" max="15117" width="49" style="9" customWidth="1"/>
    <col min="15118" max="15118" width="28.375" style="9" customWidth="1"/>
    <col min="15119" max="15119" width="20.125" style="9" customWidth="1"/>
    <col min="15120" max="15120" width="15.375" style="9" customWidth="1"/>
    <col min="15121" max="15121" width="6.375" style="9" customWidth="1"/>
    <col min="15122" max="15122" width="16.625" style="9" customWidth="1"/>
    <col min="15123" max="15123" width="17.875" style="9" customWidth="1"/>
    <col min="15124" max="15124" width="15.625" style="9" customWidth="1"/>
    <col min="15125" max="15360" width="9" style="9"/>
    <col min="15361" max="15361" width="7" style="9" customWidth="1"/>
    <col min="15362" max="15362" width="4.875" style="9" customWidth="1"/>
    <col min="15363" max="15363" width="7.25" style="9" customWidth="1"/>
    <col min="15364" max="15364" width="8.875" style="9" customWidth="1"/>
    <col min="15365" max="15365" width="18.125" style="9" customWidth="1"/>
    <col min="15366" max="15366" width="14.375" style="9" bestFit="1" customWidth="1"/>
    <col min="15367" max="15367" width="13.125" style="9" bestFit="1" customWidth="1"/>
    <col min="15368" max="15368" width="47" style="9" customWidth="1"/>
    <col min="15369" max="15369" width="6.125" style="9" customWidth="1"/>
    <col min="15370" max="15371" width="9.875" style="9" bestFit="1" customWidth="1"/>
    <col min="15372" max="15372" width="5.875" style="9" customWidth="1"/>
    <col min="15373" max="15373" width="49" style="9" customWidth="1"/>
    <col min="15374" max="15374" width="28.375" style="9" customWidth="1"/>
    <col min="15375" max="15375" width="20.125" style="9" customWidth="1"/>
    <col min="15376" max="15376" width="15.375" style="9" customWidth="1"/>
    <col min="15377" max="15377" width="6.375" style="9" customWidth="1"/>
    <col min="15378" max="15378" width="16.625" style="9" customWidth="1"/>
    <col min="15379" max="15379" width="17.875" style="9" customWidth="1"/>
    <col min="15380" max="15380" width="15.625" style="9" customWidth="1"/>
    <col min="15381" max="15616" width="9" style="9"/>
    <col min="15617" max="15617" width="7" style="9" customWidth="1"/>
    <col min="15618" max="15618" width="4.875" style="9" customWidth="1"/>
    <col min="15619" max="15619" width="7.25" style="9" customWidth="1"/>
    <col min="15620" max="15620" width="8.875" style="9" customWidth="1"/>
    <col min="15621" max="15621" width="18.125" style="9" customWidth="1"/>
    <col min="15622" max="15622" width="14.375" style="9" bestFit="1" customWidth="1"/>
    <col min="15623" max="15623" width="13.125" style="9" bestFit="1" customWidth="1"/>
    <col min="15624" max="15624" width="47" style="9" customWidth="1"/>
    <col min="15625" max="15625" width="6.125" style="9" customWidth="1"/>
    <col min="15626" max="15627" width="9.875" style="9" bestFit="1" customWidth="1"/>
    <col min="15628" max="15628" width="5.875" style="9" customWidth="1"/>
    <col min="15629" max="15629" width="49" style="9" customWidth="1"/>
    <col min="15630" max="15630" width="28.375" style="9" customWidth="1"/>
    <col min="15631" max="15631" width="20.125" style="9" customWidth="1"/>
    <col min="15632" max="15632" width="15.375" style="9" customWidth="1"/>
    <col min="15633" max="15633" width="6.375" style="9" customWidth="1"/>
    <col min="15634" max="15634" width="16.625" style="9" customWidth="1"/>
    <col min="15635" max="15635" width="17.875" style="9" customWidth="1"/>
    <col min="15636" max="15636" width="15.625" style="9" customWidth="1"/>
    <col min="15637" max="15872" width="9" style="9"/>
    <col min="15873" max="15873" width="7" style="9" customWidth="1"/>
    <col min="15874" max="15874" width="4.875" style="9" customWidth="1"/>
    <col min="15875" max="15875" width="7.25" style="9" customWidth="1"/>
    <col min="15876" max="15876" width="8.875" style="9" customWidth="1"/>
    <col min="15877" max="15877" width="18.125" style="9" customWidth="1"/>
    <col min="15878" max="15878" width="14.375" style="9" bestFit="1" customWidth="1"/>
    <col min="15879" max="15879" width="13.125" style="9" bestFit="1" customWidth="1"/>
    <col min="15880" max="15880" width="47" style="9" customWidth="1"/>
    <col min="15881" max="15881" width="6.125" style="9" customWidth="1"/>
    <col min="15882" max="15883" width="9.875" style="9" bestFit="1" customWidth="1"/>
    <col min="15884" max="15884" width="5.875" style="9" customWidth="1"/>
    <col min="15885" max="15885" width="49" style="9" customWidth="1"/>
    <col min="15886" max="15886" width="28.375" style="9" customWidth="1"/>
    <col min="15887" max="15887" width="20.125" style="9" customWidth="1"/>
    <col min="15888" max="15888" width="15.375" style="9" customWidth="1"/>
    <col min="15889" max="15889" width="6.375" style="9" customWidth="1"/>
    <col min="15890" max="15890" width="16.625" style="9" customWidth="1"/>
    <col min="15891" max="15891" width="17.875" style="9" customWidth="1"/>
    <col min="15892" max="15892" width="15.625" style="9" customWidth="1"/>
    <col min="15893" max="16128" width="9" style="9"/>
    <col min="16129" max="16129" width="7" style="9" customWidth="1"/>
    <col min="16130" max="16130" width="4.875" style="9" customWidth="1"/>
    <col min="16131" max="16131" width="7.25" style="9" customWidth="1"/>
    <col min="16132" max="16132" width="8.875" style="9" customWidth="1"/>
    <col min="16133" max="16133" width="18.125" style="9" customWidth="1"/>
    <col min="16134" max="16134" width="14.375" style="9" bestFit="1" customWidth="1"/>
    <col min="16135" max="16135" width="13.125" style="9" bestFit="1" customWidth="1"/>
    <col min="16136" max="16136" width="47" style="9" customWidth="1"/>
    <col min="16137" max="16137" width="6.125" style="9" customWidth="1"/>
    <col min="16138" max="16139" width="9.875" style="9" bestFit="1" customWidth="1"/>
    <col min="16140" max="16140" width="5.875" style="9" customWidth="1"/>
    <col min="16141" max="16141" width="49" style="9" customWidth="1"/>
    <col min="16142" max="16142" width="28.375" style="9" customWidth="1"/>
    <col min="16143" max="16143" width="20.125" style="9" customWidth="1"/>
    <col min="16144" max="16144" width="15.375" style="9" customWidth="1"/>
    <col min="16145" max="16145" width="6.375" style="9" customWidth="1"/>
    <col min="16146" max="16146" width="16.625" style="9" customWidth="1"/>
    <col min="16147" max="16147" width="17.875" style="9" customWidth="1"/>
    <col min="16148" max="16148" width="15.625" style="9" customWidth="1"/>
    <col min="16149" max="16384" width="9" style="9"/>
  </cols>
  <sheetData>
    <row r="2" spans="1:20" ht="20.100000000000001" customHeight="1">
      <c r="E2" s="1" t="s">
        <v>0</v>
      </c>
      <c r="F2" s="1"/>
      <c r="G2" s="1"/>
      <c r="H2" s="2" t="s">
        <v>2513</v>
      </c>
      <c r="J2" s="4" t="s">
        <v>2</v>
      </c>
      <c r="K2" s="5"/>
      <c r="L2" s="6"/>
      <c r="M2" s="74">
        <f>SUM(K:K)</f>
        <v>9486</v>
      </c>
      <c r="N2" s="827"/>
    </row>
    <row r="3" spans="1:20" ht="20.100000000000001" customHeight="1">
      <c r="E3" s="1" t="s">
        <v>3</v>
      </c>
      <c r="F3" s="1"/>
      <c r="G3" s="1"/>
      <c r="H3" s="13" t="s">
        <v>2514</v>
      </c>
      <c r="M3" s="76"/>
      <c r="N3" s="17"/>
    </row>
    <row r="4" spans="1:20" ht="20.100000000000001" customHeight="1">
      <c r="E4" s="1" t="s">
        <v>5</v>
      </c>
      <c r="F4" s="1"/>
      <c r="G4" s="1"/>
      <c r="H4" s="77" t="s">
        <v>2515</v>
      </c>
      <c r="J4" s="877"/>
      <c r="K4" s="877"/>
      <c r="M4" s="854" t="s">
        <v>2516</v>
      </c>
      <c r="N4" s="855"/>
    </row>
    <row r="5" spans="1:20" ht="20.100000000000001" customHeight="1">
      <c r="E5" s="1" t="s">
        <v>6</v>
      </c>
      <c r="F5" s="1"/>
      <c r="G5" s="1"/>
      <c r="H5" s="16">
        <v>45023</v>
      </c>
      <c r="J5" s="877"/>
      <c r="K5" s="877"/>
      <c r="M5" s="856"/>
      <c r="N5" s="857"/>
    </row>
    <row r="6" spans="1:20" ht="20.100000000000001" customHeight="1">
      <c r="E6" s="1" t="s">
        <v>7</v>
      </c>
      <c r="F6" s="1"/>
      <c r="G6" s="1"/>
      <c r="H6" s="16">
        <v>45023</v>
      </c>
      <c r="M6" s="83"/>
      <c r="N6" s="84"/>
    </row>
    <row r="7" spans="1:20" ht="20.100000000000001" customHeight="1">
      <c r="E7" s="85"/>
      <c r="F7" s="85"/>
      <c r="G7" s="85"/>
      <c r="H7" s="86"/>
      <c r="K7" s="88"/>
      <c r="M7" s="83"/>
      <c r="N7" s="84"/>
      <c r="O7" s="89"/>
    </row>
    <row r="9" spans="1:20" s="8" customFormat="1" ht="19.7" customHeight="1">
      <c r="D9" s="90" t="s">
        <v>267</v>
      </c>
      <c r="E9" s="17" t="s">
        <v>8</v>
      </c>
      <c r="F9" s="17" t="s">
        <v>9</v>
      </c>
      <c r="G9" s="17" t="s">
        <v>10</v>
      </c>
      <c r="H9" s="18" t="s">
        <v>11</v>
      </c>
      <c r="I9" s="26" t="s">
        <v>12</v>
      </c>
      <c r="J9" s="26" t="s">
        <v>13</v>
      </c>
      <c r="K9" s="347" t="s">
        <v>14</v>
      </c>
      <c r="L9" s="22" t="s">
        <v>15</v>
      </c>
      <c r="M9" s="18" t="s">
        <v>16</v>
      </c>
      <c r="N9" s="18" t="s">
        <v>17</v>
      </c>
      <c r="O9" s="18" t="s">
        <v>18</v>
      </c>
      <c r="P9" s="30" t="s">
        <v>19</v>
      </c>
      <c r="Q9" s="17" t="s">
        <v>20</v>
      </c>
      <c r="R9" s="18" t="s">
        <v>21</v>
      </c>
      <c r="S9" s="30" t="s">
        <v>22</v>
      </c>
      <c r="T9" s="23" t="s">
        <v>23</v>
      </c>
    </row>
    <row r="10" spans="1:20" s="8" customFormat="1" ht="19.7" customHeight="1">
      <c r="A10" s="91"/>
      <c r="B10" s="91"/>
      <c r="C10" s="168"/>
      <c r="D10" s="18"/>
      <c r="E10" s="17"/>
      <c r="F10" s="17"/>
      <c r="G10" s="17"/>
      <c r="H10" s="50"/>
      <c r="I10" s="26"/>
      <c r="J10" s="94"/>
      <c r="K10" s="169"/>
      <c r="L10" s="22"/>
      <c r="M10" s="26"/>
      <c r="N10" s="94"/>
      <c r="O10" s="17"/>
      <c r="P10" s="30"/>
      <c r="Q10" s="17"/>
      <c r="R10" s="29"/>
      <c r="S10" s="29"/>
      <c r="T10" s="23"/>
    </row>
    <row r="11" spans="1:20" s="8" customFormat="1" ht="19.7" customHeight="1">
      <c r="A11" s="91"/>
      <c r="B11" s="91"/>
      <c r="C11" s="92"/>
      <c r="D11" s="18"/>
      <c r="E11" s="17"/>
      <c r="F11" s="17"/>
      <c r="G11" s="17"/>
      <c r="H11" s="50"/>
      <c r="I11" s="26"/>
      <c r="J11" s="94"/>
      <c r="K11" s="169"/>
      <c r="L11" s="22"/>
      <c r="M11" s="26"/>
      <c r="N11" s="94"/>
      <c r="O11" s="17"/>
      <c r="P11" s="30"/>
      <c r="Q11" s="17"/>
      <c r="R11" s="29"/>
      <c r="S11" s="29"/>
      <c r="T11" s="23"/>
    </row>
    <row r="12" spans="1:20" s="8" customFormat="1" ht="19.7" customHeight="1">
      <c r="A12" s="91"/>
      <c r="B12" s="91"/>
      <c r="C12" s="92"/>
      <c r="D12" s="18"/>
      <c r="E12" s="17"/>
      <c r="F12" s="17"/>
      <c r="G12" s="17"/>
      <c r="H12" s="122"/>
      <c r="I12" s="26"/>
      <c r="J12" s="118"/>
      <c r="K12" s="94"/>
      <c r="L12" s="411"/>
      <c r="M12" s="26"/>
      <c r="N12" s="26"/>
      <c r="O12" s="17"/>
      <c r="P12" s="30"/>
      <c r="Q12" s="17"/>
      <c r="R12" s="29"/>
      <c r="S12" s="29"/>
      <c r="T12" s="23"/>
    </row>
    <row r="13" spans="1:20" s="8" customFormat="1" ht="19.7" customHeight="1">
      <c r="A13" s="91"/>
      <c r="B13" s="91"/>
      <c r="C13" s="934"/>
      <c r="D13" s="26"/>
      <c r="E13" s="95" t="s">
        <v>2385</v>
      </c>
      <c r="F13" s="96"/>
      <c r="G13" s="96"/>
      <c r="H13" s="97"/>
      <c r="I13" s="99"/>
      <c r="J13" s="99"/>
      <c r="K13" s="100"/>
      <c r="L13" s="101"/>
      <c r="M13" s="102"/>
      <c r="N13" s="26"/>
      <c r="O13" s="17"/>
      <c r="P13" s="30"/>
      <c r="Q13" s="17"/>
      <c r="R13" s="29"/>
      <c r="S13" s="29"/>
      <c r="T13" s="23"/>
    </row>
    <row r="14" spans="1:20" s="8" customFormat="1" ht="19.7" customHeight="1">
      <c r="A14" s="878" t="s">
        <v>1533</v>
      </c>
      <c r="B14" s="91"/>
      <c r="C14" s="103"/>
      <c r="D14" s="740">
        <v>1</v>
      </c>
      <c r="E14" s="448">
        <v>1</v>
      </c>
      <c r="F14" s="880" t="s">
        <v>270</v>
      </c>
      <c r="G14" s="880" t="s">
        <v>167</v>
      </c>
      <c r="H14" s="122" t="s">
        <v>2386</v>
      </c>
      <c r="I14" s="935">
        <v>1</v>
      </c>
      <c r="J14" s="843">
        <v>1936</v>
      </c>
      <c r="K14" s="125">
        <f>I14*J14</f>
        <v>1936</v>
      </c>
      <c r="L14" s="124"/>
      <c r="M14" s="122" t="s">
        <v>2387</v>
      </c>
      <c r="N14" s="18"/>
      <c r="O14" s="17" t="s">
        <v>2517</v>
      </c>
      <c r="P14" s="30">
        <v>45019</v>
      </c>
      <c r="Q14" s="17"/>
      <c r="R14" s="29">
        <v>45026</v>
      </c>
      <c r="S14" s="29">
        <v>45026</v>
      </c>
      <c r="T14" s="23"/>
    </row>
    <row r="15" spans="1:20" s="8" customFormat="1" ht="19.7" customHeight="1">
      <c r="A15" s="878" t="s">
        <v>1533</v>
      </c>
      <c r="B15" s="91"/>
      <c r="C15" s="103"/>
      <c r="D15" s="740">
        <v>1</v>
      </c>
      <c r="E15" s="448">
        <f>+E14+1</f>
        <v>2</v>
      </c>
      <c r="F15" s="880" t="s">
        <v>270</v>
      </c>
      <c r="G15" s="880" t="s">
        <v>167</v>
      </c>
      <c r="H15" s="122" t="s">
        <v>2388</v>
      </c>
      <c r="I15" s="935">
        <v>1</v>
      </c>
      <c r="J15" s="843">
        <v>1888</v>
      </c>
      <c r="K15" s="125">
        <f>I15*J15</f>
        <v>1888</v>
      </c>
      <c r="L15" s="124"/>
      <c r="M15" s="122" t="s">
        <v>2389</v>
      </c>
      <c r="N15" s="18"/>
      <c r="O15" s="17" t="s">
        <v>2517</v>
      </c>
      <c r="P15" s="30">
        <v>45019</v>
      </c>
      <c r="Q15" s="17"/>
      <c r="R15" s="29">
        <v>45026</v>
      </c>
      <c r="S15" s="29">
        <v>45026</v>
      </c>
      <c r="T15" s="23"/>
    </row>
    <row r="16" spans="1:20" s="8" customFormat="1" ht="19.7" customHeight="1">
      <c r="A16" s="878" t="s">
        <v>2518</v>
      </c>
      <c r="B16" s="91"/>
      <c r="C16" s="103"/>
      <c r="D16" s="740">
        <v>1</v>
      </c>
      <c r="E16" s="448">
        <f t="shared" ref="E16:E21" si="0">+E15+1</f>
        <v>3</v>
      </c>
      <c r="F16" s="880" t="s">
        <v>270</v>
      </c>
      <c r="G16" s="880" t="s">
        <v>167</v>
      </c>
      <c r="H16" s="933" t="s">
        <v>2390</v>
      </c>
      <c r="I16" s="881">
        <v>1</v>
      </c>
      <c r="J16" s="843">
        <v>4500</v>
      </c>
      <c r="K16" s="118">
        <f t="shared" ref="K16:K21" si="1">I16*J16</f>
        <v>4500</v>
      </c>
      <c r="L16" s="411"/>
      <c r="M16" s="209" t="s">
        <v>2391</v>
      </c>
      <c r="N16" s="18"/>
      <c r="O16" s="17" t="s">
        <v>2517</v>
      </c>
      <c r="P16" s="30">
        <v>45019</v>
      </c>
      <c r="Q16" s="17"/>
      <c r="R16" s="29">
        <v>45026</v>
      </c>
      <c r="S16" s="29">
        <v>45026</v>
      </c>
      <c r="T16" s="23"/>
    </row>
    <row r="17" spans="1:20" s="8" customFormat="1" ht="19.7" customHeight="1">
      <c r="A17" s="878" t="s">
        <v>276</v>
      </c>
      <c r="B17" s="91"/>
      <c r="C17" s="103"/>
      <c r="D17" s="740">
        <v>1</v>
      </c>
      <c r="E17" s="448">
        <f t="shared" si="0"/>
        <v>4</v>
      </c>
      <c r="F17" s="18" t="s">
        <v>167</v>
      </c>
      <c r="G17" s="18" t="s">
        <v>167</v>
      </c>
      <c r="H17" s="108" t="s">
        <v>765</v>
      </c>
      <c r="I17" s="936">
        <v>4</v>
      </c>
      <c r="J17" s="886">
        <v>70</v>
      </c>
      <c r="K17" s="100">
        <f t="shared" si="1"/>
        <v>280</v>
      </c>
      <c r="L17" s="22"/>
      <c r="M17" s="108" t="s">
        <v>766</v>
      </c>
      <c r="N17" s="18"/>
      <c r="O17" s="17" t="s">
        <v>2517</v>
      </c>
      <c r="P17" s="30">
        <v>45019</v>
      </c>
      <c r="Q17" s="17"/>
      <c r="R17" s="29">
        <v>45026</v>
      </c>
      <c r="S17" s="29">
        <v>45026</v>
      </c>
      <c r="T17" s="23"/>
    </row>
    <row r="18" spans="1:20" s="8" customFormat="1" ht="19.7" customHeight="1">
      <c r="A18" s="878" t="s">
        <v>276</v>
      </c>
      <c r="B18" s="91"/>
      <c r="C18" s="103"/>
      <c r="D18" s="740">
        <v>1</v>
      </c>
      <c r="E18" s="448">
        <f>+E17+1</f>
        <v>5</v>
      </c>
      <c r="F18" s="17" t="s">
        <v>167</v>
      </c>
      <c r="G18" s="17" t="s">
        <v>167</v>
      </c>
      <c r="H18" s="122" t="s">
        <v>2392</v>
      </c>
      <c r="I18" s="935">
        <v>4</v>
      </c>
      <c r="J18" s="843">
        <v>169</v>
      </c>
      <c r="K18" s="125">
        <f t="shared" si="1"/>
        <v>676</v>
      </c>
      <c r="L18" s="124"/>
      <c r="M18" s="122" t="s">
        <v>2393</v>
      </c>
      <c r="N18" s="18"/>
      <c r="O18" s="17" t="s">
        <v>2517</v>
      </c>
      <c r="P18" s="30">
        <v>45019</v>
      </c>
      <c r="Q18" s="17"/>
      <c r="R18" s="29">
        <v>45026</v>
      </c>
      <c r="S18" s="29">
        <v>45026</v>
      </c>
      <c r="T18" s="23"/>
    </row>
    <row r="19" spans="1:20" s="8" customFormat="1" ht="19.7" customHeight="1">
      <c r="A19" s="878" t="s">
        <v>276</v>
      </c>
      <c r="B19" s="91"/>
      <c r="C19" s="103"/>
      <c r="D19" s="740">
        <v>1</v>
      </c>
      <c r="E19" s="448">
        <f t="shared" si="0"/>
        <v>6</v>
      </c>
      <c r="F19" s="17" t="s">
        <v>167</v>
      </c>
      <c r="G19" s="17" t="s">
        <v>167</v>
      </c>
      <c r="H19" s="50" t="s">
        <v>196</v>
      </c>
      <c r="I19" s="918">
        <v>2</v>
      </c>
      <c r="J19" s="937">
        <v>72</v>
      </c>
      <c r="K19" s="94">
        <f t="shared" si="1"/>
        <v>144</v>
      </c>
      <c r="L19" s="22"/>
      <c r="M19" s="26" t="s">
        <v>197</v>
      </c>
      <c r="N19" s="33"/>
      <c r="O19" s="17" t="s">
        <v>2517</v>
      </c>
      <c r="P19" s="30">
        <v>45019</v>
      </c>
      <c r="Q19" s="17"/>
      <c r="R19" s="29">
        <v>45026</v>
      </c>
      <c r="S19" s="29">
        <v>45026</v>
      </c>
      <c r="T19" s="23"/>
    </row>
    <row r="20" spans="1:20" s="8" customFormat="1" ht="19.7" customHeight="1">
      <c r="A20" s="878" t="s">
        <v>276</v>
      </c>
      <c r="B20" s="91"/>
      <c r="C20" s="103"/>
      <c r="D20" s="740">
        <v>1</v>
      </c>
      <c r="E20" s="448">
        <f t="shared" si="0"/>
        <v>7</v>
      </c>
      <c r="F20" s="17" t="s">
        <v>167</v>
      </c>
      <c r="G20" s="17" t="s">
        <v>167</v>
      </c>
      <c r="H20" s="50" t="s">
        <v>198</v>
      </c>
      <c r="I20" s="918">
        <v>2</v>
      </c>
      <c r="J20" s="937">
        <v>31</v>
      </c>
      <c r="K20" s="94">
        <f t="shared" si="1"/>
        <v>62</v>
      </c>
      <c r="L20" s="22"/>
      <c r="M20" s="26" t="s">
        <v>199</v>
      </c>
      <c r="N20" s="33"/>
      <c r="O20" s="17" t="s">
        <v>2517</v>
      </c>
      <c r="P20" s="30">
        <v>45019</v>
      </c>
      <c r="Q20" s="17"/>
      <c r="R20" s="29">
        <v>45026</v>
      </c>
      <c r="S20" s="29">
        <v>45026</v>
      </c>
      <c r="T20" s="23"/>
    </row>
    <row r="21" spans="1:20" s="8" customFormat="1" ht="19.7" customHeight="1">
      <c r="A21" s="878" t="s">
        <v>276</v>
      </c>
      <c r="B21" s="91"/>
      <c r="C21" s="92"/>
      <c r="D21" s="740">
        <v>1</v>
      </c>
      <c r="E21" s="17">
        <f t="shared" si="0"/>
        <v>8</v>
      </c>
      <c r="F21" s="304" t="s">
        <v>422</v>
      </c>
      <c r="G21" s="283" t="s">
        <v>188</v>
      </c>
      <c r="H21" s="305" t="s">
        <v>762</v>
      </c>
      <c r="I21" s="938"/>
      <c r="J21" s="939">
        <v>1800</v>
      </c>
      <c r="K21" s="940">
        <f t="shared" si="1"/>
        <v>0</v>
      </c>
      <c r="L21" s="309"/>
      <c r="M21" s="305" t="s">
        <v>2394</v>
      </c>
      <c r="N21" s="287" t="s">
        <v>764</v>
      </c>
      <c r="O21" s="17"/>
      <c r="P21" s="30"/>
      <c r="Q21" s="17"/>
      <c r="R21" s="29"/>
      <c r="S21" s="29"/>
      <c r="T21" s="23"/>
    </row>
    <row r="22" spans="1:20" s="8" customFormat="1" ht="19.7" customHeight="1">
      <c r="A22" s="91"/>
      <c r="B22" s="91"/>
      <c r="C22" s="934"/>
      <c r="D22" s="26"/>
      <c r="E22" s="117"/>
      <c r="F22" s="98"/>
      <c r="G22" s="98"/>
      <c r="H22" s="108"/>
      <c r="I22" s="108"/>
      <c r="J22" s="108"/>
      <c r="K22" s="118"/>
      <c r="L22" s="119"/>
      <c r="M22" s="120"/>
      <c r="N22" s="26"/>
      <c r="O22" s="17"/>
      <c r="P22" s="30"/>
      <c r="Q22" s="17"/>
      <c r="R22" s="29"/>
      <c r="S22" s="29"/>
      <c r="T22" s="23"/>
    </row>
    <row r="23" spans="1:20" s="8" customFormat="1" ht="19.7" customHeight="1">
      <c r="A23" s="91"/>
      <c r="B23" s="91"/>
      <c r="C23" s="934"/>
      <c r="D23" s="26"/>
      <c r="E23" s="117"/>
      <c r="F23" s="98"/>
      <c r="G23" s="75"/>
      <c r="H23" s="121">
        <f>SUM(K14:K21)</f>
        <v>9486</v>
      </c>
      <c r="I23" s="108"/>
      <c r="J23" s="108"/>
      <c r="K23" s="9"/>
      <c r="L23" s="119"/>
      <c r="M23" s="120"/>
      <c r="N23" s="26"/>
      <c r="O23" s="17"/>
      <c r="P23" s="30"/>
      <c r="Q23" s="17"/>
      <c r="R23" s="29"/>
      <c r="S23" s="29"/>
      <c r="T23" s="23"/>
    </row>
    <row r="24" spans="1:20" s="8" customFormat="1" ht="19.7" customHeight="1">
      <c r="A24" s="91"/>
      <c r="B24" s="91"/>
      <c r="C24" s="92"/>
      <c r="D24" s="18"/>
      <c r="E24" s="17"/>
      <c r="F24" s="17"/>
      <c r="G24" s="17"/>
      <c r="H24" s="76"/>
      <c r="I24" s="26"/>
      <c r="J24" s="118"/>
      <c r="K24" s="94"/>
      <c r="L24" s="411"/>
      <c r="M24" s="26"/>
      <c r="N24" s="26"/>
      <c r="O24" s="17"/>
      <c r="P24" s="30"/>
      <c r="Q24" s="17"/>
      <c r="R24" s="29"/>
      <c r="S24" s="29"/>
      <c r="T24" s="23"/>
    </row>
    <row r="25" spans="1:20" s="8" customFormat="1" ht="19.7" customHeight="1">
      <c r="A25" s="91"/>
      <c r="B25" s="91"/>
      <c r="C25" s="92"/>
      <c r="D25" s="18"/>
      <c r="E25" s="17"/>
      <c r="F25" s="17"/>
      <c r="G25" s="17"/>
      <c r="H25" s="122"/>
      <c r="I25" s="26"/>
      <c r="J25" s="118"/>
      <c r="K25" s="94"/>
      <c r="L25" s="411"/>
      <c r="M25" s="26"/>
      <c r="N25" s="26"/>
      <c r="O25" s="17"/>
      <c r="P25" s="30"/>
      <c r="Q25" s="17"/>
      <c r="R25" s="29"/>
      <c r="S25" s="29"/>
      <c r="T25" s="23"/>
    </row>
    <row r="26" spans="1:20" s="8" customFormat="1" ht="19.7" customHeight="1">
      <c r="A26" s="91"/>
      <c r="B26" s="91"/>
      <c r="C26" s="92"/>
      <c r="D26" s="18"/>
      <c r="E26" s="17"/>
      <c r="F26" s="17"/>
      <c r="G26" s="17"/>
      <c r="H26" s="122"/>
      <c r="I26" s="26"/>
      <c r="J26" s="118"/>
      <c r="K26" s="94"/>
      <c r="L26" s="411"/>
      <c r="M26" s="26"/>
      <c r="N26" s="26"/>
      <c r="O26" s="17"/>
      <c r="P26" s="30"/>
      <c r="Q26" s="17"/>
      <c r="R26" s="29"/>
      <c r="S26" s="29"/>
      <c r="T26" s="23"/>
    </row>
    <row r="27" spans="1:20" s="8" customFormat="1" ht="19.7" customHeight="1">
      <c r="A27" s="91"/>
      <c r="B27" s="91"/>
      <c r="C27" s="92"/>
      <c r="D27" s="18"/>
      <c r="E27" s="17"/>
      <c r="F27" s="17"/>
      <c r="G27" s="17"/>
      <c r="H27" s="122"/>
      <c r="I27" s="26"/>
      <c r="J27" s="118"/>
      <c r="K27" s="94"/>
      <c r="L27" s="411"/>
      <c r="M27" s="26"/>
      <c r="N27" s="26"/>
      <c r="O27" s="17"/>
      <c r="P27" s="30"/>
      <c r="Q27" s="17"/>
      <c r="R27" s="29"/>
      <c r="S27" s="29"/>
      <c r="T27" s="23"/>
    </row>
    <row r="28" spans="1:20" s="8" customFormat="1" ht="19.7" customHeight="1">
      <c r="A28" s="18"/>
      <c r="B28" s="18"/>
      <c r="C28" s="18"/>
      <c r="D28" s="104"/>
      <c r="E28" s="52"/>
      <c r="F28" s="52"/>
      <c r="G28" s="52"/>
      <c r="H28" s="847"/>
      <c r="I28" s="876"/>
      <c r="J28" s="64"/>
      <c r="K28" s="64"/>
      <c r="L28" s="56"/>
      <c r="M28" s="564"/>
      <c r="N28" s="57"/>
      <c r="O28" s="54"/>
      <c r="P28" s="58"/>
      <c r="Q28" s="52"/>
      <c r="R28" s="59"/>
      <c r="S28" s="58"/>
      <c r="T28" s="60"/>
    </row>
    <row r="29" spans="1:20" s="8" customFormat="1" ht="19.7" customHeight="1">
      <c r="A29" s="18"/>
      <c r="B29" s="18"/>
      <c r="C29" s="18"/>
      <c r="D29" s="104"/>
      <c r="E29" s="52"/>
      <c r="F29" s="52"/>
      <c r="G29" s="52"/>
      <c r="H29" s="847"/>
      <c r="I29" s="876"/>
      <c r="J29" s="64"/>
      <c r="K29" s="64"/>
      <c r="L29" s="56"/>
      <c r="M29" s="564"/>
      <c r="N29" s="57"/>
      <c r="O29" s="54"/>
      <c r="P29" s="58"/>
      <c r="Q29" s="52"/>
      <c r="R29" s="59"/>
      <c r="S29" s="58"/>
      <c r="T29" s="60"/>
    </row>
    <row r="30" spans="1:20" s="8" customFormat="1" ht="19.7" customHeight="1">
      <c r="A30" s="18"/>
      <c r="B30" s="18"/>
      <c r="C30" s="18"/>
      <c r="D30" s="104"/>
      <c r="E30" s="52"/>
      <c r="F30" s="52"/>
      <c r="G30" s="52"/>
      <c r="H30" s="847"/>
      <c r="I30" s="876"/>
      <c r="J30" s="64"/>
      <c r="K30" s="64"/>
      <c r="L30" s="56"/>
      <c r="M30" s="564"/>
      <c r="N30" s="57"/>
      <c r="O30" s="54"/>
      <c r="P30" s="58"/>
      <c r="Q30" s="52"/>
      <c r="R30" s="59"/>
      <c r="S30" s="58"/>
      <c r="T30" s="60"/>
    </row>
    <row r="31" spans="1:20" s="8" customFormat="1" ht="19.7" customHeight="1">
      <c r="A31" s="18"/>
      <c r="B31" s="18"/>
      <c r="C31" s="18"/>
      <c r="D31" s="104"/>
      <c r="E31" s="52"/>
      <c r="F31" s="52"/>
      <c r="G31" s="52"/>
      <c r="H31" s="847"/>
      <c r="I31" s="876"/>
      <c r="J31" s="64"/>
      <c r="K31" s="64"/>
      <c r="L31" s="56"/>
      <c r="M31" s="564"/>
      <c r="N31" s="57"/>
      <c r="O31" s="54"/>
      <c r="P31" s="58"/>
      <c r="Q31" s="52"/>
      <c r="R31" s="59"/>
      <c r="S31" s="58"/>
      <c r="T31" s="60"/>
    </row>
    <row r="32" spans="1:20" s="8" customFormat="1" ht="19.7" customHeight="1">
      <c r="A32" s="18"/>
      <c r="B32" s="18"/>
      <c r="C32" s="18"/>
      <c r="D32" s="104"/>
      <c r="E32" s="52"/>
      <c r="F32" s="52"/>
      <c r="G32" s="52"/>
      <c r="H32" s="847"/>
      <c r="I32" s="876"/>
      <c r="J32" s="64"/>
      <c r="K32" s="64"/>
      <c r="L32" s="56"/>
      <c r="M32" s="564"/>
      <c r="N32" s="57"/>
      <c r="O32" s="54"/>
      <c r="P32" s="58"/>
      <c r="Q32" s="52"/>
      <c r="R32" s="59"/>
      <c r="S32" s="58"/>
      <c r="T32" s="60"/>
    </row>
    <row r="33" spans="1:20" s="8" customFormat="1" ht="19.7" customHeight="1">
      <c r="A33" s="18"/>
      <c r="B33" s="18"/>
      <c r="C33" s="18"/>
      <c r="D33" s="104"/>
      <c r="E33" s="52"/>
      <c r="F33" s="52"/>
      <c r="G33" s="52"/>
      <c r="H33" s="847"/>
      <c r="I33" s="876"/>
      <c r="J33" s="64"/>
      <c r="K33" s="64"/>
      <c r="L33" s="56"/>
      <c r="M33" s="564"/>
      <c r="N33" s="57"/>
      <c r="O33" s="54"/>
      <c r="P33" s="58"/>
      <c r="Q33" s="52"/>
      <c r="R33" s="59"/>
      <c r="S33" s="58"/>
      <c r="T33" s="60"/>
    </row>
    <row r="34" spans="1:20" s="8" customFormat="1" ht="19.7" customHeight="1">
      <c r="A34" s="18"/>
      <c r="B34" s="18"/>
      <c r="C34" s="18"/>
      <c r="D34" s="104"/>
      <c r="E34" s="52"/>
      <c r="F34" s="52"/>
      <c r="G34" s="52"/>
      <c r="H34" s="847"/>
      <c r="I34" s="876"/>
      <c r="J34" s="64"/>
      <c r="K34" s="64"/>
      <c r="L34" s="56"/>
      <c r="M34" s="564"/>
      <c r="N34" s="57"/>
      <c r="O34" s="54"/>
      <c r="P34" s="58"/>
      <c r="Q34" s="52"/>
      <c r="R34" s="59"/>
      <c r="S34" s="58"/>
      <c r="T34" s="60"/>
    </row>
    <row r="35" spans="1:20" s="8" customFormat="1" ht="19.7" customHeight="1">
      <c r="A35" s="18"/>
      <c r="B35" s="18"/>
      <c r="C35" s="18"/>
      <c r="D35" s="104"/>
      <c r="E35" s="52"/>
      <c r="F35" s="52"/>
      <c r="G35" s="52"/>
      <c r="H35" s="847"/>
      <c r="I35" s="876"/>
      <c r="J35" s="64"/>
      <c r="K35" s="64"/>
      <c r="L35" s="56"/>
      <c r="M35" s="564"/>
      <c r="N35" s="57"/>
      <c r="O35" s="54"/>
      <c r="P35" s="58"/>
      <c r="Q35" s="52"/>
      <c r="R35" s="59"/>
      <c r="S35" s="58"/>
      <c r="T35" s="60"/>
    </row>
    <row r="36" spans="1:20" s="8" customFormat="1" ht="19.7" customHeight="1">
      <c r="A36" s="18"/>
      <c r="B36" s="18"/>
      <c r="C36" s="18"/>
      <c r="D36" s="104"/>
      <c r="E36" s="52"/>
      <c r="F36" s="52"/>
      <c r="G36" s="52"/>
      <c r="H36" s="847"/>
      <c r="I36" s="876"/>
      <c r="J36" s="64"/>
      <c r="K36" s="64"/>
      <c r="L36" s="56"/>
      <c r="M36" s="564"/>
      <c r="N36" s="57"/>
      <c r="O36" s="54"/>
      <c r="P36" s="58"/>
      <c r="Q36" s="52"/>
      <c r="R36" s="59"/>
      <c r="S36" s="58"/>
      <c r="T36" s="60"/>
    </row>
    <row r="37" spans="1:20" s="8" customFormat="1" ht="19.7" customHeight="1">
      <c r="A37" s="18"/>
      <c r="B37" s="18"/>
      <c r="C37" s="18"/>
      <c r="D37" s="104"/>
      <c r="E37" s="52"/>
      <c r="F37" s="52"/>
      <c r="G37" s="52"/>
      <c r="H37" s="847"/>
      <c r="I37" s="876"/>
      <c r="J37" s="64"/>
      <c r="K37" s="64"/>
      <c r="L37" s="56"/>
      <c r="M37" s="564"/>
      <c r="N37" s="57"/>
      <c r="O37" s="54"/>
      <c r="P37" s="58"/>
      <c r="Q37" s="52"/>
      <c r="R37" s="59"/>
      <c r="S37" s="58"/>
      <c r="T37" s="60"/>
    </row>
    <row r="38" spans="1:20" s="8" customFormat="1" ht="19.7" customHeight="1">
      <c r="A38" s="18"/>
      <c r="B38" s="18"/>
      <c r="C38" s="18"/>
      <c r="D38" s="104"/>
      <c r="E38" s="52"/>
      <c r="F38" s="52"/>
      <c r="G38" s="52"/>
      <c r="H38" s="847"/>
      <c r="I38" s="876"/>
      <c r="J38" s="64"/>
      <c r="K38" s="64"/>
      <c r="L38" s="56"/>
      <c r="M38" s="564"/>
      <c r="N38" s="57"/>
      <c r="O38" s="54"/>
      <c r="P38" s="58"/>
      <c r="Q38" s="52"/>
      <c r="R38" s="59"/>
      <c r="S38" s="58"/>
      <c r="T38" s="60"/>
    </row>
    <row r="39" spans="1:20" s="8" customFormat="1" ht="19.7" customHeight="1">
      <c r="A39" s="18"/>
      <c r="B39" s="18"/>
      <c r="C39" s="18"/>
      <c r="D39" s="104"/>
      <c r="E39" s="52"/>
      <c r="F39" s="52"/>
      <c r="G39" s="52"/>
      <c r="H39" s="847"/>
      <c r="I39" s="876"/>
      <c r="J39" s="64"/>
      <c r="K39" s="64"/>
      <c r="L39" s="56"/>
      <c r="M39" s="564"/>
      <c r="N39" s="57"/>
      <c r="O39" s="54"/>
      <c r="P39" s="58"/>
      <c r="Q39" s="52"/>
      <c r="R39" s="59"/>
      <c r="S39" s="58"/>
      <c r="T39" s="60"/>
    </row>
    <row r="40" spans="1:20" s="8" customFormat="1" ht="19.7" customHeight="1">
      <c r="A40" s="18"/>
      <c r="B40" s="18"/>
      <c r="C40" s="18"/>
      <c r="D40" s="104"/>
      <c r="E40" s="52"/>
      <c r="F40" s="52"/>
      <c r="G40" s="52"/>
      <c r="H40" s="847"/>
      <c r="I40" s="876"/>
      <c r="J40" s="64"/>
      <c r="K40" s="64"/>
      <c r="L40" s="56"/>
      <c r="M40" s="564"/>
      <c r="N40" s="57"/>
      <c r="O40" s="54"/>
      <c r="P40" s="58"/>
      <c r="Q40" s="52"/>
      <c r="R40" s="59"/>
      <c r="S40" s="58"/>
      <c r="T40" s="60"/>
    </row>
    <row r="41" spans="1:20" s="8" customFormat="1" ht="19.7" customHeight="1">
      <c r="A41" s="18"/>
      <c r="B41" s="18"/>
      <c r="C41" s="18"/>
      <c r="D41" s="104"/>
      <c r="E41" s="52"/>
      <c r="F41" s="52"/>
      <c r="G41" s="52"/>
      <c r="H41" s="847"/>
      <c r="I41" s="876"/>
      <c r="J41" s="64"/>
      <c r="K41" s="64"/>
      <c r="L41" s="56"/>
      <c r="M41" s="564"/>
      <c r="N41" s="57"/>
      <c r="O41" s="54"/>
      <c r="P41" s="58"/>
      <c r="Q41" s="52"/>
      <c r="R41" s="59"/>
      <c r="S41" s="58"/>
      <c r="T41" s="60"/>
    </row>
    <row r="42" spans="1:20" s="8" customFormat="1" ht="19.7" customHeight="1">
      <c r="A42" s="18"/>
      <c r="B42" s="18"/>
      <c r="C42" s="18"/>
      <c r="D42" s="104"/>
      <c r="E42" s="52"/>
      <c r="F42" s="52"/>
      <c r="G42" s="52"/>
      <c r="H42" s="847"/>
      <c r="I42" s="876"/>
      <c r="J42" s="64"/>
      <c r="K42" s="64"/>
      <c r="L42" s="56"/>
      <c r="M42" s="564"/>
      <c r="N42" s="57"/>
      <c r="O42" s="54"/>
      <c r="P42" s="58"/>
      <c r="Q42" s="52"/>
      <c r="R42" s="59"/>
      <c r="S42" s="58"/>
      <c r="T42" s="60"/>
    </row>
    <row r="43" spans="1:20" s="8" customFormat="1" ht="19.7" customHeight="1">
      <c r="A43" s="18"/>
      <c r="B43" s="18"/>
      <c r="C43" s="18"/>
      <c r="D43" s="104"/>
      <c r="E43" s="52"/>
      <c r="F43" s="52"/>
      <c r="G43" s="52"/>
      <c r="H43" s="847"/>
      <c r="I43" s="876"/>
      <c r="J43" s="64"/>
      <c r="K43" s="64"/>
      <c r="L43" s="56"/>
      <c r="M43" s="564"/>
      <c r="N43" s="57"/>
      <c r="O43" s="54"/>
      <c r="P43" s="58"/>
      <c r="Q43" s="52"/>
      <c r="R43" s="59"/>
      <c r="S43" s="58"/>
      <c r="T43" s="60"/>
    </row>
    <row r="44" spans="1:20" s="8" customFormat="1" ht="19.7" customHeight="1">
      <c r="A44" s="18"/>
      <c r="B44" s="18"/>
      <c r="C44" s="18"/>
      <c r="D44" s="104"/>
      <c r="E44" s="52"/>
      <c r="F44" s="52"/>
      <c r="G44" s="52"/>
      <c r="H44" s="847"/>
      <c r="I44" s="876"/>
      <c r="J44" s="64"/>
      <c r="K44" s="64"/>
      <c r="L44" s="56"/>
      <c r="M44" s="564"/>
      <c r="N44" s="57"/>
      <c r="O44" s="54"/>
      <c r="P44" s="58"/>
      <c r="Q44" s="52"/>
      <c r="R44" s="59"/>
      <c r="S44" s="58"/>
      <c r="T44" s="60"/>
    </row>
    <row r="45" spans="1:20" s="8" customFormat="1" ht="19.7" customHeight="1">
      <c r="A45" s="18"/>
      <c r="B45" s="18"/>
      <c r="C45" s="18"/>
      <c r="D45" s="104"/>
      <c r="E45" s="52"/>
      <c r="F45" s="52"/>
      <c r="G45" s="52"/>
      <c r="H45" s="847"/>
      <c r="I45" s="876"/>
      <c r="J45" s="64"/>
      <c r="K45" s="64"/>
      <c r="L45" s="56"/>
      <c r="M45" s="564"/>
      <c r="N45" s="57"/>
      <c r="O45" s="54"/>
      <c r="P45" s="58"/>
      <c r="Q45" s="52"/>
      <c r="R45" s="59"/>
      <c r="S45" s="58"/>
      <c r="T45" s="60"/>
    </row>
    <row r="46" spans="1:20" s="8" customFormat="1" ht="19.7" customHeight="1">
      <c r="A46" s="18"/>
      <c r="B46" s="18"/>
      <c r="C46" s="18"/>
      <c r="D46" s="104"/>
      <c r="E46" s="52"/>
      <c r="F46" s="52"/>
      <c r="G46" s="52"/>
      <c r="H46" s="847"/>
      <c r="I46" s="876"/>
      <c r="J46" s="64"/>
      <c r="K46" s="64"/>
      <c r="L46" s="56"/>
      <c r="M46" s="564"/>
      <c r="N46" s="57"/>
      <c r="O46" s="54"/>
      <c r="P46" s="58"/>
      <c r="Q46" s="52"/>
      <c r="R46" s="59"/>
      <c r="S46" s="58"/>
      <c r="T46" s="60"/>
    </row>
    <row r="47" spans="1:20" s="8" customFormat="1" ht="19.7" customHeight="1">
      <c r="A47" s="18"/>
      <c r="B47" s="18"/>
      <c r="C47" s="18"/>
      <c r="D47" s="104"/>
      <c r="E47" s="52"/>
      <c r="F47" s="52"/>
      <c r="G47" s="52"/>
      <c r="H47" s="847"/>
      <c r="I47" s="876"/>
      <c r="J47" s="64"/>
      <c r="K47" s="64"/>
      <c r="L47" s="56"/>
      <c r="M47" s="564"/>
      <c r="N47" s="57"/>
      <c r="O47" s="54"/>
      <c r="P47" s="58"/>
      <c r="Q47" s="52"/>
      <c r="R47" s="59"/>
      <c r="S47" s="58"/>
      <c r="T47" s="60"/>
    </row>
    <row r="48" spans="1:20" s="8" customFormat="1" ht="19.7" customHeight="1">
      <c r="A48" s="18"/>
      <c r="B48" s="18"/>
      <c r="C48" s="18"/>
      <c r="D48" s="104"/>
      <c r="E48" s="52"/>
      <c r="F48" s="52"/>
      <c r="G48" s="52"/>
      <c r="H48" s="847"/>
      <c r="I48" s="876"/>
      <c r="J48" s="64"/>
      <c r="K48" s="64"/>
      <c r="L48" s="56"/>
      <c r="M48" s="564"/>
      <c r="N48" s="57"/>
      <c r="O48" s="54"/>
      <c r="P48" s="58"/>
      <c r="Q48" s="52"/>
      <c r="R48" s="59"/>
      <c r="S48" s="58"/>
      <c r="T48" s="60"/>
    </row>
    <row r="49" spans="1:20" s="8" customFormat="1" ht="19.7" customHeight="1">
      <c r="A49" s="18"/>
      <c r="B49" s="18"/>
      <c r="C49" s="18"/>
      <c r="D49" s="104"/>
      <c r="E49" s="52"/>
      <c r="F49" s="52"/>
      <c r="G49" s="52"/>
      <c r="H49" s="847"/>
      <c r="I49" s="876"/>
      <c r="J49" s="64"/>
      <c r="K49" s="64"/>
      <c r="L49" s="56"/>
      <c r="M49" s="564"/>
      <c r="N49" s="57"/>
      <c r="O49" s="54"/>
      <c r="P49" s="58"/>
      <c r="Q49" s="52"/>
      <c r="R49" s="59"/>
      <c r="S49" s="58"/>
      <c r="T49" s="60"/>
    </row>
    <row r="50" spans="1:20" s="8" customFormat="1" ht="19.7" customHeight="1">
      <c r="A50" s="18"/>
      <c r="B50" s="18"/>
      <c r="C50" s="18"/>
      <c r="D50" s="18"/>
      <c r="E50" s="17"/>
      <c r="F50" s="17"/>
      <c r="G50" s="17"/>
      <c r="H50" s="18"/>
      <c r="I50" s="26"/>
      <c r="J50" s="993"/>
      <c r="K50" s="118"/>
      <c r="L50" s="22"/>
      <c r="M50" s="24"/>
      <c r="N50" s="152"/>
      <c r="O50" s="17"/>
      <c r="P50" s="30"/>
      <c r="Q50" s="17"/>
      <c r="R50" s="29"/>
      <c r="S50" s="29"/>
      <c r="T50" s="23"/>
    </row>
    <row r="51" spans="1:20" s="8" customFormat="1" ht="19.7" customHeight="1">
      <c r="A51" s="18"/>
      <c r="B51" s="18"/>
      <c r="C51" s="18"/>
      <c r="D51" s="18"/>
      <c r="E51" s="17"/>
      <c r="F51" s="52"/>
      <c r="G51" s="75"/>
      <c r="I51" s="513"/>
      <c r="J51" s="26"/>
      <c r="K51" s="118"/>
      <c r="L51" s="22"/>
      <c r="M51" s="53"/>
      <c r="N51" s="94"/>
      <c r="O51" s="17"/>
      <c r="P51" s="30"/>
      <c r="Q51" s="17"/>
      <c r="R51" s="29"/>
      <c r="S51" s="29"/>
      <c r="T51" s="23"/>
    </row>
    <row r="52" spans="1:20" s="8" customFormat="1" ht="19.7" customHeight="1">
      <c r="A52" s="18"/>
      <c r="B52" s="18"/>
      <c r="C52" s="18"/>
      <c r="D52" s="18"/>
      <c r="E52" s="17"/>
      <c r="F52" s="17"/>
      <c r="G52" s="17"/>
      <c r="H52" s="76"/>
      <c r="I52" s="26"/>
      <c r="J52" s="125"/>
      <c r="K52" s="118"/>
      <c r="L52" s="182"/>
      <c r="M52" s="171"/>
      <c r="N52" s="94"/>
      <c r="O52" s="17"/>
      <c r="P52" s="30"/>
      <c r="Q52" s="17"/>
      <c r="R52" s="29"/>
      <c r="S52" s="29"/>
      <c r="T52" s="23"/>
    </row>
    <row r="53" spans="1:20" s="8" customFormat="1" ht="19.7" customHeight="1">
      <c r="A53" s="18"/>
      <c r="B53" s="18"/>
      <c r="C53" s="18"/>
      <c r="D53" s="18"/>
      <c r="E53" s="17"/>
      <c r="F53" s="17"/>
      <c r="G53" s="17"/>
      <c r="H53" s="26"/>
      <c r="I53" s="26"/>
      <c r="J53" s="125"/>
      <c r="K53" s="109"/>
      <c r="L53" s="182"/>
      <c r="M53" s="171"/>
      <c r="N53" s="94"/>
      <c r="O53" s="17"/>
      <c r="P53" s="30"/>
      <c r="Q53" s="17"/>
      <c r="R53" s="29"/>
      <c r="S53" s="29"/>
      <c r="T53" s="23"/>
    </row>
    <row r="54" spans="1:20" s="8" customFormat="1" ht="19.7" customHeight="1">
      <c r="A54" s="18"/>
      <c r="B54" s="18"/>
      <c r="C54" s="104"/>
      <c r="D54" s="104"/>
      <c r="E54" s="17"/>
      <c r="F54" s="17"/>
      <c r="G54" s="17"/>
      <c r="H54" s="122"/>
      <c r="I54" s="122"/>
      <c r="J54" s="118"/>
      <c r="K54" s="109"/>
      <c r="L54" s="124"/>
      <c r="M54" s="122"/>
      <c r="N54" s="94"/>
      <c r="O54" s="17"/>
      <c r="P54" s="30"/>
      <c r="Q54" s="17"/>
      <c r="R54" s="29"/>
      <c r="S54" s="29"/>
      <c r="T54" s="23"/>
    </row>
    <row r="55" spans="1:20" s="8" customFormat="1" ht="19.7" customHeight="1">
      <c r="A55" s="18"/>
      <c r="B55" s="18"/>
      <c r="C55" s="104"/>
      <c r="D55" s="104"/>
      <c r="E55" s="17"/>
      <c r="F55" s="17"/>
      <c r="G55" s="17"/>
      <c r="H55" s="50"/>
      <c r="I55" s="122"/>
      <c r="J55" s="125"/>
      <c r="K55" s="109"/>
      <c r="L55" s="124"/>
      <c r="M55" s="26"/>
      <c r="N55" s="26"/>
      <c r="O55" s="17"/>
      <c r="P55" s="30"/>
      <c r="Q55" s="17"/>
      <c r="R55" s="29"/>
      <c r="S55" s="29"/>
      <c r="T55" s="23"/>
    </row>
    <row r="56" spans="1:20" s="8" customFormat="1" ht="19.7" customHeight="1">
      <c r="A56" s="18"/>
      <c r="B56" s="18"/>
      <c r="C56" s="18"/>
      <c r="D56" s="18"/>
      <c r="E56" s="17"/>
      <c r="F56" s="17"/>
      <c r="G56" s="17"/>
      <c r="H56" s="50"/>
      <c r="I56" s="122"/>
      <c r="J56" s="125"/>
      <c r="K56" s="109"/>
      <c r="L56" s="124"/>
      <c r="M56" s="26"/>
      <c r="N56" s="26"/>
      <c r="O56" s="17"/>
      <c r="P56" s="30"/>
      <c r="Q56" s="17"/>
      <c r="R56" s="29"/>
      <c r="S56" s="29"/>
      <c r="T56" s="23"/>
    </row>
    <row r="57" spans="1:20" s="8" customFormat="1" ht="19.7" customHeight="1">
      <c r="A57" s="18"/>
      <c r="B57" s="18"/>
      <c r="C57" s="18"/>
      <c r="D57" s="18"/>
      <c r="E57" s="17"/>
      <c r="F57" s="17"/>
      <c r="G57" s="17"/>
      <c r="H57" s="50"/>
      <c r="I57" s="994"/>
      <c r="J57" s="127"/>
      <c r="K57" s="118"/>
      <c r="L57" s="128"/>
      <c r="M57" s="129"/>
      <c r="N57" s="26"/>
      <c r="O57" s="17"/>
      <c r="P57" s="30"/>
      <c r="Q57" s="17"/>
      <c r="R57" s="29"/>
      <c r="S57" s="29"/>
      <c r="T57" s="23"/>
    </row>
    <row r="58" spans="1:20" s="8" customFormat="1" ht="19.7" customHeight="1">
      <c r="A58" s="18"/>
      <c r="B58" s="18"/>
      <c r="C58" s="18"/>
      <c r="D58" s="18"/>
      <c r="E58" s="17"/>
      <c r="F58" s="17"/>
      <c r="G58" s="17"/>
      <c r="H58" s="130"/>
      <c r="I58" s="26"/>
      <c r="J58" s="118"/>
      <c r="K58" s="118"/>
      <c r="L58" s="22"/>
      <c r="M58" s="26"/>
      <c r="N58" s="94"/>
      <c r="O58" s="17"/>
      <c r="P58" s="30"/>
      <c r="Q58" s="17"/>
      <c r="R58" s="29"/>
      <c r="S58" s="29"/>
      <c r="T58" s="23"/>
    </row>
    <row r="59" spans="1:20">
      <c r="K59" s="131"/>
    </row>
  </sheetData>
  <autoFilter ref="E9:R27" xr:uid="{63DD51D0-E216-4F82-851C-8AF905AE788F}"/>
  <mergeCells count="9">
    <mergeCell ref="E6:G6"/>
    <mergeCell ref="E13:H13"/>
    <mergeCell ref="E2:G2"/>
    <mergeCell ref="J2:L2"/>
    <mergeCell ref="E3:G3"/>
    <mergeCell ref="E4:G4"/>
    <mergeCell ref="J4:K5"/>
    <mergeCell ref="M4:N5"/>
    <mergeCell ref="E5:G5"/>
  </mergeCells>
  <phoneticPr fontId="3"/>
  <dataValidations count="1">
    <dataValidation imeMode="hiragana" allowBlank="1" showInputMessage="1" showErrorMessage="1" sqref="M17 JI17 TE17 ADA17 AMW17 AWS17 BGO17 BQK17 CAG17 CKC17 CTY17 DDU17 DNQ17 DXM17 EHI17 ERE17 FBA17 FKW17 FUS17 GEO17 GOK17 GYG17 HIC17 HRY17 IBU17 ILQ17 IVM17 JFI17 JPE17 JZA17 KIW17 KSS17 LCO17 LMK17 LWG17 MGC17 MPY17 MZU17 NJQ17 NTM17 ODI17 ONE17 OXA17 PGW17 PQS17 QAO17 QKK17 QUG17 REC17 RNY17 RXU17 SHQ17 SRM17 TBI17 TLE17 TVA17 UEW17 UOS17 UYO17 VIK17 VSG17 WCC17 WLY17 WVU17 M65553 JI65553 TE65553 ADA65553 AMW65553 AWS65553 BGO65553 BQK65553 CAG65553 CKC65553 CTY65553 DDU65553 DNQ65553 DXM65553 EHI65553 ERE65553 FBA65553 FKW65553 FUS65553 GEO65553 GOK65553 GYG65553 HIC65553 HRY65553 IBU65553 ILQ65553 IVM65553 JFI65553 JPE65553 JZA65553 KIW65553 KSS65553 LCO65553 LMK65553 LWG65553 MGC65553 MPY65553 MZU65553 NJQ65553 NTM65553 ODI65553 ONE65553 OXA65553 PGW65553 PQS65553 QAO65553 QKK65553 QUG65553 REC65553 RNY65553 RXU65553 SHQ65553 SRM65553 TBI65553 TLE65553 TVA65553 UEW65553 UOS65553 UYO65553 VIK65553 VSG65553 WCC65553 WLY65553 WVU65553 M131089 JI131089 TE131089 ADA131089 AMW131089 AWS131089 BGO131089 BQK131089 CAG131089 CKC131089 CTY131089 DDU131089 DNQ131089 DXM131089 EHI131089 ERE131089 FBA131089 FKW131089 FUS131089 GEO131089 GOK131089 GYG131089 HIC131089 HRY131089 IBU131089 ILQ131089 IVM131089 JFI131089 JPE131089 JZA131089 KIW131089 KSS131089 LCO131089 LMK131089 LWG131089 MGC131089 MPY131089 MZU131089 NJQ131089 NTM131089 ODI131089 ONE131089 OXA131089 PGW131089 PQS131089 QAO131089 QKK131089 QUG131089 REC131089 RNY131089 RXU131089 SHQ131089 SRM131089 TBI131089 TLE131089 TVA131089 UEW131089 UOS131089 UYO131089 VIK131089 VSG131089 WCC131089 WLY131089 WVU131089 M196625 JI196625 TE196625 ADA196625 AMW196625 AWS196625 BGO196625 BQK196625 CAG196625 CKC196625 CTY196625 DDU196625 DNQ196625 DXM196625 EHI196625 ERE196625 FBA196625 FKW196625 FUS196625 GEO196625 GOK196625 GYG196625 HIC196625 HRY196625 IBU196625 ILQ196625 IVM196625 JFI196625 JPE196625 JZA196625 KIW196625 KSS196625 LCO196625 LMK196625 LWG196625 MGC196625 MPY196625 MZU196625 NJQ196625 NTM196625 ODI196625 ONE196625 OXA196625 PGW196625 PQS196625 QAO196625 QKK196625 QUG196625 REC196625 RNY196625 RXU196625 SHQ196625 SRM196625 TBI196625 TLE196625 TVA196625 UEW196625 UOS196625 UYO196625 VIK196625 VSG196625 WCC196625 WLY196625 WVU196625 M262161 JI262161 TE262161 ADA262161 AMW262161 AWS262161 BGO262161 BQK262161 CAG262161 CKC262161 CTY262161 DDU262161 DNQ262161 DXM262161 EHI262161 ERE262161 FBA262161 FKW262161 FUS262161 GEO262161 GOK262161 GYG262161 HIC262161 HRY262161 IBU262161 ILQ262161 IVM262161 JFI262161 JPE262161 JZA262161 KIW262161 KSS262161 LCO262161 LMK262161 LWG262161 MGC262161 MPY262161 MZU262161 NJQ262161 NTM262161 ODI262161 ONE262161 OXA262161 PGW262161 PQS262161 QAO262161 QKK262161 QUG262161 REC262161 RNY262161 RXU262161 SHQ262161 SRM262161 TBI262161 TLE262161 TVA262161 UEW262161 UOS262161 UYO262161 VIK262161 VSG262161 WCC262161 WLY262161 WVU262161 M327697 JI327697 TE327697 ADA327697 AMW327697 AWS327697 BGO327697 BQK327697 CAG327697 CKC327697 CTY327697 DDU327697 DNQ327697 DXM327697 EHI327697 ERE327697 FBA327697 FKW327697 FUS327697 GEO327697 GOK327697 GYG327697 HIC327697 HRY327697 IBU327697 ILQ327697 IVM327697 JFI327697 JPE327697 JZA327697 KIW327697 KSS327697 LCO327697 LMK327697 LWG327697 MGC327697 MPY327697 MZU327697 NJQ327697 NTM327697 ODI327697 ONE327697 OXA327697 PGW327697 PQS327697 QAO327697 QKK327697 QUG327697 REC327697 RNY327697 RXU327697 SHQ327697 SRM327697 TBI327697 TLE327697 TVA327697 UEW327697 UOS327697 UYO327697 VIK327697 VSG327697 WCC327697 WLY327697 WVU327697 M393233 JI393233 TE393233 ADA393233 AMW393233 AWS393233 BGO393233 BQK393233 CAG393233 CKC393233 CTY393233 DDU393233 DNQ393233 DXM393233 EHI393233 ERE393233 FBA393233 FKW393233 FUS393233 GEO393233 GOK393233 GYG393233 HIC393233 HRY393233 IBU393233 ILQ393233 IVM393233 JFI393233 JPE393233 JZA393233 KIW393233 KSS393233 LCO393233 LMK393233 LWG393233 MGC393233 MPY393233 MZU393233 NJQ393233 NTM393233 ODI393233 ONE393233 OXA393233 PGW393233 PQS393233 QAO393233 QKK393233 QUG393233 REC393233 RNY393233 RXU393233 SHQ393233 SRM393233 TBI393233 TLE393233 TVA393233 UEW393233 UOS393233 UYO393233 VIK393233 VSG393233 WCC393233 WLY393233 WVU393233 M458769 JI458769 TE458769 ADA458769 AMW458769 AWS458769 BGO458769 BQK458769 CAG458769 CKC458769 CTY458769 DDU458769 DNQ458769 DXM458769 EHI458769 ERE458769 FBA458769 FKW458769 FUS458769 GEO458769 GOK458769 GYG458769 HIC458769 HRY458769 IBU458769 ILQ458769 IVM458769 JFI458769 JPE458769 JZA458769 KIW458769 KSS458769 LCO458769 LMK458769 LWG458769 MGC458769 MPY458769 MZU458769 NJQ458769 NTM458769 ODI458769 ONE458769 OXA458769 PGW458769 PQS458769 QAO458769 QKK458769 QUG458769 REC458769 RNY458769 RXU458769 SHQ458769 SRM458769 TBI458769 TLE458769 TVA458769 UEW458769 UOS458769 UYO458769 VIK458769 VSG458769 WCC458769 WLY458769 WVU458769 M524305 JI524305 TE524305 ADA524305 AMW524305 AWS524305 BGO524305 BQK524305 CAG524305 CKC524305 CTY524305 DDU524305 DNQ524305 DXM524305 EHI524305 ERE524305 FBA524305 FKW524305 FUS524305 GEO524305 GOK524305 GYG524305 HIC524305 HRY524305 IBU524305 ILQ524305 IVM524305 JFI524305 JPE524305 JZA524305 KIW524305 KSS524305 LCO524305 LMK524305 LWG524305 MGC524305 MPY524305 MZU524305 NJQ524305 NTM524305 ODI524305 ONE524305 OXA524305 PGW524305 PQS524305 QAO524305 QKK524305 QUG524305 REC524305 RNY524305 RXU524305 SHQ524305 SRM524305 TBI524305 TLE524305 TVA524305 UEW524305 UOS524305 UYO524305 VIK524305 VSG524305 WCC524305 WLY524305 WVU524305 M589841 JI589841 TE589841 ADA589841 AMW589841 AWS589841 BGO589841 BQK589841 CAG589841 CKC589841 CTY589841 DDU589841 DNQ589841 DXM589841 EHI589841 ERE589841 FBA589841 FKW589841 FUS589841 GEO589841 GOK589841 GYG589841 HIC589841 HRY589841 IBU589841 ILQ589841 IVM589841 JFI589841 JPE589841 JZA589841 KIW589841 KSS589841 LCO589841 LMK589841 LWG589841 MGC589841 MPY589841 MZU589841 NJQ589841 NTM589841 ODI589841 ONE589841 OXA589841 PGW589841 PQS589841 QAO589841 QKK589841 QUG589841 REC589841 RNY589841 RXU589841 SHQ589841 SRM589841 TBI589841 TLE589841 TVA589841 UEW589841 UOS589841 UYO589841 VIK589841 VSG589841 WCC589841 WLY589841 WVU589841 M655377 JI655377 TE655377 ADA655377 AMW655377 AWS655377 BGO655377 BQK655377 CAG655377 CKC655377 CTY655377 DDU655377 DNQ655377 DXM655377 EHI655377 ERE655377 FBA655377 FKW655377 FUS655377 GEO655377 GOK655377 GYG655377 HIC655377 HRY655377 IBU655377 ILQ655377 IVM655377 JFI655377 JPE655377 JZA655377 KIW655377 KSS655377 LCO655377 LMK655377 LWG655377 MGC655377 MPY655377 MZU655377 NJQ655377 NTM655377 ODI655377 ONE655377 OXA655377 PGW655377 PQS655377 QAO655377 QKK655377 QUG655377 REC655377 RNY655377 RXU655377 SHQ655377 SRM655377 TBI655377 TLE655377 TVA655377 UEW655377 UOS655377 UYO655377 VIK655377 VSG655377 WCC655377 WLY655377 WVU655377 M720913 JI720913 TE720913 ADA720913 AMW720913 AWS720913 BGO720913 BQK720913 CAG720913 CKC720913 CTY720913 DDU720913 DNQ720913 DXM720913 EHI720913 ERE720913 FBA720913 FKW720913 FUS720913 GEO720913 GOK720913 GYG720913 HIC720913 HRY720913 IBU720913 ILQ720913 IVM720913 JFI720913 JPE720913 JZA720913 KIW720913 KSS720913 LCO720913 LMK720913 LWG720913 MGC720913 MPY720913 MZU720913 NJQ720913 NTM720913 ODI720913 ONE720913 OXA720913 PGW720913 PQS720913 QAO720913 QKK720913 QUG720913 REC720913 RNY720913 RXU720913 SHQ720913 SRM720913 TBI720913 TLE720913 TVA720913 UEW720913 UOS720913 UYO720913 VIK720913 VSG720913 WCC720913 WLY720913 WVU720913 M786449 JI786449 TE786449 ADA786449 AMW786449 AWS786449 BGO786449 BQK786449 CAG786449 CKC786449 CTY786449 DDU786449 DNQ786449 DXM786449 EHI786449 ERE786449 FBA786449 FKW786449 FUS786449 GEO786449 GOK786449 GYG786449 HIC786449 HRY786449 IBU786449 ILQ786449 IVM786449 JFI786449 JPE786449 JZA786449 KIW786449 KSS786449 LCO786449 LMK786449 LWG786449 MGC786449 MPY786449 MZU786449 NJQ786449 NTM786449 ODI786449 ONE786449 OXA786449 PGW786449 PQS786449 QAO786449 QKK786449 QUG786449 REC786449 RNY786449 RXU786449 SHQ786449 SRM786449 TBI786449 TLE786449 TVA786449 UEW786449 UOS786449 UYO786449 VIK786449 VSG786449 WCC786449 WLY786449 WVU786449 M851985 JI851985 TE851985 ADA851985 AMW851985 AWS851985 BGO851985 BQK851985 CAG851985 CKC851985 CTY851985 DDU851985 DNQ851985 DXM851985 EHI851985 ERE851985 FBA851985 FKW851985 FUS851985 GEO851985 GOK851985 GYG851985 HIC851985 HRY851985 IBU851985 ILQ851985 IVM851985 JFI851985 JPE851985 JZA851985 KIW851985 KSS851985 LCO851985 LMK851985 LWG851985 MGC851985 MPY851985 MZU851985 NJQ851985 NTM851985 ODI851985 ONE851985 OXA851985 PGW851985 PQS851985 QAO851985 QKK851985 QUG851985 REC851985 RNY851985 RXU851985 SHQ851985 SRM851985 TBI851985 TLE851985 TVA851985 UEW851985 UOS851985 UYO851985 VIK851985 VSG851985 WCC851985 WLY851985 WVU851985 M917521 JI917521 TE917521 ADA917521 AMW917521 AWS917521 BGO917521 BQK917521 CAG917521 CKC917521 CTY917521 DDU917521 DNQ917521 DXM917521 EHI917521 ERE917521 FBA917521 FKW917521 FUS917521 GEO917521 GOK917521 GYG917521 HIC917521 HRY917521 IBU917521 ILQ917521 IVM917521 JFI917521 JPE917521 JZA917521 KIW917521 KSS917521 LCO917521 LMK917521 LWG917521 MGC917521 MPY917521 MZU917521 NJQ917521 NTM917521 ODI917521 ONE917521 OXA917521 PGW917521 PQS917521 QAO917521 QKK917521 QUG917521 REC917521 RNY917521 RXU917521 SHQ917521 SRM917521 TBI917521 TLE917521 TVA917521 UEW917521 UOS917521 UYO917521 VIK917521 VSG917521 WCC917521 WLY917521 WVU917521 M983057 JI983057 TE983057 ADA983057 AMW983057 AWS983057 BGO983057 BQK983057 CAG983057 CKC983057 CTY983057 DDU983057 DNQ983057 DXM983057 EHI983057 ERE983057 FBA983057 FKW983057 FUS983057 GEO983057 GOK983057 GYG983057 HIC983057 HRY983057 IBU983057 ILQ983057 IVM983057 JFI983057 JPE983057 JZA983057 KIW983057 KSS983057 LCO983057 LMK983057 LWG983057 MGC983057 MPY983057 MZU983057 NJQ983057 NTM983057 ODI983057 ONE983057 OXA983057 PGW983057 PQS983057 QAO983057 QKK983057 QUG983057 REC983057 RNY983057 RXU983057 SHQ983057 SRM983057 TBI983057 TLE983057 TVA983057 UEW983057 UOS983057 UYO983057 VIK983057 VSG983057 WCC983057 WLY983057 WVU983057" xr:uid="{B53D7C5C-E05B-4ACF-8C6D-9FAC45EBB2C3}"/>
  </dataValidations>
  <pageMargins left="0.2" right="0.2" top="0.36" bottom="0.41" header="0.3" footer="0.3"/>
  <pageSetup paperSize="9" scale="70"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383BD-CCED-484F-AE21-0C9CC56EF0A6}">
  <dimension ref="B2:Q51"/>
  <sheetViews>
    <sheetView zoomScale="85" zoomScaleNormal="85" workbookViewId="0">
      <pane xSplit="10" ySplit="8" topLeftCell="N9" activePane="bottomRight" state="frozen"/>
      <selection pane="topRight" activeCell="K1" sqref="K1"/>
      <selection pane="bottomLeft" activeCell="A9" sqref="A9"/>
      <selection pane="bottomRight" activeCell="C9" sqref="C9"/>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417</v>
      </c>
      <c r="G2" s="4" t="s">
        <v>2</v>
      </c>
      <c r="H2" s="5"/>
      <c r="I2" s="6"/>
      <c r="J2" s="7">
        <f>SUM(H:H)</f>
        <v>1779736</v>
      </c>
    </row>
    <row r="3" spans="2:17" ht="20.100000000000001" customHeight="1">
      <c r="B3" s="1" t="s">
        <v>3</v>
      </c>
      <c r="C3" s="1"/>
      <c r="D3" s="1"/>
      <c r="E3" s="13" t="s">
        <v>287</v>
      </c>
    </row>
    <row r="4" spans="2:17" ht="20.100000000000001" customHeight="1">
      <c r="B4" s="1" t="s">
        <v>5</v>
      </c>
      <c r="C4" s="1"/>
      <c r="D4" s="1"/>
      <c r="E4" s="13">
        <v>204030</v>
      </c>
    </row>
    <row r="5" spans="2:17" ht="20.100000000000001" customHeight="1">
      <c r="B5" s="1" t="s">
        <v>6</v>
      </c>
      <c r="C5" s="1"/>
      <c r="D5" s="1"/>
      <c r="E5" s="16">
        <v>45064</v>
      </c>
    </row>
    <row r="6" spans="2:17" ht="20.100000000000001" customHeight="1">
      <c r="B6" s="1" t="s">
        <v>7</v>
      </c>
      <c r="C6" s="1"/>
      <c r="D6" s="1"/>
      <c r="E6" s="16">
        <v>45071</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40"/>
      <c r="G9" s="51">
        <v>0</v>
      </c>
      <c r="H9" s="51">
        <f t="shared" ref="H9:H45" si="0">F9*G9</f>
        <v>0</v>
      </c>
      <c r="I9" s="22"/>
      <c r="J9" s="24"/>
      <c r="K9" s="24"/>
      <c r="L9" s="18"/>
      <c r="M9" s="30"/>
      <c r="N9" s="17"/>
      <c r="O9" s="18"/>
      <c r="P9" s="30"/>
      <c r="Q9" s="23"/>
    </row>
    <row r="10" spans="2:17" s="61" customFormat="1" ht="19.7" customHeight="1">
      <c r="B10" s="52">
        <v>1</v>
      </c>
      <c r="C10" s="52" t="s">
        <v>125</v>
      </c>
      <c r="D10" s="52" t="s">
        <v>125</v>
      </c>
      <c r="E10" s="53" t="s">
        <v>418</v>
      </c>
      <c r="F10" s="141">
        <v>2</v>
      </c>
      <c r="G10" s="55">
        <v>765000</v>
      </c>
      <c r="H10" s="55">
        <f t="shared" si="0"/>
        <v>1530000</v>
      </c>
      <c r="I10" s="56"/>
      <c r="J10" s="53" t="s">
        <v>127</v>
      </c>
      <c r="K10" s="57"/>
      <c r="L10" s="54"/>
      <c r="M10" s="58"/>
      <c r="N10" s="52"/>
      <c r="O10" s="59"/>
      <c r="P10" s="58">
        <v>45056</v>
      </c>
      <c r="Q10" s="60">
        <v>45056</v>
      </c>
    </row>
    <row r="11" spans="2:17" s="61" customFormat="1" ht="19.7" customHeight="1">
      <c r="B11" s="52">
        <v>1</v>
      </c>
      <c r="C11" s="52" t="s">
        <v>125</v>
      </c>
      <c r="D11" s="52" t="s">
        <v>125</v>
      </c>
      <c r="E11" s="63" t="s">
        <v>134</v>
      </c>
      <c r="F11" s="141">
        <v>2</v>
      </c>
      <c r="G11" s="55">
        <v>12000</v>
      </c>
      <c r="H11" s="55">
        <f t="shared" si="0"/>
        <v>24000</v>
      </c>
      <c r="I11" s="56"/>
      <c r="J11" s="53"/>
      <c r="K11" s="57"/>
      <c r="L11" s="54"/>
      <c r="M11" s="58"/>
      <c r="N11" s="52"/>
      <c r="O11" s="59"/>
      <c r="P11" s="58">
        <v>45056</v>
      </c>
      <c r="Q11" s="60"/>
    </row>
    <row r="12" spans="2:17" s="61" customFormat="1" ht="19.7" customHeight="1">
      <c r="B12" s="52"/>
      <c r="C12" s="52"/>
      <c r="D12" s="52"/>
      <c r="E12" s="62"/>
      <c r="F12" s="141"/>
      <c r="G12" s="55">
        <v>0</v>
      </c>
      <c r="H12" s="55">
        <f t="shared" si="0"/>
        <v>0</v>
      </c>
      <c r="I12" s="56"/>
      <c r="J12" s="53"/>
      <c r="K12" s="54"/>
      <c r="L12" s="54"/>
      <c r="M12" s="58"/>
      <c r="N12" s="52"/>
      <c r="O12" s="54"/>
      <c r="P12" s="58"/>
      <c r="Q12" s="60"/>
    </row>
    <row r="13" spans="2:17" s="61" customFormat="1" ht="19.7" customHeight="1">
      <c r="B13" s="52">
        <v>6</v>
      </c>
      <c r="C13" s="52" t="s">
        <v>66</v>
      </c>
      <c r="D13" s="111" t="s">
        <v>67</v>
      </c>
      <c r="E13" s="62" t="s">
        <v>260</v>
      </c>
      <c r="F13" s="141">
        <v>2</v>
      </c>
      <c r="G13" s="55">
        <v>230</v>
      </c>
      <c r="H13" s="55">
        <f t="shared" si="0"/>
        <v>460</v>
      </c>
      <c r="I13" s="56"/>
      <c r="J13" s="53" t="s">
        <v>420</v>
      </c>
      <c r="K13" s="57" t="s">
        <v>421</v>
      </c>
      <c r="L13" s="54"/>
      <c r="M13" s="58">
        <v>44978</v>
      </c>
      <c r="N13" s="52"/>
      <c r="O13" s="59">
        <v>45009</v>
      </c>
      <c r="P13" s="59">
        <v>45009</v>
      </c>
      <c r="Q13" s="60">
        <v>45008</v>
      </c>
    </row>
    <row r="14" spans="2:17" s="61" customFormat="1" ht="19.7" customHeight="1">
      <c r="B14" s="52">
        <v>6</v>
      </c>
      <c r="C14" s="111" t="s">
        <v>422</v>
      </c>
      <c r="D14" s="111" t="s">
        <v>188</v>
      </c>
      <c r="E14" s="62" t="s">
        <v>189</v>
      </c>
      <c r="F14" s="141">
        <v>1</v>
      </c>
      <c r="G14" s="1003">
        <v>2000</v>
      </c>
      <c r="H14" s="995">
        <f t="shared" si="0"/>
        <v>2000</v>
      </c>
      <c r="I14" s="996"/>
      <c r="J14" s="57" t="s">
        <v>423</v>
      </c>
      <c r="K14" s="68" t="s">
        <v>2519</v>
      </c>
      <c r="L14" s="54"/>
      <c r="M14" s="58">
        <v>44978</v>
      </c>
      <c r="N14" s="52"/>
      <c r="O14" s="59">
        <v>45009</v>
      </c>
      <c r="P14" s="58"/>
      <c r="Q14" s="60">
        <v>44988</v>
      </c>
    </row>
    <row r="15" spans="2:17" s="61" customFormat="1" ht="19.7" customHeight="1">
      <c r="B15" s="52"/>
      <c r="C15" s="111"/>
      <c r="D15" s="111"/>
      <c r="E15" s="63"/>
      <c r="F15" s="144"/>
      <c r="G15" s="55">
        <v>0</v>
      </c>
      <c r="H15" s="995">
        <f t="shared" si="0"/>
        <v>0</v>
      </c>
      <c r="I15" s="996"/>
      <c r="J15" s="249"/>
      <c r="K15" s="54"/>
      <c r="L15" s="54"/>
      <c r="M15" s="58"/>
      <c r="N15" s="52"/>
      <c r="O15" s="54"/>
      <c r="P15" s="58"/>
      <c r="Q15" s="60"/>
    </row>
    <row r="16" spans="2:17" s="61" customFormat="1" ht="19.7" customHeight="1">
      <c r="B16" s="52">
        <v>5</v>
      </c>
      <c r="C16" s="111" t="s">
        <v>167</v>
      </c>
      <c r="D16" s="111" t="s">
        <v>167</v>
      </c>
      <c r="E16" s="145" t="s">
        <v>425</v>
      </c>
      <c r="F16" s="141">
        <v>2</v>
      </c>
      <c r="G16" s="55">
        <v>7400</v>
      </c>
      <c r="H16" s="995">
        <f t="shared" si="0"/>
        <v>14800</v>
      </c>
      <c r="I16" s="996"/>
      <c r="J16" s="57" t="s">
        <v>426</v>
      </c>
      <c r="K16" s="57" t="s">
        <v>2520</v>
      </c>
      <c r="L16" s="54"/>
      <c r="M16" s="58">
        <v>44978</v>
      </c>
      <c r="N16" s="52"/>
      <c r="O16" s="54"/>
      <c r="P16" s="58">
        <v>44992</v>
      </c>
      <c r="Q16" s="60">
        <v>44992</v>
      </c>
    </row>
    <row r="17" spans="2:17" s="61" customFormat="1" ht="19.7" customHeight="1">
      <c r="B17" s="52">
        <v>5</v>
      </c>
      <c r="C17" s="111" t="s">
        <v>167</v>
      </c>
      <c r="D17" s="111" t="s">
        <v>167</v>
      </c>
      <c r="E17" s="62" t="s">
        <v>428</v>
      </c>
      <c r="F17" s="141">
        <v>8</v>
      </c>
      <c r="G17" s="55">
        <v>155</v>
      </c>
      <c r="H17" s="995">
        <f t="shared" si="0"/>
        <v>1240</v>
      </c>
      <c r="I17" s="996"/>
      <c r="J17" s="57" t="s">
        <v>429</v>
      </c>
      <c r="K17" s="57" t="s">
        <v>2520</v>
      </c>
      <c r="L17" s="54"/>
      <c r="M17" s="58">
        <v>44978</v>
      </c>
      <c r="N17" s="52"/>
      <c r="O17" s="54"/>
      <c r="P17" s="58">
        <v>44992</v>
      </c>
      <c r="Q17" s="60">
        <v>44992</v>
      </c>
    </row>
    <row r="18" spans="2:17" s="61" customFormat="1" ht="19.7" customHeight="1">
      <c r="B18" s="52">
        <v>6</v>
      </c>
      <c r="C18" s="111" t="s">
        <v>167</v>
      </c>
      <c r="D18" s="111" t="s">
        <v>167</v>
      </c>
      <c r="E18" s="146" t="s">
        <v>430</v>
      </c>
      <c r="F18" s="144">
        <v>2</v>
      </c>
      <c r="G18" s="826">
        <v>4091</v>
      </c>
      <c r="H18" s="995">
        <f t="shared" si="0"/>
        <v>8182</v>
      </c>
      <c r="I18" s="996"/>
      <c r="J18" s="249" t="s">
        <v>351</v>
      </c>
      <c r="K18" s="57" t="s">
        <v>2520</v>
      </c>
      <c r="L18" s="54"/>
      <c r="M18" s="58">
        <v>44978</v>
      </c>
      <c r="N18" s="52"/>
      <c r="O18" s="54"/>
      <c r="P18" s="58">
        <v>44992</v>
      </c>
      <c r="Q18" s="60">
        <v>44992</v>
      </c>
    </row>
    <row r="19" spans="2:17" s="61" customFormat="1" ht="19.7" customHeight="1">
      <c r="B19" s="52">
        <v>6</v>
      </c>
      <c r="C19" s="111" t="s">
        <v>431</v>
      </c>
      <c r="D19" s="111" t="s">
        <v>431</v>
      </c>
      <c r="E19" s="62" t="s">
        <v>432</v>
      </c>
      <c r="F19" s="141">
        <v>2</v>
      </c>
      <c r="G19" s="55">
        <v>1720</v>
      </c>
      <c r="H19" s="995">
        <f t="shared" si="0"/>
        <v>3440</v>
      </c>
      <c r="I19" s="996"/>
      <c r="J19" s="146" t="s">
        <v>433</v>
      </c>
      <c r="K19" s="57" t="s">
        <v>2520</v>
      </c>
      <c r="L19" s="54"/>
      <c r="M19" s="58">
        <v>44978</v>
      </c>
      <c r="N19" s="52"/>
      <c r="O19" s="54"/>
      <c r="P19" s="58">
        <v>44992</v>
      </c>
      <c r="Q19" s="60">
        <v>44992</v>
      </c>
    </row>
    <row r="20" spans="2:17" s="61" customFormat="1" ht="19.7" customHeight="1">
      <c r="B20" s="52">
        <v>6</v>
      </c>
      <c r="C20" s="111" t="s">
        <v>431</v>
      </c>
      <c r="D20" s="111" t="s">
        <v>431</v>
      </c>
      <c r="E20" s="62" t="s">
        <v>434</v>
      </c>
      <c r="F20" s="141">
        <v>2</v>
      </c>
      <c r="G20" s="55">
        <v>1610</v>
      </c>
      <c r="H20" s="995">
        <f t="shared" si="0"/>
        <v>3220</v>
      </c>
      <c r="I20" s="996"/>
      <c r="J20" s="62" t="s">
        <v>435</v>
      </c>
      <c r="K20" s="57" t="s">
        <v>2520</v>
      </c>
      <c r="L20" s="54"/>
      <c r="M20" s="58">
        <v>44978</v>
      </c>
      <c r="N20" s="52"/>
      <c r="O20" s="54"/>
      <c r="P20" s="58">
        <v>44992</v>
      </c>
      <c r="Q20" s="60">
        <v>44992</v>
      </c>
    </row>
    <row r="21" spans="2:17" s="61" customFormat="1" ht="19.7" customHeight="1">
      <c r="B21" s="52">
        <v>6</v>
      </c>
      <c r="C21" s="111" t="s">
        <v>431</v>
      </c>
      <c r="D21" s="111" t="s">
        <v>431</v>
      </c>
      <c r="E21" s="62" t="s">
        <v>436</v>
      </c>
      <c r="F21" s="141">
        <v>2</v>
      </c>
      <c r="G21" s="55">
        <v>2150</v>
      </c>
      <c r="H21" s="995">
        <f t="shared" si="0"/>
        <v>4300</v>
      </c>
      <c r="I21" s="996"/>
      <c r="J21" s="63" t="s">
        <v>437</v>
      </c>
      <c r="K21" s="57" t="s">
        <v>2520</v>
      </c>
      <c r="L21" s="54"/>
      <c r="M21" s="58">
        <v>44978</v>
      </c>
      <c r="N21" s="52"/>
      <c r="O21" s="54"/>
      <c r="P21" s="58">
        <v>44992</v>
      </c>
      <c r="Q21" s="60">
        <v>44992</v>
      </c>
    </row>
    <row r="22" spans="2:17" s="61" customFormat="1" ht="19.7" customHeight="1">
      <c r="B22" s="52">
        <v>6</v>
      </c>
      <c r="C22" s="111" t="s">
        <v>167</v>
      </c>
      <c r="D22" s="111" t="s">
        <v>167</v>
      </c>
      <c r="E22" s="62" t="s">
        <v>438</v>
      </c>
      <c r="F22" s="141">
        <v>2</v>
      </c>
      <c r="G22" s="55">
        <v>309</v>
      </c>
      <c r="H22" s="995">
        <f t="shared" si="0"/>
        <v>618</v>
      </c>
      <c r="I22" s="996"/>
      <c r="J22" s="57" t="s">
        <v>405</v>
      </c>
      <c r="K22" s="57" t="s">
        <v>2520</v>
      </c>
      <c r="L22" s="54"/>
      <c r="M22" s="58">
        <v>44978</v>
      </c>
      <c r="N22" s="52"/>
      <c r="O22" s="54"/>
      <c r="P22" s="58">
        <v>44992</v>
      </c>
      <c r="Q22" s="60">
        <v>44992</v>
      </c>
    </row>
    <row r="23" spans="2:17" s="61" customFormat="1" ht="19.7" customHeight="1">
      <c r="B23" s="52">
        <v>6</v>
      </c>
      <c r="C23" s="111" t="s">
        <v>383</v>
      </c>
      <c r="D23" s="111" t="s">
        <v>167</v>
      </c>
      <c r="E23" s="62" t="s">
        <v>439</v>
      </c>
      <c r="F23" s="141">
        <v>4</v>
      </c>
      <c r="G23" s="55">
        <v>201</v>
      </c>
      <c r="H23" s="995">
        <f t="shared" si="0"/>
        <v>804</v>
      </c>
      <c r="I23" s="996"/>
      <c r="J23" s="57" t="s">
        <v>235</v>
      </c>
      <c r="K23" s="57" t="s">
        <v>2520</v>
      </c>
      <c r="L23" s="54"/>
      <c r="M23" s="58">
        <v>44978</v>
      </c>
      <c r="N23" s="52"/>
      <c r="O23" s="54"/>
      <c r="P23" s="58">
        <v>44992</v>
      </c>
      <c r="Q23" s="60">
        <v>44992</v>
      </c>
    </row>
    <row r="24" spans="2:17" s="61" customFormat="1" ht="19.7" customHeight="1">
      <c r="B24" s="52">
        <v>6</v>
      </c>
      <c r="C24" s="111" t="s">
        <v>440</v>
      </c>
      <c r="D24" s="111" t="s">
        <v>167</v>
      </c>
      <c r="E24" s="145" t="s">
        <v>192</v>
      </c>
      <c r="F24" s="141">
        <v>4</v>
      </c>
      <c r="G24" s="55">
        <v>102</v>
      </c>
      <c r="H24" s="995">
        <f t="shared" si="0"/>
        <v>408</v>
      </c>
      <c r="I24" s="996"/>
      <c r="J24" s="57" t="s">
        <v>193</v>
      </c>
      <c r="K24" s="57" t="s">
        <v>2520</v>
      </c>
      <c r="L24" s="54"/>
      <c r="M24" s="58">
        <v>44978</v>
      </c>
      <c r="N24" s="52"/>
      <c r="O24" s="54"/>
      <c r="P24" s="58">
        <v>44992</v>
      </c>
      <c r="Q24" s="60">
        <v>44992</v>
      </c>
    </row>
    <row r="25" spans="2:17" s="61" customFormat="1" ht="19.7" customHeight="1">
      <c r="B25" s="52">
        <v>6</v>
      </c>
      <c r="C25" s="111" t="s">
        <v>167</v>
      </c>
      <c r="D25" s="111" t="s">
        <v>167</v>
      </c>
      <c r="E25" s="145" t="s">
        <v>441</v>
      </c>
      <c r="F25" s="141">
        <v>4</v>
      </c>
      <c r="G25" s="55">
        <v>51</v>
      </c>
      <c r="H25" s="995">
        <f t="shared" si="0"/>
        <v>204</v>
      </c>
      <c r="I25" s="996"/>
      <c r="J25" s="57" t="s">
        <v>195</v>
      </c>
      <c r="K25" s="57" t="s">
        <v>2520</v>
      </c>
      <c r="L25" s="54"/>
      <c r="M25" s="58">
        <v>44978</v>
      </c>
      <c r="N25" s="52"/>
      <c r="O25" s="54"/>
      <c r="P25" s="58">
        <v>44992</v>
      </c>
      <c r="Q25" s="60">
        <v>44992</v>
      </c>
    </row>
    <row r="26" spans="2:17" s="61" customFormat="1" ht="19.7" customHeight="1">
      <c r="B26" s="52">
        <v>6</v>
      </c>
      <c r="C26" s="111" t="s">
        <v>167</v>
      </c>
      <c r="D26" s="111" t="s">
        <v>167</v>
      </c>
      <c r="E26" s="62" t="s">
        <v>442</v>
      </c>
      <c r="F26" s="141">
        <v>2</v>
      </c>
      <c r="G26" s="55">
        <v>31</v>
      </c>
      <c r="H26" s="995">
        <f t="shared" si="0"/>
        <v>62</v>
      </c>
      <c r="I26" s="996"/>
      <c r="J26" s="57" t="s">
        <v>199</v>
      </c>
      <c r="K26" s="57" t="s">
        <v>2520</v>
      </c>
      <c r="L26" s="54"/>
      <c r="M26" s="58">
        <v>44978</v>
      </c>
      <c r="N26" s="52"/>
      <c r="O26" s="54"/>
      <c r="P26" s="58">
        <v>44992</v>
      </c>
      <c r="Q26" s="60">
        <v>44992</v>
      </c>
    </row>
    <row r="27" spans="2:17" s="61" customFormat="1" ht="19.7" customHeight="1">
      <c r="B27" s="52">
        <v>6</v>
      </c>
      <c r="C27" s="111" t="s">
        <v>167</v>
      </c>
      <c r="D27" s="111" t="s">
        <v>167</v>
      </c>
      <c r="E27" s="146" t="s">
        <v>196</v>
      </c>
      <c r="F27" s="144">
        <v>2</v>
      </c>
      <c r="G27" s="826">
        <v>72</v>
      </c>
      <c r="H27" s="995">
        <f t="shared" si="0"/>
        <v>144</v>
      </c>
      <c r="I27" s="996"/>
      <c r="J27" s="249" t="s">
        <v>197</v>
      </c>
      <c r="K27" s="57" t="s">
        <v>2520</v>
      </c>
      <c r="L27" s="54"/>
      <c r="M27" s="58">
        <v>44978</v>
      </c>
      <c r="N27" s="52"/>
      <c r="O27" s="54"/>
      <c r="P27" s="58">
        <v>44992</v>
      </c>
      <c r="Q27" s="60">
        <v>44992</v>
      </c>
    </row>
    <row r="28" spans="2:17" s="61" customFormat="1" ht="19.7" customHeight="1">
      <c r="B28" s="52">
        <v>6</v>
      </c>
      <c r="C28" s="111" t="s">
        <v>167</v>
      </c>
      <c r="D28" s="111" t="s">
        <v>167</v>
      </c>
      <c r="E28" s="62" t="s">
        <v>443</v>
      </c>
      <c r="F28" s="141">
        <v>2</v>
      </c>
      <c r="G28" s="55">
        <v>1910</v>
      </c>
      <c r="H28" s="995">
        <f t="shared" si="0"/>
        <v>3820</v>
      </c>
      <c r="I28" s="996"/>
      <c r="J28" s="146" t="s">
        <v>444</v>
      </c>
      <c r="K28" s="57" t="s">
        <v>2520</v>
      </c>
      <c r="L28" s="54"/>
      <c r="M28" s="58">
        <v>44978</v>
      </c>
      <c r="N28" s="52"/>
      <c r="O28" s="54"/>
      <c r="P28" s="58">
        <v>44992</v>
      </c>
      <c r="Q28" s="60">
        <v>44992</v>
      </c>
    </row>
    <row r="29" spans="2:17" s="61" customFormat="1" ht="19.7" customHeight="1">
      <c r="B29" s="52">
        <v>6</v>
      </c>
      <c r="C29" s="111" t="s">
        <v>167</v>
      </c>
      <c r="D29" s="111" t="s">
        <v>167</v>
      </c>
      <c r="E29" s="62" t="s">
        <v>445</v>
      </c>
      <c r="F29" s="141">
        <v>2</v>
      </c>
      <c r="G29" s="55">
        <v>4880</v>
      </c>
      <c r="H29" s="995">
        <f t="shared" si="0"/>
        <v>9760</v>
      </c>
      <c r="I29" s="996"/>
      <c r="J29" s="62" t="s">
        <v>446</v>
      </c>
      <c r="K29" s="57" t="s">
        <v>2520</v>
      </c>
      <c r="L29" s="54"/>
      <c r="M29" s="58">
        <v>44978</v>
      </c>
      <c r="N29" s="52"/>
      <c r="O29" s="54"/>
      <c r="P29" s="58">
        <v>44992</v>
      </c>
      <c r="Q29" s="60">
        <v>44992</v>
      </c>
    </row>
    <row r="30" spans="2:17" s="61" customFormat="1" ht="19.7" customHeight="1">
      <c r="B30" s="52">
        <v>6</v>
      </c>
      <c r="C30" s="111" t="s">
        <v>167</v>
      </c>
      <c r="D30" s="111" t="s">
        <v>167</v>
      </c>
      <c r="E30" s="146" t="s">
        <v>447</v>
      </c>
      <c r="F30" s="144">
        <v>2</v>
      </c>
      <c r="G30" s="826">
        <v>3180</v>
      </c>
      <c r="H30" s="995">
        <f t="shared" si="0"/>
        <v>6360</v>
      </c>
      <c r="I30" s="996"/>
      <c r="J30" s="249" t="s">
        <v>244</v>
      </c>
      <c r="K30" s="57" t="s">
        <v>2520</v>
      </c>
      <c r="L30" s="54"/>
      <c r="M30" s="58">
        <v>44978</v>
      </c>
      <c r="N30" s="52"/>
      <c r="O30" s="54"/>
      <c r="P30" s="58">
        <v>44992</v>
      </c>
      <c r="Q30" s="60">
        <v>44992</v>
      </c>
    </row>
    <row r="31" spans="2:17" s="61" customFormat="1" ht="19.7" customHeight="1">
      <c r="B31" s="52">
        <v>6</v>
      </c>
      <c r="C31" s="111" t="s">
        <v>167</v>
      </c>
      <c r="D31" s="111" t="s">
        <v>167</v>
      </c>
      <c r="E31" s="62" t="s">
        <v>232</v>
      </c>
      <c r="F31" s="141">
        <v>2</v>
      </c>
      <c r="G31" s="55">
        <v>250</v>
      </c>
      <c r="H31" s="995">
        <f t="shared" si="0"/>
        <v>500</v>
      </c>
      <c r="I31" s="996"/>
      <c r="J31" s="57" t="s">
        <v>233</v>
      </c>
      <c r="K31" s="57" t="s">
        <v>2520</v>
      </c>
      <c r="L31" s="54"/>
      <c r="M31" s="58">
        <v>44978</v>
      </c>
      <c r="N31" s="52"/>
      <c r="O31" s="54"/>
      <c r="P31" s="58">
        <v>44992</v>
      </c>
      <c r="Q31" s="60">
        <v>44992</v>
      </c>
    </row>
    <row r="32" spans="2:17" s="61" customFormat="1" ht="19.7" customHeight="1">
      <c r="B32" s="52">
        <v>6</v>
      </c>
      <c r="C32" s="111" t="s">
        <v>167</v>
      </c>
      <c r="D32" s="111" t="s">
        <v>167</v>
      </c>
      <c r="E32" s="62" t="s">
        <v>448</v>
      </c>
      <c r="F32" s="141">
        <v>2</v>
      </c>
      <c r="G32" s="55">
        <v>5362</v>
      </c>
      <c r="H32" s="995">
        <f t="shared" si="0"/>
        <v>10724</v>
      </c>
      <c r="I32" s="996"/>
      <c r="J32" s="53" t="s">
        <v>449</v>
      </c>
      <c r="K32" s="57" t="s">
        <v>2520</v>
      </c>
      <c r="L32" s="54"/>
      <c r="M32" s="58">
        <v>44978</v>
      </c>
      <c r="N32" s="52"/>
      <c r="O32" s="54"/>
      <c r="P32" s="58">
        <v>44992</v>
      </c>
      <c r="Q32" s="60">
        <v>44992</v>
      </c>
    </row>
    <row r="33" spans="2:17" s="61" customFormat="1" ht="19.7" customHeight="1">
      <c r="B33" s="52">
        <v>6</v>
      </c>
      <c r="C33" s="111" t="s">
        <v>167</v>
      </c>
      <c r="D33" s="111" t="s">
        <v>167</v>
      </c>
      <c r="E33" s="62" t="s">
        <v>450</v>
      </c>
      <c r="F33" s="141">
        <v>2</v>
      </c>
      <c r="G33" s="55">
        <v>3760</v>
      </c>
      <c r="H33" s="995">
        <f t="shared" si="0"/>
        <v>7520</v>
      </c>
      <c r="I33" s="996"/>
      <c r="J33" s="53" t="s">
        <v>451</v>
      </c>
      <c r="K33" s="57" t="s">
        <v>2520</v>
      </c>
      <c r="L33" s="54"/>
      <c r="M33" s="58">
        <v>44978</v>
      </c>
      <c r="N33" s="52"/>
      <c r="O33" s="54"/>
      <c r="P33" s="58">
        <v>44992</v>
      </c>
      <c r="Q33" s="60">
        <v>44992</v>
      </c>
    </row>
    <row r="34" spans="2:17" s="61" customFormat="1" ht="19.7" customHeight="1">
      <c r="B34" s="52">
        <v>7</v>
      </c>
      <c r="C34" s="111" t="s">
        <v>440</v>
      </c>
      <c r="D34" s="111" t="s">
        <v>167</v>
      </c>
      <c r="E34" s="63" t="s">
        <v>369</v>
      </c>
      <c r="F34" s="144">
        <v>24</v>
      </c>
      <c r="G34" s="826">
        <v>147</v>
      </c>
      <c r="H34" s="995">
        <f t="shared" si="0"/>
        <v>3528</v>
      </c>
      <c r="I34" s="996"/>
      <c r="J34" s="249" t="s">
        <v>193</v>
      </c>
      <c r="K34" s="57" t="s">
        <v>2520</v>
      </c>
      <c r="L34" s="54"/>
      <c r="M34" s="58">
        <v>44978</v>
      </c>
      <c r="N34" s="52"/>
      <c r="O34" s="54"/>
      <c r="P34" s="58">
        <v>44992</v>
      </c>
      <c r="Q34" s="60">
        <v>44992</v>
      </c>
    </row>
    <row r="35" spans="2:17" s="61" customFormat="1" ht="19.7" customHeight="1">
      <c r="B35" s="52">
        <v>7</v>
      </c>
      <c r="C35" s="111" t="s">
        <v>383</v>
      </c>
      <c r="D35" s="111" t="s">
        <v>167</v>
      </c>
      <c r="E35" s="63" t="s">
        <v>452</v>
      </c>
      <c r="F35" s="141">
        <v>8</v>
      </c>
      <c r="G35" s="826">
        <v>67</v>
      </c>
      <c r="H35" s="995">
        <f t="shared" si="0"/>
        <v>536</v>
      </c>
      <c r="I35" s="996"/>
      <c r="J35" s="249" t="s">
        <v>453</v>
      </c>
      <c r="K35" s="57" t="s">
        <v>2520</v>
      </c>
      <c r="L35" s="54"/>
      <c r="M35" s="58">
        <v>44978</v>
      </c>
      <c r="N35" s="52"/>
      <c r="O35" s="54"/>
      <c r="P35" s="58">
        <v>44992</v>
      </c>
      <c r="Q35" s="60">
        <v>44992</v>
      </c>
    </row>
    <row r="36" spans="2:17" s="61" customFormat="1" ht="19.7" customHeight="1">
      <c r="B36" s="52">
        <v>7</v>
      </c>
      <c r="C36" s="111" t="s">
        <v>167</v>
      </c>
      <c r="D36" s="111" t="s">
        <v>167</v>
      </c>
      <c r="E36" s="146" t="s">
        <v>454</v>
      </c>
      <c r="F36" s="144">
        <v>8</v>
      </c>
      <c r="G36" s="826">
        <v>525</v>
      </c>
      <c r="H36" s="995">
        <f t="shared" si="0"/>
        <v>4200</v>
      </c>
      <c r="I36" s="996"/>
      <c r="J36" s="53" t="s">
        <v>455</v>
      </c>
      <c r="K36" s="57" t="s">
        <v>2520</v>
      </c>
      <c r="L36" s="54"/>
      <c r="M36" s="58">
        <v>44978</v>
      </c>
      <c r="N36" s="52"/>
      <c r="O36" s="54"/>
      <c r="P36" s="58">
        <v>44992</v>
      </c>
      <c r="Q36" s="60">
        <v>44992</v>
      </c>
    </row>
    <row r="37" spans="2:17" s="61" customFormat="1" ht="19.7" customHeight="1">
      <c r="B37" s="52">
        <v>7</v>
      </c>
      <c r="C37" s="111" t="s">
        <v>167</v>
      </c>
      <c r="D37" s="111" t="s">
        <v>167</v>
      </c>
      <c r="E37" s="62" t="s">
        <v>456</v>
      </c>
      <c r="F37" s="54">
        <v>2</v>
      </c>
      <c r="G37" s="55">
        <v>10116</v>
      </c>
      <c r="H37" s="995">
        <f t="shared" si="0"/>
        <v>20232</v>
      </c>
      <c r="I37" s="996"/>
      <c r="J37" s="53" t="s">
        <v>457</v>
      </c>
      <c r="K37" s="57" t="s">
        <v>2520</v>
      </c>
      <c r="L37" s="54"/>
      <c r="M37" s="58">
        <v>44978</v>
      </c>
      <c r="N37" s="52"/>
      <c r="O37" s="54"/>
      <c r="P37" s="58">
        <v>44992</v>
      </c>
      <c r="Q37" s="60">
        <v>44992</v>
      </c>
    </row>
    <row r="38" spans="2:17" s="61" customFormat="1" ht="19.7" customHeight="1">
      <c r="B38" s="52">
        <v>7</v>
      </c>
      <c r="C38" s="111" t="s">
        <v>167</v>
      </c>
      <c r="D38" s="111" t="s">
        <v>167</v>
      </c>
      <c r="E38" s="62" t="s">
        <v>458</v>
      </c>
      <c r="F38" s="54">
        <v>4</v>
      </c>
      <c r="G38" s="55">
        <v>4253</v>
      </c>
      <c r="H38" s="995">
        <f t="shared" si="0"/>
        <v>17012</v>
      </c>
      <c r="I38" s="996"/>
      <c r="J38" s="53" t="s">
        <v>459</v>
      </c>
      <c r="K38" s="57" t="s">
        <v>2520</v>
      </c>
      <c r="L38" s="54"/>
      <c r="M38" s="58">
        <v>44978</v>
      </c>
      <c r="N38" s="52"/>
      <c r="O38" s="54"/>
      <c r="P38" s="58">
        <v>44992</v>
      </c>
      <c r="Q38" s="60">
        <v>44992</v>
      </c>
    </row>
    <row r="39" spans="2:17" s="61" customFormat="1" ht="19.7" customHeight="1">
      <c r="B39" s="52">
        <v>7</v>
      </c>
      <c r="C39" s="111" t="s">
        <v>167</v>
      </c>
      <c r="D39" s="111" t="s">
        <v>167</v>
      </c>
      <c r="E39" s="62" t="s">
        <v>460</v>
      </c>
      <c r="F39" s="54">
        <v>4</v>
      </c>
      <c r="G39" s="55">
        <v>6576</v>
      </c>
      <c r="H39" s="995">
        <f t="shared" si="0"/>
        <v>26304</v>
      </c>
      <c r="I39" s="996"/>
      <c r="J39" s="53" t="s">
        <v>461</v>
      </c>
      <c r="K39" s="57" t="s">
        <v>2520</v>
      </c>
      <c r="L39" s="54"/>
      <c r="M39" s="58">
        <v>44978</v>
      </c>
      <c r="N39" s="52"/>
      <c r="O39" s="54"/>
      <c r="P39" s="58">
        <v>44992</v>
      </c>
      <c r="Q39" s="60">
        <v>44992</v>
      </c>
    </row>
    <row r="40" spans="2:17" s="61" customFormat="1" ht="19.7" customHeight="1">
      <c r="B40" s="52">
        <v>7</v>
      </c>
      <c r="C40" s="111" t="s">
        <v>167</v>
      </c>
      <c r="D40" s="111" t="s">
        <v>167</v>
      </c>
      <c r="E40" s="62" t="s">
        <v>462</v>
      </c>
      <c r="F40" s="54">
        <v>8</v>
      </c>
      <c r="G40" s="55">
        <v>2699</v>
      </c>
      <c r="H40" s="995">
        <f t="shared" si="0"/>
        <v>21592</v>
      </c>
      <c r="I40" s="996"/>
      <c r="J40" s="53" t="s">
        <v>463</v>
      </c>
      <c r="K40" s="57" t="s">
        <v>2520</v>
      </c>
      <c r="L40" s="54"/>
      <c r="M40" s="58">
        <v>44978</v>
      </c>
      <c r="N40" s="52"/>
      <c r="O40" s="54"/>
      <c r="P40" s="58">
        <v>44992</v>
      </c>
      <c r="Q40" s="60">
        <v>44992</v>
      </c>
    </row>
    <row r="41" spans="2:17" s="61" customFormat="1" ht="19.7" customHeight="1">
      <c r="B41" s="52">
        <v>7</v>
      </c>
      <c r="C41" s="111" t="s">
        <v>167</v>
      </c>
      <c r="D41" s="111" t="s">
        <v>167</v>
      </c>
      <c r="E41" s="62" t="s">
        <v>464</v>
      </c>
      <c r="F41" s="54">
        <v>8</v>
      </c>
      <c r="G41" s="55">
        <v>3225</v>
      </c>
      <c r="H41" s="995">
        <f t="shared" si="0"/>
        <v>25800</v>
      </c>
      <c r="I41" s="996"/>
      <c r="J41" s="53" t="s">
        <v>465</v>
      </c>
      <c r="K41" s="57" t="s">
        <v>2520</v>
      </c>
      <c r="L41" s="54"/>
      <c r="M41" s="58">
        <v>44978</v>
      </c>
      <c r="N41" s="52"/>
      <c r="O41" s="54"/>
      <c r="P41" s="58">
        <v>44992</v>
      </c>
      <c r="Q41" s="60">
        <v>44992</v>
      </c>
    </row>
    <row r="42" spans="2:17" s="61" customFormat="1" ht="19.7" customHeight="1">
      <c r="B42" s="52">
        <v>7</v>
      </c>
      <c r="C42" s="111" t="s">
        <v>167</v>
      </c>
      <c r="D42" s="111" t="s">
        <v>167</v>
      </c>
      <c r="E42" s="62" t="s">
        <v>466</v>
      </c>
      <c r="F42" s="54">
        <v>8</v>
      </c>
      <c r="G42" s="55">
        <v>3312</v>
      </c>
      <c r="H42" s="995">
        <f t="shared" si="0"/>
        <v>26496</v>
      </c>
      <c r="I42" s="996"/>
      <c r="J42" s="53" t="s">
        <v>467</v>
      </c>
      <c r="K42" s="57" t="s">
        <v>2520</v>
      </c>
      <c r="L42" s="54"/>
      <c r="M42" s="58">
        <v>44978</v>
      </c>
      <c r="N42" s="52"/>
      <c r="O42" s="54"/>
      <c r="P42" s="58">
        <v>44992</v>
      </c>
      <c r="Q42" s="60">
        <v>44992</v>
      </c>
    </row>
    <row r="43" spans="2:17" s="61" customFormat="1" ht="19.7" customHeight="1">
      <c r="B43" s="52">
        <v>7</v>
      </c>
      <c r="C43" s="111" t="s">
        <v>440</v>
      </c>
      <c r="D43" s="111" t="s">
        <v>167</v>
      </c>
      <c r="E43" s="63" t="s">
        <v>369</v>
      </c>
      <c r="F43" s="144">
        <v>10</v>
      </c>
      <c r="G43" s="826">
        <v>147</v>
      </c>
      <c r="H43" s="995">
        <f t="shared" si="0"/>
        <v>1470</v>
      </c>
      <c r="I43" s="996"/>
      <c r="J43" s="249" t="s">
        <v>193</v>
      </c>
      <c r="K43" s="57" t="s">
        <v>2520</v>
      </c>
      <c r="L43" s="54"/>
      <c r="M43" s="58">
        <v>45063</v>
      </c>
      <c r="N43" s="52"/>
      <c r="O43" s="54"/>
      <c r="P43" s="58">
        <v>45064</v>
      </c>
      <c r="Q43" s="60">
        <v>45064</v>
      </c>
    </row>
    <row r="44" spans="2:17" s="8" customFormat="1" ht="19.7" customHeight="1">
      <c r="B44" s="17"/>
      <c r="C44" s="17"/>
      <c r="D44" s="17"/>
      <c r="E44" s="50"/>
      <c r="F44" s="140"/>
      <c r="G44" s="51">
        <v>0</v>
      </c>
      <c r="H44" s="51">
        <f t="shared" si="0"/>
        <v>0</v>
      </c>
      <c r="I44" s="22"/>
      <c r="J44" s="26"/>
      <c r="K44" s="18"/>
      <c r="L44" s="18"/>
      <c r="M44" s="30"/>
      <c r="N44" s="17"/>
      <c r="O44" s="18"/>
      <c r="P44" s="30"/>
      <c r="Q44" s="23"/>
    </row>
    <row r="45" spans="2:17" s="8" customFormat="1" ht="19.7" customHeight="1">
      <c r="B45" s="17"/>
      <c r="C45" s="17"/>
      <c r="D45" s="17"/>
      <c r="E45" s="50"/>
      <c r="F45" s="140"/>
      <c r="G45" s="51">
        <v>0</v>
      </c>
      <c r="H45" s="51">
        <f t="shared" si="0"/>
        <v>0</v>
      </c>
      <c r="I45" s="22"/>
      <c r="J45" s="26"/>
      <c r="K45" s="18"/>
      <c r="L45" s="18"/>
      <c r="M45" s="30"/>
      <c r="N45" s="17"/>
      <c r="O45" s="18"/>
      <c r="P45" s="30"/>
      <c r="Q45" s="23"/>
    </row>
    <row r="46" spans="2:17" s="61" customFormat="1" ht="19.7" customHeight="1">
      <c r="B46" s="52"/>
      <c r="C46" s="52"/>
      <c r="D46" s="52"/>
      <c r="E46" s="62"/>
      <c r="F46" s="141"/>
      <c r="G46" s="55">
        <v>0</v>
      </c>
      <c r="H46" s="55">
        <f>F46*G46</f>
        <v>0</v>
      </c>
      <c r="I46" s="56"/>
      <c r="J46" s="53"/>
      <c r="K46" s="54"/>
      <c r="L46" s="54"/>
      <c r="M46" s="58"/>
      <c r="N46" s="52"/>
      <c r="O46" s="54"/>
      <c r="P46" s="58"/>
      <c r="Q46" s="60"/>
    </row>
    <row r="47" spans="2:17" s="8" customFormat="1" ht="19.7" customHeight="1">
      <c r="B47" s="17"/>
      <c r="C47" s="17"/>
      <c r="D47" s="17"/>
      <c r="E47" s="50"/>
      <c r="F47" s="140"/>
      <c r="G47" s="51">
        <v>0</v>
      </c>
      <c r="H47" s="51">
        <f>F47*G47</f>
        <v>0</v>
      </c>
      <c r="I47" s="22"/>
      <c r="J47" s="26"/>
      <c r="K47" s="18"/>
      <c r="L47" s="18"/>
      <c r="M47" s="30"/>
      <c r="N47" s="17"/>
      <c r="O47" s="18"/>
      <c r="P47" s="30"/>
      <c r="Q47" s="23"/>
    </row>
    <row r="48" spans="2:17" s="8" customFormat="1" ht="19.7" customHeight="1">
      <c r="B48" s="17"/>
      <c r="C48" s="17"/>
      <c r="D48" s="17"/>
      <c r="E48" s="50"/>
      <c r="F48" s="140"/>
      <c r="G48" s="51">
        <v>0</v>
      </c>
      <c r="H48" s="51">
        <f>F48*G48</f>
        <v>0</v>
      </c>
      <c r="I48" s="22"/>
      <c r="J48" s="26"/>
      <c r="K48" s="18"/>
      <c r="L48" s="18"/>
      <c r="M48" s="30"/>
      <c r="N48" s="17"/>
      <c r="O48" s="18"/>
      <c r="P48" s="30"/>
      <c r="Q48" s="23"/>
    </row>
    <row r="49" spans="2:17" s="8" customFormat="1" ht="19.7" customHeight="1">
      <c r="B49" s="17"/>
      <c r="C49" s="17"/>
      <c r="D49" s="17"/>
      <c r="E49" s="50"/>
      <c r="F49" s="140"/>
      <c r="G49" s="51">
        <v>0</v>
      </c>
      <c r="H49" s="51">
        <f>F49*G49</f>
        <v>0</v>
      </c>
      <c r="I49" s="22"/>
      <c r="J49" s="26"/>
      <c r="K49" s="18"/>
      <c r="L49" s="18"/>
      <c r="M49" s="30"/>
      <c r="N49" s="17"/>
      <c r="O49" s="18"/>
      <c r="P49" s="30"/>
      <c r="Q49" s="23"/>
    </row>
    <row r="50" spans="2:17" s="8" customFormat="1" ht="19.7" customHeight="1">
      <c r="B50" s="17"/>
      <c r="C50" s="17"/>
      <c r="D50" s="17"/>
      <c r="E50" s="50"/>
      <c r="F50" s="140"/>
      <c r="G50" s="51">
        <v>0</v>
      </c>
      <c r="H50" s="51">
        <f>F50*G50</f>
        <v>0</v>
      </c>
      <c r="I50" s="22"/>
      <c r="J50" s="26"/>
      <c r="K50" s="18"/>
      <c r="L50" s="18"/>
      <c r="M50" s="30"/>
      <c r="N50" s="17"/>
      <c r="O50" s="18"/>
      <c r="P50" s="30"/>
      <c r="Q50" s="23"/>
    </row>
    <row r="51" spans="2:17">
      <c r="G51" s="10"/>
      <c r="H51" s="10"/>
    </row>
  </sheetData>
  <autoFilter ref="B8:O50" xr:uid="{682D38AC-4A5E-4A11-8BEF-8401681F7EE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CC9CF-730A-4737-A8F3-37B7C16C66A9}">
  <sheetPr>
    <tabColor rgb="FF00B050"/>
  </sheetPr>
  <dimension ref="A2:T68"/>
  <sheetViews>
    <sheetView zoomScale="85" zoomScaleNormal="85" workbookViewId="0">
      <pane xSplit="13" ySplit="8" topLeftCell="O9" activePane="bottomRight" state="frozen"/>
      <selection pane="topRight" activeCell="K1" sqref="K1"/>
      <selection pane="bottomLeft" activeCell="A9" sqref="A9"/>
      <selection pane="bottomRight" activeCell="S37" sqref="S37:S38"/>
    </sheetView>
  </sheetViews>
  <sheetFormatPr defaultRowHeight="18.75"/>
  <cols>
    <col min="1" max="1" width="8.875" style="8" customWidth="1"/>
    <col min="2" max="2" width="9" style="9"/>
    <col min="3" max="3" width="5.25" style="9" customWidth="1"/>
    <col min="4" max="4" width="7.125" style="9" customWidth="1"/>
    <col min="5" max="5" width="5.125" style="8" customWidth="1"/>
    <col min="6" max="6" width="12.75" style="9" customWidth="1"/>
    <col min="7" max="7" width="12.625" style="9" customWidth="1"/>
    <col min="8" max="8" width="40.5" style="9" customWidth="1"/>
    <col min="9" max="9" width="8.75" style="8" customWidth="1"/>
    <col min="10" max="11" width="9.875" style="9" bestFit="1" customWidth="1"/>
    <col min="12" max="12" width="5.75" style="10" customWidth="1"/>
    <col min="13" max="13" width="44.75" style="9" customWidth="1"/>
    <col min="14" max="14" width="45.625" style="9" customWidth="1"/>
    <col min="15" max="15" width="6.625" style="8" customWidth="1"/>
    <col min="16" max="16" width="13.75" style="8" customWidth="1"/>
    <col min="17" max="17" width="6.375" style="9" customWidth="1"/>
    <col min="18" max="18" width="21.75" style="10" customWidth="1"/>
    <col min="19" max="19" width="17" style="1004" customWidth="1"/>
    <col min="20" max="20" width="15.625" style="1004" customWidth="1"/>
    <col min="21" max="256" width="9" style="9"/>
    <col min="257" max="257" width="8.875" style="9" customWidth="1"/>
    <col min="258" max="258" width="9" style="9"/>
    <col min="259" max="259" width="5.25" style="9" customWidth="1"/>
    <col min="260" max="260" width="7.125" style="9" customWidth="1"/>
    <col min="261" max="261" width="5.125" style="9" customWidth="1"/>
    <col min="262" max="262" width="12.75" style="9" customWidth="1"/>
    <col min="263" max="263" width="12.625" style="9" customWidth="1"/>
    <col min="264" max="264" width="40.5" style="9" customWidth="1"/>
    <col min="265" max="265" width="8.75" style="9" customWidth="1"/>
    <col min="266" max="267" width="9.875" style="9" bestFit="1" customWidth="1"/>
    <col min="268" max="268" width="5.75" style="9" customWidth="1"/>
    <col min="269" max="269" width="44.75" style="9" customWidth="1"/>
    <col min="270" max="270" width="45.625" style="9" customWidth="1"/>
    <col min="271" max="271" width="6.625" style="9" customWidth="1"/>
    <col min="272" max="272" width="13.75" style="9" customWidth="1"/>
    <col min="273" max="273" width="6.375" style="9" customWidth="1"/>
    <col min="274" max="274" width="21.75" style="9" customWidth="1"/>
    <col min="275" max="275" width="17" style="9" customWidth="1"/>
    <col min="276" max="276" width="15.625" style="9" customWidth="1"/>
    <col min="277" max="512" width="9" style="9"/>
    <col min="513" max="513" width="8.875" style="9" customWidth="1"/>
    <col min="514" max="514" width="9" style="9"/>
    <col min="515" max="515" width="5.25" style="9" customWidth="1"/>
    <col min="516" max="516" width="7.125" style="9" customWidth="1"/>
    <col min="517" max="517" width="5.125" style="9" customWidth="1"/>
    <col min="518" max="518" width="12.75" style="9" customWidth="1"/>
    <col min="519" max="519" width="12.625" style="9" customWidth="1"/>
    <col min="520" max="520" width="40.5" style="9" customWidth="1"/>
    <col min="521" max="521" width="8.75" style="9" customWidth="1"/>
    <col min="522" max="523" width="9.875" style="9" bestFit="1" customWidth="1"/>
    <col min="524" max="524" width="5.75" style="9" customWidth="1"/>
    <col min="525" max="525" width="44.75" style="9" customWidth="1"/>
    <col min="526" max="526" width="45.625" style="9" customWidth="1"/>
    <col min="527" max="527" width="6.625" style="9" customWidth="1"/>
    <col min="528" max="528" width="13.75" style="9" customWidth="1"/>
    <col min="529" max="529" width="6.375" style="9" customWidth="1"/>
    <col min="530" max="530" width="21.75" style="9" customWidth="1"/>
    <col min="531" max="531" width="17" style="9" customWidth="1"/>
    <col min="532" max="532" width="15.625" style="9" customWidth="1"/>
    <col min="533" max="768" width="9" style="9"/>
    <col min="769" max="769" width="8.875" style="9" customWidth="1"/>
    <col min="770" max="770" width="9" style="9"/>
    <col min="771" max="771" width="5.25" style="9" customWidth="1"/>
    <col min="772" max="772" width="7.125" style="9" customWidth="1"/>
    <col min="773" max="773" width="5.125" style="9" customWidth="1"/>
    <col min="774" max="774" width="12.75" style="9" customWidth="1"/>
    <col min="775" max="775" width="12.625" style="9" customWidth="1"/>
    <col min="776" max="776" width="40.5" style="9" customWidth="1"/>
    <col min="777" max="777" width="8.75" style="9" customWidth="1"/>
    <col min="778" max="779" width="9.875" style="9" bestFit="1" customWidth="1"/>
    <col min="780" max="780" width="5.75" style="9" customWidth="1"/>
    <col min="781" max="781" width="44.75" style="9" customWidth="1"/>
    <col min="782" max="782" width="45.625" style="9" customWidth="1"/>
    <col min="783" max="783" width="6.625" style="9" customWidth="1"/>
    <col min="784" max="784" width="13.75" style="9" customWidth="1"/>
    <col min="785" max="785" width="6.375" style="9" customWidth="1"/>
    <col min="786" max="786" width="21.75" style="9" customWidth="1"/>
    <col min="787" max="787" width="17" style="9" customWidth="1"/>
    <col min="788" max="788" width="15.625" style="9" customWidth="1"/>
    <col min="789" max="1024" width="9" style="9"/>
    <col min="1025" max="1025" width="8.875" style="9" customWidth="1"/>
    <col min="1026" max="1026" width="9" style="9"/>
    <col min="1027" max="1027" width="5.25" style="9" customWidth="1"/>
    <col min="1028" max="1028" width="7.125" style="9" customWidth="1"/>
    <col min="1029" max="1029" width="5.125" style="9" customWidth="1"/>
    <col min="1030" max="1030" width="12.75" style="9" customWidth="1"/>
    <col min="1031" max="1031" width="12.625" style="9" customWidth="1"/>
    <col min="1032" max="1032" width="40.5" style="9" customWidth="1"/>
    <col min="1033" max="1033" width="8.75" style="9" customWidth="1"/>
    <col min="1034" max="1035" width="9.875" style="9" bestFit="1" customWidth="1"/>
    <col min="1036" max="1036" width="5.75" style="9" customWidth="1"/>
    <col min="1037" max="1037" width="44.75" style="9" customWidth="1"/>
    <col min="1038" max="1038" width="45.625" style="9" customWidth="1"/>
    <col min="1039" max="1039" width="6.625" style="9" customWidth="1"/>
    <col min="1040" max="1040" width="13.75" style="9" customWidth="1"/>
    <col min="1041" max="1041" width="6.375" style="9" customWidth="1"/>
    <col min="1042" max="1042" width="21.75" style="9" customWidth="1"/>
    <col min="1043" max="1043" width="17" style="9" customWidth="1"/>
    <col min="1044" max="1044" width="15.625" style="9" customWidth="1"/>
    <col min="1045" max="1280" width="9" style="9"/>
    <col min="1281" max="1281" width="8.875" style="9" customWidth="1"/>
    <col min="1282" max="1282" width="9" style="9"/>
    <col min="1283" max="1283" width="5.25" style="9" customWidth="1"/>
    <col min="1284" max="1284" width="7.125" style="9" customWidth="1"/>
    <col min="1285" max="1285" width="5.125" style="9" customWidth="1"/>
    <col min="1286" max="1286" width="12.75" style="9" customWidth="1"/>
    <col min="1287" max="1287" width="12.625" style="9" customWidth="1"/>
    <col min="1288" max="1288" width="40.5" style="9" customWidth="1"/>
    <col min="1289" max="1289" width="8.75" style="9" customWidth="1"/>
    <col min="1290" max="1291" width="9.875" style="9" bestFit="1" customWidth="1"/>
    <col min="1292" max="1292" width="5.75" style="9" customWidth="1"/>
    <col min="1293" max="1293" width="44.75" style="9" customWidth="1"/>
    <col min="1294" max="1294" width="45.625" style="9" customWidth="1"/>
    <col min="1295" max="1295" width="6.625" style="9" customWidth="1"/>
    <col min="1296" max="1296" width="13.75" style="9" customWidth="1"/>
    <col min="1297" max="1297" width="6.375" style="9" customWidth="1"/>
    <col min="1298" max="1298" width="21.75" style="9" customWidth="1"/>
    <col min="1299" max="1299" width="17" style="9" customWidth="1"/>
    <col min="1300" max="1300" width="15.625" style="9" customWidth="1"/>
    <col min="1301" max="1536" width="9" style="9"/>
    <col min="1537" max="1537" width="8.875" style="9" customWidth="1"/>
    <col min="1538" max="1538" width="9" style="9"/>
    <col min="1539" max="1539" width="5.25" style="9" customWidth="1"/>
    <col min="1540" max="1540" width="7.125" style="9" customWidth="1"/>
    <col min="1541" max="1541" width="5.125" style="9" customWidth="1"/>
    <col min="1542" max="1542" width="12.75" style="9" customWidth="1"/>
    <col min="1543" max="1543" width="12.625" style="9" customWidth="1"/>
    <col min="1544" max="1544" width="40.5" style="9" customWidth="1"/>
    <col min="1545" max="1545" width="8.75" style="9" customWidth="1"/>
    <col min="1546" max="1547" width="9.875" style="9" bestFit="1" customWidth="1"/>
    <col min="1548" max="1548" width="5.75" style="9" customWidth="1"/>
    <col min="1549" max="1549" width="44.75" style="9" customWidth="1"/>
    <col min="1550" max="1550" width="45.625" style="9" customWidth="1"/>
    <col min="1551" max="1551" width="6.625" style="9" customWidth="1"/>
    <col min="1552" max="1552" width="13.75" style="9" customWidth="1"/>
    <col min="1553" max="1553" width="6.375" style="9" customWidth="1"/>
    <col min="1554" max="1554" width="21.75" style="9" customWidth="1"/>
    <col min="1555" max="1555" width="17" style="9" customWidth="1"/>
    <col min="1556" max="1556" width="15.625" style="9" customWidth="1"/>
    <col min="1557" max="1792" width="9" style="9"/>
    <col min="1793" max="1793" width="8.875" style="9" customWidth="1"/>
    <col min="1794" max="1794" width="9" style="9"/>
    <col min="1795" max="1795" width="5.25" style="9" customWidth="1"/>
    <col min="1796" max="1796" width="7.125" style="9" customWidth="1"/>
    <col min="1797" max="1797" width="5.125" style="9" customWidth="1"/>
    <col min="1798" max="1798" width="12.75" style="9" customWidth="1"/>
    <col min="1799" max="1799" width="12.625" style="9" customWidth="1"/>
    <col min="1800" max="1800" width="40.5" style="9" customWidth="1"/>
    <col min="1801" max="1801" width="8.75" style="9" customWidth="1"/>
    <col min="1802" max="1803" width="9.875" style="9" bestFit="1" customWidth="1"/>
    <col min="1804" max="1804" width="5.75" style="9" customWidth="1"/>
    <col min="1805" max="1805" width="44.75" style="9" customWidth="1"/>
    <col min="1806" max="1806" width="45.625" style="9" customWidth="1"/>
    <col min="1807" max="1807" width="6.625" style="9" customWidth="1"/>
    <col min="1808" max="1808" width="13.75" style="9" customWidth="1"/>
    <col min="1809" max="1809" width="6.375" style="9" customWidth="1"/>
    <col min="1810" max="1810" width="21.75" style="9" customWidth="1"/>
    <col min="1811" max="1811" width="17" style="9" customWidth="1"/>
    <col min="1812" max="1812" width="15.625" style="9" customWidth="1"/>
    <col min="1813" max="2048" width="9" style="9"/>
    <col min="2049" max="2049" width="8.875" style="9" customWidth="1"/>
    <col min="2050" max="2050" width="9" style="9"/>
    <col min="2051" max="2051" width="5.25" style="9" customWidth="1"/>
    <col min="2052" max="2052" width="7.125" style="9" customWidth="1"/>
    <col min="2053" max="2053" width="5.125" style="9" customWidth="1"/>
    <col min="2054" max="2054" width="12.75" style="9" customWidth="1"/>
    <col min="2055" max="2055" width="12.625" style="9" customWidth="1"/>
    <col min="2056" max="2056" width="40.5" style="9" customWidth="1"/>
    <col min="2057" max="2057" width="8.75" style="9" customWidth="1"/>
    <col min="2058" max="2059" width="9.875" style="9" bestFit="1" customWidth="1"/>
    <col min="2060" max="2060" width="5.75" style="9" customWidth="1"/>
    <col min="2061" max="2061" width="44.75" style="9" customWidth="1"/>
    <col min="2062" max="2062" width="45.625" style="9" customWidth="1"/>
    <col min="2063" max="2063" width="6.625" style="9" customWidth="1"/>
    <col min="2064" max="2064" width="13.75" style="9" customWidth="1"/>
    <col min="2065" max="2065" width="6.375" style="9" customWidth="1"/>
    <col min="2066" max="2066" width="21.75" style="9" customWidth="1"/>
    <col min="2067" max="2067" width="17" style="9" customWidth="1"/>
    <col min="2068" max="2068" width="15.625" style="9" customWidth="1"/>
    <col min="2069" max="2304" width="9" style="9"/>
    <col min="2305" max="2305" width="8.875" style="9" customWidth="1"/>
    <col min="2306" max="2306" width="9" style="9"/>
    <col min="2307" max="2307" width="5.25" style="9" customWidth="1"/>
    <col min="2308" max="2308" width="7.125" style="9" customWidth="1"/>
    <col min="2309" max="2309" width="5.125" style="9" customWidth="1"/>
    <col min="2310" max="2310" width="12.75" style="9" customWidth="1"/>
    <col min="2311" max="2311" width="12.625" style="9" customWidth="1"/>
    <col min="2312" max="2312" width="40.5" style="9" customWidth="1"/>
    <col min="2313" max="2313" width="8.75" style="9" customWidth="1"/>
    <col min="2314" max="2315" width="9.875" style="9" bestFit="1" customWidth="1"/>
    <col min="2316" max="2316" width="5.75" style="9" customWidth="1"/>
    <col min="2317" max="2317" width="44.75" style="9" customWidth="1"/>
    <col min="2318" max="2318" width="45.625" style="9" customWidth="1"/>
    <col min="2319" max="2319" width="6.625" style="9" customWidth="1"/>
    <col min="2320" max="2320" width="13.75" style="9" customWidth="1"/>
    <col min="2321" max="2321" width="6.375" style="9" customWidth="1"/>
    <col min="2322" max="2322" width="21.75" style="9" customWidth="1"/>
    <col min="2323" max="2323" width="17" style="9" customWidth="1"/>
    <col min="2324" max="2324" width="15.625" style="9" customWidth="1"/>
    <col min="2325" max="2560" width="9" style="9"/>
    <col min="2561" max="2561" width="8.875" style="9" customWidth="1"/>
    <col min="2562" max="2562" width="9" style="9"/>
    <col min="2563" max="2563" width="5.25" style="9" customWidth="1"/>
    <col min="2564" max="2564" width="7.125" style="9" customWidth="1"/>
    <col min="2565" max="2565" width="5.125" style="9" customWidth="1"/>
    <col min="2566" max="2566" width="12.75" style="9" customWidth="1"/>
    <col min="2567" max="2567" width="12.625" style="9" customWidth="1"/>
    <col min="2568" max="2568" width="40.5" style="9" customWidth="1"/>
    <col min="2569" max="2569" width="8.75" style="9" customWidth="1"/>
    <col min="2570" max="2571" width="9.875" style="9" bestFit="1" customWidth="1"/>
    <col min="2572" max="2572" width="5.75" style="9" customWidth="1"/>
    <col min="2573" max="2573" width="44.75" style="9" customWidth="1"/>
    <col min="2574" max="2574" width="45.625" style="9" customWidth="1"/>
    <col min="2575" max="2575" width="6.625" style="9" customWidth="1"/>
    <col min="2576" max="2576" width="13.75" style="9" customWidth="1"/>
    <col min="2577" max="2577" width="6.375" style="9" customWidth="1"/>
    <col min="2578" max="2578" width="21.75" style="9" customWidth="1"/>
    <col min="2579" max="2579" width="17" style="9" customWidth="1"/>
    <col min="2580" max="2580" width="15.625" style="9" customWidth="1"/>
    <col min="2581" max="2816" width="9" style="9"/>
    <col min="2817" max="2817" width="8.875" style="9" customWidth="1"/>
    <col min="2818" max="2818" width="9" style="9"/>
    <col min="2819" max="2819" width="5.25" style="9" customWidth="1"/>
    <col min="2820" max="2820" width="7.125" style="9" customWidth="1"/>
    <col min="2821" max="2821" width="5.125" style="9" customWidth="1"/>
    <col min="2822" max="2822" width="12.75" style="9" customWidth="1"/>
    <col min="2823" max="2823" width="12.625" style="9" customWidth="1"/>
    <col min="2824" max="2824" width="40.5" style="9" customWidth="1"/>
    <col min="2825" max="2825" width="8.75" style="9" customWidth="1"/>
    <col min="2826" max="2827" width="9.875" style="9" bestFit="1" customWidth="1"/>
    <col min="2828" max="2828" width="5.75" style="9" customWidth="1"/>
    <col min="2829" max="2829" width="44.75" style="9" customWidth="1"/>
    <col min="2830" max="2830" width="45.625" style="9" customWidth="1"/>
    <col min="2831" max="2831" width="6.625" style="9" customWidth="1"/>
    <col min="2832" max="2832" width="13.75" style="9" customWidth="1"/>
    <col min="2833" max="2833" width="6.375" style="9" customWidth="1"/>
    <col min="2834" max="2834" width="21.75" style="9" customWidth="1"/>
    <col min="2835" max="2835" width="17" style="9" customWidth="1"/>
    <col min="2836" max="2836" width="15.625" style="9" customWidth="1"/>
    <col min="2837" max="3072" width="9" style="9"/>
    <col min="3073" max="3073" width="8.875" style="9" customWidth="1"/>
    <col min="3074" max="3074" width="9" style="9"/>
    <col min="3075" max="3075" width="5.25" style="9" customWidth="1"/>
    <col min="3076" max="3076" width="7.125" style="9" customWidth="1"/>
    <col min="3077" max="3077" width="5.125" style="9" customWidth="1"/>
    <col min="3078" max="3078" width="12.75" style="9" customWidth="1"/>
    <col min="3079" max="3079" width="12.625" style="9" customWidth="1"/>
    <col min="3080" max="3080" width="40.5" style="9" customWidth="1"/>
    <col min="3081" max="3081" width="8.75" style="9" customWidth="1"/>
    <col min="3082" max="3083" width="9.875" style="9" bestFit="1" customWidth="1"/>
    <col min="3084" max="3084" width="5.75" style="9" customWidth="1"/>
    <col min="3085" max="3085" width="44.75" style="9" customWidth="1"/>
    <col min="3086" max="3086" width="45.625" style="9" customWidth="1"/>
    <col min="3087" max="3087" width="6.625" style="9" customWidth="1"/>
    <col min="3088" max="3088" width="13.75" style="9" customWidth="1"/>
    <col min="3089" max="3089" width="6.375" style="9" customWidth="1"/>
    <col min="3090" max="3090" width="21.75" style="9" customWidth="1"/>
    <col min="3091" max="3091" width="17" style="9" customWidth="1"/>
    <col min="3092" max="3092" width="15.625" style="9" customWidth="1"/>
    <col min="3093" max="3328" width="9" style="9"/>
    <col min="3329" max="3329" width="8.875" style="9" customWidth="1"/>
    <col min="3330" max="3330" width="9" style="9"/>
    <col min="3331" max="3331" width="5.25" style="9" customWidth="1"/>
    <col min="3332" max="3332" width="7.125" style="9" customWidth="1"/>
    <col min="3333" max="3333" width="5.125" style="9" customWidth="1"/>
    <col min="3334" max="3334" width="12.75" style="9" customWidth="1"/>
    <col min="3335" max="3335" width="12.625" style="9" customWidth="1"/>
    <col min="3336" max="3336" width="40.5" style="9" customWidth="1"/>
    <col min="3337" max="3337" width="8.75" style="9" customWidth="1"/>
    <col min="3338" max="3339" width="9.875" style="9" bestFit="1" customWidth="1"/>
    <col min="3340" max="3340" width="5.75" style="9" customWidth="1"/>
    <col min="3341" max="3341" width="44.75" style="9" customWidth="1"/>
    <col min="3342" max="3342" width="45.625" style="9" customWidth="1"/>
    <col min="3343" max="3343" width="6.625" style="9" customWidth="1"/>
    <col min="3344" max="3344" width="13.75" style="9" customWidth="1"/>
    <col min="3345" max="3345" width="6.375" style="9" customWidth="1"/>
    <col min="3346" max="3346" width="21.75" style="9" customWidth="1"/>
    <col min="3347" max="3347" width="17" style="9" customWidth="1"/>
    <col min="3348" max="3348" width="15.625" style="9" customWidth="1"/>
    <col min="3349" max="3584" width="9" style="9"/>
    <col min="3585" max="3585" width="8.875" style="9" customWidth="1"/>
    <col min="3586" max="3586" width="9" style="9"/>
    <col min="3587" max="3587" width="5.25" style="9" customWidth="1"/>
    <col min="3588" max="3588" width="7.125" style="9" customWidth="1"/>
    <col min="3589" max="3589" width="5.125" style="9" customWidth="1"/>
    <col min="3590" max="3590" width="12.75" style="9" customWidth="1"/>
    <col min="3591" max="3591" width="12.625" style="9" customWidth="1"/>
    <col min="3592" max="3592" width="40.5" style="9" customWidth="1"/>
    <col min="3593" max="3593" width="8.75" style="9" customWidth="1"/>
    <col min="3594" max="3595" width="9.875" style="9" bestFit="1" customWidth="1"/>
    <col min="3596" max="3596" width="5.75" style="9" customWidth="1"/>
    <col min="3597" max="3597" width="44.75" style="9" customWidth="1"/>
    <col min="3598" max="3598" width="45.625" style="9" customWidth="1"/>
    <col min="3599" max="3599" width="6.625" style="9" customWidth="1"/>
    <col min="3600" max="3600" width="13.75" style="9" customWidth="1"/>
    <col min="3601" max="3601" width="6.375" style="9" customWidth="1"/>
    <col min="3602" max="3602" width="21.75" style="9" customWidth="1"/>
    <col min="3603" max="3603" width="17" style="9" customWidth="1"/>
    <col min="3604" max="3604" width="15.625" style="9" customWidth="1"/>
    <col min="3605" max="3840" width="9" style="9"/>
    <col min="3841" max="3841" width="8.875" style="9" customWidth="1"/>
    <col min="3842" max="3842" width="9" style="9"/>
    <col min="3843" max="3843" width="5.25" style="9" customWidth="1"/>
    <col min="3844" max="3844" width="7.125" style="9" customWidth="1"/>
    <col min="3845" max="3845" width="5.125" style="9" customWidth="1"/>
    <col min="3846" max="3846" width="12.75" style="9" customWidth="1"/>
    <col min="3847" max="3847" width="12.625" style="9" customWidth="1"/>
    <col min="3848" max="3848" width="40.5" style="9" customWidth="1"/>
    <col min="3849" max="3849" width="8.75" style="9" customWidth="1"/>
    <col min="3850" max="3851" width="9.875" style="9" bestFit="1" customWidth="1"/>
    <col min="3852" max="3852" width="5.75" style="9" customWidth="1"/>
    <col min="3853" max="3853" width="44.75" style="9" customWidth="1"/>
    <col min="3854" max="3854" width="45.625" style="9" customWidth="1"/>
    <col min="3855" max="3855" width="6.625" style="9" customWidth="1"/>
    <col min="3856" max="3856" width="13.75" style="9" customWidth="1"/>
    <col min="3857" max="3857" width="6.375" style="9" customWidth="1"/>
    <col min="3858" max="3858" width="21.75" style="9" customWidth="1"/>
    <col min="3859" max="3859" width="17" style="9" customWidth="1"/>
    <col min="3860" max="3860" width="15.625" style="9" customWidth="1"/>
    <col min="3861" max="4096" width="9" style="9"/>
    <col min="4097" max="4097" width="8.875" style="9" customWidth="1"/>
    <col min="4098" max="4098" width="9" style="9"/>
    <col min="4099" max="4099" width="5.25" style="9" customWidth="1"/>
    <col min="4100" max="4100" width="7.125" style="9" customWidth="1"/>
    <col min="4101" max="4101" width="5.125" style="9" customWidth="1"/>
    <col min="4102" max="4102" width="12.75" style="9" customWidth="1"/>
    <col min="4103" max="4103" width="12.625" style="9" customWidth="1"/>
    <col min="4104" max="4104" width="40.5" style="9" customWidth="1"/>
    <col min="4105" max="4105" width="8.75" style="9" customWidth="1"/>
    <col min="4106" max="4107" width="9.875" style="9" bestFit="1" customWidth="1"/>
    <col min="4108" max="4108" width="5.75" style="9" customWidth="1"/>
    <col min="4109" max="4109" width="44.75" style="9" customWidth="1"/>
    <col min="4110" max="4110" width="45.625" style="9" customWidth="1"/>
    <col min="4111" max="4111" width="6.625" style="9" customWidth="1"/>
    <col min="4112" max="4112" width="13.75" style="9" customWidth="1"/>
    <col min="4113" max="4113" width="6.375" style="9" customWidth="1"/>
    <col min="4114" max="4114" width="21.75" style="9" customWidth="1"/>
    <col min="4115" max="4115" width="17" style="9" customWidth="1"/>
    <col min="4116" max="4116" width="15.625" style="9" customWidth="1"/>
    <col min="4117" max="4352" width="9" style="9"/>
    <col min="4353" max="4353" width="8.875" style="9" customWidth="1"/>
    <col min="4354" max="4354" width="9" style="9"/>
    <col min="4355" max="4355" width="5.25" style="9" customWidth="1"/>
    <col min="4356" max="4356" width="7.125" style="9" customWidth="1"/>
    <col min="4357" max="4357" width="5.125" style="9" customWidth="1"/>
    <col min="4358" max="4358" width="12.75" style="9" customWidth="1"/>
    <col min="4359" max="4359" width="12.625" style="9" customWidth="1"/>
    <col min="4360" max="4360" width="40.5" style="9" customWidth="1"/>
    <col min="4361" max="4361" width="8.75" style="9" customWidth="1"/>
    <col min="4362" max="4363" width="9.875" style="9" bestFit="1" customWidth="1"/>
    <col min="4364" max="4364" width="5.75" style="9" customWidth="1"/>
    <col min="4365" max="4365" width="44.75" style="9" customWidth="1"/>
    <col min="4366" max="4366" width="45.625" style="9" customWidth="1"/>
    <col min="4367" max="4367" width="6.625" style="9" customWidth="1"/>
    <col min="4368" max="4368" width="13.75" style="9" customWidth="1"/>
    <col min="4369" max="4369" width="6.375" style="9" customWidth="1"/>
    <col min="4370" max="4370" width="21.75" style="9" customWidth="1"/>
    <col min="4371" max="4371" width="17" style="9" customWidth="1"/>
    <col min="4372" max="4372" width="15.625" style="9" customWidth="1"/>
    <col min="4373" max="4608" width="9" style="9"/>
    <col min="4609" max="4609" width="8.875" style="9" customWidth="1"/>
    <col min="4610" max="4610" width="9" style="9"/>
    <col min="4611" max="4611" width="5.25" style="9" customWidth="1"/>
    <col min="4612" max="4612" width="7.125" style="9" customWidth="1"/>
    <col min="4613" max="4613" width="5.125" style="9" customWidth="1"/>
    <col min="4614" max="4614" width="12.75" style="9" customWidth="1"/>
    <col min="4615" max="4615" width="12.625" style="9" customWidth="1"/>
    <col min="4616" max="4616" width="40.5" style="9" customWidth="1"/>
    <col min="4617" max="4617" width="8.75" style="9" customWidth="1"/>
    <col min="4618" max="4619" width="9.875" style="9" bestFit="1" customWidth="1"/>
    <col min="4620" max="4620" width="5.75" style="9" customWidth="1"/>
    <col min="4621" max="4621" width="44.75" style="9" customWidth="1"/>
    <col min="4622" max="4622" width="45.625" style="9" customWidth="1"/>
    <col min="4623" max="4623" width="6.625" style="9" customWidth="1"/>
    <col min="4624" max="4624" width="13.75" style="9" customWidth="1"/>
    <col min="4625" max="4625" width="6.375" style="9" customWidth="1"/>
    <col min="4626" max="4626" width="21.75" style="9" customWidth="1"/>
    <col min="4627" max="4627" width="17" style="9" customWidth="1"/>
    <col min="4628" max="4628" width="15.625" style="9" customWidth="1"/>
    <col min="4629" max="4864" width="9" style="9"/>
    <col min="4865" max="4865" width="8.875" style="9" customWidth="1"/>
    <col min="4866" max="4866" width="9" style="9"/>
    <col min="4867" max="4867" width="5.25" style="9" customWidth="1"/>
    <col min="4868" max="4868" width="7.125" style="9" customWidth="1"/>
    <col min="4869" max="4869" width="5.125" style="9" customWidth="1"/>
    <col min="4870" max="4870" width="12.75" style="9" customWidth="1"/>
    <col min="4871" max="4871" width="12.625" style="9" customWidth="1"/>
    <col min="4872" max="4872" width="40.5" style="9" customWidth="1"/>
    <col min="4873" max="4873" width="8.75" style="9" customWidth="1"/>
    <col min="4874" max="4875" width="9.875" style="9" bestFit="1" customWidth="1"/>
    <col min="4876" max="4876" width="5.75" style="9" customWidth="1"/>
    <col min="4877" max="4877" width="44.75" style="9" customWidth="1"/>
    <col min="4878" max="4878" width="45.625" style="9" customWidth="1"/>
    <col min="4879" max="4879" width="6.625" style="9" customWidth="1"/>
    <col min="4880" max="4880" width="13.75" style="9" customWidth="1"/>
    <col min="4881" max="4881" width="6.375" style="9" customWidth="1"/>
    <col min="4882" max="4882" width="21.75" style="9" customWidth="1"/>
    <col min="4883" max="4883" width="17" style="9" customWidth="1"/>
    <col min="4884" max="4884" width="15.625" style="9" customWidth="1"/>
    <col min="4885" max="5120" width="9" style="9"/>
    <col min="5121" max="5121" width="8.875" style="9" customWidth="1"/>
    <col min="5122" max="5122" width="9" style="9"/>
    <col min="5123" max="5123" width="5.25" style="9" customWidth="1"/>
    <col min="5124" max="5124" width="7.125" style="9" customWidth="1"/>
    <col min="5125" max="5125" width="5.125" style="9" customWidth="1"/>
    <col min="5126" max="5126" width="12.75" style="9" customWidth="1"/>
    <col min="5127" max="5127" width="12.625" style="9" customWidth="1"/>
    <col min="5128" max="5128" width="40.5" style="9" customWidth="1"/>
    <col min="5129" max="5129" width="8.75" style="9" customWidth="1"/>
    <col min="5130" max="5131" width="9.875" style="9" bestFit="1" customWidth="1"/>
    <col min="5132" max="5132" width="5.75" style="9" customWidth="1"/>
    <col min="5133" max="5133" width="44.75" style="9" customWidth="1"/>
    <col min="5134" max="5134" width="45.625" style="9" customWidth="1"/>
    <col min="5135" max="5135" width="6.625" style="9" customWidth="1"/>
    <col min="5136" max="5136" width="13.75" style="9" customWidth="1"/>
    <col min="5137" max="5137" width="6.375" style="9" customWidth="1"/>
    <col min="5138" max="5138" width="21.75" style="9" customWidth="1"/>
    <col min="5139" max="5139" width="17" style="9" customWidth="1"/>
    <col min="5140" max="5140" width="15.625" style="9" customWidth="1"/>
    <col min="5141" max="5376" width="9" style="9"/>
    <col min="5377" max="5377" width="8.875" style="9" customWidth="1"/>
    <col min="5378" max="5378" width="9" style="9"/>
    <col min="5379" max="5379" width="5.25" style="9" customWidth="1"/>
    <col min="5380" max="5380" width="7.125" style="9" customWidth="1"/>
    <col min="5381" max="5381" width="5.125" style="9" customWidth="1"/>
    <col min="5382" max="5382" width="12.75" style="9" customWidth="1"/>
    <col min="5383" max="5383" width="12.625" style="9" customWidth="1"/>
    <col min="5384" max="5384" width="40.5" style="9" customWidth="1"/>
    <col min="5385" max="5385" width="8.75" style="9" customWidth="1"/>
    <col min="5386" max="5387" width="9.875" style="9" bestFit="1" customWidth="1"/>
    <col min="5388" max="5388" width="5.75" style="9" customWidth="1"/>
    <col min="5389" max="5389" width="44.75" style="9" customWidth="1"/>
    <col min="5390" max="5390" width="45.625" style="9" customWidth="1"/>
    <col min="5391" max="5391" width="6.625" style="9" customWidth="1"/>
    <col min="5392" max="5392" width="13.75" style="9" customWidth="1"/>
    <col min="5393" max="5393" width="6.375" style="9" customWidth="1"/>
    <col min="5394" max="5394" width="21.75" style="9" customWidth="1"/>
    <col min="5395" max="5395" width="17" style="9" customWidth="1"/>
    <col min="5396" max="5396" width="15.625" style="9" customWidth="1"/>
    <col min="5397" max="5632" width="9" style="9"/>
    <col min="5633" max="5633" width="8.875" style="9" customWidth="1"/>
    <col min="5634" max="5634" width="9" style="9"/>
    <col min="5635" max="5635" width="5.25" style="9" customWidth="1"/>
    <col min="5636" max="5636" width="7.125" style="9" customWidth="1"/>
    <col min="5637" max="5637" width="5.125" style="9" customWidth="1"/>
    <col min="5638" max="5638" width="12.75" style="9" customWidth="1"/>
    <col min="5639" max="5639" width="12.625" style="9" customWidth="1"/>
    <col min="5640" max="5640" width="40.5" style="9" customWidth="1"/>
    <col min="5641" max="5641" width="8.75" style="9" customWidth="1"/>
    <col min="5642" max="5643" width="9.875" style="9" bestFit="1" customWidth="1"/>
    <col min="5644" max="5644" width="5.75" style="9" customWidth="1"/>
    <col min="5645" max="5645" width="44.75" style="9" customWidth="1"/>
    <col min="5646" max="5646" width="45.625" style="9" customWidth="1"/>
    <col min="5647" max="5647" width="6.625" style="9" customWidth="1"/>
    <col min="5648" max="5648" width="13.75" style="9" customWidth="1"/>
    <col min="5649" max="5649" width="6.375" style="9" customWidth="1"/>
    <col min="5650" max="5650" width="21.75" style="9" customWidth="1"/>
    <col min="5651" max="5651" width="17" style="9" customWidth="1"/>
    <col min="5652" max="5652" width="15.625" style="9" customWidth="1"/>
    <col min="5653" max="5888" width="9" style="9"/>
    <col min="5889" max="5889" width="8.875" style="9" customWidth="1"/>
    <col min="5890" max="5890" width="9" style="9"/>
    <col min="5891" max="5891" width="5.25" style="9" customWidth="1"/>
    <col min="5892" max="5892" width="7.125" style="9" customWidth="1"/>
    <col min="5893" max="5893" width="5.125" style="9" customWidth="1"/>
    <col min="5894" max="5894" width="12.75" style="9" customWidth="1"/>
    <col min="5895" max="5895" width="12.625" style="9" customWidth="1"/>
    <col min="5896" max="5896" width="40.5" style="9" customWidth="1"/>
    <col min="5897" max="5897" width="8.75" style="9" customWidth="1"/>
    <col min="5898" max="5899" width="9.875" style="9" bestFit="1" customWidth="1"/>
    <col min="5900" max="5900" width="5.75" style="9" customWidth="1"/>
    <col min="5901" max="5901" width="44.75" style="9" customWidth="1"/>
    <col min="5902" max="5902" width="45.625" style="9" customWidth="1"/>
    <col min="5903" max="5903" width="6.625" style="9" customWidth="1"/>
    <col min="5904" max="5904" width="13.75" style="9" customWidth="1"/>
    <col min="5905" max="5905" width="6.375" style="9" customWidth="1"/>
    <col min="5906" max="5906" width="21.75" style="9" customWidth="1"/>
    <col min="5907" max="5907" width="17" style="9" customWidth="1"/>
    <col min="5908" max="5908" width="15.625" style="9" customWidth="1"/>
    <col min="5909" max="6144" width="9" style="9"/>
    <col min="6145" max="6145" width="8.875" style="9" customWidth="1"/>
    <col min="6146" max="6146" width="9" style="9"/>
    <col min="6147" max="6147" width="5.25" style="9" customWidth="1"/>
    <col min="6148" max="6148" width="7.125" style="9" customWidth="1"/>
    <col min="6149" max="6149" width="5.125" style="9" customWidth="1"/>
    <col min="6150" max="6150" width="12.75" style="9" customWidth="1"/>
    <col min="6151" max="6151" width="12.625" style="9" customWidth="1"/>
    <col min="6152" max="6152" width="40.5" style="9" customWidth="1"/>
    <col min="6153" max="6153" width="8.75" style="9" customWidth="1"/>
    <col min="6154" max="6155" width="9.875" style="9" bestFit="1" customWidth="1"/>
    <col min="6156" max="6156" width="5.75" style="9" customWidth="1"/>
    <col min="6157" max="6157" width="44.75" style="9" customWidth="1"/>
    <col min="6158" max="6158" width="45.625" style="9" customWidth="1"/>
    <col min="6159" max="6159" width="6.625" style="9" customWidth="1"/>
    <col min="6160" max="6160" width="13.75" style="9" customWidth="1"/>
    <col min="6161" max="6161" width="6.375" style="9" customWidth="1"/>
    <col min="6162" max="6162" width="21.75" style="9" customWidth="1"/>
    <col min="6163" max="6163" width="17" style="9" customWidth="1"/>
    <col min="6164" max="6164" width="15.625" style="9" customWidth="1"/>
    <col min="6165" max="6400" width="9" style="9"/>
    <col min="6401" max="6401" width="8.875" style="9" customWidth="1"/>
    <col min="6402" max="6402" width="9" style="9"/>
    <col min="6403" max="6403" width="5.25" style="9" customWidth="1"/>
    <col min="6404" max="6404" width="7.125" style="9" customWidth="1"/>
    <col min="6405" max="6405" width="5.125" style="9" customWidth="1"/>
    <col min="6406" max="6406" width="12.75" style="9" customWidth="1"/>
    <col min="6407" max="6407" width="12.625" style="9" customWidth="1"/>
    <col min="6408" max="6408" width="40.5" style="9" customWidth="1"/>
    <col min="6409" max="6409" width="8.75" style="9" customWidth="1"/>
    <col min="6410" max="6411" width="9.875" style="9" bestFit="1" customWidth="1"/>
    <col min="6412" max="6412" width="5.75" style="9" customWidth="1"/>
    <col min="6413" max="6413" width="44.75" style="9" customWidth="1"/>
    <col min="6414" max="6414" width="45.625" style="9" customWidth="1"/>
    <col min="6415" max="6415" width="6.625" style="9" customWidth="1"/>
    <col min="6416" max="6416" width="13.75" style="9" customWidth="1"/>
    <col min="6417" max="6417" width="6.375" style="9" customWidth="1"/>
    <col min="6418" max="6418" width="21.75" style="9" customWidth="1"/>
    <col min="6419" max="6419" width="17" style="9" customWidth="1"/>
    <col min="6420" max="6420" width="15.625" style="9" customWidth="1"/>
    <col min="6421" max="6656" width="9" style="9"/>
    <col min="6657" max="6657" width="8.875" style="9" customWidth="1"/>
    <col min="6658" max="6658" width="9" style="9"/>
    <col min="6659" max="6659" width="5.25" style="9" customWidth="1"/>
    <col min="6660" max="6660" width="7.125" style="9" customWidth="1"/>
    <col min="6661" max="6661" width="5.125" style="9" customWidth="1"/>
    <col min="6662" max="6662" width="12.75" style="9" customWidth="1"/>
    <col min="6663" max="6663" width="12.625" style="9" customWidth="1"/>
    <col min="6664" max="6664" width="40.5" style="9" customWidth="1"/>
    <col min="6665" max="6665" width="8.75" style="9" customWidth="1"/>
    <col min="6666" max="6667" width="9.875" style="9" bestFit="1" customWidth="1"/>
    <col min="6668" max="6668" width="5.75" style="9" customWidth="1"/>
    <col min="6669" max="6669" width="44.75" style="9" customWidth="1"/>
    <col min="6670" max="6670" width="45.625" style="9" customWidth="1"/>
    <col min="6671" max="6671" width="6.625" style="9" customWidth="1"/>
    <col min="6672" max="6672" width="13.75" style="9" customWidth="1"/>
    <col min="6673" max="6673" width="6.375" style="9" customWidth="1"/>
    <col min="6674" max="6674" width="21.75" style="9" customWidth="1"/>
    <col min="6675" max="6675" width="17" style="9" customWidth="1"/>
    <col min="6676" max="6676" width="15.625" style="9" customWidth="1"/>
    <col min="6677" max="6912" width="9" style="9"/>
    <col min="6913" max="6913" width="8.875" style="9" customWidth="1"/>
    <col min="6914" max="6914" width="9" style="9"/>
    <col min="6915" max="6915" width="5.25" style="9" customWidth="1"/>
    <col min="6916" max="6916" width="7.125" style="9" customWidth="1"/>
    <col min="6917" max="6917" width="5.125" style="9" customWidth="1"/>
    <col min="6918" max="6918" width="12.75" style="9" customWidth="1"/>
    <col min="6919" max="6919" width="12.625" style="9" customWidth="1"/>
    <col min="6920" max="6920" width="40.5" style="9" customWidth="1"/>
    <col min="6921" max="6921" width="8.75" style="9" customWidth="1"/>
    <col min="6922" max="6923" width="9.875" style="9" bestFit="1" customWidth="1"/>
    <col min="6924" max="6924" width="5.75" style="9" customWidth="1"/>
    <col min="6925" max="6925" width="44.75" style="9" customWidth="1"/>
    <col min="6926" max="6926" width="45.625" style="9" customWidth="1"/>
    <col min="6927" max="6927" width="6.625" style="9" customWidth="1"/>
    <col min="6928" max="6928" width="13.75" style="9" customWidth="1"/>
    <col min="6929" max="6929" width="6.375" style="9" customWidth="1"/>
    <col min="6930" max="6930" width="21.75" style="9" customWidth="1"/>
    <col min="6931" max="6931" width="17" style="9" customWidth="1"/>
    <col min="6932" max="6932" width="15.625" style="9" customWidth="1"/>
    <col min="6933" max="7168" width="9" style="9"/>
    <col min="7169" max="7169" width="8.875" style="9" customWidth="1"/>
    <col min="7170" max="7170" width="9" style="9"/>
    <col min="7171" max="7171" width="5.25" style="9" customWidth="1"/>
    <col min="7172" max="7172" width="7.125" style="9" customWidth="1"/>
    <col min="7173" max="7173" width="5.125" style="9" customWidth="1"/>
    <col min="7174" max="7174" width="12.75" style="9" customWidth="1"/>
    <col min="7175" max="7175" width="12.625" style="9" customWidth="1"/>
    <col min="7176" max="7176" width="40.5" style="9" customWidth="1"/>
    <col min="7177" max="7177" width="8.75" style="9" customWidth="1"/>
    <col min="7178" max="7179" width="9.875" style="9" bestFit="1" customWidth="1"/>
    <col min="7180" max="7180" width="5.75" style="9" customWidth="1"/>
    <col min="7181" max="7181" width="44.75" style="9" customWidth="1"/>
    <col min="7182" max="7182" width="45.625" style="9" customWidth="1"/>
    <col min="7183" max="7183" width="6.625" style="9" customWidth="1"/>
    <col min="7184" max="7184" width="13.75" style="9" customWidth="1"/>
    <col min="7185" max="7185" width="6.375" style="9" customWidth="1"/>
    <col min="7186" max="7186" width="21.75" style="9" customWidth="1"/>
    <col min="7187" max="7187" width="17" style="9" customWidth="1"/>
    <col min="7188" max="7188" width="15.625" style="9" customWidth="1"/>
    <col min="7189" max="7424" width="9" style="9"/>
    <col min="7425" max="7425" width="8.875" style="9" customWidth="1"/>
    <col min="7426" max="7426" width="9" style="9"/>
    <col min="7427" max="7427" width="5.25" style="9" customWidth="1"/>
    <col min="7428" max="7428" width="7.125" style="9" customWidth="1"/>
    <col min="7429" max="7429" width="5.125" style="9" customWidth="1"/>
    <col min="7430" max="7430" width="12.75" style="9" customWidth="1"/>
    <col min="7431" max="7431" width="12.625" style="9" customWidth="1"/>
    <col min="7432" max="7432" width="40.5" style="9" customWidth="1"/>
    <col min="7433" max="7433" width="8.75" style="9" customWidth="1"/>
    <col min="7434" max="7435" width="9.875" style="9" bestFit="1" customWidth="1"/>
    <col min="7436" max="7436" width="5.75" style="9" customWidth="1"/>
    <col min="7437" max="7437" width="44.75" style="9" customWidth="1"/>
    <col min="7438" max="7438" width="45.625" style="9" customWidth="1"/>
    <col min="7439" max="7439" width="6.625" style="9" customWidth="1"/>
    <col min="7440" max="7440" width="13.75" style="9" customWidth="1"/>
    <col min="7441" max="7441" width="6.375" style="9" customWidth="1"/>
    <col min="7442" max="7442" width="21.75" style="9" customWidth="1"/>
    <col min="7443" max="7443" width="17" style="9" customWidth="1"/>
    <col min="7444" max="7444" width="15.625" style="9" customWidth="1"/>
    <col min="7445" max="7680" width="9" style="9"/>
    <col min="7681" max="7681" width="8.875" style="9" customWidth="1"/>
    <col min="7682" max="7682" width="9" style="9"/>
    <col min="7683" max="7683" width="5.25" style="9" customWidth="1"/>
    <col min="7684" max="7684" width="7.125" style="9" customWidth="1"/>
    <col min="7685" max="7685" width="5.125" style="9" customWidth="1"/>
    <col min="7686" max="7686" width="12.75" style="9" customWidth="1"/>
    <col min="7687" max="7687" width="12.625" style="9" customWidth="1"/>
    <col min="7688" max="7688" width="40.5" style="9" customWidth="1"/>
    <col min="7689" max="7689" width="8.75" style="9" customWidth="1"/>
    <col min="7690" max="7691" width="9.875" style="9" bestFit="1" customWidth="1"/>
    <col min="7692" max="7692" width="5.75" style="9" customWidth="1"/>
    <col min="7693" max="7693" width="44.75" style="9" customWidth="1"/>
    <col min="7694" max="7694" width="45.625" style="9" customWidth="1"/>
    <col min="7695" max="7695" width="6.625" style="9" customWidth="1"/>
    <col min="7696" max="7696" width="13.75" style="9" customWidth="1"/>
    <col min="7697" max="7697" width="6.375" style="9" customWidth="1"/>
    <col min="7698" max="7698" width="21.75" style="9" customWidth="1"/>
    <col min="7699" max="7699" width="17" style="9" customWidth="1"/>
    <col min="7700" max="7700" width="15.625" style="9" customWidth="1"/>
    <col min="7701" max="7936" width="9" style="9"/>
    <col min="7937" max="7937" width="8.875" style="9" customWidth="1"/>
    <col min="7938" max="7938" width="9" style="9"/>
    <col min="7939" max="7939" width="5.25" style="9" customWidth="1"/>
    <col min="7940" max="7940" width="7.125" style="9" customWidth="1"/>
    <col min="7941" max="7941" width="5.125" style="9" customWidth="1"/>
    <col min="7942" max="7942" width="12.75" style="9" customWidth="1"/>
    <col min="7943" max="7943" width="12.625" style="9" customWidth="1"/>
    <col min="7944" max="7944" width="40.5" style="9" customWidth="1"/>
    <col min="7945" max="7945" width="8.75" style="9" customWidth="1"/>
    <col min="7946" max="7947" width="9.875" style="9" bestFit="1" customWidth="1"/>
    <col min="7948" max="7948" width="5.75" style="9" customWidth="1"/>
    <col min="7949" max="7949" width="44.75" style="9" customWidth="1"/>
    <col min="7950" max="7950" width="45.625" style="9" customWidth="1"/>
    <col min="7951" max="7951" width="6.625" style="9" customWidth="1"/>
    <col min="7952" max="7952" width="13.75" style="9" customWidth="1"/>
    <col min="7953" max="7953" width="6.375" style="9" customWidth="1"/>
    <col min="7954" max="7954" width="21.75" style="9" customWidth="1"/>
    <col min="7955" max="7955" width="17" style="9" customWidth="1"/>
    <col min="7956" max="7956" width="15.625" style="9" customWidth="1"/>
    <col min="7957" max="8192" width="9" style="9"/>
    <col min="8193" max="8193" width="8.875" style="9" customWidth="1"/>
    <col min="8194" max="8194" width="9" style="9"/>
    <col min="8195" max="8195" width="5.25" style="9" customWidth="1"/>
    <col min="8196" max="8196" width="7.125" style="9" customWidth="1"/>
    <col min="8197" max="8197" width="5.125" style="9" customWidth="1"/>
    <col min="8198" max="8198" width="12.75" style="9" customWidth="1"/>
    <col min="8199" max="8199" width="12.625" style="9" customWidth="1"/>
    <col min="8200" max="8200" width="40.5" style="9" customWidth="1"/>
    <col min="8201" max="8201" width="8.75" style="9" customWidth="1"/>
    <col min="8202" max="8203" width="9.875" style="9" bestFit="1" customWidth="1"/>
    <col min="8204" max="8204" width="5.75" style="9" customWidth="1"/>
    <col min="8205" max="8205" width="44.75" style="9" customWidth="1"/>
    <col min="8206" max="8206" width="45.625" style="9" customWidth="1"/>
    <col min="8207" max="8207" width="6.625" style="9" customWidth="1"/>
    <col min="8208" max="8208" width="13.75" style="9" customWidth="1"/>
    <col min="8209" max="8209" width="6.375" style="9" customWidth="1"/>
    <col min="8210" max="8210" width="21.75" style="9" customWidth="1"/>
    <col min="8211" max="8211" width="17" style="9" customWidth="1"/>
    <col min="8212" max="8212" width="15.625" style="9" customWidth="1"/>
    <col min="8213" max="8448" width="9" style="9"/>
    <col min="8449" max="8449" width="8.875" style="9" customWidth="1"/>
    <col min="8450" max="8450" width="9" style="9"/>
    <col min="8451" max="8451" width="5.25" style="9" customWidth="1"/>
    <col min="8452" max="8452" width="7.125" style="9" customWidth="1"/>
    <col min="8453" max="8453" width="5.125" style="9" customWidth="1"/>
    <col min="8454" max="8454" width="12.75" style="9" customWidth="1"/>
    <col min="8455" max="8455" width="12.625" style="9" customWidth="1"/>
    <col min="8456" max="8456" width="40.5" style="9" customWidth="1"/>
    <col min="8457" max="8457" width="8.75" style="9" customWidth="1"/>
    <col min="8458" max="8459" width="9.875" style="9" bestFit="1" customWidth="1"/>
    <col min="8460" max="8460" width="5.75" style="9" customWidth="1"/>
    <col min="8461" max="8461" width="44.75" style="9" customWidth="1"/>
    <col min="8462" max="8462" width="45.625" style="9" customWidth="1"/>
    <col min="8463" max="8463" width="6.625" style="9" customWidth="1"/>
    <col min="8464" max="8464" width="13.75" style="9" customWidth="1"/>
    <col min="8465" max="8465" width="6.375" style="9" customWidth="1"/>
    <col min="8466" max="8466" width="21.75" style="9" customWidth="1"/>
    <col min="8467" max="8467" width="17" style="9" customWidth="1"/>
    <col min="8468" max="8468" width="15.625" style="9" customWidth="1"/>
    <col min="8469" max="8704" width="9" style="9"/>
    <col min="8705" max="8705" width="8.875" style="9" customWidth="1"/>
    <col min="8706" max="8706" width="9" style="9"/>
    <col min="8707" max="8707" width="5.25" style="9" customWidth="1"/>
    <col min="8708" max="8708" width="7.125" style="9" customWidth="1"/>
    <col min="8709" max="8709" width="5.125" style="9" customWidth="1"/>
    <col min="8710" max="8710" width="12.75" style="9" customWidth="1"/>
    <col min="8711" max="8711" width="12.625" style="9" customWidth="1"/>
    <col min="8712" max="8712" width="40.5" style="9" customWidth="1"/>
    <col min="8713" max="8713" width="8.75" style="9" customWidth="1"/>
    <col min="8714" max="8715" width="9.875" style="9" bestFit="1" customWidth="1"/>
    <col min="8716" max="8716" width="5.75" style="9" customWidth="1"/>
    <col min="8717" max="8717" width="44.75" style="9" customWidth="1"/>
    <col min="8718" max="8718" width="45.625" style="9" customWidth="1"/>
    <col min="8719" max="8719" width="6.625" style="9" customWidth="1"/>
    <col min="8720" max="8720" width="13.75" style="9" customWidth="1"/>
    <col min="8721" max="8721" width="6.375" style="9" customWidth="1"/>
    <col min="8722" max="8722" width="21.75" style="9" customWidth="1"/>
    <col min="8723" max="8723" width="17" style="9" customWidth="1"/>
    <col min="8724" max="8724" width="15.625" style="9" customWidth="1"/>
    <col min="8725" max="8960" width="9" style="9"/>
    <col min="8961" max="8961" width="8.875" style="9" customWidth="1"/>
    <col min="8962" max="8962" width="9" style="9"/>
    <col min="8963" max="8963" width="5.25" style="9" customWidth="1"/>
    <col min="8964" max="8964" width="7.125" style="9" customWidth="1"/>
    <col min="8965" max="8965" width="5.125" style="9" customWidth="1"/>
    <col min="8966" max="8966" width="12.75" style="9" customWidth="1"/>
    <col min="8967" max="8967" width="12.625" style="9" customWidth="1"/>
    <col min="8968" max="8968" width="40.5" style="9" customWidth="1"/>
    <col min="8969" max="8969" width="8.75" style="9" customWidth="1"/>
    <col min="8970" max="8971" width="9.875" style="9" bestFit="1" customWidth="1"/>
    <col min="8972" max="8972" width="5.75" style="9" customWidth="1"/>
    <col min="8973" max="8973" width="44.75" style="9" customWidth="1"/>
    <col min="8974" max="8974" width="45.625" style="9" customWidth="1"/>
    <col min="8975" max="8975" width="6.625" style="9" customWidth="1"/>
    <col min="8976" max="8976" width="13.75" style="9" customWidth="1"/>
    <col min="8977" max="8977" width="6.375" style="9" customWidth="1"/>
    <col min="8978" max="8978" width="21.75" style="9" customWidth="1"/>
    <col min="8979" max="8979" width="17" style="9" customWidth="1"/>
    <col min="8980" max="8980" width="15.625" style="9" customWidth="1"/>
    <col min="8981" max="9216" width="9" style="9"/>
    <col min="9217" max="9217" width="8.875" style="9" customWidth="1"/>
    <col min="9218" max="9218" width="9" style="9"/>
    <col min="9219" max="9219" width="5.25" style="9" customWidth="1"/>
    <col min="9220" max="9220" width="7.125" style="9" customWidth="1"/>
    <col min="9221" max="9221" width="5.125" style="9" customWidth="1"/>
    <col min="9222" max="9222" width="12.75" style="9" customWidth="1"/>
    <col min="9223" max="9223" width="12.625" style="9" customWidth="1"/>
    <col min="9224" max="9224" width="40.5" style="9" customWidth="1"/>
    <col min="9225" max="9225" width="8.75" style="9" customWidth="1"/>
    <col min="9226" max="9227" width="9.875" style="9" bestFit="1" customWidth="1"/>
    <col min="9228" max="9228" width="5.75" style="9" customWidth="1"/>
    <col min="9229" max="9229" width="44.75" style="9" customWidth="1"/>
    <col min="9230" max="9230" width="45.625" style="9" customWidth="1"/>
    <col min="9231" max="9231" width="6.625" style="9" customWidth="1"/>
    <col min="9232" max="9232" width="13.75" style="9" customWidth="1"/>
    <col min="9233" max="9233" width="6.375" style="9" customWidth="1"/>
    <col min="9234" max="9234" width="21.75" style="9" customWidth="1"/>
    <col min="9235" max="9235" width="17" style="9" customWidth="1"/>
    <col min="9236" max="9236" width="15.625" style="9" customWidth="1"/>
    <col min="9237" max="9472" width="9" style="9"/>
    <col min="9473" max="9473" width="8.875" style="9" customWidth="1"/>
    <col min="9474" max="9474" width="9" style="9"/>
    <col min="9475" max="9475" width="5.25" style="9" customWidth="1"/>
    <col min="9476" max="9476" width="7.125" style="9" customWidth="1"/>
    <col min="9477" max="9477" width="5.125" style="9" customWidth="1"/>
    <col min="9478" max="9478" width="12.75" style="9" customWidth="1"/>
    <col min="9479" max="9479" width="12.625" style="9" customWidth="1"/>
    <col min="9480" max="9480" width="40.5" style="9" customWidth="1"/>
    <col min="9481" max="9481" width="8.75" style="9" customWidth="1"/>
    <col min="9482" max="9483" width="9.875" style="9" bestFit="1" customWidth="1"/>
    <col min="9484" max="9484" width="5.75" style="9" customWidth="1"/>
    <col min="9485" max="9485" width="44.75" style="9" customWidth="1"/>
    <col min="9486" max="9486" width="45.625" style="9" customWidth="1"/>
    <col min="9487" max="9487" width="6.625" style="9" customWidth="1"/>
    <col min="9488" max="9488" width="13.75" style="9" customWidth="1"/>
    <col min="9489" max="9489" width="6.375" style="9" customWidth="1"/>
    <col min="9490" max="9490" width="21.75" style="9" customWidth="1"/>
    <col min="9491" max="9491" width="17" style="9" customWidth="1"/>
    <col min="9492" max="9492" width="15.625" style="9" customWidth="1"/>
    <col min="9493" max="9728" width="9" style="9"/>
    <col min="9729" max="9729" width="8.875" style="9" customWidth="1"/>
    <col min="9730" max="9730" width="9" style="9"/>
    <col min="9731" max="9731" width="5.25" style="9" customWidth="1"/>
    <col min="9732" max="9732" width="7.125" style="9" customWidth="1"/>
    <col min="9733" max="9733" width="5.125" style="9" customWidth="1"/>
    <col min="9734" max="9734" width="12.75" style="9" customWidth="1"/>
    <col min="9735" max="9735" width="12.625" style="9" customWidth="1"/>
    <col min="9736" max="9736" width="40.5" style="9" customWidth="1"/>
    <col min="9737" max="9737" width="8.75" style="9" customWidth="1"/>
    <col min="9738" max="9739" width="9.875" style="9" bestFit="1" customWidth="1"/>
    <col min="9740" max="9740" width="5.75" style="9" customWidth="1"/>
    <col min="9741" max="9741" width="44.75" style="9" customWidth="1"/>
    <col min="9742" max="9742" width="45.625" style="9" customWidth="1"/>
    <col min="9743" max="9743" width="6.625" style="9" customWidth="1"/>
    <col min="9744" max="9744" width="13.75" style="9" customWidth="1"/>
    <col min="9745" max="9745" width="6.375" style="9" customWidth="1"/>
    <col min="9746" max="9746" width="21.75" style="9" customWidth="1"/>
    <col min="9747" max="9747" width="17" style="9" customWidth="1"/>
    <col min="9748" max="9748" width="15.625" style="9" customWidth="1"/>
    <col min="9749" max="9984" width="9" style="9"/>
    <col min="9985" max="9985" width="8.875" style="9" customWidth="1"/>
    <col min="9986" max="9986" width="9" style="9"/>
    <col min="9987" max="9987" width="5.25" style="9" customWidth="1"/>
    <col min="9988" max="9988" width="7.125" style="9" customWidth="1"/>
    <col min="9989" max="9989" width="5.125" style="9" customWidth="1"/>
    <col min="9990" max="9990" width="12.75" style="9" customWidth="1"/>
    <col min="9991" max="9991" width="12.625" style="9" customWidth="1"/>
    <col min="9992" max="9992" width="40.5" style="9" customWidth="1"/>
    <col min="9993" max="9993" width="8.75" style="9" customWidth="1"/>
    <col min="9994" max="9995" width="9.875" style="9" bestFit="1" customWidth="1"/>
    <col min="9996" max="9996" width="5.75" style="9" customWidth="1"/>
    <col min="9997" max="9997" width="44.75" style="9" customWidth="1"/>
    <col min="9998" max="9998" width="45.625" style="9" customWidth="1"/>
    <col min="9999" max="9999" width="6.625" style="9" customWidth="1"/>
    <col min="10000" max="10000" width="13.75" style="9" customWidth="1"/>
    <col min="10001" max="10001" width="6.375" style="9" customWidth="1"/>
    <col min="10002" max="10002" width="21.75" style="9" customWidth="1"/>
    <col min="10003" max="10003" width="17" style="9" customWidth="1"/>
    <col min="10004" max="10004" width="15.625" style="9" customWidth="1"/>
    <col min="10005" max="10240" width="9" style="9"/>
    <col min="10241" max="10241" width="8.875" style="9" customWidth="1"/>
    <col min="10242" max="10242" width="9" style="9"/>
    <col min="10243" max="10243" width="5.25" style="9" customWidth="1"/>
    <col min="10244" max="10244" width="7.125" style="9" customWidth="1"/>
    <col min="10245" max="10245" width="5.125" style="9" customWidth="1"/>
    <col min="10246" max="10246" width="12.75" style="9" customWidth="1"/>
    <col min="10247" max="10247" width="12.625" style="9" customWidth="1"/>
    <col min="10248" max="10248" width="40.5" style="9" customWidth="1"/>
    <col min="10249" max="10249" width="8.75" style="9" customWidth="1"/>
    <col min="10250" max="10251" width="9.875" style="9" bestFit="1" customWidth="1"/>
    <col min="10252" max="10252" width="5.75" style="9" customWidth="1"/>
    <col min="10253" max="10253" width="44.75" style="9" customWidth="1"/>
    <col min="10254" max="10254" width="45.625" style="9" customWidth="1"/>
    <col min="10255" max="10255" width="6.625" style="9" customWidth="1"/>
    <col min="10256" max="10256" width="13.75" style="9" customWidth="1"/>
    <col min="10257" max="10257" width="6.375" style="9" customWidth="1"/>
    <col min="10258" max="10258" width="21.75" style="9" customWidth="1"/>
    <col min="10259" max="10259" width="17" style="9" customWidth="1"/>
    <col min="10260" max="10260" width="15.625" style="9" customWidth="1"/>
    <col min="10261" max="10496" width="9" style="9"/>
    <col min="10497" max="10497" width="8.875" style="9" customWidth="1"/>
    <col min="10498" max="10498" width="9" style="9"/>
    <col min="10499" max="10499" width="5.25" style="9" customWidth="1"/>
    <col min="10500" max="10500" width="7.125" style="9" customWidth="1"/>
    <col min="10501" max="10501" width="5.125" style="9" customWidth="1"/>
    <col min="10502" max="10502" width="12.75" style="9" customWidth="1"/>
    <col min="10503" max="10503" width="12.625" style="9" customWidth="1"/>
    <col min="10504" max="10504" width="40.5" style="9" customWidth="1"/>
    <col min="10505" max="10505" width="8.75" style="9" customWidth="1"/>
    <col min="10506" max="10507" width="9.875" style="9" bestFit="1" customWidth="1"/>
    <col min="10508" max="10508" width="5.75" style="9" customWidth="1"/>
    <col min="10509" max="10509" width="44.75" style="9" customWidth="1"/>
    <col min="10510" max="10510" width="45.625" style="9" customWidth="1"/>
    <col min="10511" max="10511" width="6.625" style="9" customWidth="1"/>
    <col min="10512" max="10512" width="13.75" style="9" customWidth="1"/>
    <col min="10513" max="10513" width="6.375" style="9" customWidth="1"/>
    <col min="10514" max="10514" width="21.75" style="9" customWidth="1"/>
    <col min="10515" max="10515" width="17" style="9" customWidth="1"/>
    <col min="10516" max="10516" width="15.625" style="9" customWidth="1"/>
    <col min="10517" max="10752" width="9" style="9"/>
    <col min="10753" max="10753" width="8.875" style="9" customWidth="1"/>
    <col min="10754" max="10754" width="9" style="9"/>
    <col min="10755" max="10755" width="5.25" style="9" customWidth="1"/>
    <col min="10756" max="10756" width="7.125" style="9" customWidth="1"/>
    <col min="10757" max="10757" width="5.125" style="9" customWidth="1"/>
    <col min="10758" max="10758" width="12.75" style="9" customWidth="1"/>
    <col min="10759" max="10759" width="12.625" style="9" customWidth="1"/>
    <col min="10760" max="10760" width="40.5" style="9" customWidth="1"/>
    <col min="10761" max="10761" width="8.75" style="9" customWidth="1"/>
    <col min="10762" max="10763" width="9.875" style="9" bestFit="1" customWidth="1"/>
    <col min="10764" max="10764" width="5.75" style="9" customWidth="1"/>
    <col min="10765" max="10765" width="44.75" style="9" customWidth="1"/>
    <col min="10766" max="10766" width="45.625" style="9" customWidth="1"/>
    <col min="10767" max="10767" width="6.625" style="9" customWidth="1"/>
    <col min="10768" max="10768" width="13.75" style="9" customWidth="1"/>
    <col min="10769" max="10769" width="6.375" style="9" customWidth="1"/>
    <col min="10770" max="10770" width="21.75" style="9" customWidth="1"/>
    <col min="10771" max="10771" width="17" style="9" customWidth="1"/>
    <col min="10772" max="10772" width="15.625" style="9" customWidth="1"/>
    <col min="10773" max="11008" width="9" style="9"/>
    <col min="11009" max="11009" width="8.875" style="9" customWidth="1"/>
    <col min="11010" max="11010" width="9" style="9"/>
    <col min="11011" max="11011" width="5.25" style="9" customWidth="1"/>
    <col min="11012" max="11012" width="7.125" style="9" customWidth="1"/>
    <col min="11013" max="11013" width="5.125" style="9" customWidth="1"/>
    <col min="11014" max="11014" width="12.75" style="9" customWidth="1"/>
    <col min="11015" max="11015" width="12.625" style="9" customWidth="1"/>
    <col min="11016" max="11016" width="40.5" style="9" customWidth="1"/>
    <col min="11017" max="11017" width="8.75" style="9" customWidth="1"/>
    <col min="11018" max="11019" width="9.875" style="9" bestFit="1" customWidth="1"/>
    <col min="11020" max="11020" width="5.75" style="9" customWidth="1"/>
    <col min="11021" max="11021" width="44.75" style="9" customWidth="1"/>
    <col min="11022" max="11022" width="45.625" style="9" customWidth="1"/>
    <col min="11023" max="11023" width="6.625" style="9" customWidth="1"/>
    <col min="11024" max="11024" width="13.75" style="9" customWidth="1"/>
    <col min="11025" max="11025" width="6.375" style="9" customWidth="1"/>
    <col min="11026" max="11026" width="21.75" style="9" customWidth="1"/>
    <col min="11027" max="11027" width="17" style="9" customWidth="1"/>
    <col min="11028" max="11028" width="15.625" style="9" customWidth="1"/>
    <col min="11029" max="11264" width="9" style="9"/>
    <col min="11265" max="11265" width="8.875" style="9" customWidth="1"/>
    <col min="11266" max="11266" width="9" style="9"/>
    <col min="11267" max="11267" width="5.25" style="9" customWidth="1"/>
    <col min="11268" max="11268" width="7.125" style="9" customWidth="1"/>
    <col min="11269" max="11269" width="5.125" style="9" customWidth="1"/>
    <col min="11270" max="11270" width="12.75" style="9" customWidth="1"/>
    <col min="11271" max="11271" width="12.625" style="9" customWidth="1"/>
    <col min="11272" max="11272" width="40.5" style="9" customWidth="1"/>
    <col min="11273" max="11273" width="8.75" style="9" customWidth="1"/>
    <col min="11274" max="11275" width="9.875" style="9" bestFit="1" customWidth="1"/>
    <col min="11276" max="11276" width="5.75" style="9" customWidth="1"/>
    <col min="11277" max="11277" width="44.75" style="9" customWidth="1"/>
    <col min="11278" max="11278" width="45.625" style="9" customWidth="1"/>
    <col min="11279" max="11279" width="6.625" style="9" customWidth="1"/>
    <col min="11280" max="11280" width="13.75" style="9" customWidth="1"/>
    <col min="11281" max="11281" width="6.375" style="9" customWidth="1"/>
    <col min="11282" max="11282" width="21.75" style="9" customWidth="1"/>
    <col min="11283" max="11283" width="17" style="9" customWidth="1"/>
    <col min="11284" max="11284" width="15.625" style="9" customWidth="1"/>
    <col min="11285" max="11520" width="9" style="9"/>
    <col min="11521" max="11521" width="8.875" style="9" customWidth="1"/>
    <col min="11522" max="11522" width="9" style="9"/>
    <col min="11523" max="11523" width="5.25" style="9" customWidth="1"/>
    <col min="11524" max="11524" width="7.125" style="9" customWidth="1"/>
    <col min="11525" max="11525" width="5.125" style="9" customWidth="1"/>
    <col min="11526" max="11526" width="12.75" style="9" customWidth="1"/>
    <col min="11527" max="11527" width="12.625" style="9" customWidth="1"/>
    <col min="11528" max="11528" width="40.5" style="9" customWidth="1"/>
    <col min="11529" max="11529" width="8.75" style="9" customWidth="1"/>
    <col min="11530" max="11531" width="9.875" style="9" bestFit="1" customWidth="1"/>
    <col min="11532" max="11532" width="5.75" style="9" customWidth="1"/>
    <col min="11533" max="11533" width="44.75" style="9" customWidth="1"/>
    <col min="11534" max="11534" width="45.625" style="9" customWidth="1"/>
    <col min="11535" max="11535" width="6.625" style="9" customWidth="1"/>
    <col min="11536" max="11536" width="13.75" style="9" customWidth="1"/>
    <col min="11537" max="11537" width="6.375" style="9" customWidth="1"/>
    <col min="11538" max="11538" width="21.75" style="9" customWidth="1"/>
    <col min="11539" max="11539" width="17" style="9" customWidth="1"/>
    <col min="11540" max="11540" width="15.625" style="9" customWidth="1"/>
    <col min="11541" max="11776" width="9" style="9"/>
    <col min="11777" max="11777" width="8.875" style="9" customWidth="1"/>
    <col min="11778" max="11778" width="9" style="9"/>
    <col min="11779" max="11779" width="5.25" style="9" customWidth="1"/>
    <col min="11780" max="11780" width="7.125" style="9" customWidth="1"/>
    <col min="11781" max="11781" width="5.125" style="9" customWidth="1"/>
    <col min="11782" max="11782" width="12.75" style="9" customWidth="1"/>
    <col min="11783" max="11783" width="12.625" style="9" customWidth="1"/>
    <col min="11784" max="11784" width="40.5" style="9" customWidth="1"/>
    <col min="11785" max="11785" width="8.75" style="9" customWidth="1"/>
    <col min="11786" max="11787" width="9.875" style="9" bestFit="1" customWidth="1"/>
    <col min="11788" max="11788" width="5.75" style="9" customWidth="1"/>
    <col min="11789" max="11789" width="44.75" style="9" customWidth="1"/>
    <col min="11790" max="11790" width="45.625" style="9" customWidth="1"/>
    <col min="11791" max="11791" width="6.625" style="9" customWidth="1"/>
    <col min="11792" max="11792" width="13.75" style="9" customWidth="1"/>
    <col min="11793" max="11793" width="6.375" style="9" customWidth="1"/>
    <col min="11794" max="11794" width="21.75" style="9" customWidth="1"/>
    <col min="11795" max="11795" width="17" style="9" customWidth="1"/>
    <col min="11796" max="11796" width="15.625" style="9" customWidth="1"/>
    <col min="11797" max="12032" width="9" style="9"/>
    <col min="12033" max="12033" width="8.875" style="9" customWidth="1"/>
    <col min="12034" max="12034" width="9" style="9"/>
    <col min="12035" max="12035" width="5.25" style="9" customWidth="1"/>
    <col min="12036" max="12036" width="7.125" style="9" customWidth="1"/>
    <col min="12037" max="12037" width="5.125" style="9" customWidth="1"/>
    <col min="12038" max="12038" width="12.75" style="9" customWidth="1"/>
    <col min="12039" max="12039" width="12.625" style="9" customWidth="1"/>
    <col min="12040" max="12040" width="40.5" style="9" customWidth="1"/>
    <col min="12041" max="12041" width="8.75" style="9" customWidth="1"/>
    <col min="12042" max="12043" width="9.875" style="9" bestFit="1" customWidth="1"/>
    <col min="12044" max="12044" width="5.75" style="9" customWidth="1"/>
    <col min="12045" max="12045" width="44.75" style="9" customWidth="1"/>
    <col min="12046" max="12046" width="45.625" style="9" customWidth="1"/>
    <col min="12047" max="12047" width="6.625" style="9" customWidth="1"/>
    <col min="12048" max="12048" width="13.75" style="9" customWidth="1"/>
    <col min="12049" max="12049" width="6.375" style="9" customWidth="1"/>
    <col min="12050" max="12050" width="21.75" style="9" customWidth="1"/>
    <col min="12051" max="12051" width="17" style="9" customWidth="1"/>
    <col min="12052" max="12052" width="15.625" style="9" customWidth="1"/>
    <col min="12053" max="12288" width="9" style="9"/>
    <col min="12289" max="12289" width="8.875" style="9" customWidth="1"/>
    <col min="12290" max="12290" width="9" style="9"/>
    <col min="12291" max="12291" width="5.25" style="9" customWidth="1"/>
    <col min="12292" max="12292" width="7.125" style="9" customWidth="1"/>
    <col min="12293" max="12293" width="5.125" style="9" customWidth="1"/>
    <col min="12294" max="12294" width="12.75" style="9" customWidth="1"/>
    <col min="12295" max="12295" width="12.625" style="9" customWidth="1"/>
    <col min="12296" max="12296" width="40.5" style="9" customWidth="1"/>
    <col min="12297" max="12297" width="8.75" style="9" customWidth="1"/>
    <col min="12298" max="12299" width="9.875" style="9" bestFit="1" customWidth="1"/>
    <col min="12300" max="12300" width="5.75" style="9" customWidth="1"/>
    <col min="12301" max="12301" width="44.75" style="9" customWidth="1"/>
    <col min="12302" max="12302" width="45.625" style="9" customWidth="1"/>
    <col min="12303" max="12303" width="6.625" style="9" customWidth="1"/>
    <col min="12304" max="12304" width="13.75" style="9" customWidth="1"/>
    <col min="12305" max="12305" width="6.375" style="9" customWidth="1"/>
    <col min="12306" max="12306" width="21.75" style="9" customWidth="1"/>
    <col min="12307" max="12307" width="17" style="9" customWidth="1"/>
    <col min="12308" max="12308" width="15.625" style="9" customWidth="1"/>
    <col min="12309" max="12544" width="9" style="9"/>
    <col min="12545" max="12545" width="8.875" style="9" customWidth="1"/>
    <col min="12546" max="12546" width="9" style="9"/>
    <col min="12547" max="12547" width="5.25" style="9" customWidth="1"/>
    <col min="12548" max="12548" width="7.125" style="9" customWidth="1"/>
    <col min="12549" max="12549" width="5.125" style="9" customWidth="1"/>
    <col min="12550" max="12550" width="12.75" style="9" customWidth="1"/>
    <col min="12551" max="12551" width="12.625" style="9" customWidth="1"/>
    <col min="12552" max="12552" width="40.5" style="9" customWidth="1"/>
    <col min="12553" max="12553" width="8.75" style="9" customWidth="1"/>
    <col min="12554" max="12555" width="9.875" style="9" bestFit="1" customWidth="1"/>
    <col min="12556" max="12556" width="5.75" style="9" customWidth="1"/>
    <col min="12557" max="12557" width="44.75" style="9" customWidth="1"/>
    <col min="12558" max="12558" width="45.625" style="9" customWidth="1"/>
    <col min="12559" max="12559" width="6.625" style="9" customWidth="1"/>
    <col min="12560" max="12560" width="13.75" style="9" customWidth="1"/>
    <col min="12561" max="12561" width="6.375" style="9" customWidth="1"/>
    <col min="12562" max="12562" width="21.75" style="9" customWidth="1"/>
    <col min="12563" max="12563" width="17" style="9" customWidth="1"/>
    <col min="12564" max="12564" width="15.625" style="9" customWidth="1"/>
    <col min="12565" max="12800" width="9" style="9"/>
    <col min="12801" max="12801" width="8.875" style="9" customWidth="1"/>
    <col min="12802" max="12802" width="9" style="9"/>
    <col min="12803" max="12803" width="5.25" style="9" customWidth="1"/>
    <col min="12804" max="12804" width="7.125" style="9" customWidth="1"/>
    <col min="12805" max="12805" width="5.125" style="9" customWidth="1"/>
    <col min="12806" max="12806" width="12.75" style="9" customWidth="1"/>
    <col min="12807" max="12807" width="12.625" style="9" customWidth="1"/>
    <col min="12808" max="12808" width="40.5" style="9" customWidth="1"/>
    <col min="12809" max="12809" width="8.75" style="9" customWidth="1"/>
    <col min="12810" max="12811" width="9.875" style="9" bestFit="1" customWidth="1"/>
    <col min="12812" max="12812" width="5.75" style="9" customWidth="1"/>
    <col min="12813" max="12813" width="44.75" style="9" customWidth="1"/>
    <col min="12814" max="12814" width="45.625" style="9" customWidth="1"/>
    <col min="12815" max="12815" width="6.625" style="9" customWidth="1"/>
    <col min="12816" max="12816" width="13.75" style="9" customWidth="1"/>
    <col min="12817" max="12817" width="6.375" style="9" customWidth="1"/>
    <col min="12818" max="12818" width="21.75" style="9" customWidth="1"/>
    <col min="12819" max="12819" width="17" style="9" customWidth="1"/>
    <col min="12820" max="12820" width="15.625" style="9" customWidth="1"/>
    <col min="12821" max="13056" width="9" style="9"/>
    <col min="13057" max="13057" width="8.875" style="9" customWidth="1"/>
    <col min="13058" max="13058" width="9" style="9"/>
    <col min="13059" max="13059" width="5.25" style="9" customWidth="1"/>
    <col min="13060" max="13060" width="7.125" style="9" customWidth="1"/>
    <col min="13061" max="13061" width="5.125" style="9" customWidth="1"/>
    <col min="13062" max="13062" width="12.75" style="9" customWidth="1"/>
    <col min="13063" max="13063" width="12.625" style="9" customWidth="1"/>
    <col min="13064" max="13064" width="40.5" style="9" customWidth="1"/>
    <col min="13065" max="13065" width="8.75" style="9" customWidth="1"/>
    <col min="13066" max="13067" width="9.875" style="9" bestFit="1" customWidth="1"/>
    <col min="13068" max="13068" width="5.75" style="9" customWidth="1"/>
    <col min="13069" max="13069" width="44.75" style="9" customWidth="1"/>
    <col min="13070" max="13070" width="45.625" style="9" customWidth="1"/>
    <col min="13071" max="13071" width="6.625" style="9" customWidth="1"/>
    <col min="13072" max="13072" width="13.75" style="9" customWidth="1"/>
    <col min="13073" max="13073" width="6.375" style="9" customWidth="1"/>
    <col min="13074" max="13074" width="21.75" style="9" customWidth="1"/>
    <col min="13075" max="13075" width="17" style="9" customWidth="1"/>
    <col min="13076" max="13076" width="15.625" style="9" customWidth="1"/>
    <col min="13077" max="13312" width="9" style="9"/>
    <col min="13313" max="13313" width="8.875" style="9" customWidth="1"/>
    <col min="13314" max="13314" width="9" style="9"/>
    <col min="13315" max="13315" width="5.25" style="9" customWidth="1"/>
    <col min="13316" max="13316" width="7.125" style="9" customWidth="1"/>
    <col min="13317" max="13317" width="5.125" style="9" customWidth="1"/>
    <col min="13318" max="13318" width="12.75" style="9" customWidth="1"/>
    <col min="13319" max="13319" width="12.625" style="9" customWidth="1"/>
    <col min="13320" max="13320" width="40.5" style="9" customWidth="1"/>
    <col min="13321" max="13321" width="8.75" style="9" customWidth="1"/>
    <col min="13322" max="13323" width="9.875" style="9" bestFit="1" customWidth="1"/>
    <col min="13324" max="13324" width="5.75" style="9" customWidth="1"/>
    <col min="13325" max="13325" width="44.75" style="9" customWidth="1"/>
    <col min="13326" max="13326" width="45.625" style="9" customWidth="1"/>
    <col min="13327" max="13327" width="6.625" style="9" customWidth="1"/>
    <col min="13328" max="13328" width="13.75" style="9" customWidth="1"/>
    <col min="13329" max="13329" width="6.375" style="9" customWidth="1"/>
    <col min="13330" max="13330" width="21.75" style="9" customWidth="1"/>
    <col min="13331" max="13331" width="17" style="9" customWidth="1"/>
    <col min="13332" max="13332" width="15.625" style="9" customWidth="1"/>
    <col min="13333" max="13568" width="9" style="9"/>
    <col min="13569" max="13569" width="8.875" style="9" customWidth="1"/>
    <col min="13570" max="13570" width="9" style="9"/>
    <col min="13571" max="13571" width="5.25" style="9" customWidth="1"/>
    <col min="13572" max="13572" width="7.125" style="9" customWidth="1"/>
    <col min="13573" max="13573" width="5.125" style="9" customWidth="1"/>
    <col min="13574" max="13574" width="12.75" style="9" customWidth="1"/>
    <col min="13575" max="13575" width="12.625" style="9" customWidth="1"/>
    <col min="13576" max="13576" width="40.5" style="9" customWidth="1"/>
    <col min="13577" max="13577" width="8.75" style="9" customWidth="1"/>
    <col min="13578" max="13579" width="9.875" style="9" bestFit="1" customWidth="1"/>
    <col min="13580" max="13580" width="5.75" style="9" customWidth="1"/>
    <col min="13581" max="13581" width="44.75" style="9" customWidth="1"/>
    <col min="13582" max="13582" width="45.625" style="9" customWidth="1"/>
    <col min="13583" max="13583" width="6.625" style="9" customWidth="1"/>
    <col min="13584" max="13584" width="13.75" style="9" customWidth="1"/>
    <col min="13585" max="13585" width="6.375" style="9" customWidth="1"/>
    <col min="13586" max="13586" width="21.75" style="9" customWidth="1"/>
    <col min="13587" max="13587" width="17" style="9" customWidth="1"/>
    <col min="13588" max="13588" width="15.625" style="9" customWidth="1"/>
    <col min="13589" max="13824" width="9" style="9"/>
    <col min="13825" max="13825" width="8.875" style="9" customWidth="1"/>
    <col min="13826" max="13826" width="9" style="9"/>
    <col min="13827" max="13827" width="5.25" style="9" customWidth="1"/>
    <col min="13828" max="13828" width="7.125" style="9" customWidth="1"/>
    <col min="13829" max="13829" width="5.125" style="9" customWidth="1"/>
    <col min="13830" max="13830" width="12.75" style="9" customWidth="1"/>
    <col min="13831" max="13831" width="12.625" style="9" customWidth="1"/>
    <col min="13832" max="13832" width="40.5" style="9" customWidth="1"/>
    <col min="13833" max="13833" width="8.75" style="9" customWidth="1"/>
    <col min="13834" max="13835" width="9.875" style="9" bestFit="1" customWidth="1"/>
    <col min="13836" max="13836" width="5.75" style="9" customWidth="1"/>
    <col min="13837" max="13837" width="44.75" style="9" customWidth="1"/>
    <col min="13838" max="13838" width="45.625" style="9" customWidth="1"/>
    <col min="13839" max="13839" width="6.625" style="9" customWidth="1"/>
    <col min="13840" max="13840" width="13.75" style="9" customWidth="1"/>
    <col min="13841" max="13841" width="6.375" style="9" customWidth="1"/>
    <col min="13842" max="13842" width="21.75" style="9" customWidth="1"/>
    <col min="13843" max="13843" width="17" style="9" customWidth="1"/>
    <col min="13844" max="13844" width="15.625" style="9" customWidth="1"/>
    <col min="13845" max="14080" width="9" style="9"/>
    <col min="14081" max="14081" width="8.875" style="9" customWidth="1"/>
    <col min="14082" max="14082" width="9" style="9"/>
    <col min="14083" max="14083" width="5.25" style="9" customWidth="1"/>
    <col min="14084" max="14084" width="7.125" style="9" customWidth="1"/>
    <col min="14085" max="14085" width="5.125" style="9" customWidth="1"/>
    <col min="14086" max="14086" width="12.75" style="9" customWidth="1"/>
    <col min="14087" max="14087" width="12.625" style="9" customWidth="1"/>
    <col min="14088" max="14088" width="40.5" style="9" customWidth="1"/>
    <col min="14089" max="14089" width="8.75" style="9" customWidth="1"/>
    <col min="14090" max="14091" width="9.875" style="9" bestFit="1" customWidth="1"/>
    <col min="14092" max="14092" width="5.75" style="9" customWidth="1"/>
    <col min="14093" max="14093" width="44.75" style="9" customWidth="1"/>
    <col min="14094" max="14094" width="45.625" style="9" customWidth="1"/>
    <col min="14095" max="14095" width="6.625" style="9" customWidth="1"/>
    <col min="14096" max="14096" width="13.75" style="9" customWidth="1"/>
    <col min="14097" max="14097" width="6.375" style="9" customWidth="1"/>
    <col min="14098" max="14098" width="21.75" style="9" customWidth="1"/>
    <col min="14099" max="14099" width="17" style="9" customWidth="1"/>
    <col min="14100" max="14100" width="15.625" style="9" customWidth="1"/>
    <col min="14101" max="14336" width="9" style="9"/>
    <col min="14337" max="14337" width="8.875" style="9" customWidth="1"/>
    <col min="14338" max="14338" width="9" style="9"/>
    <col min="14339" max="14339" width="5.25" style="9" customWidth="1"/>
    <col min="14340" max="14340" width="7.125" style="9" customWidth="1"/>
    <col min="14341" max="14341" width="5.125" style="9" customWidth="1"/>
    <col min="14342" max="14342" width="12.75" style="9" customWidth="1"/>
    <col min="14343" max="14343" width="12.625" style="9" customWidth="1"/>
    <col min="14344" max="14344" width="40.5" style="9" customWidth="1"/>
    <col min="14345" max="14345" width="8.75" style="9" customWidth="1"/>
    <col min="14346" max="14347" width="9.875" style="9" bestFit="1" customWidth="1"/>
    <col min="14348" max="14348" width="5.75" style="9" customWidth="1"/>
    <col min="14349" max="14349" width="44.75" style="9" customWidth="1"/>
    <col min="14350" max="14350" width="45.625" style="9" customWidth="1"/>
    <col min="14351" max="14351" width="6.625" style="9" customWidth="1"/>
    <col min="14352" max="14352" width="13.75" style="9" customWidth="1"/>
    <col min="14353" max="14353" width="6.375" style="9" customWidth="1"/>
    <col min="14354" max="14354" width="21.75" style="9" customWidth="1"/>
    <col min="14355" max="14355" width="17" style="9" customWidth="1"/>
    <col min="14356" max="14356" width="15.625" style="9" customWidth="1"/>
    <col min="14357" max="14592" width="9" style="9"/>
    <col min="14593" max="14593" width="8.875" style="9" customWidth="1"/>
    <col min="14594" max="14594" width="9" style="9"/>
    <col min="14595" max="14595" width="5.25" style="9" customWidth="1"/>
    <col min="14596" max="14596" width="7.125" style="9" customWidth="1"/>
    <col min="14597" max="14597" width="5.125" style="9" customWidth="1"/>
    <col min="14598" max="14598" width="12.75" style="9" customWidth="1"/>
    <col min="14599" max="14599" width="12.625" style="9" customWidth="1"/>
    <col min="14600" max="14600" width="40.5" style="9" customWidth="1"/>
    <col min="14601" max="14601" width="8.75" style="9" customWidth="1"/>
    <col min="14602" max="14603" width="9.875" style="9" bestFit="1" customWidth="1"/>
    <col min="14604" max="14604" width="5.75" style="9" customWidth="1"/>
    <col min="14605" max="14605" width="44.75" style="9" customWidth="1"/>
    <col min="14606" max="14606" width="45.625" style="9" customWidth="1"/>
    <col min="14607" max="14607" width="6.625" style="9" customWidth="1"/>
    <col min="14608" max="14608" width="13.75" style="9" customWidth="1"/>
    <col min="14609" max="14609" width="6.375" style="9" customWidth="1"/>
    <col min="14610" max="14610" width="21.75" style="9" customWidth="1"/>
    <col min="14611" max="14611" width="17" style="9" customWidth="1"/>
    <col min="14612" max="14612" width="15.625" style="9" customWidth="1"/>
    <col min="14613" max="14848" width="9" style="9"/>
    <col min="14849" max="14849" width="8.875" style="9" customWidth="1"/>
    <col min="14850" max="14850" width="9" style="9"/>
    <col min="14851" max="14851" width="5.25" style="9" customWidth="1"/>
    <col min="14852" max="14852" width="7.125" style="9" customWidth="1"/>
    <col min="14853" max="14853" width="5.125" style="9" customWidth="1"/>
    <col min="14854" max="14854" width="12.75" style="9" customWidth="1"/>
    <col min="14855" max="14855" width="12.625" style="9" customWidth="1"/>
    <col min="14856" max="14856" width="40.5" style="9" customWidth="1"/>
    <col min="14857" max="14857" width="8.75" style="9" customWidth="1"/>
    <col min="14858" max="14859" width="9.875" style="9" bestFit="1" customWidth="1"/>
    <col min="14860" max="14860" width="5.75" style="9" customWidth="1"/>
    <col min="14861" max="14861" width="44.75" style="9" customWidth="1"/>
    <col min="14862" max="14862" width="45.625" style="9" customWidth="1"/>
    <col min="14863" max="14863" width="6.625" style="9" customWidth="1"/>
    <col min="14864" max="14864" width="13.75" style="9" customWidth="1"/>
    <col min="14865" max="14865" width="6.375" style="9" customWidth="1"/>
    <col min="14866" max="14866" width="21.75" style="9" customWidth="1"/>
    <col min="14867" max="14867" width="17" style="9" customWidth="1"/>
    <col min="14868" max="14868" width="15.625" style="9" customWidth="1"/>
    <col min="14869" max="15104" width="9" style="9"/>
    <col min="15105" max="15105" width="8.875" style="9" customWidth="1"/>
    <col min="15106" max="15106" width="9" style="9"/>
    <col min="15107" max="15107" width="5.25" style="9" customWidth="1"/>
    <col min="15108" max="15108" width="7.125" style="9" customWidth="1"/>
    <col min="15109" max="15109" width="5.125" style="9" customWidth="1"/>
    <col min="15110" max="15110" width="12.75" style="9" customWidth="1"/>
    <col min="15111" max="15111" width="12.625" style="9" customWidth="1"/>
    <col min="15112" max="15112" width="40.5" style="9" customWidth="1"/>
    <col min="15113" max="15113" width="8.75" style="9" customWidth="1"/>
    <col min="15114" max="15115" width="9.875" style="9" bestFit="1" customWidth="1"/>
    <col min="15116" max="15116" width="5.75" style="9" customWidth="1"/>
    <col min="15117" max="15117" width="44.75" style="9" customWidth="1"/>
    <col min="15118" max="15118" width="45.625" style="9" customWidth="1"/>
    <col min="15119" max="15119" width="6.625" style="9" customWidth="1"/>
    <col min="15120" max="15120" width="13.75" style="9" customWidth="1"/>
    <col min="15121" max="15121" width="6.375" style="9" customWidth="1"/>
    <col min="15122" max="15122" width="21.75" style="9" customWidth="1"/>
    <col min="15123" max="15123" width="17" style="9" customWidth="1"/>
    <col min="15124" max="15124" width="15.625" style="9" customWidth="1"/>
    <col min="15125" max="15360" width="9" style="9"/>
    <col min="15361" max="15361" width="8.875" style="9" customWidth="1"/>
    <col min="15362" max="15362" width="9" style="9"/>
    <col min="15363" max="15363" width="5.25" style="9" customWidth="1"/>
    <col min="15364" max="15364" width="7.125" style="9" customWidth="1"/>
    <col min="15365" max="15365" width="5.125" style="9" customWidth="1"/>
    <col min="15366" max="15366" width="12.75" style="9" customWidth="1"/>
    <col min="15367" max="15367" width="12.625" style="9" customWidth="1"/>
    <col min="15368" max="15368" width="40.5" style="9" customWidth="1"/>
    <col min="15369" max="15369" width="8.75" style="9" customWidth="1"/>
    <col min="15370" max="15371" width="9.875" style="9" bestFit="1" customWidth="1"/>
    <col min="15372" max="15372" width="5.75" style="9" customWidth="1"/>
    <col min="15373" max="15373" width="44.75" style="9" customWidth="1"/>
    <col min="15374" max="15374" width="45.625" style="9" customWidth="1"/>
    <col min="15375" max="15375" width="6.625" style="9" customWidth="1"/>
    <col min="15376" max="15376" width="13.75" style="9" customWidth="1"/>
    <col min="15377" max="15377" width="6.375" style="9" customWidth="1"/>
    <col min="15378" max="15378" width="21.75" style="9" customWidth="1"/>
    <col min="15379" max="15379" width="17" style="9" customWidth="1"/>
    <col min="15380" max="15380" width="15.625" style="9" customWidth="1"/>
    <col min="15381" max="15616" width="9" style="9"/>
    <col min="15617" max="15617" width="8.875" style="9" customWidth="1"/>
    <col min="15618" max="15618" width="9" style="9"/>
    <col min="15619" max="15619" width="5.25" style="9" customWidth="1"/>
    <col min="15620" max="15620" width="7.125" style="9" customWidth="1"/>
    <col min="15621" max="15621" width="5.125" style="9" customWidth="1"/>
    <col min="15622" max="15622" width="12.75" style="9" customWidth="1"/>
    <col min="15623" max="15623" width="12.625" style="9" customWidth="1"/>
    <col min="15624" max="15624" width="40.5" style="9" customWidth="1"/>
    <col min="15625" max="15625" width="8.75" style="9" customWidth="1"/>
    <col min="15626" max="15627" width="9.875" style="9" bestFit="1" customWidth="1"/>
    <col min="15628" max="15628" width="5.75" style="9" customWidth="1"/>
    <col min="15629" max="15629" width="44.75" style="9" customWidth="1"/>
    <col min="15630" max="15630" width="45.625" style="9" customWidth="1"/>
    <col min="15631" max="15631" width="6.625" style="9" customWidth="1"/>
    <col min="15632" max="15632" width="13.75" style="9" customWidth="1"/>
    <col min="15633" max="15633" width="6.375" style="9" customWidth="1"/>
    <col min="15634" max="15634" width="21.75" style="9" customWidth="1"/>
    <col min="15635" max="15635" width="17" style="9" customWidth="1"/>
    <col min="15636" max="15636" width="15.625" style="9" customWidth="1"/>
    <col min="15637" max="15872" width="9" style="9"/>
    <col min="15873" max="15873" width="8.875" style="9" customWidth="1"/>
    <col min="15874" max="15874" width="9" style="9"/>
    <col min="15875" max="15875" width="5.25" style="9" customWidth="1"/>
    <col min="15876" max="15876" width="7.125" style="9" customWidth="1"/>
    <col min="15877" max="15877" width="5.125" style="9" customWidth="1"/>
    <col min="15878" max="15878" width="12.75" style="9" customWidth="1"/>
    <col min="15879" max="15879" width="12.625" style="9" customWidth="1"/>
    <col min="15880" max="15880" width="40.5" style="9" customWidth="1"/>
    <col min="15881" max="15881" width="8.75" style="9" customWidth="1"/>
    <col min="15882" max="15883" width="9.875" style="9" bestFit="1" customWidth="1"/>
    <col min="15884" max="15884" width="5.75" style="9" customWidth="1"/>
    <col min="15885" max="15885" width="44.75" style="9" customWidth="1"/>
    <col min="15886" max="15886" width="45.625" style="9" customWidth="1"/>
    <col min="15887" max="15887" width="6.625" style="9" customWidth="1"/>
    <col min="15888" max="15888" width="13.75" style="9" customWidth="1"/>
    <col min="15889" max="15889" width="6.375" style="9" customWidth="1"/>
    <col min="15890" max="15890" width="21.75" style="9" customWidth="1"/>
    <col min="15891" max="15891" width="17" style="9" customWidth="1"/>
    <col min="15892" max="15892" width="15.625" style="9" customWidth="1"/>
    <col min="15893" max="16128" width="9" style="9"/>
    <col min="16129" max="16129" width="8.875" style="9" customWidth="1"/>
    <col min="16130" max="16130" width="9" style="9"/>
    <col min="16131" max="16131" width="5.25" style="9" customWidth="1"/>
    <col min="16132" max="16132" width="7.125" style="9" customWidth="1"/>
    <col min="16133" max="16133" width="5.125" style="9" customWidth="1"/>
    <col min="16134" max="16134" width="12.75" style="9" customWidth="1"/>
    <col min="16135" max="16135" width="12.625" style="9" customWidth="1"/>
    <col min="16136" max="16136" width="40.5" style="9" customWidth="1"/>
    <col min="16137" max="16137" width="8.75" style="9" customWidth="1"/>
    <col min="16138" max="16139" width="9.875" style="9" bestFit="1" customWidth="1"/>
    <col min="16140" max="16140" width="5.75" style="9" customWidth="1"/>
    <col min="16141" max="16141" width="44.75" style="9" customWidth="1"/>
    <col min="16142" max="16142" width="45.625" style="9" customWidth="1"/>
    <col min="16143" max="16143" width="6.625" style="9" customWidth="1"/>
    <col min="16144" max="16144" width="13.75" style="9" customWidth="1"/>
    <col min="16145" max="16145" width="6.375" style="9" customWidth="1"/>
    <col min="16146" max="16146" width="21.75" style="9" customWidth="1"/>
    <col min="16147" max="16147" width="17" style="9" customWidth="1"/>
    <col min="16148" max="16148" width="15.625" style="9" customWidth="1"/>
    <col min="16149" max="16384" width="9" style="9"/>
  </cols>
  <sheetData>
    <row r="2" spans="1:20" ht="20.100000000000001" customHeight="1">
      <c r="E2" s="1" t="s">
        <v>0</v>
      </c>
      <c r="F2" s="1"/>
      <c r="G2" s="1"/>
      <c r="H2" s="13" t="s">
        <v>2521</v>
      </c>
      <c r="J2" s="4" t="s">
        <v>2</v>
      </c>
      <c r="K2" s="5"/>
      <c r="L2" s="6"/>
      <c r="M2" s="7">
        <f>SUM(K:K)</f>
        <v>151812</v>
      </c>
    </row>
    <row r="3" spans="1:20" ht="20.100000000000001" customHeight="1">
      <c r="E3" s="1" t="s">
        <v>3</v>
      </c>
      <c r="F3" s="1"/>
      <c r="G3" s="1"/>
      <c r="H3" s="13" t="s">
        <v>2522</v>
      </c>
    </row>
    <row r="4" spans="1:20" ht="20.100000000000001" customHeight="1">
      <c r="E4" s="1" t="s">
        <v>5</v>
      </c>
      <c r="F4" s="1"/>
      <c r="G4" s="1"/>
      <c r="H4" s="13" t="s">
        <v>2523</v>
      </c>
    </row>
    <row r="5" spans="1:20" ht="20.100000000000001" customHeight="1">
      <c r="E5" s="1" t="s">
        <v>6</v>
      </c>
      <c r="F5" s="1"/>
      <c r="G5" s="1"/>
      <c r="H5" s="16">
        <v>45063</v>
      </c>
      <c r="K5" s="1005"/>
      <c r="M5" s="1006" t="s">
        <v>2524</v>
      </c>
    </row>
    <row r="6" spans="1:20" ht="20.100000000000001" customHeight="1">
      <c r="E6" s="1" t="s">
        <v>7</v>
      </c>
      <c r="F6" s="1"/>
      <c r="G6" s="1"/>
      <c r="H6" s="16">
        <v>45064</v>
      </c>
      <c r="K6" s="1007"/>
      <c r="M6" s="1008" t="s">
        <v>2525</v>
      </c>
    </row>
    <row r="8" spans="1:20" s="8" customFormat="1" ht="19.5" customHeight="1">
      <c r="E8" s="17" t="s">
        <v>8</v>
      </c>
      <c r="F8" s="17" t="s">
        <v>9</v>
      </c>
      <c r="G8" s="17" t="s">
        <v>10</v>
      </c>
      <c r="H8" s="18" t="s">
        <v>11</v>
      </c>
      <c r="I8" s="18" t="s">
        <v>12</v>
      </c>
      <c r="J8" s="18" t="s">
        <v>13</v>
      </c>
      <c r="K8" s="22" t="s">
        <v>14</v>
      </c>
      <c r="L8" s="22" t="s">
        <v>15</v>
      </c>
      <c r="M8" s="18" t="s">
        <v>16</v>
      </c>
      <c r="N8" s="18" t="s">
        <v>17</v>
      </c>
      <c r="O8" s="18" t="s">
        <v>18</v>
      </c>
      <c r="P8" s="30" t="s">
        <v>19</v>
      </c>
      <c r="Q8" s="17" t="s">
        <v>20</v>
      </c>
      <c r="R8" s="18" t="s">
        <v>21</v>
      </c>
      <c r="S8" s="30" t="s">
        <v>22</v>
      </c>
      <c r="T8" s="1009" t="s">
        <v>23</v>
      </c>
    </row>
    <row r="9" spans="1:20" s="8" customFormat="1" ht="19.5" customHeight="1">
      <c r="E9" s="17"/>
      <c r="F9" s="17"/>
      <c r="G9" s="17"/>
      <c r="H9" s="176"/>
      <c r="I9" s="177"/>
      <c r="J9" s="118"/>
      <c r="K9" s="118"/>
      <c r="L9" s="119"/>
      <c r="M9" s="209"/>
      <c r="N9" s="18"/>
      <c r="O9" s="18"/>
      <c r="P9" s="30"/>
      <c r="Q9" s="17"/>
      <c r="R9" s="18"/>
      <c r="S9" s="30"/>
      <c r="T9" s="1009"/>
    </row>
    <row r="10" spans="1:20" s="8" customFormat="1" ht="19.5" customHeight="1">
      <c r="E10" s="95" t="s">
        <v>2526</v>
      </c>
      <c r="F10" s="96"/>
      <c r="G10" s="96"/>
      <c r="H10" s="97"/>
      <c r="I10" s="1010"/>
      <c r="J10" s="1011"/>
      <c r="K10" s="1012"/>
      <c r="L10" s="1013"/>
      <c r="M10" s="1014"/>
      <c r="N10" s="1010"/>
      <c r="O10" s="1010"/>
      <c r="P10" s="1015"/>
      <c r="Q10" s="566"/>
      <c r="R10" s="1010"/>
      <c r="S10" s="1015"/>
      <c r="T10" s="1016"/>
    </row>
    <row r="11" spans="1:20" s="8" customFormat="1" ht="19.5" customHeight="1">
      <c r="A11" s="1017" t="s">
        <v>628</v>
      </c>
      <c r="D11" s="1018"/>
      <c r="E11" s="1019">
        <v>1</v>
      </c>
      <c r="F11" s="1020" t="s">
        <v>279</v>
      </c>
      <c r="G11" s="1020" t="s">
        <v>279</v>
      </c>
      <c r="H11" s="906" t="s">
        <v>2527</v>
      </c>
      <c r="I11" s="318">
        <v>2</v>
      </c>
      <c r="J11" s="906">
        <v>600</v>
      </c>
      <c r="K11" s="1021">
        <f t="shared" ref="K11:K20" si="0">I11*J11</f>
        <v>1200</v>
      </c>
      <c r="L11" s="27"/>
      <c r="M11" s="26" t="s">
        <v>2528</v>
      </c>
      <c r="N11" s="24" t="s">
        <v>2529</v>
      </c>
      <c r="O11" s="18"/>
      <c r="P11" s="30">
        <v>45034</v>
      </c>
      <c r="Q11" s="17"/>
      <c r="R11" s="30"/>
      <c r="S11" s="30" t="s">
        <v>2530</v>
      </c>
      <c r="T11" s="23"/>
    </row>
    <row r="12" spans="1:20" s="8" customFormat="1" ht="19.5" customHeight="1">
      <c r="A12" s="1017" t="s">
        <v>2321</v>
      </c>
      <c r="D12" s="1018"/>
      <c r="E12" s="1019">
        <f>+E11+1</f>
        <v>2</v>
      </c>
      <c r="F12" s="1022" t="s">
        <v>2531</v>
      </c>
      <c r="G12" s="1022" t="s">
        <v>2531</v>
      </c>
      <c r="H12" s="906" t="s">
        <v>2532</v>
      </c>
      <c r="I12" s="318">
        <v>1</v>
      </c>
      <c r="J12" s="233">
        <v>24700</v>
      </c>
      <c r="K12" s="1021">
        <f t="shared" si="0"/>
        <v>24700</v>
      </c>
      <c r="L12" s="27"/>
      <c r="M12" s="26" t="s">
        <v>2532</v>
      </c>
      <c r="N12" s="24" t="s">
        <v>2533</v>
      </c>
      <c r="O12" s="18"/>
      <c r="P12" s="30">
        <v>45034</v>
      </c>
      <c r="Q12" s="17"/>
      <c r="R12" s="30" t="s">
        <v>2530</v>
      </c>
      <c r="S12" s="30" t="s">
        <v>2530</v>
      </c>
      <c r="T12" s="23"/>
    </row>
    <row r="13" spans="1:20" s="8" customFormat="1" ht="19.5" customHeight="1">
      <c r="A13" s="1017" t="s">
        <v>2321</v>
      </c>
      <c r="D13" s="1023"/>
      <c r="E13" s="1019">
        <f t="shared" ref="E13:E20" si="1">+E12+1</f>
        <v>3</v>
      </c>
      <c r="F13" s="1022" t="s">
        <v>2531</v>
      </c>
      <c r="G13" s="1022" t="s">
        <v>2531</v>
      </c>
      <c r="H13" s="906" t="s">
        <v>2534</v>
      </c>
      <c r="I13" s="318">
        <v>8</v>
      </c>
      <c r="J13" s="233">
        <v>1470</v>
      </c>
      <c r="K13" s="1021">
        <f t="shared" si="0"/>
        <v>11760</v>
      </c>
      <c r="L13" s="27"/>
      <c r="M13" s="26" t="s">
        <v>2535</v>
      </c>
      <c r="N13" s="18"/>
      <c r="O13" s="18"/>
      <c r="P13" s="30">
        <v>45034</v>
      </c>
      <c r="Q13" s="17"/>
      <c r="R13" s="30" t="s">
        <v>2530</v>
      </c>
      <c r="S13" s="30" t="s">
        <v>2530</v>
      </c>
      <c r="T13" s="23"/>
    </row>
    <row r="14" spans="1:20" ht="18" customHeight="1">
      <c r="A14" s="1017" t="s">
        <v>276</v>
      </c>
      <c r="D14" s="406"/>
      <c r="E14" s="1019">
        <f>+E13+1</f>
        <v>4</v>
      </c>
      <c r="F14" s="1020" t="s">
        <v>279</v>
      </c>
      <c r="G14" s="1020" t="s">
        <v>279</v>
      </c>
      <c r="H14" s="1022" t="s">
        <v>2536</v>
      </c>
      <c r="I14" s="1024">
        <v>2</v>
      </c>
      <c r="J14" s="1022">
        <v>154</v>
      </c>
      <c r="K14" s="118">
        <f t="shared" si="0"/>
        <v>308</v>
      </c>
      <c r="L14" s="119"/>
      <c r="M14" s="120" t="s">
        <v>2537</v>
      </c>
      <c r="N14" s="176"/>
      <c r="O14" s="866"/>
      <c r="P14" s="30">
        <v>45034</v>
      </c>
      <c r="Q14" s="1009"/>
      <c r="R14" s="30"/>
      <c r="S14" s="30" t="s">
        <v>2530</v>
      </c>
      <c r="T14" s="23"/>
    </row>
    <row r="15" spans="1:20" ht="18" customHeight="1">
      <c r="A15" s="1017" t="s">
        <v>276</v>
      </c>
      <c r="D15" s="406"/>
      <c r="E15" s="1019">
        <f t="shared" si="1"/>
        <v>5</v>
      </c>
      <c r="F15" s="1020" t="s">
        <v>279</v>
      </c>
      <c r="G15" s="1020" t="s">
        <v>279</v>
      </c>
      <c r="H15" s="1022" t="s">
        <v>2538</v>
      </c>
      <c r="I15" s="1024">
        <v>16</v>
      </c>
      <c r="J15" s="1022">
        <v>29</v>
      </c>
      <c r="K15" s="118">
        <f t="shared" si="0"/>
        <v>464</v>
      </c>
      <c r="L15" s="119"/>
      <c r="M15" s="120" t="s">
        <v>2539</v>
      </c>
      <c r="N15" s="176"/>
      <c r="O15" s="866"/>
      <c r="P15" s="30">
        <v>45034</v>
      </c>
      <c r="Q15" s="1009"/>
      <c r="R15" s="30"/>
      <c r="S15" s="30" t="s">
        <v>2530</v>
      </c>
      <c r="T15" s="23"/>
    </row>
    <row r="16" spans="1:20" ht="18" customHeight="1">
      <c r="A16" s="1017" t="s">
        <v>276</v>
      </c>
      <c r="D16" s="406"/>
      <c r="E16" s="1019">
        <f>+E15+1</f>
        <v>6</v>
      </c>
      <c r="F16" s="627" t="s">
        <v>279</v>
      </c>
      <c r="G16" s="627" t="s">
        <v>279</v>
      </c>
      <c r="H16" s="732" t="s">
        <v>2357</v>
      </c>
      <c r="I16" s="705"/>
      <c r="J16" s="732">
        <v>25</v>
      </c>
      <c r="K16" s="545">
        <f>I16*J16</f>
        <v>0</v>
      </c>
      <c r="L16" s="928"/>
      <c r="M16" s="1025" t="s">
        <v>2540</v>
      </c>
      <c r="N16" s="1026" t="s">
        <v>2541</v>
      </c>
      <c r="O16" s="866"/>
      <c r="P16" s="30"/>
      <c r="Q16" s="1009"/>
      <c r="R16" s="30"/>
      <c r="S16" s="30"/>
      <c r="T16" s="23"/>
    </row>
    <row r="17" spans="1:20" ht="18" customHeight="1">
      <c r="A17" s="1017" t="s">
        <v>276</v>
      </c>
      <c r="D17" s="406"/>
      <c r="E17" s="1019">
        <f>+E16+1</f>
        <v>7</v>
      </c>
      <c r="F17" s="1027" t="s">
        <v>279</v>
      </c>
      <c r="G17" s="1027" t="s">
        <v>279</v>
      </c>
      <c r="H17" s="1028" t="s">
        <v>879</v>
      </c>
      <c r="I17" s="1029"/>
      <c r="J17" s="1028">
        <v>19</v>
      </c>
      <c r="K17" s="1030">
        <f t="shared" si="0"/>
        <v>0</v>
      </c>
      <c r="L17" s="1031"/>
      <c r="M17" s="1032" t="s">
        <v>2542</v>
      </c>
      <c r="N17" s="176"/>
      <c r="O17" s="866"/>
      <c r="P17" s="30"/>
      <c r="Q17" s="1009"/>
      <c r="R17" s="30"/>
      <c r="S17" s="30"/>
      <c r="T17" s="23"/>
    </row>
    <row r="18" spans="1:20" ht="18" customHeight="1">
      <c r="A18" s="1017" t="s">
        <v>276</v>
      </c>
      <c r="D18" s="406"/>
      <c r="E18" s="1019">
        <f t="shared" si="1"/>
        <v>8</v>
      </c>
      <c r="F18" s="1020" t="s">
        <v>279</v>
      </c>
      <c r="G18" s="1020" t="s">
        <v>279</v>
      </c>
      <c r="H18" s="1022" t="s">
        <v>2543</v>
      </c>
      <c r="I18" s="1024">
        <v>2</v>
      </c>
      <c r="J18" s="1022">
        <v>319</v>
      </c>
      <c r="K18" s="118">
        <f t="shared" si="0"/>
        <v>638</v>
      </c>
      <c r="L18" s="119"/>
      <c r="M18" s="120" t="s">
        <v>2544</v>
      </c>
      <c r="N18" s="176"/>
      <c r="O18" s="866"/>
      <c r="P18" s="30">
        <v>45034</v>
      </c>
      <c r="Q18" s="1009"/>
      <c r="R18" s="30"/>
      <c r="S18" s="30" t="s">
        <v>2530</v>
      </c>
      <c r="T18" s="23"/>
    </row>
    <row r="19" spans="1:20" ht="18" customHeight="1">
      <c r="A19" s="1017" t="s">
        <v>628</v>
      </c>
      <c r="D19" s="406"/>
      <c r="E19" s="1019">
        <f>+E18+1</f>
        <v>9</v>
      </c>
      <c r="F19" s="1020" t="s">
        <v>279</v>
      </c>
      <c r="G19" s="1020" t="s">
        <v>279</v>
      </c>
      <c r="H19" s="1022" t="s">
        <v>2545</v>
      </c>
      <c r="I19" s="1024">
        <v>2</v>
      </c>
      <c r="J19" s="1022">
        <v>610</v>
      </c>
      <c r="K19" s="118">
        <f t="shared" si="0"/>
        <v>1220</v>
      </c>
      <c r="L19" s="119"/>
      <c r="M19" s="120" t="s">
        <v>2546</v>
      </c>
      <c r="N19" s="176"/>
      <c r="O19" s="866"/>
      <c r="P19" s="30">
        <v>45034</v>
      </c>
      <c r="Q19" s="1009"/>
      <c r="R19" s="30"/>
      <c r="S19" s="30" t="s">
        <v>2530</v>
      </c>
      <c r="T19" s="23"/>
    </row>
    <row r="20" spans="1:20" ht="18" customHeight="1">
      <c r="A20" s="1017" t="s">
        <v>628</v>
      </c>
      <c r="D20" s="406"/>
      <c r="E20" s="1019">
        <f t="shared" si="1"/>
        <v>10</v>
      </c>
      <c r="F20" s="1020" t="s">
        <v>279</v>
      </c>
      <c r="G20" s="1020" t="s">
        <v>279</v>
      </c>
      <c r="H20" s="1022" t="s">
        <v>2547</v>
      </c>
      <c r="I20" s="1024">
        <v>2</v>
      </c>
      <c r="J20" s="1022">
        <v>780</v>
      </c>
      <c r="K20" s="118">
        <f t="shared" si="0"/>
        <v>1560</v>
      </c>
      <c r="L20" s="119"/>
      <c r="M20" s="120" t="s">
        <v>2548</v>
      </c>
      <c r="N20" s="176"/>
      <c r="O20" s="866"/>
      <c r="P20" s="30">
        <v>45034</v>
      </c>
      <c r="Q20" s="1009"/>
      <c r="R20" s="30"/>
      <c r="S20" s="30" t="s">
        <v>2530</v>
      </c>
      <c r="T20" s="23"/>
    </row>
    <row r="21" spans="1:20" ht="18" customHeight="1">
      <c r="E21" s="117"/>
      <c r="F21" s="98"/>
      <c r="G21" s="98"/>
      <c r="H21" s="108"/>
      <c r="I21" s="107"/>
      <c r="J21" s="108"/>
      <c r="K21" s="118"/>
      <c r="L21" s="119"/>
      <c r="M21" s="120"/>
      <c r="N21" s="176"/>
      <c r="O21" s="866"/>
      <c r="P21" s="30"/>
      <c r="Q21" s="1009"/>
      <c r="R21" s="30"/>
      <c r="S21" s="30"/>
      <c r="T21" s="23"/>
    </row>
    <row r="22" spans="1:20" ht="18" customHeight="1">
      <c r="E22" s="117"/>
      <c r="F22" s="98"/>
      <c r="G22" s="98"/>
      <c r="H22" s="1033">
        <f>SUM(K11:K21)</f>
        <v>41850</v>
      </c>
      <c r="I22" s="98"/>
      <c r="J22" s="99"/>
      <c r="L22" s="101"/>
      <c r="M22" s="102"/>
      <c r="N22" s="176"/>
      <c r="O22" s="866"/>
      <c r="P22" s="30"/>
      <c r="Q22" s="1009"/>
      <c r="R22" s="1034"/>
      <c r="S22" s="30"/>
      <c r="T22" s="23"/>
    </row>
    <row r="23" spans="1:20" ht="18" customHeight="1">
      <c r="E23" s="117"/>
      <c r="F23" s="98"/>
      <c r="G23" s="98"/>
      <c r="H23" s="99"/>
      <c r="I23" s="98"/>
      <c r="J23" s="99"/>
      <c r="K23" s="100"/>
      <c r="L23" s="101"/>
      <c r="M23" s="102"/>
      <c r="N23" s="176"/>
      <c r="O23" s="866"/>
      <c r="P23" s="30"/>
      <c r="Q23" s="1009"/>
      <c r="R23" s="1034"/>
      <c r="S23" s="30"/>
      <c r="T23" s="23"/>
    </row>
    <row r="24" spans="1:20" ht="18" customHeight="1">
      <c r="E24" s="117"/>
      <c r="F24" s="98"/>
      <c r="G24" s="98"/>
      <c r="I24" s="107"/>
      <c r="J24" s="108"/>
      <c r="L24" s="119"/>
      <c r="M24" s="120"/>
      <c r="N24" s="176"/>
      <c r="O24" s="866"/>
      <c r="P24" s="30"/>
      <c r="Q24" s="1009"/>
      <c r="R24" s="1034"/>
      <c r="S24" s="30"/>
      <c r="T24" s="23"/>
    </row>
    <row r="25" spans="1:20" ht="18" customHeight="1">
      <c r="E25" s="117"/>
      <c r="F25" s="17"/>
      <c r="G25" s="17"/>
      <c r="H25" s="321"/>
      <c r="I25" s="177"/>
      <c r="J25" s="118"/>
      <c r="K25" s="118"/>
      <c r="L25" s="208"/>
      <c r="M25" s="24"/>
      <c r="N25" s="176"/>
      <c r="O25" s="866"/>
      <c r="P25" s="30"/>
      <c r="Q25" s="1009"/>
      <c r="R25" s="1034"/>
      <c r="S25" s="30"/>
      <c r="T25" s="23"/>
    </row>
    <row r="26" spans="1:20" ht="18" customHeight="1">
      <c r="E26" s="1035" t="s">
        <v>2549</v>
      </c>
      <c r="F26" s="1036"/>
      <c r="G26" s="1036"/>
      <c r="H26" s="1037"/>
      <c r="I26" s="98"/>
      <c r="J26" s="99"/>
      <c r="K26" s="100"/>
      <c r="L26" s="101"/>
      <c r="M26" s="102"/>
      <c r="N26" s="176"/>
      <c r="O26" s="866"/>
      <c r="P26" s="30"/>
      <c r="Q26" s="1009"/>
      <c r="R26" s="1034"/>
      <c r="S26" s="30"/>
      <c r="T26" s="23"/>
    </row>
    <row r="27" spans="1:20" ht="18" customHeight="1">
      <c r="A27" s="1017" t="s">
        <v>2321</v>
      </c>
      <c r="D27" s="406"/>
      <c r="E27" s="1019">
        <f>+E20+1</f>
        <v>11</v>
      </c>
      <c r="F27" s="1022" t="s">
        <v>2531</v>
      </c>
      <c r="G27" s="1022" t="s">
        <v>2531</v>
      </c>
      <c r="H27" s="906" t="s">
        <v>2550</v>
      </c>
      <c r="I27" s="318">
        <v>1</v>
      </c>
      <c r="J27" s="233">
        <v>19500</v>
      </c>
      <c r="K27" s="26">
        <f>I27*J27</f>
        <v>19500</v>
      </c>
      <c r="L27" s="27"/>
      <c r="M27" s="26" t="s">
        <v>2551</v>
      </c>
      <c r="N27" s="24" t="s">
        <v>2533</v>
      </c>
      <c r="O27" s="866"/>
      <c r="P27" s="30">
        <v>45034</v>
      </c>
      <c r="Q27" s="1009"/>
      <c r="R27" s="30" t="s">
        <v>2530</v>
      </c>
      <c r="S27" s="30" t="s">
        <v>2530</v>
      </c>
      <c r="T27" s="23"/>
    </row>
    <row r="28" spans="1:20" ht="18" customHeight="1">
      <c r="A28" s="1017" t="s">
        <v>282</v>
      </c>
      <c r="D28" s="406"/>
      <c r="E28" s="1019">
        <f>+E27+1</f>
        <v>12</v>
      </c>
      <c r="F28" s="1020" t="s">
        <v>279</v>
      </c>
      <c r="G28" s="1020" t="s">
        <v>279</v>
      </c>
      <c r="H28" s="1038" t="s">
        <v>2552</v>
      </c>
      <c r="I28" s="1024">
        <v>16</v>
      </c>
      <c r="J28" s="1022">
        <v>3050</v>
      </c>
      <c r="K28" s="26">
        <f>I28*J28</f>
        <v>48800</v>
      </c>
      <c r="L28" s="119"/>
      <c r="M28" s="1039" t="s">
        <v>2553</v>
      </c>
      <c r="N28" s="176"/>
      <c r="O28" s="866"/>
      <c r="P28" s="30">
        <v>45034</v>
      </c>
      <c r="Q28" s="1009"/>
      <c r="R28" s="1034"/>
      <c r="S28" s="30" t="s">
        <v>2530</v>
      </c>
      <c r="T28" s="23"/>
    </row>
    <row r="29" spans="1:20" ht="18" customHeight="1">
      <c r="A29" s="1017" t="s">
        <v>276</v>
      </c>
      <c r="D29" s="406"/>
      <c r="E29" s="1019">
        <f>+E28+1</f>
        <v>13</v>
      </c>
      <c r="F29" s="1020" t="s">
        <v>167</v>
      </c>
      <c r="G29" s="1020" t="s">
        <v>167</v>
      </c>
      <c r="H29" s="1038" t="s">
        <v>2554</v>
      </c>
      <c r="I29" s="1024">
        <v>2</v>
      </c>
      <c r="J29" s="1022">
        <v>600</v>
      </c>
      <c r="K29" s="118">
        <f>I29*J29</f>
        <v>1200</v>
      </c>
      <c r="L29" s="119"/>
      <c r="M29" s="1039" t="s">
        <v>2555</v>
      </c>
      <c r="N29" s="176"/>
      <c r="O29" s="866"/>
      <c r="P29" s="30">
        <v>45034</v>
      </c>
      <c r="Q29" s="1009"/>
      <c r="R29" s="1034"/>
      <c r="S29" s="30" t="s">
        <v>2530</v>
      </c>
      <c r="T29" s="23"/>
    </row>
    <row r="30" spans="1:20" ht="18" customHeight="1">
      <c r="A30" s="1017" t="s">
        <v>276</v>
      </c>
      <c r="D30" s="406"/>
      <c r="E30" s="1019">
        <f>+E29+1</f>
        <v>14</v>
      </c>
      <c r="F30" s="1020" t="s">
        <v>279</v>
      </c>
      <c r="G30" s="1020" t="s">
        <v>279</v>
      </c>
      <c r="H30" s="1022" t="s">
        <v>2536</v>
      </c>
      <c r="I30" s="1024">
        <v>2</v>
      </c>
      <c r="J30" s="1022">
        <v>154</v>
      </c>
      <c r="K30" s="118">
        <f>I30*J30</f>
        <v>308</v>
      </c>
      <c r="L30" s="119"/>
      <c r="M30" s="120" t="s">
        <v>2537</v>
      </c>
      <c r="N30" s="176"/>
      <c r="O30" s="866"/>
      <c r="P30" s="30">
        <v>45034</v>
      </c>
      <c r="Q30" s="1009"/>
      <c r="R30" s="1034"/>
      <c r="S30" s="30" t="s">
        <v>2530</v>
      </c>
      <c r="T30" s="23"/>
    </row>
    <row r="31" spans="1:20" ht="18" customHeight="1">
      <c r="E31" s="117"/>
      <c r="F31" s="98"/>
      <c r="G31" s="98"/>
      <c r="H31" s="108"/>
      <c r="I31" s="107"/>
      <c r="J31" s="108"/>
      <c r="K31" s="118"/>
      <c r="L31" s="119"/>
      <c r="M31" s="120"/>
      <c r="N31" s="176"/>
      <c r="O31" s="866"/>
      <c r="P31" s="30"/>
      <c r="Q31" s="1009"/>
      <c r="R31" s="1034"/>
      <c r="S31" s="30"/>
      <c r="T31" s="23"/>
    </row>
    <row r="32" spans="1:20" ht="18" customHeight="1">
      <c r="E32" s="117"/>
      <c r="F32" s="98"/>
      <c r="G32" s="98"/>
      <c r="H32" s="1040">
        <f>SUM(K27:K31)</f>
        <v>69808</v>
      </c>
      <c r="I32" s="107"/>
      <c r="J32" s="108"/>
      <c r="K32" s="26"/>
      <c r="L32" s="119"/>
      <c r="M32" s="120"/>
      <c r="N32" s="176"/>
      <c r="O32" s="866"/>
      <c r="P32" s="30"/>
      <c r="Q32" s="1009"/>
      <c r="R32" s="1034"/>
      <c r="S32" s="30"/>
      <c r="T32" s="23"/>
    </row>
    <row r="33" spans="1:20" ht="18" customHeight="1">
      <c r="E33" s="117"/>
      <c r="F33" s="98"/>
      <c r="G33" s="98"/>
      <c r="H33" s="1041"/>
      <c r="I33" s="107"/>
      <c r="J33" s="108"/>
      <c r="K33" s="26"/>
      <c r="L33" s="208"/>
      <c r="M33" s="120"/>
      <c r="N33" s="176"/>
      <c r="O33" s="866"/>
      <c r="P33" s="30"/>
      <c r="Q33" s="1009"/>
      <c r="R33" s="1034"/>
      <c r="S33" s="30"/>
      <c r="T33" s="23"/>
    </row>
    <row r="34" spans="1:20" ht="18" customHeight="1">
      <c r="E34" s="117"/>
      <c r="F34" s="98"/>
      <c r="G34" s="98"/>
      <c r="H34" s="1041"/>
      <c r="I34" s="107"/>
      <c r="J34" s="108"/>
      <c r="K34" s="26"/>
      <c r="L34" s="208"/>
      <c r="M34" s="120"/>
      <c r="N34" s="176"/>
      <c r="O34" s="866"/>
      <c r="P34" s="30"/>
      <c r="Q34" s="1009"/>
      <c r="R34" s="1034"/>
      <c r="S34" s="30"/>
      <c r="T34" s="23"/>
    </row>
    <row r="35" spans="1:20" ht="18" customHeight="1">
      <c r="E35" s="117"/>
      <c r="F35" s="98"/>
      <c r="G35" s="98"/>
      <c r="H35" s="1041"/>
      <c r="I35" s="107"/>
      <c r="J35" s="108"/>
      <c r="K35" s="26"/>
      <c r="L35" s="208"/>
      <c r="M35" s="120"/>
      <c r="N35" s="176"/>
      <c r="O35" s="866"/>
      <c r="P35" s="30"/>
      <c r="Q35" s="1009"/>
      <c r="R35" s="1034"/>
      <c r="S35" s="30"/>
      <c r="T35" s="23"/>
    </row>
    <row r="36" spans="1:20" ht="18" customHeight="1">
      <c r="E36" s="1035" t="s">
        <v>2556</v>
      </c>
      <c r="F36" s="1036"/>
      <c r="G36" s="1036"/>
      <c r="H36" s="1037"/>
      <c r="I36" s="98"/>
      <c r="J36" s="99"/>
      <c r="K36" s="100"/>
      <c r="L36" s="101"/>
      <c r="M36" s="102"/>
      <c r="N36" s="176"/>
      <c r="O36" s="866"/>
      <c r="P36" s="30"/>
      <c r="Q36" s="1009"/>
      <c r="R36" s="1034"/>
      <c r="S36" s="30"/>
      <c r="T36" s="23"/>
    </row>
    <row r="37" spans="1:20" ht="18" customHeight="1">
      <c r="A37" s="1017" t="s">
        <v>2321</v>
      </c>
      <c r="D37" s="406"/>
      <c r="E37" s="1019">
        <f>+E30+1</f>
        <v>15</v>
      </c>
      <c r="F37" s="1022" t="s">
        <v>2531</v>
      </c>
      <c r="G37" s="1022" t="s">
        <v>2531</v>
      </c>
      <c r="H37" s="906" t="s">
        <v>2557</v>
      </c>
      <c r="I37" s="318">
        <v>1</v>
      </c>
      <c r="J37" s="233">
        <v>38000</v>
      </c>
      <c r="K37" s="26">
        <f>I37*J37</f>
        <v>38000</v>
      </c>
      <c r="L37" s="27"/>
      <c r="M37" s="26" t="s">
        <v>2557</v>
      </c>
      <c r="N37" s="24" t="s">
        <v>2533</v>
      </c>
      <c r="O37" s="866"/>
      <c r="P37" s="30">
        <v>45034</v>
      </c>
      <c r="Q37" s="1009"/>
      <c r="R37" s="30" t="s">
        <v>2530</v>
      </c>
      <c r="S37" s="30" t="s">
        <v>2530</v>
      </c>
      <c r="T37" s="23"/>
    </row>
    <row r="38" spans="1:20" ht="18" customHeight="1">
      <c r="A38" s="1017" t="s">
        <v>276</v>
      </c>
      <c r="D38" s="406"/>
      <c r="E38" s="1019">
        <f>+E37+1</f>
        <v>16</v>
      </c>
      <c r="F38" s="1020" t="s">
        <v>279</v>
      </c>
      <c r="G38" s="1020" t="s">
        <v>279</v>
      </c>
      <c r="H38" s="1022" t="s">
        <v>879</v>
      </c>
      <c r="I38" s="1024">
        <v>34</v>
      </c>
      <c r="J38" s="1022">
        <v>19</v>
      </c>
      <c r="K38" s="118">
        <f>I38*J38</f>
        <v>646</v>
      </c>
      <c r="L38" s="119"/>
      <c r="M38" s="120" t="s">
        <v>2558</v>
      </c>
      <c r="N38" s="176"/>
      <c r="O38" s="866"/>
      <c r="P38" s="30">
        <v>45034</v>
      </c>
      <c r="Q38" s="1009"/>
      <c r="R38" s="1034"/>
      <c r="S38" s="30" t="s">
        <v>2530</v>
      </c>
      <c r="T38" s="23"/>
    </row>
    <row r="39" spans="1:20" ht="18" customHeight="1">
      <c r="A39" s="1017" t="s">
        <v>276</v>
      </c>
      <c r="D39" s="406"/>
      <c r="E39" s="1019">
        <f>+E38+1</f>
        <v>17</v>
      </c>
      <c r="F39" s="1020" t="s">
        <v>167</v>
      </c>
      <c r="G39" s="1020" t="s">
        <v>167</v>
      </c>
      <c r="H39" s="1038" t="s">
        <v>2554</v>
      </c>
      <c r="I39" s="1024">
        <v>2</v>
      </c>
      <c r="J39" s="1022">
        <v>600</v>
      </c>
      <c r="K39" s="118">
        <f>I39*J39</f>
        <v>1200</v>
      </c>
      <c r="L39" s="119"/>
      <c r="M39" s="1039" t="s">
        <v>2555</v>
      </c>
      <c r="N39" s="176"/>
      <c r="O39" s="866"/>
      <c r="P39" s="30">
        <v>45034</v>
      </c>
      <c r="Q39" s="1009"/>
      <c r="R39" s="1034"/>
      <c r="S39" s="30" t="s">
        <v>2530</v>
      </c>
      <c r="T39" s="23"/>
    </row>
    <row r="40" spans="1:20" ht="18" customHeight="1">
      <c r="A40" s="1017" t="s">
        <v>276</v>
      </c>
      <c r="D40" s="406"/>
      <c r="E40" s="1019">
        <f>+E39+1</f>
        <v>18</v>
      </c>
      <c r="F40" s="1020" t="s">
        <v>279</v>
      </c>
      <c r="G40" s="1020" t="s">
        <v>279</v>
      </c>
      <c r="H40" s="1022" t="s">
        <v>2536</v>
      </c>
      <c r="I40" s="1024">
        <v>2</v>
      </c>
      <c r="J40" s="1022">
        <v>154</v>
      </c>
      <c r="K40" s="118">
        <f>I40*J40</f>
        <v>308</v>
      </c>
      <c r="L40" s="119"/>
      <c r="M40" s="120" t="s">
        <v>2537</v>
      </c>
      <c r="N40" s="176"/>
      <c r="O40" s="866"/>
      <c r="P40" s="30">
        <v>45034</v>
      </c>
      <c r="Q40" s="1009"/>
      <c r="R40" s="1034"/>
      <c r="S40" s="30" t="s">
        <v>2530</v>
      </c>
      <c r="T40" s="23"/>
    </row>
    <row r="41" spans="1:20" ht="18" customHeight="1">
      <c r="E41" s="117"/>
      <c r="F41" s="98"/>
      <c r="G41" s="98"/>
      <c r="H41" s="108"/>
      <c r="I41" s="107"/>
      <c r="J41" s="108"/>
      <c r="K41" s="118"/>
      <c r="L41" s="119"/>
      <c r="M41" s="120"/>
      <c r="N41" s="176"/>
      <c r="O41" s="866"/>
      <c r="P41" s="30"/>
      <c r="Q41" s="1009"/>
      <c r="R41" s="1034"/>
      <c r="S41" s="30"/>
      <c r="T41" s="23"/>
    </row>
    <row r="42" spans="1:20" ht="18" customHeight="1">
      <c r="E42" s="117"/>
      <c r="F42" s="98"/>
      <c r="G42" s="98"/>
      <c r="H42" s="1040">
        <f>SUM(K37:K41)</f>
        <v>40154</v>
      </c>
      <c r="I42" s="107"/>
      <c r="J42" s="108"/>
      <c r="K42" s="26"/>
      <c r="L42" s="119"/>
      <c r="M42" s="120"/>
      <c r="N42" s="176"/>
      <c r="O42" s="866"/>
      <c r="P42" s="30"/>
      <c r="Q42" s="1009"/>
      <c r="R42" s="1034"/>
      <c r="S42" s="30"/>
      <c r="T42" s="23"/>
    </row>
    <row r="43" spans="1:20" ht="18" customHeight="1">
      <c r="E43" s="117"/>
      <c r="F43" s="98"/>
      <c r="G43" s="98"/>
      <c r="H43" s="1041"/>
      <c r="I43" s="107"/>
      <c r="J43" s="108"/>
      <c r="K43" s="26"/>
      <c r="L43" s="208"/>
      <c r="M43" s="120"/>
      <c r="N43" s="176"/>
      <c r="O43" s="866"/>
      <c r="P43" s="30"/>
      <c r="Q43" s="1009"/>
      <c r="R43" s="1034"/>
      <c r="S43" s="30"/>
      <c r="T43" s="23"/>
    </row>
    <row r="44" spans="1:20" ht="18" customHeight="1">
      <c r="E44" s="117"/>
      <c r="F44" s="98"/>
      <c r="G44" s="98"/>
      <c r="H44" s="1041"/>
      <c r="I44" s="107"/>
      <c r="J44" s="108"/>
      <c r="K44" s="26"/>
      <c r="L44" s="208"/>
      <c r="M44" s="120"/>
      <c r="N44" s="176"/>
      <c r="O44" s="866"/>
      <c r="P44" s="30"/>
      <c r="Q44" s="1009"/>
      <c r="R44" s="1034"/>
      <c r="S44" s="30"/>
      <c r="T44" s="23"/>
    </row>
    <row r="45" spans="1:20" ht="18" customHeight="1">
      <c r="E45" s="117"/>
      <c r="F45" s="108"/>
      <c r="G45" s="108"/>
      <c r="H45" s="108"/>
      <c r="I45" s="107"/>
      <c r="J45" s="108"/>
      <c r="K45" s="118"/>
      <c r="L45" s="119"/>
      <c r="M45" s="120"/>
      <c r="N45" s="176"/>
      <c r="O45" s="866"/>
      <c r="P45" s="30"/>
      <c r="Q45" s="1009"/>
      <c r="R45" s="1034"/>
      <c r="S45" s="30"/>
      <c r="T45" s="23"/>
    </row>
    <row r="46" spans="1:20" ht="18" customHeight="1">
      <c r="E46" s="117"/>
      <c r="F46" s="108"/>
      <c r="G46" s="108"/>
      <c r="H46" s="108"/>
      <c r="I46" s="107"/>
      <c r="J46" s="108"/>
      <c r="K46" s="118"/>
      <c r="L46" s="119"/>
      <c r="M46" s="120"/>
      <c r="N46" s="176"/>
      <c r="O46" s="866"/>
      <c r="P46" s="30"/>
      <c r="Q46" s="1009"/>
      <c r="R46" s="1034"/>
      <c r="S46" s="30"/>
      <c r="T46" s="23"/>
    </row>
    <row r="47" spans="1:20" ht="18" customHeight="1">
      <c r="E47" s="117"/>
      <c r="F47" s="108"/>
      <c r="G47" s="108"/>
      <c r="H47" s="108"/>
      <c r="I47" s="107"/>
      <c r="J47" s="108"/>
      <c r="K47" s="118"/>
      <c r="L47" s="119"/>
      <c r="M47" s="120"/>
      <c r="N47" s="176"/>
      <c r="O47" s="866"/>
      <c r="P47" s="30"/>
      <c r="Q47" s="1009"/>
      <c r="R47" s="1034"/>
      <c r="S47" s="30"/>
      <c r="T47" s="23"/>
    </row>
    <row r="48" spans="1:20" ht="18" customHeight="1">
      <c r="E48" s="117"/>
      <c r="F48" s="108"/>
      <c r="G48" s="108"/>
      <c r="H48" s="108"/>
      <c r="I48" s="107"/>
      <c r="J48" s="108"/>
      <c r="K48" s="118"/>
      <c r="L48" s="119"/>
      <c r="M48" s="120"/>
      <c r="N48" s="176"/>
      <c r="O48" s="866"/>
      <c r="P48" s="30"/>
      <c r="Q48" s="1009"/>
      <c r="R48" s="1034"/>
      <c r="S48" s="30"/>
      <c r="T48" s="23"/>
    </row>
    <row r="49" spans="5:20" ht="18" customHeight="1">
      <c r="E49" s="18"/>
      <c r="F49" s="17"/>
      <c r="G49" s="17"/>
      <c r="H49" s="176" t="s">
        <v>2559</v>
      </c>
      <c r="I49" s="177"/>
      <c r="J49" s="118"/>
      <c r="K49" s="118">
        <f>I49*J49</f>
        <v>0</v>
      </c>
      <c r="L49" s="119"/>
      <c r="M49" s="358" t="s">
        <v>892</v>
      </c>
      <c r="N49" s="176"/>
      <c r="O49" s="866"/>
      <c r="P49" s="30"/>
      <c r="Q49" s="1009"/>
      <c r="R49" s="1034"/>
      <c r="S49" s="30"/>
      <c r="T49" s="23"/>
    </row>
    <row r="50" spans="5:20" ht="18" customHeight="1">
      <c r="E50" s="18"/>
      <c r="F50" s="18"/>
      <c r="G50" s="18"/>
      <c r="H50" s="176" t="s">
        <v>2560</v>
      </c>
      <c r="I50" s="177"/>
      <c r="J50" s="118">
        <v>5000</v>
      </c>
      <c r="K50" s="118">
        <f>I50*J50</f>
        <v>0</v>
      </c>
      <c r="L50" s="119"/>
      <c r="M50" s="358" t="s">
        <v>2561</v>
      </c>
      <c r="N50" s="176"/>
      <c r="O50" s="866"/>
      <c r="P50" s="30"/>
      <c r="Q50" s="1009"/>
      <c r="R50" s="1034"/>
      <c r="S50" s="30"/>
      <c r="T50" s="23"/>
    </row>
    <row r="51" spans="5:20" ht="18" customHeight="1">
      <c r="E51" s="18"/>
      <c r="F51" s="18"/>
      <c r="G51" s="18"/>
      <c r="H51" s="176" t="s">
        <v>2562</v>
      </c>
      <c r="I51" s="177"/>
      <c r="J51" s="118"/>
      <c r="K51" s="118">
        <f>I51*J51</f>
        <v>0</v>
      </c>
      <c r="L51" s="119"/>
      <c r="M51" s="866"/>
      <c r="N51" s="176"/>
      <c r="O51" s="866"/>
      <c r="P51" s="30"/>
      <c r="Q51" s="1009"/>
      <c r="R51" s="1034"/>
      <c r="S51" s="30"/>
      <c r="T51" s="23"/>
    </row>
    <row r="52" spans="5:20" ht="18" customHeight="1">
      <c r="E52" s="18"/>
      <c r="F52" s="18"/>
      <c r="G52" s="18"/>
      <c r="H52" s="176"/>
      <c r="I52" s="177"/>
      <c r="J52" s="118"/>
      <c r="K52" s="118"/>
      <c r="L52" s="119"/>
      <c r="M52" s="866"/>
      <c r="N52" s="176"/>
      <c r="O52" s="866"/>
      <c r="P52" s="30"/>
      <c r="Q52" s="1009"/>
      <c r="R52" s="1034"/>
      <c r="S52" s="30"/>
      <c r="T52" s="23"/>
    </row>
    <row r="53" spans="5:20" ht="18" customHeight="1">
      <c r="E53" s="18"/>
      <c r="F53" s="18"/>
      <c r="G53" s="18"/>
      <c r="H53" s="176"/>
      <c r="I53" s="177"/>
      <c r="J53" s="118"/>
      <c r="K53" s="118"/>
      <c r="L53" s="119"/>
      <c r="M53" s="866"/>
      <c r="N53" s="176"/>
      <c r="O53" s="866"/>
      <c r="P53" s="30"/>
      <c r="Q53" s="1009"/>
      <c r="R53" s="1034"/>
      <c r="S53" s="30"/>
      <c r="T53" s="23"/>
    </row>
    <row r="54" spans="5:20" ht="18" customHeight="1">
      <c r="E54" s="18"/>
      <c r="F54" s="18"/>
      <c r="G54" s="18"/>
      <c r="H54" s="176"/>
      <c r="I54" s="177"/>
      <c r="J54" s="118"/>
      <c r="K54" s="118"/>
      <c r="L54" s="119"/>
      <c r="M54" s="866"/>
      <c r="N54" s="176"/>
      <c r="O54" s="866"/>
      <c r="P54" s="30"/>
      <c r="Q54" s="1009"/>
      <c r="R54" s="1034"/>
      <c r="S54" s="30"/>
      <c r="T54" s="23"/>
    </row>
    <row r="55" spans="5:20" ht="18" customHeight="1">
      <c r="E55" s="18"/>
      <c r="F55" s="18"/>
      <c r="G55" s="18"/>
      <c r="H55" s="176"/>
      <c r="I55" s="177"/>
      <c r="J55" s="118"/>
      <c r="K55" s="118"/>
      <c r="L55" s="119"/>
      <c r="M55" s="866"/>
      <c r="N55" s="176"/>
      <c r="O55" s="866"/>
      <c r="P55" s="30"/>
      <c r="Q55" s="1009"/>
      <c r="R55" s="1034"/>
      <c r="S55" s="30"/>
      <c r="T55" s="23"/>
    </row>
    <row r="56" spans="5:20" ht="18" customHeight="1">
      <c r="E56" s="18"/>
      <c r="F56" s="18"/>
      <c r="G56" s="18"/>
      <c r="H56" s="176"/>
      <c r="I56" s="177"/>
      <c r="J56" s="118"/>
      <c r="K56" s="118"/>
      <c r="L56" s="119"/>
      <c r="M56" s="866"/>
      <c r="N56" s="176"/>
      <c r="O56" s="866"/>
      <c r="P56" s="30"/>
      <c r="Q56" s="1009"/>
      <c r="R56" s="1034"/>
      <c r="S56" s="30"/>
      <c r="T56" s="23"/>
    </row>
    <row r="57" spans="5:20" ht="18" customHeight="1">
      <c r="E57" s="18"/>
      <c r="F57" s="18"/>
      <c r="G57" s="18"/>
      <c r="H57" s="176"/>
      <c r="I57" s="177"/>
      <c r="J57" s="118"/>
      <c r="K57" s="118"/>
      <c r="L57" s="119"/>
      <c r="M57" s="866"/>
      <c r="N57" s="176"/>
      <c r="O57" s="866"/>
      <c r="P57" s="30"/>
      <c r="Q57" s="1009"/>
      <c r="R57" s="1034"/>
      <c r="S57" s="30"/>
      <c r="T57" s="23"/>
    </row>
    <row r="58" spans="5:20" ht="18" customHeight="1">
      <c r="E58" s="18"/>
      <c r="F58" s="18"/>
      <c r="G58" s="18"/>
      <c r="H58" s="176"/>
      <c r="I58" s="177"/>
      <c r="J58" s="118"/>
      <c r="K58" s="118"/>
      <c r="L58" s="119"/>
      <c r="M58" s="866"/>
      <c r="N58" s="176"/>
      <c r="O58" s="866"/>
      <c r="P58" s="30"/>
      <c r="Q58" s="1009"/>
      <c r="R58" s="1034"/>
      <c r="S58" s="30"/>
      <c r="T58" s="23"/>
    </row>
    <row r="59" spans="5:20" ht="18" customHeight="1">
      <c r="E59" s="18"/>
      <c r="F59" s="18"/>
      <c r="G59" s="18"/>
      <c r="H59" s="176"/>
      <c r="I59" s="177"/>
      <c r="J59" s="118"/>
      <c r="K59" s="118"/>
      <c r="L59" s="119"/>
      <c r="M59" s="866"/>
      <c r="N59" s="176"/>
      <c r="O59" s="866"/>
      <c r="P59" s="30"/>
      <c r="Q59" s="1009"/>
      <c r="R59" s="1034"/>
      <c r="S59" s="30"/>
      <c r="T59" s="23"/>
    </row>
    <row r="60" spans="5:20" ht="18" customHeight="1">
      <c r="E60" s="18"/>
      <c r="F60" s="18"/>
      <c r="G60" s="18"/>
      <c r="H60" s="176"/>
      <c r="I60" s="177"/>
      <c r="J60" s="118"/>
      <c r="K60" s="118"/>
      <c r="L60" s="119"/>
      <c r="M60" s="866"/>
      <c r="N60" s="176"/>
      <c r="O60" s="866"/>
      <c r="P60" s="30"/>
      <c r="Q60" s="1009"/>
      <c r="R60" s="1034"/>
      <c r="S60" s="30"/>
      <c r="T60" s="23"/>
    </row>
    <row r="61" spans="5:20" ht="18" customHeight="1">
      <c r="E61" s="18"/>
      <c r="F61" s="17"/>
      <c r="G61" s="17"/>
      <c r="H61" s="176"/>
      <c r="I61" s="18"/>
      <c r="J61" s="118"/>
      <c r="K61" s="118"/>
      <c r="L61" s="118"/>
      <c r="M61" s="26"/>
      <c r="N61" s="26"/>
      <c r="O61" s="18"/>
      <c r="P61" s="30"/>
      <c r="Q61" s="26"/>
      <c r="R61" s="27"/>
      <c r="S61" s="30"/>
      <c r="T61" s="23"/>
    </row>
    <row r="62" spans="5:20" ht="18" customHeight="1">
      <c r="E62" s="18"/>
      <c r="F62" s="26"/>
      <c r="G62" s="26"/>
      <c r="H62" s="26"/>
      <c r="I62" s="18"/>
      <c r="J62" s="26"/>
      <c r="K62" s="26"/>
      <c r="L62" s="27"/>
      <c r="M62" s="26"/>
      <c r="N62" s="26"/>
      <c r="O62" s="18"/>
      <c r="P62" s="30"/>
      <c r="Q62" s="26"/>
      <c r="R62" s="27"/>
      <c r="S62" s="30"/>
      <c r="T62" s="1042"/>
    </row>
    <row r="63" spans="5:20" ht="18" customHeight="1">
      <c r="E63" s="18"/>
      <c r="F63" s="26"/>
      <c r="G63" s="26"/>
      <c r="H63" s="26"/>
      <c r="I63" s="18"/>
      <c r="J63" s="26"/>
      <c r="K63" s="26"/>
      <c r="L63" s="27"/>
      <c r="M63" s="26"/>
      <c r="N63" s="26"/>
      <c r="O63" s="18"/>
      <c r="P63" s="18"/>
      <c r="Q63" s="26"/>
      <c r="R63" s="27"/>
      <c r="S63" s="1042"/>
      <c r="T63" s="1042"/>
    </row>
    <row r="64" spans="5:20" ht="18" customHeight="1"/>
    <row r="65" ht="18" customHeight="1"/>
    <row r="66" ht="18" customHeight="1"/>
    <row r="67" ht="18" customHeight="1"/>
    <row r="68" ht="18" customHeight="1"/>
  </sheetData>
  <autoFilter ref="E8:R8" xr:uid="{EDB263D1-346D-4443-8384-CC162C6D47D6}"/>
  <mergeCells count="9">
    <mergeCell ref="E10:H10"/>
    <mergeCell ref="E26:H26"/>
    <mergeCell ref="E36:H36"/>
    <mergeCell ref="E2:G2"/>
    <mergeCell ref="J2:L2"/>
    <mergeCell ref="E3:G3"/>
    <mergeCell ref="E4:G4"/>
    <mergeCell ref="E5:G5"/>
    <mergeCell ref="E6:G6"/>
  </mergeCells>
  <phoneticPr fontId="3"/>
  <dataValidations count="1">
    <dataValidation imeMode="hiragana" allowBlank="1" showInputMessage="1" showErrorMessage="1" sqref="M25 JI25 TE25 ADA25 AMW25 AWS25 BGO25 BQK25 CAG25 CKC25 CTY25 DDU25 DNQ25 DXM25 EHI25 ERE25 FBA25 FKW25 FUS25 GEO25 GOK25 GYG25 HIC25 HRY25 IBU25 ILQ25 IVM25 JFI25 JPE25 JZA25 KIW25 KSS25 LCO25 LMK25 LWG25 MGC25 MPY25 MZU25 NJQ25 NTM25 ODI25 ONE25 OXA25 PGW25 PQS25 QAO25 QKK25 QUG25 REC25 RNY25 RXU25 SHQ25 SRM25 TBI25 TLE25 TVA25 UEW25 UOS25 UYO25 VIK25 VSG25 WCC25 WLY25 WVU25 M65561 JI65561 TE65561 ADA65561 AMW65561 AWS65561 BGO65561 BQK65561 CAG65561 CKC65561 CTY65561 DDU65561 DNQ65561 DXM65561 EHI65561 ERE65561 FBA65561 FKW65561 FUS65561 GEO65561 GOK65561 GYG65561 HIC65561 HRY65561 IBU65561 ILQ65561 IVM65561 JFI65561 JPE65561 JZA65561 KIW65561 KSS65561 LCO65561 LMK65561 LWG65561 MGC65561 MPY65561 MZU65561 NJQ65561 NTM65561 ODI65561 ONE65561 OXA65561 PGW65561 PQS65561 QAO65561 QKK65561 QUG65561 REC65561 RNY65561 RXU65561 SHQ65561 SRM65561 TBI65561 TLE65561 TVA65561 UEW65561 UOS65561 UYO65561 VIK65561 VSG65561 WCC65561 WLY65561 WVU65561 M131097 JI131097 TE131097 ADA131097 AMW131097 AWS131097 BGO131097 BQK131097 CAG131097 CKC131097 CTY131097 DDU131097 DNQ131097 DXM131097 EHI131097 ERE131097 FBA131097 FKW131097 FUS131097 GEO131097 GOK131097 GYG131097 HIC131097 HRY131097 IBU131097 ILQ131097 IVM131097 JFI131097 JPE131097 JZA131097 KIW131097 KSS131097 LCO131097 LMK131097 LWG131097 MGC131097 MPY131097 MZU131097 NJQ131097 NTM131097 ODI131097 ONE131097 OXA131097 PGW131097 PQS131097 QAO131097 QKK131097 QUG131097 REC131097 RNY131097 RXU131097 SHQ131097 SRM131097 TBI131097 TLE131097 TVA131097 UEW131097 UOS131097 UYO131097 VIK131097 VSG131097 WCC131097 WLY131097 WVU131097 M196633 JI196633 TE196633 ADA196633 AMW196633 AWS196633 BGO196633 BQK196633 CAG196633 CKC196633 CTY196633 DDU196633 DNQ196633 DXM196633 EHI196633 ERE196633 FBA196633 FKW196633 FUS196633 GEO196633 GOK196633 GYG196633 HIC196633 HRY196633 IBU196633 ILQ196633 IVM196633 JFI196633 JPE196633 JZA196633 KIW196633 KSS196633 LCO196633 LMK196633 LWG196633 MGC196633 MPY196633 MZU196633 NJQ196633 NTM196633 ODI196633 ONE196633 OXA196633 PGW196633 PQS196633 QAO196633 QKK196633 QUG196633 REC196633 RNY196633 RXU196633 SHQ196633 SRM196633 TBI196633 TLE196633 TVA196633 UEW196633 UOS196633 UYO196633 VIK196633 VSG196633 WCC196633 WLY196633 WVU196633 M262169 JI262169 TE262169 ADA262169 AMW262169 AWS262169 BGO262169 BQK262169 CAG262169 CKC262169 CTY262169 DDU262169 DNQ262169 DXM262169 EHI262169 ERE262169 FBA262169 FKW262169 FUS262169 GEO262169 GOK262169 GYG262169 HIC262169 HRY262169 IBU262169 ILQ262169 IVM262169 JFI262169 JPE262169 JZA262169 KIW262169 KSS262169 LCO262169 LMK262169 LWG262169 MGC262169 MPY262169 MZU262169 NJQ262169 NTM262169 ODI262169 ONE262169 OXA262169 PGW262169 PQS262169 QAO262169 QKK262169 QUG262169 REC262169 RNY262169 RXU262169 SHQ262169 SRM262169 TBI262169 TLE262169 TVA262169 UEW262169 UOS262169 UYO262169 VIK262169 VSG262169 WCC262169 WLY262169 WVU262169 M327705 JI327705 TE327705 ADA327705 AMW327705 AWS327705 BGO327705 BQK327705 CAG327705 CKC327705 CTY327705 DDU327705 DNQ327705 DXM327705 EHI327705 ERE327705 FBA327705 FKW327705 FUS327705 GEO327705 GOK327705 GYG327705 HIC327705 HRY327705 IBU327705 ILQ327705 IVM327705 JFI327705 JPE327705 JZA327705 KIW327705 KSS327705 LCO327705 LMK327705 LWG327705 MGC327705 MPY327705 MZU327705 NJQ327705 NTM327705 ODI327705 ONE327705 OXA327705 PGW327705 PQS327705 QAO327705 QKK327705 QUG327705 REC327705 RNY327705 RXU327705 SHQ327705 SRM327705 TBI327705 TLE327705 TVA327705 UEW327705 UOS327705 UYO327705 VIK327705 VSG327705 WCC327705 WLY327705 WVU327705 M393241 JI393241 TE393241 ADA393241 AMW393241 AWS393241 BGO393241 BQK393241 CAG393241 CKC393241 CTY393241 DDU393241 DNQ393241 DXM393241 EHI393241 ERE393241 FBA393241 FKW393241 FUS393241 GEO393241 GOK393241 GYG393241 HIC393241 HRY393241 IBU393241 ILQ393241 IVM393241 JFI393241 JPE393241 JZA393241 KIW393241 KSS393241 LCO393241 LMK393241 LWG393241 MGC393241 MPY393241 MZU393241 NJQ393241 NTM393241 ODI393241 ONE393241 OXA393241 PGW393241 PQS393241 QAO393241 QKK393241 QUG393241 REC393241 RNY393241 RXU393241 SHQ393241 SRM393241 TBI393241 TLE393241 TVA393241 UEW393241 UOS393241 UYO393241 VIK393241 VSG393241 WCC393241 WLY393241 WVU393241 M458777 JI458777 TE458777 ADA458777 AMW458777 AWS458777 BGO458777 BQK458777 CAG458777 CKC458777 CTY458777 DDU458777 DNQ458777 DXM458777 EHI458777 ERE458777 FBA458777 FKW458777 FUS458777 GEO458777 GOK458777 GYG458777 HIC458777 HRY458777 IBU458777 ILQ458777 IVM458777 JFI458777 JPE458777 JZA458777 KIW458777 KSS458777 LCO458777 LMK458777 LWG458777 MGC458777 MPY458777 MZU458777 NJQ458777 NTM458777 ODI458777 ONE458777 OXA458777 PGW458777 PQS458777 QAO458777 QKK458777 QUG458777 REC458777 RNY458777 RXU458777 SHQ458777 SRM458777 TBI458777 TLE458777 TVA458777 UEW458777 UOS458777 UYO458777 VIK458777 VSG458777 WCC458777 WLY458777 WVU458777 M524313 JI524313 TE524313 ADA524313 AMW524313 AWS524313 BGO524313 BQK524313 CAG524313 CKC524313 CTY524313 DDU524313 DNQ524313 DXM524313 EHI524313 ERE524313 FBA524313 FKW524313 FUS524313 GEO524313 GOK524313 GYG524313 HIC524313 HRY524313 IBU524313 ILQ524313 IVM524313 JFI524313 JPE524313 JZA524313 KIW524313 KSS524313 LCO524313 LMK524313 LWG524313 MGC524313 MPY524313 MZU524313 NJQ524313 NTM524313 ODI524313 ONE524313 OXA524313 PGW524313 PQS524313 QAO524313 QKK524313 QUG524313 REC524313 RNY524313 RXU524313 SHQ524313 SRM524313 TBI524313 TLE524313 TVA524313 UEW524313 UOS524313 UYO524313 VIK524313 VSG524313 WCC524313 WLY524313 WVU524313 M589849 JI589849 TE589849 ADA589849 AMW589849 AWS589849 BGO589849 BQK589849 CAG589849 CKC589849 CTY589849 DDU589849 DNQ589849 DXM589849 EHI589849 ERE589849 FBA589849 FKW589849 FUS589849 GEO589849 GOK589849 GYG589849 HIC589849 HRY589849 IBU589849 ILQ589849 IVM589849 JFI589849 JPE589849 JZA589849 KIW589849 KSS589849 LCO589849 LMK589849 LWG589849 MGC589849 MPY589849 MZU589849 NJQ589849 NTM589849 ODI589849 ONE589849 OXA589849 PGW589849 PQS589849 QAO589849 QKK589849 QUG589849 REC589849 RNY589849 RXU589849 SHQ589849 SRM589849 TBI589849 TLE589849 TVA589849 UEW589849 UOS589849 UYO589849 VIK589849 VSG589849 WCC589849 WLY589849 WVU589849 M655385 JI655385 TE655385 ADA655385 AMW655385 AWS655385 BGO655385 BQK655385 CAG655385 CKC655385 CTY655385 DDU655385 DNQ655385 DXM655385 EHI655385 ERE655385 FBA655385 FKW655385 FUS655385 GEO655385 GOK655385 GYG655385 HIC655385 HRY655385 IBU655385 ILQ655385 IVM655385 JFI655385 JPE655385 JZA655385 KIW655385 KSS655385 LCO655385 LMK655385 LWG655385 MGC655385 MPY655385 MZU655385 NJQ655385 NTM655385 ODI655385 ONE655385 OXA655385 PGW655385 PQS655385 QAO655385 QKK655385 QUG655385 REC655385 RNY655385 RXU655385 SHQ655385 SRM655385 TBI655385 TLE655385 TVA655385 UEW655385 UOS655385 UYO655385 VIK655385 VSG655385 WCC655385 WLY655385 WVU655385 M720921 JI720921 TE720921 ADA720921 AMW720921 AWS720921 BGO720921 BQK720921 CAG720921 CKC720921 CTY720921 DDU720921 DNQ720921 DXM720921 EHI720921 ERE720921 FBA720921 FKW720921 FUS720921 GEO720921 GOK720921 GYG720921 HIC720921 HRY720921 IBU720921 ILQ720921 IVM720921 JFI720921 JPE720921 JZA720921 KIW720921 KSS720921 LCO720921 LMK720921 LWG720921 MGC720921 MPY720921 MZU720921 NJQ720921 NTM720921 ODI720921 ONE720921 OXA720921 PGW720921 PQS720921 QAO720921 QKK720921 QUG720921 REC720921 RNY720921 RXU720921 SHQ720921 SRM720921 TBI720921 TLE720921 TVA720921 UEW720921 UOS720921 UYO720921 VIK720921 VSG720921 WCC720921 WLY720921 WVU720921 M786457 JI786457 TE786457 ADA786457 AMW786457 AWS786457 BGO786457 BQK786457 CAG786457 CKC786457 CTY786457 DDU786457 DNQ786457 DXM786457 EHI786457 ERE786457 FBA786457 FKW786457 FUS786457 GEO786457 GOK786457 GYG786457 HIC786457 HRY786457 IBU786457 ILQ786457 IVM786457 JFI786457 JPE786457 JZA786457 KIW786457 KSS786457 LCO786457 LMK786457 LWG786457 MGC786457 MPY786457 MZU786457 NJQ786457 NTM786457 ODI786457 ONE786457 OXA786457 PGW786457 PQS786457 QAO786457 QKK786457 QUG786457 REC786457 RNY786457 RXU786457 SHQ786457 SRM786457 TBI786457 TLE786457 TVA786457 UEW786457 UOS786457 UYO786457 VIK786457 VSG786457 WCC786457 WLY786457 WVU786457 M851993 JI851993 TE851993 ADA851993 AMW851993 AWS851993 BGO851993 BQK851993 CAG851993 CKC851993 CTY851993 DDU851993 DNQ851993 DXM851993 EHI851993 ERE851993 FBA851993 FKW851993 FUS851993 GEO851993 GOK851993 GYG851993 HIC851993 HRY851993 IBU851993 ILQ851993 IVM851993 JFI851993 JPE851993 JZA851993 KIW851993 KSS851993 LCO851993 LMK851993 LWG851993 MGC851993 MPY851993 MZU851993 NJQ851993 NTM851993 ODI851993 ONE851993 OXA851993 PGW851993 PQS851993 QAO851993 QKK851993 QUG851993 REC851993 RNY851993 RXU851993 SHQ851993 SRM851993 TBI851993 TLE851993 TVA851993 UEW851993 UOS851993 UYO851993 VIK851993 VSG851993 WCC851993 WLY851993 WVU851993 M917529 JI917529 TE917529 ADA917529 AMW917529 AWS917529 BGO917529 BQK917529 CAG917529 CKC917529 CTY917529 DDU917529 DNQ917529 DXM917529 EHI917529 ERE917529 FBA917529 FKW917529 FUS917529 GEO917529 GOK917529 GYG917529 HIC917529 HRY917529 IBU917529 ILQ917529 IVM917529 JFI917529 JPE917529 JZA917529 KIW917529 KSS917529 LCO917529 LMK917529 LWG917529 MGC917529 MPY917529 MZU917529 NJQ917529 NTM917529 ODI917529 ONE917529 OXA917529 PGW917529 PQS917529 QAO917529 QKK917529 QUG917529 REC917529 RNY917529 RXU917529 SHQ917529 SRM917529 TBI917529 TLE917529 TVA917529 UEW917529 UOS917529 UYO917529 VIK917529 VSG917529 WCC917529 WLY917529 WVU917529 M983065 JI983065 TE983065 ADA983065 AMW983065 AWS983065 BGO983065 BQK983065 CAG983065 CKC983065 CTY983065 DDU983065 DNQ983065 DXM983065 EHI983065 ERE983065 FBA983065 FKW983065 FUS983065 GEO983065 GOK983065 GYG983065 HIC983065 HRY983065 IBU983065 ILQ983065 IVM983065 JFI983065 JPE983065 JZA983065 KIW983065 KSS983065 LCO983065 LMK983065 LWG983065 MGC983065 MPY983065 MZU983065 NJQ983065 NTM983065 ODI983065 ONE983065 OXA983065 PGW983065 PQS983065 QAO983065 QKK983065 QUG983065 REC983065 RNY983065 RXU983065 SHQ983065 SRM983065 TBI983065 TLE983065 TVA983065 UEW983065 UOS983065 UYO983065 VIK983065 VSG983065 WCC983065 WLY983065 WVU983065" xr:uid="{F213EE1F-3C77-4F0B-8A92-78CFB8B7F1F0}"/>
  </dataValidations>
  <pageMargins left="0.2" right="0.2" top="0.75" bottom="0.75" header="0.3" footer="0.3"/>
  <pageSetup paperSize="9" orientation="landscape" r:id="rId1"/>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40F3-5B35-400A-82AD-87E8F648DF10}">
  <dimension ref="B2:Q36"/>
  <sheetViews>
    <sheetView zoomScale="85" zoomScaleNormal="85" workbookViewId="0">
      <pane xSplit="10" ySplit="8" topLeftCell="K9" activePane="bottomRight" state="frozen"/>
      <selection pane="topRight" activeCell="K1" sqref="K1"/>
      <selection pane="bottomLeft" activeCell="A9" sqref="A9"/>
      <selection pane="bottomRight" activeCell="S15" sqref="S15"/>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2563</v>
      </c>
      <c r="G2" s="4" t="s">
        <v>2</v>
      </c>
      <c r="H2" s="5"/>
      <c r="I2" s="6"/>
      <c r="J2" s="7">
        <f>SUM(H:H)</f>
        <v>65625</v>
      </c>
    </row>
    <row r="3" spans="2:17" ht="20.100000000000001" customHeight="1">
      <c r="B3" s="1" t="s">
        <v>3</v>
      </c>
      <c r="C3" s="1"/>
      <c r="D3" s="1"/>
      <c r="E3" s="13" t="s">
        <v>469</v>
      </c>
    </row>
    <row r="4" spans="2:17" ht="20.100000000000001" customHeight="1">
      <c r="B4" s="1" t="s">
        <v>5</v>
      </c>
      <c r="C4" s="1"/>
      <c r="D4" s="1"/>
      <c r="E4" s="13">
        <v>205663</v>
      </c>
    </row>
    <row r="5" spans="2:17" ht="20.100000000000001" customHeight="1">
      <c r="B5" s="1" t="s">
        <v>6</v>
      </c>
      <c r="C5" s="1"/>
      <c r="D5" s="1"/>
      <c r="E5" s="16">
        <v>45062</v>
      </c>
    </row>
    <row r="6" spans="2:17" ht="20.100000000000001" customHeight="1">
      <c r="B6" s="1" t="s">
        <v>7</v>
      </c>
      <c r="C6" s="1"/>
      <c r="D6" s="1"/>
      <c r="E6" s="16">
        <v>45070</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F9*G9</f>
        <v>0</v>
      </c>
      <c r="I9" s="22"/>
      <c r="J9" s="24"/>
      <c r="K9" s="24"/>
      <c r="L9" s="18"/>
      <c r="M9" s="30"/>
      <c r="N9" s="17"/>
      <c r="O9" s="18"/>
      <c r="P9" s="30"/>
      <c r="Q9" s="23"/>
    </row>
    <row r="10" spans="2:17" s="8" customFormat="1" ht="19.7" customHeight="1">
      <c r="B10" s="17">
        <v>9</v>
      </c>
      <c r="C10" s="154" t="s">
        <v>167</v>
      </c>
      <c r="D10" s="154" t="s">
        <v>167</v>
      </c>
      <c r="E10" s="436" t="s">
        <v>2564</v>
      </c>
      <c r="F10" s="18">
        <v>1</v>
      </c>
      <c r="G10" s="51">
        <v>806</v>
      </c>
      <c r="H10" s="51">
        <f>F10*G10</f>
        <v>806</v>
      </c>
      <c r="I10" s="22"/>
      <c r="J10" s="26" t="s">
        <v>2565</v>
      </c>
      <c r="K10" s="24" t="s">
        <v>2566</v>
      </c>
      <c r="L10" s="18"/>
      <c r="M10" s="30">
        <v>45044</v>
      </c>
      <c r="N10" s="17"/>
      <c r="O10" s="18"/>
      <c r="P10" s="30">
        <v>45062</v>
      </c>
      <c r="Q10" s="23">
        <v>45062</v>
      </c>
    </row>
    <row r="11" spans="2:17" s="8" customFormat="1" ht="19.7" customHeight="1">
      <c r="B11" s="17">
        <v>9</v>
      </c>
      <c r="C11" s="154" t="s">
        <v>167</v>
      </c>
      <c r="D11" s="154" t="s">
        <v>167</v>
      </c>
      <c r="E11" s="50" t="s">
        <v>2567</v>
      </c>
      <c r="F11" s="140">
        <v>1</v>
      </c>
      <c r="G11" s="51">
        <v>4430</v>
      </c>
      <c r="H11" s="51">
        <f t="shared" ref="H11:H31" si="0">F11*G11</f>
        <v>4430</v>
      </c>
      <c r="I11" s="22"/>
      <c r="J11" s="26" t="s">
        <v>2568</v>
      </c>
      <c r="K11" s="24" t="s">
        <v>2566</v>
      </c>
      <c r="L11" s="18"/>
      <c r="M11" s="30">
        <v>45044</v>
      </c>
      <c r="N11" s="17"/>
      <c r="O11" s="18"/>
      <c r="P11" s="30">
        <v>45062</v>
      </c>
      <c r="Q11" s="23">
        <v>45062</v>
      </c>
    </row>
    <row r="12" spans="2:17" s="8" customFormat="1" ht="19.7" customHeight="1">
      <c r="B12" s="17">
        <v>9</v>
      </c>
      <c r="C12" s="154" t="s">
        <v>167</v>
      </c>
      <c r="D12" s="154" t="s">
        <v>167</v>
      </c>
      <c r="E12" s="50" t="s">
        <v>2569</v>
      </c>
      <c r="F12" s="140">
        <v>1</v>
      </c>
      <c r="G12" s="51">
        <v>1397</v>
      </c>
      <c r="H12" s="51">
        <f t="shared" si="0"/>
        <v>1397</v>
      </c>
      <c r="I12" s="22"/>
      <c r="J12" s="26" t="s">
        <v>2570</v>
      </c>
      <c r="K12" s="24" t="s">
        <v>2566</v>
      </c>
      <c r="L12" s="18"/>
      <c r="M12" s="30">
        <v>45044</v>
      </c>
      <c r="N12" s="17"/>
      <c r="O12" s="18"/>
      <c r="P12" s="30">
        <v>45062</v>
      </c>
      <c r="Q12" s="23">
        <v>45062</v>
      </c>
    </row>
    <row r="13" spans="2:17" s="8" customFormat="1" ht="19.7" customHeight="1">
      <c r="B13" s="17">
        <v>9</v>
      </c>
      <c r="C13" s="154" t="s">
        <v>167</v>
      </c>
      <c r="D13" s="154" t="s">
        <v>167</v>
      </c>
      <c r="E13" s="50" t="s">
        <v>2571</v>
      </c>
      <c r="F13" s="140">
        <v>2</v>
      </c>
      <c r="G13" s="51">
        <v>154</v>
      </c>
      <c r="H13" s="51">
        <f t="shared" si="0"/>
        <v>308</v>
      </c>
      <c r="I13" s="22"/>
      <c r="J13" s="26" t="s">
        <v>2572</v>
      </c>
      <c r="K13" s="24" t="s">
        <v>2566</v>
      </c>
      <c r="L13" s="18"/>
      <c r="M13" s="30">
        <v>45044</v>
      </c>
      <c r="N13" s="17"/>
      <c r="O13" s="18"/>
      <c r="P13" s="30">
        <v>45062</v>
      </c>
      <c r="Q13" s="23">
        <v>45062</v>
      </c>
    </row>
    <row r="14" spans="2:17" s="8" customFormat="1" ht="19.7" customHeight="1">
      <c r="B14" s="17">
        <v>9</v>
      </c>
      <c r="C14" s="154" t="s">
        <v>167</v>
      </c>
      <c r="D14" s="154" t="s">
        <v>167</v>
      </c>
      <c r="E14" s="50" t="s">
        <v>1498</v>
      </c>
      <c r="F14" s="140">
        <v>2</v>
      </c>
      <c r="G14" s="51">
        <v>120</v>
      </c>
      <c r="H14" s="51">
        <f t="shared" si="0"/>
        <v>240</v>
      </c>
      <c r="I14" s="22"/>
      <c r="J14" s="26" t="s">
        <v>2573</v>
      </c>
      <c r="K14" s="24" t="s">
        <v>2566</v>
      </c>
      <c r="L14" s="18"/>
      <c r="M14" s="30">
        <v>45044</v>
      </c>
      <c r="N14" s="17"/>
      <c r="O14" s="18"/>
      <c r="P14" s="30">
        <v>45062</v>
      </c>
      <c r="Q14" s="23">
        <v>45062</v>
      </c>
    </row>
    <row r="15" spans="2:17" s="8" customFormat="1" ht="19.7" customHeight="1">
      <c r="B15" s="17">
        <v>9</v>
      </c>
      <c r="C15" s="154" t="s">
        <v>167</v>
      </c>
      <c r="D15" s="154" t="s">
        <v>167</v>
      </c>
      <c r="E15" s="122" t="s">
        <v>369</v>
      </c>
      <c r="F15" s="140">
        <v>2</v>
      </c>
      <c r="G15" s="51">
        <v>147</v>
      </c>
      <c r="H15" s="51">
        <f t="shared" si="0"/>
        <v>294</v>
      </c>
      <c r="I15" s="22"/>
      <c r="J15" s="122" t="s">
        <v>2574</v>
      </c>
      <c r="K15" s="24" t="s">
        <v>2566</v>
      </c>
      <c r="L15" s="18"/>
      <c r="M15" s="30">
        <v>45044</v>
      </c>
      <c r="N15" s="17"/>
      <c r="O15" s="18"/>
      <c r="P15" s="30">
        <v>45062</v>
      </c>
      <c r="Q15" s="23">
        <v>45062</v>
      </c>
    </row>
    <row r="16" spans="2:17" s="8" customFormat="1" ht="19.7" customHeight="1">
      <c r="B16" s="17">
        <v>9</v>
      </c>
      <c r="C16" s="154" t="s">
        <v>167</v>
      </c>
      <c r="D16" s="154" t="s">
        <v>167</v>
      </c>
      <c r="E16" s="122" t="s">
        <v>2575</v>
      </c>
      <c r="F16" s="140">
        <v>2</v>
      </c>
      <c r="G16" s="51">
        <v>363</v>
      </c>
      <c r="H16" s="51">
        <f t="shared" si="0"/>
        <v>726</v>
      </c>
      <c r="I16" s="22"/>
      <c r="J16" s="122" t="s">
        <v>2576</v>
      </c>
      <c r="K16" s="24" t="s">
        <v>2566</v>
      </c>
      <c r="L16" s="18"/>
      <c r="M16" s="30">
        <v>45044</v>
      </c>
      <c r="N16" s="17"/>
      <c r="O16" s="18"/>
      <c r="P16" s="30">
        <v>45062</v>
      </c>
      <c r="Q16" s="23">
        <v>45062</v>
      </c>
    </row>
    <row r="17" spans="2:17" s="8" customFormat="1" ht="19.7" customHeight="1">
      <c r="B17" s="17">
        <v>9</v>
      </c>
      <c r="C17" s="154" t="s">
        <v>167</v>
      </c>
      <c r="D17" s="154" t="s">
        <v>167</v>
      </c>
      <c r="E17" s="50" t="s">
        <v>2577</v>
      </c>
      <c r="F17" s="140">
        <v>1</v>
      </c>
      <c r="G17" s="51">
        <v>570</v>
      </c>
      <c r="H17" s="51">
        <f t="shared" si="0"/>
        <v>570</v>
      </c>
      <c r="I17" s="22"/>
      <c r="J17" s="26" t="s">
        <v>2578</v>
      </c>
      <c r="K17" s="24" t="s">
        <v>2566</v>
      </c>
      <c r="L17" s="18"/>
      <c r="M17" s="30">
        <v>45044</v>
      </c>
      <c r="N17" s="17"/>
      <c r="O17" s="18"/>
      <c r="P17" s="30">
        <v>45062</v>
      </c>
      <c r="Q17" s="23">
        <v>45062</v>
      </c>
    </row>
    <row r="18" spans="2:17" s="8" customFormat="1" ht="19.7" customHeight="1">
      <c r="B18" s="17">
        <v>9</v>
      </c>
      <c r="C18" s="154" t="s">
        <v>167</v>
      </c>
      <c r="D18" s="154" t="s">
        <v>167</v>
      </c>
      <c r="E18" s="50" t="s">
        <v>738</v>
      </c>
      <c r="F18" s="140">
        <v>1</v>
      </c>
      <c r="G18" s="51">
        <v>860</v>
      </c>
      <c r="H18" s="51">
        <f t="shared" si="0"/>
        <v>860</v>
      </c>
      <c r="I18" s="22"/>
      <c r="J18" s="26" t="s">
        <v>2410</v>
      </c>
      <c r="K18" s="24" t="s">
        <v>2566</v>
      </c>
      <c r="L18" s="18"/>
      <c r="M18" s="30">
        <v>45044</v>
      </c>
      <c r="N18" s="17"/>
      <c r="O18" s="18"/>
      <c r="P18" s="30">
        <v>45062</v>
      </c>
      <c r="Q18" s="23">
        <v>45062</v>
      </c>
    </row>
    <row r="19" spans="2:17" s="8" customFormat="1" ht="19.7" customHeight="1">
      <c r="B19" s="17">
        <v>9</v>
      </c>
      <c r="C19" s="154" t="s">
        <v>167</v>
      </c>
      <c r="D19" s="154" t="s">
        <v>167</v>
      </c>
      <c r="E19" s="50" t="s">
        <v>2579</v>
      </c>
      <c r="F19" s="140">
        <v>1</v>
      </c>
      <c r="G19" s="51">
        <v>210</v>
      </c>
      <c r="H19" s="51">
        <f t="shared" si="0"/>
        <v>210</v>
      </c>
      <c r="I19" s="22"/>
      <c r="J19" s="26" t="s">
        <v>2580</v>
      </c>
      <c r="K19" s="24" t="s">
        <v>2566</v>
      </c>
      <c r="L19" s="18"/>
      <c r="M19" s="30">
        <v>45044</v>
      </c>
      <c r="N19" s="17"/>
      <c r="O19" s="18"/>
      <c r="P19" s="30">
        <v>45062</v>
      </c>
      <c r="Q19" s="23">
        <v>45062</v>
      </c>
    </row>
    <row r="20" spans="2:17" s="8" customFormat="1" ht="19.7" customHeight="1">
      <c r="B20" s="17">
        <v>9</v>
      </c>
      <c r="C20" s="154" t="s">
        <v>167</v>
      </c>
      <c r="D20" s="154" t="s">
        <v>167</v>
      </c>
      <c r="E20" s="50" t="s">
        <v>2581</v>
      </c>
      <c r="F20" s="140">
        <v>2</v>
      </c>
      <c r="G20" s="51">
        <v>200</v>
      </c>
      <c r="H20" s="94">
        <f>F20*G20</f>
        <v>400</v>
      </c>
      <c r="I20" s="22"/>
      <c r="J20" s="26" t="s">
        <v>2580</v>
      </c>
      <c r="K20" s="24" t="s">
        <v>2566</v>
      </c>
      <c r="L20" s="18"/>
      <c r="M20" s="30">
        <v>45044</v>
      </c>
      <c r="N20" s="17"/>
      <c r="O20" s="18"/>
      <c r="P20" s="30">
        <v>45062</v>
      </c>
      <c r="Q20" s="23">
        <v>45062</v>
      </c>
    </row>
    <row r="21" spans="2:17" s="8" customFormat="1" ht="19.7" customHeight="1">
      <c r="B21" s="17">
        <v>9</v>
      </c>
      <c r="C21" s="154" t="s">
        <v>167</v>
      </c>
      <c r="D21" s="154" t="s">
        <v>167</v>
      </c>
      <c r="E21" s="50" t="s">
        <v>2582</v>
      </c>
      <c r="F21" s="140">
        <v>1</v>
      </c>
      <c r="G21" s="51">
        <v>8354</v>
      </c>
      <c r="H21" s="51">
        <f t="shared" si="0"/>
        <v>8354</v>
      </c>
      <c r="I21" s="22"/>
      <c r="J21" s="50" t="s">
        <v>2583</v>
      </c>
      <c r="K21" s="24" t="s">
        <v>2566</v>
      </c>
      <c r="L21" s="18"/>
      <c r="M21" s="30">
        <v>45044</v>
      </c>
      <c r="N21" s="17"/>
      <c r="O21" s="18"/>
      <c r="P21" s="30">
        <v>45062</v>
      </c>
      <c r="Q21" s="23">
        <v>45062</v>
      </c>
    </row>
    <row r="22" spans="2:17" s="8" customFormat="1" ht="19.7" customHeight="1">
      <c r="B22" s="17">
        <v>9</v>
      </c>
      <c r="C22" s="154" t="s">
        <v>167</v>
      </c>
      <c r="D22" s="154" t="s">
        <v>167</v>
      </c>
      <c r="E22" s="50" t="s">
        <v>2584</v>
      </c>
      <c r="F22" s="140">
        <v>1</v>
      </c>
      <c r="G22" s="51">
        <v>13522</v>
      </c>
      <c r="H22" s="51">
        <f t="shared" si="0"/>
        <v>13522</v>
      </c>
      <c r="I22" s="22"/>
      <c r="J22" s="122" t="s">
        <v>2585</v>
      </c>
      <c r="K22" s="24" t="s">
        <v>2566</v>
      </c>
      <c r="L22" s="18"/>
      <c r="M22" s="30">
        <v>45044</v>
      </c>
      <c r="N22" s="17"/>
      <c r="O22" s="18"/>
      <c r="P22" s="30">
        <v>45062</v>
      </c>
      <c r="Q22" s="23">
        <v>45062</v>
      </c>
    </row>
    <row r="23" spans="2:17" s="8" customFormat="1" ht="19.7" customHeight="1">
      <c r="B23" s="17">
        <v>9</v>
      </c>
      <c r="C23" s="154" t="s">
        <v>167</v>
      </c>
      <c r="D23" s="154" t="s">
        <v>167</v>
      </c>
      <c r="E23" s="50" t="s">
        <v>2586</v>
      </c>
      <c r="F23" s="140">
        <v>1</v>
      </c>
      <c r="G23" s="51">
        <v>7732</v>
      </c>
      <c r="H23" s="51">
        <f t="shared" si="0"/>
        <v>7732</v>
      </c>
      <c r="I23" s="22"/>
      <c r="J23" s="122" t="s">
        <v>2587</v>
      </c>
      <c r="K23" s="24" t="s">
        <v>2566</v>
      </c>
      <c r="L23" s="18"/>
      <c r="M23" s="30">
        <v>45044</v>
      </c>
      <c r="N23" s="17"/>
      <c r="O23" s="18"/>
      <c r="P23" s="30">
        <v>45062</v>
      </c>
      <c r="Q23" s="23">
        <v>45062</v>
      </c>
    </row>
    <row r="24" spans="2:17" s="8" customFormat="1" ht="19.7" customHeight="1">
      <c r="B24" s="17">
        <v>9</v>
      </c>
      <c r="C24" s="154" t="s">
        <v>167</v>
      </c>
      <c r="D24" s="154" t="s">
        <v>167</v>
      </c>
      <c r="E24" s="50" t="s">
        <v>2588</v>
      </c>
      <c r="F24" s="140">
        <v>1</v>
      </c>
      <c r="G24" s="51">
        <v>8299</v>
      </c>
      <c r="H24" s="51">
        <f t="shared" si="0"/>
        <v>8299</v>
      </c>
      <c r="I24" s="22"/>
      <c r="J24" s="122" t="s">
        <v>2589</v>
      </c>
      <c r="K24" s="24" t="s">
        <v>2566</v>
      </c>
      <c r="L24" s="18"/>
      <c r="M24" s="30">
        <v>45044</v>
      </c>
      <c r="N24" s="17"/>
      <c r="O24" s="18"/>
      <c r="P24" s="30">
        <v>45062</v>
      </c>
      <c r="Q24" s="23">
        <v>45062</v>
      </c>
    </row>
    <row r="25" spans="2:17" s="8" customFormat="1" ht="19.7" customHeight="1">
      <c r="B25" s="17">
        <v>9</v>
      </c>
      <c r="C25" s="154" t="s">
        <v>167</v>
      </c>
      <c r="D25" s="154" t="s">
        <v>167</v>
      </c>
      <c r="E25" s="50" t="s">
        <v>2590</v>
      </c>
      <c r="F25" s="140">
        <v>1</v>
      </c>
      <c r="G25" s="51">
        <v>3907</v>
      </c>
      <c r="H25" s="51">
        <f t="shared" si="0"/>
        <v>3907</v>
      </c>
      <c r="I25" s="22"/>
      <c r="J25" s="122" t="s">
        <v>2591</v>
      </c>
      <c r="K25" s="24" t="s">
        <v>2566</v>
      </c>
      <c r="L25" s="18"/>
      <c r="M25" s="30">
        <v>45044</v>
      </c>
      <c r="N25" s="17"/>
      <c r="O25" s="18"/>
      <c r="P25" s="30">
        <v>45062</v>
      </c>
      <c r="Q25" s="23">
        <v>45062</v>
      </c>
    </row>
    <row r="26" spans="2:17" s="8" customFormat="1" ht="19.7" customHeight="1">
      <c r="B26" s="17">
        <v>9</v>
      </c>
      <c r="C26" s="154" t="s">
        <v>167</v>
      </c>
      <c r="D26" s="154" t="s">
        <v>167</v>
      </c>
      <c r="E26" s="50" t="s">
        <v>2592</v>
      </c>
      <c r="F26" s="156">
        <v>1</v>
      </c>
      <c r="G26" s="51">
        <v>1830</v>
      </c>
      <c r="H26" s="157">
        <f t="shared" si="0"/>
        <v>1830</v>
      </c>
      <c r="I26" s="158"/>
      <c r="J26" s="50" t="s">
        <v>2593</v>
      </c>
      <c r="K26" s="24" t="s">
        <v>2566</v>
      </c>
      <c r="L26" s="18"/>
      <c r="M26" s="30">
        <v>45044</v>
      </c>
      <c r="N26" s="17"/>
      <c r="O26" s="18"/>
      <c r="P26" s="30">
        <v>45062</v>
      </c>
      <c r="Q26" s="23">
        <v>45062</v>
      </c>
    </row>
    <row r="27" spans="2:17" s="8" customFormat="1" ht="19.7" customHeight="1">
      <c r="B27" s="17">
        <v>9</v>
      </c>
      <c r="C27" s="154" t="s">
        <v>167</v>
      </c>
      <c r="D27" s="154" t="s">
        <v>167</v>
      </c>
      <c r="E27" s="50" t="s">
        <v>2594</v>
      </c>
      <c r="F27" s="156">
        <v>1</v>
      </c>
      <c r="G27" s="51">
        <v>1840</v>
      </c>
      <c r="H27" s="157">
        <f t="shared" si="0"/>
        <v>1840</v>
      </c>
      <c r="I27" s="158"/>
      <c r="J27" s="50" t="s">
        <v>2595</v>
      </c>
      <c r="K27" s="24" t="s">
        <v>2566</v>
      </c>
      <c r="L27" s="18"/>
      <c r="M27" s="30">
        <v>45044</v>
      </c>
      <c r="N27" s="17"/>
      <c r="O27" s="18"/>
      <c r="P27" s="30">
        <v>45062</v>
      </c>
      <c r="Q27" s="23">
        <v>45062</v>
      </c>
    </row>
    <row r="28" spans="2:17" s="8" customFormat="1" ht="19.7" customHeight="1">
      <c r="B28" s="17"/>
      <c r="C28" s="17"/>
      <c r="D28" s="17"/>
      <c r="E28" s="50"/>
      <c r="F28" s="18"/>
      <c r="G28" s="51">
        <v>0</v>
      </c>
      <c r="H28" s="51">
        <f t="shared" si="0"/>
        <v>0</v>
      </c>
      <c r="I28" s="22"/>
      <c r="J28" s="26"/>
      <c r="K28" s="18"/>
      <c r="L28" s="18"/>
      <c r="M28" s="30"/>
      <c r="N28" s="17"/>
      <c r="O28" s="18"/>
      <c r="P28" s="30"/>
      <c r="Q28" s="23"/>
    </row>
    <row r="29" spans="2:17" s="1002" customFormat="1" ht="19.7" customHeight="1">
      <c r="B29" s="997"/>
      <c r="C29" s="997"/>
      <c r="D29" s="997"/>
      <c r="E29" s="998"/>
      <c r="F29" s="433"/>
      <c r="G29" s="999">
        <v>0</v>
      </c>
      <c r="H29" s="999">
        <f t="shared" si="0"/>
        <v>0</v>
      </c>
      <c r="I29" s="1000"/>
      <c r="J29" s="1001"/>
      <c r="K29" s="433"/>
      <c r="L29" s="433"/>
      <c r="M29" s="139"/>
      <c r="N29" s="997"/>
      <c r="O29" s="433"/>
      <c r="P29" s="139"/>
      <c r="Q29" s="727"/>
    </row>
    <row r="30" spans="2:17" s="473" customFormat="1" ht="19.7" customHeight="1">
      <c r="B30" s="34">
        <v>8</v>
      </c>
      <c r="C30" s="1043" t="s">
        <v>167</v>
      </c>
      <c r="D30" s="1043" t="s">
        <v>167</v>
      </c>
      <c r="E30" s="1044" t="s">
        <v>2596</v>
      </c>
      <c r="F30" s="33">
        <v>1</v>
      </c>
      <c r="G30" s="1045">
        <v>9900</v>
      </c>
      <c r="H30" s="1045">
        <f t="shared" si="0"/>
        <v>9900</v>
      </c>
      <c r="I30" s="327"/>
      <c r="J30" s="35" t="s">
        <v>2597</v>
      </c>
      <c r="K30" s="471" t="s">
        <v>2566</v>
      </c>
      <c r="L30" s="33"/>
      <c r="M30" s="472">
        <v>45047</v>
      </c>
      <c r="N30" s="34"/>
      <c r="O30" s="33"/>
      <c r="P30" s="472">
        <v>45065</v>
      </c>
      <c r="Q30" s="40" t="s">
        <v>2598</v>
      </c>
    </row>
    <row r="31" spans="2:17" s="8" customFormat="1" ht="19.7" customHeight="1">
      <c r="B31" s="17"/>
      <c r="C31" s="17"/>
      <c r="D31" s="17"/>
      <c r="E31" s="50"/>
      <c r="F31" s="18"/>
      <c r="G31" s="51">
        <v>0</v>
      </c>
      <c r="H31" s="51">
        <f t="shared" si="0"/>
        <v>0</v>
      </c>
      <c r="I31" s="22"/>
      <c r="J31" s="26"/>
      <c r="K31" s="18"/>
      <c r="L31" s="18"/>
      <c r="M31" s="30"/>
      <c r="N31" s="17"/>
      <c r="O31" s="18"/>
      <c r="P31" s="30"/>
      <c r="Q31" s="23"/>
    </row>
    <row r="32" spans="2:17" s="8" customFormat="1" ht="19.7" customHeight="1">
      <c r="B32" s="17"/>
      <c r="C32" s="17"/>
      <c r="D32" s="17"/>
      <c r="E32" s="50"/>
      <c r="F32" s="18"/>
      <c r="G32" s="51">
        <v>0</v>
      </c>
      <c r="H32" s="51">
        <f>F32*G32</f>
        <v>0</v>
      </c>
      <c r="I32" s="22"/>
      <c r="J32" s="26"/>
      <c r="K32" s="18"/>
      <c r="L32" s="18"/>
      <c r="M32" s="30"/>
      <c r="N32" s="17"/>
      <c r="O32" s="18"/>
      <c r="P32" s="30"/>
      <c r="Q32" s="23"/>
    </row>
    <row r="33" spans="2:17" s="8" customFormat="1" ht="19.7" customHeight="1">
      <c r="B33" s="17"/>
      <c r="C33" s="17"/>
      <c r="D33" s="17"/>
      <c r="E33" s="50"/>
      <c r="F33" s="18"/>
      <c r="G33" s="51">
        <v>0</v>
      </c>
      <c r="H33" s="51">
        <f>F33*G33</f>
        <v>0</v>
      </c>
      <c r="I33" s="22"/>
      <c r="J33" s="26"/>
      <c r="K33" s="18"/>
      <c r="L33" s="18"/>
      <c r="M33" s="30"/>
      <c r="N33" s="17"/>
      <c r="O33" s="18"/>
      <c r="P33" s="30"/>
      <c r="Q33" s="23"/>
    </row>
    <row r="34" spans="2:17" s="8" customFormat="1" ht="19.7" customHeight="1">
      <c r="B34" s="17"/>
      <c r="C34" s="17"/>
      <c r="D34" s="17"/>
      <c r="E34" s="50"/>
      <c r="F34" s="18"/>
      <c r="G34" s="51">
        <v>0</v>
      </c>
      <c r="H34" s="51">
        <f>F34*G34</f>
        <v>0</v>
      </c>
      <c r="I34" s="22"/>
      <c r="J34" s="26"/>
      <c r="K34" s="18"/>
      <c r="L34" s="18"/>
      <c r="M34" s="30"/>
      <c r="N34" s="17"/>
      <c r="O34" s="18"/>
      <c r="P34" s="30"/>
      <c r="Q34" s="23"/>
    </row>
    <row r="35" spans="2:17" s="8" customFormat="1" ht="19.7" customHeight="1">
      <c r="B35" s="17"/>
      <c r="C35" s="17"/>
      <c r="D35" s="17"/>
      <c r="E35" s="50"/>
      <c r="F35" s="18"/>
      <c r="G35" s="51">
        <v>0</v>
      </c>
      <c r="H35" s="51">
        <f>F35*G35</f>
        <v>0</v>
      </c>
      <c r="I35" s="22"/>
      <c r="J35" s="26"/>
      <c r="K35" s="18"/>
      <c r="L35" s="18"/>
      <c r="M35" s="30"/>
      <c r="N35" s="17"/>
      <c r="O35" s="18"/>
      <c r="P35" s="30"/>
      <c r="Q35" s="23"/>
    </row>
    <row r="36" spans="2:17">
      <c r="G36" s="10"/>
      <c r="H36" s="10"/>
    </row>
  </sheetData>
  <autoFilter ref="B8:O35" xr:uid="{4109BCE6-4C88-41B2-8894-9E1B02CF735C}"/>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58279-AEC2-46B7-B2E7-2CCB69477887}">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E8" sqref="E8"/>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1769</v>
      </c>
      <c r="G2" s="4" t="s">
        <v>2</v>
      </c>
      <c r="H2" s="5"/>
      <c r="I2" s="6"/>
      <c r="J2" s="7">
        <f>SUM(H:H)</f>
        <v>6016</v>
      </c>
    </row>
    <row r="3" spans="2:17" ht="20.100000000000001" customHeight="1">
      <c r="B3" s="1" t="s">
        <v>3</v>
      </c>
      <c r="C3" s="1"/>
      <c r="D3" s="1"/>
      <c r="E3" s="13" t="s">
        <v>475</v>
      </c>
    </row>
    <row r="4" spans="2:17" ht="20.100000000000001" customHeight="1">
      <c r="B4" s="1" t="s">
        <v>5</v>
      </c>
      <c r="C4" s="1"/>
      <c r="D4" s="1"/>
      <c r="E4" s="13">
        <v>203220</v>
      </c>
    </row>
    <row r="5" spans="2:17" ht="20.100000000000001" customHeight="1">
      <c r="B5" s="1" t="s">
        <v>6</v>
      </c>
      <c r="C5" s="1"/>
      <c r="D5" s="1"/>
      <c r="E5" s="16">
        <v>44952</v>
      </c>
    </row>
    <row r="6" spans="2:17" ht="20.100000000000001" customHeight="1">
      <c r="B6" s="1" t="s">
        <v>7</v>
      </c>
      <c r="C6" s="1"/>
      <c r="D6" s="1"/>
      <c r="E6" s="16">
        <v>45106</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51">
        <v>0</v>
      </c>
      <c r="H9" s="51">
        <f t="shared" ref="H9:H14" si="0">F9*G9</f>
        <v>0</v>
      </c>
      <c r="I9" s="22"/>
      <c r="J9" s="26"/>
      <c r="K9" s="18"/>
      <c r="L9" s="18"/>
      <c r="M9" s="30"/>
      <c r="N9" s="17"/>
      <c r="O9" s="18"/>
      <c r="P9" s="30"/>
      <c r="Q9" s="23"/>
    </row>
    <row r="10" spans="2:17" s="8" customFormat="1" ht="19.7" customHeight="1">
      <c r="B10" s="52">
        <v>25</v>
      </c>
      <c r="C10" s="52" t="s">
        <v>167</v>
      </c>
      <c r="D10" s="52" t="s">
        <v>167</v>
      </c>
      <c r="E10" s="62" t="s">
        <v>573</v>
      </c>
      <c r="F10" s="54">
        <v>1</v>
      </c>
      <c r="G10" s="55">
        <v>1536</v>
      </c>
      <c r="H10" s="55">
        <f t="shared" si="0"/>
        <v>1536</v>
      </c>
      <c r="I10" s="56"/>
      <c r="J10" s="53" t="s">
        <v>574</v>
      </c>
      <c r="K10" s="24" t="s">
        <v>2599</v>
      </c>
      <c r="L10" s="18"/>
      <c r="M10" s="30">
        <v>44945</v>
      </c>
      <c r="N10" s="17"/>
      <c r="O10" s="18"/>
      <c r="P10" s="30">
        <v>44952</v>
      </c>
      <c r="Q10" s="23">
        <v>44952</v>
      </c>
    </row>
    <row r="11" spans="2:17" s="8" customFormat="1" ht="19.7" customHeight="1">
      <c r="B11" s="52">
        <v>25</v>
      </c>
      <c r="C11" s="52" t="s">
        <v>167</v>
      </c>
      <c r="D11" s="52" t="s">
        <v>167</v>
      </c>
      <c r="E11" s="62" t="s">
        <v>575</v>
      </c>
      <c r="F11" s="54">
        <v>1</v>
      </c>
      <c r="G11" s="55">
        <v>1488</v>
      </c>
      <c r="H11" s="55">
        <f t="shared" si="0"/>
        <v>1488</v>
      </c>
      <c r="I11" s="56"/>
      <c r="J11" s="53" t="s">
        <v>576</v>
      </c>
      <c r="K11" s="24" t="s">
        <v>2600</v>
      </c>
      <c r="L11" s="18"/>
      <c r="M11" s="30">
        <v>44945</v>
      </c>
      <c r="N11" s="17"/>
      <c r="O11" s="18"/>
      <c r="P11" s="30">
        <v>44952</v>
      </c>
      <c r="Q11" s="23">
        <v>44952</v>
      </c>
    </row>
    <row r="12" spans="2:17" s="8" customFormat="1" ht="19.7" customHeight="1">
      <c r="B12" s="52">
        <v>25</v>
      </c>
      <c r="C12" s="52" t="s">
        <v>167</v>
      </c>
      <c r="D12" s="52" t="s">
        <v>167</v>
      </c>
      <c r="E12" s="62" t="s">
        <v>577</v>
      </c>
      <c r="F12" s="54">
        <v>1</v>
      </c>
      <c r="G12" s="55">
        <v>1312</v>
      </c>
      <c r="H12" s="55">
        <f t="shared" si="0"/>
        <v>1312</v>
      </c>
      <c r="I12" s="56"/>
      <c r="J12" s="53" t="s">
        <v>578</v>
      </c>
      <c r="K12" s="24" t="s">
        <v>2600</v>
      </c>
      <c r="L12" s="18"/>
      <c r="M12" s="30">
        <v>44945</v>
      </c>
      <c r="N12" s="17"/>
      <c r="O12" s="18"/>
      <c r="P12" s="30">
        <v>44952</v>
      </c>
      <c r="Q12" s="23">
        <v>44952</v>
      </c>
    </row>
    <row r="13" spans="2:17" s="8" customFormat="1" ht="19.7" customHeight="1">
      <c r="B13" s="52">
        <v>25</v>
      </c>
      <c r="C13" s="52" t="s">
        <v>167</v>
      </c>
      <c r="D13" s="52" t="s">
        <v>167</v>
      </c>
      <c r="E13" s="62" t="s">
        <v>752</v>
      </c>
      <c r="F13" s="54">
        <v>1</v>
      </c>
      <c r="G13" s="55">
        <v>930</v>
      </c>
      <c r="H13" s="55">
        <f t="shared" si="0"/>
        <v>930</v>
      </c>
      <c r="I13" s="56"/>
      <c r="J13" s="53" t="s">
        <v>753</v>
      </c>
      <c r="K13" s="24" t="s">
        <v>2600</v>
      </c>
      <c r="L13" s="18"/>
      <c r="M13" s="30">
        <v>44945</v>
      </c>
      <c r="N13" s="17"/>
      <c r="O13" s="18"/>
      <c r="P13" s="30">
        <v>44952</v>
      </c>
      <c r="Q13" s="23">
        <v>44952</v>
      </c>
    </row>
    <row r="14" spans="2:17" s="8" customFormat="1" ht="19.7" customHeight="1">
      <c r="B14" s="52">
        <v>25</v>
      </c>
      <c r="C14" s="52" t="s">
        <v>167</v>
      </c>
      <c r="D14" s="52" t="s">
        <v>167</v>
      </c>
      <c r="E14" s="62" t="s">
        <v>754</v>
      </c>
      <c r="F14" s="54">
        <v>1</v>
      </c>
      <c r="G14" s="55">
        <v>750</v>
      </c>
      <c r="H14" s="55">
        <f t="shared" si="0"/>
        <v>750</v>
      </c>
      <c r="I14" s="56"/>
      <c r="J14" s="53" t="s">
        <v>755</v>
      </c>
      <c r="K14" s="24" t="s">
        <v>2600</v>
      </c>
      <c r="L14" s="18"/>
      <c r="M14" s="30">
        <v>44945</v>
      </c>
      <c r="N14" s="17"/>
      <c r="O14" s="18"/>
      <c r="P14" s="30">
        <v>44952</v>
      </c>
      <c r="Q14" s="23">
        <v>44952</v>
      </c>
    </row>
    <row r="15" spans="2:17" s="8" customFormat="1" ht="19.7" customHeight="1">
      <c r="B15" s="17"/>
      <c r="C15" s="17"/>
      <c r="D15" s="17"/>
      <c r="E15" s="50"/>
      <c r="F15" s="18"/>
      <c r="G15" s="51">
        <v>0</v>
      </c>
      <c r="H15" s="51">
        <f>F15*G15</f>
        <v>0</v>
      </c>
      <c r="I15" s="22"/>
      <c r="J15" s="26"/>
      <c r="K15" s="18"/>
      <c r="L15" s="18"/>
      <c r="M15" s="30"/>
      <c r="N15" s="17"/>
      <c r="O15" s="18"/>
      <c r="P15" s="30"/>
      <c r="Q15" s="23"/>
    </row>
    <row r="16" spans="2:17" s="8" customFormat="1" ht="19.7" customHeight="1">
      <c r="B16" s="17"/>
      <c r="C16" s="17"/>
      <c r="D16" s="17"/>
      <c r="E16" s="50"/>
      <c r="F16" s="18"/>
      <c r="G16" s="51">
        <v>0</v>
      </c>
      <c r="H16" s="51">
        <f>F16*G16</f>
        <v>0</v>
      </c>
      <c r="I16" s="22"/>
      <c r="J16" s="26"/>
      <c r="K16" s="18"/>
      <c r="L16" s="18"/>
      <c r="M16" s="30"/>
      <c r="N16" s="17"/>
      <c r="O16" s="18"/>
      <c r="P16" s="30"/>
      <c r="Q16" s="23"/>
    </row>
    <row r="17" spans="2:17" s="8" customFormat="1" ht="19.7" customHeight="1">
      <c r="B17" s="17"/>
      <c r="C17" s="17"/>
      <c r="D17" s="17"/>
      <c r="E17" s="50"/>
      <c r="F17" s="18"/>
      <c r="G17" s="51">
        <v>0</v>
      </c>
      <c r="H17" s="51">
        <f>F17*G17</f>
        <v>0</v>
      </c>
      <c r="I17" s="22"/>
      <c r="J17" s="26"/>
      <c r="K17" s="18"/>
      <c r="L17" s="18"/>
      <c r="M17" s="30"/>
      <c r="N17" s="17"/>
      <c r="O17" s="18"/>
      <c r="P17" s="30"/>
      <c r="Q17" s="23"/>
    </row>
    <row r="18" spans="2:17" s="8" customFormat="1" ht="19.7" customHeight="1">
      <c r="B18" s="17"/>
      <c r="C18" s="17"/>
      <c r="D18" s="17"/>
      <c r="E18" s="50"/>
      <c r="F18" s="18"/>
      <c r="G18" s="51">
        <v>0</v>
      </c>
      <c r="H18" s="51">
        <f>F18*G18</f>
        <v>0</v>
      </c>
      <c r="I18" s="22"/>
      <c r="J18" s="26"/>
      <c r="K18" s="18"/>
      <c r="L18" s="18"/>
      <c r="M18" s="30"/>
      <c r="N18" s="17"/>
      <c r="O18" s="18"/>
      <c r="P18" s="30"/>
      <c r="Q18" s="23"/>
    </row>
    <row r="19" spans="2:17" s="8" customFormat="1" ht="19.7" customHeight="1">
      <c r="B19" s="17"/>
      <c r="C19" s="17"/>
      <c r="D19" s="17"/>
      <c r="E19" s="50"/>
      <c r="F19" s="18"/>
      <c r="G19" s="51">
        <v>0</v>
      </c>
      <c r="H19" s="51">
        <f>F19*G19</f>
        <v>0</v>
      </c>
      <c r="I19" s="22"/>
      <c r="J19" s="26"/>
      <c r="K19" s="18"/>
      <c r="L19" s="18"/>
      <c r="M19" s="30"/>
      <c r="N19" s="17"/>
      <c r="O19" s="18"/>
      <c r="P19" s="30"/>
      <c r="Q19" s="23"/>
    </row>
    <row r="20" spans="2:17">
      <c r="G20" s="10"/>
      <c r="H20" s="10"/>
    </row>
  </sheetData>
  <autoFilter ref="B8:O19" xr:uid="{53EFB9CA-E1C4-4064-B818-6360A0CE66F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D325-9B4E-44F0-AA01-23BA16E9E12F}">
  <dimension ref="A1:R409"/>
  <sheetViews>
    <sheetView topLeftCell="B1" workbookViewId="0">
      <selection activeCell="D18" sqref="D18"/>
    </sheetView>
  </sheetViews>
  <sheetFormatPr defaultRowHeight="18.75"/>
  <cols>
    <col min="1" max="1" width="8" style="9" bestFit="1" customWidth="1"/>
    <col min="2" max="2" width="18.25" style="9" bestFit="1" customWidth="1"/>
    <col min="3" max="3" width="11.5" style="9" bestFit="1" customWidth="1"/>
    <col min="4" max="4" width="37.625" style="9" bestFit="1" customWidth="1"/>
    <col min="5" max="5" width="14.5" style="9" bestFit="1" customWidth="1"/>
    <col min="6" max="6" width="80.875" style="9" bestFit="1" customWidth="1"/>
    <col min="7" max="7" width="7.625" style="9" bestFit="1" customWidth="1"/>
    <col min="8" max="8" width="8.375" style="9" bestFit="1" customWidth="1"/>
    <col min="9" max="9" width="10" style="9" customWidth="1"/>
    <col min="10" max="10" width="10" style="9" bestFit="1" customWidth="1"/>
    <col min="11" max="11" width="64.125" style="9" bestFit="1" customWidth="1"/>
    <col min="12" max="12" width="76.125" style="9" bestFit="1" customWidth="1"/>
    <col min="13" max="13" width="16.25" style="9" bestFit="1" customWidth="1"/>
    <col min="14" max="16" width="9" style="9"/>
    <col min="17" max="17" width="25" style="9" bestFit="1" customWidth="1"/>
    <col min="18" max="18" width="20.75" style="9" bestFit="1" customWidth="1"/>
    <col min="19" max="256" width="9" style="9"/>
    <col min="257" max="257" width="8" style="9" bestFit="1" customWidth="1"/>
    <col min="258" max="258" width="18.25" style="9" bestFit="1" customWidth="1"/>
    <col min="259" max="259" width="11.5" style="9" bestFit="1" customWidth="1"/>
    <col min="260" max="260" width="37.625" style="9" bestFit="1" customWidth="1"/>
    <col min="261" max="261" width="14.5" style="9" bestFit="1" customWidth="1"/>
    <col min="262" max="262" width="80.875" style="9" bestFit="1" customWidth="1"/>
    <col min="263" max="263" width="7.625" style="9" bestFit="1" customWidth="1"/>
    <col min="264" max="264" width="8.375" style="9" bestFit="1" customWidth="1"/>
    <col min="265" max="265" width="10" style="9" customWidth="1"/>
    <col min="266" max="266" width="10" style="9" bestFit="1" customWidth="1"/>
    <col min="267" max="267" width="64.125" style="9" bestFit="1" customWidth="1"/>
    <col min="268" max="268" width="76.125" style="9" bestFit="1" customWidth="1"/>
    <col min="269" max="269" width="16.25" style="9" bestFit="1" customWidth="1"/>
    <col min="270" max="272" width="9" style="9"/>
    <col min="273" max="273" width="25" style="9" bestFit="1" customWidth="1"/>
    <col min="274" max="274" width="20.75" style="9" bestFit="1" customWidth="1"/>
    <col min="275" max="512" width="9" style="9"/>
    <col min="513" max="513" width="8" style="9" bestFit="1" customWidth="1"/>
    <col min="514" max="514" width="18.25" style="9" bestFit="1" customWidth="1"/>
    <col min="515" max="515" width="11.5" style="9" bestFit="1" customWidth="1"/>
    <col min="516" max="516" width="37.625" style="9" bestFit="1" customWidth="1"/>
    <col min="517" max="517" width="14.5" style="9" bestFit="1" customWidth="1"/>
    <col min="518" max="518" width="80.875" style="9" bestFit="1" customWidth="1"/>
    <col min="519" max="519" width="7.625" style="9" bestFit="1" customWidth="1"/>
    <col min="520" max="520" width="8.375" style="9" bestFit="1" customWidth="1"/>
    <col min="521" max="521" width="10" style="9" customWidth="1"/>
    <col min="522" max="522" width="10" style="9" bestFit="1" customWidth="1"/>
    <col min="523" max="523" width="64.125" style="9" bestFit="1" customWidth="1"/>
    <col min="524" max="524" width="76.125" style="9" bestFit="1" customWidth="1"/>
    <col min="525" max="525" width="16.25" style="9" bestFit="1" customWidth="1"/>
    <col min="526" max="528" width="9" style="9"/>
    <col min="529" max="529" width="25" style="9" bestFit="1" customWidth="1"/>
    <col min="530" max="530" width="20.75" style="9" bestFit="1" customWidth="1"/>
    <col min="531" max="768" width="9" style="9"/>
    <col min="769" max="769" width="8" style="9" bestFit="1" customWidth="1"/>
    <col min="770" max="770" width="18.25" style="9" bestFit="1" customWidth="1"/>
    <col min="771" max="771" width="11.5" style="9" bestFit="1" customWidth="1"/>
    <col min="772" max="772" width="37.625" style="9" bestFit="1" customWidth="1"/>
    <col min="773" max="773" width="14.5" style="9" bestFit="1" customWidth="1"/>
    <col min="774" max="774" width="80.875" style="9" bestFit="1" customWidth="1"/>
    <col min="775" max="775" width="7.625" style="9" bestFit="1" customWidth="1"/>
    <col min="776" max="776" width="8.375" style="9" bestFit="1" customWidth="1"/>
    <col min="777" max="777" width="10" style="9" customWidth="1"/>
    <col min="778" max="778" width="10" style="9" bestFit="1" customWidth="1"/>
    <col min="779" max="779" width="64.125" style="9" bestFit="1" customWidth="1"/>
    <col min="780" max="780" width="76.125" style="9" bestFit="1" customWidth="1"/>
    <col min="781" max="781" width="16.25" style="9" bestFit="1" customWidth="1"/>
    <col min="782" max="784" width="9" style="9"/>
    <col min="785" max="785" width="25" style="9" bestFit="1" customWidth="1"/>
    <col min="786" max="786" width="20.75" style="9" bestFit="1" customWidth="1"/>
    <col min="787" max="1024" width="9" style="9"/>
    <col min="1025" max="1025" width="8" style="9" bestFit="1" customWidth="1"/>
    <col min="1026" max="1026" width="18.25" style="9" bestFit="1" customWidth="1"/>
    <col min="1027" max="1027" width="11.5" style="9" bestFit="1" customWidth="1"/>
    <col min="1028" max="1028" width="37.625" style="9" bestFit="1" customWidth="1"/>
    <col min="1029" max="1029" width="14.5" style="9" bestFit="1" customWidth="1"/>
    <col min="1030" max="1030" width="80.875" style="9" bestFit="1" customWidth="1"/>
    <col min="1031" max="1031" width="7.625" style="9" bestFit="1" customWidth="1"/>
    <col min="1032" max="1032" width="8.375" style="9" bestFit="1" customWidth="1"/>
    <col min="1033" max="1033" width="10" style="9" customWidth="1"/>
    <col min="1034" max="1034" width="10" style="9" bestFit="1" customWidth="1"/>
    <col min="1035" max="1035" width="64.125" style="9" bestFit="1" customWidth="1"/>
    <col min="1036" max="1036" width="76.125" style="9" bestFit="1" customWidth="1"/>
    <col min="1037" max="1037" width="16.25" style="9" bestFit="1" customWidth="1"/>
    <col min="1038" max="1040" width="9" style="9"/>
    <col min="1041" max="1041" width="25" style="9" bestFit="1" customWidth="1"/>
    <col min="1042" max="1042" width="20.75" style="9" bestFit="1" customWidth="1"/>
    <col min="1043" max="1280" width="9" style="9"/>
    <col min="1281" max="1281" width="8" style="9" bestFit="1" customWidth="1"/>
    <col min="1282" max="1282" width="18.25" style="9" bestFit="1" customWidth="1"/>
    <col min="1283" max="1283" width="11.5" style="9" bestFit="1" customWidth="1"/>
    <col min="1284" max="1284" width="37.625" style="9" bestFit="1" customWidth="1"/>
    <col min="1285" max="1285" width="14.5" style="9" bestFit="1" customWidth="1"/>
    <col min="1286" max="1286" width="80.875" style="9" bestFit="1" customWidth="1"/>
    <col min="1287" max="1287" width="7.625" style="9" bestFit="1" customWidth="1"/>
    <col min="1288" max="1288" width="8.375" style="9" bestFit="1" customWidth="1"/>
    <col min="1289" max="1289" width="10" style="9" customWidth="1"/>
    <col min="1290" max="1290" width="10" style="9" bestFit="1" customWidth="1"/>
    <col min="1291" max="1291" width="64.125" style="9" bestFit="1" customWidth="1"/>
    <col min="1292" max="1292" width="76.125" style="9" bestFit="1" customWidth="1"/>
    <col min="1293" max="1293" width="16.25" style="9" bestFit="1" customWidth="1"/>
    <col min="1294" max="1296" width="9" style="9"/>
    <col min="1297" max="1297" width="25" style="9" bestFit="1" customWidth="1"/>
    <col min="1298" max="1298" width="20.75" style="9" bestFit="1" customWidth="1"/>
    <col min="1299" max="1536" width="9" style="9"/>
    <col min="1537" max="1537" width="8" style="9" bestFit="1" customWidth="1"/>
    <col min="1538" max="1538" width="18.25" style="9" bestFit="1" customWidth="1"/>
    <col min="1539" max="1539" width="11.5" style="9" bestFit="1" customWidth="1"/>
    <col min="1540" max="1540" width="37.625" style="9" bestFit="1" customWidth="1"/>
    <col min="1541" max="1541" width="14.5" style="9" bestFit="1" customWidth="1"/>
    <col min="1542" max="1542" width="80.875" style="9" bestFit="1" customWidth="1"/>
    <col min="1543" max="1543" width="7.625" style="9" bestFit="1" customWidth="1"/>
    <col min="1544" max="1544" width="8.375" style="9" bestFit="1" customWidth="1"/>
    <col min="1545" max="1545" width="10" style="9" customWidth="1"/>
    <col min="1546" max="1546" width="10" style="9" bestFit="1" customWidth="1"/>
    <col min="1547" max="1547" width="64.125" style="9" bestFit="1" customWidth="1"/>
    <col min="1548" max="1548" width="76.125" style="9" bestFit="1" customWidth="1"/>
    <col min="1549" max="1549" width="16.25" style="9" bestFit="1" customWidth="1"/>
    <col min="1550" max="1552" width="9" style="9"/>
    <col min="1553" max="1553" width="25" style="9" bestFit="1" customWidth="1"/>
    <col min="1554" max="1554" width="20.75" style="9" bestFit="1" customWidth="1"/>
    <col min="1555" max="1792" width="9" style="9"/>
    <col min="1793" max="1793" width="8" style="9" bestFit="1" customWidth="1"/>
    <col min="1794" max="1794" width="18.25" style="9" bestFit="1" customWidth="1"/>
    <col min="1795" max="1795" width="11.5" style="9" bestFit="1" customWidth="1"/>
    <col min="1796" max="1796" width="37.625" style="9" bestFit="1" customWidth="1"/>
    <col min="1797" max="1797" width="14.5" style="9" bestFit="1" customWidth="1"/>
    <col min="1798" max="1798" width="80.875" style="9" bestFit="1" customWidth="1"/>
    <col min="1799" max="1799" width="7.625" style="9" bestFit="1" customWidth="1"/>
    <col min="1800" max="1800" width="8.375" style="9" bestFit="1" customWidth="1"/>
    <col min="1801" max="1801" width="10" style="9" customWidth="1"/>
    <col min="1802" max="1802" width="10" style="9" bestFit="1" customWidth="1"/>
    <col min="1803" max="1803" width="64.125" style="9" bestFit="1" customWidth="1"/>
    <col min="1804" max="1804" width="76.125" style="9" bestFit="1" customWidth="1"/>
    <col min="1805" max="1805" width="16.25" style="9" bestFit="1" customWidth="1"/>
    <col min="1806" max="1808" width="9" style="9"/>
    <col min="1809" max="1809" width="25" style="9" bestFit="1" customWidth="1"/>
    <col min="1810" max="1810" width="20.75" style="9" bestFit="1" customWidth="1"/>
    <col min="1811" max="2048" width="9" style="9"/>
    <col min="2049" max="2049" width="8" style="9" bestFit="1" customWidth="1"/>
    <col min="2050" max="2050" width="18.25" style="9" bestFit="1" customWidth="1"/>
    <col min="2051" max="2051" width="11.5" style="9" bestFit="1" customWidth="1"/>
    <col min="2052" max="2052" width="37.625" style="9" bestFit="1" customWidth="1"/>
    <col min="2053" max="2053" width="14.5" style="9" bestFit="1" customWidth="1"/>
    <col min="2054" max="2054" width="80.875" style="9" bestFit="1" customWidth="1"/>
    <col min="2055" max="2055" width="7.625" style="9" bestFit="1" customWidth="1"/>
    <col min="2056" max="2056" width="8.375" style="9" bestFit="1" customWidth="1"/>
    <col min="2057" max="2057" width="10" style="9" customWidth="1"/>
    <col min="2058" max="2058" width="10" style="9" bestFit="1" customWidth="1"/>
    <col min="2059" max="2059" width="64.125" style="9" bestFit="1" customWidth="1"/>
    <col min="2060" max="2060" width="76.125" style="9" bestFit="1" customWidth="1"/>
    <col min="2061" max="2061" width="16.25" style="9" bestFit="1" customWidth="1"/>
    <col min="2062" max="2064" width="9" style="9"/>
    <col min="2065" max="2065" width="25" style="9" bestFit="1" customWidth="1"/>
    <col min="2066" max="2066" width="20.75" style="9" bestFit="1" customWidth="1"/>
    <col min="2067" max="2304" width="9" style="9"/>
    <col min="2305" max="2305" width="8" style="9" bestFit="1" customWidth="1"/>
    <col min="2306" max="2306" width="18.25" style="9" bestFit="1" customWidth="1"/>
    <col min="2307" max="2307" width="11.5" style="9" bestFit="1" customWidth="1"/>
    <col min="2308" max="2308" width="37.625" style="9" bestFit="1" customWidth="1"/>
    <col min="2309" max="2309" width="14.5" style="9" bestFit="1" customWidth="1"/>
    <col min="2310" max="2310" width="80.875" style="9" bestFit="1" customWidth="1"/>
    <col min="2311" max="2311" width="7.625" style="9" bestFit="1" customWidth="1"/>
    <col min="2312" max="2312" width="8.375" style="9" bestFit="1" customWidth="1"/>
    <col min="2313" max="2313" width="10" style="9" customWidth="1"/>
    <col min="2314" max="2314" width="10" style="9" bestFit="1" customWidth="1"/>
    <col min="2315" max="2315" width="64.125" style="9" bestFit="1" customWidth="1"/>
    <col min="2316" max="2316" width="76.125" style="9" bestFit="1" customWidth="1"/>
    <col min="2317" max="2317" width="16.25" style="9" bestFit="1" customWidth="1"/>
    <col min="2318" max="2320" width="9" style="9"/>
    <col min="2321" max="2321" width="25" style="9" bestFit="1" customWidth="1"/>
    <col min="2322" max="2322" width="20.75" style="9" bestFit="1" customWidth="1"/>
    <col min="2323" max="2560" width="9" style="9"/>
    <col min="2561" max="2561" width="8" style="9" bestFit="1" customWidth="1"/>
    <col min="2562" max="2562" width="18.25" style="9" bestFit="1" customWidth="1"/>
    <col min="2563" max="2563" width="11.5" style="9" bestFit="1" customWidth="1"/>
    <col min="2564" max="2564" width="37.625" style="9" bestFit="1" customWidth="1"/>
    <col min="2565" max="2565" width="14.5" style="9" bestFit="1" customWidth="1"/>
    <col min="2566" max="2566" width="80.875" style="9" bestFit="1" customWidth="1"/>
    <col min="2567" max="2567" width="7.625" style="9" bestFit="1" customWidth="1"/>
    <col min="2568" max="2568" width="8.375" style="9" bestFit="1" customWidth="1"/>
    <col min="2569" max="2569" width="10" style="9" customWidth="1"/>
    <col min="2570" max="2570" width="10" style="9" bestFit="1" customWidth="1"/>
    <col min="2571" max="2571" width="64.125" style="9" bestFit="1" customWidth="1"/>
    <col min="2572" max="2572" width="76.125" style="9" bestFit="1" customWidth="1"/>
    <col min="2573" max="2573" width="16.25" style="9" bestFit="1" customWidth="1"/>
    <col min="2574" max="2576" width="9" style="9"/>
    <col min="2577" max="2577" width="25" style="9" bestFit="1" customWidth="1"/>
    <col min="2578" max="2578" width="20.75" style="9" bestFit="1" customWidth="1"/>
    <col min="2579" max="2816" width="9" style="9"/>
    <col min="2817" max="2817" width="8" style="9" bestFit="1" customWidth="1"/>
    <col min="2818" max="2818" width="18.25" style="9" bestFit="1" customWidth="1"/>
    <col min="2819" max="2819" width="11.5" style="9" bestFit="1" customWidth="1"/>
    <col min="2820" max="2820" width="37.625" style="9" bestFit="1" customWidth="1"/>
    <col min="2821" max="2821" width="14.5" style="9" bestFit="1" customWidth="1"/>
    <col min="2822" max="2822" width="80.875" style="9" bestFit="1" customWidth="1"/>
    <col min="2823" max="2823" width="7.625" style="9" bestFit="1" customWidth="1"/>
    <col min="2824" max="2824" width="8.375" style="9" bestFit="1" customWidth="1"/>
    <col min="2825" max="2825" width="10" style="9" customWidth="1"/>
    <col min="2826" max="2826" width="10" style="9" bestFit="1" customWidth="1"/>
    <col min="2827" max="2827" width="64.125" style="9" bestFit="1" customWidth="1"/>
    <col min="2828" max="2828" width="76.125" style="9" bestFit="1" customWidth="1"/>
    <col min="2829" max="2829" width="16.25" style="9" bestFit="1" customWidth="1"/>
    <col min="2830" max="2832" width="9" style="9"/>
    <col min="2833" max="2833" width="25" style="9" bestFit="1" customWidth="1"/>
    <col min="2834" max="2834" width="20.75" style="9" bestFit="1" customWidth="1"/>
    <col min="2835" max="3072" width="9" style="9"/>
    <col min="3073" max="3073" width="8" style="9" bestFit="1" customWidth="1"/>
    <col min="3074" max="3074" width="18.25" style="9" bestFit="1" customWidth="1"/>
    <col min="3075" max="3075" width="11.5" style="9" bestFit="1" customWidth="1"/>
    <col min="3076" max="3076" width="37.625" style="9" bestFit="1" customWidth="1"/>
    <col min="3077" max="3077" width="14.5" style="9" bestFit="1" customWidth="1"/>
    <col min="3078" max="3078" width="80.875" style="9" bestFit="1" customWidth="1"/>
    <col min="3079" max="3079" width="7.625" style="9" bestFit="1" customWidth="1"/>
    <col min="3080" max="3080" width="8.375" style="9" bestFit="1" customWidth="1"/>
    <col min="3081" max="3081" width="10" style="9" customWidth="1"/>
    <col min="3082" max="3082" width="10" style="9" bestFit="1" customWidth="1"/>
    <col min="3083" max="3083" width="64.125" style="9" bestFit="1" customWidth="1"/>
    <col min="3084" max="3084" width="76.125" style="9" bestFit="1" customWidth="1"/>
    <col min="3085" max="3085" width="16.25" style="9" bestFit="1" customWidth="1"/>
    <col min="3086" max="3088" width="9" style="9"/>
    <col min="3089" max="3089" width="25" style="9" bestFit="1" customWidth="1"/>
    <col min="3090" max="3090" width="20.75" style="9" bestFit="1" customWidth="1"/>
    <col min="3091" max="3328" width="9" style="9"/>
    <col min="3329" max="3329" width="8" style="9" bestFit="1" customWidth="1"/>
    <col min="3330" max="3330" width="18.25" style="9" bestFit="1" customWidth="1"/>
    <col min="3331" max="3331" width="11.5" style="9" bestFit="1" customWidth="1"/>
    <col min="3332" max="3332" width="37.625" style="9" bestFit="1" customWidth="1"/>
    <col min="3333" max="3333" width="14.5" style="9" bestFit="1" customWidth="1"/>
    <col min="3334" max="3334" width="80.875" style="9" bestFit="1" customWidth="1"/>
    <col min="3335" max="3335" width="7.625" style="9" bestFit="1" customWidth="1"/>
    <col min="3336" max="3336" width="8.375" style="9" bestFit="1" customWidth="1"/>
    <col min="3337" max="3337" width="10" style="9" customWidth="1"/>
    <col min="3338" max="3338" width="10" style="9" bestFit="1" customWidth="1"/>
    <col min="3339" max="3339" width="64.125" style="9" bestFit="1" customWidth="1"/>
    <col min="3340" max="3340" width="76.125" style="9" bestFit="1" customWidth="1"/>
    <col min="3341" max="3341" width="16.25" style="9" bestFit="1" customWidth="1"/>
    <col min="3342" max="3344" width="9" style="9"/>
    <col min="3345" max="3345" width="25" style="9" bestFit="1" customWidth="1"/>
    <col min="3346" max="3346" width="20.75" style="9" bestFit="1" customWidth="1"/>
    <col min="3347" max="3584" width="9" style="9"/>
    <col min="3585" max="3585" width="8" style="9" bestFit="1" customWidth="1"/>
    <col min="3586" max="3586" width="18.25" style="9" bestFit="1" customWidth="1"/>
    <col min="3587" max="3587" width="11.5" style="9" bestFit="1" customWidth="1"/>
    <col min="3588" max="3588" width="37.625" style="9" bestFit="1" customWidth="1"/>
    <col min="3589" max="3589" width="14.5" style="9" bestFit="1" customWidth="1"/>
    <col min="3590" max="3590" width="80.875" style="9" bestFit="1" customWidth="1"/>
    <col min="3591" max="3591" width="7.625" style="9" bestFit="1" customWidth="1"/>
    <col min="3592" max="3592" width="8.375" style="9" bestFit="1" customWidth="1"/>
    <col min="3593" max="3593" width="10" style="9" customWidth="1"/>
    <col min="3594" max="3594" width="10" style="9" bestFit="1" customWidth="1"/>
    <col min="3595" max="3595" width="64.125" style="9" bestFit="1" customWidth="1"/>
    <col min="3596" max="3596" width="76.125" style="9" bestFit="1" customWidth="1"/>
    <col min="3597" max="3597" width="16.25" style="9" bestFit="1" customWidth="1"/>
    <col min="3598" max="3600" width="9" style="9"/>
    <col min="3601" max="3601" width="25" style="9" bestFit="1" customWidth="1"/>
    <col min="3602" max="3602" width="20.75" style="9" bestFit="1" customWidth="1"/>
    <col min="3603" max="3840" width="9" style="9"/>
    <col min="3841" max="3841" width="8" style="9" bestFit="1" customWidth="1"/>
    <col min="3842" max="3842" width="18.25" style="9" bestFit="1" customWidth="1"/>
    <col min="3843" max="3843" width="11.5" style="9" bestFit="1" customWidth="1"/>
    <col min="3844" max="3844" width="37.625" style="9" bestFit="1" customWidth="1"/>
    <col min="3845" max="3845" width="14.5" style="9" bestFit="1" customWidth="1"/>
    <col min="3846" max="3846" width="80.875" style="9" bestFit="1" customWidth="1"/>
    <col min="3847" max="3847" width="7.625" style="9" bestFit="1" customWidth="1"/>
    <col min="3848" max="3848" width="8.375" style="9" bestFit="1" customWidth="1"/>
    <col min="3849" max="3849" width="10" style="9" customWidth="1"/>
    <col min="3850" max="3850" width="10" style="9" bestFit="1" customWidth="1"/>
    <col min="3851" max="3851" width="64.125" style="9" bestFit="1" customWidth="1"/>
    <col min="3852" max="3852" width="76.125" style="9" bestFit="1" customWidth="1"/>
    <col min="3853" max="3853" width="16.25" style="9" bestFit="1" customWidth="1"/>
    <col min="3854" max="3856" width="9" style="9"/>
    <col min="3857" max="3857" width="25" style="9" bestFit="1" customWidth="1"/>
    <col min="3858" max="3858" width="20.75" style="9" bestFit="1" customWidth="1"/>
    <col min="3859" max="4096" width="9" style="9"/>
    <col min="4097" max="4097" width="8" style="9" bestFit="1" customWidth="1"/>
    <col min="4098" max="4098" width="18.25" style="9" bestFit="1" customWidth="1"/>
    <col min="4099" max="4099" width="11.5" style="9" bestFit="1" customWidth="1"/>
    <col min="4100" max="4100" width="37.625" style="9" bestFit="1" customWidth="1"/>
    <col min="4101" max="4101" width="14.5" style="9" bestFit="1" customWidth="1"/>
    <col min="4102" max="4102" width="80.875" style="9" bestFit="1" customWidth="1"/>
    <col min="4103" max="4103" width="7.625" style="9" bestFit="1" customWidth="1"/>
    <col min="4104" max="4104" width="8.375" style="9" bestFit="1" customWidth="1"/>
    <col min="4105" max="4105" width="10" style="9" customWidth="1"/>
    <col min="4106" max="4106" width="10" style="9" bestFit="1" customWidth="1"/>
    <col min="4107" max="4107" width="64.125" style="9" bestFit="1" customWidth="1"/>
    <col min="4108" max="4108" width="76.125" style="9" bestFit="1" customWidth="1"/>
    <col min="4109" max="4109" width="16.25" style="9" bestFit="1" customWidth="1"/>
    <col min="4110" max="4112" width="9" style="9"/>
    <col min="4113" max="4113" width="25" style="9" bestFit="1" customWidth="1"/>
    <col min="4114" max="4114" width="20.75" style="9" bestFit="1" customWidth="1"/>
    <col min="4115" max="4352" width="9" style="9"/>
    <col min="4353" max="4353" width="8" style="9" bestFit="1" customWidth="1"/>
    <col min="4354" max="4354" width="18.25" style="9" bestFit="1" customWidth="1"/>
    <col min="4355" max="4355" width="11.5" style="9" bestFit="1" customWidth="1"/>
    <col min="4356" max="4356" width="37.625" style="9" bestFit="1" customWidth="1"/>
    <col min="4357" max="4357" width="14.5" style="9" bestFit="1" customWidth="1"/>
    <col min="4358" max="4358" width="80.875" style="9" bestFit="1" customWidth="1"/>
    <col min="4359" max="4359" width="7.625" style="9" bestFit="1" customWidth="1"/>
    <col min="4360" max="4360" width="8.375" style="9" bestFit="1" customWidth="1"/>
    <col min="4361" max="4361" width="10" style="9" customWidth="1"/>
    <col min="4362" max="4362" width="10" style="9" bestFit="1" customWidth="1"/>
    <col min="4363" max="4363" width="64.125" style="9" bestFit="1" customWidth="1"/>
    <col min="4364" max="4364" width="76.125" style="9" bestFit="1" customWidth="1"/>
    <col min="4365" max="4365" width="16.25" style="9" bestFit="1" customWidth="1"/>
    <col min="4366" max="4368" width="9" style="9"/>
    <col min="4369" max="4369" width="25" style="9" bestFit="1" customWidth="1"/>
    <col min="4370" max="4370" width="20.75" style="9" bestFit="1" customWidth="1"/>
    <col min="4371" max="4608" width="9" style="9"/>
    <col min="4609" max="4609" width="8" style="9" bestFit="1" customWidth="1"/>
    <col min="4610" max="4610" width="18.25" style="9" bestFit="1" customWidth="1"/>
    <col min="4611" max="4611" width="11.5" style="9" bestFit="1" customWidth="1"/>
    <col min="4612" max="4612" width="37.625" style="9" bestFit="1" customWidth="1"/>
    <col min="4613" max="4613" width="14.5" style="9" bestFit="1" customWidth="1"/>
    <col min="4614" max="4614" width="80.875" style="9" bestFit="1" customWidth="1"/>
    <col min="4615" max="4615" width="7.625" style="9" bestFit="1" customWidth="1"/>
    <col min="4616" max="4616" width="8.375" style="9" bestFit="1" customWidth="1"/>
    <col min="4617" max="4617" width="10" style="9" customWidth="1"/>
    <col min="4618" max="4618" width="10" style="9" bestFit="1" customWidth="1"/>
    <col min="4619" max="4619" width="64.125" style="9" bestFit="1" customWidth="1"/>
    <col min="4620" max="4620" width="76.125" style="9" bestFit="1" customWidth="1"/>
    <col min="4621" max="4621" width="16.25" style="9" bestFit="1" customWidth="1"/>
    <col min="4622" max="4624" width="9" style="9"/>
    <col min="4625" max="4625" width="25" style="9" bestFit="1" customWidth="1"/>
    <col min="4626" max="4626" width="20.75" style="9" bestFit="1" customWidth="1"/>
    <col min="4627" max="4864" width="9" style="9"/>
    <col min="4865" max="4865" width="8" style="9" bestFit="1" customWidth="1"/>
    <col min="4866" max="4866" width="18.25" style="9" bestFit="1" customWidth="1"/>
    <col min="4867" max="4867" width="11.5" style="9" bestFit="1" customWidth="1"/>
    <col min="4868" max="4868" width="37.625" style="9" bestFit="1" customWidth="1"/>
    <col min="4869" max="4869" width="14.5" style="9" bestFit="1" customWidth="1"/>
    <col min="4870" max="4870" width="80.875" style="9" bestFit="1" customWidth="1"/>
    <col min="4871" max="4871" width="7.625" style="9" bestFit="1" customWidth="1"/>
    <col min="4872" max="4872" width="8.375" style="9" bestFit="1" customWidth="1"/>
    <col min="4873" max="4873" width="10" style="9" customWidth="1"/>
    <col min="4874" max="4874" width="10" style="9" bestFit="1" customWidth="1"/>
    <col min="4875" max="4875" width="64.125" style="9" bestFit="1" customWidth="1"/>
    <col min="4876" max="4876" width="76.125" style="9" bestFit="1" customWidth="1"/>
    <col min="4877" max="4877" width="16.25" style="9" bestFit="1" customWidth="1"/>
    <col min="4878" max="4880" width="9" style="9"/>
    <col min="4881" max="4881" width="25" style="9" bestFit="1" customWidth="1"/>
    <col min="4882" max="4882" width="20.75" style="9" bestFit="1" customWidth="1"/>
    <col min="4883" max="5120" width="9" style="9"/>
    <col min="5121" max="5121" width="8" style="9" bestFit="1" customWidth="1"/>
    <col min="5122" max="5122" width="18.25" style="9" bestFit="1" customWidth="1"/>
    <col min="5123" max="5123" width="11.5" style="9" bestFit="1" customWidth="1"/>
    <col min="5124" max="5124" width="37.625" style="9" bestFit="1" customWidth="1"/>
    <col min="5125" max="5125" width="14.5" style="9" bestFit="1" customWidth="1"/>
    <col min="5126" max="5126" width="80.875" style="9" bestFit="1" customWidth="1"/>
    <col min="5127" max="5127" width="7.625" style="9" bestFit="1" customWidth="1"/>
    <col min="5128" max="5128" width="8.375" style="9" bestFit="1" customWidth="1"/>
    <col min="5129" max="5129" width="10" style="9" customWidth="1"/>
    <col min="5130" max="5130" width="10" style="9" bestFit="1" customWidth="1"/>
    <col min="5131" max="5131" width="64.125" style="9" bestFit="1" customWidth="1"/>
    <col min="5132" max="5132" width="76.125" style="9" bestFit="1" customWidth="1"/>
    <col min="5133" max="5133" width="16.25" style="9" bestFit="1" customWidth="1"/>
    <col min="5134" max="5136" width="9" style="9"/>
    <col min="5137" max="5137" width="25" style="9" bestFit="1" customWidth="1"/>
    <col min="5138" max="5138" width="20.75" style="9" bestFit="1" customWidth="1"/>
    <col min="5139" max="5376" width="9" style="9"/>
    <col min="5377" max="5377" width="8" style="9" bestFit="1" customWidth="1"/>
    <col min="5378" max="5378" width="18.25" style="9" bestFit="1" customWidth="1"/>
    <col min="5379" max="5379" width="11.5" style="9" bestFit="1" customWidth="1"/>
    <col min="5380" max="5380" width="37.625" style="9" bestFit="1" customWidth="1"/>
    <col min="5381" max="5381" width="14.5" style="9" bestFit="1" customWidth="1"/>
    <col min="5382" max="5382" width="80.875" style="9" bestFit="1" customWidth="1"/>
    <col min="5383" max="5383" width="7.625" style="9" bestFit="1" customWidth="1"/>
    <col min="5384" max="5384" width="8.375" style="9" bestFit="1" customWidth="1"/>
    <col min="5385" max="5385" width="10" style="9" customWidth="1"/>
    <col min="5386" max="5386" width="10" style="9" bestFit="1" customWidth="1"/>
    <col min="5387" max="5387" width="64.125" style="9" bestFit="1" customWidth="1"/>
    <col min="5388" max="5388" width="76.125" style="9" bestFit="1" customWidth="1"/>
    <col min="5389" max="5389" width="16.25" style="9" bestFit="1" customWidth="1"/>
    <col min="5390" max="5392" width="9" style="9"/>
    <col min="5393" max="5393" width="25" style="9" bestFit="1" customWidth="1"/>
    <col min="5394" max="5394" width="20.75" style="9" bestFit="1" customWidth="1"/>
    <col min="5395" max="5632" width="9" style="9"/>
    <col min="5633" max="5633" width="8" style="9" bestFit="1" customWidth="1"/>
    <col min="5634" max="5634" width="18.25" style="9" bestFit="1" customWidth="1"/>
    <col min="5635" max="5635" width="11.5" style="9" bestFit="1" customWidth="1"/>
    <col min="5636" max="5636" width="37.625" style="9" bestFit="1" customWidth="1"/>
    <col min="5637" max="5637" width="14.5" style="9" bestFit="1" customWidth="1"/>
    <col min="5638" max="5638" width="80.875" style="9" bestFit="1" customWidth="1"/>
    <col min="5639" max="5639" width="7.625" style="9" bestFit="1" customWidth="1"/>
    <col min="5640" max="5640" width="8.375" style="9" bestFit="1" customWidth="1"/>
    <col min="5641" max="5641" width="10" style="9" customWidth="1"/>
    <col min="5642" max="5642" width="10" style="9" bestFit="1" customWidth="1"/>
    <col min="5643" max="5643" width="64.125" style="9" bestFit="1" customWidth="1"/>
    <col min="5644" max="5644" width="76.125" style="9" bestFit="1" customWidth="1"/>
    <col min="5645" max="5645" width="16.25" style="9" bestFit="1" customWidth="1"/>
    <col min="5646" max="5648" width="9" style="9"/>
    <col min="5649" max="5649" width="25" style="9" bestFit="1" customWidth="1"/>
    <col min="5650" max="5650" width="20.75" style="9" bestFit="1" customWidth="1"/>
    <col min="5651" max="5888" width="9" style="9"/>
    <col min="5889" max="5889" width="8" style="9" bestFit="1" customWidth="1"/>
    <col min="5890" max="5890" width="18.25" style="9" bestFit="1" customWidth="1"/>
    <col min="5891" max="5891" width="11.5" style="9" bestFit="1" customWidth="1"/>
    <col min="5892" max="5892" width="37.625" style="9" bestFit="1" customWidth="1"/>
    <col min="5893" max="5893" width="14.5" style="9" bestFit="1" customWidth="1"/>
    <col min="5894" max="5894" width="80.875" style="9" bestFit="1" customWidth="1"/>
    <col min="5895" max="5895" width="7.625" style="9" bestFit="1" customWidth="1"/>
    <col min="5896" max="5896" width="8.375" style="9" bestFit="1" customWidth="1"/>
    <col min="5897" max="5897" width="10" style="9" customWidth="1"/>
    <col min="5898" max="5898" width="10" style="9" bestFit="1" customWidth="1"/>
    <col min="5899" max="5899" width="64.125" style="9" bestFit="1" customWidth="1"/>
    <col min="5900" max="5900" width="76.125" style="9" bestFit="1" customWidth="1"/>
    <col min="5901" max="5901" width="16.25" style="9" bestFit="1" customWidth="1"/>
    <col min="5902" max="5904" width="9" style="9"/>
    <col min="5905" max="5905" width="25" style="9" bestFit="1" customWidth="1"/>
    <col min="5906" max="5906" width="20.75" style="9" bestFit="1" customWidth="1"/>
    <col min="5907" max="6144" width="9" style="9"/>
    <col min="6145" max="6145" width="8" style="9" bestFit="1" customWidth="1"/>
    <col min="6146" max="6146" width="18.25" style="9" bestFit="1" customWidth="1"/>
    <col min="6147" max="6147" width="11.5" style="9" bestFit="1" customWidth="1"/>
    <col min="6148" max="6148" width="37.625" style="9" bestFit="1" customWidth="1"/>
    <col min="6149" max="6149" width="14.5" style="9" bestFit="1" customWidth="1"/>
    <col min="6150" max="6150" width="80.875" style="9" bestFit="1" customWidth="1"/>
    <col min="6151" max="6151" width="7.625" style="9" bestFit="1" customWidth="1"/>
    <col min="6152" max="6152" width="8.375" style="9" bestFit="1" customWidth="1"/>
    <col min="6153" max="6153" width="10" style="9" customWidth="1"/>
    <col min="6154" max="6154" width="10" style="9" bestFit="1" customWidth="1"/>
    <col min="6155" max="6155" width="64.125" style="9" bestFit="1" customWidth="1"/>
    <col min="6156" max="6156" width="76.125" style="9" bestFit="1" customWidth="1"/>
    <col min="6157" max="6157" width="16.25" style="9" bestFit="1" customWidth="1"/>
    <col min="6158" max="6160" width="9" style="9"/>
    <col min="6161" max="6161" width="25" style="9" bestFit="1" customWidth="1"/>
    <col min="6162" max="6162" width="20.75" style="9" bestFit="1" customWidth="1"/>
    <col min="6163" max="6400" width="9" style="9"/>
    <col min="6401" max="6401" width="8" style="9" bestFit="1" customWidth="1"/>
    <col min="6402" max="6402" width="18.25" style="9" bestFit="1" customWidth="1"/>
    <col min="6403" max="6403" width="11.5" style="9" bestFit="1" customWidth="1"/>
    <col min="6404" max="6404" width="37.625" style="9" bestFit="1" customWidth="1"/>
    <col min="6405" max="6405" width="14.5" style="9" bestFit="1" customWidth="1"/>
    <col min="6406" max="6406" width="80.875" style="9" bestFit="1" customWidth="1"/>
    <col min="6407" max="6407" width="7.625" style="9" bestFit="1" customWidth="1"/>
    <col min="6408" max="6408" width="8.375" style="9" bestFit="1" customWidth="1"/>
    <col min="6409" max="6409" width="10" style="9" customWidth="1"/>
    <col min="6410" max="6410" width="10" style="9" bestFit="1" customWidth="1"/>
    <col min="6411" max="6411" width="64.125" style="9" bestFit="1" customWidth="1"/>
    <col min="6412" max="6412" width="76.125" style="9" bestFit="1" customWidth="1"/>
    <col min="6413" max="6413" width="16.25" style="9" bestFit="1" customWidth="1"/>
    <col min="6414" max="6416" width="9" style="9"/>
    <col min="6417" max="6417" width="25" style="9" bestFit="1" customWidth="1"/>
    <col min="6418" max="6418" width="20.75" style="9" bestFit="1" customWidth="1"/>
    <col min="6419" max="6656" width="9" style="9"/>
    <col min="6657" max="6657" width="8" style="9" bestFit="1" customWidth="1"/>
    <col min="6658" max="6658" width="18.25" style="9" bestFit="1" customWidth="1"/>
    <col min="6659" max="6659" width="11.5" style="9" bestFit="1" customWidth="1"/>
    <col min="6660" max="6660" width="37.625" style="9" bestFit="1" customWidth="1"/>
    <col min="6661" max="6661" width="14.5" style="9" bestFit="1" customWidth="1"/>
    <col min="6662" max="6662" width="80.875" style="9" bestFit="1" customWidth="1"/>
    <col min="6663" max="6663" width="7.625" style="9" bestFit="1" customWidth="1"/>
    <col min="6664" max="6664" width="8.375" style="9" bestFit="1" customWidth="1"/>
    <col min="6665" max="6665" width="10" style="9" customWidth="1"/>
    <col min="6666" max="6666" width="10" style="9" bestFit="1" customWidth="1"/>
    <col min="6667" max="6667" width="64.125" style="9" bestFit="1" customWidth="1"/>
    <col min="6668" max="6668" width="76.125" style="9" bestFit="1" customWidth="1"/>
    <col min="6669" max="6669" width="16.25" style="9" bestFit="1" customWidth="1"/>
    <col min="6670" max="6672" width="9" style="9"/>
    <col min="6673" max="6673" width="25" style="9" bestFit="1" customWidth="1"/>
    <col min="6674" max="6674" width="20.75" style="9" bestFit="1" customWidth="1"/>
    <col min="6675" max="6912" width="9" style="9"/>
    <col min="6913" max="6913" width="8" style="9" bestFit="1" customWidth="1"/>
    <col min="6914" max="6914" width="18.25" style="9" bestFit="1" customWidth="1"/>
    <col min="6915" max="6915" width="11.5" style="9" bestFit="1" customWidth="1"/>
    <col min="6916" max="6916" width="37.625" style="9" bestFit="1" customWidth="1"/>
    <col min="6917" max="6917" width="14.5" style="9" bestFit="1" customWidth="1"/>
    <col min="6918" max="6918" width="80.875" style="9" bestFit="1" customWidth="1"/>
    <col min="6919" max="6919" width="7.625" style="9" bestFit="1" customWidth="1"/>
    <col min="6920" max="6920" width="8.375" style="9" bestFit="1" customWidth="1"/>
    <col min="6921" max="6921" width="10" style="9" customWidth="1"/>
    <col min="6922" max="6922" width="10" style="9" bestFit="1" customWidth="1"/>
    <col min="6923" max="6923" width="64.125" style="9" bestFit="1" customWidth="1"/>
    <col min="6924" max="6924" width="76.125" style="9" bestFit="1" customWidth="1"/>
    <col min="6925" max="6925" width="16.25" style="9" bestFit="1" customWidth="1"/>
    <col min="6926" max="6928" width="9" style="9"/>
    <col min="6929" max="6929" width="25" style="9" bestFit="1" customWidth="1"/>
    <col min="6930" max="6930" width="20.75" style="9" bestFit="1" customWidth="1"/>
    <col min="6931" max="7168" width="9" style="9"/>
    <col min="7169" max="7169" width="8" style="9" bestFit="1" customWidth="1"/>
    <col min="7170" max="7170" width="18.25" style="9" bestFit="1" customWidth="1"/>
    <col min="7171" max="7171" width="11.5" style="9" bestFit="1" customWidth="1"/>
    <col min="7172" max="7172" width="37.625" style="9" bestFit="1" customWidth="1"/>
    <col min="7173" max="7173" width="14.5" style="9" bestFit="1" customWidth="1"/>
    <col min="7174" max="7174" width="80.875" style="9" bestFit="1" customWidth="1"/>
    <col min="7175" max="7175" width="7.625" style="9" bestFit="1" customWidth="1"/>
    <col min="7176" max="7176" width="8.375" style="9" bestFit="1" customWidth="1"/>
    <col min="7177" max="7177" width="10" style="9" customWidth="1"/>
    <col min="7178" max="7178" width="10" style="9" bestFit="1" customWidth="1"/>
    <col min="7179" max="7179" width="64.125" style="9" bestFit="1" customWidth="1"/>
    <col min="7180" max="7180" width="76.125" style="9" bestFit="1" customWidth="1"/>
    <col min="7181" max="7181" width="16.25" style="9" bestFit="1" customWidth="1"/>
    <col min="7182" max="7184" width="9" style="9"/>
    <col min="7185" max="7185" width="25" style="9" bestFit="1" customWidth="1"/>
    <col min="7186" max="7186" width="20.75" style="9" bestFit="1" customWidth="1"/>
    <col min="7187" max="7424" width="9" style="9"/>
    <col min="7425" max="7425" width="8" style="9" bestFit="1" customWidth="1"/>
    <col min="7426" max="7426" width="18.25" style="9" bestFit="1" customWidth="1"/>
    <col min="7427" max="7427" width="11.5" style="9" bestFit="1" customWidth="1"/>
    <col min="7428" max="7428" width="37.625" style="9" bestFit="1" customWidth="1"/>
    <col min="7429" max="7429" width="14.5" style="9" bestFit="1" customWidth="1"/>
    <col min="7430" max="7430" width="80.875" style="9" bestFit="1" customWidth="1"/>
    <col min="7431" max="7431" width="7.625" style="9" bestFit="1" customWidth="1"/>
    <col min="7432" max="7432" width="8.375" style="9" bestFit="1" customWidth="1"/>
    <col min="7433" max="7433" width="10" style="9" customWidth="1"/>
    <col min="7434" max="7434" width="10" style="9" bestFit="1" customWidth="1"/>
    <col min="7435" max="7435" width="64.125" style="9" bestFit="1" customWidth="1"/>
    <col min="7436" max="7436" width="76.125" style="9" bestFit="1" customWidth="1"/>
    <col min="7437" max="7437" width="16.25" style="9" bestFit="1" customWidth="1"/>
    <col min="7438" max="7440" width="9" style="9"/>
    <col min="7441" max="7441" width="25" style="9" bestFit="1" customWidth="1"/>
    <col min="7442" max="7442" width="20.75" style="9" bestFit="1" customWidth="1"/>
    <col min="7443" max="7680" width="9" style="9"/>
    <col min="7681" max="7681" width="8" style="9" bestFit="1" customWidth="1"/>
    <col min="7682" max="7682" width="18.25" style="9" bestFit="1" customWidth="1"/>
    <col min="7683" max="7683" width="11.5" style="9" bestFit="1" customWidth="1"/>
    <col min="7684" max="7684" width="37.625" style="9" bestFit="1" customWidth="1"/>
    <col min="7685" max="7685" width="14.5" style="9" bestFit="1" customWidth="1"/>
    <col min="7686" max="7686" width="80.875" style="9" bestFit="1" customWidth="1"/>
    <col min="7687" max="7687" width="7.625" style="9" bestFit="1" customWidth="1"/>
    <col min="7688" max="7688" width="8.375" style="9" bestFit="1" customWidth="1"/>
    <col min="7689" max="7689" width="10" style="9" customWidth="1"/>
    <col min="7690" max="7690" width="10" style="9" bestFit="1" customWidth="1"/>
    <col min="7691" max="7691" width="64.125" style="9" bestFit="1" customWidth="1"/>
    <col min="7692" max="7692" width="76.125" style="9" bestFit="1" customWidth="1"/>
    <col min="7693" max="7693" width="16.25" style="9" bestFit="1" customWidth="1"/>
    <col min="7694" max="7696" width="9" style="9"/>
    <col min="7697" max="7697" width="25" style="9" bestFit="1" customWidth="1"/>
    <col min="7698" max="7698" width="20.75" style="9" bestFit="1" customWidth="1"/>
    <col min="7699" max="7936" width="9" style="9"/>
    <col min="7937" max="7937" width="8" style="9" bestFit="1" customWidth="1"/>
    <col min="7938" max="7938" width="18.25" style="9" bestFit="1" customWidth="1"/>
    <col min="7939" max="7939" width="11.5" style="9" bestFit="1" customWidth="1"/>
    <col min="7940" max="7940" width="37.625" style="9" bestFit="1" customWidth="1"/>
    <col min="7941" max="7941" width="14.5" style="9" bestFit="1" customWidth="1"/>
    <col min="7942" max="7942" width="80.875" style="9" bestFit="1" customWidth="1"/>
    <col min="7943" max="7943" width="7.625" style="9" bestFit="1" customWidth="1"/>
    <col min="7944" max="7944" width="8.375" style="9" bestFit="1" customWidth="1"/>
    <col min="7945" max="7945" width="10" style="9" customWidth="1"/>
    <col min="7946" max="7946" width="10" style="9" bestFit="1" customWidth="1"/>
    <col min="7947" max="7947" width="64.125" style="9" bestFit="1" customWidth="1"/>
    <col min="7948" max="7948" width="76.125" style="9" bestFit="1" customWidth="1"/>
    <col min="7949" max="7949" width="16.25" style="9" bestFit="1" customWidth="1"/>
    <col min="7950" max="7952" width="9" style="9"/>
    <col min="7953" max="7953" width="25" style="9" bestFit="1" customWidth="1"/>
    <col min="7954" max="7954" width="20.75" style="9" bestFit="1" customWidth="1"/>
    <col min="7955" max="8192" width="9" style="9"/>
    <col min="8193" max="8193" width="8" style="9" bestFit="1" customWidth="1"/>
    <col min="8194" max="8194" width="18.25" style="9" bestFit="1" customWidth="1"/>
    <col min="8195" max="8195" width="11.5" style="9" bestFit="1" customWidth="1"/>
    <col min="8196" max="8196" width="37.625" style="9" bestFit="1" customWidth="1"/>
    <col min="8197" max="8197" width="14.5" style="9" bestFit="1" customWidth="1"/>
    <col min="8198" max="8198" width="80.875" style="9" bestFit="1" customWidth="1"/>
    <col min="8199" max="8199" width="7.625" style="9" bestFit="1" customWidth="1"/>
    <col min="8200" max="8200" width="8.375" style="9" bestFit="1" customWidth="1"/>
    <col min="8201" max="8201" width="10" style="9" customWidth="1"/>
    <col min="8202" max="8202" width="10" style="9" bestFit="1" customWidth="1"/>
    <col min="8203" max="8203" width="64.125" style="9" bestFit="1" customWidth="1"/>
    <col min="8204" max="8204" width="76.125" style="9" bestFit="1" customWidth="1"/>
    <col min="8205" max="8205" width="16.25" style="9" bestFit="1" customWidth="1"/>
    <col min="8206" max="8208" width="9" style="9"/>
    <col min="8209" max="8209" width="25" style="9" bestFit="1" customWidth="1"/>
    <col min="8210" max="8210" width="20.75" style="9" bestFit="1" customWidth="1"/>
    <col min="8211" max="8448" width="9" style="9"/>
    <col min="8449" max="8449" width="8" style="9" bestFit="1" customWidth="1"/>
    <col min="8450" max="8450" width="18.25" style="9" bestFit="1" customWidth="1"/>
    <col min="8451" max="8451" width="11.5" style="9" bestFit="1" customWidth="1"/>
    <col min="8452" max="8452" width="37.625" style="9" bestFit="1" customWidth="1"/>
    <col min="8453" max="8453" width="14.5" style="9" bestFit="1" customWidth="1"/>
    <col min="8454" max="8454" width="80.875" style="9" bestFit="1" customWidth="1"/>
    <col min="8455" max="8455" width="7.625" style="9" bestFit="1" customWidth="1"/>
    <col min="8456" max="8456" width="8.375" style="9" bestFit="1" customWidth="1"/>
    <col min="8457" max="8457" width="10" style="9" customWidth="1"/>
    <col min="8458" max="8458" width="10" style="9" bestFit="1" customWidth="1"/>
    <col min="8459" max="8459" width="64.125" style="9" bestFit="1" customWidth="1"/>
    <col min="8460" max="8460" width="76.125" style="9" bestFit="1" customWidth="1"/>
    <col min="8461" max="8461" width="16.25" style="9" bestFit="1" customWidth="1"/>
    <col min="8462" max="8464" width="9" style="9"/>
    <col min="8465" max="8465" width="25" style="9" bestFit="1" customWidth="1"/>
    <col min="8466" max="8466" width="20.75" style="9" bestFit="1" customWidth="1"/>
    <col min="8467" max="8704" width="9" style="9"/>
    <col min="8705" max="8705" width="8" style="9" bestFit="1" customWidth="1"/>
    <col min="8706" max="8706" width="18.25" style="9" bestFit="1" customWidth="1"/>
    <col min="8707" max="8707" width="11.5" style="9" bestFit="1" customWidth="1"/>
    <col min="8708" max="8708" width="37.625" style="9" bestFit="1" customWidth="1"/>
    <col min="8709" max="8709" width="14.5" style="9" bestFit="1" customWidth="1"/>
    <col min="8710" max="8710" width="80.875" style="9" bestFit="1" customWidth="1"/>
    <col min="8711" max="8711" width="7.625" style="9" bestFit="1" customWidth="1"/>
    <col min="8712" max="8712" width="8.375" style="9" bestFit="1" customWidth="1"/>
    <col min="8713" max="8713" width="10" style="9" customWidth="1"/>
    <col min="8714" max="8714" width="10" style="9" bestFit="1" customWidth="1"/>
    <col min="8715" max="8715" width="64.125" style="9" bestFit="1" customWidth="1"/>
    <col min="8716" max="8716" width="76.125" style="9" bestFit="1" customWidth="1"/>
    <col min="8717" max="8717" width="16.25" style="9" bestFit="1" customWidth="1"/>
    <col min="8718" max="8720" width="9" style="9"/>
    <col min="8721" max="8721" width="25" style="9" bestFit="1" customWidth="1"/>
    <col min="8722" max="8722" width="20.75" style="9" bestFit="1" customWidth="1"/>
    <col min="8723" max="8960" width="9" style="9"/>
    <col min="8961" max="8961" width="8" style="9" bestFit="1" customWidth="1"/>
    <col min="8962" max="8962" width="18.25" style="9" bestFit="1" customWidth="1"/>
    <col min="8963" max="8963" width="11.5" style="9" bestFit="1" customWidth="1"/>
    <col min="8964" max="8964" width="37.625" style="9" bestFit="1" customWidth="1"/>
    <col min="8965" max="8965" width="14.5" style="9" bestFit="1" customWidth="1"/>
    <col min="8966" max="8966" width="80.875" style="9" bestFit="1" customWidth="1"/>
    <col min="8967" max="8967" width="7.625" style="9" bestFit="1" customWidth="1"/>
    <col min="8968" max="8968" width="8.375" style="9" bestFit="1" customWidth="1"/>
    <col min="8969" max="8969" width="10" style="9" customWidth="1"/>
    <col min="8970" max="8970" width="10" style="9" bestFit="1" customWidth="1"/>
    <col min="8971" max="8971" width="64.125" style="9" bestFit="1" customWidth="1"/>
    <col min="8972" max="8972" width="76.125" style="9" bestFit="1" customWidth="1"/>
    <col min="8973" max="8973" width="16.25" style="9" bestFit="1" customWidth="1"/>
    <col min="8974" max="8976" width="9" style="9"/>
    <col min="8977" max="8977" width="25" style="9" bestFit="1" customWidth="1"/>
    <col min="8978" max="8978" width="20.75" style="9" bestFit="1" customWidth="1"/>
    <col min="8979" max="9216" width="9" style="9"/>
    <col min="9217" max="9217" width="8" style="9" bestFit="1" customWidth="1"/>
    <col min="9218" max="9218" width="18.25" style="9" bestFit="1" customWidth="1"/>
    <col min="9219" max="9219" width="11.5" style="9" bestFit="1" customWidth="1"/>
    <col min="9220" max="9220" width="37.625" style="9" bestFit="1" customWidth="1"/>
    <col min="9221" max="9221" width="14.5" style="9" bestFit="1" customWidth="1"/>
    <col min="9222" max="9222" width="80.875" style="9" bestFit="1" customWidth="1"/>
    <col min="9223" max="9223" width="7.625" style="9" bestFit="1" customWidth="1"/>
    <col min="9224" max="9224" width="8.375" style="9" bestFit="1" customWidth="1"/>
    <col min="9225" max="9225" width="10" style="9" customWidth="1"/>
    <col min="9226" max="9226" width="10" style="9" bestFit="1" customWidth="1"/>
    <col min="9227" max="9227" width="64.125" style="9" bestFit="1" customWidth="1"/>
    <col min="9228" max="9228" width="76.125" style="9" bestFit="1" customWidth="1"/>
    <col min="9229" max="9229" width="16.25" style="9" bestFit="1" customWidth="1"/>
    <col min="9230" max="9232" width="9" style="9"/>
    <col min="9233" max="9233" width="25" style="9" bestFit="1" customWidth="1"/>
    <col min="9234" max="9234" width="20.75" style="9" bestFit="1" customWidth="1"/>
    <col min="9235" max="9472" width="9" style="9"/>
    <col min="9473" max="9473" width="8" style="9" bestFit="1" customWidth="1"/>
    <col min="9474" max="9474" width="18.25" style="9" bestFit="1" customWidth="1"/>
    <col min="9475" max="9475" width="11.5" style="9" bestFit="1" customWidth="1"/>
    <col min="9476" max="9476" width="37.625" style="9" bestFit="1" customWidth="1"/>
    <col min="9477" max="9477" width="14.5" style="9" bestFit="1" customWidth="1"/>
    <col min="9478" max="9478" width="80.875" style="9" bestFit="1" customWidth="1"/>
    <col min="9479" max="9479" width="7.625" style="9" bestFit="1" customWidth="1"/>
    <col min="9480" max="9480" width="8.375" style="9" bestFit="1" customWidth="1"/>
    <col min="9481" max="9481" width="10" style="9" customWidth="1"/>
    <col min="9482" max="9482" width="10" style="9" bestFit="1" customWidth="1"/>
    <col min="9483" max="9483" width="64.125" style="9" bestFit="1" customWidth="1"/>
    <col min="9484" max="9484" width="76.125" style="9" bestFit="1" customWidth="1"/>
    <col min="9485" max="9485" width="16.25" style="9" bestFit="1" customWidth="1"/>
    <col min="9486" max="9488" width="9" style="9"/>
    <col min="9489" max="9489" width="25" style="9" bestFit="1" customWidth="1"/>
    <col min="9490" max="9490" width="20.75" style="9" bestFit="1" customWidth="1"/>
    <col min="9491" max="9728" width="9" style="9"/>
    <col min="9729" max="9729" width="8" style="9" bestFit="1" customWidth="1"/>
    <col min="9730" max="9730" width="18.25" style="9" bestFit="1" customWidth="1"/>
    <col min="9731" max="9731" width="11.5" style="9" bestFit="1" customWidth="1"/>
    <col min="9732" max="9732" width="37.625" style="9" bestFit="1" customWidth="1"/>
    <col min="9733" max="9733" width="14.5" style="9" bestFit="1" customWidth="1"/>
    <col min="9734" max="9734" width="80.875" style="9" bestFit="1" customWidth="1"/>
    <col min="9735" max="9735" width="7.625" style="9" bestFit="1" customWidth="1"/>
    <col min="9736" max="9736" width="8.375" style="9" bestFit="1" customWidth="1"/>
    <col min="9737" max="9737" width="10" style="9" customWidth="1"/>
    <col min="9738" max="9738" width="10" style="9" bestFit="1" customWidth="1"/>
    <col min="9739" max="9739" width="64.125" style="9" bestFit="1" customWidth="1"/>
    <col min="9740" max="9740" width="76.125" style="9" bestFit="1" customWidth="1"/>
    <col min="9741" max="9741" width="16.25" style="9" bestFit="1" customWidth="1"/>
    <col min="9742" max="9744" width="9" style="9"/>
    <col min="9745" max="9745" width="25" style="9" bestFit="1" customWidth="1"/>
    <col min="9746" max="9746" width="20.75" style="9" bestFit="1" customWidth="1"/>
    <col min="9747" max="9984" width="9" style="9"/>
    <col min="9985" max="9985" width="8" style="9" bestFit="1" customWidth="1"/>
    <col min="9986" max="9986" width="18.25" style="9" bestFit="1" customWidth="1"/>
    <col min="9987" max="9987" width="11.5" style="9" bestFit="1" customWidth="1"/>
    <col min="9988" max="9988" width="37.625" style="9" bestFit="1" customWidth="1"/>
    <col min="9989" max="9989" width="14.5" style="9" bestFit="1" customWidth="1"/>
    <col min="9990" max="9990" width="80.875" style="9" bestFit="1" customWidth="1"/>
    <col min="9991" max="9991" width="7.625" style="9" bestFit="1" customWidth="1"/>
    <col min="9992" max="9992" width="8.375" style="9" bestFit="1" customWidth="1"/>
    <col min="9993" max="9993" width="10" style="9" customWidth="1"/>
    <col min="9994" max="9994" width="10" style="9" bestFit="1" customWidth="1"/>
    <col min="9995" max="9995" width="64.125" style="9" bestFit="1" customWidth="1"/>
    <col min="9996" max="9996" width="76.125" style="9" bestFit="1" customWidth="1"/>
    <col min="9997" max="9997" width="16.25" style="9" bestFit="1" customWidth="1"/>
    <col min="9998" max="10000" width="9" style="9"/>
    <col min="10001" max="10001" width="25" style="9" bestFit="1" customWidth="1"/>
    <col min="10002" max="10002" width="20.75" style="9" bestFit="1" customWidth="1"/>
    <col min="10003" max="10240" width="9" style="9"/>
    <col min="10241" max="10241" width="8" style="9" bestFit="1" customWidth="1"/>
    <col min="10242" max="10242" width="18.25" style="9" bestFit="1" customWidth="1"/>
    <col min="10243" max="10243" width="11.5" style="9" bestFit="1" customWidth="1"/>
    <col min="10244" max="10244" width="37.625" style="9" bestFit="1" customWidth="1"/>
    <col min="10245" max="10245" width="14.5" style="9" bestFit="1" customWidth="1"/>
    <col min="10246" max="10246" width="80.875" style="9" bestFit="1" customWidth="1"/>
    <col min="10247" max="10247" width="7.625" style="9" bestFit="1" customWidth="1"/>
    <col min="10248" max="10248" width="8.375" style="9" bestFit="1" customWidth="1"/>
    <col min="10249" max="10249" width="10" style="9" customWidth="1"/>
    <col min="10250" max="10250" width="10" style="9" bestFit="1" customWidth="1"/>
    <col min="10251" max="10251" width="64.125" style="9" bestFit="1" customWidth="1"/>
    <col min="10252" max="10252" width="76.125" style="9" bestFit="1" customWidth="1"/>
    <col min="10253" max="10253" width="16.25" style="9" bestFit="1" customWidth="1"/>
    <col min="10254" max="10256" width="9" style="9"/>
    <col min="10257" max="10257" width="25" style="9" bestFit="1" customWidth="1"/>
    <col min="10258" max="10258" width="20.75" style="9" bestFit="1" customWidth="1"/>
    <col min="10259" max="10496" width="9" style="9"/>
    <col min="10497" max="10497" width="8" style="9" bestFit="1" customWidth="1"/>
    <col min="10498" max="10498" width="18.25" style="9" bestFit="1" customWidth="1"/>
    <col min="10499" max="10499" width="11.5" style="9" bestFit="1" customWidth="1"/>
    <col min="10500" max="10500" width="37.625" style="9" bestFit="1" customWidth="1"/>
    <col min="10501" max="10501" width="14.5" style="9" bestFit="1" customWidth="1"/>
    <col min="10502" max="10502" width="80.875" style="9" bestFit="1" customWidth="1"/>
    <col min="10503" max="10503" width="7.625" style="9" bestFit="1" customWidth="1"/>
    <col min="10504" max="10504" width="8.375" style="9" bestFit="1" customWidth="1"/>
    <col min="10505" max="10505" width="10" style="9" customWidth="1"/>
    <col min="10506" max="10506" width="10" style="9" bestFit="1" customWidth="1"/>
    <col min="10507" max="10507" width="64.125" style="9" bestFit="1" customWidth="1"/>
    <col min="10508" max="10508" width="76.125" style="9" bestFit="1" customWidth="1"/>
    <col min="10509" max="10509" width="16.25" style="9" bestFit="1" customWidth="1"/>
    <col min="10510" max="10512" width="9" style="9"/>
    <col min="10513" max="10513" width="25" style="9" bestFit="1" customWidth="1"/>
    <col min="10514" max="10514" width="20.75" style="9" bestFit="1" customWidth="1"/>
    <col min="10515" max="10752" width="9" style="9"/>
    <col min="10753" max="10753" width="8" style="9" bestFit="1" customWidth="1"/>
    <col min="10754" max="10754" width="18.25" style="9" bestFit="1" customWidth="1"/>
    <col min="10755" max="10755" width="11.5" style="9" bestFit="1" customWidth="1"/>
    <col min="10756" max="10756" width="37.625" style="9" bestFit="1" customWidth="1"/>
    <col min="10757" max="10757" width="14.5" style="9" bestFit="1" customWidth="1"/>
    <col min="10758" max="10758" width="80.875" style="9" bestFit="1" customWidth="1"/>
    <col min="10759" max="10759" width="7.625" style="9" bestFit="1" customWidth="1"/>
    <col min="10760" max="10760" width="8.375" style="9" bestFit="1" customWidth="1"/>
    <col min="10761" max="10761" width="10" style="9" customWidth="1"/>
    <col min="10762" max="10762" width="10" style="9" bestFit="1" customWidth="1"/>
    <col min="10763" max="10763" width="64.125" style="9" bestFit="1" customWidth="1"/>
    <col min="10764" max="10764" width="76.125" style="9" bestFit="1" customWidth="1"/>
    <col min="10765" max="10765" width="16.25" style="9" bestFit="1" customWidth="1"/>
    <col min="10766" max="10768" width="9" style="9"/>
    <col min="10769" max="10769" width="25" style="9" bestFit="1" customWidth="1"/>
    <col min="10770" max="10770" width="20.75" style="9" bestFit="1" customWidth="1"/>
    <col min="10771" max="11008" width="9" style="9"/>
    <col min="11009" max="11009" width="8" style="9" bestFit="1" customWidth="1"/>
    <col min="11010" max="11010" width="18.25" style="9" bestFit="1" customWidth="1"/>
    <col min="11011" max="11011" width="11.5" style="9" bestFit="1" customWidth="1"/>
    <col min="11012" max="11012" width="37.625" style="9" bestFit="1" customWidth="1"/>
    <col min="11013" max="11013" width="14.5" style="9" bestFit="1" customWidth="1"/>
    <col min="11014" max="11014" width="80.875" style="9" bestFit="1" customWidth="1"/>
    <col min="11015" max="11015" width="7.625" style="9" bestFit="1" customWidth="1"/>
    <col min="11016" max="11016" width="8.375" style="9" bestFit="1" customWidth="1"/>
    <col min="11017" max="11017" width="10" style="9" customWidth="1"/>
    <col min="11018" max="11018" width="10" style="9" bestFit="1" customWidth="1"/>
    <col min="11019" max="11019" width="64.125" style="9" bestFit="1" customWidth="1"/>
    <col min="11020" max="11020" width="76.125" style="9" bestFit="1" customWidth="1"/>
    <col min="11021" max="11021" width="16.25" style="9" bestFit="1" customWidth="1"/>
    <col min="11022" max="11024" width="9" style="9"/>
    <col min="11025" max="11025" width="25" style="9" bestFit="1" customWidth="1"/>
    <col min="11026" max="11026" width="20.75" style="9" bestFit="1" customWidth="1"/>
    <col min="11027" max="11264" width="9" style="9"/>
    <col min="11265" max="11265" width="8" style="9" bestFit="1" customWidth="1"/>
    <col min="11266" max="11266" width="18.25" style="9" bestFit="1" customWidth="1"/>
    <col min="11267" max="11267" width="11.5" style="9" bestFit="1" customWidth="1"/>
    <col min="11268" max="11268" width="37.625" style="9" bestFit="1" customWidth="1"/>
    <col min="11269" max="11269" width="14.5" style="9" bestFit="1" customWidth="1"/>
    <col min="11270" max="11270" width="80.875" style="9" bestFit="1" customWidth="1"/>
    <col min="11271" max="11271" width="7.625" style="9" bestFit="1" customWidth="1"/>
    <col min="11272" max="11272" width="8.375" style="9" bestFit="1" customWidth="1"/>
    <col min="11273" max="11273" width="10" style="9" customWidth="1"/>
    <col min="11274" max="11274" width="10" style="9" bestFit="1" customWidth="1"/>
    <col min="11275" max="11275" width="64.125" style="9" bestFit="1" customWidth="1"/>
    <col min="11276" max="11276" width="76.125" style="9" bestFit="1" customWidth="1"/>
    <col min="11277" max="11277" width="16.25" style="9" bestFit="1" customWidth="1"/>
    <col min="11278" max="11280" width="9" style="9"/>
    <col min="11281" max="11281" width="25" style="9" bestFit="1" customWidth="1"/>
    <col min="11282" max="11282" width="20.75" style="9" bestFit="1" customWidth="1"/>
    <col min="11283" max="11520" width="9" style="9"/>
    <col min="11521" max="11521" width="8" style="9" bestFit="1" customWidth="1"/>
    <col min="11522" max="11522" width="18.25" style="9" bestFit="1" customWidth="1"/>
    <col min="11523" max="11523" width="11.5" style="9" bestFit="1" customWidth="1"/>
    <col min="11524" max="11524" width="37.625" style="9" bestFit="1" customWidth="1"/>
    <col min="11525" max="11525" width="14.5" style="9" bestFit="1" customWidth="1"/>
    <col min="11526" max="11526" width="80.875" style="9" bestFit="1" customWidth="1"/>
    <col min="11527" max="11527" width="7.625" style="9" bestFit="1" customWidth="1"/>
    <col min="11528" max="11528" width="8.375" style="9" bestFit="1" customWidth="1"/>
    <col min="11529" max="11529" width="10" style="9" customWidth="1"/>
    <col min="11530" max="11530" width="10" style="9" bestFit="1" customWidth="1"/>
    <col min="11531" max="11531" width="64.125" style="9" bestFit="1" customWidth="1"/>
    <col min="11532" max="11532" width="76.125" style="9" bestFit="1" customWidth="1"/>
    <col min="11533" max="11533" width="16.25" style="9" bestFit="1" customWidth="1"/>
    <col min="11534" max="11536" width="9" style="9"/>
    <col min="11537" max="11537" width="25" style="9" bestFit="1" customWidth="1"/>
    <col min="11538" max="11538" width="20.75" style="9" bestFit="1" customWidth="1"/>
    <col min="11539" max="11776" width="9" style="9"/>
    <col min="11777" max="11777" width="8" style="9" bestFit="1" customWidth="1"/>
    <col min="11778" max="11778" width="18.25" style="9" bestFit="1" customWidth="1"/>
    <col min="11779" max="11779" width="11.5" style="9" bestFit="1" customWidth="1"/>
    <col min="11780" max="11780" width="37.625" style="9" bestFit="1" customWidth="1"/>
    <col min="11781" max="11781" width="14.5" style="9" bestFit="1" customWidth="1"/>
    <col min="11782" max="11782" width="80.875" style="9" bestFit="1" customWidth="1"/>
    <col min="11783" max="11783" width="7.625" style="9" bestFit="1" customWidth="1"/>
    <col min="11784" max="11784" width="8.375" style="9" bestFit="1" customWidth="1"/>
    <col min="11785" max="11785" width="10" style="9" customWidth="1"/>
    <col min="11786" max="11786" width="10" style="9" bestFit="1" customWidth="1"/>
    <col min="11787" max="11787" width="64.125" style="9" bestFit="1" customWidth="1"/>
    <col min="11788" max="11788" width="76.125" style="9" bestFit="1" customWidth="1"/>
    <col min="11789" max="11789" width="16.25" style="9" bestFit="1" customWidth="1"/>
    <col min="11790" max="11792" width="9" style="9"/>
    <col min="11793" max="11793" width="25" style="9" bestFit="1" customWidth="1"/>
    <col min="11794" max="11794" width="20.75" style="9" bestFit="1" customWidth="1"/>
    <col min="11795" max="12032" width="9" style="9"/>
    <col min="12033" max="12033" width="8" style="9" bestFit="1" customWidth="1"/>
    <col min="12034" max="12034" width="18.25" style="9" bestFit="1" customWidth="1"/>
    <col min="12035" max="12035" width="11.5" style="9" bestFit="1" customWidth="1"/>
    <col min="12036" max="12036" width="37.625" style="9" bestFit="1" customWidth="1"/>
    <col min="12037" max="12037" width="14.5" style="9" bestFit="1" customWidth="1"/>
    <col min="12038" max="12038" width="80.875" style="9" bestFit="1" customWidth="1"/>
    <col min="12039" max="12039" width="7.625" style="9" bestFit="1" customWidth="1"/>
    <col min="12040" max="12040" width="8.375" style="9" bestFit="1" customWidth="1"/>
    <col min="12041" max="12041" width="10" style="9" customWidth="1"/>
    <col min="12042" max="12042" width="10" style="9" bestFit="1" customWidth="1"/>
    <col min="12043" max="12043" width="64.125" style="9" bestFit="1" customWidth="1"/>
    <col min="12044" max="12044" width="76.125" style="9" bestFit="1" customWidth="1"/>
    <col min="12045" max="12045" width="16.25" style="9" bestFit="1" customWidth="1"/>
    <col min="12046" max="12048" width="9" style="9"/>
    <col min="12049" max="12049" width="25" style="9" bestFit="1" customWidth="1"/>
    <col min="12050" max="12050" width="20.75" style="9" bestFit="1" customWidth="1"/>
    <col min="12051" max="12288" width="9" style="9"/>
    <col min="12289" max="12289" width="8" style="9" bestFit="1" customWidth="1"/>
    <col min="12290" max="12290" width="18.25" style="9" bestFit="1" customWidth="1"/>
    <col min="12291" max="12291" width="11.5" style="9" bestFit="1" customWidth="1"/>
    <col min="12292" max="12292" width="37.625" style="9" bestFit="1" customWidth="1"/>
    <col min="12293" max="12293" width="14.5" style="9" bestFit="1" customWidth="1"/>
    <col min="12294" max="12294" width="80.875" style="9" bestFit="1" customWidth="1"/>
    <col min="12295" max="12295" width="7.625" style="9" bestFit="1" customWidth="1"/>
    <col min="12296" max="12296" width="8.375" style="9" bestFit="1" customWidth="1"/>
    <col min="12297" max="12297" width="10" style="9" customWidth="1"/>
    <col min="12298" max="12298" width="10" style="9" bestFit="1" customWidth="1"/>
    <col min="12299" max="12299" width="64.125" style="9" bestFit="1" customWidth="1"/>
    <col min="12300" max="12300" width="76.125" style="9" bestFit="1" customWidth="1"/>
    <col min="12301" max="12301" width="16.25" style="9" bestFit="1" customWidth="1"/>
    <col min="12302" max="12304" width="9" style="9"/>
    <col min="12305" max="12305" width="25" style="9" bestFit="1" customWidth="1"/>
    <col min="12306" max="12306" width="20.75" style="9" bestFit="1" customWidth="1"/>
    <col min="12307" max="12544" width="9" style="9"/>
    <col min="12545" max="12545" width="8" style="9" bestFit="1" customWidth="1"/>
    <col min="12546" max="12546" width="18.25" style="9" bestFit="1" customWidth="1"/>
    <col min="12547" max="12547" width="11.5" style="9" bestFit="1" customWidth="1"/>
    <col min="12548" max="12548" width="37.625" style="9" bestFit="1" customWidth="1"/>
    <col min="12549" max="12549" width="14.5" style="9" bestFit="1" customWidth="1"/>
    <col min="12550" max="12550" width="80.875" style="9" bestFit="1" customWidth="1"/>
    <col min="12551" max="12551" width="7.625" style="9" bestFit="1" customWidth="1"/>
    <col min="12552" max="12552" width="8.375" style="9" bestFit="1" customWidth="1"/>
    <col min="12553" max="12553" width="10" style="9" customWidth="1"/>
    <col min="12554" max="12554" width="10" style="9" bestFit="1" customWidth="1"/>
    <col min="12555" max="12555" width="64.125" style="9" bestFit="1" customWidth="1"/>
    <col min="12556" max="12556" width="76.125" style="9" bestFit="1" customWidth="1"/>
    <col min="12557" max="12557" width="16.25" style="9" bestFit="1" customWidth="1"/>
    <col min="12558" max="12560" width="9" style="9"/>
    <col min="12561" max="12561" width="25" style="9" bestFit="1" customWidth="1"/>
    <col min="12562" max="12562" width="20.75" style="9" bestFit="1" customWidth="1"/>
    <col min="12563" max="12800" width="9" style="9"/>
    <col min="12801" max="12801" width="8" style="9" bestFit="1" customWidth="1"/>
    <col min="12802" max="12802" width="18.25" style="9" bestFit="1" customWidth="1"/>
    <col min="12803" max="12803" width="11.5" style="9" bestFit="1" customWidth="1"/>
    <col min="12804" max="12804" width="37.625" style="9" bestFit="1" customWidth="1"/>
    <col min="12805" max="12805" width="14.5" style="9" bestFit="1" customWidth="1"/>
    <col min="12806" max="12806" width="80.875" style="9" bestFit="1" customWidth="1"/>
    <col min="12807" max="12807" width="7.625" style="9" bestFit="1" customWidth="1"/>
    <col min="12808" max="12808" width="8.375" style="9" bestFit="1" customWidth="1"/>
    <col min="12809" max="12809" width="10" style="9" customWidth="1"/>
    <col min="12810" max="12810" width="10" style="9" bestFit="1" customWidth="1"/>
    <col min="12811" max="12811" width="64.125" style="9" bestFit="1" customWidth="1"/>
    <col min="12812" max="12812" width="76.125" style="9" bestFit="1" customWidth="1"/>
    <col min="12813" max="12813" width="16.25" style="9" bestFit="1" customWidth="1"/>
    <col min="12814" max="12816" width="9" style="9"/>
    <col min="12817" max="12817" width="25" style="9" bestFit="1" customWidth="1"/>
    <col min="12818" max="12818" width="20.75" style="9" bestFit="1" customWidth="1"/>
    <col min="12819" max="13056" width="9" style="9"/>
    <col min="13057" max="13057" width="8" style="9" bestFit="1" customWidth="1"/>
    <col min="13058" max="13058" width="18.25" style="9" bestFit="1" customWidth="1"/>
    <col min="13059" max="13059" width="11.5" style="9" bestFit="1" customWidth="1"/>
    <col min="13060" max="13060" width="37.625" style="9" bestFit="1" customWidth="1"/>
    <col min="13061" max="13061" width="14.5" style="9" bestFit="1" customWidth="1"/>
    <col min="13062" max="13062" width="80.875" style="9" bestFit="1" customWidth="1"/>
    <col min="13063" max="13063" width="7.625" style="9" bestFit="1" customWidth="1"/>
    <col min="13064" max="13064" width="8.375" style="9" bestFit="1" customWidth="1"/>
    <col min="13065" max="13065" width="10" style="9" customWidth="1"/>
    <col min="13066" max="13066" width="10" style="9" bestFit="1" customWidth="1"/>
    <col min="13067" max="13067" width="64.125" style="9" bestFit="1" customWidth="1"/>
    <col min="13068" max="13068" width="76.125" style="9" bestFit="1" customWidth="1"/>
    <col min="13069" max="13069" width="16.25" style="9" bestFit="1" customWidth="1"/>
    <col min="13070" max="13072" width="9" style="9"/>
    <col min="13073" max="13073" width="25" style="9" bestFit="1" customWidth="1"/>
    <col min="13074" max="13074" width="20.75" style="9" bestFit="1" customWidth="1"/>
    <col min="13075" max="13312" width="9" style="9"/>
    <col min="13313" max="13313" width="8" style="9" bestFit="1" customWidth="1"/>
    <col min="13314" max="13314" width="18.25" style="9" bestFit="1" customWidth="1"/>
    <col min="13315" max="13315" width="11.5" style="9" bestFit="1" customWidth="1"/>
    <col min="13316" max="13316" width="37.625" style="9" bestFit="1" customWidth="1"/>
    <col min="13317" max="13317" width="14.5" style="9" bestFit="1" customWidth="1"/>
    <col min="13318" max="13318" width="80.875" style="9" bestFit="1" customWidth="1"/>
    <col min="13319" max="13319" width="7.625" style="9" bestFit="1" customWidth="1"/>
    <col min="13320" max="13320" width="8.375" style="9" bestFit="1" customWidth="1"/>
    <col min="13321" max="13321" width="10" style="9" customWidth="1"/>
    <col min="13322" max="13322" width="10" style="9" bestFit="1" customWidth="1"/>
    <col min="13323" max="13323" width="64.125" style="9" bestFit="1" customWidth="1"/>
    <col min="13324" max="13324" width="76.125" style="9" bestFit="1" customWidth="1"/>
    <col min="13325" max="13325" width="16.25" style="9" bestFit="1" customWidth="1"/>
    <col min="13326" max="13328" width="9" style="9"/>
    <col min="13329" max="13329" width="25" style="9" bestFit="1" customWidth="1"/>
    <col min="13330" max="13330" width="20.75" style="9" bestFit="1" customWidth="1"/>
    <col min="13331" max="13568" width="9" style="9"/>
    <col min="13569" max="13569" width="8" style="9" bestFit="1" customWidth="1"/>
    <col min="13570" max="13570" width="18.25" style="9" bestFit="1" customWidth="1"/>
    <col min="13571" max="13571" width="11.5" style="9" bestFit="1" customWidth="1"/>
    <col min="13572" max="13572" width="37.625" style="9" bestFit="1" customWidth="1"/>
    <col min="13573" max="13573" width="14.5" style="9" bestFit="1" customWidth="1"/>
    <col min="13574" max="13574" width="80.875" style="9" bestFit="1" customWidth="1"/>
    <col min="13575" max="13575" width="7.625" style="9" bestFit="1" customWidth="1"/>
    <col min="13576" max="13576" width="8.375" style="9" bestFit="1" customWidth="1"/>
    <col min="13577" max="13577" width="10" style="9" customWidth="1"/>
    <col min="13578" max="13578" width="10" style="9" bestFit="1" customWidth="1"/>
    <col min="13579" max="13579" width="64.125" style="9" bestFit="1" customWidth="1"/>
    <col min="13580" max="13580" width="76.125" style="9" bestFit="1" customWidth="1"/>
    <col min="13581" max="13581" width="16.25" style="9" bestFit="1" customWidth="1"/>
    <col min="13582" max="13584" width="9" style="9"/>
    <col min="13585" max="13585" width="25" style="9" bestFit="1" customWidth="1"/>
    <col min="13586" max="13586" width="20.75" style="9" bestFit="1" customWidth="1"/>
    <col min="13587" max="13824" width="9" style="9"/>
    <col min="13825" max="13825" width="8" style="9" bestFit="1" customWidth="1"/>
    <col min="13826" max="13826" width="18.25" style="9" bestFit="1" customWidth="1"/>
    <col min="13827" max="13827" width="11.5" style="9" bestFit="1" customWidth="1"/>
    <col min="13828" max="13828" width="37.625" style="9" bestFit="1" customWidth="1"/>
    <col min="13829" max="13829" width="14.5" style="9" bestFit="1" customWidth="1"/>
    <col min="13830" max="13830" width="80.875" style="9" bestFit="1" customWidth="1"/>
    <col min="13831" max="13831" width="7.625" style="9" bestFit="1" customWidth="1"/>
    <col min="13832" max="13832" width="8.375" style="9" bestFit="1" customWidth="1"/>
    <col min="13833" max="13833" width="10" style="9" customWidth="1"/>
    <col min="13834" max="13834" width="10" style="9" bestFit="1" customWidth="1"/>
    <col min="13835" max="13835" width="64.125" style="9" bestFit="1" customWidth="1"/>
    <col min="13836" max="13836" width="76.125" style="9" bestFit="1" customWidth="1"/>
    <col min="13837" max="13837" width="16.25" style="9" bestFit="1" customWidth="1"/>
    <col min="13838" max="13840" width="9" style="9"/>
    <col min="13841" max="13841" width="25" style="9" bestFit="1" customWidth="1"/>
    <col min="13842" max="13842" width="20.75" style="9" bestFit="1" customWidth="1"/>
    <col min="13843" max="14080" width="9" style="9"/>
    <col min="14081" max="14081" width="8" style="9" bestFit="1" customWidth="1"/>
    <col min="14082" max="14082" width="18.25" style="9" bestFit="1" customWidth="1"/>
    <col min="14083" max="14083" width="11.5" style="9" bestFit="1" customWidth="1"/>
    <col min="14084" max="14084" width="37.625" style="9" bestFit="1" customWidth="1"/>
    <col min="14085" max="14085" width="14.5" style="9" bestFit="1" customWidth="1"/>
    <col min="14086" max="14086" width="80.875" style="9" bestFit="1" customWidth="1"/>
    <col min="14087" max="14087" width="7.625" style="9" bestFit="1" customWidth="1"/>
    <col min="14088" max="14088" width="8.375" style="9" bestFit="1" customWidth="1"/>
    <col min="14089" max="14089" width="10" style="9" customWidth="1"/>
    <col min="14090" max="14090" width="10" style="9" bestFit="1" customWidth="1"/>
    <col min="14091" max="14091" width="64.125" style="9" bestFit="1" customWidth="1"/>
    <col min="14092" max="14092" width="76.125" style="9" bestFit="1" customWidth="1"/>
    <col min="14093" max="14093" width="16.25" style="9" bestFit="1" customWidth="1"/>
    <col min="14094" max="14096" width="9" style="9"/>
    <col min="14097" max="14097" width="25" style="9" bestFit="1" customWidth="1"/>
    <col min="14098" max="14098" width="20.75" style="9" bestFit="1" customWidth="1"/>
    <col min="14099" max="14336" width="9" style="9"/>
    <col min="14337" max="14337" width="8" style="9" bestFit="1" customWidth="1"/>
    <col min="14338" max="14338" width="18.25" style="9" bestFit="1" customWidth="1"/>
    <col min="14339" max="14339" width="11.5" style="9" bestFit="1" customWidth="1"/>
    <col min="14340" max="14340" width="37.625" style="9" bestFit="1" customWidth="1"/>
    <col min="14341" max="14341" width="14.5" style="9" bestFit="1" customWidth="1"/>
    <col min="14342" max="14342" width="80.875" style="9" bestFit="1" customWidth="1"/>
    <col min="14343" max="14343" width="7.625" style="9" bestFit="1" customWidth="1"/>
    <col min="14344" max="14344" width="8.375" style="9" bestFit="1" customWidth="1"/>
    <col min="14345" max="14345" width="10" style="9" customWidth="1"/>
    <col min="14346" max="14346" width="10" style="9" bestFit="1" customWidth="1"/>
    <col min="14347" max="14347" width="64.125" style="9" bestFit="1" customWidth="1"/>
    <col min="14348" max="14348" width="76.125" style="9" bestFit="1" customWidth="1"/>
    <col min="14349" max="14349" width="16.25" style="9" bestFit="1" customWidth="1"/>
    <col min="14350" max="14352" width="9" style="9"/>
    <col min="14353" max="14353" width="25" style="9" bestFit="1" customWidth="1"/>
    <col min="14354" max="14354" width="20.75" style="9" bestFit="1" customWidth="1"/>
    <col min="14355" max="14592" width="9" style="9"/>
    <col min="14593" max="14593" width="8" style="9" bestFit="1" customWidth="1"/>
    <col min="14594" max="14594" width="18.25" style="9" bestFit="1" customWidth="1"/>
    <col min="14595" max="14595" width="11.5" style="9" bestFit="1" customWidth="1"/>
    <col min="14596" max="14596" width="37.625" style="9" bestFit="1" customWidth="1"/>
    <col min="14597" max="14597" width="14.5" style="9" bestFit="1" customWidth="1"/>
    <col min="14598" max="14598" width="80.875" style="9" bestFit="1" customWidth="1"/>
    <col min="14599" max="14599" width="7.625" style="9" bestFit="1" customWidth="1"/>
    <col min="14600" max="14600" width="8.375" style="9" bestFit="1" customWidth="1"/>
    <col min="14601" max="14601" width="10" style="9" customWidth="1"/>
    <col min="14602" max="14602" width="10" style="9" bestFit="1" customWidth="1"/>
    <col min="14603" max="14603" width="64.125" style="9" bestFit="1" customWidth="1"/>
    <col min="14604" max="14604" width="76.125" style="9" bestFit="1" customWidth="1"/>
    <col min="14605" max="14605" width="16.25" style="9" bestFit="1" customWidth="1"/>
    <col min="14606" max="14608" width="9" style="9"/>
    <col min="14609" max="14609" width="25" style="9" bestFit="1" customWidth="1"/>
    <col min="14610" max="14610" width="20.75" style="9" bestFit="1" customWidth="1"/>
    <col min="14611" max="14848" width="9" style="9"/>
    <col min="14849" max="14849" width="8" style="9" bestFit="1" customWidth="1"/>
    <col min="14850" max="14850" width="18.25" style="9" bestFit="1" customWidth="1"/>
    <col min="14851" max="14851" width="11.5" style="9" bestFit="1" customWidth="1"/>
    <col min="14852" max="14852" width="37.625" style="9" bestFit="1" customWidth="1"/>
    <col min="14853" max="14853" width="14.5" style="9" bestFit="1" customWidth="1"/>
    <col min="14854" max="14854" width="80.875" style="9" bestFit="1" customWidth="1"/>
    <col min="14855" max="14855" width="7.625" style="9" bestFit="1" customWidth="1"/>
    <col min="14856" max="14856" width="8.375" style="9" bestFit="1" customWidth="1"/>
    <col min="14857" max="14857" width="10" style="9" customWidth="1"/>
    <col min="14858" max="14858" width="10" style="9" bestFit="1" customWidth="1"/>
    <col min="14859" max="14859" width="64.125" style="9" bestFit="1" customWidth="1"/>
    <col min="14860" max="14860" width="76.125" style="9" bestFit="1" customWidth="1"/>
    <col min="14861" max="14861" width="16.25" style="9" bestFit="1" customWidth="1"/>
    <col min="14862" max="14864" width="9" style="9"/>
    <col min="14865" max="14865" width="25" style="9" bestFit="1" customWidth="1"/>
    <col min="14866" max="14866" width="20.75" style="9" bestFit="1" customWidth="1"/>
    <col min="14867" max="15104" width="9" style="9"/>
    <col min="15105" max="15105" width="8" style="9" bestFit="1" customWidth="1"/>
    <col min="15106" max="15106" width="18.25" style="9" bestFit="1" customWidth="1"/>
    <col min="15107" max="15107" width="11.5" style="9" bestFit="1" customWidth="1"/>
    <col min="15108" max="15108" width="37.625" style="9" bestFit="1" customWidth="1"/>
    <col min="15109" max="15109" width="14.5" style="9" bestFit="1" customWidth="1"/>
    <col min="15110" max="15110" width="80.875" style="9" bestFit="1" customWidth="1"/>
    <col min="15111" max="15111" width="7.625" style="9" bestFit="1" customWidth="1"/>
    <col min="15112" max="15112" width="8.375" style="9" bestFit="1" customWidth="1"/>
    <col min="15113" max="15113" width="10" style="9" customWidth="1"/>
    <col min="15114" max="15114" width="10" style="9" bestFit="1" customWidth="1"/>
    <col min="15115" max="15115" width="64.125" style="9" bestFit="1" customWidth="1"/>
    <col min="15116" max="15116" width="76.125" style="9" bestFit="1" customWidth="1"/>
    <col min="15117" max="15117" width="16.25" style="9" bestFit="1" customWidth="1"/>
    <col min="15118" max="15120" width="9" style="9"/>
    <col min="15121" max="15121" width="25" style="9" bestFit="1" customWidth="1"/>
    <col min="15122" max="15122" width="20.75" style="9" bestFit="1" customWidth="1"/>
    <col min="15123" max="15360" width="9" style="9"/>
    <col min="15361" max="15361" width="8" style="9" bestFit="1" customWidth="1"/>
    <col min="15362" max="15362" width="18.25" style="9" bestFit="1" customWidth="1"/>
    <col min="15363" max="15363" width="11.5" style="9" bestFit="1" customWidth="1"/>
    <col min="15364" max="15364" width="37.625" style="9" bestFit="1" customWidth="1"/>
    <col min="15365" max="15365" width="14.5" style="9" bestFit="1" customWidth="1"/>
    <col min="15366" max="15366" width="80.875" style="9" bestFit="1" customWidth="1"/>
    <col min="15367" max="15367" width="7.625" style="9" bestFit="1" customWidth="1"/>
    <col min="15368" max="15368" width="8.375" style="9" bestFit="1" customWidth="1"/>
    <col min="15369" max="15369" width="10" style="9" customWidth="1"/>
    <col min="15370" max="15370" width="10" style="9" bestFit="1" customWidth="1"/>
    <col min="15371" max="15371" width="64.125" style="9" bestFit="1" customWidth="1"/>
    <col min="15372" max="15372" width="76.125" style="9" bestFit="1" customWidth="1"/>
    <col min="15373" max="15373" width="16.25" style="9" bestFit="1" customWidth="1"/>
    <col min="15374" max="15376" width="9" style="9"/>
    <col min="15377" max="15377" width="25" style="9" bestFit="1" customWidth="1"/>
    <col min="15378" max="15378" width="20.75" style="9" bestFit="1" customWidth="1"/>
    <col min="15379" max="15616" width="9" style="9"/>
    <col min="15617" max="15617" width="8" style="9" bestFit="1" customWidth="1"/>
    <col min="15618" max="15618" width="18.25" style="9" bestFit="1" customWidth="1"/>
    <col min="15619" max="15619" width="11.5" style="9" bestFit="1" customWidth="1"/>
    <col min="15620" max="15620" width="37.625" style="9" bestFit="1" customWidth="1"/>
    <col min="15621" max="15621" width="14.5" style="9" bestFit="1" customWidth="1"/>
    <col min="15622" max="15622" width="80.875" style="9" bestFit="1" customWidth="1"/>
    <col min="15623" max="15623" width="7.625" style="9" bestFit="1" customWidth="1"/>
    <col min="15624" max="15624" width="8.375" style="9" bestFit="1" customWidth="1"/>
    <col min="15625" max="15625" width="10" style="9" customWidth="1"/>
    <col min="15626" max="15626" width="10" style="9" bestFit="1" customWidth="1"/>
    <col min="15627" max="15627" width="64.125" style="9" bestFit="1" customWidth="1"/>
    <col min="15628" max="15628" width="76.125" style="9" bestFit="1" customWidth="1"/>
    <col min="15629" max="15629" width="16.25" style="9" bestFit="1" customWidth="1"/>
    <col min="15630" max="15632" width="9" style="9"/>
    <col min="15633" max="15633" width="25" style="9" bestFit="1" customWidth="1"/>
    <col min="15634" max="15634" width="20.75" style="9" bestFit="1" customWidth="1"/>
    <col min="15635" max="15872" width="9" style="9"/>
    <col min="15873" max="15873" width="8" style="9" bestFit="1" customWidth="1"/>
    <col min="15874" max="15874" width="18.25" style="9" bestFit="1" customWidth="1"/>
    <col min="15875" max="15875" width="11.5" style="9" bestFit="1" customWidth="1"/>
    <col min="15876" max="15876" width="37.625" style="9" bestFit="1" customWidth="1"/>
    <col min="15877" max="15877" width="14.5" style="9" bestFit="1" customWidth="1"/>
    <col min="15878" max="15878" width="80.875" style="9" bestFit="1" customWidth="1"/>
    <col min="15879" max="15879" width="7.625" style="9" bestFit="1" customWidth="1"/>
    <col min="15880" max="15880" width="8.375" style="9" bestFit="1" customWidth="1"/>
    <col min="15881" max="15881" width="10" style="9" customWidth="1"/>
    <col min="15882" max="15882" width="10" style="9" bestFit="1" customWidth="1"/>
    <col min="15883" max="15883" width="64.125" style="9" bestFit="1" customWidth="1"/>
    <col min="15884" max="15884" width="76.125" style="9" bestFit="1" customWidth="1"/>
    <col min="15885" max="15885" width="16.25" style="9" bestFit="1" customWidth="1"/>
    <col min="15886" max="15888" width="9" style="9"/>
    <col min="15889" max="15889" width="25" style="9" bestFit="1" customWidth="1"/>
    <col min="15890" max="15890" width="20.75" style="9" bestFit="1" customWidth="1"/>
    <col min="15891" max="16128" width="9" style="9"/>
    <col min="16129" max="16129" width="8" style="9" bestFit="1" customWidth="1"/>
    <col min="16130" max="16130" width="18.25" style="9" bestFit="1" customWidth="1"/>
    <col min="16131" max="16131" width="11.5" style="9" bestFit="1" customWidth="1"/>
    <col min="16132" max="16132" width="37.625" style="9" bestFit="1" customWidth="1"/>
    <col min="16133" max="16133" width="14.5" style="9" bestFit="1" customWidth="1"/>
    <col min="16134" max="16134" width="80.875" style="9" bestFit="1" customWidth="1"/>
    <col min="16135" max="16135" width="7.625" style="9" bestFit="1" customWidth="1"/>
    <col min="16136" max="16136" width="8.375" style="9" bestFit="1" customWidth="1"/>
    <col min="16137" max="16137" width="10" style="9" customWidth="1"/>
    <col min="16138" max="16138" width="10" style="9" bestFit="1" customWidth="1"/>
    <col min="16139" max="16139" width="64.125" style="9" bestFit="1" customWidth="1"/>
    <col min="16140" max="16140" width="76.125" style="9" bestFit="1" customWidth="1"/>
    <col min="16141" max="16141" width="16.25" style="9" bestFit="1" customWidth="1"/>
    <col min="16142" max="16144" width="9" style="9"/>
    <col min="16145" max="16145" width="25" style="9" bestFit="1" customWidth="1"/>
    <col min="16146" max="16146" width="20.75" style="9" bestFit="1" customWidth="1"/>
    <col min="16147" max="16384" width="9" style="9"/>
  </cols>
  <sheetData>
    <row r="1" spans="1:18">
      <c r="A1" s="9" t="s">
        <v>2601</v>
      </c>
      <c r="B1" s="9" t="s">
        <v>2602</v>
      </c>
      <c r="C1" s="9" t="s">
        <v>2603</v>
      </c>
      <c r="D1" s="9" t="s">
        <v>2604</v>
      </c>
      <c r="E1" s="9" t="s">
        <v>2605</v>
      </c>
      <c r="F1" s="9" t="s">
        <v>2606</v>
      </c>
      <c r="G1" s="9" t="s">
        <v>2607</v>
      </c>
      <c r="H1" s="9" t="s">
        <v>2608</v>
      </c>
      <c r="I1" s="9" t="s">
        <v>2609</v>
      </c>
      <c r="J1" s="9" t="s">
        <v>2610</v>
      </c>
      <c r="K1" s="9" t="s">
        <v>2611</v>
      </c>
      <c r="L1" s="9" t="s">
        <v>2612</v>
      </c>
      <c r="M1" s="9" t="s">
        <v>2613</v>
      </c>
      <c r="N1" s="9" t="s">
        <v>2614</v>
      </c>
      <c r="O1" s="9" t="s">
        <v>2615</v>
      </c>
      <c r="P1" s="9" t="s">
        <v>2616</v>
      </c>
      <c r="Q1" s="9" t="s">
        <v>2617</v>
      </c>
      <c r="R1" s="9" t="s">
        <v>2618</v>
      </c>
    </row>
    <row r="2" spans="1:18">
      <c r="A2" s="9" t="s">
        <v>2619</v>
      </c>
      <c r="B2" s="1046">
        <v>1</v>
      </c>
      <c r="C2" s="9">
        <v>1</v>
      </c>
      <c r="D2" s="9" t="s">
        <v>125</v>
      </c>
      <c r="E2" s="9" t="s">
        <v>125</v>
      </c>
      <c r="F2" s="9" t="s">
        <v>2620</v>
      </c>
      <c r="G2" s="9">
        <v>1</v>
      </c>
      <c r="H2" s="9">
        <v>893000</v>
      </c>
      <c r="I2" s="9">
        <v>893000</v>
      </c>
      <c r="K2" s="9" t="s">
        <v>2621</v>
      </c>
      <c r="N2" s="9">
        <v>44715</v>
      </c>
      <c r="P2" s="9">
        <v>44792</v>
      </c>
      <c r="Q2" s="9" t="s">
        <v>2622</v>
      </c>
    </row>
    <row r="3" spans="1:18">
      <c r="B3" s="1046">
        <v>1</v>
      </c>
      <c r="C3" s="9">
        <v>8</v>
      </c>
      <c r="D3" s="9" t="s">
        <v>125</v>
      </c>
      <c r="E3" s="9" t="s">
        <v>125</v>
      </c>
      <c r="F3" s="9" t="s">
        <v>2623</v>
      </c>
      <c r="G3" s="9">
        <v>1</v>
      </c>
      <c r="H3" s="9">
        <v>24500</v>
      </c>
      <c r="I3" s="9">
        <v>24500</v>
      </c>
      <c r="K3" s="9" t="s">
        <v>2624</v>
      </c>
      <c r="N3" s="9">
        <v>44754</v>
      </c>
      <c r="P3" s="9">
        <v>44792</v>
      </c>
      <c r="Q3" s="9" t="s">
        <v>2622</v>
      </c>
    </row>
    <row r="4" spans="1:18">
      <c r="A4" s="9" t="s">
        <v>2625</v>
      </c>
      <c r="B4" s="1046">
        <v>1</v>
      </c>
      <c r="C4" s="9">
        <v>118</v>
      </c>
      <c r="D4" s="9" t="s">
        <v>279</v>
      </c>
      <c r="E4" s="9" t="s">
        <v>279</v>
      </c>
      <c r="F4" s="9" t="s">
        <v>2626</v>
      </c>
      <c r="G4" s="9">
        <v>4</v>
      </c>
      <c r="H4" s="9">
        <v>69</v>
      </c>
      <c r="I4" s="9">
        <v>276</v>
      </c>
      <c r="K4" s="9" t="s">
        <v>2627</v>
      </c>
      <c r="L4" s="9" t="s">
        <v>2628</v>
      </c>
      <c r="N4" s="9">
        <v>44755</v>
      </c>
      <c r="Q4" s="9">
        <v>44769</v>
      </c>
    </row>
    <row r="5" spans="1:18">
      <c r="A5" s="9" t="s">
        <v>2625</v>
      </c>
      <c r="B5" s="1046">
        <v>1</v>
      </c>
      <c r="C5" s="9">
        <v>119</v>
      </c>
      <c r="D5" s="9" t="s">
        <v>279</v>
      </c>
      <c r="E5" s="9" t="s">
        <v>279</v>
      </c>
      <c r="F5" s="9" t="s">
        <v>2629</v>
      </c>
      <c r="G5" s="9">
        <v>4</v>
      </c>
      <c r="H5" s="9">
        <v>71</v>
      </c>
      <c r="I5" s="9">
        <v>284</v>
      </c>
      <c r="K5" s="9" t="s">
        <v>2630</v>
      </c>
      <c r="L5" s="9" t="s">
        <v>2631</v>
      </c>
      <c r="N5" s="9">
        <v>44755</v>
      </c>
      <c r="Q5" s="9">
        <v>44769</v>
      </c>
    </row>
    <row r="6" spans="1:18">
      <c r="A6" s="9" t="s">
        <v>2632</v>
      </c>
      <c r="B6" s="1046">
        <v>1</v>
      </c>
      <c r="C6" s="9">
        <v>120</v>
      </c>
      <c r="D6" s="9" t="s">
        <v>279</v>
      </c>
      <c r="E6" s="9" t="s">
        <v>279</v>
      </c>
      <c r="F6" s="9" t="s">
        <v>2633</v>
      </c>
      <c r="G6" s="9">
        <v>3</v>
      </c>
      <c r="H6" s="9">
        <v>650</v>
      </c>
      <c r="I6" s="9">
        <v>1950</v>
      </c>
      <c r="K6" s="9" t="s">
        <v>2634</v>
      </c>
      <c r="N6" s="9">
        <v>44755</v>
      </c>
      <c r="Q6" s="9">
        <v>44769</v>
      </c>
    </row>
    <row r="7" spans="1:18">
      <c r="A7" s="9" t="s">
        <v>2625</v>
      </c>
      <c r="B7" s="1046">
        <v>1</v>
      </c>
      <c r="C7" s="9">
        <v>121</v>
      </c>
      <c r="D7" s="9" t="s">
        <v>279</v>
      </c>
      <c r="E7" s="9" t="s">
        <v>279</v>
      </c>
      <c r="F7" s="9" t="s">
        <v>2635</v>
      </c>
      <c r="G7" s="9">
        <v>10</v>
      </c>
      <c r="H7" s="9">
        <v>32</v>
      </c>
      <c r="I7" s="9">
        <v>320</v>
      </c>
      <c r="K7" s="9" t="s">
        <v>2636</v>
      </c>
      <c r="L7" s="9" t="s">
        <v>2637</v>
      </c>
      <c r="N7" s="9">
        <v>44755</v>
      </c>
      <c r="Q7" s="9">
        <v>44769</v>
      </c>
    </row>
    <row r="8" spans="1:18">
      <c r="A8" s="9" t="s">
        <v>2638</v>
      </c>
      <c r="B8" s="1046">
        <v>1</v>
      </c>
      <c r="C8" s="9">
        <v>122</v>
      </c>
      <c r="D8" s="9" t="s">
        <v>2639</v>
      </c>
      <c r="E8" s="9" t="s">
        <v>279</v>
      </c>
      <c r="F8" s="9" t="s">
        <v>2640</v>
      </c>
      <c r="G8" s="9">
        <v>1</v>
      </c>
      <c r="H8" s="9">
        <v>3690</v>
      </c>
      <c r="I8" s="9">
        <v>3690</v>
      </c>
      <c r="K8" s="9" t="s">
        <v>2641</v>
      </c>
      <c r="N8" s="9">
        <v>44755</v>
      </c>
      <c r="Q8" s="9">
        <v>44769</v>
      </c>
    </row>
    <row r="9" spans="1:18">
      <c r="A9" s="9" t="s">
        <v>2638</v>
      </c>
      <c r="B9" s="1046">
        <v>1</v>
      </c>
      <c r="C9" s="9">
        <v>123</v>
      </c>
      <c r="D9" s="9" t="s">
        <v>2639</v>
      </c>
      <c r="E9" s="9" t="s">
        <v>279</v>
      </c>
      <c r="F9" s="9" t="s">
        <v>2642</v>
      </c>
      <c r="G9" s="9">
        <v>1</v>
      </c>
      <c r="H9" s="9">
        <v>2150</v>
      </c>
      <c r="I9" s="9">
        <v>2150</v>
      </c>
      <c r="K9" s="9" t="s">
        <v>2643</v>
      </c>
      <c r="N9" s="9">
        <v>44755</v>
      </c>
      <c r="Q9" s="9">
        <v>44769</v>
      </c>
    </row>
    <row r="10" spans="1:18">
      <c r="A10" s="9" t="s">
        <v>2638</v>
      </c>
      <c r="B10" s="1046">
        <v>1</v>
      </c>
      <c r="C10" s="9">
        <v>124</v>
      </c>
      <c r="D10" s="9" t="s">
        <v>2639</v>
      </c>
      <c r="E10" s="9" t="s">
        <v>279</v>
      </c>
      <c r="F10" s="9" t="s">
        <v>2644</v>
      </c>
      <c r="G10" s="9">
        <v>1</v>
      </c>
      <c r="H10" s="9">
        <v>2150</v>
      </c>
      <c r="I10" s="9">
        <v>2150</v>
      </c>
      <c r="K10" s="9" t="s">
        <v>2645</v>
      </c>
      <c r="N10" s="9">
        <v>44755</v>
      </c>
      <c r="Q10" s="9">
        <v>44769</v>
      </c>
    </row>
    <row r="11" spans="1:18">
      <c r="A11" s="9" t="s">
        <v>2638</v>
      </c>
      <c r="B11" s="1046">
        <v>1</v>
      </c>
      <c r="C11" s="9">
        <v>125</v>
      </c>
      <c r="D11" s="9" t="s">
        <v>279</v>
      </c>
      <c r="E11" s="9" t="s">
        <v>279</v>
      </c>
      <c r="F11" s="9" t="s">
        <v>2646</v>
      </c>
      <c r="G11" s="9">
        <v>1</v>
      </c>
      <c r="H11" s="9">
        <v>4660</v>
      </c>
      <c r="I11" s="9">
        <v>4660</v>
      </c>
      <c r="K11" s="9" t="s">
        <v>2647</v>
      </c>
      <c r="N11" s="9">
        <v>44755</v>
      </c>
      <c r="Q11" s="9">
        <v>44769</v>
      </c>
    </row>
    <row r="12" spans="1:18">
      <c r="A12" s="9" t="s">
        <v>2625</v>
      </c>
      <c r="B12" s="1046">
        <v>1</v>
      </c>
      <c r="C12" s="9">
        <v>126</v>
      </c>
      <c r="D12" s="9" t="s">
        <v>279</v>
      </c>
      <c r="E12" s="9" t="s">
        <v>279</v>
      </c>
      <c r="F12" s="9" t="s">
        <v>2648</v>
      </c>
      <c r="G12" s="9">
        <v>4</v>
      </c>
      <c r="H12" s="9">
        <v>106</v>
      </c>
      <c r="I12" s="9">
        <v>424</v>
      </c>
      <c r="K12" s="9" t="s">
        <v>2649</v>
      </c>
      <c r="N12" s="9">
        <v>44755</v>
      </c>
      <c r="Q12" s="9">
        <v>44769</v>
      </c>
    </row>
    <row r="13" spans="1:18">
      <c r="A13" s="9" t="s">
        <v>2625</v>
      </c>
      <c r="B13" s="1046">
        <v>1</v>
      </c>
      <c r="C13" s="9">
        <v>127</v>
      </c>
      <c r="D13" s="9" t="s">
        <v>279</v>
      </c>
      <c r="E13" s="9" t="s">
        <v>279</v>
      </c>
      <c r="F13" s="9" t="s">
        <v>2650</v>
      </c>
      <c r="G13" s="9">
        <v>1</v>
      </c>
      <c r="H13" s="9">
        <v>5620</v>
      </c>
      <c r="I13" s="9">
        <v>5620</v>
      </c>
      <c r="K13" s="9" t="s">
        <v>2651</v>
      </c>
      <c r="N13" s="9">
        <v>44755</v>
      </c>
      <c r="Q13" s="9">
        <v>44769</v>
      </c>
    </row>
    <row r="14" spans="1:18">
      <c r="A14" s="9" t="s">
        <v>2625</v>
      </c>
      <c r="B14" s="1046">
        <v>1</v>
      </c>
      <c r="C14" s="9">
        <v>128</v>
      </c>
      <c r="D14" s="9" t="s">
        <v>279</v>
      </c>
      <c r="E14" s="9" t="s">
        <v>279</v>
      </c>
      <c r="F14" s="9" t="s">
        <v>2652</v>
      </c>
      <c r="G14" s="9">
        <v>4</v>
      </c>
      <c r="H14" s="9">
        <v>76</v>
      </c>
      <c r="I14" s="9">
        <v>304</v>
      </c>
      <c r="K14" s="9" t="s">
        <v>2424</v>
      </c>
      <c r="N14" s="9">
        <v>44755</v>
      </c>
      <c r="Q14" s="9">
        <v>44769</v>
      </c>
    </row>
    <row r="15" spans="1:18">
      <c r="A15" s="9" t="s">
        <v>2638</v>
      </c>
      <c r="B15" s="1046">
        <v>1</v>
      </c>
      <c r="C15" s="9">
        <v>129</v>
      </c>
      <c r="D15" s="9" t="s">
        <v>2639</v>
      </c>
      <c r="E15" s="9" t="s">
        <v>279</v>
      </c>
      <c r="F15" s="9" t="s">
        <v>2653</v>
      </c>
      <c r="G15" s="9">
        <v>1</v>
      </c>
      <c r="H15" s="9">
        <v>2550</v>
      </c>
      <c r="I15" s="9">
        <v>2550</v>
      </c>
      <c r="K15" s="9" t="s">
        <v>2654</v>
      </c>
      <c r="N15" s="9">
        <v>44755</v>
      </c>
      <c r="Q15" s="9">
        <v>44769</v>
      </c>
    </row>
    <row r="16" spans="1:18">
      <c r="A16" s="9" t="s">
        <v>2625</v>
      </c>
      <c r="B16" s="1046">
        <v>1</v>
      </c>
      <c r="C16" s="9">
        <v>130</v>
      </c>
      <c r="D16" s="9" t="s">
        <v>279</v>
      </c>
      <c r="E16" s="9" t="s">
        <v>279</v>
      </c>
      <c r="F16" s="9" t="s">
        <v>2655</v>
      </c>
      <c r="G16" s="9">
        <v>10</v>
      </c>
      <c r="H16" s="9">
        <v>27</v>
      </c>
      <c r="I16" s="9">
        <v>270</v>
      </c>
      <c r="K16" s="9" t="s">
        <v>2656</v>
      </c>
      <c r="L16" s="9" t="s">
        <v>2657</v>
      </c>
      <c r="N16" s="9">
        <v>44755</v>
      </c>
      <c r="Q16" s="9">
        <v>44769</v>
      </c>
    </row>
    <row r="17" spans="1:17">
      <c r="A17" s="9" t="s">
        <v>2625</v>
      </c>
      <c r="B17" s="1046">
        <v>1</v>
      </c>
      <c r="C17" s="9">
        <v>131</v>
      </c>
      <c r="D17" s="9" t="s">
        <v>279</v>
      </c>
      <c r="E17" s="9" t="s">
        <v>279</v>
      </c>
      <c r="F17" s="9" t="s">
        <v>2658</v>
      </c>
      <c r="G17" s="9">
        <v>4</v>
      </c>
      <c r="H17" s="9">
        <v>29</v>
      </c>
      <c r="I17" s="9">
        <v>116</v>
      </c>
      <c r="K17" s="9" t="s">
        <v>2659</v>
      </c>
      <c r="L17" s="9" t="s">
        <v>2660</v>
      </c>
      <c r="N17" s="9">
        <v>44755</v>
      </c>
      <c r="Q17" s="9">
        <v>44769</v>
      </c>
    </row>
    <row r="18" spans="1:17">
      <c r="A18" s="9" t="s">
        <v>2625</v>
      </c>
      <c r="B18" s="1046">
        <v>1</v>
      </c>
      <c r="C18" s="9">
        <v>132</v>
      </c>
      <c r="D18" s="9" t="s">
        <v>279</v>
      </c>
      <c r="E18" s="9" t="s">
        <v>279</v>
      </c>
      <c r="F18" s="9" t="s">
        <v>2661</v>
      </c>
      <c r="G18" s="9">
        <v>4</v>
      </c>
      <c r="H18" s="9">
        <v>92</v>
      </c>
      <c r="I18" s="9">
        <v>368</v>
      </c>
      <c r="K18" s="9" t="s">
        <v>2662</v>
      </c>
      <c r="L18" s="9" t="s">
        <v>2631</v>
      </c>
      <c r="N18" s="9">
        <v>44755</v>
      </c>
      <c r="Q18" s="9">
        <v>44769</v>
      </c>
    </row>
    <row r="19" spans="1:17">
      <c r="A19" s="9" t="s">
        <v>2625</v>
      </c>
      <c r="B19" s="1046">
        <v>1</v>
      </c>
      <c r="C19" s="9">
        <v>133</v>
      </c>
      <c r="D19" s="9" t="s">
        <v>279</v>
      </c>
      <c r="E19" s="9" t="s">
        <v>279</v>
      </c>
      <c r="F19" s="9" t="s">
        <v>2663</v>
      </c>
      <c r="H19" s="9">
        <v>76</v>
      </c>
      <c r="I19" s="9">
        <v>0</v>
      </c>
      <c r="K19" s="9" t="s">
        <v>2664</v>
      </c>
      <c r="L19" s="9" t="s">
        <v>2631</v>
      </c>
    </row>
    <row r="20" spans="1:17">
      <c r="A20" s="9" t="s">
        <v>2665</v>
      </c>
      <c r="B20" s="1046">
        <v>1</v>
      </c>
      <c r="C20" s="9">
        <v>134</v>
      </c>
      <c r="D20" s="9" t="s">
        <v>2666</v>
      </c>
      <c r="E20" s="9" t="s">
        <v>279</v>
      </c>
      <c r="F20" s="9" t="s">
        <v>2667</v>
      </c>
      <c r="G20" s="9">
        <v>2</v>
      </c>
      <c r="H20" s="9">
        <v>127</v>
      </c>
      <c r="I20" s="9">
        <v>254</v>
      </c>
      <c r="K20" s="9" t="s">
        <v>2668</v>
      </c>
      <c r="L20" s="9" t="s">
        <v>2669</v>
      </c>
      <c r="N20" s="9">
        <v>44818</v>
      </c>
      <c r="Q20" s="9">
        <v>44819</v>
      </c>
    </row>
    <row r="21" spans="1:17" s="1047" customFormat="1">
      <c r="I21" s="1048">
        <f>SUM(I2:I20)</f>
        <v>942886</v>
      </c>
    </row>
    <row r="22" spans="1:17" s="1047" customFormat="1"/>
    <row r="23" spans="1:17" s="1047" customFormat="1"/>
    <row r="24" spans="1:17">
      <c r="A24" s="9" t="s">
        <v>2619</v>
      </c>
      <c r="B24" s="1018">
        <v>2</v>
      </c>
      <c r="C24" s="9">
        <v>2</v>
      </c>
      <c r="D24" s="9" t="s">
        <v>125</v>
      </c>
      <c r="E24" s="9" t="s">
        <v>125</v>
      </c>
      <c r="F24" s="9" t="s">
        <v>2670</v>
      </c>
      <c r="G24" s="9">
        <v>1</v>
      </c>
      <c r="H24" s="9">
        <v>31500</v>
      </c>
      <c r="I24" s="9">
        <v>31500</v>
      </c>
      <c r="K24" s="9" t="s">
        <v>1384</v>
      </c>
      <c r="N24" s="9">
        <v>44715</v>
      </c>
      <c r="P24" s="9">
        <v>44792</v>
      </c>
      <c r="Q24" s="9" t="s">
        <v>2622</v>
      </c>
    </row>
    <row r="25" spans="1:17">
      <c r="A25" s="9" t="s">
        <v>2619</v>
      </c>
      <c r="B25" s="1018">
        <v>2</v>
      </c>
      <c r="C25" s="9">
        <v>5</v>
      </c>
      <c r="D25" s="9" t="s">
        <v>125</v>
      </c>
      <c r="E25" s="9" t="s">
        <v>125</v>
      </c>
      <c r="F25" s="9" t="s">
        <v>2671</v>
      </c>
      <c r="G25" s="9">
        <v>1</v>
      </c>
      <c r="H25" s="9">
        <v>20000</v>
      </c>
      <c r="I25" s="9">
        <v>20000</v>
      </c>
      <c r="K25" s="9" t="s">
        <v>2672</v>
      </c>
      <c r="N25" s="9">
        <v>44715</v>
      </c>
      <c r="P25" s="9">
        <v>44792</v>
      </c>
      <c r="Q25" s="9" t="s">
        <v>2622</v>
      </c>
    </row>
    <row r="26" spans="1:17">
      <c r="B26" s="1018">
        <v>2</v>
      </c>
      <c r="C26" s="9">
        <v>6</v>
      </c>
      <c r="D26" s="9" t="s">
        <v>125</v>
      </c>
      <c r="E26" s="9" t="s">
        <v>125</v>
      </c>
      <c r="F26" s="9" t="s">
        <v>2673</v>
      </c>
      <c r="G26" s="9">
        <v>1</v>
      </c>
      <c r="H26" s="9">
        <v>10500</v>
      </c>
      <c r="I26" s="9">
        <v>10500</v>
      </c>
      <c r="K26" s="9" t="s">
        <v>2674</v>
      </c>
      <c r="N26" s="9">
        <v>44722</v>
      </c>
      <c r="P26" s="9">
        <v>44725</v>
      </c>
      <c r="Q26" s="9" t="s">
        <v>2675</v>
      </c>
    </row>
    <row r="27" spans="1:17">
      <c r="B27" s="1018">
        <v>2</v>
      </c>
      <c r="C27" s="9">
        <v>7</v>
      </c>
      <c r="D27" s="9" t="s">
        <v>125</v>
      </c>
      <c r="E27" s="9" t="s">
        <v>125</v>
      </c>
      <c r="F27" s="9" t="s">
        <v>1392</v>
      </c>
      <c r="G27" s="9">
        <v>1</v>
      </c>
      <c r="H27" s="9">
        <v>1300</v>
      </c>
      <c r="I27" s="9">
        <v>1300</v>
      </c>
    </row>
    <row r="28" spans="1:17">
      <c r="A28" s="9" t="s">
        <v>2619</v>
      </c>
      <c r="B28" s="1018">
        <v>2</v>
      </c>
      <c r="C28" s="9">
        <v>12</v>
      </c>
      <c r="D28" s="9" t="s">
        <v>125</v>
      </c>
      <c r="E28" s="9" t="s">
        <v>125</v>
      </c>
      <c r="F28" s="9" t="s">
        <v>1392</v>
      </c>
      <c r="G28" s="9">
        <v>1</v>
      </c>
      <c r="H28" s="9">
        <v>12000</v>
      </c>
      <c r="I28" s="9">
        <v>12000</v>
      </c>
      <c r="Q28" s="9" t="s">
        <v>2622</v>
      </c>
    </row>
    <row r="29" spans="1:17" s="1047" customFormat="1">
      <c r="I29" s="1048">
        <f>SUM(I24:I28)</f>
        <v>75300</v>
      </c>
    </row>
    <row r="30" spans="1:17" s="1047" customFormat="1"/>
    <row r="31" spans="1:17">
      <c r="A31" s="9" t="s">
        <v>2619</v>
      </c>
      <c r="B31" s="1049">
        <v>3</v>
      </c>
      <c r="C31" s="9">
        <v>3</v>
      </c>
      <c r="D31" s="9" t="s">
        <v>125</v>
      </c>
      <c r="E31" s="9" t="s">
        <v>125</v>
      </c>
      <c r="F31" s="9" t="s">
        <v>2676</v>
      </c>
      <c r="G31" s="9">
        <v>1</v>
      </c>
      <c r="H31" s="9">
        <v>38000</v>
      </c>
      <c r="I31" s="1048">
        <v>38000</v>
      </c>
      <c r="K31" s="9" t="s">
        <v>2677</v>
      </c>
      <c r="L31" s="9" t="s">
        <v>2678</v>
      </c>
    </row>
    <row r="32" spans="1:17" s="1047" customFormat="1"/>
    <row r="33" spans="1:17" s="1047" customFormat="1"/>
    <row r="34" spans="1:17">
      <c r="B34" s="1017">
        <v>4</v>
      </c>
      <c r="C34" s="9">
        <v>11</v>
      </c>
      <c r="D34" s="9" t="s">
        <v>125</v>
      </c>
      <c r="E34" s="9" t="s">
        <v>125</v>
      </c>
      <c r="F34" s="9" t="s">
        <v>2679</v>
      </c>
      <c r="G34" s="9">
        <v>1</v>
      </c>
      <c r="H34" s="9">
        <v>30000</v>
      </c>
      <c r="I34" s="1048">
        <v>30000</v>
      </c>
      <c r="K34" s="9" t="s">
        <v>2680</v>
      </c>
      <c r="N34" s="9">
        <v>44715</v>
      </c>
      <c r="P34" s="9">
        <v>44792</v>
      </c>
      <c r="Q34" s="9" t="s">
        <v>2622</v>
      </c>
    </row>
    <row r="35" spans="1:17" s="1047" customFormat="1"/>
    <row r="36" spans="1:17" s="1047" customFormat="1"/>
    <row r="37" spans="1:17">
      <c r="A37" s="9" t="s">
        <v>2681</v>
      </c>
      <c r="B37" s="1050">
        <v>5</v>
      </c>
      <c r="C37" s="9">
        <v>154</v>
      </c>
      <c r="D37" s="9" t="s">
        <v>2682</v>
      </c>
      <c r="E37" s="9" t="s">
        <v>2683</v>
      </c>
      <c r="F37" s="9" t="s">
        <v>2684</v>
      </c>
      <c r="G37" s="9">
        <v>1</v>
      </c>
      <c r="H37" s="9">
        <v>27200</v>
      </c>
      <c r="I37" s="9">
        <v>27200</v>
      </c>
      <c r="K37" s="9" t="s">
        <v>2685</v>
      </c>
      <c r="N37" s="9">
        <v>44714</v>
      </c>
      <c r="P37" s="9">
        <v>44792</v>
      </c>
      <c r="Q37" s="9" t="s">
        <v>2686</v>
      </c>
    </row>
    <row r="38" spans="1:17">
      <c r="A38" s="9" t="s">
        <v>2687</v>
      </c>
      <c r="B38" s="1050">
        <v>5</v>
      </c>
      <c r="C38" s="9">
        <v>155</v>
      </c>
      <c r="D38" s="9" t="s">
        <v>2682</v>
      </c>
      <c r="E38" s="9" t="s">
        <v>2683</v>
      </c>
      <c r="F38" s="9" t="s">
        <v>2688</v>
      </c>
      <c r="G38" s="9">
        <v>1</v>
      </c>
      <c r="H38" s="9">
        <v>9040</v>
      </c>
      <c r="I38" s="9">
        <v>9040</v>
      </c>
      <c r="K38" s="9" t="s">
        <v>2689</v>
      </c>
      <c r="N38" s="9">
        <v>44714</v>
      </c>
      <c r="P38" s="9">
        <v>44792</v>
      </c>
      <c r="Q38" s="9" t="s">
        <v>2686</v>
      </c>
    </row>
    <row r="39" spans="1:17">
      <c r="A39" s="9" t="s">
        <v>2687</v>
      </c>
      <c r="B39" s="1050">
        <v>5</v>
      </c>
      <c r="C39" s="9">
        <v>156</v>
      </c>
      <c r="D39" s="9" t="s">
        <v>2682</v>
      </c>
      <c r="E39" s="9" t="s">
        <v>2683</v>
      </c>
      <c r="F39" s="9" t="s">
        <v>2690</v>
      </c>
      <c r="G39" s="9">
        <v>1</v>
      </c>
      <c r="H39" s="9">
        <v>54900</v>
      </c>
      <c r="I39" s="9">
        <v>54900</v>
      </c>
      <c r="K39" s="9" t="s">
        <v>2691</v>
      </c>
      <c r="N39" s="9">
        <v>44714</v>
      </c>
      <c r="P39" s="9">
        <v>44792</v>
      </c>
      <c r="Q39" s="9" t="s">
        <v>2686</v>
      </c>
    </row>
    <row r="40" spans="1:17">
      <c r="A40" s="9" t="s">
        <v>2692</v>
      </c>
      <c r="B40" s="1050">
        <v>5</v>
      </c>
      <c r="C40" s="9">
        <v>157</v>
      </c>
      <c r="D40" s="9" t="s">
        <v>279</v>
      </c>
      <c r="E40" s="9" t="s">
        <v>279</v>
      </c>
      <c r="F40" s="9" t="s">
        <v>2693</v>
      </c>
      <c r="G40" s="9">
        <v>1</v>
      </c>
      <c r="H40" s="9">
        <v>9279</v>
      </c>
      <c r="I40" s="9">
        <v>9279</v>
      </c>
      <c r="K40" s="9" t="s">
        <v>2694</v>
      </c>
      <c r="L40" s="9" t="s">
        <v>2695</v>
      </c>
    </row>
    <row r="41" spans="1:17">
      <c r="B41" s="1050">
        <v>5</v>
      </c>
      <c r="C41" s="9">
        <v>158</v>
      </c>
      <c r="D41" s="9" t="s">
        <v>2696</v>
      </c>
      <c r="E41" s="9" t="s">
        <v>2697</v>
      </c>
      <c r="F41" s="9" t="s">
        <v>2698</v>
      </c>
      <c r="G41" s="9">
        <v>1</v>
      </c>
      <c r="H41" s="9">
        <v>1245</v>
      </c>
      <c r="I41" s="9">
        <v>1245</v>
      </c>
      <c r="K41" s="9" t="s">
        <v>2699</v>
      </c>
      <c r="N41" s="9">
        <v>44714</v>
      </c>
      <c r="Q41" s="9">
        <v>44726</v>
      </c>
    </row>
    <row r="42" spans="1:17">
      <c r="B42" s="1050">
        <v>5</v>
      </c>
      <c r="C42" s="9">
        <v>159</v>
      </c>
      <c r="D42" s="9" t="s">
        <v>2696</v>
      </c>
      <c r="E42" s="9" t="s">
        <v>2697</v>
      </c>
      <c r="F42" s="9" t="s">
        <v>2700</v>
      </c>
      <c r="G42" s="9">
        <v>1</v>
      </c>
      <c r="H42" s="9">
        <v>854</v>
      </c>
      <c r="I42" s="9">
        <v>854</v>
      </c>
      <c r="K42" s="9" t="s">
        <v>2701</v>
      </c>
      <c r="N42" s="9">
        <v>44714</v>
      </c>
      <c r="Q42" s="9">
        <v>44726</v>
      </c>
    </row>
    <row r="43" spans="1:17" s="1047" customFormat="1">
      <c r="I43" s="1048">
        <f>SUBTOTAL(109,I37:I42)</f>
        <v>102518</v>
      </c>
    </row>
    <row r="44" spans="1:17" s="1047" customFormat="1"/>
    <row r="45" spans="1:17">
      <c r="A45" s="9" t="s">
        <v>2687</v>
      </c>
      <c r="B45" s="1051">
        <v>6</v>
      </c>
      <c r="C45" s="9">
        <v>13</v>
      </c>
      <c r="D45" s="9" t="s">
        <v>2639</v>
      </c>
      <c r="E45" s="9" t="s">
        <v>279</v>
      </c>
      <c r="F45" s="9" t="s">
        <v>2702</v>
      </c>
      <c r="G45" s="9">
        <v>1</v>
      </c>
      <c r="H45" s="9">
        <v>11230</v>
      </c>
      <c r="I45" s="9">
        <f>+G45*H45</f>
        <v>11230</v>
      </c>
      <c r="K45" s="9" t="s">
        <v>2703</v>
      </c>
      <c r="N45" s="9">
        <v>44755</v>
      </c>
      <c r="Q45" s="9">
        <v>44769</v>
      </c>
    </row>
    <row r="46" spans="1:17">
      <c r="A46" s="9" t="s">
        <v>2625</v>
      </c>
      <c r="B46" s="1051">
        <v>6</v>
      </c>
      <c r="C46" s="9">
        <v>14</v>
      </c>
      <c r="D46" s="9" t="s">
        <v>279</v>
      </c>
      <c r="E46" s="9" t="s">
        <v>279</v>
      </c>
      <c r="F46" s="9" t="s">
        <v>2704</v>
      </c>
      <c r="G46" s="9">
        <v>1</v>
      </c>
      <c r="H46" s="9">
        <v>214</v>
      </c>
      <c r="I46" s="9">
        <f t="shared" ref="I46:I94" si="0">+G46*H46</f>
        <v>214</v>
      </c>
      <c r="K46" s="9" t="s">
        <v>2705</v>
      </c>
      <c r="L46" s="9" t="s">
        <v>2706</v>
      </c>
      <c r="N46" s="9">
        <v>44755</v>
      </c>
      <c r="Q46" s="9">
        <v>44769</v>
      </c>
    </row>
    <row r="47" spans="1:17">
      <c r="A47" s="9" t="s">
        <v>2625</v>
      </c>
      <c r="B47" s="1051">
        <v>6</v>
      </c>
      <c r="C47" s="9">
        <v>15</v>
      </c>
      <c r="D47" s="9" t="s">
        <v>279</v>
      </c>
      <c r="E47" s="9" t="s">
        <v>279</v>
      </c>
      <c r="F47" s="9" t="s">
        <v>2707</v>
      </c>
      <c r="G47" s="9">
        <v>4</v>
      </c>
      <c r="H47" s="9">
        <v>169</v>
      </c>
      <c r="I47" s="9">
        <f t="shared" si="0"/>
        <v>676</v>
      </c>
      <c r="K47" s="9" t="s">
        <v>2708</v>
      </c>
      <c r="N47" s="9">
        <v>44755</v>
      </c>
      <c r="Q47" s="9">
        <v>44769</v>
      </c>
    </row>
    <row r="48" spans="1:17">
      <c r="A48" s="9" t="s">
        <v>2625</v>
      </c>
      <c r="B48" s="1051">
        <v>6</v>
      </c>
      <c r="C48" s="9">
        <v>16</v>
      </c>
      <c r="D48" s="9" t="s">
        <v>279</v>
      </c>
      <c r="E48" s="9" t="s">
        <v>279</v>
      </c>
      <c r="F48" s="9" t="s">
        <v>2709</v>
      </c>
      <c r="G48" s="9">
        <v>2</v>
      </c>
      <c r="H48" s="9">
        <v>1140</v>
      </c>
      <c r="I48" s="9">
        <f t="shared" si="0"/>
        <v>2280</v>
      </c>
      <c r="K48" s="9" t="s">
        <v>2709</v>
      </c>
      <c r="N48" s="9">
        <v>44755</v>
      </c>
      <c r="Q48" s="9">
        <v>44769</v>
      </c>
    </row>
    <row r="49" spans="1:17">
      <c r="A49" s="9" t="s">
        <v>2625</v>
      </c>
      <c r="B49" s="1051">
        <v>6</v>
      </c>
      <c r="C49" s="9">
        <v>17</v>
      </c>
      <c r="D49" s="9" t="s">
        <v>2710</v>
      </c>
      <c r="E49" s="9" t="s">
        <v>279</v>
      </c>
      <c r="F49" s="9" t="s">
        <v>2711</v>
      </c>
      <c r="G49" s="9">
        <v>10</v>
      </c>
      <c r="H49" s="9">
        <v>27</v>
      </c>
      <c r="I49" s="9">
        <f t="shared" si="0"/>
        <v>270</v>
      </c>
      <c r="K49" s="9" t="s">
        <v>2712</v>
      </c>
      <c r="L49" s="9" t="s">
        <v>2713</v>
      </c>
      <c r="N49" s="9">
        <v>44755</v>
      </c>
      <c r="Q49" s="9">
        <v>44769</v>
      </c>
    </row>
    <row r="50" spans="1:17">
      <c r="A50" s="9" t="s">
        <v>2625</v>
      </c>
      <c r="B50" s="1051">
        <v>6</v>
      </c>
      <c r="C50" s="9">
        <v>18</v>
      </c>
      <c r="D50" s="9" t="s">
        <v>279</v>
      </c>
      <c r="E50" s="9" t="s">
        <v>279</v>
      </c>
      <c r="F50" s="9" t="s">
        <v>2714</v>
      </c>
      <c r="H50" s="9">
        <v>76</v>
      </c>
      <c r="I50" s="9">
        <f t="shared" si="0"/>
        <v>0</v>
      </c>
      <c r="K50" s="9" t="s">
        <v>2715</v>
      </c>
      <c r="N50" s="9">
        <v>44755</v>
      </c>
      <c r="Q50" s="9">
        <v>44769</v>
      </c>
    </row>
    <row r="51" spans="1:17">
      <c r="A51" s="9" t="s">
        <v>2665</v>
      </c>
      <c r="B51" s="1051">
        <v>6</v>
      </c>
      <c r="C51" s="9">
        <v>19</v>
      </c>
      <c r="D51" s="9" t="s">
        <v>2716</v>
      </c>
      <c r="E51" s="9" t="s">
        <v>279</v>
      </c>
      <c r="F51" s="9" t="s">
        <v>2717</v>
      </c>
      <c r="G51" s="9">
        <v>1</v>
      </c>
      <c r="H51" s="9">
        <v>34</v>
      </c>
      <c r="I51" s="9">
        <f t="shared" si="0"/>
        <v>34</v>
      </c>
      <c r="K51" s="9" t="s">
        <v>2718</v>
      </c>
      <c r="N51" s="9">
        <v>44755</v>
      </c>
      <c r="Q51" s="9">
        <v>44769</v>
      </c>
    </row>
    <row r="52" spans="1:17">
      <c r="A52" s="9" t="s">
        <v>2625</v>
      </c>
      <c r="B52" s="1051">
        <v>6</v>
      </c>
      <c r="C52" s="9">
        <v>20</v>
      </c>
      <c r="D52" s="9" t="s">
        <v>279</v>
      </c>
      <c r="E52" s="9" t="s">
        <v>279</v>
      </c>
      <c r="F52" s="9" t="s">
        <v>2719</v>
      </c>
      <c r="G52" s="9">
        <v>1</v>
      </c>
      <c r="H52" s="9">
        <v>200</v>
      </c>
      <c r="I52" s="9">
        <f t="shared" si="0"/>
        <v>200</v>
      </c>
      <c r="K52" s="9" t="s">
        <v>2720</v>
      </c>
      <c r="L52" s="9" t="s">
        <v>2721</v>
      </c>
      <c r="N52" s="9">
        <v>44755</v>
      </c>
      <c r="Q52" s="9">
        <v>44769</v>
      </c>
    </row>
    <row r="53" spans="1:17">
      <c r="A53" s="9" t="s">
        <v>2687</v>
      </c>
      <c r="B53" s="1051">
        <v>6</v>
      </c>
      <c r="C53" s="9">
        <v>21</v>
      </c>
      <c r="D53" s="9" t="s">
        <v>2639</v>
      </c>
      <c r="E53" s="9" t="s">
        <v>279</v>
      </c>
      <c r="F53" s="9" t="s">
        <v>2722</v>
      </c>
      <c r="G53" s="9">
        <v>2</v>
      </c>
      <c r="H53" s="9">
        <v>6631</v>
      </c>
      <c r="I53" s="9">
        <f t="shared" si="0"/>
        <v>13262</v>
      </c>
      <c r="K53" s="9" t="s">
        <v>2723</v>
      </c>
      <c r="N53" s="9">
        <v>44755</v>
      </c>
      <c r="Q53" s="9">
        <v>44769</v>
      </c>
    </row>
    <row r="54" spans="1:17">
      <c r="A54" s="9" t="s">
        <v>2632</v>
      </c>
      <c r="B54" s="1051">
        <v>6</v>
      </c>
      <c r="C54" s="9">
        <v>22</v>
      </c>
      <c r="D54" s="9" t="s">
        <v>279</v>
      </c>
      <c r="E54" s="9" t="s">
        <v>279</v>
      </c>
      <c r="F54" s="9" t="s">
        <v>2724</v>
      </c>
      <c r="G54" s="9">
        <v>4</v>
      </c>
      <c r="H54" s="9">
        <v>2670</v>
      </c>
      <c r="I54" s="9">
        <f t="shared" si="0"/>
        <v>10680</v>
      </c>
      <c r="K54" s="9" t="s">
        <v>2725</v>
      </c>
      <c r="N54" s="9">
        <v>44755</v>
      </c>
      <c r="Q54" s="9">
        <v>44769</v>
      </c>
    </row>
    <row r="55" spans="1:17">
      <c r="A55" s="9" t="s">
        <v>2625</v>
      </c>
      <c r="B55" s="1051">
        <v>6</v>
      </c>
      <c r="C55" s="9">
        <v>23</v>
      </c>
      <c r="D55" s="9" t="s">
        <v>279</v>
      </c>
      <c r="E55" s="9" t="s">
        <v>279</v>
      </c>
      <c r="F55" s="9" t="s">
        <v>2726</v>
      </c>
      <c r="G55" s="9">
        <v>4</v>
      </c>
      <c r="H55" s="9">
        <v>71</v>
      </c>
      <c r="I55" s="9">
        <f t="shared" si="0"/>
        <v>284</v>
      </c>
      <c r="K55" s="9" t="s">
        <v>2726</v>
      </c>
      <c r="N55" s="9">
        <v>44755</v>
      </c>
      <c r="Q55" s="9">
        <v>44769</v>
      </c>
    </row>
    <row r="56" spans="1:17">
      <c r="A56" s="9" t="s">
        <v>2625</v>
      </c>
      <c r="B56" s="1051">
        <v>6</v>
      </c>
      <c r="C56" s="9">
        <v>24</v>
      </c>
      <c r="D56" s="9" t="s">
        <v>279</v>
      </c>
      <c r="E56" s="9" t="s">
        <v>279</v>
      </c>
      <c r="F56" s="9" t="s">
        <v>2727</v>
      </c>
      <c r="H56" s="9">
        <v>20</v>
      </c>
      <c r="I56" s="9">
        <f t="shared" si="0"/>
        <v>0</v>
      </c>
      <c r="K56" s="9" t="s">
        <v>2728</v>
      </c>
    </row>
    <row r="57" spans="1:17">
      <c r="A57" s="9" t="s">
        <v>2638</v>
      </c>
      <c r="B57" s="1051">
        <v>6</v>
      </c>
      <c r="C57" s="9">
        <v>25</v>
      </c>
      <c r="D57" s="9" t="s">
        <v>2639</v>
      </c>
      <c r="E57" s="9" t="s">
        <v>279</v>
      </c>
      <c r="F57" s="9" t="s">
        <v>2729</v>
      </c>
      <c r="G57" s="9">
        <v>2</v>
      </c>
      <c r="H57" s="9">
        <v>2400</v>
      </c>
      <c r="I57" s="9">
        <f t="shared" si="0"/>
        <v>4800</v>
      </c>
      <c r="K57" s="9" t="s">
        <v>2730</v>
      </c>
      <c r="N57" s="9">
        <v>44755</v>
      </c>
      <c r="Q57" s="9">
        <v>44769</v>
      </c>
    </row>
    <row r="58" spans="1:17">
      <c r="A58" s="9" t="s">
        <v>2625</v>
      </c>
      <c r="B58" s="1051">
        <v>6</v>
      </c>
      <c r="C58" s="9">
        <v>26</v>
      </c>
      <c r="D58" s="9" t="s">
        <v>279</v>
      </c>
      <c r="E58" s="9" t="s">
        <v>279</v>
      </c>
      <c r="F58" s="9" t="s">
        <v>2731</v>
      </c>
      <c r="G58" s="9">
        <v>10</v>
      </c>
      <c r="H58" s="9">
        <v>79</v>
      </c>
      <c r="I58" s="9">
        <f t="shared" si="0"/>
        <v>790</v>
      </c>
      <c r="K58" s="9" t="s">
        <v>2732</v>
      </c>
      <c r="N58" s="9">
        <v>44755</v>
      </c>
      <c r="Q58" s="9">
        <v>44769</v>
      </c>
    </row>
    <row r="59" spans="1:17">
      <c r="A59" s="9" t="s">
        <v>2625</v>
      </c>
      <c r="B59" s="1051">
        <v>6</v>
      </c>
      <c r="C59" s="9">
        <v>27</v>
      </c>
      <c r="D59" s="9" t="s">
        <v>279</v>
      </c>
      <c r="E59" s="9" t="s">
        <v>279</v>
      </c>
      <c r="F59" s="9" t="s">
        <v>2733</v>
      </c>
      <c r="G59" s="9">
        <v>4</v>
      </c>
      <c r="H59" s="9">
        <v>169</v>
      </c>
      <c r="I59" s="9">
        <f t="shared" si="0"/>
        <v>676</v>
      </c>
      <c r="K59" s="9" t="s">
        <v>2734</v>
      </c>
      <c r="N59" s="9">
        <v>44755</v>
      </c>
      <c r="Q59" s="9">
        <v>44769</v>
      </c>
    </row>
    <row r="60" spans="1:17">
      <c r="A60" s="9" t="s">
        <v>2687</v>
      </c>
      <c r="B60" s="1051">
        <v>6</v>
      </c>
      <c r="C60" s="9">
        <v>28</v>
      </c>
      <c r="D60" s="9" t="s">
        <v>2639</v>
      </c>
      <c r="E60" s="9" t="s">
        <v>279</v>
      </c>
      <c r="F60" s="9" t="s">
        <v>2735</v>
      </c>
      <c r="G60" s="9">
        <v>2</v>
      </c>
      <c r="H60" s="9">
        <v>5458</v>
      </c>
      <c r="I60" s="9">
        <f t="shared" si="0"/>
        <v>10916</v>
      </c>
      <c r="K60" s="9" t="s">
        <v>2736</v>
      </c>
      <c r="N60" s="9">
        <v>44755</v>
      </c>
      <c r="Q60" s="9">
        <v>44769</v>
      </c>
    </row>
    <row r="61" spans="1:17">
      <c r="A61" s="9" t="s">
        <v>2625</v>
      </c>
      <c r="B61" s="1051">
        <v>6</v>
      </c>
      <c r="C61" s="9">
        <v>29</v>
      </c>
      <c r="D61" s="9" t="s">
        <v>279</v>
      </c>
      <c r="E61" s="9" t="s">
        <v>279</v>
      </c>
      <c r="F61" s="9" t="s">
        <v>2737</v>
      </c>
      <c r="G61" s="9">
        <v>2</v>
      </c>
      <c r="H61" s="9">
        <v>223</v>
      </c>
      <c r="I61" s="9">
        <f t="shared" si="0"/>
        <v>446</v>
      </c>
      <c r="K61" s="9" t="s">
        <v>2738</v>
      </c>
      <c r="N61" s="9">
        <v>44755</v>
      </c>
      <c r="Q61" s="9">
        <v>44769</v>
      </c>
    </row>
    <row r="62" spans="1:17">
      <c r="A62" s="9" t="s">
        <v>2625</v>
      </c>
      <c r="B62" s="1051">
        <v>6</v>
      </c>
      <c r="C62" s="9">
        <v>30</v>
      </c>
      <c r="D62" s="9" t="s">
        <v>279</v>
      </c>
      <c r="E62" s="9" t="s">
        <v>279</v>
      </c>
      <c r="F62" s="9" t="s">
        <v>2739</v>
      </c>
      <c r="G62" s="9">
        <v>8</v>
      </c>
      <c r="H62" s="9">
        <v>169</v>
      </c>
      <c r="I62" s="9">
        <f t="shared" si="0"/>
        <v>1352</v>
      </c>
      <c r="K62" s="9" t="s">
        <v>2734</v>
      </c>
      <c r="N62" s="9">
        <v>44755</v>
      </c>
      <c r="Q62" s="9">
        <v>44769</v>
      </c>
    </row>
    <row r="63" spans="1:17">
      <c r="A63" s="9" t="s">
        <v>2625</v>
      </c>
      <c r="B63" s="1051">
        <v>6</v>
      </c>
      <c r="C63" s="9">
        <v>31</v>
      </c>
      <c r="D63" s="9" t="s">
        <v>279</v>
      </c>
      <c r="E63" s="9" t="s">
        <v>279</v>
      </c>
      <c r="F63" s="9" t="s">
        <v>2740</v>
      </c>
      <c r="H63" s="9">
        <v>20</v>
      </c>
      <c r="I63" s="9">
        <f t="shared" si="0"/>
        <v>0</v>
      </c>
      <c r="K63" s="9" t="s">
        <v>2741</v>
      </c>
    </row>
    <row r="64" spans="1:17">
      <c r="A64" s="9" t="s">
        <v>2687</v>
      </c>
      <c r="B64" s="1051">
        <v>6</v>
      </c>
      <c r="C64" s="9">
        <v>32</v>
      </c>
      <c r="D64" s="9" t="s">
        <v>2639</v>
      </c>
      <c r="E64" s="9" t="s">
        <v>279</v>
      </c>
      <c r="F64" s="9" t="s">
        <v>2742</v>
      </c>
      <c r="G64" s="9">
        <v>1</v>
      </c>
      <c r="H64" s="9">
        <v>8913</v>
      </c>
      <c r="I64" s="9">
        <f t="shared" si="0"/>
        <v>8913</v>
      </c>
      <c r="K64" s="9" t="s">
        <v>2743</v>
      </c>
      <c r="N64" s="9">
        <v>44755</v>
      </c>
      <c r="Q64" s="9">
        <v>44769</v>
      </c>
    </row>
    <row r="65" spans="1:17">
      <c r="A65" s="9" t="s">
        <v>2625</v>
      </c>
      <c r="B65" s="1051">
        <v>6</v>
      </c>
      <c r="C65" s="9">
        <v>33</v>
      </c>
      <c r="D65" s="9" t="s">
        <v>279</v>
      </c>
      <c r="E65" s="9" t="s">
        <v>279</v>
      </c>
      <c r="F65" s="9" t="s">
        <v>2744</v>
      </c>
      <c r="G65" s="9">
        <v>2</v>
      </c>
      <c r="H65" s="9">
        <v>152</v>
      </c>
      <c r="I65" s="9">
        <f t="shared" si="0"/>
        <v>304</v>
      </c>
      <c r="K65" s="9" t="s">
        <v>2745</v>
      </c>
      <c r="L65" s="9" t="s">
        <v>2746</v>
      </c>
      <c r="N65" s="9">
        <v>44755</v>
      </c>
      <c r="Q65" s="9">
        <v>44769</v>
      </c>
    </row>
    <row r="66" spans="1:17">
      <c r="A66" s="9" t="s">
        <v>2625</v>
      </c>
      <c r="B66" s="1051">
        <v>6</v>
      </c>
      <c r="C66" s="9">
        <v>34</v>
      </c>
      <c r="D66" s="9" t="s">
        <v>279</v>
      </c>
      <c r="E66" s="9" t="s">
        <v>279</v>
      </c>
      <c r="F66" s="9" t="s">
        <v>2711</v>
      </c>
      <c r="H66" s="9">
        <v>27</v>
      </c>
      <c r="I66" s="9">
        <f t="shared" si="0"/>
        <v>0</v>
      </c>
      <c r="K66" s="9" t="s">
        <v>2747</v>
      </c>
      <c r="L66" s="9" t="s">
        <v>2713</v>
      </c>
      <c r="N66" s="9">
        <v>44755</v>
      </c>
      <c r="Q66" s="9">
        <v>44769</v>
      </c>
    </row>
    <row r="67" spans="1:17">
      <c r="A67" s="9" t="s">
        <v>2625</v>
      </c>
      <c r="B67" s="1051">
        <v>6</v>
      </c>
      <c r="C67" s="9">
        <v>35</v>
      </c>
      <c r="D67" s="9" t="s">
        <v>279</v>
      </c>
      <c r="E67" s="9" t="s">
        <v>279</v>
      </c>
      <c r="F67" s="9" t="s">
        <v>2748</v>
      </c>
      <c r="H67" s="9">
        <v>75</v>
      </c>
      <c r="I67" s="9">
        <f t="shared" si="0"/>
        <v>0</v>
      </c>
      <c r="K67" s="9" t="s">
        <v>2749</v>
      </c>
      <c r="L67" s="9" t="s">
        <v>2713</v>
      </c>
    </row>
    <row r="68" spans="1:17">
      <c r="A68" s="9" t="s">
        <v>2625</v>
      </c>
      <c r="B68" s="1051">
        <v>6</v>
      </c>
      <c r="C68" s="9">
        <v>36</v>
      </c>
      <c r="D68" s="9" t="s">
        <v>279</v>
      </c>
      <c r="E68" s="9" t="s">
        <v>279</v>
      </c>
      <c r="F68" s="9" t="s">
        <v>2750</v>
      </c>
      <c r="G68" s="9">
        <v>1</v>
      </c>
      <c r="H68" s="9">
        <v>1073</v>
      </c>
      <c r="I68" s="9">
        <f t="shared" si="0"/>
        <v>1073</v>
      </c>
      <c r="K68" s="9" t="s">
        <v>2720</v>
      </c>
      <c r="L68" s="9" t="s">
        <v>2713</v>
      </c>
      <c r="N68" s="9">
        <v>44755</v>
      </c>
      <c r="Q68" s="9">
        <v>44769</v>
      </c>
    </row>
    <row r="69" spans="1:17">
      <c r="A69" s="9" t="s">
        <v>2687</v>
      </c>
      <c r="B69" s="1051">
        <v>6</v>
      </c>
      <c r="C69" s="9">
        <v>37</v>
      </c>
      <c r="D69" s="9" t="s">
        <v>2639</v>
      </c>
      <c r="E69" s="9" t="s">
        <v>279</v>
      </c>
      <c r="F69" s="9" t="s">
        <v>2751</v>
      </c>
      <c r="G69" s="9">
        <v>1</v>
      </c>
      <c r="H69" s="9">
        <v>7852</v>
      </c>
      <c r="I69" s="9">
        <f t="shared" si="0"/>
        <v>7852</v>
      </c>
      <c r="K69" s="9" t="s">
        <v>2752</v>
      </c>
      <c r="N69" s="9">
        <v>44755</v>
      </c>
      <c r="Q69" s="9">
        <v>44769</v>
      </c>
    </row>
    <row r="70" spans="1:17">
      <c r="A70" s="9" t="s">
        <v>2665</v>
      </c>
      <c r="B70" s="1051">
        <v>6</v>
      </c>
      <c r="C70" s="9">
        <v>38</v>
      </c>
      <c r="D70" s="9" t="s">
        <v>279</v>
      </c>
      <c r="E70" s="9" t="s">
        <v>279</v>
      </c>
      <c r="F70" s="9" t="s">
        <v>2753</v>
      </c>
      <c r="G70" s="9">
        <v>1</v>
      </c>
      <c r="H70" s="9">
        <v>1230</v>
      </c>
      <c r="I70" s="9">
        <f t="shared" si="0"/>
        <v>1230</v>
      </c>
      <c r="K70" s="9" t="s">
        <v>2754</v>
      </c>
      <c r="L70" s="9" t="s">
        <v>2755</v>
      </c>
      <c r="N70" s="9">
        <v>44755</v>
      </c>
      <c r="Q70" s="9">
        <v>44769</v>
      </c>
    </row>
    <row r="71" spans="1:17">
      <c r="A71" s="9" t="s">
        <v>2625</v>
      </c>
      <c r="B71" s="1051">
        <v>6</v>
      </c>
      <c r="C71" s="9">
        <v>39</v>
      </c>
      <c r="D71" s="9" t="s">
        <v>279</v>
      </c>
      <c r="E71" s="9" t="s">
        <v>279</v>
      </c>
      <c r="F71" s="9" t="s">
        <v>2756</v>
      </c>
      <c r="G71" s="9">
        <v>1</v>
      </c>
      <c r="H71" s="9">
        <v>1860</v>
      </c>
      <c r="I71" s="9">
        <f t="shared" si="0"/>
        <v>1860</v>
      </c>
      <c r="K71" s="9" t="s">
        <v>2757</v>
      </c>
      <c r="L71" s="9" t="s">
        <v>2755</v>
      </c>
      <c r="N71" s="9">
        <v>44755</v>
      </c>
      <c r="Q71" s="9">
        <v>44769</v>
      </c>
    </row>
    <row r="72" spans="1:17">
      <c r="A72" s="9" t="s">
        <v>2625</v>
      </c>
      <c r="B72" s="1051">
        <v>6</v>
      </c>
      <c r="C72" s="9">
        <v>40</v>
      </c>
      <c r="D72" s="9" t="s">
        <v>279</v>
      </c>
      <c r="E72" s="9" t="s">
        <v>279</v>
      </c>
      <c r="F72" s="9" t="s">
        <v>2731</v>
      </c>
      <c r="H72" s="9">
        <v>79</v>
      </c>
      <c r="I72" s="9">
        <f t="shared" si="0"/>
        <v>0</v>
      </c>
      <c r="K72" s="9" t="s">
        <v>2758</v>
      </c>
      <c r="N72" s="9">
        <v>44755</v>
      </c>
      <c r="Q72" s="9">
        <v>44769</v>
      </c>
    </row>
    <row r="73" spans="1:17">
      <c r="A73" s="9" t="s">
        <v>2625</v>
      </c>
      <c r="B73" s="1051">
        <v>6</v>
      </c>
      <c r="C73" s="9">
        <v>41</v>
      </c>
      <c r="D73" s="9" t="s">
        <v>279</v>
      </c>
      <c r="E73" s="9" t="s">
        <v>279</v>
      </c>
      <c r="F73" s="9" t="s">
        <v>2759</v>
      </c>
      <c r="G73" s="9">
        <v>10</v>
      </c>
      <c r="H73" s="9">
        <v>31</v>
      </c>
      <c r="I73" s="9">
        <f t="shared" si="0"/>
        <v>310</v>
      </c>
      <c r="K73" s="9" t="s">
        <v>2760</v>
      </c>
      <c r="N73" s="9">
        <v>44755</v>
      </c>
      <c r="Q73" s="9">
        <v>44769</v>
      </c>
    </row>
    <row r="74" spans="1:17">
      <c r="A74" s="9" t="s">
        <v>2625</v>
      </c>
      <c r="B74" s="1051">
        <v>6</v>
      </c>
      <c r="C74" s="9">
        <v>42</v>
      </c>
      <c r="D74" s="9" t="s">
        <v>279</v>
      </c>
      <c r="E74" s="9" t="s">
        <v>279</v>
      </c>
      <c r="F74" s="9" t="s">
        <v>2761</v>
      </c>
      <c r="G74" s="9">
        <v>10</v>
      </c>
      <c r="H74" s="9">
        <v>27</v>
      </c>
      <c r="I74" s="9">
        <f t="shared" si="0"/>
        <v>270</v>
      </c>
      <c r="K74" s="9" t="s">
        <v>2762</v>
      </c>
      <c r="L74" s="9" t="s">
        <v>2763</v>
      </c>
      <c r="N74" s="9">
        <v>44755</v>
      </c>
      <c r="Q74" s="9">
        <v>44769</v>
      </c>
    </row>
    <row r="75" spans="1:17">
      <c r="A75" s="9" t="s">
        <v>2638</v>
      </c>
      <c r="B75" s="1051">
        <v>6</v>
      </c>
      <c r="C75" s="9">
        <v>43</v>
      </c>
      <c r="D75" s="9" t="s">
        <v>2639</v>
      </c>
      <c r="E75" s="9" t="s">
        <v>279</v>
      </c>
      <c r="F75" s="9" t="s">
        <v>2764</v>
      </c>
      <c r="G75" s="9">
        <v>1</v>
      </c>
      <c r="H75" s="9">
        <v>2160</v>
      </c>
      <c r="I75" s="9">
        <f t="shared" si="0"/>
        <v>2160</v>
      </c>
      <c r="K75" s="9" t="s">
        <v>2765</v>
      </c>
      <c r="N75" s="9">
        <v>44755</v>
      </c>
      <c r="Q75" s="9">
        <v>44769</v>
      </c>
    </row>
    <row r="76" spans="1:17">
      <c r="A76" s="9" t="s">
        <v>2625</v>
      </c>
      <c r="B76" s="1051">
        <v>6</v>
      </c>
      <c r="C76" s="9">
        <v>44</v>
      </c>
      <c r="D76" s="9" t="s">
        <v>279</v>
      </c>
      <c r="E76" s="9" t="s">
        <v>279</v>
      </c>
      <c r="F76" s="9" t="s">
        <v>2766</v>
      </c>
      <c r="G76" s="9">
        <v>2</v>
      </c>
      <c r="H76" s="9">
        <v>319</v>
      </c>
      <c r="I76" s="9">
        <f t="shared" si="0"/>
        <v>638</v>
      </c>
      <c r="K76" s="9" t="s">
        <v>2767</v>
      </c>
      <c r="N76" s="9">
        <v>44755</v>
      </c>
      <c r="Q76" s="9">
        <v>44769</v>
      </c>
    </row>
    <row r="77" spans="1:17">
      <c r="A77" s="9" t="s">
        <v>2625</v>
      </c>
      <c r="B77" s="1051">
        <v>6</v>
      </c>
      <c r="C77" s="9">
        <v>45</v>
      </c>
      <c r="D77" s="9" t="s">
        <v>2768</v>
      </c>
      <c r="E77" s="9" t="s">
        <v>279</v>
      </c>
      <c r="F77" s="9" t="s">
        <v>2769</v>
      </c>
      <c r="G77" s="9">
        <v>2</v>
      </c>
      <c r="H77" s="9">
        <v>136</v>
      </c>
      <c r="I77" s="9">
        <f t="shared" si="0"/>
        <v>272</v>
      </c>
      <c r="K77" s="9" t="s">
        <v>2770</v>
      </c>
      <c r="N77" s="9">
        <v>44755</v>
      </c>
      <c r="Q77" s="9">
        <v>44769</v>
      </c>
    </row>
    <row r="78" spans="1:17">
      <c r="A78" s="9" t="s">
        <v>2625</v>
      </c>
      <c r="B78" s="1051">
        <v>6</v>
      </c>
      <c r="C78" s="9">
        <v>46</v>
      </c>
      <c r="D78" s="9" t="s">
        <v>279</v>
      </c>
      <c r="E78" s="9" t="s">
        <v>279</v>
      </c>
      <c r="F78" s="9" t="s">
        <v>2771</v>
      </c>
      <c r="H78" s="9">
        <v>20</v>
      </c>
      <c r="I78" s="9">
        <f t="shared" si="0"/>
        <v>0</v>
      </c>
      <c r="K78" s="9" t="s">
        <v>2772</v>
      </c>
      <c r="L78" s="9" t="s">
        <v>2773</v>
      </c>
    </row>
    <row r="79" spans="1:17">
      <c r="A79" s="9" t="s">
        <v>2638</v>
      </c>
      <c r="B79" s="1051">
        <v>6</v>
      </c>
      <c r="C79" s="9">
        <v>47</v>
      </c>
      <c r="D79" s="9" t="s">
        <v>279</v>
      </c>
      <c r="E79" s="9" t="s">
        <v>279</v>
      </c>
      <c r="F79" s="9" t="s">
        <v>2774</v>
      </c>
      <c r="G79" s="9">
        <v>2</v>
      </c>
      <c r="H79" s="9">
        <v>960</v>
      </c>
      <c r="I79" s="9">
        <f t="shared" si="0"/>
        <v>1920</v>
      </c>
      <c r="K79" s="9" t="s">
        <v>2775</v>
      </c>
      <c r="L79" s="9" t="s">
        <v>2776</v>
      </c>
      <c r="N79" s="9">
        <v>44755</v>
      </c>
      <c r="Q79" s="9">
        <v>44769</v>
      </c>
    </row>
    <row r="80" spans="1:17">
      <c r="A80" s="9" t="s">
        <v>2625</v>
      </c>
      <c r="B80" s="1051">
        <v>6</v>
      </c>
      <c r="C80" s="9">
        <v>48</v>
      </c>
      <c r="D80" s="9" t="s">
        <v>279</v>
      </c>
      <c r="E80" s="9" t="s">
        <v>279</v>
      </c>
      <c r="F80" s="9" t="s">
        <v>2777</v>
      </c>
      <c r="H80" s="9">
        <v>1360</v>
      </c>
      <c r="I80" s="9">
        <f t="shared" si="0"/>
        <v>0</v>
      </c>
      <c r="K80" s="9" t="s">
        <v>2778</v>
      </c>
      <c r="L80" s="9" t="s">
        <v>2776</v>
      </c>
    </row>
    <row r="81" spans="1:17">
      <c r="A81" s="9" t="s">
        <v>2638</v>
      </c>
      <c r="B81" s="1051">
        <v>6</v>
      </c>
      <c r="C81" s="9">
        <v>49</v>
      </c>
      <c r="D81" s="9" t="s">
        <v>2639</v>
      </c>
      <c r="E81" s="9" t="s">
        <v>279</v>
      </c>
      <c r="F81" s="9" t="s">
        <v>2779</v>
      </c>
      <c r="G81" s="9">
        <v>1</v>
      </c>
      <c r="H81" s="9">
        <v>8623</v>
      </c>
      <c r="I81" s="9">
        <f t="shared" si="0"/>
        <v>8623</v>
      </c>
      <c r="K81" s="9" t="s">
        <v>2780</v>
      </c>
      <c r="N81" s="9">
        <v>44755</v>
      </c>
      <c r="Q81" s="9">
        <v>44769</v>
      </c>
    </row>
    <row r="82" spans="1:17">
      <c r="A82" s="9" t="s">
        <v>2638</v>
      </c>
      <c r="B82" s="1051">
        <v>6</v>
      </c>
      <c r="C82" s="9">
        <v>50</v>
      </c>
      <c r="D82" s="9" t="s">
        <v>2639</v>
      </c>
      <c r="E82" s="9" t="s">
        <v>279</v>
      </c>
      <c r="F82" s="9" t="s">
        <v>2781</v>
      </c>
      <c r="G82" s="9">
        <v>1</v>
      </c>
      <c r="H82" s="9">
        <v>2320</v>
      </c>
      <c r="I82" s="9">
        <f t="shared" si="0"/>
        <v>2320</v>
      </c>
      <c r="K82" s="9" t="s">
        <v>2782</v>
      </c>
      <c r="N82" s="9">
        <v>44755</v>
      </c>
      <c r="Q82" s="9">
        <v>44769</v>
      </c>
    </row>
    <row r="83" spans="1:17">
      <c r="A83" s="9" t="s">
        <v>2625</v>
      </c>
      <c r="B83" s="1051">
        <v>6</v>
      </c>
      <c r="C83" s="9">
        <v>51</v>
      </c>
      <c r="D83" s="9" t="s">
        <v>279</v>
      </c>
      <c r="E83" s="9" t="s">
        <v>279</v>
      </c>
      <c r="F83" s="9" t="s">
        <v>2783</v>
      </c>
      <c r="G83" s="9">
        <v>2</v>
      </c>
      <c r="H83" s="9">
        <v>71</v>
      </c>
      <c r="I83" s="9">
        <f t="shared" si="0"/>
        <v>142</v>
      </c>
      <c r="K83" s="9" t="s">
        <v>1010</v>
      </c>
      <c r="N83" s="9">
        <v>44755</v>
      </c>
      <c r="Q83" s="9">
        <v>44769</v>
      </c>
    </row>
    <row r="84" spans="1:17">
      <c r="A84" s="9" t="s">
        <v>2625</v>
      </c>
      <c r="B84" s="1051">
        <v>6</v>
      </c>
      <c r="C84" s="9">
        <v>52</v>
      </c>
      <c r="D84" s="9" t="s">
        <v>279</v>
      </c>
      <c r="E84" s="9" t="s">
        <v>279</v>
      </c>
      <c r="F84" s="9" t="s">
        <v>2707</v>
      </c>
      <c r="H84" s="9">
        <v>169</v>
      </c>
      <c r="I84" s="9">
        <f t="shared" si="0"/>
        <v>0</v>
      </c>
      <c r="K84" s="9" t="s">
        <v>2784</v>
      </c>
      <c r="N84" s="9">
        <v>44755</v>
      </c>
      <c r="Q84" s="9">
        <v>44769</v>
      </c>
    </row>
    <row r="85" spans="1:17">
      <c r="A85" s="9" t="s">
        <v>2625</v>
      </c>
      <c r="B85" s="1051">
        <v>6</v>
      </c>
      <c r="C85" s="9">
        <v>53</v>
      </c>
      <c r="D85" s="9" t="s">
        <v>279</v>
      </c>
      <c r="E85" s="9" t="s">
        <v>279</v>
      </c>
      <c r="F85" s="9" t="s">
        <v>2709</v>
      </c>
      <c r="G85" s="9">
        <v>2</v>
      </c>
      <c r="H85" s="9">
        <v>1140</v>
      </c>
      <c r="I85" s="9">
        <f t="shared" si="0"/>
        <v>2280</v>
      </c>
      <c r="K85" s="9" t="s">
        <v>2709</v>
      </c>
      <c r="N85" s="9">
        <v>44755</v>
      </c>
      <c r="Q85" s="9">
        <v>44769</v>
      </c>
    </row>
    <row r="86" spans="1:17">
      <c r="A86" s="9" t="s">
        <v>2625</v>
      </c>
      <c r="B86" s="1051">
        <v>6</v>
      </c>
      <c r="C86" s="9">
        <v>54</v>
      </c>
      <c r="D86" s="9" t="s">
        <v>279</v>
      </c>
      <c r="E86" s="9" t="s">
        <v>279</v>
      </c>
      <c r="F86" s="9" t="s">
        <v>2785</v>
      </c>
      <c r="G86" s="9">
        <v>2</v>
      </c>
      <c r="H86" s="9">
        <v>30</v>
      </c>
      <c r="I86" s="9">
        <f t="shared" si="0"/>
        <v>60</v>
      </c>
      <c r="K86" s="9" t="s">
        <v>2786</v>
      </c>
      <c r="N86" s="9">
        <v>44755</v>
      </c>
      <c r="Q86" s="9">
        <v>44769</v>
      </c>
    </row>
    <row r="87" spans="1:17">
      <c r="A87" s="9" t="s">
        <v>2625</v>
      </c>
      <c r="B87" s="1051">
        <v>6</v>
      </c>
      <c r="C87" s="9">
        <v>55</v>
      </c>
      <c r="D87" s="9" t="s">
        <v>279</v>
      </c>
      <c r="E87" s="9" t="s">
        <v>279</v>
      </c>
      <c r="F87" s="9" t="s">
        <v>2771</v>
      </c>
      <c r="H87" s="9">
        <v>20</v>
      </c>
      <c r="I87" s="9">
        <f t="shared" si="0"/>
        <v>0</v>
      </c>
      <c r="K87" s="9" t="s">
        <v>2772</v>
      </c>
      <c r="L87" s="9" t="s">
        <v>2773</v>
      </c>
    </row>
    <row r="88" spans="1:17">
      <c r="A88" s="9" t="s">
        <v>2638</v>
      </c>
      <c r="B88" s="1051">
        <v>6</v>
      </c>
      <c r="C88" s="9">
        <v>56</v>
      </c>
      <c r="D88" s="9" t="s">
        <v>2639</v>
      </c>
      <c r="E88" s="9" t="s">
        <v>279</v>
      </c>
      <c r="F88" s="9" t="s">
        <v>2787</v>
      </c>
      <c r="G88" s="9">
        <v>1</v>
      </c>
      <c r="H88" s="9">
        <v>1536</v>
      </c>
      <c r="I88" s="9">
        <f t="shared" si="0"/>
        <v>1536</v>
      </c>
      <c r="K88" s="9" t="s">
        <v>2788</v>
      </c>
      <c r="N88" s="9">
        <v>44755</v>
      </c>
      <c r="Q88" s="9">
        <v>44769</v>
      </c>
    </row>
    <row r="89" spans="1:17">
      <c r="A89" s="9" t="s">
        <v>2638</v>
      </c>
      <c r="B89" s="1051">
        <v>6</v>
      </c>
      <c r="C89" s="9">
        <v>57</v>
      </c>
      <c r="D89" s="9" t="s">
        <v>2639</v>
      </c>
      <c r="E89" s="9" t="s">
        <v>279</v>
      </c>
      <c r="F89" s="9" t="s">
        <v>2789</v>
      </c>
      <c r="G89" s="9">
        <v>1</v>
      </c>
      <c r="H89" s="9">
        <v>1488</v>
      </c>
      <c r="I89" s="9">
        <f t="shared" si="0"/>
        <v>1488</v>
      </c>
      <c r="K89" s="9" t="s">
        <v>2790</v>
      </c>
      <c r="N89" s="9">
        <v>44755</v>
      </c>
      <c r="Q89" s="9">
        <v>44769</v>
      </c>
    </row>
    <row r="90" spans="1:17">
      <c r="A90" s="9" t="s">
        <v>2638</v>
      </c>
      <c r="B90" s="1051">
        <v>6</v>
      </c>
      <c r="C90" s="9">
        <v>58</v>
      </c>
      <c r="D90" s="9" t="s">
        <v>2639</v>
      </c>
      <c r="E90" s="9" t="s">
        <v>279</v>
      </c>
      <c r="F90" s="9" t="s">
        <v>2791</v>
      </c>
      <c r="G90" s="9">
        <v>1</v>
      </c>
      <c r="H90" s="9">
        <v>1312</v>
      </c>
      <c r="I90" s="9">
        <f t="shared" si="0"/>
        <v>1312</v>
      </c>
      <c r="K90" s="9" t="s">
        <v>2792</v>
      </c>
      <c r="N90" s="9">
        <v>44755</v>
      </c>
      <c r="Q90" s="9">
        <v>44769</v>
      </c>
    </row>
    <row r="91" spans="1:17">
      <c r="A91" s="9" t="s">
        <v>2638</v>
      </c>
      <c r="B91" s="1051">
        <v>6</v>
      </c>
      <c r="C91" s="9">
        <v>59</v>
      </c>
      <c r="D91" s="9" t="s">
        <v>279</v>
      </c>
      <c r="E91" s="9" t="s">
        <v>279</v>
      </c>
      <c r="F91" s="9" t="s">
        <v>2793</v>
      </c>
      <c r="G91" s="9">
        <v>1</v>
      </c>
      <c r="H91" s="9">
        <v>930</v>
      </c>
      <c r="I91" s="9">
        <f t="shared" si="0"/>
        <v>930</v>
      </c>
      <c r="K91" s="9" t="s">
        <v>2794</v>
      </c>
      <c r="N91" s="9">
        <v>44755</v>
      </c>
      <c r="Q91" s="9">
        <v>44769</v>
      </c>
    </row>
    <row r="92" spans="1:17">
      <c r="A92" s="9" t="s">
        <v>2625</v>
      </c>
      <c r="B92" s="1051">
        <v>6</v>
      </c>
      <c r="C92" s="9">
        <v>60</v>
      </c>
      <c r="D92" s="9" t="s">
        <v>279</v>
      </c>
      <c r="E92" s="9" t="s">
        <v>279</v>
      </c>
      <c r="F92" s="9" t="s">
        <v>2795</v>
      </c>
      <c r="G92" s="9">
        <v>1</v>
      </c>
      <c r="H92" s="9">
        <v>750</v>
      </c>
      <c r="I92" s="9">
        <f t="shared" si="0"/>
        <v>750</v>
      </c>
      <c r="K92" s="9" t="s">
        <v>2796</v>
      </c>
      <c r="N92" s="9">
        <v>44755</v>
      </c>
      <c r="Q92" s="9">
        <v>44769</v>
      </c>
    </row>
    <row r="93" spans="1:17">
      <c r="A93" s="9" t="s">
        <v>2625</v>
      </c>
      <c r="B93" s="1051">
        <v>6</v>
      </c>
      <c r="C93" s="9">
        <v>61</v>
      </c>
      <c r="D93" s="9" t="s">
        <v>279</v>
      </c>
      <c r="E93" s="9" t="s">
        <v>279</v>
      </c>
      <c r="F93" s="9" t="s">
        <v>2635</v>
      </c>
      <c r="G93" s="9">
        <v>10</v>
      </c>
      <c r="H93" s="9">
        <v>32</v>
      </c>
      <c r="I93" s="9">
        <f t="shared" si="0"/>
        <v>320</v>
      </c>
      <c r="K93" s="9" t="s">
        <v>2797</v>
      </c>
      <c r="N93" s="9">
        <v>44755</v>
      </c>
      <c r="Q93" s="9">
        <v>44769</v>
      </c>
    </row>
    <row r="94" spans="1:17">
      <c r="A94" s="9" t="s">
        <v>2625</v>
      </c>
      <c r="B94" s="1051">
        <v>6</v>
      </c>
      <c r="C94" s="9">
        <v>62</v>
      </c>
      <c r="D94" s="9" t="s">
        <v>279</v>
      </c>
      <c r="E94" s="9" t="s">
        <v>279</v>
      </c>
      <c r="F94" s="9" t="s">
        <v>2661</v>
      </c>
      <c r="G94" s="9">
        <v>4</v>
      </c>
      <c r="H94" s="9">
        <v>92</v>
      </c>
      <c r="I94" s="9">
        <f t="shared" si="0"/>
        <v>368</v>
      </c>
      <c r="K94" s="9" t="s">
        <v>2798</v>
      </c>
      <c r="N94" s="9">
        <v>44755</v>
      </c>
      <c r="Q94" s="9">
        <v>44769</v>
      </c>
    </row>
    <row r="95" spans="1:17" s="1047" customFormat="1">
      <c r="H95" s="1052"/>
      <c r="I95" s="1048">
        <f>SUBTOTAL(109,I45:I94)</f>
        <v>105041</v>
      </c>
    </row>
    <row r="96" spans="1:17" s="1047" customFormat="1"/>
    <row r="97" spans="1:17">
      <c r="A97" s="9" t="s">
        <v>2625</v>
      </c>
      <c r="B97" s="1053">
        <v>7</v>
      </c>
      <c r="C97" s="9">
        <v>63</v>
      </c>
      <c r="D97" s="9" t="s">
        <v>2799</v>
      </c>
      <c r="E97" s="9" t="s">
        <v>279</v>
      </c>
      <c r="F97" s="9" t="s">
        <v>2800</v>
      </c>
      <c r="H97" s="9">
        <v>1800</v>
      </c>
      <c r="I97" s="9">
        <v>0</v>
      </c>
      <c r="K97" s="9" t="s">
        <v>2801</v>
      </c>
      <c r="L97" s="9" t="s">
        <v>2802</v>
      </c>
    </row>
    <row r="98" spans="1:17">
      <c r="A98" s="9" t="s">
        <v>2625</v>
      </c>
      <c r="B98" s="1053">
        <v>7</v>
      </c>
      <c r="C98" s="9">
        <v>64</v>
      </c>
      <c r="D98" s="9" t="s">
        <v>2803</v>
      </c>
      <c r="E98" s="9" t="s">
        <v>2803</v>
      </c>
      <c r="F98" s="9" t="s">
        <v>2783</v>
      </c>
      <c r="G98" s="9">
        <v>1</v>
      </c>
      <c r="H98" s="9">
        <v>71</v>
      </c>
      <c r="I98" s="9">
        <v>71</v>
      </c>
      <c r="K98" s="9" t="s">
        <v>2804</v>
      </c>
      <c r="L98" s="9" t="s">
        <v>2805</v>
      </c>
      <c r="N98" s="9">
        <v>44755</v>
      </c>
      <c r="Q98" s="9">
        <v>44769</v>
      </c>
    </row>
    <row r="99" spans="1:17">
      <c r="A99" s="9" t="s">
        <v>2625</v>
      </c>
      <c r="B99" s="1053">
        <v>7</v>
      </c>
      <c r="C99" s="9">
        <v>65</v>
      </c>
      <c r="D99" s="9" t="s">
        <v>2806</v>
      </c>
      <c r="E99" s="9" t="s">
        <v>2803</v>
      </c>
      <c r="F99" s="9" t="s">
        <v>2807</v>
      </c>
      <c r="G99" s="9">
        <v>2</v>
      </c>
      <c r="H99" s="9">
        <v>98</v>
      </c>
      <c r="I99" s="9">
        <v>196</v>
      </c>
      <c r="K99" s="9" t="s">
        <v>2808</v>
      </c>
      <c r="L99" s="9" t="s">
        <v>2805</v>
      </c>
      <c r="N99" s="9">
        <v>44755</v>
      </c>
      <c r="Q99" s="9">
        <v>44769</v>
      </c>
    </row>
    <row r="100" spans="1:17">
      <c r="A100" s="9" t="s">
        <v>2625</v>
      </c>
      <c r="B100" s="1053">
        <v>7</v>
      </c>
      <c r="C100" s="9">
        <v>66</v>
      </c>
      <c r="D100" s="9" t="s">
        <v>2768</v>
      </c>
      <c r="E100" s="9" t="s">
        <v>2803</v>
      </c>
      <c r="F100" s="9" t="s">
        <v>2809</v>
      </c>
      <c r="G100" s="9">
        <v>2</v>
      </c>
      <c r="H100" s="9">
        <v>119</v>
      </c>
      <c r="I100" s="9">
        <v>238</v>
      </c>
      <c r="K100" s="9" t="s">
        <v>2810</v>
      </c>
      <c r="L100" s="9" t="s">
        <v>2811</v>
      </c>
      <c r="N100" s="9">
        <v>44755</v>
      </c>
      <c r="Q100" s="9">
        <v>44769</v>
      </c>
    </row>
    <row r="101" spans="1:17">
      <c r="A101" s="9" t="s">
        <v>2625</v>
      </c>
      <c r="B101" s="1053">
        <v>7</v>
      </c>
      <c r="C101" s="9">
        <v>67</v>
      </c>
      <c r="D101" s="9" t="s">
        <v>2803</v>
      </c>
      <c r="E101" s="9" t="s">
        <v>2803</v>
      </c>
      <c r="F101" s="9" t="s">
        <v>87</v>
      </c>
      <c r="G101" s="9">
        <v>2</v>
      </c>
      <c r="H101" s="9">
        <v>40</v>
      </c>
      <c r="I101" s="9">
        <v>80</v>
      </c>
      <c r="K101" s="9" t="s">
        <v>2812</v>
      </c>
      <c r="L101" s="9" t="s">
        <v>2805</v>
      </c>
      <c r="N101" s="9">
        <v>44755</v>
      </c>
      <c r="Q101" s="9">
        <v>44769</v>
      </c>
    </row>
    <row r="102" spans="1:17">
      <c r="A102" s="9" t="s">
        <v>2625</v>
      </c>
      <c r="B102" s="1053">
        <v>7</v>
      </c>
      <c r="C102" s="9">
        <v>68</v>
      </c>
      <c r="D102" s="9" t="s">
        <v>2803</v>
      </c>
      <c r="E102" s="9" t="s">
        <v>2803</v>
      </c>
      <c r="F102" s="9" t="s">
        <v>72</v>
      </c>
      <c r="G102" s="9">
        <v>1</v>
      </c>
      <c r="H102" s="9">
        <v>5140</v>
      </c>
      <c r="I102" s="9">
        <v>5140</v>
      </c>
      <c r="K102" s="9" t="s">
        <v>2813</v>
      </c>
      <c r="L102" s="9" t="s">
        <v>2811</v>
      </c>
      <c r="N102" s="9">
        <v>44755</v>
      </c>
      <c r="Q102" s="9">
        <v>44769</v>
      </c>
    </row>
    <row r="103" spans="1:17">
      <c r="A103" s="9" t="s">
        <v>2625</v>
      </c>
      <c r="B103" s="1053">
        <v>7</v>
      </c>
      <c r="C103" s="9">
        <v>69</v>
      </c>
      <c r="D103" s="9" t="s">
        <v>2803</v>
      </c>
      <c r="E103" s="9" t="s">
        <v>2803</v>
      </c>
      <c r="F103" s="9" t="s">
        <v>2814</v>
      </c>
      <c r="G103" s="9">
        <v>1</v>
      </c>
      <c r="H103" s="9">
        <v>30</v>
      </c>
      <c r="I103" s="9">
        <v>30</v>
      </c>
      <c r="K103" s="9" t="s">
        <v>2786</v>
      </c>
      <c r="L103" s="9" t="s">
        <v>2805</v>
      </c>
      <c r="N103" s="9">
        <v>44755</v>
      </c>
      <c r="Q103" s="9">
        <v>44769</v>
      </c>
    </row>
    <row r="104" spans="1:17">
      <c r="A104" s="9" t="s">
        <v>2638</v>
      </c>
      <c r="B104" s="1053">
        <v>7</v>
      </c>
      <c r="C104" s="9">
        <v>70</v>
      </c>
      <c r="D104" s="9" t="s">
        <v>2803</v>
      </c>
      <c r="E104" s="9" t="s">
        <v>2803</v>
      </c>
      <c r="F104" s="9" t="s">
        <v>2815</v>
      </c>
      <c r="G104" s="9">
        <v>1</v>
      </c>
      <c r="H104" s="9">
        <v>3130</v>
      </c>
      <c r="I104" s="9">
        <v>3130</v>
      </c>
      <c r="K104" s="9" t="s">
        <v>2816</v>
      </c>
      <c r="L104" s="9" t="s">
        <v>2805</v>
      </c>
      <c r="N104" s="9">
        <v>44755</v>
      </c>
      <c r="Q104" s="9">
        <v>44769</v>
      </c>
    </row>
    <row r="105" spans="1:17">
      <c r="A105" s="9" t="s">
        <v>2638</v>
      </c>
      <c r="B105" s="1053">
        <v>7</v>
      </c>
      <c r="C105" s="9">
        <v>71</v>
      </c>
      <c r="D105" s="9" t="s">
        <v>2803</v>
      </c>
      <c r="E105" s="9" t="s">
        <v>2803</v>
      </c>
      <c r="F105" s="9" t="s">
        <v>2817</v>
      </c>
      <c r="G105" s="9">
        <v>1</v>
      </c>
      <c r="H105" s="9">
        <v>3130</v>
      </c>
      <c r="I105" s="9">
        <v>3130</v>
      </c>
      <c r="K105" s="9" t="s">
        <v>2818</v>
      </c>
      <c r="L105" s="9" t="s">
        <v>2811</v>
      </c>
      <c r="N105" s="9">
        <v>44755</v>
      </c>
      <c r="Q105" s="9">
        <v>44769</v>
      </c>
    </row>
    <row r="106" spans="1:17">
      <c r="A106" s="9" t="s">
        <v>2638</v>
      </c>
      <c r="B106" s="1053">
        <v>7</v>
      </c>
      <c r="C106" s="9">
        <v>72</v>
      </c>
      <c r="D106" s="9" t="s">
        <v>2639</v>
      </c>
      <c r="E106" s="9" t="s">
        <v>279</v>
      </c>
      <c r="F106" s="9" t="s">
        <v>2781</v>
      </c>
      <c r="G106" s="9">
        <v>1</v>
      </c>
      <c r="H106" s="9">
        <v>2320</v>
      </c>
      <c r="I106" s="9">
        <v>2320</v>
      </c>
      <c r="K106" s="9" t="s">
        <v>2782</v>
      </c>
      <c r="L106" s="9" t="s">
        <v>2819</v>
      </c>
      <c r="N106" s="9">
        <v>44755</v>
      </c>
      <c r="Q106" s="9">
        <v>44769</v>
      </c>
    </row>
    <row r="107" spans="1:17">
      <c r="A107" s="9" t="s">
        <v>2625</v>
      </c>
      <c r="B107" s="1053">
        <v>7</v>
      </c>
      <c r="C107" s="9">
        <v>73</v>
      </c>
      <c r="D107" s="9" t="s">
        <v>279</v>
      </c>
      <c r="E107" s="9" t="s">
        <v>279</v>
      </c>
      <c r="F107" s="9" t="s">
        <v>2783</v>
      </c>
      <c r="G107" s="9">
        <v>2</v>
      </c>
      <c r="H107" s="9">
        <v>71</v>
      </c>
      <c r="I107" s="9">
        <v>142</v>
      </c>
      <c r="K107" s="9" t="s">
        <v>1010</v>
      </c>
      <c r="L107" s="9" t="s">
        <v>2819</v>
      </c>
      <c r="N107" s="9">
        <v>44755</v>
      </c>
      <c r="Q107" s="9">
        <v>44769</v>
      </c>
    </row>
    <row r="108" spans="1:17">
      <c r="A108" s="9" t="s">
        <v>2625</v>
      </c>
      <c r="B108" s="1053">
        <v>7</v>
      </c>
      <c r="C108" s="9">
        <v>74</v>
      </c>
      <c r="D108" s="9" t="s">
        <v>279</v>
      </c>
      <c r="E108" s="9" t="s">
        <v>279</v>
      </c>
      <c r="F108" s="9" t="s">
        <v>2820</v>
      </c>
      <c r="G108" s="9">
        <v>2</v>
      </c>
      <c r="H108" s="9">
        <v>70</v>
      </c>
      <c r="I108" s="9">
        <v>140</v>
      </c>
      <c r="K108" s="9" t="s">
        <v>2821</v>
      </c>
      <c r="L108" s="9" t="s">
        <v>2819</v>
      </c>
      <c r="N108" s="9">
        <v>44755</v>
      </c>
      <c r="Q108" s="9">
        <v>44769</v>
      </c>
    </row>
    <row r="109" spans="1:17">
      <c r="A109" s="9" t="s">
        <v>2625</v>
      </c>
      <c r="B109" s="1053">
        <v>7</v>
      </c>
      <c r="C109" s="9">
        <v>75</v>
      </c>
      <c r="D109" s="9" t="s">
        <v>279</v>
      </c>
      <c r="E109" s="9" t="s">
        <v>279</v>
      </c>
      <c r="F109" s="9" t="s">
        <v>2785</v>
      </c>
      <c r="G109" s="9">
        <v>2</v>
      </c>
      <c r="H109" s="9">
        <v>30</v>
      </c>
      <c r="I109" s="9">
        <v>60</v>
      </c>
      <c r="K109" s="9" t="s">
        <v>2786</v>
      </c>
      <c r="L109" s="9" t="s">
        <v>2819</v>
      </c>
      <c r="N109" s="9">
        <v>44755</v>
      </c>
      <c r="Q109" s="9">
        <v>44769</v>
      </c>
    </row>
    <row r="110" spans="1:17">
      <c r="A110" s="9" t="s">
        <v>2638</v>
      </c>
      <c r="B110" s="1053">
        <v>7</v>
      </c>
      <c r="C110" s="9">
        <v>76</v>
      </c>
      <c r="D110" s="9" t="s">
        <v>2639</v>
      </c>
      <c r="E110" s="9" t="s">
        <v>279</v>
      </c>
      <c r="F110" s="9" t="s">
        <v>2822</v>
      </c>
      <c r="G110" s="9">
        <v>1</v>
      </c>
      <c r="H110" s="9">
        <v>2290</v>
      </c>
      <c r="I110" s="9">
        <v>2290</v>
      </c>
      <c r="K110" s="9" t="s">
        <v>2823</v>
      </c>
      <c r="L110" s="9" t="s">
        <v>2819</v>
      </c>
      <c r="N110" s="9">
        <v>44755</v>
      </c>
      <c r="Q110" s="9">
        <v>44769</v>
      </c>
    </row>
    <row r="111" spans="1:17">
      <c r="A111" s="9" t="s">
        <v>2625</v>
      </c>
      <c r="B111" s="1053">
        <v>7</v>
      </c>
      <c r="C111" s="9">
        <v>77</v>
      </c>
      <c r="D111" s="9" t="s">
        <v>279</v>
      </c>
      <c r="E111" s="9" t="s">
        <v>279</v>
      </c>
      <c r="F111" s="9" t="s">
        <v>2714</v>
      </c>
      <c r="I111" s="9">
        <v>0</v>
      </c>
      <c r="K111" s="9" t="s">
        <v>2824</v>
      </c>
      <c r="L111" s="9" t="s">
        <v>2825</v>
      </c>
    </row>
    <row r="112" spans="1:17">
      <c r="A112" s="9" t="s">
        <v>2665</v>
      </c>
      <c r="B112" s="1053">
        <v>7</v>
      </c>
      <c r="C112" s="9">
        <v>78</v>
      </c>
      <c r="D112" s="9" t="s">
        <v>279</v>
      </c>
      <c r="E112" s="9" t="s">
        <v>279</v>
      </c>
      <c r="F112" s="9" t="s">
        <v>2826</v>
      </c>
      <c r="G112" s="9">
        <v>2</v>
      </c>
      <c r="H112" s="9">
        <v>830</v>
      </c>
      <c r="I112" s="9">
        <v>1660</v>
      </c>
      <c r="K112" s="9" t="s">
        <v>2827</v>
      </c>
      <c r="L112" s="9" t="s">
        <v>2819</v>
      </c>
      <c r="N112" s="9">
        <v>44755</v>
      </c>
      <c r="Q112" s="9">
        <v>44769</v>
      </c>
    </row>
    <row r="113" spans="1:17">
      <c r="A113" s="9" t="s">
        <v>2625</v>
      </c>
      <c r="B113" s="1053">
        <v>7</v>
      </c>
      <c r="C113" s="9">
        <v>79</v>
      </c>
      <c r="D113" s="9" t="s">
        <v>279</v>
      </c>
      <c r="E113" s="9" t="s">
        <v>279</v>
      </c>
      <c r="F113" s="9" t="s">
        <v>2828</v>
      </c>
      <c r="H113" s="9">
        <v>690</v>
      </c>
      <c r="I113" s="9">
        <v>0</v>
      </c>
      <c r="K113" s="9" t="s">
        <v>2829</v>
      </c>
      <c r="L113" s="9" t="s">
        <v>2830</v>
      </c>
    </row>
    <row r="114" spans="1:17">
      <c r="A114" s="9" t="s">
        <v>2625</v>
      </c>
      <c r="B114" s="1053">
        <v>7</v>
      </c>
      <c r="C114" s="9">
        <v>80</v>
      </c>
      <c r="D114" s="9" t="s">
        <v>279</v>
      </c>
      <c r="E114" s="9" t="s">
        <v>279</v>
      </c>
      <c r="F114" s="9" t="s">
        <v>2831</v>
      </c>
      <c r="H114" s="9">
        <v>990</v>
      </c>
      <c r="I114" s="9">
        <v>0</v>
      </c>
      <c r="K114" s="9" t="s">
        <v>2829</v>
      </c>
      <c r="L114" s="9" t="s">
        <v>2830</v>
      </c>
    </row>
    <row r="115" spans="1:17">
      <c r="A115" s="9" t="s">
        <v>2832</v>
      </c>
      <c r="B115" s="1053">
        <v>7</v>
      </c>
      <c r="C115" s="9">
        <v>81</v>
      </c>
      <c r="D115" s="9" t="s">
        <v>2639</v>
      </c>
      <c r="E115" s="9" t="s">
        <v>279</v>
      </c>
      <c r="F115" s="9" t="s">
        <v>2833</v>
      </c>
      <c r="G115" s="9">
        <v>1</v>
      </c>
      <c r="H115" s="9">
        <v>2460</v>
      </c>
      <c r="I115" s="9">
        <v>2460</v>
      </c>
      <c r="K115" s="9" t="s">
        <v>2834</v>
      </c>
      <c r="L115" s="9" t="s">
        <v>2835</v>
      </c>
      <c r="N115" s="9">
        <v>44812</v>
      </c>
      <c r="Q115" s="9">
        <v>44817</v>
      </c>
    </row>
    <row r="116" spans="1:17">
      <c r="A116" s="9" t="s">
        <v>2665</v>
      </c>
      <c r="B116" s="1053">
        <v>7</v>
      </c>
      <c r="C116" s="9">
        <v>82</v>
      </c>
      <c r="D116" s="9" t="s">
        <v>279</v>
      </c>
      <c r="E116" s="9" t="s">
        <v>279</v>
      </c>
      <c r="F116" s="9" t="s">
        <v>2836</v>
      </c>
      <c r="G116" s="9">
        <v>2</v>
      </c>
      <c r="H116" s="9">
        <v>1050</v>
      </c>
      <c r="I116" s="9">
        <v>2100</v>
      </c>
      <c r="K116" s="9" t="s">
        <v>2827</v>
      </c>
      <c r="L116" s="9" t="s">
        <v>2837</v>
      </c>
      <c r="N116" s="9">
        <v>44812</v>
      </c>
      <c r="Q116" s="9">
        <v>44817</v>
      </c>
    </row>
    <row r="117" spans="1:17" s="1047" customFormat="1">
      <c r="I117" s="1048">
        <f>SUBTOTAL(109,I97:I116)</f>
        <v>23187</v>
      </c>
    </row>
    <row r="118" spans="1:17" s="1047" customFormat="1"/>
    <row r="119" spans="1:17">
      <c r="A119" s="9" t="s">
        <v>2838</v>
      </c>
      <c r="B119" s="1054">
        <v>8</v>
      </c>
      <c r="C119" s="9">
        <v>83</v>
      </c>
      <c r="D119" s="9" t="s">
        <v>279</v>
      </c>
      <c r="E119" s="9" t="s">
        <v>279</v>
      </c>
      <c r="F119" s="9" t="s">
        <v>2839</v>
      </c>
      <c r="G119" s="9">
        <v>4</v>
      </c>
      <c r="H119" s="9">
        <v>2313</v>
      </c>
      <c r="I119" s="9">
        <v>9252</v>
      </c>
      <c r="K119" s="9" t="s">
        <v>2840</v>
      </c>
      <c r="N119" s="9">
        <v>44755</v>
      </c>
      <c r="Q119" s="9">
        <v>44769</v>
      </c>
    </row>
    <row r="120" spans="1:17">
      <c r="A120" s="9" t="s">
        <v>2625</v>
      </c>
      <c r="B120" s="1054">
        <v>8</v>
      </c>
      <c r="C120" s="9">
        <v>84</v>
      </c>
      <c r="D120" s="9" t="s">
        <v>279</v>
      </c>
      <c r="E120" s="9" t="s">
        <v>279</v>
      </c>
      <c r="F120" s="9" t="s">
        <v>2841</v>
      </c>
      <c r="G120" s="9">
        <v>4</v>
      </c>
      <c r="H120" s="9">
        <v>980</v>
      </c>
      <c r="I120" s="9">
        <v>3920</v>
      </c>
      <c r="K120" s="9" t="s">
        <v>2842</v>
      </c>
      <c r="N120" s="9">
        <v>44755</v>
      </c>
      <c r="Q120" s="9">
        <v>44769</v>
      </c>
    </row>
    <row r="121" spans="1:17">
      <c r="A121" s="9" t="s">
        <v>2625</v>
      </c>
      <c r="B121" s="1054">
        <v>8</v>
      </c>
      <c r="C121" s="9">
        <v>85</v>
      </c>
      <c r="F121" s="9" t="s">
        <v>2843</v>
      </c>
      <c r="G121" s="9">
        <v>4</v>
      </c>
      <c r="H121" s="9">
        <v>1029</v>
      </c>
      <c r="I121" s="9">
        <v>4116</v>
      </c>
      <c r="K121" s="9" t="s">
        <v>2842</v>
      </c>
      <c r="N121" s="9">
        <v>44777</v>
      </c>
      <c r="Q121" s="9">
        <v>44778</v>
      </c>
    </row>
    <row r="122" spans="1:17">
      <c r="A122" s="9" t="s">
        <v>2832</v>
      </c>
      <c r="B122" s="1054">
        <v>8</v>
      </c>
      <c r="C122" s="9">
        <v>86</v>
      </c>
      <c r="D122" s="9" t="s">
        <v>279</v>
      </c>
      <c r="E122" s="9" t="s">
        <v>279</v>
      </c>
      <c r="F122" s="9" t="s">
        <v>2844</v>
      </c>
      <c r="G122" s="9">
        <v>6</v>
      </c>
      <c r="H122" s="9">
        <v>390</v>
      </c>
      <c r="I122" s="9">
        <v>2340</v>
      </c>
      <c r="K122" s="9" t="s">
        <v>2845</v>
      </c>
      <c r="N122" s="9">
        <v>44755</v>
      </c>
      <c r="Q122" s="9">
        <v>44769</v>
      </c>
    </row>
    <row r="123" spans="1:17">
      <c r="A123" s="9" t="s">
        <v>2625</v>
      </c>
      <c r="B123" s="1054">
        <v>8</v>
      </c>
      <c r="C123" s="9">
        <v>87</v>
      </c>
      <c r="D123" s="9" t="s">
        <v>279</v>
      </c>
      <c r="E123" s="9" t="s">
        <v>279</v>
      </c>
      <c r="F123" s="9" t="s">
        <v>2846</v>
      </c>
      <c r="G123" s="9">
        <v>4</v>
      </c>
      <c r="H123" s="9">
        <v>169</v>
      </c>
      <c r="I123" s="9">
        <v>676</v>
      </c>
      <c r="K123" s="9" t="s">
        <v>2847</v>
      </c>
      <c r="N123" s="9">
        <v>44755</v>
      </c>
      <c r="Q123" s="9">
        <v>44769</v>
      </c>
    </row>
    <row r="124" spans="1:17">
      <c r="A124" s="9" t="s">
        <v>2625</v>
      </c>
      <c r="B124" s="1054">
        <v>8</v>
      </c>
      <c r="C124" s="9">
        <v>88</v>
      </c>
      <c r="D124" s="9" t="s">
        <v>279</v>
      </c>
      <c r="E124" s="9" t="s">
        <v>279</v>
      </c>
      <c r="F124" s="9" t="s">
        <v>2848</v>
      </c>
      <c r="G124" s="9">
        <v>4</v>
      </c>
      <c r="H124" s="9">
        <v>59</v>
      </c>
      <c r="I124" s="9">
        <v>236</v>
      </c>
      <c r="K124" s="9" t="s">
        <v>2849</v>
      </c>
      <c r="N124" s="9">
        <v>44755</v>
      </c>
      <c r="Q124" s="9">
        <v>44769</v>
      </c>
    </row>
    <row r="125" spans="1:17">
      <c r="A125" s="9" t="s">
        <v>2625</v>
      </c>
      <c r="B125" s="1054">
        <v>8</v>
      </c>
      <c r="C125" s="9">
        <v>89</v>
      </c>
      <c r="D125" s="9" t="s">
        <v>279</v>
      </c>
      <c r="E125" s="9" t="s">
        <v>279</v>
      </c>
      <c r="F125" s="9" t="s">
        <v>2850</v>
      </c>
      <c r="G125" s="9">
        <v>4</v>
      </c>
      <c r="H125" s="9">
        <v>140</v>
      </c>
      <c r="I125" s="9">
        <v>560</v>
      </c>
      <c r="K125" s="9" t="s">
        <v>2851</v>
      </c>
      <c r="N125" s="9">
        <v>44755</v>
      </c>
      <c r="Q125" s="9">
        <v>44769</v>
      </c>
    </row>
    <row r="126" spans="1:17">
      <c r="A126" s="9" t="s">
        <v>2625</v>
      </c>
      <c r="B126" s="1054">
        <v>8</v>
      </c>
      <c r="C126" s="9">
        <v>90</v>
      </c>
      <c r="D126" s="9" t="s">
        <v>279</v>
      </c>
      <c r="E126" s="9" t="s">
        <v>279</v>
      </c>
      <c r="F126" s="9" t="s">
        <v>2852</v>
      </c>
      <c r="G126" s="9">
        <v>8</v>
      </c>
      <c r="H126" s="9">
        <v>160</v>
      </c>
      <c r="I126" s="9">
        <v>1280</v>
      </c>
      <c r="K126" s="9" t="s">
        <v>2851</v>
      </c>
      <c r="N126" s="9">
        <v>44755</v>
      </c>
      <c r="Q126" s="9">
        <v>44769</v>
      </c>
    </row>
    <row r="127" spans="1:17">
      <c r="A127" s="9" t="s">
        <v>2832</v>
      </c>
      <c r="B127" s="1054">
        <v>8</v>
      </c>
      <c r="C127" s="9">
        <v>91</v>
      </c>
      <c r="D127" s="9" t="s">
        <v>279</v>
      </c>
      <c r="E127" s="9" t="s">
        <v>279</v>
      </c>
      <c r="F127" s="9" t="s">
        <v>2853</v>
      </c>
      <c r="G127" s="9">
        <v>4</v>
      </c>
      <c r="H127" s="9">
        <v>1190</v>
      </c>
      <c r="I127" s="9">
        <v>4760</v>
      </c>
      <c r="K127" s="9" t="s">
        <v>2854</v>
      </c>
      <c r="N127" s="9">
        <v>44755</v>
      </c>
      <c r="Q127" s="9">
        <v>44769</v>
      </c>
    </row>
    <row r="128" spans="1:17">
      <c r="A128" s="9" t="s">
        <v>2625</v>
      </c>
      <c r="B128" s="1054">
        <v>8</v>
      </c>
      <c r="C128" s="9">
        <v>92</v>
      </c>
      <c r="D128" s="9" t="s">
        <v>279</v>
      </c>
      <c r="E128" s="9" t="s">
        <v>279</v>
      </c>
      <c r="F128" s="9" t="s">
        <v>2855</v>
      </c>
      <c r="G128" s="9">
        <v>6</v>
      </c>
      <c r="H128" s="9">
        <v>42</v>
      </c>
      <c r="I128" s="9">
        <v>252</v>
      </c>
      <c r="K128" s="9" t="s">
        <v>2856</v>
      </c>
      <c r="N128" s="9">
        <v>44755</v>
      </c>
      <c r="Q128" s="9">
        <v>44769</v>
      </c>
    </row>
    <row r="129" spans="1:17">
      <c r="A129" s="9" t="s">
        <v>2625</v>
      </c>
      <c r="B129" s="1054">
        <v>8</v>
      </c>
      <c r="C129" s="9">
        <v>93</v>
      </c>
      <c r="D129" s="9" t="s">
        <v>279</v>
      </c>
      <c r="E129" s="9" t="s">
        <v>279</v>
      </c>
      <c r="F129" s="9" t="s">
        <v>2857</v>
      </c>
      <c r="G129" s="9">
        <v>8</v>
      </c>
      <c r="H129" s="9">
        <v>42</v>
      </c>
      <c r="I129" s="9">
        <v>336</v>
      </c>
      <c r="K129" s="9" t="s">
        <v>2858</v>
      </c>
      <c r="N129" s="9">
        <v>44755</v>
      </c>
      <c r="Q129" s="9">
        <v>44769</v>
      </c>
    </row>
    <row r="130" spans="1:17">
      <c r="A130" s="9" t="s">
        <v>2832</v>
      </c>
      <c r="B130" s="1054">
        <v>8</v>
      </c>
      <c r="C130" s="9">
        <v>94</v>
      </c>
      <c r="D130" s="9" t="s">
        <v>279</v>
      </c>
      <c r="E130" s="9" t="s">
        <v>279</v>
      </c>
      <c r="F130" s="9" t="s">
        <v>2859</v>
      </c>
      <c r="G130" s="9">
        <v>2</v>
      </c>
      <c r="H130" s="9">
        <v>660</v>
      </c>
      <c r="I130" s="9">
        <v>1320</v>
      </c>
      <c r="K130" s="9" t="s">
        <v>2854</v>
      </c>
      <c r="N130" s="9">
        <v>44755</v>
      </c>
      <c r="Q130" s="9">
        <v>44769</v>
      </c>
    </row>
    <row r="131" spans="1:17">
      <c r="A131" s="9" t="s">
        <v>2832</v>
      </c>
      <c r="B131" s="1054">
        <v>8</v>
      </c>
      <c r="C131" s="9">
        <v>95</v>
      </c>
      <c r="D131" s="9" t="s">
        <v>279</v>
      </c>
      <c r="E131" s="9" t="s">
        <v>279</v>
      </c>
      <c r="F131" s="9" t="s">
        <v>2860</v>
      </c>
      <c r="G131" s="9">
        <v>2</v>
      </c>
      <c r="H131" s="9">
        <v>1380</v>
      </c>
      <c r="I131" s="9">
        <v>2760</v>
      </c>
      <c r="K131" s="9" t="s">
        <v>2854</v>
      </c>
      <c r="N131" s="9">
        <v>44755</v>
      </c>
      <c r="Q131" s="9">
        <v>44769</v>
      </c>
    </row>
    <row r="132" spans="1:17">
      <c r="A132" s="9" t="s">
        <v>2861</v>
      </c>
      <c r="B132" s="1054">
        <v>8</v>
      </c>
      <c r="C132" s="9">
        <v>96</v>
      </c>
      <c r="D132" s="9" t="s">
        <v>279</v>
      </c>
      <c r="E132" s="9" t="s">
        <v>279</v>
      </c>
      <c r="F132" s="9" t="s">
        <v>2862</v>
      </c>
      <c r="G132" s="9">
        <v>6</v>
      </c>
      <c r="H132" s="9">
        <v>600</v>
      </c>
      <c r="I132" s="9">
        <v>3600</v>
      </c>
      <c r="K132" s="9" t="s">
        <v>2863</v>
      </c>
      <c r="N132" s="9">
        <v>44755</v>
      </c>
      <c r="Q132" s="9">
        <v>44769</v>
      </c>
    </row>
    <row r="133" spans="1:17">
      <c r="A133" s="9" t="s">
        <v>2625</v>
      </c>
      <c r="B133" s="1054">
        <v>8</v>
      </c>
      <c r="C133" s="9">
        <v>97</v>
      </c>
      <c r="D133" s="9" t="s">
        <v>279</v>
      </c>
      <c r="E133" s="9" t="s">
        <v>279</v>
      </c>
      <c r="F133" s="9" t="s">
        <v>2864</v>
      </c>
      <c r="G133" s="9">
        <v>10</v>
      </c>
      <c r="H133" s="9">
        <v>29</v>
      </c>
      <c r="I133" s="9">
        <v>290</v>
      </c>
      <c r="K133" s="9" t="s">
        <v>2865</v>
      </c>
      <c r="N133" s="9">
        <v>44755</v>
      </c>
      <c r="Q133" s="9">
        <v>44769</v>
      </c>
    </row>
    <row r="134" spans="1:17">
      <c r="A134" s="9" t="s">
        <v>2625</v>
      </c>
      <c r="B134" s="1054">
        <v>8</v>
      </c>
      <c r="C134" s="9">
        <v>98</v>
      </c>
      <c r="D134" s="9" t="s">
        <v>279</v>
      </c>
      <c r="E134" s="9" t="s">
        <v>279</v>
      </c>
      <c r="F134" s="9" t="s">
        <v>2866</v>
      </c>
      <c r="G134" s="9">
        <v>6</v>
      </c>
      <c r="H134" s="9">
        <v>268</v>
      </c>
      <c r="I134" s="9">
        <v>1608</v>
      </c>
      <c r="K134" s="9" t="s">
        <v>2867</v>
      </c>
      <c r="N134" s="9">
        <v>44755</v>
      </c>
      <c r="Q134" s="9">
        <v>44769</v>
      </c>
    </row>
    <row r="135" spans="1:17">
      <c r="A135" s="9" t="s">
        <v>2625</v>
      </c>
      <c r="B135" s="1054">
        <v>8</v>
      </c>
      <c r="C135" s="9">
        <v>99</v>
      </c>
      <c r="D135" s="9" t="s">
        <v>279</v>
      </c>
      <c r="E135" s="9" t="s">
        <v>279</v>
      </c>
      <c r="F135" s="9" t="s">
        <v>2868</v>
      </c>
      <c r="G135" s="9">
        <v>10</v>
      </c>
      <c r="H135" s="9">
        <v>25</v>
      </c>
      <c r="I135" s="9">
        <v>250</v>
      </c>
      <c r="K135" s="9" t="s">
        <v>2869</v>
      </c>
      <c r="N135" s="9">
        <v>44755</v>
      </c>
      <c r="Q135" s="9">
        <v>44769</v>
      </c>
    </row>
    <row r="136" spans="1:17">
      <c r="A136" s="9" t="s">
        <v>2625</v>
      </c>
      <c r="B136" s="1054">
        <v>8</v>
      </c>
      <c r="C136" s="9">
        <v>100</v>
      </c>
      <c r="D136" s="9" t="s">
        <v>279</v>
      </c>
      <c r="E136" s="9" t="s">
        <v>279</v>
      </c>
      <c r="F136" s="9" t="s">
        <v>2870</v>
      </c>
      <c r="G136" s="9">
        <v>22</v>
      </c>
      <c r="H136" s="9">
        <v>27</v>
      </c>
      <c r="I136" s="9">
        <v>594</v>
      </c>
      <c r="K136" s="9" t="s">
        <v>2871</v>
      </c>
      <c r="N136" s="9">
        <v>44755</v>
      </c>
      <c r="Q136" s="9">
        <v>44769</v>
      </c>
    </row>
    <row r="137" spans="1:17">
      <c r="A137" s="9" t="s">
        <v>2832</v>
      </c>
      <c r="B137" s="1054">
        <v>8</v>
      </c>
      <c r="C137" s="9">
        <v>101</v>
      </c>
      <c r="D137" s="9" t="s">
        <v>279</v>
      </c>
      <c r="E137" s="9" t="s">
        <v>279</v>
      </c>
      <c r="F137" s="9" t="s">
        <v>2872</v>
      </c>
      <c r="G137" s="9">
        <v>4</v>
      </c>
      <c r="H137" s="9">
        <v>3474</v>
      </c>
      <c r="I137" s="9">
        <v>13896</v>
      </c>
      <c r="K137" s="9" t="s">
        <v>2873</v>
      </c>
      <c r="N137" s="9">
        <v>44755</v>
      </c>
      <c r="Q137" s="9">
        <v>44769</v>
      </c>
    </row>
    <row r="138" spans="1:17">
      <c r="A138" s="9" t="s">
        <v>2832</v>
      </c>
      <c r="B138" s="1054">
        <v>8</v>
      </c>
      <c r="C138" s="9">
        <v>102</v>
      </c>
      <c r="D138" s="9" t="s">
        <v>279</v>
      </c>
      <c r="E138" s="9" t="s">
        <v>279</v>
      </c>
      <c r="F138" s="9" t="s">
        <v>2874</v>
      </c>
      <c r="G138" s="9">
        <v>2</v>
      </c>
      <c r="H138" s="9">
        <v>2419</v>
      </c>
      <c r="I138" s="9">
        <v>4838</v>
      </c>
      <c r="K138" s="9" t="s">
        <v>2875</v>
      </c>
      <c r="N138" s="9">
        <v>44755</v>
      </c>
      <c r="Q138" s="9">
        <v>44769</v>
      </c>
    </row>
    <row r="139" spans="1:17">
      <c r="A139" s="9" t="s">
        <v>2876</v>
      </c>
      <c r="B139" s="1054">
        <v>8</v>
      </c>
      <c r="C139" s="9">
        <v>103</v>
      </c>
      <c r="D139" s="9" t="s">
        <v>2639</v>
      </c>
      <c r="E139" s="9" t="s">
        <v>279</v>
      </c>
      <c r="F139" s="9" t="s">
        <v>2877</v>
      </c>
      <c r="G139" s="9">
        <v>2</v>
      </c>
      <c r="H139" s="9">
        <v>7393</v>
      </c>
      <c r="I139" s="9">
        <v>14786</v>
      </c>
      <c r="K139" s="9" t="s">
        <v>2878</v>
      </c>
      <c r="N139" s="9">
        <v>44755</v>
      </c>
      <c r="Q139" s="9">
        <v>44769</v>
      </c>
    </row>
    <row r="140" spans="1:17">
      <c r="A140" s="9" t="s">
        <v>2879</v>
      </c>
      <c r="B140" s="1054">
        <v>8</v>
      </c>
      <c r="C140" s="9">
        <v>104</v>
      </c>
      <c r="D140" s="9" t="s">
        <v>2639</v>
      </c>
      <c r="E140" s="9" t="s">
        <v>279</v>
      </c>
      <c r="F140" s="9" t="s">
        <v>2880</v>
      </c>
      <c r="G140" s="9">
        <v>1</v>
      </c>
      <c r="H140" s="9">
        <v>35236</v>
      </c>
      <c r="I140" s="9">
        <v>35236</v>
      </c>
      <c r="K140" s="9" t="s">
        <v>2881</v>
      </c>
      <c r="N140" s="9">
        <v>44755</v>
      </c>
      <c r="Q140" s="9">
        <v>44769</v>
      </c>
    </row>
    <row r="141" spans="1:17">
      <c r="A141" s="9" t="s">
        <v>2625</v>
      </c>
      <c r="B141" s="1054">
        <v>8</v>
      </c>
      <c r="C141" s="9">
        <v>105</v>
      </c>
      <c r="D141" s="9" t="s">
        <v>2806</v>
      </c>
      <c r="E141" s="9" t="s">
        <v>279</v>
      </c>
      <c r="F141" s="9">
        <v>620705008</v>
      </c>
      <c r="G141" s="9">
        <v>3</v>
      </c>
      <c r="H141" s="9">
        <v>42</v>
      </c>
      <c r="I141" s="9">
        <v>126</v>
      </c>
      <c r="K141" s="9" t="s">
        <v>2882</v>
      </c>
      <c r="N141" s="9">
        <v>44755</v>
      </c>
      <c r="Q141" s="9">
        <v>44769</v>
      </c>
    </row>
    <row r="142" spans="1:17">
      <c r="A142" s="9" t="s">
        <v>2832</v>
      </c>
      <c r="B142" s="1054">
        <v>8</v>
      </c>
      <c r="C142" s="9">
        <v>106</v>
      </c>
      <c r="D142" s="9" t="s">
        <v>279</v>
      </c>
      <c r="E142" s="9" t="s">
        <v>279</v>
      </c>
      <c r="F142" s="9" t="s">
        <v>2883</v>
      </c>
      <c r="G142" s="9">
        <v>1</v>
      </c>
      <c r="H142" s="9">
        <v>5790</v>
      </c>
      <c r="I142" s="9">
        <v>5790</v>
      </c>
      <c r="K142" s="9" t="s">
        <v>2884</v>
      </c>
      <c r="N142" s="9">
        <v>44755</v>
      </c>
      <c r="Q142" s="9">
        <v>44769</v>
      </c>
    </row>
    <row r="143" spans="1:17">
      <c r="A143" s="9" t="s">
        <v>2625</v>
      </c>
      <c r="B143" s="1054">
        <v>8</v>
      </c>
      <c r="C143" s="9">
        <v>107</v>
      </c>
      <c r="D143" s="9" t="s">
        <v>279</v>
      </c>
      <c r="E143" s="9" t="s">
        <v>279</v>
      </c>
      <c r="F143" s="9" t="s">
        <v>2731</v>
      </c>
      <c r="G143" s="9">
        <v>10</v>
      </c>
      <c r="H143" s="9">
        <v>69</v>
      </c>
      <c r="I143" s="9">
        <v>690</v>
      </c>
      <c r="K143" s="9" t="s">
        <v>2123</v>
      </c>
      <c r="N143" s="9">
        <v>44755</v>
      </c>
      <c r="Q143" s="9">
        <v>44769</v>
      </c>
    </row>
    <row r="144" spans="1:17">
      <c r="A144" s="9" t="s">
        <v>2625</v>
      </c>
      <c r="B144" s="1054">
        <v>8</v>
      </c>
      <c r="C144" s="9">
        <v>108</v>
      </c>
      <c r="D144" s="9" t="s">
        <v>279</v>
      </c>
      <c r="E144" s="9" t="s">
        <v>279</v>
      </c>
      <c r="F144" s="9" t="s">
        <v>2885</v>
      </c>
      <c r="G144" s="9">
        <v>4</v>
      </c>
      <c r="H144" s="9">
        <v>169</v>
      </c>
      <c r="I144" s="9">
        <v>676</v>
      </c>
      <c r="K144" s="9" t="s">
        <v>2886</v>
      </c>
      <c r="N144" s="9">
        <v>44755</v>
      </c>
      <c r="Q144" s="9">
        <v>44769</v>
      </c>
    </row>
    <row r="145" spans="1:17">
      <c r="A145" s="9" t="s">
        <v>2625</v>
      </c>
      <c r="B145" s="1054">
        <v>8</v>
      </c>
      <c r="C145" s="9">
        <v>109</v>
      </c>
      <c r="D145" s="9" t="s">
        <v>279</v>
      </c>
      <c r="E145" s="9" t="s">
        <v>279</v>
      </c>
      <c r="F145" s="9" t="s">
        <v>2887</v>
      </c>
      <c r="H145" s="9">
        <v>25</v>
      </c>
      <c r="I145" s="9">
        <v>0</v>
      </c>
      <c r="K145" s="9" t="s">
        <v>2888</v>
      </c>
    </row>
    <row r="146" spans="1:17">
      <c r="A146" s="9" t="s">
        <v>2889</v>
      </c>
      <c r="B146" s="1054">
        <v>8</v>
      </c>
      <c r="C146" s="9">
        <v>110</v>
      </c>
      <c r="D146" s="9" t="s">
        <v>279</v>
      </c>
      <c r="E146" s="9" t="s">
        <v>279</v>
      </c>
      <c r="F146" s="9" t="s">
        <v>2890</v>
      </c>
      <c r="G146" s="9">
        <v>6</v>
      </c>
      <c r="H146" s="9">
        <v>1160</v>
      </c>
      <c r="I146" s="9">
        <v>6960</v>
      </c>
      <c r="K146" s="9" t="s">
        <v>2891</v>
      </c>
      <c r="N146" s="9">
        <v>44755</v>
      </c>
      <c r="Q146" s="9">
        <v>44769</v>
      </c>
    </row>
    <row r="147" spans="1:17">
      <c r="A147" s="9" t="s">
        <v>2625</v>
      </c>
      <c r="B147" s="1054">
        <v>8</v>
      </c>
      <c r="C147" s="9">
        <v>111</v>
      </c>
      <c r="D147" s="9" t="s">
        <v>279</v>
      </c>
      <c r="E147" s="9" t="s">
        <v>279</v>
      </c>
      <c r="F147" s="9" t="s">
        <v>2892</v>
      </c>
      <c r="G147" s="9">
        <v>14</v>
      </c>
      <c r="H147" s="9">
        <v>46</v>
      </c>
      <c r="I147" s="9">
        <v>644</v>
      </c>
      <c r="K147" s="9" t="s">
        <v>2893</v>
      </c>
      <c r="N147" s="9">
        <v>44755</v>
      </c>
      <c r="Q147" s="9">
        <v>44769</v>
      </c>
    </row>
    <row r="148" spans="1:17">
      <c r="A148" s="9" t="s">
        <v>2625</v>
      </c>
      <c r="B148" s="1054">
        <v>8</v>
      </c>
      <c r="C148" s="9">
        <v>112</v>
      </c>
      <c r="D148" s="9" t="s">
        <v>279</v>
      </c>
      <c r="E148" s="9" t="s">
        <v>279</v>
      </c>
      <c r="F148" s="9" t="s">
        <v>2894</v>
      </c>
      <c r="G148" s="9">
        <v>6</v>
      </c>
      <c r="H148" s="9">
        <v>210</v>
      </c>
      <c r="I148" s="9">
        <v>1260</v>
      </c>
      <c r="K148" s="9" t="s">
        <v>2720</v>
      </c>
      <c r="N148" s="9">
        <v>44777</v>
      </c>
      <c r="Q148" s="9">
        <v>44778</v>
      </c>
    </row>
    <row r="149" spans="1:17">
      <c r="A149" s="9" t="s">
        <v>2625</v>
      </c>
      <c r="B149" s="1054">
        <v>8</v>
      </c>
      <c r="C149" s="9">
        <v>113</v>
      </c>
      <c r="D149" s="9" t="s">
        <v>279</v>
      </c>
      <c r="E149" s="9" t="s">
        <v>279</v>
      </c>
      <c r="F149" s="9" t="s">
        <v>2895</v>
      </c>
      <c r="G149" s="9">
        <v>12</v>
      </c>
      <c r="H149" s="9">
        <v>52</v>
      </c>
      <c r="I149" s="9">
        <v>624</v>
      </c>
      <c r="K149" s="9" t="s">
        <v>2896</v>
      </c>
      <c r="N149" s="9">
        <v>44755</v>
      </c>
      <c r="Q149" s="9">
        <v>44769</v>
      </c>
    </row>
    <row r="150" spans="1:17">
      <c r="A150" s="9" t="s">
        <v>2625</v>
      </c>
      <c r="B150" s="1054">
        <v>8</v>
      </c>
      <c r="C150" s="9">
        <v>114</v>
      </c>
      <c r="D150" s="9" t="s">
        <v>279</v>
      </c>
      <c r="E150" s="9" t="s">
        <v>279</v>
      </c>
      <c r="F150" s="9" t="s">
        <v>2661</v>
      </c>
      <c r="G150" s="9">
        <v>12</v>
      </c>
      <c r="H150" s="9">
        <v>92</v>
      </c>
      <c r="I150" s="9">
        <v>1104</v>
      </c>
      <c r="K150" s="9" t="s">
        <v>2897</v>
      </c>
      <c r="N150" s="9">
        <v>44755</v>
      </c>
      <c r="Q150" s="9">
        <v>44769</v>
      </c>
    </row>
    <row r="151" spans="1:17">
      <c r="A151" s="9" t="s">
        <v>2625</v>
      </c>
      <c r="B151" s="1054">
        <v>8</v>
      </c>
      <c r="C151" s="9">
        <v>115</v>
      </c>
      <c r="D151" s="9" t="s">
        <v>279</v>
      </c>
      <c r="E151" s="9" t="s">
        <v>279</v>
      </c>
      <c r="F151" s="9" t="s">
        <v>2460</v>
      </c>
      <c r="G151" s="9">
        <v>4</v>
      </c>
      <c r="H151" s="9">
        <v>39</v>
      </c>
      <c r="I151" s="9">
        <v>156</v>
      </c>
      <c r="K151" s="9" t="s">
        <v>2898</v>
      </c>
      <c r="N151" s="9">
        <v>44755</v>
      </c>
      <c r="Q151" s="9">
        <v>44769</v>
      </c>
    </row>
    <row r="152" spans="1:17">
      <c r="A152" s="9" t="s">
        <v>2625</v>
      </c>
      <c r="B152" s="1054">
        <v>8</v>
      </c>
      <c r="C152" s="9">
        <v>116</v>
      </c>
      <c r="D152" s="9" t="s">
        <v>279</v>
      </c>
      <c r="E152" s="9" t="s">
        <v>279</v>
      </c>
      <c r="F152" s="9" t="s">
        <v>2899</v>
      </c>
      <c r="G152" s="9">
        <v>4</v>
      </c>
      <c r="H152" s="9">
        <v>200</v>
      </c>
      <c r="I152" s="9">
        <v>800</v>
      </c>
      <c r="K152" s="9" t="s">
        <v>2900</v>
      </c>
      <c r="N152" s="9">
        <v>44755</v>
      </c>
      <c r="Q152" s="9">
        <v>44769</v>
      </c>
    </row>
    <row r="153" spans="1:17">
      <c r="A153" s="9" t="s">
        <v>2625</v>
      </c>
      <c r="B153" s="1054">
        <v>8</v>
      </c>
      <c r="C153" s="9">
        <v>117</v>
      </c>
      <c r="D153" s="9" t="s">
        <v>279</v>
      </c>
      <c r="E153" s="9" t="s">
        <v>279</v>
      </c>
      <c r="F153" s="9" t="s">
        <v>2901</v>
      </c>
      <c r="G153" s="9">
        <v>4</v>
      </c>
      <c r="H153" s="9">
        <v>210</v>
      </c>
      <c r="I153" s="9">
        <v>840</v>
      </c>
      <c r="K153" s="9" t="s">
        <v>2720</v>
      </c>
      <c r="N153" s="9">
        <v>44777</v>
      </c>
      <c r="Q153" s="9">
        <v>44778</v>
      </c>
    </row>
    <row r="154" spans="1:17" s="1047" customFormat="1">
      <c r="I154" s="1048">
        <f>SUBTOTAL(109,I119:I153)</f>
        <v>126576</v>
      </c>
    </row>
    <row r="155" spans="1:17" s="1047" customFormat="1"/>
    <row r="156" spans="1:17">
      <c r="A156" s="9" t="s">
        <v>2638</v>
      </c>
      <c r="B156" s="1055">
        <v>9</v>
      </c>
      <c r="C156" s="9">
        <v>134</v>
      </c>
      <c r="D156" s="9" t="s">
        <v>2639</v>
      </c>
      <c r="E156" s="9" t="s">
        <v>279</v>
      </c>
      <c r="F156" s="9" t="s">
        <v>2781</v>
      </c>
      <c r="G156" s="9">
        <v>1</v>
      </c>
      <c r="H156" s="9">
        <v>2320</v>
      </c>
      <c r="I156" s="9">
        <v>2320</v>
      </c>
      <c r="K156" s="9" t="s">
        <v>2782</v>
      </c>
      <c r="N156" s="9">
        <v>44755</v>
      </c>
      <c r="Q156" s="9">
        <v>44769</v>
      </c>
    </row>
    <row r="157" spans="1:17">
      <c r="A157" s="9" t="s">
        <v>2625</v>
      </c>
      <c r="B157" s="1055">
        <v>9</v>
      </c>
      <c r="C157" s="9">
        <v>135</v>
      </c>
      <c r="D157" s="9" t="s">
        <v>279</v>
      </c>
      <c r="E157" s="9" t="s">
        <v>279</v>
      </c>
      <c r="F157" s="9" t="s">
        <v>2902</v>
      </c>
      <c r="G157" s="9">
        <v>1</v>
      </c>
      <c r="H157" s="9">
        <v>990</v>
      </c>
      <c r="I157" s="9">
        <v>990</v>
      </c>
      <c r="K157" s="9" t="s">
        <v>2903</v>
      </c>
      <c r="N157" s="9">
        <v>44755</v>
      </c>
      <c r="Q157" s="9">
        <v>44769</v>
      </c>
    </row>
    <row r="158" spans="1:17">
      <c r="A158" s="9" t="s">
        <v>2625</v>
      </c>
      <c r="B158" s="1055">
        <v>9</v>
      </c>
      <c r="C158" s="9">
        <v>136</v>
      </c>
      <c r="D158" s="9" t="s">
        <v>279</v>
      </c>
      <c r="E158" s="9" t="s">
        <v>279</v>
      </c>
      <c r="F158" s="9" t="s">
        <v>2783</v>
      </c>
      <c r="G158" s="9">
        <v>2</v>
      </c>
      <c r="H158" s="9">
        <v>71</v>
      </c>
      <c r="I158" s="9">
        <v>142</v>
      </c>
      <c r="K158" s="9" t="s">
        <v>1010</v>
      </c>
      <c r="N158" s="9">
        <v>44755</v>
      </c>
      <c r="Q158" s="9">
        <v>44769</v>
      </c>
    </row>
    <row r="159" spans="1:17">
      <c r="A159" s="9" t="s">
        <v>2638</v>
      </c>
      <c r="B159" s="1055">
        <v>9</v>
      </c>
      <c r="C159" s="9">
        <v>137</v>
      </c>
      <c r="D159" s="9" t="s">
        <v>1458</v>
      </c>
      <c r="E159" s="9" t="s">
        <v>2904</v>
      </c>
      <c r="F159" s="9" t="s">
        <v>2905</v>
      </c>
      <c r="G159" s="9">
        <v>1</v>
      </c>
      <c r="H159" s="9">
        <v>10610</v>
      </c>
      <c r="I159" s="9">
        <v>10610</v>
      </c>
      <c r="K159" s="9" t="s">
        <v>2906</v>
      </c>
      <c r="N159" s="9">
        <v>44756</v>
      </c>
      <c r="P159" s="9">
        <v>44769</v>
      </c>
      <c r="Q159" s="9">
        <v>44769</v>
      </c>
    </row>
    <row r="160" spans="1:17">
      <c r="A160" s="9" t="s">
        <v>2625</v>
      </c>
      <c r="B160" s="1055">
        <v>9</v>
      </c>
      <c r="C160" s="9">
        <v>138</v>
      </c>
      <c r="D160" s="9" t="s">
        <v>279</v>
      </c>
      <c r="E160" s="9" t="s">
        <v>279</v>
      </c>
      <c r="F160" s="9" t="s">
        <v>2785</v>
      </c>
      <c r="G160" s="9">
        <v>2</v>
      </c>
      <c r="H160" s="9">
        <v>30</v>
      </c>
      <c r="I160" s="9">
        <v>60</v>
      </c>
      <c r="K160" s="9" t="s">
        <v>2786</v>
      </c>
      <c r="N160" s="9">
        <v>44755</v>
      </c>
      <c r="Q160" s="9">
        <v>44769</v>
      </c>
    </row>
    <row r="161" spans="1:18">
      <c r="A161" s="9" t="s">
        <v>2625</v>
      </c>
      <c r="B161" s="1055">
        <v>9</v>
      </c>
      <c r="C161" s="9">
        <v>139</v>
      </c>
      <c r="D161" s="9" t="s">
        <v>279</v>
      </c>
      <c r="E161" s="9" t="s">
        <v>279</v>
      </c>
      <c r="F161" s="9" t="s">
        <v>2907</v>
      </c>
      <c r="G161" s="9">
        <v>3</v>
      </c>
      <c r="H161" s="9">
        <v>220</v>
      </c>
      <c r="I161" s="9">
        <v>660</v>
      </c>
      <c r="K161" s="9" t="s">
        <v>2908</v>
      </c>
      <c r="N161" s="9">
        <v>44755</v>
      </c>
      <c r="Q161" s="9">
        <v>44769</v>
      </c>
    </row>
    <row r="162" spans="1:18">
      <c r="A162" s="9" t="s">
        <v>2625</v>
      </c>
      <c r="B162" s="1055">
        <v>9</v>
      </c>
      <c r="C162" s="9">
        <v>140</v>
      </c>
      <c r="D162" s="9" t="s">
        <v>279</v>
      </c>
      <c r="E162" s="9" t="s">
        <v>279</v>
      </c>
      <c r="F162" s="9" t="s">
        <v>2909</v>
      </c>
      <c r="G162" s="9">
        <v>1</v>
      </c>
      <c r="H162" s="9">
        <v>270</v>
      </c>
      <c r="I162" s="9">
        <v>270</v>
      </c>
      <c r="K162" s="9" t="s">
        <v>2910</v>
      </c>
      <c r="N162" s="9">
        <v>44755</v>
      </c>
      <c r="Q162" s="9">
        <v>44769</v>
      </c>
    </row>
    <row r="163" spans="1:18">
      <c r="A163" s="9" t="s">
        <v>2625</v>
      </c>
      <c r="B163" s="1055">
        <v>9</v>
      </c>
      <c r="C163" s="9">
        <v>141</v>
      </c>
      <c r="D163" s="9" t="s">
        <v>279</v>
      </c>
      <c r="E163" s="9" t="s">
        <v>279</v>
      </c>
      <c r="F163" s="9" t="s">
        <v>2911</v>
      </c>
      <c r="G163" s="9">
        <v>3</v>
      </c>
      <c r="H163" s="9">
        <v>200</v>
      </c>
      <c r="I163" s="9">
        <v>600</v>
      </c>
      <c r="K163" s="9" t="s">
        <v>2912</v>
      </c>
      <c r="N163" s="9">
        <v>44755</v>
      </c>
      <c r="Q163" s="9">
        <v>44769</v>
      </c>
    </row>
    <row r="164" spans="1:18">
      <c r="A164" s="9" t="s">
        <v>2625</v>
      </c>
      <c r="B164" s="1055">
        <v>9</v>
      </c>
      <c r="C164" s="9">
        <v>142</v>
      </c>
      <c r="D164" s="9" t="s">
        <v>2913</v>
      </c>
      <c r="E164" s="9" t="s">
        <v>279</v>
      </c>
      <c r="F164" s="9" t="s">
        <v>2914</v>
      </c>
      <c r="G164" s="9">
        <v>1</v>
      </c>
      <c r="H164" s="9">
        <v>759</v>
      </c>
      <c r="I164" s="9">
        <v>759</v>
      </c>
      <c r="K164" s="9" t="s">
        <v>2915</v>
      </c>
      <c r="N164" s="9">
        <v>44755</v>
      </c>
      <c r="Q164" s="9">
        <v>44769</v>
      </c>
    </row>
    <row r="165" spans="1:18">
      <c r="A165" s="9" t="s">
        <v>2625</v>
      </c>
      <c r="B165" s="1055">
        <v>9</v>
      </c>
      <c r="C165" s="9">
        <v>143</v>
      </c>
      <c r="D165" s="9" t="s">
        <v>279</v>
      </c>
      <c r="E165" s="9" t="s">
        <v>279</v>
      </c>
      <c r="F165" s="9" t="s">
        <v>2916</v>
      </c>
      <c r="G165" s="9">
        <v>1</v>
      </c>
      <c r="H165" s="9">
        <v>120</v>
      </c>
      <c r="I165" s="9">
        <v>120</v>
      </c>
      <c r="K165" s="9" t="s">
        <v>2917</v>
      </c>
      <c r="L165" s="9" t="s">
        <v>2669</v>
      </c>
      <c r="N165" s="9">
        <v>44818</v>
      </c>
      <c r="Q165" s="9">
        <v>44819</v>
      </c>
    </row>
    <row r="166" spans="1:18">
      <c r="A166" s="9" t="s">
        <v>2625</v>
      </c>
      <c r="B166" s="1055">
        <v>9</v>
      </c>
      <c r="C166" s="9">
        <v>144</v>
      </c>
      <c r="D166" s="9" t="s">
        <v>2918</v>
      </c>
      <c r="E166" s="9" t="s">
        <v>279</v>
      </c>
      <c r="F166" s="9" t="s">
        <v>2919</v>
      </c>
      <c r="G166" s="9">
        <v>1</v>
      </c>
      <c r="H166" s="9">
        <v>3761</v>
      </c>
      <c r="I166" s="9">
        <v>3761</v>
      </c>
      <c r="K166" s="9" t="s">
        <v>2920</v>
      </c>
      <c r="L166" s="9" t="s">
        <v>2921</v>
      </c>
      <c r="N166" s="9">
        <v>44817</v>
      </c>
      <c r="Q166" s="9">
        <v>44818</v>
      </c>
    </row>
    <row r="167" spans="1:18">
      <c r="A167" s="9" t="s">
        <v>2625</v>
      </c>
      <c r="B167" s="1055">
        <v>9</v>
      </c>
      <c r="C167" s="9">
        <v>145</v>
      </c>
      <c r="D167" s="9" t="s">
        <v>279</v>
      </c>
      <c r="E167" s="9" t="s">
        <v>279</v>
      </c>
      <c r="F167" s="9" t="s">
        <v>2922</v>
      </c>
      <c r="G167" s="9">
        <v>2</v>
      </c>
      <c r="H167" s="9">
        <v>1550</v>
      </c>
      <c r="I167" s="9">
        <v>3100</v>
      </c>
      <c r="K167" s="9" t="s">
        <v>2775</v>
      </c>
      <c r="L167" s="9" t="s">
        <v>2669</v>
      </c>
      <c r="N167" s="9">
        <v>44818</v>
      </c>
      <c r="Q167" s="9">
        <v>44819</v>
      </c>
    </row>
    <row r="168" spans="1:18">
      <c r="A168" s="9" t="s">
        <v>2665</v>
      </c>
      <c r="B168" s="1055">
        <v>9</v>
      </c>
      <c r="C168" s="9">
        <v>143</v>
      </c>
      <c r="D168" s="9" t="s">
        <v>279</v>
      </c>
      <c r="E168" s="9" t="s">
        <v>279</v>
      </c>
      <c r="F168" s="9" t="s">
        <v>2923</v>
      </c>
      <c r="G168" s="9">
        <v>1</v>
      </c>
      <c r="H168" s="9">
        <v>3669</v>
      </c>
      <c r="I168" s="9">
        <v>3669</v>
      </c>
      <c r="K168" s="9" t="s">
        <v>2924</v>
      </c>
      <c r="N168" s="9">
        <v>44755</v>
      </c>
      <c r="Q168" s="9">
        <v>44769</v>
      </c>
    </row>
    <row r="169" spans="1:18">
      <c r="A169" s="9" t="s">
        <v>2665</v>
      </c>
      <c r="B169" s="1055">
        <v>9</v>
      </c>
      <c r="C169" s="9">
        <v>144</v>
      </c>
      <c r="D169" s="9" t="s">
        <v>279</v>
      </c>
      <c r="E169" s="9" t="s">
        <v>279</v>
      </c>
      <c r="F169" s="9" t="s">
        <v>2925</v>
      </c>
      <c r="G169" s="9">
        <v>2</v>
      </c>
      <c r="H169" s="9">
        <v>1752</v>
      </c>
      <c r="I169" s="9">
        <v>3504</v>
      </c>
      <c r="K169" s="9" t="s">
        <v>2926</v>
      </c>
      <c r="N169" s="9">
        <v>44755</v>
      </c>
      <c r="Q169" s="9">
        <v>44769</v>
      </c>
    </row>
    <row r="170" spans="1:18">
      <c r="A170" s="9" t="s">
        <v>2638</v>
      </c>
      <c r="B170" s="1055">
        <v>9</v>
      </c>
      <c r="C170" s="9">
        <v>145</v>
      </c>
      <c r="D170" s="9" t="s">
        <v>279</v>
      </c>
      <c r="E170" s="9" t="s">
        <v>279</v>
      </c>
      <c r="F170" s="9" t="s">
        <v>2927</v>
      </c>
      <c r="G170" s="9">
        <v>1</v>
      </c>
      <c r="H170" s="9">
        <v>3080</v>
      </c>
      <c r="I170" s="9">
        <v>3080</v>
      </c>
      <c r="K170" s="9" t="s">
        <v>2928</v>
      </c>
      <c r="N170" s="9">
        <v>44755</v>
      </c>
      <c r="Q170" s="9">
        <v>44769</v>
      </c>
    </row>
    <row r="171" spans="1:18">
      <c r="A171" s="9" t="s">
        <v>2625</v>
      </c>
      <c r="B171" s="1055">
        <v>9</v>
      </c>
      <c r="C171" s="9">
        <v>146</v>
      </c>
      <c r="D171" s="9" t="s">
        <v>2929</v>
      </c>
      <c r="E171" s="9" t="s">
        <v>2930</v>
      </c>
      <c r="F171" s="9" t="s">
        <v>2931</v>
      </c>
      <c r="G171" s="9">
        <v>1</v>
      </c>
      <c r="H171" s="9">
        <v>1870</v>
      </c>
      <c r="I171" s="9">
        <v>1870</v>
      </c>
      <c r="K171" s="9" t="s">
        <v>2932</v>
      </c>
      <c r="L171" s="9" t="s">
        <v>2933</v>
      </c>
      <c r="N171" s="9">
        <v>44715</v>
      </c>
      <c r="P171" s="9">
        <v>44792</v>
      </c>
      <c r="Q171" s="9">
        <v>44747</v>
      </c>
      <c r="R171" s="9" t="s">
        <v>2934</v>
      </c>
    </row>
    <row r="172" spans="1:18">
      <c r="A172" s="9" t="s">
        <v>2625</v>
      </c>
      <c r="B172" s="1055">
        <v>9</v>
      </c>
      <c r="C172" s="9">
        <v>147</v>
      </c>
      <c r="D172" s="9" t="s">
        <v>2935</v>
      </c>
      <c r="E172" s="9" t="s">
        <v>2904</v>
      </c>
      <c r="F172" s="9" t="s">
        <v>2936</v>
      </c>
      <c r="G172" s="9">
        <v>1</v>
      </c>
      <c r="H172" s="9">
        <v>8930</v>
      </c>
      <c r="I172" s="9">
        <v>8930</v>
      </c>
      <c r="K172" s="9" t="s">
        <v>2937</v>
      </c>
      <c r="N172" s="9">
        <v>44715</v>
      </c>
      <c r="P172" s="9">
        <v>44792</v>
      </c>
      <c r="Q172" s="9" t="s">
        <v>2938</v>
      </c>
    </row>
    <row r="173" spans="1:18">
      <c r="B173" s="1055">
        <v>9</v>
      </c>
      <c r="C173" s="9">
        <v>148</v>
      </c>
      <c r="D173" s="9" t="s">
        <v>2939</v>
      </c>
      <c r="E173" s="9" t="s">
        <v>2904</v>
      </c>
      <c r="F173" s="9" t="s">
        <v>2940</v>
      </c>
      <c r="G173" s="9">
        <v>1</v>
      </c>
      <c r="H173" s="9">
        <v>3090</v>
      </c>
      <c r="I173" s="9">
        <v>3090</v>
      </c>
      <c r="K173" s="9" t="s">
        <v>2941</v>
      </c>
      <c r="L173" s="9" t="s">
        <v>2942</v>
      </c>
      <c r="N173" s="9">
        <v>44715</v>
      </c>
      <c r="P173" s="9">
        <v>44792</v>
      </c>
      <c r="Q173" s="9" t="s">
        <v>2943</v>
      </c>
    </row>
    <row r="174" spans="1:18">
      <c r="B174" s="1055">
        <v>9</v>
      </c>
      <c r="C174" s="9">
        <v>149</v>
      </c>
      <c r="D174" s="9" t="s">
        <v>2939</v>
      </c>
      <c r="E174" s="9" t="s">
        <v>2904</v>
      </c>
      <c r="F174" s="9" t="s">
        <v>2944</v>
      </c>
      <c r="G174" s="9">
        <v>1</v>
      </c>
      <c r="H174" s="9">
        <v>3970</v>
      </c>
      <c r="I174" s="9">
        <v>3970</v>
      </c>
      <c r="K174" s="9" t="s">
        <v>2941</v>
      </c>
      <c r="N174" s="9">
        <v>44715</v>
      </c>
      <c r="P174" s="9">
        <v>44792</v>
      </c>
      <c r="Q174" s="9" t="s">
        <v>2686</v>
      </c>
    </row>
    <row r="175" spans="1:18">
      <c r="A175" s="9" t="s">
        <v>2625</v>
      </c>
      <c r="B175" s="1055">
        <v>9</v>
      </c>
      <c r="C175" s="9">
        <v>150</v>
      </c>
      <c r="D175" s="9" t="s">
        <v>2935</v>
      </c>
      <c r="E175" s="9" t="s">
        <v>2904</v>
      </c>
      <c r="F175" s="9" t="s">
        <v>2945</v>
      </c>
      <c r="G175" s="9">
        <v>20</v>
      </c>
      <c r="H175" s="9">
        <v>60</v>
      </c>
      <c r="I175" s="9">
        <v>1200</v>
      </c>
      <c r="K175" s="9" t="s">
        <v>2946</v>
      </c>
      <c r="L175" s="9" t="s">
        <v>2947</v>
      </c>
      <c r="N175" s="9">
        <v>44715</v>
      </c>
      <c r="P175" s="9">
        <v>44792</v>
      </c>
      <c r="Q175" s="9" t="s">
        <v>2943</v>
      </c>
    </row>
    <row r="176" spans="1:18">
      <c r="A176" s="9" t="s">
        <v>2625</v>
      </c>
      <c r="B176" s="1055">
        <v>9</v>
      </c>
      <c r="C176" s="9">
        <v>151</v>
      </c>
      <c r="D176" s="9" t="s">
        <v>2935</v>
      </c>
      <c r="E176" s="9" t="s">
        <v>2904</v>
      </c>
      <c r="F176" s="9" t="s">
        <v>2948</v>
      </c>
      <c r="G176" s="9">
        <v>4</v>
      </c>
      <c r="H176" s="9">
        <v>90</v>
      </c>
      <c r="I176" s="9">
        <v>360</v>
      </c>
      <c r="K176" s="9" t="s">
        <v>2949</v>
      </c>
      <c r="N176" s="9">
        <v>44715</v>
      </c>
      <c r="P176" s="9">
        <v>44792</v>
      </c>
      <c r="Q176" s="9" t="s">
        <v>2938</v>
      </c>
    </row>
    <row r="177" spans="1:18">
      <c r="A177" s="9" t="s">
        <v>2625</v>
      </c>
      <c r="B177" s="1055">
        <v>9</v>
      </c>
      <c r="C177" s="9">
        <v>152</v>
      </c>
      <c r="D177" s="9" t="s">
        <v>2935</v>
      </c>
      <c r="E177" s="9" t="s">
        <v>2904</v>
      </c>
      <c r="F177" s="9" t="s">
        <v>2950</v>
      </c>
      <c r="G177" s="9">
        <v>2</v>
      </c>
      <c r="H177" s="9">
        <v>30</v>
      </c>
      <c r="I177" s="9">
        <v>60</v>
      </c>
      <c r="K177" s="9" t="s">
        <v>2951</v>
      </c>
      <c r="N177" s="9">
        <v>44715</v>
      </c>
      <c r="P177" s="9">
        <v>44792</v>
      </c>
      <c r="Q177" s="9" t="s">
        <v>2938</v>
      </c>
    </row>
    <row r="178" spans="1:18">
      <c r="A178" s="9" t="s">
        <v>2625</v>
      </c>
      <c r="B178" s="1055">
        <v>9</v>
      </c>
      <c r="C178" s="9">
        <v>153</v>
      </c>
      <c r="D178" s="9" t="s">
        <v>2935</v>
      </c>
      <c r="E178" s="9" t="s">
        <v>2904</v>
      </c>
      <c r="F178" s="9" t="s">
        <v>2952</v>
      </c>
      <c r="G178" s="9">
        <v>2</v>
      </c>
      <c r="H178" s="9">
        <v>40</v>
      </c>
      <c r="I178" s="9">
        <v>80</v>
      </c>
      <c r="K178" s="9" t="s">
        <v>2953</v>
      </c>
      <c r="N178" s="9">
        <v>44715</v>
      </c>
      <c r="P178" s="9">
        <v>44792</v>
      </c>
      <c r="Q178" s="9" t="s">
        <v>2938</v>
      </c>
    </row>
    <row r="179" spans="1:18">
      <c r="A179" s="9" t="s">
        <v>2625</v>
      </c>
      <c r="B179" s="1055">
        <v>9</v>
      </c>
      <c r="C179" s="9">
        <v>160</v>
      </c>
      <c r="D179" s="9" t="s">
        <v>2954</v>
      </c>
      <c r="E179" s="9" t="s">
        <v>279</v>
      </c>
      <c r="F179" s="9" t="s">
        <v>2955</v>
      </c>
      <c r="G179" s="9">
        <v>1</v>
      </c>
      <c r="H179" s="9">
        <v>1191</v>
      </c>
      <c r="I179" s="9">
        <v>1191</v>
      </c>
      <c r="K179" s="9" t="s">
        <v>2956</v>
      </c>
      <c r="N179" s="9">
        <v>44715</v>
      </c>
      <c r="P179" s="9">
        <v>44792</v>
      </c>
      <c r="Q179" s="9" t="s">
        <v>2957</v>
      </c>
    </row>
    <row r="180" spans="1:18">
      <c r="A180" s="9" t="s">
        <v>2665</v>
      </c>
      <c r="B180" s="1055">
        <v>9</v>
      </c>
      <c r="C180" s="9">
        <v>161</v>
      </c>
      <c r="D180" s="9" t="s">
        <v>279</v>
      </c>
      <c r="E180" s="9" t="s">
        <v>279</v>
      </c>
      <c r="F180" s="9" t="s">
        <v>2958</v>
      </c>
      <c r="G180" s="9">
        <v>1</v>
      </c>
      <c r="H180" s="9">
        <v>6478</v>
      </c>
      <c r="I180" s="9">
        <v>6478</v>
      </c>
      <c r="K180" s="9" t="s">
        <v>2959</v>
      </c>
      <c r="N180" s="9">
        <v>44715</v>
      </c>
      <c r="P180" s="9">
        <v>44792</v>
      </c>
      <c r="Q180" s="9" t="s">
        <v>2957</v>
      </c>
    </row>
    <row r="181" spans="1:18">
      <c r="A181" s="9" t="s">
        <v>2960</v>
      </c>
      <c r="B181" s="1055">
        <v>9</v>
      </c>
      <c r="C181" s="9">
        <v>162</v>
      </c>
      <c r="D181" s="9" t="s">
        <v>279</v>
      </c>
      <c r="E181" s="9" t="s">
        <v>279</v>
      </c>
      <c r="F181" s="9" t="s">
        <v>2961</v>
      </c>
      <c r="G181" s="9">
        <v>1</v>
      </c>
      <c r="H181" s="9">
        <v>2319</v>
      </c>
      <c r="I181" s="9">
        <v>2319</v>
      </c>
      <c r="K181" s="9" t="s">
        <v>2962</v>
      </c>
      <c r="N181" s="9">
        <v>44715</v>
      </c>
      <c r="P181" s="9">
        <v>44792</v>
      </c>
      <c r="Q181" s="9" t="s">
        <v>2957</v>
      </c>
    </row>
    <row r="182" spans="1:18">
      <c r="B182" s="1055">
        <v>9</v>
      </c>
      <c r="C182" s="9">
        <v>163</v>
      </c>
      <c r="D182" s="9" t="s">
        <v>2963</v>
      </c>
      <c r="E182" s="9" t="s">
        <v>2963</v>
      </c>
      <c r="F182" s="9" t="s">
        <v>2964</v>
      </c>
      <c r="G182" s="9">
        <v>1</v>
      </c>
      <c r="H182" s="9">
        <v>249</v>
      </c>
      <c r="I182" s="9">
        <v>249</v>
      </c>
      <c r="K182" s="9" t="s">
        <v>2965</v>
      </c>
      <c r="N182" s="9">
        <v>44715</v>
      </c>
      <c r="Q182" s="9">
        <v>44718</v>
      </c>
      <c r="R182" s="9" t="s">
        <v>2966</v>
      </c>
    </row>
    <row r="183" spans="1:18">
      <c r="B183" s="1055">
        <v>9</v>
      </c>
      <c r="C183" s="9">
        <v>164</v>
      </c>
      <c r="D183" s="9" t="s">
        <v>2963</v>
      </c>
      <c r="E183" s="9" t="s">
        <v>2963</v>
      </c>
      <c r="F183" s="9" t="s">
        <v>1392</v>
      </c>
      <c r="G183" s="9">
        <v>1</v>
      </c>
      <c r="H183" s="9">
        <v>500</v>
      </c>
      <c r="I183" s="9">
        <v>500</v>
      </c>
      <c r="N183" s="9">
        <v>44715</v>
      </c>
      <c r="Q183" s="9">
        <v>44718</v>
      </c>
    </row>
    <row r="184" spans="1:18">
      <c r="A184" s="9" t="s">
        <v>2638</v>
      </c>
      <c r="B184" s="1055">
        <v>9</v>
      </c>
      <c r="C184" s="9">
        <v>165</v>
      </c>
      <c r="D184" s="9" t="s">
        <v>279</v>
      </c>
      <c r="E184" s="9" t="s">
        <v>279</v>
      </c>
      <c r="F184" s="9" t="s">
        <v>2967</v>
      </c>
      <c r="G184" s="9">
        <v>2</v>
      </c>
      <c r="H184" s="9">
        <v>1134</v>
      </c>
      <c r="I184" s="9">
        <v>2268</v>
      </c>
      <c r="K184" s="9" t="s">
        <v>2968</v>
      </c>
      <c r="L184" s="9" t="s">
        <v>2969</v>
      </c>
      <c r="N184" s="9">
        <v>44755</v>
      </c>
      <c r="Q184" s="9">
        <v>44769</v>
      </c>
    </row>
    <row r="185" spans="1:18">
      <c r="A185" s="9" t="s">
        <v>2632</v>
      </c>
      <c r="B185" s="1055">
        <v>9</v>
      </c>
      <c r="C185" s="9">
        <v>166</v>
      </c>
      <c r="D185" s="9" t="s">
        <v>2970</v>
      </c>
      <c r="E185" s="9" t="s">
        <v>279</v>
      </c>
      <c r="F185" s="9" t="s">
        <v>2971</v>
      </c>
      <c r="G185" s="9">
        <v>1</v>
      </c>
      <c r="H185" s="9">
        <v>1367</v>
      </c>
      <c r="I185" s="9">
        <v>1367</v>
      </c>
      <c r="K185" s="9" t="s">
        <v>2972</v>
      </c>
      <c r="L185" s="9" t="s">
        <v>2969</v>
      </c>
      <c r="N185" s="9">
        <v>44755</v>
      </c>
      <c r="Q185" s="9">
        <v>44769</v>
      </c>
    </row>
    <row r="186" spans="1:18">
      <c r="A186" s="9" t="s">
        <v>2632</v>
      </c>
      <c r="B186" s="1055">
        <v>9</v>
      </c>
      <c r="C186" s="9">
        <v>167</v>
      </c>
      <c r="D186" s="9" t="s">
        <v>2970</v>
      </c>
      <c r="E186" s="9" t="s">
        <v>279</v>
      </c>
      <c r="F186" s="9" t="s">
        <v>2973</v>
      </c>
      <c r="G186" s="9">
        <v>1</v>
      </c>
      <c r="H186" s="9">
        <v>1524</v>
      </c>
      <c r="I186" s="9">
        <v>1524</v>
      </c>
      <c r="K186" s="9" t="s">
        <v>2972</v>
      </c>
      <c r="L186" s="9" t="s">
        <v>2969</v>
      </c>
      <c r="N186" s="9">
        <v>44755</v>
      </c>
      <c r="Q186" s="9">
        <v>44769</v>
      </c>
    </row>
    <row r="187" spans="1:18">
      <c r="A187" s="9" t="s">
        <v>2625</v>
      </c>
      <c r="B187" s="1055">
        <v>9</v>
      </c>
      <c r="C187" s="9">
        <v>168</v>
      </c>
      <c r="D187" s="9" t="s">
        <v>279</v>
      </c>
      <c r="E187" s="9" t="s">
        <v>279</v>
      </c>
      <c r="F187" s="9" t="s">
        <v>2974</v>
      </c>
      <c r="G187" s="9">
        <v>1</v>
      </c>
      <c r="H187" s="9">
        <v>1463</v>
      </c>
      <c r="I187" s="9">
        <v>1463</v>
      </c>
      <c r="K187" s="9" t="s">
        <v>2975</v>
      </c>
      <c r="L187" s="9" t="s">
        <v>2969</v>
      </c>
      <c r="N187" s="9">
        <v>44755</v>
      </c>
      <c r="Q187" s="9">
        <v>44769</v>
      </c>
    </row>
    <row r="188" spans="1:18">
      <c r="A188" s="9" t="s">
        <v>2625</v>
      </c>
      <c r="B188" s="1055">
        <v>9</v>
      </c>
      <c r="C188" s="9">
        <v>169</v>
      </c>
      <c r="D188" s="9" t="s">
        <v>279</v>
      </c>
      <c r="E188" s="9" t="s">
        <v>279</v>
      </c>
      <c r="F188" s="9" t="s">
        <v>2976</v>
      </c>
      <c r="G188" s="9">
        <v>1</v>
      </c>
      <c r="H188" s="9">
        <v>2207</v>
      </c>
      <c r="I188" s="9">
        <v>2207</v>
      </c>
      <c r="K188" s="9" t="s">
        <v>2977</v>
      </c>
      <c r="L188" s="9" t="s">
        <v>2969</v>
      </c>
      <c r="N188" s="9">
        <v>44755</v>
      </c>
      <c r="Q188" s="9">
        <v>44769</v>
      </c>
    </row>
    <row r="189" spans="1:18">
      <c r="A189" s="9" t="s">
        <v>2625</v>
      </c>
      <c r="B189" s="1055">
        <v>9</v>
      </c>
      <c r="C189" s="9">
        <v>170</v>
      </c>
      <c r="D189" s="9" t="s">
        <v>279</v>
      </c>
      <c r="E189" s="9" t="s">
        <v>279</v>
      </c>
      <c r="F189" s="9" t="s">
        <v>2978</v>
      </c>
      <c r="G189" s="9">
        <v>1</v>
      </c>
      <c r="H189" s="9">
        <v>2207</v>
      </c>
      <c r="I189" s="9">
        <v>2207</v>
      </c>
      <c r="K189" s="9" t="s">
        <v>2979</v>
      </c>
      <c r="L189" s="9" t="s">
        <v>2969</v>
      </c>
      <c r="N189" s="9">
        <v>44755</v>
      </c>
      <c r="Q189" s="9">
        <v>44769</v>
      </c>
    </row>
    <row r="190" spans="1:18">
      <c r="A190" s="9" t="s">
        <v>2625</v>
      </c>
      <c r="B190" s="1055">
        <v>9</v>
      </c>
      <c r="C190" s="9">
        <v>171</v>
      </c>
      <c r="D190" s="9" t="s">
        <v>279</v>
      </c>
      <c r="E190" s="9" t="s">
        <v>279</v>
      </c>
      <c r="F190" s="9" t="s">
        <v>2980</v>
      </c>
      <c r="G190" s="9">
        <v>1</v>
      </c>
      <c r="H190" s="9">
        <v>1989</v>
      </c>
      <c r="I190" s="9">
        <v>1989</v>
      </c>
      <c r="K190" s="9" t="s">
        <v>2981</v>
      </c>
      <c r="L190" s="9" t="s">
        <v>2969</v>
      </c>
      <c r="N190" s="9">
        <v>44755</v>
      </c>
      <c r="Q190" s="9">
        <v>44769</v>
      </c>
    </row>
    <row r="191" spans="1:18">
      <c r="A191" s="9" t="s">
        <v>2665</v>
      </c>
      <c r="B191" s="1055">
        <v>9</v>
      </c>
      <c r="C191" s="9">
        <v>172</v>
      </c>
      <c r="D191" s="9" t="s">
        <v>279</v>
      </c>
      <c r="E191" s="9" t="s">
        <v>279</v>
      </c>
      <c r="F191" s="9" t="s">
        <v>2982</v>
      </c>
      <c r="G191" s="9">
        <v>1</v>
      </c>
      <c r="H191" s="9">
        <v>7640</v>
      </c>
      <c r="I191" s="9">
        <v>7640</v>
      </c>
      <c r="K191" s="9" t="s">
        <v>2983</v>
      </c>
      <c r="L191" s="9" t="s">
        <v>2969</v>
      </c>
      <c r="N191" s="9">
        <v>44755</v>
      </c>
      <c r="Q191" s="9">
        <v>44769</v>
      </c>
    </row>
    <row r="192" spans="1:18">
      <c r="A192" s="9" t="s">
        <v>2625</v>
      </c>
      <c r="B192" s="1055">
        <v>9</v>
      </c>
      <c r="C192" s="9">
        <v>173</v>
      </c>
      <c r="D192" s="9" t="s">
        <v>2929</v>
      </c>
      <c r="E192" s="9" t="s">
        <v>2904</v>
      </c>
      <c r="F192" s="9" t="s">
        <v>2984</v>
      </c>
      <c r="G192" s="9">
        <v>1</v>
      </c>
      <c r="H192" s="9">
        <v>850</v>
      </c>
      <c r="I192" s="9">
        <v>850</v>
      </c>
      <c r="K192" s="9" t="s">
        <v>2985</v>
      </c>
      <c r="L192" s="9" t="s">
        <v>2986</v>
      </c>
      <c r="N192" s="9">
        <v>44756</v>
      </c>
      <c r="P192" s="9">
        <v>44769</v>
      </c>
      <c r="Q192" s="9">
        <v>44769</v>
      </c>
    </row>
    <row r="193" spans="1:17">
      <c r="A193" s="9" t="s">
        <v>2692</v>
      </c>
      <c r="B193" s="1055">
        <v>9</v>
      </c>
      <c r="C193" s="9">
        <v>174</v>
      </c>
      <c r="D193" s="9" t="s">
        <v>279</v>
      </c>
      <c r="E193" s="9" t="s">
        <v>279</v>
      </c>
      <c r="F193" s="9" t="s">
        <v>2987</v>
      </c>
      <c r="G193" s="9">
        <v>1</v>
      </c>
      <c r="H193" s="9">
        <v>16790</v>
      </c>
      <c r="I193" s="9">
        <v>16790</v>
      </c>
      <c r="K193" s="9" t="s">
        <v>2988</v>
      </c>
      <c r="L193" s="9" t="s">
        <v>2969</v>
      </c>
      <c r="N193" s="9">
        <v>44755</v>
      </c>
      <c r="Q193" s="9">
        <v>44769</v>
      </c>
    </row>
    <row r="194" spans="1:17">
      <c r="A194" s="9" t="s">
        <v>2625</v>
      </c>
      <c r="B194" s="1055">
        <v>9</v>
      </c>
      <c r="C194" s="9">
        <v>175</v>
      </c>
      <c r="D194" s="9" t="s">
        <v>279</v>
      </c>
      <c r="E194" s="9" t="s">
        <v>279</v>
      </c>
      <c r="F194" s="9" t="s">
        <v>2989</v>
      </c>
      <c r="G194" s="9">
        <v>5</v>
      </c>
      <c r="H194" s="9">
        <v>154</v>
      </c>
      <c r="I194" s="9">
        <v>770</v>
      </c>
      <c r="K194" s="9" t="s">
        <v>2990</v>
      </c>
      <c r="L194" s="9" t="s">
        <v>2969</v>
      </c>
      <c r="N194" s="9">
        <v>44755</v>
      </c>
      <c r="Q194" s="9">
        <v>44769</v>
      </c>
    </row>
    <row r="195" spans="1:17">
      <c r="A195" s="9" t="s">
        <v>2638</v>
      </c>
      <c r="B195" s="1055">
        <v>9</v>
      </c>
      <c r="C195" s="9">
        <v>176</v>
      </c>
      <c r="D195" s="9" t="s">
        <v>279</v>
      </c>
      <c r="E195" s="9" t="s">
        <v>279</v>
      </c>
      <c r="F195" s="9" t="s">
        <v>2991</v>
      </c>
      <c r="G195" s="9">
        <v>4</v>
      </c>
      <c r="H195" s="9">
        <v>260</v>
      </c>
      <c r="I195" s="9">
        <v>1040</v>
      </c>
      <c r="K195" s="9" t="s">
        <v>2992</v>
      </c>
      <c r="L195" s="9" t="s">
        <v>2969</v>
      </c>
      <c r="N195" s="9">
        <v>44755</v>
      </c>
      <c r="Q195" s="9">
        <v>44769</v>
      </c>
    </row>
    <row r="196" spans="1:17">
      <c r="A196" s="9" t="s">
        <v>2625</v>
      </c>
      <c r="B196" s="1055">
        <v>9</v>
      </c>
      <c r="C196" s="9">
        <v>177</v>
      </c>
      <c r="D196" s="9" t="s">
        <v>279</v>
      </c>
      <c r="E196" s="9" t="s">
        <v>279</v>
      </c>
      <c r="F196" s="9" t="s">
        <v>2887</v>
      </c>
      <c r="H196" s="9">
        <v>25</v>
      </c>
      <c r="I196" s="9">
        <v>0</v>
      </c>
      <c r="K196" s="9" t="s">
        <v>2993</v>
      </c>
      <c r="L196" s="9" t="s">
        <v>2969</v>
      </c>
    </row>
    <row r="197" spans="1:17">
      <c r="A197" s="9" t="s">
        <v>2625</v>
      </c>
      <c r="B197" s="1055">
        <v>9</v>
      </c>
      <c r="C197" s="9">
        <v>178</v>
      </c>
      <c r="D197" s="9" t="s">
        <v>279</v>
      </c>
      <c r="E197" s="9" t="s">
        <v>279</v>
      </c>
      <c r="F197" s="9" t="s">
        <v>2994</v>
      </c>
      <c r="G197" s="9">
        <v>1</v>
      </c>
      <c r="H197" s="9">
        <v>672</v>
      </c>
      <c r="I197" s="9">
        <v>672</v>
      </c>
      <c r="K197" s="9" t="s">
        <v>2995</v>
      </c>
      <c r="L197" s="9" t="s">
        <v>2969</v>
      </c>
      <c r="N197" s="9">
        <v>44755</v>
      </c>
      <c r="Q197" s="9">
        <v>44769</v>
      </c>
    </row>
    <row r="198" spans="1:17">
      <c r="A198" s="9" t="s">
        <v>2625</v>
      </c>
      <c r="B198" s="1055">
        <v>9</v>
      </c>
      <c r="C198" s="9">
        <v>179</v>
      </c>
      <c r="D198" s="9" t="s">
        <v>2996</v>
      </c>
      <c r="E198" s="9" t="s">
        <v>279</v>
      </c>
      <c r="F198" s="9" t="s">
        <v>2997</v>
      </c>
      <c r="G198" s="9">
        <v>4</v>
      </c>
      <c r="H198" s="9">
        <v>150</v>
      </c>
      <c r="I198" s="9">
        <v>600</v>
      </c>
      <c r="K198" s="9" t="s">
        <v>2998</v>
      </c>
      <c r="L198" s="9" t="s">
        <v>2969</v>
      </c>
      <c r="N198" s="9">
        <v>44755</v>
      </c>
      <c r="Q198" s="9">
        <v>44769</v>
      </c>
    </row>
    <row r="199" spans="1:17">
      <c r="A199" s="9" t="s">
        <v>2625</v>
      </c>
      <c r="B199" s="1055">
        <v>9</v>
      </c>
      <c r="C199" s="9">
        <v>180</v>
      </c>
      <c r="D199" s="9" t="s">
        <v>2996</v>
      </c>
      <c r="E199" s="9" t="s">
        <v>279</v>
      </c>
      <c r="F199" s="9" t="s">
        <v>2999</v>
      </c>
      <c r="G199" s="9">
        <v>2</v>
      </c>
      <c r="H199" s="9">
        <v>567</v>
      </c>
      <c r="I199" s="9">
        <v>1134</v>
      </c>
      <c r="K199" s="9" t="s">
        <v>3000</v>
      </c>
      <c r="L199" s="9" t="s">
        <v>2969</v>
      </c>
      <c r="N199" s="9">
        <v>44755</v>
      </c>
      <c r="Q199" s="9">
        <v>44769</v>
      </c>
    </row>
    <row r="200" spans="1:17">
      <c r="A200" s="9" t="s">
        <v>2625</v>
      </c>
      <c r="B200" s="1055">
        <v>9</v>
      </c>
      <c r="C200" s="9">
        <v>181</v>
      </c>
      <c r="D200" s="9" t="s">
        <v>2996</v>
      </c>
      <c r="E200" s="9" t="s">
        <v>279</v>
      </c>
      <c r="F200" s="9" t="s">
        <v>3001</v>
      </c>
      <c r="G200" s="9">
        <v>5</v>
      </c>
      <c r="H200" s="9">
        <v>55</v>
      </c>
      <c r="I200" s="9">
        <v>275</v>
      </c>
      <c r="K200" s="9" t="s">
        <v>3002</v>
      </c>
      <c r="L200" s="9" t="s">
        <v>2969</v>
      </c>
      <c r="N200" s="9">
        <v>44755</v>
      </c>
      <c r="Q200" s="9">
        <v>44769</v>
      </c>
    </row>
    <row r="201" spans="1:17">
      <c r="A201" s="9" t="s">
        <v>2625</v>
      </c>
      <c r="B201" s="1055">
        <v>9</v>
      </c>
      <c r="C201" s="9">
        <v>182</v>
      </c>
      <c r="D201" s="9" t="s">
        <v>2996</v>
      </c>
      <c r="E201" s="9" t="s">
        <v>279</v>
      </c>
      <c r="F201" s="9" t="s">
        <v>3003</v>
      </c>
      <c r="G201" s="9">
        <v>5</v>
      </c>
      <c r="H201" s="9">
        <v>80</v>
      </c>
      <c r="I201" s="9">
        <v>400</v>
      </c>
      <c r="K201" s="9" t="s">
        <v>3004</v>
      </c>
      <c r="L201" s="9" t="s">
        <v>2969</v>
      </c>
      <c r="N201" s="9">
        <v>44755</v>
      </c>
      <c r="Q201" s="9">
        <v>44769</v>
      </c>
    </row>
    <row r="202" spans="1:17">
      <c r="A202" s="9" t="s">
        <v>2625</v>
      </c>
      <c r="B202" s="1055">
        <v>9</v>
      </c>
      <c r="C202" s="9">
        <v>183</v>
      </c>
      <c r="D202" s="9" t="s">
        <v>279</v>
      </c>
      <c r="E202" s="9" t="s">
        <v>279</v>
      </c>
      <c r="F202" s="9" t="s">
        <v>3005</v>
      </c>
      <c r="G202" s="9">
        <v>1</v>
      </c>
      <c r="H202" s="9">
        <v>4225</v>
      </c>
      <c r="I202" s="9">
        <v>4225</v>
      </c>
      <c r="K202" s="9" t="s">
        <v>3006</v>
      </c>
      <c r="L202" s="9" t="s">
        <v>3007</v>
      </c>
      <c r="N202" s="9">
        <v>44755</v>
      </c>
      <c r="Q202" s="9">
        <v>44769</v>
      </c>
    </row>
    <row r="203" spans="1:17">
      <c r="A203" s="9" t="s">
        <v>2625</v>
      </c>
      <c r="B203" s="1055">
        <v>9</v>
      </c>
      <c r="C203" s="9">
        <v>184</v>
      </c>
      <c r="D203" s="9" t="s">
        <v>2929</v>
      </c>
      <c r="E203" s="9" t="s">
        <v>2904</v>
      </c>
      <c r="F203" s="9" t="s">
        <v>2931</v>
      </c>
      <c r="G203" s="9">
        <v>1</v>
      </c>
      <c r="H203" s="9">
        <v>1820</v>
      </c>
      <c r="I203" s="9">
        <v>1820</v>
      </c>
      <c r="K203" s="9" t="s">
        <v>2932</v>
      </c>
      <c r="L203" s="9" t="s">
        <v>3007</v>
      </c>
      <c r="N203" s="9">
        <v>44756</v>
      </c>
      <c r="P203" s="9">
        <v>44769</v>
      </c>
      <c r="Q203" s="9">
        <v>44769</v>
      </c>
    </row>
    <row r="204" spans="1:17">
      <c r="A204" s="9" t="s">
        <v>2625</v>
      </c>
      <c r="B204" s="1055">
        <v>9</v>
      </c>
      <c r="C204" s="9">
        <v>185</v>
      </c>
      <c r="D204" s="9" t="s">
        <v>279</v>
      </c>
      <c r="E204" s="9" t="s">
        <v>279</v>
      </c>
      <c r="F204" s="9" t="s">
        <v>3008</v>
      </c>
      <c r="G204" s="9">
        <v>1</v>
      </c>
      <c r="H204" s="9">
        <v>848</v>
      </c>
      <c r="I204" s="9">
        <v>848</v>
      </c>
      <c r="K204" s="9" t="s">
        <v>3009</v>
      </c>
      <c r="L204" s="9" t="s">
        <v>3010</v>
      </c>
      <c r="N204" s="9">
        <v>44755</v>
      </c>
      <c r="Q204" s="9">
        <v>44769</v>
      </c>
    </row>
    <row r="205" spans="1:17">
      <c r="A205" s="9" t="s">
        <v>2625</v>
      </c>
      <c r="B205" s="1055">
        <v>9</v>
      </c>
      <c r="C205" s="9">
        <v>186</v>
      </c>
      <c r="D205" s="9" t="s">
        <v>279</v>
      </c>
      <c r="E205" s="9" t="s">
        <v>279</v>
      </c>
      <c r="F205" s="9" t="s">
        <v>3011</v>
      </c>
      <c r="G205" s="9">
        <v>1</v>
      </c>
      <c r="H205" s="9">
        <v>668</v>
      </c>
      <c r="I205" s="9">
        <v>668</v>
      </c>
      <c r="K205" s="9" t="s">
        <v>3009</v>
      </c>
      <c r="L205" s="9" t="s">
        <v>3012</v>
      </c>
      <c r="N205" s="9">
        <v>44755</v>
      </c>
      <c r="Q205" s="9">
        <v>44769</v>
      </c>
    </row>
    <row r="206" spans="1:17">
      <c r="A206" s="9" t="s">
        <v>2625</v>
      </c>
      <c r="B206" s="1055">
        <v>9</v>
      </c>
      <c r="C206" s="9">
        <v>187</v>
      </c>
      <c r="D206" s="9" t="s">
        <v>279</v>
      </c>
      <c r="E206" s="9" t="s">
        <v>279</v>
      </c>
      <c r="F206" s="9" t="s">
        <v>3013</v>
      </c>
      <c r="G206" s="9">
        <v>1</v>
      </c>
      <c r="H206" s="9">
        <v>718</v>
      </c>
      <c r="I206" s="9">
        <v>718</v>
      </c>
      <c r="K206" s="9" t="s">
        <v>3009</v>
      </c>
      <c r="L206" s="9" t="s">
        <v>3014</v>
      </c>
      <c r="N206" s="9">
        <v>44755</v>
      </c>
      <c r="Q206" s="9">
        <v>44769</v>
      </c>
    </row>
    <row r="207" spans="1:17">
      <c r="A207" s="9" t="s">
        <v>2625</v>
      </c>
      <c r="B207" s="1055">
        <v>9</v>
      </c>
      <c r="C207" s="9">
        <v>188</v>
      </c>
      <c r="D207" s="9" t="s">
        <v>279</v>
      </c>
      <c r="E207" s="9" t="s">
        <v>279</v>
      </c>
      <c r="F207" s="9" t="s">
        <v>3015</v>
      </c>
      <c r="G207" s="9">
        <v>1</v>
      </c>
      <c r="H207" s="9">
        <v>1158</v>
      </c>
      <c r="I207" s="9">
        <v>1158</v>
      </c>
      <c r="K207" s="9" t="s">
        <v>3009</v>
      </c>
      <c r="L207" s="9" t="s">
        <v>3016</v>
      </c>
      <c r="N207" s="9">
        <v>44755</v>
      </c>
      <c r="Q207" s="9">
        <v>44769</v>
      </c>
    </row>
    <row r="208" spans="1:17">
      <c r="A208" s="9" t="s">
        <v>2625</v>
      </c>
      <c r="B208" s="1055">
        <v>9</v>
      </c>
      <c r="C208" s="9">
        <v>189</v>
      </c>
      <c r="D208" s="9" t="s">
        <v>279</v>
      </c>
      <c r="E208" s="9" t="s">
        <v>279</v>
      </c>
      <c r="F208" s="9" t="s">
        <v>3017</v>
      </c>
      <c r="G208" s="9">
        <v>2</v>
      </c>
      <c r="H208" s="9">
        <v>886</v>
      </c>
      <c r="I208" s="9">
        <v>1772</v>
      </c>
      <c r="K208" s="9" t="s">
        <v>3018</v>
      </c>
      <c r="L208" s="9" t="s">
        <v>2969</v>
      </c>
      <c r="N208" s="9">
        <v>44755</v>
      </c>
      <c r="Q208" s="9">
        <v>44769</v>
      </c>
    </row>
    <row r="209" spans="1:17">
      <c r="A209" s="9" t="s">
        <v>2625</v>
      </c>
      <c r="B209" s="1055">
        <v>9</v>
      </c>
      <c r="C209" s="9">
        <v>190</v>
      </c>
      <c r="D209" s="9" t="s">
        <v>279</v>
      </c>
      <c r="E209" s="9" t="s">
        <v>279</v>
      </c>
      <c r="F209" s="9" t="s">
        <v>3019</v>
      </c>
      <c r="G209" s="9">
        <v>2</v>
      </c>
      <c r="H209" s="9">
        <v>948</v>
      </c>
      <c r="I209" s="9">
        <v>1896</v>
      </c>
      <c r="K209" s="9" t="s">
        <v>3020</v>
      </c>
      <c r="L209" s="9" t="s">
        <v>2969</v>
      </c>
      <c r="N209" s="9">
        <v>44755</v>
      </c>
      <c r="Q209" s="9">
        <v>44769</v>
      </c>
    </row>
    <row r="210" spans="1:17">
      <c r="A210" s="9" t="s">
        <v>2625</v>
      </c>
      <c r="B210" s="1055">
        <v>9</v>
      </c>
      <c r="C210" s="9">
        <v>191</v>
      </c>
      <c r="D210" s="9" t="s">
        <v>2996</v>
      </c>
      <c r="E210" s="9" t="s">
        <v>279</v>
      </c>
      <c r="F210" s="9" t="s">
        <v>3021</v>
      </c>
      <c r="G210" s="9">
        <v>50</v>
      </c>
      <c r="H210" s="9">
        <v>102</v>
      </c>
      <c r="I210" s="9">
        <v>5100</v>
      </c>
      <c r="K210" s="9" t="s">
        <v>3022</v>
      </c>
      <c r="L210" s="9" t="s">
        <v>2969</v>
      </c>
      <c r="M210" s="9" t="s">
        <v>3023</v>
      </c>
      <c r="N210" s="9">
        <v>44763</v>
      </c>
      <c r="Q210" s="9">
        <v>44767</v>
      </c>
    </row>
    <row r="211" spans="1:17">
      <c r="A211" s="9" t="s">
        <v>2625</v>
      </c>
      <c r="B211" s="1055">
        <v>9</v>
      </c>
      <c r="C211" s="9">
        <v>192</v>
      </c>
      <c r="D211" s="9" t="s">
        <v>2996</v>
      </c>
      <c r="E211" s="9" t="s">
        <v>279</v>
      </c>
      <c r="F211" s="9" t="s">
        <v>3024</v>
      </c>
      <c r="G211" s="9">
        <v>5</v>
      </c>
      <c r="H211" s="9">
        <v>65</v>
      </c>
      <c r="I211" s="9">
        <v>325</v>
      </c>
      <c r="K211" s="9" t="s">
        <v>3025</v>
      </c>
      <c r="M211" s="9" t="s">
        <v>3023</v>
      </c>
      <c r="N211" s="9">
        <v>44763</v>
      </c>
      <c r="Q211" s="9">
        <v>44767</v>
      </c>
    </row>
    <row r="212" spans="1:17">
      <c r="A212" s="9" t="s">
        <v>2625</v>
      </c>
      <c r="B212" s="1055">
        <v>9</v>
      </c>
      <c r="C212" s="9">
        <v>193</v>
      </c>
      <c r="D212" s="9" t="s">
        <v>2996</v>
      </c>
      <c r="E212" s="9" t="s">
        <v>279</v>
      </c>
      <c r="F212" s="9" t="s">
        <v>3026</v>
      </c>
      <c r="G212" s="9">
        <v>5</v>
      </c>
      <c r="H212" s="9">
        <v>65</v>
      </c>
      <c r="I212" s="9">
        <v>325</v>
      </c>
      <c r="K212" s="9" t="s">
        <v>3027</v>
      </c>
      <c r="M212" s="9" t="s">
        <v>3023</v>
      </c>
      <c r="N212" s="9">
        <v>44763</v>
      </c>
      <c r="Q212" s="9">
        <v>44767</v>
      </c>
    </row>
    <row r="213" spans="1:17">
      <c r="A213" s="9" t="s">
        <v>2625</v>
      </c>
      <c r="B213" s="1055">
        <v>9</v>
      </c>
      <c r="C213" s="9">
        <v>194</v>
      </c>
      <c r="D213" s="9" t="s">
        <v>2996</v>
      </c>
      <c r="E213" s="9" t="s">
        <v>279</v>
      </c>
      <c r="F213" s="9" t="s">
        <v>3028</v>
      </c>
      <c r="G213" s="9">
        <v>20</v>
      </c>
      <c r="H213" s="9">
        <v>108</v>
      </c>
      <c r="I213" s="9">
        <v>2160</v>
      </c>
      <c r="K213" s="9" t="s">
        <v>3022</v>
      </c>
      <c r="M213" s="9" t="s">
        <v>3023</v>
      </c>
      <c r="N213" s="9">
        <v>44763</v>
      </c>
      <c r="Q213" s="9">
        <v>44767</v>
      </c>
    </row>
    <row r="214" spans="1:17">
      <c r="A214" s="9" t="s">
        <v>2625</v>
      </c>
      <c r="B214" s="1055">
        <v>9</v>
      </c>
      <c r="C214" s="9">
        <v>195</v>
      </c>
      <c r="D214" s="9" t="s">
        <v>2996</v>
      </c>
      <c r="E214" s="9" t="s">
        <v>279</v>
      </c>
      <c r="F214" s="9" t="s">
        <v>3029</v>
      </c>
      <c r="G214" s="9">
        <v>5</v>
      </c>
      <c r="H214" s="9">
        <v>42</v>
      </c>
      <c r="I214" s="9">
        <v>210</v>
      </c>
      <c r="K214" s="9" t="s">
        <v>3025</v>
      </c>
      <c r="M214" s="9" t="s">
        <v>3023</v>
      </c>
      <c r="N214" s="9">
        <v>44763</v>
      </c>
      <c r="Q214" s="9">
        <v>44767</v>
      </c>
    </row>
    <row r="215" spans="1:17">
      <c r="A215" s="9" t="s">
        <v>2625</v>
      </c>
      <c r="B215" s="1055">
        <v>9</v>
      </c>
      <c r="C215" s="9">
        <v>196</v>
      </c>
      <c r="D215" s="9" t="s">
        <v>2996</v>
      </c>
      <c r="E215" s="9" t="s">
        <v>279</v>
      </c>
      <c r="F215" s="9" t="s">
        <v>3030</v>
      </c>
      <c r="G215" s="9">
        <v>5</v>
      </c>
      <c r="H215" s="9">
        <v>150</v>
      </c>
      <c r="I215" s="9">
        <v>750</v>
      </c>
      <c r="K215" s="9" t="s">
        <v>3031</v>
      </c>
      <c r="M215" s="9" t="s">
        <v>3023</v>
      </c>
      <c r="N215" s="9">
        <v>44763</v>
      </c>
      <c r="Q215" s="9">
        <v>44767</v>
      </c>
    </row>
    <row r="216" spans="1:17" s="1047" customFormat="1">
      <c r="I216" s="1048">
        <f>SUBTOTAL(109,I156:I215)</f>
        <v>129113</v>
      </c>
    </row>
    <row r="217" spans="1:17" s="1047" customFormat="1"/>
    <row r="218" spans="1:17">
      <c r="A218" s="9" t="s">
        <v>2619</v>
      </c>
      <c r="B218" s="1056">
        <v>33</v>
      </c>
      <c r="C218" s="9">
        <v>4</v>
      </c>
      <c r="D218" s="9" t="s">
        <v>125</v>
      </c>
      <c r="E218" s="9" t="s">
        <v>125</v>
      </c>
      <c r="F218" s="9" t="s">
        <v>3032</v>
      </c>
      <c r="G218" s="9">
        <v>1</v>
      </c>
      <c r="H218" s="9">
        <v>2000</v>
      </c>
      <c r="I218" s="1048">
        <v>2000</v>
      </c>
      <c r="K218" s="9" t="s">
        <v>3033</v>
      </c>
      <c r="L218" s="9" t="s">
        <v>3034</v>
      </c>
    </row>
    <row r="219" spans="1:17" s="1047" customFormat="1">
      <c r="B219" s="1057"/>
    </row>
    <row r="220" spans="1:17" s="1047" customFormat="1">
      <c r="B220" s="1057"/>
    </row>
    <row r="221" spans="1:17">
      <c r="B221" s="1058">
        <v>34</v>
      </c>
      <c r="C221" s="9">
        <v>9</v>
      </c>
      <c r="D221" s="9" t="s">
        <v>125</v>
      </c>
      <c r="E221" s="9" t="s">
        <v>125</v>
      </c>
      <c r="F221" s="9" t="s">
        <v>3035</v>
      </c>
      <c r="G221" s="9">
        <v>1</v>
      </c>
      <c r="H221" s="9">
        <v>3500</v>
      </c>
      <c r="I221" s="1048">
        <v>3500</v>
      </c>
      <c r="K221" s="9" t="s">
        <v>3036</v>
      </c>
      <c r="L221" s="9" t="s">
        <v>3034</v>
      </c>
    </row>
    <row r="222" spans="1:17" s="1047" customFormat="1">
      <c r="B222" s="1057"/>
    </row>
    <row r="223" spans="1:17" s="1047" customFormat="1">
      <c r="B223" s="1057"/>
    </row>
    <row r="224" spans="1:17">
      <c r="A224" s="9" t="s">
        <v>2619</v>
      </c>
      <c r="B224" s="1059">
        <v>35</v>
      </c>
      <c r="C224" s="9">
        <v>10</v>
      </c>
      <c r="D224" s="9" t="s">
        <v>125</v>
      </c>
      <c r="E224" s="9" t="s">
        <v>125</v>
      </c>
      <c r="F224" s="9" t="s">
        <v>3037</v>
      </c>
      <c r="G224" s="9">
        <v>1</v>
      </c>
      <c r="H224" s="9">
        <v>3000</v>
      </c>
      <c r="I224" s="1048">
        <v>3000</v>
      </c>
      <c r="K224" s="9" t="s">
        <v>3038</v>
      </c>
      <c r="L224" s="9" t="s">
        <v>3034</v>
      </c>
    </row>
    <row r="225" spans="1:18" s="1047" customFormat="1"/>
    <row r="226" spans="1:18" s="1047" customFormat="1"/>
    <row r="227" spans="1:18">
      <c r="A227" s="9" t="s">
        <v>613</v>
      </c>
      <c r="B227" s="9" t="s">
        <v>3039</v>
      </c>
      <c r="C227" s="9" t="s">
        <v>603</v>
      </c>
      <c r="D227" s="9" t="s">
        <v>604</v>
      </c>
      <c r="E227" s="9" t="s">
        <v>605</v>
      </c>
      <c r="F227" s="9" t="s">
        <v>606</v>
      </c>
      <c r="G227" s="9" t="s">
        <v>12</v>
      </c>
      <c r="H227" s="9" t="s">
        <v>13</v>
      </c>
      <c r="I227" s="9" t="s">
        <v>14</v>
      </c>
      <c r="J227" s="9" t="s">
        <v>607</v>
      </c>
      <c r="K227" s="9" t="s">
        <v>608</v>
      </c>
      <c r="L227" s="9" t="s">
        <v>609</v>
      </c>
      <c r="M227" s="9" t="s">
        <v>610</v>
      </c>
      <c r="N227" s="9" t="s">
        <v>611</v>
      </c>
      <c r="O227" s="9" t="s">
        <v>612</v>
      </c>
      <c r="P227" s="9" t="s">
        <v>613</v>
      </c>
      <c r="Q227" s="9" t="s">
        <v>614</v>
      </c>
      <c r="R227" s="9" t="s">
        <v>615</v>
      </c>
    </row>
    <row r="229" spans="1:18">
      <c r="D229" s="9" t="s">
        <v>125</v>
      </c>
    </row>
    <row r="231" spans="1:18">
      <c r="F231" s="9">
        <v>1069300</v>
      </c>
    </row>
    <row r="235" spans="1:18">
      <c r="D235" s="9" t="s">
        <v>3040</v>
      </c>
    </row>
    <row r="243" spans="4:9">
      <c r="I243" s="9">
        <v>0</v>
      </c>
    </row>
    <row r="245" spans="4:9">
      <c r="F245" s="9">
        <v>98337</v>
      </c>
    </row>
    <row r="248" spans="4:9">
      <c r="D248" s="9" t="s">
        <v>3041</v>
      </c>
    </row>
    <row r="250" spans="4:9">
      <c r="F250" s="9">
        <v>6704</v>
      </c>
    </row>
    <row r="253" spans="4:9">
      <c r="D253" s="9" t="s">
        <v>3042</v>
      </c>
    </row>
    <row r="255" spans="4:9">
      <c r="F255" s="9">
        <v>23187</v>
      </c>
    </row>
    <row r="258" spans="4:6">
      <c r="D258" s="9" t="s">
        <v>3043</v>
      </c>
    </row>
    <row r="261" spans="4:6">
      <c r="F261" s="9">
        <v>126576</v>
      </c>
    </row>
    <row r="265" spans="4:6">
      <c r="D265" s="9" t="s">
        <v>3044</v>
      </c>
    </row>
    <row r="268" spans="4:6">
      <c r="F268" s="9">
        <v>25386</v>
      </c>
    </row>
    <row r="272" spans="4:6">
      <c r="D272" s="9" t="s">
        <v>3045</v>
      </c>
    </row>
    <row r="274" spans="4:6">
      <c r="F274" s="9">
        <v>23392</v>
      </c>
    </row>
    <row r="277" spans="4:6">
      <c r="D277" s="9" t="s">
        <v>3046</v>
      </c>
    </row>
    <row r="279" spans="4:6">
      <c r="F279" s="9">
        <v>10253</v>
      </c>
    </row>
    <row r="282" spans="4:6">
      <c r="D282" s="9" t="s">
        <v>3047</v>
      </c>
    </row>
    <row r="289" spans="6:9">
      <c r="F289" s="9">
        <v>197986</v>
      </c>
    </row>
    <row r="293" spans="6:9">
      <c r="F293" s="9" t="s">
        <v>853</v>
      </c>
      <c r="H293" s="9">
        <v>70000</v>
      </c>
      <c r="I293" s="9">
        <v>0</v>
      </c>
    </row>
    <row r="294" spans="6:9">
      <c r="F294" s="9" t="s">
        <v>854</v>
      </c>
    </row>
    <row r="405" spans="6:9">
      <c r="F405" s="9">
        <v>0</v>
      </c>
    </row>
    <row r="409" spans="6:9">
      <c r="I409" s="9">
        <f>SUBTOTAL(9,G409:H409)</f>
        <v>0</v>
      </c>
    </row>
  </sheetData>
  <phoneticPr fontId="3"/>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93FEA-7D92-4B4F-8F54-768F15281B43}">
  <sheetPr>
    <tabColor theme="7" tint="0.39997558519241921"/>
  </sheetPr>
  <dimension ref="A2:R154"/>
  <sheetViews>
    <sheetView zoomScale="85" zoomScaleNormal="85" workbookViewId="0">
      <pane xSplit="11" ySplit="8" topLeftCell="O15" activePane="bottomRight" state="frozen"/>
      <selection pane="topRight" activeCell="K1" sqref="K1"/>
      <selection pane="bottomLeft" activeCell="A9" sqref="A9"/>
      <selection pane="bottomRight" activeCell="K29" sqref="K29"/>
    </sheetView>
  </sheetViews>
  <sheetFormatPr defaultColWidth="8.875" defaultRowHeight="18.75"/>
  <cols>
    <col min="1" max="1" width="8.875" style="9"/>
    <col min="2" max="2" width="18.375" style="9" customWidth="1"/>
    <col min="3" max="3" width="6.25" style="8" customWidth="1"/>
    <col min="4" max="5" width="15.875" style="9" customWidth="1"/>
    <col min="6" max="6" width="64.125" style="9" customWidth="1"/>
    <col min="7" max="7" width="6.25" style="9" customWidth="1"/>
    <col min="8" max="9" width="9.875" style="8" bestFit="1" customWidth="1"/>
    <col min="10" max="10" width="7.375" style="459" customWidth="1"/>
    <col min="11" max="11" width="47.875" style="9" customWidth="1"/>
    <col min="12" max="12" width="66.875" style="9" customWidth="1"/>
    <col min="13" max="13" width="30.875" style="8" customWidth="1"/>
    <col min="14" max="14" width="13.875" style="48" customWidth="1"/>
    <col min="15" max="15" width="7.375" style="9" customWidth="1"/>
    <col min="16" max="16" width="13.125" style="10" customWidth="1"/>
    <col min="17" max="17" width="18.125" style="49" customWidth="1"/>
    <col min="18" max="18" width="15.625" style="11" customWidth="1"/>
    <col min="19" max="257" width="8.875" style="9"/>
    <col min="258" max="258" width="18.375" style="9" customWidth="1"/>
    <col min="259" max="259" width="6.25" style="9" customWidth="1"/>
    <col min="260" max="261" width="15.875" style="9" customWidth="1"/>
    <col min="262" max="262" width="64.125" style="9" customWidth="1"/>
    <col min="263" max="263" width="6.25" style="9" customWidth="1"/>
    <col min="264" max="265" width="9.875" style="9" bestFit="1" customWidth="1"/>
    <col min="266" max="266" width="7.375" style="9" customWidth="1"/>
    <col min="267" max="267" width="47.875" style="9" customWidth="1"/>
    <col min="268" max="268" width="66.875" style="9" customWidth="1"/>
    <col min="269" max="269" width="30.875" style="9" customWidth="1"/>
    <col min="270" max="270" width="13.875" style="9" customWidth="1"/>
    <col min="271" max="271" width="7.375" style="9" customWidth="1"/>
    <col min="272" max="272" width="13.125" style="9" customWidth="1"/>
    <col min="273" max="273" width="18.125" style="9" customWidth="1"/>
    <col min="274" max="274" width="15.625" style="9" customWidth="1"/>
    <col min="275" max="513" width="8.875" style="9"/>
    <col min="514" max="514" width="18.375" style="9" customWidth="1"/>
    <col min="515" max="515" width="6.25" style="9" customWidth="1"/>
    <col min="516" max="517" width="15.875" style="9" customWidth="1"/>
    <col min="518" max="518" width="64.125" style="9" customWidth="1"/>
    <col min="519" max="519" width="6.25" style="9" customWidth="1"/>
    <col min="520" max="521" width="9.875" style="9" bestFit="1" customWidth="1"/>
    <col min="522" max="522" width="7.375" style="9" customWidth="1"/>
    <col min="523" max="523" width="47.875" style="9" customWidth="1"/>
    <col min="524" max="524" width="66.875" style="9" customWidth="1"/>
    <col min="525" max="525" width="30.875" style="9" customWidth="1"/>
    <col min="526" max="526" width="13.875" style="9" customWidth="1"/>
    <col min="527" max="527" width="7.375" style="9" customWidth="1"/>
    <col min="528" max="528" width="13.125" style="9" customWidth="1"/>
    <col min="529" max="529" width="18.125" style="9" customWidth="1"/>
    <col min="530" max="530" width="15.625" style="9" customWidth="1"/>
    <col min="531" max="769" width="8.875" style="9"/>
    <col min="770" max="770" width="18.375" style="9" customWidth="1"/>
    <col min="771" max="771" width="6.25" style="9" customWidth="1"/>
    <col min="772" max="773" width="15.875" style="9" customWidth="1"/>
    <col min="774" max="774" width="64.125" style="9" customWidth="1"/>
    <col min="775" max="775" width="6.25" style="9" customWidth="1"/>
    <col min="776" max="777" width="9.875" style="9" bestFit="1" customWidth="1"/>
    <col min="778" max="778" width="7.375" style="9" customWidth="1"/>
    <col min="779" max="779" width="47.875" style="9" customWidth="1"/>
    <col min="780" max="780" width="66.875" style="9" customWidth="1"/>
    <col min="781" max="781" width="30.875" style="9" customWidth="1"/>
    <col min="782" max="782" width="13.875" style="9" customWidth="1"/>
    <col min="783" max="783" width="7.375" style="9" customWidth="1"/>
    <col min="784" max="784" width="13.125" style="9" customWidth="1"/>
    <col min="785" max="785" width="18.125" style="9" customWidth="1"/>
    <col min="786" max="786" width="15.625" style="9" customWidth="1"/>
    <col min="787" max="1025" width="8.875" style="9"/>
    <col min="1026" max="1026" width="18.375" style="9" customWidth="1"/>
    <col min="1027" max="1027" width="6.25" style="9" customWidth="1"/>
    <col min="1028" max="1029" width="15.875" style="9" customWidth="1"/>
    <col min="1030" max="1030" width="64.125" style="9" customWidth="1"/>
    <col min="1031" max="1031" width="6.25" style="9" customWidth="1"/>
    <col min="1032" max="1033" width="9.875" style="9" bestFit="1" customWidth="1"/>
    <col min="1034" max="1034" width="7.375" style="9" customWidth="1"/>
    <col min="1035" max="1035" width="47.875" style="9" customWidth="1"/>
    <col min="1036" max="1036" width="66.875" style="9" customWidth="1"/>
    <col min="1037" max="1037" width="30.875" style="9" customWidth="1"/>
    <col min="1038" max="1038" width="13.875" style="9" customWidth="1"/>
    <col min="1039" max="1039" width="7.375" style="9" customWidth="1"/>
    <col min="1040" max="1040" width="13.125" style="9" customWidth="1"/>
    <col min="1041" max="1041" width="18.125" style="9" customWidth="1"/>
    <col min="1042" max="1042" width="15.625" style="9" customWidth="1"/>
    <col min="1043" max="1281" width="8.875" style="9"/>
    <col min="1282" max="1282" width="18.375" style="9" customWidth="1"/>
    <col min="1283" max="1283" width="6.25" style="9" customWidth="1"/>
    <col min="1284" max="1285" width="15.875" style="9" customWidth="1"/>
    <col min="1286" max="1286" width="64.125" style="9" customWidth="1"/>
    <col min="1287" max="1287" width="6.25" style="9" customWidth="1"/>
    <col min="1288" max="1289" width="9.875" style="9" bestFit="1" customWidth="1"/>
    <col min="1290" max="1290" width="7.375" style="9" customWidth="1"/>
    <col min="1291" max="1291" width="47.875" style="9" customWidth="1"/>
    <col min="1292" max="1292" width="66.875" style="9" customWidth="1"/>
    <col min="1293" max="1293" width="30.875" style="9" customWidth="1"/>
    <col min="1294" max="1294" width="13.875" style="9" customWidth="1"/>
    <col min="1295" max="1295" width="7.375" style="9" customWidth="1"/>
    <col min="1296" max="1296" width="13.125" style="9" customWidth="1"/>
    <col min="1297" max="1297" width="18.125" style="9" customWidth="1"/>
    <col min="1298" max="1298" width="15.625" style="9" customWidth="1"/>
    <col min="1299" max="1537" width="8.875" style="9"/>
    <col min="1538" max="1538" width="18.375" style="9" customWidth="1"/>
    <col min="1539" max="1539" width="6.25" style="9" customWidth="1"/>
    <col min="1540" max="1541" width="15.875" style="9" customWidth="1"/>
    <col min="1542" max="1542" width="64.125" style="9" customWidth="1"/>
    <col min="1543" max="1543" width="6.25" style="9" customWidth="1"/>
    <col min="1544" max="1545" width="9.875" style="9" bestFit="1" customWidth="1"/>
    <col min="1546" max="1546" width="7.375" style="9" customWidth="1"/>
    <col min="1547" max="1547" width="47.875" style="9" customWidth="1"/>
    <col min="1548" max="1548" width="66.875" style="9" customWidth="1"/>
    <col min="1549" max="1549" width="30.875" style="9" customWidth="1"/>
    <col min="1550" max="1550" width="13.875" style="9" customWidth="1"/>
    <col min="1551" max="1551" width="7.375" style="9" customWidth="1"/>
    <col min="1552" max="1552" width="13.125" style="9" customWidth="1"/>
    <col min="1553" max="1553" width="18.125" style="9" customWidth="1"/>
    <col min="1554" max="1554" width="15.625" style="9" customWidth="1"/>
    <col min="1555" max="1793" width="8.875" style="9"/>
    <col min="1794" max="1794" width="18.375" style="9" customWidth="1"/>
    <col min="1795" max="1795" width="6.25" style="9" customWidth="1"/>
    <col min="1796" max="1797" width="15.875" style="9" customWidth="1"/>
    <col min="1798" max="1798" width="64.125" style="9" customWidth="1"/>
    <col min="1799" max="1799" width="6.25" style="9" customWidth="1"/>
    <col min="1800" max="1801" width="9.875" style="9" bestFit="1" customWidth="1"/>
    <col min="1802" max="1802" width="7.375" style="9" customWidth="1"/>
    <col min="1803" max="1803" width="47.875" style="9" customWidth="1"/>
    <col min="1804" max="1804" width="66.875" style="9" customWidth="1"/>
    <col min="1805" max="1805" width="30.875" style="9" customWidth="1"/>
    <col min="1806" max="1806" width="13.875" style="9" customWidth="1"/>
    <col min="1807" max="1807" width="7.375" style="9" customWidth="1"/>
    <col min="1808" max="1808" width="13.125" style="9" customWidth="1"/>
    <col min="1809" max="1809" width="18.125" style="9" customWidth="1"/>
    <col min="1810" max="1810" width="15.625" style="9" customWidth="1"/>
    <col min="1811" max="2049" width="8.875" style="9"/>
    <col min="2050" max="2050" width="18.375" style="9" customWidth="1"/>
    <col min="2051" max="2051" width="6.25" style="9" customWidth="1"/>
    <col min="2052" max="2053" width="15.875" style="9" customWidth="1"/>
    <col min="2054" max="2054" width="64.125" style="9" customWidth="1"/>
    <col min="2055" max="2055" width="6.25" style="9" customWidth="1"/>
    <col min="2056" max="2057" width="9.875" style="9" bestFit="1" customWidth="1"/>
    <col min="2058" max="2058" width="7.375" style="9" customWidth="1"/>
    <col min="2059" max="2059" width="47.875" style="9" customWidth="1"/>
    <col min="2060" max="2060" width="66.875" style="9" customWidth="1"/>
    <col min="2061" max="2061" width="30.875" style="9" customWidth="1"/>
    <col min="2062" max="2062" width="13.875" style="9" customWidth="1"/>
    <col min="2063" max="2063" width="7.375" style="9" customWidth="1"/>
    <col min="2064" max="2064" width="13.125" style="9" customWidth="1"/>
    <col min="2065" max="2065" width="18.125" style="9" customWidth="1"/>
    <col min="2066" max="2066" width="15.625" style="9" customWidth="1"/>
    <col min="2067" max="2305" width="8.875" style="9"/>
    <col min="2306" max="2306" width="18.375" style="9" customWidth="1"/>
    <col min="2307" max="2307" width="6.25" style="9" customWidth="1"/>
    <col min="2308" max="2309" width="15.875" style="9" customWidth="1"/>
    <col min="2310" max="2310" width="64.125" style="9" customWidth="1"/>
    <col min="2311" max="2311" width="6.25" style="9" customWidth="1"/>
    <col min="2312" max="2313" width="9.875" style="9" bestFit="1" customWidth="1"/>
    <col min="2314" max="2314" width="7.375" style="9" customWidth="1"/>
    <col min="2315" max="2315" width="47.875" style="9" customWidth="1"/>
    <col min="2316" max="2316" width="66.875" style="9" customWidth="1"/>
    <col min="2317" max="2317" width="30.875" style="9" customWidth="1"/>
    <col min="2318" max="2318" width="13.875" style="9" customWidth="1"/>
    <col min="2319" max="2319" width="7.375" style="9" customWidth="1"/>
    <col min="2320" max="2320" width="13.125" style="9" customWidth="1"/>
    <col min="2321" max="2321" width="18.125" style="9" customWidth="1"/>
    <col min="2322" max="2322" width="15.625" style="9" customWidth="1"/>
    <col min="2323" max="2561" width="8.875" style="9"/>
    <col min="2562" max="2562" width="18.375" style="9" customWidth="1"/>
    <col min="2563" max="2563" width="6.25" style="9" customWidth="1"/>
    <col min="2564" max="2565" width="15.875" style="9" customWidth="1"/>
    <col min="2566" max="2566" width="64.125" style="9" customWidth="1"/>
    <col min="2567" max="2567" width="6.25" style="9" customWidth="1"/>
    <col min="2568" max="2569" width="9.875" style="9" bestFit="1" customWidth="1"/>
    <col min="2570" max="2570" width="7.375" style="9" customWidth="1"/>
    <col min="2571" max="2571" width="47.875" style="9" customWidth="1"/>
    <col min="2572" max="2572" width="66.875" style="9" customWidth="1"/>
    <col min="2573" max="2573" width="30.875" style="9" customWidth="1"/>
    <col min="2574" max="2574" width="13.875" style="9" customWidth="1"/>
    <col min="2575" max="2575" width="7.375" style="9" customWidth="1"/>
    <col min="2576" max="2576" width="13.125" style="9" customWidth="1"/>
    <col min="2577" max="2577" width="18.125" style="9" customWidth="1"/>
    <col min="2578" max="2578" width="15.625" style="9" customWidth="1"/>
    <col min="2579" max="2817" width="8.875" style="9"/>
    <col min="2818" max="2818" width="18.375" style="9" customWidth="1"/>
    <col min="2819" max="2819" width="6.25" style="9" customWidth="1"/>
    <col min="2820" max="2821" width="15.875" style="9" customWidth="1"/>
    <col min="2822" max="2822" width="64.125" style="9" customWidth="1"/>
    <col min="2823" max="2823" width="6.25" style="9" customWidth="1"/>
    <col min="2824" max="2825" width="9.875" style="9" bestFit="1" customWidth="1"/>
    <col min="2826" max="2826" width="7.375" style="9" customWidth="1"/>
    <col min="2827" max="2827" width="47.875" style="9" customWidth="1"/>
    <col min="2828" max="2828" width="66.875" style="9" customWidth="1"/>
    <col min="2829" max="2829" width="30.875" style="9" customWidth="1"/>
    <col min="2830" max="2830" width="13.875" style="9" customWidth="1"/>
    <col min="2831" max="2831" width="7.375" style="9" customWidth="1"/>
    <col min="2832" max="2832" width="13.125" style="9" customWidth="1"/>
    <col min="2833" max="2833" width="18.125" style="9" customWidth="1"/>
    <col min="2834" max="2834" width="15.625" style="9" customWidth="1"/>
    <col min="2835" max="3073" width="8.875" style="9"/>
    <col min="3074" max="3074" width="18.375" style="9" customWidth="1"/>
    <col min="3075" max="3075" width="6.25" style="9" customWidth="1"/>
    <col min="3076" max="3077" width="15.875" style="9" customWidth="1"/>
    <col min="3078" max="3078" width="64.125" style="9" customWidth="1"/>
    <col min="3079" max="3079" width="6.25" style="9" customWidth="1"/>
    <col min="3080" max="3081" width="9.875" style="9" bestFit="1" customWidth="1"/>
    <col min="3082" max="3082" width="7.375" style="9" customWidth="1"/>
    <col min="3083" max="3083" width="47.875" style="9" customWidth="1"/>
    <col min="3084" max="3084" width="66.875" style="9" customWidth="1"/>
    <col min="3085" max="3085" width="30.875" style="9" customWidth="1"/>
    <col min="3086" max="3086" width="13.875" style="9" customWidth="1"/>
    <col min="3087" max="3087" width="7.375" style="9" customWidth="1"/>
    <col min="3088" max="3088" width="13.125" style="9" customWidth="1"/>
    <col min="3089" max="3089" width="18.125" style="9" customWidth="1"/>
    <col min="3090" max="3090" width="15.625" style="9" customWidth="1"/>
    <col min="3091" max="3329" width="8.875" style="9"/>
    <col min="3330" max="3330" width="18.375" style="9" customWidth="1"/>
    <col min="3331" max="3331" width="6.25" style="9" customWidth="1"/>
    <col min="3332" max="3333" width="15.875" style="9" customWidth="1"/>
    <col min="3334" max="3334" width="64.125" style="9" customWidth="1"/>
    <col min="3335" max="3335" width="6.25" style="9" customWidth="1"/>
    <col min="3336" max="3337" width="9.875" style="9" bestFit="1" customWidth="1"/>
    <col min="3338" max="3338" width="7.375" style="9" customWidth="1"/>
    <col min="3339" max="3339" width="47.875" style="9" customWidth="1"/>
    <col min="3340" max="3340" width="66.875" style="9" customWidth="1"/>
    <col min="3341" max="3341" width="30.875" style="9" customWidth="1"/>
    <col min="3342" max="3342" width="13.875" style="9" customWidth="1"/>
    <col min="3343" max="3343" width="7.375" style="9" customWidth="1"/>
    <col min="3344" max="3344" width="13.125" style="9" customWidth="1"/>
    <col min="3345" max="3345" width="18.125" style="9" customWidth="1"/>
    <col min="3346" max="3346" width="15.625" style="9" customWidth="1"/>
    <col min="3347" max="3585" width="8.875" style="9"/>
    <col min="3586" max="3586" width="18.375" style="9" customWidth="1"/>
    <col min="3587" max="3587" width="6.25" style="9" customWidth="1"/>
    <col min="3588" max="3589" width="15.875" style="9" customWidth="1"/>
    <col min="3590" max="3590" width="64.125" style="9" customWidth="1"/>
    <col min="3591" max="3591" width="6.25" style="9" customWidth="1"/>
    <col min="3592" max="3593" width="9.875" style="9" bestFit="1" customWidth="1"/>
    <col min="3594" max="3594" width="7.375" style="9" customWidth="1"/>
    <col min="3595" max="3595" width="47.875" style="9" customWidth="1"/>
    <col min="3596" max="3596" width="66.875" style="9" customWidth="1"/>
    <col min="3597" max="3597" width="30.875" style="9" customWidth="1"/>
    <col min="3598" max="3598" width="13.875" style="9" customWidth="1"/>
    <col min="3599" max="3599" width="7.375" style="9" customWidth="1"/>
    <col min="3600" max="3600" width="13.125" style="9" customWidth="1"/>
    <col min="3601" max="3601" width="18.125" style="9" customWidth="1"/>
    <col min="3602" max="3602" width="15.625" style="9" customWidth="1"/>
    <col min="3603" max="3841" width="8.875" style="9"/>
    <col min="3842" max="3842" width="18.375" style="9" customWidth="1"/>
    <col min="3843" max="3843" width="6.25" style="9" customWidth="1"/>
    <col min="3844" max="3845" width="15.875" style="9" customWidth="1"/>
    <col min="3846" max="3846" width="64.125" style="9" customWidth="1"/>
    <col min="3847" max="3847" width="6.25" style="9" customWidth="1"/>
    <col min="3848" max="3849" width="9.875" style="9" bestFit="1" customWidth="1"/>
    <col min="3850" max="3850" width="7.375" style="9" customWidth="1"/>
    <col min="3851" max="3851" width="47.875" style="9" customWidth="1"/>
    <col min="3852" max="3852" width="66.875" style="9" customWidth="1"/>
    <col min="3853" max="3853" width="30.875" style="9" customWidth="1"/>
    <col min="3854" max="3854" width="13.875" style="9" customWidth="1"/>
    <col min="3855" max="3855" width="7.375" style="9" customWidth="1"/>
    <col min="3856" max="3856" width="13.125" style="9" customWidth="1"/>
    <col min="3857" max="3857" width="18.125" style="9" customWidth="1"/>
    <col min="3858" max="3858" width="15.625" style="9" customWidth="1"/>
    <col min="3859" max="4097" width="8.875" style="9"/>
    <col min="4098" max="4098" width="18.375" style="9" customWidth="1"/>
    <col min="4099" max="4099" width="6.25" style="9" customWidth="1"/>
    <col min="4100" max="4101" width="15.875" style="9" customWidth="1"/>
    <col min="4102" max="4102" width="64.125" style="9" customWidth="1"/>
    <col min="4103" max="4103" width="6.25" style="9" customWidth="1"/>
    <col min="4104" max="4105" width="9.875" style="9" bestFit="1" customWidth="1"/>
    <col min="4106" max="4106" width="7.375" style="9" customWidth="1"/>
    <col min="4107" max="4107" width="47.875" style="9" customWidth="1"/>
    <col min="4108" max="4108" width="66.875" style="9" customWidth="1"/>
    <col min="4109" max="4109" width="30.875" style="9" customWidth="1"/>
    <col min="4110" max="4110" width="13.875" style="9" customWidth="1"/>
    <col min="4111" max="4111" width="7.375" style="9" customWidth="1"/>
    <col min="4112" max="4112" width="13.125" style="9" customWidth="1"/>
    <col min="4113" max="4113" width="18.125" style="9" customWidth="1"/>
    <col min="4114" max="4114" width="15.625" style="9" customWidth="1"/>
    <col min="4115" max="4353" width="8.875" style="9"/>
    <col min="4354" max="4354" width="18.375" style="9" customWidth="1"/>
    <col min="4355" max="4355" width="6.25" style="9" customWidth="1"/>
    <col min="4356" max="4357" width="15.875" style="9" customWidth="1"/>
    <col min="4358" max="4358" width="64.125" style="9" customWidth="1"/>
    <col min="4359" max="4359" width="6.25" style="9" customWidth="1"/>
    <col min="4360" max="4361" width="9.875" style="9" bestFit="1" customWidth="1"/>
    <col min="4362" max="4362" width="7.375" style="9" customWidth="1"/>
    <col min="4363" max="4363" width="47.875" style="9" customWidth="1"/>
    <col min="4364" max="4364" width="66.875" style="9" customWidth="1"/>
    <col min="4365" max="4365" width="30.875" style="9" customWidth="1"/>
    <col min="4366" max="4366" width="13.875" style="9" customWidth="1"/>
    <col min="4367" max="4367" width="7.375" style="9" customWidth="1"/>
    <col min="4368" max="4368" width="13.125" style="9" customWidth="1"/>
    <col min="4369" max="4369" width="18.125" style="9" customWidth="1"/>
    <col min="4370" max="4370" width="15.625" style="9" customWidth="1"/>
    <col min="4371" max="4609" width="8.875" style="9"/>
    <col min="4610" max="4610" width="18.375" style="9" customWidth="1"/>
    <col min="4611" max="4611" width="6.25" style="9" customWidth="1"/>
    <col min="4612" max="4613" width="15.875" style="9" customWidth="1"/>
    <col min="4614" max="4614" width="64.125" style="9" customWidth="1"/>
    <col min="4615" max="4615" width="6.25" style="9" customWidth="1"/>
    <col min="4616" max="4617" width="9.875" style="9" bestFit="1" customWidth="1"/>
    <col min="4618" max="4618" width="7.375" style="9" customWidth="1"/>
    <col min="4619" max="4619" width="47.875" style="9" customWidth="1"/>
    <col min="4620" max="4620" width="66.875" style="9" customWidth="1"/>
    <col min="4621" max="4621" width="30.875" style="9" customWidth="1"/>
    <col min="4622" max="4622" width="13.875" style="9" customWidth="1"/>
    <col min="4623" max="4623" width="7.375" style="9" customWidth="1"/>
    <col min="4624" max="4624" width="13.125" style="9" customWidth="1"/>
    <col min="4625" max="4625" width="18.125" style="9" customWidth="1"/>
    <col min="4626" max="4626" width="15.625" style="9" customWidth="1"/>
    <col min="4627" max="4865" width="8.875" style="9"/>
    <col min="4866" max="4866" width="18.375" style="9" customWidth="1"/>
    <col min="4867" max="4867" width="6.25" style="9" customWidth="1"/>
    <col min="4868" max="4869" width="15.875" style="9" customWidth="1"/>
    <col min="4870" max="4870" width="64.125" style="9" customWidth="1"/>
    <col min="4871" max="4871" width="6.25" style="9" customWidth="1"/>
    <col min="4872" max="4873" width="9.875" style="9" bestFit="1" customWidth="1"/>
    <col min="4874" max="4874" width="7.375" style="9" customWidth="1"/>
    <col min="4875" max="4875" width="47.875" style="9" customWidth="1"/>
    <col min="4876" max="4876" width="66.875" style="9" customWidth="1"/>
    <col min="4877" max="4877" width="30.875" style="9" customWidth="1"/>
    <col min="4878" max="4878" width="13.875" style="9" customWidth="1"/>
    <col min="4879" max="4879" width="7.375" style="9" customWidth="1"/>
    <col min="4880" max="4880" width="13.125" style="9" customWidth="1"/>
    <col min="4881" max="4881" width="18.125" style="9" customWidth="1"/>
    <col min="4882" max="4882" width="15.625" style="9" customWidth="1"/>
    <col min="4883" max="5121" width="8.875" style="9"/>
    <col min="5122" max="5122" width="18.375" style="9" customWidth="1"/>
    <col min="5123" max="5123" width="6.25" style="9" customWidth="1"/>
    <col min="5124" max="5125" width="15.875" style="9" customWidth="1"/>
    <col min="5126" max="5126" width="64.125" style="9" customWidth="1"/>
    <col min="5127" max="5127" width="6.25" style="9" customWidth="1"/>
    <col min="5128" max="5129" width="9.875" style="9" bestFit="1" customWidth="1"/>
    <col min="5130" max="5130" width="7.375" style="9" customWidth="1"/>
    <col min="5131" max="5131" width="47.875" style="9" customWidth="1"/>
    <col min="5132" max="5132" width="66.875" style="9" customWidth="1"/>
    <col min="5133" max="5133" width="30.875" style="9" customWidth="1"/>
    <col min="5134" max="5134" width="13.875" style="9" customWidth="1"/>
    <col min="5135" max="5135" width="7.375" style="9" customWidth="1"/>
    <col min="5136" max="5136" width="13.125" style="9" customWidth="1"/>
    <col min="5137" max="5137" width="18.125" style="9" customWidth="1"/>
    <col min="5138" max="5138" width="15.625" style="9" customWidth="1"/>
    <col min="5139" max="5377" width="8.875" style="9"/>
    <col min="5378" max="5378" width="18.375" style="9" customWidth="1"/>
    <col min="5379" max="5379" width="6.25" style="9" customWidth="1"/>
    <col min="5380" max="5381" width="15.875" style="9" customWidth="1"/>
    <col min="5382" max="5382" width="64.125" style="9" customWidth="1"/>
    <col min="5383" max="5383" width="6.25" style="9" customWidth="1"/>
    <col min="5384" max="5385" width="9.875" style="9" bestFit="1" customWidth="1"/>
    <col min="5386" max="5386" width="7.375" style="9" customWidth="1"/>
    <col min="5387" max="5387" width="47.875" style="9" customWidth="1"/>
    <col min="5388" max="5388" width="66.875" style="9" customWidth="1"/>
    <col min="5389" max="5389" width="30.875" style="9" customWidth="1"/>
    <col min="5390" max="5390" width="13.875" style="9" customWidth="1"/>
    <col min="5391" max="5391" width="7.375" style="9" customWidth="1"/>
    <col min="5392" max="5392" width="13.125" style="9" customWidth="1"/>
    <col min="5393" max="5393" width="18.125" style="9" customWidth="1"/>
    <col min="5394" max="5394" width="15.625" style="9" customWidth="1"/>
    <col min="5395" max="5633" width="8.875" style="9"/>
    <col min="5634" max="5634" width="18.375" style="9" customWidth="1"/>
    <col min="5635" max="5635" width="6.25" style="9" customWidth="1"/>
    <col min="5636" max="5637" width="15.875" style="9" customWidth="1"/>
    <col min="5638" max="5638" width="64.125" style="9" customWidth="1"/>
    <col min="5639" max="5639" width="6.25" style="9" customWidth="1"/>
    <col min="5640" max="5641" width="9.875" style="9" bestFit="1" customWidth="1"/>
    <col min="5642" max="5642" width="7.375" style="9" customWidth="1"/>
    <col min="5643" max="5643" width="47.875" style="9" customWidth="1"/>
    <col min="5644" max="5644" width="66.875" style="9" customWidth="1"/>
    <col min="5645" max="5645" width="30.875" style="9" customWidth="1"/>
    <col min="5646" max="5646" width="13.875" style="9" customWidth="1"/>
    <col min="5647" max="5647" width="7.375" style="9" customWidth="1"/>
    <col min="5648" max="5648" width="13.125" style="9" customWidth="1"/>
    <col min="5649" max="5649" width="18.125" style="9" customWidth="1"/>
    <col min="5650" max="5650" width="15.625" style="9" customWidth="1"/>
    <col min="5651" max="5889" width="8.875" style="9"/>
    <col min="5890" max="5890" width="18.375" style="9" customWidth="1"/>
    <col min="5891" max="5891" width="6.25" style="9" customWidth="1"/>
    <col min="5892" max="5893" width="15.875" style="9" customWidth="1"/>
    <col min="5894" max="5894" width="64.125" style="9" customWidth="1"/>
    <col min="5895" max="5895" width="6.25" style="9" customWidth="1"/>
    <col min="5896" max="5897" width="9.875" style="9" bestFit="1" customWidth="1"/>
    <col min="5898" max="5898" width="7.375" style="9" customWidth="1"/>
    <col min="5899" max="5899" width="47.875" style="9" customWidth="1"/>
    <col min="5900" max="5900" width="66.875" style="9" customWidth="1"/>
    <col min="5901" max="5901" width="30.875" style="9" customWidth="1"/>
    <col min="5902" max="5902" width="13.875" style="9" customWidth="1"/>
    <col min="5903" max="5903" width="7.375" style="9" customWidth="1"/>
    <col min="5904" max="5904" width="13.125" style="9" customWidth="1"/>
    <col min="5905" max="5905" width="18.125" style="9" customWidth="1"/>
    <col min="5906" max="5906" width="15.625" style="9" customWidth="1"/>
    <col min="5907" max="6145" width="8.875" style="9"/>
    <col min="6146" max="6146" width="18.375" style="9" customWidth="1"/>
    <col min="6147" max="6147" width="6.25" style="9" customWidth="1"/>
    <col min="6148" max="6149" width="15.875" style="9" customWidth="1"/>
    <col min="6150" max="6150" width="64.125" style="9" customWidth="1"/>
    <col min="6151" max="6151" width="6.25" style="9" customWidth="1"/>
    <col min="6152" max="6153" width="9.875" style="9" bestFit="1" customWidth="1"/>
    <col min="6154" max="6154" width="7.375" style="9" customWidth="1"/>
    <col min="6155" max="6155" width="47.875" style="9" customWidth="1"/>
    <col min="6156" max="6156" width="66.875" style="9" customWidth="1"/>
    <col min="6157" max="6157" width="30.875" style="9" customWidth="1"/>
    <col min="6158" max="6158" width="13.875" style="9" customWidth="1"/>
    <col min="6159" max="6159" width="7.375" style="9" customWidth="1"/>
    <col min="6160" max="6160" width="13.125" style="9" customWidth="1"/>
    <col min="6161" max="6161" width="18.125" style="9" customWidth="1"/>
    <col min="6162" max="6162" width="15.625" style="9" customWidth="1"/>
    <col min="6163" max="6401" width="8.875" style="9"/>
    <col min="6402" max="6402" width="18.375" style="9" customWidth="1"/>
    <col min="6403" max="6403" width="6.25" style="9" customWidth="1"/>
    <col min="6404" max="6405" width="15.875" style="9" customWidth="1"/>
    <col min="6406" max="6406" width="64.125" style="9" customWidth="1"/>
    <col min="6407" max="6407" width="6.25" style="9" customWidth="1"/>
    <col min="6408" max="6409" width="9.875" style="9" bestFit="1" customWidth="1"/>
    <col min="6410" max="6410" width="7.375" style="9" customWidth="1"/>
    <col min="6411" max="6411" width="47.875" style="9" customWidth="1"/>
    <col min="6412" max="6412" width="66.875" style="9" customWidth="1"/>
    <col min="6413" max="6413" width="30.875" style="9" customWidth="1"/>
    <col min="6414" max="6414" width="13.875" style="9" customWidth="1"/>
    <col min="6415" max="6415" width="7.375" style="9" customWidth="1"/>
    <col min="6416" max="6416" width="13.125" style="9" customWidth="1"/>
    <col min="6417" max="6417" width="18.125" style="9" customWidth="1"/>
    <col min="6418" max="6418" width="15.625" style="9" customWidth="1"/>
    <col min="6419" max="6657" width="8.875" style="9"/>
    <col min="6658" max="6658" width="18.375" style="9" customWidth="1"/>
    <col min="6659" max="6659" width="6.25" style="9" customWidth="1"/>
    <col min="6660" max="6661" width="15.875" style="9" customWidth="1"/>
    <col min="6662" max="6662" width="64.125" style="9" customWidth="1"/>
    <col min="6663" max="6663" width="6.25" style="9" customWidth="1"/>
    <col min="6664" max="6665" width="9.875" style="9" bestFit="1" customWidth="1"/>
    <col min="6666" max="6666" width="7.375" style="9" customWidth="1"/>
    <col min="6667" max="6667" width="47.875" style="9" customWidth="1"/>
    <col min="6668" max="6668" width="66.875" style="9" customWidth="1"/>
    <col min="6669" max="6669" width="30.875" style="9" customWidth="1"/>
    <col min="6670" max="6670" width="13.875" style="9" customWidth="1"/>
    <col min="6671" max="6671" width="7.375" style="9" customWidth="1"/>
    <col min="6672" max="6672" width="13.125" style="9" customWidth="1"/>
    <col min="6673" max="6673" width="18.125" style="9" customWidth="1"/>
    <col min="6674" max="6674" width="15.625" style="9" customWidth="1"/>
    <col min="6675" max="6913" width="8.875" style="9"/>
    <col min="6914" max="6914" width="18.375" style="9" customWidth="1"/>
    <col min="6915" max="6915" width="6.25" style="9" customWidth="1"/>
    <col min="6916" max="6917" width="15.875" style="9" customWidth="1"/>
    <col min="6918" max="6918" width="64.125" style="9" customWidth="1"/>
    <col min="6919" max="6919" width="6.25" style="9" customWidth="1"/>
    <col min="6920" max="6921" width="9.875" style="9" bestFit="1" customWidth="1"/>
    <col min="6922" max="6922" width="7.375" style="9" customWidth="1"/>
    <col min="6923" max="6923" width="47.875" style="9" customWidth="1"/>
    <col min="6924" max="6924" width="66.875" style="9" customWidth="1"/>
    <col min="6925" max="6925" width="30.875" style="9" customWidth="1"/>
    <col min="6926" max="6926" width="13.875" style="9" customWidth="1"/>
    <col min="6927" max="6927" width="7.375" style="9" customWidth="1"/>
    <col min="6928" max="6928" width="13.125" style="9" customWidth="1"/>
    <col min="6929" max="6929" width="18.125" style="9" customWidth="1"/>
    <col min="6930" max="6930" width="15.625" style="9" customWidth="1"/>
    <col min="6931" max="7169" width="8.875" style="9"/>
    <col min="7170" max="7170" width="18.375" style="9" customWidth="1"/>
    <col min="7171" max="7171" width="6.25" style="9" customWidth="1"/>
    <col min="7172" max="7173" width="15.875" style="9" customWidth="1"/>
    <col min="7174" max="7174" width="64.125" style="9" customWidth="1"/>
    <col min="7175" max="7175" width="6.25" style="9" customWidth="1"/>
    <col min="7176" max="7177" width="9.875" style="9" bestFit="1" customWidth="1"/>
    <col min="7178" max="7178" width="7.375" style="9" customWidth="1"/>
    <col min="7179" max="7179" width="47.875" style="9" customWidth="1"/>
    <col min="7180" max="7180" width="66.875" style="9" customWidth="1"/>
    <col min="7181" max="7181" width="30.875" style="9" customWidth="1"/>
    <col min="7182" max="7182" width="13.875" style="9" customWidth="1"/>
    <col min="7183" max="7183" width="7.375" style="9" customWidth="1"/>
    <col min="7184" max="7184" width="13.125" style="9" customWidth="1"/>
    <col min="7185" max="7185" width="18.125" style="9" customWidth="1"/>
    <col min="7186" max="7186" width="15.625" style="9" customWidth="1"/>
    <col min="7187" max="7425" width="8.875" style="9"/>
    <col min="7426" max="7426" width="18.375" style="9" customWidth="1"/>
    <col min="7427" max="7427" width="6.25" style="9" customWidth="1"/>
    <col min="7428" max="7429" width="15.875" style="9" customWidth="1"/>
    <col min="7430" max="7430" width="64.125" style="9" customWidth="1"/>
    <col min="7431" max="7431" width="6.25" style="9" customWidth="1"/>
    <col min="7432" max="7433" width="9.875" style="9" bestFit="1" customWidth="1"/>
    <col min="7434" max="7434" width="7.375" style="9" customWidth="1"/>
    <col min="7435" max="7435" width="47.875" style="9" customWidth="1"/>
    <col min="7436" max="7436" width="66.875" style="9" customWidth="1"/>
    <col min="7437" max="7437" width="30.875" style="9" customWidth="1"/>
    <col min="7438" max="7438" width="13.875" style="9" customWidth="1"/>
    <col min="7439" max="7439" width="7.375" style="9" customWidth="1"/>
    <col min="7440" max="7440" width="13.125" style="9" customWidth="1"/>
    <col min="7441" max="7441" width="18.125" style="9" customWidth="1"/>
    <col min="7442" max="7442" width="15.625" style="9" customWidth="1"/>
    <col min="7443" max="7681" width="8.875" style="9"/>
    <col min="7682" max="7682" width="18.375" style="9" customWidth="1"/>
    <col min="7683" max="7683" width="6.25" style="9" customWidth="1"/>
    <col min="7684" max="7685" width="15.875" style="9" customWidth="1"/>
    <col min="7686" max="7686" width="64.125" style="9" customWidth="1"/>
    <col min="7687" max="7687" width="6.25" style="9" customWidth="1"/>
    <col min="7688" max="7689" width="9.875" style="9" bestFit="1" customWidth="1"/>
    <col min="7690" max="7690" width="7.375" style="9" customWidth="1"/>
    <col min="7691" max="7691" width="47.875" style="9" customWidth="1"/>
    <col min="7692" max="7692" width="66.875" style="9" customWidth="1"/>
    <col min="7693" max="7693" width="30.875" style="9" customWidth="1"/>
    <col min="7694" max="7694" width="13.875" style="9" customWidth="1"/>
    <col min="7695" max="7695" width="7.375" style="9" customWidth="1"/>
    <col min="7696" max="7696" width="13.125" style="9" customWidth="1"/>
    <col min="7697" max="7697" width="18.125" style="9" customWidth="1"/>
    <col min="7698" max="7698" width="15.625" style="9" customWidth="1"/>
    <col min="7699" max="7937" width="8.875" style="9"/>
    <col min="7938" max="7938" width="18.375" style="9" customWidth="1"/>
    <col min="7939" max="7939" width="6.25" style="9" customWidth="1"/>
    <col min="7940" max="7941" width="15.875" style="9" customWidth="1"/>
    <col min="7942" max="7942" width="64.125" style="9" customWidth="1"/>
    <col min="7943" max="7943" width="6.25" style="9" customWidth="1"/>
    <col min="7944" max="7945" width="9.875" style="9" bestFit="1" customWidth="1"/>
    <col min="7946" max="7946" width="7.375" style="9" customWidth="1"/>
    <col min="7947" max="7947" width="47.875" style="9" customWidth="1"/>
    <col min="7948" max="7948" width="66.875" style="9" customWidth="1"/>
    <col min="7949" max="7949" width="30.875" style="9" customWidth="1"/>
    <col min="7950" max="7950" width="13.875" style="9" customWidth="1"/>
    <col min="7951" max="7951" width="7.375" style="9" customWidth="1"/>
    <col min="7952" max="7952" width="13.125" style="9" customWidth="1"/>
    <col min="7953" max="7953" width="18.125" style="9" customWidth="1"/>
    <col min="7954" max="7954" width="15.625" style="9" customWidth="1"/>
    <col min="7955" max="8193" width="8.875" style="9"/>
    <col min="8194" max="8194" width="18.375" style="9" customWidth="1"/>
    <col min="8195" max="8195" width="6.25" style="9" customWidth="1"/>
    <col min="8196" max="8197" width="15.875" style="9" customWidth="1"/>
    <col min="8198" max="8198" width="64.125" style="9" customWidth="1"/>
    <col min="8199" max="8199" width="6.25" style="9" customWidth="1"/>
    <col min="8200" max="8201" width="9.875" style="9" bestFit="1" customWidth="1"/>
    <col min="8202" max="8202" width="7.375" style="9" customWidth="1"/>
    <col min="8203" max="8203" width="47.875" style="9" customWidth="1"/>
    <col min="8204" max="8204" width="66.875" style="9" customWidth="1"/>
    <col min="8205" max="8205" width="30.875" style="9" customWidth="1"/>
    <col min="8206" max="8206" width="13.875" style="9" customWidth="1"/>
    <col min="8207" max="8207" width="7.375" style="9" customWidth="1"/>
    <col min="8208" max="8208" width="13.125" style="9" customWidth="1"/>
    <col min="8209" max="8209" width="18.125" style="9" customWidth="1"/>
    <col min="8210" max="8210" width="15.625" style="9" customWidth="1"/>
    <col min="8211" max="8449" width="8.875" style="9"/>
    <col min="8450" max="8450" width="18.375" style="9" customWidth="1"/>
    <col min="8451" max="8451" width="6.25" style="9" customWidth="1"/>
    <col min="8452" max="8453" width="15.875" style="9" customWidth="1"/>
    <col min="8454" max="8454" width="64.125" style="9" customWidth="1"/>
    <col min="8455" max="8455" width="6.25" style="9" customWidth="1"/>
    <col min="8456" max="8457" width="9.875" style="9" bestFit="1" customWidth="1"/>
    <col min="8458" max="8458" width="7.375" style="9" customWidth="1"/>
    <col min="8459" max="8459" width="47.875" style="9" customWidth="1"/>
    <col min="8460" max="8460" width="66.875" style="9" customWidth="1"/>
    <col min="8461" max="8461" width="30.875" style="9" customWidth="1"/>
    <col min="8462" max="8462" width="13.875" style="9" customWidth="1"/>
    <col min="8463" max="8463" width="7.375" style="9" customWidth="1"/>
    <col min="8464" max="8464" width="13.125" style="9" customWidth="1"/>
    <col min="8465" max="8465" width="18.125" style="9" customWidth="1"/>
    <col min="8466" max="8466" width="15.625" style="9" customWidth="1"/>
    <col min="8467" max="8705" width="8.875" style="9"/>
    <col min="8706" max="8706" width="18.375" style="9" customWidth="1"/>
    <col min="8707" max="8707" width="6.25" style="9" customWidth="1"/>
    <col min="8708" max="8709" width="15.875" style="9" customWidth="1"/>
    <col min="8710" max="8710" width="64.125" style="9" customWidth="1"/>
    <col min="8711" max="8711" width="6.25" style="9" customWidth="1"/>
    <col min="8712" max="8713" width="9.875" style="9" bestFit="1" customWidth="1"/>
    <col min="8714" max="8714" width="7.375" style="9" customWidth="1"/>
    <col min="8715" max="8715" width="47.875" style="9" customWidth="1"/>
    <col min="8716" max="8716" width="66.875" style="9" customWidth="1"/>
    <col min="8717" max="8717" width="30.875" style="9" customWidth="1"/>
    <col min="8718" max="8718" width="13.875" style="9" customWidth="1"/>
    <col min="8719" max="8719" width="7.375" style="9" customWidth="1"/>
    <col min="8720" max="8720" width="13.125" style="9" customWidth="1"/>
    <col min="8721" max="8721" width="18.125" style="9" customWidth="1"/>
    <col min="8722" max="8722" width="15.625" style="9" customWidth="1"/>
    <col min="8723" max="8961" width="8.875" style="9"/>
    <col min="8962" max="8962" width="18.375" style="9" customWidth="1"/>
    <col min="8963" max="8963" width="6.25" style="9" customWidth="1"/>
    <col min="8964" max="8965" width="15.875" style="9" customWidth="1"/>
    <col min="8966" max="8966" width="64.125" style="9" customWidth="1"/>
    <col min="8967" max="8967" width="6.25" style="9" customWidth="1"/>
    <col min="8968" max="8969" width="9.875" style="9" bestFit="1" customWidth="1"/>
    <col min="8970" max="8970" width="7.375" style="9" customWidth="1"/>
    <col min="8971" max="8971" width="47.875" style="9" customWidth="1"/>
    <col min="8972" max="8972" width="66.875" style="9" customWidth="1"/>
    <col min="8973" max="8973" width="30.875" style="9" customWidth="1"/>
    <col min="8974" max="8974" width="13.875" style="9" customWidth="1"/>
    <col min="8975" max="8975" width="7.375" style="9" customWidth="1"/>
    <col min="8976" max="8976" width="13.125" style="9" customWidth="1"/>
    <col min="8977" max="8977" width="18.125" style="9" customWidth="1"/>
    <col min="8978" max="8978" width="15.625" style="9" customWidth="1"/>
    <col min="8979" max="9217" width="8.875" style="9"/>
    <col min="9218" max="9218" width="18.375" style="9" customWidth="1"/>
    <col min="9219" max="9219" width="6.25" style="9" customWidth="1"/>
    <col min="9220" max="9221" width="15.875" style="9" customWidth="1"/>
    <col min="9222" max="9222" width="64.125" style="9" customWidth="1"/>
    <col min="9223" max="9223" width="6.25" style="9" customWidth="1"/>
    <col min="9224" max="9225" width="9.875" style="9" bestFit="1" customWidth="1"/>
    <col min="9226" max="9226" width="7.375" style="9" customWidth="1"/>
    <col min="9227" max="9227" width="47.875" style="9" customWidth="1"/>
    <col min="9228" max="9228" width="66.875" style="9" customWidth="1"/>
    <col min="9229" max="9229" width="30.875" style="9" customWidth="1"/>
    <col min="9230" max="9230" width="13.875" style="9" customWidth="1"/>
    <col min="9231" max="9231" width="7.375" style="9" customWidth="1"/>
    <col min="9232" max="9232" width="13.125" style="9" customWidth="1"/>
    <col min="9233" max="9233" width="18.125" style="9" customWidth="1"/>
    <col min="9234" max="9234" width="15.625" style="9" customWidth="1"/>
    <col min="9235" max="9473" width="8.875" style="9"/>
    <col min="9474" max="9474" width="18.375" style="9" customWidth="1"/>
    <col min="9475" max="9475" width="6.25" style="9" customWidth="1"/>
    <col min="9476" max="9477" width="15.875" style="9" customWidth="1"/>
    <col min="9478" max="9478" width="64.125" style="9" customWidth="1"/>
    <col min="9479" max="9479" width="6.25" style="9" customWidth="1"/>
    <col min="9480" max="9481" width="9.875" style="9" bestFit="1" customWidth="1"/>
    <col min="9482" max="9482" width="7.375" style="9" customWidth="1"/>
    <col min="9483" max="9483" width="47.875" style="9" customWidth="1"/>
    <col min="9484" max="9484" width="66.875" style="9" customWidth="1"/>
    <col min="9485" max="9485" width="30.875" style="9" customWidth="1"/>
    <col min="9486" max="9486" width="13.875" style="9" customWidth="1"/>
    <col min="9487" max="9487" width="7.375" style="9" customWidth="1"/>
    <col min="9488" max="9488" width="13.125" style="9" customWidth="1"/>
    <col min="9489" max="9489" width="18.125" style="9" customWidth="1"/>
    <col min="9490" max="9490" width="15.625" style="9" customWidth="1"/>
    <col min="9491" max="9729" width="8.875" style="9"/>
    <col min="9730" max="9730" width="18.375" style="9" customWidth="1"/>
    <col min="9731" max="9731" width="6.25" style="9" customWidth="1"/>
    <col min="9732" max="9733" width="15.875" style="9" customWidth="1"/>
    <col min="9734" max="9734" width="64.125" style="9" customWidth="1"/>
    <col min="9735" max="9735" width="6.25" style="9" customWidth="1"/>
    <col min="9736" max="9737" width="9.875" style="9" bestFit="1" customWidth="1"/>
    <col min="9738" max="9738" width="7.375" style="9" customWidth="1"/>
    <col min="9739" max="9739" width="47.875" style="9" customWidth="1"/>
    <col min="9740" max="9740" width="66.875" style="9" customWidth="1"/>
    <col min="9741" max="9741" width="30.875" style="9" customWidth="1"/>
    <col min="9742" max="9742" width="13.875" style="9" customWidth="1"/>
    <col min="9743" max="9743" width="7.375" style="9" customWidth="1"/>
    <col min="9744" max="9744" width="13.125" style="9" customWidth="1"/>
    <col min="9745" max="9745" width="18.125" style="9" customWidth="1"/>
    <col min="9746" max="9746" width="15.625" style="9" customWidth="1"/>
    <col min="9747" max="9985" width="8.875" style="9"/>
    <col min="9986" max="9986" width="18.375" style="9" customWidth="1"/>
    <col min="9987" max="9987" width="6.25" style="9" customWidth="1"/>
    <col min="9988" max="9989" width="15.875" style="9" customWidth="1"/>
    <col min="9990" max="9990" width="64.125" style="9" customWidth="1"/>
    <col min="9991" max="9991" width="6.25" style="9" customWidth="1"/>
    <col min="9992" max="9993" width="9.875" style="9" bestFit="1" customWidth="1"/>
    <col min="9994" max="9994" width="7.375" style="9" customWidth="1"/>
    <col min="9995" max="9995" width="47.875" style="9" customWidth="1"/>
    <col min="9996" max="9996" width="66.875" style="9" customWidth="1"/>
    <col min="9997" max="9997" width="30.875" style="9" customWidth="1"/>
    <col min="9998" max="9998" width="13.875" style="9" customWidth="1"/>
    <col min="9999" max="9999" width="7.375" style="9" customWidth="1"/>
    <col min="10000" max="10000" width="13.125" style="9" customWidth="1"/>
    <col min="10001" max="10001" width="18.125" style="9" customWidth="1"/>
    <col min="10002" max="10002" width="15.625" style="9" customWidth="1"/>
    <col min="10003" max="10241" width="8.875" style="9"/>
    <col min="10242" max="10242" width="18.375" style="9" customWidth="1"/>
    <col min="10243" max="10243" width="6.25" style="9" customWidth="1"/>
    <col min="10244" max="10245" width="15.875" style="9" customWidth="1"/>
    <col min="10246" max="10246" width="64.125" style="9" customWidth="1"/>
    <col min="10247" max="10247" width="6.25" style="9" customWidth="1"/>
    <col min="10248" max="10249" width="9.875" style="9" bestFit="1" customWidth="1"/>
    <col min="10250" max="10250" width="7.375" style="9" customWidth="1"/>
    <col min="10251" max="10251" width="47.875" style="9" customWidth="1"/>
    <col min="10252" max="10252" width="66.875" style="9" customWidth="1"/>
    <col min="10253" max="10253" width="30.875" style="9" customWidth="1"/>
    <col min="10254" max="10254" width="13.875" style="9" customWidth="1"/>
    <col min="10255" max="10255" width="7.375" style="9" customWidth="1"/>
    <col min="10256" max="10256" width="13.125" style="9" customWidth="1"/>
    <col min="10257" max="10257" width="18.125" style="9" customWidth="1"/>
    <col min="10258" max="10258" width="15.625" style="9" customWidth="1"/>
    <col min="10259" max="10497" width="8.875" style="9"/>
    <col min="10498" max="10498" width="18.375" style="9" customWidth="1"/>
    <col min="10499" max="10499" width="6.25" style="9" customWidth="1"/>
    <col min="10500" max="10501" width="15.875" style="9" customWidth="1"/>
    <col min="10502" max="10502" width="64.125" style="9" customWidth="1"/>
    <col min="10503" max="10503" width="6.25" style="9" customWidth="1"/>
    <col min="10504" max="10505" width="9.875" style="9" bestFit="1" customWidth="1"/>
    <col min="10506" max="10506" width="7.375" style="9" customWidth="1"/>
    <col min="10507" max="10507" width="47.875" style="9" customWidth="1"/>
    <col min="10508" max="10508" width="66.875" style="9" customWidth="1"/>
    <col min="10509" max="10509" width="30.875" style="9" customWidth="1"/>
    <col min="10510" max="10510" width="13.875" style="9" customWidth="1"/>
    <col min="10511" max="10511" width="7.375" style="9" customWidth="1"/>
    <col min="10512" max="10512" width="13.125" style="9" customWidth="1"/>
    <col min="10513" max="10513" width="18.125" style="9" customWidth="1"/>
    <col min="10514" max="10514" width="15.625" style="9" customWidth="1"/>
    <col min="10515" max="10753" width="8.875" style="9"/>
    <col min="10754" max="10754" width="18.375" style="9" customWidth="1"/>
    <col min="10755" max="10755" width="6.25" style="9" customWidth="1"/>
    <col min="10756" max="10757" width="15.875" style="9" customWidth="1"/>
    <col min="10758" max="10758" width="64.125" style="9" customWidth="1"/>
    <col min="10759" max="10759" width="6.25" style="9" customWidth="1"/>
    <col min="10760" max="10761" width="9.875" style="9" bestFit="1" customWidth="1"/>
    <col min="10762" max="10762" width="7.375" style="9" customWidth="1"/>
    <col min="10763" max="10763" width="47.875" style="9" customWidth="1"/>
    <col min="10764" max="10764" width="66.875" style="9" customWidth="1"/>
    <col min="10765" max="10765" width="30.875" style="9" customWidth="1"/>
    <col min="10766" max="10766" width="13.875" style="9" customWidth="1"/>
    <col min="10767" max="10767" width="7.375" style="9" customWidth="1"/>
    <col min="10768" max="10768" width="13.125" style="9" customWidth="1"/>
    <col min="10769" max="10769" width="18.125" style="9" customWidth="1"/>
    <col min="10770" max="10770" width="15.625" style="9" customWidth="1"/>
    <col min="10771" max="11009" width="8.875" style="9"/>
    <col min="11010" max="11010" width="18.375" style="9" customWidth="1"/>
    <col min="11011" max="11011" width="6.25" style="9" customWidth="1"/>
    <col min="11012" max="11013" width="15.875" style="9" customWidth="1"/>
    <col min="11014" max="11014" width="64.125" style="9" customWidth="1"/>
    <col min="11015" max="11015" width="6.25" style="9" customWidth="1"/>
    <col min="11016" max="11017" width="9.875" style="9" bestFit="1" customWidth="1"/>
    <col min="11018" max="11018" width="7.375" style="9" customWidth="1"/>
    <col min="11019" max="11019" width="47.875" style="9" customWidth="1"/>
    <col min="11020" max="11020" width="66.875" style="9" customWidth="1"/>
    <col min="11021" max="11021" width="30.875" style="9" customWidth="1"/>
    <col min="11022" max="11022" width="13.875" style="9" customWidth="1"/>
    <col min="11023" max="11023" width="7.375" style="9" customWidth="1"/>
    <col min="11024" max="11024" width="13.125" style="9" customWidth="1"/>
    <col min="11025" max="11025" width="18.125" style="9" customWidth="1"/>
    <col min="11026" max="11026" width="15.625" style="9" customWidth="1"/>
    <col min="11027" max="11265" width="8.875" style="9"/>
    <col min="11266" max="11266" width="18.375" style="9" customWidth="1"/>
    <col min="11267" max="11267" width="6.25" style="9" customWidth="1"/>
    <col min="11268" max="11269" width="15.875" style="9" customWidth="1"/>
    <col min="11270" max="11270" width="64.125" style="9" customWidth="1"/>
    <col min="11271" max="11271" width="6.25" style="9" customWidth="1"/>
    <col min="11272" max="11273" width="9.875" style="9" bestFit="1" customWidth="1"/>
    <col min="11274" max="11274" width="7.375" style="9" customWidth="1"/>
    <col min="11275" max="11275" width="47.875" style="9" customWidth="1"/>
    <col min="11276" max="11276" width="66.875" style="9" customWidth="1"/>
    <col min="11277" max="11277" width="30.875" style="9" customWidth="1"/>
    <col min="11278" max="11278" width="13.875" style="9" customWidth="1"/>
    <col min="11279" max="11279" width="7.375" style="9" customWidth="1"/>
    <col min="11280" max="11280" width="13.125" style="9" customWidth="1"/>
    <col min="11281" max="11281" width="18.125" style="9" customWidth="1"/>
    <col min="11282" max="11282" width="15.625" style="9" customWidth="1"/>
    <col min="11283" max="11521" width="8.875" style="9"/>
    <col min="11522" max="11522" width="18.375" style="9" customWidth="1"/>
    <col min="11523" max="11523" width="6.25" style="9" customWidth="1"/>
    <col min="11524" max="11525" width="15.875" style="9" customWidth="1"/>
    <col min="11526" max="11526" width="64.125" style="9" customWidth="1"/>
    <col min="11527" max="11527" width="6.25" style="9" customWidth="1"/>
    <col min="11528" max="11529" width="9.875" style="9" bestFit="1" customWidth="1"/>
    <col min="11530" max="11530" width="7.375" style="9" customWidth="1"/>
    <col min="11531" max="11531" width="47.875" style="9" customWidth="1"/>
    <col min="11532" max="11532" width="66.875" style="9" customWidth="1"/>
    <col min="11533" max="11533" width="30.875" style="9" customWidth="1"/>
    <col min="11534" max="11534" width="13.875" style="9" customWidth="1"/>
    <col min="11535" max="11535" width="7.375" style="9" customWidth="1"/>
    <col min="11536" max="11536" width="13.125" style="9" customWidth="1"/>
    <col min="11537" max="11537" width="18.125" style="9" customWidth="1"/>
    <col min="11538" max="11538" width="15.625" style="9" customWidth="1"/>
    <col min="11539" max="11777" width="8.875" style="9"/>
    <col min="11778" max="11778" width="18.375" style="9" customWidth="1"/>
    <col min="11779" max="11779" width="6.25" style="9" customWidth="1"/>
    <col min="11780" max="11781" width="15.875" style="9" customWidth="1"/>
    <col min="11782" max="11782" width="64.125" style="9" customWidth="1"/>
    <col min="11783" max="11783" width="6.25" style="9" customWidth="1"/>
    <col min="11784" max="11785" width="9.875" style="9" bestFit="1" customWidth="1"/>
    <col min="11786" max="11786" width="7.375" style="9" customWidth="1"/>
    <col min="11787" max="11787" width="47.875" style="9" customWidth="1"/>
    <col min="11788" max="11788" width="66.875" style="9" customWidth="1"/>
    <col min="11789" max="11789" width="30.875" style="9" customWidth="1"/>
    <col min="11790" max="11790" width="13.875" style="9" customWidth="1"/>
    <col min="11791" max="11791" width="7.375" style="9" customWidth="1"/>
    <col min="11792" max="11792" width="13.125" style="9" customWidth="1"/>
    <col min="11793" max="11793" width="18.125" style="9" customWidth="1"/>
    <col min="11794" max="11794" width="15.625" style="9" customWidth="1"/>
    <col min="11795" max="12033" width="8.875" style="9"/>
    <col min="12034" max="12034" width="18.375" style="9" customWidth="1"/>
    <col min="12035" max="12035" width="6.25" style="9" customWidth="1"/>
    <col min="12036" max="12037" width="15.875" style="9" customWidth="1"/>
    <col min="12038" max="12038" width="64.125" style="9" customWidth="1"/>
    <col min="12039" max="12039" width="6.25" style="9" customWidth="1"/>
    <col min="12040" max="12041" width="9.875" style="9" bestFit="1" customWidth="1"/>
    <col min="12042" max="12042" width="7.375" style="9" customWidth="1"/>
    <col min="12043" max="12043" width="47.875" style="9" customWidth="1"/>
    <col min="12044" max="12044" width="66.875" style="9" customWidth="1"/>
    <col min="12045" max="12045" width="30.875" style="9" customWidth="1"/>
    <col min="12046" max="12046" width="13.875" style="9" customWidth="1"/>
    <col min="12047" max="12047" width="7.375" style="9" customWidth="1"/>
    <col min="12048" max="12048" width="13.125" style="9" customWidth="1"/>
    <col min="12049" max="12049" width="18.125" style="9" customWidth="1"/>
    <col min="12050" max="12050" width="15.625" style="9" customWidth="1"/>
    <col min="12051" max="12289" width="8.875" style="9"/>
    <col min="12290" max="12290" width="18.375" style="9" customWidth="1"/>
    <col min="12291" max="12291" width="6.25" style="9" customWidth="1"/>
    <col min="12292" max="12293" width="15.875" style="9" customWidth="1"/>
    <col min="12294" max="12294" width="64.125" style="9" customWidth="1"/>
    <col min="12295" max="12295" width="6.25" style="9" customWidth="1"/>
    <col min="12296" max="12297" width="9.875" style="9" bestFit="1" customWidth="1"/>
    <col min="12298" max="12298" width="7.375" style="9" customWidth="1"/>
    <col min="12299" max="12299" width="47.875" style="9" customWidth="1"/>
    <col min="12300" max="12300" width="66.875" style="9" customWidth="1"/>
    <col min="12301" max="12301" width="30.875" style="9" customWidth="1"/>
    <col min="12302" max="12302" width="13.875" style="9" customWidth="1"/>
    <col min="12303" max="12303" width="7.375" style="9" customWidth="1"/>
    <col min="12304" max="12304" width="13.125" style="9" customWidth="1"/>
    <col min="12305" max="12305" width="18.125" style="9" customWidth="1"/>
    <col min="12306" max="12306" width="15.625" style="9" customWidth="1"/>
    <col min="12307" max="12545" width="8.875" style="9"/>
    <col min="12546" max="12546" width="18.375" style="9" customWidth="1"/>
    <col min="12547" max="12547" width="6.25" style="9" customWidth="1"/>
    <col min="12548" max="12549" width="15.875" style="9" customWidth="1"/>
    <col min="12550" max="12550" width="64.125" style="9" customWidth="1"/>
    <col min="12551" max="12551" width="6.25" style="9" customWidth="1"/>
    <col min="12552" max="12553" width="9.875" style="9" bestFit="1" customWidth="1"/>
    <col min="12554" max="12554" width="7.375" style="9" customWidth="1"/>
    <col min="12555" max="12555" width="47.875" style="9" customWidth="1"/>
    <col min="12556" max="12556" width="66.875" style="9" customWidth="1"/>
    <col min="12557" max="12557" width="30.875" style="9" customWidth="1"/>
    <col min="12558" max="12558" width="13.875" style="9" customWidth="1"/>
    <col min="12559" max="12559" width="7.375" style="9" customWidth="1"/>
    <col min="12560" max="12560" width="13.125" style="9" customWidth="1"/>
    <col min="12561" max="12561" width="18.125" style="9" customWidth="1"/>
    <col min="12562" max="12562" width="15.625" style="9" customWidth="1"/>
    <col min="12563" max="12801" width="8.875" style="9"/>
    <col min="12802" max="12802" width="18.375" style="9" customWidth="1"/>
    <col min="12803" max="12803" width="6.25" style="9" customWidth="1"/>
    <col min="12804" max="12805" width="15.875" style="9" customWidth="1"/>
    <col min="12806" max="12806" width="64.125" style="9" customWidth="1"/>
    <col min="12807" max="12807" width="6.25" style="9" customWidth="1"/>
    <col min="12808" max="12809" width="9.875" style="9" bestFit="1" customWidth="1"/>
    <col min="12810" max="12810" width="7.375" style="9" customWidth="1"/>
    <col min="12811" max="12811" width="47.875" style="9" customWidth="1"/>
    <col min="12812" max="12812" width="66.875" style="9" customWidth="1"/>
    <col min="12813" max="12813" width="30.875" style="9" customWidth="1"/>
    <col min="12814" max="12814" width="13.875" style="9" customWidth="1"/>
    <col min="12815" max="12815" width="7.375" style="9" customWidth="1"/>
    <col min="12816" max="12816" width="13.125" style="9" customWidth="1"/>
    <col min="12817" max="12817" width="18.125" style="9" customWidth="1"/>
    <col min="12818" max="12818" width="15.625" style="9" customWidth="1"/>
    <col min="12819" max="13057" width="8.875" style="9"/>
    <col min="13058" max="13058" width="18.375" style="9" customWidth="1"/>
    <col min="13059" max="13059" width="6.25" style="9" customWidth="1"/>
    <col min="13060" max="13061" width="15.875" style="9" customWidth="1"/>
    <col min="13062" max="13062" width="64.125" style="9" customWidth="1"/>
    <col min="13063" max="13063" width="6.25" style="9" customWidth="1"/>
    <col min="13064" max="13065" width="9.875" style="9" bestFit="1" customWidth="1"/>
    <col min="13066" max="13066" width="7.375" style="9" customWidth="1"/>
    <col min="13067" max="13067" width="47.875" style="9" customWidth="1"/>
    <col min="13068" max="13068" width="66.875" style="9" customWidth="1"/>
    <col min="13069" max="13069" width="30.875" style="9" customWidth="1"/>
    <col min="13070" max="13070" width="13.875" style="9" customWidth="1"/>
    <col min="13071" max="13071" width="7.375" style="9" customWidth="1"/>
    <col min="13072" max="13072" width="13.125" style="9" customWidth="1"/>
    <col min="13073" max="13073" width="18.125" style="9" customWidth="1"/>
    <col min="13074" max="13074" width="15.625" style="9" customWidth="1"/>
    <col min="13075" max="13313" width="8.875" style="9"/>
    <col min="13314" max="13314" width="18.375" style="9" customWidth="1"/>
    <col min="13315" max="13315" width="6.25" style="9" customWidth="1"/>
    <col min="13316" max="13317" width="15.875" style="9" customWidth="1"/>
    <col min="13318" max="13318" width="64.125" style="9" customWidth="1"/>
    <col min="13319" max="13319" width="6.25" style="9" customWidth="1"/>
    <col min="13320" max="13321" width="9.875" style="9" bestFit="1" customWidth="1"/>
    <col min="13322" max="13322" width="7.375" style="9" customWidth="1"/>
    <col min="13323" max="13323" width="47.875" style="9" customWidth="1"/>
    <col min="13324" max="13324" width="66.875" style="9" customWidth="1"/>
    <col min="13325" max="13325" width="30.875" style="9" customWidth="1"/>
    <col min="13326" max="13326" width="13.875" style="9" customWidth="1"/>
    <col min="13327" max="13327" width="7.375" style="9" customWidth="1"/>
    <col min="13328" max="13328" width="13.125" style="9" customWidth="1"/>
    <col min="13329" max="13329" width="18.125" style="9" customWidth="1"/>
    <col min="13330" max="13330" width="15.625" style="9" customWidth="1"/>
    <col min="13331" max="13569" width="8.875" style="9"/>
    <col min="13570" max="13570" width="18.375" style="9" customWidth="1"/>
    <col min="13571" max="13571" width="6.25" style="9" customWidth="1"/>
    <col min="13572" max="13573" width="15.875" style="9" customWidth="1"/>
    <col min="13574" max="13574" width="64.125" style="9" customWidth="1"/>
    <col min="13575" max="13575" width="6.25" style="9" customWidth="1"/>
    <col min="13576" max="13577" width="9.875" style="9" bestFit="1" customWidth="1"/>
    <col min="13578" max="13578" width="7.375" style="9" customWidth="1"/>
    <col min="13579" max="13579" width="47.875" style="9" customWidth="1"/>
    <col min="13580" max="13580" width="66.875" style="9" customWidth="1"/>
    <col min="13581" max="13581" width="30.875" style="9" customWidth="1"/>
    <col min="13582" max="13582" width="13.875" style="9" customWidth="1"/>
    <col min="13583" max="13583" width="7.375" style="9" customWidth="1"/>
    <col min="13584" max="13584" width="13.125" style="9" customWidth="1"/>
    <col min="13585" max="13585" width="18.125" style="9" customWidth="1"/>
    <col min="13586" max="13586" width="15.625" style="9" customWidth="1"/>
    <col min="13587" max="13825" width="8.875" style="9"/>
    <col min="13826" max="13826" width="18.375" style="9" customWidth="1"/>
    <col min="13827" max="13827" width="6.25" style="9" customWidth="1"/>
    <col min="13828" max="13829" width="15.875" style="9" customWidth="1"/>
    <col min="13830" max="13830" width="64.125" style="9" customWidth="1"/>
    <col min="13831" max="13831" width="6.25" style="9" customWidth="1"/>
    <col min="13832" max="13833" width="9.875" style="9" bestFit="1" customWidth="1"/>
    <col min="13834" max="13834" width="7.375" style="9" customWidth="1"/>
    <col min="13835" max="13835" width="47.875" style="9" customWidth="1"/>
    <col min="13836" max="13836" width="66.875" style="9" customWidth="1"/>
    <col min="13837" max="13837" width="30.875" style="9" customWidth="1"/>
    <col min="13838" max="13838" width="13.875" style="9" customWidth="1"/>
    <col min="13839" max="13839" width="7.375" style="9" customWidth="1"/>
    <col min="13840" max="13840" width="13.125" style="9" customWidth="1"/>
    <col min="13841" max="13841" width="18.125" style="9" customWidth="1"/>
    <col min="13842" max="13842" width="15.625" style="9" customWidth="1"/>
    <col min="13843" max="14081" width="8.875" style="9"/>
    <col min="14082" max="14082" width="18.375" style="9" customWidth="1"/>
    <col min="14083" max="14083" width="6.25" style="9" customWidth="1"/>
    <col min="14084" max="14085" width="15.875" style="9" customWidth="1"/>
    <col min="14086" max="14086" width="64.125" style="9" customWidth="1"/>
    <col min="14087" max="14087" width="6.25" style="9" customWidth="1"/>
    <col min="14088" max="14089" width="9.875" style="9" bestFit="1" customWidth="1"/>
    <col min="14090" max="14090" width="7.375" style="9" customWidth="1"/>
    <col min="14091" max="14091" width="47.875" style="9" customWidth="1"/>
    <col min="14092" max="14092" width="66.875" style="9" customWidth="1"/>
    <col min="14093" max="14093" width="30.875" style="9" customWidth="1"/>
    <col min="14094" max="14094" width="13.875" style="9" customWidth="1"/>
    <col min="14095" max="14095" width="7.375" style="9" customWidth="1"/>
    <col min="14096" max="14096" width="13.125" style="9" customWidth="1"/>
    <col min="14097" max="14097" width="18.125" style="9" customWidth="1"/>
    <col min="14098" max="14098" width="15.625" style="9" customWidth="1"/>
    <col min="14099" max="14337" width="8.875" style="9"/>
    <col min="14338" max="14338" width="18.375" style="9" customWidth="1"/>
    <col min="14339" max="14339" width="6.25" style="9" customWidth="1"/>
    <col min="14340" max="14341" width="15.875" style="9" customWidth="1"/>
    <col min="14342" max="14342" width="64.125" style="9" customWidth="1"/>
    <col min="14343" max="14343" width="6.25" style="9" customWidth="1"/>
    <col min="14344" max="14345" width="9.875" style="9" bestFit="1" customWidth="1"/>
    <col min="14346" max="14346" width="7.375" style="9" customWidth="1"/>
    <col min="14347" max="14347" width="47.875" style="9" customWidth="1"/>
    <col min="14348" max="14348" width="66.875" style="9" customWidth="1"/>
    <col min="14349" max="14349" width="30.875" style="9" customWidth="1"/>
    <col min="14350" max="14350" width="13.875" style="9" customWidth="1"/>
    <col min="14351" max="14351" width="7.375" style="9" customWidth="1"/>
    <col min="14352" max="14352" width="13.125" style="9" customWidth="1"/>
    <col min="14353" max="14353" width="18.125" style="9" customWidth="1"/>
    <col min="14354" max="14354" width="15.625" style="9" customWidth="1"/>
    <col min="14355" max="14593" width="8.875" style="9"/>
    <col min="14594" max="14594" width="18.375" style="9" customWidth="1"/>
    <col min="14595" max="14595" width="6.25" style="9" customWidth="1"/>
    <col min="14596" max="14597" width="15.875" style="9" customWidth="1"/>
    <col min="14598" max="14598" width="64.125" style="9" customWidth="1"/>
    <col min="14599" max="14599" width="6.25" style="9" customWidth="1"/>
    <col min="14600" max="14601" width="9.875" style="9" bestFit="1" customWidth="1"/>
    <col min="14602" max="14602" width="7.375" style="9" customWidth="1"/>
    <col min="14603" max="14603" width="47.875" style="9" customWidth="1"/>
    <col min="14604" max="14604" width="66.875" style="9" customWidth="1"/>
    <col min="14605" max="14605" width="30.875" style="9" customWidth="1"/>
    <col min="14606" max="14606" width="13.875" style="9" customWidth="1"/>
    <col min="14607" max="14607" width="7.375" style="9" customWidth="1"/>
    <col min="14608" max="14608" width="13.125" style="9" customWidth="1"/>
    <col min="14609" max="14609" width="18.125" style="9" customWidth="1"/>
    <col min="14610" max="14610" width="15.625" style="9" customWidth="1"/>
    <col min="14611" max="14849" width="8.875" style="9"/>
    <col min="14850" max="14850" width="18.375" style="9" customWidth="1"/>
    <col min="14851" max="14851" width="6.25" style="9" customWidth="1"/>
    <col min="14852" max="14853" width="15.875" style="9" customWidth="1"/>
    <col min="14854" max="14854" width="64.125" style="9" customWidth="1"/>
    <col min="14855" max="14855" width="6.25" style="9" customWidth="1"/>
    <col min="14856" max="14857" width="9.875" style="9" bestFit="1" customWidth="1"/>
    <col min="14858" max="14858" width="7.375" style="9" customWidth="1"/>
    <col min="14859" max="14859" width="47.875" style="9" customWidth="1"/>
    <col min="14860" max="14860" width="66.875" style="9" customWidth="1"/>
    <col min="14861" max="14861" width="30.875" style="9" customWidth="1"/>
    <col min="14862" max="14862" width="13.875" style="9" customWidth="1"/>
    <col min="14863" max="14863" width="7.375" style="9" customWidth="1"/>
    <col min="14864" max="14864" width="13.125" style="9" customWidth="1"/>
    <col min="14865" max="14865" width="18.125" style="9" customWidth="1"/>
    <col min="14866" max="14866" width="15.625" style="9" customWidth="1"/>
    <col min="14867" max="15105" width="8.875" style="9"/>
    <col min="15106" max="15106" width="18.375" style="9" customWidth="1"/>
    <col min="15107" max="15107" width="6.25" style="9" customWidth="1"/>
    <col min="15108" max="15109" width="15.875" style="9" customWidth="1"/>
    <col min="15110" max="15110" width="64.125" style="9" customWidth="1"/>
    <col min="15111" max="15111" width="6.25" style="9" customWidth="1"/>
    <col min="15112" max="15113" width="9.875" style="9" bestFit="1" customWidth="1"/>
    <col min="15114" max="15114" width="7.375" style="9" customWidth="1"/>
    <col min="15115" max="15115" width="47.875" style="9" customWidth="1"/>
    <col min="15116" max="15116" width="66.875" style="9" customWidth="1"/>
    <col min="15117" max="15117" width="30.875" style="9" customWidth="1"/>
    <col min="15118" max="15118" width="13.875" style="9" customWidth="1"/>
    <col min="15119" max="15119" width="7.375" style="9" customWidth="1"/>
    <col min="15120" max="15120" width="13.125" style="9" customWidth="1"/>
    <col min="15121" max="15121" width="18.125" style="9" customWidth="1"/>
    <col min="15122" max="15122" width="15.625" style="9" customWidth="1"/>
    <col min="15123" max="15361" width="8.875" style="9"/>
    <col min="15362" max="15362" width="18.375" style="9" customWidth="1"/>
    <col min="15363" max="15363" width="6.25" style="9" customWidth="1"/>
    <col min="15364" max="15365" width="15.875" style="9" customWidth="1"/>
    <col min="15366" max="15366" width="64.125" style="9" customWidth="1"/>
    <col min="15367" max="15367" width="6.25" style="9" customWidth="1"/>
    <col min="15368" max="15369" width="9.875" style="9" bestFit="1" customWidth="1"/>
    <col min="15370" max="15370" width="7.375" style="9" customWidth="1"/>
    <col min="15371" max="15371" width="47.875" style="9" customWidth="1"/>
    <col min="15372" max="15372" width="66.875" style="9" customWidth="1"/>
    <col min="15373" max="15373" width="30.875" style="9" customWidth="1"/>
    <col min="15374" max="15374" width="13.875" style="9" customWidth="1"/>
    <col min="15375" max="15375" width="7.375" style="9" customWidth="1"/>
    <col min="15376" max="15376" width="13.125" style="9" customWidth="1"/>
    <col min="15377" max="15377" width="18.125" style="9" customWidth="1"/>
    <col min="15378" max="15378" width="15.625" style="9" customWidth="1"/>
    <col min="15379" max="15617" width="8.875" style="9"/>
    <col min="15618" max="15618" width="18.375" style="9" customWidth="1"/>
    <col min="15619" max="15619" width="6.25" style="9" customWidth="1"/>
    <col min="15620" max="15621" width="15.875" style="9" customWidth="1"/>
    <col min="15622" max="15622" width="64.125" style="9" customWidth="1"/>
    <col min="15623" max="15623" width="6.25" style="9" customWidth="1"/>
    <col min="15624" max="15625" width="9.875" style="9" bestFit="1" customWidth="1"/>
    <col min="15626" max="15626" width="7.375" style="9" customWidth="1"/>
    <col min="15627" max="15627" width="47.875" style="9" customWidth="1"/>
    <col min="15628" max="15628" width="66.875" style="9" customWidth="1"/>
    <col min="15629" max="15629" width="30.875" style="9" customWidth="1"/>
    <col min="15630" max="15630" width="13.875" style="9" customWidth="1"/>
    <col min="15631" max="15631" width="7.375" style="9" customWidth="1"/>
    <col min="15632" max="15632" width="13.125" style="9" customWidth="1"/>
    <col min="15633" max="15633" width="18.125" style="9" customWidth="1"/>
    <col min="15634" max="15634" width="15.625" style="9" customWidth="1"/>
    <col min="15635" max="15873" width="8.875" style="9"/>
    <col min="15874" max="15874" width="18.375" style="9" customWidth="1"/>
    <col min="15875" max="15875" width="6.25" style="9" customWidth="1"/>
    <col min="15876" max="15877" width="15.875" style="9" customWidth="1"/>
    <col min="15878" max="15878" width="64.125" style="9" customWidth="1"/>
    <col min="15879" max="15879" width="6.25" style="9" customWidth="1"/>
    <col min="15880" max="15881" width="9.875" style="9" bestFit="1" customWidth="1"/>
    <col min="15882" max="15882" width="7.375" style="9" customWidth="1"/>
    <col min="15883" max="15883" width="47.875" style="9" customWidth="1"/>
    <col min="15884" max="15884" width="66.875" style="9" customWidth="1"/>
    <col min="15885" max="15885" width="30.875" style="9" customWidth="1"/>
    <col min="15886" max="15886" width="13.875" style="9" customWidth="1"/>
    <col min="15887" max="15887" width="7.375" style="9" customWidth="1"/>
    <col min="15888" max="15888" width="13.125" style="9" customWidth="1"/>
    <col min="15889" max="15889" width="18.125" style="9" customWidth="1"/>
    <col min="15890" max="15890" width="15.625" style="9" customWidth="1"/>
    <col min="15891" max="16129" width="8.875" style="9"/>
    <col min="16130" max="16130" width="18.375" style="9" customWidth="1"/>
    <col min="16131" max="16131" width="6.25" style="9" customWidth="1"/>
    <col min="16132" max="16133" width="15.875" style="9" customWidth="1"/>
    <col min="16134" max="16134" width="64.125" style="9" customWidth="1"/>
    <col min="16135" max="16135" width="6.25" style="9" customWidth="1"/>
    <col min="16136" max="16137" width="9.875" style="9" bestFit="1" customWidth="1"/>
    <col min="16138" max="16138" width="7.375" style="9" customWidth="1"/>
    <col min="16139" max="16139" width="47.875" style="9" customWidth="1"/>
    <col min="16140" max="16140" width="66.875" style="9" customWidth="1"/>
    <col min="16141" max="16141" width="30.875" style="9" customWidth="1"/>
    <col min="16142" max="16142" width="13.875" style="9" customWidth="1"/>
    <col min="16143" max="16143" width="7.375" style="9" customWidth="1"/>
    <col min="16144" max="16144" width="13.125" style="9" customWidth="1"/>
    <col min="16145" max="16145" width="18.125" style="9" customWidth="1"/>
    <col min="16146" max="16146" width="15.625" style="9" customWidth="1"/>
    <col min="16147" max="16384" width="8.875" style="9"/>
  </cols>
  <sheetData>
    <row r="2" spans="1:18" ht="20.100000000000001" customHeight="1">
      <c r="C2" s="1" t="s">
        <v>0</v>
      </c>
      <c r="D2" s="1"/>
      <c r="E2" s="1"/>
      <c r="F2" s="2" t="s">
        <v>3048</v>
      </c>
      <c r="H2" s="4" t="s">
        <v>2</v>
      </c>
      <c r="I2" s="5"/>
      <c r="J2" s="6"/>
      <c r="K2" s="7">
        <f>SUM(I:I)</f>
        <v>1071880</v>
      </c>
    </row>
    <row r="3" spans="1:18" ht="20.100000000000001" customHeight="1">
      <c r="C3" s="1" t="s">
        <v>3</v>
      </c>
      <c r="D3" s="1"/>
      <c r="E3" s="1"/>
      <c r="F3" s="13" t="s">
        <v>2522</v>
      </c>
      <c r="I3" s="1060" t="s">
        <v>3049</v>
      </c>
      <c r="J3" s="1060"/>
      <c r="K3" s="1060"/>
      <c r="L3" s="1060"/>
    </row>
    <row r="4" spans="1:18" ht="20.100000000000001" customHeight="1">
      <c r="C4" s="1" t="s">
        <v>1373</v>
      </c>
      <c r="D4" s="1"/>
      <c r="E4" s="1"/>
      <c r="F4" s="13" t="s">
        <v>3050</v>
      </c>
      <c r="I4" s="1060"/>
      <c r="J4" s="1060"/>
      <c r="K4" s="1060"/>
      <c r="L4" s="1060"/>
    </row>
    <row r="5" spans="1:18" ht="20.100000000000001" customHeight="1">
      <c r="C5" s="1" t="s">
        <v>6</v>
      </c>
      <c r="D5" s="1"/>
      <c r="E5" s="1"/>
      <c r="F5" s="16">
        <v>45068</v>
      </c>
      <c r="H5" s="1061" t="s">
        <v>1374</v>
      </c>
      <c r="I5" s="466"/>
    </row>
    <row r="6" spans="1:18" ht="20.100000000000001" customHeight="1">
      <c r="C6" s="1" t="s">
        <v>7</v>
      </c>
      <c r="D6" s="1"/>
      <c r="E6" s="1"/>
      <c r="F6" s="16">
        <v>45070</v>
      </c>
      <c r="H6" s="1061"/>
      <c r="I6" s="1062"/>
    </row>
    <row r="8" spans="1:18" s="8" customFormat="1" ht="19.7" customHeight="1">
      <c r="A8" s="9"/>
      <c r="B8" s="9"/>
      <c r="C8" s="9"/>
      <c r="D8" s="9"/>
      <c r="E8" s="9"/>
      <c r="F8" s="9"/>
      <c r="G8" s="9"/>
      <c r="H8" s="9"/>
      <c r="I8" s="9"/>
      <c r="J8" s="9"/>
      <c r="K8" s="9"/>
      <c r="L8" s="9"/>
      <c r="M8" s="9"/>
      <c r="N8" s="9"/>
      <c r="O8" s="9"/>
      <c r="P8" s="9"/>
      <c r="Q8" s="9"/>
      <c r="R8" s="9"/>
    </row>
    <row r="9" spans="1:18" s="8" customFormat="1" ht="19.7" customHeight="1">
      <c r="A9" s="18" t="s">
        <v>860</v>
      </c>
      <c r="B9" s="18" t="s">
        <v>3051</v>
      </c>
      <c r="C9" s="17" t="s">
        <v>8</v>
      </c>
      <c r="D9" s="17" t="s">
        <v>9</v>
      </c>
      <c r="E9" s="17" t="s">
        <v>10</v>
      </c>
      <c r="F9" s="18" t="s">
        <v>11</v>
      </c>
      <c r="G9" s="26" t="s">
        <v>12</v>
      </c>
      <c r="H9" s="18" t="s">
        <v>13</v>
      </c>
      <c r="I9" s="22" t="s">
        <v>14</v>
      </c>
      <c r="J9" s="357" t="s">
        <v>15</v>
      </c>
      <c r="K9" s="18" t="s">
        <v>16</v>
      </c>
      <c r="L9" s="18" t="s">
        <v>17</v>
      </c>
      <c r="M9" s="18" t="s">
        <v>18</v>
      </c>
      <c r="N9" s="30" t="s">
        <v>19</v>
      </c>
      <c r="O9" s="17" t="s">
        <v>20</v>
      </c>
      <c r="P9" s="18" t="s">
        <v>21</v>
      </c>
      <c r="Q9" s="30" t="s">
        <v>22</v>
      </c>
      <c r="R9" s="1063" t="s">
        <v>23</v>
      </c>
    </row>
    <row r="10" spans="1:18" s="8" customFormat="1" ht="19.7" customHeight="1">
      <c r="C10" s="17"/>
      <c r="D10" s="17"/>
      <c r="E10" s="17"/>
      <c r="F10" s="18"/>
      <c r="G10" s="26"/>
      <c r="H10" s="18"/>
      <c r="I10" s="22"/>
      <c r="J10" s="357"/>
      <c r="K10" s="18"/>
      <c r="L10" s="18"/>
      <c r="M10" s="18"/>
      <c r="N10" s="30"/>
      <c r="O10" s="17"/>
      <c r="P10" s="18"/>
      <c r="Q10" s="30"/>
      <c r="R10" s="1063"/>
    </row>
    <row r="11" spans="1:18" s="8" customFormat="1" ht="19.7" customHeight="1">
      <c r="C11" s="17"/>
      <c r="D11" s="1064" t="s">
        <v>288</v>
      </c>
      <c r="E11" s="1065"/>
      <c r="F11" s="1066"/>
      <c r="G11" s="18"/>
      <c r="H11" s="18"/>
      <c r="I11" s="22"/>
      <c r="J11" s="357"/>
      <c r="K11" s="18"/>
      <c r="L11" s="18"/>
      <c r="M11" s="18"/>
      <c r="N11" s="30"/>
      <c r="O11" s="17"/>
      <c r="P11" s="18"/>
      <c r="Q11" s="30"/>
      <c r="R11" s="1063"/>
    </row>
    <row r="12" spans="1:18" s="8" customFormat="1" ht="19.7" customHeight="1">
      <c r="A12" s="1067" t="s">
        <v>3052</v>
      </c>
      <c r="B12" s="18">
        <v>1</v>
      </c>
      <c r="C12" s="1068">
        <v>1</v>
      </c>
      <c r="D12" s="17" t="s">
        <v>288</v>
      </c>
      <c r="E12" s="17" t="s">
        <v>288</v>
      </c>
      <c r="F12" s="24" t="s">
        <v>3053</v>
      </c>
      <c r="G12" s="18">
        <v>1</v>
      </c>
      <c r="H12" s="17">
        <v>765000</v>
      </c>
      <c r="I12" s="477">
        <f t="shared" ref="I12:I21" si="0">G12*H12</f>
        <v>765000</v>
      </c>
      <c r="J12" s="22"/>
      <c r="K12" s="24" t="s">
        <v>3054</v>
      </c>
      <c r="L12" s="18"/>
      <c r="M12" s="18"/>
      <c r="N12" s="30">
        <v>44970</v>
      </c>
      <c r="O12" s="17"/>
      <c r="P12" s="29">
        <v>45068</v>
      </c>
      <c r="Q12" s="30">
        <v>45027</v>
      </c>
      <c r="R12" s="1063">
        <v>45027</v>
      </c>
    </row>
    <row r="13" spans="1:18" s="8" customFormat="1" ht="19.7" customHeight="1">
      <c r="A13" s="1067" t="s">
        <v>3052</v>
      </c>
      <c r="B13" s="18">
        <v>1</v>
      </c>
      <c r="C13" s="1068">
        <f t="shared" ref="C13:C21" si="1">+C12+1</f>
        <v>2</v>
      </c>
      <c r="D13" s="483" t="s">
        <v>288</v>
      </c>
      <c r="E13" s="483" t="s">
        <v>288</v>
      </c>
      <c r="F13" s="108" t="s">
        <v>2248</v>
      </c>
      <c r="G13" s="107">
        <v>1</v>
      </c>
      <c r="H13" s="108">
        <v>40000</v>
      </c>
      <c r="I13" s="537">
        <f t="shared" si="0"/>
        <v>40000</v>
      </c>
      <c r="J13" s="861"/>
      <c r="K13" s="108" t="s">
        <v>2249</v>
      </c>
      <c r="L13" s="18"/>
      <c r="M13" s="18"/>
      <c r="N13" s="30">
        <v>44970</v>
      </c>
      <c r="O13" s="17"/>
      <c r="P13" s="29">
        <v>45068</v>
      </c>
      <c r="Q13" s="30">
        <v>45027</v>
      </c>
      <c r="R13" s="1063">
        <v>45027</v>
      </c>
    </row>
    <row r="14" spans="1:18" s="8" customFormat="1" ht="19.7" customHeight="1">
      <c r="A14" s="1067" t="s">
        <v>3052</v>
      </c>
      <c r="B14" s="18">
        <v>6</v>
      </c>
      <c r="C14" s="1068">
        <f t="shared" si="1"/>
        <v>3</v>
      </c>
      <c r="D14" s="17" t="s">
        <v>288</v>
      </c>
      <c r="E14" s="17" t="s">
        <v>288</v>
      </c>
      <c r="F14" s="512" t="s">
        <v>3055</v>
      </c>
      <c r="G14" s="18">
        <v>1</v>
      </c>
      <c r="H14" s="17">
        <v>48000</v>
      </c>
      <c r="I14" s="477">
        <f t="shared" si="0"/>
        <v>48000</v>
      </c>
      <c r="J14" s="22"/>
      <c r="K14" s="24" t="s">
        <v>1386</v>
      </c>
      <c r="L14" s="138" t="s">
        <v>758</v>
      </c>
      <c r="M14" s="18"/>
      <c r="N14" s="30"/>
      <c r="O14" s="17"/>
      <c r="P14" s="29"/>
      <c r="Q14" s="30"/>
      <c r="R14" s="1063"/>
    </row>
    <row r="15" spans="1:18" s="8" customFormat="1" ht="19.7" customHeight="1">
      <c r="A15" s="1067" t="s">
        <v>3052</v>
      </c>
      <c r="B15" s="18">
        <v>1</v>
      </c>
      <c r="C15" s="1068">
        <f t="shared" si="1"/>
        <v>4</v>
      </c>
      <c r="D15" s="483" t="s">
        <v>288</v>
      </c>
      <c r="E15" s="483" t="s">
        <v>288</v>
      </c>
      <c r="F15" s="108" t="s">
        <v>3056</v>
      </c>
      <c r="G15" s="107">
        <v>1</v>
      </c>
      <c r="H15" s="108">
        <v>18000</v>
      </c>
      <c r="I15" s="537">
        <f t="shared" si="0"/>
        <v>18000</v>
      </c>
      <c r="J15" s="861"/>
      <c r="K15" s="108" t="s">
        <v>1391</v>
      </c>
      <c r="L15" s="863"/>
      <c r="M15" s="18"/>
      <c r="N15" s="30">
        <v>44970</v>
      </c>
      <c r="O15" s="17"/>
      <c r="P15" s="29">
        <v>45068</v>
      </c>
      <c r="Q15" s="30">
        <v>45027</v>
      </c>
      <c r="R15" s="1063">
        <v>45027</v>
      </c>
    </row>
    <row r="16" spans="1:18" s="8" customFormat="1" ht="19.7" customHeight="1">
      <c r="A16" s="1067" t="s">
        <v>3052</v>
      </c>
      <c r="B16" s="18">
        <v>13</v>
      </c>
      <c r="C16" s="1068">
        <f t="shared" si="1"/>
        <v>5</v>
      </c>
      <c r="D16" s="17" t="s">
        <v>288</v>
      </c>
      <c r="E16" s="17" t="s">
        <v>288</v>
      </c>
      <c r="F16" s="24" t="s">
        <v>3057</v>
      </c>
      <c r="G16" s="18">
        <v>1</v>
      </c>
      <c r="H16" s="525">
        <v>25000</v>
      </c>
      <c r="I16" s="94">
        <f t="shared" si="0"/>
        <v>25000</v>
      </c>
      <c r="J16" s="22"/>
      <c r="K16" s="24" t="s">
        <v>3058</v>
      </c>
      <c r="L16" s="138"/>
      <c r="M16" s="18"/>
      <c r="N16" s="30">
        <v>44970</v>
      </c>
      <c r="O16" s="17"/>
      <c r="P16" s="29">
        <v>45068</v>
      </c>
      <c r="Q16" s="30">
        <v>45027</v>
      </c>
      <c r="R16" s="1063">
        <v>45027</v>
      </c>
    </row>
    <row r="17" spans="1:18" s="8" customFormat="1" ht="19.7" customHeight="1">
      <c r="A17" s="1067"/>
      <c r="B17" s="18">
        <v>3</v>
      </c>
      <c r="C17" s="1068">
        <f t="shared" si="1"/>
        <v>6</v>
      </c>
      <c r="D17" s="123" t="s">
        <v>288</v>
      </c>
      <c r="E17" s="123" t="s">
        <v>288</v>
      </c>
      <c r="F17" s="171" t="s">
        <v>2254</v>
      </c>
      <c r="G17" s="112">
        <v>2</v>
      </c>
      <c r="H17" s="865">
        <v>2300</v>
      </c>
      <c r="I17" s="118">
        <f t="shared" si="0"/>
        <v>4600</v>
      </c>
      <c r="J17" s="174"/>
      <c r="K17" s="171" t="s">
        <v>2255</v>
      </c>
      <c r="L17" s="138"/>
      <c r="M17" s="18"/>
      <c r="N17" s="30">
        <v>44970</v>
      </c>
      <c r="O17" s="17"/>
      <c r="P17" s="29">
        <v>45068</v>
      </c>
      <c r="Q17" s="30">
        <v>45027</v>
      </c>
      <c r="R17" s="1063">
        <v>45027</v>
      </c>
    </row>
    <row r="18" spans="1:18" s="8" customFormat="1" ht="19.7" customHeight="1">
      <c r="A18" s="1067"/>
      <c r="B18" s="18">
        <v>5</v>
      </c>
      <c r="C18" s="1068">
        <f>+C17+1</f>
        <v>7</v>
      </c>
      <c r="D18" s="483" t="s">
        <v>288</v>
      </c>
      <c r="E18" s="483" t="s">
        <v>288</v>
      </c>
      <c r="F18" s="108" t="s">
        <v>3059</v>
      </c>
      <c r="G18" s="107">
        <v>1</v>
      </c>
      <c r="H18" s="864">
        <v>18000</v>
      </c>
      <c r="I18" s="537">
        <f t="shared" si="0"/>
        <v>18000</v>
      </c>
      <c r="J18" s="861"/>
      <c r="K18" s="108" t="s">
        <v>1389</v>
      </c>
      <c r="L18" s="863"/>
      <c r="M18" s="18"/>
      <c r="N18" s="30">
        <v>44970</v>
      </c>
      <c r="O18" s="17"/>
      <c r="P18" s="29">
        <v>45068</v>
      </c>
      <c r="Q18" s="30">
        <v>45027</v>
      </c>
      <c r="R18" s="1063">
        <v>45027</v>
      </c>
    </row>
    <row r="19" spans="1:18" s="8" customFormat="1" ht="19.7" customHeight="1">
      <c r="A19" s="1067" t="s">
        <v>3052</v>
      </c>
      <c r="B19" s="18">
        <v>4</v>
      </c>
      <c r="C19" s="1068">
        <f t="shared" si="1"/>
        <v>8</v>
      </c>
      <c r="D19" s="483" t="s">
        <v>288</v>
      </c>
      <c r="E19" s="483" t="s">
        <v>288</v>
      </c>
      <c r="F19" s="108" t="s">
        <v>3060</v>
      </c>
      <c r="G19" s="107">
        <v>1</v>
      </c>
      <c r="H19" s="108">
        <v>18000</v>
      </c>
      <c r="I19" s="537">
        <f t="shared" si="0"/>
        <v>18000</v>
      </c>
      <c r="J19" s="861"/>
      <c r="K19" s="108" t="s">
        <v>2251</v>
      </c>
      <c r="L19" s="863"/>
      <c r="M19" s="18"/>
      <c r="N19" s="30">
        <v>44970</v>
      </c>
      <c r="O19" s="17"/>
      <c r="P19" s="29">
        <v>45068</v>
      </c>
      <c r="Q19" s="30">
        <v>45027</v>
      </c>
      <c r="R19" s="1063">
        <v>45027</v>
      </c>
    </row>
    <row r="20" spans="1:18" s="8" customFormat="1" ht="19.7" customHeight="1">
      <c r="A20" s="1067"/>
      <c r="B20" s="18">
        <v>7</v>
      </c>
      <c r="C20" s="1068">
        <f t="shared" si="1"/>
        <v>9</v>
      </c>
      <c r="D20" s="17" t="s">
        <v>288</v>
      </c>
      <c r="E20" s="17" t="s">
        <v>288</v>
      </c>
      <c r="F20" s="24" t="s">
        <v>3061</v>
      </c>
      <c r="G20" s="18">
        <v>1</v>
      </c>
      <c r="H20" s="17">
        <v>38000</v>
      </c>
      <c r="I20" s="477">
        <f>G20*H20</f>
        <v>38000</v>
      </c>
      <c r="J20" s="22"/>
      <c r="K20" s="24" t="s">
        <v>3062</v>
      </c>
      <c r="L20" s="863"/>
      <c r="M20" s="18"/>
      <c r="N20" s="30">
        <v>44970</v>
      </c>
      <c r="O20" s="17"/>
      <c r="P20" s="29">
        <v>45068</v>
      </c>
      <c r="Q20" s="30">
        <v>45027</v>
      </c>
      <c r="R20" s="1063">
        <v>45027</v>
      </c>
    </row>
    <row r="21" spans="1:18" s="8" customFormat="1" ht="19.7" customHeight="1">
      <c r="A21" s="1067" t="s">
        <v>3052</v>
      </c>
      <c r="B21" s="18">
        <v>1</v>
      </c>
      <c r="C21" s="1068">
        <f t="shared" si="1"/>
        <v>10</v>
      </c>
      <c r="D21" s="1069" t="s">
        <v>288</v>
      </c>
      <c r="E21" s="1069" t="s">
        <v>288</v>
      </c>
      <c r="F21" s="1070" t="s">
        <v>1392</v>
      </c>
      <c r="G21" s="486">
        <v>1</v>
      </c>
      <c r="H21" s="486">
        <v>12000</v>
      </c>
      <c r="I21" s="1071">
        <f t="shared" si="0"/>
        <v>12000</v>
      </c>
      <c r="J21" s="22"/>
      <c r="K21" s="24"/>
      <c r="L21" s="18"/>
      <c r="M21" s="18"/>
      <c r="N21" s="30">
        <v>44970</v>
      </c>
      <c r="O21" s="17"/>
      <c r="P21" s="29">
        <v>45068</v>
      </c>
      <c r="Q21" s="30">
        <v>45027</v>
      </c>
      <c r="R21" s="1063">
        <v>45027</v>
      </c>
    </row>
    <row r="22" spans="1:18" s="8" customFormat="1" ht="19.7" customHeight="1">
      <c r="C22" s="17"/>
      <c r="D22" s="483"/>
      <c r="E22" s="483"/>
      <c r="F22" s="484"/>
      <c r="G22" s="485"/>
      <c r="H22" s="107"/>
      <c r="I22" s="487"/>
      <c r="J22" s="357"/>
      <c r="K22" s="519"/>
      <c r="L22" s="18"/>
      <c r="M22" s="18"/>
      <c r="N22" s="30"/>
      <c r="O22" s="17"/>
      <c r="P22" s="29"/>
      <c r="Q22" s="30"/>
      <c r="R22" s="1063"/>
    </row>
    <row r="23" spans="1:18" s="8" customFormat="1" ht="19.7" customHeight="1">
      <c r="C23" s="17"/>
      <c r="D23" s="483"/>
      <c r="E23" s="483"/>
      <c r="F23" s="492">
        <f>SUM(I12:I22)</f>
        <v>986600</v>
      </c>
      <c r="G23" s="485"/>
      <c r="H23" s="107"/>
      <c r="I23" s="487"/>
      <c r="J23" s="357"/>
      <c r="K23" s="24"/>
      <c r="L23" s="18"/>
      <c r="M23" s="18"/>
      <c r="N23" s="30"/>
      <c r="O23" s="17"/>
      <c r="P23" s="29"/>
      <c r="Q23" s="30"/>
      <c r="R23" s="1063"/>
    </row>
    <row r="24" spans="1:18" s="8" customFormat="1" ht="19.7" customHeight="1">
      <c r="C24" s="17"/>
      <c r="D24" s="477"/>
      <c r="E24" s="1072"/>
      <c r="F24" s="469"/>
      <c r="G24" s="26"/>
      <c r="H24" s="18"/>
      <c r="I24" s="22"/>
      <c r="J24" s="357"/>
      <c r="K24" s="18"/>
      <c r="L24" s="18"/>
      <c r="M24" s="18"/>
      <c r="N24" s="30"/>
      <c r="O24" s="17"/>
      <c r="P24" s="18"/>
      <c r="Q24" s="30"/>
      <c r="R24" s="1063"/>
    </row>
    <row r="25" spans="1:18" s="8" customFormat="1" ht="19.7" customHeight="1">
      <c r="C25" s="17"/>
      <c r="D25" s="477"/>
      <c r="E25" s="1072"/>
      <c r="F25" s="469"/>
      <c r="G25" s="26"/>
      <c r="H25" s="18"/>
      <c r="I25" s="22"/>
      <c r="J25" s="357"/>
      <c r="K25" s="18"/>
      <c r="L25" s="18"/>
      <c r="M25" s="18"/>
      <c r="N25" s="30"/>
      <c r="O25" s="17"/>
      <c r="P25" s="18"/>
      <c r="Q25" s="30"/>
      <c r="R25" s="1063"/>
    </row>
    <row r="26" spans="1:18" s="8" customFormat="1" ht="19.7" customHeight="1">
      <c r="C26" s="17"/>
      <c r="D26" s="17"/>
      <c r="E26" s="17"/>
      <c r="F26" s="1073"/>
      <c r="G26" s="26"/>
      <c r="H26" s="18"/>
      <c r="I26" s="22"/>
      <c r="J26" s="357"/>
      <c r="K26" s="18"/>
      <c r="L26" s="18"/>
      <c r="M26" s="18"/>
      <c r="N26" s="30"/>
      <c r="O26" s="17"/>
      <c r="P26" s="18"/>
      <c r="Q26" s="30"/>
      <c r="R26" s="1063"/>
    </row>
    <row r="27" spans="1:18" s="8" customFormat="1" ht="19.7" customHeight="1">
      <c r="C27" s="17"/>
      <c r="D27" s="17"/>
      <c r="E27" s="17"/>
      <c r="F27" s="18"/>
      <c r="G27" s="26"/>
      <c r="H27" s="18"/>
      <c r="I27" s="22"/>
      <c r="J27" s="357"/>
      <c r="K27" s="18"/>
      <c r="L27" s="18"/>
      <c r="M27" s="18"/>
      <c r="N27" s="30"/>
      <c r="O27" s="17"/>
      <c r="P27" s="18"/>
      <c r="Q27" s="30"/>
      <c r="R27" s="1063"/>
    </row>
    <row r="28" spans="1:18" s="8" customFormat="1" ht="19.7" customHeight="1">
      <c r="C28" s="17"/>
      <c r="D28" s="17"/>
      <c r="E28" s="17"/>
      <c r="F28" s="18"/>
      <c r="G28" s="26"/>
      <c r="H28" s="18"/>
      <c r="I28" s="22"/>
      <c r="J28" s="357"/>
      <c r="K28" s="18"/>
      <c r="L28" s="18"/>
      <c r="M28" s="18"/>
      <c r="N28" s="30"/>
      <c r="O28" s="17"/>
      <c r="P28" s="18"/>
      <c r="Q28" s="30"/>
      <c r="R28" s="1063"/>
    </row>
    <row r="29" spans="1:18" s="8" customFormat="1" ht="19.7" customHeight="1">
      <c r="C29" s="17"/>
      <c r="D29" s="1064" t="s">
        <v>3063</v>
      </c>
      <c r="E29" s="1065"/>
      <c r="F29" s="1066"/>
      <c r="G29" s="26"/>
      <c r="H29" s="18"/>
      <c r="I29" s="22"/>
      <c r="J29" s="357"/>
      <c r="K29" s="18"/>
      <c r="L29" s="18"/>
      <c r="M29" s="18"/>
      <c r="N29" s="30"/>
      <c r="O29" s="17"/>
      <c r="P29" s="18"/>
      <c r="Q29" s="30"/>
      <c r="R29" s="1063"/>
    </row>
    <row r="30" spans="1:18" s="8" customFormat="1" ht="19.7" customHeight="1">
      <c r="A30" s="1067" t="s">
        <v>3064</v>
      </c>
      <c r="B30" s="836">
        <v>5</v>
      </c>
      <c r="C30" s="1068">
        <f>+C21+1</f>
        <v>11</v>
      </c>
      <c r="D30" s="17" t="s">
        <v>159</v>
      </c>
      <c r="E30" s="17" t="s">
        <v>160</v>
      </c>
      <c r="F30" s="50" t="s">
        <v>161</v>
      </c>
      <c r="G30" s="18">
        <v>1</v>
      </c>
      <c r="H30" s="51">
        <v>29920</v>
      </c>
      <c r="I30" s="94">
        <f>G30*H30</f>
        <v>29920</v>
      </c>
      <c r="J30" s="22"/>
      <c r="K30" s="26" t="s">
        <v>162</v>
      </c>
      <c r="L30" s="18"/>
      <c r="M30" s="18"/>
      <c r="N30" s="30">
        <v>44970</v>
      </c>
      <c r="O30" s="17"/>
      <c r="P30" s="29">
        <v>45068</v>
      </c>
      <c r="Q30" s="30">
        <v>45068</v>
      </c>
      <c r="R30" s="1063">
        <v>45068</v>
      </c>
    </row>
    <row r="31" spans="1:18" s="8" customFormat="1" ht="19.7" customHeight="1">
      <c r="A31" s="1067" t="s">
        <v>3065</v>
      </c>
      <c r="B31" s="836">
        <v>5</v>
      </c>
      <c r="C31" s="1068">
        <f>+C30+1</f>
        <v>12</v>
      </c>
      <c r="D31" s="17" t="s">
        <v>159</v>
      </c>
      <c r="E31" s="17" t="s">
        <v>160</v>
      </c>
      <c r="F31" s="50" t="s">
        <v>165</v>
      </c>
      <c r="G31" s="18">
        <v>1</v>
      </c>
      <c r="H31" s="51">
        <v>9920</v>
      </c>
      <c r="I31" s="94">
        <f>G31*H31</f>
        <v>9920</v>
      </c>
      <c r="J31" s="22"/>
      <c r="K31" s="26" t="s">
        <v>3066</v>
      </c>
      <c r="L31" s="18"/>
      <c r="M31" s="18"/>
      <c r="N31" s="30">
        <v>44970</v>
      </c>
      <c r="O31" s="17"/>
      <c r="P31" s="29">
        <v>45068</v>
      </c>
      <c r="Q31" s="163">
        <v>45071</v>
      </c>
      <c r="R31" s="1074">
        <v>45071</v>
      </c>
    </row>
    <row r="32" spans="1:18" s="8" customFormat="1" ht="19.7" customHeight="1">
      <c r="A32" s="1067" t="s">
        <v>3065</v>
      </c>
      <c r="B32" s="836">
        <v>5</v>
      </c>
      <c r="C32" s="1068">
        <f>+C31+1</f>
        <v>13</v>
      </c>
      <c r="D32" s="17" t="s">
        <v>159</v>
      </c>
      <c r="E32" s="17" t="s">
        <v>160</v>
      </c>
      <c r="F32" s="50" t="s">
        <v>3067</v>
      </c>
      <c r="G32" s="18">
        <v>1</v>
      </c>
      <c r="H32" s="51">
        <v>45440</v>
      </c>
      <c r="I32" s="94">
        <f>G32*H32</f>
        <v>45440</v>
      </c>
      <c r="J32" s="22"/>
      <c r="K32" s="26" t="s">
        <v>164</v>
      </c>
      <c r="L32" s="1075"/>
      <c r="M32" s="18"/>
      <c r="N32" s="30">
        <v>44970</v>
      </c>
      <c r="O32" s="17"/>
      <c r="P32" s="29">
        <v>45068</v>
      </c>
      <c r="Q32" s="30">
        <v>45068</v>
      </c>
      <c r="R32" s="1063">
        <v>45068</v>
      </c>
    </row>
    <row r="33" spans="3:18" s="8" customFormat="1" ht="19.7" customHeight="1">
      <c r="C33" s="17"/>
      <c r="D33" s="17"/>
      <c r="E33" s="17"/>
      <c r="F33" s="50"/>
      <c r="G33" s="26"/>
      <c r="H33" s="215"/>
      <c r="I33" s="1076"/>
      <c r="J33" s="22"/>
      <c r="K33" s="26"/>
      <c r="L33" s="18"/>
      <c r="M33" s="18"/>
      <c r="N33" s="30"/>
      <c r="O33" s="17"/>
      <c r="P33" s="18"/>
      <c r="Q33" s="30"/>
      <c r="R33" s="1063"/>
    </row>
    <row r="34" spans="3:18" s="8" customFormat="1" ht="19.7" customHeight="1">
      <c r="C34" s="17"/>
      <c r="D34" s="17"/>
      <c r="E34" s="17"/>
      <c r="F34" s="507">
        <f>SUM(I30:I32)</f>
        <v>85280</v>
      </c>
      <c r="G34" s="26"/>
      <c r="H34" s="18"/>
      <c r="I34" s="22"/>
      <c r="J34" s="357"/>
      <c r="K34" s="18"/>
      <c r="L34" s="18"/>
      <c r="M34" s="18"/>
      <c r="N34" s="30"/>
      <c r="O34" s="17"/>
      <c r="P34" s="18"/>
      <c r="Q34" s="30"/>
      <c r="R34" s="1063"/>
    </row>
    <row r="35" spans="3:18" s="8" customFormat="1" ht="19.7" customHeight="1">
      <c r="C35" s="17"/>
      <c r="D35" s="17"/>
      <c r="E35" s="17"/>
      <c r="F35" s="18"/>
      <c r="G35" s="26"/>
      <c r="H35" s="18"/>
      <c r="I35" s="22"/>
      <c r="J35" s="357"/>
      <c r="K35" s="18"/>
      <c r="L35" s="18"/>
      <c r="M35" s="18"/>
      <c r="N35" s="30"/>
      <c r="O35" s="17"/>
      <c r="P35" s="18"/>
      <c r="Q35" s="30"/>
      <c r="R35" s="1063"/>
    </row>
    <row r="36" spans="3:18" s="8" customFormat="1" ht="19.7" customHeight="1">
      <c r="C36" s="17"/>
      <c r="D36" s="17"/>
      <c r="E36" s="17"/>
      <c r="F36" s="18"/>
      <c r="G36" s="26"/>
      <c r="H36" s="18"/>
      <c r="I36" s="22"/>
      <c r="J36" s="357"/>
      <c r="K36" s="18"/>
      <c r="L36" s="18"/>
      <c r="M36" s="18"/>
      <c r="N36" s="30"/>
      <c r="O36" s="17"/>
      <c r="P36" s="18"/>
      <c r="Q36" s="30"/>
      <c r="R36" s="1063"/>
    </row>
    <row r="37" spans="3:18" s="8" customFormat="1" ht="19.7" customHeight="1">
      <c r="C37" s="17"/>
      <c r="D37" s="17"/>
      <c r="E37" s="17"/>
      <c r="F37" s="18"/>
      <c r="G37" s="26"/>
      <c r="H37" s="18"/>
      <c r="I37" s="22"/>
      <c r="J37" s="357"/>
      <c r="K37" s="18"/>
      <c r="L37" s="18"/>
      <c r="M37" s="18"/>
      <c r="N37" s="30"/>
      <c r="O37" s="17"/>
      <c r="P37" s="18"/>
      <c r="Q37" s="30"/>
      <c r="R37" s="1063"/>
    </row>
    <row r="38" spans="3:18" s="8" customFormat="1" ht="19.7" customHeight="1">
      <c r="C38" s="17"/>
      <c r="D38" s="1068"/>
      <c r="E38" s="1068"/>
      <c r="F38" s="1077" t="s">
        <v>3068</v>
      </c>
      <c r="G38" s="1078"/>
      <c r="H38" s="534">
        <v>70000</v>
      </c>
      <c r="I38" s="894">
        <f>G38*H38</f>
        <v>0</v>
      </c>
      <c r="J38" s="357"/>
      <c r="K38" s="18"/>
      <c r="L38" s="18"/>
      <c r="M38" s="18"/>
      <c r="N38" s="30"/>
      <c r="O38" s="17"/>
      <c r="P38" s="18"/>
      <c r="Q38" s="30"/>
      <c r="R38" s="1063"/>
    </row>
    <row r="39" spans="3:18" s="8" customFormat="1" ht="19.7" customHeight="1">
      <c r="C39" s="17"/>
      <c r="D39" s="17"/>
      <c r="E39" s="17"/>
      <c r="F39" s="24" t="s">
        <v>892</v>
      </c>
      <c r="G39" s="26"/>
      <c r="H39" s="18"/>
      <c r="I39" s="22"/>
      <c r="J39" s="357"/>
      <c r="K39" s="18"/>
      <c r="L39" s="18"/>
      <c r="M39" s="18"/>
      <c r="N39" s="30"/>
      <c r="O39" s="17"/>
      <c r="P39" s="18"/>
      <c r="Q39" s="30"/>
      <c r="R39" s="1063"/>
    </row>
    <row r="40" spans="3:18" s="8" customFormat="1" ht="19.7" customHeight="1">
      <c r="C40" s="17"/>
      <c r="D40" s="17"/>
      <c r="E40" s="17"/>
      <c r="F40" s="18"/>
      <c r="G40" s="26"/>
      <c r="H40" s="18"/>
      <c r="I40" s="22"/>
      <c r="J40" s="357"/>
      <c r="K40" s="18"/>
      <c r="L40" s="18"/>
      <c r="M40" s="18"/>
      <c r="N40" s="30"/>
      <c r="O40" s="17"/>
      <c r="P40" s="18"/>
      <c r="Q40" s="30"/>
      <c r="R40" s="1063"/>
    </row>
    <row r="41" spans="3:18" s="8" customFormat="1" ht="19.7" customHeight="1">
      <c r="C41" s="17"/>
      <c r="D41" s="17"/>
      <c r="E41" s="17"/>
      <c r="F41" s="18"/>
      <c r="G41" s="26"/>
      <c r="H41" s="18"/>
      <c r="I41" s="22"/>
      <c r="J41" s="357"/>
      <c r="K41" s="18"/>
      <c r="L41" s="18"/>
      <c r="M41" s="18"/>
      <c r="N41" s="30"/>
      <c r="O41" s="17"/>
      <c r="P41" s="18"/>
      <c r="Q41" s="30"/>
      <c r="R41" s="1063"/>
    </row>
    <row r="42" spans="3:18" s="8" customFormat="1" ht="19.7" customHeight="1">
      <c r="C42" s="17"/>
      <c r="D42" s="17"/>
      <c r="E42" s="17"/>
      <c r="F42" s="18"/>
      <c r="G42" s="26"/>
      <c r="H42" s="18"/>
      <c r="I42" s="22"/>
      <c r="J42" s="357"/>
      <c r="K42" s="18"/>
      <c r="L42" s="18"/>
      <c r="M42" s="18"/>
      <c r="N42" s="30"/>
      <c r="O42" s="17"/>
      <c r="P42" s="18"/>
      <c r="Q42" s="30"/>
      <c r="R42" s="1063"/>
    </row>
    <row r="43" spans="3:18" s="8" customFormat="1" ht="19.7" customHeight="1">
      <c r="C43" s="17"/>
      <c r="D43" s="17"/>
      <c r="E43" s="17"/>
      <c r="F43" s="18"/>
      <c r="G43" s="26"/>
      <c r="H43" s="18"/>
      <c r="I43" s="22"/>
      <c r="J43" s="357"/>
      <c r="K43" s="18"/>
      <c r="L43" s="18"/>
      <c r="M43" s="18"/>
      <c r="N43" s="30"/>
      <c r="O43" s="17"/>
      <c r="P43" s="18"/>
      <c r="Q43" s="30"/>
      <c r="R43" s="1063"/>
    </row>
    <row r="44" spans="3:18" s="8" customFormat="1" ht="19.7" customHeight="1">
      <c r="C44" s="17"/>
      <c r="D44" s="17"/>
      <c r="E44" s="17"/>
      <c r="F44" s="18"/>
      <c r="G44" s="26"/>
      <c r="H44" s="18"/>
      <c r="I44" s="22"/>
      <c r="J44" s="357"/>
      <c r="K44" s="18"/>
      <c r="L44" s="18"/>
      <c r="M44" s="18"/>
      <c r="N44" s="30"/>
      <c r="O44" s="17"/>
      <c r="P44" s="18"/>
      <c r="Q44" s="30"/>
      <c r="R44" s="1063"/>
    </row>
    <row r="45" spans="3:18" s="8" customFormat="1" ht="19.7" customHeight="1">
      <c r="C45" s="17"/>
      <c r="D45" s="17"/>
      <c r="E45" s="17"/>
      <c r="F45" s="18"/>
      <c r="G45" s="26"/>
      <c r="H45" s="18"/>
      <c r="I45" s="22"/>
      <c r="J45" s="357"/>
      <c r="K45" s="18"/>
      <c r="L45" s="18"/>
      <c r="M45" s="18"/>
      <c r="N45" s="30"/>
      <c r="O45" s="17"/>
      <c r="P45" s="18"/>
      <c r="Q45" s="30"/>
      <c r="R45" s="1063"/>
    </row>
    <row r="46" spans="3:18" s="8" customFormat="1" ht="19.7" customHeight="1">
      <c r="C46" s="17"/>
      <c r="D46" s="17"/>
      <c r="E46" s="17"/>
      <c r="F46" s="18"/>
      <c r="G46" s="26"/>
      <c r="H46" s="18"/>
      <c r="I46" s="22"/>
      <c r="J46" s="357"/>
      <c r="K46" s="18"/>
      <c r="L46" s="18"/>
      <c r="M46" s="18"/>
      <c r="N46" s="30"/>
      <c r="O46" s="17"/>
      <c r="P46" s="18"/>
      <c r="Q46" s="30"/>
      <c r="R46" s="1063"/>
    </row>
    <row r="47" spans="3:18" s="8" customFormat="1" ht="19.7" customHeight="1">
      <c r="C47" s="17"/>
      <c r="D47" s="17"/>
      <c r="E47" s="17"/>
      <c r="F47" s="18"/>
      <c r="G47" s="26"/>
      <c r="H47" s="18"/>
      <c r="I47" s="22"/>
      <c r="J47" s="357"/>
      <c r="K47" s="18"/>
      <c r="L47" s="18"/>
      <c r="M47" s="18"/>
      <c r="N47" s="30"/>
      <c r="O47" s="17"/>
      <c r="P47" s="18"/>
      <c r="Q47" s="30"/>
      <c r="R47" s="1063"/>
    </row>
    <row r="48" spans="3:18" s="8" customFormat="1" ht="19.7" customHeight="1">
      <c r="C48" s="17"/>
      <c r="D48" s="17"/>
      <c r="E48" s="17"/>
      <c r="F48" s="18"/>
      <c r="G48" s="26"/>
      <c r="H48" s="18"/>
      <c r="I48" s="22"/>
      <c r="J48" s="357"/>
      <c r="K48" s="18"/>
      <c r="L48" s="18"/>
      <c r="M48" s="18"/>
      <c r="N48" s="30"/>
      <c r="O48" s="17"/>
      <c r="P48" s="18"/>
      <c r="Q48" s="30"/>
      <c r="R48" s="1063"/>
    </row>
    <row r="49" spans="3:18" s="8" customFormat="1" ht="19.7" customHeight="1">
      <c r="C49" s="17"/>
      <c r="D49" s="17"/>
      <c r="E49" s="17"/>
      <c r="F49" s="18"/>
      <c r="G49" s="26"/>
      <c r="H49" s="18"/>
      <c r="I49" s="22"/>
      <c r="J49" s="357"/>
      <c r="K49" s="18"/>
      <c r="L49" s="18"/>
      <c r="M49" s="18"/>
      <c r="N49" s="30"/>
      <c r="O49" s="17"/>
      <c r="P49" s="18"/>
      <c r="Q49" s="30"/>
      <c r="R49" s="1063"/>
    </row>
    <row r="50" spans="3:18" s="8" customFormat="1" ht="19.7" customHeight="1">
      <c r="C50" s="17"/>
      <c r="D50" s="17"/>
      <c r="E50" s="17"/>
      <c r="F50" s="18"/>
      <c r="G50" s="26"/>
      <c r="H50" s="18"/>
      <c r="I50" s="22"/>
      <c r="J50" s="357"/>
      <c r="K50" s="18"/>
      <c r="L50" s="18"/>
      <c r="M50" s="18"/>
      <c r="N50" s="30"/>
      <c r="O50" s="17"/>
      <c r="P50" s="18"/>
      <c r="Q50" s="30"/>
      <c r="R50" s="1063"/>
    </row>
    <row r="51" spans="3:18" s="8" customFormat="1" ht="19.7" customHeight="1">
      <c r="C51" s="17"/>
      <c r="D51" s="17"/>
      <c r="E51" s="17"/>
      <c r="F51" s="18"/>
      <c r="G51" s="26"/>
      <c r="H51" s="18"/>
      <c r="I51" s="22"/>
      <c r="J51" s="357"/>
      <c r="K51" s="18"/>
      <c r="L51" s="18"/>
      <c r="M51" s="18"/>
      <c r="N51" s="30"/>
      <c r="O51" s="17"/>
      <c r="P51" s="18"/>
      <c r="Q51" s="30"/>
      <c r="R51" s="1063"/>
    </row>
    <row r="52" spans="3:18" s="8" customFormat="1" ht="19.7" customHeight="1">
      <c r="C52" s="17"/>
      <c r="D52" s="17"/>
      <c r="E52" s="17"/>
      <c r="F52" s="18"/>
      <c r="G52" s="26"/>
      <c r="H52" s="18"/>
      <c r="I52" s="22"/>
      <c r="J52" s="357"/>
      <c r="K52" s="18"/>
      <c r="L52" s="18"/>
      <c r="M52" s="18"/>
      <c r="N52" s="30"/>
      <c r="O52" s="17"/>
      <c r="P52" s="18"/>
      <c r="Q52" s="30"/>
      <c r="R52" s="1063"/>
    </row>
    <row r="53" spans="3:18" s="8" customFormat="1" ht="19.7" customHeight="1">
      <c r="C53" s="17"/>
      <c r="D53" s="17"/>
      <c r="E53" s="17"/>
      <c r="F53" s="18"/>
      <c r="G53" s="26"/>
      <c r="H53" s="18"/>
      <c r="I53" s="22"/>
      <c r="J53" s="357"/>
      <c r="K53" s="18"/>
      <c r="L53" s="18"/>
      <c r="M53" s="18"/>
      <c r="N53" s="30"/>
      <c r="O53" s="17"/>
      <c r="P53" s="18"/>
      <c r="Q53" s="30"/>
      <c r="R53" s="1063"/>
    </row>
    <row r="54" spans="3:18" s="8" customFormat="1" ht="19.7" customHeight="1">
      <c r="C54" s="17"/>
      <c r="D54" s="17"/>
      <c r="E54" s="17"/>
      <c r="F54" s="18"/>
      <c r="G54" s="26"/>
      <c r="H54" s="18"/>
      <c r="I54" s="22"/>
      <c r="J54" s="357"/>
      <c r="K54" s="18"/>
      <c r="L54" s="18"/>
      <c r="M54" s="18"/>
      <c r="N54" s="30"/>
      <c r="O54" s="17"/>
      <c r="P54" s="18"/>
      <c r="Q54" s="30"/>
      <c r="R54" s="1063"/>
    </row>
    <row r="55" spans="3:18" s="8" customFormat="1" ht="19.7" customHeight="1">
      <c r="C55" s="17"/>
      <c r="D55" s="17"/>
      <c r="E55" s="17"/>
      <c r="F55" s="18"/>
      <c r="G55" s="26"/>
      <c r="H55" s="18"/>
      <c r="I55" s="22"/>
      <c r="J55" s="357"/>
      <c r="K55" s="18"/>
      <c r="L55" s="18"/>
      <c r="M55" s="18"/>
      <c r="N55" s="30"/>
      <c r="O55" s="17"/>
      <c r="P55" s="18"/>
      <c r="Q55" s="30"/>
      <c r="R55" s="1063"/>
    </row>
    <row r="56" spans="3:18" s="8" customFormat="1" ht="19.7" customHeight="1">
      <c r="C56" s="17"/>
      <c r="D56" s="17"/>
      <c r="E56" s="17"/>
      <c r="F56" s="18"/>
      <c r="G56" s="26"/>
      <c r="H56" s="18"/>
      <c r="I56" s="22"/>
      <c r="J56" s="357"/>
      <c r="K56" s="18"/>
      <c r="L56" s="18"/>
      <c r="M56" s="18"/>
      <c r="N56" s="30"/>
      <c r="O56" s="17"/>
      <c r="P56" s="18"/>
      <c r="Q56" s="30"/>
      <c r="R56" s="1063"/>
    </row>
    <row r="57" spans="3:18" s="8" customFormat="1" ht="19.7" customHeight="1">
      <c r="C57" s="17"/>
      <c r="D57" s="17"/>
      <c r="E57" s="17"/>
      <c r="F57" s="18"/>
      <c r="G57" s="26"/>
      <c r="H57" s="18"/>
      <c r="I57" s="22"/>
      <c r="J57" s="357"/>
      <c r="K57" s="18"/>
      <c r="L57" s="18"/>
      <c r="M57" s="18"/>
      <c r="N57" s="30"/>
      <c r="O57" s="17"/>
      <c r="P57" s="18"/>
      <c r="Q57" s="30"/>
      <c r="R57" s="1063"/>
    </row>
    <row r="58" spans="3:18" s="8" customFormat="1" ht="19.7" customHeight="1">
      <c r="C58" s="17"/>
      <c r="D58" s="17"/>
      <c r="E58" s="17"/>
      <c r="F58" s="18"/>
      <c r="G58" s="26"/>
      <c r="H58" s="18"/>
      <c r="I58" s="22"/>
      <c r="J58" s="357"/>
      <c r="K58" s="18"/>
      <c r="L58" s="18"/>
      <c r="M58" s="18"/>
      <c r="N58" s="30"/>
      <c r="O58" s="17"/>
      <c r="P58" s="18"/>
      <c r="Q58" s="30"/>
      <c r="R58" s="1063"/>
    </row>
    <row r="59" spans="3:18" s="8" customFormat="1" ht="19.7" customHeight="1">
      <c r="C59" s="17"/>
      <c r="D59" s="17"/>
      <c r="E59" s="17"/>
      <c r="F59" s="18"/>
      <c r="G59" s="26"/>
      <c r="H59" s="18"/>
      <c r="I59" s="22"/>
      <c r="J59" s="357"/>
      <c r="K59" s="18"/>
      <c r="L59" s="18"/>
      <c r="M59" s="18"/>
      <c r="N59" s="30"/>
      <c r="O59" s="17"/>
      <c r="P59" s="18"/>
      <c r="Q59" s="30"/>
      <c r="R59" s="1063"/>
    </row>
    <row r="60" spans="3:18" s="8" customFormat="1" ht="19.7" customHeight="1">
      <c r="C60" s="17"/>
      <c r="D60" s="17"/>
      <c r="E60" s="17"/>
      <c r="F60" s="18"/>
      <c r="G60" s="26"/>
      <c r="H60" s="18"/>
      <c r="I60" s="22"/>
      <c r="J60" s="357"/>
      <c r="K60" s="18"/>
      <c r="L60" s="18"/>
      <c r="M60" s="18"/>
      <c r="N60" s="30"/>
      <c r="O60" s="17"/>
      <c r="P60" s="18"/>
      <c r="Q60" s="30"/>
      <c r="R60" s="1063"/>
    </row>
    <row r="61" spans="3:18" s="8" customFormat="1" ht="19.7" customHeight="1">
      <c r="C61" s="17"/>
      <c r="D61" s="17"/>
      <c r="E61" s="17"/>
      <c r="F61" s="18"/>
      <c r="G61" s="26"/>
      <c r="H61" s="18"/>
      <c r="I61" s="22"/>
      <c r="J61" s="357"/>
      <c r="K61" s="18"/>
      <c r="L61" s="18"/>
      <c r="M61" s="18"/>
      <c r="N61" s="30"/>
      <c r="O61" s="17"/>
      <c r="P61" s="18"/>
      <c r="Q61" s="30"/>
      <c r="R61" s="1063"/>
    </row>
    <row r="62" spans="3:18" s="8" customFormat="1" ht="19.7" customHeight="1">
      <c r="C62" s="17"/>
      <c r="D62" s="17"/>
      <c r="E62" s="17"/>
      <c r="F62" s="18"/>
      <c r="G62" s="26"/>
      <c r="H62" s="18"/>
      <c r="I62" s="22"/>
      <c r="J62" s="357"/>
      <c r="K62" s="18"/>
      <c r="L62" s="18"/>
      <c r="M62" s="18"/>
      <c r="N62" s="30"/>
      <c r="O62" s="17"/>
      <c r="P62" s="18"/>
      <c r="Q62" s="30"/>
      <c r="R62" s="1063"/>
    </row>
    <row r="63" spans="3:18" s="8" customFormat="1" ht="19.7" customHeight="1">
      <c r="C63" s="17"/>
      <c r="D63" s="17"/>
      <c r="E63" s="17"/>
      <c r="F63" s="18"/>
      <c r="G63" s="26"/>
      <c r="H63" s="18"/>
      <c r="I63" s="22"/>
      <c r="J63" s="357"/>
      <c r="K63" s="18"/>
      <c r="L63" s="18"/>
      <c r="M63" s="18"/>
      <c r="N63" s="30"/>
      <c r="O63" s="17"/>
      <c r="P63" s="18"/>
      <c r="Q63" s="30"/>
      <c r="R63" s="1063"/>
    </row>
    <row r="64" spans="3:18" s="8" customFormat="1" ht="19.7" customHeight="1">
      <c r="C64" s="17"/>
      <c r="D64" s="17"/>
      <c r="E64" s="17"/>
      <c r="F64" s="18"/>
      <c r="G64" s="26"/>
      <c r="H64" s="18"/>
      <c r="I64" s="22"/>
      <c r="J64" s="357"/>
      <c r="K64" s="18"/>
      <c r="L64" s="18"/>
      <c r="M64" s="18"/>
      <c r="N64" s="30"/>
      <c r="O64" s="17"/>
      <c r="P64" s="18"/>
      <c r="Q64" s="30"/>
      <c r="R64" s="1063"/>
    </row>
    <row r="65" spans="3:18" s="8" customFormat="1" ht="19.7" customHeight="1">
      <c r="C65" s="17"/>
      <c r="D65" s="17"/>
      <c r="E65" s="17"/>
      <c r="F65" s="18"/>
      <c r="G65" s="26"/>
      <c r="H65" s="18"/>
      <c r="I65" s="22"/>
      <c r="J65" s="357"/>
      <c r="K65" s="18"/>
      <c r="L65" s="18"/>
      <c r="M65" s="18"/>
      <c r="N65" s="30"/>
      <c r="O65" s="17"/>
      <c r="P65" s="18"/>
      <c r="Q65" s="30"/>
      <c r="R65" s="1063"/>
    </row>
    <row r="66" spans="3:18" s="8" customFormat="1" ht="19.7" customHeight="1">
      <c r="C66" s="17"/>
      <c r="D66" s="17"/>
      <c r="E66" s="17"/>
      <c r="F66" s="18"/>
      <c r="G66" s="26"/>
      <c r="H66" s="18"/>
      <c r="I66" s="22"/>
      <c r="J66" s="357"/>
      <c r="K66" s="18"/>
      <c r="L66" s="18"/>
      <c r="M66" s="18"/>
      <c r="N66" s="30"/>
      <c r="O66" s="17"/>
      <c r="P66" s="18"/>
      <c r="Q66" s="30"/>
      <c r="R66" s="1063"/>
    </row>
    <row r="67" spans="3:18" s="8" customFormat="1" ht="19.7" customHeight="1">
      <c r="C67" s="17"/>
      <c r="D67" s="17"/>
      <c r="E67" s="17"/>
      <c r="F67" s="18"/>
      <c r="G67" s="26"/>
      <c r="H67" s="18"/>
      <c r="I67" s="22"/>
      <c r="J67" s="357"/>
      <c r="K67" s="18"/>
      <c r="L67" s="18"/>
      <c r="M67" s="18"/>
      <c r="N67" s="30"/>
      <c r="O67" s="17"/>
      <c r="P67" s="18"/>
      <c r="Q67" s="30"/>
      <c r="R67" s="1063"/>
    </row>
    <row r="68" spans="3:18" s="8" customFormat="1" ht="19.7" customHeight="1">
      <c r="C68" s="17"/>
      <c r="D68" s="17"/>
      <c r="E68" s="17"/>
      <c r="F68" s="18"/>
      <c r="G68" s="26"/>
      <c r="H68" s="18"/>
      <c r="I68" s="22"/>
      <c r="J68" s="357"/>
      <c r="K68" s="18"/>
      <c r="L68" s="18"/>
      <c r="M68" s="18"/>
      <c r="N68" s="30"/>
      <c r="O68" s="17"/>
      <c r="P68" s="18"/>
      <c r="Q68" s="30"/>
      <c r="R68" s="1063"/>
    </row>
    <row r="69" spans="3:18" s="8" customFormat="1" ht="19.7" customHeight="1">
      <c r="C69" s="17"/>
      <c r="D69" s="17"/>
      <c r="E69" s="17"/>
      <c r="F69" s="18"/>
      <c r="G69" s="26"/>
      <c r="H69" s="18"/>
      <c r="I69" s="22"/>
      <c r="J69" s="357"/>
      <c r="K69" s="18"/>
      <c r="L69" s="18"/>
      <c r="M69" s="18"/>
      <c r="N69" s="30"/>
      <c r="O69" s="17"/>
      <c r="P69" s="18"/>
      <c r="Q69" s="30"/>
      <c r="R69" s="1063"/>
    </row>
    <row r="70" spans="3:18" s="8" customFormat="1" ht="19.7" customHeight="1">
      <c r="C70" s="17"/>
      <c r="D70" s="17"/>
      <c r="E70" s="17"/>
      <c r="F70" s="18"/>
      <c r="G70" s="26"/>
      <c r="H70" s="18"/>
      <c r="I70" s="22"/>
      <c r="J70" s="357"/>
      <c r="K70" s="18"/>
      <c r="L70" s="18"/>
      <c r="M70" s="18"/>
      <c r="N70" s="30"/>
      <c r="O70" s="17"/>
      <c r="P70" s="18"/>
      <c r="Q70" s="30"/>
      <c r="R70" s="1063"/>
    </row>
    <row r="71" spans="3:18" s="8" customFormat="1" ht="19.7" customHeight="1">
      <c r="C71" s="17"/>
      <c r="D71" s="17"/>
      <c r="E71" s="17"/>
      <c r="F71" s="18"/>
      <c r="G71" s="26"/>
      <c r="H71" s="18"/>
      <c r="I71" s="22"/>
      <c r="J71" s="357"/>
      <c r="K71" s="18"/>
      <c r="L71" s="18"/>
      <c r="M71" s="18"/>
      <c r="N71" s="30"/>
      <c r="O71" s="17"/>
      <c r="P71" s="18"/>
      <c r="Q71" s="30"/>
      <c r="R71" s="1063"/>
    </row>
    <row r="72" spans="3:18" s="8" customFormat="1" ht="19.7" customHeight="1">
      <c r="C72" s="17"/>
      <c r="D72" s="17"/>
      <c r="E72" s="17"/>
      <c r="F72" s="18"/>
      <c r="G72" s="26"/>
      <c r="H72" s="18"/>
      <c r="I72" s="22"/>
      <c r="J72" s="357"/>
      <c r="K72" s="18"/>
      <c r="L72" s="18"/>
      <c r="M72" s="18"/>
      <c r="N72" s="30"/>
      <c r="O72" s="17"/>
      <c r="P72" s="18"/>
      <c r="Q72" s="30"/>
      <c r="R72" s="1063"/>
    </row>
    <row r="73" spans="3:18" s="8" customFormat="1" ht="19.7" customHeight="1">
      <c r="C73" s="17"/>
      <c r="D73" s="17"/>
      <c r="E73" s="17"/>
      <c r="F73" s="18"/>
      <c r="G73" s="26"/>
      <c r="H73" s="18"/>
      <c r="I73" s="22"/>
      <c r="J73" s="357"/>
      <c r="K73" s="18"/>
      <c r="L73" s="18"/>
      <c r="M73" s="18"/>
      <c r="N73" s="30"/>
      <c r="O73" s="17"/>
      <c r="P73" s="18"/>
      <c r="Q73" s="30"/>
      <c r="R73" s="1063"/>
    </row>
    <row r="74" spans="3:18" s="8" customFormat="1" ht="19.7" customHeight="1">
      <c r="C74" s="17"/>
      <c r="D74" s="17"/>
      <c r="E74" s="17"/>
      <c r="F74" s="18"/>
      <c r="G74" s="26"/>
      <c r="H74" s="18"/>
      <c r="I74" s="22"/>
      <c r="J74" s="357"/>
      <c r="K74" s="18"/>
      <c r="L74" s="18"/>
      <c r="M74" s="18"/>
      <c r="N74" s="30"/>
      <c r="O74" s="17"/>
      <c r="P74" s="18"/>
      <c r="Q74" s="30"/>
      <c r="R74" s="1063"/>
    </row>
    <row r="75" spans="3:18" s="8" customFormat="1" ht="19.7" customHeight="1">
      <c r="C75" s="17"/>
      <c r="D75" s="17"/>
      <c r="E75" s="17"/>
      <c r="F75" s="18"/>
      <c r="G75" s="26"/>
      <c r="H75" s="18"/>
      <c r="I75" s="22"/>
      <c r="J75" s="357"/>
      <c r="K75" s="18"/>
      <c r="L75" s="18"/>
      <c r="M75" s="18"/>
      <c r="N75" s="30"/>
      <c r="O75" s="17"/>
      <c r="P75" s="18"/>
      <c r="Q75" s="30"/>
      <c r="R75" s="1063"/>
    </row>
    <row r="76" spans="3:18" s="8" customFormat="1" ht="19.7" customHeight="1">
      <c r="C76" s="17"/>
      <c r="D76" s="17"/>
      <c r="E76" s="17"/>
      <c r="F76" s="18"/>
      <c r="G76" s="26"/>
      <c r="H76" s="18"/>
      <c r="I76" s="22"/>
      <c r="J76" s="357"/>
      <c r="K76" s="18"/>
      <c r="L76" s="18"/>
      <c r="M76" s="18"/>
      <c r="N76" s="30"/>
      <c r="O76" s="17"/>
      <c r="P76" s="18"/>
      <c r="Q76" s="30"/>
      <c r="R76" s="1063"/>
    </row>
    <row r="77" spans="3:18" s="8" customFormat="1" ht="19.7" customHeight="1">
      <c r="C77" s="17"/>
      <c r="D77" s="17"/>
      <c r="E77" s="17"/>
      <c r="F77" s="18"/>
      <c r="G77" s="26"/>
      <c r="H77" s="18"/>
      <c r="I77" s="22"/>
      <c r="J77" s="357"/>
      <c r="K77" s="18"/>
      <c r="L77" s="18"/>
      <c r="M77" s="18"/>
      <c r="N77" s="30"/>
      <c r="O77" s="17"/>
      <c r="P77" s="18"/>
      <c r="Q77" s="30"/>
      <c r="R77" s="1063"/>
    </row>
    <row r="78" spans="3:18" s="8" customFormat="1" ht="19.7" customHeight="1">
      <c r="C78" s="17"/>
      <c r="D78" s="17"/>
      <c r="E78" s="17"/>
      <c r="F78" s="18"/>
      <c r="G78" s="26"/>
      <c r="H78" s="18"/>
      <c r="I78" s="22"/>
      <c r="J78" s="357"/>
      <c r="K78" s="18"/>
      <c r="L78" s="18"/>
      <c r="M78" s="18"/>
      <c r="N78" s="30"/>
      <c r="O78" s="17"/>
      <c r="P78" s="18"/>
      <c r="Q78" s="30"/>
      <c r="R78" s="1063"/>
    </row>
    <row r="79" spans="3:18" s="8" customFormat="1" ht="19.7" customHeight="1">
      <c r="C79" s="17"/>
      <c r="D79" s="17"/>
      <c r="E79" s="17"/>
      <c r="F79" s="18"/>
      <c r="G79" s="26"/>
      <c r="H79" s="18"/>
      <c r="I79" s="22"/>
      <c r="J79" s="357"/>
      <c r="K79" s="18"/>
      <c r="L79" s="18"/>
      <c r="M79" s="18"/>
      <c r="N79" s="30"/>
      <c r="O79" s="17"/>
      <c r="P79" s="18"/>
      <c r="Q79" s="30"/>
      <c r="R79" s="1063"/>
    </row>
    <row r="80" spans="3:18" s="8" customFormat="1" ht="19.7" customHeight="1">
      <c r="C80" s="17"/>
      <c r="D80" s="17"/>
      <c r="E80" s="17"/>
      <c r="F80" s="18"/>
      <c r="G80" s="26"/>
      <c r="H80" s="18"/>
      <c r="I80" s="22"/>
      <c r="J80" s="357"/>
      <c r="K80" s="18"/>
      <c r="L80" s="18"/>
      <c r="M80" s="18"/>
      <c r="N80" s="30"/>
      <c r="O80" s="17"/>
      <c r="P80" s="18"/>
      <c r="Q80" s="30"/>
      <c r="R80" s="1063"/>
    </row>
    <row r="81" spans="3:18" s="8" customFormat="1" ht="19.7" customHeight="1">
      <c r="C81" s="17"/>
      <c r="D81" s="17"/>
      <c r="E81" s="17"/>
      <c r="F81" s="18"/>
      <c r="G81" s="26"/>
      <c r="H81" s="18"/>
      <c r="I81" s="22"/>
      <c r="J81" s="357"/>
      <c r="K81" s="18"/>
      <c r="L81" s="18"/>
      <c r="M81" s="18"/>
      <c r="N81" s="30"/>
      <c r="O81" s="17"/>
      <c r="P81" s="18"/>
      <c r="Q81" s="30"/>
      <c r="R81" s="1063"/>
    </row>
    <row r="82" spans="3:18" s="8" customFormat="1" ht="19.7" customHeight="1">
      <c r="C82" s="17"/>
      <c r="D82" s="17"/>
      <c r="E82" s="17"/>
      <c r="F82" s="18"/>
      <c r="G82" s="26"/>
      <c r="H82" s="18"/>
      <c r="I82" s="22"/>
      <c r="J82" s="357"/>
      <c r="K82" s="18"/>
      <c r="L82" s="18"/>
      <c r="M82" s="18"/>
      <c r="N82" s="30"/>
      <c r="O82" s="17"/>
      <c r="P82" s="18"/>
      <c r="Q82" s="30"/>
      <c r="R82" s="1063"/>
    </row>
    <row r="83" spans="3:18" s="8" customFormat="1" ht="19.7" customHeight="1">
      <c r="C83" s="17"/>
      <c r="D83" s="17"/>
      <c r="E83" s="17"/>
      <c r="F83" s="18"/>
      <c r="G83" s="26"/>
      <c r="H83" s="18"/>
      <c r="I83" s="22"/>
      <c r="J83" s="357"/>
      <c r="K83" s="18"/>
      <c r="L83" s="18"/>
      <c r="M83" s="18"/>
      <c r="N83" s="30"/>
      <c r="O83" s="17"/>
      <c r="P83" s="18"/>
      <c r="Q83" s="30"/>
      <c r="R83" s="1063"/>
    </row>
    <row r="84" spans="3:18" s="8" customFormat="1" ht="19.7" customHeight="1">
      <c r="C84" s="17"/>
      <c r="D84" s="17"/>
      <c r="E84" s="17"/>
      <c r="F84" s="18"/>
      <c r="G84" s="26"/>
      <c r="H84" s="18"/>
      <c r="I84" s="22"/>
      <c r="J84" s="357"/>
      <c r="K84" s="18"/>
      <c r="L84" s="18"/>
      <c r="M84" s="18"/>
      <c r="N84" s="30"/>
      <c r="O84" s="17"/>
      <c r="P84" s="18"/>
      <c r="Q84" s="30"/>
      <c r="R84" s="1063"/>
    </row>
    <row r="85" spans="3:18" s="8" customFormat="1" ht="19.7" customHeight="1">
      <c r="C85" s="17"/>
      <c r="D85" s="17"/>
      <c r="E85" s="17"/>
      <c r="F85" s="18"/>
      <c r="G85" s="26"/>
      <c r="H85" s="18"/>
      <c r="I85" s="22"/>
      <c r="J85" s="357"/>
      <c r="K85" s="18"/>
      <c r="L85" s="18"/>
      <c r="M85" s="18"/>
      <c r="N85" s="30"/>
      <c r="O85" s="17"/>
      <c r="P85" s="18"/>
      <c r="Q85" s="30"/>
      <c r="R85" s="1063"/>
    </row>
    <row r="86" spans="3:18" s="8" customFormat="1" ht="19.7" customHeight="1">
      <c r="C86" s="17"/>
      <c r="D86" s="17"/>
      <c r="E86" s="17"/>
      <c r="F86" s="18"/>
      <c r="G86" s="26"/>
      <c r="H86" s="18"/>
      <c r="I86" s="22"/>
      <c r="J86" s="357"/>
      <c r="K86" s="18"/>
      <c r="L86" s="18"/>
      <c r="M86" s="18"/>
      <c r="N86" s="30"/>
      <c r="O86" s="17"/>
      <c r="P86" s="18"/>
      <c r="Q86" s="30"/>
      <c r="R86" s="1063"/>
    </row>
    <row r="87" spans="3:18" s="8" customFormat="1" ht="19.7" customHeight="1">
      <c r="C87" s="17"/>
      <c r="D87" s="17"/>
      <c r="E87" s="17"/>
      <c r="F87" s="18"/>
      <c r="G87" s="26"/>
      <c r="H87" s="18"/>
      <c r="I87" s="22"/>
      <c r="J87" s="357"/>
      <c r="K87" s="18"/>
      <c r="L87" s="18"/>
      <c r="M87" s="18"/>
      <c r="N87" s="30"/>
      <c r="O87" s="17"/>
      <c r="P87" s="18"/>
      <c r="Q87" s="30"/>
      <c r="R87" s="1063"/>
    </row>
    <row r="88" spans="3:18" s="8" customFormat="1" ht="19.7" customHeight="1">
      <c r="C88" s="17"/>
      <c r="D88" s="17"/>
      <c r="E88" s="17"/>
      <c r="F88" s="18"/>
      <c r="G88" s="26"/>
      <c r="H88" s="18"/>
      <c r="I88" s="22"/>
      <c r="J88" s="357"/>
      <c r="K88" s="18"/>
      <c r="L88" s="18"/>
      <c r="M88" s="18"/>
      <c r="N88" s="30"/>
      <c r="O88" s="17"/>
      <c r="P88" s="18"/>
      <c r="Q88" s="30"/>
      <c r="R88" s="1063"/>
    </row>
    <row r="89" spans="3:18" s="8" customFormat="1" ht="19.7" customHeight="1">
      <c r="C89" s="17"/>
      <c r="D89" s="17"/>
      <c r="E89" s="17"/>
      <c r="F89" s="18"/>
      <c r="G89" s="26"/>
      <c r="H89" s="18"/>
      <c r="I89" s="22"/>
      <c r="J89" s="357"/>
      <c r="K89" s="18"/>
      <c r="L89" s="18"/>
      <c r="M89" s="18"/>
      <c r="N89" s="30"/>
      <c r="O89" s="17"/>
      <c r="P89" s="18"/>
      <c r="Q89" s="30"/>
      <c r="R89" s="1063"/>
    </row>
    <row r="90" spans="3:18" s="8" customFormat="1" ht="19.7" customHeight="1">
      <c r="C90" s="17"/>
      <c r="D90" s="17"/>
      <c r="E90" s="17"/>
      <c r="F90" s="18"/>
      <c r="G90" s="26"/>
      <c r="H90" s="18"/>
      <c r="I90" s="22"/>
      <c r="J90" s="357"/>
      <c r="K90" s="18"/>
      <c r="L90" s="18"/>
      <c r="M90" s="18"/>
      <c r="N90" s="30"/>
      <c r="O90" s="17"/>
      <c r="P90" s="18"/>
      <c r="Q90" s="30"/>
      <c r="R90" s="1063"/>
    </row>
    <row r="91" spans="3:18" s="8" customFormat="1" ht="19.7" customHeight="1">
      <c r="C91" s="17"/>
      <c r="D91" s="17"/>
      <c r="E91" s="17"/>
      <c r="F91" s="18"/>
      <c r="G91" s="26"/>
      <c r="H91" s="18"/>
      <c r="I91" s="22"/>
      <c r="J91" s="357"/>
      <c r="K91" s="18"/>
      <c r="L91" s="18"/>
      <c r="M91" s="18"/>
      <c r="N91" s="30"/>
      <c r="O91" s="17"/>
      <c r="P91" s="18"/>
      <c r="Q91" s="30"/>
      <c r="R91" s="1063"/>
    </row>
    <row r="92" spans="3:18" s="8" customFormat="1" ht="19.7" customHeight="1">
      <c r="C92" s="17"/>
      <c r="D92" s="17"/>
      <c r="E92" s="17"/>
      <c r="F92" s="18"/>
      <c r="G92" s="26"/>
      <c r="H92" s="18"/>
      <c r="I92" s="22"/>
      <c r="J92" s="357"/>
      <c r="K92" s="18"/>
      <c r="L92" s="18"/>
      <c r="M92" s="18"/>
      <c r="N92" s="30"/>
      <c r="O92" s="17"/>
      <c r="P92" s="18"/>
      <c r="Q92" s="30"/>
      <c r="R92" s="1063"/>
    </row>
    <row r="93" spans="3:18" s="8" customFormat="1" ht="19.7" customHeight="1">
      <c r="C93" s="17"/>
      <c r="D93" s="17"/>
      <c r="E93" s="17"/>
      <c r="F93" s="18"/>
      <c r="G93" s="26"/>
      <c r="H93" s="18"/>
      <c r="I93" s="22"/>
      <c r="J93" s="357"/>
      <c r="K93" s="18"/>
      <c r="L93" s="18"/>
      <c r="M93" s="18"/>
      <c r="N93" s="30"/>
      <c r="O93" s="17"/>
      <c r="P93" s="18"/>
      <c r="Q93" s="30"/>
      <c r="R93" s="1063"/>
    </row>
    <row r="94" spans="3:18" s="8" customFormat="1" ht="19.7" customHeight="1">
      <c r="C94" s="17"/>
      <c r="D94" s="17"/>
      <c r="E94" s="17"/>
      <c r="F94" s="18"/>
      <c r="G94" s="26"/>
      <c r="H94" s="18"/>
      <c r="I94" s="22"/>
      <c r="J94" s="357"/>
      <c r="K94" s="18"/>
      <c r="L94" s="18"/>
      <c r="M94" s="18"/>
      <c r="N94" s="30"/>
      <c r="O94" s="17"/>
      <c r="P94" s="18"/>
      <c r="Q94" s="30"/>
      <c r="R94" s="1063"/>
    </row>
    <row r="95" spans="3:18" s="8" customFormat="1" ht="19.7" customHeight="1">
      <c r="C95" s="17"/>
      <c r="D95" s="17"/>
      <c r="E95" s="17"/>
      <c r="F95" s="18"/>
      <c r="G95" s="26"/>
      <c r="H95" s="18"/>
      <c r="I95" s="22"/>
      <c r="J95" s="357"/>
      <c r="K95" s="18"/>
      <c r="L95" s="18"/>
      <c r="M95" s="18"/>
      <c r="N95" s="30"/>
      <c r="O95" s="17"/>
      <c r="P95" s="18"/>
      <c r="Q95" s="30"/>
      <c r="R95" s="1063"/>
    </row>
    <row r="96" spans="3:18" s="8" customFormat="1" ht="19.7" customHeight="1">
      <c r="C96" s="17"/>
      <c r="D96" s="17"/>
      <c r="E96" s="17"/>
      <c r="F96" s="18"/>
      <c r="G96" s="26"/>
      <c r="H96" s="18"/>
      <c r="I96" s="22"/>
      <c r="J96" s="357"/>
      <c r="K96" s="18"/>
      <c r="L96" s="18"/>
      <c r="M96" s="18"/>
      <c r="N96" s="30"/>
      <c r="O96" s="17"/>
      <c r="P96" s="18"/>
      <c r="Q96" s="30"/>
      <c r="R96" s="1063"/>
    </row>
    <row r="97" spans="3:18" s="8" customFormat="1" ht="19.7" customHeight="1">
      <c r="C97" s="17"/>
      <c r="D97" s="17"/>
      <c r="E97" s="17"/>
      <c r="F97" s="18"/>
      <c r="G97" s="26"/>
      <c r="H97" s="18"/>
      <c r="I97" s="22"/>
      <c r="J97" s="357"/>
      <c r="K97" s="18"/>
      <c r="L97" s="18"/>
      <c r="M97" s="18"/>
      <c r="N97" s="30"/>
      <c r="O97" s="17"/>
      <c r="P97" s="18"/>
      <c r="Q97" s="30"/>
      <c r="R97" s="1063"/>
    </row>
    <row r="98" spans="3:18" s="8" customFormat="1" ht="19.7" customHeight="1">
      <c r="C98" s="17"/>
      <c r="D98" s="17"/>
      <c r="E98" s="17"/>
      <c r="F98" s="18"/>
      <c r="G98" s="26"/>
      <c r="H98" s="18"/>
      <c r="I98" s="22"/>
      <c r="J98" s="357"/>
      <c r="K98" s="18"/>
      <c r="L98" s="18"/>
      <c r="M98" s="18"/>
      <c r="N98" s="30"/>
      <c r="O98" s="17"/>
      <c r="P98" s="18"/>
      <c r="Q98" s="30"/>
      <c r="R98" s="1063"/>
    </row>
    <row r="99" spans="3:18" s="8" customFormat="1" ht="19.7" customHeight="1">
      <c r="C99" s="17"/>
      <c r="D99" s="52"/>
      <c r="E99" s="52"/>
      <c r="F99" s="24"/>
      <c r="G99" s="513"/>
      <c r="H99" s="18"/>
      <c r="I99" s="177"/>
      <c r="J99" s="357"/>
      <c r="K99" s="53"/>
      <c r="L99" s="18"/>
      <c r="M99" s="24"/>
      <c r="N99" s="30"/>
      <c r="O99" s="17"/>
      <c r="P99" s="18"/>
      <c r="Q99" s="30"/>
      <c r="R99" s="1063"/>
    </row>
    <row r="100" spans="3:18" s="8" customFormat="1" ht="19.7" customHeight="1">
      <c r="C100" s="17"/>
      <c r="D100" s="17"/>
      <c r="E100" s="52"/>
      <c r="F100" s="24"/>
      <c r="G100" s="513"/>
      <c r="H100" s="18"/>
      <c r="I100" s="177"/>
      <c r="J100" s="357"/>
      <c r="K100" s="53"/>
      <c r="L100" s="18"/>
      <c r="M100" s="24"/>
      <c r="N100" s="30"/>
      <c r="O100" s="17"/>
      <c r="P100" s="18"/>
      <c r="Q100" s="30"/>
      <c r="R100" s="1063"/>
    </row>
    <row r="101" spans="3:18" s="8" customFormat="1" ht="19.7" customHeight="1">
      <c r="C101" s="17"/>
      <c r="D101" s="17"/>
      <c r="E101" s="52"/>
      <c r="F101" s="24"/>
      <c r="G101" s="513"/>
      <c r="H101" s="18"/>
      <c r="I101" s="177"/>
      <c r="J101" s="357"/>
      <c r="K101" s="53"/>
      <c r="L101" s="18"/>
      <c r="M101" s="24"/>
      <c r="N101" s="30"/>
      <c r="O101" s="17"/>
      <c r="P101" s="18"/>
      <c r="Q101" s="30"/>
      <c r="R101" s="1063"/>
    </row>
    <row r="102" spans="3:18" s="8" customFormat="1" ht="19.7" customHeight="1">
      <c r="C102" s="17"/>
      <c r="D102" s="17"/>
      <c r="E102" s="52"/>
      <c r="F102" s="24"/>
      <c r="G102" s="513"/>
      <c r="H102" s="18"/>
      <c r="I102" s="177"/>
      <c r="J102" s="357"/>
      <c r="K102" s="53"/>
      <c r="L102" s="18"/>
      <c r="M102" s="24"/>
      <c r="N102" s="30"/>
      <c r="O102" s="17"/>
      <c r="P102" s="18"/>
      <c r="Q102" s="30"/>
      <c r="R102" s="1063"/>
    </row>
    <row r="103" spans="3:18" s="8" customFormat="1" ht="19.7" customHeight="1">
      <c r="C103" s="17"/>
      <c r="D103" s="17"/>
      <c r="E103" s="52"/>
      <c r="F103" s="24"/>
      <c r="G103" s="513"/>
      <c r="H103" s="18"/>
      <c r="I103" s="177"/>
      <c r="J103" s="357"/>
      <c r="K103" s="53"/>
      <c r="L103" s="18"/>
      <c r="M103" s="24"/>
      <c r="N103" s="30"/>
      <c r="O103" s="17"/>
      <c r="P103" s="18"/>
      <c r="Q103" s="30"/>
      <c r="R103" s="1063"/>
    </row>
    <row r="104" spans="3:18" s="8" customFormat="1" ht="19.7" customHeight="1">
      <c r="C104" s="17"/>
      <c r="D104" s="17"/>
      <c r="E104" s="52"/>
      <c r="F104" s="24"/>
      <c r="G104" s="513"/>
      <c r="H104" s="18"/>
      <c r="I104" s="177"/>
      <c r="J104" s="357"/>
      <c r="K104" s="53"/>
      <c r="L104" s="18"/>
      <c r="M104" s="24"/>
      <c r="N104" s="30"/>
      <c r="O104" s="17"/>
      <c r="P104" s="18"/>
      <c r="Q104" s="30"/>
      <c r="R104" s="1063"/>
    </row>
    <row r="105" spans="3:18" s="8" customFormat="1" ht="19.350000000000001" customHeight="1">
      <c r="C105" s="17"/>
      <c r="D105" s="52"/>
      <c r="E105" s="52"/>
      <c r="F105" s="24"/>
      <c r="G105" s="513"/>
      <c r="H105" s="18"/>
      <c r="I105" s="177"/>
      <c r="J105" s="357"/>
      <c r="K105" s="53"/>
      <c r="L105" s="18"/>
      <c r="M105" s="24"/>
      <c r="N105" s="30"/>
      <c r="O105" s="17"/>
      <c r="P105" s="18"/>
      <c r="Q105" s="30"/>
      <c r="R105" s="1063"/>
    </row>
    <row r="106" spans="3:18" s="8" customFormat="1" ht="19.350000000000001" customHeight="1">
      <c r="C106" s="17"/>
      <c r="D106" s="52"/>
      <c r="E106" s="52"/>
      <c r="F106" s="57"/>
      <c r="G106" s="513"/>
      <c r="H106" s="18"/>
      <c r="I106" s="177"/>
      <c r="J106" s="357"/>
      <c r="K106" s="53"/>
      <c r="L106" s="18"/>
      <c r="M106" s="24"/>
      <c r="N106" s="30"/>
      <c r="O106" s="17"/>
      <c r="P106" s="18"/>
      <c r="Q106" s="30"/>
      <c r="R106" s="1063"/>
    </row>
    <row r="107" spans="3:18" s="8" customFormat="1" ht="19.350000000000001" customHeight="1">
      <c r="C107" s="17"/>
      <c r="D107" s="52"/>
      <c r="E107" s="52"/>
      <c r="F107" s="249"/>
      <c r="G107" s="513"/>
      <c r="H107" s="18"/>
      <c r="I107" s="177"/>
      <c r="J107" s="357"/>
      <c r="K107" s="53"/>
      <c r="L107" s="18"/>
      <c r="M107" s="24"/>
      <c r="N107" s="30"/>
      <c r="O107" s="17"/>
      <c r="P107" s="18"/>
      <c r="Q107" s="30"/>
      <c r="R107" s="1063"/>
    </row>
    <row r="108" spans="3:18" s="8" customFormat="1" ht="19.7" customHeight="1">
      <c r="C108" s="17"/>
      <c r="D108" s="52"/>
      <c r="E108" s="52"/>
      <c r="F108" s="249"/>
      <c r="G108" s="513"/>
      <c r="H108" s="18"/>
      <c r="I108" s="177"/>
      <c r="J108" s="357"/>
      <c r="K108" s="53"/>
      <c r="L108" s="18"/>
      <c r="M108" s="24"/>
      <c r="N108" s="30"/>
      <c r="O108" s="17"/>
      <c r="P108" s="18"/>
      <c r="Q108" s="30"/>
      <c r="R108" s="1063"/>
    </row>
    <row r="109" spans="3:18" s="8" customFormat="1" ht="19.7" customHeight="1">
      <c r="C109" s="17"/>
      <c r="D109" s="52"/>
      <c r="E109" s="52"/>
      <c r="F109" s="249"/>
      <c r="G109" s="513"/>
      <c r="H109" s="18"/>
      <c r="I109" s="177"/>
      <c r="J109" s="357"/>
      <c r="K109" s="53"/>
      <c r="L109" s="18"/>
      <c r="M109" s="24"/>
      <c r="N109" s="30"/>
      <c r="O109" s="17"/>
      <c r="P109" s="18"/>
      <c r="Q109" s="30"/>
      <c r="R109" s="1063"/>
    </row>
    <row r="110" spans="3:18" s="8" customFormat="1" ht="19.7" customHeight="1">
      <c r="C110" s="17"/>
      <c r="D110" s="52"/>
      <c r="E110" s="52"/>
      <c r="F110" s="249"/>
      <c r="G110" s="513"/>
      <c r="H110" s="18"/>
      <c r="I110" s="177"/>
      <c r="J110" s="357"/>
      <c r="K110" s="53"/>
      <c r="L110" s="18"/>
      <c r="M110" s="24"/>
      <c r="N110" s="30"/>
      <c r="O110" s="17"/>
      <c r="P110" s="18"/>
      <c r="Q110" s="30"/>
      <c r="R110" s="1063"/>
    </row>
    <row r="111" spans="3:18" s="8" customFormat="1" ht="19.7" customHeight="1">
      <c r="C111" s="17"/>
      <c r="D111" s="52"/>
      <c r="E111" s="52"/>
      <c r="F111" s="249"/>
      <c r="G111" s="513"/>
      <c r="H111" s="18"/>
      <c r="I111" s="177"/>
      <c r="J111" s="357"/>
      <c r="K111" s="53"/>
      <c r="L111" s="18"/>
      <c r="M111" s="24"/>
      <c r="N111" s="30"/>
      <c r="O111" s="17"/>
      <c r="P111" s="18"/>
      <c r="Q111" s="30"/>
      <c r="R111" s="1063"/>
    </row>
    <row r="112" spans="3:18" s="8" customFormat="1" ht="19.7" customHeight="1">
      <c r="C112" s="17"/>
      <c r="D112" s="52"/>
      <c r="E112" s="52"/>
      <c r="F112" s="249"/>
      <c r="G112" s="513"/>
      <c r="H112" s="18"/>
      <c r="I112" s="177"/>
      <c r="J112" s="357"/>
      <c r="K112" s="53"/>
      <c r="L112" s="18"/>
      <c r="M112" s="24"/>
      <c r="N112" s="30"/>
      <c r="O112" s="17"/>
      <c r="P112" s="18"/>
      <c r="Q112" s="30"/>
      <c r="R112" s="1063"/>
    </row>
    <row r="113" spans="3:18" s="8" customFormat="1" ht="19.7" customHeight="1">
      <c r="C113" s="17"/>
      <c r="D113" s="17"/>
      <c r="E113" s="17"/>
      <c r="F113" s="24"/>
      <c r="G113" s="26"/>
      <c r="H113" s="177"/>
      <c r="I113" s="197"/>
      <c r="J113" s="511"/>
      <c r="K113" s="347"/>
      <c r="L113" s="18"/>
      <c r="M113" s="24"/>
      <c r="N113" s="30"/>
      <c r="O113" s="17"/>
      <c r="P113" s="18"/>
      <c r="Q113" s="30"/>
      <c r="R113" s="1063"/>
    </row>
    <row r="114" spans="3:18" s="8" customFormat="1" ht="19.7" customHeight="1">
      <c r="C114" s="17"/>
      <c r="D114" s="17"/>
      <c r="E114" s="17"/>
      <c r="F114" s="24"/>
      <c r="G114" s="26"/>
      <c r="H114" s="177"/>
      <c r="I114" s="852"/>
      <c r="J114" s="348"/>
      <c r="K114" s="347"/>
      <c r="L114" s="18"/>
      <c r="M114" s="24"/>
      <c r="N114" s="30"/>
      <c r="O114" s="17"/>
      <c r="P114" s="18"/>
      <c r="Q114" s="30"/>
      <c r="R114" s="1063"/>
    </row>
    <row r="115" spans="3:18" s="8" customFormat="1" ht="19.7" customHeight="1">
      <c r="C115" s="17"/>
      <c r="D115" s="52"/>
      <c r="E115" s="52"/>
      <c r="F115" s="1079"/>
      <c r="G115" s="513"/>
      <c r="H115" s="18"/>
      <c r="I115" s="177"/>
      <c r="J115" s="357"/>
      <c r="K115" s="53"/>
      <c r="L115" s="18"/>
      <c r="M115" s="24"/>
      <c r="N115" s="30"/>
      <c r="O115" s="17"/>
      <c r="P115" s="18"/>
      <c r="Q115" s="30"/>
      <c r="R115" s="1063"/>
    </row>
    <row r="116" spans="3:18" s="8" customFormat="1" ht="19.7" customHeight="1">
      <c r="C116" s="17"/>
      <c r="D116" s="52"/>
      <c r="E116" s="52"/>
      <c r="F116" s="249"/>
      <c r="G116" s="513"/>
      <c r="H116" s="18"/>
      <c r="I116" s="177"/>
      <c r="J116" s="357"/>
      <c r="K116" s="53"/>
      <c r="L116" s="18"/>
      <c r="M116" s="24"/>
      <c r="N116" s="30"/>
      <c r="O116" s="17"/>
      <c r="P116" s="18"/>
      <c r="Q116" s="30"/>
      <c r="R116" s="1063"/>
    </row>
    <row r="117" spans="3:18" s="8" customFormat="1" ht="19.7" customHeight="1">
      <c r="C117" s="17"/>
      <c r="D117" s="52"/>
      <c r="E117" s="52"/>
      <c r="F117" s="249"/>
      <c r="G117" s="513"/>
      <c r="H117" s="18"/>
      <c r="I117" s="177"/>
      <c r="J117" s="357"/>
      <c r="K117" s="53"/>
      <c r="L117" s="18"/>
      <c r="M117" s="24"/>
      <c r="N117" s="30"/>
      <c r="O117" s="17"/>
      <c r="P117" s="18"/>
      <c r="Q117" s="30"/>
      <c r="R117" s="1063"/>
    </row>
    <row r="118" spans="3:18" s="8" customFormat="1" ht="19.7" customHeight="1">
      <c r="C118" s="17"/>
      <c r="D118" s="52"/>
      <c r="E118" s="52"/>
      <c r="F118" s="249"/>
      <c r="G118" s="513"/>
      <c r="H118" s="18"/>
      <c r="I118" s="177"/>
      <c r="J118" s="357"/>
      <c r="K118" s="53"/>
      <c r="L118" s="18"/>
      <c r="M118" s="24"/>
      <c r="N118" s="30"/>
      <c r="O118" s="17"/>
      <c r="P118" s="18"/>
      <c r="Q118" s="30"/>
      <c r="R118" s="1063"/>
    </row>
    <row r="119" spans="3:18" s="8" customFormat="1" ht="19.7" customHeight="1">
      <c r="C119" s="17"/>
      <c r="D119" s="52"/>
      <c r="E119" s="52"/>
      <c r="F119" s="249"/>
      <c r="G119" s="513"/>
      <c r="H119" s="18"/>
      <c r="I119" s="177"/>
      <c r="J119" s="357"/>
      <c r="K119" s="53"/>
      <c r="L119" s="18"/>
      <c r="M119" s="24"/>
      <c r="N119" s="30"/>
      <c r="O119" s="17"/>
      <c r="P119" s="18"/>
      <c r="Q119" s="30"/>
      <c r="R119" s="1063"/>
    </row>
    <row r="120" spans="3:18" s="8" customFormat="1" ht="19.7" customHeight="1">
      <c r="C120" s="17"/>
      <c r="D120" s="52"/>
      <c r="E120" s="52"/>
      <c r="F120" s="249"/>
      <c r="G120" s="513"/>
      <c r="H120" s="18"/>
      <c r="I120" s="177"/>
      <c r="J120" s="357"/>
      <c r="K120" s="53"/>
      <c r="L120" s="18"/>
      <c r="M120" s="24"/>
      <c r="N120" s="30"/>
      <c r="O120" s="17"/>
      <c r="P120" s="18"/>
      <c r="Q120" s="30"/>
      <c r="R120" s="1063"/>
    </row>
    <row r="121" spans="3:18" s="8" customFormat="1" ht="19.7" customHeight="1">
      <c r="C121" s="17"/>
      <c r="D121" s="52"/>
      <c r="E121" s="52"/>
      <c r="F121" s="249"/>
      <c r="G121" s="513"/>
      <c r="H121" s="18"/>
      <c r="I121" s="177"/>
      <c r="J121" s="357"/>
      <c r="K121" s="53"/>
      <c r="L121" s="18"/>
      <c r="M121" s="24"/>
      <c r="N121" s="30"/>
      <c r="O121" s="17"/>
      <c r="P121" s="18"/>
      <c r="Q121" s="30"/>
      <c r="R121" s="1063"/>
    </row>
    <row r="122" spans="3:18" s="8" customFormat="1" ht="19.7" customHeight="1">
      <c r="C122" s="17"/>
      <c r="D122" s="52"/>
      <c r="E122" s="52"/>
      <c r="F122" s="249"/>
      <c r="G122" s="513"/>
      <c r="H122" s="18"/>
      <c r="I122" s="177"/>
      <c r="J122" s="357"/>
      <c r="K122" s="53"/>
      <c r="L122" s="18"/>
      <c r="M122" s="24"/>
      <c r="N122" s="30"/>
      <c r="O122" s="17"/>
      <c r="P122" s="18"/>
      <c r="Q122" s="30"/>
      <c r="R122" s="1063"/>
    </row>
    <row r="123" spans="3:18" s="8" customFormat="1" ht="19.7" customHeight="1">
      <c r="C123" s="17"/>
      <c r="D123" s="52"/>
      <c r="E123" s="52"/>
      <c r="F123" s="249"/>
      <c r="G123" s="513"/>
      <c r="H123" s="18"/>
      <c r="I123" s="177"/>
      <c r="J123" s="357"/>
      <c r="K123" s="53"/>
      <c r="L123" s="18"/>
      <c r="M123" s="24"/>
      <c r="N123" s="30"/>
      <c r="O123" s="17"/>
      <c r="P123" s="18"/>
      <c r="Q123" s="30"/>
      <c r="R123" s="1063"/>
    </row>
    <row r="124" spans="3:18" s="8" customFormat="1" ht="19.7" customHeight="1">
      <c r="C124" s="17"/>
      <c r="D124" s="52"/>
      <c r="E124" s="52"/>
      <c r="F124" s="249"/>
      <c r="G124" s="513"/>
      <c r="H124" s="18"/>
      <c r="I124" s="177"/>
      <c r="J124" s="357"/>
      <c r="K124" s="53"/>
      <c r="L124" s="18"/>
      <c r="M124" s="24"/>
      <c r="N124" s="30"/>
      <c r="O124" s="17"/>
      <c r="P124" s="18"/>
      <c r="Q124" s="30"/>
      <c r="R124" s="1063"/>
    </row>
    <row r="125" spans="3:18" s="8" customFormat="1" ht="19.7" customHeight="1">
      <c r="C125" s="17"/>
      <c r="D125" s="52"/>
      <c r="E125" s="52"/>
      <c r="F125" s="249"/>
      <c r="G125" s="513"/>
      <c r="H125" s="18"/>
      <c r="I125" s="177"/>
      <c r="J125" s="357"/>
      <c r="K125" s="53"/>
      <c r="L125" s="18"/>
      <c r="M125" s="24"/>
      <c r="N125" s="30"/>
      <c r="O125" s="17"/>
      <c r="P125" s="18"/>
      <c r="Q125" s="30"/>
      <c r="R125" s="1063"/>
    </row>
    <row r="126" spans="3:18" s="8" customFormat="1" ht="19.7" customHeight="1">
      <c r="C126" s="17"/>
      <c r="D126" s="52"/>
      <c r="E126" s="52"/>
      <c r="F126" s="249"/>
      <c r="G126" s="513"/>
      <c r="H126" s="18"/>
      <c r="I126" s="177"/>
      <c r="J126" s="357"/>
      <c r="K126" s="53"/>
      <c r="L126" s="18"/>
      <c r="M126" s="24"/>
      <c r="N126" s="30"/>
      <c r="O126" s="17"/>
      <c r="P126" s="18"/>
      <c r="Q126" s="30"/>
      <c r="R126" s="1063"/>
    </row>
    <row r="127" spans="3:18" s="8" customFormat="1" ht="19.7" customHeight="1">
      <c r="C127" s="17"/>
      <c r="D127" s="52"/>
      <c r="E127" s="52"/>
      <c r="F127" s="249"/>
      <c r="G127" s="513"/>
      <c r="H127" s="18"/>
      <c r="I127" s="177"/>
      <c r="J127" s="357"/>
      <c r="K127" s="53"/>
      <c r="L127" s="18"/>
      <c r="M127" s="24"/>
      <c r="N127" s="30"/>
      <c r="O127" s="17"/>
      <c r="P127" s="18"/>
      <c r="Q127" s="30"/>
      <c r="R127" s="1063"/>
    </row>
    <row r="128" spans="3:18" s="8" customFormat="1" ht="19.7" customHeight="1">
      <c r="C128" s="17"/>
      <c r="D128" s="52"/>
      <c r="E128" s="52"/>
      <c r="F128" s="249"/>
      <c r="G128" s="513"/>
      <c r="H128" s="18"/>
      <c r="I128" s="177"/>
      <c r="J128" s="357"/>
      <c r="K128" s="53"/>
      <c r="L128" s="18"/>
      <c r="M128" s="24"/>
      <c r="N128" s="30"/>
      <c r="O128" s="17"/>
      <c r="P128" s="18"/>
      <c r="Q128" s="30"/>
      <c r="R128" s="1063"/>
    </row>
    <row r="129" spans="3:18" s="8" customFormat="1" ht="19.7" customHeight="1">
      <c r="C129" s="17"/>
      <c r="D129" s="52"/>
      <c r="E129" s="52"/>
      <c r="F129" s="249"/>
      <c r="G129" s="513"/>
      <c r="H129" s="18"/>
      <c r="I129" s="177"/>
      <c r="J129" s="357"/>
      <c r="K129" s="53"/>
      <c r="L129" s="18"/>
      <c r="M129" s="24"/>
      <c r="N129" s="30"/>
      <c r="O129" s="17"/>
      <c r="P129" s="18"/>
      <c r="Q129" s="30"/>
      <c r="R129" s="1063"/>
    </row>
    <row r="130" spans="3:18" s="8" customFormat="1" ht="19.7" customHeight="1">
      <c r="C130" s="17"/>
      <c r="D130" s="52"/>
      <c r="E130" s="52"/>
      <c r="F130" s="249"/>
      <c r="G130" s="513"/>
      <c r="H130" s="18"/>
      <c r="I130" s="177"/>
      <c r="J130" s="357"/>
      <c r="K130" s="53"/>
      <c r="L130" s="18"/>
      <c r="M130" s="24"/>
      <c r="N130" s="30"/>
      <c r="O130" s="17"/>
      <c r="P130" s="18"/>
      <c r="Q130" s="30"/>
      <c r="R130" s="1063"/>
    </row>
    <row r="131" spans="3:18" s="8" customFormat="1" ht="19.7" customHeight="1">
      <c r="C131" s="17"/>
      <c r="D131" s="52"/>
      <c r="E131" s="52"/>
      <c r="F131" s="249"/>
      <c r="G131" s="513"/>
      <c r="H131" s="18"/>
      <c r="I131" s="177"/>
      <c r="J131" s="357"/>
      <c r="K131" s="53"/>
      <c r="L131" s="18"/>
      <c r="M131" s="24"/>
      <c r="N131" s="30"/>
      <c r="O131" s="17"/>
      <c r="P131" s="18"/>
      <c r="Q131" s="30"/>
      <c r="R131" s="1063"/>
    </row>
    <row r="132" spans="3:18" s="8" customFormat="1" ht="19.7" customHeight="1">
      <c r="C132" s="17"/>
      <c r="D132" s="52"/>
      <c r="E132" s="52"/>
      <c r="F132" s="249"/>
      <c r="G132" s="513"/>
      <c r="H132" s="18"/>
      <c r="I132" s="177"/>
      <c r="J132" s="357"/>
      <c r="K132" s="53"/>
      <c r="L132" s="18"/>
      <c r="M132" s="24"/>
      <c r="N132" s="30"/>
      <c r="O132" s="17"/>
      <c r="P132" s="18"/>
      <c r="Q132" s="30"/>
      <c r="R132" s="1063"/>
    </row>
    <row r="133" spans="3:18" s="8" customFormat="1" ht="19.7" customHeight="1">
      <c r="C133" s="17"/>
      <c r="D133" s="52"/>
      <c r="E133" s="52"/>
      <c r="F133" s="249"/>
      <c r="G133" s="513"/>
      <c r="H133" s="18"/>
      <c r="I133" s="177"/>
      <c r="J133" s="357"/>
      <c r="K133" s="53"/>
      <c r="L133" s="18"/>
      <c r="M133" s="24"/>
      <c r="N133" s="30"/>
      <c r="O133" s="17"/>
      <c r="P133" s="18"/>
      <c r="Q133" s="30"/>
      <c r="R133" s="1063"/>
    </row>
    <row r="134" spans="3:18" s="8" customFormat="1" ht="19.7" customHeight="1">
      <c r="C134" s="17"/>
      <c r="D134" s="52"/>
      <c r="E134" s="52"/>
      <c r="F134" s="249"/>
      <c r="G134" s="513"/>
      <c r="H134" s="18"/>
      <c r="I134" s="177"/>
      <c r="J134" s="357"/>
      <c r="K134" s="53"/>
      <c r="L134" s="18"/>
      <c r="M134" s="24"/>
      <c r="N134" s="30"/>
      <c r="O134" s="17"/>
      <c r="P134" s="18"/>
      <c r="Q134" s="30"/>
      <c r="R134" s="1063"/>
    </row>
    <row r="135" spans="3:18" s="8" customFormat="1" ht="19.7" customHeight="1">
      <c r="C135" s="17"/>
      <c r="D135" s="52"/>
      <c r="E135" s="52"/>
      <c r="F135" s="249"/>
      <c r="G135" s="513"/>
      <c r="H135" s="18"/>
      <c r="I135" s="177"/>
      <c r="J135" s="357"/>
      <c r="K135" s="53"/>
      <c r="L135" s="18"/>
      <c r="M135" s="24"/>
      <c r="N135" s="30"/>
      <c r="O135" s="17"/>
      <c r="P135" s="18"/>
      <c r="Q135" s="30"/>
      <c r="R135" s="1063"/>
    </row>
    <row r="136" spans="3:18" s="8" customFormat="1" ht="19.7" customHeight="1">
      <c r="C136" s="17"/>
      <c r="D136" s="52"/>
      <c r="E136" s="52"/>
      <c r="F136" s="249"/>
      <c r="G136" s="513"/>
      <c r="H136" s="18"/>
      <c r="I136" s="177"/>
      <c r="J136" s="357"/>
      <c r="K136" s="1080"/>
      <c r="L136" s="18"/>
      <c r="M136" s="24"/>
      <c r="N136" s="30"/>
      <c r="O136" s="17"/>
      <c r="P136" s="18"/>
      <c r="Q136" s="30"/>
      <c r="R136" s="1063"/>
    </row>
    <row r="137" spans="3:18" s="8" customFormat="1" ht="19.7" customHeight="1">
      <c r="C137" s="17"/>
      <c r="D137" s="52"/>
      <c r="E137" s="52"/>
      <c r="F137" s="249"/>
      <c r="G137" s="513"/>
      <c r="H137" s="18"/>
      <c r="I137" s="177"/>
      <c r="J137" s="357"/>
      <c r="K137" s="53"/>
      <c r="L137" s="18"/>
      <c r="M137" s="24"/>
      <c r="N137" s="30"/>
      <c r="O137" s="17"/>
      <c r="P137" s="18"/>
      <c r="Q137" s="30"/>
      <c r="R137" s="1063"/>
    </row>
    <row r="138" spans="3:18" s="8" customFormat="1" ht="19.7" customHeight="1">
      <c r="C138" s="17"/>
      <c r="D138" s="52"/>
      <c r="E138" s="52"/>
      <c r="F138" s="249"/>
      <c r="G138" s="513"/>
      <c r="H138" s="18"/>
      <c r="I138" s="177"/>
      <c r="J138" s="357"/>
      <c r="K138" s="53"/>
      <c r="L138" s="18"/>
      <c r="M138" s="24"/>
      <c r="N138" s="30"/>
      <c r="O138" s="17"/>
      <c r="P138" s="18"/>
      <c r="Q138" s="30"/>
      <c r="R138" s="1063"/>
    </row>
    <row r="139" spans="3:18" s="8" customFormat="1" ht="19.7" customHeight="1">
      <c r="C139" s="17"/>
      <c r="D139" s="52"/>
      <c r="E139" s="52"/>
      <c r="F139" s="249"/>
      <c r="G139" s="513"/>
      <c r="H139" s="18"/>
      <c r="I139" s="177"/>
      <c r="J139" s="357"/>
      <c r="K139" s="53"/>
      <c r="L139" s="18"/>
      <c r="M139" s="24"/>
      <c r="N139" s="30"/>
      <c r="O139" s="17"/>
      <c r="P139" s="18"/>
      <c r="Q139" s="30"/>
      <c r="R139" s="1063"/>
    </row>
    <row r="140" spans="3:18" s="8" customFormat="1" ht="19.7" customHeight="1">
      <c r="C140" s="17"/>
      <c r="D140" s="52"/>
      <c r="E140" s="52"/>
      <c r="F140" s="249"/>
      <c r="G140" s="513"/>
      <c r="H140" s="18"/>
      <c r="I140" s="177"/>
      <c r="J140" s="357"/>
      <c r="K140" s="53"/>
      <c r="L140" s="18"/>
      <c r="M140" s="24"/>
      <c r="N140" s="30"/>
      <c r="O140" s="17"/>
      <c r="P140" s="18"/>
      <c r="Q140" s="30"/>
      <c r="R140" s="1063"/>
    </row>
    <row r="141" spans="3:18" s="8" customFormat="1" ht="19.7" customHeight="1">
      <c r="C141" s="17"/>
      <c r="D141" s="52"/>
      <c r="E141" s="52"/>
      <c r="F141" s="249"/>
      <c r="G141" s="513"/>
      <c r="H141" s="18"/>
      <c r="I141" s="177"/>
      <c r="J141" s="357"/>
      <c r="K141" s="53"/>
      <c r="L141" s="18"/>
      <c r="M141" s="24"/>
      <c r="N141" s="30"/>
      <c r="O141" s="17"/>
      <c r="P141" s="18"/>
      <c r="Q141" s="30"/>
      <c r="R141" s="1063"/>
    </row>
    <row r="142" spans="3:18" s="8" customFormat="1" ht="19.7" customHeight="1">
      <c r="C142" s="17"/>
      <c r="D142" s="52"/>
      <c r="E142" s="52"/>
      <c r="F142" s="249"/>
      <c r="G142" s="513"/>
      <c r="H142" s="18"/>
      <c r="I142" s="177"/>
      <c r="J142" s="357"/>
      <c r="K142" s="53"/>
      <c r="L142" s="18"/>
      <c r="M142" s="24"/>
      <c r="N142" s="30"/>
      <c r="O142" s="17"/>
      <c r="P142" s="18"/>
      <c r="Q142" s="30"/>
      <c r="R142" s="1063"/>
    </row>
    <row r="143" spans="3:18" s="8" customFormat="1" ht="19.7" customHeight="1">
      <c r="C143" s="17"/>
      <c r="D143" s="52"/>
      <c r="E143" s="52"/>
      <c r="F143" s="249"/>
      <c r="G143" s="513"/>
      <c r="H143" s="18"/>
      <c r="I143" s="177"/>
      <c r="J143" s="357"/>
      <c r="K143" s="1080"/>
      <c r="L143" s="18"/>
      <c r="M143" s="24"/>
      <c r="N143" s="30"/>
      <c r="O143" s="17"/>
      <c r="P143" s="18"/>
      <c r="Q143" s="30"/>
      <c r="R143" s="1063"/>
    </row>
    <row r="144" spans="3:18" s="8" customFormat="1" ht="19.7" customHeight="1">
      <c r="C144" s="17"/>
      <c r="D144" s="17"/>
      <c r="E144" s="17"/>
      <c r="F144" s="249"/>
      <c r="G144" s="513"/>
      <c r="H144" s="18"/>
      <c r="I144" s="177"/>
      <c r="J144" s="357"/>
      <c r="K144" s="53"/>
      <c r="L144" s="18"/>
      <c r="M144" s="24"/>
      <c r="N144" s="30"/>
      <c r="O144" s="17"/>
      <c r="P144" s="18"/>
      <c r="Q144" s="30"/>
      <c r="R144" s="1063"/>
    </row>
    <row r="145" spans="1:18" s="8" customFormat="1" ht="19.7" customHeight="1">
      <c r="C145" s="17"/>
      <c r="D145" s="52"/>
      <c r="E145" s="52"/>
      <c r="F145" s="249"/>
      <c r="G145" s="513"/>
      <c r="H145" s="18"/>
      <c r="I145" s="177"/>
      <c r="J145" s="357"/>
      <c r="K145" s="53"/>
      <c r="L145" s="18"/>
      <c r="M145" s="24"/>
      <c r="N145" s="30"/>
      <c r="O145" s="17"/>
      <c r="P145" s="18"/>
      <c r="Q145" s="30"/>
      <c r="R145" s="1063"/>
    </row>
    <row r="146" spans="1:18" s="8" customFormat="1" ht="19.7" customHeight="1">
      <c r="C146" s="17"/>
      <c r="D146" s="52"/>
      <c r="E146" s="52"/>
      <c r="F146" s="249"/>
      <c r="G146" s="513"/>
      <c r="H146" s="18"/>
      <c r="I146" s="177"/>
      <c r="J146" s="357"/>
      <c r="K146" s="53"/>
      <c r="L146" s="18"/>
      <c r="M146" s="24"/>
      <c r="N146" s="30"/>
      <c r="O146" s="17"/>
      <c r="P146" s="18"/>
      <c r="Q146" s="30"/>
      <c r="R146" s="1063"/>
    </row>
    <row r="147" spans="1:18" s="8" customFormat="1" ht="19.7" customHeight="1">
      <c r="C147" s="17"/>
      <c r="D147" s="17"/>
      <c r="E147" s="17"/>
      <c r="F147" s="249"/>
      <c r="G147" s="513"/>
      <c r="H147" s="18"/>
      <c r="I147" s="177"/>
      <c r="J147" s="357"/>
      <c r="K147" s="53"/>
      <c r="L147" s="18"/>
      <c r="M147" s="24"/>
      <c r="N147" s="30"/>
      <c r="O147" s="17"/>
      <c r="P147" s="18"/>
      <c r="Q147" s="30"/>
      <c r="R147" s="1063"/>
    </row>
    <row r="148" spans="1:18" s="8" customFormat="1" ht="19.350000000000001" customHeight="1">
      <c r="C148" s="17"/>
      <c r="D148" s="52"/>
      <c r="E148" s="52"/>
      <c r="F148" s="249"/>
      <c r="G148" s="513"/>
      <c r="H148" s="18"/>
      <c r="I148" s="177"/>
      <c r="J148" s="357"/>
      <c r="K148" s="53"/>
      <c r="L148" s="18"/>
      <c r="M148" s="24"/>
      <c r="N148" s="30"/>
      <c r="O148" s="17"/>
      <c r="P148" s="18"/>
      <c r="Q148" s="30"/>
      <c r="R148" s="1063"/>
    </row>
    <row r="149" spans="1:18" s="8" customFormat="1" ht="19.7" customHeight="1">
      <c r="C149" s="17"/>
      <c r="D149" s="17"/>
      <c r="E149" s="17"/>
      <c r="F149" s="321"/>
      <c r="G149" s="1081"/>
      <c r="H149" s="18"/>
      <c r="I149" s="177"/>
      <c r="J149" s="357"/>
      <c r="K149" s="246"/>
      <c r="L149" s="18"/>
      <c r="M149" s="18"/>
      <c r="N149" s="30"/>
      <c r="O149" s="17"/>
      <c r="P149" s="18"/>
      <c r="Q149" s="30"/>
      <c r="R149" s="1063"/>
    </row>
    <row r="150" spans="1:18" s="8" customFormat="1" ht="19.7" customHeight="1">
      <c r="C150" s="17"/>
      <c r="D150" s="17"/>
      <c r="E150" s="17"/>
      <c r="F150" s="492">
        <f>SUM(I99:I149)</f>
        <v>0</v>
      </c>
      <c r="G150" s="1081"/>
      <c r="H150" s="18"/>
      <c r="I150" s="177"/>
      <c r="J150" s="357"/>
      <c r="K150" s="24"/>
      <c r="L150" s="18"/>
      <c r="M150" s="18"/>
      <c r="N150" s="30"/>
      <c r="O150" s="17"/>
      <c r="P150" s="18"/>
      <c r="Q150" s="30"/>
      <c r="R150" s="1063"/>
    </row>
    <row r="151" spans="1:18" s="8" customFormat="1" ht="19.7" customHeight="1">
      <c r="C151" s="17"/>
      <c r="D151" s="17"/>
      <c r="E151" s="17"/>
      <c r="F151" s="24"/>
      <c r="G151" s="1081"/>
      <c r="H151" s="18"/>
      <c r="I151" s="177"/>
      <c r="J151" s="357"/>
      <c r="K151" s="24"/>
      <c r="L151" s="18"/>
      <c r="M151" s="18"/>
      <c r="N151" s="30"/>
      <c r="O151" s="17"/>
      <c r="P151" s="18"/>
      <c r="Q151" s="30"/>
      <c r="R151" s="1063"/>
    </row>
    <row r="152" spans="1:18" s="8" customFormat="1" ht="19.7" customHeight="1">
      <c r="C152" s="17"/>
      <c r="D152" s="17"/>
      <c r="E152" s="17"/>
      <c r="F152" s="24"/>
      <c r="G152" s="1081"/>
      <c r="H152" s="18"/>
      <c r="I152" s="177"/>
      <c r="J152" s="357"/>
      <c r="K152" s="24"/>
      <c r="L152" s="24"/>
      <c r="M152" s="18"/>
      <c r="N152" s="30"/>
      <c r="O152" s="17"/>
      <c r="P152" s="18"/>
      <c r="Q152" s="30"/>
      <c r="R152" s="1063"/>
    </row>
    <row r="153" spans="1:18">
      <c r="A153" s="8"/>
      <c r="B153" s="8"/>
      <c r="C153" s="17"/>
      <c r="D153" s="17"/>
      <c r="E153" s="17"/>
      <c r="F153" s="24"/>
      <c r="G153" s="1081"/>
      <c r="H153" s="18"/>
      <c r="I153" s="177"/>
      <c r="J153" s="357"/>
      <c r="K153" s="24"/>
      <c r="L153" s="18"/>
      <c r="M153" s="18"/>
      <c r="N153" s="30"/>
      <c r="O153" s="17"/>
      <c r="P153" s="18"/>
      <c r="Q153" s="30"/>
      <c r="R153" s="1063"/>
    </row>
    <row r="154" spans="1:18">
      <c r="I154" s="1082"/>
    </row>
  </sheetData>
  <mergeCells count="8">
    <mergeCell ref="C2:E2"/>
    <mergeCell ref="H2:J2"/>
    <mergeCell ref="C3:E3"/>
    <mergeCell ref="I3:L4"/>
    <mergeCell ref="C4:E4"/>
    <mergeCell ref="C5:E5"/>
    <mergeCell ref="H5:H6"/>
    <mergeCell ref="C6:E6"/>
  </mergeCells>
  <phoneticPr fontId="3"/>
  <pageMargins left="0" right="0" top="0" bottom="0" header="0" footer="0"/>
  <pageSetup paperSize="8" scale="65" orientation="portrait" r:id="rId1"/>
  <tableParts count="1">
    <tablePart r:id="rId2"/>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276B4-CB38-4EB6-9EC2-87160B482004}">
  <sheetPr>
    <tabColor rgb="FFFFC000"/>
  </sheetPr>
  <dimension ref="A2:R241"/>
  <sheetViews>
    <sheetView zoomScale="70" zoomScaleNormal="70" workbookViewId="0">
      <pane xSplit="11" ySplit="8" topLeftCell="M120" activePane="bottomRight" state="frozen"/>
      <selection activeCell="D26" sqref="D26"/>
      <selection pane="topRight" activeCell="D26" sqref="D26"/>
      <selection pane="bottomLeft" activeCell="D26" sqref="D26"/>
      <selection pane="bottomRight" activeCell="R132" sqref="R132"/>
    </sheetView>
  </sheetViews>
  <sheetFormatPr defaultColWidth="11.75" defaultRowHeight="13.5" customHeight="1"/>
  <cols>
    <col min="1" max="1" width="18.625" style="9" customWidth="1"/>
    <col min="2" max="2" width="17" style="9" customWidth="1"/>
    <col min="3" max="3" width="6.25" style="8" customWidth="1"/>
    <col min="4" max="4" width="15.25" style="9" customWidth="1"/>
    <col min="5" max="5" width="15.5" style="9" customWidth="1"/>
    <col min="6" max="6" width="71.5" style="9" customWidth="1"/>
    <col min="7" max="7" width="10.75" style="8" customWidth="1"/>
    <col min="8" max="9" width="12.125" style="10" customWidth="1"/>
    <col min="10" max="10" width="7.125" style="10" customWidth="1"/>
    <col min="11" max="11" width="50.5" style="9" customWidth="1"/>
    <col min="12" max="12" width="45.25" style="9" customWidth="1"/>
    <col min="13" max="13" width="8.125" style="8" customWidth="1"/>
    <col min="14" max="14" width="17" style="8" customWidth="1"/>
    <col min="15" max="15" width="7.875" style="9" customWidth="1"/>
    <col min="16" max="16" width="16.375" style="8" customWidth="1"/>
    <col min="17" max="17" width="17.875" style="188" customWidth="1"/>
    <col min="18" max="18" width="19.375" style="188" customWidth="1"/>
    <col min="19" max="16384" width="11.75" style="9"/>
  </cols>
  <sheetData>
    <row r="2" spans="1:18" ht="20.100000000000001" customHeight="1">
      <c r="C2" s="1" t="s">
        <v>0</v>
      </c>
      <c r="D2" s="1"/>
      <c r="E2" s="1"/>
      <c r="F2" s="2" t="s">
        <v>3048</v>
      </c>
      <c r="G2" s="9"/>
      <c r="H2" s="4" t="s">
        <v>2</v>
      </c>
      <c r="I2" s="5"/>
      <c r="J2" s="6"/>
      <c r="K2" s="7">
        <f>SUM(I:I)</f>
        <v>243981</v>
      </c>
    </row>
    <row r="3" spans="1:18" ht="20.100000000000001" customHeight="1">
      <c r="C3" s="1" t="s">
        <v>3</v>
      </c>
      <c r="D3" s="1"/>
      <c r="E3" s="1"/>
      <c r="F3" s="13" t="s">
        <v>2522</v>
      </c>
      <c r="G3" s="9"/>
      <c r="I3" s="1060" t="s">
        <v>3049</v>
      </c>
      <c r="J3" s="1060"/>
      <c r="K3" s="1060"/>
      <c r="L3" s="1060"/>
    </row>
    <row r="4" spans="1:18" ht="20.100000000000001" customHeight="1">
      <c r="C4" s="1" t="s">
        <v>1373</v>
      </c>
      <c r="D4" s="1"/>
      <c r="E4" s="1"/>
      <c r="F4" s="13" t="s">
        <v>3050</v>
      </c>
      <c r="G4" s="9"/>
      <c r="I4" s="1060"/>
      <c r="J4" s="1060"/>
      <c r="K4" s="1060"/>
      <c r="L4" s="1060"/>
    </row>
    <row r="5" spans="1:18" ht="20.100000000000001" customHeight="1">
      <c r="C5" s="1" t="s">
        <v>6</v>
      </c>
      <c r="D5" s="1"/>
      <c r="E5" s="1"/>
      <c r="F5" s="16">
        <v>45028</v>
      </c>
      <c r="G5" s="9"/>
      <c r="H5" s="1083" t="s">
        <v>1493</v>
      </c>
      <c r="I5" s="1084"/>
      <c r="J5" s="459"/>
    </row>
    <row r="6" spans="1:18" ht="20.100000000000001" customHeight="1">
      <c r="C6" s="1" t="s">
        <v>7</v>
      </c>
      <c r="D6" s="1"/>
      <c r="E6" s="1"/>
      <c r="F6" s="16">
        <v>45030</v>
      </c>
      <c r="G6" s="9"/>
      <c r="H6" s="1085"/>
      <c r="I6" s="1086"/>
      <c r="J6" s="459"/>
    </row>
    <row r="8" spans="1:18" s="8" customFormat="1" ht="19.5" customHeight="1">
      <c r="B8" s="104" t="s">
        <v>602</v>
      </c>
      <c r="C8" s="190" t="s">
        <v>603</v>
      </c>
      <c r="D8" s="191" t="s">
        <v>604</v>
      </c>
      <c r="E8" s="191" t="s">
        <v>605</v>
      </c>
      <c r="F8" s="192" t="s">
        <v>606</v>
      </c>
      <c r="G8" s="192" t="s">
        <v>12</v>
      </c>
      <c r="H8" s="1087" t="s">
        <v>13</v>
      </c>
      <c r="I8" s="1088" t="s">
        <v>14</v>
      </c>
      <c r="J8" s="193" t="s">
        <v>607</v>
      </c>
      <c r="K8" s="192" t="s">
        <v>608</v>
      </c>
      <c r="L8" s="192" t="s">
        <v>609</v>
      </c>
      <c r="M8" s="192" t="s">
        <v>610</v>
      </c>
      <c r="N8" s="194" t="s">
        <v>611</v>
      </c>
      <c r="O8" s="191" t="s">
        <v>612</v>
      </c>
      <c r="P8" s="192" t="s">
        <v>613</v>
      </c>
      <c r="Q8" s="194" t="s">
        <v>614</v>
      </c>
      <c r="R8" s="195" t="s">
        <v>615</v>
      </c>
    </row>
    <row r="9" spans="1:18" s="8" customFormat="1" ht="19.5" customHeight="1">
      <c r="C9" s="738"/>
      <c r="D9" s="647"/>
      <c r="E9" s="647"/>
      <c r="F9" s="268"/>
      <c r="G9" s="197"/>
      <c r="H9" s="1089"/>
      <c r="I9" s="1089"/>
      <c r="J9" s="198"/>
      <c r="K9" s="199"/>
      <c r="L9" s="192"/>
      <c r="M9" s="192"/>
      <c r="N9" s="194"/>
      <c r="O9" s="191"/>
      <c r="P9" s="192"/>
      <c r="Q9" s="194"/>
      <c r="R9" s="195"/>
    </row>
    <row r="10" spans="1:18" s="8" customFormat="1" ht="19.5" customHeight="1">
      <c r="C10" s="738"/>
      <c r="D10" s="647"/>
      <c r="E10" s="647"/>
      <c r="F10" s="268"/>
      <c r="G10" s="197"/>
      <c r="H10" s="1089"/>
      <c r="I10" s="1089"/>
      <c r="J10" s="198"/>
      <c r="K10" s="199"/>
      <c r="L10" s="192"/>
      <c r="M10" s="192"/>
      <c r="N10" s="194"/>
      <c r="O10" s="191"/>
      <c r="P10" s="192"/>
      <c r="Q10" s="194"/>
      <c r="R10" s="195"/>
    </row>
    <row r="11" spans="1:18" ht="18" customHeight="1">
      <c r="A11" s="8"/>
      <c r="B11" s="8"/>
      <c r="C11" s="17"/>
      <c r="D11" s="1090" t="s">
        <v>3069</v>
      </c>
      <c r="E11" s="1091"/>
      <c r="F11" s="1092"/>
      <c r="G11" s="26"/>
      <c r="H11" s="27"/>
      <c r="I11" s="424"/>
      <c r="J11" s="357"/>
      <c r="K11" s="18"/>
      <c r="L11" s="18"/>
      <c r="M11" s="18"/>
      <c r="N11" s="30"/>
      <c r="O11" s="17"/>
      <c r="P11" s="18"/>
      <c r="Q11" s="30"/>
      <c r="R11" s="23"/>
    </row>
    <row r="12" spans="1:18" ht="18" customHeight="1">
      <c r="A12" s="210" t="s">
        <v>642</v>
      </c>
      <c r="B12" s="836">
        <v>12</v>
      </c>
      <c r="C12" s="1068">
        <v>1</v>
      </c>
      <c r="D12" s="17" t="s">
        <v>270</v>
      </c>
      <c r="E12" s="17" t="s">
        <v>167</v>
      </c>
      <c r="F12" s="24" t="s">
        <v>3070</v>
      </c>
      <c r="G12" s="26">
        <v>1</v>
      </c>
      <c r="H12" s="27">
        <v>11230</v>
      </c>
      <c r="I12" s="1093">
        <f t="shared" ref="I12:I55" si="0">G12*H12</f>
        <v>11230</v>
      </c>
      <c r="J12" s="357"/>
      <c r="K12" s="357" t="s">
        <v>3071</v>
      </c>
      <c r="L12" s="18"/>
      <c r="M12" s="18"/>
      <c r="N12" s="30">
        <v>44991</v>
      </c>
      <c r="O12" s="17"/>
      <c r="P12" s="18"/>
      <c r="Q12" s="30"/>
      <c r="R12" s="23"/>
    </row>
    <row r="13" spans="1:18" ht="18" customHeight="1">
      <c r="A13" s="210" t="s">
        <v>276</v>
      </c>
      <c r="B13" s="836">
        <v>12</v>
      </c>
      <c r="C13" s="1068">
        <f t="shared" ref="C13:C24" si="1">+C12+1</f>
        <v>2</v>
      </c>
      <c r="D13" s="17" t="s">
        <v>167</v>
      </c>
      <c r="E13" s="17" t="s">
        <v>167</v>
      </c>
      <c r="F13" s="24" t="s">
        <v>3072</v>
      </c>
      <c r="G13" s="26">
        <v>1</v>
      </c>
      <c r="H13" s="27">
        <v>214</v>
      </c>
      <c r="I13" s="424">
        <f t="shared" si="0"/>
        <v>214</v>
      </c>
      <c r="J13" s="357"/>
      <c r="K13" s="357" t="s">
        <v>878</v>
      </c>
      <c r="L13" s="24" t="s">
        <v>3073</v>
      </c>
      <c r="M13" s="18"/>
      <c r="N13" s="30">
        <v>44991</v>
      </c>
      <c r="O13" s="17"/>
      <c r="P13" s="18"/>
      <c r="Q13" s="30"/>
      <c r="R13" s="23"/>
    </row>
    <row r="14" spans="1:18" ht="18" customHeight="1">
      <c r="A14" s="210" t="s">
        <v>276</v>
      </c>
      <c r="B14" s="836">
        <v>12</v>
      </c>
      <c r="C14" s="1068">
        <f t="shared" si="1"/>
        <v>3</v>
      </c>
      <c r="D14" s="17" t="s">
        <v>167</v>
      </c>
      <c r="E14" s="17" t="s">
        <v>167</v>
      </c>
      <c r="F14" s="24" t="s">
        <v>2344</v>
      </c>
      <c r="G14" s="26">
        <v>4</v>
      </c>
      <c r="H14" s="27">
        <v>169</v>
      </c>
      <c r="I14" s="424">
        <f>G14*H14</f>
        <v>676</v>
      </c>
      <c r="J14" s="357"/>
      <c r="K14" s="357" t="s">
        <v>3074</v>
      </c>
      <c r="L14" s="24"/>
      <c r="M14" s="18"/>
      <c r="N14" s="30">
        <v>44991</v>
      </c>
      <c r="O14" s="17"/>
      <c r="P14" s="18"/>
      <c r="Q14" s="30"/>
      <c r="R14" s="23"/>
    </row>
    <row r="15" spans="1:18" ht="18" customHeight="1">
      <c r="A15" s="210" t="s">
        <v>276</v>
      </c>
      <c r="B15" s="836">
        <v>12</v>
      </c>
      <c r="C15" s="1068">
        <f t="shared" si="1"/>
        <v>4</v>
      </c>
      <c r="D15" s="17" t="s">
        <v>167</v>
      </c>
      <c r="E15" s="17" t="s">
        <v>167</v>
      </c>
      <c r="F15" s="24" t="s">
        <v>3075</v>
      </c>
      <c r="G15" s="26">
        <v>2</v>
      </c>
      <c r="H15" s="27">
        <v>1200</v>
      </c>
      <c r="I15" s="424">
        <f t="shared" si="0"/>
        <v>2400</v>
      </c>
      <c r="J15" s="357"/>
      <c r="K15" s="357" t="s">
        <v>3075</v>
      </c>
      <c r="L15" s="18"/>
      <c r="M15" s="18"/>
      <c r="N15" s="30">
        <v>44991</v>
      </c>
      <c r="O15" s="17"/>
      <c r="P15" s="18"/>
      <c r="Q15" s="30"/>
      <c r="R15" s="23"/>
    </row>
    <row r="16" spans="1:18" ht="18" customHeight="1">
      <c r="A16" s="210" t="s">
        <v>276</v>
      </c>
      <c r="B16" s="836">
        <v>12</v>
      </c>
      <c r="C16" s="1068">
        <f t="shared" si="1"/>
        <v>5</v>
      </c>
      <c r="D16" s="52" t="s">
        <v>3076</v>
      </c>
      <c r="E16" s="52" t="s">
        <v>167</v>
      </c>
      <c r="F16" s="321" t="s">
        <v>545</v>
      </c>
      <c r="G16" s="321">
        <v>10</v>
      </c>
      <c r="H16" s="113">
        <v>27</v>
      </c>
      <c r="I16" s="1093">
        <f t="shared" si="0"/>
        <v>270</v>
      </c>
      <c r="J16" s="514"/>
      <c r="K16" s="514" t="s">
        <v>3077</v>
      </c>
      <c r="L16" s="24" t="s">
        <v>3078</v>
      </c>
      <c r="M16" s="18"/>
      <c r="N16" s="30">
        <v>44991</v>
      </c>
      <c r="O16" s="17"/>
      <c r="P16" s="18"/>
      <c r="Q16" s="30"/>
      <c r="R16" s="23"/>
    </row>
    <row r="17" spans="1:18" ht="18" customHeight="1">
      <c r="A17" s="210" t="s">
        <v>276</v>
      </c>
      <c r="B17" s="836">
        <v>12</v>
      </c>
      <c r="C17" s="1068">
        <f t="shared" si="1"/>
        <v>6</v>
      </c>
      <c r="D17" s="283" t="s">
        <v>167</v>
      </c>
      <c r="E17" s="283" t="s">
        <v>167</v>
      </c>
      <c r="F17" s="369" t="s">
        <v>1480</v>
      </c>
      <c r="G17" s="284"/>
      <c r="H17" s="608">
        <v>76</v>
      </c>
      <c r="I17" s="1094">
        <f t="shared" si="0"/>
        <v>0</v>
      </c>
      <c r="J17" s="805"/>
      <c r="K17" s="805" t="s">
        <v>3079</v>
      </c>
      <c r="L17" s="18"/>
      <c r="M17" s="18"/>
      <c r="N17" s="30" t="s">
        <v>3080</v>
      </c>
      <c r="O17" s="17"/>
      <c r="P17" s="18"/>
      <c r="Q17" s="30"/>
      <c r="R17" s="23"/>
    </row>
    <row r="18" spans="1:18" ht="18" customHeight="1">
      <c r="A18" s="210" t="s">
        <v>282</v>
      </c>
      <c r="B18" s="836">
        <v>12</v>
      </c>
      <c r="C18" s="1068">
        <f t="shared" si="1"/>
        <v>7</v>
      </c>
      <c r="D18" s="52" t="s">
        <v>734</v>
      </c>
      <c r="E18" s="52" t="s">
        <v>167</v>
      </c>
      <c r="F18" s="24" t="s">
        <v>3081</v>
      </c>
      <c r="G18" s="26">
        <v>1</v>
      </c>
      <c r="H18" s="27">
        <v>34</v>
      </c>
      <c r="I18" s="113">
        <f t="shared" si="0"/>
        <v>34</v>
      </c>
      <c r="J18" s="357"/>
      <c r="K18" s="357" t="s">
        <v>3082</v>
      </c>
      <c r="L18" s="18"/>
      <c r="M18" s="18"/>
      <c r="N18" s="30">
        <v>44991</v>
      </c>
      <c r="O18" s="17"/>
      <c r="P18" s="18"/>
      <c r="Q18" s="30"/>
      <c r="R18" s="23"/>
    </row>
    <row r="19" spans="1:18" ht="18" customHeight="1">
      <c r="A19" s="210" t="s">
        <v>276</v>
      </c>
      <c r="B19" s="836">
        <v>12</v>
      </c>
      <c r="C19" s="1068">
        <f t="shared" si="1"/>
        <v>8</v>
      </c>
      <c r="D19" s="17" t="s">
        <v>167</v>
      </c>
      <c r="E19" s="17" t="s">
        <v>167</v>
      </c>
      <c r="F19" s="24" t="s">
        <v>3083</v>
      </c>
      <c r="G19" s="26">
        <v>1</v>
      </c>
      <c r="H19" s="27">
        <v>210</v>
      </c>
      <c r="I19" s="424">
        <f>G19*H19</f>
        <v>210</v>
      </c>
      <c r="J19" s="357"/>
      <c r="K19" s="357" t="s">
        <v>2144</v>
      </c>
      <c r="L19" s="24" t="s">
        <v>3084</v>
      </c>
      <c r="M19" s="18"/>
      <c r="N19" s="30">
        <v>44991</v>
      </c>
      <c r="O19" s="17"/>
      <c r="P19" s="18"/>
      <c r="Q19" s="30"/>
      <c r="R19" s="23"/>
    </row>
    <row r="20" spans="1:18" ht="18" customHeight="1">
      <c r="A20" s="8"/>
      <c r="B20" s="8"/>
      <c r="C20" s="17"/>
      <c r="D20" s="17"/>
      <c r="E20" s="17"/>
      <c r="F20" s="24"/>
      <c r="G20" s="26"/>
      <c r="H20" s="27"/>
      <c r="I20" s="1093"/>
      <c r="J20" s="357"/>
      <c r="K20" s="357"/>
      <c r="L20" s="18"/>
      <c r="M20" s="18"/>
      <c r="N20" s="30">
        <v>44991</v>
      </c>
      <c r="O20" s="17"/>
      <c r="P20" s="18"/>
      <c r="Q20" s="30"/>
      <c r="R20" s="23"/>
    </row>
    <row r="21" spans="1:18" ht="18" customHeight="1">
      <c r="A21" s="210" t="s">
        <v>642</v>
      </c>
      <c r="B21" s="836">
        <v>12</v>
      </c>
      <c r="C21" s="1068">
        <f>+C19+1</f>
        <v>9</v>
      </c>
      <c r="D21" s="17" t="s">
        <v>270</v>
      </c>
      <c r="E21" s="17" t="s">
        <v>167</v>
      </c>
      <c r="F21" s="24" t="s">
        <v>3085</v>
      </c>
      <c r="G21" s="26">
        <v>1</v>
      </c>
      <c r="H21" s="27">
        <v>7358</v>
      </c>
      <c r="I21" s="1093">
        <f t="shared" si="0"/>
        <v>7358</v>
      </c>
      <c r="J21" s="357"/>
      <c r="K21" s="357" t="s">
        <v>3086</v>
      </c>
      <c r="L21" s="18"/>
      <c r="M21" s="18"/>
      <c r="N21" s="30">
        <v>44991</v>
      </c>
      <c r="O21" s="17"/>
      <c r="P21" s="18"/>
      <c r="Q21" s="30"/>
      <c r="R21" s="23"/>
    </row>
    <row r="22" spans="1:18" ht="18" customHeight="1">
      <c r="A22" s="210" t="s">
        <v>273</v>
      </c>
      <c r="B22" s="836">
        <v>12</v>
      </c>
      <c r="C22" s="1068">
        <f t="shared" si="1"/>
        <v>10</v>
      </c>
      <c r="D22" s="17" t="s">
        <v>167</v>
      </c>
      <c r="E22" s="17" t="s">
        <v>167</v>
      </c>
      <c r="F22" s="24" t="s">
        <v>3087</v>
      </c>
      <c r="G22" s="26">
        <v>2</v>
      </c>
      <c r="H22" s="27">
        <v>2800</v>
      </c>
      <c r="I22" s="1093">
        <f t="shared" si="0"/>
        <v>5600</v>
      </c>
      <c r="J22" s="357"/>
      <c r="K22" s="357" t="s">
        <v>3088</v>
      </c>
      <c r="L22" s="18"/>
      <c r="M22" s="18"/>
      <c r="N22" s="30">
        <v>44991</v>
      </c>
      <c r="O22" s="17"/>
      <c r="P22" s="18"/>
      <c r="Q22" s="30"/>
      <c r="R22" s="23"/>
    </row>
    <row r="23" spans="1:18" ht="18" customHeight="1">
      <c r="A23" s="210" t="s">
        <v>276</v>
      </c>
      <c r="B23" s="836">
        <v>12</v>
      </c>
      <c r="C23" s="1068">
        <f t="shared" si="1"/>
        <v>11</v>
      </c>
      <c r="D23" s="17" t="s">
        <v>167</v>
      </c>
      <c r="E23" s="17" t="s">
        <v>167</v>
      </c>
      <c r="F23" s="24" t="s">
        <v>3089</v>
      </c>
      <c r="G23" s="26">
        <v>2</v>
      </c>
      <c r="H23" s="27">
        <v>71</v>
      </c>
      <c r="I23" s="1093">
        <f>G23*H23</f>
        <v>142</v>
      </c>
      <c r="J23" s="357"/>
      <c r="K23" s="357" t="s">
        <v>3089</v>
      </c>
      <c r="L23" s="18"/>
      <c r="M23" s="18"/>
      <c r="N23" s="30">
        <v>44991</v>
      </c>
      <c r="O23" s="17"/>
      <c r="P23" s="18"/>
      <c r="Q23" s="30"/>
      <c r="R23" s="23"/>
    </row>
    <row r="24" spans="1:18" ht="18" customHeight="1">
      <c r="A24" s="210" t="s">
        <v>276</v>
      </c>
      <c r="B24" s="836">
        <v>12</v>
      </c>
      <c r="C24" s="1068">
        <f t="shared" si="1"/>
        <v>12</v>
      </c>
      <c r="D24" s="283" t="s">
        <v>167</v>
      </c>
      <c r="E24" s="283" t="s">
        <v>167</v>
      </c>
      <c r="F24" s="369" t="s">
        <v>889</v>
      </c>
      <c r="G24" s="284"/>
      <c r="H24" s="608">
        <v>20</v>
      </c>
      <c r="I24" s="1094">
        <f t="shared" si="0"/>
        <v>0</v>
      </c>
      <c r="J24" s="805"/>
      <c r="K24" s="1095" t="s">
        <v>3090</v>
      </c>
      <c r="L24" s="18"/>
      <c r="M24" s="18"/>
      <c r="N24" s="30" t="s">
        <v>3080</v>
      </c>
      <c r="O24" s="17"/>
      <c r="P24" s="18"/>
      <c r="Q24" s="30"/>
      <c r="R24" s="23"/>
    </row>
    <row r="25" spans="1:18" ht="18" customHeight="1">
      <c r="A25" s="8"/>
      <c r="B25" s="8"/>
      <c r="C25" s="17"/>
      <c r="D25" s="17"/>
      <c r="E25" s="17"/>
      <c r="F25" s="24"/>
      <c r="G25" s="26"/>
      <c r="H25" s="27"/>
      <c r="I25" s="1093"/>
      <c r="J25" s="357"/>
      <c r="K25" s="357"/>
      <c r="L25" s="18"/>
      <c r="M25" s="18"/>
      <c r="N25" s="30"/>
      <c r="O25" s="17"/>
      <c r="P25" s="18"/>
      <c r="Q25" s="30"/>
      <c r="R25" s="23"/>
    </row>
    <row r="26" spans="1:18" ht="18" customHeight="1">
      <c r="A26" s="210" t="s">
        <v>628</v>
      </c>
      <c r="B26" s="836">
        <v>12</v>
      </c>
      <c r="C26" s="1068">
        <f>+C24+1</f>
        <v>13</v>
      </c>
      <c r="D26" s="17" t="s">
        <v>270</v>
      </c>
      <c r="E26" s="17" t="s">
        <v>167</v>
      </c>
      <c r="F26" s="24" t="s">
        <v>3091</v>
      </c>
      <c r="G26" s="26">
        <v>1</v>
      </c>
      <c r="H26" s="27">
        <v>2660</v>
      </c>
      <c r="I26" s="1093">
        <f t="shared" si="0"/>
        <v>2660</v>
      </c>
      <c r="J26" s="357"/>
      <c r="K26" s="357" t="s">
        <v>3092</v>
      </c>
      <c r="L26" s="18"/>
      <c r="M26" s="18"/>
      <c r="N26" s="30">
        <v>44991</v>
      </c>
      <c r="O26" s="17"/>
      <c r="P26" s="18"/>
      <c r="Q26" s="30"/>
      <c r="R26" s="23"/>
    </row>
    <row r="27" spans="1:18" ht="18" customHeight="1">
      <c r="A27" s="210" t="s">
        <v>276</v>
      </c>
      <c r="B27" s="836">
        <v>12</v>
      </c>
      <c r="C27" s="1068">
        <f>+C26+1</f>
        <v>14</v>
      </c>
      <c r="D27" s="17" t="s">
        <v>167</v>
      </c>
      <c r="E27" s="17" t="s">
        <v>167</v>
      </c>
      <c r="F27" s="24" t="s">
        <v>879</v>
      </c>
      <c r="G27" s="26">
        <v>8</v>
      </c>
      <c r="H27" s="27">
        <v>94</v>
      </c>
      <c r="I27" s="1093">
        <f t="shared" si="0"/>
        <v>752</v>
      </c>
      <c r="J27" s="357"/>
      <c r="K27" s="357" t="s">
        <v>3074</v>
      </c>
      <c r="L27" s="18"/>
      <c r="M27" s="18"/>
      <c r="N27" s="30">
        <v>44991</v>
      </c>
      <c r="O27" s="17"/>
      <c r="P27" s="18"/>
      <c r="Q27" s="30"/>
      <c r="R27" s="23"/>
    </row>
    <row r="28" spans="1:18" ht="18" customHeight="1">
      <c r="A28" s="210" t="s">
        <v>276</v>
      </c>
      <c r="B28" s="836">
        <v>12</v>
      </c>
      <c r="C28" s="1068">
        <f>+C27+1</f>
        <v>15</v>
      </c>
      <c r="D28" s="17" t="s">
        <v>167</v>
      </c>
      <c r="E28" s="17" t="s">
        <v>167</v>
      </c>
      <c r="F28" s="24" t="s">
        <v>3093</v>
      </c>
      <c r="G28" s="26">
        <v>2</v>
      </c>
      <c r="H28" s="27">
        <v>319</v>
      </c>
      <c r="I28" s="1093">
        <f>G28*H28</f>
        <v>638</v>
      </c>
      <c r="J28" s="357"/>
      <c r="K28" s="357" t="s">
        <v>3074</v>
      </c>
      <c r="L28" s="18"/>
      <c r="M28" s="18"/>
      <c r="N28" s="30">
        <v>44991</v>
      </c>
      <c r="O28" s="17"/>
      <c r="P28" s="18"/>
      <c r="Q28" s="30"/>
      <c r="R28" s="23"/>
    </row>
    <row r="29" spans="1:18" ht="18" customHeight="1">
      <c r="A29" s="8"/>
      <c r="B29" s="8"/>
      <c r="C29" s="17"/>
      <c r="D29" s="17"/>
      <c r="E29" s="17"/>
      <c r="F29" s="24"/>
      <c r="G29" s="26"/>
      <c r="H29" s="27"/>
      <c r="I29" s="1093"/>
      <c r="J29" s="357"/>
      <c r="K29" s="357"/>
      <c r="L29" s="18"/>
      <c r="M29" s="18"/>
      <c r="N29" s="30"/>
      <c r="O29" s="17"/>
      <c r="P29" s="18"/>
      <c r="Q29" s="30"/>
      <c r="R29" s="23"/>
    </row>
    <row r="30" spans="1:18" ht="18" customHeight="1">
      <c r="A30" s="210" t="s">
        <v>642</v>
      </c>
      <c r="B30" s="836">
        <v>12</v>
      </c>
      <c r="C30" s="1068">
        <f>+C28+1</f>
        <v>16</v>
      </c>
      <c r="D30" s="17" t="s">
        <v>270</v>
      </c>
      <c r="E30" s="17" t="s">
        <v>167</v>
      </c>
      <c r="F30" s="24" t="s">
        <v>3094</v>
      </c>
      <c r="G30" s="26">
        <v>1</v>
      </c>
      <c r="H30" s="27">
        <v>6055</v>
      </c>
      <c r="I30" s="1093">
        <f t="shared" si="0"/>
        <v>6055</v>
      </c>
      <c r="J30" s="357"/>
      <c r="K30" s="357" t="s">
        <v>3095</v>
      </c>
      <c r="L30" s="18"/>
      <c r="M30" s="18"/>
      <c r="N30" s="30">
        <v>44991</v>
      </c>
      <c r="O30" s="17"/>
      <c r="P30" s="18"/>
      <c r="Q30" s="30"/>
      <c r="R30" s="23"/>
    </row>
    <row r="31" spans="1:18" ht="18" customHeight="1">
      <c r="A31" s="210" t="s">
        <v>276</v>
      </c>
      <c r="B31" s="836">
        <v>12</v>
      </c>
      <c r="C31" s="1068">
        <f>+C30+1</f>
        <v>17</v>
      </c>
      <c r="D31" s="52" t="s">
        <v>167</v>
      </c>
      <c r="E31" s="52" t="s">
        <v>167</v>
      </c>
      <c r="F31" s="1096" t="s">
        <v>3096</v>
      </c>
      <c r="G31" s="26">
        <v>1</v>
      </c>
      <c r="H31" s="27">
        <v>223</v>
      </c>
      <c r="I31" s="1093">
        <f>G31*H31</f>
        <v>223</v>
      </c>
      <c r="J31" s="357"/>
      <c r="K31" s="357" t="s">
        <v>3097</v>
      </c>
      <c r="L31" s="18"/>
      <c r="M31" s="18"/>
      <c r="N31" s="30">
        <v>44991</v>
      </c>
      <c r="O31" s="17"/>
      <c r="P31" s="18"/>
      <c r="Q31" s="30"/>
      <c r="R31" s="23"/>
    </row>
    <row r="32" spans="1:18" ht="18" customHeight="1">
      <c r="A32" s="210" t="s">
        <v>276</v>
      </c>
      <c r="B32" s="836">
        <v>12</v>
      </c>
      <c r="C32" s="1068">
        <f>+C31+1</f>
        <v>18</v>
      </c>
      <c r="D32" s="52" t="s">
        <v>167</v>
      </c>
      <c r="E32" s="52" t="s">
        <v>167</v>
      </c>
      <c r="F32" s="24" t="s">
        <v>3098</v>
      </c>
      <c r="G32" s="26">
        <v>4</v>
      </c>
      <c r="H32" s="27">
        <v>169</v>
      </c>
      <c r="I32" s="1093">
        <f t="shared" si="0"/>
        <v>676</v>
      </c>
      <c r="J32" s="357"/>
      <c r="K32" s="357" t="s">
        <v>3099</v>
      </c>
      <c r="L32" s="18"/>
      <c r="M32" s="18"/>
      <c r="N32" s="30">
        <v>44991</v>
      </c>
      <c r="O32" s="17"/>
      <c r="P32" s="18"/>
      <c r="Q32" s="30"/>
      <c r="R32" s="23"/>
    </row>
    <row r="33" spans="1:18" ht="18" customHeight="1">
      <c r="A33" s="210" t="s">
        <v>276</v>
      </c>
      <c r="B33" s="836">
        <v>12</v>
      </c>
      <c r="C33" s="1068">
        <f>+C32+1</f>
        <v>19</v>
      </c>
      <c r="D33" s="283" t="s">
        <v>167</v>
      </c>
      <c r="E33" s="283" t="s">
        <v>167</v>
      </c>
      <c r="F33" s="369" t="s">
        <v>3100</v>
      </c>
      <c r="G33" s="284"/>
      <c r="H33" s="608">
        <v>20</v>
      </c>
      <c r="I33" s="1094">
        <f t="shared" si="0"/>
        <v>0</v>
      </c>
      <c r="J33" s="357"/>
      <c r="K33" s="1095" t="s">
        <v>3101</v>
      </c>
      <c r="L33" s="18"/>
      <c r="M33" s="18"/>
      <c r="N33" s="30" t="s">
        <v>3080</v>
      </c>
      <c r="O33" s="17"/>
      <c r="P33" s="18"/>
      <c r="Q33" s="30"/>
      <c r="R33" s="23"/>
    </row>
    <row r="34" spans="1:18" ht="18" customHeight="1">
      <c r="A34" s="8"/>
      <c r="B34" s="8"/>
      <c r="C34" s="17"/>
      <c r="D34" s="17"/>
      <c r="E34" s="17"/>
      <c r="F34" s="24"/>
      <c r="G34" s="26"/>
      <c r="H34" s="27"/>
      <c r="I34" s="1093"/>
      <c r="J34" s="357"/>
      <c r="K34" s="357"/>
      <c r="L34" s="18"/>
      <c r="M34" s="18"/>
      <c r="N34" s="30"/>
      <c r="O34" s="17"/>
      <c r="P34" s="18"/>
      <c r="Q34" s="30"/>
      <c r="R34" s="23"/>
    </row>
    <row r="35" spans="1:18" ht="18" customHeight="1">
      <c r="A35" s="210" t="s">
        <v>642</v>
      </c>
      <c r="B35" s="836">
        <v>12</v>
      </c>
      <c r="C35" s="1068">
        <f>+C33+1</f>
        <v>20</v>
      </c>
      <c r="D35" s="17" t="s">
        <v>270</v>
      </c>
      <c r="E35" s="17" t="s">
        <v>167</v>
      </c>
      <c r="F35" s="24" t="s">
        <v>3102</v>
      </c>
      <c r="G35" s="26">
        <v>1</v>
      </c>
      <c r="H35" s="27">
        <v>8913</v>
      </c>
      <c r="I35" s="1093">
        <f t="shared" si="0"/>
        <v>8913</v>
      </c>
      <c r="J35" s="357"/>
      <c r="K35" s="357" t="s">
        <v>3103</v>
      </c>
      <c r="L35" s="18"/>
      <c r="M35" s="18"/>
      <c r="N35" s="30">
        <v>44991</v>
      </c>
      <c r="O35" s="17"/>
      <c r="P35" s="18"/>
      <c r="Q35" s="30"/>
      <c r="R35" s="23"/>
    </row>
    <row r="36" spans="1:18" ht="18" customHeight="1">
      <c r="A36" s="210" t="s">
        <v>276</v>
      </c>
      <c r="B36" s="836">
        <v>12</v>
      </c>
      <c r="C36" s="1068">
        <f>+C35+1</f>
        <v>21</v>
      </c>
      <c r="D36" s="52" t="s">
        <v>167</v>
      </c>
      <c r="E36" s="52" t="s">
        <v>167</v>
      </c>
      <c r="F36" s="24" t="s">
        <v>3104</v>
      </c>
      <c r="G36" s="26">
        <v>2</v>
      </c>
      <c r="H36" s="27">
        <v>156</v>
      </c>
      <c r="I36" s="1093">
        <f t="shared" si="0"/>
        <v>312</v>
      </c>
      <c r="J36" s="357"/>
      <c r="K36" s="357" t="s">
        <v>3105</v>
      </c>
      <c r="L36" s="24" t="s">
        <v>3106</v>
      </c>
      <c r="M36" s="18"/>
      <c r="N36" s="30">
        <v>44991</v>
      </c>
      <c r="O36" s="17"/>
      <c r="P36" s="18"/>
      <c r="Q36" s="30"/>
      <c r="R36" s="23"/>
    </row>
    <row r="37" spans="1:18" ht="18" customHeight="1">
      <c r="A37" s="210" t="s">
        <v>276</v>
      </c>
      <c r="B37" s="836">
        <v>12</v>
      </c>
      <c r="C37" s="1068">
        <f>+C36+1</f>
        <v>22</v>
      </c>
      <c r="D37" s="283" t="s">
        <v>167</v>
      </c>
      <c r="E37" s="283" t="s">
        <v>167</v>
      </c>
      <c r="F37" s="417" t="s">
        <v>545</v>
      </c>
      <c r="G37" s="284"/>
      <c r="H37" s="984">
        <v>27</v>
      </c>
      <c r="I37" s="1094">
        <f t="shared" si="0"/>
        <v>0</v>
      </c>
      <c r="J37" s="1095"/>
      <c r="K37" s="1095" t="s">
        <v>2309</v>
      </c>
      <c r="L37" s="24" t="s">
        <v>3078</v>
      </c>
      <c r="M37" s="18"/>
      <c r="N37" s="30" t="s">
        <v>3080</v>
      </c>
      <c r="O37" s="17"/>
      <c r="P37" s="18"/>
      <c r="Q37" s="30"/>
      <c r="R37" s="23"/>
    </row>
    <row r="38" spans="1:18" ht="18" customHeight="1">
      <c r="A38" s="210" t="s">
        <v>276</v>
      </c>
      <c r="B38" s="836">
        <v>12</v>
      </c>
      <c r="C38" s="1068">
        <f>+C37+1</f>
        <v>23</v>
      </c>
      <c r="D38" s="283" t="s">
        <v>167</v>
      </c>
      <c r="E38" s="283" t="s">
        <v>167</v>
      </c>
      <c r="F38" s="284" t="s">
        <v>2310</v>
      </c>
      <c r="G38" s="284"/>
      <c r="H38" s="608">
        <v>75</v>
      </c>
      <c r="I38" s="605">
        <f>G38*H38</f>
        <v>0</v>
      </c>
      <c r="J38" s="369"/>
      <c r="K38" s="369" t="s">
        <v>3107</v>
      </c>
      <c r="L38" s="284" t="s">
        <v>3108</v>
      </c>
      <c r="M38" s="18"/>
      <c r="N38" s="30" t="s">
        <v>3080</v>
      </c>
      <c r="O38" s="17"/>
      <c r="P38" s="18"/>
      <c r="Q38" s="30"/>
      <c r="R38" s="23"/>
    </row>
    <row r="39" spans="1:18" ht="18" customHeight="1">
      <c r="A39" s="210" t="s">
        <v>276</v>
      </c>
      <c r="B39" s="836">
        <v>12</v>
      </c>
      <c r="C39" s="1068">
        <f>+C38+1</f>
        <v>24</v>
      </c>
      <c r="D39" s="52" t="s">
        <v>167</v>
      </c>
      <c r="E39" s="52" t="s">
        <v>167</v>
      </c>
      <c r="F39" s="24" t="s">
        <v>3109</v>
      </c>
      <c r="G39" s="321">
        <v>1</v>
      </c>
      <c r="H39" s="113">
        <v>250</v>
      </c>
      <c r="I39" s="1093">
        <f t="shared" si="0"/>
        <v>250</v>
      </c>
      <c r="J39" s="514"/>
      <c r="K39" s="514" t="s">
        <v>2144</v>
      </c>
      <c r="L39" s="24" t="s">
        <v>3078</v>
      </c>
      <c r="M39" s="18"/>
      <c r="N39" s="30">
        <v>44991</v>
      </c>
      <c r="O39" s="17"/>
      <c r="P39" s="18"/>
      <c r="Q39" s="30"/>
      <c r="R39" s="23"/>
    </row>
    <row r="40" spans="1:18" ht="18" customHeight="1">
      <c r="A40" s="8"/>
      <c r="B40" s="8"/>
      <c r="C40" s="17"/>
      <c r="D40" s="65"/>
      <c r="E40" s="65"/>
      <c r="F40" s="152"/>
      <c r="G40" s="152"/>
      <c r="H40" s="1097"/>
      <c r="I40" s="1098"/>
      <c r="J40" s="1099"/>
      <c r="K40" s="1099"/>
      <c r="L40" s="152"/>
      <c r="M40" s="18"/>
      <c r="N40" s="30"/>
      <c r="O40" s="17"/>
      <c r="P40" s="18"/>
      <c r="Q40" s="30"/>
      <c r="R40" s="23"/>
    </row>
    <row r="41" spans="1:18" ht="18" customHeight="1">
      <c r="A41" s="210" t="s">
        <v>642</v>
      </c>
      <c r="B41" s="836">
        <v>12</v>
      </c>
      <c r="C41" s="1068">
        <f>+C39+1</f>
        <v>25</v>
      </c>
      <c r="D41" s="17" t="s">
        <v>270</v>
      </c>
      <c r="E41" s="17" t="s">
        <v>167</v>
      </c>
      <c r="F41" s="24" t="s">
        <v>3110</v>
      </c>
      <c r="G41" s="26">
        <v>1</v>
      </c>
      <c r="H41" s="27">
        <v>7852</v>
      </c>
      <c r="I41" s="424">
        <f t="shared" si="0"/>
        <v>7852</v>
      </c>
      <c r="J41" s="357"/>
      <c r="K41" s="357" t="s">
        <v>3111</v>
      </c>
      <c r="L41" s="18"/>
      <c r="M41" s="18"/>
      <c r="N41" s="30">
        <v>44991</v>
      </c>
      <c r="O41" s="17"/>
      <c r="P41" s="18"/>
      <c r="Q41" s="30"/>
      <c r="R41" s="23"/>
    </row>
    <row r="42" spans="1:18" ht="18" customHeight="1">
      <c r="A42" s="210" t="s">
        <v>282</v>
      </c>
      <c r="B42" s="836">
        <v>12</v>
      </c>
      <c r="C42" s="1068">
        <f>+C41+1</f>
        <v>26</v>
      </c>
      <c r="D42" s="17" t="s">
        <v>167</v>
      </c>
      <c r="E42" s="17" t="s">
        <v>167</v>
      </c>
      <c r="F42" s="24" t="s">
        <v>3112</v>
      </c>
      <c r="G42" s="26">
        <v>1</v>
      </c>
      <c r="H42" s="27">
        <v>1290</v>
      </c>
      <c r="I42" s="424">
        <f t="shared" si="0"/>
        <v>1290</v>
      </c>
      <c r="J42" s="357"/>
      <c r="K42" s="357" t="s">
        <v>3113</v>
      </c>
      <c r="L42" s="24" t="s">
        <v>3114</v>
      </c>
      <c r="M42" s="18"/>
      <c r="N42" s="30">
        <v>44991</v>
      </c>
      <c r="O42" s="17"/>
      <c r="P42" s="18"/>
      <c r="Q42" s="30"/>
      <c r="R42" s="23"/>
    </row>
    <row r="43" spans="1:18" ht="18" customHeight="1">
      <c r="A43" s="210" t="s">
        <v>276</v>
      </c>
      <c r="B43" s="836">
        <v>12</v>
      </c>
      <c r="C43" s="1068">
        <f>+C42+1</f>
        <v>27</v>
      </c>
      <c r="D43" s="17" t="s">
        <v>167</v>
      </c>
      <c r="E43" s="17" t="s">
        <v>167</v>
      </c>
      <c r="F43" s="24" t="s">
        <v>3115</v>
      </c>
      <c r="G43" s="26">
        <v>1</v>
      </c>
      <c r="H43" s="27">
        <v>1950</v>
      </c>
      <c r="I43" s="424">
        <f t="shared" si="0"/>
        <v>1950</v>
      </c>
      <c r="J43" s="357"/>
      <c r="K43" s="357" t="s">
        <v>3116</v>
      </c>
      <c r="L43" s="24" t="s">
        <v>3114</v>
      </c>
      <c r="M43" s="18"/>
      <c r="N43" s="30">
        <v>44991</v>
      </c>
      <c r="O43" s="17"/>
      <c r="P43" s="18"/>
      <c r="Q43" s="30"/>
      <c r="R43" s="23"/>
    </row>
    <row r="44" spans="1:18" ht="18" customHeight="1">
      <c r="A44" s="210" t="s">
        <v>276</v>
      </c>
      <c r="B44" s="836">
        <v>12</v>
      </c>
      <c r="C44" s="1068">
        <f>+C43+1</f>
        <v>28</v>
      </c>
      <c r="D44" s="283" t="s">
        <v>167</v>
      </c>
      <c r="E44" s="283" t="s">
        <v>167</v>
      </c>
      <c r="F44" s="369" t="s">
        <v>879</v>
      </c>
      <c r="G44" s="284"/>
      <c r="H44" s="608">
        <v>79</v>
      </c>
      <c r="I44" s="1094">
        <f t="shared" si="0"/>
        <v>0</v>
      </c>
      <c r="J44" s="805"/>
      <c r="K44" s="805" t="s">
        <v>3117</v>
      </c>
      <c r="L44" s="18"/>
      <c r="M44" s="18"/>
      <c r="N44" s="30" t="s">
        <v>3080</v>
      </c>
      <c r="O44" s="17"/>
      <c r="P44" s="18"/>
      <c r="Q44" s="30"/>
      <c r="R44" s="23"/>
    </row>
    <row r="45" spans="1:18" ht="18" customHeight="1">
      <c r="A45" s="210" t="s">
        <v>276</v>
      </c>
      <c r="B45" s="836">
        <v>12</v>
      </c>
      <c r="C45" s="1068">
        <f>+C44+1</f>
        <v>29</v>
      </c>
      <c r="D45" s="52" t="s">
        <v>167</v>
      </c>
      <c r="E45" s="52" t="s">
        <v>167</v>
      </c>
      <c r="F45" s="321" t="s">
        <v>234</v>
      </c>
      <c r="G45" s="321">
        <v>10</v>
      </c>
      <c r="H45" s="113">
        <v>31</v>
      </c>
      <c r="I45" s="1100">
        <f t="shared" si="0"/>
        <v>310</v>
      </c>
      <c r="J45" s="1101"/>
      <c r="K45" s="1101" t="s">
        <v>3118</v>
      </c>
      <c r="L45" s="68"/>
      <c r="M45" s="18"/>
      <c r="N45" s="30">
        <v>44991</v>
      </c>
      <c r="O45" s="17"/>
      <c r="P45" s="18"/>
      <c r="Q45" s="30"/>
      <c r="R45" s="23"/>
    </row>
    <row r="46" spans="1:18" ht="18" customHeight="1">
      <c r="A46" s="210" t="s">
        <v>276</v>
      </c>
      <c r="B46" s="836">
        <v>12</v>
      </c>
      <c r="C46" s="1068">
        <f>+C45+1</f>
        <v>30</v>
      </c>
      <c r="D46" s="52" t="s">
        <v>167</v>
      </c>
      <c r="E46" s="52" t="s">
        <v>167</v>
      </c>
      <c r="F46" s="321" t="s">
        <v>3119</v>
      </c>
      <c r="G46" s="321">
        <v>10</v>
      </c>
      <c r="H46" s="113">
        <v>27</v>
      </c>
      <c r="I46" s="113">
        <f t="shared" si="0"/>
        <v>270</v>
      </c>
      <c r="J46" s="514"/>
      <c r="K46" s="514" t="s">
        <v>3120</v>
      </c>
      <c r="L46" s="57" t="s">
        <v>3121</v>
      </c>
      <c r="M46" s="18"/>
      <c r="N46" s="30">
        <v>44991</v>
      </c>
      <c r="O46" s="17"/>
      <c r="P46" s="18"/>
      <c r="Q46" s="30"/>
      <c r="R46" s="23"/>
    </row>
    <row r="47" spans="1:18" ht="18" customHeight="1">
      <c r="A47" s="8"/>
      <c r="B47" s="8"/>
      <c r="C47" s="17"/>
      <c r="D47" s="65"/>
      <c r="E47" s="65"/>
      <c r="F47" s="873"/>
      <c r="G47" s="873"/>
      <c r="H47" s="1102"/>
      <c r="I47" s="1103"/>
      <c r="J47" s="1104"/>
      <c r="K47" s="1104"/>
      <c r="L47" s="68"/>
      <c r="M47" s="18"/>
      <c r="N47" s="30"/>
      <c r="O47" s="17"/>
      <c r="P47" s="18"/>
      <c r="Q47" s="30"/>
      <c r="R47" s="23"/>
    </row>
    <row r="48" spans="1:18" ht="18" customHeight="1">
      <c r="A48" s="210" t="s">
        <v>628</v>
      </c>
      <c r="B48" s="836">
        <v>12</v>
      </c>
      <c r="C48" s="1068">
        <f>+C46+1</f>
        <v>31</v>
      </c>
      <c r="D48" s="17" t="s">
        <v>270</v>
      </c>
      <c r="E48" s="17" t="s">
        <v>167</v>
      </c>
      <c r="F48" s="24" t="s">
        <v>3122</v>
      </c>
      <c r="G48" s="26">
        <v>1</v>
      </c>
      <c r="H48" s="27">
        <v>2160</v>
      </c>
      <c r="I48" s="424">
        <f t="shared" si="0"/>
        <v>2160</v>
      </c>
      <c r="J48" s="357"/>
      <c r="K48" s="357" t="s">
        <v>3123</v>
      </c>
      <c r="L48" s="18"/>
      <c r="M48" s="18"/>
      <c r="N48" s="30">
        <v>44991</v>
      </c>
      <c r="O48" s="17"/>
      <c r="P48" s="18"/>
      <c r="Q48" s="30"/>
      <c r="R48" s="23"/>
    </row>
    <row r="49" spans="1:18" ht="18" customHeight="1">
      <c r="A49" s="210" t="s">
        <v>276</v>
      </c>
      <c r="B49" s="836">
        <v>12</v>
      </c>
      <c r="C49" s="1068">
        <f>+C48+1</f>
        <v>32</v>
      </c>
      <c r="D49" s="17" t="s">
        <v>167</v>
      </c>
      <c r="E49" s="17" t="s">
        <v>167</v>
      </c>
      <c r="F49" s="24" t="s">
        <v>1500</v>
      </c>
      <c r="G49" s="26">
        <v>2</v>
      </c>
      <c r="H49" s="27">
        <v>319</v>
      </c>
      <c r="I49" s="424">
        <f t="shared" si="0"/>
        <v>638</v>
      </c>
      <c r="J49" s="357"/>
      <c r="K49" s="357" t="s">
        <v>3124</v>
      </c>
      <c r="L49" s="18"/>
      <c r="M49" s="18"/>
      <c r="N49" s="30">
        <v>44991</v>
      </c>
      <c r="O49" s="17"/>
      <c r="P49" s="18"/>
      <c r="Q49" s="30"/>
      <c r="R49" s="23"/>
    </row>
    <row r="50" spans="1:18" ht="18" customHeight="1">
      <c r="A50" s="210" t="s">
        <v>276</v>
      </c>
      <c r="B50" s="836">
        <v>12</v>
      </c>
      <c r="C50" s="1068">
        <f>+C49+1</f>
        <v>33</v>
      </c>
      <c r="D50" s="17" t="s">
        <v>383</v>
      </c>
      <c r="E50" s="17" t="s">
        <v>167</v>
      </c>
      <c r="F50" s="24" t="s">
        <v>3125</v>
      </c>
      <c r="G50" s="26">
        <v>2</v>
      </c>
      <c r="H50" s="27">
        <v>144</v>
      </c>
      <c r="I50" s="424">
        <f t="shared" si="0"/>
        <v>288</v>
      </c>
      <c r="J50" s="357"/>
      <c r="K50" s="1105" t="s">
        <v>3126</v>
      </c>
      <c r="L50" s="18"/>
      <c r="M50" s="18"/>
      <c r="N50" s="30">
        <v>44991</v>
      </c>
      <c r="O50" s="17"/>
      <c r="P50" s="18"/>
      <c r="Q50" s="30"/>
      <c r="R50" s="23"/>
    </row>
    <row r="51" spans="1:18" ht="18" customHeight="1">
      <c r="A51" s="210" t="s">
        <v>276</v>
      </c>
      <c r="B51" s="836">
        <v>12</v>
      </c>
      <c r="C51" s="1068">
        <f>+C50+1</f>
        <v>34</v>
      </c>
      <c r="D51" s="283" t="s">
        <v>167</v>
      </c>
      <c r="E51" s="283" t="s">
        <v>167</v>
      </c>
      <c r="F51" s="417" t="s">
        <v>2367</v>
      </c>
      <c r="G51" s="417"/>
      <c r="H51" s="984">
        <v>20</v>
      </c>
      <c r="I51" s="984">
        <f t="shared" si="0"/>
        <v>0</v>
      </c>
      <c r="J51" s="1095"/>
      <c r="K51" s="1095" t="s">
        <v>3127</v>
      </c>
      <c r="L51" s="369" t="s">
        <v>3128</v>
      </c>
      <c r="M51" s="18"/>
      <c r="N51" s="30" t="s">
        <v>3080</v>
      </c>
      <c r="O51" s="17"/>
      <c r="P51" s="18"/>
      <c r="Q51" s="30"/>
      <c r="R51" s="23"/>
    </row>
    <row r="52" spans="1:18" ht="18" customHeight="1">
      <c r="A52" s="8"/>
      <c r="B52" s="8"/>
      <c r="C52" s="17"/>
      <c r="D52" s="17"/>
      <c r="E52" s="17"/>
      <c r="F52" s="24"/>
      <c r="G52" s="26"/>
      <c r="H52" s="27"/>
      <c r="I52" s="424"/>
      <c r="J52" s="357"/>
      <c r="K52" s="357"/>
      <c r="L52" s="24"/>
      <c r="M52" s="18"/>
      <c r="N52" s="30"/>
      <c r="O52" s="17"/>
      <c r="P52" s="18"/>
      <c r="Q52" s="30"/>
      <c r="R52" s="23"/>
    </row>
    <row r="53" spans="1:18" ht="18" customHeight="1">
      <c r="A53" s="210" t="s">
        <v>628</v>
      </c>
      <c r="B53" s="836">
        <v>12</v>
      </c>
      <c r="C53" s="1068">
        <f>+C51+1</f>
        <v>35</v>
      </c>
      <c r="D53" s="17" t="s">
        <v>167</v>
      </c>
      <c r="E53" s="17" t="s">
        <v>167</v>
      </c>
      <c r="F53" s="57" t="s">
        <v>712</v>
      </c>
      <c r="G53" s="53">
        <v>2</v>
      </c>
      <c r="H53" s="525">
        <v>1010</v>
      </c>
      <c r="I53" s="1093">
        <f t="shared" si="0"/>
        <v>2020</v>
      </c>
      <c r="J53" s="366"/>
      <c r="K53" s="57" t="s">
        <v>713</v>
      </c>
      <c r="L53" s="24" t="s">
        <v>3129</v>
      </c>
      <c r="M53" s="18"/>
      <c r="N53" s="30">
        <v>44991</v>
      </c>
      <c r="O53" s="17"/>
      <c r="P53" s="18"/>
      <c r="Q53" s="30"/>
      <c r="R53" s="23"/>
    </row>
    <row r="54" spans="1:18" ht="18" customHeight="1">
      <c r="A54" s="210" t="s">
        <v>276</v>
      </c>
      <c r="B54" s="836">
        <v>12</v>
      </c>
      <c r="C54" s="1068">
        <f>+C53+1</f>
        <v>36</v>
      </c>
      <c r="D54" s="1106" t="s">
        <v>167</v>
      </c>
      <c r="E54" s="1106" t="s">
        <v>167</v>
      </c>
      <c r="F54" s="1107" t="s">
        <v>3130</v>
      </c>
      <c r="G54" s="1108"/>
      <c r="H54" s="1109">
        <v>1360</v>
      </c>
      <c r="I54" s="1093">
        <f t="shared" si="0"/>
        <v>0</v>
      </c>
      <c r="J54" s="366"/>
      <c r="K54" s="1110" t="s">
        <v>3131</v>
      </c>
      <c r="L54" s="24" t="s">
        <v>3129</v>
      </c>
      <c r="M54" s="18"/>
      <c r="N54" s="30">
        <v>44991</v>
      </c>
      <c r="O54" s="17"/>
      <c r="P54" s="18"/>
      <c r="Q54" s="30"/>
      <c r="R54" s="23"/>
    </row>
    <row r="55" spans="1:18" ht="18" customHeight="1">
      <c r="A55" s="8"/>
      <c r="B55" s="8"/>
      <c r="C55" s="17"/>
      <c r="D55" s="17"/>
      <c r="E55" s="17"/>
      <c r="F55" s="24"/>
      <c r="G55" s="26"/>
      <c r="H55" s="27"/>
      <c r="I55" s="424">
        <f t="shared" si="0"/>
        <v>0</v>
      </c>
      <c r="J55" s="357"/>
      <c r="K55" s="18"/>
      <c r="L55" s="18"/>
      <c r="M55" s="18"/>
      <c r="N55" s="30"/>
      <c r="O55" s="17"/>
      <c r="P55" s="18"/>
      <c r="Q55" s="30"/>
      <c r="R55" s="23"/>
    </row>
    <row r="56" spans="1:18" ht="18" customHeight="1">
      <c r="A56" s="8"/>
      <c r="B56" s="8"/>
      <c r="C56" s="17"/>
      <c r="D56" s="17"/>
      <c r="E56" s="17"/>
      <c r="F56" s="24"/>
      <c r="G56" s="26"/>
      <c r="H56" s="27"/>
      <c r="I56" s="424"/>
      <c r="J56" s="357"/>
      <c r="K56" s="18"/>
      <c r="L56" s="18"/>
      <c r="M56" s="18"/>
      <c r="N56" s="30"/>
      <c r="O56" s="17"/>
      <c r="P56" s="18"/>
      <c r="Q56" s="30"/>
      <c r="R56" s="23"/>
    </row>
    <row r="57" spans="1:18" ht="18" customHeight="1">
      <c r="A57" s="8"/>
      <c r="B57" s="8"/>
      <c r="C57" s="17"/>
      <c r="D57" s="17"/>
      <c r="E57" s="17"/>
      <c r="F57" s="507">
        <f>SUM(I12:I56)</f>
        <v>65391</v>
      </c>
      <c r="G57" s="26"/>
      <c r="H57" s="27"/>
      <c r="I57" s="424"/>
      <c r="J57" s="357"/>
      <c r="K57" s="18"/>
      <c r="L57" s="18"/>
      <c r="M57" s="18"/>
      <c r="N57" s="30"/>
      <c r="O57" s="17"/>
      <c r="P57" s="18"/>
      <c r="Q57" s="30"/>
      <c r="R57" s="23"/>
    </row>
    <row r="58" spans="1:18" ht="18" customHeight="1">
      <c r="A58" s="8"/>
      <c r="B58" s="8"/>
      <c r="C58" s="17"/>
      <c r="D58" s="17"/>
      <c r="E58" s="17"/>
      <c r="F58" s="1073"/>
      <c r="G58" s="26"/>
      <c r="H58" s="27"/>
      <c r="I58" s="424"/>
      <c r="J58" s="357"/>
      <c r="K58" s="18"/>
      <c r="L58" s="18"/>
      <c r="M58" s="18"/>
      <c r="N58" s="30"/>
      <c r="O58" s="17"/>
      <c r="P58" s="18"/>
      <c r="Q58" s="30"/>
      <c r="R58" s="23"/>
    </row>
    <row r="59" spans="1:18" ht="18" customHeight="1">
      <c r="A59" s="8"/>
      <c r="B59" s="8"/>
      <c r="C59" s="17"/>
      <c r="D59" s="17"/>
      <c r="E59" s="17"/>
      <c r="F59" s="18"/>
      <c r="G59" s="26"/>
      <c r="H59" s="27"/>
      <c r="I59" s="424"/>
      <c r="J59" s="357"/>
      <c r="K59" s="18"/>
      <c r="L59" s="18"/>
      <c r="M59" s="18"/>
      <c r="N59" s="30"/>
      <c r="O59" s="17"/>
      <c r="P59" s="18"/>
      <c r="Q59" s="30"/>
      <c r="R59" s="23"/>
    </row>
    <row r="60" spans="1:18" ht="18" customHeight="1">
      <c r="A60" s="8"/>
      <c r="B60" s="8"/>
      <c r="C60" s="17"/>
      <c r="D60" s="474" t="s">
        <v>3132</v>
      </c>
      <c r="E60" s="475"/>
      <c r="F60" s="476"/>
      <c r="G60" s="26"/>
      <c r="H60" s="27"/>
      <c r="I60" s="424"/>
      <c r="J60" s="357"/>
      <c r="K60" s="18"/>
      <c r="L60" s="18"/>
      <c r="M60" s="18"/>
      <c r="N60" s="30"/>
      <c r="O60" s="17"/>
      <c r="P60" s="18"/>
      <c r="Q60" s="30"/>
      <c r="R60" s="23"/>
    </row>
    <row r="61" spans="1:18" ht="18" customHeight="1">
      <c r="A61" s="210" t="s">
        <v>628</v>
      </c>
      <c r="B61" s="1111">
        <v>9</v>
      </c>
      <c r="C61" s="1068">
        <f>+C54+1</f>
        <v>37</v>
      </c>
      <c r="D61" s="17" t="s">
        <v>270</v>
      </c>
      <c r="E61" s="17" t="s">
        <v>167</v>
      </c>
      <c r="F61" s="62" t="s">
        <v>573</v>
      </c>
      <c r="G61" s="53">
        <v>1</v>
      </c>
      <c r="H61" s="55">
        <v>1536</v>
      </c>
      <c r="I61" s="55">
        <f t="shared" ref="I61:I67" si="2">G61*H61</f>
        <v>1536</v>
      </c>
      <c r="J61" s="366"/>
      <c r="K61" s="53" t="s">
        <v>574</v>
      </c>
      <c r="L61" s="33"/>
      <c r="M61" s="18"/>
      <c r="N61" s="30">
        <v>44991</v>
      </c>
      <c r="O61" s="17"/>
      <c r="P61" s="18"/>
      <c r="Q61" s="30"/>
      <c r="R61" s="23"/>
    </row>
    <row r="62" spans="1:18" ht="18" customHeight="1">
      <c r="A62" s="210" t="s">
        <v>628</v>
      </c>
      <c r="B62" s="1111">
        <v>9</v>
      </c>
      <c r="C62" s="1068">
        <f t="shared" ref="C62:C67" si="3">+C61+1</f>
        <v>38</v>
      </c>
      <c r="D62" s="17" t="s">
        <v>270</v>
      </c>
      <c r="E62" s="17" t="s">
        <v>167</v>
      </c>
      <c r="F62" s="62" t="s">
        <v>575</v>
      </c>
      <c r="G62" s="53">
        <v>1</v>
      </c>
      <c r="H62" s="55">
        <v>1488</v>
      </c>
      <c r="I62" s="55">
        <f t="shared" si="2"/>
        <v>1488</v>
      </c>
      <c r="J62" s="366"/>
      <c r="K62" s="53" t="s">
        <v>576</v>
      </c>
      <c r="L62" s="33"/>
      <c r="M62" s="18"/>
      <c r="N62" s="30">
        <v>44991</v>
      </c>
      <c r="O62" s="17"/>
      <c r="P62" s="18"/>
      <c r="Q62" s="30"/>
      <c r="R62" s="23"/>
    </row>
    <row r="63" spans="1:18" ht="18" customHeight="1">
      <c r="A63" s="210" t="s">
        <v>628</v>
      </c>
      <c r="B63" s="1111">
        <v>9</v>
      </c>
      <c r="C63" s="1068">
        <f t="shared" si="3"/>
        <v>39</v>
      </c>
      <c r="D63" s="17" t="s">
        <v>270</v>
      </c>
      <c r="E63" s="17" t="s">
        <v>167</v>
      </c>
      <c r="F63" s="62" t="s">
        <v>577</v>
      </c>
      <c r="G63" s="53">
        <v>1</v>
      </c>
      <c r="H63" s="55">
        <v>1312</v>
      </c>
      <c r="I63" s="55">
        <f t="shared" si="2"/>
        <v>1312</v>
      </c>
      <c r="J63" s="366"/>
      <c r="K63" s="53" t="s">
        <v>578</v>
      </c>
      <c r="L63" s="33"/>
      <c r="M63" s="18"/>
      <c r="N63" s="30">
        <v>44991</v>
      </c>
      <c r="O63" s="17"/>
      <c r="P63" s="18"/>
      <c r="Q63" s="30"/>
      <c r="R63" s="23"/>
    </row>
    <row r="64" spans="1:18" ht="18" customHeight="1">
      <c r="A64" s="210" t="s">
        <v>628</v>
      </c>
      <c r="B64" s="1111">
        <v>9</v>
      </c>
      <c r="C64" s="1068">
        <f t="shared" si="3"/>
        <v>40</v>
      </c>
      <c r="D64" s="17" t="s">
        <v>167</v>
      </c>
      <c r="E64" s="17" t="s">
        <v>167</v>
      </c>
      <c r="F64" s="50" t="s">
        <v>752</v>
      </c>
      <c r="G64" s="26">
        <v>1</v>
      </c>
      <c r="H64" s="51">
        <v>930</v>
      </c>
      <c r="I64" s="51">
        <f t="shared" si="2"/>
        <v>930</v>
      </c>
      <c r="J64" s="357"/>
      <c r="K64" s="26" t="s">
        <v>753</v>
      </c>
      <c r="L64" s="33"/>
      <c r="M64" s="18"/>
      <c r="N64" s="30">
        <v>44991</v>
      </c>
      <c r="O64" s="17"/>
      <c r="P64" s="18"/>
      <c r="Q64" s="30"/>
      <c r="R64" s="23"/>
    </row>
    <row r="65" spans="1:18" ht="18" customHeight="1">
      <c r="A65" s="210" t="s">
        <v>276</v>
      </c>
      <c r="B65" s="1111">
        <v>9</v>
      </c>
      <c r="C65" s="1068">
        <f t="shared" si="3"/>
        <v>41</v>
      </c>
      <c r="D65" s="17" t="s">
        <v>167</v>
      </c>
      <c r="E65" s="17" t="s">
        <v>167</v>
      </c>
      <c r="F65" s="50" t="s">
        <v>754</v>
      </c>
      <c r="G65" s="26">
        <v>1</v>
      </c>
      <c r="H65" s="51">
        <v>750</v>
      </c>
      <c r="I65" s="51">
        <f t="shared" si="2"/>
        <v>750</v>
      </c>
      <c r="J65" s="357"/>
      <c r="K65" s="26" t="s">
        <v>755</v>
      </c>
      <c r="L65" s="33"/>
      <c r="M65" s="18"/>
      <c r="N65" s="30">
        <v>44991</v>
      </c>
      <c r="O65" s="17"/>
      <c r="P65" s="18"/>
      <c r="Q65" s="30"/>
      <c r="R65" s="23"/>
    </row>
    <row r="66" spans="1:18" ht="18" customHeight="1">
      <c r="A66" s="210" t="s">
        <v>276</v>
      </c>
      <c r="B66" s="1111">
        <v>9</v>
      </c>
      <c r="C66" s="1068">
        <f t="shared" si="3"/>
        <v>42</v>
      </c>
      <c r="D66" s="52" t="s">
        <v>167</v>
      </c>
      <c r="E66" s="52" t="s">
        <v>167</v>
      </c>
      <c r="F66" s="53" t="s">
        <v>756</v>
      </c>
      <c r="G66" s="373">
        <v>10</v>
      </c>
      <c r="H66" s="55">
        <v>32</v>
      </c>
      <c r="I66" s="55">
        <f t="shared" si="2"/>
        <v>320</v>
      </c>
      <c r="J66" s="366"/>
      <c r="K66" s="53" t="s">
        <v>757</v>
      </c>
      <c r="L66" s="692"/>
      <c r="M66" s="18"/>
      <c r="N66" s="30">
        <v>44991</v>
      </c>
      <c r="O66" s="17"/>
      <c r="P66" s="18"/>
      <c r="Q66" s="30"/>
      <c r="R66" s="23"/>
    </row>
    <row r="67" spans="1:18" ht="18" customHeight="1">
      <c r="A67" s="210" t="s">
        <v>276</v>
      </c>
      <c r="B67" s="1111">
        <v>9</v>
      </c>
      <c r="C67" s="1068">
        <f t="shared" si="3"/>
        <v>43</v>
      </c>
      <c r="D67" s="52" t="s">
        <v>167</v>
      </c>
      <c r="E67" s="52" t="s">
        <v>167</v>
      </c>
      <c r="F67" s="53" t="s">
        <v>759</v>
      </c>
      <c r="G67" s="373">
        <v>4</v>
      </c>
      <c r="H67" s="55">
        <v>92</v>
      </c>
      <c r="I67" s="1112">
        <f t="shared" si="2"/>
        <v>368</v>
      </c>
      <c r="J67" s="366"/>
      <c r="K67" s="53" t="s">
        <v>760</v>
      </c>
      <c r="L67" s="692"/>
      <c r="M67" s="18"/>
      <c r="N67" s="30">
        <v>44991</v>
      </c>
      <c r="O67" s="17"/>
      <c r="P67" s="18"/>
      <c r="Q67" s="30"/>
      <c r="R67" s="23"/>
    </row>
    <row r="68" spans="1:18" ht="18" customHeight="1">
      <c r="A68" s="8"/>
      <c r="B68" s="8"/>
      <c r="C68" s="17"/>
      <c r="D68" s="1113"/>
      <c r="E68" s="1114"/>
      <c r="F68" s="469"/>
      <c r="G68" s="26"/>
      <c r="H68" s="27"/>
      <c r="I68" s="424"/>
      <c r="J68" s="357"/>
      <c r="K68" s="18"/>
      <c r="L68" s="18"/>
      <c r="M68" s="18"/>
      <c r="N68" s="30"/>
      <c r="O68" s="17"/>
      <c r="P68" s="18"/>
      <c r="Q68" s="30"/>
      <c r="R68" s="23"/>
    </row>
    <row r="69" spans="1:18" ht="18" customHeight="1">
      <c r="A69" s="8"/>
      <c r="B69" s="8"/>
      <c r="C69" s="17"/>
      <c r="D69" s="477"/>
      <c r="E69" s="1072"/>
      <c r="F69" s="507">
        <f>SUM(I61:I68)</f>
        <v>6704</v>
      </c>
      <c r="G69" s="26"/>
      <c r="H69" s="27"/>
      <c r="I69" s="424"/>
      <c r="J69" s="357"/>
      <c r="K69" s="18"/>
      <c r="L69" s="18"/>
      <c r="M69" s="18"/>
      <c r="N69" s="30"/>
      <c r="O69" s="17"/>
      <c r="P69" s="18"/>
      <c r="Q69" s="30"/>
      <c r="R69" s="23"/>
    </row>
    <row r="70" spans="1:18" ht="18" customHeight="1">
      <c r="A70" s="8"/>
      <c r="B70" s="8"/>
      <c r="C70" s="17"/>
      <c r="D70" s="17"/>
      <c r="E70" s="17"/>
      <c r="F70" s="18"/>
      <c r="G70" s="26"/>
      <c r="H70" s="27"/>
      <c r="I70" s="424"/>
      <c r="J70" s="357"/>
      <c r="K70" s="18"/>
      <c r="L70" s="18"/>
      <c r="M70" s="18"/>
      <c r="N70" s="30"/>
      <c r="O70" s="17"/>
      <c r="P70" s="18"/>
      <c r="Q70" s="30"/>
      <c r="R70" s="23"/>
    </row>
    <row r="71" spans="1:18" ht="18" customHeight="1">
      <c r="A71" s="8"/>
      <c r="B71" s="8"/>
      <c r="C71" s="17"/>
      <c r="D71" s="17"/>
      <c r="E71" s="17"/>
      <c r="F71" s="18"/>
      <c r="G71" s="26"/>
      <c r="H71" s="27"/>
      <c r="I71" s="424"/>
      <c r="J71" s="357"/>
      <c r="K71" s="18"/>
      <c r="L71" s="18"/>
      <c r="M71" s="18"/>
      <c r="N71" s="30"/>
      <c r="O71" s="17"/>
      <c r="P71" s="18"/>
      <c r="Q71" s="30"/>
      <c r="R71" s="23"/>
    </row>
    <row r="72" spans="1:18" ht="18" customHeight="1">
      <c r="A72" s="8"/>
      <c r="B72" s="8"/>
      <c r="C72" s="17"/>
      <c r="D72" s="474" t="s">
        <v>3133</v>
      </c>
      <c r="E72" s="475"/>
      <c r="F72" s="476"/>
      <c r="G72" s="26"/>
      <c r="H72" s="27"/>
      <c r="I72" s="424"/>
      <c r="J72" s="357"/>
      <c r="K72" s="18"/>
      <c r="L72" s="18"/>
      <c r="M72" s="18"/>
      <c r="N72" s="30"/>
      <c r="O72" s="17"/>
      <c r="P72" s="18"/>
      <c r="Q72" s="30"/>
      <c r="R72" s="23"/>
    </row>
    <row r="73" spans="1:18" ht="18" customHeight="1">
      <c r="A73" s="210" t="s">
        <v>276</v>
      </c>
      <c r="B73" s="694">
        <v>10</v>
      </c>
      <c r="C73" s="1068">
        <f>+C67+1</f>
        <v>44</v>
      </c>
      <c r="D73" s="304" t="s">
        <v>422</v>
      </c>
      <c r="E73" s="304" t="s">
        <v>167</v>
      </c>
      <c r="F73" s="305" t="s">
        <v>762</v>
      </c>
      <c r="G73" s="938"/>
      <c r="H73" s="1115">
        <v>1800</v>
      </c>
      <c r="I73" s="1116">
        <f>G73*H73</f>
        <v>0</v>
      </c>
      <c r="J73" s="1117"/>
      <c r="K73" s="305" t="s">
        <v>3134</v>
      </c>
      <c r="L73" s="287" t="s">
        <v>764</v>
      </c>
      <c r="M73" s="18"/>
      <c r="N73" s="30" t="s">
        <v>3080</v>
      </c>
      <c r="O73" s="17"/>
      <c r="P73" s="18"/>
      <c r="Q73" s="30"/>
      <c r="R73" s="23"/>
    </row>
    <row r="74" spans="1:18" s="8" customFormat="1" ht="19.5" customHeight="1">
      <c r="A74" s="210" t="s">
        <v>276</v>
      </c>
      <c r="B74" s="694">
        <v>10</v>
      </c>
      <c r="C74" s="1068">
        <f t="shared" ref="C74:C85" si="4">+C73+1</f>
        <v>45</v>
      </c>
      <c r="D74" s="17" t="s">
        <v>767</v>
      </c>
      <c r="E74" s="17" t="s">
        <v>767</v>
      </c>
      <c r="F74" s="62" t="s">
        <v>196</v>
      </c>
      <c r="G74" s="513">
        <v>2</v>
      </c>
      <c r="H74" s="55">
        <v>72</v>
      </c>
      <c r="I74" s="142">
        <f t="shared" ref="I74:I81" si="5">G74*H74</f>
        <v>144</v>
      </c>
      <c r="J74" s="143"/>
      <c r="K74" s="57" t="s">
        <v>2804</v>
      </c>
      <c r="L74" s="315" t="s">
        <v>769</v>
      </c>
      <c r="M74" s="18"/>
      <c r="N74" s="30">
        <v>44991</v>
      </c>
      <c r="O74" s="17"/>
      <c r="P74" s="18"/>
      <c r="Q74" s="30"/>
      <c r="R74" s="23"/>
    </row>
    <row r="75" spans="1:18" ht="18" customHeight="1">
      <c r="A75" s="210" t="s">
        <v>276</v>
      </c>
      <c r="B75" s="694">
        <v>10</v>
      </c>
      <c r="C75" s="1068">
        <f t="shared" si="4"/>
        <v>46</v>
      </c>
      <c r="D75" s="18" t="s">
        <v>167</v>
      </c>
      <c r="E75" s="18" t="s">
        <v>167</v>
      </c>
      <c r="F75" s="108" t="s">
        <v>765</v>
      </c>
      <c r="G75" s="1118">
        <v>1</v>
      </c>
      <c r="H75" s="549">
        <v>70</v>
      </c>
      <c r="I75" s="550">
        <f t="shared" si="5"/>
        <v>70</v>
      </c>
      <c r="J75" s="357"/>
      <c r="K75" s="108" t="s">
        <v>766</v>
      </c>
      <c r="L75" s="105"/>
      <c r="M75" s="18"/>
      <c r="N75" s="30">
        <v>44991</v>
      </c>
      <c r="O75" s="17"/>
      <c r="P75" s="18"/>
      <c r="Q75" s="30"/>
      <c r="R75" s="23"/>
    </row>
    <row r="76" spans="1:18" ht="18" customHeight="1">
      <c r="A76" s="210" t="s">
        <v>276</v>
      </c>
      <c r="B76" s="694">
        <v>10</v>
      </c>
      <c r="C76" s="1068">
        <f t="shared" si="4"/>
        <v>47</v>
      </c>
      <c r="D76" s="17" t="s">
        <v>368</v>
      </c>
      <c r="E76" s="17" t="s">
        <v>767</v>
      </c>
      <c r="F76" s="148" t="s">
        <v>192</v>
      </c>
      <c r="G76" s="1119">
        <v>4</v>
      </c>
      <c r="H76" s="147">
        <v>102</v>
      </c>
      <c r="I76" s="142">
        <f t="shared" si="5"/>
        <v>408</v>
      </c>
      <c r="J76" s="143"/>
      <c r="K76" s="28" t="s">
        <v>768</v>
      </c>
      <c r="L76" s="315" t="s">
        <v>769</v>
      </c>
      <c r="M76" s="18"/>
      <c r="N76" s="30">
        <v>44991</v>
      </c>
      <c r="O76" s="17"/>
      <c r="P76" s="18"/>
      <c r="Q76" s="30"/>
      <c r="R76" s="23"/>
    </row>
    <row r="77" spans="1:18" ht="18" customHeight="1">
      <c r="A77" s="210" t="s">
        <v>276</v>
      </c>
      <c r="B77" s="694">
        <v>10</v>
      </c>
      <c r="C77" s="1068">
        <f t="shared" si="4"/>
        <v>48</v>
      </c>
      <c r="D77" s="17" t="s">
        <v>383</v>
      </c>
      <c r="E77" s="17" t="s">
        <v>767</v>
      </c>
      <c r="F77" s="148" t="s">
        <v>2025</v>
      </c>
      <c r="G77" s="1119">
        <v>4</v>
      </c>
      <c r="H77" s="147">
        <v>104</v>
      </c>
      <c r="I77" s="142">
        <f t="shared" si="5"/>
        <v>416</v>
      </c>
      <c r="J77" s="143"/>
      <c r="K77" s="28" t="s">
        <v>540</v>
      </c>
      <c r="L77" s="315" t="s">
        <v>771</v>
      </c>
      <c r="M77" s="18"/>
      <c r="N77" s="30">
        <v>44991</v>
      </c>
      <c r="O77" s="17"/>
      <c r="P77" s="18"/>
      <c r="Q77" s="30"/>
      <c r="R77" s="23"/>
    </row>
    <row r="78" spans="1:18" ht="18" customHeight="1">
      <c r="A78" s="210" t="s">
        <v>276</v>
      </c>
      <c r="B78" s="694">
        <v>10</v>
      </c>
      <c r="C78" s="1068">
        <f t="shared" si="4"/>
        <v>49</v>
      </c>
      <c r="D78" s="17" t="s">
        <v>767</v>
      </c>
      <c r="E78" s="17" t="s">
        <v>767</v>
      </c>
      <c r="F78" s="148" t="s">
        <v>194</v>
      </c>
      <c r="G78" s="1119">
        <v>4</v>
      </c>
      <c r="H78" s="147">
        <v>51</v>
      </c>
      <c r="I78" s="142">
        <f t="shared" si="5"/>
        <v>204</v>
      </c>
      <c r="J78" s="143"/>
      <c r="K78" s="28" t="s">
        <v>195</v>
      </c>
      <c r="L78" s="315" t="s">
        <v>769</v>
      </c>
      <c r="M78" s="18"/>
      <c r="N78" s="30">
        <v>44991</v>
      </c>
      <c r="O78" s="17"/>
      <c r="P78" s="18"/>
      <c r="Q78" s="30"/>
      <c r="R78" s="23"/>
    </row>
    <row r="79" spans="1:18" ht="18" customHeight="1">
      <c r="A79" s="210" t="s">
        <v>276</v>
      </c>
      <c r="B79" s="694">
        <v>10</v>
      </c>
      <c r="C79" s="1068">
        <f t="shared" si="4"/>
        <v>50</v>
      </c>
      <c r="D79" s="17" t="s">
        <v>767</v>
      </c>
      <c r="E79" s="17" t="s">
        <v>767</v>
      </c>
      <c r="F79" s="148" t="s">
        <v>772</v>
      </c>
      <c r="G79" s="1119">
        <v>1</v>
      </c>
      <c r="H79" s="147">
        <v>5140</v>
      </c>
      <c r="I79" s="142">
        <f t="shared" si="5"/>
        <v>5140</v>
      </c>
      <c r="J79" s="143"/>
      <c r="K79" s="28" t="s">
        <v>773</v>
      </c>
      <c r="L79" s="315" t="s">
        <v>771</v>
      </c>
      <c r="M79" s="18"/>
      <c r="N79" s="30">
        <v>44991</v>
      </c>
      <c r="O79" s="17"/>
      <c r="P79" s="18"/>
      <c r="Q79" s="30"/>
      <c r="R79" s="23"/>
    </row>
    <row r="80" spans="1:18" ht="18" customHeight="1">
      <c r="A80" s="210" t="s">
        <v>276</v>
      </c>
      <c r="B80" s="694">
        <v>10</v>
      </c>
      <c r="C80" s="1068">
        <f t="shared" si="4"/>
        <v>51</v>
      </c>
      <c r="D80" s="52" t="s">
        <v>167</v>
      </c>
      <c r="E80" s="52" t="s">
        <v>167</v>
      </c>
      <c r="F80" s="24" t="s">
        <v>3135</v>
      </c>
      <c r="G80" s="26">
        <v>4</v>
      </c>
      <c r="H80" s="27">
        <v>169</v>
      </c>
      <c r="I80" s="1093">
        <f t="shared" si="5"/>
        <v>676</v>
      </c>
      <c r="J80" s="357"/>
      <c r="K80" s="357" t="s">
        <v>3136</v>
      </c>
      <c r="L80" s="105"/>
      <c r="M80" s="18"/>
      <c r="N80" s="30">
        <v>44991</v>
      </c>
      <c r="O80" s="17"/>
      <c r="P80" s="18"/>
      <c r="Q80" s="30"/>
      <c r="R80" s="23"/>
    </row>
    <row r="81" spans="1:18" ht="18" customHeight="1">
      <c r="A81" s="210" t="s">
        <v>276</v>
      </c>
      <c r="B81" s="694">
        <v>10</v>
      </c>
      <c r="C81" s="1068">
        <f t="shared" si="4"/>
        <v>52</v>
      </c>
      <c r="D81" s="17" t="s">
        <v>767</v>
      </c>
      <c r="E81" s="17" t="s">
        <v>767</v>
      </c>
      <c r="F81" s="148" t="s">
        <v>198</v>
      </c>
      <c r="G81" s="1119">
        <v>2</v>
      </c>
      <c r="H81" s="147">
        <v>31</v>
      </c>
      <c r="I81" s="142">
        <f t="shared" si="5"/>
        <v>62</v>
      </c>
      <c r="J81" s="143"/>
      <c r="K81" s="28" t="s">
        <v>199</v>
      </c>
      <c r="L81" s="315" t="s">
        <v>769</v>
      </c>
      <c r="M81" s="18"/>
      <c r="N81" s="30">
        <v>44991</v>
      </c>
      <c r="O81" s="17"/>
      <c r="P81" s="18"/>
      <c r="Q81" s="30"/>
      <c r="R81" s="23"/>
    </row>
    <row r="82" spans="1:18" ht="18" customHeight="1">
      <c r="A82" s="210" t="s">
        <v>628</v>
      </c>
      <c r="B82" s="694">
        <v>10</v>
      </c>
      <c r="C82" s="1068">
        <f t="shared" si="4"/>
        <v>53</v>
      </c>
      <c r="D82" s="17" t="s">
        <v>270</v>
      </c>
      <c r="E82" s="17" t="s">
        <v>167</v>
      </c>
      <c r="F82" s="150" t="s">
        <v>3137</v>
      </c>
      <c r="G82" s="1081">
        <v>1</v>
      </c>
      <c r="H82" s="51">
        <v>2580</v>
      </c>
      <c r="I82" s="142">
        <f>G82*H82</f>
        <v>2580</v>
      </c>
      <c r="J82" s="143"/>
      <c r="K82" s="57" t="s">
        <v>3138</v>
      </c>
      <c r="L82" s="315" t="s">
        <v>769</v>
      </c>
      <c r="M82" s="18"/>
      <c r="N82" s="30">
        <v>44991</v>
      </c>
      <c r="O82" s="17"/>
      <c r="P82" s="18"/>
      <c r="Q82" s="30"/>
      <c r="R82" s="23"/>
    </row>
    <row r="83" spans="1:18" ht="18" customHeight="1">
      <c r="A83" s="210" t="s">
        <v>628</v>
      </c>
      <c r="B83" s="694">
        <v>10</v>
      </c>
      <c r="C83" s="1068">
        <f t="shared" si="4"/>
        <v>54</v>
      </c>
      <c r="D83" s="17" t="s">
        <v>270</v>
      </c>
      <c r="E83" s="17" t="s">
        <v>167</v>
      </c>
      <c r="F83" s="24" t="s">
        <v>3139</v>
      </c>
      <c r="G83" s="26">
        <v>1</v>
      </c>
      <c r="H83" s="27">
        <v>4870</v>
      </c>
      <c r="I83" s="20">
        <f>G83*H83</f>
        <v>4870</v>
      </c>
      <c r="J83" s="357"/>
      <c r="K83" s="24" t="s">
        <v>3140</v>
      </c>
      <c r="L83" s="315" t="s">
        <v>771</v>
      </c>
      <c r="M83" s="18"/>
      <c r="N83" s="30">
        <v>44991</v>
      </c>
      <c r="O83" s="17"/>
      <c r="P83" s="18"/>
      <c r="Q83" s="30"/>
      <c r="R83" s="23"/>
    </row>
    <row r="84" spans="1:18" ht="18" customHeight="1">
      <c r="A84" s="210" t="s">
        <v>628</v>
      </c>
      <c r="B84" s="694">
        <v>10</v>
      </c>
      <c r="C84" s="1068">
        <f t="shared" si="4"/>
        <v>55</v>
      </c>
      <c r="D84" s="17" t="s">
        <v>270</v>
      </c>
      <c r="E84" s="17" t="s">
        <v>167</v>
      </c>
      <c r="F84" s="62" t="s">
        <v>3141</v>
      </c>
      <c r="G84" s="513">
        <v>1</v>
      </c>
      <c r="H84" s="55">
        <v>3120</v>
      </c>
      <c r="I84" s="142">
        <f>G84*H84</f>
        <v>3120</v>
      </c>
      <c r="J84" s="143"/>
      <c r="K84" s="57" t="s">
        <v>3142</v>
      </c>
      <c r="L84" s="315" t="s">
        <v>771</v>
      </c>
      <c r="M84" s="18"/>
      <c r="N84" s="30">
        <v>44991</v>
      </c>
      <c r="O84" s="17"/>
      <c r="P84" s="18"/>
      <c r="Q84" s="30"/>
      <c r="R84" s="23"/>
    </row>
    <row r="85" spans="1:18" ht="18" customHeight="1">
      <c r="A85" s="210" t="s">
        <v>628</v>
      </c>
      <c r="B85" s="694">
        <v>10</v>
      </c>
      <c r="C85" s="1068">
        <f t="shared" si="4"/>
        <v>56</v>
      </c>
      <c r="D85" s="17" t="s">
        <v>270</v>
      </c>
      <c r="E85" s="17" t="s">
        <v>167</v>
      </c>
      <c r="F85" s="62" t="s">
        <v>3143</v>
      </c>
      <c r="G85" s="513">
        <v>1</v>
      </c>
      <c r="H85" s="55">
        <v>4100</v>
      </c>
      <c r="I85" s="142">
        <f>G85*H85</f>
        <v>4100</v>
      </c>
      <c r="J85" s="1120"/>
      <c r="K85" s="57" t="s">
        <v>3144</v>
      </c>
      <c r="L85" s="315" t="s">
        <v>771</v>
      </c>
      <c r="M85" s="18"/>
      <c r="N85" s="30">
        <v>44991</v>
      </c>
      <c r="O85" s="17"/>
      <c r="P85" s="18"/>
      <c r="Q85" s="30"/>
      <c r="R85" s="23"/>
    </row>
    <row r="86" spans="1:18" ht="18" customHeight="1">
      <c r="A86" s="18"/>
      <c r="B86" s="18"/>
      <c r="C86" s="17"/>
      <c r="D86" s="17"/>
      <c r="E86" s="17"/>
      <c r="F86" s="24"/>
      <c r="G86" s="26"/>
      <c r="H86" s="27"/>
      <c r="I86" s="20"/>
      <c r="J86" s="357"/>
      <c r="K86" s="24"/>
      <c r="L86" s="315"/>
      <c r="M86" s="18"/>
      <c r="N86" s="30"/>
      <c r="O86" s="17"/>
      <c r="P86" s="18"/>
      <c r="Q86" s="30"/>
      <c r="R86" s="23"/>
    </row>
    <row r="87" spans="1:18" ht="18" customHeight="1">
      <c r="A87" s="8"/>
      <c r="B87" s="8"/>
      <c r="C87" s="17"/>
      <c r="D87" s="111"/>
      <c r="E87" s="111"/>
      <c r="F87" s="24"/>
      <c r="G87" s="26"/>
      <c r="H87" s="20"/>
      <c r="I87" s="20"/>
      <c r="J87" s="357"/>
      <c r="K87" s="28"/>
      <c r="L87" s="33"/>
      <c r="M87" s="18"/>
      <c r="N87" s="30"/>
      <c r="O87" s="17"/>
      <c r="P87" s="18"/>
      <c r="Q87" s="30"/>
      <c r="R87" s="23"/>
    </row>
    <row r="88" spans="1:18" ht="18" customHeight="1">
      <c r="A88" s="8"/>
      <c r="B88" s="8"/>
      <c r="C88" s="17"/>
      <c r="D88" s="34"/>
      <c r="E88" s="34"/>
      <c r="F88" s="507">
        <f>SUM(I73:I87)</f>
        <v>21790</v>
      </c>
      <c r="G88" s="1121"/>
      <c r="H88" s="37"/>
      <c r="I88" s="20"/>
      <c r="J88" s="1122"/>
      <c r="K88" s="328"/>
      <c r="L88" s="33"/>
      <c r="M88" s="18"/>
      <c r="N88" s="30"/>
      <c r="O88" s="17"/>
      <c r="P88" s="18"/>
      <c r="Q88" s="30"/>
      <c r="R88" s="23"/>
    </row>
    <row r="89" spans="1:18" ht="18" customHeight="1">
      <c r="A89" s="8"/>
      <c r="B89" s="8"/>
      <c r="C89" s="17"/>
      <c r="D89" s="17"/>
      <c r="E89" s="17"/>
      <c r="F89" s="18"/>
      <c r="G89" s="26"/>
      <c r="H89" s="27"/>
      <c r="I89" s="424"/>
      <c r="J89" s="357"/>
      <c r="K89" s="18"/>
      <c r="L89" s="18"/>
      <c r="M89" s="18"/>
      <c r="N89" s="30"/>
      <c r="O89" s="17"/>
      <c r="P89" s="18"/>
      <c r="Q89" s="30"/>
      <c r="R89" s="23"/>
    </row>
    <row r="90" spans="1:18" ht="18" customHeight="1">
      <c r="A90" s="8"/>
      <c r="B90" s="8"/>
      <c r="C90" s="17"/>
      <c r="D90" s="17"/>
      <c r="E90" s="17"/>
      <c r="F90" s="18"/>
      <c r="G90" s="26"/>
      <c r="H90" s="27"/>
      <c r="I90" s="424"/>
      <c r="J90" s="357"/>
      <c r="K90" s="18"/>
      <c r="L90" s="18"/>
      <c r="M90" s="18"/>
      <c r="N90" s="30"/>
      <c r="O90" s="17"/>
      <c r="P90" s="18"/>
      <c r="Q90" s="30"/>
      <c r="R90" s="23"/>
    </row>
    <row r="91" spans="1:18" ht="18" customHeight="1">
      <c r="A91" s="8"/>
      <c r="B91" s="8"/>
      <c r="C91" s="17"/>
      <c r="D91" s="17"/>
      <c r="E91" s="17"/>
      <c r="F91" s="18"/>
      <c r="G91" s="26"/>
      <c r="H91" s="27"/>
      <c r="I91" s="424"/>
      <c r="J91" s="357"/>
      <c r="K91" s="18"/>
      <c r="L91" s="18"/>
      <c r="M91" s="18"/>
      <c r="N91" s="30"/>
      <c r="O91" s="17"/>
      <c r="P91" s="18"/>
      <c r="Q91" s="30"/>
      <c r="R91" s="23"/>
    </row>
    <row r="92" spans="1:18" ht="18" customHeight="1">
      <c r="A92" s="8"/>
      <c r="B92" s="8"/>
      <c r="C92" s="17"/>
      <c r="D92" s="17"/>
      <c r="E92" s="17"/>
      <c r="F92" s="18"/>
      <c r="G92" s="26"/>
      <c r="H92" s="27"/>
      <c r="I92" s="424"/>
      <c r="J92" s="357"/>
      <c r="K92" s="18"/>
      <c r="L92" s="18"/>
      <c r="M92" s="18"/>
      <c r="N92" s="30"/>
      <c r="O92" s="17"/>
      <c r="P92" s="18"/>
      <c r="Q92" s="30"/>
      <c r="R92" s="23"/>
    </row>
    <row r="93" spans="1:18" ht="18" customHeight="1">
      <c r="A93" s="8"/>
      <c r="B93" s="8"/>
      <c r="C93" s="17"/>
      <c r="D93" s="1123" t="s">
        <v>3145</v>
      </c>
      <c r="E93" s="1124"/>
      <c r="F93" s="1125"/>
      <c r="G93" s="108"/>
      <c r="H93" s="485"/>
      <c r="I93" s="20"/>
      <c r="J93" s="357"/>
      <c r="K93" s="120"/>
      <c r="L93" s="18"/>
      <c r="M93" s="18"/>
      <c r="N93" s="30"/>
      <c r="O93" s="17"/>
      <c r="P93" s="18"/>
      <c r="Q93" s="30"/>
      <c r="R93" s="23"/>
    </row>
    <row r="94" spans="1:18" ht="18" customHeight="1">
      <c r="A94" s="210" t="s">
        <v>628</v>
      </c>
      <c r="B94" s="1126">
        <v>8</v>
      </c>
      <c r="C94" s="1068">
        <f>+C85+1</f>
        <v>57</v>
      </c>
      <c r="D94" s="105" t="s">
        <v>270</v>
      </c>
      <c r="E94" s="105" t="s">
        <v>167</v>
      </c>
      <c r="F94" s="94" t="s">
        <v>2415</v>
      </c>
      <c r="G94" s="26">
        <v>1</v>
      </c>
      <c r="H94" s="27">
        <v>2540</v>
      </c>
      <c r="I94" s="37">
        <f t="shared" ref="I94:I106" si="6">G94*H94</f>
        <v>2540</v>
      </c>
      <c r="J94" s="424"/>
      <c r="K94" s="26" t="s">
        <v>2416</v>
      </c>
      <c r="L94" s="94"/>
      <c r="M94" s="18"/>
      <c r="N94" s="30">
        <v>44991</v>
      </c>
      <c r="O94" s="17"/>
      <c r="P94" s="18"/>
      <c r="Q94" s="30"/>
      <c r="R94" s="23"/>
    </row>
    <row r="95" spans="1:18" ht="18" customHeight="1">
      <c r="A95" s="210" t="s">
        <v>642</v>
      </c>
      <c r="B95" s="1126">
        <v>8</v>
      </c>
      <c r="C95" s="1068">
        <f t="shared" ref="C95:C106" si="7">+C94+1</f>
        <v>58</v>
      </c>
      <c r="D95" s="105" t="s">
        <v>270</v>
      </c>
      <c r="E95" s="105" t="s">
        <v>167</v>
      </c>
      <c r="F95" s="94" t="s">
        <v>2417</v>
      </c>
      <c r="G95" s="26">
        <v>1</v>
      </c>
      <c r="H95" s="27">
        <v>9177</v>
      </c>
      <c r="I95" s="37">
        <f t="shared" si="6"/>
        <v>9177</v>
      </c>
      <c r="J95" s="424"/>
      <c r="K95" s="26" t="s">
        <v>2418</v>
      </c>
      <c r="L95" s="94"/>
      <c r="M95" s="18"/>
      <c r="N95" s="30">
        <v>44991</v>
      </c>
      <c r="O95" s="17"/>
      <c r="P95" s="18"/>
      <c r="Q95" s="30"/>
      <c r="R95" s="23"/>
    </row>
    <row r="96" spans="1:18" ht="18" customHeight="1">
      <c r="A96" s="210" t="s">
        <v>276</v>
      </c>
      <c r="B96" s="1126">
        <v>8</v>
      </c>
      <c r="C96" s="1068">
        <f t="shared" si="7"/>
        <v>59</v>
      </c>
      <c r="D96" s="283" t="s">
        <v>167</v>
      </c>
      <c r="E96" s="283" t="s">
        <v>167</v>
      </c>
      <c r="F96" s="284" t="s">
        <v>2419</v>
      </c>
      <c r="G96" s="359"/>
      <c r="H96" s="605">
        <v>27</v>
      </c>
      <c r="I96" s="37">
        <f t="shared" si="6"/>
        <v>0</v>
      </c>
      <c r="J96" s="22"/>
      <c r="K96" s="26" t="s">
        <v>2420</v>
      </c>
      <c r="L96" s="538" t="s">
        <v>2295</v>
      </c>
      <c r="M96" s="18"/>
      <c r="N96" s="30" t="s">
        <v>3080</v>
      </c>
      <c r="O96" s="17"/>
      <c r="P96" s="18"/>
      <c r="Q96" s="30"/>
      <c r="R96" s="23"/>
    </row>
    <row r="97" spans="1:18" ht="18" customHeight="1">
      <c r="A97" s="210" t="s">
        <v>276</v>
      </c>
      <c r="B97" s="1126">
        <v>8</v>
      </c>
      <c r="C97" s="1068">
        <f t="shared" si="7"/>
        <v>60</v>
      </c>
      <c r="D97" s="18" t="s">
        <v>167</v>
      </c>
      <c r="E97" s="18" t="s">
        <v>167</v>
      </c>
      <c r="F97" s="26" t="s">
        <v>2421</v>
      </c>
      <c r="G97" s="26">
        <v>1</v>
      </c>
      <c r="H97" s="27">
        <v>4560</v>
      </c>
      <c r="I97" s="27">
        <f t="shared" si="6"/>
        <v>4560</v>
      </c>
      <c r="J97" s="37"/>
      <c r="K97" s="35" t="s">
        <v>2422</v>
      </c>
      <c r="L97" s="94"/>
      <c r="M97" s="18"/>
      <c r="N97" s="30">
        <v>44991</v>
      </c>
      <c r="O97" s="17"/>
      <c r="P97" s="18"/>
      <c r="Q97" s="30"/>
      <c r="R97" s="23"/>
    </row>
    <row r="98" spans="1:18" ht="18" customHeight="1">
      <c r="A98" s="210" t="s">
        <v>276</v>
      </c>
      <c r="B98" s="1126">
        <v>8</v>
      </c>
      <c r="C98" s="1068">
        <f t="shared" si="7"/>
        <v>61</v>
      </c>
      <c r="D98" s="18" t="s">
        <v>279</v>
      </c>
      <c r="E98" s="18" t="s">
        <v>279</v>
      </c>
      <c r="F98" s="26" t="s">
        <v>1451</v>
      </c>
      <c r="G98" s="347">
        <v>4</v>
      </c>
      <c r="H98" s="27">
        <v>106</v>
      </c>
      <c r="I98" s="27">
        <f t="shared" si="6"/>
        <v>424</v>
      </c>
      <c r="J98" s="967"/>
      <c r="K98" s="35" t="s">
        <v>2423</v>
      </c>
      <c r="L98" s="94"/>
      <c r="M98" s="18"/>
      <c r="N98" s="30">
        <v>44991</v>
      </c>
      <c r="O98" s="17"/>
      <c r="P98" s="18"/>
      <c r="Q98" s="30"/>
      <c r="R98" s="23"/>
    </row>
    <row r="99" spans="1:18" ht="18" customHeight="1">
      <c r="A99" s="210" t="s">
        <v>276</v>
      </c>
      <c r="B99" s="1126">
        <v>8</v>
      </c>
      <c r="C99" s="1068">
        <f t="shared" si="7"/>
        <v>62</v>
      </c>
      <c r="D99" s="17" t="s">
        <v>279</v>
      </c>
      <c r="E99" s="17" t="s">
        <v>279</v>
      </c>
      <c r="F99" s="62" t="s">
        <v>1455</v>
      </c>
      <c r="G99" s="347">
        <v>2</v>
      </c>
      <c r="H99" s="51">
        <v>76</v>
      </c>
      <c r="I99" s="1127">
        <f t="shared" si="6"/>
        <v>152</v>
      </c>
      <c r="J99" s="22"/>
      <c r="K99" s="26" t="s">
        <v>2424</v>
      </c>
      <c r="L99" s="94"/>
      <c r="M99" s="18"/>
      <c r="N99" s="30">
        <v>44991</v>
      </c>
      <c r="O99" s="17"/>
      <c r="P99" s="18"/>
      <c r="Q99" s="30"/>
      <c r="R99" s="23"/>
    </row>
    <row r="100" spans="1:18" ht="18" customHeight="1">
      <c r="A100" s="210" t="s">
        <v>628</v>
      </c>
      <c r="B100" s="1126">
        <v>8</v>
      </c>
      <c r="C100" s="1068">
        <f t="shared" si="7"/>
        <v>63</v>
      </c>
      <c r="D100" s="105" t="s">
        <v>270</v>
      </c>
      <c r="E100" s="105" t="s">
        <v>167</v>
      </c>
      <c r="F100" s="24" t="s">
        <v>2425</v>
      </c>
      <c r="G100" s="513">
        <v>1</v>
      </c>
      <c r="H100" s="27">
        <v>2550</v>
      </c>
      <c r="I100" s="51">
        <f t="shared" si="6"/>
        <v>2550</v>
      </c>
      <c r="J100" s="357"/>
      <c r="K100" s="53" t="s">
        <v>2426</v>
      </c>
      <c r="L100" s="18"/>
      <c r="M100" s="18"/>
      <c r="N100" s="30">
        <v>44991</v>
      </c>
      <c r="O100" s="17"/>
      <c r="P100" s="18"/>
      <c r="Q100" s="30"/>
      <c r="R100" s="23"/>
    </row>
    <row r="101" spans="1:18" ht="18" customHeight="1">
      <c r="A101" s="210" t="s">
        <v>276</v>
      </c>
      <c r="B101" s="1126">
        <v>8</v>
      </c>
      <c r="C101" s="1068">
        <f t="shared" si="7"/>
        <v>64</v>
      </c>
      <c r="D101" s="283" t="s">
        <v>167</v>
      </c>
      <c r="E101" s="283" t="s">
        <v>167</v>
      </c>
      <c r="F101" s="417" t="s">
        <v>2427</v>
      </c>
      <c r="G101" s="417"/>
      <c r="H101" s="984">
        <v>27</v>
      </c>
      <c r="I101" s="20">
        <f t="shared" si="6"/>
        <v>0</v>
      </c>
      <c r="J101" s="511"/>
      <c r="K101" s="24" t="s">
        <v>3146</v>
      </c>
      <c r="L101" s="24" t="s">
        <v>2429</v>
      </c>
      <c r="M101" s="18"/>
      <c r="N101" s="30" t="s">
        <v>3080</v>
      </c>
      <c r="O101" s="17"/>
      <c r="P101" s="18"/>
      <c r="Q101" s="30"/>
      <c r="R101" s="23"/>
    </row>
    <row r="102" spans="1:18" ht="18" customHeight="1">
      <c r="A102" s="210" t="s">
        <v>276</v>
      </c>
      <c r="B102" s="1126">
        <v>8</v>
      </c>
      <c r="C102" s="1068">
        <f t="shared" si="7"/>
        <v>65</v>
      </c>
      <c r="D102" s="111" t="s">
        <v>279</v>
      </c>
      <c r="E102" s="111" t="s">
        <v>279</v>
      </c>
      <c r="F102" s="24" t="s">
        <v>2430</v>
      </c>
      <c r="G102" s="1081">
        <v>4</v>
      </c>
      <c r="H102" s="27">
        <v>29</v>
      </c>
      <c r="I102" s="20">
        <f t="shared" si="6"/>
        <v>116</v>
      </c>
      <c r="J102" s="357"/>
      <c r="K102" s="24" t="s">
        <v>2431</v>
      </c>
      <c r="L102" s="24" t="s">
        <v>2432</v>
      </c>
      <c r="M102" s="18"/>
      <c r="N102" s="30">
        <v>44991</v>
      </c>
      <c r="O102" s="17"/>
      <c r="P102" s="18"/>
      <c r="Q102" s="30"/>
      <c r="R102" s="23"/>
    </row>
    <row r="103" spans="1:18" ht="18" customHeight="1">
      <c r="A103" s="210" t="s">
        <v>276</v>
      </c>
      <c r="B103" s="1126">
        <v>8</v>
      </c>
      <c r="C103" s="1068">
        <f t="shared" si="7"/>
        <v>66</v>
      </c>
      <c r="D103" s="283" t="s">
        <v>167</v>
      </c>
      <c r="E103" s="283" t="s">
        <v>167</v>
      </c>
      <c r="F103" s="417" t="s">
        <v>759</v>
      </c>
      <c r="G103" s="417"/>
      <c r="H103" s="984">
        <v>92</v>
      </c>
      <c r="I103" s="20">
        <f t="shared" si="6"/>
        <v>0</v>
      </c>
      <c r="J103" s="511"/>
      <c r="K103" s="24" t="s">
        <v>3147</v>
      </c>
      <c r="L103" s="24" t="s">
        <v>2432</v>
      </c>
      <c r="M103" s="18"/>
      <c r="N103" s="30" t="s">
        <v>3080</v>
      </c>
      <c r="O103" s="17"/>
      <c r="P103" s="18"/>
      <c r="Q103" s="30"/>
      <c r="R103" s="23"/>
    </row>
    <row r="104" spans="1:18" ht="18" customHeight="1">
      <c r="A104" s="18" t="s">
        <v>1393</v>
      </c>
      <c r="B104" s="1126">
        <v>8</v>
      </c>
      <c r="C104" s="1068">
        <f t="shared" si="7"/>
        <v>67</v>
      </c>
      <c r="D104" s="213" t="s">
        <v>270</v>
      </c>
      <c r="E104" s="213" t="s">
        <v>167</v>
      </c>
      <c r="F104" s="108" t="s">
        <v>3148</v>
      </c>
      <c r="G104" s="1128">
        <v>1</v>
      </c>
      <c r="H104" s="549">
        <v>1800</v>
      </c>
      <c r="I104" s="525">
        <f t="shared" si="6"/>
        <v>1800</v>
      </c>
      <c r="J104" s="56"/>
      <c r="K104" s="108" t="s">
        <v>3149</v>
      </c>
      <c r="L104" s="18"/>
      <c r="M104" s="18"/>
      <c r="N104" s="30">
        <v>44991</v>
      </c>
      <c r="O104" s="17"/>
      <c r="P104" s="18"/>
      <c r="Q104" s="30"/>
      <c r="R104" s="23"/>
    </row>
    <row r="105" spans="1:18" ht="18" customHeight="1">
      <c r="A105" s="210" t="s">
        <v>276</v>
      </c>
      <c r="B105" s="1126">
        <v>8</v>
      </c>
      <c r="C105" s="1068">
        <f t="shared" si="7"/>
        <v>68</v>
      </c>
      <c r="D105" s="17" t="s">
        <v>167</v>
      </c>
      <c r="E105" s="17" t="s">
        <v>167</v>
      </c>
      <c r="F105" s="50" t="s">
        <v>198</v>
      </c>
      <c r="G105" s="18">
        <v>2</v>
      </c>
      <c r="H105" s="425">
        <v>31</v>
      </c>
      <c r="I105" s="51">
        <f t="shared" si="6"/>
        <v>62</v>
      </c>
      <c r="J105" s="22"/>
      <c r="K105" s="26" t="s">
        <v>199</v>
      </c>
      <c r="L105" s="24"/>
      <c r="M105" s="18"/>
      <c r="N105" s="30">
        <v>44991</v>
      </c>
      <c r="O105" s="17"/>
      <c r="P105" s="18"/>
      <c r="Q105" s="30"/>
      <c r="R105" s="23"/>
    </row>
    <row r="106" spans="1:18" ht="18" customHeight="1">
      <c r="A106" s="210" t="s">
        <v>276</v>
      </c>
      <c r="B106" s="1126">
        <v>8</v>
      </c>
      <c r="C106" s="1068">
        <f t="shared" si="7"/>
        <v>69</v>
      </c>
      <c r="D106" s="17" t="s">
        <v>167</v>
      </c>
      <c r="E106" s="17" t="s">
        <v>167</v>
      </c>
      <c r="F106" s="50" t="s">
        <v>196</v>
      </c>
      <c r="G106" s="18">
        <v>2</v>
      </c>
      <c r="H106" s="425">
        <v>72</v>
      </c>
      <c r="I106" s="51">
        <f t="shared" si="6"/>
        <v>144</v>
      </c>
      <c r="J106" s="22"/>
      <c r="K106" s="26" t="s">
        <v>197</v>
      </c>
      <c r="L106" s="24"/>
      <c r="M106" s="18"/>
      <c r="N106" s="30">
        <v>44991</v>
      </c>
      <c r="O106" s="17"/>
      <c r="P106" s="18"/>
      <c r="Q106" s="30"/>
      <c r="R106" s="23"/>
    </row>
    <row r="107" spans="1:18" ht="18" customHeight="1">
      <c r="A107" s="8"/>
      <c r="B107" s="18"/>
      <c r="C107" s="17"/>
      <c r="D107" s="52"/>
      <c r="E107" s="52"/>
      <c r="F107" s="349"/>
      <c r="G107" s="53"/>
      <c r="H107" s="113"/>
      <c r="I107" s="113"/>
      <c r="J107" s="1101"/>
      <c r="K107" s="53"/>
      <c r="L107" s="24"/>
      <c r="M107" s="18"/>
      <c r="N107" s="30"/>
      <c r="O107" s="17"/>
      <c r="P107" s="18"/>
      <c r="Q107" s="30"/>
      <c r="R107" s="23"/>
    </row>
    <row r="108" spans="1:18" ht="18" customHeight="1">
      <c r="A108" s="8"/>
      <c r="B108" s="8"/>
      <c r="C108" s="17"/>
      <c r="D108" s="17"/>
      <c r="E108" s="17"/>
      <c r="F108" s="507">
        <f>SUM(I94:I107)</f>
        <v>21525</v>
      </c>
      <c r="G108" s="26"/>
      <c r="H108" s="20"/>
      <c r="I108" s="20"/>
      <c r="J108" s="348"/>
      <c r="K108" s="26"/>
      <c r="L108" s="18"/>
      <c r="M108" s="18"/>
      <c r="N108" s="30"/>
      <c r="O108" s="17"/>
      <c r="P108" s="18"/>
      <c r="Q108" s="30"/>
      <c r="R108" s="23"/>
    </row>
    <row r="109" spans="1:18" ht="18" customHeight="1">
      <c r="A109" s="8"/>
      <c r="B109" s="8"/>
      <c r="C109" s="17"/>
      <c r="D109" s="17"/>
      <c r="E109" s="17"/>
      <c r="F109" s="130"/>
      <c r="G109" s="26"/>
      <c r="H109" s="20"/>
      <c r="I109" s="20"/>
      <c r="J109" s="348"/>
      <c r="K109" s="26"/>
      <c r="L109" s="18"/>
      <c r="M109" s="18"/>
      <c r="N109" s="30"/>
      <c r="O109" s="17"/>
      <c r="P109" s="18"/>
      <c r="Q109" s="30"/>
      <c r="R109" s="23"/>
    </row>
    <row r="110" spans="1:18" ht="18" customHeight="1">
      <c r="A110" s="8"/>
      <c r="B110" s="8"/>
      <c r="C110" s="17"/>
      <c r="D110" s="17"/>
      <c r="E110" s="17"/>
      <c r="F110" s="130"/>
      <c r="G110" s="26"/>
      <c r="H110" s="20"/>
      <c r="I110" s="20"/>
      <c r="J110" s="348"/>
      <c r="K110" s="26"/>
      <c r="L110" s="18"/>
      <c r="M110" s="18"/>
      <c r="N110" s="30"/>
      <c r="O110" s="17"/>
      <c r="P110" s="18"/>
      <c r="Q110" s="30"/>
      <c r="R110" s="23"/>
    </row>
    <row r="111" spans="1:18" ht="18" customHeight="1">
      <c r="A111" s="8"/>
      <c r="B111" s="8"/>
      <c r="C111" s="17"/>
      <c r="D111" s="17"/>
      <c r="E111" s="17"/>
      <c r="F111" s="130"/>
      <c r="G111" s="26"/>
      <c r="H111" s="20"/>
      <c r="I111" s="20"/>
      <c r="J111" s="348"/>
      <c r="K111" s="26"/>
      <c r="L111" s="18"/>
      <c r="M111" s="18"/>
      <c r="N111" s="30"/>
      <c r="O111" s="17"/>
      <c r="P111" s="18"/>
      <c r="Q111" s="30"/>
      <c r="R111" s="23"/>
    </row>
    <row r="112" spans="1:18" ht="18" customHeight="1">
      <c r="A112" s="8"/>
      <c r="B112" s="8"/>
      <c r="C112" s="17"/>
      <c r="D112" s="1129" t="s">
        <v>3150</v>
      </c>
      <c r="E112" s="1130"/>
      <c r="F112" s="1131"/>
      <c r="G112" s="1132"/>
      <c r="H112" s="55"/>
      <c r="I112" s="20"/>
      <c r="J112" s="366"/>
      <c r="K112" s="53"/>
      <c r="L112" s="18"/>
      <c r="M112" s="18"/>
      <c r="N112" s="30"/>
      <c r="O112" s="17"/>
      <c r="P112" s="18"/>
      <c r="Q112" s="30"/>
      <c r="R112" s="23"/>
    </row>
    <row r="113" spans="1:18" ht="18" customHeight="1">
      <c r="A113" s="210" t="s">
        <v>628</v>
      </c>
      <c r="B113" s="1111">
        <v>11</v>
      </c>
      <c r="C113" s="1068">
        <f>+C106+1</f>
        <v>70</v>
      </c>
      <c r="D113" s="17" t="s">
        <v>270</v>
      </c>
      <c r="E113" s="17" t="s">
        <v>167</v>
      </c>
      <c r="F113" s="24" t="s">
        <v>1419</v>
      </c>
      <c r="G113" s="26">
        <v>1</v>
      </c>
      <c r="H113" s="27">
        <v>2320</v>
      </c>
      <c r="I113" s="20">
        <f t="shared" ref="I113:I122" si="8">G113*H113</f>
        <v>2320</v>
      </c>
      <c r="J113" s="357"/>
      <c r="K113" s="24" t="s">
        <v>2402</v>
      </c>
      <c r="L113" s="18"/>
      <c r="M113" s="18"/>
      <c r="N113" s="30">
        <v>44991</v>
      </c>
      <c r="O113" s="17"/>
      <c r="P113" s="18"/>
      <c r="Q113" s="30"/>
      <c r="R113" s="23"/>
    </row>
    <row r="114" spans="1:18" ht="18" customHeight="1">
      <c r="A114" s="210" t="s">
        <v>276</v>
      </c>
      <c r="B114" s="1111">
        <v>11</v>
      </c>
      <c r="C114" s="1068">
        <f t="shared" ref="C114:C122" si="9">+C113+1</f>
        <v>71</v>
      </c>
      <c r="D114" s="18" t="s">
        <v>167</v>
      </c>
      <c r="E114" s="18" t="s">
        <v>167</v>
      </c>
      <c r="F114" s="26" t="s">
        <v>2409</v>
      </c>
      <c r="G114" s="26">
        <v>1</v>
      </c>
      <c r="H114" s="27">
        <v>990</v>
      </c>
      <c r="I114" s="533">
        <f>G114*H114</f>
        <v>990</v>
      </c>
      <c r="J114" s="24"/>
      <c r="K114" s="26" t="s">
        <v>2410</v>
      </c>
      <c r="L114" s="18"/>
      <c r="M114" s="18"/>
      <c r="N114" s="30">
        <v>44991</v>
      </c>
      <c r="O114" s="17"/>
      <c r="P114" s="18"/>
      <c r="Q114" s="30"/>
      <c r="R114" s="23"/>
    </row>
    <row r="115" spans="1:18" ht="18" customHeight="1">
      <c r="A115" s="210" t="s">
        <v>276</v>
      </c>
      <c r="B115" s="1111">
        <v>11</v>
      </c>
      <c r="C115" s="1068">
        <f t="shared" si="9"/>
        <v>72</v>
      </c>
      <c r="D115" s="111" t="s">
        <v>167</v>
      </c>
      <c r="E115" s="111" t="s">
        <v>167</v>
      </c>
      <c r="F115" s="26" t="s">
        <v>1463</v>
      </c>
      <c r="G115" s="18">
        <v>3</v>
      </c>
      <c r="H115" s="525">
        <v>110</v>
      </c>
      <c r="I115" s="1089">
        <f>G115*H115</f>
        <v>330</v>
      </c>
      <c r="J115" s="27"/>
      <c r="K115" s="26" t="s">
        <v>3151</v>
      </c>
      <c r="L115" s="18"/>
      <c r="M115" s="18"/>
      <c r="N115" s="30">
        <v>44991</v>
      </c>
      <c r="O115" s="17"/>
      <c r="P115" s="18"/>
      <c r="Q115" s="30"/>
      <c r="R115" s="23"/>
    </row>
    <row r="116" spans="1:18" ht="18" customHeight="1">
      <c r="A116" s="210" t="s">
        <v>276</v>
      </c>
      <c r="B116" s="1111">
        <v>11</v>
      </c>
      <c r="C116" s="1068">
        <f t="shared" si="9"/>
        <v>73</v>
      </c>
      <c r="D116" s="17" t="s">
        <v>167</v>
      </c>
      <c r="E116" s="17" t="s">
        <v>167</v>
      </c>
      <c r="F116" s="50" t="s">
        <v>196</v>
      </c>
      <c r="G116" s="26">
        <v>2</v>
      </c>
      <c r="H116" s="425">
        <v>72</v>
      </c>
      <c r="I116" s="51">
        <f t="shared" si="8"/>
        <v>144</v>
      </c>
      <c r="J116" s="357"/>
      <c r="K116" s="26" t="s">
        <v>197</v>
      </c>
      <c r="L116" s="18"/>
      <c r="M116" s="18"/>
      <c r="N116" s="30">
        <v>44991</v>
      </c>
      <c r="O116" s="17"/>
      <c r="P116" s="18"/>
      <c r="Q116" s="30"/>
      <c r="R116" s="23"/>
    </row>
    <row r="117" spans="1:18" ht="18" customHeight="1">
      <c r="A117" s="210" t="s">
        <v>628</v>
      </c>
      <c r="B117" s="1111">
        <v>11</v>
      </c>
      <c r="C117" s="1068">
        <f t="shared" si="9"/>
        <v>74</v>
      </c>
      <c r="D117" s="161" t="s">
        <v>66</v>
      </c>
      <c r="E117" s="123" t="s">
        <v>1459</v>
      </c>
      <c r="F117" s="246" t="s">
        <v>3152</v>
      </c>
      <c r="G117" s="246">
        <v>1</v>
      </c>
      <c r="H117" s="986">
        <v>10610</v>
      </c>
      <c r="I117" s="181">
        <f>G117*H117</f>
        <v>10610</v>
      </c>
      <c r="J117" s="1133"/>
      <c r="K117" s="246" t="s">
        <v>3153</v>
      </c>
      <c r="L117" s="18"/>
      <c r="M117" s="18"/>
      <c r="N117" s="30">
        <v>44991</v>
      </c>
      <c r="O117" s="17"/>
      <c r="P117" s="29"/>
      <c r="Q117" s="163" t="s">
        <v>3154</v>
      </c>
      <c r="R117" s="23" t="s">
        <v>3155</v>
      </c>
    </row>
    <row r="118" spans="1:18" ht="18" customHeight="1">
      <c r="A118" s="210" t="s">
        <v>276</v>
      </c>
      <c r="B118" s="1111">
        <v>11</v>
      </c>
      <c r="C118" s="1068">
        <f t="shared" si="9"/>
        <v>75</v>
      </c>
      <c r="D118" s="17" t="s">
        <v>167</v>
      </c>
      <c r="E118" s="17" t="s">
        <v>167</v>
      </c>
      <c r="F118" s="50" t="s">
        <v>198</v>
      </c>
      <c r="G118" s="26">
        <v>2</v>
      </c>
      <c r="H118" s="425">
        <v>29</v>
      </c>
      <c r="I118" s="51">
        <f t="shared" si="8"/>
        <v>58</v>
      </c>
      <c r="J118" s="357"/>
      <c r="K118" s="26" t="s">
        <v>199</v>
      </c>
      <c r="L118" s="18"/>
      <c r="M118" s="18"/>
      <c r="N118" s="30">
        <v>44991</v>
      </c>
      <c r="O118" s="17"/>
      <c r="P118" s="18"/>
      <c r="Q118" s="30"/>
      <c r="R118" s="23"/>
    </row>
    <row r="119" spans="1:18" ht="18" customHeight="1">
      <c r="A119" s="210" t="s">
        <v>276</v>
      </c>
      <c r="B119" s="1111">
        <v>11</v>
      </c>
      <c r="C119" s="1068">
        <f t="shared" si="9"/>
        <v>76</v>
      </c>
      <c r="D119" s="117" t="s">
        <v>167</v>
      </c>
      <c r="E119" s="117" t="s">
        <v>167</v>
      </c>
      <c r="F119" s="120" t="s">
        <v>747</v>
      </c>
      <c r="G119" s="108">
        <v>3</v>
      </c>
      <c r="H119" s="485">
        <v>250</v>
      </c>
      <c r="I119" s="20">
        <f t="shared" si="8"/>
        <v>750</v>
      </c>
      <c r="J119" s="1134"/>
      <c r="K119" s="120" t="s">
        <v>748</v>
      </c>
      <c r="L119" s="18"/>
      <c r="M119" s="18"/>
      <c r="N119" s="30">
        <v>44991</v>
      </c>
      <c r="O119" s="17"/>
      <c r="P119" s="18"/>
      <c r="Q119" s="30"/>
      <c r="R119" s="23"/>
    </row>
    <row r="120" spans="1:18" ht="18" customHeight="1">
      <c r="A120" s="210" t="s">
        <v>276</v>
      </c>
      <c r="B120" s="1111">
        <v>11</v>
      </c>
      <c r="C120" s="1068">
        <f t="shared" si="9"/>
        <v>77</v>
      </c>
      <c r="D120" s="161" t="s">
        <v>167</v>
      </c>
      <c r="E120" s="161" t="s">
        <v>167</v>
      </c>
      <c r="F120" s="26" t="s">
        <v>3156</v>
      </c>
      <c r="G120" s="26">
        <v>1</v>
      </c>
      <c r="H120" s="27">
        <v>270</v>
      </c>
      <c r="I120" s="986">
        <f t="shared" si="8"/>
        <v>270</v>
      </c>
      <c r="J120" s="471"/>
      <c r="K120" s="35" t="s">
        <v>3157</v>
      </c>
      <c r="L120" s="18"/>
      <c r="M120" s="18"/>
      <c r="N120" s="30">
        <v>44991</v>
      </c>
      <c r="O120" s="17"/>
      <c r="P120" s="18"/>
      <c r="Q120" s="30"/>
      <c r="R120" s="23"/>
    </row>
    <row r="121" spans="1:18" ht="18" customHeight="1">
      <c r="A121" s="210" t="s">
        <v>276</v>
      </c>
      <c r="B121" s="1111">
        <v>11</v>
      </c>
      <c r="C121" s="1068">
        <f t="shared" si="9"/>
        <v>78</v>
      </c>
      <c r="D121" s="117" t="s">
        <v>167</v>
      </c>
      <c r="E121" s="117" t="s">
        <v>167</v>
      </c>
      <c r="F121" s="120" t="s">
        <v>749</v>
      </c>
      <c r="G121" s="108">
        <v>3</v>
      </c>
      <c r="H121" s="485">
        <v>200</v>
      </c>
      <c r="I121" s="20">
        <f t="shared" si="8"/>
        <v>600</v>
      </c>
      <c r="J121" s="1134"/>
      <c r="K121" s="120" t="s">
        <v>750</v>
      </c>
      <c r="L121" s="18"/>
      <c r="M121" s="18"/>
      <c r="N121" s="30">
        <v>44991</v>
      </c>
      <c r="O121" s="17"/>
      <c r="P121" s="18"/>
      <c r="Q121" s="30"/>
      <c r="R121" s="23"/>
    </row>
    <row r="122" spans="1:18" ht="18" customHeight="1">
      <c r="A122" s="210" t="s">
        <v>276</v>
      </c>
      <c r="B122" s="1111">
        <v>11</v>
      </c>
      <c r="C122" s="1068">
        <f t="shared" si="9"/>
        <v>79</v>
      </c>
      <c r="D122" s="161" t="s">
        <v>1471</v>
      </c>
      <c r="E122" s="52" t="s">
        <v>167</v>
      </c>
      <c r="F122" s="521" t="s">
        <v>2455</v>
      </c>
      <c r="G122" s="246">
        <v>1</v>
      </c>
      <c r="H122" s="986">
        <v>759</v>
      </c>
      <c r="I122" s="533">
        <f t="shared" si="8"/>
        <v>759</v>
      </c>
      <c r="J122" s="1133"/>
      <c r="K122" s="246" t="s">
        <v>1473</v>
      </c>
      <c r="L122" s="18"/>
      <c r="M122" s="18"/>
      <c r="N122" s="30">
        <v>44991</v>
      </c>
      <c r="O122" s="17"/>
      <c r="P122" s="18"/>
      <c r="Q122" s="30"/>
      <c r="R122" s="23"/>
    </row>
    <row r="123" spans="1:18" ht="18" customHeight="1">
      <c r="A123" s="8"/>
      <c r="B123" s="8"/>
      <c r="C123" s="17"/>
      <c r="D123" s="52"/>
      <c r="E123" s="52"/>
      <c r="F123" s="24"/>
      <c r="G123" s="513"/>
      <c r="H123" s="27"/>
      <c r="I123" s="20"/>
      <c r="J123" s="357"/>
      <c r="K123" s="53"/>
      <c r="L123" s="18"/>
      <c r="M123" s="18"/>
      <c r="N123" s="30"/>
      <c r="O123" s="17"/>
      <c r="P123" s="18"/>
      <c r="Q123" s="30"/>
      <c r="R123" s="23"/>
    </row>
    <row r="124" spans="1:18" ht="18" customHeight="1">
      <c r="A124" s="8"/>
      <c r="B124" s="8"/>
      <c r="C124" s="17"/>
      <c r="D124" s="17"/>
      <c r="E124" s="17"/>
      <c r="F124" s="565">
        <f>SUM(I113:I122)</f>
        <v>16831</v>
      </c>
      <c r="G124" s="1135"/>
      <c r="H124" s="1136"/>
      <c r="I124" s="1136"/>
      <c r="J124" s="511"/>
      <c r="K124" s="26"/>
      <c r="L124" s="18"/>
      <c r="M124" s="18"/>
      <c r="N124" s="30"/>
      <c r="O124" s="17"/>
      <c r="P124" s="18"/>
      <c r="Q124" s="30"/>
      <c r="R124" s="23"/>
    </row>
    <row r="125" spans="1:18" ht="18" customHeight="1">
      <c r="A125" s="8"/>
      <c r="B125" s="8"/>
      <c r="C125" s="17"/>
      <c r="D125" s="17"/>
      <c r="E125" s="17"/>
      <c r="F125" s="18"/>
      <c r="G125" s="26"/>
      <c r="H125" s="27"/>
      <c r="I125" s="424"/>
      <c r="J125" s="357"/>
      <c r="K125" s="18"/>
      <c r="L125" s="18"/>
      <c r="M125" s="18"/>
      <c r="N125" s="30"/>
      <c r="O125" s="17"/>
      <c r="P125" s="18"/>
      <c r="Q125" s="30"/>
      <c r="R125" s="23"/>
    </row>
    <row r="126" spans="1:18" ht="18" customHeight="1">
      <c r="A126" s="8"/>
      <c r="B126" s="8"/>
      <c r="C126" s="17"/>
      <c r="D126" s="17"/>
      <c r="E126" s="17"/>
      <c r="F126" s="18"/>
      <c r="G126" s="26"/>
      <c r="H126" s="27"/>
      <c r="I126" s="424"/>
      <c r="J126" s="357"/>
      <c r="K126" s="18"/>
      <c r="L126" s="18"/>
      <c r="M126" s="18"/>
      <c r="N126" s="30"/>
      <c r="O126" s="17"/>
      <c r="P126" s="18"/>
      <c r="Q126" s="30"/>
      <c r="R126" s="23"/>
    </row>
    <row r="127" spans="1:18" ht="18" customHeight="1">
      <c r="A127" s="8"/>
      <c r="B127" s="8"/>
      <c r="C127" s="17"/>
      <c r="D127" s="474" t="s">
        <v>3158</v>
      </c>
      <c r="E127" s="475"/>
      <c r="F127" s="476"/>
      <c r="G127" s="1121"/>
      <c r="H127" s="37"/>
      <c r="I127" s="20"/>
      <c r="J127" s="1122"/>
      <c r="K127" s="328"/>
      <c r="L127" s="18"/>
      <c r="M127" s="18"/>
      <c r="N127" s="30"/>
      <c r="O127" s="17"/>
      <c r="P127" s="18"/>
      <c r="Q127" s="30"/>
      <c r="R127" s="23"/>
    </row>
    <row r="128" spans="1:18" ht="18" customHeight="1">
      <c r="A128" s="210" t="s">
        <v>282</v>
      </c>
      <c r="B128" s="1111">
        <v>9</v>
      </c>
      <c r="C128" s="1068">
        <f>+C122+1</f>
        <v>80</v>
      </c>
      <c r="D128" s="17" t="s">
        <v>167</v>
      </c>
      <c r="E128" s="17" t="s">
        <v>167</v>
      </c>
      <c r="F128" s="57" t="s">
        <v>3159</v>
      </c>
      <c r="G128" s="525">
        <v>1</v>
      </c>
      <c r="H128" s="485">
        <v>4554</v>
      </c>
      <c r="I128" s="20">
        <f>G128*H128</f>
        <v>4554</v>
      </c>
      <c r="J128" s="118"/>
      <c r="K128" s="26" t="s">
        <v>2040</v>
      </c>
      <c r="L128" s="18"/>
      <c r="M128" s="18"/>
      <c r="N128" s="30">
        <v>44991</v>
      </c>
      <c r="O128" s="17"/>
      <c r="P128" s="18"/>
      <c r="Q128" s="30"/>
      <c r="R128" s="23"/>
    </row>
    <row r="129" spans="1:18" ht="18" customHeight="1">
      <c r="A129" s="210" t="s">
        <v>282</v>
      </c>
      <c r="B129" s="1111">
        <v>9</v>
      </c>
      <c r="C129" s="1068">
        <f>+C128+1</f>
        <v>81</v>
      </c>
      <c r="D129" s="17" t="s">
        <v>167</v>
      </c>
      <c r="E129" s="17" t="s">
        <v>167</v>
      </c>
      <c r="F129" s="249" t="s">
        <v>3160</v>
      </c>
      <c r="G129" s="53">
        <v>2</v>
      </c>
      <c r="H129" s="485">
        <v>1752</v>
      </c>
      <c r="I129" s="20">
        <f>G129*H129</f>
        <v>3504</v>
      </c>
      <c r="J129" s="118"/>
      <c r="K129" s="176" t="s">
        <v>796</v>
      </c>
      <c r="L129" s="18"/>
      <c r="M129" s="18"/>
      <c r="N129" s="30">
        <v>44991</v>
      </c>
      <c r="O129" s="17"/>
      <c r="P129" s="18"/>
      <c r="Q129" s="30"/>
      <c r="R129" s="23"/>
    </row>
    <row r="130" spans="1:18" ht="18" customHeight="1">
      <c r="A130" s="210" t="s">
        <v>628</v>
      </c>
      <c r="B130" s="1111">
        <v>9</v>
      </c>
      <c r="C130" s="1068">
        <f>+C129+1</f>
        <v>82</v>
      </c>
      <c r="D130" s="1137" t="s">
        <v>167</v>
      </c>
      <c r="E130" s="1137" t="s">
        <v>167</v>
      </c>
      <c r="F130" s="1138" t="s">
        <v>3161</v>
      </c>
      <c r="G130" s="383"/>
      <c r="H130" s="605">
        <v>3080</v>
      </c>
      <c r="I130" s="605">
        <f>G130*H130</f>
        <v>0</v>
      </c>
      <c r="J130" s="357"/>
      <c r="K130" s="26" t="s">
        <v>3162</v>
      </c>
      <c r="L130" s="18"/>
      <c r="M130" s="18"/>
      <c r="N130" s="30" t="s">
        <v>3080</v>
      </c>
      <c r="O130" s="17"/>
      <c r="P130" s="18"/>
      <c r="Q130" s="30"/>
      <c r="R130" s="23"/>
    </row>
    <row r="131" spans="1:18" ht="18" customHeight="1">
      <c r="A131" s="210" t="s">
        <v>628</v>
      </c>
      <c r="B131" s="1111">
        <v>9</v>
      </c>
      <c r="C131" s="1068">
        <f>+C130+1</f>
        <v>83</v>
      </c>
      <c r="D131" s="1139" t="s">
        <v>167</v>
      </c>
      <c r="E131" s="1139" t="s">
        <v>167</v>
      </c>
      <c r="F131" s="977" t="s">
        <v>3163</v>
      </c>
      <c r="G131" s="1140">
        <v>1</v>
      </c>
      <c r="H131" s="1141">
        <v>3080</v>
      </c>
      <c r="I131" s="1141">
        <f>G131*H131</f>
        <v>3080</v>
      </c>
      <c r="J131" s="357"/>
      <c r="K131" s="26" t="s">
        <v>3164</v>
      </c>
      <c r="L131" s="18" t="s">
        <v>3165</v>
      </c>
      <c r="M131" s="18"/>
      <c r="N131" s="30">
        <v>45089</v>
      </c>
      <c r="O131" s="17"/>
      <c r="P131" s="18"/>
      <c r="Q131" s="30">
        <v>45093</v>
      </c>
      <c r="R131" s="23" t="s">
        <v>3166</v>
      </c>
    </row>
    <row r="132" spans="1:18" ht="18" customHeight="1">
      <c r="A132" s="210" t="s">
        <v>642</v>
      </c>
      <c r="B132" s="1111">
        <v>13</v>
      </c>
      <c r="C132" s="1068">
        <f t="shared" ref="C132" si="10">+C131+1</f>
        <v>84</v>
      </c>
      <c r="D132" s="17" t="s">
        <v>167</v>
      </c>
      <c r="E132" s="17" t="s">
        <v>167</v>
      </c>
      <c r="F132" s="57" t="s">
        <v>171</v>
      </c>
      <c r="G132" s="513">
        <v>1</v>
      </c>
      <c r="H132" s="55">
        <v>19600</v>
      </c>
      <c r="I132" s="51">
        <f>G132*H132</f>
        <v>19600</v>
      </c>
      <c r="J132" s="357"/>
      <c r="K132" s="24" t="s">
        <v>3167</v>
      </c>
      <c r="L132" s="18" t="s">
        <v>3168</v>
      </c>
      <c r="M132" s="18"/>
      <c r="N132" s="30">
        <v>44991</v>
      </c>
      <c r="O132" s="17"/>
      <c r="P132" s="18"/>
      <c r="Q132" s="30"/>
      <c r="R132" s="23"/>
    </row>
    <row r="133" spans="1:18" ht="18" customHeight="1">
      <c r="A133" s="8"/>
      <c r="B133" s="8"/>
      <c r="C133" s="17"/>
      <c r="D133" s="98"/>
      <c r="E133" s="98"/>
      <c r="F133" s="1142"/>
      <c r="G133" s="118"/>
      <c r="H133" s="20"/>
      <c r="I133" s="20"/>
      <c r="J133" s="1134"/>
      <c r="K133" s="209"/>
      <c r="L133" s="18"/>
      <c r="M133" s="18"/>
      <c r="N133" s="30"/>
      <c r="O133" s="17"/>
      <c r="P133" s="18"/>
      <c r="Q133" s="30"/>
      <c r="R133" s="23"/>
    </row>
    <row r="134" spans="1:18" ht="18" customHeight="1">
      <c r="A134" s="8"/>
      <c r="B134" s="8"/>
      <c r="C134" s="17"/>
      <c r="D134" s="34"/>
      <c r="E134" s="34"/>
      <c r="F134" s="507">
        <f>SUM(I128:I133)</f>
        <v>30738</v>
      </c>
      <c r="G134" s="1121"/>
      <c r="H134" s="37"/>
      <c r="I134" s="20"/>
      <c r="J134" s="1122"/>
      <c r="K134" s="328"/>
      <c r="L134" s="18"/>
      <c r="M134" s="18"/>
      <c r="N134" s="30"/>
      <c r="O134" s="17"/>
      <c r="P134" s="18"/>
      <c r="Q134" s="30"/>
      <c r="R134" s="23"/>
    </row>
    <row r="135" spans="1:18" ht="18" customHeight="1">
      <c r="A135" s="8"/>
      <c r="B135" s="8"/>
      <c r="C135" s="17"/>
      <c r="D135" s="17"/>
      <c r="E135" s="17"/>
      <c r="F135" s="18"/>
      <c r="G135" s="26"/>
      <c r="H135" s="27"/>
      <c r="I135" s="424"/>
      <c r="J135" s="357"/>
      <c r="K135" s="18"/>
      <c r="L135" s="18"/>
      <c r="M135" s="18"/>
      <c r="N135" s="30"/>
      <c r="O135" s="17"/>
      <c r="P135" s="18"/>
      <c r="Q135" s="30"/>
      <c r="R135" s="23"/>
    </row>
    <row r="136" spans="1:18" ht="18" customHeight="1">
      <c r="A136" s="8"/>
      <c r="B136" s="8"/>
      <c r="C136" s="17"/>
      <c r="D136" s="17"/>
      <c r="E136" s="17"/>
      <c r="F136" s="18"/>
      <c r="G136" s="26"/>
      <c r="H136" s="27"/>
      <c r="I136" s="424"/>
      <c r="J136" s="357"/>
      <c r="K136" s="18"/>
      <c r="L136" s="18"/>
      <c r="M136" s="18"/>
      <c r="N136" s="30"/>
      <c r="O136" s="17"/>
      <c r="P136" s="18"/>
      <c r="Q136" s="30"/>
      <c r="R136" s="23"/>
    </row>
    <row r="137" spans="1:18" ht="18" customHeight="1">
      <c r="A137" s="8"/>
      <c r="B137" s="8"/>
      <c r="C137" s="17"/>
      <c r="D137" s="474" t="s">
        <v>3063</v>
      </c>
      <c r="E137" s="475"/>
      <c r="F137" s="476"/>
      <c r="G137" s="26"/>
      <c r="H137" s="27"/>
      <c r="I137" s="424"/>
      <c r="J137" s="357"/>
      <c r="K137" s="18"/>
      <c r="L137" s="18"/>
      <c r="M137" s="18"/>
      <c r="N137" s="30"/>
      <c r="O137" s="17"/>
      <c r="P137" s="18"/>
      <c r="Q137" s="30"/>
      <c r="R137" s="23"/>
    </row>
    <row r="138" spans="1:18" ht="18" customHeight="1">
      <c r="A138" s="210" t="s">
        <v>821</v>
      </c>
      <c r="B138" s="1111">
        <v>9</v>
      </c>
      <c r="C138" s="1068">
        <f>+C132+1</f>
        <v>85</v>
      </c>
      <c r="D138" s="17" t="s">
        <v>149</v>
      </c>
      <c r="E138" s="17" t="s">
        <v>136</v>
      </c>
      <c r="F138" s="50" t="s">
        <v>3169</v>
      </c>
      <c r="G138" s="18">
        <v>1</v>
      </c>
      <c r="H138" s="51">
        <v>8930</v>
      </c>
      <c r="I138" s="51">
        <f>G138*H138</f>
        <v>8930</v>
      </c>
      <c r="J138" s="22"/>
      <c r="K138" s="26" t="s">
        <v>3170</v>
      </c>
      <c r="L138" s="18"/>
      <c r="M138" s="18"/>
      <c r="N138" s="30">
        <v>44991</v>
      </c>
      <c r="O138" s="17"/>
      <c r="P138" s="29"/>
      <c r="Q138" s="163" t="s">
        <v>3171</v>
      </c>
      <c r="R138" s="23"/>
    </row>
    <row r="139" spans="1:18" ht="18" customHeight="1">
      <c r="A139" s="210" t="s">
        <v>821</v>
      </c>
      <c r="B139" s="1111">
        <v>9</v>
      </c>
      <c r="C139" s="1068">
        <f>+C138+1</f>
        <v>86</v>
      </c>
      <c r="D139" s="17" t="s">
        <v>167</v>
      </c>
      <c r="E139" s="17" t="s">
        <v>167</v>
      </c>
      <c r="F139" s="50" t="s">
        <v>173</v>
      </c>
      <c r="G139" s="1081">
        <v>1</v>
      </c>
      <c r="H139" s="51">
        <v>5906</v>
      </c>
      <c r="I139" s="51">
        <f t="shared" ref="I139:I141" si="11">G139*H139</f>
        <v>5906</v>
      </c>
      <c r="J139" s="357"/>
      <c r="K139" s="24" t="s">
        <v>3172</v>
      </c>
      <c r="L139" s="18" t="s">
        <v>3168</v>
      </c>
      <c r="M139" s="18"/>
      <c r="N139" s="30">
        <v>44991</v>
      </c>
      <c r="O139" s="17"/>
      <c r="P139" s="29"/>
      <c r="Q139" s="30"/>
      <c r="R139" s="23"/>
    </row>
    <row r="140" spans="1:18" ht="18" customHeight="1">
      <c r="A140" s="210" t="s">
        <v>821</v>
      </c>
      <c r="B140" s="1111">
        <v>9</v>
      </c>
      <c r="C140" s="1068">
        <f t="shared" ref="C140:C143" si="12">+C139+1</f>
        <v>87</v>
      </c>
      <c r="D140" s="17" t="s">
        <v>167</v>
      </c>
      <c r="E140" s="17" t="s">
        <v>167</v>
      </c>
      <c r="F140" s="50" t="s">
        <v>557</v>
      </c>
      <c r="G140" s="1081">
        <v>1</v>
      </c>
      <c r="H140" s="51">
        <v>5117</v>
      </c>
      <c r="I140" s="51">
        <f t="shared" si="11"/>
        <v>5117</v>
      </c>
      <c r="J140" s="357"/>
      <c r="K140" s="24" t="s">
        <v>3173</v>
      </c>
      <c r="L140" s="18"/>
      <c r="M140" s="18"/>
      <c r="N140" s="30">
        <v>44991</v>
      </c>
      <c r="O140" s="17"/>
      <c r="P140" s="29"/>
      <c r="Q140" s="30"/>
      <c r="R140" s="23"/>
    </row>
    <row r="141" spans="1:18" ht="18" customHeight="1">
      <c r="A141" s="210" t="s">
        <v>276</v>
      </c>
      <c r="B141" s="1111">
        <v>9</v>
      </c>
      <c r="C141" s="1068">
        <f>+C140+1</f>
        <v>88</v>
      </c>
      <c r="D141" s="52" t="s">
        <v>3174</v>
      </c>
      <c r="E141" s="52" t="s">
        <v>167</v>
      </c>
      <c r="F141" s="62" t="s">
        <v>2437</v>
      </c>
      <c r="G141" s="54">
        <v>1</v>
      </c>
      <c r="H141" s="55">
        <v>630</v>
      </c>
      <c r="I141" s="55">
        <f t="shared" si="11"/>
        <v>630</v>
      </c>
      <c r="J141" s="56"/>
      <c r="K141" s="53" t="s">
        <v>820</v>
      </c>
      <c r="L141" s="18"/>
      <c r="M141" s="18"/>
      <c r="N141" s="30">
        <v>44991</v>
      </c>
      <c r="O141" s="17"/>
      <c r="P141" s="29"/>
      <c r="Q141" s="30"/>
      <c r="R141" s="23"/>
    </row>
    <row r="142" spans="1:18" ht="18" customHeight="1">
      <c r="A142" s="210" t="s">
        <v>276</v>
      </c>
      <c r="B142" s="1111">
        <v>9</v>
      </c>
      <c r="C142" s="1068">
        <f>+C141+1</f>
        <v>89</v>
      </c>
      <c r="D142" s="17" t="s">
        <v>810</v>
      </c>
      <c r="E142" s="17" t="s">
        <v>810</v>
      </c>
      <c r="F142" s="50" t="s">
        <v>3175</v>
      </c>
      <c r="G142" s="18">
        <v>1</v>
      </c>
      <c r="H142" s="51">
        <v>268</v>
      </c>
      <c r="I142" s="51">
        <f>G142*H142</f>
        <v>268</v>
      </c>
      <c r="J142" s="22"/>
      <c r="K142" s="26" t="s">
        <v>347</v>
      </c>
      <c r="L142" s="18"/>
      <c r="M142" s="18"/>
      <c r="N142" s="30">
        <v>44991</v>
      </c>
      <c r="O142" s="17"/>
      <c r="P142" s="18"/>
      <c r="Q142" s="30"/>
      <c r="R142" s="23"/>
    </row>
    <row r="143" spans="1:18" ht="18" customHeight="1">
      <c r="A143" s="210"/>
      <c r="B143" s="1111">
        <v>9</v>
      </c>
      <c r="C143" s="1068">
        <f t="shared" si="12"/>
        <v>90</v>
      </c>
      <c r="D143" s="17" t="s">
        <v>810</v>
      </c>
      <c r="E143" s="17" t="s">
        <v>810</v>
      </c>
      <c r="F143" s="24" t="s">
        <v>291</v>
      </c>
      <c r="G143" s="18">
        <v>1</v>
      </c>
      <c r="H143" s="27">
        <v>500</v>
      </c>
      <c r="I143" s="424">
        <f>G143*H143</f>
        <v>500</v>
      </c>
      <c r="J143" s="357"/>
      <c r="K143" s="18"/>
      <c r="L143" s="18"/>
      <c r="M143" s="18"/>
      <c r="N143" s="30">
        <v>44991</v>
      </c>
      <c r="O143" s="17"/>
      <c r="P143" s="18"/>
      <c r="Q143" s="30"/>
      <c r="R143" s="23"/>
    </row>
    <row r="144" spans="1:18" ht="18" customHeight="1">
      <c r="A144" s="210" t="s">
        <v>628</v>
      </c>
      <c r="B144" s="1111">
        <v>9</v>
      </c>
      <c r="C144" s="1068">
        <f>+C143+1</f>
        <v>91</v>
      </c>
      <c r="D144" s="17" t="s">
        <v>167</v>
      </c>
      <c r="E144" s="17" t="s">
        <v>167</v>
      </c>
      <c r="F144" s="57" t="s">
        <v>3176</v>
      </c>
      <c r="G144" s="26">
        <v>2</v>
      </c>
      <c r="H144" s="485">
        <v>1134</v>
      </c>
      <c r="I144" s="20">
        <f t="shared" ref="I144:I171" si="13">G144*H144</f>
        <v>2268</v>
      </c>
      <c r="J144" s="348"/>
      <c r="K144" s="26" t="s">
        <v>804</v>
      </c>
      <c r="L144" s="471" t="s">
        <v>1676</v>
      </c>
      <c r="M144" s="18"/>
      <c r="N144" s="30">
        <v>44991</v>
      </c>
      <c r="O144" s="17"/>
      <c r="P144" s="18"/>
      <c r="Q144" s="30"/>
      <c r="R144" s="23"/>
    </row>
    <row r="145" spans="1:18" ht="18" customHeight="1">
      <c r="A145" s="210" t="s">
        <v>2446</v>
      </c>
      <c r="B145" s="1111">
        <v>9</v>
      </c>
      <c r="C145" s="1068">
        <f>+C144+1</f>
        <v>92</v>
      </c>
      <c r="D145" s="52" t="s">
        <v>1679</v>
      </c>
      <c r="E145" s="52" t="s">
        <v>167</v>
      </c>
      <c r="F145" s="597" t="s">
        <v>1680</v>
      </c>
      <c r="G145" s="26">
        <v>1</v>
      </c>
      <c r="H145" s="525">
        <v>1367</v>
      </c>
      <c r="I145" s="113">
        <f t="shared" si="13"/>
        <v>1367</v>
      </c>
      <c r="J145" s="366"/>
      <c r="K145" s="53" t="s">
        <v>823</v>
      </c>
      <c r="L145" s="471" t="s">
        <v>1676</v>
      </c>
      <c r="M145" s="18"/>
      <c r="N145" s="30">
        <v>44991</v>
      </c>
      <c r="O145" s="17"/>
      <c r="P145" s="18"/>
      <c r="Q145" s="30"/>
      <c r="R145" s="23"/>
    </row>
    <row r="146" spans="1:18" ht="18" customHeight="1">
      <c r="A146" s="210" t="s">
        <v>2446</v>
      </c>
      <c r="B146" s="1111">
        <v>9</v>
      </c>
      <c r="C146" s="1068">
        <f t="shared" ref="C146:C156" si="14">+C145+1</f>
        <v>93</v>
      </c>
      <c r="D146" s="52" t="s">
        <v>1679</v>
      </c>
      <c r="E146" s="52" t="s">
        <v>167</v>
      </c>
      <c r="F146" s="597" t="s">
        <v>339</v>
      </c>
      <c r="G146" s="26">
        <v>1</v>
      </c>
      <c r="H146" s="525">
        <v>1524</v>
      </c>
      <c r="I146" s="113">
        <f>G146*H146</f>
        <v>1524</v>
      </c>
      <c r="J146" s="366"/>
      <c r="K146" s="53" t="s">
        <v>823</v>
      </c>
      <c r="L146" s="471" t="s">
        <v>1676</v>
      </c>
      <c r="M146" s="18"/>
      <c r="N146" s="30">
        <v>44991</v>
      </c>
      <c r="O146" s="17"/>
      <c r="P146" s="18"/>
      <c r="Q146" s="30"/>
      <c r="R146" s="23"/>
    </row>
    <row r="147" spans="1:18" ht="18" customHeight="1">
      <c r="A147" s="210" t="s">
        <v>821</v>
      </c>
      <c r="B147" s="1111">
        <v>9</v>
      </c>
      <c r="C147" s="1068">
        <f t="shared" si="14"/>
        <v>94</v>
      </c>
      <c r="D147" s="17" t="s">
        <v>167</v>
      </c>
      <c r="E147" s="17" t="s">
        <v>167</v>
      </c>
      <c r="F147" s="24" t="s">
        <v>3177</v>
      </c>
      <c r="G147" s="26">
        <v>1</v>
      </c>
      <c r="H147" s="27">
        <v>1672</v>
      </c>
      <c r="I147" s="20">
        <f t="shared" si="13"/>
        <v>1672</v>
      </c>
      <c r="J147" s="348"/>
      <c r="K147" s="26" t="s">
        <v>3178</v>
      </c>
      <c r="L147" s="471" t="s">
        <v>1676</v>
      </c>
      <c r="M147" s="18"/>
      <c r="N147" s="30">
        <v>44991</v>
      </c>
      <c r="O147" s="17"/>
      <c r="P147" s="18"/>
      <c r="Q147" s="30"/>
      <c r="R147" s="23"/>
    </row>
    <row r="148" spans="1:18" ht="18" customHeight="1">
      <c r="A148" s="210" t="s">
        <v>821</v>
      </c>
      <c r="B148" s="1111">
        <v>9</v>
      </c>
      <c r="C148" s="1068">
        <f t="shared" si="14"/>
        <v>95</v>
      </c>
      <c r="D148" s="17" t="s">
        <v>167</v>
      </c>
      <c r="E148" s="17" t="s">
        <v>167</v>
      </c>
      <c r="F148" s="24" t="s">
        <v>3179</v>
      </c>
      <c r="G148" s="26">
        <v>1</v>
      </c>
      <c r="H148" s="27">
        <v>1823</v>
      </c>
      <c r="I148" s="20">
        <f t="shared" si="13"/>
        <v>1823</v>
      </c>
      <c r="J148" s="348"/>
      <c r="K148" s="26" t="s">
        <v>836</v>
      </c>
      <c r="L148" s="471" t="s">
        <v>1676</v>
      </c>
      <c r="M148" s="18"/>
      <c r="N148" s="30">
        <v>44991</v>
      </c>
      <c r="O148" s="17"/>
      <c r="P148" s="18"/>
      <c r="Q148" s="30"/>
      <c r="R148" s="23"/>
    </row>
    <row r="149" spans="1:18" ht="18" customHeight="1">
      <c r="A149" s="210" t="s">
        <v>821</v>
      </c>
      <c r="B149" s="1111">
        <v>9</v>
      </c>
      <c r="C149" s="1068">
        <f t="shared" si="14"/>
        <v>96</v>
      </c>
      <c r="D149" s="17" t="s">
        <v>167</v>
      </c>
      <c r="E149" s="17" t="s">
        <v>167</v>
      </c>
      <c r="F149" s="24" t="s">
        <v>3180</v>
      </c>
      <c r="G149" s="26">
        <v>1</v>
      </c>
      <c r="H149" s="27">
        <v>1823</v>
      </c>
      <c r="I149" s="20">
        <f>G149*H149</f>
        <v>1823</v>
      </c>
      <c r="J149" s="348"/>
      <c r="K149" s="26" t="s">
        <v>838</v>
      </c>
      <c r="L149" s="471" t="s">
        <v>1676</v>
      </c>
      <c r="M149" s="18"/>
      <c r="N149" s="30">
        <v>44991</v>
      </c>
      <c r="O149" s="17"/>
      <c r="P149" s="18"/>
      <c r="Q149" s="30"/>
      <c r="R149" s="23"/>
    </row>
    <row r="150" spans="1:18" ht="18" customHeight="1">
      <c r="A150" s="210" t="s">
        <v>821</v>
      </c>
      <c r="B150" s="1111">
        <v>9</v>
      </c>
      <c r="C150" s="1068">
        <f t="shared" si="14"/>
        <v>97</v>
      </c>
      <c r="D150" s="117" t="s">
        <v>167</v>
      </c>
      <c r="E150" s="117" t="s">
        <v>167</v>
      </c>
      <c r="F150" s="246" t="s">
        <v>811</v>
      </c>
      <c r="G150" s="118">
        <v>1</v>
      </c>
      <c r="H150" s="20">
        <v>1989</v>
      </c>
      <c r="I150" s="20">
        <f>G150*H150</f>
        <v>1989</v>
      </c>
      <c r="J150" s="119"/>
      <c r="K150" s="209" t="s">
        <v>812</v>
      </c>
      <c r="L150" s="471" t="s">
        <v>1676</v>
      </c>
      <c r="M150" s="18"/>
      <c r="N150" s="30">
        <v>44991</v>
      </c>
      <c r="O150" s="17"/>
      <c r="P150" s="18"/>
      <c r="Q150" s="30"/>
      <c r="R150" s="23"/>
    </row>
    <row r="151" spans="1:18" ht="18" customHeight="1">
      <c r="A151" s="210" t="s">
        <v>2448</v>
      </c>
      <c r="B151" s="1111">
        <v>9</v>
      </c>
      <c r="C151" s="1068">
        <f t="shared" si="14"/>
        <v>98</v>
      </c>
      <c r="D151" s="17" t="s">
        <v>167</v>
      </c>
      <c r="E151" s="17" t="s">
        <v>167</v>
      </c>
      <c r="F151" s="347" t="s">
        <v>2449</v>
      </c>
      <c r="G151" s="26">
        <v>1</v>
      </c>
      <c r="H151" s="20">
        <v>7460</v>
      </c>
      <c r="I151" s="20">
        <f t="shared" si="13"/>
        <v>7460</v>
      </c>
      <c r="J151" s="357"/>
      <c r="K151" s="24" t="s">
        <v>808</v>
      </c>
      <c r="L151" s="471" t="s">
        <v>1676</v>
      </c>
      <c r="M151" s="18"/>
      <c r="N151" s="30">
        <v>44991</v>
      </c>
      <c r="O151" s="17"/>
      <c r="P151" s="18"/>
      <c r="Q151" s="30"/>
      <c r="R151" s="23"/>
    </row>
    <row r="152" spans="1:18" ht="18" customHeight="1">
      <c r="A152" s="210" t="s">
        <v>821</v>
      </c>
      <c r="B152" s="1111">
        <v>9</v>
      </c>
      <c r="C152" s="1068">
        <f t="shared" si="14"/>
        <v>99</v>
      </c>
      <c r="D152" s="161" t="s">
        <v>141</v>
      </c>
      <c r="E152" s="17" t="s">
        <v>67</v>
      </c>
      <c r="F152" s="26" t="s">
        <v>1707</v>
      </c>
      <c r="G152" s="26">
        <v>1</v>
      </c>
      <c r="H152" s="27">
        <v>850</v>
      </c>
      <c r="I152" s="1089">
        <f t="shared" si="13"/>
        <v>850</v>
      </c>
      <c r="J152" s="27"/>
      <c r="K152" s="26" t="s">
        <v>1708</v>
      </c>
      <c r="L152" s="471" t="s">
        <v>3181</v>
      </c>
      <c r="M152" s="18"/>
      <c r="N152" s="30">
        <v>44991</v>
      </c>
      <c r="O152" s="17"/>
      <c r="P152" s="29"/>
      <c r="Q152" s="30" t="s">
        <v>3182</v>
      </c>
      <c r="R152" s="23"/>
    </row>
    <row r="153" spans="1:18" ht="18" customHeight="1">
      <c r="A153" s="210" t="s">
        <v>1542</v>
      </c>
      <c r="B153" s="1111">
        <v>9</v>
      </c>
      <c r="C153" s="1068">
        <f t="shared" si="14"/>
        <v>100</v>
      </c>
      <c r="D153" s="17" t="s">
        <v>167</v>
      </c>
      <c r="E153" s="17" t="s">
        <v>167</v>
      </c>
      <c r="F153" s="53" t="s">
        <v>1737</v>
      </c>
      <c r="G153" s="26">
        <v>1</v>
      </c>
      <c r="H153" s="20">
        <v>17976</v>
      </c>
      <c r="I153" s="20">
        <f t="shared" si="13"/>
        <v>17976</v>
      </c>
      <c r="J153" s="22"/>
      <c r="K153" s="24" t="s">
        <v>2436</v>
      </c>
      <c r="L153" s="471" t="s">
        <v>1676</v>
      </c>
      <c r="M153" s="18"/>
      <c r="N153" s="30">
        <v>44991</v>
      </c>
      <c r="O153" s="17"/>
      <c r="P153" s="18"/>
      <c r="Q153" s="30"/>
      <c r="R153" s="23"/>
    </row>
    <row r="154" spans="1:18" ht="18" customHeight="1">
      <c r="A154" s="210" t="s">
        <v>821</v>
      </c>
      <c r="B154" s="1111">
        <v>9</v>
      </c>
      <c r="C154" s="1068">
        <f t="shared" si="14"/>
        <v>101</v>
      </c>
      <c r="D154" s="283" t="s">
        <v>167</v>
      </c>
      <c r="E154" s="283" t="s">
        <v>167</v>
      </c>
      <c r="F154" s="221" t="s">
        <v>789</v>
      </c>
      <c r="G154" s="284"/>
      <c r="H154" s="605">
        <v>154</v>
      </c>
      <c r="I154" s="605">
        <f t="shared" si="13"/>
        <v>0</v>
      </c>
      <c r="J154" s="285"/>
      <c r="K154" s="284" t="s">
        <v>3183</v>
      </c>
      <c r="L154" s="471" t="s">
        <v>3184</v>
      </c>
      <c r="M154" s="18"/>
      <c r="N154" s="30" t="s">
        <v>3080</v>
      </c>
      <c r="O154" s="17"/>
      <c r="P154" s="18"/>
      <c r="Q154" s="30"/>
      <c r="R154" s="23"/>
    </row>
    <row r="155" spans="1:18" ht="18" customHeight="1">
      <c r="A155" s="210" t="s">
        <v>628</v>
      </c>
      <c r="B155" s="1111">
        <v>9</v>
      </c>
      <c r="C155" s="1068">
        <f t="shared" si="14"/>
        <v>102</v>
      </c>
      <c r="D155" s="17" t="s">
        <v>167</v>
      </c>
      <c r="E155" s="17" t="s">
        <v>167</v>
      </c>
      <c r="F155" s="50" t="s">
        <v>215</v>
      </c>
      <c r="G155" s="26">
        <v>4</v>
      </c>
      <c r="H155" s="51">
        <v>270</v>
      </c>
      <c r="I155" s="51">
        <f t="shared" si="13"/>
        <v>1080</v>
      </c>
      <c r="J155" s="22"/>
      <c r="K155" s="26" t="s">
        <v>791</v>
      </c>
      <c r="L155" s="471" t="s">
        <v>1676</v>
      </c>
      <c r="M155" s="18"/>
      <c r="N155" s="30">
        <v>44991</v>
      </c>
      <c r="O155" s="17"/>
      <c r="P155" s="18"/>
      <c r="Q155" s="30"/>
      <c r="R155" s="23"/>
    </row>
    <row r="156" spans="1:18" ht="18" customHeight="1">
      <c r="A156" s="210" t="s">
        <v>276</v>
      </c>
      <c r="B156" s="1111">
        <v>9</v>
      </c>
      <c r="C156" s="1068">
        <f t="shared" si="14"/>
        <v>103</v>
      </c>
      <c r="D156" s="341" t="s">
        <v>279</v>
      </c>
      <c r="E156" s="341" t="s">
        <v>279</v>
      </c>
      <c r="F156" s="342" t="s">
        <v>792</v>
      </c>
      <c r="G156" s="791"/>
      <c r="H156" s="555">
        <v>25</v>
      </c>
      <c r="I156" s="992">
        <f t="shared" si="13"/>
        <v>0</v>
      </c>
      <c r="J156" s="346"/>
      <c r="K156" s="342" t="s">
        <v>793</v>
      </c>
      <c r="L156" s="471" t="s">
        <v>1676</v>
      </c>
      <c r="M156" s="18"/>
      <c r="N156" s="30" t="s">
        <v>3080</v>
      </c>
      <c r="O156" s="17"/>
      <c r="P156" s="18"/>
      <c r="Q156" s="30"/>
      <c r="R156" s="23"/>
    </row>
    <row r="157" spans="1:18" ht="18" customHeight="1">
      <c r="A157" s="210" t="s">
        <v>821</v>
      </c>
      <c r="B157" s="1111">
        <v>9</v>
      </c>
      <c r="C157" s="1068">
        <f>+C156+1</f>
        <v>104</v>
      </c>
      <c r="D157" s="17" t="s">
        <v>167</v>
      </c>
      <c r="E157" s="17" t="s">
        <v>167</v>
      </c>
      <c r="F157" s="349" t="s">
        <v>805</v>
      </c>
      <c r="G157" s="53">
        <v>1</v>
      </c>
      <c r="H157" s="113">
        <v>672</v>
      </c>
      <c r="I157" s="51">
        <f t="shared" si="13"/>
        <v>672</v>
      </c>
      <c r="J157" s="350"/>
      <c r="K157" s="53" t="s">
        <v>806</v>
      </c>
      <c r="L157" s="471" t="s">
        <v>1676</v>
      </c>
      <c r="M157" s="18"/>
      <c r="N157" s="30">
        <v>44991</v>
      </c>
      <c r="O157" s="17"/>
      <c r="P157" s="18"/>
      <c r="Q157" s="30"/>
      <c r="R157" s="23"/>
    </row>
    <row r="158" spans="1:18" ht="18" customHeight="1">
      <c r="A158" s="210" t="s">
        <v>821</v>
      </c>
      <c r="B158" s="1111">
        <v>9</v>
      </c>
      <c r="C158" s="1068">
        <f t="shared" ref="C158:C171" si="15">+C157+1</f>
        <v>105</v>
      </c>
      <c r="D158" s="17" t="s">
        <v>219</v>
      </c>
      <c r="E158" s="17" t="s">
        <v>279</v>
      </c>
      <c r="F158" s="57" t="s">
        <v>1697</v>
      </c>
      <c r="G158" s="26">
        <v>6</v>
      </c>
      <c r="H158" s="27">
        <v>119</v>
      </c>
      <c r="I158" s="51">
        <f t="shared" si="13"/>
        <v>714</v>
      </c>
      <c r="J158" s="18"/>
      <c r="K158" s="24" t="s">
        <v>2466</v>
      </c>
      <c r="L158" s="471" t="s">
        <v>1676</v>
      </c>
      <c r="M158" s="18"/>
      <c r="N158" s="30">
        <v>44991</v>
      </c>
      <c r="O158" s="17"/>
      <c r="P158" s="18"/>
      <c r="Q158" s="30"/>
      <c r="R158" s="23"/>
    </row>
    <row r="159" spans="1:18" ht="18" customHeight="1">
      <c r="A159" s="210" t="s">
        <v>821</v>
      </c>
      <c r="B159" s="1111">
        <v>9</v>
      </c>
      <c r="C159" s="1068">
        <f t="shared" si="15"/>
        <v>106</v>
      </c>
      <c r="D159" s="17" t="s">
        <v>219</v>
      </c>
      <c r="E159" s="17" t="s">
        <v>279</v>
      </c>
      <c r="F159" s="57" t="s">
        <v>1699</v>
      </c>
      <c r="G159" s="26">
        <v>3</v>
      </c>
      <c r="H159" s="27">
        <v>574</v>
      </c>
      <c r="I159" s="51">
        <f t="shared" si="13"/>
        <v>1722</v>
      </c>
      <c r="J159" s="18"/>
      <c r="K159" s="24" t="s">
        <v>2467</v>
      </c>
      <c r="L159" s="471" t="s">
        <v>1676</v>
      </c>
      <c r="M159" s="18"/>
      <c r="N159" s="30">
        <v>44991</v>
      </c>
      <c r="O159" s="17"/>
      <c r="P159" s="18"/>
      <c r="Q159" s="30"/>
      <c r="R159" s="23"/>
    </row>
    <row r="160" spans="1:18" ht="18" customHeight="1">
      <c r="A160" s="210" t="s">
        <v>821</v>
      </c>
      <c r="B160" s="1111">
        <v>9</v>
      </c>
      <c r="C160" s="1068">
        <f t="shared" si="15"/>
        <v>107</v>
      </c>
      <c r="D160" s="17" t="s">
        <v>219</v>
      </c>
      <c r="E160" s="17" t="s">
        <v>279</v>
      </c>
      <c r="F160" s="57" t="s">
        <v>3185</v>
      </c>
      <c r="G160" s="26">
        <v>5</v>
      </c>
      <c r="H160" s="27">
        <v>130</v>
      </c>
      <c r="I160" s="51">
        <f t="shared" si="13"/>
        <v>650</v>
      </c>
      <c r="J160" s="18"/>
      <c r="K160" s="24" t="s">
        <v>2469</v>
      </c>
      <c r="L160" s="471" t="s">
        <v>1676</v>
      </c>
      <c r="M160" s="18"/>
      <c r="N160" s="30">
        <v>44991</v>
      </c>
      <c r="O160" s="17"/>
      <c r="P160" s="18"/>
      <c r="Q160" s="30"/>
      <c r="R160" s="23"/>
    </row>
    <row r="161" spans="1:18" ht="18" customHeight="1">
      <c r="A161" s="210" t="s">
        <v>821</v>
      </c>
      <c r="B161" s="1111">
        <v>9</v>
      </c>
      <c r="C161" s="1068">
        <f t="shared" si="15"/>
        <v>108</v>
      </c>
      <c r="D161" s="17" t="s">
        <v>219</v>
      </c>
      <c r="E161" s="17" t="s">
        <v>279</v>
      </c>
      <c r="F161" s="57" t="s">
        <v>1703</v>
      </c>
      <c r="G161" s="26">
        <v>5</v>
      </c>
      <c r="H161" s="27">
        <v>95</v>
      </c>
      <c r="I161" s="51">
        <f t="shared" si="13"/>
        <v>475</v>
      </c>
      <c r="J161" s="18"/>
      <c r="K161" s="24" t="s">
        <v>2470</v>
      </c>
      <c r="L161" s="471" t="s">
        <v>1676</v>
      </c>
      <c r="M161" s="18"/>
      <c r="N161" s="30">
        <v>44991</v>
      </c>
      <c r="O161" s="17"/>
      <c r="P161" s="18"/>
      <c r="Q161" s="30"/>
      <c r="R161" s="23"/>
    </row>
    <row r="162" spans="1:18" ht="18" customHeight="1">
      <c r="A162" s="210" t="s">
        <v>821</v>
      </c>
      <c r="B162" s="1111">
        <v>9</v>
      </c>
      <c r="C162" s="1068">
        <f t="shared" si="15"/>
        <v>109</v>
      </c>
      <c r="D162" s="17" t="s">
        <v>167</v>
      </c>
      <c r="E162" s="17" t="s">
        <v>167</v>
      </c>
      <c r="F162" s="358" t="s">
        <v>3186</v>
      </c>
      <c r="G162" s="26">
        <v>1</v>
      </c>
      <c r="H162" s="20">
        <v>4225</v>
      </c>
      <c r="I162" s="20">
        <f t="shared" si="13"/>
        <v>4225</v>
      </c>
      <c r="J162" s="22"/>
      <c r="K162" s="24" t="s">
        <v>815</v>
      </c>
      <c r="L162" s="24" t="s">
        <v>1706</v>
      </c>
      <c r="M162" s="18"/>
      <c r="N162" s="30">
        <v>44991</v>
      </c>
      <c r="O162" s="17"/>
      <c r="P162" s="18"/>
      <c r="Q162" s="30"/>
      <c r="R162" s="23"/>
    </row>
    <row r="163" spans="1:18" ht="18" customHeight="1">
      <c r="A163" s="210" t="s">
        <v>821</v>
      </c>
      <c r="B163" s="1111">
        <v>9</v>
      </c>
      <c r="C163" s="1068">
        <f t="shared" si="15"/>
        <v>110</v>
      </c>
      <c r="D163" s="52" t="s">
        <v>167</v>
      </c>
      <c r="E163" s="52" t="s">
        <v>167</v>
      </c>
      <c r="F163" s="62" t="s">
        <v>816</v>
      </c>
      <c r="G163" s="525">
        <v>1</v>
      </c>
      <c r="H163" s="55">
        <v>240</v>
      </c>
      <c r="I163" s="113">
        <f>G163*H163</f>
        <v>240</v>
      </c>
      <c r="J163" s="56"/>
      <c r="K163" s="53" t="s">
        <v>3187</v>
      </c>
      <c r="L163" s="471" t="s">
        <v>3188</v>
      </c>
      <c r="M163" s="18"/>
      <c r="N163" s="30">
        <v>44991</v>
      </c>
      <c r="O163" s="17"/>
      <c r="P163" s="18"/>
      <c r="Q163" s="30"/>
      <c r="R163" s="23"/>
    </row>
    <row r="164" spans="1:18" ht="18" customHeight="1">
      <c r="A164" s="210" t="s">
        <v>821</v>
      </c>
      <c r="B164" s="1111">
        <v>9</v>
      </c>
      <c r="C164" s="1068">
        <f t="shared" si="15"/>
        <v>111</v>
      </c>
      <c r="D164" s="17" t="s">
        <v>141</v>
      </c>
      <c r="E164" s="17" t="s">
        <v>67</v>
      </c>
      <c r="F164" s="50" t="s">
        <v>3189</v>
      </c>
      <c r="G164" s="26">
        <v>1</v>
      </c>
      <c r="H164" s="51">
        <v>1820</v>
      </c>
      <c r="I164" s="51">
        <f t="shared" si="13"/>
        <v>1820</v>
      </c>
      <c r="J164" s="22"/>
      <c r="K164" s="26" t="s">
        <v>143</v>
      </c>
      <c r="L164" s="24" t="s">
        <v>1706</v>
      </c>
      <c r="M164" s="18"/>
      <c r="N164" s="30">
        <v>44991</v>
      </c>
      <c r="O164" s="17"/>
      <c r="P164" s="29"/>
      <c r="Q164" s="30" t="s">
        <v>3182</v>
      </c>
      <c r="R164" s="23"/>
    </row>
    <row r="165" spans="1:18" ht="18" customHeight="1">
      <c r="A165" s="210" t="s">
        <v>821</v>
      </c>
      <c r="B165" s="1111">
        <v>9</v>
      </c>
      <c r="C165" s="1068">
        <f t="shared" si="15"/>
        <v>112</v>
      </c>
      <c r="D165" s="17" t="s">
        <v>141</v>
      </c>
      <c r="E165" s="17" t="s">
        <v>67</v>
      </c>
      <c r="F165" s="50" t="s">
        <v>3190</v>
      </c>
      <c r="G165" s="26">
        <v>1</v>
      </c>
      <c r="H165" s="51">
        <v>1820</v>
      </c>
      <c r="I165" s="51">
        <f>G165*H165</f>
        <v>1820</v>
      </c>
      <c r="J165" s="22"/>
      <c r="K165" s="26" t="s">
        <v>143</v>
      </c>
      <c r="L165" s="24" t="s">
        <v>1706</v>
      </c>
      <c r="M165" s="18"/>
      <c r="N165" s="30">
        <v>44991</v>
      </c>
      <c r="O165" s="17"/>
      <c r="P165" s="29"/>
      <c r="Q165" s="30" t="s">
        <v>3182</v>
      </c>
      <c r="R165" s="23"/>
    </row>
    <row r="166" spans="1:18" ht="18" customHeight="1">
      <c r="A166" s="210" t="s">
        <v>276</v>
      </c>
      <c r="B166" s="1111">
        <v>9</v>
      </c>
      <c r="C166" s="1068">
        <f t="shared" si="15"/>
        <v>113</v>
      </c>
      <c r="D166" s="283" t="s">
        <v>167</v>
      </c>
      <c r="E166" s="283" t="s">
        <v>167</v>
      </c>
      <c r="F166" s="1143" t="s">
        <v>3191</v>
      </c>
      <c r="G166" s="284"/>
      <c r="H166" s="605">
        <v>848</v>
      </c>
      <c r="I166" s="605">
        <f t="shared" si="13"/>
        <v>0</v>
      </c>
      <c r="J166" s="285"/>
      <c r="K166" s="284" t="s">
        <v>3192</v>
      </c>
      <c r="L166" s="369" t="s">
        <v>3193</v>
      </c>
      <c r="M166" s="18"/>
      <c r="N166" s="30" t="s">
        <v>3080</v>
      </c>
      <c r="O166" s="17"/>
      <c r="P166" s="18"/>
      <c r="Q166" s="30"/>
      <c r="R166" s="23"/>
    </row>
    <row r="167" spans="1:18" ht="18" customHeight="1">
      <c r="A167" s="210" t="s">
        <v>276</v>
      </c>
      <c r="B167" s="1111">
        <v>9</v>
      </c>
      <c r="C167" s="1068">
        <f t="shared" si="15"/>
        <v>114</v>
      </c>
      <c r="D167" s="283" t="s">
        <v>167</v>
      </c>
      <c r="E167" s="283" t="s">
        <v>167</v>
      </c>
      <c r="F167" s="221" t="s">
        <v>3194</v>
      </c>
      <c r="G167" s="284"/>
      <c r="H167" s="605">
        <v>668</v>
      </c>
      <c r="I167" s="605">
        <f t="shared" si="13"/>
        <v>0</v>
      </c>
      <c r="J167" s="285"/>
      <c r="K167" s="284" t="s">
        <v>3195</v>
      </c>
      <c r="L167" s="369" t="s">
        <v>3196</v>
      </c>
      <c r="M167" s="18"/>
      <c r="N167" s="30" t="s">
        <v>3080</v>
      </c>
      <c r="O167" s="17"/>
      <c r="P167" s="18"/>
      <c r="Q167" s="30"/>
      <c r="R167" s="23"/>
    </row>
    <row r="168" spans="1:18" ht="18" customHeight="1">
      <c r="A168" s="210" t="s">
        <v>276</v>
      </c>
      <c r="B168" s="1111">
        <v>9</v>
      </c>
      <c r="C168" s="1068">
        <f t="shared" si="15"/>
        <v>115</v>
      </c>
      <c r="D168" s="283" t="s">
        <v>167</v>
      </c>
      <c r="E168" s="283" t="s">
        <v>167</v>
      </c>
      <c r="F168" s="221" t="s">
        <v>3197</v>
      </c>
      <c r="G168" s="284"/>
      <c r="H168" s="605">
        <v>718</v>
      </c>
      <c r="I168" s="605">
        <f t="shared" si="13"/>
        <v>0</v>
      </c>
      <c r="J168" s="285"/>
      <c r="K168" s="284" t="s">
        <v>3195</v>
      </c>
      <c r="L168" s="369" t="s">
        <v>3198</v>
      </c>
      <c r="M168" s="18"/>
      <c r="N168" s="30" t="s">
        <v>3080</v>
      </c>
      <c r="O168" s="17"/>
      <c r="P168" s="18"/>
      <c r="Q168" s="30"/>
      <c r="R168" s="23"/>
    </row>
    <row r="169" spans="1:18" ht="18" customHeight="1">
      <c r="A169" s="210" t="s">
        <v>276</v>
      </c>
      <c r="B169" s="1111">
        <v>9</v>
      </c>
      <c r="C169" s="1068">
        <f t="shared" si="15"/>
        <v>116</v>
      </c>
      <c r="D169" s="283" t="s">
        <v>167</v>
      </c>
      <c r="E169" s="283" t="s">
        <v>167</v>
      </c>
      <c r="F169" s="369" t="s">
        <v>3199</v>
      </c>
      <c r="G169" s="284"/>
      <c r="H169" s="608">
        <v>1158</v>
      </c>
      <c r="I169" s="1094">
        <f t="shared" si="13"/>
        <v>0</v>
      </c>
      <c r="J169" s="805"/>
      <c r="K169" s="284" t="s">
        <v>3195</v>
      </c>
      <c r="L169" s="369" t="s">
        <v>3200</v>
      </c>
      <c r="M169" s="18"/>
      <c r="N169" s="30" t="s">
        <v>3080</v>
      </c>
      <c r="O169" s="17"/>
      <c r="P169" s="18"/>
      <c r="Q169" s="30"/>
      <c r="R169" s="23"/>
    </row>
    <row r="170" spans="1:18" ht="18" customHeight="1">
      <c r="A170" s="210" t="s">
        <v>276</v>
      </c>
      <c r="B170" s="1111">
        <v>9</v>
      </c>
      <c r="C170" s="1068">
        <f t="shared" si="15"/>
        <v>117</v>
      </c>
      <c r="D170" s="283" t="s">
        <v>167</v>
      </c>
      <c r="E170" s="283" t="s">
        <v>167</v>
      </c>
      <c r="F170" s="221" t="s">
        <v>414</v>
      </c>
      <c r="G170" s="284"/>
      <c r="H170" s="605">
        <v>886</v>
      </c>
      <c r="I170" s="605">
        <f t="shared" si="13"/>
        <v>0</v>
      </c>
      <c r="J170" s="285"/>
      <c r="K170" s="284" t="s">
        <v>3201</v>
      </c>
      <c r="L170" s="369" t="s">
        <v>1676</v>
      </c>
      <c r="M170" s="18"/>
      <c r="N170" s="30" t="s">
        <v>3080</v>
      </c>
      <c r="O170" s="17"/>
      <c r="P170" s="18"/>
      <c r="Q170" s="30"/>
      <c r="R170" s="23"/>
    </row>
    <row r="171" spans="1:18" ht="18" customHeight="1">
      <c r="A171" s="210" t="s">
        <v>276</v>
      </c>
      <c r="B171" s="1111">
        <v>9</v>
      </c>
      <c r="C171" s="1068">
        <f t="shared" si="15"/>
        <v>118</v>
      </c>
      <c r="D171" s="283" t="s">
        <v>167</v>
      </c>
      <c r="E171" s="283" t="s">
        <v>167</v>
      </c>
      <c r="F171" s="221" t="s">
        <v>1727</v>
      </c>
      <c r="G171" s="284"/>
      <c r="H171" s="605">
        <v>948</v>
      </c>
      <c r="I171" s="605">
        <f t="shared" si="13"/>
        <v>0</v>
      </c>
      <c r="J171" s="285"/>
      <c r="K171" s="284" t="s">
        <v>3202</v>
      </c>
      <c r="L171" s="369" t="s">
        <v>1676</v>
      </c>
      <c r="M171" s="18"/>
      <c r="N171" s="30" t="s">
        <v>3080</v>
      </c>
      <c r="O171" s="17"/>
      <c r="P171" s="18"/>
      <c r="Q171" s="30"/>
      <c r="R171" s="23"/>
    </row>
    <row r="172" spans="1:18" ht="18" customHeight="1">
      <c r="A172" s="210" t="s">
        <v>821</v>
      </c>
      <c r="B172" s="1111">
        <v>9</v>
      </c>
      <c r="C172" s="1068">
        <f>+C171+1</f>
        <v>119</v>
      </c>
      <c r="D172" s="17" t="s">
        <v>219</v>
      </c>
      <c r="E172" s="17" t="s">
        <v>279</v>
      </c>
      <c r="F172" s="57" t="s">
        <v>222</v>
      </c>
      <c r="G172" s="26">
        <v>20</v>
      </c>
      <c r="H172" s="27">
        <v>119</v>
      </c>
      <c r="I172" s="51">
        <f>G172*H172</f>
        <v>2380</v>
      </c>
      <c r="J172" s="357"/>
      <c r="K172" s="24" t="s">
        <v>3203</v>
      </c>
      <c r="L172" s="18"/>
      <c r="M172" s="18"/>
      <c r="N172" s="30">
        <v>44991</v>
      </c>
      <c r="O172" s="17"/>
      <c r="P172" s="18"/>
      <c r="Q172" s="30"/>
      <c r="R172" s="23"/>
    </row>
    <row r="173" spans="1:18" ht="18" customHeight="1">
      <c r="A173" s="210" t="s">
        <v>821</v>
      </c>
      <c r="B173" s="1111">
        <v>9</v>
      </c>
      <c r="C173" s="1068">
        <f>+C172+1</f>
        <v>120</v>
      </c>
      <c r="D173" s="17" t="s">
        <v>219</v>
      </c>
      <c r="E173" s="17" t="s">
        <v>279</v>
      </c>
      <c r="F173" s="57" t="s">
        <v>224</v>
      </c>
      <c r="G173" s="26">
        <v>5</v>
      </c>
      <c r="H173" s="27">
        <v>50</v>
      </c>
      <c r="I173" s="51">
        <f>G173*H173</f>
        <v>250</v>
      </c>
      <c r="J173" s="18"/>
      <c r="K173" s="24" t="s">
        <v>3204</v>
      </c>
      <c r="L173" s="18"/>
      <c r="M173" s="18"/>
      <c r="N173" s="30">
        <v>44991</v>
      </c>
      <c r="O173" s="17"/>
      <c r="P173" s="18"/>
      <c r="Q173" s="30"/>
      <c r="R173" s="23"/>
    </row>
    <row r="174" spans="1:18" ht="18" customHeight="1">
      <c r="A174" s="210" t="s">
        <v>821</v>
      </c>
      <c r="B174" s="1111">
        <v>9</v>
      </c>
      <c r="C174" s="1068">
        <f>+C173+1</f>
        <v>121</v>
      </c>
      <c r="D174" s="17" t="s">
        <v>219</v>
      </c>
      <c r="E174" s="17" t="s">
        <v>279</v>
      </c>
      <c r="F174" s="57" t="s">
        <v>226</v>
      </c>
      <c r="G174" s="26">
        <v>5</v>
      </c>
      <c r="H174" s="27">
        <v>177</v>
      </c>
      <c r="I174" s="51">
        <f>G174*H174</f>
        <v>885</v>
      </c>
      <c r="J174" s="357"/>
      <c r="K174" s="24" t="s">
        <v>3205</v>
      </c>
      <c r="L174" s="18"/>
      <c r="M174" s="18"/>
      <c r="N174" s="30">
        <v>44991</v>
      </c>
      <c r="O174" s="17"/>
      <c r="P174" s="18"/>
      <c r="Q174" s="30"/>
      <c r="R174" s="23"/>
    </row>
    <row r="175" spans="1:18" ht="18" customHeight="1">
      <c r="A175" s="210" t="s">
        <v>821</v>
      </c>
      <c r="B175" s="1111">
        <v>9</v>
      </c>
      <c r="C175" s="1068">
        <f>+C174+1</f>
        <v>122</v>
      </c>
      <c r="D175" s="52" t="s">
        <v>167</v>
      </c>
      <c r="E175" s="52" t="s">
        <v>167</v>
      </c>
      <c r="F175" s="373" t="s">
        <v>843</v>
      </c>
      <c r="G175" s="54">
        <v>1</v>
      </c>
      <c r="H175" s="113">
        <v>1983</v>
      </c>
      <c r="I175" s="113">
        <f>G175*H175</f>
        <v>1983</v>
      </c>
      <c r="J175" s="56"/>
      <c r="K175" s="57" t="s">
        <v>844</v>
      </c>
      <c r="L175" s="18"/>
      <c r="M175" s="18"/>
      <c r="N175" s="30">
        <v>44991</v>
      </c>
      <c r="O175" s="17"/>
      <c r="P175" s="18"/>
      <c r="Q175" s="30"/>
      <c r="R175" s="23"/>
    </row>
    <row r="176" spans="1:18" ht="18" customHeight="1">
      <c r="A176" s="210" t="s">
        <v>821</v>
      </c>
      <c r="B176" s="1111">
        <v>9</v>
      </c>
      <c r="C176" s="1068">
        <f>+C175+1</f>
        <v>123</v>
      </c>
      <c r="D176" s="52" t="s">
        <v>167</v>
      </c>
      <c r="E176" s="52" t="s">
        <v>167</v>
      </c>
      <c r="F176" s="521" t="s">
        <v>845</v>
      </c>
      <c r="G176" s="54">
        <v>1</v>
      </c>
      <c r="H176" s="113">
        <v>1983</v>
      </c>
      <c r="I176" s="113">
        <f>G176*H176</f>
        <v>1983</v>
      </c>
      <c r="J176" s="56"/>
      <c r="K176" s="57" t="s">
        <v>846</v>
      </c>
      <c r="L176" s="18"/>
      <c r="M176" s="18"/>
      <c r="N176" s="30">
        <v>44991</v>
      </c>
      <c r="O176" s="17"/>
      <c r="P176" s="18"/>
      <c r="Q176" s="30"/>
      <c r="R176" s="23"/>
    </row>
    <row r="177" spans="1:18" ht="18" customHeight="1">
      <c r="A177" s="8"/>
      <c r="B177" s="8"/>
      <c r="C177" s="17"/>
      <c r="D177" s="17"/>
      <c r="E177" s="17"/>
      <c r="F177" s="50"/>
      <c r="G177" s="26"/>
      <c r="H177" s="51"/>
      <c r="I177" s="1076"/>
      <c r="J177" s="22"/>
      <c r="K177" s="26"/>
      <c r="L177" s="18"/>
      <c r="M177" s="18"/>
      <c r="N177" s="30"/>
      <c r="O177" s="17"/>
      <c r="P177" s="18"/>
      <c r="Q177" s="30"/>
      <c r="R177" s="23"/>
    </row>
    <row r="178" spans="1:18" ht="18" customHeight="1">
      <c r="A178" s="8"/>
      <c r="B178" s="8"/>
      <c r="C178" s="17"/>
      <c r="D178" s="17"/>
      <c r="E178" s="17"/>
      <c r="F178" s="507">
        <f>SUM(I138:I176)</f>
        <v>81002</v>
      </c>
      <c r="G178" s="26"/>
      <c r="H178" s="27"/>
      <c r="I178" s="424"/>
      <c r="J178" s="357"/>
      <c r="K178" s="18"/>
      <c r="L178" s="18"/>
      <c r="M178" s="18"/>
      <c r="N178" s="30"/>
      <c r="O178" s="17"/>
      <c r="P178" s="18"/>
      <c r="Q178" s="30"/>
      <c r="R178" s="23"/>
    </row>
    <row r="179" spans="1:18" ht="18" customHeight="1">
      <c r="A179" s="8"/>
      <c r="B179" s="8"/>
      <c r="C179" s="17"/>
      <c r="D179" s="17"/>
      <c r="E179" s="17"/>
      <c r="F179" s="18"/>
      <c r="G179" s="26"/>
      <c r="H179" s="27"/>
      <c r="I179" s="424"/>
      <c r="J179" s="357"/>
      <c r="K179" s="18"/>
      <c r="L179" s="18"/>
      <c r="M179" s="18"/>
      <c r="N179" s="30"/>
      <c r="O179" s="17"/>
      <c r="P179" s="18"/>
      <c r="Q179" s="30"/>
      <c r="R179" s="23"/>
    </row>
    <row r="180" spans="1:18" ht="18" customHeight="1">
      <c r="A180" s="8"/>
      <c r="B180" s="8"/>
      <c r="C180" s="17"/>
      <c r="D180" s="17"/>
      <c r="E180" s="17"/>
      <c r="F180" s="18"/>
      <c r="G180" s="26"/>
      <c r="H180" s="27"/>
      <c r="I180" s="424"/>
      <c r="J180" s="357"/>
      <c r="K180" s="18"/>
      <c r="L180" s="18"/>
      <c r="M180" s="18"/>
      <c r="N180" s="30"/>
      <c r="O180" s="17"/>
      <c r="P180" s="18"/>
      <c r="Q180" s="30"/>
      <c r="R180" s="23"/>
    </row>
    <row r="181" spans="1:18" ht="18" customHeight="1">
      <c r="A181" s="8"/>
      <c r="B181" s="8"/>
      <c r="C181" s="17"/>
      <c r="D181" s="17"/>
      <c r="E181" s="17"/>
      <c r="F181" s="18"/>
      <c r="G181" s="26"/>
      <c r="H181" s="27"/>
      <c r="I181" s="424"/>
      <c r="J181" s="357"/>
      <c r="K181" s="18"/>
      <c r="L181" s="18"/>
      <c r="M181" s="18"/>
      <c r="N181" s="30"/>
      <c r="O181" s="17"/>
      <c r="P181" s="18"/>
      <c r="Q181" s="30"/>
      <c r="R181" s="23"/>
    </row>
    <row r="182" spans="1:18" ht="18" customHeight="1">
      <c r="A182" s="8"/>
      <c r="B182" s="8"/>
      <c r="C182" s="17"/>
      <c r="D182" s="1068"/>
      <c r="E182" s="1068"/>
      <c r="F182" s="1077" t="s">
        <v>3068</v>
      </c>
      <c r="G182" s="1078"/>
      <c r="H182" s="1144">
        <v>70000</v>
      </c>
      <c r="I182" s="990">
        <f>G182*H182</f>
        <v>0</v>
      </c>
      <c r="J182" s="357"/>
      <c r="K182" s="18"/>
      <c r="L182" s="18"/>
      <c r="M182" s="18"/>
      <c r="N182" s="30"/>
      <c r="O182" s="17"/>
      <c r="P182" s="18"/>
      <c r="Q182" s="30"/>
      <c r="R182" s="23"/>
    </row>
    <row r="183" spans="1:18" ht="18" customHeight="1">
      <c r="A183" s="8"/>
      <c r="B183" s="8"/>
      <c r="C183" s="17"/>
      <c r="D183" s="17"/>
      <c r="E183" s="17"/>
      <c r="F183" s="24" t="s">
        <v>892</v>
      </c>
      <c r="G183" s="26"/>
      <c r="H183" s="27"/>
      <c r="I183" s="424"/>
      <c r="J183" s="357"/>
      <c r="K183" s="18"/>
      <c r="L183" s="18"/>
      <c r="M183" s="18"/>
      <c r="N183" s="30"/>
      <c r="O183" s="17"/>
      <c r="P183" s="18"/>
      <c r="Q183" s="30"/>
      <c r="R183" s="23"/>
    </row>
    <row r="184" spans="1:18" ht="18" customHeight="1">
      <c r="A184" s="8"/>
      <c r="B184" s="8"/>
      <c r="C184" s="17"/>
      <c r="D184" s="17"/>
      <c r="E184" s="17"/>
      <c r="F184" s="18"/>
      <c r="G184" s="26"/>
      <c r="H184" s="27"/>
      <c r="I184" s="424"/>
      <c r="J184" s="357"/>
      <c r="K184" s="18"/>
      <c r="L184" s="18"/>
      <c r="M184" s="18"/>
      <c r="N184" s="30"/>
      <c r="O184" s="17"/>
      <c r="P184" s="18"/>
      <c r="Q184" s="30"/>
      <c r="R184" s="23"/>
    </row>
    <row r="185" spans="1:18" ht="18" customHeight="1">
      <c r="A185" s="8"/>
      <c r="B185" s="8"/>
      <c r="C185" s="17"/>
      <c r="D185" s="17"/>
      <c r="E185" s="17"/>
      <c r="F185" s="18"/>
      <c r="G185" s="26"/>
      <c r="H185" s="27"/>
      <c r="I185" s="424"/>
      <c r="J185" s="357"/>
      <c r="K185" s="18"/>
      <c r="L185" s="18"/>
      <c r="M185" s="18"/>
      <c r="N185" s="30"/>
      <c r="O185" s="17"/>
      <c r="P185" s="18"/>
      <c r="Q185" s="30"/>
      <c r="R185" s="23"/>
    </row>
    <row r="186" spans="1:18" ht="18" customHeight="1">
      <c r="A186" s="8"/>
      <c r="B186" s="8"/>
      <c r="C186" s="17"/>
      <c r="D186" s="17"/>
      <c r="E186" s="17"/>
      <c r="F186" s="18"/>
      <c r="G186" s="26"/>
      <c r="H186" s="27"/>
      <c r="I186" s="424"/>
      <c r="J186" s="357"/>
      <c r="K186" s="18"/>
      <c r="L186" s="18"/>
      <c r="M186" s="18"/>
      <c r="N186" s="30"/>
      <c r="O186" s="17"/>
      <c r="P186" s="18"/>
      <c r="Q186" s="30"/>
      <c r="R186" s="23"/>
    </row>
    <row r="187" spans="1:18" ht="18" customHeight="1">
      <c r="A187" s="8"/>
      <c r="B187" s="8"/>
      <c r="C187" s="17"/>
      <c r="D187" s="17"/>
      <c r="E187" s="17"/>
      <c r="F187" s="18"/>
      <c r="G187" s="26"/>
      <c r="H187" s="27"/>
      <c r="I187" s="424"/>
      <c r="J187" s="357"/>
      <c r="K187" s="18"/>
      <c r="L187" s="18"/>
      <c r="M187" s="18"/>
      <c r="N187" s="30"/>
      <c r="O187" s="17"/>
      <c r="P187" s="18"/>
      <c r="Q187" s="30"/>
      <c r="R187" s="23"/>
    </row>
    <row r="188" spans="1:18" ht="18" customHeight="1">
      <c r="A188" s="8"/>
      <c r="B188" s="8"/>
      <c r="C188" s="17"/>
      <c r="D188" s="17"/>
      <c r="E188" s="17"/>
      <c r="F188" s="18"/>
      <c r="G188" s="26"/>
      <c r="H188" s="27"/>
      <c r="I188" s="424"/>
      <c r="J188" s="357"/>
      <c r="K188" s="18"/>
      <c r="L188" s="18"/>
      <c r="M188" s="18"/>
      <c r="N188" s="30"/>
      <c r="O188" s="17"/>
      <c r="P188" s="18"/>
      <c r="Q188" s="30"/>
      <c r="R188" s="23"/>
    </row>
    <row r="189" spans="1:18" ht="18" customHeight="1">
      <c r="A189" s="8"/>
      <c r="B189" s="8"/>
      <c r="C189" s="17"/>
      <c r="D189" s="17"/>
      <c r="E189" s="17"/>
      <c r="F189" s="18"/>
      <c r="G189" s="26"/>
      <c r="H189" s="27"/>
      <c r="I189" s="424"/>
      <c r="J189" s="357"/>
      <c r="K189" s="18"/>
      <c r="L189" s="18"/>
      <c r="M189" s="18"/>
      <c r="N189" s="30"/>
      <c r="O189" s="17"/>
      <c r="P189" s="18"/>
      <c r="Q189" s="30"/>
      <c r="R189" s="23"/>
    </row>
    <row r="190" spans="1:18" ht="18" customHeight="1">
      <c r="A190" s="8"/>
      <c r="B190" s="8"/>
      <c r="C190" s="17"/>
      <c r="D190" s="17"/>
      <c r="E190" s="17"/>
      <c r="F190" s="18"/>
      <c r="G190" s="26"/>
      <c r="H190" s="27"/>
      <c r="I190" s="424"/>
      <c r="J190" s="357"/>
      <c r="K190" s="18"/>
      <c r="L190" s="18"/>
      <c r="M190" s="18"/>
      <c r="N190" s="30"/>
      <c r="O190" s="17"/>
      <c r="P190" s="18"/>
      <c r="Q190" s="30"/>
      <c r="R190" s="23"/>
    </row>
    <row r="191" spans="1:18" ht="18" customHeight="1">
      <c r="A191" s="8"/>
      <c r="B191" s="8"/>
      <c r="C191" s="17"/>
      <c r="D191" s="17"/>
      <c r="E191" s="17"/>
      <c r="F191" s="18"/>
      <c r="G191" s="26"/>
      <c r="H191" s="27"/>
      <c r="I191" s="424"/>
      <c r="J191" s="357"/>
      <c r="K191" s="18"/>
      <c r="L191" s="18"/>
      <c r="M191" s="18"/>
      <c r="N191" s="30"/>
      <c r="O191" s="17"/>
      <c r="P191" s="18"/>
      <c r="Q191" s="30"/>
      <c r="R191" s="23"/>
    </row>
    <row r="192" spans="1:18" ht="18" customHeight="1">
      <c r="A192" s="8"/>
      <c r="B192" s="8"/>
      <c r="C192" s="17"/>
      <c r="D192" s="17"/>
      <c r="E192" s="17"/>
      <c r="F192" s="18"/>
      <c r="G192" s="26"/>
      <c r="H192" s="27"/>
      <c r="I192" s="424"/>
      <c r="J192" s="357"/>
      <c r="K192" s="18"/>
      <c r="L192" s="18"/>
      <c r="M192" s="18"/>
      <c r="N192" s="30"/>
      <c r="O192" s="17"/>
      <c r="P192" s="18"/>
      <c r="Q192" s="30"/>
      <c r="R192" s="23"/>
    </row>
    <row r="193" spans="1:18" ht="18" customHeight="1">
      <c r="A193" s="8"/>
      <c r="B193" s="8"/>
      <c r="C193" s="17"/>
      <c r="D193" s="17"/>
      <c r="E193" s="17"/>
      <c r="F193" s="18"/>
      <c r="G193" s="26"/>
      <c r="H193" s="27"/>
      <c r="I193" s="424"/>
      <c r="J193" s="357"/>
      <c r="K193" s="18"/>
      <c r="L193" s="18"/>
      <c r="M193" s="18"/>
      <c r="N193" s="30"/>
      <c r="O193" s="17"/>
      <c r="P193" s="18"/>
      <c r="Q193" s="30"/>
      <c r="R193" s="23"/>
    </row>
    <row r="194" spans="1:18" ht="18" customHeight="1">
      <c r="A194" s="8"/>
      <c r="B194" s="8"/>
      <c r="C194" s="17"/>
      <c r="D194" s="17"/>
      <c r="E194" s="17"/>
      <c r="F194" s="18"/>
      <c r="G194" s="26"/>
      <c r="H194" s="27"/>
      <c r="I194" s="424"/>
      <c r="J194" s="357"/>
      <c r="K194" s="18"/>
      <c r="L194" s="18"/>
      <c r="M194" s="18"/>
      <c r="N194" s="30"/>
      <c r="O194" s="17"/>
      <c r="P194" s="18"/>
      <c r="Q194" s="30"/>
      <c r="R194" s="23"/>
    </row>
    <row r="195" spans="1:18" ht="18" customHeight="1">
      <c r="A195" s="8"/>
      <c r="B195" s="8"/>
      <c r="C195" s="17"/>
      <c r="D195" s="17"/>
      <c r="E195" s="17"/>
      <c r="F195" s="18"/>
      <c r="G195" s="26"/>
      <c r="H195" s="27"/>
      <c r="I195" s="424"/>
      <c r="J195" s="357"/>
      <c r="K195" s="18"/>
      <c r="L195" s="18"/>
      <c r="M195" s="18"/>
      <c r="N195" s="30"/>
      <c r="O195" s="17"/>
      <c r="P195" s="18"/>
      <c r="Q195" s="30"/>
      <c r="R195" s="23"/>
    </row>
    <row r="196" spans="1:18" ht="18" customHeight="1">
      <c r="A196" s="8"/>
      <c r="B196" s="8"/>
      <c r="C196" s="17"/>
      <c r="D196" s="17"/>
      <c r="E196" s="17"/>
      <c r="F196" s="18"/>
      <c r="G196" s="26"/>
      <c r="H196" s="27"/>
      <c r="I196" s="424"/>
      <c r="J196" s="357"/>
      <c r="K196" s="18"/>
      <c r="L196" s="18"/>
      <c r="M196" s="18"/>
      <c r="N196" s="30"/>
      <c r="O196" s="17"/>
      <c r="P196" s="18"/>
      <c r="Q196" s="30"/>
      <c r="R196" s="23"/>
    </row>
    <row r="197" spans="1:18" ht="13.5" customHeight="1">
      <c r="A197" s="8"/>
      <c r="B197" s="8"/>
      <c r="C197" s="17"/>
      <c r="D197" s="17"/>
      <c r="E197" s="17"/>
      <c r="F197" s="18"/>
      <c r="G197" s="26"/>
      <c r="H197" s="27"/>
      <c r="I197" s="424"/>
      <c r="J197" s="357"/>
      <c r="K197" s="18"/>
      <c r="L197" s="18"/>
      <c r="M197" s="18"/>
      <c r="N197" s="30"/>
      <c r="O197" s="17"/>
      <c r="P197" s="18"/>
      <c r="Q197" s="30"/>
      <c r="R197" s="23"/>
    </row>
    <row r="198" spans="1:18" ht="13.5" customHeight="1">
      <c r="A198" s="8"/>
      <c r="B198" s="8"/>
      <c r="C198" s="17"/>
      <c r="D198" s="17"/>
      <c r="E198" s="17"/>
      <c r="F198" s="18"/>
      <c r="G198" s="26"/>
      <c r="H198" s="27"/>
      <c r="I198" s="424"/>
      <c r="J198" s="357"/>
      <c r="K198" s="18"/>
      <c r="L198" s="18"/>
      <c r="M198" s="18"/>
      <c r="N198" s="30"/>
      <c r="O198" s="17"/>
      <c r="P198" s="18"/>
      <c r="Q198" s="30"/>
      <c r="R198" s="23"/>
    </row>
    <row r="199" spans="1:18" ht="13.5" customHeight="1">
      <c r="A199" s="8"/>
      <c r="B199" s="8"/>
      <c r="C199" s="17"/>
      <c r="D199" s="17"/>
      <c r="E199" s="17"/>
      <c r="F199" s="18"/>
      <c r="G199" s="26"/>
      <c r="H199" s="27"/>
      <c r="I199" s="424"/>
      <c r="J199" s="357"/>
      <c r="K199" s="18"/>
      <c r="L199" s="18"/>
      <c r="M199" s="18"/>
      <c r="N199" s="30"/>
      <c r="O199" s="17"/>
      <c r="P199" s="18"/>
      <c r="Q199" s="30"/>
      <c r="R199" s="23"/>
    </row>
    <row r="200" spans="1:18" ht="13.5" customHeight="1">
      <c r="A200" s="8"/>
      <c r="B200" s="8"/>
      <c r="C200" s="17"/>
      <c r="D200" s="17"/>
      <c r="E200" s="17"/>
      <c r="F200" s="18"/>
      <c r="G200" s="26"/>
      <c r="H200" s="27"/>
      <c r="I200" s="424"/>
      <c r="J200" s="357"/>
      <c r="K200" s="18"/>
      <c r="L200" s="18"/>
      <c r="M200" s="18"/>
      <c r="N200" s="30"/>
      <c r="O200" s="17"/>
      <c r="P200" s="18"/>
      <c r="Q200" s="30"/>
      <c r="R200" s="23"/>
    </row>
    <row r="201" spans="1:18" ht="13.5" customHeight="1">
      <c r="A201" s="8"/>
      <c r="B201" s="8"/>
      <c r="C201" s="17"/>
      <c r="D201" s="17"/>
      <c r="E201" s="17"/>
      <c r="F201" s="18"/>
      <c r="G201" s="26"/>
      <c r="H201" s="27"/>
      <c r="I201" s="424"/>
      <c r="J201" s="357"/>
      <c r="K201" s="18"/>
      <c r="L201" s="18"/>
      <c r="M201" s="18"/>
      <c r="N201" s="30"/>
      <c r="O201" s="17"/>
      <c r="P201" s="18"/>
      <c r="Q201" s="30"/>
      <c r="R201" s="23"/>
    </row>
    <row r="202" spans="1:18" ht="13.5" customHeight="1">
      <c r="A202" s="8"/>
      <c r="B202" s="8"/>
      <c r="C202" s="17"/>
      <c r="D202" s="17"/>
      <c r="E202" s="17"/>
      <c r="F202" s="18"/>
      <c r="G202" s="26"/>
      <c r="H202" s="27"/>
      <c r="I202" s="424"/>
      <c r="J202" s="357"/>
      <c r="K202" s="18"/>
      <c r="L202" s="18"/>
      <c r="M202" s="18"/>
      <c r="N202" s="30"/>
      <c r="O202" s="17"/>
      <c r="P202" s="18"/>
      <c r="Q202" s="30"/>
      <c r="R202" s="23"/>
    </row>
    <row r="203" spans="1:18" ht="13.5" customHeight="1">
      <c r="A203" s="8"/>
      <c r="B203" s="8"/>
      <c r="C203" s="17"/>
      <c r="D203" s="17"/>
      <c r="E203" s="17"/>
      <c r="F203" s="18"/>
      <c r="G203" s="26"/>
      <c r="H203" s="27"/>
      <c r="I203" s="424"/>
      <c r="J203" s="357"/>
      <c r="K203" s="18"/>
      <c r="L203" s="18"/>
      <c r="M203" s="18"/>
      <c r="N203" s="30"/>
      <c r="O203" s="17"/>
      <c r="P203" s="18"/>
      <c r="Q203" s="30"/>
      <c r="R203" s="23"/>
    </row>
    <row r="204" spans="1:18" ht="13.5" customHeight="1">
      <c r="A204" s="8"/>
      <c r="B204" s="8"/>
      <c r="C204" s="17"/>
      <c r="D204" s="17"/>
      <c r="E204" s="17"/>
      <c r="F204" s="18"/>
      <c r="G204" s="26"/>
      <c r="H204" s="27"/>
      <c r="I204" s="424"/>
      <c r="J204" s="357"/>
      <c r="K204" s="18"/>
      <c r="L204" s="18"/>
      <c r="M204" s="18"/>
      <c r="N204" s="30"/>
      <c r="O204" s="17"/>
      <c r="P204" s="18"/>
      <c r="Q204" s="30"/>
      <c r="R204" s="23"/>
    </row>
    <row r="205" spans="1:18" ht="13.5" customHeight="1">
      <c r="A205" s="8"/>
      <c r="B205" s="8"/>
      <c r="C205" s="17"/>
      <c r="D205" s="17"/>
      <c r="E205" s="17"/>
      <c r="F205" s="18"/>
      <c r="G205" s="26"/>
      <c r="H205" s="27"/>
      <c r="I205" s="424"/>
      <c r="J205" s="357"/>
      <c r="K205" s="18"/>
      <c r="L205" s="18"/>
      <c r="M205" s="18"/>
      <c r="N205" s="30"/>
      <c r="O205" s="17"/>
      <c r="P205" s="18"/>
      <c r="Q205" s="30"/>
      <c r="R205" s="23"/>
    </row>
    <row r="206" spans="1:18" ht="13.5" customHeight="1">
      <c r="A206" s="8"/>
      <c r="B206" s="8"/>
      <c r="C206" s="17"/>
      <c r="D206" s="17"/>
      <c r="E206" s="17"/>
      <c r="F206" s="18"/>
      <c r="G206" s="26"/>
      <c r="H206" s="27"/>
      <c r="I206" s="424"/>
      <c r="J206" s="357"/>
      <c r="K206" s="18"/>
      <c r="L206" s="18"/>
      <c r="M206" s="18"/>
      <c r="N206" s="30"/>
      <c r="O206" s="17"/>
      <c r="P206" s="18"/>
      <c r="Q206" s="30"/>
      <c r="R206" s="23"/>
    </row>
    <row r="207" spans="1:18" ht="13.5" customHeight="1">
      <c r="A207" s="8"/>
      <c r="B207" s="8"/>
      <c r="C207" s="17"/>
      <c r="D207" s="17"/>
      <c r="E207" s="17"/>
      <c r="F207" s="18"/>
      <c r="G207" s="26"/>
      <c r="H207" s="27"/>
      <c r="I207" s="424"/>
      <c r="J207" s="357"/>
      <c r="K207" s="18"/>
      <c r="L207" s="18"/>
      <c r="M207" s="18"/>
      <c r="N207" s="30"/>
      <c r="O207" s="17"/>
      <c r="P207" s="18"/>
      <c r="Q207" s="30"/>
      <c r="R207" s="23"/>
    </row>
    <row r="208" spans="1:18" ht="13.5" customHeight="1">
      <c r="A208" s="8"/>
      <c r="B208" s="8"/>
      <c r="C208" s="17"/>
      <c r="D208" s="17"/>
      <c r="E208" s="17"/>
      <c r="F208" s="18"/>
      <c r="G208" s="26"/>
      <c r="H208" s="27"/>
      <c r="I208" s="424"/>
      <c r="J208" s="357"/>
      <c r="K208" s="18"/>
      <c r="L208" s="18"/>
      <c r="M208" s="18"/>
      <c r="N208" s="30"/>
      <c r="O208" s="17"/>
      <c r="P208" s="18"/>
      <c r="Q208" s="30"/>
      <c r="R208" s="23"/>
    </row>
    <row r="209" spans="1:18" ht="13.5" customHeight="1">
      <c r="A209" s="8"/>
      <c r="B209" s="8"/>
      <c r="C209" s="17"/>
      <c r="D209" s="17"/>
      <c r="E209" s="17"/>
      <c r="F209" s="18"/>
      <c r="G209" s="26"/>
      <c r="H209" s="27"/>
      <c r="I209" s="424"/>
      <c r="J209" s="357"/>
      <c r="K209" s="18"/>
      <c r="L209" s="18"/>
      <c r="M209" s="18"/>
      <c r="N209" s="30"/>
      <c r="O209" s="17"/>
      <c r="P209" s="18"/>
      <c r="Q209" s="30"/>
      <c r="R209" s="23"/>
    </row>
    <row r="210" spans="1:18" ht="13.5" customHeight="1">
      <c r="A210" s="8"/>
      <c r="B210" s="8"/>
      <c r="C210" s="17"/>
      <c r="D210" s="17"/>
      <c r="E210" s="17"/>
      <c r="F210" s="18"/>
      <c r="G210" s="26"/>
      <c r="H210" s="27"/>
      <c r="I210" s="424"/>
      <c r="J210" s="357"/>
      <c r="K210" s="18"/>
      <c r="L210" s="18"/>
      <c r="M210" s="18"/>
      <c r="N210" s="30"/>
      <c r="O210" s="17"/>
      <c r="P210" s="18"/>
      <c r="Q210" s="30"/>
      <c r="R210" s="23"/>
    </row>
    <row r="211" spans="1:18" ht="13.5" customHeight="1">
      <c r="A211" s="8"/>
      <c r="B211" s="8"/>
      <c r="C211" s="17"/>
      <c r="D211" s="17"/>
      <c r="E211" s="17"/>
      <c r="F211" s="18"/>
      <c r="G211" s="26"/>
      <c r="H211" s="27"/>
      <c r="I211" s="424"/>
      <c r="J211" s="357"/>
      <c r="K211" s="18"/>
      <c r="L211" s="18"/>
      <c r="M211" s="18"/>
      <c r="N211" s="30"/>
      <c r="O211" s="17"/>
      <c r="P211" s="18"/>
      <c r="Q211" s="30"/>
      <c r="R211" s="23"/>
    </row>
    <row r="212" spans="1:18" ht="13.5" customHeight="1">
      <c r="A212" s="8"/>
      <c r="B212" s="8"/>
      <c r="C212" s="17"/>
      <c r="D212" s="17"/>
      <c r="E212" s="17"/>
      <c r="F212" s="18"/>
      <c r="G212" s="26"/>
      <c r="H212" s="27"/>
      <c r="I212" s="424"/>
      <c r="J212" s="357"/>
      <c r="K212" s="18"/>
      <c r="L212" s="18"/>
      <c r="M212" s="18"/>
      <c r="N212" s="30"/>
      <c r="O212" s="17"/>
      <c r="P212" s="18"/>
      <c r="Q212" s="30"/>
      <c r="R212" s="23"/>
    </row>
    <row r="213" spans="1:18" ht="13.5" customHeight="1">
      <c r="A213" s="8"/>
      <c r="B213" s="8"/>
      <c r="C213" s="17"/>
      <c r="D213" s="17"/>
      <c r="E213" s="17"/>
      <c r="F213" s="18"/>
      <c r="G213" s="26"/>
      <c r="H213" s="27"/>
      <c r="I213" s="424"/>
      <c r="J213" s="357"/>
      <c r="K213" s="18"/>
      <c r="L213" s="18"/>
      <c r="M213" s="18"/>
      <c r="N213" s="30"/>
      <c r="O213" s="17"/>
      <c r="P213" s="18"/>
      <c r="Q213" s="30"/>
      <c r="R213" s="23"/>
    </row>
    <row r="214" spans="1:18" ht="13.5" customHeight="1">
      <c r="A214" s="8"/>
      <c r="B214" s="8"/>
      <c r="C214" s="17"/>
      <c r="D214" s="17"/>
      <c r="E214" s="17"/>
      <c r="F214" s="18"/>
      <c r="G214" s="26"/>
      <c r="H214" s="27"/>
      <c r="I214" s="424"/>
      <c r="J214" s="357"/>
      <c r="K214" s="18"/>
      <c r="L214" s="18"/>
      <c r="M214" s="18"/>
      <c r="N214" s="30"/>
      <c r="O214" s="17"/>
      <c r="P214" s="18"/>
      <c r="Q214" s="30"/>
      <c r="R214" s="23"/>
    </row>
    <row r="215" spans="1:18" ht="13.5" customHeight="1">
      <c r="A215" s="8"/>
      <c r="B215" s="8"/>
      <c r="C215" s="17"/>
      <c r="D215" s="17"/>
      <c r="E215" s="17"/>
      <c r="F215" s="18"/>
      <c r="G215" s="26"/>
      <c r="H215" s="27"/>
      <c r="I215" s="424"/>
      <c r="J215" s="357"/>
      <c r="K215" s="18"/>
      <c r="L215" s="18"/>
      <c r="M215" s="18"/>
      <c r="N215" s="30"/>
      <c r="O215" s="17"/>
      <c r="P215" s="18"/>
      <c r="Q215" s="30"/>
      <c r="R215" s="23"/>
    </row>
    <row r="216" spans="1:18" ht="13.5" customHeight="1">
      <c r="A216" s="8"/>
      <c r="B216" s="8"/>
      <c r="C216" s="17"/>
      <c r="D216" s="17"/>
      <c r="E216" s="17"/>
      <c r="F216" s="18"/>
      <c r="G216" s="26"/>
      <c r="H216" s="27"/>
      <c r="I216" s="424"/>
      <c r="J216" s="357"/>
      <c r="K216" s="18"/>
      <c r="L216" s="18"/>
      <c r="M216" s="18"/>
      <c r="N216" s="30"/>
      <c r="O216" s="17"/>
      <c r="P216" s="18"/>
      <c r="Q216" s="30"/>
      <c r="R216" s="23"/>
    </row>
    <row r="217" spans="1:18" ht="13.5" customHeight="1">
      <c r="A217" s="8"/>
      <c r="B217" s="8"/>
      <c r="C217" s="17"/>
      <c r="D217" s="17"/>
      <c r="E217" s="17"/>
      <c r="F217" s="18"/>
      <c r="G217" s="26"/>
      <c r="H217" s="27"/>
      <c r="I217" s="424"/>
      <c r="J217" s="357"/>
      <c r="K217" s="18"/>
      <c r="L217" s="18"/>
      <c r="M217" s="18"/>
      <c r="N217" s="30"/>
      <c r="O217" s="17"/>
      <c r="P217" s="18"/>
      <c r="Q217" s="30"/>
      <c r="R217" s="23"/>
    </row>
    <row r="218" spans="1:18" ht="13.5" customHeight="1">
      <c r="A218" s="8"/>
      <c r="B218" s="8"/>
      <c r="C218" s="17"/>
      <c r="D218" s="17"/>
      <c r="E218" s="17"/>
      <c r="F218" s="18"/>
      <c r="G218" s="26"/>
      <c r="H218" s="27"/>
      <c r="I218" s="424"/>
      <c r="J218" s="357"/>
      <c r="K218" s="18"/>
      <c r="L218" s="18"/>
      <c r="M218" s="18"/>
      <c r="N218" s="30"/>
      <c r="O218" s="17"/>
      <c r="P218" s="18"/>
      <c r="Q218" s="30"/>
      <c r="R218" s="23"/>
    </row>
    <row r="219" spans="1:18" ht="13.5" customHeight="1">
      <c r="A219" s="8"/>
      <c r="B219" s="8"/>
      <c r="C219" s="17"/>
      <c r="D219" s="17"/>
      <c r="E219" s="17"/>
      <c r="F219" s="18"/>
      <c r="G219" s="26"/>
      <c r="H219" s="27"/>
      <c r="I219" s="424"/>
      <c r="J219" s="357"/>
      <c r="K219" s="18"/>
      <c r="L219" s="18"/>
      <c r="M219" s="18"/>
      <c r="N219" s="30"/>
      <c r="O219" s="17"/>
      <c r="P219" s="18"/>
      <c r="Q219" s="30"/>
      <c r="R219" s="23"/>
    </row>
    <row r="220" spans="1:18" ht="13.5" customHeight="1">
      <c r="A220" s="8"/>
      <c r="B220" s="8"/>
      <c r="C220" s="17"/>
      <c r="D220" s="17"/>
      <c r="E220" s="17"/>
      <c r="F220" s="18"/>
      <c r="G220" s="26"/>
      <c r="H220" s="27"/>
      <c r="I220" s="424"/>
      <c r="J220" s="357"/>
      <c r="K220" s="18"/>
      <c r="L220" s="18"/>
      <c r="M220" s="18"/>
      <c r="N220" s="30"/>
      <c r="O220" s="17"/>
      <c r="P220" s="18"/>
      <c r="Q220" s="30"/>
      <c r="R220" s="23"/>
    </row>
    <row r="221" spans="1:18" ht="13.5" customHeight="1">
      <c r="A221" s="8"/>
      <c r="B221" s="8"/>
      <c r="C221" s="17"/>
      <c r="D221" s="17"/>
      <c r="E221" s="17"/>
      <c r="F221" s="18"/>
      <c r="G221" s="26"/>
      <c r="H221" s="27"/>
      <c r="I221" s="424"/>
      <c r="J221" s="357"/>
      <c r="K221" s="18"/>
      <c r="L221" s="18"/>
      <c r="M221" s="18"/>
      <c r="N221" s="30"/>
      <c r="O221" s="17"/>
      <c r="P221" s="18"/>
      <c r="Q221" s="30"/>
      <c r="R221" s="23"/>
    </row>
    <row r="222" spans="1:18" ht="13.5" customHeight="1">
      <c r="A222" s="8"/>
      <c r="B222" s="8"/>
      <c r="C222" s="17"/>
      <c r="D222" s="17"/>
      <c r="E222" s="17"/>
      <c r="F222" s="18"/>
      <c r="G222" s="26"/>
      <c r="H222" s="27"/>
      <c r="I222" s="424"/>
      <c r="J222" s="357"/>
      <c r="K222" s="18"/>
      <c r="L222" s="18"/>
      <c r="M222" s="18"/>
      <c r="N222" s="30"/>
      <c r="O222" s="17"/>
      <c r="P222" s="18"/>
      <c r="Q222" s="30"/>
      <c r="R222" s="23"/>
    </row>
    <row r="223" spans="1:18" ht="13.5" customHeight="1">
      <c r="A223" s="8"/>
      <c r="B223" s="8"/>
      <c r="C223" s="17"/>
      <c r="D223" s="17"/>
      <c r="E223" s="17"/>
      <c r="F223" s="18"/>
      <c r="G223" s="26"/>
      <c r="H223" s="27"/>
      <c r="I223" s="424"/>
      <c r="J223" s="357"/>
      <c r="K223" s="18"/>
      <c r="L223" s="18"/>
      <c r="M223" s="18"/>
      <c r="N223" s="30"/>
      <c r="O223" s="17"/>
      <c r="P223" s="18"/>
      <c r="Q223" s="30"/>
      <c r="R223" s="23"/>
    </row>
    <row r="224" spans="1:18" ht="13.5" customHeight="1">
      <c r="A224" s="8"/>
      <c r="B224" s="8"/>
      <c r="C224" s="17"/>
      <c r="D224" s="17"/>
      <c r="E224" s="17"/>
      <c r="F224" s="18"/>
      <c r="G224" s="26"/>
      <c r="H224" s="27"/>
      <c r="I224" s="424"/>
      <c r="J224" s="357"/>
      <c r="K224" s="18"/>
      <c r="L224" s="18"/>
      <c r="M224" s="18"/>
      <c r="N224" s="30"/>
      <c r="O224" s="17"/>
      <c r="P224" s="18"/>
      <c r="Q224" s="30"/>
      <c r="R224" s="23"/>
    </row>
    <row r="225" spans="1:18" ht="13.5" customHeight="1">
      <c r="A225" s="8"/>
      <c r="B225" s="8"/>
      <c r="C225" s="17"/>
      <c r="D225" s="17"/>
      <c r="E225" s="17"/>
      <c r="F225" s="18"/>
      <c r="G225" s="26"/>
      <c r="H225" s="27"/>
      <c r="I225" s="424"/>
      <c r="J225" s="357"/>
      <c r="K225" s="18"/>
      <c r="L225" s="18"/>
      <c r="M225" s="18"/>
      <c r="N225" s="30"/>
      <c r="O225" s="17"/>
      <c r="P225" s="18"/>
      <c r="Q225" s="30"/>
      <c r="R225" s="23"/>
    </row>
    <row r="226" spans="1:18" ht="13.5" customHeight="1">
      <c r="A226" s="8"/>
      <c r="B226" s="8"/>
      <c r="C226" s="17"/>
      <c r="D226" s="17"/>
      <c r="E226" s="17"/>
      <c r="F226" s="18"/>
      <c r="G226" s="26"/>
      <c r="H226" s="27"/>
      <c r="I226" s="424"/>
      <c r="J226" s="357"/>
      <c r="K226" s="18"/>
      <c r="L226" s="18"/>
      <c r="M226" s="18"/>
      <c r="N226" s="30"/>
      <c r="O226" s="17"/>
      <c r="P226" s="18"/>
      <c r="Q226" s="30"/>
      <c r="R226" s="23"/>
    </row>
    <row r="227" spans="1:18" ht="13.5" customHeight="1">
      <c r="A227" s="8"/>
      <c r="B227" s="8"/>
      <c r="C227" s="17"/>
      <c r="D227" s="17"/>
      <c r="E227" s="17"/>
      <c r="F227" s="18"/>
      <c r="G227" s="26"/>
      <c r="H227" s="27"/>
      <c r="I227" s="424"/>
      <c r="J227" s="357"/>
      <c r="K227" s="18"/>
      <c r="L227" s="18"/>
      <c r="M227" s="18"/>
      <c r="N227" s="30"/>
      <c r="O227" s="17"/>
      <c r="P227" s="18"/>
      <c r="Q227" s="30"/>
      <c r="R227" s="23"/>
    </row>
    <row r="228" spans="1:18" ht="13.5" customHeight="1">
      <c r="A228" s="8"/>
      <c r="B228" s="8"/>
      <c r="C228" s="17"/>
      <c r="D228" s="17"/>
      <c r="E228" s="17"/>
      <c r="F228" s="18"/>
      <c r="G228" s="26"/>
      <c r="H228" s="27"/>
      <c r="I228" s="424"/>
      <c r="J228" s="357"/>
      <c r="K228" s="18"/>
      <c r="L228" s="18"/>
      <c r="M228" s="18"/>
      <c r="N228" s="30"/>
      <c r="O228" s="17"/>
      <c r="P228" s="18"/>
      <c r="Q228" s="30"/>
      <c r="R228" s="23"/>
    </row>
    <row r="229" spans="1:18" ht="13.5" customHeight="1">
      <c r="A229" s="8"/>
      <c r="B229" s="8"/>
      <c r="C229" s="17"/>
      <c r="D229" s="17"/>
      <c r="E229" s="17"/>
      <c r="F229" s="18"/>
      <c r="G229" s="26"/>
      <c r="H229" s="27"/>
      <c r="I229" s="424"/>
      <c r="J229" s="357"/>
      <c r="K229" s="18"/>
      <c r="L229" s="18"/>
      <c r="M229" s="18"/>
      <c r="N229" s="30"/>
      <c r="O229" s="17"/>
      <c r="P229" s="18"/>
      <c r="Q229" s="30"/>
      <c r="R229" s="23"/>
    </row>
    <row r="230" spans="1:18" ht="13.5" customHeight="1">
      <c r="A230" s="8"/>
      <c r="B230" s="8"/>
      <c r="C230" s="17"/>
      <c r="D230" s="17"/>
      <c r="E230" s="17"/>
      <c r="F230" s="18"/>
      <c r="G230" s="26"/>
      <c r="H230" s="27"/>
      <c r="I230" s="424"/>
      <c r="J230" s="357"/>
      <c r="K230" s="18"/>
      <c r="L230" s="18"/>
      <c r="M230" s="18"/>
      <c r="N230" s="30"/>
      <c r="O230" s="17"/>
      <c r="P230" s="18"/>
      <c r="Q230" s="30"/>
      <c r="R230" s="23"/>
    </row>
    <row r="231" spans="1:18" ht="13.5" customHeight="1">
      <c r="A231" s="8"/>
      <c r="B231" s="8"/>
      <c r="C231" s="17"/>
      <c r="D231" s="17"/>
      <c r="E231" s="17"/>
      <c r="F231" s="18"/>
      <c r="G231" s="26"/>
      <c r="H231" s="27"/>
      <c r="I231" s="424"/>
      <c r="J231" s="357"/>
      <c r="K231" s="18"/>
      <c r="L231" s="18"/>
      <c r="M231" s="18"/>
      <c r="N231" s="30"/>
      <c r="O231" s="17"/>
      <c r="P231" s="18"/>
      <c r="Q231" s="30"/>
      <c r="R231" s="23"/>
    </row>
    <row r="232" spans="1:18" ht="13.5" customHeight="1">
      <c r="A232" s="8"/>
      <c r="B232" s="8"/>
      <c r="C232" s="17"/>
      <c r="D232" s="17"/>
      <c r="E232" s="17"/>
      <c r="F232" s="18"/>
      <c r="G232" s="26"/>
      <c r="H232" s="27"/>
      <c r="I232" s="424"/>
      <c r="J232" s="357"/>
      <c r="K232" s="18"/>
      <c r="L232" s="18"/>
      <c r="M232" s="18"/>
      <c r="N232" s="30"/>
      <c r="O232" s="17"/>
      <c r="P232" s="18"/>
      <c r="Q232" s="30"/>
      <c r="R232" s="23"/>
    </row>
    <row r="233" spans="1:18" ht="13.5" customHeight="1">
      <c r="A233" s="8"/>
      <c r="B233" s="8"/>
      <c r="C233" s="17"/>
      <c r="D233" s="17"/>
      <c r="E233" s="17"/>
      <c r="F233" s="18"/>
      <c r="G233" s="26"/>
      <c r="H233" s="27"/>
      <c r="I233" s="424"/>
      <c r="J233" s="357"/>
      <c r="K233" s="18"/>
      <c r="L233" s="18"/>
      <c r="M233" s="18"/>
      <c r="N233" s="30"/>
      <c r="O233" s="17"/>
      <c r="P233" s="18"/>
      <c r="Q233" s="30"/>
      <c r="R233" s="23"/>
    </row>
    <row r="234" spans="1:18" ht="13.5" customHeight="1">
      <c r="A234" s="8"/>
      <c r="B234" s="8"/>
      <c r="C234" s="17"/>
      <c r="D234" s="17"/>
      <c r="E234" s="17"/>
      <c r="F234" s="18"/>
      <c r="G234" s="26"/>
      <c r="H234" s="27"/>
      <c r="I234" s="424"/>
      <c r="J234" s="357"/>
      <c r="K234" s="18"/>
      <c r="L234" s="18"/>
      <c r="M234" s="18"/>
      <c r="N234" s="30"/>
      <c r="O234" s="17"/>
      <c r="P234" s="18"/>
      <c r="Q234" s="30"/>
      <c r="R234" s="23"/>
    </row>
    <row r="235" spans="1:18" ht="13.5" customHeight="1">
      <c r="A235" s="8"/>
      <c r="B235" s="8"/>
      <c r="C235" s="17"/>
      <c r="D235" s="17"/>
      <c r="E235" s="17"/>
      <c r="F235" s="18"/>
      <c r="G235" s="26"/>
      <c r="H235" s="27"/>
      <c r="I235" s="424"/>
      <c r="J235" s="357"/>
      <c r="K235" s="18"/>
      <c r="L235" s="18"/>
      <c r="M235" s="18"/>
      <c r="N235" s="30"/>
      <c r="O235" s="17"/>
      <c r="P235" s="18"/>
      <c r="Q235" s="30"/>
      <c r="R235" s="23"/>
    </row>
    <row r="236" spans="1:18" ht="13.5" customHeight="1">
      <c r="A236" s="8"/>
      <c r="B236" s="8"/>
      <c r="C236" s="17"/>
      <c r="D236" s="17"/>
      <c r="E236" s="17"/>
      <c r="F236" s="18"/>
      <c r="G236" s="26"/>
      <c r="H236" s="27"/>
      <c r="I236" s="424"/>
      <c r="J236" s="357"/>
      <c r="K236" s="18"/>
      <c r="L236" s="18"/>
      <c r="M236" s="18"/>
      <c r="N236" s="30"/>
      <c r="O236" s="17"/>
      <c r="P236" s="18"/>
      <c r="Q236" s="30"/>
      <c r="R236" s="23"/>
    </row>
    <row r="237" spans="1:18" ht="13.5" customHeight="1">
      <c r="A237" s="8"/>
      <c r="B237" s="8"/>
      <c r="C237" s="17"/>
      <c r="D237" s="17"/>
      <c r="E237" s="17"/>
      <c r="F237" s="18"/>
      <c r="G237" s="26"/>
      <c r="H237" s="27"/>
      <c r="I237" s="424"/>
      <c r="J237" s="357"/>
      <c r="K237" s="18"/>
      <c r="L237" s="18"/>
      <c r="M237" s="18"/>
      <c r="N237" s="30"/>
      <c r="O237" s="17"/>
      <c r="P237" s="18"/>
      <c r="Q237" s="30"/>
      <c r="R237" s="23"/>
    </row>
    <row r="238" spans="1:18" ht="13.5" customHeight="1">
      <c r="A238" s="8"/>
      <c r="B238" s="8"/>
      <c r="C238" s="17"/>
      <c r="D238" s="17"/>
      <c r="E238" s="17"/>
      <c r="F238" s="18"/>
      <c r="G238" s="26"/>
      <c r="H238" s="27"/>
      <c r="I238" s="424"/>
      <c r="J238" s="357"/>
      <c r="K238" s="18"/>
      <c r="L238" s="18"/>
      <c r="M238" s="18"/>
      <c r="N238" s="30"/>
      <c r="O238" s="17"/>
      <c r="P238" s="18"/>
      <c r="Q238" s="30"/>
      <c r="R238" s="23"/>
    </row>
    <row r="239" spans="1:18" ht="13.5" customHeight="1">
      <c r="A239" s="8"/>
      <c r="B239" s="8"/>
      <c r="C239" s="17"/>
      <c r="D239" s="17"/>
      <c r="E239" s="17"/>
      <c r="F239" s="18"/>
      <c r="G239" s="26"/>
      <c r="H239" s="27"/>
      <c r="I239" s="424"/>
      <c r="J239" s="357"/>
      <c r="K239" s="18"/>
      <c r="L239" s="18"/>
      <c r="M239" s="18"/>
      <c r="N239" s="30"/>
      <c r="O239" s="17"/>
      <c r="P239" s="18"/>
      <c r="Q239" s="30"/>
      <c r="R239" s="23"/>
    </row>
    <row r="240" spans="1:18" ht="13.5" customHeight="1">
      <c r="A240" s="8"/>
      <c r="B240" s="8"/>
      <c r="C240" s="17"/>
      <c r="D240" s="17"/>
      <c r="E240" s="17"/>
      <c r="F240" s="18"/>
      <c r="G240" s="26"/>
      <c r="H240" s="27"/>
      <c r="I240" s="424"/>
      <c r="J240" s="357"/>
      <c r="K240" s="18"/>
      <c r="L240" s="18"/>
      <c r="M240" s="18"/>
      <c r="N240" s="30"/>
      <c r="O240" s="17"/>
      <c r="P240" s="18"/>
      <c r="Q240" s="30"/>
      <c r="R240" s="23"/>
    </row>
    <row r="241" spans="1:18" ht="13.5" customHeight="1">
      <c r="A241" s="8"/>
      <c r="B241" s="8"/>
      <c r="C241" s="17"/>
      <c r="D241" s="17"/>
      <c r="E241" s="17"/>
      <c r="F241" s="18"/>
      <c r="G241" s="26"/>
      <c r="H241" s="27"/>
      <c r="I241" s="424"/>
      <c r="J241" s="357"/>
      <c r="K241" s="18"/>
      <c r="L241" s="18"/>
      <c r="M241" s="18"/>
      <c r="N241" s="30"/>
      <c r="O241" s="17"/>
      <c r="P241" s="18"/>
      <c r="Q241" s="30"/>
      <c r="R241" s="23"/>
    </row>
  </sheetData>
  <autoFilter ref="C8:P196" xr:uid="{00000000-0009-0000-0000-000003000000}"/>
  <mergeCells count="15">
    <mergeCell ref="D137:F137"/>
    <mergeCell ref="D11:F11"/>
    <mergeCell ref="D60:F60"/>
    <mergeCell ref="D72:F72"/>
    <mergeCell ref="D93:F93"/>
    <mergeCell ref="D112:F112"/>
    <mergeCell ref="D127:F127"/>
    <mergeCell ref="C2:E2"/>
    <mergeCell ref="H2:J2"/>
    <mergeCell ref="C3:E3"/>
    <mergeCell ref="I3:L4"/>
    <mergeCell ref="C4:E4"/>
    <mergeCell ref="C5:E5"/>
    <mergeCell ref="H5:H6"/>
    <mergeCell ref="C6:E6"/>
  </mergeCells>
  <phoneticPr fontId="3"/>
  <dataValidations count="1">
    <dataValidation imeMode="hiragana" allowBlank="1" showInputMessage="1" showErrorMessage="1" sqref="L51 L45:L47 K75 K101 K103:K104" xr:uid="{9242EFFE-C72A-4F98-8418-13AA95B1E42E}"/>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legacy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1E674-8B81-4997-8D6E-A894AC24FBA8}">
  <dimension ref="B2:Q42"/>
  <sheetViews>
    <sheetView zoomScale="85" zoomScaleNormal="85" workbookViewId="0">
      <pane xSplit="10" ySplit="8" topLeftCell="K18" activePane="bottomRight" state="frozen"/>
      <selection pane="topRight" activeCell="K1" sqref="K1"/>
      <selection pane="bottomLeft" activeCell="A9" sqref="A9"/>
      <selection pane="bottomRight" activeCell="E7" sqref="E7"/>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24.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24.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24.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24.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24.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24.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24.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24.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24.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24.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24.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24.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24.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24.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24.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24.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24.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24.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24.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24.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24.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24.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24.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24.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24.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24.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24.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24.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24.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24.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24.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24.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24.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24.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24.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24.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24.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24.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24.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24.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24.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24.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24.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24.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24.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24.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24.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24.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24.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24.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24.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24.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24.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24.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24.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24.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24.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24.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24.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24.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24.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24.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24.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24.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3206</v>
      </c>
      <c r="G2" s="4" t="s">
        <v>2</v>
      </c>
      <c r="H2" s="5"/>
      <c r="I2" s="6"/>
      <c r="J2" s="7">
        <f>SUM(H:H)</f>
        <v>2467658</v>
      </c>
    </row>
    <row r="3" spans="2:17" ht="20.100000000000001" customHeight="1">
      <c r="B3" s="1" t="s">
        <v>3</v>
      </c>
      <c r="C3" s="1"/>
      <c r="D3" s="1"/>
      <c r="E3" s="13" t="s">
        <v>2155</v>
      </c>
    </row>
    <row r="4" spans="2:17" ht="20.100000000000001" customHeight="1">
      <c r="B4" s="1" t="s">
        <v>5</v>
      </c>
      <c r="C4" s="1"/>
      <c r="D4" s="1"/>
      <c r="E4" s="13">
        <v>204017</v>
      </c>
    </row>
    <row r="5" spans="2:17" ht="20.100000000000001" customHeight="1">
      <c r="B5" s="1" t="s">
        <v>6</v>
      </c>
      <c r="C5" s="1"/>
      <c r="D5" s="1"/>
      <c r="E5" s="16">
        <v>45027</v>
      </c>
    </row>
    <row r="6" spans="2:17" ht="20.100000000000001" customHeight="1">
      <c r="B6" s="1" t="s">
        <v>7</v>
      </c>
      <c r="C6" s="1"/>
      <c r="D6" s="1"/>
      <c r="E6" s="16">
        <v>45092</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F9*G9</f>
        <v>0</v>
      </c>
      <c r="I9" s="22"/>
      <c r="J9" s="24"/>
      <c r="K9" s="24"/>
      <c r="L9" s="18"/>
      <c r="M9" s="30"/>
      <c r="N9" s="17"/>
      <c r="O9" s="18"/>
      <c r="P9" s="30"/>
      <c r="Q9" s="23"/>
    </row>
    <row r="10" spans="2:17" s="8" customFormat="1" ht="19.7" customHeight="1">
      <c r="B10" s="17">
        <v>1</v>
      </c>
      <c r="C10" s="17" t="s">
        <v>288</v>
      </c>
      <c r="D10" s="17" t="s">
        <v>288</v>
      </c>
      <c r="E10" s="50" t="s">
        <v>2156</v>
      </c>
      <c r="F10" s="18">
        <v>2</v>
      </c>
      <c r="G10" s="51">
        <v>972000</v>
      </c>
      <c r="H10" s="94">
        <f>F10*G10</f>
        <v>1944000</v>
      </c>
      <c r="I10" s="22"/>
      <c r="J10" s="26" t="s">
        <v>2157</v>
      </c>
      <c r="K10" s="24" t="s">
        <v>3207</v>
      </c>
      <c r="L10" s="18"/>
      <c r="M10" s="30">
        <v>44978</v>
      </c>
      <c r="N10" s="17"/>
      <c r="O10" s="29">
        <v>45044</v>
      </c>
      <c r="P10" s="30">
        <v>45040</v>
      </c>
      <c r="Q10" s="23">
        <v>45040</v>
      </c>
    </row>
    <row r="11" spans="2:17" s="8" customFormat="1" ht="19.7" customHeight="1">
      <c r="B11" s="17">
        <v>1</v>
      </c>
      <c r="C11" s="17" t="s">
        <v>288</v>
      </c>
      <c r="D11" s="17" t="s">
        <v>288</v>
      </c>
      <c r="E11" s="50" t="s">
        <v>291</v>
      </c>
      <c r="F11" s="18">
        <v>2</v>
      </c>
      <c r="G11" s="51">
        <v>5000</v>
      </c>
      <c r="H11" s="94">
        <f>F11*G11</f>
        <v>10000</v>
      </c>
      <c r="I11" s="22"/>
      <c r="J11" s="26"/>
      <c r="K11" s="24" t="s">
        <v>3207</v>
      </c>
      <c r="L11" s="18"/>
      <c r="M11" s="30">
        <v>44978</v>
      </c>
      <c r="N11" s="17"/>
      <c r="O11" s="29">
        <v>45044</v>
      </c>
      <c r="P11" s="30">
        <v>45040</v>
      </c>
      <c r="Q11" s="23">
        <v>45040</v>
      </c>
    </row>
    <row r="12" spans="2:17" s="8" customFormat="1" ht="19.7" customHeight="1">
      <c r="B12" s="17">
        <v>2</v>
      </c>
      <c r="C12" s="17" t="s">
        <v>288</v>
      </c>
      <c r="D12" s="17" t="s">
        <v>288</v>
      </c>
      <c r="E12" s="50" t="s">
        <v>2159</v>
      </c>
      <c r="F12" s="18">
        <v>2</v>
      </c>
      <c r="G12" s="51">
        <v>9000</v>
      </c>
      <c r="H12" s="51">
        <f t="shared" ref="H12:H17" si="0">F12*G12</f>
        <v>18000</v>
      </c>
      <c r="I12" s="22"/>
      <c r="J12" s="26"/>
      <c r="K12" s="24" t="s">
        <v>3207</v>
      </c>
      <c r="L12" s="18"/>
      <c r="M12" s="30">
        <v>44978</v>
      </c>
      <c r="N12" s="17"/>
      <c r="O12" s="29">
        <v>45044</v>
      </c>
      <c r="P12" s="30">
        <v>45040</v>
      </c>
      <c r="Q12" s="23">
        <v>45040</v>
      </c>
    </row>
    <row r="13" spans="2:17" s="8" customFormat="1" ht="19.7" customHeight="1">
      <c r="B13" s="17">
        <v>3</v>
      </c>
      <c r="C13" s="17" t="s">
        <v>288</v>
      </c>
      <c r="D13" s="17" t="s">
        <v>288</v>
      </c>
      <c r="E13" s="50" t="s">
        <v>2160</v>
      </c>
      <c r="F13" s="18">
        <v>2</v>
      </c>
      <c r="G13" s="51">
        <v>62000</v>
      </c>
      <c r="H13" s="51">
        <f t="shared" si="0"/>
        <v>124000</v>
      </c>
      <c r="I13" s="22"/>
      <c r="J13" s="26"/>
      <c r="K13" s="24" t="s">
        <v>3207</v>
      </c>
      <c r="L13" s="18"/>
      <c r="M13" s="30">
        <v>44978</v>
      </c>
      <c r="N13" s="17"/>
      <c r="O13" s="29">
        <v>45044</v>
      </c>
      <c r="P13" s="30">
        <v>45040</v>
      </c>
      <c r="Q13" s="23">
        <v>45040</v>
      </c>
    </row>
    <row r="14" spans="2:17" s="8" customFormat="1" ht="19.7" customHeight="1">
      <c r="B14" s="17">
        <v>8</v>
      </c>
      <c r="C14" s="17" t="s">
        <v>288</v>
      </c>
      <c r="D14" s="17" t="s">
        <v>288</v>
      </c>
      <c r="E14" s="50" t="s">
        <v>3208</v>
      </c>
      <c r="F14" s="18">
        <v>1</v>
      </c>
      <c r="G14" s="51">
        <v>76500</v>
      </c>
      <c r="H14" s="94">
        <f t="shared" si="0"/>
        <v>76500</v>
      </c>
      <c r="I14" s="22"/>
      <c r="J14" s="26" t="s">
        <v>3209</v>
      </c>
      <c r="K14" s="24" t="s">
        <v>3207</v>
      </c>
      <c r="L14" s="18"/>
      <c r="M14" s="30">
        <v>44978</v>
      </c>
      <c r="N14" s="17"/>
      <c r="O14" s="29">
        <v>45044</v>
      </c>
      <c r="P14" s="30">
        <v>45040</v>
      </c>
      <c r="Q14" s="23">
        <v>45040</v>
      </c>
    </row>
    <row r="15" spans="2:17" s="8" customFormat="1" ht="19.7" customHeight="1">
      <c r="B15" s="17">
        <v>7</v>
      </c>
      <c r="C15" s="17" t="s">
        <v>288</v>
      </c>
      <c r="D15" s="17" t="s">
        <v>288</v>
      </c>
      <c r="E15" s="50" t="s">
        <v>2163</v>
      </c>
      <c r="F15" s="18">
        <v>2</v>
      </c>
      <c r="G15" s="51">
        <v>56000</v>
      </c>
      <c r="H15" s="94">
        <f t="shared" si="0"/>
        <v>112000</v>
      </c>
      <c r="I15" s="22"/>
      <c r="J15" s="26"/>
      <c r="K15" s="24" t="s">
        <v>3207</v>
      </c>
      <c r="L15" s="18"/>
      <c r="M15" s="30">
        <v>44978</v>
      </c>
      <c r="N15" s="17"/>
      <c r="O15" s="29">
        <v>45044</v>
      </c>
      <c r="P15" s="30">
        <v>45040</v>
      </c>
      <c r="Q15" s="23">
        <v>45040</v>
      </c>
    </row>
    <row r="16" spans="2:17" s="8" customFormat="1" ht="19.7" customHeight="1">
      <c r="B16" s="17">
        <v>4</v>
      </c>
      <c r="C16" s="17" t="s">
        <v>288</v>
      </c>
      <c r="D16" s="17" t="s">
        <v>288</v>
      </c>
      <c r="E16" s="50" t="s">
        <v>2164</v>
      </c>
      <c r="F16" s="18">
        <v>2</v>
      </c>
      <c r="G16" s="51">
        <v>12000</v>
      </c>
      <c r="H16" s="94">
        <f t="shared" si="0"/>
        <v>24000</v>
      </c>
      <c r="I16" s="22"/>
      <c r="J16" s="26"/>
      <c r="K16" s="24" t="s">
        <v>3207</v>
      </c>
      <c r="L16" s="18"/>
      <c r="M16" s="30">
        <v>44978</v>
      </c>
      <c r="N16" s="17"/>
      <c r="O16" s="29">
        <v>45044</v>
      </c>
      <c r="P16" s="30">
        <v>45040</v>
      </c>
      <c r="Q16" s="23">
        <v>45040</v>
      </c>
    </row>
    <row r="17" spans="2:17" s="8" customFormat="1" ht="19.7" customHeight="1">
      <c r="B17" s="17">
        <v>5</v>
      </c>
      <c r="C17" s="17" t="s">
        <v>288</v>
      </c>
      <c r="D17" s="17" t="s">
        <v>288</v>
      </c>
      <c r="E17" s="50" t="s">
        <v>2165</v>
      </c>
      <c r="F17" s="18">
        <v>2</v>
      </c>
      <c r="G17" s="51">
        <v>18000</v>
      </c>
      <c r="H17" s="94">
        <f t="shared" si="0"/>
        <v>36000</v>
      </c>
      <c r="I17" s="22"/>
      <c r="J17" s="26"/>
      <c r="K17" s="24" t="s">
        <v>3207</v>
      </c>
      <c r="L17" s="18"/>
      <c r="M17" s="30">
        <v>44978</v>
      </c>
      <c r="N17" s="17"/>
      <c r="O17" s="29">
        <v>45044</v>
      </c>
      <c r="P17" s="30">
        <v>45040</v>
      </c>
      <c r="Q17" s="23">
        <v>45040</v>
      </c>
    </row>
    <row r="18" spans="2:17" s="8" customFormat="1" ht="19.7" customHeight="1">
      <c r="B18" s="17">
        <v>6</v>
      </c>
      <c r="C18" s="17" t="s">
        <v>288</v>
      </c>
      <c r="D18" s="17" t="s">
        <v>288</v>
      </c>
      <c r="E18" s="50" t="s">
        <v>2166</v>
      </c>
      <c r="F18" s="18">
        <v>2</v>
      </c>
      <c r="G18" s="51">
        <v>21000</v>
      </c>
      <c r="H18" s="94">
        <f>F18*G18</f>
        <v>42000</v>
      </c>
      <c r="I18" s="22"/>
      <c r="J18" s="26"/>
      <c r="K18" s="24" t="s">
        <v>3207</v>
      </c>
      <c r="L18" s="18"/>
      <c r="M18" s="30">
        <v>44978</v>
      </c>
      <c r="N18" s="17"/>
      <c r="O18" s="29">
        <v>45044</v>
      </c>
      <c r="P18" s="30">
        <v>45040</v>
      </c>
      <c r="Q18" s="23">
        <v>45040</v>
      </c>
    </row>
    <row r="19" spans="2:17" s="8" customFormat="1" ht="19.7" customHeight="1">
      <c r="B19" s="17">
        <v>9</v>
      </c>
      <c r="C19" s="17" t="s">
        <v>288</v>
      </c>
      <c r="D19" s="17" t="s">
        <v>288</v>
      </c>
      <c r="E19" s="50" t="s">
        <v>3210</v>
      </c>
      <c r="F19" s="18">
        <v>1</v>
      </c>
      <c r="G19" s="51">
        <v>38000</v>
      </c>
      <c r="H19" s="51">
        <f t="shared" ref="H19:H41" si="1">F19*G19</f>
        <v>38000</v>
      </c>
      <c r="I19" s="22"/>
      <c r="J19" s="152" t="s">
        <v>34</v>
      </c>
      <c r="K19" s="24" t="s">
        <v>3207</v>
      </c>
      <c r="L19" s="18"/>
      <c r="M19" s="30">
        <v>44978</v>
      </c>
      <c r="N19" s="17"/>
      <c r="O19" s="29">
        <v>45044</v>
      </c>
      <c r="P19" s="30">
        <v>45040</v>
      </c>
      <c r="Q19" s="23">
        <v>45040</v>
      </c>
    </row>
    <row r="20" spans="2:17" s="8" customFormat="1" ht="19.7" customHeight="1">
      <c r="B20" s="17"/>
      <c r="C20" s="17"/>
      <c r="D20" s="17"/>
      <c r="E20" s="50"/>
      <c r="F20" s="18"/>
      <c r="G20" s="51">
        <v>0</v>
      </c>
      <c r="H20" s="51">
        <f t="shared" si="1"/>
        <v>0</v>
      </c>
      <c r="I20" s="22"/>
      <c r="J20" s="26"/>
      <c r="K20" s="18"/>
      <c r="L20" s="18"/>
      <c r="M20" s="30"/>
      <c r="N20" s="17"/>
      <c r="O20" s="18"/>
      <c r="P20" s="30"/>
      <c r="Q20" s="23"/>
    </row>
    <row r="21" spans="2:17" s="8" customFormat="1" ht="19.7" customHeight="1">
      <c r="B21" s="17">
        <v>9</v>
      </c>
      <c r="C21" s="17" t="s">
        <v>310</v>
      </c>
      <c r="D21" s="17" t="s">
        <v>67</v>
      </c>
      <c r="E21" s="50" t="s">
        <v>311</v>
      </c>
      <c r="F21" s="18">
        <v>1</v>
      </c>
      <c r="G21" s="51">
        <v>890</v>
      </c>
      <c r="H21" s="51">
        <f t="shared" si="1"/>
        <v>890</v>
      </c>
      <c r="I21" s="22"/>
      <c r="J21" s="26" t="s">
        <v>312</v>
      </c>
      <c r="K21" s="24" t="s">
        <v>2168</v>
      </c>
      <c r="L21" s="18"/>
      <c r="M21" s="30">
        <v>44978</v>
      </c>
      <c r="N21" s="17"/>
      <c r="O21" s="29">
        <v>45044</v>
      </c>
      <c r="P21" s="30" t="s">
        <v>3211</v>
      </c>
      <c r="Q21" s="23">
        <v>45041</v>
      </c>
    </row>
    <row r="22" spans="2:17" s="8" customFormat="1" ht="19.7" customHeight="1">
      <c r="B22" s="65"/>
      <c r="C22" s="65"/>
      <c r="D22" s="65"/>
      <c r="E22" s="66"/>
      <c r="F22" s="138"/>
      <c r="G22" s="51">
        <v>0</v>
      </c>
      <c r="H22" s="51">
        <f>F22*G22</f>
        <v>0</v>
      </c>
      <c r="I22" s="22"/>
      <c r="J22" s="26"/>
      <c r="K22" s="18"/>
      <c r="L22" s="18"/>
      <c r="M22" s="30"/>
      <c r="N22" s="17"/>
      <c r="O22" s="18"/>
      <c r="P22" s="30"/>
      <c r="Q22" s="23"/>
    </row>
    <row r="23" spans="2:17" s="8" customFormat="1" ht="19.7" customHeight="1">
      <c r="B23" s="17">
        <v>16</v>
      </c>
      <c r="C23" s="17" t="s">
        <v>167</v>
      </c>
      <c r="D23" s="17" t="s">
        <v>167</v>
      </c>
      <c r="E23" s="50" t="s">
        <v>382</v>
      </c>
      <c r="F23" s="18">
        <v>2</v>
      </c>
      <c r="G23" s="51">
        <v>37</v>
      </c>
      <c r="H23" s="51">
        <f>F23*G23</f>
        <v>74</v>
      </c>
      <c r="I23" s="22"/>
      <c r="J23" s="26" t="s">
        <v>199</v>
      </c>
      <c r="K23" s="24" t="s">
        <v>3212</v>
      </c>
      <c r="L23" s="18"/>
      <c r="M23" s="30">
        <v>44978</v>
      </c>
      <c r="N23" s="17"/>
      <c r="O23" s="18"/>
      <c r="P23" s="30">
        <v>44992</v>
      </c>
      <c r="Q23" s="23">
        <v>44992</v>
      </c>
    </row>
    <row r="24" spans="2:17" s="8" customFormat="1" ht="19.7" customHeight="1">
      <c r="B24" s="17">
        <v>16</v>
      </c>
      <c r="C24" s="17" t="s">
        <v>167</v>
      </c>
      <c r="D24" s="17" t="s">
        <v>167</v>
      </c>
      <c r="E24" s="50" t="s">
        <v>381</v>
      </c>
      <c r="F24" s="18">
        <v>2</v>
      </c>
      <c r="G24" s="51">
        <v>250</v>
      </c>
      <c r="H24" s="51">
        <f>F24*G24</f>
        <v>500</v>
      </c>
      <c r="I24" s="22"/>
      <c r="J24" s="26" t="s">
        <v>233</v>
      </c>
      <c r="K24" s="24" t="s">
        <v>3212</v>
      </c>
      <c r="L24" s="18"/>
      <c r="M24" s="30">
        <v>44978</v>
      </c>
      <c r="N24" s="17"/>
      <c r="O24" s="18"/>
      <c r="P24" s="30">
        <v>44992</v>
      </c>
      <c r="Q24" s="23">
        <v>44992</v>
      </c>
    </row>
    <row r="25" spans="2:17" s="8" customFormat="1" ht="19.7" customHeight="1">
      <c r="B25" s="17">
        <v>16</v>
      </c>
      <c r="C25" s="17" t="s">
        <v>167</v>
      </c>
      <c r="D25" s="17" t="s">
        <v>167</v>
      </c>
      <c r="E25" s="50" t="s">
        <v>2170</v>
      </c>
      <c r="F25" s="18">
        <v>2</v>
      </c>
      <c r="G25" s="51">
        <v>10432</v>
      </c>
      <c r="H25" s="51">
        <f>F25*G25</f>
        <v>20864</v>
      </c>
      <c r="I25" s="22"/>
      <c r="J25" s="26" t="s">
        <v>2171</v>
      </c>
      <c r="K25" s="24" t="s">
        <v>3212</v>
      </c>
      <c r="L25" s="18"/>
      <c r="M25" s="30">
        <v>44978</v>
      </c>
      <c r="N25" s="17"/>
      <c r="O25" s="18"/>
      <c r="P25" s="30">
        <v>44992</v>
      </c>
      <c r="Q25" s="23">
        <v>44992</v>
      </c>
    </row>
    <row r="26" spans="2:17" s="8" customFormat="1" ht="19.7" customHeight="1">
      <c r="B26" s="17">
        <v>16</v>
      </c>
      <c r="C26" s="17" t="s">
        <v>167</v>
      </c>
      <c r="D26" s="17" t="s">
        <v>167</v>
      </c>
      <c r="E26" s="50" t="s">
        <v>2172</v>
      </c>
      <c r="F26" s="18">
        <v>2</v>
      </c>
      <c r="G26" s="51">
        <v>1780</v>
      </c>
      <c r="H26" s="51">
        <f>F26*G26</f>
        <v>3560</v>
      </c>
      <c r="I26" s="22"/>
      <c r="J26" s="26" t="s">
        <v>2173</v>
      </c>
      <c r="K26" s="24" t="s">
        <v>3212</v>
      </c>
      <c r="L26" s="18"/>
      <c r="M26" s="30">
        <v>44978</v>
      </c>
      <c r="N26" s="17"/>
      <c r="O26" s="18"/>
      <c r="P26" s="30">
        <v>44992</v>
      </c>
      <c r="Q26" s="23">
        <v>44992</v>
      </c>
    </row>
    <row r="27" spans="2:17" s="8" customFormat="1" ht="19.7" customHeight="1">
      <c r="B27" s="17">
        <v>17</v>
      </c>
      <c r="C27" s="17" t="s">
        <v>167</v>
      </c>
      <c r="D27" s="17" t="s">
        <v>167</v>
      </c>
      <c r="E27" s="50" t="s">
        <v>573</v>
      </c>
      <c r="F27" s="18">
        <v>2</v>
      </c>
      <c r="G27" s="51">
        <v>1384</v>
      </c>
      <c r="H27" s="51">
        <f t="shared" si="1"/>
        <v>2768</v>
      </c>
      <c r="I27" s="22"/>
      <c r="J27" s="26" t="s">
        <v>2174</v>
      </c>
      <c r="K27" s="24" t="s">
        <v>3212</v>
      </c>
      <c r="L27" s="18"/>
      <c r="M27" s="30">
        <v>44978</v>
      </c>
      <c r="N27" s="17"/>
      <c r="O27" s="18"/>
      <c r="P27" s="30">
        <v>44992</v>
      </c>
      <c r="Q27" s="23">
        <v>44992</v>
      </c>
    </row>
    <row r="28" spans="2:17" s="8" customFormat="1" ht="19.7" customHeight="1">
      <c r="B28" s="17">
        <v>17</v>
      </c>
      <c r="C28" s="17" t="s">
        <v>167</v>
      </c>
      <c r="D28" s="17" t="s">
        <v>167</v>
      </c>
      <c r="E28" s="50" t="s">
        <v>575</v>
      </c>
      <c r="F28" s="18">
        <v>2</v>
      </c>
      <c r="G28" s="51">
        <v>1344</v>
      </c>
      <c r="H28" s="51">
        <f t="shared" si="1"/>
        <v>2688</v>
      </c>
      <c r="I28" s="22"/>
      <c r="J28" s="26" t="s">
        <v>576</v>
      </c>
      <c r="K28" s="24" t="s">
        <v>3212</v>
      </c>
      <c r="L28" s="18"/>
      <c r="M28" s="30">
        <v>44978</v>
      </c>
      <c r="N28" s="17"/>
      <c r="O28" s="18"/>
      <c r="P28" s="30">
        <v>44992</v>
      </c>
      <c r="Q28" s="23">
        <v>44992</v>
      </c>
    </row>
    <row r="29" spans="2:17" s="8" customFormat="1" ht="19.7" customHeight="1">
      <c r="B29" s="17">
        <v>17</v>
      </c>
      <c r="C29" s="17" t="s">
        <v>167</v>
      </c>
      <c r="D29" s="17" t="s">
        <v>167</v>
      </c>
      <c r="E29" s="50" t="s">
        <v>577</v>
      </c>
      <c r="F29" s="18">
        <v>2</v>
      </c>
      <c r="G29" s="51">
        <v>1184</v>
      </c>
      <c r="H29" s="51">
        <f t="shared" si="1"/>
        <v>2368</v>
      </c>
      <c r="I29" s="22"/>
      <c r="J29" s="26" t="s">
        <v>578</v>
      </c>
      <c r="K29" s="24" t="s">
        <v>3212</v>
      </c>
      <c r="L29" s="18"/>
      <c r="M29" s="30">
        <v>44978</v>
      </c>
      <c r="N29" s="17"/>
      <c r="O29" s="18"/>
      <c r="P29" s="30">
        <v>44992</v>
      </c>
      <c r="Q29" s="23">
        <v>44992</v>
      </c>
    </row>
    <row r="30" spans="2:17" s="8" customFormat="1" ht="19.7" customHeight="1">
      <c r="B30" s="17">
        <v>17</v>
      </c>
      <c r="C30" s="17" t="s">
        <v>167</v>
      </c>
      <c r="D30" s="17" t="s">
        <v>167</v>
      </c>
      <c r="E30" s="50" t="s">
        <v>752</v>
      </c>
      <c r="F30" s="18">
        <v>2</v>
      </c>
      <c r="G30" s="51">
        <v>893</v>
      </c>
      <c r="H30" s="51">
        <f t="shared" si="1"/>
        <v>1786</v>
      </c>
      <c r="I30" s="26"/>
      <c r="J30" s="26" t="s">
        <v>753</v>
      </c>
      <c r="K30" s="24" t="s">
        <v>3212</v>
      </c>
      <c r="L30" s="18"/>
      <c r="M30" s="30">
        <v>44978</v>
      </c>
      <c r="N30" s="17"/>
      <c r="O30" s="18"/>
      <c r="P30" s="30">
        <v>44992</v>
      </c>
      <c r="Q30" s="23">
        <v>44992</v>
      </c>
    </row>
    <row r="31" spans="2:17" s="8" customFormat="1" ht="19.7" customHeight="1">
      <c r="B31" s="17">
        <v>17</v>
      </c>
      <c r="C31" s="17" t="s">
        <v>167</v>
      </c>
      <c r="D31" s="17" t="s">
        <v>167</v>
      </c>
      <c r="E31" s="50" t="s">
        <v>754</v>
      </c>
      <c r="F31" s="18">
        <v>2</v>
      </c>
      <c r="G31" s="51">
        <v>750</v>
      </c>
      <c r="H31" s="51">
        <f t="shared" si="1"/>
        <v>1500</v>
      </c>
      <c r="I31" s="26"/>
      <c r="J31" s="26" t="s">
        <v>755</v>
      </c>
      <c r="K31" s="24" t="s">
        <v>3212</v>
      </c>
      <c r="L31" s="18"/>
      <c r="M31" s="30">
        <v>44978</v>
      </c>
      <c r="N31" s="17"/>
      <c r="O31" s="18"/>
      <c r="P31" s="30">
        <v>44992</v>
      </c>
      <c r="Q31" s="23">
        <v>44992</v>
      </c>
    </row>
    <row r="32" spans="2:17" s="8" customFormat="1" ht="19.7" customHeight="1">
      <c r="B32" s="17"/>
      <c r="C32" s="17"/>
      <c r="D32" s="17"/>
      <c r="E32" s="50"/>
      <c r="F32" s="18"/>
      <c r="G32" s="51">
        <v>0</v>
      </c>
      <c r="H32" s="51">
        <f t="shared" si="1"/>
        <v>0</v>
      </c>
      <c r="I32" s="22"/>
      <c r="J32" s="26"/>
      <c r="K32" s="18"/>
      <c r="L32" s="18"/>
      <c r="M32" s="30"/>
      <c r="N32" s="17"/>
      <c r="O32" s="18"/>
      <c r="P32" s="30"/>
      <c r="Q32" s="23"/>
    </row>
    <row r="33" spans="2:17" s="8" customFormat="1" ht="19.7" customHeight="1">
      <c r="B33" s="17">
        <v>15</v>
      </c>
      <c r="C33" s="17" t="s">
        <v>167</v>
      </c>
      <c r="D33" s="17" t="s">
        <v>167</v>
      </c>
      <c r="E33" s="50" t="s">
        <v>2175</v>
      </c>
      <c r="F33" s="18">
        <v>2</v>
      </c>
      <c r="G33" s="51">
        <v>3080</v>
      </c>
      <c r="H33" s="51">
        <f t="shared" si="1"/>
        <v>6160</v>
      </c>
      <c r="I33" s="22"/>
      <c r="J33" s="26" t="s">
        <v>2176</v>
      </c>
      <c r="K33" s="24" t="s">
        <v>3212</v>
      </c>
      <c r="L33" s="18"/>
      <c r="M33" s="30">
        <v>45002</v>
      </c>
      <c r="N33" s="17"/>
      <c r="O33" s="18"/>
      <c r="P33" s="30">
        <v>45009</v>
      </c>
      <c r="Q33" s="23">
        <v>45009</v>
      </c>
    </row>
    <row r="34" spans="2:17" s="8" customFormat="1" ht="19.7" customHeight="1">
      <c r="B34" s="17"/>
      <c r="C34" s="17"/>
      <c r="D34" s="17"/>
      <c r="E34" s="50"/>
      <c r="F34" s="18"/>
      <c r="G34" s="51">
        <v>0</v>
      </c>
      <c r="H34" s="51">
        <f>F34*G34</f>
        <v>0</v>
      </c>
      <c r="I34" s="22"/>
      <c r="J34" s="26"/>
      <c r="K34" s="18"/>
      <c r="L34" s="18"/>
      <c r="M34" s="30"/>
      <c r="N34" s="17"/>
      <c r="O34" s="18"/>
      <c r="P34" s="30"/>
      <c r="Q34" s="23"/>
    </row>
    <row r="35" spans="2:17" s="8" customFormat="1" ht="19.7" customHeight="1">
      <c r="B35" s="17"/>
      <c r="C35" s="17"/>
      <c r="D35" s="17"/>
      <c r="E35" s="50"/>
      <c r="F35" s="18"/>
      <c r="G35" s="51">
        <v>0</v>
      </c>
      <c r="H35" s="51">
        <f t="shared" si="1"/>
        <v>0</v>
      </c>
      <c r="I35" s="22"/>
      <c r="J35" s="26"/>
      <c r="K35" s="18"/>
      <c r="L35" s="18"/>
      <c r="M35" s="30"/>
      <c r="N35" s="17"/>
      <c r="O35" s="18"/>
      <c r="P35" s="30"/>
      <c r="Q35" s="23"/>
    </row>
    <row r="36" spans="2:17" s="8" customFormat="1" ht="19.7" customHeight="1">
      <c r="B36" s="17"/>
      <c r="C36" s="17"/>
      <c r="D36" s="17"/>
      <c r="E36" s="50"/>
      <c r="F36" s="18"/>
      <c r="G36" s="51">
        <v>0</v>
      </c>
      <c r="H36" s="51">
        <f>F36*G36</f>
        <v>0</v>
      </c>
      <c r="I36" s="22"/>
      <c r="J36" s="26"/>
      <c r="K36" s="18"/>
      <c r="L36" s="18"/>
      <c r="M36" s="30"/>
      <c r="N36" s="17"/>
      <c r="O36" s="18"/>
      <c r="P36" s="30"/>
      <c r="Q36" s="23"/>
    </row>
    <row r="37" spans="2:17" s="8" customFormat="1" ht="19.7" customHeight="1">
      <c r="B37" s="17"/>
      <c r="C37" s="17"/>
      <c r="D37" s="17"/>
      <c r="E37" s="50"/>
      <c r="F37" s="18"/>
      <c r="G37" s="51">
        <v>0</v>
      </c>
      <c r="H37" s="51">
        <f>F37*G37</f>
        <v>0</v>
      </c>
      <c r="I37" s="22"/>
      <c r="J37" s="26"/>
      <c r="K37" s="18"/>
      <c r="L37" s="18"/>
      <c r="M37" s="30"/>
      <c r="N37" s="17"/>
      <c r="O37" s="18"/>
      <c r="P37" s="30"/>
      <c r="Q37" s="23"/>
    </row>
    <row r="38" spans="2:17" s="8" customFormat="1" ht="19.7" customHeight="1">
      <c r="B38" s="17"/>
      <c r="C38" s="17"/>
      <c r="D38" s="17"/>
      <c r="E38" s="50"/>
      <c r="F38" s="18"/>
      <c r="G38" s="51">
        <v>0</v>
      </c>
      <c r="H38" s="51">
        <f>F38*G38</f>
        <v>0</v>
      </c>
      <c r="I38" s="22"/>
      <c r="J38" s="26"/>
      <c r="K38" s="18"/>
      <c r="L38" s="18"/>
      <c r="M38" s="30"/>
      <c r="N38" s="17"/>
      <c r="O38" s="18"/>
      <c r="P38" s="30"/>
      <c r="Q38" s="23"/>
    </row>
    <row r="39" spans="2:17" s="8" customFormat="1" ht="19.7" customHeight="1">
      <c r="B39" s="17"/>
      <c r="C39" s="17"/>
      <c r="D39" s="17"/>
      <c r="E39" s="50"/>
      <c r="F39" s="18"/>
      <c r="G39" s="51">
        <v>0</v>
      </c>
      <c r="H39" s="51">
        <f t="shared" si="1"/>
        <v>0</v>
      </c>
      <c r="I39" s="22"/>
      <c r="J39" s="26"/>
      <c r="K39" s="18"/>
      <c r="L39" s="18"/>
      <c r="M39" s="30"/>
      <c r="N39" s="17"/>
      <c r="O39" s="18"/>
      <c r="P39" s="30"/>
      <c r="Q39" s="23"/>
    </row>
    <row r="40" spans="2:17" s="8" customFormat="1" ht="19.7" customHeight="1">
      <c r="B40" s="17"/>
      <c r="C40" s="17"/>
      <c r="D40" s="17"/>
      <c r="E40" s="50"/>
      <c r="F40" s="18"/>
      <c r="G40" s="51">
        <v>0</v>
      </c>
      <c r="H40" s="51">
        <f t="shared" si="1"/>
        <v>0</v>
      </c>
      <c r="I40" s="22"/>
      <c r="J40" s="26"/>
      <c r="K40" s="18"/>
      <c r="L40" s="18"/>
      <c r="M40" s="30"/>
      <c r="N40" s="17"/>
      <c r="O40" s="18"/>
      <c r="P40" s="30"/>
      <c r="Q40" s="23"/>
    </row>
    <row r="41" spans="2:17" s="8" customFormat="1" ht="19.7" customHeight="1">
      <c r="B41" s="17"/>
      <c r="C41" s="17"/>
      <c r="D41" s="17"/>
      <c r="E41" s="50"/>
      <c r="F41" s="18"/>
      <c r="G41" s="51">
        <v>0</v>
      </c>
      <c r="H41" s="51">
        <f t="shared" si="1"/>
        <v>0</v>
      </c>
      <c r="I41" s="22"/>
      <c r="J41" s="26"/>
      <c r="K41" s="18"/>
      <c r="L41" s="18"/>
      <c r="M41" s="30"/>
      <c r="N41" s="17"/>
      <c r="O41" s="18"/>
      <c r="P41" s="30"/>
      <c r="Q41" s="23"/>
    </row>
    <row r="42" spans="2:17">
      <c r="G42" s="10"/>
      <c r="H42" s="10"/>
    </row>
  </sheetData>
  <autoFilter ref="B8:O41" xr:uid="{D4880B5D-C3A6-4179-92D7-70C7DBE83AE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E5458-A899-47CD-A23A-8468D1417432}">
  <dimension ref="B2:Q23"/>
  <sheetViews>
    <sheetView zoomScale="85" zoomScaleNormal="85" workbookViewId="0">
      <pane xSplit="10" ySplit="8" topLeftCell="N9" activePane="bottomRight" state="frozen"/>
      <selection pane="topRight" activeCell="K1" sqref="K1"/>
      <selection pane="bottomLeft" activeCell="A9" sqref="A9"/>
      <selection pane="bottomRight" activeCell="D12" sqref="D12"/>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3213</v>
      </c>
      <c r="G2" s="4" t="s">
        <v>2</v>
      </c>
      <c r="H2" s="5"/>
      <c r="I2" s="6"/>
      <c r="J2" s="7">
        <f>SUM(H:H)</f>
        <v>31735</v>
      </c>
    </row>
    <row r="3" spans="2:17" ht="20.100000000000001" customHeight="1">
      <c r="B3" s="1" t="s">
        <v>3</v>
      </c>
      <c r="C3" s="1"/>
      <c r="D3" s="1"/>
      <c r="E3" s="13" t="s">
        <v>894</v>
      </c>
    </row>
    <row r="4" spans="2:17" ht="20.100000000000001" customHeight="1">
      <c r="B4" s="1" t="s">
        <v>5</v>
      </c>
      <c r="C4" s="1"/>
      <c r="D4" s="1"/>
      <c r="E4" s="13">
        <v>204903</v>
      </c>
    </row>
    <row r="5" spans="2:17" ht="20.100000000000001" customHeight="1">
      <c r="B5" s="1" t="s">
        <v>6</v>
      </c>
      <c r="C5" s="1"/>
      <c r="D5" s="1"/>
      <c r="E5" s="16">
        <v>45056</v>
      </c>
    </row>
    <row r="6" spans="2:17" ht="20.100000000000001" customHeight="1">
      <c r="B6" s="1" t="s">
        <v>7</v>
      </c>
      <c r="C6" s="1"/>
      <c r="D6" s="1"/>
      <c r="E6" s="16">
        <v>45092</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22" si="0">F9*G9</f>
        <v>0</v>
      </c>
      <c r="I9" s="22"/>
      <c r="J9" s="24"/>
      <c r="K9" s="24"/>
      <c r="L9" s="18"/>
      <c r="M9" s="30"/>
      <c r="N9" s="17"/>
      <c r="O9" s="18"/>
      <c r="P9" s="30"/>
      <c r="Q9" s="23"/>
    </row>
    <row r="10" spans="2:17" s="8" customFormat="1" ht="19.7" customHeight="1">
      <c r="B10" s="52">
        <v>11</v>
      </c>
      <c r="C10" s="52" t="s">
        <v>115</v>
      </c>
      <c r="D10" s="52" t="s">
        <v>115</v>
      </c>
      <c r="E10" s="57" t="s">
        <v>3214</v>
      </c>
      <c r="F10" s="54">
        <v>1</v>
      </c>
      <c r="G10" s="132">
        <v>0</v>
      </c>
      <c r="H10" s="153">
        <f t="shared" si="0"/>
        <v>0</v>
      </c>
      <c r="I10" s="22"/>
      <c r="J10" s="24" t="s">
        <v>3215</v>
      </c>
      <c r="K10" s="18"/>
      <c r="L10" s="18"/>
      <c r="M10" s="30">
        <v>45019</v>
      </c>
      <c r="N10" s="17"/>
      <c r="O10" s="18"/>
      <c r="P10" s="30">
        <v>45056</v>
      </c>
      <c r="Q10" s="23">
        <v>45041</v>
      </c>
    </row>
    <row r="11" spans="2:17" s="8" customFormat="1" ht="19.7" customHeight="1">
      <c r="B11" s="65"/>
      <c r="C11" s="65"/>
      <c r="D11" s="65"/>
      <c r="E11" s="66"/>
      <c r="F11" s="138"/>
      <c r="G11" s="51">
        <v>0</v>
      </c>
      <c r="H11" s="51">
        <f t="shared" si="0"/>
        <v>0</v>
      </c>
      <c r="I11" s="22"/>
      <c r="J11" s="26"/>
      <c r="K11" s="18"/>
      <c r="L11" s="18"/>
      <c r="M11" s="30"/>
      <c r="N11" s="17"/>
      <c r="O11" s="18"/>
      <c r="P11" s="30"/>
      <c r="Q11" s="23"/>
    </row>
    <row r="12" spans="2:17" s="8" customFormat="1" ht="19.7" customHeight="1">
      <c r="B12" s="17">
        <v>12</v>
      </c>
      <c r="C12" s="17" t="s">
        <v>167</v>
      </c>
      <c r="D12" s="17" t="s">
        <v>167</v>
      </c>
      <c r="E12" s="50" t="s">
        <v>369</v>
      </c>
      <c r="F12" s="151">
        <v>2</v>
      </c>
      <c r="G12" s="51">
        <v>147</v>
      </c>
      <c r="H12" s="51">
        <f t="shared" si="0"/>
        <v>294</v>
      </c>
      <c r="I12" s="22"/>
      <c r="J12" s="24" t="s">
        <v>1099</v>
      </c>
      <c r="K12" s="24" t="s">
        <v>3216</v>
      </c>
      <c r="L12" s="18"/>
      <c r="M12" s="30">
        <v>45016</v>
      </c>
      <c r="N12" s="17"/>
      <c r="O12" s="18"/>
      <c r="P12" s="30">
        <v>45029</v>
      </c>
      <c r="Q12" s="23">
        <v>45029</v>
      </c>
    </row>
    <row r="13" spans="2:17" s="8" customFormat="1" ht="19.7" customHeight="1">
      <c r="B13" s="17">
        <v>12</v>
      </c>
      <c r="C13" s="17" t="s">
        <v>167</v>
      </c>
      <c r="D13" s="17" t="s">
        <v>167</v>
      </c>
      <c r="E13" s="133" t="s">
        <v>3217</v>
      </c>
      <c r="F13" s="156">
        <v>1</v>
      </c>
      <c r="G13" s="134">
        <v>14202</v>
      </c>
      <c r="H13" s="51">
        <f t="shared" si="0"/>
        <v>14202</v>
      </c>
      <c r="I13" s="22"/>
      <c r="J13" s="135" t="s">
        <v>3218</v>
      </c>
      <c r="K13" s="24" t="s">
        <v>3216</v>
      </c>
      <c r="L13" s="18"/>
      <c r="M13" s="30">
        <v>45016</v>
      </c>
      <c r="N13" s="17"/>
      <c r="O13" s="18"/>
      <c r="P13" s="30">
        <v>45029</v>
      </c>
      <c r="Q13" s="23">
        <v>45029</v>
      </c>
    </row>
    <row r="14" spans="2:17" s="8" customFormat="1" ht="19.7" customHeight="1">
      <c r="B14" s="17">
        <v>13</v>
      </c>
      <c r="C14" s="17" t="s">
        <v>167</v>
      </c>
      <c r="D14" s="17" t="s">
        <v>167</v>
      </c>
      <c r="E14" s="155" t="s">
        <v>1098</v>
      </c>
      <c r="F14" s="156">
        <v>4</v>
      </c>
      <c r="G14" s="134">
        <v>132</v>
      </c>
      <c r="H14" s="51">
        <f t="shared" si="0"/>
        <v>528</v>
      </c>
      <c r="I14" s="22"/>
      <c r="J14" s="135" t="s">
        <v>1099</v>
      </c>
      <c r="K14" s="24" t="s">
        <v>3216</v>
      </c>
      <c r="L14" s="18"/>
      <c r="M14" s="30">
        <v>45016</v>
      </c>
      <c r="N14" s="17"/>
      <c r="O14" s="18"/>
      <c r="P14" s="30">
        <v>45029</v>
      </c>
      <c r="Q14" s="23">
        <v>45029</v>
      </c>
    </row>
    <row r="15" spans="2:17" s="8" customFormat="1" ht="19.7" customHeight="1">
      <c r="B15" s="17">
        <v>13</v>
      </c>
      <c r="C15" s="17" t="s">
        <v>167</v>
      </c>
      <c r="D15" s="17" t="s">
        <v>167</v>
      </c>
      <c r="E15" s="155" t="s">
        <v>3219</v>
      </c>
      <c r="F15" s="156">
        <v>1</v>
      </c>
      <c r="G15" s="134">
        <v>7011</v>
      </c>
      <c r="H15" s="51">
        <f t="shared" si="0"/>
        <v>7011</v>
      </c>
      <c r="I15" s="22"/>
      <c r="J15" s="135" t="s">
        <v>3220</v>
      </c>
      <c r="K15" s="24" t="s">
        <v>3216</v>
      </c>
      <c r="L15" s="18"/>
      <c r="M15" s="30">
        <v>45016</v>
      </c>
      <c r="N15" s="17"/>
      <c r="O15" s="18"/>
      <c r="P15" s="30">
        <v>45029</v>
      </c>
      <c r="Q15" s="23">
        <v>45029</v>
      </c>
    </row>
    <row r="16" spans="2:17" s="8" customFormat="1" ht="19.7" customHeight="1">
      <c r="B16" s="17"/>
      <c r="C16" s="17"/>
      <c r="D16" s="17"/>
      <c r="E16" s="148"/>
      <c r="F16" s="312"/>
      <c r="G16" s="147"/>
      <c r="H16" s="51">
        <f t="shared" si="0"/>
        <v>0</v>
      </c>
      <c r="I16" s="22"/>
      <c r="J16" s="28"/>
      <c r="K16" s="18"/>
      <c r="L16" s="18"/>
      <c r="M16" s="30"/>
      <c r="N16" s="17"/>
      <c r="O16" s="18"/>
      <c r="P16" s="30"/>
      <c r="Q16" s="23"/>
    </row>
    <row r="17" spans="2:17" s="8" customFormat="1" ht="19.7" customHeight="1">
      <c r="B17" s="17">
        <v>11</v>
      </c>
      <c r="C17" s="17" t="s">
        <v>167</v>
      </c>
      <c r="D17" s="17" t="s">
        <v>167</v>
      </c>
      <c r="E17" s="50" t="s">
        <v>3221</v>
      </c>
      <c r="F17" s="156">
        <v>1</v>
      </c>
      <c r="G17" s="134">
        <v>9700</v>
      </c>
      <c r="H17" s="51">
        <f>F17*G17</f>
        <v>9700</v>
      </c>
      <c r="I17" s="22"/>
      <c r="J17" s="135" t="s">
        <v>3222</v>
      </c>
      <c r="K17" s="24" t="s">
        <v>3216</v>
      </c>
      <c r="L17" s="18"/>
      <c r="M17" s="30">
        <v>45016</v>
      </c>
      <c r="N17" s="17"/>
      <c r="O17" s="18"/>
      <c r="P17" s="30">
        <v>45029</v>
      </c>
      <c r="Q17" s="23">
        <v>45029</v>
      </c>
    </row>
    <row r="18" spans="2:17" s="8" customFormat="1" ht="19.7" customHeight="1">
      <c r="B18" s="17"/>
      <c r="C18" s="17"/>
      <c r="D18" s="17"/>
      <c r="E18" s="50"/>
      <c r="F18" s="18"/>
      <c r="G18" s="51">
        <v>0</v>
      </c>
      <c r="H18" s="51">
        <f>F18*G18</f>
        <v>0</v>
      </c>
      <c r="I18" s="22"/>
      <c r="J18" s="26"/>
      <c r="K18" s="18"/>
      <c r="L18" s="18"/>
      <c r="M18" s="30"/>
      <c r="N18" s="17"/>
      <c r="O18" s="18"/>
      <c r="P18" s="30"/>
      <c r="Q18" s="23"/>
    </row>
    <row r="19" spans="2:17" s="8" customFormat="1" ht="19.7" customHeight="1">
      <c r="B19" s="17"/>
      <c r="C19" s="17"/>
      <c r="D19" s="17"/>
      <c r="E19" s="50"/>
      <c r="F19" s="18"/>
      <c r="G19" s="51">
        <v>0</v>
      </c>
      <c r="H19" s="51">
        <f t="shared" si="0"/>
        <v>0</v>
      </c>
      <c r="I19" s="22"/>
      <c r="J19" s="26"/>
      <c r="K19" s="18"/>
      <c r="L19" s="18"/>
      <c r="M19" s="30"/>
      <c r="N19" s="17"/>
      <c r="O19" s="18"/>
      <c r="P19" s="30"/>
      <c r="Q19" s="23"/>
    </row>
    <row r="20" spans="2:17" s="8" customFormat="1" ht="19.7" customHeight="1">
      <c r="B20" s="17"/>
      <c r="C20" s="17"/>
      <c r="D20" s="17"/>
      <c r="E20" s="50"/>
      <c r="F20" s="18"/>
      <c r="G20" s="51">
        <v>0</v>
      </c>
      <c r="H20" s="51">
        <f t="shared" si="0"/>
        <v>0</v>
      </c>
      <c r="I20" s="22"/>
      <c r="J20" s="26"/>
      <c r="K20" s="18"/>
      <c r="L20" s="18"/>
      <c r="M20" s="30"/>
      <c r="N20" s="17"/>
      <c r="O20" s="18"/>
      <c r="P20" s="30"/>
      <c r="Q20" s="23"/>
    </row>
    <row r="21" spans="2:17" s="8" customFormat="1" ht="19.7" customHeight="1">
      <c r="B21" s="17"/>
      <c r="C21" s="17"/>
      <c r="D21" s="17"/>
      <c r="E21" s="50"/>
      <c r="F21" s="18"/>
      <c r="G21" s="51">
        <v>0</v>
      </c>
      <c r="H21" s="51">
        <f t="shared" si="0"/>
        <v>0</v>
      </c>
      <c r="I21" s="22"/>
      <c r="J21" s="26"/>
      <c r="K21" s="18"/>
      <c r="L21" s="18"/>
      <c r="M21" s="30"/>
      <c r="N21" s="17"/>
      <c r="O21" s="18"/>
      <c r="P21" s="30"/>
      <c r="Q21" s="23"/>
    </row>
    <row r="22" spans="2:17" s="8" customFormat="1" ht="19.7" customHeight="1">
      <c r="B22" s="17"/>
      <c r="C22" s="17"/>
      <c r="D22" s="17"/>
      <c r="E22" s="50"/>
      <c r="F22" s="18"/>
      <c r="G22" s="51">
        <v>0</v>
      </c>
      <c r="H22" s="51">
        <f t="shared" si="0"/>
        <v>0</v>
      </c>
      <c r="I22" s="22"/>
      <c r="J22" s="26"/>
      <c r="K22" s="18"/>
      <c r="L22" s="18"/>
      <c r="M22" s="30"/>
      <c r="N22" s="17"/>
      <c r="O22" s="18"/>
      <c r="P22" s="30"/>
      <c r="Q22" s="23"/>
    </row>
    <row r="23" spans="2:17">
      <c r="G23" s="10"/>
      <c r="H23" s="10"/>
    </row>
  </sheetData>
  <autoFilter ref="B8:O22" xr:uid="{824CDA86-6373-478A-B603-6C770C4CFD48}"/>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10D00-7263-4959-A2F0-A0F3AD818A3D}">
  <dimension ref="B2:Q41"/>
  <sheetViews>
    <sheetView zoomScale="85" zoomScaleNormal="85" workbookViewId="0">
      <pane xSplit="10" ySplit="8" topLeftCell="K9" activePane="bottomRight" state="frozen"/>
      <selection pane="topRight" activeCell="K1" sqref="K1"/>
      <selection pane="bottomLeft" activeCell="A9" sqref="A9"/>
      <selection pane="bottomRight" activeCell="E24" sqref="E24"/>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3223</v>
      </c>
      <c r="G2" s="4" t="s">
        <v>2</v>
      </c>
      <c r="H2" s="5"/>
      <c r="I2" s="6"/>
      <c r="J2" s="7">
        <f>SUM(H:H)</f>
        <v>42554</v>
      </c>
    </row>
    <row r="3" spans="2:17" ht="20.100000000000001" customHeight="1">
      <c r="B3" s="1" t="s">
        <v>3</v>
      </c>
      <c r="C3" s="1"/>
      <c r="D3" s="1"/>
      <c r="E3" s="13" t="s">
        <v>124</v>
      </c>
    </row>
    <row r="4" spans="2:17" ht="20.100000000000001" customHeight="1">
      <c r="B4" s="1" t="s">
        <v>5</v>
      </c>
      <c r="C4" s="1"/>
      <c r="D4" s="1"/>
      <c r="E4" s="13">
        <v>205684</v>
      </c>
    </row>
    <row r="5" spans="2:17" ht="20.100000000000001" customHeight="1">
      <c r="B5" s="1" t="s">
        <v>6</v>
      </c>
      <c r="C5" s="1"/>
      <c r="D5" s="1"/>
      <c r="E5" s="16">
        <v>45078</v>
      </c>
    </row>
    <row r="6" spans="2:17" ht="20.100000000000001" customHeight="1">
      <c r="B6" s="1" t="s">
        <v>7</v>
      </c>
      <c r="C6" s="1"/>
      <c r="D6" s="1"/>
      <c r="E6" s="16">
        <v>45103</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F9*G9</f>
        <v>0</v>
      </c>
      <c r="I9" s="22"/>
      <c r="J9" s="24"/>
      <c r="K9" s="24"/>
      <c r="L9" s="18"/>
      <c r="M9" s="30"/>
      <c r="N9" s="17"/>
      <c r="O9" s="18"/>
      <c r="P9" s="30"/>
      <c r="Q9" s="23"/>
    </row>
    <row r="10" spans="2:17" s="61" customFormat="1" ht="19.7" customHeight="1">
      <c r="B10" s="52">
        <v>1</v>
      </c>
      <c r="C10" s="52" t="s">
        <v>115</v>
      </c>
      <c r="D10" s="52" t="s">
        <v>115</v>
      </c>
      <c r="E10" s="57" t="s">
        <v>476</v>
      </c>
      <c r="F10" s="54">
        <v>1</v>
      </c>
      <c r="G10" s="55">
        <v>0</v>
      </c>
      <c r="H10" s="55">
        <f>F10*G10</f>
        <v>0</v>
      </c>
      <c r="I10" s="56"/>
      <c r="J10" s="53" t="s">
        <v>3224</v>
      </c>
      <c r="K10" s="54"/>
      <c r="L10" s="54"/>
      <c r="M10" s="58">
        <v>45047</v>
      </c>
      <c r="N10" s="52"/>
      <c r="O10" s="54"/>
      <c r="P10" s="58"/>
      <c r="Q10" s="60">
        <v>45072</v>
      </c>
    </row>
    <row r="11" spans="2:17" s="61" customFormat="1" ht="19.7" customHeight="1">
      <c r="B11" s="52"/>
      <c r="C11" s="52"/>
      <c r="D11" s="52"/>
      <c r="E11" s="62"/>
      <c r="F11" s="54"/>
      <c r="G11" s="55">
        <v>0</v>
      </c>
      <c r="H11" s="55">
        <f t="shared" ref="H11:H35" si="0">F11*G11</f>
        <v>0</v>
      </c>
      <c r="I11" s="56"/>
      <c r="J11" s="53"/>
      <c r="K11" s="54"/>
      <c r="L11" s="54"/>
      <c r="M11" s="58"/>
      <c r="N11" s="52"/>
      <c r="O11" s="54"/>
      <c r="P11" s="58"/>
      <c r="Q11" s="60"/>
    </row>
    <row r="12" spans="2:17" s="61" customFormat="1" ht="19.7" customHeight="1">
      <c r="B12" s="52">
        <v>4</v>
      </c>
      <c r="C12" s="52" t="s">
        <v>66</v>
      </c>
      <c r="D12" s="52" t="s">
        <v>67</v>
      </c>
      <c r="E12" s="62" t="s">
        <v>480</v>
      </c>
      <c r="F12" s="54">
        <v>1</v>
      </c>
      <c r="G12" s="55">
        <v>3840</v>
      </c>
      <c r="H12" s="55">
        <f t="shared" si="0"/>
        <v>3840</v>
      </c>
      <c r="I12" s="56"/>
      <c r="J12" s="53" t="s">
        <v>315</v>
      </c>
      <c r="K12" s="54" t="s">
        <v>3225</v>
      </c>
      <c r="L12" s="54"/>
      <c r="M12" s="58">
        <v>45048</v>
      </c>
      <c r="N12" s="52"/>
      <c r="O12" s="59">
        <v>45077</v>
      </c>
      <c r="P12" s="58">
        <v>45075</v>
      </c>
      <c r="Q12" s="60">
        <v>45075</v>
      </c>
    </row>
    <row r="13" spans="2:17" s="61" customFormat="1" ht="19.7" customHeight="1">
      <c r="B13" s="52">
        <v>4</v>
      </c>
      <c r="C13" s="52" t="s">
        <v>66</v>
      </c>
      <c r="D13" s="52" t="s">
        <v>67</v>
      </c>
      <c r="E13" s="62" t="s">
        <v>326</v>
      </c>
      <c r="F13" s="54">
        <v>2</v>
      </c>
      <c r="G13" s="55">
        <v>153</v>
      </c>
      <c r="H13" s="55">
        <f t="shared" si="0"/>
        <v>306</v>
      </c>
      <c r="I13" s="56"/>
      <c r="J13" s="53" t="s">
        <v>482</v>
      </c>
      <c r="K13" s="54" t="s">
        <v>3225</v>
      </c>
      <c r="L13" s="54"/>
      <c r="M13" s="58">
        <v>45048</v>
      </c>
      <c r="N13" s="52"/>
      <c r="O13" s="59">
        <v>45077</v>
      </c>
      <c r="P13" s="58">
        <v>45075</v>
      </c>
      <c r="Q13" s="60">
        <v>45075</v>
      </c>
    </row>
    <row r="14" spans="2:17" s="61" customFormat="1" ht="19.7" customHeight="1">
      <c r="B14" s="52">
        <v>4</v>
      </c>
      <c r="C14" s="52" t="s">
        <v>66</v>
      </c>
      <c r="D14" s="52" t="s">
        <v>67</v>
      </c>
      <c r="E14" s="62" t="s">
        <v>493</v>
      </c>
      <c r="F14" s="54">
        <v>1</v>
      </c>
      <c r="G14" s="55">
        <v>260</v>
      </c>
      <c r="H14" s="55">
        <f t="shared" si="0"/>
        <v>260</v>
      </c>
      <c r="I14" s="56"/>
      <c r="J14" s="53" t="s">
        <v>482</v>
      </c>
      <c r="K14" s="54" t="s">
        <v>3225</v>
      </c>
      <c r="L14" s="54"/>
      <c r="M14" s="58">
        <v>45048</v>
      </c>
      <c r="N14" s="52"/>
      <c r="O14" s="59">
        <v>45077</v>
      </c>
      <c r="P14" s="58">
        <v>45075</v>
      </c>
      <c r="Q14" s="60">
        <v>45075</v>
      </c>
    </row>
    <row r="15" spans="2:17" s="61" customFormat="1" ht="19.7" customHeight="1">
      <c r="B15" s="52">
        <v>4</v>
      </c>
      <c r="C15" s="52" t="s">
        <v>66</v>
      </c>
      <c r="D15" s="52" t="s">
        <v>67</v>
      </c>
      <c r="E15" s="62" t="s">
        <v>3226</v>
      </c>
      <c r="F15" s="54">
        <v>1</v>
      </c>
      <c r="G15" s="55">
        <v>2340</v>
      </c>
      <c r="H15" s="55">
        <f t="shared" si="0"/>
        <v>2340</v>
      </c>
      <c r="I15" s="56"/>
      <c r="J15" s="53" t="s">
        <v>484</v>
      </c>
      <c r="K15" s="54" t="s">
        <v>3225</v>
      </c>
      <c r="L15" s="54"/>
      <c r="M15" s="58">
        <v>45048</v>
      </c>
      <c r="N15" s="52"/>
      <c r="O15" s="59">
        <v>45077</v>
      </c>
      <c r="P15" s="58">
        <v>45075</v>
      </c>
      <c r="Q15" s="60">
        <v>45075</v>
      </c>
    </row>
    <row r="16" spans="2:17" s="61" customFormat="1" ht="19.7" customHeight="1">
      <c r="B16" s="52">
        <v>4</v>
      </c>
      <c r="C16" s="52" t="s">
        <v>66</v>
      </c>
      <c r="D16" s="52" t="s">
        <v>67</v>
      </c>
      <c r="E16" s="62" t="s">
        <v>485</v>
      </c>
      <c r="F16" s="54">
        <v>0</v>
      </c>
      <c r="G16" s="55">
        <v>1980</v>
      </c>
      <c r="H16" s="55">
        <f t="shared" si="0"/>
        <v>0</v>
      </c>
      <c r="I16" s="56"/>
      <c r="J16" s="53" t="s">
        <v>319</v>
      </c>
      <c r="K16" s="54"/>
      <c r="L16" s="54"/>
      <c r="M16" s="58"/>
      <c r="N16" s="52"/>
      <c r="O16" s="59"/>
      <c r="P16" s="58"/>
      <c r="Q16" s="60"/>
    </row>
    <row r="17" spans="2:17" s="61" customFormat="1" ht="19.7" customHeight="1">
      <c r="B17" s="52">
        <v>4</v>
      </c>
      <c r="C17" s="52" t="s">
        <v>66</v>
      </c>
      <c r="D17" s="52" t="s">
        <v>67</v>
      </c>
      <c r="E17" s="62" t="s">
        <v>486</v>
      </c>
      <c r="F17" s="54">
        <v>0</v>
      </c>
      <c r="G17" s="55">
        <v>4630</v>
      </c>
      <c r="H17" s="55">
        <f t="shared" si="0"/>
        <v>0</v>
      </c>
      <c r="I17" s="56"/>
      <c r="J17" s="53" t="s">
        <v>3227</v>
      </c>
      <c r="K17" s="54"/>
      <c r="L17" s="54"/>
      <c r="M17" s="58"/>
      <c r="N17" s="52"/>
      <c r="O17" s="59"/>
      <c r="P17" s="58"/>
      <c r="Q17" s="60"/>
    </row>
    <row r="18" spans="2:17" s="61" customFormat="1" ht="19.7" customHeight="1">
      <c r="B18" s="52">
        <v>4</v>
      </c>
      <c r="C18" s="52" t="s">
        <v>66</v>
      </c>
      <c r="D18" s="52" t="s">
        <v>67</v>
      </c>
      <c r="E18" s="62" t="s">
        <v>322</v>
      </c>
      <c r="F18" s="54">
        <v>0</v>
      </c>
      <c r="G18" s="55">
        <v>210</v>
      </c>
      <c r="H18" s="55">
        <f t="shared" si="0"/>
        <v>0</v>
      </c>
      <c r="I18" s="56"/>
      <c r="J18" s="53" t="s">
        <v>487</v>
      </c>
      <c r="K18" s="54"/>
      <c r="L18" s="54"/>
      <c r="M18" s="58"/>
      <c r="N18" s="52"/>
      <c r="O18" s="59"/>
      <c r="P18" s="58"/>
      <c r="Q18" s="60"/>
    </row>
    <row r="19" spans="2:17" s="61" customFormat="1" ht="19.7" customHeight="1">
      <c r="B19" s="52">
        <v>4</v>
      </c>
      <c r="C19" s="52" t="s">
        <v>66</v>
      </c>
      <c r="D19" s="52" t="s">
        <v>67</v>
      </c>
      <c r="E19" s="62" t="s">
        <v>324</v>
      </c>
      <c r="F19" s="67">
        <v>1</v>
      </c>
      <c r="G19" s="55">
        <v>0</v>
      </c>
      <c r="H19" s="55">
        <f t="shared" si="0"/>
        <v>0</v>
      </c>
      <c r="I19" s="56"/>
      <c r="J19" s="53" t="s">
        <v>488</v>
      </c>
      <c r="K19" s="67" t="s">
        <v>2541</v>
      </c>
      <c r="L19" s="54"/>
      <c r="M19" s="58"/>
      <c r="N19" s="52"/>
      <c r="O19" s="59"/>
      <c r="P19" s="58"/>
      <c r="Q19" s="60"/>
    </row>
    <row r="20" spans="2:17" s="61" customFormat="1" ht="19.7" customHeight="1">
      <c r="B20" s="52">
        <v>4</v>
      </c>
      <c r="C20" s="52" t="s">
        <v>66</v>
      </c>
      <c r="D20" s="52" t="s">
        <v>67</v>
      </c>
      <c r="E20" s="62" t="s">
        <v>327</v>
      </c>
      <c r="F20" s="54">
        <v>0</v>
      </c>
      <c r="G20" s="55">
        <v>260</v>
      </c>
      <c r="H20" s="55">
        <f t="shared" si="0"/>
        <v>0</v>
      </c>
      <c r="I20" s="56"/>
      <c r="J20" s="53" t="s">
        <v>328</v>
      </c>
      <c r="K20" s="54"/>
      <c r="L20" s="54"/>
      <c r="M20" s="58"/>
      <c r="N20" s="52"/>
      <c r="O20" s="59"/>
      <c r="P20" s="58"/>
      <c r="Q20" s="60"/>
    </row>
    <row r="21" spans="2:17" s="61" customFormat="1" ht="19.7" customHeight="1">
      <c r="B21" s="52">
        <v>4</v>
      </c>
      <c r="C21" s="52" t="s">
        <v>66</v>
      </c>
      <c r="D21" s="52" t="s">
        <v>67</v>
      </c>
      <c r="E21" s="62" t="s">
        <v>3228</v>
      </c>
      <c r="F21" s="54">
        <v>1</v>
      </c>
      <c r="G21" s="55">
        <v>3800</v>
      </c>
      <c r="H21" s="55">
        <f t="shared" si="0"/>
        <v>3800</v>
      </c>
      <c r="I21" s="56"/>
      <c r="J21" s="53" t="s">
        <v>3229</v>
      </c>
      <c r="K21" s="54" t="s">
        <v>3225</v>
      </c>
      <c r="L21" s="54"/>
      <c r="M21" s="58">
        <v>45048</v>
      </c>
      <c r="N21" s="52"/>
      <c r="O21" s="59">
        <v>45077</v>
      </c>
      <c r="P21" s="58">
        <v>45075</v>
      </c>
      <c r="Q21" s="60">
        <v>45075</v>
      </c>
    </row>
    <row r="22" spans="2:17" s="61" customFormat="1" ht="19.7" customHeight="1">
      <c r="B22" s="52">
        <v>4</v>
      </c>
      <c r="C22" s="52" t="s">
        <v>66</v>
      </c>
      <c r="D22" s="52" t="s">
        <v>67</v>
      </c>
      <c r="E22" s="62" t="s">
        <v>3230</v>
      </c>
      <c r="F22" s="54">
        <v>1</v>
      </c>
      <c r="G22" s="55">
        <v>130</v>
      </c>
      <c r="H22" s="55">
        <f t="shared" si="0"/>
        <v>130</v>
      </c>
      <c r="I22" s="56"/>
      <c r="J22" s="53" t="s">
        <v>482</v>
      </c>
      <c r="K22" s="54" t="s">
        <v>3225</v>
      </c>
      <c r="L22" s="54"/>
      <c r="M22" s="58">
        <v>45048</v>
      </c>
      <c r="N22" s="52"/>
      <c r="O22" s="59">
        <v>45077</v>
      </c>
      <c r="P22" s="58">
        <v>45075</v>
      </c>
      <c r="Q22" s="60">
        <v>45075</v>
      </c>
    </row>
    <row r="23" spans="2:17" s="61" customFormat="1" ht="19.7" customHeight="1">
      <c r="B23" s="52">
        <v>4</v>
      </c>
      <c r="C23" s="52" t="s">
        <v>66</v>
      </c>
      <c r="D23" s="52" t="s">
        <v>67</v>
      </c>
      <c r="E23" s="62" t="s">
        <v>3231</v>
      </c>
      <c r="F23" s="54">
        <v>1</v>
      </c>
      <c r="G23" s="55">
        <v>175</v>
      </c>
      <c r="H23" s="55">
        <f t="shared" si="0"/>
        <v>175</v>
      </c>
      <c r="I23" s="56"/>
      <c r="J23" s="53" t="s">
        <v>482</v>
      </c>
      <c r="K23" s="54" t="s">
        <v>3225</v>
      </c>
      <c r="L23" s="54"/>
      <c r="M23" s="58">
        <v>45048</v>
      </c>
      <c r="N23" s="52"/>
      <c r="O23" s="59">
        <v>45077</v>
      </c>
      <c r="P23" s="58">
        <v>45075</v>
      </c>
      <c r="Q23" s="60">
        <v>45075</v>
      </c>
    </row>
    <row r="24" spans="2:17" s="61" customFormat="1" ht="19.7" customHeight="1">
      <c r="B24" s="52">
        <v>4</v>
      </c>
      <c r="C24" s="52" t="s">
        <v>66</v>
      </c>
      <c r="D24" s="52" t="s">
        <v>67</v>
      </c>
      <c r="E24" s="62" t="s">
        <v>3232</v>
      </c>
      <c r="F24" s="54">
        <v>1</v>
      </c>
      <c r="G24" s="55">
        <v>210</v>
      </c>
      <c r="H24" s="55">
        <f t="shared" si="0"/>
        <v>210</v>
      </c>
      <c r="I24" s="56"/>
      <c r="J24" s="53" t="s">
        <v>328</v>
      </c>
      <c r="K24" s="54" t="s">
        <v>3225</v>
      </c>
      <c r="L24" s="54"/>
      <c r="M24" s="58">
        <v>45048</v>
      </c>
      <c r="N24" s="52"/>
      <c r="O24" s="59">
        <v>45077</v>
      </c>
      <c r="P24" s="58">
        <v>45075</v>
      </c>
      <c r="Q24" s="60">
        <v>45075</v>
      </c>
    </row>
    <row r="25" spans="2:17" s="61" customFormat="1" ht="19.7" customHeight="1">
      <c r="B25" s="52">
        <v>4</v>
      </c>
      <c r="C25" s="52" t="s">
        <v>149</v>
      </c>
      <c r="D25" s="52" t="s">
        <v>67</v>
      </c>
      <c r="E25" s="62" t="s">
        <v>156</v>
      </c>
      <c r="F25" s="54">
        <v>3</v>
      </c>
      <c r="G25" s="55">
        <v>40</v>
      </c>
      <c r="H25" s="55">
        <f t="shared" si="0"/>
        <v>120</v>
      </c>
      <c r="I25" s="56"/>
      <c r="J25" s="53" t="s">
        <v>495</v>
      </c>
      <c r="K25" s="54" t="s">
        <v>3225</v>
      </c>
      <c r="L25" s="54"/>
      <c r="M25" s="58">
        <v>45048</v>
      </c>
      <c r="N25" s="52"/>
      <c r="O25" s="59">
        <v>45077</v>
      </c>
      <c r="P25" s="58">
        <v>45076</v>
      </c>
      <c r="Q25" s="60">
        <v>45075</v>
      </c>
    </row>
    <row r="26" spans="2:17" s="61" customFormat="1" ht="19.7" customHeight="1">
      <c r="B26" s="52">
        <v>4</v>
      </c>
      <c r="C26" s="52" t="s">
        <v>918</v>
      </c>
      <c r="D26" s="52" t="s">
        <v>67</v>
      </c>
      <c r="E26" s="62" t="s">
        <v>3233</v>
      </c>
      <c r="F26" s="54">
        <v>1</v>
      </c>
      <c r="G26" s="55">
        <v>1820</v>
      </c>
      <c r="H26" s="55">
        <f t="shared" si="0"/>
        <v>1820</v>
      </c>
      <c r="I26" s="56"/>
      <c r="J26" s="53" t="s">
        <v>3234</v>
      </c>
      <c r="K26" s="54" t="s">
        <v>3225</v>
      </c>
      <c r="L26" s="54"/>
      <c r="M26" s="58">
        <v>45048</v>
      </c>
      <c r="N26" s="52"/>
      <c r="O26" s="59">
        <v>45077</v>
      </c>
      <c r="P26" s="58">
        <v>45076</v>
      </c>
      <c r="Q26" s="60">
        <v>45075</v>
      </c>
    </row>
    <row r="27" spans="2:17" s="8" customFormat="1" ht="19.7" customHeight="1">
      <c r="B27" s="65"/>
      <c r="C27" s="65"/>
      <c r="D27" s="65"/>
      <c r="E27" s="66"/>
      <c r="F27" s="138"/>
      <c r="G27" s="51">
        <v>0</v>
      </c>
      <c r="H27" s="51">
        <f t="shared" si="0"/>
        <v>0</v>
      </c>
      <c r="I27" s="22"/>
      <c r="J27" s="26"/>
      <c r="K27" s="18"/>
      <c r="L27" s="18"/>
      <c r="M27" s="30"/>
      <c r="N27" s="17"/>
      <c r="O27" s="18"/>
      <c r="P27" s="30"/>
      <c r="Q27" s="23"/>
    </row>
    <row r="28" spans="2:17" s="61" customFormat="1" ht="19.7" customHeight="1">
      <c r="B28" s="52">
        <v>5</v>
      </c>
      <c r="C28" s="52" t="s">
        <v>167</v>
      </c>
      <c r="D28" s="52" t="s">
        <v>167</v>
      </c>
      <c r="E28" s="62" t="s">
        <v>335</v>
      </c>
      <c r="F28" s="54">
        <v>1</v>
      </c>
      <c r="G28" s="55">
        <v>6365</v>
      </c>
      <c r="H28" s="55">
        <f t="shared" si="0"/>
        <v>6365</v>
      </c>
      <c r="I28" s="56"/>
      <c r="J28" s="53" t="s">
        <v>3235</v>
      </c>
      <c r="K28" s="57" t="s">
        <v>3236</v>
      </c>
      <c r="L28" s="54"/>
      <c r="M28" s="58">
        <v>45047</v>
      </c>
      <c r="N28" s="52"/>
      <c r="O28" s="54"/>
      <c r="P28" s="58">
        <v>45063</v>
      </c>
      <c r="Q28" s="60">
        <v>45063</v>
      </c>
    </row>
    <row r="29" spans="2:17" s="61" customFormat="1" ht="19.7" customHeight="1">
      <c r="B29" s="52">
        <v>5</v>
      </c>
      <c r="C29" s="52" t="s">
        <v>3237</v>
      </c>
      <c r="D29" s="52" t="s">
        <v>167</v>
      </c>
      <c r="E29" s="62" t="s">
        <v>3238</v>
      </c>
      <c r="F29" s="54">
        <v>1</v>
      </c>
      <c r="G29" s="55">
        <v>578</v>
      </c>
      <c r="H29" s="55">
        <f t="shared" si="0"/>
        <v>578</v>
      </c>
      <c r="I29" s="56"/>
      <c r="J29" s="53" t="s">
        <v>3239</v>
      </c>
      <c r="K29" s="57" t="s">
        <v>3236</v>
      </c>
      <c r="L29" s="54"/>
      <c r="M29" s="58">
        <v>45047</v>
      </c>
      <c r="N29" s="52"/>
      <c r="O29" s="54"/>
      <c r="P29" s="58">
        <v>45063</v>
      </c>
      <c r="Q29" s="60">
        <v>45063</v>
      </c>
    </row>
    <row r="30" spans="2:17" s="61" customFormat="1" ht="19.7" customHeight="1">
      <c r="B30" s="52">
        <v>5</v>
      </c>
      <c r="C30" s="52" t="s">
        <v>167</v>
      </c>
      <c r="D30" s="52" t="s">
        <v>167</v>
      </c>
      <c r="E30" s="62" t="s">
        <v>3240</v>
      </c>
      <c r="F30" s="54">
        <v>1</v>
      </c>
      <c r="G30" s="55">
        <v>3260</v>
      </c>
      <c r="H30" s="55">
        <f>F30*G30</f>
        <v>3260</v>
      </c>
      <c r="I30" s="56"/>
      <c r="J30" s="53" t="s">
        <v>3235</v>
      </c>
      <c r="K30" s="57" t="s">
        <v>3236</v>
      </c>
      <c r="L30" s="54"/>
      <c r="M30" s="58">
        <v>45047</v>
      </c>
      <c r="N30" s="52"/>
      <c r="O30" s="54"/>
      <c r="P30" s="58">
        <v>45063</v>
      </c>
      <c r="Q30" s="60">
        <v>45063</v>
      </c>
    </row>
    <row r="31" spans="2:17" s="61" customFormat="1" ht="19.7" customHeight="1">
      <c r="B31" s="52">
        <v>4</v>
      </c>
      <c r="C31" s="52" t="s">
        <v>167</v>
      </c>
      <c r="D31" s="52" t="s">
        <v>167</v>
      </c>
      <c r="E31" s="62" t="s">
        <v>208</v>
      </c>
      <c r="F31" s="54">
        <v>1</v>
      </c>
      <c r="G31" s="55">
        <v>969</v>
      </c>
      <c r="H31" s="55">
        <f t="shared" si="0"/>
        <v>969</v>
      </c>
      <c r="I31" s="56"/>
      <c r="J31" s="53" t="s">
        <v>209</v>
      </c>
      <c r="K31" s="57" t="s">
        <v>3236</v>
      </c>
      <c r="L31" s="54"/>
      <c r="M31" s="58">
        <v>45047</v>
      </c>
      <c r="N31" s="52"/>
      <c r="O31" s="54"/>
      <c r="P31" s="58">
        <v>45063</v>
      </c>
      <c r="Q31" s="60">
        <v>45063</v>
      </c>
    </row>
    <row r="32" spans="2:17" s="61" customFormat="1" ht="19.7" customHeight="1">
      <c r="B32" s="52">
        <v>4</v>
      </c>
      <c r="C32" s="52" t="s">
        <v>338</v>
      </c>
      <c r="D32" s="52" t="s">
        <v>167</v>
      </c>
      <c r="E32" s="62" t="s">
        <v>339</v>
      </c>
      <c r="F32" s="54">
        <v>1</v>
      </c>
      <c r="G32" s="55">
        <v>1524</v>
      </c>
      <c r="H32" s="55">
        <f t="shared" si="0"/>
        <v>1524</v>
      </c>
      <c r="I32" s="56"/>
      <c r="J32" s="53" t="s">
        <v>211</v>
      </c>
      <c r="K32" s="57" t="s">
        <v>3236</v>
      </c>
      <c r="L32" s="54"/>
      <c r="M32" s="58">
        <v>45047</v>
      </c>
      <c r="N32" s="52"/>
      <c r="O32" s="54"/>
      <c r="P32" s="58">
        <v>45063</v>
      </c>
      <c r="Q32" s="60">
        <v>45063</v>
      </c>
    </row>
    <row r="33" spans="2:17" s="61" customFormat="1" ht="19.7" customHeight="1">
      <c r="B33" s="52">
        <v>4</v>
      </c>
      <c r="C33" s="52" t="s">
        <v>167</v>
      </c>
      <c r="D33" s="52" t="s">
        <v>167</v>
      </c>
      <c r="E33" s="62" t="s">
        <v>557</v>
      </c>
      <c r="F33" s="54">
        <v>1</v>
      </c>
      <c r="G33" s="55">
        <v>5117</v>
      </c>
      <c r="H33" s="55">
        <f t="shared" si="0"/>
        <v>5117</v>
      </c>
      <c r="I33" s="56"/>
      <c r="J33" s="53" t="s">
        <v>558</v>
      </c>
      <c r="K33" s="57" t="s">
        <v>3236</v>
      </c>
      <c r="L33" s="54"/>
      <c r="M33" s="58">
        <v>45047</v>
      </c>
      <c r="N33" s="52"/>
      <c r="O33" s="54"/>
      <c r="P33" s="58">
        <v>45063</v>
      </c>
      <c r="Q33" s="60">
        <v>45063</v>
      </c>
    </row>
    <row r="34" spans="2:17" s="61" customFormat="1" ht="19.7" customHeight="1">
      <c r="B34" s="52">
        <v>4</v>
      </c>
      <c r="C34" s="52" t="s">
        <v>167</v>
      </c>
      <c r="D34" s="52" t="s">
        <v>167</v>
      </c>
      <c r="E34" s="62" t="s">
        <v>333</v>
      </c>
      <c r="F34" s="54">
        <v>2</v>
      </c>
      <c r="G34" s="55">
        <v>350</v>
      </c>
      <c r="H34" s="55">
        <f t="shared" si="0"/>
        <v>700</v>
      </c>
      <c r="I34" s="56"/>
      <c r="J34" s="53" t="s">
        <v>334</v>
      </c>
      <c r="K34" s="57" t="s">
        <v>3236</v>
      </c>
      <c r="L34" s="54"/>
      <c r="M34" s="58">
        <v>45047</v>
      </c>
      <c r="N34" s="52"/>
      <c r="O34" s="54"/>
      <c r="P34" s="58">
        <v>45063</v>
      </c>
      <c r="Q34" s="60">
        <v>45063</v>
      </c>
    </row>
    <row r="35" spans="2:17" s="61" customFormat="1" ht="19.7" customHeight="1">
      <c r="B35" s="52">
        <v>4</v>
      </c>
      <c r="C35" s="52" t="s">
        <v>167</v>
      </c>
      <c r="D35" s="52" t="s">
        <v>167</v>
      </c>
      <c r="E35" s="62" t="s">
        <v>561</v>
      </c>
      <c r="F35" s="54">
        <v>1</v>
      </c>
      <c r="G35" s="55">
        <v>11040</v>
      </c>
      <c r="H35" s="55">
        <f t="shared" si="0"/>
        <v>11040</v>
      </c>
      <c r="I35" s="56"/>
      <c r="J35" s="53" t="s">
        <v>3241</v>
      </c>
      <c r="K35" s="57" t="s">
        <v>3236</v>
      </c>
      <c r="L35" s="54"/>
      <c r="M35" s="58">
        <v>45047</v>
      </c>
      <c r="N35" s="52"/>
      <c r="O35" s="54"/>
      <c r="P35" s="58">
        <v>45063</v>
      </c>
      <c r="Q35" s="60">
        <v>45063</v>
      </c>
    </row>
    <row r="36" spans="2:17" s="8" customFormat="1" ht="19.7" customHeight="1">
      <c r="B36" s="17"/>
      <c r="C36" s="17"/>
      <c r="D36" s="17"/>
      <c r="E36" s="50"/>
      <c r="F36" s="18"/>
      <c r="G36" s="51">
        <v>0</v>
      </c>
      <c r="H36" s="51">
        <f>F36*G36</f>
        <v>0</v>
      </c>
      <c r="I36" s="22"/>
      <c r="J36" s="26"/>
      <c r="K36" s="18"/>
      <c r="L36" s="18"/>
      <c r="M36" s="30"/>
      <c r="N36" s="17"/>
      <c r="O36" s="18"/>
      <c r="P36" s="30"/>
      <c r="Q36" s="23"/>
    </row>
    <row r="37" spans="2:17" s="8" customFormat="1" ht="19.7" customHeight="1">
      <c r="B37" s="17"/>
      <c r="C37" s="17"/>
      <c r="D37" s="17"/>
      <c r="E37" s="50"/>
      <c r="F37" s="18"/>
      <c r="G37" s="51">
        <v>0</v>
      </c>
      <c r="H37" s="51">
        <f>F37*G37</f>
        <v>0</v>
      </c>
      <c r="I37" s="22"/>
      <c r="J37" s="26"/>
      <c r="K37" s="18"/>
      <c r="L37" s="18"/>
      <c r="M37" s="30"/>
      <c r="N37" s="17"/>
      <c r="O37" s="18"/>
      <c r="P37" s="30"/>
      <c r="Q37" s="23"/>
    </row>
    <row r="38" spans="2:17" s="8" customFormat="1" ht="19.7" customHeight="1">
      <c r="B38" s="17"/>
      <c r="C38" s="17"/>
      <c r="D38" s="17"/>
      <c r="E38" s="50"/>
      <c r="F38" s="18"/>
      <c r="G38" s="51">
        <v>0</v>
      </c>
      <c r="H38" s="51">
        <f>F38*G38</f>
        <v>0</v>
      </c>
      <c r="I38" s="22"/>
      <c r="J38" s="26"/>
      <c r="K38" s="18"/>
      <c r="L38" s="18"/>
      <c r="M38" s="30"/>
      <c r="N38" s="17"/>
      <c r="O38" s="18"/>
      <c r="P38" s="30"/>
      <c r="Q38" s="23"/>
    </row>
    <row r="39" spans="2:17" s="8" customFormat="1" ht="19.7" customHeight="1">
      <c r="B39" s="17"/>
      <c r="C39" s="17"/>
      <c r="D39" s="17"/>
      <c r="E39" s="50"/>
      <c r="F39" s="18"/>
      <c r="G39" s="51">
        <v>0</v>
      </c>
      <c r="H39" s="51">
        <f>F39*G39</f>
        <v>0</v>
      </c>
      <c r="I39" s="22"/>
      <c r="J39" s="26"/>
      <c r="K39" s="18"/>
      <c r="L39" s="18"/>
      <c r="M39" s="30"/>
      <c r="N39" s="17"/>
      <c r="O39" s="18"/>
      <c r="P39" s="30"/>
      <c r="Q39" s="23"/>
    </row>
    <row r="40" spans="2:17" s="8" customFormat="1" ht="19.7" customHeight="1">
      <c r="B40" s="17"/>
      <c r="C40" s="17"/>
      <c r="D40" s="17"/>
      <c r="E40" s="50"/>
      <c r="F40" s="18"/>
      <c r="G40" s="51">
        <v>0</v>
      </c>
      <c r="H40" s="51">
        <f>F40*G40</f>
        <v>0</v>
      </c>
      <c r="I40" s="22"/>
      <c r="J40" s="26"/>
      <c r="K40" s="18"/>
      <c r="L40" s="18"/>
      <c r="M40" s="30"/>
      <c r="N40" s="17"/>
      <c r="O40" s="18"/>
      <c r="P40" s="30"/>
      <c r="Q40" s="23"/>
    </row>
    <row r="41" spans="2:17">
      <c r="G41" s="10"/>
      <c r="H41" s="10"/>
    </row>
  </sheetData>
  <autoFilter ref="B8:O40" xr:uid="{B7884091-4D9E-419D-8853-C6CA5E2FBB4E}"/>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BA60F-75E8-44FF-ACEB-FA24D3B81A81}">
  <dimension ref="B2:Q23"/>
  <sheetViews>
    <sheetView zoomScale="85" zoomScaleNormal="85" workbookViewId="0">
      <pane xSplit="10" ySplit="8" topLeftCell="O9" activePane="bottomRight" state="frozen"/>
      <selection pane="topRight" activeCell="K1" sqref="K1"/>
      <selection pane="bottomLeft" activeCell="A9" sqref="A9"/>
      <selection pane="bottomRight" activeCell="E8" sqref="E8"/>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3242</v>
      </c>
      <c r="G2" s="4" t="s">
        <v>2</v>
      </c>
      <c r="H2" s="5"/>
      <c r="I2" s="6"/>
      <c r="J2" s="7">
        <f>SUM(H:H)</f>
        <v>13874</v>
      </c>
    </row>
    <row r="3" spans="2:17" ht="20.100000000000001" customHeight="1">
      <c r="B3" s="1" t="s">
        <v>3</v>
      </c>
      <c r="C3" s="1"/>
      <c r="D3" s="1"/>
      <c r="E3" s="13" t="s">
        <v>2473</v>
      </c>
    </row>
    <row r="4" spans="2:17" ht="20.100000000000001" customHeight="1">
      <c r="B4" s="1" t="s">
        <v>5</v>
      </c>
      <c r="C4" s="1"/>
      <c r="D4" s="1"/>
      <c r="E4" s="13">
        <v>205735</v>
      </c>
    </row>
    <row r="5" spans="2:17" ht="20.100000000000001" customHeight="1">
      <c r="B5" s="1" t="s">
        <v>6</v>
      </c>
      <c r="C5" s="1"/>
      <c r="D5" s="1"/>
      <c r="E5" s="16">
        <v>45071</v>
      </c>
    </row>
    <row r="6" spans="2:17" ht="20.100000000000001" customHeight="1">
      <c r="B6" s="1" t="s">
        <v>7</v>
      </c>
      <c r="C6" s="1"/>
      <c r="D6" s="1"/>
      <c r="E6" s="16">
        <v>45084</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22" si="0">F9*G9</f>
        <v>0</v>
      </c>
      <c r="I9" s="22"/>
      <c r="J9" s="24"/>
      <c r="K9" s="24"/>
      <c r="L9" s="18"/>
      <c r="M9" s="30"/>
      <c r="N9" s="17"/>
      <c r="O9" s="18"/>
      <c r="P9" s="30"/>
      <c r="Q9" s="23"/>
    </row>
    <row r="10" spans="2:17" s="61" customFormat="1" ht="19.7" customHeight="1">
      <c r="B10" s="52">
        <v>1</v>
      </c>
      <c r="C10" s="52" t="s">
        <v>1200</v>
      </c>
      <c r="D10" s="52" t="s">
        <v>1200</v>
      </c>
      <c r="E10" s="62" t="s">
        <v>3243</v>
      </c>
      <c r="F10" s="54">
        <v>1</v>
      </c>
      <c r="G10" s="55">
        <v>8500</v>
      </c>
      <c r="H10" s="55">
        <f t="shared" si="0"/>
        <v>8500</v>
      </c>
      <c r="I10" s="56"/>
      <c r="J10" s="53" t="s">
        <v>2475</v>
      </c>
      <c r="K10" s="54" t="s">
        <v>3244</v>
      </c>
      <c r="L10" s="25" t="s">
        <v>3245</v>
      </c>
      <c r="M10" s="58">
        <v>45056</v>
      </c>
      <c r="N10" s="52"/>
      <c r="O10" s="59">
        <v>45071</v>
      </c>
      <c r="P10" s="58">
        <v>45071</v>
      </c>
      <c r="Q10" s="60">
        <v>45071</v>
      </c>
    </row>
    <row r="11" spans="2:17" s="61" customFormat="1" ht="19.7" customHeight="1">
      <c r="B11" s="52"/>
      <c r="C11" s="52"/>
      <c r="D11" s="52"/>
      <c r="E11" s="62"/>
      <c r="F11" s="54"/>
      <c r="G11" s="55">
        <v>0</v>
      </c>
      <c r="H11" s="55">
        <f t="shared" si="0"/>
        <v>0</v>
      </c>
      <c r="I11" s="56"/>
      <c r="J11" s="53"/>
      <c r="K11" s="54"/>
      <c r="L11" s="54"/>
      <c r="M11" s="58"/>
      <c r="N11" s="52"/>
      <c r="O11" s="54"/>
      <c r="P11" s="58"/>
      <c r="Q11" s="60"/>
    </row>
    <row r="12" spans="2:17" s="61" customFormat="1" ht="19.7" customHeight="1">
      <c r="B12" s="52">
        <v>1</v>
      </c>
      <c r="C12" s="52" t="s">
        <v>167</v>
      </c>
      <c r="D12" s="52" t="s">
        <v>167</v>
      </c>
      <c r="E12" s="62" t="s">
        <v>2478</v>
      </c>
      <c r="F12" s="54">
        <v>1</v>
      </c>
      <c r="G12" s="55">
        <v>1890</v>
      </c>
      <c r="H12" s="55">
        <f t="shared" si="0"/>
        <v>1890</v>
      </c>
      <c r="I12" s="56"/>
      <c r="J12" s="53" t="s">
        <v>2479</v>
      </c>
      <c r="K12" s="57" t="s">
        <v>3246</v>
      </c>
      <c r="L12" s="54"/>
      <c r="M12" s="58">
        <v>45056</v>
      </c>
      <c r="N12" s="52"/>
      <c r="O12" s="54"/>
      <c r="P12" s="58">
        <v>45062</v>
      </c>
      <c r="Q12" s="60">
        <v>45062</v>
      </c>
    </row>
    <row r="13" spans="2:17" s="61" customFormat="1" ht="19.7" customHeight="1">
      <c r="B13" s="52">
        <v>1</v>
      </c>
      <c r="C13" s="52" t="s">
        <v>167</v>
      </c>
      <c r="D13" s="52" t="s">
        <v>167</v>
      </c>
      <c r="E13" s="62" t="s">
        <v>3247</v>
      </c>
      <c r="F13" s="54">
        <v>1</v>
      </c>
      <c r="G13" s="55">
        <v>1890</v>
      </c>
      <c r="H13" s="55">
        <f t="shared" si="0"/>
        <v>1890</v>
      </c>
      <c r="I13" s="56"/>
      <c r="J13" s="53" t="s">
        <v>2479</v>
      </c>
      <c r="K13" s="57" t="s">
        <v>3246</v>
      </c>
      <c r="L13" s="54"/>
      <c r="M13" s="58">
        <v>45056</v>
      </c>
      <c r="N13" s="52"/>
      <c r="O13" s="54"/>
      <c r="P13" s="58">
        <v>45062</v>
      </c>
      <c r="Q13" s="60">
        <v>45062</v>
      </c>
    </row>
    <row r="14" spans="2:17" s="61" customFormat="1" ht="19.7" customHeight="1">
      <c r="B14" s="52">
        <v>1</v>
      </c>
      <c r="C14" s="52" t="s">
        <v>383</v>
      </c>
      <c r="D14" s="52" t="s">
        <v>167</v>
      </c>
      <c r="E14" s="62" t="s">
        <v>2481</v>
      </c>
      <c r="F14" s="54">
        <v>8</v>
      </c>
      <c r="G14" s="55">
        <v>23</v>
      </c>
      <c r="H14" s="55">
        <f t="shared" si="0"/>
        <v>184</v>
      </c>
      <c r="I14" s="56"/>
      <c r="J14" s="53" t="s">
        <v>1002</v>
      </c>
      <c r="K14" s="57" t="s">
        <v>3246</v>
      </c>
      <c r="L14" s="54"/>
      <c r="M14" s="58">
        <v>45056</v>
      </c>
      <c r="N14" s="52"/>
      <c r="O14" s="54"/>
      <c r="P14" s="58">
        <v>45062</v>
      </c>
      <c r="Q14" s="60">
        <v>45062</v>
      </c>
    </row>
    <row r="15" spans="2:17" s="61" customFormat="1" ht="19.7" customHeight="1">
      <c r="B15" s="52">
        <v>1</v>
      </c>
      <c r="C15" s="52" t="s">
        <v>167</v>
      </c>
      <c r="D15" s="52" t="s">
        <v>167</v>
      </c>
      <c r="E15" s="62" t="s">
        <v>2482</v>
      </c>
      <c r="F15" s="54">
        <v>2</v>
      </c>
      <c r="G15" s="55">
        <v>110</v>
      </c>
      <c r="H15" s="55">
        <f t="shared" si="0"/>
        <v>220</v>
      </c>
      <c r="I15" s="56"/>
      <c r="J15" s="53" t="s">
        <v>2483</v>
      </c>
      <c r="K15" s="57" t="s">
        <v>3246</v>
      </c>
      <c r="L15" s="54"/>
      <c r="M15" s="58">
        <v>45056</v>
      </c>
      <c r="N15" s="52"/>
      <c r="O15" s="54"/>
      <c r="P15" s="58">
        <v>45062</v>
      </c>
      <c r="Q15" s="60">
        <v>45062</v>
      </c>
    </row>
    <row r="16" spans="2:17" s="61" customFormat="1" ht="19.7" customHeight="1">
      <c r="B16" s="52">
        <v>1</v>
      </c>
      <c r="C16" s="52" t="s">
        <v>167</v>
      </c>
      <c r="D16" s="52" t="s">
        <v>167</v>
      </c>
      <c r="E16" s="62" t="s">
        <v>2484</v>
      </c>
      <c r="F16" s="54">
        <v>1</v>
      </c>
      <c r="G16" s="55">
        <v>1190</v>
      </c>
      <c r="H16" s="55">
        <f t="shared" si="0"/>
        <v>1190</v>
      </c>
      <c r="I16" s="56"/>
      <c r="J16" s="53" t="s">
        <v>2485</v>
      </c>
      <c r="K16" s="57" t="s">
        <v>3246</v>
      </c>
      <c r="L16" s="54"/>
      <c r="M16" s="58">
        <v>45056</v>
      </c>
      <c r="N16" s="52"/>
      <c r="O16" s="54"/>
      <c r="P16" s="58">
        <v>45062</v>
      </c>
      <c r="Q16" s="60">
        <v>45062</v>
      </c>
    </row>
    <row r="17" spans="2:17" s="8" customFormat="1" ht="19.7" customHeight="1">
      <c r="B17" s="17"/>
      <c r="C17" s="17"/>
      <c r="D17" s="17"/>
      <c r="E17" s="50"/>
      <c r="F17" s="18"/>
      <c r="G17" s="51">
        <v>0</v>
      </c>
      <c r="H17" s="51">
        <f t="shared" si="0"/>
        <v>0</v>
      </c>
      <c r="I17" s="22"/>
      <c r="J17" s="26"/>
      <c r="K17" s="18"/>
      <c r="L17" s="18"/>
      <c r="M17" s="30"/>
      <c r="N17" s="17"/>
      <c r="O17" s="18"/>
      <c r="P17" s="30"/>
      <c r="Q17" s="23"/>
    </row>
    <row r="18" spans="2:17" s="8" customFormat="1" ht="19.7" customHeight="1">
      <c r="B18" s="17"/>
      <c r="C18" s="17"/>
      <c r="D18" s="17"/>
      <c r="E18" s="50"/>
      <c r="F18" s="18"/>
      <c r="G18" s="51">
        <v>0</v>
      </c>
      <c r="H18" s="51">
        <f t="shared" si="0"/>
        <v>0</v>
      </c>
      <c r="I18" s="22"/>
      <c r="J18" s="26"/>
      <c r="K18" s="18"/>
      <c r="L18" s="18"/>
      <c r="M18" s="30"/>
      <c r="N18" s="17"/>
      <c r="O18" s="18"/>
      <c r="P18" s="30"/>
      <c r="Q18" s="23"/>
    </row>
    <row r="19" spans="2:17" s="8" customFormat="1" ht="19.7" customHeight="1">
      <c r="B19" s="17"/>
      <c r="C19" s="17"/>
      <c r="D19" s="17"/>
      <c r="E19" s="50"/>
      <c r="F19" s="18"/>
      <c r="G19" s="51">
        <v>0</v>
      </c>
      <c r="H19" s="51">
        <f t="shared" si="0"/>
        <v>0</v>
      </c>
      <c r="I19" s="22"/>
      <c r="J19" s="26"/>
      <c r="K19" s="18"/>
      <c r="L19" s="18"/>
      <c r="M19" s="30"/>
      <c r="N19" s="17"/>
      <c r="O19" s="18"/>
      <c r="P19" s="30"/>
      <c r="Q19" s="23"/>
    </row>
    <row r="20" spans="2:17" s="8" customFormat="1" ht="19.7" customHeight="1">
      <c r="B20" s="17"/>
      <c r="C20" s="17"/>
      <c r="D20" s="17"/>
      <c r="E20" s="50"/>
      <c r="F20" s="18"/>
      <c r="G20" s="51">
        <v>0</v>
      </c>
      <c r="H20" s="51">
        <f t="shared" si="0"/>
        <v>0</v>
      </c>
      <c r="I20" s="22"/>
      <c r="J20" s="26"/>
      <c r="K20" s="18"/>
      <c r="L20" s="18"/>
      <c r="M20" s="30"/>
      <c r="N20" s="17"/>
      <c r="O20" s="18"/>
      <c r="P20" s="30"/>
      <c r="Q20" s="23"/>
    </row>
    <row r="21" spans="2:17" s="8" customFormat="1" ht="19.7" customHeight="1">
      <c r="B21" s="17"/>
      <c r="C21" s="17"/>
      <c r="D21" s="17"/>
      <c r="E21" s="50"/>
      <c r="F21" s="18"/>
      <c r="G21" s="51">
        <v>0</v>
      </c>
      <c r="H21" s="51">
        <f t="shared" si="0"/>
        <v>0</v>
      </c>
      <c r="I21" s="22"/>
      <c r="J21" s="26"/>
      <c r="K21" s="18"/>
      <c r="L21" s="18"/>
      <c r="M21" s="30"/>
      <c r="N21" s="17"/>
      <c r="O21" s="18"/>
      <c r="P21" s="30"/>
      <c r="Q21" s="23"/>
    </row>
    <row r="22" spans="2:17" s="8" customFormat="1" ht="19.7" customHeight="1">
      <c r="B22" s="17"/>
      <c r="C22" s="17"/>
      <c r="D22" s="17"/>
      <c r="E22" s="50"/>
      <c r="F22" s="18"/>
      <c r="G22" s="51">
        <v>0</v>
      </c>
      <c r="H22" s="51">
        <f t="shared" si="0"/>
        <v>0</v>
      </c>
      <c r="I22" s="22"/>
      <c r="J22" s="26"/>
      <c r="K22" s="18"/>
      <c r="L22" s="18"/>
      <c r="M22" s="30"/>
      <c r="N22" s="17"/>
      <c r="O22" s="18"/>
      <c r="P22" s="30"/>
      <c r="Q22" s="23"/>
    </row>
    <row r="23" spans="2:17">
      <c r="G23" s="10"/>
      <c r="H23" s="10"/>
    </row>
  </sheetData>
  <autoFilter ref="B8:O22" xr:uid="{328075FA-FA34-436F-BEE9-E97B86CE9FFE}"/>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EDC6A-30EA-4745-BC4A-83E15FAF149C}">
  <dimension ref="B2:Q31"/>
  <sheetViews>
    <sheetView zoomScale="85" zoomScaleNormal="85" workbookViewId="0">
      <pane xSplit="10" ySplit="8" topLeftCell="O9" activePane="bottomRight" state="frozen"/>
      <selection pane="topRight" activeCell="K1" sqref="K1"/>
      <selection pane="bottomLeft" activeCell="A9" sqref="A9"/>
      <selection pane="bottomRight" activeCell="C9" sqref="C9"/>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3248</v>
      </c>
      <c r="G2" s="4" t="s">
        <v>2</v>
      </c>
      <c r="H2" s="5"/>
      <c r="I2" s="6"/>
      <c r="J2" s="7">
        <f>SUM(H:H)</f>
        <v>120274</v>
      </c>
    </row>
    <row r="3" spans="2:17" ht="20.100000000000001" customHeight="1">
      <c r="B3" s="1" t="s">
        <v>3</v>
      </c>
      <c r="C3" s="1"/>
      <c r="D3" s="1"/>
      <c r="E3" s="13" t="s">
        <v>3249</v>
      </c>
    </row>
    <row r="4" spans="2:17" ht="20.100000000000001" customHeight="1">
      <c r="B4" s="1" t="s">
        <v>5</v>
      </c>
      <c r="C4" s="1"/>
      <c r="D4" s="1"/>
      <c r="E4" s="13">
        <v>205737</v>
      </c>
    </row>
    <row r="5" spans="2:17" ht="20.100000000000001" customHeight="1">
      <c r="B5" s="1" t="s">
        <v>6</v>
      </c>
      <c r="C5" s="1"/>
      <c r="D5" s="1"/>
      <c r="E5" s="16">
        <v>45069</v>
      </c>
    </row>
    <row r="6" spans="2:17" ht="20.100000000000001" customHeight="1">
      <c r="B6" s="1" t="s">
        <v>7</v>
      </c>
      <c r="C6" s="1"/>
      <c r="D6" s="1"/>
      <c r="E6" s="16">
        <v>45093</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F9*G9</f>
        <v>0</v>
      </c>
      <c r="I9" s="22"/>
      <c r="J9" s="24"/>
      <c r="K9" s="24"/>
      <c r="L9" s="18"/>
      <c r="M9" s="30"/>
      <c r="N9" s="17"/>
      <c r="O9" s="18"/>
      <c r="P9" s="30"/>
      <c r="Q9" s="23"/>
    </row>
    <row r="10" spans="2:17" s="61" customFormat="1" ht="19.7" customHeight="1">
      <c r="B10" s="52">
        <v>1</v>
      </c>
      <c r="C10" s="52" t="s">
        <v>167</v>
      </c>
      <c r="D10" s="52" t="s">
        <v>167</v>
      </c>
      <c r="E10" s="63" t="s">
        <v>3250</v>
      </c>
      <c r="F10" s="824">
        <v>1</v>
      </c>
      <c r="G10" s="55">
        <v>28250</v>
      </c>
      <c r="H10" s="55">
        <f>F10*G10</f>
        <v>28250</v>
      </c>
      <c r="I10" s="56"/>
      <c r="J10" s="249" t="s">
        <v>3251</v>
      </c>
      <c r="K10" s="57" t="s">
        <v>3252</v>
      </c>
      <c r="L10" s="54"/>
      <c r="M10" s="58">
        <v>45055</v>
      </c>
      <c r="N10" s="52"/>
      <c r="O10" s="54"/>
      <c r="P10" s="58">
        <v>45069</v>
      </c>
      <c r="Q10" s="60">
        <v>45069</v>
      </c>
    </row>
    <row r="11" spans="2:17" s="61" customFormat="1" ht="19.7" customHeight="1">
      <c r="B11" s="52">
        <v>1</v>
      </c>
      <c r="C11" s="52" t="s">
        <v>167</v>
      </c>
      <c r="D11" s="52" t="s">
        <v>167</v>
      </c>
      <c r="E11" s="63" t="s">
        <v>3253</v>
      </c>
      <c r="F11" s="824">
        <v>1</v>
      </c>
      <c r="G11" s="55">
        <v>4390</v>
      </c>
      <c r="H11" s="55">
        <f>F11*G11</f>
        <v>4390</v>
      </c>
      <c r="I11" s="56"/>
      <c r="J11" s="249" t="s">
        <v>3254</v>
      </c>
      <c r="K11" s="57" t="s">
        <v>3252</v>
      </c>
      <c r="L11" s="54"/>
      <c r="M11" s="58">
        <v>45055</v>
      </c>
      <c r="N11" s="52"/>
      <c r="O11" s="54"/>
      <c r="P11" s="58">
        <v>45069</v>
      </c>
      <c r="Q11" s="60">
        <v>45069</v>
      </c>
    </row>
    <row r="12" spans="2:17" s="61" customFormat="1" ht="19.7" customHeight="1">
      <c r="B12" s="52">
        <v>1</v>
      </c>
      <c r="C12" s="52" t="s">
        <v>167</v>
      </c>
      <c r="D12" s="52" t="s">
        <v>167</v>
      </c>
      <c r="E12" s="146" t="s">
        <v>3255</v>
      </c>
      <c r="F12" s="824">
        <v>4</v>
      </c>
      <c r="G12" s="55">
        <v>1390</v>
      </c>
      <c r="H12" s="55">
        <f>F12*G12</f>
        <v>5560</v>
      </c>
      <c r="I12" s="56"/>
      <c r="J12" s="249" t="s">
        <v>3256</v>
      </c>
      <c r="K12" s="57" t="s">
        <v>3252</v>
      </c>
      <c r="L12" s="54"/>
      <c r="M12" s="58">
        <v>45055</v>
      </c>
      <c r="N12" s="52"/>
      <c r="O12" s="54"/>
      <c r="P12" s="58">
        <v>45069</v>
      </c>
      <c r="Q12" s="60">
        <v>45069</v>
      </c>
    </row>
    <row r="13" spans="2:17" s="61" customFormat="1" ht="19.7" customHeight="1">
      <c r="B13" s="52">
        <v>1</v>
      </c>
      <c r="C13" s="52" t="s">
        <v>167</v>
      </c>
      <c r="D13" s="52" t="s">
        <v>167</v>
      </c>
      <c r="E13" s="62" t="s">
        <v>3257</v>
      </c>
      <c r="F13" s="824">
        <v>4</v>
      </c>
      <c r="G13" s="55">
        <v>510</v>
      </c>
      <c r="H13" s="55">
        <f t="shared" ref="H13:H30" si="0">F13*G13</f>
        <v>2040</v>
      </c>
      <c r="I13" s="56"/>
      <c r="J13" s="249" t="s">
        <v>3256</v>
      </c>
      <c r="K13" s="57" t="s">
        <v>3252</v>
      </c>
      <c r="L13" s="54"/>
      <c r="M13" s="58">
        <v>45055</v>
      </c>
      <c r="N13" s="52"/>
      <c r="O13" s="54"/>
      <c r="P13" s="58">
        <v>45069</v>
      </c>
      <c r="Q13" s="60">
        <v>45069</v>
      </c>
    </row>
    <row r="14" spans="2:17" s="61" customFormat="1" ht="19.7" customHeight="1">
      <c r="B14" s="52">
        <v>1</v>
      </c>
      <c r="C14" s="52" t="s">
        <v>167</v>
      </c>
      <c r="D14" s="52" t="s">
        <v>167</v>
      </c>
      <c r="E14" s="146" t="s">
        <v>3258</v>
      </c>
      <c r="F14" s="824">
        <v>4</v>
      </c>
      <c r="G14" s="55">
        <v>238</v>
      </c>
      <c r="H14" s="55">
        <f t="shared" si="0"/>
        <v>952</v>
      </c>
      <c r="I14" s="56"/>
      <c r="J14" s="249" t="s">
        <v>371</v>
      </c>
      <c r="K14" s="57" t="s">
        <v>3252</v>
      </c>
      <c r="L14" s="54"/>
      <c r="M14" s="58">
        <v>45055</v>
      </c>
      <c r="N14" s="52"/>
      <c r="O14" s="54"/>
      <c r="P14" s="58">
        <v>45069</v>
      </c>
      <c r="Q14" s="60">
        <v>45069</v>
      </c>
    </row>
    <row r="15" spans="2:17" s="61" customFormat="1" ht="19.7" customHeight="1">
      <c r="B15" s="52">
        <v>1</v>
      </c>
      <c r="C15" s="52" t="s">
        <v>167</v>
      </c>
      <c r="D15" s="52" t="s">
        <v>167</v>
      </c>
      <c r="E15" s="1145" t="s">
        <v>369</v>
      </c>
      <c r="F15" s="824">
        <v>6</v>
      </c>
      <c r="G15" s="55">
        <v>147</v>
      </c>
      <c r="H15" s="55">
        <f t="shared" si="0"/>
        <v>882</v>
      </c>
      <c r="I15" s="56"/>
      <c r="J15" s="249" t="s">
        <v>3259</v>
      </c>
      <c r="K15" s="57" t="s">
        <v>3252</v>
      </c>
      <c r="L15" s="54"/>
      <c r="M15" s="58">
        <v>45055</v>
      </c>
      <c r="N15" s="52"/>
      <c r="O15" s="54"/>
      <c r="P15" s="58">
        <v>45069</v>
      </c>
      <c r="Q15" s="60">
        <v>45069</v>
      </c>
    </row>
    <row r="16" spans="2:17" s="61" customFormat="1" ht="19.7" customHeight="1">
      <c r="B16" s="52">
        <v>1</v>
      </c>
      <c r="C16" s="52" t="s">
        <v>167</v>
      </c>
      <c r="D16" s="52" t="s">
        <v>167</v>
      </c>
      <c r="E16" s="146" t="s">
        <v>3260</v>
      </c>
      <c r="F16" s="824">
        <v>7</v>
      </c>
      <c r="G16" s="55">
        <v>235</v>
      </c>
      <c r="H16" s="55">
        <f t="shared" si="0"/>
        <v>1645</v>
      </c>
      <c r="I16" s="56"/>
      <c r="J16" s="249" t="s">
        <v>3261</v>
      </c>
      <c r="K16" s="57" t="s">
        <v>3252</v>
      </c>
      <c r="L16" s="54"/>
      <c r="M16" s="58">
        <v>45055</v>
      </c>
      <c r="N16" s="52"/>
      <c r="O16" s="54"/>
      <c r="P16" s="58">
        <v>45069</v>
      </c>
      <c r="Q16" s="60">
        <v>45069</v>
      </c>
    </row>
    <row r="17" spans="2:17" s="61" customFormat="1" ht="19.7" customHeight="1">
      <c r="B17" s="52">
        <v>1</v>
      </c>
      <c r="C17" s="52" t="s">
        <v>167</v>
      </c>
      <c r="D17" s="52" t="s">
        <v>167</v>
      </c>
      <c r="E17" s="62" t="s">
        <v>3262</v>
      </c>
      <c r="F17" s="54">
        <v>1</v>
      </c>
      <c r="G17" s="55">
        <v>9190</v>
      </c>
      <c r="H17" s="55">
        <f t="shared" si="0"/>
        <v>9190</v>
      </c>
      <c r="I17" s="56"/>
      <c r="J17" s="145" t="s">
        <v>3263</v>
      </c>
      <c r="K17" s="57" t="s">
        <v>3252</v>
      </c>
      <c r="L17" s="54"/>
      <c r="M17" s="58">
        <v>45055</v>
      </c>
      <c r="N17" s="52"/>
      <c r="O17" s="54"/>
      <c r="P17" s="58">
        <v>45069</v>
      </c>
      <c r="Q17" s="60">
        <v>45069</v>
      </c>
    </row>
    <row r="18" spans="2:17" s="61" customFormat="1" ht="19.7" customHeight="1">
      <c r="B18" s="52">
        <v>1</v>
      </c>
      <c r="C18" s="52" t="s">
        <v>167</v>
      </c>
      <c r="D18" s="52" t="s">
        <v>167</v>
      </c>
      <c r="E18" s="62" t="s">
        <v>3264</v>
      </c>
      <c r="F18" s="54">
        <v>1</v>
      </c>
      <c r="G18" s="55">
        <v>19136</v>
      </c>
      <c r="H18" s="55">
        <f t="shared" si="0"/>
        <v>19136</v>
      </c>
      <c r="I18" s="56"/>
      <c r="J18" s="145" t="s">
        <v>3265</v>
      </c>
      <c r="K18" s="57" t="s">
        <v>3252</v>
      </c>
      <c r="L18" s="54"/>
      <c r="M18" s="58">
        <v>45055</v>
      </c>
      <c r="N18" s="52"/>
      <c r="O18" s="54"/>
      <c r="P18" s="58">
        <v>45069</v>
      </c>
      <c r="Q18" s="60">
        <v>45069</v>
      </c>
    </row>
    <row r="19" spans="2:17" s="61" customFormat="1" ht="19.7" customHeight="1">
      <c r="B19" s="52">
        <v>1</v>
      </c>
      <c r="C19" s="52" t="s">
        <v>167</v>
      </c>
      <c r="D19" s="52" t="s">
        <v>167</v>
      </c>
      <c r="E19" s="62" t="s">
        <v>3266</v>
      </c>
      <c r="F19" s="54">
        <v>1</v>
      </c>
      <c r="G19" s="55">
        <v>17737</v>
      </c>
      <c r="H19" s="55">
        <f t="shared" si="0"/>
        <v>17737</v>
      </c>
      <c r="I19" s="56"/>
      <c r="J19" s="62" t="s">
        <v>3267</v>
      </c>
      <c r="K19" s="57" t="s">
        <v>3252</v>
      </c>
      <c r="L19" s="54"/>
      <c r="M19" s="58">
        <v>45055</v>
      </c>
      <c r="N19" s="52"/>
      <c r="O19" s="54"/>
      <c r="P19" s="58">
        <v>45069</v>
      </c>
      <c r="Q19" s="60">
        <v>45069</v>
      </c>
    </row>
    <row r="20" spans="2:17" s="61" customFormat="1" ht="19.7" customHeight="1">
      <c r="B20" s="52">
        <v>1</v>
      </c>
      <c r="C20" s="52" t="s">
        <v>167</v>
      </c>
      <c r="D20" s="52" t="s">
        <v>167</v>
      </c>
      <c r="E20" s="62" t="s">
        <v>3268</v>
      </c>
      <c r="F20" s="54">
        <v>1</v>
      </c>
      <c r="G20" s="55">
        <v>5800</v>
      </c>
      <c r="H20" s="55">
        <f t="shared" si="0"/>
        <v>5800</v>
      </c>
      <c r="I20" s="56"/>
      <c r="J20" s="146" t="s">
        <v>3269</v>
      </c>
      <c r="K20" s="57" t="s">
        <v>3252</v>
      </c>
      <c r="L20" s="54"/>
      <c r="M20" s="58">
        <v>45055</v>
      </c>
      <c r="N20" s="52"/>
      <c r="O20" s="54"/>
      <c r="P20" s="58">
        <v>45069</v>
      </c>
      <c r="Q20" s="60">
        <v>45069</v>
      </c>
    </row>
    <row r="21" spans="2:17" s="61" customFormat="1" ht="19.7" customHeight="1">
      <c r="B21" s="52">
        <v>1</v>
      </c>
      <c r="C21" s="52" t="s">
        <v>167</v>
      </c>
      <c r="D21" s="52" t="s">
        <v>167</v>
      </c>
      <c r="E21" s="62" t="s">
        <v>3270</v>
      </c>
      <c r="F21" s="54">
        <v>1</v>
      </c>
      <c r="G21" s="55">
        <v>8819</v>
      </c>
      <c r="H21" s="55">
        <f t="shared" si="0"/>
        <v>8819</v>
      </c>
      <c r="I21" s="56"/>
      <c r="J21" s="146" t="s">
        <v>3271</v>
      </c>
      <c r="K21" s="57" t="s">
        <v>3252</v>
      </c>
      <c r="L21" s="54"/>
      <c r="M21" s="58">
        <v>45055</v>
      </c>
      <c r="N21" s="52"/>
      <c r="O21" s="54"/>
      <c r="P21" s="58">
        <v>45069</v>
      </c>
      <c r="Q21" s="60">
        <v>45069</v>
      </c>
    </row>
    <row r="22" spans="2:17" s="61" customFormat="1" ht="19.7" customHeight="1">
      <c r="B22" s="52">
        <v>1</v>
      </c>
      <c r="C22" s="52" t="s">
        <v>167</v>
      </c>
      <c r="D22" s="52" t="s">
        <v>167</v>
      </c>
      <c r="E22" s="62" t="s">
        <v>3272</v>
      </c>
      <c r="F22" s="54">
        <v>1</v>
      </c>
      <c r="G22" s="55">
        <v>10783</v>
      </c>
      <c r="H22" s="55">
        <f t="shared" si="0"/>
        <v>10783</v>
      </c>
      <c r="I22" s="56"/>
      <c r="J22" s="146" t="s">
        <v>3273</v>
      </c>
      <c r="K22" s="57" t="s">
        <v>3252</v>
      </c>
      <c r="L22" s="54"/>
      <c r="M22" s="58">
        <v>45055</v>
      </c>
      <c r="N22" s="52"/>
      <c r="O22" s="54"/>
      <c r="P22" s="58">
        <v>45069</v>
      </c>
      <c r="Q22" s="60">
        <v>45069</v>
      </c>
    </row>
    <row r="23" spans="2:17" s="61" customFormat="1" ht="19.7" customHeight="1">
      <c r="B23" s="52">
        <v>1</v>
      </c>
      <c r="C23" s="52" t="s">
        <v>167</v>
      </c>
      <c r="D23" s="52" t="s">
        <v>167</v>
      </c>
      <c r="E23" s="62" t="s">
        <v>3274</v>
      </c>
      <c r="F23" s="54">
        <v>1</v>
      </c>
      <c r="G23" s="55">
        <v>2910</v>
      </c>
      <c r="H23" s="55">
        <f t="shared" si="0"/>
        <v>2910</v>
      </c>
      <c r="I23" s="56"/>
      <c r="J23" s="62" t="s">
        <v>3275</v>
      </c>
      <c r="K23" s="57" t="s">
        <v>3252</v>
      </c>
      <c r="L23" s="54"/>
      <c r="M23" s="58">
        <v>45055</v>
      </c>
      <c r="N23" s="52"/>
      <c r="O23" s="54"/>
      <c r="P23" s="58">
        <v>45069</v>
      </c>
      <c r="Q23" s="60">
        <v>45069</v>
      </c>
    </row>
    <row r="24" spans="2:17" s="61" customFormat="1" ht="19.7" customHeight="1">
      <c r="B24" s="52">
        <v>1</v>
      </c>
      <c r="C24" s="52" t="s">
        <v>167</v>
      </c>
      <c r="D24" s="52" t="s">
        <v>167</v>
      </c>
      <c r="E24" s="62" t="s">
        <v>3276</v>
      </c>
      <c r="F24" s="54">
        <v>1</v>
      </c>
      <c r="G24" s="55">
        <v>2180</v>
      </c>
      <c r="H24" s="55">
        <f t="shared" si="0"/>
        <v>2180</v>
      </c>
      <c r="I24" s="56"/>
      <c r="J24" s="53" t="s">
        <v>3277</v>
      </c>
      <c r="K24" s="57" t="s">
        <v>3252</v>
      </c>
      <c r="L24" s="54"/>
      <c r="M24" s="58">
        <v>45055</v>
      </c>
      <c r="N24" s="52"/>
      <c r="O24" s="54"/>
      <c r="P24" s="58">
        <v>45069</v>
      </c>
      <c r="Q24" s="60">
        <v>45069</v>
      </c>
    </row>
    <row r="25" spans="2:17" s="8" customFormat="1" ht="19.7" customHeight="1">
      <c r="B25" s="17"/>
      <c r="C25" s="17"/>
      <c r="D25" s="17"/>
      <c r="E25" s="50"/>
      <c r="F25" s="18"/>
      <c r="G25" s="51">
        <v>0</v>
      </c>
      <c r="H25" s="51">
        <f t="shared" si="0"/>
        <v>0</v>
      </c>
      <c r="I25" s="22"/>
      <c r="J25" s="26"/>
      <c r="K25" s="18"/>
      <c r="L25" s="18"/>
      <c r="M25" s="30"/>
      <c r="N25" s="17"/>
      <c r="O25" s="18"/>
      <c r="P25" s="30"/>
      <c r="Q25" s="23"/>
    </row>
    <row r="26" spans="2:17" s="8" customFormat="1" ht="19.7" customHeight="1">
      <c r="B26" s="17"/>
      <c r="C26" s="17"/>
      <c r="D26" s="17"/>
      <c r="E26" s="50"/>
      <c r="F26" s="18"/>
      <c r="G26" s="51">
        <v>0</v>
      </c>
      <c r="H26" s="51">
        <f t="shared" si="0"/>
        <v>0</v>
      </c>
      <c r="I26" s="22"/>
      <c r="J26" s="26"/>
      <c r="K26" s="18"/>
      <c r="L26" s="18"/>
      <c r="M26" s="30"/>
      <c r="N26" s="17"/>
      <c r="O26" s="18"/>
      <c r="P26" s="30"/>
      <c r="Q26" s="23"/>
    </row>
    <row r="27" spans="2:17" s="8" customFormat="1" ht="19.7" customHeight="1">
      <c r="B27" s="17"/>
      <c r="C27" s="17"/>
      <c r="D27" s="17"/>
      <c r="E27" s="50"/>
      <c r="F27" s="18"/>
      <c r="G27" s="51">
        <v>0</v>
      </c>
      <c r="H27" s="51">
        <f t="shared" si="0"/>
        <v>0</v>
      </c>
      <c r="I27" s="22"/>
      <c r="J27" s="26"/>
      <c r="K27" s="18"/>
      <c r="L27" s="18"/>
      <c r="M27" s="30"/>
      <c r="N27" s="17"/>
      <c r="O27" s="18"/>
      <c r="P27" s="30"/>
      <c r="Q27" s="23"/>
    </row>
    <row r="28" spans="2:17" s="8" customFormat="1" ht="19.7" customHeight="1">
      <c r="B28" s="17"/>
      <c r="C28" s="17"/>
      <c r="D28" s="17"/>
      <c r="E28" s="50"/>
      <c r="F28" s="18"/>
      <c r="G28" s="51">
        <v>0</v>
      </c>
      <c r="H28" s="51">
        <f t="shared" si="0"/>
        <v>0</v>
      </c>
      <c r="I28" s="22"/>
      <c r="J28" s="26"/>
      <c r="K28" s="18"/>
      <c r="L28" s="18"/>
      <c r="M28" s="30"/>
      <c r="N28" s="17"/>
      <c r="O28" s="18"/>
      <c r="P28" s="30"/>
      <c r="Q28" s="23"/>
    </row>
    <row r="29" spans="2:17" s="8" customFormat="1" ht="19.7" customHeight="1">
      <c r="B29" s="17"/>
      <c r="C29" s="17"/>
      <c r="D29" s="17"/>
      <c r="E29" s="50"/>
      <c r="F29" s="18"/>
      <c r="G29" s="51">
        <v>0</v>
      </c>
      <c r="H29" s="51">
        <f t="shared" si="0"/>
        <v>0</v>
      </c>
      <c r="I29" s="22"/>
      <c r="J29" s="26"/>
      <c r="K29" s="18"/>
      <c r="L29" s="18"/>
      <c r="M29" s="30"/>
      <c r="N29" s="17"/>
      <c r="O29" s="18"/>
      <c r="P29" s="30"/>
      <c r="Q29" s="23"/>
    </row>
    <row r="30" spans="2:17" s="8" customFormat="1" ht="19.7" customHeight="1">
      <c r="B30" s="17"/>
      <c r="C30" s="17"/>
      <c r="D30" s="17"/>
      <c r="E30" s="50"/>
      <c r="F30" s="18"/>
      <c r="G30" s="51">
        <v>0</v>
      </c>
      <c r="H30" s="51">
        <f t="shared" si="0"/>
        <v>0</v>
      </c>
      <c r="I30" s="22"/>
      <c r="J30" s="26"/>
      <c r="K30" s="18"/>
      <c r="L30" s="18"/>
      <c r="M30" s="30"/>
      <c r="N30" s="17"/>
      <c r="O30" s="18"/>
      <c r="P30" s="30"/>
      <c r="Q30" s="23"/>
    </row>
    <row r="31" spans="2:17">
      <c r="G31" s="10"/>
      <c r="H31" s="10"/>
    </row>
  </sheetData>
  <autoFilter ref="B8:O30" xr:uid="{B8A4072C-FB96-498B-B799-F549CC0402E4}"/>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3B48D-A7CD-47ED-95FA-10C275E65F21}">
  <dimension ref="A2:S53"/>
  <sheetViews>
    <sheetView zoomScale="89" zoomScaleNormal="89" workbookViewId="0">
      <pane xSplit="12" ySplit="8" topLeftCell="P9" activePane="bottomRight" state="frozen"/>
      <selection pane="topRight" activeCell="K1" sqref="K1"/>
      <selection pane="bottomLeft" activeCell="A9" sqref="A9"/>
      <selection pane="bottomRight" activeCell="S13" sqref="S13"/>
    </sheetView>
  </sheetViews>
  <sheetFormatPr defaultRowHeight="18.75"/>
  <cols>
    <col min="1" max="1" width="8.875" style="8" customWidth="1"/>
    <col min="2" max="2" width="9" style="9"/>
    <col min="3" max="3" width="2.625" style="9" customWidth="1"/>
    <col min="4" max="4" width="5.75" style="8" customWidth="1"/>
    <col min="5" max="6" width="15.75" style="9" customWidth="1"/>
    <col min="7" max="7" width="40.625" style="9" customWidth="1"/>
    <col min="8" max="8" width="6.25" style="9" customWidth="1"/>
    <col min="9" max="10" width="9.875" style="9" bestFit="1" customWidth="1"/>
    <col min="11" max="11" width="5.75" style="10" customWidth="1"/>
    <col min="12" max="12" width="59.625" style="9" customWidth="1"/>
    <col min="13" max="13" width="50" style="9" customWidth="1"/>
    <col min="14" max="14" width="39.875" style="8" customWidth="1"/>
    <col min="15" max="15" width="13.75" style="48" customWidth="1"/>
    <col min="16" max="16" width="6.375" style="9" customWidth="1"/>
    <col min="17" max="17" width="13.25" style="10" customWidth="1"/>
    <col min="18" max="18" width="14.5" style="49" customWidth="1"/>
    <col min="19" max="19" width="15.625" style="11" customWidth="1"/>
    <col min="20" max="256" width="9" style="9"/>
    <col min="257" max="257" width="8.875" style="9" customWidth="1"/>
    <col min="258" max="258" width="9" style="9"/>
    <col min="259" max="259" width="2.625" style="9" customWidth="1"/>
    <col min="260" max="260" width="5.75" style="9" customWidth="1"/>
    <col min="261" max="262" width="15.75" style="9" customWidth="1"/>
    <col min="263" max="263" width="40.625" style="9" customWidth="1"/>
    <col min="264" max="264" width="6.25" style="9" customWidth="1"/>
    <col min="265" max="266" width="9.875" style="9" bestFit="1" customWidth="1"/>
    <col min="267" max="267" width="5.75" style="9" customWidth="1"/>
    <col min="268" max="268" width="59.625" style="9" customWidth="1"/>
    <col min="269" max="269" width="50" style="9" customWidth="1"/>
    <col min="270" max="270" width="39.875" style="9" customWidth="1"/>
    <col min="271" max="271" width="13.75" style="9" customWidth="1"/>
    <col min="272" max="272" width="6.375" style="9" customWidth="1"/>
    <col min="273" max="273" width="13.25" style="9" customWidth="1"/>
    <col min="274" max="274" width="14.5" style="9" customWidth="1"/>
    <col min="275" max="275" width="15.625" style="9" customWidth="1"/>
    <col min="276" max="512" width="9" style="9"/>
    <col min="513" max="513" width="8.875" style="9" customWidth="1"/>
    <col min="514" max="514" width="9" style="9"/>
    <col min="515" max="515" width="2.625" style="9" customWidth="1"/>
    <col min="516" max="516" width="5.75" style="9" customWidth="1"/>
    <col min="517" max="518" width="15.75" style="9" customWidth="1"/>
    <col min="519" max="519" width="40.625" style="9" customWidth="1"/>
    <col min="520" max="520" width="6.25" style="9" customWidth="1"/>
    <col min="521" max="522" width="9.875" style="9" bestFit="1" customWidth="1"/>
    <col min="523" max="523" width="5.75" style="9" customWidth="1"/>
    <col min="524" max="524" width="59.625" style="9" customWidth="1"/>
    <col min="525" max="525" width="50" style="9" customWidth="1"/>
    <col min="526" max="526" width="39.875" style="9" customWidth="1"/>
    <col min="527" max="527" width="13.75" style="9" customWidth="1"/>
    <col min="528" max="528" width="6.375" style="9" customWidth="1"/>
    <col min="529" max="529" width="13.25" style="9" customWidth="1"/>
    <col min="530" max="530" width="14.5" style="9" customWidth="1"/>
    <col min="531" max="531" width="15.625" style="9" customWidth="1"/>
    <col min="532" max="768" width="9" style="9"/>
    <col min="769" max="769" width="8.875" style="9" customWidth="1"/>
    <col min="770" max="770" width="9" style="9"/>
    <col min="771" max="771" width="2.625" style="9" customWidth="1"/>
    <col min="772" max="772" width="5.75" style="9" customWidth="1"/>
    <col min="773" max="774" width="15.75" style="9" customWidth="1"/>
    <col min="775" max="775" width="40.625" style="9" customWidth="1"/>
    <col min="776" max="776" width="6.25" style="9" customWidth="1"/>
    <col min="777" max="778" width="9.875" style="9" bestFit="1" customWidth="1"/>
    <col min="779" max="779" width="5.75" style="9" customWidth="1"/>
    <col min="780" max="780" width="59.625" style="9" customWidth="1"/>
    <col min="781" max="781" width="50" style="9" customWidth="1"/>
    <col min="782" max="782" width="39.875" style="9" customWidth="1"/>
    <col min="783" max="783" width="13.75" style="9" customWidth="1"/>
    <col min="784" max="784" width="6.375" style="9" customWidth="1"/>
    <col min="785" max="785" width="13.25" style="9" customWidth="1"/>
    <col min="786" max="786" width="14.5" style="9" customWidth="1"/>
    <col min="787" max="787" width="15.625" style="9" customWidth="1"/>
    <col min="788" max="1024" width="9" style="9"/>
    <col min="1025" max="1025" width="8.875" style="9" customWidth="1"/>
    <col min="1026" max="1026" width="9" style="9"/>
    <col min="1027" max="1027" width="2.625" style="9" customWidth="1"/>
    <col min="1028" max="1028" width="5.75" style="9" customWidth="1"/>
    <col min="1029" max="1030" width="15.75" style="9" customWidth="1"/>
    <col min="1031" max="1031" width="40.625" style="9" customWidth="1"/>
    <col min="1032" max="1032" width="6.25" style="9" customWidth="1"/>
    <col min="1033" max="1034" width="9.875" style="9" bestFit="1" customWidth="1"/>
    <col min="1035" max="1035" width="5.75" style="9" customWidth="1"/>
    <col min="1036" max="1036" width="59.625" style="9" customWidth="1"/>
    <col min="1037" max="1037" width="50" style="9" customWidth="1"/>
    <col min="1038" max="1038" width="39.875" style="9" customWidth="1"/>
    <col min="1039" max="1039" width="13.75" style="9" customWidth="1"/>
    <col min="1040" max="1040" width="6.375" style="9" customWidth="1"/>
    <col min="1041" max="1041" width="13.25" style="9" customWidth="1"/>
    <col min="1042" max="1042" width="14.5" style="9" customWidth="1"/>
    <col min="1043" max="1043" width="15.625" style="9" customWidth="1"/>
    <col min="1044" max="1280" width="9" style="9"/>
    <col min="1281" max="1281" width="8.875" style="9" customWidth="1"/>
    <col min="1282" max="1282" width="9" style="9"/>
    <col min="1283" max="1283" width="2.625" style="9" customWidth="1"/>
    <col min="1284" max="1284" width="5.75" style="9" customWidth="1"/>
    <col min="1285" max="1286" width="15.75" style="9" customWidth="1"/>
    <col min="1287" max="1287" width="40.625" style="9" customWidth="1"/>
    <col min="1288" max="1288" width="6.25" style="9" customWidth="1"/>
    <col min="1289" max="1290" width="9.875" style="9" bestFit="1" customWidth="1"/>
    <col min="1291" max="1291" width="5.75" style="9" customWidth="1"/>
    <col min="1292" max="1292" width="59.625" style="9" customWidth="1"/>
    <col min="1293" max="1293" width="50" style="9" customWidth="1"/>
    <col min="1294" max="1294" width="39.875" style="9" customWidth="1"/>
    <col min="1295" max="1295" width="13.75" style="9" customWidth="1"/>
    <col min="1296" max="1296" width="6.375" style="9" customWidth="1"/>
    <col min="1297" max="1297" width="13.25" style="9" customWidth="1"/>
    <col min="1298" max="1298" width="14.5" style="9" customWidth="1"/>
    <col min="1299" max="1299" width="15.625" style="9" customWidth="1"/>
    <col min="1300" max="1536" width="9" style="9"/>
    <col min="1537" max="1537" width="8.875" style="9" customWidth="1"/>
    <col min="1538" max="1538" width="9" style="9"/>
    <col min="1539" max="1539" width="2.625" style="9" customWidth="1"/>
    <col min="1540" max="1540" width="5.75" style="9" customWidth="1"/>
    <col min="1541" max="1542" width="15.75" style="9" customWidth="1"/>
    <col min="1543" max="1543" width="40.625" style="9" customWidth="1"/>
    <col min="1544" max="1544" width="6.25" style="9" customWidth="1"/>
    <col min="1545" max="1546" width="9.875" style="9" bestFit="1" customWidth="1"/>
    <col min="1547" max="1547" width="5.75" style="9" customWidth="1"/>
    <col min="1548" max="1548" width="59.625" style="9" customWidth="1"/>
    <col min="1549" max="1549" width="50" style="9" customWidth="1"/>
    <col min="1550" max="1550" width="39.875" style="9" customWidth="1"/>
    <col min="1551" max="1551" width="13.75" style="9" customWidth="1"/>
    <col min="1552" max="1552" width="6.375" style="9" customWidth="1"/>
    <col min="1553" max="1553" width="13.25" style="9" customWidth="1"/>
    <col min="1554" max="1554" width="14.5" style="9" customWidth="1"/>
    <col min="1555" max="1555" width="15.625" style="9" customWidth="1"/>
    <col min="1556" max="1792" width="9" style="9"/>
    <col min="1793" max="1793" width="8.875" style="9" customWidth="1"/>
    <col min="1794" max="1794" width="9" style="9"/>
    <col min="1795" max="1795" width="2.625" style="9" customWidth="1"/>
    <col min="1796" max="1796" width="5.75" style="9" customWidth="1"/>
    <col min="1797" max="1798" width="15.75" style="9" customWidth="1"/>
    <col min="1799" max="1799" width="40.625" style="9" customWidth="1"/>
    <col min="1800" max="1800" width="6.25" style="9" customWidth="1"/>
    <col min="1801" max="1802" width="9.875" style="9" bestFit="1" customWidth="1"/>
    <col min="1803" max="1803" width="5.75" style="9" customWidth="1"/>
    <col min="1804" max="1804" width="59.625" style="9" customWidth="1"/>
    <col min="1805" max="1805" width="50" style="9" customWidth="1"/>
    <col min="1806" max="1806" width="39.875" style="9" customWidth="1"/>
    <col min="1807" max="1807" width="13.75" style="9" customWidth="1"/>
    <col min="1808" max="1808" width="6.375" style="9" customWidth="1"/>
    <col min="1809" max="1809" width="13.25" style="9" customWidth="1"/>
    <col min="1810" max="1810" width="14.5" style="9" customWidth="1"/>
    <col min="1811" max="1811" width="15.625" style="9" customWidth="1"/>
    <col min="1812" max="2048" width="9" style="9"/>
    <col min="2049" max="2049" width="8.875" style="9" customWidth="1"/>
    <col min="2050" max="2050" width="9" style="9"/>
    <col min="2051" max="2051" width="2.625" style="9" customWidth="1"/>
    <col min="2052" max="2052" width="5.75" style="9" customWidth="1"/>
    <col min="2053" max="2054" width="15.75" style="9" customWidth="1"/>
    <col min="2055" max="2055" width="40.625" style="9" customWidth="1"/>
    <col min="2056" max="2056" width="6.25" style="9" customWidth="1"/>
    <col min="2057" max="2058" width="9.875" style="9" bestFit="1" customWidth="1"/>
    <col min="2059" max="2059" width="5.75" style="9" customWidth="1"/>
    <col min="2060" max="2060" width="59.625" style="9" customWidth="1"/>
    <col min="2061" max="2061" width="50" style="9" customWidth="1"/>
    <col min="2062" max="2062" width="39.875" style="9" customWidth="1"/>
    <col min="2063" max="2063" width="13.75" style="9" customWidth="1"/>
    <col min="2064" max="2064" width="6.375" style="9" customWidth="1"/>
    <col min="2065" max="2065" width="13.25" style="9" customWidth="1"/>
    <col min="2066" max="2066" width="14.5" style="9" customWidth="1"/>
    <col min="2067" max="2067" width="15.625" style="9" customWidth="1"/>
    <col min="2068" max="2304" width="9" style="9"/>
    <col min="2305" max="2305" width="8.875" style="9" customWidth="1"/>
    <col min="2306" max="2306" width="9" style="9"/>
    <col min="2307" max="2307" width="2.625" style="9" customWidth="1"/>
    <col min="2308" max="2308" width="5.75" style="9" customWidth="1"/>
    <col min="2309" max="2310" width="15.75" style="9" customWidth="1"/>
    <col min="2311" max="2311" width="40.625" style="9" customWidth="1"/>
    <col min="2312" max="2312" width="6.25" style="9" customWidth="1"/>
    <col min="2313" max="2314" width="9.875" style="9" bestFit="1" customWidth="1"/>
    <col min="2315" max="2315" width="5.75" style="9" customWidth="1"/>
    <col min="2316" max="2316" width="59.625" style="9" customWidth="1"/>
    <col min="2317" max="2317" width="50" style="9" customWidth="1"/>
    <col min="2318" max="2318" width="39.875" style="9" customWidth="1"/>
    <col min="2319" max="2319" width="13.75" style="9" customWidth="1"/>
    <col min="2320" max="2320" width="6.375" style="9" customWidth="1"/>
    <col min="2321" max="2321" width="13.25" style="9" customWidth="1"/>
    <col min="2322" max="2322" width="14.5" style="9" customWidth="1"/>
    <col min="2323" max="2323" width="15.625" style="9" customWidth="1"/>
    <col min="2324" max="2560" width="9" style="9"/>
    <col min="2561" max="2561" width="8.875" style="9" customWidth="1"/>
    <col min="2562" max="2562" width="9" style="9"/>
    <col min="2563" max="2563" width="2.625" style="9" customWidth="1"/>
    <col min="2564" max="2564" width="5.75" style="9" customWidth="1"/>
    <col min="2565" max="2566" width="15.75" style="9" customWidth="1"/>
    <col min="2567" max="2567" width="40.625" style="9" customWidth="1"/>
    <col min="2568" max="2568" width="6.25" style="9" customWidth="1"/>
    <col min="2569" max="2570" width="9.875" style="9" bestFit="1" customWidth="1"/>
    <col min="2571" max="2571" width="5.75" style="9" customWidth="1"/>
    <col min="2572" max="2572" width="59.625" style="9" customWidth="1"/>
    <col min="2573" max="2573" width="50" style="9" customWidth="1"/>
    <col min="2574" max="2574" width="39.875" style="9" customWidth="1"/>
    <col min="2575" max="2575" width="13.75" style="9" customWidth="1"/>
    <col min="2576" max="2576" width="6.375" style="9" customWidth="1"/>
    <col min="2577" max="2577" width="13.25" style="9" customWidth="1"/>
    <col min="2578" max="2578" width="14.5" style="9" customWidth="1"/>
    <col min="2579" max="2579" width="15.625" style="9" customWidth="1"/>
    <col min="2580" max="2816" width="9" style="9"/>
    <col min="2817" max="2817" width="8.875" style="9" customWidth="1"/>
    <col min="2818" max="2818" width="9" style="9"/>
    <col min="2819" max="2819" width="2.625" style="9" customWidth="1"/>
    <col min="2820" max="2820" width="5.75" style="9" customWidth="1"/>
    <col min="2821" max="2822" width="15.75" style="9" customWidth="1"/>
    <col min="2823" max="2823" width="40.625" style="9" customWidth="1"/>
    <col min="2824" max="2824" width="6.25" style="9" customWidth="1"/>
    <col min="2825" max="2826" width="9.875" style="9" bestFit="1" customWidth="1"/>
    <col min="2827" max="2827" width="5.75" style="9" customWidth="1"/>
    <col min="2828" max="2828" width="59.625" style="9" customWidth="1"/>
    <col min="2829" max="2829" width="50" style="9" customWidth="1"/>
    <col min="2830" max="2830" width="39.875" style="9" customWidth="1"/>
    <col min="2831" max="2831" width="13.75" style="9" customWidth="1"/>
    <col min="2832" max="2832" width="6.375" style="9" customWidth="1"/>
    <col min="2833" max="2833" width="13.25" style="9" customWidth="1"/>
    <col min="2834" max="2834" width="14.5" style="9" customWidth="1"/>
    <col min="2835" max="2835" width="15.625" style="9" customWidth="1"/>
    <col min="2836" max="3072" width="9" style="9"/>
    <col min="3073" max="3073" width="8.875" style="9" customWidth="1"/>
    <col min="3074" max="3074" width="9" style="9"/>
    <col min="3075" max="3075" width="2.625" style="9" customWidth="1"/>
    <col min="3076" max="3076" width="5.75" style="9" customWidth="1"/>
    <col min="3077" max="3078" width="15.75" style="9" customWidth="1"/>
    <col min="3079" max="3079" width="40.625" style="9" customWidth="1"/>
    <col min="3080" max="3080" width="6.25" style="9" customWidth="1"/>
    <col min="3081" max="3082" width="9.875" style="9" bestFit="1" customWidth="1"/>
    <col min="3083" max="3083" width="5.75" style="9" customWidth="1"/>
    <col min="3084" max="3084" width="59.625" style="9" customWidth="1"/>
    <col min="3085" max="3085" width="50" style="9" customWidth="1"/>
    <col min="3086" max="3086" width="39.875" style="9" customWidth="1"/>
    <col min="3087" max="3087" width="13.75" style="9" customWidth="1"/>
    <col min="3088" max="3088" width="6.375" style="9" customWidth="1"/>
    <col min="3089" max="3089" width="13.25" style="9" customWidth="1"/>
    <col min="3090" max="3090" width="14.5" style="9" customWidth="1"/>
    <col min="3091" max="3091" width="15.625" style="9" customWidth="1"/>
    <col min="3092" max="3328" width="9" style="9"/>
    <col min="3329" max="3329" width="8.875" style="9" customWidth="1"/>
    <col min="3330" max="3330" width="9" style="9"/>
    <col min="3331" max="3331" width="2.625" style="9" customWidth="1"/>
    <col min="3332" max="3332" width="5.75" style="9" customWidth="1"/>
    <col min="3333" max="3334" width="15.75" style="9" customWidth="1"/>
    <col min="3335" max="3335" width="40.625" style="9" customWidth="1"/>
    <col min="3336" max="3336" width="6.25" style="9" customWidth="1"/>
    <col min="3337" max="3338" width="9.875" style="9" bestFit="1" customWidth="1"/>
    <col min="3339" max="3339" width="5.75" style="9" customWidth="1"/>
    <col min="3340" max="3340" width="59.625" style="9" customWidth="1"/>
    <col min="3341" max="3341" width="50" style="9" customWidth="1"/>
    <col min="3342" max="3342" width="39.875" style="9" customWidth="1"/>
    <col min="3343" max="3343" width="13.75" style="9" customWidth="1"/>
    <col min="3344" max="3344" width="6.375" style="9" customWidth="1"/>
    <col min="3345" max="3345" width="13.25" style="9" customWidth="1"/>
    <col min="3346" max="3346" width="14.5" style="9" customWidth="1"/>
    <col min="3347" max="3347" width="15.625" style="9" customWidth="1"/>
    <col min="3348" max="3584" width="9" style="9"/>
    <col min="3585" max="3585" width="8.875" style="9" customWidth="1"/>
    <col min="3586" max="3586" width="9" style="9"/>
    <col min="3587" max="3587" width="2.625" style="9" customWidth="1"/>
    <col min="3588" max="3588" width="5.75" style="9" customWidth="1"/>
    <col min="3589" max="3590" width="15.75" style="9" customWidth="1"/>
    <col min="3591" max="3591" width="40.625" style="9" customWidth="1"/>
    <col min="3592" max="3592" width="6.25" style="9" customWidth="1"/>
    <col min="3593" max="3594" width="9.875" style="9" bestFit="1" customWidth="1"/>
    <col min="3595" max="3595" width="5.75" style="9" customWidth="1"/>
    <col min="3596" max="3596" width="59.625" style="9" customWidth="1"/>
    <col min="3597" max="3597" width="50" style="9" customWidth="1"/>
    <col min="3598" max="3598" width="39.875" style="9" customWidth="1"/>
    <col min="3599" max="3599" width="13.75" style="9" customWidth="1"/>
    <col min="3600" max="3600" width="6.375" style="9" customWidth="1"/>
    <col min="3601" max="3601" width="13.25" style="9" customWidth="1"/>
    <col min="3602" max="3602" width="14.5" style="9" customWidth="1"/>
    <col min="3603" max="3603" width="15.625" style="9" customWidth="1"/>
    <col min="3604" max="3840" width="9" style="9"/>
    <col min="3841" max="3841" width="8.875" style="9" customWidth="1"/>
    <col min="3842" max="3842" width="9" style="9"/>
    <col min="3843" max="3843" width="2.625" style="9" customWidth="1"/>
    <col min="3844" max="3844" width="5.75" style="9" customWidth="1"/>
    <col min="3845" max="3846" width="15.75" style="9" customWidth="1"/>
    <col min="3847" max="3847" width="40.625" style="9" customWidth="1"/>
    <col min="3848" max="3848" width="6.25" style="9" customWidth="1"/>
    <col min="3849" max="3850" width="9.875" style="9" bestFit="1" customWidth="1"/>
    <col min="3851" max="3851" width="5.75" style="9" customWidth="1"/>
    <col min="3852" max="3852" width="59.625" style="9" customWidth="1"/>
    <col min="3853" max="3853" width="50" style="9" customWidth="1"/>
    <col min="3854" max="3854" width="39.875" style="9" customWidth="1"/>
    <col min="3855" max="3855" width="13.75" style="9" customWidth="1"/>
    <col min="3856" max="3856" width="6.375" style="9" customWidth="1"/>
    <col min="3857" max="3857" width="13.25" style="9" customWidth="1"/>
    <col min="3858" max="3858" width="14.5" style="9" customWidth="1"/>
    <col min="3859" max="3859" width="15.625" style="9" customWidth="1"/>
    <col min="3860" max="4096" width="9" style="9"/>
    <col min="4097" max="4097" width="8.875" style="9" customWidth="1"/>
    <col min="4098" max="4098" width="9" style="9"/>
    <col min="4099" max="4099" width="2.625" style="9" customWidth="1"/>
    <col min="4100" max="4100" width="5.75" style="9" customWidth="1"/>
    <col min="4101" max="4102" width="15.75" style="9" customWidth="1"/>
    <col min="4103" max="4103" width="40.625" style="9" customWidth="1"/>
    <col min="4104" max="4104" width="6.25" style="9" customWidth="1"/>
    <col min="4105" max="4106" width="9.875" style="9" bestFit="1" customWidth="1"/>
    <col min="4107" max="4107" width="5.75" style="9" customWidth="1"/>
    <col min="4108" max="4108" width="59.625" style="9" customWidth="1"/>
    <col min="4109" max="4109" width="50" style="9" customWidth="1"/>
    <col min="4110" max="4110" width="39.875" style="9" customWidth="1"/>
    <col min="4111" max="4111" width="13.75" style="9" customWidth="1"/>
    <col min="4112" max="4112" width="6.375" style="9" customWidth="1"/>
    <col min="4113" max="4113" width="13.25" style="9" customWidth="1"/>
    <col min="4114" max="4114" width="14.5" style="9" customWidth="1"/>
    <col min="4115" max="4115" width="15.625" style="9" customWidth="1"/>
    <col min="4116" max="4352" width="9" style="9"/>
    <col min="4353" max="4353" width="8.875" style="9" customWidth="1"/>
    <col min="4354" max="4354" width="9" style="9"/>
    <col min="4355" max="4355" width="2.625" style="9" customWidth="1"/>
    <col min="4356" max="4356" width="5.75" style="9" customWidth="1"/>
    <col min="4357" max="4358" width="15.75" style="9" customWidth="1"/>
    <col min="4359" max="4359" width="40.625" style="9" customWidth="1"/>
    <col min="4360" max="4360" width="6.25" style="9" customWidth="1"/>
    <col min="4361" max="4362" width="9.875" style="9" bestFit="1" customWidth="1"/>
    <col min="4363" max="4363" width="5.75" style="9" customWidth="1"/>
    <col min="4364" max="4364" width="59.625" style="9" customWidth="1"/>
    <col min="4365" max="4365" width="50" style="9" customWidth="1"/>
    <col min="4366" max="4366" width="39.875" style="9" customWidth="1"/>
    <col min="4367" max="4367" width="13.75" style="9" customWidth="1"/>
    <col min="4368" max="4368" width="6.375" style="9" customWidth="1"/>
    <col min="4369" max="4369" width="13.25" style="9" customWidth="1"/>
    <col min="4370" max="4370" width="14.5" style="9" customWidth="1"/>
    <col min="4371" max="4371" width="15.625" style="9" customWidth="1"/>
    <col min="4372" max="4608" width="9" style="9"/>
    <col min="4609" max="4609" width="8.875" style="9" customWidth="1"/>
    <col min="4610" max="4610" width="9" style="9"/>
    <col min="4611" max="4611" width="2.625" style="9" customWidth="1"/>
    <col min="4612" max="4612" width="5.75" style="9" customWidth="1"/>
    <col min="4613" max="4614" width="15.75" style="9" customWidth="1"/>
    <col min="4615" max="4615" width="40.625" style="9" customWidth="1"/>
    <col min="4616" max="4616" width="6.25" style="9" customWidth="1"/>
    <col min="4617" max="4618" width="9.875" style="9" bestFit="1" customWidth="1"/>
    <col min="4619" max="4619" width="5.75" style="9" customWidth="1"/>
    <col min="4620" max="4620" width="59.625" style="9" customWidth="1"/>
    <col min="4621" max="4621" width="50" style="9" customWidth="1"/>
    <col min="4622" max="4622" width="39.875" style="9" customWidth="1"/>
    <col min="4623" max="4623" width="13.75" style="9" customWidth="1"/>
    <col min="4624" max="4624" width="6.375" style="9" customWidth="1"/>
    <col min="4625" max="4625" width="13.25" style="9" customWidth="1"/>
    <col min="4626" max="4626" width="14.5" style="9" customWidth="1"/>
    <col min="4627" max="4627" width="15.625" style="9" customWidth="1"/>
    <col min="4628" max="4864" width="9" style="9"/>
    <col min="4865" max="4865" width="8.875" style="9" customWidth="1"/>
    <col min="4866" max="4866" width="9" style="9"/>
    <col min="4867" max="4867" width="2.625" style="9" customWidth="1"/>
    <col min="4868" max="4868" width="5.75" style="9" customWidth="1"/>
    <col min="4869" max="4870" width="15.75" style="9" customWidth="1"/>
    <col min="4871" max="4871" width="40.625" style="9" customWidth="1"/>
    <col min="4872" max="4872" width="6.25" style="9" customWidth="1"/>
    <col min="4873" max="4874" width="9.875" style="9" bestFit="1" customWidth="1"/>
    <col min="4875" max="4875" width="5.75" style="9" customWidth="1"/>
    <col min="4876" max="4876" width="59.625" style="9" customWidth="1"/>
    <col min="4877" max="4877" width="50" style="9" customWidth="1"/>
    <col min="4878" max="4878" width="39.875" style="9" customWidth="1"/>
    <col min="4879" max="4879" width="13.75" style="9" customWidth="1"/>
    <col min="4880" max="4880" width="6.375" style="9" customWidth="1"/>
    <col min="4881" max="4881" width="13.25" style="9" customWidth="1"/>
    <col min="4882" max="4882" width="14.5" style="9" customWidth="1"/>
    <col min="4883" max="4883" width="15.625" style="9" customWidth="1"/>
    <col min="4884" max="5120" width="9" style="9"/>
    <col min="5121" max="5121" width="8.875" style="9" customWidth="1"/>
    <col min="5122" max="5122" width="9" style="9"/>
    <col min="5123" max="5123" width="2.625" style="9" customWidth="1"/>
    <col min="5124" max="5124" width="5.75" style="9" customWidth="1"/>
    <col min="5125" max="5126" width="15.75" style="9" customWidth="1"/>
    <col min="5127" max="5127" width="40.625" style="9" customWidth="1"/>
    <col min="5128" max="5128" width="6.25" style="9" customWidth="1"/>
    <col min="5129" max="5130" width="9.875" style="9" bestFit="1" customWidth="1"/>
    <col min="5131" max="5131" width="5.75" style="9" customWidth="1"/>
    <col min="5132" max="5132" width="59.625" style="9" customWidth="1"/>
    <col min="5133" max="5133" width="50" style="9" customWidth="1"/>
    <col min="5134" max="5134" width="39.875" style="9" customWidth="1"/>
    <col min="5135" max="5135" width="13.75" style="9" customWidth="1"/>
    <col min="5136" max="5136" width="6.375" style="9" customWidth="1"/>
    <col min="5137" max="5137" width="13.25" style="9" customWidth="1"/>
    <col min="5138" max="5138" width="14.5" style="9" customWidth="1"/>
    <col min="5139" max="5139" width="15.625" style="9" customWidth="1"/>
    <col min="5140" max="5376" width="9" style="9"/>
    <col min="5377" max="5377" width="8.875" style="9" customWidth="1"/>
    <col min="5378" max="5378" width="9" style="9"/>
    <col min="5379" max="5379" width="2.625" style="9" customWidth="1"/>
    <col min="5380" max="5380" width="5.75" style="9" customWidth="1"/>
    <col min="5381" max="5382" width="15.75" style="9" customWidth="1"/>
    <col min="5383" max="5383" width="40.625" style="9" customWidth="1"/>
    <col min="5384" max="5384" width="6.25" style="9" customWidth="1"/>
    <col min="5385" max="5386" width="9.875" style="9" bestFit="1" customWidth="1"/>
    <col min="5387" max="5387" width="5.75" style="9" customWidth="1"/>
    <col min="5388" max="5388" width="59.625" style="9" customWidth="1"/>
    <col min="5389" max="5389" width="50" style="9" customWidth="1"/>
    <col min="5390" max="5390" width="39.875" style="9" customWidth="1"/>
    <col min="5391" max="5391" width="13.75" style="9" customWidth="1"/>
    <col min="5392" max="5392" width="6.375" style="9" customWidth="1"/>
    <col min="5393" max="5393" width="13.25" style="9" customWidth="1"/>
    <col min="5394" max="5394" width="14.5" style="9" customWidth="1"/>
    <col min="5395" max="5395" width="15.625" style="9" customWidth="1"/>
    <col min="5396" max="5632" width="9" style="9"/>
    <col min="5633" max="5633" width="8.875" style="9" customWidth="1"/>
    <col min="5634" max="5634" width="9" style="9"/>
    <col min="5635" max="5635" width="2.625" style="9" customWidth="1"/>
    <col min="5636" max="5636" width="5.75" style="9" customWidth="1"/>
    <col min="5637" max="5638" width="15.75" style="9" customWidth="1"/>
    <col min="5639" max="5639" width="40.625" style="9" customWidth="1"/>
    <col min="5640" max="5640" width="6.25" style="9" customWidth="1"/>
    <col min="5641" max="5642" width="9.875" style="9" bestFit="1" customWidth="1"/>
    <col min="5643" max="5643" width="5.75" style="9" customWidth="1"/>
    <col min="5644" max="5644" width="59.625" style="9" customWidth="1"/>
    <col min="5645" max="5645" width="50" style="9" customWidth="1"/>
    <col min="5646" max="5646" width="39.875" style="9" customWidth="1"/>
    <col min="5647" max="5647" width="13.75" style="9" customWidth="1"/>
    <col min="5648" max="5648" width="6.375" style="9" customWidth="1"/>
    <col min="5649" max="5649" width="13.25" style="9" customWidth="1"/>
    <col min="5650" max="5650" width="14.5" style="9" customWidth="1"/>
    <col min="5651" max="5651" width="15.625" style="9" customWidth="1"/>
    <col min="5652" max="5888" width="9" style="9"/>
    <col min="5889" max="5889" width="8.875" style="9" customWidth="1"/>
    <col min="5890" max="5890" width="9" style="9"/>
    <col min="5891" max="5891" width="2.625" style="9" customWidth="1"/>
    <col min="5892" max="5892" width="5.75" style="9" customWidth="1"/>
    <col min="5893" max="5894" width="15.75" style="9" customWidth="1"/>
    <col min="5895" max="5895" width="40.625" style="9" customWidth="1"/>
    <col min="5896" max="5896" width="6.25" style="9" customWidth="1"/>
    <col min="5897" max="5898" width="9.875" style="9" bestFit="1" customWidth="1"/>
    <col min="5899" max="5899" width="5.75" style="9" customWidth="1"/>
    <col min="5900" max="5900" width="59.625" style="9" customWidth="1"/>
    <col min="5901" max="5901" width="50" style="9" customWidth="1"/>
    <col min="5902" max="5902" width="39.875" style="9" customWidth="1"/>
    <col min="5903" max="5903" width="13.75" style="9" customWidth="1"/>
    <col min="5904" max="5904" width="6.375" style="9" customWidth="1"/>
    <col min="5905" max="5905" width="13.25" style="9" customWidth="1"/>
    <col min="5906" max="5906" width="14.5" style="9" customWidth="1"/>
    <col min="5907" max="5907" width="15.625" style="9" customWidth="1"/>
    <col min="5908" max="6144" width="9" style="9"/>
    <col min="6145" max="6145" width="8.875" style="9" customWidth="1"/>
    <col min="6146" max="6146" width="9" style="9"/>
    <col min="6147" max="6147" width="2.625" style="9" customWidth="1"/>
    <col min="6148" max="6148" width="5.75" style="9" customWidth="1"/>
    <col min="6149" max="6150" width="15.75" style="9" customWidth="1"/>
    <col min="6151" max="6151" width="40.625" style="9" customWidth="1"/>
    <col min="6152" max="6152" width="6.25" style="9" customWidth="1"/>
    <col min="6153" max="6154" width="9.875" style="9" bestFit="1" customWidth="1"/>
    <col min="6155" max="6155" width="5.75" style="9" customWidth="1"/>
    <col min="6156" max="6156" width="59.625" style="9" customWidth="1"/>
    <col min="6157" max="6157" width="50" style="9" customWidth="1"/>
    <col min="6158" max="6158" width="39.875" style="9" customWidth="1"/>
    <col min="6159" max="6159" width="13.75" style="9" customWidth="1"/>
    <col min="6160" max="6160" width="6.375" style="9" customWidth="1"/>
    <col min="6161" max="6161" width="13.25" style="9" customWidth="1"/>
    <col min="6162" max="6162" width="14.5" style="9" customWidth="1"/>
    <col min="6163" max="6163" width="15.625" style="9" customWidth="1"/>
    <col min="6164" max="6400" width="9" style="9"/>
    <col min="6401" max="6401" width="8.875" style="9" customWidth="1"/>
    <col min="6402" max="6402" width="9" style="9"/>
    <col min="6403" max="6403" width="2.625" style="9" customWidth="1"/>
    <col min="6404" max="6404" width="5.75" style="9" customWidth="1"/>
    <col min="6405" max="6406" width="15.75" style="9" customWidth="1"/>
    <col min="6407" max="6407" width="40.625" style="9" customWidth="1"/>
    <col min="6408" max="6408" width="6.25" style="9" customWidth="1"/>
    <col min="6409" max="6410" width="9.875" style="9" bestFit="1" customWidth="1"/>
    <col min="6411" max="6411" width="5.75" style="9" customWidth="1"/>
    <col min="6412" max="6412" width="59.625" style="9" customWidth="1"/>
    <col min="6413" max="6413" width="50" style="9" customWidth="1"/>
    <col min="6414" max="6414" width="39.875" style="9" customWidth="1"/>
    <col min="6415" max="6415" width="13.75" style="9" customWidth="1"/>
    <col min="6416" max="6416" width="6.375" style="9" customWidth="1"/>
    <col min="6417" max="6417" width="13.25" style="9" customWidth="1"/>
    <col min="6418" max="6418" width="14.5" style="9" customWidth="1"/>
    <col min="6419" max="6419" width="15.625" style="9" customWidth="1"/>
    <col min="6420" max="6656" width="9" style="9"/>
    <col min="6657" max="6657" width="8.875" style="9" customWidth="1"/>
    <col min="6658" max="6658" width="9" style="9"/>
    <col min="6659" max="6659" width="2.625" style="9" customWidth="1"/>
    <col min="6660" max="6660" width="5.75" style="9" customWidth="1"/>
    <col min="6661" max="6662" width="15.75" style="9" customWidth="1"/>
    <col min="6663" max="6663" width="40.625" style="9" customWidth="1"/>
    <col min="6664" max="6664" width="6.25" style="9" customWidth="1"/>
    <col min="6665" max="6666" width="9.875" style="9" bestFit="1" customWidth="1"/>
    <col min="6667" max="6667" width="5.75" style="9" customWidth="1"/>
    <col min="6668" max="6668" width="59.625" style="9" customWidth="1"/>
    <col min="6669" max="6669" width="50" style="9" customWidth="1"/>
    <col min="6670" max="6670" width="39.875" style="9" customWidth="1"/>
    <col min="6671" max="6671" width="13.75" style="9" customWidth="1"/>
    <col min="6672" max="6672" width="6.375" style="9" customWidth="1"/>
    <col min="6673" max="6673" width="13.25" style="9" customWidth="1"/>
    <col min="6674" max="6674" width="14.5" style="9" customWidth="1"/>
    <col min="6675" max="6675" width="15.625" style="9" customWidth="1"/>
    <col min="6676" max="6912" width="9" style="9"/>
    <col min="6913" max="6913" width="8.875" style="9" customWidth="1"/>
    <col min="6914" max="6914" width="9" style="9"/>
    <col min="6915" max="6915" width="2.625" style="9" customWidth="1"/>
    <col min="6916" max="6916" width="5.75" style="9" customWidth="1"/>
    <col min="6917" max="6918" width="15.75" style="9" customWidth="1"/>
    <col min="6919" max="6919" width="40.625" style="9" customWidth="1"/>
    <col min="6920" max="6920" width="6.25" style="9" customWidth="1"/>
    <col min="6921" max="6922" width="9.875" style="9" bestFit="1" customWidth="1"/>
    <col min="6923" max="6923" width="5.75" style="9" customWidth="1"/>
    <col min="6924" max="6924" width="59.625" style="9" customWidth="1"/>
    <col min="6925" max="6925" width="50" style="9" customWidth="1"/>
    <col min="6926" max="6926" width="39.875" style="9" customWidth="1"/>
    <col min="6927" max="6927" width="13.75" style="9" customWidth="1"/>
    <col min="6928" max="6928" width="6.375" style="9" customWidth="1"/>
    <col min="6929" max="6929" width="13.25" style="9" customWidth="1"/>
    <col min="6930" max="6930" width="14.5" style="9" customWidth="1"/>
    <col min="6931" max="6931" width="15.625" style="9" customWidth="1"/>
    <col min="6932" max="7168" width="9" style="9"/>
    <col min="7169" max="7169" width="8.875" style="9" customWidth="1"/>
    <col min="7170" max="7170" width="9" style="9"/>
    <col min="7171" max="7171" width="2.625" style="9" customWidth="1"/>
    <col min="7172" max="7172" width="5.75" style="9" customWidth="1"/>
    <col min="7173" max="7174" width="15.75" style="9" customWidth="1"/>
    <col min="7175" max="7175" width="40.625" style="9" customWidth="1"/>
    <col min="7176" max="7176" width="6.25" style="9" customWidth="1"/>
    <col min="7177" max="7178" width="9.875" style="9" bestFit="1" customWidth="1"/>
    <col min="7179" max="7179" width="5.75" style="9" customWidth="1"/>
    <col min="7180" max="7180" width="59.625" style="9" customWidth="1"/>
    <col min="7181" max="7181" width="50" style="9" customWidth="1"/>
    <col min="7182" max="7182" width="39.875" style="9" customWidth="1"/>
    <col min="7183" max="7183" width="13.75" style="9" customWidth="1"/>
    <col min="7184" max="7184" width="6.375" style="9" customWidth="1"/>
    <col min="7185" max="7185" width="13.25" style="9" customWidth="1"/>
    <col min="7186" max="7186" width="14.5" style="9" customWidth="1"/>
    <col min="7187" max="7187" width="15.625" style="9" customWidth="1"/>
    <col min="7188" max="7424" width="9" style="9"/>
    <col min="7425" max="7425" width="8.875" style="9" customWidth="1"/>
    <col min="7426" max="7426" width="9" style="9"/>
    <col min="7427" max="7427" width="2.625" style="9" customWidth="1"/>
    <col min="7428" max="7428" width="5.75" style="9" customWidth="1"/>
    <col min="7429" max="7430" width="15.75" style="9" customWidth="1"/>
    <col min="7431" max="7431" width="40.625" style="9" customWidth="1"/>
    <col min="7432" max="7432" width="6.25" style="9" customWidth="1"/>
    <col min="7433" max="7434" width="9.875" style="9" bestFit="1" customWidth="1"/>
    <col min="7435" max="7435" width="5.75" style="9" customWidth="1"/>
    <col min="7436" max="7436" width="59.625" style="9" customWidth="1"/>
    <col min="7437" max="7437" width="50" style="9" customWidth="1"/>
    <col min="7438" max="7438" width="39.875" style="9" customWidth="1"/>
    <col min="7439" max="7439" width="13.75" style="9" customWidth="1"/>
    <col min="7440" max="7440" width="6.375" style="9" customWidth="1"/>
    <col min="7441" max="7441" width="13.25" style="9" customWidth="1"/>
    <col min="7442" max="7442" width="14.5" style="9" customWidth="1"/>
    <col min="7443" max="7443" width="15.625" style="9" customWidth="1"/>
    <col min="7444" max="7680" width="9" style="9"/>
    <col min="7681" max="7681" width="8.875" style="9" customWidth="1"/>
    <col min="7682" max="7682" width="9" style="9"/>
    <col min="7683" max="7683" width="2.625" style="9" customWidth="1"/>
    <col min="7684" max="7684" width="5.75" style="9" customWidth="1"/>
    <col min="7685" max="7686" width="15.75" style="9" customWidth="1"/>
    <col min="7687" max="7687" width="40.625" style="9" customWidth="1"/>
    <col min="7688" max="7688" width="6.25" style="9" customWidth="1"/>
    <col min="7689" max="7690" width="9.875" style="9" bestFit="1" customWidth="1"/>
    <col min="7691" max="7691" width="5.75" style="9" customWidth="1"/>
    <col min="7692" max="7692" width="59.625" style="9" customWidth="1"/>
    <col min="7693" max="7693" width="50" style="9" customWidth="1"/>
    <col min="7694" max="7694" width="39.875" style="9" customWidth="1"/>
    <col min="7695" max="7695" width="13.75" style="9" customWidth="1"/>
    <col min="7696" max="7696" width="6.375" style="9" customWidth="1"/>
    <col min="7697" max="7697" width="13.25" style="9" customWidth="1"/>
    <col min="7698" max="7698" width="14.5" style="9" customWidth="1"/>
    <col min="7699" max="7699" width="15.625" style="9" customWidth="1"/>
    <col min="7700" max="7936" width="9" style="9"/>
    <col min="7937" max="7937" width="8.875" style="9" customWidth="1"/>
    <col min="7938" max="7938" width="9" style="9"/>
    <col min="7939" max="7939" width="2.625" style="9" customWidth="1"/>
    <col min="7940" max="7940" width="5.75" style="9" customWidth="1"/>
    <col min="7941" max="7942" width="15.75" style="9" customWidth="1"/>
    <col min="7943" max="7943" width="40.625" style="9" customWidth="1"/>
    <col min="7944" max="7944" width="6.25" style="9" customWidth="1"/>
    <col min="7945" max="7946" width="9.875" style="9" bestFit="1" customWidth="1"/>
    <col min="7947" max="7947" width="5.75" style="9" customWidth="1"/>
    <col min="7948" max="7948" width="59.625" style="9" customWidth="1"/>
    <col min="7949" max="7949" width="50" style="9" customWidth="1"/>
    <col min="7950" max="7950" width="39.875" style="9" customWidth="1"/>
    <col min="7951" max="7951" width="13.75" style="9" customWidth="1"/>
    <col min="7952" max="7952" width="6.375" style="9" customWidth="1"/>
    <col min="7953" max="7953" width="13.25" style="9" customWidth="1"/>
    <col min="7954" max="7954" width="14.5" style="9" customWidth="1"/>
    <col min="7955" max="7955" width="15.625" style="9" customWidth="1"/>
    <col min="7956" max="8192" width="9" style="9"/>
    <col min="8193" max="8193" width="8.875" style="9" customWidth="1"/>
    <col min="8194" max="8194" width="9" style="9"/>
    <col min="8195" max="8195" width="2.625" style="9" customWidth="1"/>
    <col min="8196" max="8196" width="5.75" style="9" customWidth="1"/>
    <col min="8197" max="8198" width="15.75" style="9" customWidth="1"/>
    <col min="8199" max="8199" width="40.625" style="9" customWidth="1"/>
    <col min="8200" max="8200" width="6.25" style="9" customWidth="1"/>
    <col min="8201" max="8202" width="9.875" style="9" bestFit="1" customWidth="1"/>
    <col min="8203" max="8203" width="5.75" style="9" customWidth="1"/>
    <col min="8204" max="8204" width="59.625" style="9" customWidth="1"/>
    <col min="8205" max="8205" width="50" style="9" customWidth="1"/>
    <col min="8206" max="8206" width="39.875" style="9" customWidth="1"/>
    <col min="8207" max="8207" width="13.75" style="9" customWidth="1"/>
    <col min="8208" max="8208" width="6.375" style="9" customWidth="1"/>
    <col min="8209" max="8209" width="13.25" style="9" customWidth="1"/>
    <col min="8210" max="8210" width="14.5" style="9" customWidth="1"/>
    <col min="8211" max="8211" width="15.625" style="9" customWidth="1"/>
    <col min="8212" max="8448" width="9" style="9"/>
    <col min="8449" max="8449" width="8.875" style="9" customWidth="1"/>
    <col min="8450" max="8450" width="9" style="9"/>
    <col min="8451" max="8451" width="2.625" style="9" customWidth="1"/>
    <col min="8452" max="8452" width="5.75" style="9" customWidth="1"/>
    <col min="8453" max="8454" width="15.75" style="9" customWidth="1"/>
    <col min="8455" max="8455" width="40.625" style="9" customWidth="1"/>
    <col min="8456" max="8456" width="6.25" style="9" customWidth="1"/>
    <col min="8457" max="8458" width="9.875" style="9" bestFit="1" customWidth="1"/>
    <col min="8459" max="8459" width="5.75" style="9" customWidth="1"/>
    <col min="8460" max="8460" width="59.625" style="9" customWidth="1"/>
    <col min="8461" max="8461" width="50" style="9" customWidth="1"/>
    <col min="8462" max="8462" width="39.875" style="9" customWidth="1"/>
    <col min="8463" max="8463" width="13.75" style="9" customWidth="1"/>
    <col min="8464" max="8464" width="6.375" style="9" customWidth="1"/>
    <col min="8465" max="8465" width="13.25" style="9" customWidth="1"/>
    <col min="8466" max="8466" width="14.5" style="9" customWidth="1"/>
    <col min="8467" max="8467" width="15.625" style="9" customWidth="1"/>
    <col min="8468" max="8704" width="9" style="9"/>
    <col min="8705" max="8705" width="8.875" style="9" customWidth="1"/>
    <col min="8706" max="8706" width="9" style="9"/>
    <col min="8707" max="8707" width="2.625" style="9" customWidth="1"/>
    <col min="8708" max="8708" width="5.75" style="9" customWidth="1"/>
    <col min="8709" max="8710" width="15.75" style="9" customWidth="1"/>
    <col min="8711" max="8711" width="40.625" style="9" customWidth="1"/>
    <col min="8712" max="8712" width="6.25" style="9" customWidth="1"/>
    <col min="8713" max="8714" width="9.875" style="9" bestFit="1" customWidth="1"/>
    <col min="8715" max="8715" width="5.75" style="9" customWidth="1"/>
    <col min="8716" max="8716" width="59.625" style="9" customWidth="1"/>
    <col min="8717" max="8717" width="50" style="9" customWidth="1"/>
    <col min="8718" max="8718" width="39.875" style="9" customWidth="1"/>
    <col min="8719" max="8719" width="13.75" style="9" customWidth="1"/>
    <col min="8720" max="8720" width="6.375" style="9" customWidth="1"/>
    <col min="8721" max="8721" width="13.25" style="9" customWidth="1"/>
    <col min="8722" max="8722" width="14.5" style="9" customWidth="1"/>
    <col min="8723" max="8723" width="15.625" style="9" customWidth="1"/>
    <col min="8724" max="8960" width="9" style="9"/>
    <col min="8961" max="8961" width="8.875" style="9" customWidth="1"/>
    <col min="8962" max="8962" width="9" style="9"/>
    <col min="8963" max="8963" width="2.625" style="9" customWidth="1"/>
    <col min="8964" max="8964" width="5.75" style="9" customWidth="1"/>
    <col min="8965" max="8966" width="15.75" style="9" customWidth="1"/>
    <col min="8967" max="8967" width="40.625" style="9" customWidth="1"/>
    <col min="8968" max="8968" width="6.25" style="9" customWidth="1"/>
    <col min="8969" max="8970" width="9.875" style="9" bestFit="1" customWidth="1"/>
    <col min="8971" max="8971" width="5.75" style="9" customWidth="1"/>
    <col min="8972" max="8972" width="59.625" style="9" customWidth="1"/>
    <col min="8973" max="8973" width="50" style="9" customWidth="1"/>
    <col min="8974" max="8974" width="39.875" style="9" customWidth="1"/>
    <col min="8975" max="8975" width="13.75" style="9" customWidth="1"/>
    <col min="8976" max="8976" width="6.375" style="9" customWidth="1"/>
    <col min="8977" max="8977" width="13.25" style="9" customWidth="1"/>
    <col min="8978" max="8978" width="14.5" style="9" customWidth="1"/>
    <col min="8979" max="8979" width="15.625" style="9" customWidth="1"/>
    <col min="8980" max="9216" width="9" style="9"/>
    <col min="9217" max="9217" width="8.875" style="9" customWidth="1"/>
    <col min="9218" max="9218" width="9" style="9"/>
    <col min="9219" max="9219" width="2.625" style="9" customWidth="1"/>
    <col min="9220" max="9220" width="5.75" style="9" customWidth="1"/>
    <col min="9221" max="9222" width="15.75" style="9" customWidth="1"/>
    <col min="9223" max="9223" width="40.625" style="9" customWidth="1"/>
    <col min="9224" max="9224" width="6.25" style="9" customWidth="1"/>
    <col min="9225" max="9226" width="9.875" style="9" bestFit="1" customWidth="1"/>
    <col min="9227" max="9227" width="5.75" style="9" customWidth="1"/>
    <col min="9228" max="9228" width="59.625" style="9" customWidth="1"/>
    <col min="9229" max="9229" width="50" style="9" customWidth="1"/>
    <col min="9230" max="9230" width="39.875" style="9" customWidth="1"/>
    <col min="9231" max="9231" width="13.75" style="9" customWidth="1"/>
    <col min="9232" max="9232" width="6.375" style="9" customWidth="1"/>
    <col min="9233" max="9233" width="13.25" style="9" customWidth="1"/>
    <col min="9234" max="9234" width="14.5" style="9" customWidth="1"/>
    <col min="9235" max="9235" width="15.625" style="9" customWidth="1"/>
    <col min="9236" max="9472" width="9" style="9"/>
    <col min="9473" max="9473" width="8.875" style="9" customWidth="1"/>
    <col min="9474" max="9474" width="9" style="9"/>
    <col min="9475" max="9475" width="2.625" style="9" customWidth="1"/>
    <col min="9476" max="9476" width="5.75" style="9" customWidth="1"/>
    <col min="9477" max="9478" width="15.75" style="9" customWidth="1"/>
    <col min="9479" max="9479" width="40.625" style="9" customWidth="1"/>
    <col min="9480" max="9480" width="6.25" style="9" customWidth="1"/>
    <col min="9481" max="9482" width="9.875" style="9" bestFit="1" customWidth="1"/>
    <col min="9483" max="9483" width="5.75" style="9" customWidth="1"/>
    <col min="9484" max="9484" width="59.625" style="9" customWidth="1"/>
    <col min="9485" max="9485" width="50" style="9" customWidth="1"/>
    <col min="9486" max="9486" width="39.875" style="9" customWidth="1"/>
    <col min="9487" max="9487" width="13.75" style="9" customWidth="1"/>
    <col min="9488" max="9488" width="6.375" style="9" customWidth="1"/>
    <col min="9489" max="9489" width="13.25" style="9" customWidth="1"/>
    <col min="9490" max="9490" width="14.5" style="9" customWidth="1"/>
    <col min="9491" max="9491" width="15.625" style="9" customWidth="1"/>
    <col min="9492" max="9728" width="9" style="9"/>
    <col min="9729" max="9729" width="8.875" style="9" customWidth="1"/>
    <col min="9730" max="9730" width="9" style="9"/>
    <col min="9731" max="9731" width="2.625" style="9" customWidth="1"/>
    <col min="9732" max="9732" width="5.75" style="9" customWidth="1"/>
    <col min="9733" max="9734" width="15.75" style="9" customWidth="1"/>
    <col min="9735" max="9735" width="40.625" style="9" customWidth="1"/>
    <col min="9736" max="9736" width="6.25" style="9" customWidth="1"/>
    <col min="9737" max="9738" width="9.875" style="9" bestFit="1" customWidth="1"/>
    <col min="9739" max="9739" width="5.75" style="9" customWidth="1"/>
    <col min="9740" max="9740" width="59.625" style="9" customWidth="1"/>
    <col min="9741" max="9741" width="50" style="9" customWidth="1"/>
    <col min="9742" max="9742" width="39.875" style="9" customWidth="1"/>
    <col min="9743" max="9743" width="13.75" style="9" customWidth="1"/>
    <col min="9744" max="9744" width="6.375" style="9" customWidth="1"/>
    <col min="9745" max="9745" width="13.25" style="9" customWidth="1"/>
    <col min="9746" max="9746" width="14.5" style="9" customWidth="1"/>
    <col min="9747" max="9747" width="15.625" style="9" customWidth="1"/>
    <col min="9748" max="9984" width="9" style="9"/>
    <col min="9985" max="9985" width="8.875" style="9" customWidth="1"/>
    <col min="9986" max="9986" width="9" style="9"/>
    <col min="9987" max="9987" width="2.625" style="9" customWidth="1"/>
    <col min="9988" max="9988" width="5.75" style="9" customWidth="1"/>
    <col min="9989" max="9990" width="15.75" style="9" customWidth="1"/>
    <col min="9991" max="9991" width="40.625" style="9" customWidth="1"/>
    <col min="9992" max="9992" width="6.25" style="9" customWidth="1"/>
    <col min="9993" max="9994" width="9.875" style="9" bestFit="1" customWidth="1"/>
    <col min="9995" max="9995" width="5.75" style="9" customWidth="1"/>
    <col min="9996" max="9996" width="59.625" style="9" customWidth="1"/>
    <col min="9997" max="9997" width="50" style="9" customWidth="1"/>
    <col min="9998" max="9998" width="39.875" style="9" customWidth="1"/>
    <col min="9999" max="9999" width="13.75" style="9" customWidth="1"/>
    <col min="10000" max="10000" width="6.375" style="9" customWidth="1"/>
    <col min="10001" max="10001" width="13.25" style="9" customWidth="1"/>
    <col min="10002" max="10002" width="14.5" style="9" customWidth="1"/>
    <col min="10003" max="10003" width="15.625" style="9" customWidth="1"/>
    <col min="10004" max="10240" width="9" style="9"/>
    <col min="10241" max="10241" width="8.875" style="9" customWidth="1"/>
    <col min="10242" max="10242" width="9" style="9"/>
    <col min="10243" max="10243" width="2.625" style="9" customWidth="1"/>
    <col min="10244" max="10244" width="5.75" style="9" customWidth="1"/>
    <col min="10245" max="10246" width="15.75" style="9" customWidth="1"/>
    <col min="10247" max="10247" width="40.625" style="9" customWidth="1"/>
    <col min="10248" max="10248" width="6.25" style="9" customWidth="1"/>
    <col min="10249" max="10250" width="9.875" style="9" bestFit="1" customWidth="1"/>
    <col min="10251" max="10251" width="5.75" style="9" customWidth="1"/>
    <col min="10252" max="10252" width="59.625" style="9" customWidth="1"/>
    <col min="10253" max="10253" width="50" style="9" customWidth="1"/>
    <col min="10254" max="10254" width="39.875" style="9" customWidth="1"/>
    <col min="10255" max="10255" width="13.75" style="9" customWidth="1"/>
    <col min="10256" max="10256" width="6.375" style="9" customWidth="1"/>
    <col min="10257" max="10257" width="13.25" style="9" customWidth="1"/>
    <col min="10258" max="10258" width="14.5" style="9" customWidth="1"/>
    <col min="10259" max="10259" width="15.625" style="9" customWidth="1"/>
    <col min="10260" max="10496" width="9" style="9"/>
    <col min="10497" max="10497" width="8.875" style="9" customWidth="1"/>
    <col min="10498" max="10498" width="9" style="9"/>
    <col min="10499" max="10499" width="2.625" style="9" customWidth="1"/>
    <col min="10500" max="10500" width="5.75" style="9" customWidth="1"/>
    <col min="10501" max="10502" width="15.75" style="9" customWidth="1"/>
    <col min="10503" max="10503" width="40.625" style="9" customWidth="1"/>
    <col min="10504" max="10504" width="6.25" style="9" customWidth="1"/>
    <col min="10505" max="10506" width="9.875" style="9" bestFit="1" customWidth="1"/>
    <col min="10507" max="10507" width="5.75" style="9" customWidth="1"/>
    <col min="10508" max="10508" width="59.625" style="9" customWidth="1"/>
    <col min="10509" max="10509" width="50" style="9" customWidth="1"/>
    <col min="10510" max="10510" width="39.875" style="9" customWidth="1"/>
    <col min="10511" max="10511" width="13.75" style="9" customWidth="1"/>
    <col min="10512" max="10512" width="6.375" style="9" customWidth="1"/>
    <col min="10513" max="10513" width="13.25" style="9" customWidth="1"/>
    <col min="10514" max="10514" width="14.5" style="9" customWidth="1"/>
    <col min="10515" max="10515" width="15.625" style="9" customWidth="1"/>
    <col min="10516" max="10752" width="9" style="9"/>
    <col min="10753" max="10753" width="8.875" style="9" customWidth="1"/>
    <col min="10754" max="10754" width="9" style="9"/>
    <col min="10755" max="10755" width="2.625" style="9" customWidth="1"/>
    <col min="10756" max="10756" width="5.75" style="9" customWidth="1"/>
    <col min="10757" max="10758" width="15.75" style="9" customWidth="1"/>
    <col min="10759" max="10759" width="40.625" style="9" customWidth="1"/>
    <col min="10760" max="10760" width="6.25" style="9" customWidth="1"/>
    <col min="10761" max="10762" width="9.875" style="9" bestFit="1" customWidth="1"/>
    <col min="10763" max="10763" width="5.75" style="9" customWidth="1"/>
    <col min="10764" max="10764" width="59.625" style="9" customWidth="1"/>
    <col min="10765" max="10765" width="50" style="9" customWidth="1"/>
    <col min="10766" max="10766" width="39.875" style="9" customWidth="1"/>
    <col min="10767" max="10767" width="13.75" style="9" customWidth="1"/>
    <col min="10768" max="10768" width="6.375" style="9" customWidth="1"/>
    <col min="10769" max="10769" width="13.25" style="9" customWidth="1"/>
    <col min="10770" max="10770" width="14.5" style="9" customWidth="1"/>
    <col min="10771" max="10771" width="15.625" style="9" customWidth="1"/>
    <col min="10772" max="11008" width="9" style="9"/>
    <col min="11009" max="11009" width="8.875" style="9" customWidth="1"/>
    <col min="11010" max="11010" width="9" style="9"/>
    <col min="11011" max="11011" width="2.625" style="9" customWidth="1"/>
    <col min="11012" max="11012" width="5.75" style="9" customWidth="1"/>
    <col min="11013" max="11014" width="15.75" style="9" customWidth="1"/>
    <col min="11015" max="11015" width="40.625" style="9" customWidth="1"/>
    <col min="11016" max="11016" width="6.25" style="9" customWidth="1"/>
    <col min="11017" max="11018" width="9.875" style="9" bestFit="1" customWidth="1"/>
    <col min="11019" max="11019" width="5.75" style="9" customWidth="1"/>
    <col min="11020" max="11020" width="59.625" style="9" customWidth="1"/>
    <col min="11021" max="11021" width="50" style="9" customWidth="1"/>
    <col min="11022" max="11022" width="39.875" style="9" customWidth="1"/>
    <col min="11023" max="11023" width="13.75" style="9" customWidth="1"/>
    <col min="11024" max="11024" width="6.375" style="9" customWidth="1"/>
    <col min="11025" max="11025" width="13.25" style="9" customWidth="1"/>
    <col min="11026" max="11026" width="14.5" style="9" customWidth="1"/>
    <col min="11027" max="11027" width="15.625" style="9" customWidth="1"/>
    <col min="11028" max="11264" width="9" style="9"/>
    <col min="11265" max="11265" width="8.875" style="9" customWidth="1"/>
    <col min="11266" max="11266" width="9" style="9"/>
    <col min="11267" max="11267" width="2.625" style="9" customWidth="1"/>
    <col min="11268" max="11268" width="5.75" style="9" customWidth="1"/>
    <col min="11269" max="11270" width="15.75" style="9" customWidth="1"/>
    <col min="11271" max="11271" width="40.625" style="9" customWidth="1"/>
    <col min="11272" max="11272" width="6.25" style="9" customWidth="1"/>
    <col min="11273" max="11274" width="9.875" style="9" bestFit="1" customWidth="1"/>
    <col min="11275" max="11275" width="5.75" style="9" customWidth="1"/>
    <col min="11276" max="11276" width="59.625" style="9" customWidth="1"/>
    <col min="11277" max="11277" width="50" style="9" customWidth="1"/>
    <col min="11278" max="11278" width="39.875" style="9" customWidth="1"/>
    <col min="11279" max="11279" width="13.75" style="9" customWidth="1"/>
    <col min="11280" max="11280" width="6.375" style="9" customWidth="1"/>
    <col min="11281" max="11281" width="13.25" style="9" customWidth="1"/>
    <col min="11282" max="11282" width="14.5" style="9" customWidth="1"/>
    <col min="11283" max="11283" width="15.625" style="9" customWidth="1"/>
    <col min="11284" max="11520" width="9" style="9"/>
    <col min="11521" max="11521" width="8.875" style="9" customWidth="1"/>
    <col min="11522" max="11522" width="9" style="9"/>
    <col min="11523" max="11523" width="2.625" style="9" customWidth="1"/>
    <col min="11524" max="11524" width="5.75" style="9" customWidth="1"/>
    <col min="11525" max="11526" width="15.75" style="9" customWidth="1"/>
    <col min="11527" max="11527" width="40.625" style="9" customWidth="1"/>
    <col min="11528" max="11528" width="6.25" style="9" customWidth="1"/>
    <col min="11529" max="11530" width="9.875" style="9" bestFit="1" customWidth="1"/>
    <col min="11531" max="11531" width="5.75" style="9" customWidth="1"/>
    <col min="11532" max="11532" width="59.625" style="9" customWidth="1"/>
    <col min="11533" max="11533" width="50" style="9" customWidth="1"/>
    <col min="11534" max="11534" width="39.875" style="9" customWidth="1"/>
    <col min="11535" max="11535" width="13.75" style="9" customWidth="1"/>
    <col min="11536" max="11536" width="6.375" style="9" customWidth="1"/>
    <col min="11537" max="11537" width="13.25" style="9" customWidth="1"/>
    <col min="11538" max="11538" width="14.5" style="9" customWidth="1"/>
    <col min="11539" max="11539" width="15.625" style="9" customWidth="1"/>
    <col min="11540" max="11776" width="9" style="9"/>
    <col min="11777" max="11777" width="8.875" style="9" customWidth="1"/>
    <col min="11778" max="11778" width="9" style="9"/>
    <col min="11779" max="11779" width="2.625" style="9" customWidth="1"/>
    <col min="11780" max="11780" width="5.75" style="9" customWidth="1"/>
    <col min="11781" max="11782" width="15.75" style="9" customWidth="1"/>
    <col min="11783" max="11783" width="40.625" style="9" customWidth="1"/>
    <col min="11784" max="11784" width="6.25" style="9" customWidth="1"/>
    <col min="11785" max="11786" width="9.875" style="9" bestFit="1" customWidth="1"/>
    <col min="11787" max="11787" width="5.75" style="9" customWidth="1"/>
    <col min="11788" max="11788" width="59.625" style="9" customWidth="1"/>
    <col min="11789" max="11789" width="50" style="9" customWidth="1"/>
    <col min="11790" max="11790" width="39.875" style="9" customWidth="1"/>
    <col min="11791" max="11791" width="13.75" style="9" customWidth="1"/>
    <col min="11792" max="11792" width="6.375" style="9" customWidth="1"/>
    <col min="11793" max="11793" width="13.25" style="9" customWidth="1"/>
    <col min="11794" max="11794" width="14.5" style="9" customWidth="1"/>
    <col min="11795" max="11795" width="15.625" style="9" customWidth="1"/>
    <col min="11796" max="12032" width="9" style="9"/>
    <col min="12033" max="12033" width="8.875" style="9" customWidth="1"/>
    <col min="12034" max="12034" width="9" style="9"/>
    <col min="12035" max="12035" width="2.625" style="9" customWidth="1"/>
    <col min="12036" max="12036" width="5.75" style="9" customWidth="1"/>
    <col min="12037" max="12038" width="15.75" style="9" customWidth="1"/>
    <col min="12039" max="12039" width="40.625" style="9" customWidth="1"/>
    <col min="12040" max="12040" width="6.25" style="9" customWidth="1"/>
    <col min="12041" max="12042" width="9.875" style="9" bestFit="1" customWidth="1"/>
    <col min="12043" max="12043" width="5.75" style="9" customWidth="1"/>
    <col min="12044" max="12044" width="59.625" style="9" customWidth="1"/>
    <col min="12045" max="12045" width="50" style="9" customWidth="1"/>
    <col min="12046" max="12046" width="39.875" style="9" customWidth="1"/>
    <col min="12047" max="12047" width="13.75" style="9" customWidth="1"/>
    <col min="12048" max="12048" width="6.375" style="9" customWidth="1"/>
    <col min="12049" max="12049" width="13.25" style="9" customWidth="1"/>
    <col min="12050" max="12050" width="14.5" style="9" customWidth="1"/>
    <col min="12051" max="12051" width="15.625" style="9" customWidth="1"/>
    <col min="12052" max="12288" width="9" style="9"/>
    <col min="12289" max="12289" width="8.875" style="9" customWidth="1"/>
    <col min="12290" max="12290" width="9" style="9"/>
    <col min="12291" max="12291" width="2.625" style="9" customWidth="1"/>
    <col min="12292" max="12292" width="5.75" style="9" customWidth="1"/>
    <col min="12293" max="12294" width="15.75" style="9" customWidth="1"/>
    <col min="12295" max="12295" width="40.625" style="9" customWidth="1"/>
    <col min="12296" max="12296" width="6.25" style="9" customWidth="1"/>
    <col min="12297" max="12298" width="9.875" style="9" bestFit="1" customWidth="1"/>
    <col min="12299" max="12299" width="5.75" style="9" customWidth="1"/>
    <col min="12300" max="12300" width="59.625" style="9" customWidth="1"/>
    <col min="12301" max="12301" width="50" style="9" customWidth="1"/>
    <col min="12302" max="12302" width="39.875" style="9" customWidth="1"/>
    <col min="12303" max="12303" width="13.75" style="9" customWidth="1"/>
    <col min="12304" max="12304" width="6.375" style="9" customWidth="1"/>
    <col min="12305" max="12305" width="13.25" style="9" customWidth="1"/>
    <col min="12306" max="12306" width="14.5" style="9" customWidth="1"/>
    <col min="12307" max="12307" width="15.625" style="9" customWidth="1"/>
    <col min="12308" max="12544" width="9" style="9"/>
    <col min="12545" max="12545" width="8.875" style="9" customWidth="1"/>
    <col min="12546" max="12546" width="9" style="9"/>
    <col min="12547" max="12547" width="2.625" style="9" customWidth="1"/>
    <col min="12548" max="12548" width="5.75" style="9" customWidth="1"/>
    <col min="12549" max="12550" width="15.75" style="9" customWidth="1"/>
    <col min="12551" max="12551" width="40.625" style="9" customWidth="1"/>
    <col min="12552" max="12552" width="6.25" style="9" customWidth="1"/>
    <col min="12553" max="12554" width="9.875" style="9" bestFit="1" customWidth="1"/>
    <col min="12555" max="12555" width="5.75" style="9" customWidth="1"/>
    <col min="12556" max="12556" width="59.625" style="9" customWidth="1"/>
    <col min="12557" max="12557" width="50" style="9" customWidth="1"/>
    <col min="12558" max="12558" width="39.875" style="9" customWidth="1"/>
    <col min="12559" max="12559" width="13.75" style="9" customWidth="1"/>
    <col min="12560" max="12560" width="6.375" style="9" customWidth="1"/>
    <col min="12561" max="12561" width="13.25" style="9" customWidth="1"/>
    <col min="12562" max="12562" width="14.5" style="9" customWidth="1"/>
    <col min="12563" max="12563" width="15.625" style="9" customWidth="1"/>
    <col min="12564" max="12800" width="9" style="9"/>
    <col min="12801" max="12801" width="8.875" style="9" customWidth="1"/>
    <col min="12802" max="12802" width="9" style="9"/>
    <col min="12803" max="12803" width="2.625" style="9" customWidth="1"/>
    <col min="12804" max="12804" width="5.75" style="9" customWidth="1"/>
    <col min="12805" max="12806" width="15.75" style="9" customWidth="1"/>
    <col min="12807" max="12807" width="40.625" style="9" customWidth="1"/>
    <col min="12808" max="12808" width="6.25" style="9" customWidth="1"/>
    <col min="12809" max="12810" width="9.875" style="9" bestFit="1" customWidth="1"/>
    <col min="12811" max="12811" width="5.75" style="9" customWidth="1"/>
    <col min="12812" max="12812" width="59.625" style="9" customWidth="1"/>
    <col min="12813" max="12813" width="50" style="9" customWidth="1"/>
    <col min="12814" max="12814" width="39.875" style="9" customWidth="1"/>
    <col min="12815" max="12815" width="13.75" style="9" customWidth="1"/>
    <col min="12816" max="12816" width="6.375" style="9" customWidth="1"/>
    <col min="12817" max="12817" width="13.25" style="9" customWidth="1"/>
    <col min="12818" max="12818" width="14.5" style="9" customWidth="1"/>
    <col min="12819" max="12819" width="15.625" style="9" customWidth="1"/>
    <col min="12820" max="13056" width="9" style="9"/>
    <col min="13057" max="13057" width="8.875" style="9" customWidth="1"/>
    <col min="13058" max="13058" width="9" style="9"/>
    <col min="13059" max="13059" width="2.625" style="9" customWidth="1"/>
    <col min="13060" max="13060" width="5.75" style="9" customWidth="1"/>
    <col min="13061" max="13062" width="15.75" style="9" customWidth="1"/>
    <col min="13063" max="13063" width="40.625" style="9" customWidth="1"/>
    <col min="13064" max="13064" width="6.25" style="9" customWidth="1"/>
    <col min="13065" max="13066" width="9.875" style="9" bestFit="1" customWidth="1"/>
    <col min="13067" max="13067" width="5.75" style="9" customWidth="1"/>
    <col min="13068" max="13068" width="59.625" style="9" customWidth="1"/>
    <col min="13069" max="13069" width="50" style="9" customWidth="1"/>
    <col min="13070" max="13070" width="39.875" style="9" customWidth="1"/>
    <col min="13071" max="13071" width="13.75" style="9" customWidth="1"/>
    <col min="13072" max="13072" width="6.375" style="9" customWidth="1"/>
    <col min="13073" max="13073" width="13.25" style="9" customWidth="1"/>
    <col min="13074" max="13074" width="14.5" style="9" customWidth="1"/>
    <col min="13075" max="13075" width="15.625" style="9" customWidth="1"/>
    <col min="13076" max="13312" width="9" style="9"/>
    <col min="13313" max="13313" width="8.875" style="9" customWidth="1"/>
    <col min="13314" max="13314" width="9" style="9"/>
    <col min="13315" max="13315" width="2.625" style="9" customWidth="1"/>
    <col min="13316" max="13316" width="5.75" style="9" customWidth="1"/>
    <col min="13317" max="13318" width="15.75" style="9" customWidth="1"/>
    <col min="13319" max="13319" width="40.625" style="9" customWidth="1"/>
    <col min="13320" max="13320" width="6.25" style="9" customWidth="1"/>
    <col min="13321" max="13322" width="9.875" style="9" bestFit="1" customWidth="1"/>
    <col min="13323" max="13323" width="5.75" style="9" customWidth="1"/>
    <col min="13324" max="13324" width="59.625" style="9" customWidth="1"/>
    <col min="13325" max="13325" width="50" style="9" customWidth="1"/>
    <col min="13326" max="13326" width="39.875" style="9" customWidth="1"/>
    <col min="13327" max="13327" width="13.75" style="9" customWidth="1"/>
    <col min="13328" max="13328" width="6.375" style="9" customWidth="1"/>
    <col min="13329" max="13329" width="13.25" style="9" customWidth="1"/>
    <col min="13330" max="13330" width="14.5" style="9" customWidth="1"/>
    <col min="13331" max="13331" width="15.625" style="9" customWidth="1"/>
    <col min="13332" max="13568" width="9" style="9"/>
    <col min="13569" max="13569" width="8.875" style="9" customWidth="1"/>
    <col min="13570" max="13570" width="9" style="9"/>
    <col min="13571" max="13571" width="2.625" style="9" customWidth="1"/>
    <col min="13572" max="13572" width="5.75" style="9" customWidth="1"/>
    <col min="13573" max="13574" width="15.75" style="9" customWidth="1"/>
    <col min="13575" max="13575" width="40.625" style="9" customWidth="1"/>
    <col min="13576" max="13576" width="6.25" style="9" customWidth="1"/>
    <col min="13577" max="13578" width="9.875" style="9" bestFit="1" customWidth="1"/>
    <col min="13579" max="13579" width="5.75" style="9" customWidth="1"/>
    <col min="13580" max="13580" width="59.625" style="9" customWidth="1"/>
    <col min="13581" max="13581" width="50" style="9" customWidth="1"/>
    <col min="13582" max="13582" width="39.875" style="9" customWidth="1"/>
    <col min="13583" max="13583" width="13.75" style="9" customWidth="1"/>
    <col min="13584" max="13584" width="6.375" style="9" customWidth="1"/>
    <col min="13585" max="13585" width="13.25" style="9" customWidth="1"/>
    <col min="13586" max="13586" width="14.5" style="9" customWidth="1"/>
    <col min="13587" max="13587" width="15.625" style="9" customWidth="1"/>
    <col min="13588" max="13824" width="9" style="9"/>
    <col min="13825" max="13825" width="8.875" style="9" customWidth="1"/>
    <col min="13826" max="13826" width="9" style="9"/>
    <col min="13827" max="13827" width="2.625" style="9" customWidth="1"/>
    <col min="13828" max="13828" width="5.75" style="9" customWidth="1"/>
    <col min="13829" max="13830" width="15.75" style="9" customWidth="1"/>
    <col min="13831" max="13831" width="40.625" style="9" customWidth="1"/>
    <col min="13832" max="13832" width="6.25" style="9" customWidth="1"/>
    <col min="13833" max="13834" width="9.875" style="9" bestFit="1" customWidth="1"/>
    <col min="13835" max="13835" width="5.75" style="9" customWidth="1"/>
    <col min="13836" max="13836" width="59.625" style="9" customWidth="1"/>
    <col min="13837" max="13837" width="50" style="9" customWidth="1"/>
    <col min="13838" max="13838" width="39.875" style="9" customWidth="1"/>
    <col min="13839" max="13839" width="13.75" style="9" customWidth="1"/>
    <col min="13840" max="13840" width="6.375" style="9" customWidth="1"/>
    <col min="13841" max="13841" width="13.25" style="9" customWidth="1"/>
    <col min="13842" max="13842" width="14.5" style="9" customWidth="1"/>
    <col min="13843" max="13843" width="15.625" style="9" customWidth="1"/>
    <col min="13844" max="14080" width="9" style="9"/>
    <col min="14081" max="14081" width="8.875" style="9" customWidth="1"/>
    <col min="14082" max="14082" width="9" style="9"/>
    <col min="14083" max="14083" width="2.625" style="9" customWidth="1"/>
    <col min="14084" max="14084" width="5.75" style="9" customWidth="1"/>
    <col min="14085" max="14086" width="15.75" style="9" customWidth="1"/>
    <col min="14087" max="14087" width="40.625" style="9" customWidth="1"/>
    <col min="14088" max="14088" width="6.25" style="9" customWidth="1"/>
    <col min="14089" max="14090" width="9.875" style="9" bestFit="1" customWidth="1"/>
    <col min="14091" max="14091" width="5.75" style="9" customWidth="1"/>
    <col min="14092" max="14092" width="59.625" style="9" customWidth="1"/>
    <col min="14093" max="14093" width="50" style="9" customWidth="1"/>
    <col min="14094" max="14094" width="39.875" style="9" customWidth="1"/>
    <col min="14095" max="14095" width="13.75" style="9" customWidth="1"/>
    <col min="14096" max="14096" width="6.375" style="9" customWidth="1"/>
    <col min="14097" max="14097" width="13.25" style="9" customWidth="1"/>
    <col min="14098" max="14098" width="14.5" style="9" customWidth="1"/>
    <col min="14099" max="14099" width="15.625" style="9" customWidth="1"/>
    <col min="14100" max="14336" width="9" style="9"/>
    <col min="14337" max="14337" width="8.875" style="9" customWidth="1"/>
    <col min="14338" max="14338" width="9" style="9"/>
    <col min="14339" max="14339" width="2.625" style="9" customWidth="1"/>
    <col min="14340" max="14340" width="5.75" style="9" customWidth="1"/>
    <col min="14341" max="14342" width="15.75" style="9" customWidth="1"/>
    <col min="14343" max="14343" width="40.625" style="9" customWidth="1"/>
    <col min="14344" max="14344" width="6.25" style="9" customWidth="1"/>
    <col min="14345" max="14346" width="9.875" style="9" bestFit="1" customWidth="1"/>
    <col min="14347" max="14347" width="5.75" style="9" customWidth="1"/>
    <col min="14348" max="14348" width="59.625" style="9" customWidth="1"/>
    <col min="14349" max="14349" width="50" style="9" customWidth="1"/>
    <col min="14350" max="14350" width="39.875" style="9" customWidth="1"/>
    <col min="14351" max="14351" width="13.75" style="9" customWidth="1"/>
    <col min="14352" max="14352" width="6.375" style="9" customWidth="1"/>
    <col min="14353" max="14353" width="13.25" style="9" customWidth="1"/>
    <col min="14354" max="14354" width="14.5" style="9" customWidth="1"/>
    <col min="14355" max="14355" width="15.625" style="9" customWidth="1"/>
    <col min="14356" max="14592" width="9" style="9"/>
    <col min="14593" max="14593" width="8.875" style="9" customWidth="1"/>
    <col min="14594" max="14594" width="9" style="9"/>
    <col min="14595" max="14595" width="2.625" style="9" customWidth="1"/>
    <col min="14596" max="14596" width="5.75" style="9" customWidth="1"/>
    <col min="14597" max="14598" width="15.75" style="9" customWidth="1"/>
    <col min="14599" max="14599" width="40.625" style="9" customWidth="1"/>
    <col min="14600" max="14600" width="6.25" style="9" customWidth="1"/>
    <col min="14601" max="14602" width="9.875" style="9" bestFit="1" customWidth="1"/>
    <col min="14603" max="14603" width="5.75" style="9" customWidth="1"/>
    <col min="14604" max="14604" width="59.625" style="9" customWidth="1"/>
    <col min="14605" max="14605" width="50" style="9" customWidth="1"/>
    <col min="14606" max="14606" width="39.875" style="9" customWidth="1"/>
    <col min="14607" max="14607" width="13.75" style="9" customWidth="1"/>
    <col min="14608" max="14608" width="6.375" style="9" customWidth="1"/>
    <col min="14609" max="14609" width="13.25" style="9" customWidth="1"/>
    <col min="14610" max="14610" width="14.5" style="9" customWidth="1"/>
    <col min="14611" max="14611" width="15.625" style="9" customWidth="1"/>
    <col min="14612" max="14848" width="9" style="9"/>
    <col min="14849" max="14849" width="8.875" style="9" customWidth="1"/>
    <col min="14850" max="14850" width="9" style="9"/>
    <col min="14851" max="14851" width="2.625" style="9" customWidth="1"/>
    <col min="14852" max="14852" width="5.75" style="9" customWidth="1"/>
    <col min="14853" max="14854" width="15.75" style="9" customWidth="1"/>
    <col min="14855" max="14855" width="40.625" style="9" customWidth="1"/>
    <col min="14856" max="14856" width="6.25" style="9" customWidth="1"/>
    <col min="14857" max="14858" width="9.875" style="9" bestFit="1" customWidth="1"/>
    <col min="14859" max="14859" width="5.75" style="9" customWidth="1"/>
    <col min="14860" max="14860" width="59.625" style="9" customWidth="1"/>
    <col min="14861" max="14861" width="50" style="9" customWidth="1"/>
    <col min="14862" max="14862" width="39.875" style="9" customWidth="1"/>
    <col min="14863" max="14863" width="13.75" style="9" customWidth="1"/>
    <col min="14864" max="14864" width="6.375" style="9" customWidth="1"/>
    <col min="14865" max="14865" width="13.25" style="9" customWidth="1"/>
    <col min="14866" max="14866" width="14.5" style="9" customWidth="1"/>
    <col min="14867" max="14867" width="15.625" style="9" customWidth="1"/>
    <col min="14868" max="15104" width="9" style="9"/>
    <col min="15105" max="15105" width="8.875" style="9" customWidth="1"/>
    <col min="15106" max="15106" width="9" style="9"/>
    <col min="15107" max="15107" width="2.625" style="9" customWidth="1"/>
    <col min="15108" max="15108" width="5.75" style="9" customWidth="1"/>
    <col min="15109" max="15110" width="15.75" style="9" customWidth="1"/>
    <col min="15111" max="15111" width="40.625" style="9" customWidth="1"/>
    <col min="15112" max="15112" width="6.25" style="9" customWidth="1"/>
    <col min="15113" max="15114" width="9.875" style="9" bestFit="1" customWidth="1"/>
    <col min="15115" max="15115" width="5.75" style="9" customWidth="1"/>
    <col min="15116" max="15116" width="59.625" style="9" customWidth="1"/>
    <col min="15117" max="15117" width="50" style="9" customWidth="1"/>
    <col min="15118" max="15118" width="39.875" style="9" customWidth="1"/>
    <col min="15119" max="15119" width="13.75" style="9" customWidth="1"/>
    <col min="15120" max="15120" width="6.375" style="9" customWidth="1"/>
    <col min="15121" max="15121" width="13.25" style="9" customWidth="1"/>
    <col min="15122" max="15122" width="14.5" style="9" customWidth="1"/>
    <col min="15123" max="15123" width="15.625" style="9" customWidth="1"/>
    <col min="15124" max="15360" width="9" style="9"/>
    <col min="15361" max="15361" width="8.875" style="9" customWidth="1"/>
    <col min="15362" max="15362" width="9" style="9"/>
    <col min="15363" max="15363" width="2.625" style="9" customWidth="1"/>
    <col min="15364" max="15364" width="5.75" style="9" customWidth="1"/>
    <col min="15365" max="15366" width="15.75" style="9" customWidth="1"/>
    <col min="15367" max="15367" width="40.625" style="9" customWidth="1"/>
    <col min="15368" max="15368" width="6.25" style="9" customWidth="1"/>
    <col min="15369" max="15370" width="9.875" style="9" bestFit="1" customWidth="1"/>
    <col min="15371" max="15371" width="5.75" style="9" customWidth="1"/>
    <col min="15372" max="15372" width="59.625" style="9" customWidth="1"/>
    <col min="15373" max="15373" width="50" style="9" customWidth="1"/>
    <col min="15374" max="15374" width="39.875" style="9" customWidth="1"/>
    <col min="15375" max="15375" width="13.75" style="9" customWidth="1"/>
    <col min="15376" max="15376" width="6.375" style="9" customWidth="1"/>
    <col min="15377" max="15377" width="13.25" style="9" customWidth="1"/>
    <col min="15378" max="15378" width="14.5" style="9" customWidth="1"/>
    <col min="15379" max="15379" width="15.625" style="9" customWidth="1"/>
    <col min="15380" max="15616" width="9" style="9"/>
    <col min="15617" max="15617" width="8.875" style="9" customWidth="1"/>
    <col min="15618" max="15618" width="9" style="9"/>
    <col min="15619" max="15619" width="2.625" style="9" customWidth="1"/>
    <col min="15620" max="15620" width="5.75" style="9" customWidth="1"/>
    <col min="15621" max="15622" width="15.75" style="9" customWidth="1"/>
    <col min="15623" max="15623" width="40.625" style="9" customWidth="1"/>
    <col min="15624" max="15624" width="6.25" style="9" customWidth="1"/>
    <col min="15625" max="15626" width="9.875" style="9" bestFit="1" customWidth="1"/>
    <col min="15627" max="15627" width="5.75" style="9" customWidth="1"/>
    <col min="15628" max="15628" width="59.625" style="9" customWidth="1"/>
    <col min="15629" max="15629" width="50" style="9" customWidth="1"/>
    <col min="15630" max="15630" width="39.875" style="9" customWidth="1"/>
    <col min="15631" max="15631" width="13.75" style="9" customWidth="1"/>
    <col min="15632" max="15632" width="6.375" style="9" customWidth="1"/>
    <col min="15633" max="15633" width="13.25" style="9" customWidth="1"/>
    <col min="15634" max="15634" width="14.5" style="9" customWidth="1"/>
    <col min="15635" max="15635" width="15.625" style="9" customWidth="1"/>
    <col min="15636" max="15872" width="9" style="9"/>
    <col min="15873" max="15873" width="8.875" style="9" customWidth="1"/>
    <col min="15874" max="15874" width="9" style="9"/>
    <col min="15875" max="15875" width="2.625" style="9" customWidth="1"/>
    <col min="15876" max="15876" width="5.75" style="9" customWidth="1"/>
    <col min="15877" max="15878" width="15.75" style="9" customWidth="1"/>
    <col min="15879" max="15879" width="40.625" style="9" customWidth="1"/>
    <col min="15880" max="15880" width="6.25" style="9" customWidth="1"/>
    <col min="15881" max="15882" width="9.875" style="9" bestFit="1" customWidth="1"/>
    <col min="15883" max="15883" width="5.75" style="9" customWidth="1"/>
    <col min="15884" max="15884" width="59.625" style="9" customWidth="1"/>
    <col min="15885" max="15885" width="50" style="9" customWidth="1"/>
    <col min="15886" max="15886" width="39.875" style="9" customWidth="1"/>
    <col min="15887" max="15887" width="13.75" style="9" customWidth="1"/>
    <col min="15888" max="15888" width="6.375" style="9" customWidth="1"/>
    <col min="15889" max="15889" width="13.25" style="9" customWidth="1"/>
    <col min="15890" max="15890" width="14.5" style="9" customWidth="1"/>
    <col min="15891" max="15891" width="15.625" style="9" customWidth="1"/>
    <col min="15892" max="16128" width="9" style="9"/>
    <col min="16129" max="16129" width="8.875" style="9" customWidth="1"/>
    <col min="16130" max="16130" width="9" style="9"/>
    <col min="16131" max="16131" width="2.625" style="9" customWidth="1"/>
    <col min="16132" max="16132" width="5.75" style="9" customWidth="1"/>
    <col min="16133" max="16134" width="15.75" style="9" customWidth="1"/>
    <col min="16135" max="16135" width="40.625" style="9" customWidth="1"/>
    <col min="16136" max="16136" width="6.25" style="9" customWidth="1"/>
    <col min="16137" max="16138" width="9.875" style="9" bestFit="1" customWidth="1"/>
    <col min="16139" max="16139" width="5.75" style="9" customWidth="1"/>
    <col min="16140" max="16140" width="59.625" style="9" customWidth="1"/>
    <col min="16141" max="16141" width="50" style="9" customWidth="1"/>
    <col min="16142" max="16142" width="39.875" style="9" customWidth="1"/>
    <col min="16143" max="16143" width="13.75" style="9" customWidth="1"/>
    <col min="16144" max="16144" width="6.375" style="9" customWidth="1"/>
    <col min="16145" max="16145" width="13.25" style="9" customWidth="1"/>
    <col min="16146" max="16146" width="14.5" style="9" customWidth="1"/>
    <col min="16147" max="16147" width="15.625" style="9" customWidth="1"/>
    <col min="16148" max="16384" width="9" style="9"/>
  </cols>
  <sheetData>
    <row r="2" spans="1:19" ht="20.100000000000001" customHeight="1">
      <c r="D2" s="1" t="s">
        <v>0</v>
      </c>
      <c r="E2" s="1"/>
      <c r="F2" s="1"/>
      <c r="G2" s="2" t="s">
        <v>3278</v>
      </c>
      <c r="I2" s="4" t="s">
        <v>2</v>
      </c>
      <c r="J2" s="5"/>
      <c r="K2" s="6"/>
      <c r="L2" s="7">
        <f>SUM(J:J)</f>
        <v>35381</v>
      </c>
    </row>
    <row r="3" spans="1:19" ht="20.100000000000001" customHeight="1">
      <c r="D3" s="1" t="s">
        <v>3</v>
      </c>
      <c r="E3" s="1"/>
      <c r="F3" s="1"/>
      <c r="G3" s="13" t="s">
        <v>3279</v>
      </c>
    </row>
    <row r="4" spans="1:19" ht="20.100000000000001" customHeight="1">
      <c r="D4" s="1" t="s">
        <v>1373</v>
      </c>
      <c r="E4" s="1"/>
      <c r="F4" s="1"/>
      <c r="G4" s="13" t="s">
        <v>3280</v>
      </c>
      <c r="L4" s="1146" t="s">
        <v>3281</v>
      </c>
    </row>
    <row r="5" spans="1:19" ht="20.100000000000001" customHeight="1">
      <c r="D5" s="1" t="s">
        <v>6</v>
      </c>
      <c r="E5" s="1"/>
      <c r="F5" s="1"/>
      <c r="G5" s="16">
        <v>45079</v>
      </c>
    </row>
    <row r="6" spans="1:19" ht="20.100000000000001" customHeight="1">
      <c r="D6" s="1" t="s">
        <v>7</v>
      </c>
      <c r="E6" s="1"/>
      <c r="F6" s="1"/>
      <c r="G6" s="16">
        <v>45082</v>
      </c>
    </row>
    <row r="8" spans="1:19" s="8" customFormat="1" ht="19.7" customHeight="1">
      <c r="A8" s="8" t="s">
        <v>860</v>
      </c>
      <c r="D8" s="17" t="s">
        <v>8</v>
      </c>
      <c r="E8" s="17" t="s">
        <v>9</v>
      </c>
      <c r="F8" s="17" t="s">
        <v>10</v>
      </c>
      <c r="G8" s="18" t="s">
        <v>11</v>
      </c>
      <c r="H8" s="18" t="s">
        <v>12</v>
      </c>
      <c r="I8" s="18" t="s">
        <v>13</v>
      </c>
      <c r="J8" s="22" t="s">
        <v>14</v>
      </c>
      <c r="K8" s="22" t="s">
        <v>15</v>
      </c>
      <c r="L8" s="18" t="s">
        <v>16</v>
      </c>
      <c r="M8" s="18" t="s">
        <v>17</v>
      </c>
      <c r="N8" s="18" t="s">
        <v>18</v>
      </c>
      <c r="O8" s="30" t="s">
        <v>19</v>
      </c>
      <c r="P8" s="17" t="s">
        <v>20</v>
      </c>
      <c r="Q8" s="18" t="s">
        <v>21</v>
      </c>
      <c r="R8" s="30" t="s">
        <v>22</v>
      </c>
      <c r="S8" s="23" t="s">
        <v>23</v>
      </c>
    </row>
    <row r="9" spans="1:19" s="473" customFormat="1" ht="19.7" customHeight="1">
      <c r="A9" s="8"/>
      <c r="B9" s="8"/>
      <c r="C9" s="8"/>
      <c r="D9" s="34"/>
      <c r="E9" s="111"/>
      <c r="F9" s="111"/>
      <c r="G9" s="24"/>
      <c r="H9" s="18"/>
      <c r="I9" s="20"/>
      <c r="J9" s="118"/>
      <c r="K9" s="22"/>
      <c r="L9" s="28"/>
      <c r="M9" s="33"/>
      <c r="N9" s="471"/>
      <c r="O9" s="472"/>
      <c r="P9" s="34"/>
      <c r="Q9" s="33"/>
      <c r="R9" s="472"/>
      <c r="S9" s="40"/>
    </row>
    <row r="10" spans="1:19" s="473" customFormat="1" ht="19.7" customHeight="1">
      <c r="A10" s="8"/>
      <c r="B10" s="8"/>
      <c r="C10" s="8"/>
      <c r="D10" s="34"/>
      <c r="E10" s="1147" t="s">
        <v>3282</v>
      </c>
      <c r="F10" s="1148"/>
      <c r="G10" s="1149"/>
      <c r="H10" s="18"/>
      <c r="I10" s="20"/>
      <c r="J10" s="118"/>
      <c r="K10" s="22"/>
      <c r="L10" s="28"/>
      <c r="M10" s="33"/>
      <c r="N10" s="471"/>
      <c r="O10" s="472"/>
      <c r="P10" s="34"/>
      <c r="Q10" s="33"/>
      <c r="R10" s="472"/>
      <c r="S10" s="40"/>
    </row>
    <row r="11" spans="1:19" s="473" customFormat="1" ht="19.7" customHeight="1">
      <c r="A11" s="8"/>
      <c r="B11" s="8"/>
      <c r="C11" s="8"/>
      <c r="D11" s="34"/>
      <c r="E11" s="111"/>
      <c r="F11" s="17"/>
      <c r="G11" s="24"/>
      <c r="H11" s="18"/>
      <c r="I11" s="20"/>
      <c r="J11" s="125"/>
      <c r="K11" s="22"/>
      <c r="L11" s="28"/>
      <c r="M11" s="33"/>
      <c r="N11" s="471"/>
      <c r="O11" s="472"/>
      <c r="P11" s="34"/>
      <c r="Q11" s="33"/>
      <c r="R11" s="472"/>
      <c r="S11" s="40"/>
    </row>
    <row r="12" spans="1:19" s="473" customFormat="1" ht="19.7" customHeight="1">
      <c r="A12" s="1018" t="s">
        <v>1570</v>
      </c>
      <c r="B12" s="8"/>
      <c r="C12" s="8"/>
      <c r="D12" s="34">
        <v>1</v>
      </c>
      <c r="E12" s="1150" t="s">
        <v>270</v>
      </c>
      <c r="F12" s="1150" t="s">
        <v>167</v>
      </c>
      <c r="G12" s="24" t="s">
        <v>3283</v>
      </c>
      <c r="H12" s="18">
        <v>1</v>
      </c>
      <c r="I12" s="177">
        <v>9402</v>
      </c>
      <c r="J12" s="125">
        <f>H12*I12</f>
        <v>9402</v>
      </c>
      <c r="K12" s="22"/>
      <c r="L12" s="28" t="s">
        <v>3284</v>
      </c>
      <c r="M12" s="33"/>
      <c r="N12" s="471"/>
      <c r="O12" s="472">
        <v>45068</v>
      </c>
      <c r="P12" s="34"/>
      <c r="Q12" s="33"/>
      <c r="R12" s="472">
        <v>45079</v>
      </c>
      <c r="S12" s="40">
        <v>45079</v>
      </c>
    </row>
    <row r="13" spans="1:19" s="473" customFormat="1" ht="19.7" customHeight="1">
      <c r="A13" s="1018" t="s">
        <v>273</v>
      </c>
      <c r="B13" s="8"/>
      <c r="C13" s="8"/>
      <c r="D13" s="34">
        <f>+D12+1</f>
        <v>2</v>
      </c>
      <c r="E13" s="52" t="s">
        <v>167</v>
      </c>
      <c r="F13" s="52" t="s">
        <v>167</v>
      </c>
      <c r="G13" s="24" t="s">
        <v>3285</v>
      </c>
      <c r="H13" s="18">
        <v>2</v>
      </c>
      <c r="I13" s="177">
        <v>730</v>
      </c>
      <c r="J13" s="125">
        <f>H13*I13</f>
        <v>1460</v>
      </c>
      <c r="K13" s="22"/>
      <c r="L13" s="28" t="s">
        <v>2528</v>
      </c>
      <c r="M13" s="33"/>
      <c r="N13" s="471"/>
      <c r="O13" s="472">
        <v>45068</v>
      </c>
      <c r="P13" s="34"/>
      <c r="Q13" s="33"/>
      <c r="R13" s="472">
        <v>45079</v>
      </c>
      <c r="S13" s="1151" t="s">
        <v>3286</v>
      </c>
    </row>
    <row r="14" spans="1:19" s="473" customFormat="1" ht="19.7" customHeight="1">
      <c r="A14" s="1018" t="s">
        <v>276</v>
      </c>
      <c r="B14" s="8"/>
      <c r="C14" s="8"/>
      <c r="D14" s="34">
        <f t="shared" ref="D14:D27" si="0">+D13+1</f>
        <v>3</v>
      </c>
      <c r="E14" s="52" t="s">
        <v>167</v>
      </c>
      <c r="F14" s="52" t="s">
        <v>167</v>
      </c>
      <c r="G14" s="108" t="s">
        <v>879</v>
      </c>
      <c r="H14" s="1128">
        <v>5</v>
      </c>
      <c r="I14" s="98">
        <v>139</v>
      </c>
      <c r="J14" s="219">
        <f>H14*I14</f>
        <v>695</v>
      </c>
      <c r="K14" s="22"/>
      <c r="L14" s="106" t="s">
        <v>3287</v>
      </c>
      <c r="M14" s="33"/>
      <c r="N14" s="471"/>
      <c r="O14" s="472">
        <v>45068</v>
      </c>
      <c r="P14" s="34"/>
      <c r="Q14" s="33"/>
      <c r="R14" s="472">
        <v>45079</v>
      </c>
      <c r="S14" s="40">
        <v>45079</v>
      </c>
    </row>
    <row r="15" spans="1:19" s="473" customFormat="1" ht="19.7" customHeight="1">
      <c r="A15" s="1018" t="s">
        <v>276</v>
      </c>
      <c r="B15" s="8"/>
      <c r="C15" s="8"/>
      <c r="D15" s="34">
        <f t="shared" si="0"/>
        <v>4</v>
      </c>
      <c r="E15" s="887" t="s">
        <v>167</v>
      </c>
      <c r="F15" s="887" t="s">
        <v>167</v>
      </c>
      <c r="G15" s="888" t="s">
        <v>2419</v>
      </c>
      <c r="H15" s="895"/>
      <c r="I15" s="895">
        <v>23</v>
      </c>
      <c r="J15" s="1152">
        <f>H15*I15</f>
        <v>0</v>
      </c>
      <c r="K15" s="1153"/>
      <c r="L15" s="1154" t="s">
        <v>3288</v>
      </c>
      <c r="M15" s="33"/>
      <c r="N15" s="471"/>
      <c r="O15" s="472"/>
      <c r="P15" s="34"/>
      <c r="Q15" s="33"/>
      <c r="R15" s="472"/>
      <c r="S15" s="40"/>
    </row>
    <row r="16" spans="1:19" s="473" customFormat="1" ht="19.7" customHeight="1">
      <c r="A16" s="1018" t="s">
        <v>642</v>
      </c>
      <c r="B16" s="8"/>
      <c r="C16" s="8"/>
      <c r="D16" s="34">
        <f t="shared" si="0"/>
        <v>5</v>
      </c>
      <c r="E16" s="1150" t="s">
        <v>270</v>
      </c>
      <c r="F16" s="1150" t="s">
        <v>167</v>
      </c>
      <c r="G16" s="1155" t="s">
        <v>3289</v>
      </c>
      <c r="H16" s="332">
        <v>1</v>
      </c>
      <c r="I16" s="332">
        <v>7630</v>
      </c>
      <c r="J16" s="489">
        <f t="shared" ref="J16:J25" si="1">H16*I16</f>
        <v>7630</v>
      </c>
      <c r="K16" s="429"/>
      <c r="L16" s="1156" t="s">
        <v>3290</v>
      </c>
      <c r="M16" s="33"/>
      <c r="N16" s="471"/>
      <c r="O16" s="472">
        <v>45068</v>
      </c>
      <c r="P16" s="34"/>
      <c r="Q16" s="33"/>
      <c r="R16" s="472">
        <v>45079</v>
      </c>
      <c r="S16" s="40">
        <v>45079</v>
      </c>
    </row>
    <row r="17" spans="1:19" s="473" customFormat="1" ht="19.7" customHeight="1">
      <c r="A17" s="1018" t="s">
        <v>276</v>
      </c>
      <c r="B17" s="8"/>
      <c r="C17" s="8"/>
      <c r="D17" s="34">
        <f t="shared" si="0"/>
        <v>6</v>
      </c>
      <c r="E17" s="52" t="s">
        <v>167</v>
      </c>
      <c r="F17" s="52" t="s">
        <v>167</v>
      </c>
      <c r="G17" s="321" t="s">
        <v>3291</v>
      </c>
      <c r="H17" s="54">
        <v>10</v>
      </c>
      <c r="I17" s="54">
        <v>23</v>
      </c>
      <c r="J17" s="725">
        <f t="shared" si="1"/>
        <v>230</v>
      </c>
      <c r="K17" s="56"/>
      <c r="L17" s="57" t="s">
        <v>3292</v>
      </c>
      <c r="M17" s="33"/>
      <c r="N17" s="471"/>
      <c r="O17" s="472">
        <v>45068</v>
      </c>
      <c r="P17" s="34"/>
      <c r="Q17" s="33"/>
      <c r="R17" s="472">
        <v>45079</v>
      </c>
      <c r="S17" s="40">
        <v>45079</v>
      </c>
    </row>
    <row r="18" spans="1:19" s="473" customFormat="1" ht="19.7" customHeight="1">
      <c r="A18" s="1018" t="s">
        <v>642</v>
      </c>
      <c r="B18" s="8"/>
      <c r="C18" s="8"/>
      <c r="D18" s="34">
        <f t="shared" si="0"/>
        <v>7</v>
      </c>
      <c r="E18" s="1150" t="s">
        <v>270</v>
      </c>
      <c r="F18" s="1150" t="s">
        <v>167</v>
      </c>
      <c r="G18" s="1157" t="s">
        <v>3293</v>
      </c>
      <c r="H18" s="332">
        <v>1</v>
      </c>
      <c r="I18" s="332">
        <v>6545</v>
      </c>
      <c r="J18" s="489">
        <f t="shared" si="1"/>
        <v>6545</v>
      </c>
      <c r="K18" s="429"/>
      <c r="L18" s="1156" t="s">
        <v>3294</v>
      </c>
      <c r="M18" s="33"/>
      <c r="N18" s="471"/>
      <c r="O18" s="472">
        <v>45068</v>
      </c>
      <c r="P18" s="34"/>
      <c r="Q18" s="33"/>
      <c r="R18" s="472">
        <v>45079</v>
      </c>
      <c r="S18" s="40">
        <v>45079</v>
      </c>
    </row>
    <row r="19" spans="1:19" s="473" customFormat="1" ht="19.7" customHeight="1">
      <c r="A19" s="1018" t="s">
        <v>276</v>
      </c>
      <c r="B19" s="8"/>
      <c r="C19" s="8"/>
      <c r="D19" s="34">
        <f t="shared" si="0"/>
        <v>8</v>
      </c>
      <c r="E19" s="887" t="s">
        <v>167</v>
      </c>
      <c r="F19" s="887" t="s">
        <v>167</v>
      </c>
      <c r="G19" s="888" t="s">
        <v>2357</v>
      </c>
      <c r="H19" s="895"/>
      <c r="I19" s="895">
        <v>23</v>
      </c>
      <c r="J19" s="1152">
        <f t="shared" si="1"/>
        <v>0</v>
      </c>
      <c r="K19" s="1153"/>
      <c r="L19" s="1154" t="s">
        <v>3295</v>
      </c>
      <c r="M19" s="33"/>
      <c r="N19" s="471"/>
      <c r="O19" s="472"/>
      <c r="P19" s="34"/>
      <c r="Q19" s="33"/>
      <c r="R19" s="472"/>
      <c r="S19" s="40"/>
    </row>
    <row r="20" spans="1:19" s="473" customFormat="1" ht="19.7" customHeight="1">
      <c r="A20" s="1018" t="s">
        <v>276</v>
      </c>
      <c r="B20" s="8"/>
      <c r="C20" s="8"/>
      <c r="D20" s="34">
        <f t="shared" si="0"/>
        <v>9</v>
      </c>
      <c r="E20" s="887" t="s">
        <v>167</v>
      </c>
      <c r="F20" s="887" t="s">
        <v>167</v>
      </c>
      <c r="G20" s="888" t="s">
        <v>3291</v>
      </c>
      <c r="H20" s="895"/>
      <c r="I20" s="895">
        <v>23</v>
      </c>
      <c r="J20" s="1152">
        <f>H20*I20</f>
        <v>0</v>
      </c>
      <c r="K20" s="1153"/>
      <c r="L20" s="1154" t="s">
        <v>3296</v>
      </c>
      <c r="M20" s="33"/>
      <c r="N20" s="471"/>
      <c r="O20" s="472"/>
      <c r="P20" s="34"/>
      <c r="Q20" s="33"/>
      <c r="R20" s="472"/>
      <c r="S20" s="40"/>
    </row>
    <row r="21" spans="1:19" s="473" customFormat="1" ht="19.7" customHeight="1">
      <c r="A21" s="1018" t="s">
        <v>276</v>
      </c>
      <c r="B21" s="8"/>
      <c r="C21" s="8"/>
      <c r="D21" s="34">
        <f t="shared" si="0"/>
        <v>10</v>
      </c>
      <c r="E21" s="887" t="s">
        <v>167</v>
      </c>
      <c r="F21" s="887" t="s">
        <v>167</v>
      </c>
      <c r="G21" s="1158" t="s">
        <v>879</v>
      </c>
      <c r="H21" s="1159"/>
      <c r="I21" s="1160">
        <v>79</v>
      </c>
      <c r="J21" s="1161">
        <f>H21*I21</f>
        <v>0</v>
      </c>
      <c r="K21" s="1153"/>
      <c r="L21" s="896" t="s">
        <v>3297</v>
      </c>
      <c r="M21" s="33"/>
      <c r="N21" s="471"/>
      <c r="O21" s="472"/>
      <c r="P21" s="34"/>
      <c r="Q21" s="33"/>
      <c r="R21" s="472"/>
      <c r="S21" s="40"/>
    </row>
    <row r="22" spans="1:19" s="473" customFormat="1" ht="19.7" customHeight="1">
      <c r="A22" s="1018" t="s">
        <v>642</v>
      </c>
      <c r="B22" s="8"/>
      <c r="C22" s="8"/>
      <c r="D22" s="34">
        <f t="shared" si="0"/>
        <v>11</v>
      </c>
      <c r="E22" s="1150" t="s">
        <v>270</v>
      </c>
      <c r="F22" s="1150" t="s">
        <v>167</v>
      </c>
      <c r="G22" s="1157" t="s">
        <v>3298</v>
      </c>
      <c r="H22" s="332">
        <v>1</v>
      </c>
      <c r="I22" s="332">
        <v>5453</v>
      </c>
      <c r="J22" s="489">
        <f t="shared" si="1"/>
        <v>5453</v>
      </c>
      <c r="K22" s="429"/>
      <c r="L22" s="1156" t="s">
        <v>3299</v>
      </c>
      <c r="M22" s="33"/>
      <c r="N22" s="471"/>
      <c r="O22" s="472">
        <v>45068</v>
      </c>
      <c r="P22" s="34"/>
      <c r="Q22" s="33"/>
      <c r="R22" s="472">
        <v>45079</v>
      </c>
      <c r="S22" s="40">
        <v>45079</v>
      </c>
    </row>
    <row r="23" spans="1:19" s="473" customFormat="1" ht="19.7" customHeight="1">
      <c r="A23" s="1018" t="s">
        <v>282</v>
      </c>
      <c r="B23" s="8"/>
      <c r="C23" s="8"/>
      <c r="D23" s="34">
        <f t="shared" si="0"/>
        <v>12</v>
      </c>
      <c r="E23" s="17" t="s">
        <v>167</v>
      </c>
      <c r="F23" s="17" t="s">
        <v>167</v>
      </c>
      <c r="G23" s="1157" t="s">
        <v>3300</v>
      </c>
      <c r="H23" s="18">
        <v>1</v>
      </c>
      <c r="I23" s="18">
        <v>1270</v>
      </c>
      <c r="J23" s="489">
        <f t="shared" si="1"/>
        <v>1270</v>
      </c>
      <c r="K23" s="22"/>
      <c r="L23" s="24" t="s">
        <v>3301</v>
      </c>
      <c r="M23" s="33"/>
      <c r="N23" s="471"/>
      <c r="O23" s="472">
        <v>45068</v>
      </c>
      <c r="P23" s="34"/>
      <c r="Q23" s="33"/>
      <c r="R23" s="472">
        <v>45079</v>
      </c>
      <c r="S23" s="40">
        <v>45079</v>
      </c>
    </row>
    <row r="24" spans="1:19" s="473" customFormat="1" ht="19.7" customHeight="1">
      <c r="A24" s="1018" t="s">
        <v>282</v>
      </c>
      <c r="B24" s="8"/>
      <c r="C24" s="8"/>
      <c r="D24" s="34">
        <f t="shared" si="0"/>
        <v>13</v>
      </c>
      <c r="E24" s="17" t="s">
        <v>167</v>
      </c>
      <c r="F24" s="17" t="s">
        <v>167</v>
      </c>
      <c r="G24" s="1157" t="s">
        <v>3302</v>
      </c>
      <c r="H24" s="18">
        <v>1</v>
      </c>
      <c r="I24" s="18">
        <v>1270</v>
      </c>
      <c r="J24" s="489">
        <f t="shared" si="1"/>
        <v>1270</v>
      </c>
      <c r="K24" s="22"/>
      <c r="L24" s="24" t="s">
        <v>3303</v>
      </c>
      <c r="M24" s="33"/>
      <c r="N24" s="471"/>
      <c r="O24" s="472">
        <v>45068</v>
      </c>
      <c r="P24" s="34"/>
      <c r="Q24" s="33"/>
      <c r="R24" s="472">
        <v>45079</v>
      </c>
      <c r="S24" s="40">
        <v>45079</v>
      </c>
    </row>
    <row r="25" spans="1:19" s="473" customFormat="1" ht="19.7" customHeight="1">
      <c r="A25" s="1018" t="s">
        <v>282</v>
      </c>
      <c r="B25" s="8"/>
      <c r="C25" s="8"/>
      <c r="D25" s="34">
        <f t="shared" si="0"/>
        <v>14</v>
      </c>
      <c r="E25" s="17" t="s">
        <v>167</v>
      </c>
      <c r="F25" s="17" t="s">
        <v>167</v>
      </c>
      <c r="G25" s="1157" t="s">
        <v>3304</v>
      </c>
      <c r="H25" s="18">
        <v>1</v>
      </c>
      <c r="I25" s="18">
        <v>1270</v>
      </c>
      <c r="J25" s="489">
        <f t="shared" si="1"/>
        <v>1270</v>
      </c>
      <c r="K25" s="22"/>
      <c r="L25" s="24" t="s">
        <v>3305</v>
      </c>
      <c r="M25" s="33"/>
      <c r="N25" s="471"/>
      <c r="O25" s="472">
        <v>45068</v>
      </c>
      <c r="P25" s="34"/>
      <c r="Q25" s="33"/>
      <c r="R25" s="472">
        <v>45079</v>
      </c>
      <c r="S25" s="40">
        <v>45079</v>
      </c>
    </row>
    <row r="26" spans="1:19" s="473" customFormat="1" ht="19.7" customHeight="1">
      <c r="A26" s="1018" t="s">
        <v>276</v>
      </c>
      <c r="B26" s="8"/>
      <c r="C26" s="8"/>
      <c r="D26" s="34">
        <f t="shared" si="0"/>
        <v>15</v>
      </c>
      <c r="E26" s="887" t="s">
        <v>167</v>
      </c>
      <c r="F26" s="887" t="s">
        <v>167</v>
      </c>
      <c r="G26" s="888" t="s">
        <v>2367</v>
      </c>
      <c r="H26" s="1162"/>
      <c r="I26" s="1163">
        <v>23</v>
      </c>
      <c r="J26" s="1163">
        <f>H26*I26</f>
        <v>0</v>
      </c>
      <c r="K26" s="889"/>
      <c r="L26" s="1154" t="s">
        <v>3295</v>
      </c>
      <c r="M26" s="33"/>
      <c r="N26" s="471"/>
      <c r="O26" s="472"/>
      <c r="P26" s="34"/>
      <c r="Q26" s="33"/>
      <c r="R26" s="472"/>
      <c r="S26" s="40"/>
    </row>
    <row r="27" spans="1:19" s="473" customFormat="1" ht="19.7" customHeight="1">
      <c r="A27" s="1018" t="s">
        <v>276</v>
      </c>
      <c r="B27" s="8"/>
      <c r="C27" s="8"/>
      <c r="D27" s="34">
        <f t="shared" si="0"/>
        <v>16</v>
      </c>
      <c r="E27" s="17" t="s">
        <v>167</v>
      </c>
      <c r="F27" s="17" t="s">
        <v>167</v>
      </c>
      <c r="G27" s="1164" t="s">
        <v>2505</v>
      </c>
      <c r="H27" s="1165">
        <v>2</v>
      </c>
      <c r="I27" s="1166">
        <v>78</v>
      </c>
      <c r="J27" s="1166">
        <f>H27*I27</f>
        <v>156</v>
      </c>
      <c r="K27" s="1167"/>
      <c r="L27" s="1156" t="s">
        <v>3306</v>
      </c>
      <c r="M27" s="33"/>
      <c r="N27" s="471"/>
      <c r="O27" s="472">
        <v>45068</v>
      </c>
      <c r="P27" s="34"/>
      <c r="Q27" s="33"/>
      <c r="R27" s="472">
        <v>45079</v>
      </c>
      <c r="S27" s="40">
        <v>45079</v>
      </c>
    </row>
    <row r="28" spans="1:19" s="473" customFormat="1" ht="19.7" customHeight="1">
      <c r="A28" s="8"/>
      <c r="B28" s="8"/>
      <c r="C28" s="8"/>
      <c r="D28" s="34"/>
      <c r="E28" s="111"/>
      <c r="F28" s="111"/>
      <c r="G28" s="24"/>
      <c r="H28" s="18"/>
      <c r="I28" s="20"/>
      <c r="J28" s="33"/>
      <c r="K28" s="22"/>
      <c r="L28" s="28"/>
      <c r="M28" s="33"/>
      <c r="N28" s="471"/>
      <c r="O28" s="472"/>
      <c r="P28" s="34"/>
      <c r="Q28" s="33"/>
      <c r="R28" s="472"/>
      <c r="S28" s="40"/>
    </row>
    <row r="29" spans="1:19" s="473" customFormat="1" ht="19.7" customHeight="1">
      <c r="A29" s="8"/>
      <c r="B29" s="8"/>
      <c r="C29" s="8"/>
      <c r="D29" s="34"/>
      <c r="E29" s="111"/>
      <c r="F29" s="111"/>
      <c r="G29" s="1168">
        <f>SUM(J12:J27)</f>
        <v>35381</v>
      </c>
      <c r="H29" s="18"/>
      <c r="I29" s="20"/>
      <c r="J29" s="33"/>
      <c r="K29" s="22"/>
      <c r="L29" s="28"/>
      <c r="M29" s="33"/>
      <c r="N29" s="471"/>
      <c r="O29" s="472"/>
      <c r="P29" s="34"/>
      <c r="Q29" s="33"/>
      <c r="R29" s="472"/>
      <c r="S29" s="40"/>
    </row>
    <row r="30" spans="1:19" s="473" customFormat="1" ht="19.7" customHeight="1">
      <c r="A30" s="8"/>
      <c r="B30" s="8"/>
      <c r="C30" s="8"/>
      <c r="D30" s="34"/>
      <c r="E30" s="111"/>
      <c r="F30" s="111"/>
      <c r="G30" s="24"/>
      <c r="H30" s="18"/>
      <c r="I30" s="20"/>
      <c r="J30" s="125"/>
      <c r="K30" s="22"/>
      <c r="L30" s="28"/>
      <c r="M30" s="33"/>
      <c r="N30" s="471"/>
      <c r="O30" s="472"/>
      <c r="P30" s="34"/>
      <c r="Q30" s="33"/>
      <c r="R30" s="472"/>
      <c r="S30" s="40"/>
    </row>
    <row r="31" spans="1:19" s="473" customFormat="1" ht="19.7" customHeight="1">
      <c r="A31" s="8"/>
      <c r="B31" s="8"/>
      <c r="C31" s="8"/>
      <c r="D31" s="34"/>
      <c r="E31" s="111"/>
      <c r="F31" s="111"/>
      <c r="G31" s="24"/>
      <c r="H31" s="18"/>
      <c r="I31" s="20"/>
      <c r="J31" s="125"/>
      <c r="K31" s="22"/>
      <c r="L31" s="28"/>
      <c r="M31" s="33"/>
      <c r="N31" s="471"/>
      <c r="O31" s="472"/>
      <c r="P31" s="34"/>
      <c r="Q31" s="33"/>
      <c r="R31" s="472"/>
      <c r="S31" s="40"/>
    </row>
    <row r="32" spans="1:19" s="473" customFormat="1" ht="19.7" customHeight="1">
      <c r="A32" s="8"/>
      <c r="B32" s="8"/>
      <c r="C32" s="8"/>
      <c r="D32" s="34"/>
      <c r="E32" s="111"/>
      <c r="F32" s="111"/>
      <c r="G32" s="24"/>
      <c r="H32" s="18"/>
      <c r="I32" s="20"/>
      <c r="J32" s="125"/>
      <c r="K32" s="22"/>
      <c r="L32" s="28"/>
      <c r="M32" s="33"/>
      <c r="N32" s="471"/>
      <c r="O32" s="472"/>
      <c r="P32" s="34"/>
      <c r="Q32" s="33"/>
      <c r="R32" s="472"/>
      <c r="S32" s="40"/>
    </row>
    <row r="33" spans="1:19" s="473" customFormat="1" ht="19.7" customHeight="1">
      <c r="A33" s="8"/>
      <c r="B33" s="8"/>
      <c r="C33" s="8"/>
      <c r="D33" s="34"/>
      <c r="E33" s="111"/>
      <c r="F33" s="111"/>
      <c r="G33" s="24"/>
      <c r="H33" s="18"/>
      <c r="I33" s="20"/>
      <c r="J33" s="125"/>
      <c r="K33" s="22"/>
      <c r="L33" s="28"/>
      <c r="M33" s="33"/>
      <c r="N33" s="471"/>
      <c r="O33" s="472"/>
      <c r="P33" s="34"/>
      <c r="Q33" s="33"/>
      <c r="R33" s="472"/>
      <c r="S33" s="40"/>
    </row>
    <row r="34" spans="1:19" s="473" customFormat="1" ht="19.7" customHeight="1">
      <c r="A34" s="8"/>
      <c r="B34" s="8"/>
      <c r="C34" s="8"/>
      <c r="D34" s="34"/>
      <c r="E34" s="111"/>
      <c r="F34" s="111"/>
      <c r="G34" s="24"/>
      <c r="H34" s="18"/>
      <c r="I34" s="20"/>
      <c r="J34" s="125"/>
      <c r="K34" s="22"/>
      <c r="L34" s="28"/>
      <c r="M34" s="33"/>
      <c r="N34" s="471"/>
      <c r="O34" s="472"/>
      <c r="P34" s="34"/>
      <c r="Q34" s="33"/>
      <c r="R34" s="472"/>
      <c r="S34" s="40"/>
    </row>
    <row r="35" spans="1:19" s="473" customFormat="1" ht="19.7" customHeight="1">
      <c r="A35" s="8"/>
      <c r="B35" s="8"/>
      <c r="C35" s="8"/>
      <c r="D35" s="34"/>
      <c r="E35" s="111"/>
      <c r="F35" s="111"/>
      <c r="G35" s="24"/>
      <c r="H35" s="18"/>
      <c r="I35" s="20"/>
      <c r="J35" s="125"/>
      <c r="K35" s="22"/>
      <c r="L35" s="28"/>
      <c r="M35" s="33"/>
      <c r="N35" s="471"/>
      <c r="O35" s="472"/>
      <c r="P35" s="34"/>
      <c r="Q35" s="33"/>
      <c r="R35" s="472"/>
      <c r="S35" s="40"/>
    </row>
    <row r="36" spans="1:19" s="473" customFormat="1" ht="19.7" customHeight="1">
      <c r="A36" s="8"/>
      <c r="B36" s="8"/>
      <c r="C36" s="8"/>
      <c r="D36" s="34"/>
      <c r="E36" s="111"/>
      <c r="F36" s="111"/>
      <c r="G36" s="24"/>
      <c r="H36" s="18"/>
      <c r="I36" s="20"/>
      <c r="J36" s="125"/>
      <c r="K36" s="22"/>
      <c r="L36" s="28"/>
      <c r="M36" s="33"/>
      <c r="N36" s="471"/>
      <c r="O36" s="472"/>
      <c r="P36" s="34"/>
      <c r="Q36" s="33"/>
      <c r="R36" s="472"/>
      <c r="S36" s="40"/>
    </row>
    <row r="37" spans="1:19" s="473" customFormat="1" ht="19.7" customHeight="1">
      <c r="A37" s="8"/>
      <c r="B37" s="8"/>
      <c r="C37" s="8"/>
      <c r="D37" s="34"/>
      <c r="E37" s="111"/>
      <c r="F37" s="111"/>
      <c r="G37" s="24"/>
      <c r="H37" s="18"/>
      <c r="I37" s="20"/>
      <c r="J37" s="125"/>
      <c r="K37" s="22"/>
      <c r="L37" s="28"/>
      <c r="M37" s="33"/>
      <c r="N37" s="471"/>
      <c r="O37" s="472"/>
      <c r="P37" s="34"/>
      <c r="Q37" s="33"/>
      <c r="R37" s="472"/>
      <c r="S37" s="40"/>
    </row>
    <row r="38" spans="1:19" s="473" customFormat="1" ht="19.7" customHeight="1">
      <c r="A38" s="8"/>
      <c r="B38" s="8"/>
      <c r="C38" s="8"/>
      <c r="D38" s="34"/>
      <c r="E38" s="111"/>
      <c r="F38" s="111"/>
      <c r="G38" s="24"/>
      <c r="H38" s="18"/>
      <c r="I38" s="20"/>
      <c r="J38" s="125"/>
      <c r="K38" s="22"/>
      <c r="L38" s="28"/>
      <c r="M38" s="33"/>
      <c r="N38" s="471"/>
      <c r="O38" s="472"/>
      <c r="P38" s="34"/>
      <c r="Q38" s="33"/>
      <c r="R38" s="472"/>
      <c r="S38" s="40"/>
    </row>
    <row r="39" spans="1:19" s="473" customFormat="1" ht="19.7" customHeight="1">
      <c r="A39" s="8"/>
      <c r="B39" s="8"/>
      <c r="C39" s="8"/>
      <c r="D39" s="34"/>
      <c r="E39" s="111"/>
      <c r="F39" s="111"/>
      <c r="G39" s="24"/>
      <c r="H39" s="18"/>
      <c r="I39" s="20"/>
      <c r="J39" s="125"/>
      <c r="K39" s="22"/>
      <c r="L39" s="28"/>
      <c r="M39" s="33"/>
      <c r="N39" s="471"/>
      <c r="O39" s="472"/>
      <c r="P39" s="34"/>
      <c r="Q39" s="33"/>
      <c r="R39" s="472"/>
      <c r="S39" s="40"/>
    </row>
    <row r="40" spans="1:19" s="473" customFormat="1" ht="19.7" customHeight="1">
      <c r="A40" s="8"/>
      <c r="B40" s="8"/>
      <c r="C40" s="8"/>
      <c r="D40" s="34"/>
      <c r="E40" s="111"/>
      <c r="F40" s="111"/>
      <c r="G40" s="24"/>
      <c r="H40" s="18"/>
      <c r="I40" s="20"/>
      <c r="J40" s="125"/>
      <c r="K40" s="22"/>
      <c r="L40" s="28"/>
      <c r="M40" s="33"/>
      <c r="N40" s="471"/>
      <c r="O40" s="472"/>
      <c r="P40" s="34"/>
      <c r="Q40" s="33"/>
      <c r="R40" s="472"/>
      <c r="S40" s="40"/>
    </row>
    <row r="41" spans="1:19" s="473" customFormat="1" ht="19.7" customHeight="1">
      <c r="A41" s="8"/>
      <c r="B41" s="8"/>
      <c r="C41" s="8"/>
      <c r="D41" s="34"/>
      <c r="E41" s="111"/>
      <c r="F41" s="111"/>
      <c r="G41" s="24"/>
      <c r="H41" s="18"/>
      <c r="I41" s="20"/>
      <c r="J41" s="125"/>
      <c r="K41" s="22"/>
      <c r="L41" s="28"/>
      <c r="M41" s="33"/>
      <c r="N41" s="471"/>
      <c r="O41" s="472"/>
      <c r="P41" s="34"/>
      <c r="Q41" s="33"/>
      <c r="R41" s="472"/>
      <c r="S41" s="40"/>
    </row>
    <row r="42" spans="1:19" s="473" customFormat="1" ht="19.7" customHeight="1">
      <c r="A42" s="8"/>
      <c r="B42" s="8"/>
      <c r="C42" s="8"/>
      <c r="D42" s="34"/>
      <c r="E42" s="111"/>
      <c r="F42" s="111"/>
      <c r="G42" s="24"/>
      <c r="H42" s="18"/>
      <c r="I42" s="20"/>
      <c r="J42" s="125"/>
      <c r="K42" s="22"/>
      <c r="L42" s="28"/>
      <c r="M42" s="33"/>
      <c r="N42" s="471"/>
      <c r="O42" s="472"/>
      <c r="P42" s="34"/>
      <c r="Q42" s="33"/>
      <c r="R42" s="472"/>
      <c r="S42" s="40"/>
    </row>
    <row r="43" spans="1:19" s="473" customFormat="1" ht="19.7" customHeight="1">
      <c r="A43" s="8"/>
      <c r="B43" s="8"/>
      <c r="C43" s="8"/>
      <c r="D43" s="34"/>
      <c r="E43" s="111"/>
      <c r="F43" s="111"/>
      <c r="G43" s="24"/>
      <c r="H43" s="18"/>
      <c r="I43" s="20"/>
      <c r="J43" s="125"/>
      <c r="K43" s="22"/>
      <c r="L43" s="28"/>
      <c r="M43" s="33"/>
      <c r="N43" s="471"/>
      <c r="O43" s="472"/>
      <c r="P43" s="34"/>
      <c r="Q43" s="33"/>
      <c r="R43" s="472"/>
      <c r="S43" s="40"/>
    </row>
    <row r="44" spans="1:19" s="473" customFormat="1" ht="19.7" customHeight="1">
      <c r="A44" s="8"/>
      <c r="B44" s="8"/>
      <c r="C44" s="8"/>
      <c r="D44" s="34"/>
      <c r="E44" s="111"/>
      <c r="F44" s="111"/>
      <c r="G44" s="24"/>
      <c r="H44" s="18"/>
      <c r="I44" s="20"/>
      <c r="J44" s="125"/>
      <c r="K44" s="22"/>
      <c r="L44" s="28"/>
      <c r="M44" s="33"/>
      <c r="N44" s="471"/>
      <c r="O44" s="472"/>
      <c r="P44" s="34"/>
      <c r="Q44" s="33"/>
      <c r="R44" s="472"/>
      <c r="S44" s="40"/>
    </row>
    <row r="45" spans="1:19" s="473" customFormat="1" ht="19.7" customHeight="1">
      <c r="A45" s="8"/>
      <c r="B45" s="8"/>
      <c r="C45" s="8"/>
      <c r="D45" s="34"/>
      <c r="E45" s="111"/>
      <c r="F45" s="111"/>
      <c r="G45" s="24"/>
      <c r="H45" s="18"/>
      <c r="I45" s="20"/>
      <c r="J45" s="125"/>
      <c r="K45" s="22"/>
      <c r="L45" s="28"/>
      <c r="M45" s="33"/>
      <c r="N45" s="471"/>
      <c r="O45" s="472"/>
      <c r="P45" s="34"/>
      <c r="Q45" s="33"/>
      <c r="R45" s="472"/>
      <c r="S45" s="40"/>
    </row>
    <row r="46" spans="1:19" s="473" customFormat="1" ht="19.7" customHeight="1">
      <c r="A46" s="8"/>
      <c r="B46" s="8"/>
      <c r="C46" s="8"/>
      <c r="D46" s="34"/>
      <c r="E46" s="111"/>
      <c r="F46" s="111"/>
      <c r="G46" s="24"/>
      <c r="H46" s="18"/>
      <c r="I46" s="20"/>
      <c r="J46" s="125"/>
      <c r="K46" s="22"/>
      <c r="L46" s="28"/>
      <c r="M46" s="33"/>
      <c r="N46" s="471"/>
      <c r="O46" s="472"/>
      <c r="P46" s="34"/>
      <c r="Q46" s="33"/>
      <c r="R46" s="472"/>
      <c r="S46" s="40"/>
    </row>
    <row r="47" spans="1:19" s="473" customFormat="1" ht="19.7" customHeight="1">
      <c r="A47" s="8"/>
      <c r="B47" s="8"/>
      <c r="C47" s="8"/>
      <c r="D47" s="34"/>
      <c r="E47" s="111"/>
      <c r="F47" s="111"/>
      <c r="G47" s="24"/>
      <c r="H47" s="18"/>
      <c r="I47" s="20"/>
      <c r="J47" s="125"/>
      <c r="K47" s="22"/>
      <c r="L47" s="28"/>
      <c r="M47" s="33"/>
      <c r="N47" s="471"/>
      <c r="O47" s="472"/>
      <c r="P47" s="34"/>
      <c r="Q47" s="33"/>
      <c r="R47" s="472"/>
      <c r="S47" s="40"/>
    </row>
    <row r="48" spans="1:19" s="8" customFormat="1" ht="19.7" customHeight="1">
      <c r="D48" s="17"/>
      <c r="E48" s="17"/>
      <c r="F48" s="17"/>
      <c r="G48" s="1169"/>
      <c r="H48" s="1170"/>
      <c r="I48" s="27"/>
      <c r="J48" s="118"/>
      <c r="K48" s="22"/>
      <c r="L48" s="24"/>
      <c r="M48" s="18"/>
      <c r="N48" s="18"/>
      <c r="O48" s="30"/>
      <c r="P48" s="17"/>
      <c r="Q48" s="18"/>
      <c r="R48" s="30"/>
      <c r="S48" s="23"/>
    </row>
    <row r="49" spans="4:19" s="8" customFormat="1" ht="19.7" customHeight="1">
      <c r="D49" s="17"/>
      <c r="E49" s="17"/>
      <c r="F49" s="17"/>
      <c r="G49" s="321"/>
      <c r="H49" s="1170"/>
      <c r="I49" s="27"/>
      <c r="J49" s="118"/>
      <c r="K49" s="22"/>
      <c r="L49" s="24"/>
      <c r="M49" s="18"/>
      <c r="N49" s="18"/>
      <c r="O49" s="30"/>
      <c r="P49" s="17"/>
      <c r="Q49" s="18"/>
      <c r="R49" s="30"/>
      <c r="S49" s="23"/>
    </row>
    <row r="50" spans="4:19" s="8" customFormat="1" ht="19.7" customHeight="1">
      <c r="D50" s="17"/>
      <c r="E50" s="17"/>
      <c r="F50" s="17"/>
      <c r="G50" s="321"/>
      <c r="H50" s="1170"/>
      <c r="I50" s="27"/>
      <c r="J50" s="118"/>
      <c r="K50" s="22"/>
      <c r="L50" s="24"/>
      <c r="M50" s="18"/>
      <c r="N50" s="18"/>
      <c r="O50" s="30"/>
      <c r="P50" s="17"/>
      <c r="Q50" s="18"/>
      <c r="R50" s="30"/>
      <c r="S50" s="23"/>
    </row>
    <row r="51" spans="4:19" s="8" customFormat="1" ht="19.7" customHeight="1">
      <c r="D51" s="17"/>
      <c r="E51" s="17"/>
      <c r="F51" s="17"/>
      <c r="G51" s="321"/>
      <c r="H51" s="1170"/>
      <c r="I51" s="27"/>
      <c r="J51" s="118"/>
      <c r="K51" s="22"/>
      <c r="L51" s="24"/>
      <c r="M51" s="18"/>
      <c r="N51" s="18"/>
      <c r="O51" s="30"/>
      <c r="P51" s="17"/>
      <c r="Q51" s="18"/>
      <c r="R51" s="30"/>
      <c r="S51" s="23"/>
    </row>
    <row r="52" spans="4:19" s="8" customFormat="1" ht="19.7" customHeight="1">
      <c r="D52" s="17"/>
      <c r="E52" s="17"/>
      <c r="F52" s="17"/>
      <c r="G52" s="24"/>
      <c r="H52" s="531"/>
      <c r="I52" s="27"/>
      <c r="J52" s="118">
        <f>H52*I52</f>
        <v>0</v>
      </c>
      <c r="K52" s="22"/>
      <c r="L52" s="24"/>
      <c r="M52" s="24"/>
      <c r="N52" s="18"/>
      <c r="O52" s="30"/>
      <c r="P52" s="17"/>
      <c r="Q52" s="18"/>
      <c r="R52" s="30"/>
      <c r="S52" s="23"/>
    </row>
    <row r="53" spans="4:19" s="8" customFormat="1" ht="19.7" customHeight="1">
      <c r="D53" s="17"/>
      <c r="E53" s="17"/>
      <c r="F53" s="17"/>
      <c r="G53" s="24"/>
      <c r="H53" s="531"/>
      <c r="I53" s="27"/>
      <c r="J53" s="118"/>
      <c r="K53" s="22"/>
      <c r="L53" s="24"/>
      <c r="M53" s="18"/>
      <c r="N53" s="18"/>
      <c r="O53" s="30"/>
      <c r="P53" s="17"/>
      <c r="Q53" s="18"/>
      <c r="R53" s="30"/>
      <c r="S53" s="23"/>
    </row>
  </sheetData>
  <autoFilter ref="D8:Q53" xr:uid="{B12D539C-ADF1-481B-BAC1-CB86C905133B}"/>
  <mergeCells count="7">
    <mergeCell ref="E10:G10"/>
    <mergeCell ref="D2:F2"/>
    <mergeCell ref="I2:K2"/>
    <mergeCell ref="D3:F3"/>
    <mergeCell ref="D4:F4"/>
    <mergeCell ref="D5:F5"/>
    <mergeCell ref="D6:F6"/>
  </mergeCells>
  <phoneticPr fontId="3"/>
  <dataValidations count="1">
    <dataValidation imeMode="hiragana" allowBlank="1" showInputMessage="1" showErrorMessage="1" sqref="L17 JH17 TD17 ACZ17 AMV17 AWR17 BGN17 BQJ17 CAF17 CKB17 CTX17 DDT17 DNP17 DXL17 EHH17 ERD17 FAZ17 FKV17 FUR17 GEN17 GOJ17 GYF17 HIB17 HRX17 IBT17 ILP17 IVL17 JFH17 JPD17 JYZ17 KIV17 KSR17 LCN17 LMJ17 LWF17 MGB17 MPX17 MZT17 NJP17 NTL17 ODH17 OND17 OWZ17 PGV17 PQR17 QAN17 QKJ17 QUF17 REB17 RNX17 RXT17 SHP17 SRL17 TBH17 TLD17 TUZ17 UEV17 UOR17 UYN17 VIJ17 VSF17 WCB17 WLX17 WVT17 L65553 JH65553 TD65553 ACZ65553 AMV65553 AWR65553 BGN65553 BQJ65553 CAF65553 CKB65553 CTX65553 DDT65553 DNP65553 DXL65553 EHH65553 ERD65553 FAZ65553 FKV65553 FUR65553 GEN65553 GOJ65553 GYF65553 HIB65553 HRX65553 IBT65553 ILP65553 IVL65553 JFH65553 JPD65553 JYZ65553 KIV65553 KSR65553 LCN65553 LMJ65553 LWF65553 MGB65553 MPX65553 MZT65553 NJP65553 NTL65553 ODH65553 OND65553 OWZ65553 PGV65553 PQR65553 QAN65553 QKJ65553 QUF65553 REB65553 RNX65553 RXT65553 SHP65553 SRL65553 TBH65553 TLD65553 TUZ65553 UEV65553 UOR65553 UYN65553 VIJ65553 VSF65553 WCB65553 WLX65553 WVT65553 L131089 JH131089 TD131089 ACZ131089 AMV131089 AWR131089 BGN131089 BQJ131089 CAF131089 CKB131089 CTX131089 DDT131089 DNP131089 DXL131089 EHH131089 ERD131089 FAZ131089 FKV131089 FUR131089 GEN131089 GOJ131089 GYF131089 HIB131089 HRX131089 IBT131089 ILP131089 IVL131089 JFH131089 JPD131089 JYZ131089 KIV131089 KSR131089 LCN131089 LMJ131089 LWF131089 MGB131089 MPX131089 MZT131089 NJP131089 NTL131089 ODH131089 OND131089 OWZ131089 PGV131089 PQR131089 QAN131089 QKJ131089 QUF131089 REB131089 RNX131089 RXT131089 SHP131089 SRL131089 TBH131089 TLD131089 TUZ131089 UEV131089 UOR131089 UYN131089 VIJ131089 VSF131089 WCB131089 WLX131089 WVT131089 L196625 JH196625 TD196625 ACZ196625 AMV196625 AWR196625 BGN196625 BQJ196625 CAF196625 CKB196625 CTX196625 DDT196625 DNP196625 DXL196625 EHH196625 ERD196625 FAZ196625 FKV196625 FUR196625 GEN196625 GOJ196625 GYF196625 HIB196625 HRX196625 IBT196625 ILP196625 IVL196625 JFH196625 JPD196625 JYZ196625 KIV196625 KSR196625 LCN196625 LMJ196625 LWF196625 MGB196625 MPX196625 MZT196625 NJP196625 NTL196625 ODH196625 OND196625 OWZ196625 PGV196625 PQR196625 QAN196625 QKJ196625 QUF196625 REB196625 RNX196625 RXT196625 SHP196625 SRL196625 TBH196625 TLD196625 TUZ196625 UEV196625 UOR196625 UYN196625 VIJ196625 VSF196625 WCB196625 WLX196625 WVT196625 L262161 JH262161 TD262161 ACZ262161 AMV262161 AWR262161 BGN262161 BQJ262161 CAF262161 CKB262161 CTX262161 DDT262161 DNP262161 DXL262161 EHH262161 ERD262161 FAZ262161 FKV262161 FUR262161 GEN262161 GOJ262161 GYF262161 HIB262161 HRX262161 IBT262161 ILP262161 IVL262161 JFH262161 JPD262161 JYZ262161 KIV262161 KSR262161 LCN262161 LMJ262161 LWF262161 MGB262161 MPX262161 MZT262161 NJP262161 NTL262161 ODH262161 OND262161 OWZ262161 PGV262161 PQR262161 QAN262161 QKJ262161 QUF262161 REB262161 RNX262161 RXT262161 SHP262161 SRL262161 TBH262161 TLD262161 TUZ262161 UEV262161 UOR262161 UYN262161 VIJ262161 VSF262161 WCB262161 WLX262161 WVT262161 L327697 JH327697 TD327697 ACZ327697 AMV327697 AWR327697 BGN327697 BQJ327697 CAF327697 CKB327697 CTX327697 DDT327697 DNP327697 DXL327697 EHH327697 ERD327697 FAZ327697 FKV327697 FUR327697 GEN327697 GOJ327697 GYF327697 HIB327697 HRX327697 IBT327697 ILP327697 IVL327697 JFH327697 JPD327697 JYZ327697 KIV327697 KSR327697 LCN327697 LMJ327697 LWF327697 MGB327697 MPX327697 MZT327697 NJP327697 NTL327697 ODH327697 OND327697 OWZ327697 PGV327697 PQR327697 QAN327697 QKJ327697 QUF327697 REB327697 RNX327697 RXT327697 SHP327697 SRL327697 TBH327697 TLD327697 TUZ327697 UEV327697 UOR327697 UYN327697 VIJ327697 VSF327697 WCB327697 WLX327697 WVT327697 L393233 JH393233 TD393233 ACZ393233 AMV393233 AWR393233 BGN393233 BQJ393233 CAF393233 CKB393233 CTX393233 DDT393233 DNP393233 DXL393233 EHH393233 ERD393233 FAZ393233 FKV393233 FUR393233 GEN393233 GOJ393233 GYF393233 HIB393233 HRX393233 IBT393233 ILP393233 IVL393233 JFH393233 JPD393233 JYZ393233 KIV393233 KSR393233 LCN393233 LMJ393233 LWF393233 MGB393233 MPX393233 MZT393233 NJP393233 NTL393233 ODH393233 OND393233 OWZ393233 PGV393233 PQR393233 QAN393233 QKJ393233 QUF393233 REB393233 RNX393233 RXT393233 SHP393233 SRL393233 TBH393233 TLD393233 TUZ393233 UEV393233 UOR393233 UYN393233 VIJ393233 VSF393233 WCB393233 WLX393233 WVT393233 L458769 JH458769 TD458769 ACZ458769 AMV458769 AWR458769 BGN458769 BQJ458769 CAF458769 CKB458769 CTX458769 DDT458769 DNP458769 DXL458769 EHH458769 ERD458769 FAZ458769 FKV458769 FUR458769 GEN458769 GOJ458769 GYF458769 HIB458769 HRX458769 IBT458769 ILP458769 IVL458769 JFH458769 JPD458769 JYZ458769 KIV458769 KSR458769 LCN458769 LMJ458769 LWF458769 MGB458769 MPX458769 MZT458769 NJP458769 NTL458769 ODH458769 OND458769 OWZ458769 PGV458769 PQR458769 QAN458769 QKJ458769 QUF458769 REB458769 RNX458769 RXT458769 SHP458769 SRL458769 TBH458769 TLD458769 TUZ458769 UEV458769 UOR458769 UYN458769 VIJ458769 VSF458769 WCB458769 WLX458769 WVT458769 L524305 JH524305 TD524305 ACZ524305 AMV524305 AWR524305 BGN524305 BQJ524305 CAF524305 CKB524305 CTX524305 DDT524305 DNP524305 DXL524305 EHH524305 ERD524305 FAZ524305 FKV524305 FUR524305 GEN524305 GOJ524305 GYF524305 HIB524305 HRX524305 IBT524305 ILP524305 IVL524305 JFH524305 JPD524305 JYZ524305 KIV524305 KSR524305 LCN524305 LMJ524305 LWF524305 MGB524305 MPX524305 MZT524305 NJP524305 NTL524305 ODH524305 OND524305 OWZ524305 PGV524305 PQR524305 QAN524305 QKJ524305 QUF524305 REB524305 RNX524305 RXT524305 SHP524305 SRL524305 TBH524305 TLD524305 TUZ524305 UEV524305 UOR524305 UYN524305 VIJ524305 VSF524305 WCB524305 WLX524305 WVT524305 L589841 JH589841 TD589841 ACZ589841 AMV589841 AWR589841 BGN589841 BQJ589841 CAF589841 CKB589841 CTX589841 DDT589841 DNP589841 DXL589841 EHH589841 ERD589841 FAZ589841 FKV589841 FUR589841 GEN589841 GOJ589841 GYF589841 HIB589841 HRX589841 IBT589841 ILP589841 IVL589841 JFH589841 JPD589841 JYZ589841 KIV589841 KSR589841 LCN589841 LMJ589841 LWF589841 MGB589841 MPX589841 MZT589841 NJP589841 NTL589841 ODH589841 OND589841 OWZ589841 PGV589841 PQR589841 QAN589841 QKJ589841 QUF589841 REB589841 RNX589841 RXT589841 SHP589841 SRL589841 TBH589841 TLD589841 TUZ589841 UEV589841 UOR589841 UYN589841 VIJ589841 VSF589841 WCB589841 WLX589841 WVT589841 L655377 JH655377 TD655377 ACZ655377 AMV655377 AWR655377 BGN655377 BQJ655377 CAF655377 CKB655377 CTX655377 DDT655377 DNP655377 DXL655377 EHH655377 ERD655377 FAZ655377 FKV655377 FUR655377 GEN655377 GOJ655377 GYF655377 HIB655377 HRX655377 IBT655377 ILP655377 IVL655377 JFH655377 JPD655377 JYZ655377 KIV655377 KSR655377 LCN655377 LMJ655377 LWF655377 MGB655377 MPX655377 MZT655377 NJP655377 NTL655377 ODH655377 OND655377 OWZ655377 PGV655377 PQR655377 QAN655377 QKJ655377 QUF655377 REB655377 RNX655377 RXT655377 SHP655377 SRL655377 TBH655377 TLD655377 TUZ655377 UEV655377 UOR655377 UYN655377 VIJ655377 VSF655377 WCB655377 WLX655377 WVT655377 L720913 JH720913 TD720913 ACZ720913 AMV720913 AWR720913 BGN720913 BQJ720913 CAF720913 CKB720913 CTX720913 DDT720913 DNP720913 DXL720913 EHH720913 ERD720913 FAZ720913 FKV720913 FUR720913 GEN720913 GOJ720913 GYF720913 HIB720913 HRX720913 IBT720913 ILP720913 IVL720913 JFH720913 JPD720913 JYZ720913 KIV720913 KSR720913 LCN720913 LMJ720913 LWF720913 MGB720913 MPX720913 MZT720913 NJP720913 NTL720913 ODH720913 OND720913 OWZ720913 PGV720913 PQR720913 QAN720913 QKJ720913 QUF720913 REB720913 RNX720913 RXT720913 SHP720913 SRL720913 TBH720913 TLD720913 TUZ720913 UEV720913 UOR720913 UYN720913 VIJ720913 VSF720913 WCB720913 WLX720913 WVT720913 L786449 JH786449 TD786449 ACZ786449 AMV786449 AWR786449 BGN786449 BQJ786449 CAF786449 CKB786449 CTX786449 DDT786449 DNP786449 DXL786449 EHH786449 ERD786449 FAZ786449 FKV786449 FUR786449 GEN786449 GOJ786449 GYF786449 HIB786449 HRX786449 IBT786449 ILP786449 IVL786449 JFH786449 JPD786449 JYZ786449 KIV786449 KSR786449 LCN786449 LMJ786449 LWF786449 MGB786449 MPX786449 MZT786449 NJP786449 NTL786449 ODH786449 OND786449 OWZ786449 PGV786449 PQR786449 QAN786449 QKJ786449 QUF786449 REB786449 RNX786449 RXT786449 SHP786449 SRL786449 TBH786449 TLD786449 TUZ786449 UEV786449 UOR786449 UYN786449 VIJ786449 VSF786449 WCB786449 WLX786449 WVT786449 L851985 JH851985 TD851985 ACZ851985 AMV851985 AWR851985 BGN851985 BQJ851985 CAF851985 CKB851985 CTX851985 DDT851985 DNP851985 DXL851985 EHH851985 ERD851985 FAZ851985 FKV851985 FUR851985 GEN851985 GOJ851985 GYF851985 HIB851985 HRX851985 IBT851985 ILP851985 IVL851985 JFH851985 JPD851985 JYZ851985 KIV851985 KSR851985 LCN851985 LMJ851985 LWF851985 MGB851985 MPX851985 MZT851985 NJP851985 NTL851985 ODH851985 OND851985 OWZ851985 PGV851985 PQR851985 QAN851985 QKJ851985 QUF851985 REB851985 RNX851985 RXT851985 SHP851985 SRL851985 TBH851985 TLD851985 TUZ851985 UEV851985 UOR851985 UYN851985 VIJ851985 VSF851985 WCB851985 WLX851985 WVT851985 L917521 JH917521 TD917521 ACZ917521 AMV917521 AWR917521 BGN917521 BQJ917521 CAF917521 CKB917521 CTX917521 DDT917521 DNP917521 DXL917521 EHH917521 ERD917521 FAZ917521 FKV917521 FUR917521 GEN917521 GOJ917521 GYF917521 HIB917521 HRX917521 IBT917521 ILP917521 IVL917521 JFH917521 JPD917521 JYZ917521 KIV917521 KSR917521 LCN917521 LMJ917521 LWF917521 MGB917521 MPX917521 MZT917521 NJP917521 NTL917521 ODH917521 OND917521 OWZ917521 PGV917521 PQR917521 QAN917521 QKJ917521 QUF917521 REB917521 RNX917521 RXT917521 SHP917521 SRL917521 TBH917521 TLD917521 TUZ917521 UEV917521 UOR917521 UYN917521 VIJ917521 VSF917521 WCB917521 WLX917521 WVT917521 L983057 JH983057 TD983057 ACZ983057 AMV983057 AWR983057 BGN983057 BQJ983057 CAF983057 CKB983057 CTX983057 DDT983057 DNP983057 DXL983057 EHH983057 ERD983057 FAZ983057 FKV983057 FUR983057 GEN983057 GOJ983057 GYF983057 HIB983057 HRX983057 IBT983057 ILP983057 IVL983057 JFH983057 JPD983057 JYZ983057 KIV983057 KSR983057 LCN983057 LMJ983057 LWF983057 MGB983057 MPX983057 MZT983057 NJP983057 NTL983057 ODH983057 OND983057 OWZ983057 PGV983057 PQR983057 QAN983057 QKJ983057 QUF983057 REB983057 RNX983057 RXT983057 SHP983057 SRL983057 TBH983057 TLD983057 TUZ983057 UEV983057 UOR983057 UYN983057 VIJ983057 VSF983057 WCB983057 WLX983057 WVT983057 L14:L15 JH14:JH15 TD14:TD15 ACZ14:ACZ15 AMV14:AMV15 AWR14:AWR15 BGN14:BGN15 BQJ14:BQJ15 CAF14:CAF15 CKB14:CKB15 CTX14:CTX15 DDT14:DDT15 DNP14:DNP15 DXL14:DXL15 EHH14:EHH15 ERD14:ERD15 FAZ14:FAZ15 FKV14:FKV15 FUR14:FUR15 GEN14:GEN15 GOJ14:GOJ15 GYF14:GYF15 HIB14:HIB15 HRX14:HRX15 IBT14:IBT15 ILP14:ILP15 IVL14:IVL15 JFH14:JFH15 JPD14:JPD15 JYZ14:JYZ15 KIV14:KIV15 KSR14:KSR15 LCN14:LCN15 LMJ14:LMJ15 LWF14:LWF15 MGB14:MGB15 MPX14:MPX15 MZT14:MZT15 NJP14:NJP15 NTL14:NTL15 ODH14:ODH15 OND14:OND15 OWZ14:OWZ15 PGV14:PGV15 PQR14:PQR15 QAN14:QAN15 QKJ14:QKJ15 QUF14:QUF15 REB14:REB15 RNX14:RNX15 RXT14:RXT15 SHP14:SHP15 SRL14:SRL15 TBH14:TBH15 TLD14:TLD15 TUZ14:TUZ15 UEV14:UEV15 UOR14:UOR15 UYN14:UYN15 VIJ14:VIJ15 VSF14:VSF15 WCB14:WCB15 WLX14:WLX15 WVT14:WVT15 L65550:L65551 JH65550:JH65551 TD65550:TD65551 ACZ65550:ACZ65551 AMV65550:AMV65551 AWR65550:AWR65551 BGN65550:BGN65551 BQJ65550:BQJ65551 CAF65550:CAF65551 CKB65550:CKB65551 CTX65550:CTX65551 DDT65550:DDT65551 DNP65550:DNP65551 DXL65550:DXL65551 EHH65550:EHH65551 ERD65550:ERD65551 FAZ65550:FAZ65551 FKV65550:FKV65551 FUR65550:FUR65551 GEN65550:GEN65551 GOJ65550:GOJ65551 GYF65550:GYF65551 HIB65550:HIB65551 HRX65550:HRX65551 IBT65550:IBT65551 ILP65550:ILP65551 IVL65550:IVL65551 JFH65550:JFH65551 JPD65550:JPD65551 JYZ65550:JYZ65551 KIV65550:KIV65551 KSR65550:KSR65551 LCN65550:LCN65551 LMJ65550:LMJ65551 LWF65550:LWF65551 MGB65550:MGB65551 MPX65550:MPX65551 MZT65550:MZT65551 NJP65550:NJP65551 NTL65550:NTL65551 ODH65550:ODH65551 OND65550:OND65551 OWZ65550:OWZ65551 PGV65550:PGV65551 PQR65550:PQR65551 QAN65550:QAN65551 QKJ65550:QKJ65551 QUF65550:QUF65551 REB65550:REB65551 RNX65550:RNX65551 RXT65550:RXT65551 SHP65550:SHP65551 SRL65550:SRL65551 TBH65550:TBH65551 TLD65550:TLD65551 TUZ65550:TUZ65551 UEV65550:UEV65551 UOR65550:UOR65551 UYN65550:UYN65551 VIJ65550:VIJ65551 VSF65550:VSF65551 WCB65550:WCB65551 WLX65550:WLX65551 WVT65550:WVT65551 L131086:L131087 JH131086:JH131087 TD131086:TD131087 ACZ131086:ACZ131087 AMV131086:AMV131087 AWR131086:AWR131087 BGN131086:BGN131087 BQJ131086:BQJ131087 CAF131086:CAF131087 CKB131086:CKB131087 CTX131086:CTX131087 DDT131086:DDT131087 DNP131086:DNP131087 DXL131086:DXL131087 EHH131086:EHH131087 ERD131086:ERD131087 FAZ131086:FAZ131087 FKV131086:FKV131087 FUR131086:FUR131087 GEN131086:GEN131087 GOJ131086:GOJ131087 GYF131086:GYF131087 HIB131086:HIB131087 HRX131086:HRX131087 IBT131086:IBT131087 ILP131086:ILP131087 IVL131086:IVL131087 JFH131086:JFH131087 JPD131086:JPD131087 JYZ131086:JYZ131087 KIV131086:KIV131087 KSR131086:KSR131087 LCN131086:LCN131087 LMJ131086:LMJ131087 LWF131086:LWF131087 MGB131086:MGB131087 MPX131086:MPX131087 MZT131086:MZT131087 NJP131086:NJP131087 NTL131086:NTL131087 ODH131086:ODH131087 OND131086:OND131087 OWZ131086:OWZ131087 PGV131086:PGV131087 PQR131086:PQR131087 QAN131086:QAN131087 QKJ131086:QKJ131087 QUF131086:QUF131087 REB131086:REB131087 RNX131086:RNX131087 RXT131086:RXT131087 SHP131086:SHP131087 SRL131086:SRL131087 TBH131086:TBH131087 TLD131086:TLD131087 TUZ131086:TUZ131087 UEV131086:UEV131087 UOR131086:UOR131087 UYN131086:UYN131087 VIJ131086:VIJ131087 VSF131086:VSF131087 WCB131086:WCB131087 WLX131086:WLX131087 WVT131086:WVT131087 L196622:L196623 JH196622:JH196623 TD196622:TD196623 ACZ196622:ACZ196623 AMV196622:AMV196623 AWR196622:AWR196623 BGN196622:BGN196623 BQJ196622:BQJ196623 CAF196622:CAF196623 CKB196622:CKB196623 CTX196622:CTX196623 DDT196622:DDT196623 DNP196622:DNP196623 DXL196622:DXL196623 EHH196622:EHH196623 ERD196622:ERD196623 FAZ196622:FAZ196623 FKV196622:FKV196623 FUR196622:FUR196623 GEN196622:GEN196623 GOJ196622:GOJ196623 GYF196622:GYF196623 HIB196622:HIB196623 HRX196622:HRX196623 IBT196622:IBT196623 ILP196622:ILP196623 IVL196622:IVL196623 JFH196622:JFH196623 JPD196622:JPD196623 JYZ196622:JYZ196623 KIV196622:KIV196623 KSR196622:KSR196623 LCN196622:LCN196623 LMJ196622:LMJ196623 LWF196622:LWF196623 MGB196622:MGB196623 MPX196622:MPX196623 MZT196622:MZT196623 NJP196622:NJP196623 NTL196622:NTL196623 ODH196622:ODH196623 OND196622:OND196623 OWZ196622:OWZ196623 PGV196622:PGV196623 PQR196622:PQR196623 QAN196622:QAN196623 QKJ196622:QKJ196623 QUF196622:QUF196623 REB196622:REB196623 RNX196622:RNX196623 RXT196622:RXT196623 SHP196622:SHP196623 SRL196622:SRL196623 TBH196622:TBH196623 TLD196622:TLD196623 TUZ196622:TUZ196623 UEV196622:UEV196623 UOR196622:UOR196623 UYN196622:UYN196623 VIJ196622:VIJ196623 VSF196622:VSF196623 WCB196622:WCB196623 WLX196622:WLX196623 WVT196622:WVT196623 L262158:L262159 JH262158:JH262159 TD262158:TD262159 ACZ262158:ACZ262159 AMV262158:AMV262159 AWR262158:AWR262159 BGN262158:BGN262159 BQJ262158:BQJ262159 CAF262158:CAF262159 CKB262158:CKB262159 CTX262158:CTX262159 DDT262158:DDT262159 DNP262158:DNP262159 DXL262158:DXL262159 EHH262158:EHH262159 ERD262158:ERD262159 FAZ262158:FAZ262159 FKV262158:FKV262159 FUR262158:FUR262159 GEN262158:GEN262159 GOJ262158:GOJ262159 GYF262158:GYF262159 HIB262158:HIB262159 HRX262158:HRX262159 IBT262158:IBT262159 ILP262158:ILP262159 IVL262158:IVL262159 JFH262158:JFH262159 JPD262158:JPD262159 JYZ262158:JYZ262159 KIV262158:KIV262159 KSR262158:KSR262159 LCN262158:LCN262159 LMJ262158:LMJ262159 LWF262158:LWF262159 MGB262158:MGB262159 MPX262158:MPX262159 MZT262158:MZT262159 NJP262158:NJP262159 NTL262158:NTL262159 ODH262158:ODH262159 OND262158:OND262159 OWZ262158:OWZ262159 PGV262158:PGV262159 PQR262158:PQR262159 QAN262158:QAN262159 QKJ262158:QKJ262159 QUF262158:QUF262159 REB262158:REB262159 RNX262158:RNX262159 RXT262158:RXT262159 SHP262158:SHP262159 SRL262158:SRL262159 TBH262158:TBH262159 TLD262158:TLD262159 TUZ262158:TUZ262159 UEV262158:UEV262159 UOR262158:UOR262159 UYN262158:UYN262159 VIJ262158:VIJ262159 VSF262158:VSF262159 WCB262158:WCB262159 WLX262158:WLX262159 WVT262158:WVT262159 L327694:L327695 JH327694:JH327695 TD327694:TD327695 ACZ327694:ACZ327695 AMV327694:AMV327695 AWR327694:AWR327695 BGN327694:BGN327695 BQJ327694:BQJ327695 CAF327694:CAF327695 CKB327694:CKB327695 CTX327694:CTX327695 DDT327694:DDT327695 DNP327694:DNP327695 DXL327694:DXL327695 EHH327694:EHH327695 ERD327694:ERD327695 FAZ327694:FAZ327695 FKV327694:FKV327695 FUR327694:FUR327695 GEN327694:GEN327695 GOJ327694:GOJ327695 GYF327694:GYF327695 HIB327694:HIB327695 HRX327694:HRX327695 IBT327694:IBT327695 ILP327694:ILP327695 IVL327694:IVL327695 JFH327694:JFH327695 JPD327694:JPD327695 JYZ327694:JYZ327695 KIV327694:KIV327695 KSR327694:KSR327695 LCN327694:LCN327695 LMJ327694:LMJ327695 LWF327694:LWF327695 MGB327694:MGB327695 MPX327694:MPX327695 MZT327694:MZT327695 NJP327694:NJP327695 NTL327694:NTL327695 ODH327694:ODH327695 OND327694:OND327695 OWZ327694:OWZ327695 PGV327694:PGV327695 PQR327694:PQR327695 QAN327694:QAN327695 QKJ327694:QKJ327695 QUF327694:QUF327695 REB327694:REB327695 RNX327694:RNX327695 RXT327694:RXT327695 SHP327694:SHP327695 SRL327694:SRL327695 TBH327694:TBH327695 TLD327694:TLD327695 TUZ327694:TUZ327695 UEV327694:UEV327695 UOR327694:UOR327695 UYN327694:UYN327695 VIJ327694:VIJ327695 VSF327694:VSF327695 WCB327694:WCB327695 WLX327694:WLX327695 WVT327694:WVT327695 L393230:L393231 JH393230:JH393231 TD393230:TD393231 ACZ393230:ACZ393231 AMV393230:AMV393231 AWR393230:AWR393231 BGN393230:BGN393231 BQJ393230:BQJ393231 CAF393230:CAF393231 CKB393230:CKB393231 CTX393230:CTX393231 DDT393230:DDT393231 DNP393230:DNP393231 DXL393230:DXL393231 EHH393230:EHH393231 ERD393230:ERD393231 FAZ393230:FAZ393231 FKV393230:FKV393231 FUR393230:FUR393231 GEN393230:GEN393231 GOJ393230:GOJ393231 GYF393230:GYF393231 HIB393230:HIB393231 HRX393230:HRX393231 IBT393230:IBT393231 ILP393230:ILP393231 IVL393230:IVL393231 JFH393230:JFH393231 JPD393230:JPD393231 JYZ393230:JYZ393231 KIV393230:KIV393231 KSR393230:KSR393231 LCN393230:LCN393231 LMJ393230:LMJ393231 LWF393230:LWF393231 MGB393230:MGB393231 MPX393230:MPX393231 MZT393230:MZT393231 NJP393230:NJP393231 NTL393230:NTL393231 ODH393230:ODH393231 OND393230:OND393231 OWZ393230:OWZ393231 PGV393230:PGV393231 PQR393230:PQR393231 QAN393230:QAN393231 QKJ393230:QKJ393231 QUF393230:QUF393231 REB393230:REB393231 RNX393230:RNX393231 RXT393230:RXT393231 SHP393230:SHP393231 SRL393230:SRL393231 TBH393230:TBH393231 TLD393230:TLD393231 TUZ393230:TUZ393231 UEV393230:UEV393231 UOR393230:UOR393231 UYN393230:UYN393231 VIJ393230:VIJ393231 VSF393230:VSF393231 WCB393230:WCB393231 WLX393230:WLX393231 WVT393230:WVT393231 L458766:L458767 JH458766:JH458767 TD458766:TD458767 ACZ458766:ACZ458767 AMV458766:AMV458767 AWR458766:AWR458767 BGN458766:BGN458767 BQJ458766:BQJ458767 CAF458766:CAF458767 CKB458766:CKB458767 CTX458766:CTX458767 DDT458766:DDT458767 DNP458766:DNP458767 DXL458766:DXL458767 EHH458766:EHH458767 ERD458766:ERD458767 FAZ458766:FAZ458767 FKV458766:FKV458767 FUR458766:FUR458767 GEN458766:GEN458767 GOJ458766:GOJ458767 GYF458766:GYF458767 HIB458766:HIB458767 HRX458766:HRX458767 IBT458766:IBT458767 ILP458766:ILP458767 IVL458766:IVL458767 JFH458766:JFH458767 JPD458766:JPD458767 JYZ458766:JYZ458767 KIV458766:KIV458767 KSR458766:KSR458767 LCN458766:LCN458767 LMJ458766:LMJ458767 LWF458766:LWF458767 MGB458766:MGB458767 MPX458766:MPX458767 MZT458766:MZT458767 NJP458766:NJP458767 NTL458766:NTL458767 ODH458766:ODH458767 OND458766:OND458767 OWZ458766:OWZ458767 PGV458766:PGV458767 PQR458766:PQR458767 QAN458766:QAN458767 QKJ458766:QKJ458767 QUF458766:QUF458767 REB458766:REB458767 RNX458766:RNX458767 RXT458766:RXT458767 SHP458766:SHP458767 SRL458766:SRL458767 TBH458766:TBH458767 TLD458766:TLD458767 TUZ458766:TUZ458767 UEV458766:UEV458767 UOR458766:UOR458767 UYN458766:UYN458767 VIJ458766:VIJ458767 VSF458766:VSF458767 WCB458766:WCB458767 WLX458766:WLX458767 WVT458766:WVT458767 L524302:L524303 JH524302:JH524303 TD524302:TD524303 ACZ524302:ACZ524303 AMV524302:AMV524303 AWR524302:AWR524303 BGN524302:BGN524303 BQJ524302:BQJ524303 CAF524302:CAF524303 CKB524302:CKB524303 CTX524302:CTX524303 DDT524302:DDT524303 DNP524302:DNP524303 DXL524302:DXL524303 EHH524302:EHH524303 ERD524302:ERD524303 FAZ524302:FAZ524303 FKV524302:FKV524303 FUR524302:FUR524303 GEN524302:GEN524303 GOJ524302:GOJ524303 GYF524302:GYF524303 HIB524302:HIB524303 HRX524302:HRX524303 IBT524302:IBT524303 ILP524302:ILP524303 IVL524302:IVL524303 JFH524302:JFH524303 JPD524302:JPD524303 JYZ524302:JYZ524303 KIV524302:KIV524303 KSR524302:KSR524303 LCN524302:LCN524303 LMJ524302:LMJ524303 LWF524302:LWF524303 MGB524302:MGB524303 MPX524302:MPX524303 MZT524302:MZT524303 NJP524302:NJP524303 NTL524302:NTL524303 ODH524302:ODH524303 OND524302:OND524303 OWZ524302:OWZ524303 PGV524302:PGV524303 PQR524302:PQR524303 QAN524302:QAN524303 QKJ524302:QKJ524303 QUF524302:QUF524303 REB524302:REB524303 RNX524302:RNX524303 RXT524302:RXT524303 SHP524302:SHP524303 SRL524302:SRL524303 TBH524302:TBH524303 TLD524302:TLD524303 TUZ524302:TUZ524303 UEV524302:UEV524303 UOR524302:UOR524303 UYN524302:UYN524303 VIJ524302:VIJ524303 VSF524302:VSF524303 WCB524302:WCB524303 WLX524302:WLX524303 WVT524302:WVT524303 L589838:L589839 JH589838:JH589839 TD589838:TD589839 ACZ589838:ACZ589839 AMV589838:AMV589839 AWR589838:AWR589839 BGN589838:BGN589839 BQJ589838:BQJ589839 CAF589838:CAF589839 CKB589838:CKB589839 CTX589838:CTX589839 DDT589838:DDT589839 DNP589838:DNP589839 DXL589838:DXL589839 EHH589838:EHH589839 ERD589838:ERD589839 FAZ589838:FAZ589839 FKV589838:FKV589839 FUR589838:FUR589839 GEN589838:GEN589839 GOJ589838:GOJ589839 GYF589838:GYF589839 HIB589838:HIB589839 HRX589838:HRX589839 IBT589838:IBT589839 ILP589838:ILP589839 IVL589838:IVL589839 JFH589838:JFH589839 JPD589838:JPD589839 JYZ589838:JYZ589839 KIV589838:KIV589839 KSR589838:KSR589839 LCN589838:LCN589839 LMJ589838:LMJ589839 LWF589838:LWF589839 MGB589838:MGB589839 MPX589838:MPX589839 MZT589838:MZT589839 NJP589838:NJP589839 NTL589838:NTL589839 ODH589838:ODH589839 OND589838:OND589839 OWZ589838:OWZ589839 PGV589838:PGV589839 PQR589838:PQR589839 QAN589838:QAN589839 QKJ589838:QKJ589839 QUF589838:QUF589839 REB589838:REB589839 RNX589838:RNX589839 RXT589838:RXT589839 SHP589838:SHP589839 SRL589838:SRL589839 TBH589838:TBH589839 TLD589838:TLD589839 TUZ589838:TUZ589839 UEV589838:UEV589839 UOR589838:UOR589839 UYN589838:UYN589839 VIJ589838:VIJ589839 VSF589838:VSF589839 WCB589838:WCB589839 WLX589838:WLX589839 WVT589838:WVT589839 L655374:L655375 JH655374:JH655375 TD655374:TD655375 ACZ655374:ACZ655375 AMV655374:AMV655375 AWR655374:AWR655375 BGN655374:BGN655375 BQJ655374:BQJ655375 CAF655374:CAF655375 CKB655374:CKB655375 CTX655374:CTX655375 DDT655374:DDT655375 DNP655374:DNP655375 DXL655374:DXL655375 EHH655374:EHH655375 ERD655374:ERD655375 FAZ655374:FAZ655375 FKV655374:FKV655375 FUR655374:FUR655375 GEN655374:GEN655375 GOJ655374:GOJ655375 GYF655374:GYF655375 HIB655374:HIB655375 HRX655374:HRX655375 IBT655374:IBT655375 ILP655374:ILP655375 IVL655374:IVL655375 JFH655374:JFH655375 JPD655374:JPD655375 JYZ655374:JYZ655375 KIV655374:KIV655375 KSR655374:KSR655375 LCN655374:LCN655375 LMJ655374:LMJ655375 LWF655374:LWF655375 MGB655374:MGB655375 MPX655374:MPX655375 MZT655374:MZT655375 NJP655374:NJP655375 NTL655374:NTL655375 ODH655374:ODH655375 OND655374:OND655375 OWZ655374:OWZ655375 PGV655374:PGV655375 PQR655374:PQR655375 QAN655374:QAN655375 QKJ655374:QKJ655375 QUF655374:QUF655375 REB655374:REB655375 RNX655374:RNX655375 RXT655374:RXT655375 SHP655374:SHP655375 SRL655374:SRL655375 TBH655374:TBH655375 TLD655374:TLD655375 TUZ655374:TUZ655375 UEV655374:UEV655375 UOR655374:UOR655375 UYN655374:UYN655375 VIJ655374:VIJ655375 VSF655374:VSF655375 WCB655374:WCB655375 WLX655374:WLX655375 WVT655374:WVT655375 L720910:L720911 JH720910:JH720911 TD720910:TD720911 ACZ720910:ACZ720911 AMV720910:AMV720911 AWR720910:AWR720911 BGN720910:BGN720911 BQJ720910:BQJ720911 CAF720910:CAF720911 CKB720910:CKB720911 CTX720910:CTX720911 DDT720910:DDT720911 DNP720910:DNP720911 DXL720910:DXL720911 EHH720910:EHH720911 ERD720910:ERD720911 FAZ720910:FAZ720911 FKV720910:FKV720911 FUR720910:FUR720911 GEN720910:GEN720911 GOJ720910:GOJ720911 GYF720910:GYF720911 HIB720910:HIB720911 HRX720910:HRX720911 IBT720910:IBT720911 ILP720910:ILP720911 IVL720910:IVL720911 JFH720910:JFH720911 JPD720910:JPD720911 JYZ720910:JYZ720911 KIV720910:KIV720911 KSR720910:KSR720911 LCN720910:LCN720911 LMJ720910:LMJ720911 LWF720910:LWF720911 MGB720910:MGB720911 MPX720910:MPX720911 MZT720910:MZT720911 NJP720910:NJP720911 NTL720910:NTL720911 ODH720910:ODH720911 OND720910:OND720911 OWZ720910:OWZ720911 PGV720910:PGV720911 PQR720910:PQR720911 QAN720910:QAN720911 QKJ720910:QKJ720911 QUF720910:QUF720911 REB720910:REB720911 RNX720910:RNX720911 RXT720910:RXT720911 SHP720910:SHP720911 SRL720910:SRL720911 TBH720910:TBH720911 TLD720910:TLD720911 TUZ720910:TUZ720911 UEV720910:UEV720911 UOR720910:UOR720911 UYN720910:UYN720911 VIJ720910:VIJ720911 VSF720910:VSF720911 WCB720910:WCB720911 WLX720910:WLX720911 WVT720910:WVT720911 L786446:L786447 JH786446:JH786447 TD786446:TD786447 ACZ786446:ACZ786447 AMV786446:AMV786447 AWR786446:AWR786447 BGN786446:BGN786447 BQJ786446:BQJ786447 CAF786446:CAF786447 CKB786446:CKB786447 CTX786446:CTX786447 DDT786446:DDT786447 DNP786446:DNP786447 DXL786446:DXL786447 EHH786446:EHH786447 ERD786446:ERD786447 FAZ786446:FAZ786447 FKV786446:FKV786447 FUR786446:FUR786447 GEN786446:GEN786447 GOJ786446:GOJ786447 GYF786446:GYF786447 HIB786446:HIB786447 HRX786446:HRX786447 IBT786446:IBT786447 ILP786446:ILP786447 IVL786446:IVL786447 JFH786446:JFH786447 JPD786446:JPD786447 JYZ786446:JYZ786447 KIV786446:KIV786447 KSR786446:KSR786447 LCN786446:LCN786447 LMJ786446:LMJ786447 LWF786446:LWF786447 MGB786446:MGB786447 MPX786446:MPX786447 MZT786446:MZT786447 NJP786446:NJP786447 NTL786446:NTL786447 ODH786446:ODH786447 OND786446:OND786447 OWZ786446:OWZ786447 PGV786446:PGV786447 PQR786446:PQR786447 QAN786446:QAN786447 QKJ786446:QKJ786447 QUF786446:QUF786447 REB786446:REB786447 RNX786446:RNX786447 RXT786446:RXT786447 SHP786446:SHP786447 SRL786446:SRL786447 TBH786446:TBH786447 TLD786446:TLD786447 TUZ786446:TUZ786447 UEV786446:UEV786447 UOR786446:UOR786447 UYN786446:UYN786447 VIJ786446:VIJ786447 VSF786446:VSF786447 WCB786446:WCB786447 WLX786446:WLX786447 WVT786446:WVT786447 L851982:L851983 JH851982:JH851983 TD851982:TD851983 ACZ851982:ACZ851983 AMV851982:AMV851983 AWR851982:AWR851983 BGN851982:BGN851983 BQJ851982:BQJ851983 CAF851982:CAF851983 CKB851982:CKB851983 CTX851982:CTX851983 DDT851982:DDT851983 DNP851982:DNP851983 DXL851982:DXL851983 EHH851982:EHH851983 ERD851982:ERD851983 FAZ851982:FAZ851983 FKV851982:FKV851983 FUR851982:FUR851983 GEN851982:GEN851983 GOJ851982:GOJ851983 GYF851982:GYF851983 HIB851982:HIB851983 HRX851982:HRX851983 IBT851982:IBT851983 ILP851982:ILP851983 IVL851982:IVL851983 JFH851982:JFH851983 JPD851982:JPD851983 JYZ851982:JYZ851983 KIV851982:KIV851983 KSR851982:KSR851983 LCN851982:LCN851983 LMJ851982:LMJ851983 LWF851982:LWF851983 MGB851982:MGB851983 MPX851982:MPX851983 MZT851982:MZT851983 NJP851982:NJP851983 NTL851982:NTL851983 ODH851982:ODH851983 OND851982:OND851983 OWZ851982:OWZ851983 PGV851982:PGV851983 PQR851982:PQR851983 QAN851982:QAN851983 QKJ851982:QKJ851983 QUF851982:QUF851983 REB851982:REB851983 RNX851982:RNX851983 RXT851982:RXT851983 SHP851982:SHP851983 SRL851982:SRL851983 TBH851982:TBH851983 TLD851982:TLD851983 TUZ851982:TUZ851983 UEV851982:UEV851983 UOR851982:UOR851983 UYN851982:UYN851983 VIJ851982:VIJ851983 VSF851982:VSF851983 WCB851982:WCB851983 WLX851982:WLX851983 WVT851982:WVT851983 L917518:L917519 JH917518:JH917519 TD917518:TD917519 ACZ917518:ACZ917519 AMV917518:AMV917519 AWR917518:AWR917519 BGN917518:BGN917519 BQJ917518:BQJ917519 CAF917518:CAF917519 CKB917518:CKB917519 CTX917518:CTX917519 DDT917518:DDT917519 DNP917518:DNP917519 DXL917518:DXL917519 EHH917518:EHH917519 ERD917518:ERD917519 FAZ917518:FAZ917519 FKV917518:FKV917519 FUR917518:FUR917519 GEN917518:GEN917519 GOJ917518:GOJ917519 GYF917518:GYF917519 HIB917518:HIB917519 HRX917518:HRX917519 IBT917518:IBT917519 ILP917518:ILP917519 IVL917518:IVL917519 JFH917518:JFH917519 JPD917518:JPD917519 JYZ917518:JYZ917519 KIV917518:KIV917519 KSR917518:KSR917519 LCN917518:LCN917519 LMJ917518:LMJ917519 LWF917518:LWF917519 MGB917518:MGB917519 MPX917518:MPX917519 MZT917518:MZT917519 NJP917518:NJP917519 NTL917518:NTL917519 ODH917518:ODH917519 OND917518:OND917519 OWZ917518:OWZ917519 PGV917518:PGV917519 PQR917518:PQR917519 QAN917518:QAN917519 QKJ917518:QKJ917519 QUF917518:QUF917519 REB917518:REB917519 RNX917518:RNX917519 RXT917518:RXT917519 SHP917518:SHP917519 SRL917518:SRL917519 TBH917518:TBH917519 TLD917518:TLD917519 TUZ917518:TUZ917519 UEV917518:UEV917519 UOR917518:UOR917519 UYN917518:UYN917519 VIJ917518:VIJ917519 VSF917518:VSF917519 WCB917518:WCB917519 WLX917518:WLX917519 WVT917518:WVT917519 L983054:L983055 JH983054:JH983055 TD983054:TD983055 ACZ983054:ACZ983055 AMV983054:AMV983055 AWR983054:AWR983055 BGN983054:BGN983055 BQJ983054:BQJ983055 CAF983054:CAF983055 CKB983054:CKB983055 CTX983054:CTX983055 DDT983054:DDT983055 DNP983054:DNP983055 DXL983054:DXL983055 EHH983054:EHH983055 ERD983054:ERD983055 FAZ983054:FAZ983055 FKV983054:FKV983055 FUR983054:FUR983055 GEN983054:GEN983055 GOJ983054:GOJ983055 GYF983054:GYF983055 HIB983054:HIB983055 HRX983054:HRX983055 IBT983054:IBT983055 ILP983054:ILP983055 IVL983054:IVL983055 JFH983054:JFH983055 JPD983054:JPD983055 JYZ983054:JYZ983055 KIV983054:KIV983055 KSR983054:KSR983055 LCN983054:LCN983055 LMJ983054:LMJ983055 LWF983054:LWF983055 MGB983054:MGB983055 MPX983054:MPX983055 MZT983054:MZT983055 NJP983054:NJP983055 NTL983054:NTL983055 ODH983054:ODH983055 OND983054:OND983055 OWZ983054:OWZ983055 PGV983054:PGV983055 PQR983054:PQR983055 QAN983054:QAN983055 QKJ983054:QKJ983055 QUF983054:QUF983055 REB983054:REB983055 RNX983054:RNX983055 RXT983054:RXT983055 SHP983054:SHP983055 SRL983054:SRL983055 TBH983054:TBH983055 TLD983054:TLD983055 TUZ983054:TUZ983055 UEV983054:UEV983055 UOR983054:UOR983055 UYN983054:UYN983055 VIJ983054:VIJ983055 VSF983054:VSF983055 WCB983054:WCB983055 WLX983054:WLX983055 WVT983054:WVT983055 L26:L27 JH26:JH27 TD26:TD27 ACZ26:ACZ27 AMV26:AMV27 AWR26:AWR27 BGN26:BGN27 BQJ26:BQJ27 CAF26:CAF27 CKB26:CKB27 CTX26:CTX27 DDT26:DDT27 DNP26:DNP27 DXL26:DXL27 EHH26:EHH27 ERD26:ERD27 FAZ26:FAZ27 FKV26:FKV27 FUR26:FUR27 GEN26:GEN27 GOJ26:GOJ27 GYF26:GYF27 HIB26:HIB27 HRX26:HRX27 IBT26:IBT27 ILP26:ILP27 IVL26:IVL27 JFH26:JFH27 JPD26:JPD27 JYZ26:JYZ27 KIV26:KIV27 KSR26:KSR27 LCN26:LCN27 LMJ26:LMJ27 LWF26:LWF27 MGB26:MGB27 MPX26:MPX27 MZT26:MZT27 NJP26:NJP27 NTL26:NTL27 ODH26:ODH27 OND26:OND27 OWZ26:OWZ27 PGV26:PGV27 PQR26:PQR27 QAN26:QAN27 QKJ26:QKJ27 QUF26:QUF27 REB26:REB27 RNX26:RNX27 RXT26:RXT27 SHP26:SHP27 SRL26:SRL27 TBH26:TBH27 TLD26:TLD27 TUZ26:TUZ27 UEV26:UEV27 UOR26:UOR27 UYN26:UYN27 VIJ26:VIJ27 VSF26:VSF27 WCB26:WCB27 WLX26:WLX27 WVT26:WVT27 L65562:L65563 JH65562:JH65563 TD65562:TD65563 ACZ65562:ACZ65563 AMV65562:AMV65563 AWR65562:AWR65563 BGN65562:BGN65563 BQJ65562:BQJ65563 CAF65562:CAF65563 CKB65562:CKB65563 CTX65562:CTX65563 DDT65562:DDT65563 DNP65562:DNP65563 DXL65562:DXL65563 EHH65562:EHH65563 ERD65562:ERD65563 FAZ65562:FAZ65563 FKV65562:FKV65563 FUR65562:FUR65563 GEN65562:GEN65563 GOJ65562:GOJ65563 GYF65562:GYF65563 HIB65562:HIB65563 HRX65562:HRX65563 IBT65562:IBT65563 ILP65562:ILP65563 IVL65562:IVL65563 JFH65562:JFH65563 JPD65562:JPD65563 JYZ65562:JYZ65563 KIV65562:KIV65563 KSR65562:KSR65563 LCN65562:LCN65563 LMJ65562:LMJ65563 LWF65562:LWF65563 MGB65562:MGB65563 MPX65562:MPX65563 MZT65562:MZT65563 NJP65562:NJP65563 NTL65562:NTL65563 ODH65562:ODH65563 OND65562:OND65563 OWZ65562:OWZ65563 PGV65562:PGV65563 PQR65562:PQR65563 QAN65562:QAN65563 QKJ65562:QKJ65563 QUF65562:QUF65563 REB65562:REB65563 RNX65562:RNX65563 RXT65562:RXT65563 SHP65562:SHP65563 SRL65562:SRL65563 TBH65562:TBH65563 TLD65562:TLD65563 TUZ65562:TUZ65563 UEV65562:UEV65563 UOR65562:UOR65563 UYN65562:UYN65563 VIJ65562:VIJ65563 VSF65562:VSF65563 WCB65562:WCB65563 WLX65562:WLX65563 WVT65562:WVT65563 L131098:L131099 JH131098:JH131099 TD131098:TD131099 ACZ131098:ACZ131099 AMV131098:AMV131099 AWR131098:AWR131099 BGN131098:BGN131099 BQJ131098:BQJ131099 CAF131098:CAF131099 CKB131098:CKB131099 CTX131098:CTX131099 DDT131098:DDT131099 DNP131098:DNP131099 DXL131098:DXL131099 EHH131098:EHH131099 ERD131098:ERD131099 FAZ131098:FAZ131099 FKV131098:FKV131099 FUR131098:FUR131099 GEN131098:GEN131099 GOJ131098:GOJ131099 GYF131098:GYF131099 HIB131098:HIB131099 HRX131098:HRX131099 IBT131098:IBT131099 ILP131098:ILP131099 IVL131098:IVL131099 JFH131098:JFH131099 JPD131098:JPD131099 JYZ131098:JYZ131099 KIV131098:KIV131099 KSR131098:KSR131099 LCN131098:LCN131099 LMJ131098:LMJ131099 LWF131098:LWF131099 MGB131098:MGB131099 MPX131098:MPX131099 MZT131098:MZT131099 NJP131098:NJP131099 NTL131098:NTL131099 ODH131098:ODH131099 OND131098:OND131099 OWZ131098:OWZ131099 PGV131098:PGV131099 PQR131098:PQR131099 QAN131098:QAN131099 QKJ131098:QKJ131099 QUF131098:QUF131099 REB131098:REB131099 RNX131098:RNX131099 RXT131098:RXT131099 SHP131098:SHP131099 SRL131098:SRL131099 TBH131098:TBH131099 TLD131098:TLD131099 TUZ131098:TUZ131099 UEV131098:UEV131099 UOR131098:UOR131099 UYN131098:UYN131099 VIJ131098:VIJ131099 VSF131098:VSF131099 WCB131098:WCB131099 WLX131098:WLX131099 WVT131098:WVT131099 L196634:L196635 JH196634:JH196635 TD196634:TD196635 ACZ196634:ACZ196635 AMV196634:AMV196635 AWR196634:AWR196635 BGN196634:BGN196635 BQJ196634:BQJ196635 CAF196634:CAF196635 CKB196634:CKB196635 CTX196634:CTX196635 DDT196634:DDT196635 DNP196634:DNP196635 DXL196634:DXL196635 EHH196634:EHH196635 ERD196634:ERD196635 FAZ196634:FAZ196635 FKV196634:FKV196635 FUR196634:FUR196635 GEN196634:GEN196635 GOJ196634:GOJ196635 GYF196634:GYF196635 HIB196634:HIB196635 HRX196634:HRX196635 IBT196634:IBT196635 ILP196634:ILP196635 IVL196634:IVL196635 JFH196634:JFH196635 JPD196634:JPD196635 JYZ196634:JYZ196635 KIV196634:KIV196635 KSR196634:KSR196635 LCN196634:LCN196635 LMJ196634:LMJ196635 LWF196634:LWF196635 MGB196634:MGB196635 MPX196634:MPX196635 MZT196634:MZT196635 NJP196634:NJP196635 NTL196634:NTL196635 ODH196634:ODH196635 OND196634:OND196635 OWZ196634:OWZ196635 PGV196634:PGV196635 PQR196634:PQR196635 QAN196634:QAN196635 QKJ196634:QKJ196635 QUF196634:QUF196635 REB196634:REB196635 RNX196634:RNX196635 RXT196634:RXT196635 SHP196634:SHP196635 SRL196634:SRL196635 TBH196634:TBH196635 TLD196634:TLD196635 TUZ196634:TUZ196635 UEV196634:UEV196635 UOR196634:UOR196635 UYN196634:UYN196635 VIJ196634:VIJ196635 VSF196634:VSF196635 WCB196634:WCB196635 WLX196634:WLX196635 WVT196634:WVT196635 L262170:L262171 JH262170:JH262171 TD262170:TD262171 ACZ262170:ACZ262171 AMV262170:AMV262171 AWR262170:AWR262171 BGN262170:BGN262171 BQJ262170:BQJ262171 CAF262170:CAF262171 CKB262170:CKB262171 CTX262170:CTX262171 DDT262170:DDT262171 DNP262170:DNP262171 DXL262170:DXL262171 EHH262170:EHH262171 ERD262170:ERD262171 FAZ262170:FAZ262171 FKV262170:FKV262171 FUR262170:FUR262171 GEN262170:GEN262171 GOJ262170:GOJ262171 GYF262170:GYF262171 HIB262170:HIB262171 HRX262170:HRX262171 IBT262170:IBT262171 ILP262170:ILP262171 IVL262170:IVL262171 JFH262170:JFH262171 JPD262170:JPD262171 JYZ262170:JYZ262171 KIV262170:KIV262171 KSR262170:KSR262171 LCN262170:LCN262171 LMJ262170:LMJ262171 LWF262170:LWF262171 MGB262170:MGB262171 MPX262170:MPX262171 MZT262170:MZT262171 NJP262170:NJP262171 NTL262170:NTL262171 ODH262170:ODH262171 OND262170:OND262171 OWZ262170:OWZ262171 PGV262170:PGV262171 PQR262170:PQR262171 QAN262170:QAN262171 QKJ262170:QKJ262171 QUF262170:QUF262171 REB262170:REB262171 RNX262170:RNX262171 RXT262170:RXT262171 SHP262170:SHP262171 SRL262170:SRL262171 TBH262170:TBH262171 TLD262170:TLD262171 TUZ262170:TUZ262171 UEV262170:UEV262171 UOR262170:UOR262171 UYN262170:UYN262171 VIJ262170:VIJ262171 VSF262170:VSF262171 WCB262170:WCB262171 WLX262170:WLX262171 WVT262170:WVT262171 L327706:L327707 JH327706:JH327707 TD327706:TD327707 ACZ327706:ACZ327707 AMV327706:AMV327707 AWR327706:AWR327707 BGN327706:BGN327707 BQJ327706:BQJ327707 CAF327706:CAF327707 CKB327706:CKB327707 CTX327706:CTX327707 DDT327706:DDT327707 DNP327706:DNP327707 DXL327706:DXL327707 EHH327706:EHH327707 ERD327706:ERD327707 FAZ327706:FAZ327707 FKV327706:FKV327707 FUR327706:FUR327707 GEN327706:GEN327707 GOJ327706:GOJ327707 GYF327706:GYF327707 HIB327706:HIB327707 HRX327706:HRX327707 IBT327706:IBT327707 ILP327706:ILP327707 IVL327706:IVL327707 JFH327706:JFH327707 JPD327706:JPD327707 JYZ327706:JYZ327707 KIV327706:KIV327707 KSR327706:KSR327707 LCN327706:LCN327707 LMJ327706:LMJ327707 LWF327706:LWF327707 MGB327706:MGB327707 MPX327706:MPX327707 MZT327706:MZT327707 NJP327706:NJP327707 NTL327706:NTL327707 ODH327706:ODH327707 OND327706:OND327707 OWZ327706:OWZ327707 PGV327706:PGV327707 PQR327706:PQR327707 QAN327706:QAN327707 QKJ327706:QKJ327707 QUF327706:QUF327707 REB327706:REB327707 RNX327706:RNX327707 RXT327706:RXT327707 SHP327706:SHP327707 SRL327706:SRL327707 TBH327706:TBH327707 TLD327706:TLD327707 TUZ327706:TUZ327707 UEV327706:UEV327707 UOR327706:UOR327707 UYN327706:UYN327707 VIJ327706:VIJ327707 VSF327706:VSF327707 WCB327706:WCB327707 WLX327706:WLX327707 WVT327706:WVT327707 L393242:L393243 JH393242:JH393243 TD393242:TD393243 ACZ393242:ACZ393243 AMV393242:AMV393243 AWR393242:AWR393243 BGN393242:BGN393243 BQJ393242:BQJ393243 CAF393242:CAF393243 CKB393242:CKB393243 CTX393242:CTX393243 DDT393242:DDT393243 DNP393242:DNP393243 DXL393242:DXL393243 EHH393242:EHH393243 ERD393242:ERD393243 FAZ393242:FAZ393243 FKV393242:FKV393243 FUR393242:FUR393243 GEN393242:GEN393243 GOJ393242:GOJ393243 GYF393242:GYF393243 HIB393242:HIB393243 HRX393242:HRX393243 IBT393242:IBT393243 ILP393242:ILP393243 IVL393242:IVL393243 JFH393242:JFH393243 JPD393242:JPD393243 JYZ393242:JYZ393243 KIV393242:KIV393243 KSR393242:KSR393243 LCN393242:LCN393243 LMJ393242:LMJ393243 LWF393242:LWF393243 MGB393242:MGB393243 MPX393242:MPX393243 MZT393242:MZT393243 NJP393242:NJP393243 NTL393242:NTL393243 ODH393242:ODH393243 OND393242:OND393243 OWZ393242:OWZ393243 PGV393242:PGV393243 PQR393242:PQR393243 QAN393242:QAN393243 QKJ393242:QKJ393243 QUF393242:QUF393243 REB393242:REB393243 RNX393242:RNX393243 RXT393242:RXT393243 SHP393242:SHP393243 SRL393242:SRL393243 TBH393242:TBH393243 TLD393242:TLD393243 TUZ393242:TUZ393243 UEV393242:UEV393243 UOR393242:UOR393243 UYN393242:UYN393243 VIJ393242:VIJ393243 VSF393242:VSF393243 WCB393242:WCB393243 WLX393242:WLX393243 WVT393242:WVT393243 L458778:L458779 JH458778:JH458779 TD458778:TD458779 ACZ458778:ACZ458779 AMV458778:AMV458779 AWR458778:AWR458779 BGN458778:BGN458779 BQJ458778:BQJ458779 CAF458778:CAF458779 CKB458778:CKB458779 CTX458778:CTX458779 DDT458778:DDT458779 DNP458778:DNP458779 DXL458778:DXL458779 EHH458778:EHH458779 ERD458778:ERD458779 FAZ458778:FAZ458779 FKV458778:FKV458779 FUR458778:FUR458779 GEN458778:GEN458779 GOJ458778:GOJ458779 GYF458778:GYF458779 HIB458778:HIB458779 HRX458778:HRX458779 IBT458778:IBT458779 ILP458778:ILP458779 IVL458778:IVL458779 JFH458778:JFH458779 JPD458778:JPD458779 JYZ458778:JYZ458779 KIV458778:KIV458779 KSR458778:KSR458779 LCN458778:LCN458779 LMJ458778:LMJ458779 LWF458778:LWF458779 MGB458778:MGB458779 MPX458778:MPX458779 MZT458778:MZT458779 NJP458778:NJP458779 NTL458778:NTL458779 ODH458778:ODH458779 OND458778:OND458779 OWZ458778:OWZ458779 PGV458778:PGV458779 PQR458778:PQR458779 QAN458778:QAN458779 QKJ458778:QKJ458779 QUF458778:QUF458779 REB458778:REB458779 RNX458778:RNX458779 RXT458778:RXT458779 SHP458778:SHP458779 SRL458778:SRL458779 TBH458778:TBH458779 TLD458778:TLD458779 TUZ458778:TUZ458779 UEV458778:UEV458779 UOR458778:UOR458779 UYN458778:UYN458779 VIJ458778:VIJ458779 VSF458778:VSF458779 WCB458778:WCB458779 WLX458778:WLX458779 WVT458778:WVT458779 L524314:L524315 JH524314:JH524315 TD524314:TD524315 ACZ524314:ACZ524315 AMV524314:AMV524315 AWR524314:AWR524315 BGN524314:BGN524315 BQJ524314:BQJ524315 CAF524314:CAF524315 CKB524314:CKB524315 CTX524314:CTX524315 DDT524314:DDT524315 DNP524314:DNP524315 DXL524314:DXL524315 EHH524314:EHH524315 ERD524314:ERD524315 FAZ524314:FAZ524315 FKV524314:FKV524315 FUR524314:FUR524315 GEN524314:GEN524315 GOJ524314:GOJ524315 GYF524314:GYF524315 HIB524314:HIB524315 HRX524314:HRX524315 IBT524314:IBT524315 ILP524314:ILP524315 IVL524314:IVL524315 JFH524314:JFH524315 JPD524314:JPD524315 JYZ524314:JYZ524315 KIV524314:KIV524315 KSR524314:KSR524315 LCN524314:LCN524315 LMJ524314:LMJ524315 LWF524314:LWF524315 MGB524314:MGB524315 MPX524314:MPX524315 MZT524314:MZT524315 NJP524314:NJP524315 NTL524314:NTL524315 ODH524314:ODH524315 OND524314:OND524315 OWZ524314:OWZ524315 PGV524314:PGV524315 PQR524314:PQR524315 QAN524314:QAN524315 QKJ524314:QKJ524315 QUF524314:QUF524315 REB524314:REB524315 RNX524314:RNX524315 RXT524314:RXT524315 SHP524314:SHP524315 SRL524314:SRL524315 TBH524314:TBH524315 TLD524314:TLD524315 TUZ524314:TUZ524315 UEV524314:UEV524315 UOR524314:UOR524315 UYN524314:UYN524315 VIJ524314:VIJ524315 VSF524314:VSF524315 WCB524314:WCB524315 WLX524314:WLX524315 WVT524314:WVT524315 L589850:L589851 JH589850:JH589851 TD589850:TD589851 ACZ589850:ACZ589851 AMV589850:AMV589851 AWR589850:AWR589851 BGN589850:BGN589851 BQJ589850:BQJ589851 CAF589850:CAF589851 CKB589850:CKB589851 CTX589850:CTX589851 DDT589850:DDT589851 DNP589850:DNP589851 DXL589850:DXL589851 EHH589850:EHH589851 ERD589850:ERD589851 FAZ589850:FAZ589851 FKV589850:FKV589851 FUR589850:FUR589851 GEN589850:GEN589851 GOJ589850:GOJ589851 GYF589850:GYF589851 HIB589850:HIB589851 HRX589850:HRX589851 IBT589850:IBT589851 ILP589850:ILP589851 IVL589850:IVL589851 JFH589850:JFH589851 JPD589850:JPD589851 JYZ589850:JYZ589851 KIV589850:KIV589851 KSR589850:KSR589851 LCN589850:LCN589851 LMJ589850:LMJ589851 LWF589850:LWF589851 MGB589850:MGB589851 MPX589850:MPX589851 MZT589850:MZT589851 NJP589850:NJP589851 NTL589850:NTL589851 ODH589850:ODH589851 OND589850:OND589851 OWZ589850:OWZ589851 PGV589850:PGV589851 PQR589850:PQR589851 QAN589850:QAN589851 QKJ589850:QKJ589851 QUF589850:QUF589851 REB589850:REB589851 RNX589850:RNX589851 RXT589850:RXT589851 SHP589850:SHP589851 SRL589850:SRL589851 TBH589850:TBH589851 TLD589850:TLD589851 TUZ589850:TUZ589851 UEV589850:UEV589851 UOR589850:UOR589851 UYN589850:UYN589851 VIJ589850:VIJ589851 VSF589850:VSF589851 WCB589850:WCB589851 WLX589850:WLX589851 WVT589850:WVT589851 L655386:L655387 JH655386:JH655387 TD655386:TD655387 ACZ655386:ACZ655387 AMV655386:AMV655387 AWR655386:AWR655387 BGN655386:BGN655387 BQJ655386:BQJ655387 CAF655386:CAF655387 CKB655386:CKB655387 CTX655386:CTX655387 DDT655386:DDT655387 DNP655386:DNP655387 DXL655386:DXL655387 EHH655386:EHH655387 ERD655386:ERD655387 FAZ655386:FAZ655387 FKV655386:FKV655387 FUR655386:FUR655387 GEN655386:GEN655387 GOJ655386:GOJ655387 GYF655386:GYF655387 HIB655386:HIB655387 HRX655386:HRX655387 IBT655386:IBT655387 ILP655386:ILP655387 IVL655386:IVL655387 JFH655386:JFH655387 JPD655386:JPD655387 JYZ655386:JYZ655387 KIV655386:KIV655387 KSR655386:KSR655387 LCN655386:LCN655387 LMJ655386:LMJ655387 LWF655386:LWF655387 MGB655386:MGB655387 MPX655386:MPX655387 MZT655386:MZT655387 NJP655386:NJP655387 NTL655386:NTL655387 ODH655386:ODH655387 OND655386:OND655387 OWZ655386:OWZ655387 PGV655386:PGV655387 PQR655386:PQR655387 QAN655386:QAN655387 QKJ655386:QKJ655387 QUF655386:QUF655387 REB655386:REB655387 RNX655386:RNX655387 RXT655386:RXT655387 SHP655386:SHP655387 SRL655386:SRL655387 TBH655386:TBH655387 TLD655386:TLD655387 TUZ655386:TUZ655387 UEV655386:UEV655387 UOR655386:UOR655387 UYN655386:UYN655387 VIJ655386:VIJ655387 VSF655386:VSF655387 WCB655386:WCB655387 WLX655386:WLX655387 WVT655386:WVT655387 L720922:L720923 JH720922:JH720923 TD720922:TD720923 ACZ720922:ACZ720923 AMV720922:AMV720923 AWR720922:AWR720923 BGN720922:BGN720923 BQJ720922:BQJ720923 CAF720922:CAF720923 CKB720922:CKB720923 CTX720922:CTX720923 DDT720922:DDT720923 DNP720922:DNP720923 DXL720922:DXL720923 EHH720922:EHH720923 ERD720922:ERD720923 FAZ720922:FAZ720923 FKV720922:FKV720923 FUR720922:FUR720923 GEN720922:GEN720923 GOJ720922:GOJ720923 GYF720922:GYF720923 HIB720922:HIB720923 HRX720922:HRX720923 IBT720922:IBT720923 ILP720922:ILP720923 IVL720922:IVL720923 JFH720922:JFH720923 JPD720922:JPD720923 JYZ720922:JYZ720923 KIV720922:KIV720923 KSR720922:KSR720923 LCN720922:LCN720923 LMJ720922:LMJ720923 LWF720922:LWF720923 MGB720922:MGB720923 MPX720922:MPX720923 MZT720922:MZT720923 NJP720922:NJP720923 NTL720922:NTL720923 ODH720922:ODH720923 OND720922:OND720923 OWZ720922:OWZ720923 PGV720922:PGV720923 PQR720922:PQR720923 QAN720922:QAN720923 QKJ720922:QKJ720923 QUF720922:QUF720923 REB720922:REB720923 RNX720922:RNX720923 RXT720922:RXT720923 SHP720922:SHP720923 SRL720922:SRL720923 TBH720922:TBH720923 TLD720922:TLD720923 TUZ720922:TUZ720923 UEV720922:UEV720923 UOR720922:UOR720923 UYN720922:UYN720923 VIJ720922:VIJ720923 VSF720922:VSF720923 WCB720922:WCB720923 WLX720922:WLX720923 WVT720922:WVT720923 L786458:L786459 JH786458:JH786459 TD786458:TD786459 ACZ786458:ACZ786459 AMV786458:AMV786459 AWR786458:AWR786459 BGN786458:BGN786459 BQJ786458:BQJ786459 CAF786458:CAF786459 CKB786458:CKB786459 CTX786458:CTX786459 DDT786458:DDT786459 DNP786458:DNP786459 DXL786458:DXL786459 EHH786458:EHH786459 ERD786458:ERD786459 FAZ786458:FAZ786459 FKV786458:FKV786459 FUR786458:FUR786459 GEN786458:GEN786459 GOJ786458:GOJ786459 GYF786458:GYF786459 HIB786458:HIB786459 HRX786458:HRX786459 IBT786458:IBT786459 ILP786458:ILP786459 IVL786458:IVL786459 JFH786458:JFH786459 JPD786458:JPD786459 JYZ786458:JYZ786459 KIV786458:KIV786459 KSR786458:KSR786459 LCN786458:LCN786459 LMJ786458:LMJ786459 LWF786458:LWF786459 MGB786458:MGB786459 MPX786458:MPX786459 MZT786458:MZT786459 NJP786458:NJP786459 NTL786458:NTL786459 ODH786458:ODH786459 OND786458:OND786459 OWZ786458:OWZ786459 PGV786458:PGV786459 PQR786458:PQR786459 QAN786458:QAN786459 QKJ786458:QKJ786459 QUF786458:QUF786459 REB786458:REB786459 RNX786458:RNX786459 RXT786458:RXT786459 SHP786458:SHP786459 SRL786458:SRL786459 TBH786458:TBH786459 TLD786458:TLD786459 TUZ786458:TUZ786459 UEV786458:UEV786459 UOR786458:UOR786459 UYN786458:UYN786459 VIJ786458:VIJ786459 VSF786458:VSF786459 WCB786458:WCB786459 WLX786458:WLX786459 WVT786458:WVT786459 L851994:L851995 JH851994:JH851995 TD851994:TD851995 ACZ851994:ACZ851995 AMV851994:AMV851995 AWR851994:AWR851995 BGN851994:BGN851995 BQJ851994:BQJ851995 CAF851994:CAF851995 CKB851994:CKB851995 CTX851994:CTX851995 DDT851994:DDT851995 DNP851994:DNP851995 DXL851994:DXL851995 EHH851994:EHH851995 ERD851994:ERD851995 FAZ851994:FAZ851995 FKV851994:FKV851995 FUR851994:FUR851995 GEN851994:GEN851995 GOJ851994:GOJ851995 GYF851994:GYF851995 HIB851994:HIB851995 HRX851994:HRX851995 IBT851994:IBT851995 ILP851994:ILP851995 IVL851994:IVL851995 JFH851994:JFH851995 JPD851994:JPD851995 JYZ851994:JYZ851995 KIV851994:KIV851995 KSR851994:KSR851995 LCN851994:LCN851995 LMJ851994:LMJ851995 LWF851994:LWF851995 MGB851994:MGB851995 MPX851994:MPX851995 MZT851994:MZT851995 NJP851994:NJP851995 NTL851994:NTL851995 ODH851994:ODH851995 OND851994:OND851995 OWZ851994:OWZ851995 PGV851994:PGV851995 PQR851994:PQR851995 QAN851994:QAN851995 QKJ851994:QKJ851995 QUF851994:QUF851995 REB851994:REB851995 RNX851994:RNX851995 RXT851994:RXT851995 SHP851994:SHP851995 SRL851994:SRL851995 TBH851994:TBH851995 TLD851994:TLD851995 TUZ851994:TUZ851995 UEV851994:UEV851995 UOR851994:UOR851995 UYN851994:UYN851995 VIJ851994:VIJ851995 VSF851994:VSF851995 WCB851994:WCB851995 WLX851994:WLX851995 WVT851994:WVT851995 L917530:L917531 JH917530:JH917531 TD917530:TD917531 ACZ917530:ACZ917531 AMV917530:AMV917531 AWR917530:AWR917531 BGN917530:BGN917531 BQJ917530:BQJ917531 CAF917530:CAF917531 CKB917530:CKB917531 CTX917530:CTX917531 DDT917530:DDT917531 DNP917530:DNP917531 DXL917530:DXL917531 EHH917530:EHH917531 ERD917530:ERD917531 FAZ917530:FAZ917531 FKV917530:FKV917531 FUR917530:FUR917531 GEN917530:GEN917531 GOJ917530:GOJ917531 GYF917530:GYF917531 HIB917530:HIB917531 HRX917530:HRX917531 IBT917530:IBT917531 ILP917530:ILP917531 IVL917530:IVL917531 JFH917530:JFH917531 JPD917530:JPD917531 JYZ917530:JYZ917531 KIV917530:KIV917531 KSR917530:KSR917531 LCN917530:LCN917531 LMJ917530:LMJ917531 LWF917530:LWF917531 MGB917530:MGB917531 MPX917530:MPX917531 MZT917530:MZT917531 NJP917530:NJP917531 NTL917530:NTL917531 ODH917530:ODH917531 OND917530:OND917531 OWZ917530:OWZ917531 PGV917530:PGV917531 PQR917530:PQR917531 QAN917530:QAN917531 QKJ917530:QKJ917531 QUF917530:QUF917531 REB917530:REB917531 RNX917530:RNX917531 RXT917530:RXT917531 SHP917530:SHP917531 SRL917530:SRL917531 TBH917530:TBH917531 TLD917530:TLD917531 TUZ917530:TUZ917531 UEV917530:UEV917531 UOR917530:UOR917531 UYN917530:UYN917531 VIJ917530:VIJ917531 VSF917530:VSF917531 WCB917530:WCB917531 WLX917530:WLX917531 WVT917530:WVT917531 L983066:L983067 JH983066:JH983067 TD983066:TD983067 ACZ983066:ACZ983067 AMV983066:AMV983067 AWR983066:AWR983067 BGN983066:BGN983067 BQJ983066:BQJ983067 CAF983066:CAF983067 CKB983066:CKB983067 CTX983066:CTX983067 DDT983066:DDT983067 DNP983066:DNP983067 DXL983066:DXL983067 EHH983066:EHH983067 ERD983066:ERD983067 FAZ983066:FAZ983067 FKV983066:FKV983067 FUR983066:FUR983067 GEN983066:GEN983067 GOJ983066:GOJ983067 GYF983066:GYF983067 HIB983066:HIB983067 HRX983066:HRX983067 IBT983066:IBT983067 ILP983066:ILP983067 IVL983066:IVL983067 JFH983066:JFH983067 JPD983066:JPD983067 JYZ983066:JYZ983067 KIV983066:KIV983067 KSR983066:KSR983067 LCN983066:LCN983067 LMJ983066:LMJ983067 LWF983066:LWF983067 MGB983066:MGB983067 MPX983066:MPX983067 MZT983066:MZT983067 NJP983066:NJP983067 NTL983066:NTL983067 ODH983066:ODH983067 OND983066:OND983067 OWZ983066:OWZ983067 PGV983066:PGV983067 PQR983066:PQR983067 QAN983066:QAN983067 QKJ983066:QKJ983067 QUF983066:QUF983067 REB983066:REB983067 RNX983066:RNX983067 RXT983066:RXT983067 SHP983066:SHP983067 SRL983066:SRL983067 TBH983066:TBH983067 TLD983066:TLD983067 TUZ983066:TUZ983067 UEV983066:UEV983067 UOR983066:UOR983067 UYN983066:UYN983067 VIJ983066:VIJ983067 VSF983066:VSF983067 WCB983066:WCB983067 WLX983066:WLX983067 WVT983066:WVT983067 L19:L21 JH19:JH21 TD19:TD21 ACZ19:ACZ21 AMV19:AMV21 AWR19:AWR21 BGN19:BGN21 BQJ19:BQJ21 CAF19:CAF21 CKB19:CKB21 CTX19:CTX21 DDT19:DDT21 DNP19:DNP21 DXL19:DXL21 EHH19:EHH21 ERD19:ERD21 FAZ19:FAZ21 FKV19:FKV21 FUR19:FUR21 GEN19:GEN21 GOJ19:GOJ21 GYF19:GYF21 HIB19:HIB21 HRX19:HRX21 IBT19:IBT21 ILP19:ILP21 IVL19:IVL21 JFH19:JFH21 JPD19:JPD21 JYZ19:JYZ21 KIV19:KIV21 KSR19:KSR21 LCN19:LCN21 LMJ19:LMJ21 LWF19:LWF21 MGB19:MGB21 MPX19:MPX21 MZT19:MZT21 NJP19:NJP21 NTL19:NTL21 ODH19:ODH21 OND19:OND21 OWZ19:OWZ21 PGV19:PGV21 PQR19:PQR21 QAN19:QAN21 QKJ19:QKJ21 QUF19:QUF21 REB19:REB21 RNX19:RNX21 RXT19:RXT21 SHP19:SHP21 SRL19:SRL21 TBH19:TBH21 TLD19:TLD21 TUZ19:TUZ21 UEV19:UEV21 UOR19:UOR21 UYN19:UYN21 VIJ19:VIJ21 VSF19:VSF21 WCB19:WCB21 WLX19:WLX21 WVT19:WVT21 L65555:L65557 JH65555:JH65557 TD65555:TD65557 ACZ65555:ACZ65557 AMV65555:AMV65557 AWR65555:AWR65557 BGN65555:BGN65557 BQJ65555:BQJ65557 CAF65555:CAF65557 CKB65555:CKB65557 CTX65555:CTX65557 DDT65555:DDT65557 DNP65555:DNP65557 DXL65555:DXL65557 EHH65555:EHH65557 ERD65555:ERD65557 FAZ65555:FAZ65557 FKV65555:FKV65557 FUR65555:FUR65557 GEN65555:GEN65557 GOJ65555:GOJ65557 GYF65555:GYF65557 HIB65555:HIB65557 HRX65555:HRX65557 IBT65555:IBT65557 ILP65555:ILP65557 IVL65555:IVL65557 JFH65555:JFH65557 JPD65555:JPD65557 JYZ65555:JYZ65557 KIV65555:KIV65557 KSR65555:KSR65557 LCN65555:LCN65557 LMJ65555:LMJ65557 LWF65555:LWF65557 MGB65555:MGB65557 MPX65555:MPX65557 MZT65555:MZT65557 NJP65555:NJP65557 NTL65555:NTL65557 ODH65555:ODH65557 OND65555:OND65557 OWZ65555:OWZ65557 PGV65555:PGV65557 PQR65555:PQR65557 QAN65555:QAN65557 QKJ65555:QKJ65557 QUF65555:QUF65557 REB65555:REB65557 RNX65555:RNX65557 RXT65555:RXT65557 SHP65555:SHP65557 SRL65555:SRL65557 TBH65555:TBH65557 TLD65555:TLD65557 TUZ65555:TUZ65557 UEV65555:UEV65557 UOR65555:UOR65557 UYN65555:UYN65557 VIJ65555:VIJ65557 VSF65555:VSF65557 WCB65555:WCB65557 WLX65555:WLX65557 WVT65555:WVT65557 L131091:L131093 JH131091:JH131093 TD131091:TD131093 ACZ131091:ACZ131093 AMV131091:AMV131093 AWR131091:AWR131093 BGN131091:BGN131093 BQJ131091:BQJ131093 CAF131091:CAF131093 CKB131091:CKB131093 CTX131091:CTX131093 DDT131091:DDT131093 DNP131091:DNP131093 DXL131091:DXL131093 EHH131091:EHH131093 ERD131091:ERD131093 FAZ131091:FAZ131093 FKV131091:FKV131093 FUR131091:FUR131093 GEN131091:GEN131093 GOJ131091:GOJ131093 GYF131091:GYF131093 HIB131091:HIB131093 HRX131091:HRX131093 IBT131091:IBT131093 ILP131091:ILP131093 IVL131091:IVL131093 JFH131091:JFH131093 JPD131091:JPD131093 JYZ131091:JYZ131093 KIV131091:KIV131093 KSR131091:KSR131093 LCN131091:LCN131093 LMJ131091:LMJ131093 LWF131091:LWF131093 MGB131091:MGB131093 MPX131091:MPX131093 MZT131091:MZT131093 NJP131091:NJP131093 NTL131091:NTL131093 ODH131091:ODH131093 OND131091:OND131093 OWZ131091:OWZ131093 PGV131091:PGV131093 PQR131091:PQR131093 QAN131091:QAN131093 QKJ131091:QKJ131093 QUF131091:QUF131093 REB131091:REB131093 RNX131091:RNX131093 RXT131091:RXT131093 SHP131091:SHP131093 SRL131091:SRL131093 TBH131091:TBH131093 TLD131091:TLD131093 TUZ131091:TUZ131093 UEV131091:UEV131093 UOR131091:UOR131093 UYN131091:UYN131093 VIJ131091:VIJ131093 VSF131091:VSF131093 WCB131091:WCB131093 WLX131091:WLX131093 WVT131091:WVT131093 L196627:L196629 JH196627:JH196629 TD196627:TD196629 ACZ196627:ACZ196629 AMV196627:AMV196629 AWR196627:AWR196629 BGN196627:BGN196629 BQJ196627:BQJ196629 CAF196627:CAF196629 CKB196627:CKB196629 CTX196627:CTX196629 DDT196627:DDT196629 DNP196627:DNP196629 DXL196627:DXL196629 EHH196627:EHH196629 ERD196627:ERD196629 FAZ196627:FAZ196629 FKV196627:FKV196629 FUR196627:FUR196629 GEN196627:GEN196629 GOJ196627:GOJ196629 GYF196627:GYF196629 HIB196627:HIB196629 HRX196627:HRX196629 IBT196627:IBT196629 ILP196627:ILP196629 IVL196627:IVL196629 JFH196627:JFH196629 JPD196627:JPD196629 JYZ196627:JYZ196629 KIV196627:KIV196629 KSR196627:KSR196629 LCN196627:LCN196629 LMJ196627:LMJ196629 LWF196627:LWF196629 MGB196627:MGB196629 MPX196627:MPX196629 MZT196627:MZT196629 NJP196627:NJP196629 NTL196627:NTL196629 ODH196627:ODH196629 OND196627:OND196629 OWZ196627:OWZ196629 PGV196627:PGV196629 PQR196627:PQR196629 QAN196627:QAN196629 QKJ196627:QKJ196629 QUF196627:QUF196629 REB196627:REB196629 RNX196627:RNX196629 RXT196627:RXT196629 SHP196627:SHP196629 SRL196627:SRL196629 TBH196627:TBH196629 TLD196627:TLD196629 TUZ196627:TUZ196629 UEV196627:UEV196629 UOR196627:UOR196629 UYN196627:UYN196629 VIJ196627:VIJ196629 VSF196627:VSF196629 WCB196627:WCB196629 WLX196627:WLX196629 WVT196627:WVT196629 L262163:L262165 JH262163:JH262165 TD262163:TD262165 ACZ262163:ACZ262165 AMV262163:AMV262165 AWR262163:AWR262165 BGN262163:BGN262165 BQJ262163:BQJ262165 CAF262163:CAF262165 CKB262163:CKB262165 CTX262163:CTX262165 DDT262163:DDT262165 DNP262163:DNP262165 DXL262163:DXL262165 EHH262163:EHH262165 ERD262163:ERD262165 FAZ262163:FAZ262165 FKV262163:FKV262165 FUR262163:FUR262165 GEN262163:GEN262165 GOJ262163:GOJ262165 GYF262163:GYF262165 HIB262163:HIB262165 HRX262163:HRX262165 IBT262163:IBT262165 ILP262163:ILP262165 IVL262163:IVL262165 JFH262163:JFH262165 JPD262163:JPD262165 JYZ262163:JYZ262165 KIV262163:KIV262165 KSR262163:KSR262165 LCN262163:LCN262165 LMJ262163:LMJ262165 LWF262163:LWF262165 MGB262163:MGB262165 MPX262163:MPX262165 MZT262163:MZT262165 NJP262163:NJP262165 NTL262163:NTL262165 ODH262163:ODH262165 OND262163:OND262165 OWZ262163:OWZ262165 PGV262163:PGV262165 PQR262163:PQR262165 QAN262163:QAN262165 QKJ262163:QKJ262165 QUF262163:QUF262165 REB262163:REB262165 RNX262163:RNX262165 RXT262163:RXT262165 SHP262163:SHP262165 SRL262163:SRL262165 TBH262163:TBH262165 TLD262163:TLD262165 TUZ262163:TUZ262165 UEV262163:UEV262165 UOR262163:UOR262165 UYN262163:UYN262165 VIJ262163:VIJ262165 VSF262163:VSF262165 WCB262163:WCB262165 WLX262163:WLX262165 WVT262163:WVT262165 L327699:L327701 JH327699:JH327701 TD327699:TD327701 ACZ327699:ACZ327701 AMV327699:AMV327701 AWR327699:AWR327701 BGN327699:BGN327701 BQJ327699:BQJ327701 CAF327699:CAF327701 CKB327699:CKB327701 CTX327699:CTX327701 DDT327699:DDT327701 DNP327699:DNP327701 DXL327699:DXL327701 EHH327699:EHH327701 ERD327699:ERD327701 FAZ327699:FAZ327701 FKV327699:FKV327701 FUR327699:FUR327701 GEN327699:GEN327701 GOJ327699:GOJ327701 GYF327699:GYF327701 HIB327699:HIB327701 HRX327699:HRX327701 IBT327699:IBT327701 ILP327699:ILP327701 IVL327699:IVL327701 JFH327699:JFH327701 JPD327699:JPD327701 JYZ327699:JYZ327701 KIV327699:KIV327701 KSR327699:KSR327701 LCN327699:LCN327701 LMJ327699:LMJ327701 LWF327699:LWF327701 MGB327699:MGB327701 MPX327699:MPX327701 MZT327699:MZT327701 NJP327699:NJP327701 NTL327699:NTL327701 ODH327699:ODH327701 OND327699:OND327701 OWZ327699:OWZ327701 PGV327699:PGV327701 PQR327699:PQR327701 QAN327699:QAN327701 QKJ327699:QKJ327701 QUF327699:QUF327701 REB327699:REB327701 RNX327699:RNX327701 RXT327699:RXT327701 SHP327699:SHP327701 SRL327699:SRL327701 TBH327699:TBH327701 TLD327699:TLD327701 TUZ327699:TUZ327701 UEV327699:UEV327701 UOR327699:UOR327701 UYN327699:UYN327701 VIJ327699:VIJ327701 VSF327699:VSF327701 WCB327699:WCB327701 WLX327699:WLX327701 WVT327699:WVT327701 L393235:L393237 JH393235:JH393237 TD393235:TD393237 ACZ393235:ACZ393237 AMV393235:AMV393237 AWR393235:AWR393237 BGN393235:BGN393237 BQJ393235:BQJ393237 CAF393235:CAF393237 CKB393235:CKB393237 CTX393235:CTX393237 DDT393235:DDT393237 DNP393235:DNP393237 DXL393235:DXL393237 EHH393235:EHH393237 ERD393235:ERD393237 FAZ393235:FAZ393237 FKV393235:FKV393237 FUR393235:FUR393237 GEN393235:GEN393237 GOJ393235:GOJ393237 GYF393235:GYF393237 HIB393235:HIB393237 HRX393235:HRX393237 IBT393235:IBT393237 ILP393235:ILP393237 IVL393235:IVL393237 JFH393235:JFH393237 JPD393235:JPD393237 JYZ393235:JYZ393237 KIV393235:KIV393237 KSR393235:KSR393237 LCN393235:LCN393237 LMJ393235:LMJ393237 LWF393235:LWF393237 MGB393235:MGB393237 MPX393235:MPX393237 MZT393235:MZT393237 NJP393235:NJP393237 NTL393235:NTL393237 ODH393235:ODH393237 OND393235:OND393237 OWZ393235:OWZ393237 PGV393235:PGV393237 PQR393235:PQR393237 QAN393235:QAN393237 QKJ393235:QKJ393237 QUF393235:QUF393237 REB393235:REB393237 RNX393235:RNX393237 RXT393235:RXT393237 SHP393235:SHP393237 SRL393235:SRL393237 TBH393235:TBH393237 TLD393235:TLD393237 TUZ393235:TUZ393237 UEV393235:UEV393237 UOR393235:UOR393237 UYN393235:UYN393237 VIJ393235:VIJ393237 VSF393235:VSF393237 WCB393235:WCB393237 WLX393235:WLX393237 WVT393235:WVT393237 L458771:L458773 JH458771:JH458773 TD458771:TD458773 ACZ458771:ACZ458773 AMV458771:AMV458773 AWR458771:AWR458773 BGN458771:BGN458773 BQJ458771:BQJ458773 CAF458771:CAF458773 CKB458771:CKB458773 CTX458771:CTX458773 DDT458771:DDT458773 DNP458771:DNP458773 DXL458771:DXL458773 EHH458771:EHH458773 ERD458771:ERD458773 FAZ458771:FAZ458773 FKV458771:FKV458773 FUR458771:FUR458773 GEN458771:GEN458773 GOJ458771:GOJ458773 GYF458771:GYF458773 HIB458771:HIB458773 HRX458771:HRX458773 IBT458771:IBT458773 ILP458771:ILP458773 IVL458771:IVL458773 JFH458771:JFH458773 JPD458771:JPD458773 JYZ458771:JYZ458773 KIV458771:KIV458773 KSR458771:KSR458773 LCN458771:LCN458773 LMJ458771:LMJ458773 LWF458771:LWF458773 MGB458771:MGB458773 MPX458771:MPX458773 MZT458771:MZT458773 NJP458771:NJP458773 NTL458771:NTL458773 ODH458771:ODH458773 OND458771:OND458773 OWZ458771:OWZ458773 PGV458771:PGV458773 PQR458771:PQR458773 QAN458771:QAN458773 QKJ458771:QKJ458773 QUF458771:QUF458773 REB458771:REB458773 RNX458771:RNX458773 RXT458771:RXT458773 SHP458771:SHP458773 SRL458771:SRL458773 TBH458771:TBH458773 TLD458771:TLD458773 TUZ458771:TUZ458773 UEV458771:UEV458773 UOR458771:UOR458773 UYN458771:UYN458773 VIJ458771:VIJ458773 VSF458771:VSF458773 WCB458771:WCB458773 WLX458771:WLX458773 WVT458771:WVT458773 L524307:L524309 JH524307:JH524309 TD524307:TD524309 ACZ524307:ACZ524309 AMV524307:AMV524309 AWR524307:AWR524309 BGN524307:BGN524309 BQJ524307:BQJ524309 CAF524307:CAF524309 CKB524307:CKB524309 CTX524307:CTX524309 DDT524307:DDT524309 DNP524307:DNP524309 DXL524307:DXL524309 EHH524307:EHH524309 ERD524307:ERD524309 FAZ524307:FAZ524309 FKV524307:FKV524309 FUR524307:FUR524309 GEN524307:GEN524309 GOJ524307:GOJ524309 GYF524307:GYF524309 HIB524307:HIB524309 HRX524307:HRX524309 IBT524307:IBT524309 ILP524307:ILP524309 IVL524307:IVL524309 JFH524307:JFH524309 JPD524307:JPD524309 JYZ524307:JYZ524309 KIV524307:KIV524309 KSR524307:KSR524309 LCN524307:LCN524309 LMJ524307:LMJ524309 LWF524307:LWF524309 MGB524307:MGB524309 MPX524307:MPX524309 MZT524307:MZT524309 NJP524307:NJP524309 NTL524307:NTL524309 ODH524307:ODH524309 OND524307:OND524309 OWZ524307:OWZ524309 PGV524307:PGV524309 PQR524307:PQR524309 QAN524307:QAN524309 QKJ524307:QKJ524309 QUF524307:QUF524309 REB524307:REB524309 RNX524307:RNX524309 RXT524307:RXT524309 SHP524307:SHP524309 SRL524307:SRL524309 TBH524307:TBH524309 TLD524307:TLD524309 TUZ524307:TUZ524309 UEV524307:UEV524309 UOR524307:UOR524309 UYN524307:UYN524309 VIJ524307:VIJ524309 VSF524307:VSF524309 WCB524307:WCB524309 WLX524307:WLX524309 WVT524307:WVT524309 L589843:L589845 JH589843:JH589845 TD589843:TD589845 ACZ589843:ACZ589845 AMV589843:AMV589845 AWR589843:AWR589845 BGN589843:BGN589845 BQJ589843:BQJ589845 CAF589843:CAF589845 CKB589843:CKB589845 CTX589843:CTX589845 DDT589843:DDT589845 DNP589843:DNP589845 DXL589843:DXL589845 EHH589843:EHH589845 ERD589843:ERD589845 FAZ589843:FAZ589845 FKV589843:FKV589845 FUR589843:FUR589845 GEN589843:GEN589845 GOJ589843:GOJ589845 GYF589843:GYF589845 HIB589843:HIB589845 HRX589843:HRX589845 IBT589843:IBT589845 ILP589843:ILP589845 IVL589843:IVL589845 JFH589843:JFH589845 JPD589843:JPD589845 JYZ589843:JYZ589845 KIV589843:KIV589845 KSR589843:KSR589845 LCN589843:LCN589845 LMJ589843:LMJ589845 LWF589843:LWF589845 MGB589843:MGB589845 MPX589843:MPX589845 MZT589843:MZT589845 NJP589843:NJP589845 NTL589843:NTL589845 ODH589843:ODH589845 OND589843:OND589845 OWZ589843:OWZ589845 PGV589843:PGV589845 PQR589843:PQR589845 QAN589843:QAN589845 QKJ589843:QKJ589845 QUF589843:QUF589845 REB589843:REB589845 RNX589843:RNX589845 RXT589843:RXT589845 SHP589843:SHP589845 SRL589843:SRL589845 TBH589843:TBH589845 TLD589843:TLD589845 TUZ589843:TUZ589845 UEV589843:UEV589845 UOR589843:UOR589845 UYN589843:UYN589845 VIJ589843:VIJ589845 VSF589843:VSF589845 WCB589843:WCB589845 WLX589843:WLX589845 WVT589843:WVT589845 L655379:L655381 JH655379:JH655381 TD655379:TD655381 ACZ655379:ACZ655381 AMV655379:AMV655381 AWR655379:AWR655381 BGN655379:BGN655381 BQJ655379:BQJ655381 CAF655379:CAF655381 CKB655379:CKB655381 CTX655379:CTX655381 DDT655379:DDT655381 DNP655379:DNP655381 DXL655379:DXL655381 EHH655379:EHH655381 ERD655379:ERD655381 FAZ655379:FAZ655381 FKV655379:FKV655381 FUR655379:FUR655381 GEN655379:GEN655381 GOJ655379:GOJ655381 GYF655379:GYF655381 HIB655379:HIB655381 HRX655379:HRX655381 IBT655379:IBT655381 ILP655379:ILP655381 IVL655379:IVL655381 JFH655379:JFH655381 JPD655379:JPD655381 JYZ655379:JYZ655381 KIV655379:KIV655381 KSR655379:KSR655381 LCN655379:LCN655381 LMJ655379:LMJ655381 LWF655379:LWF655381 MGB655379:MGB655381 MPX655379:MPX655381 MZT655379:MZT655381 NJP655379:NJP655381 NTL655379:NTL655381 ODH655379:ODH655381 OND655379:OND655381 OWZ655379:OWZ655381 PGV655379:PGV655381 PQR655379:PQR655381 QAN655379:QAN655381 QKJ655379:QKJ655381 QUF655379:QUF655381 REB655379:REB655381 RNX655379:RNX655381 RXT655379:RXT655381 SHP655379:SHP655381 SRL655379:SRL655381 TBH655379:TBH655381 TLD655379:TLD655381 TUZ655379:TUZ655381 UEV655379:UEV655381 UOR655379:UOR655381 UYN655379:UYN655381 VIJ655379:VIJ655381 VSF655379:VSF655381 WCB655379:WCB655381 WLX655379:WLX655381 WVT655379:WVT655381 L720915:L720917 JH720915:JH720917 TD720915:TD720917 ACZ720915:ACZ720917 AMV720915:AMV720917 AWR720915:AWR720917 BGN720915:BGN720917 BQJ720915:BQJ720917 CAF720915:CAF720917 CKB720915:CKB720917 CTX720915:CTX720917 DDT720915:DDT720917 DNP720915:DNP720917 DXL720915:DXL720917 EHH720915:EHH720917 ERD720915:ERD720917 FAZ720915:FAZ720917 FKV720915:FKV720917 FUR720915:FUR720917 GEN720915:GEN720917 GOJ720915:GOJ720917 GYF720915:GYF720917 HIB720915:HIB720917 HRX720915:HRX720917 IBT720915:IBT720917 ILP720915:ILP720917 IVL720915:IVL720917 JFH720915:JFH720917 JPD720915:JPD720917 JYZ720915:JYZ720917 KIV720915:KIV720917 KSR720915:KSR720917 LCN720915:LCN720917 LMJ720915:LMJ720917 LWF720915:LWF720917 MGB720915:MGB720917 MPX720915:MPX720917 MZT720915:MZT720917 NJP720915:NJP720917 NTL720915:NTL720917 ODH720915:ODH720917 OND720915:OND720917 OWZ720915:OWZ720917 PGV720915:PGV720917 PQR720915:PQR720917 QAN720915:QAN720917 QKJ720915:QKJ720917 QUF720915:QUF720917 REB720915:REB720917 RNX720915:RNX720917 RXT720915:RXT720917 SHP720915:SHP720917 SRL720915:SRL720917 TBH720915:TBH720917 TLD720915:TLD720917 TUZ720915:TUZ720917 UEV720915:UEV720917 UOR720915:UOR720917 UYN720915:UYN720917 VIJ720915:VIJ720917 VSF720915:VSF720917 WCB720915:WCB720917 WLX720915:WLX720917 WVT720915:WVT720917 L786451:L786453 JH786451:JH786453 TD786451:TD786453 ACZ786451:ACZ786453 AMV786451:AMV786453 AWR786451:AWR786453 BGN786451:BGN786453 BQJ786451:BQJ786453 CAF786451:CAF786453 CKB786451:CKB786453 CTX786451:CTX786453 DDT786451:DDT786453 DNP786451:DNP786453 DXL786451:DXL786453 EHH786451:EHH786453 ERD786451:ERD786453 FAZ786451:FAZ786453 FKV786451:FKV786453 FUR786451:FUR786453 GEN786451:GEN786453 GOJ786451:GOJ786453 GYF786451:GYF786453 HIB786451:HIB786453 HRX786451:HRX786453 IBT786451:IBT786453 ILP786451:ILP786453 IVL786451:IVL786453 JFH786451:JFH786453 JPD786451:JPD786453 JYZ786451:JYZ786453 KIV786451:KIV786453 KSR786451:KSR786453 LCN786451:LCN786453 LMJ786451:LMJ786453 LWF786451:LWF786453 MGB786451:MGB786453 MPX786451:MPX786453 MZT786451:MZT786453 NJP786451:NJP786453 NTL786451:NTL786453 ODH786451:ODH786453 OND786451:OND786453 OWZ786451:OWZ786453 PGV786451:PGV786453 PQR786451:PQR786453 QAN786451:QAN786453 QKJ786451:QKJ786453 QUF786451:QUF786453 REB786451:REB786453 RNX786451:RNX786453 RXT786451:RXT786453 SHP786451:SHP786453 SRL786451:SRL786453 TBH786451:TBH786453 TLD786451:TLD786453 TUZ786451:TUZ786453 UEV786451:UEV786453 UOR786451:UOR786453 UYN786451:UYN786453 VIJ786451:VIJ786453 VSF786451:VSF786453 WCB786451:WCB786453 WLX786451:WLX786453 WVT786451:WVT786453 L851987:L851989 JH851987:JH851989 TD851987:TD851989 ACZ851987:ACZ851989 AMV851987:AMV851989 AWR851987:AWR851989 BGN851987:BGN851989 BQJ851987:BQJ851989 CAF851987:CAF851989 CKB851987:CKB851989 CTX851987:CTX851989 DDT851987:DDT851989 DNP851987:DNP851989 DXL851987:DXL851989 EHH851987:EHH851989 ERD851987:ERD851989 FAZ851987:FAZ851989 FKV851987:FKV851989 FUR851987:FUR851989 GEN851987:GEN851989 GOJ851987:GOJ851989 GYF851987:GYF851989 HIB851987:HIB851989 HRX851987:HRX851989 IBT851987:IBT851989 ILP851987:ILP851989 IVL851987:IVL851989 JFH851987:JFH851989 JPD851987:JPD851989 JYZ851987:JYZ851989 KIV851987:KIV851989 KSR851987:KSR851989 LCN851987:LCN851989 LMJ851987:LMJ851989 LWF851987:LWF851989 MGB851987:MGB851989 MPX851987:MPX851989 MZT851987:MZT851989 NJP851987:NJP851989 NTL851987:NTL851989 ODH851987:ODH851989 OND851987:OND851989 OWZ851987:OWZ851989 PGV851987:PGV851989 PQR851987:PQR851989 QAN851987:QAN851989 QKJ851987:QKJ851989 QUF851987:QUF851989 REB851987:REB851989 RNX851987:RNX851989 RXT851987:RXT851989 SHP851987:SHP851989 SRL851987:SRL851989 TBH851987:TBH851989 TLD851987:TLD851989 TUZ851987:TUZ851989 UEV851987:UEV851989 UOR851987:UOR851989 UYN851987:UYN851989 VIJ851987:VIJ851989 VSF851987:VSF851989 WCB851987:WCB851989 WLX851987:WLX851989 WVT851987:WVT851989 L917523:L917525 JH917523:JH917525 TD917523:TD917525 ACZ917523:ACZ917525 AMV917523:AMV917525 AWR917523:AWR917525 BGN917523:BGN917525 BQJ917523:BQJ917525 CAF917523:CAF917525 CKB917523:CKB917525 CTX917523:CTX917525 DDT917523:DDT917525 DNP917523:DNP917525 DXL917523:DXL917525 EHH917523:EHH917525 ERD917523:ERD917525 FAZ917523:FAZ917525 FKV917523:FKV917525 FUR917523:FUR917525 GEN917523:GEN917525 GOJ917523:GOJ917525 GYF917523:GYF917525 HIB917523:HIB917525 HRX917523:HRX917525 IBT917523:IBT917525 ILP917523:ILP917525 IVL917523:IVL917525 JFH917523:JFH917525 JPD917523:JPD917525 JYZ917523:JYZ917525 KIV917523:KIV917525 KSR917523:KSR917525 LCN917523:LCN917525 LMJ917523:LMJ917525 LWF917523:LWF917525 MGB917523:MGB917525 MPX917523:MPX917525 MZT917523:MZT917525 NJP917523:NJP917525 NTL917523:NTL917525 ODH917523:ODH917525 OND917523:OND917525 OWZ917523:OWZ917525 PGV917523:PGV917525 PQR917523:PQR917525 QAN917523:QAN917525 QKJ917523:QKJ917525 QUF917523:QUF917525 REB917523:REB917525 RNX917523:RNX917525 RXT917523:RXT917525 SHP917523:SHP917525 SRL917523:SRL917525 TBH917523:TBH917525 TLD917523:TLD917525 TUZ917523:TUZ917525 UEV917523:UEV917525 UOR917523:UOR917525 UYN917523:UYN917525 VIJ917523:VIJ917525 VSF917523:VSF917525 WCB917523:WCB917525 WLX917523:WLX917525 WVT917523:WVT917525 L983059:L983061 JH983059:JH983061 TD983059:TD983061 ACZ983059:ACZ983061 AMV983059:AMV983061 AWR983059:AWR983061 BGN983059:BGN983061 BQJ983059:BQJ983061 CAF983059:CAF983061 CKB983059:CKB983061 CTX983059:CTX983061 DDT983059:DDT983061 DNP983059:DNP983061 DXL983059:DXL983061 EHH983059:EHH983061 ERD983059:ERD983061 FAZ983059:FAZ983061 FKV983059:FKV983061 FUR983059:FUR983061 GEN983059:GEN983061 GOJ983059:GOJ983061 GYF983059:GYF983061 HIB983059:HIB983061 HRX983059:HRX983061 IBT983059:IBT983061 ILP983059:ILP983061 IVL983059:IVL983061 JFH983059:JFH983061 JPD983059:JPD983061 JYZ983059:JYZ983061 KIV983059:KIV983061 KSR983059:KSR983061 LCN983059:LCN983061 LMJ983059:LMJ983061 LWF983059:LWF983061 MGB983059:MGB983061 MPX983059:MPX983061 MZT983059:MZT983061 NJP983059:NJP983061 NTL983059:NTL983061 ODH983059:ODH983061 OND983059:OND983061 OWZ983059:OWZ983061 PGV983059:PGV983061 PQR983059:PQR983061 QAN983059:QAN983061 QKJ983059:QKJ983061 QUF983059:QUF983061 REB983059:REB983061 RNX983059:RNX983061 RXT983059:RXT983061 SHP983059:SHP983061 SRL983059:SRL983061 TBH983059:TBH983061 TLD983059:TLD983061 TUZ983059:TUZ983061 UEV983059:UEV983061 UOR983059:UOR983061 UYN983059:UYN983061 VIJ983059:VIJ983061 VSF983059:VSF983061 WCB983059:WCB983061 WLX983059:WLX983061 WVT983059:WVT983061" xr:uid="{FB88171F-54FE-4723-9FCD-0465F65F30FD}"/>
  </dataValidations>
  <pageMargins left="0.2" right="0.2" top="0.36" bottom="0.41" header="0.3" footer="0.3"/>
  <pageSetup paperSize="9" scale="7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00818-2BD5-47D7-B429-0D79480D3C02}">
  <dimension ref="B2:Q19"/>
  <sheetViews>
    <sheetView zoomScale="85" zoomScaleNormal="85" workbookViewId="0">
      <pane xSplit="10" ySplit="8" topLeftCell="M9" activePane="bottomRight" state="frozen"/>
      <selection pane="topRight" activeCell="K1" sqref="K1"/>
      <selection pane="bottomLeft" activeCell="A9" sqref="A9"/>
      <selection pane="bottomRight" activeCell="E7" sqref="E7"/>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3307</v>
      </c>
      <c r="G2" s="4" t="s">
        <v>2</v>
      </c>
      <c r="H2" s="5"/>
      <c r="I2" s="6"/>
      <c r="J2" s="7">
        <f>SUM(H:H)</f>
        <v>13983</v>
      </c>
    </row>
    <row r="3" spans="2:17" ht="20.100000000000001" customHeight="1">
      <c r="B3" s="1" t="s">
        <v>3</v>
      </c>
      <c r="C3" s="1"/>
      <c r="D3" s="1"/>
      <c r="E3" s="13" t="s">
        <v>3308</v>
      </c>
    </row>
    <row r="4" spans="2:17" ht="20.100000000000001" customHeight="1">
      <c r="B4" s="1" t="s">
        <v>5</v>
      </c>
      <c r="C4" s="1"/>
      <c r="D4" s="1"/>
      <c r="E4" s="13">
        <v>206212</v>
      </c>
    </row>
    <row r="5" spans="2:17" ht="20.100000000000001" customHeight="1">
      <c r="B5" s="1" t="s">
        <v>6</v>
      </c>
      <c r="C5" s="1"/>
      <c r="D5" s="1"/>
      <c r="E5" s="16">
        <v>45086</v>
      </c>
    </row>
    <row r="6" spans="2:17" ht="20.100000000000001" customHeight="1">
      <c r="B6" s="1" t="s">
        <v>7</v>
      </c>
      <c r="C6" s="1"/>
      <c r="D6" s="1"/>
      <c r="E6" s="16">
        <v>45099</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18" si="0">F9*G9</f>
        <v>0</v>
      </c>
      <c r="I9" s="22"/>
      <c r="J9" s="24"/>
      <c r="K9" s="24"/>
      <c r="L9" s="18"/>
      <c r="M9" s="30"/>
      <c r="N9" s="17"/>
      <c r="O9" s="18"/>
      <c r="P9" s="30"/>
      <c r="Q9" s="23"/>
    </row>
    <row r="10" spans="2:17" s="61" customFormat="1" ht="19.7" customHeight="1">
      <c r="B10" s="52">
        <v>8</v>
      </c>
      <c r="C10" s="52" t="s">
        <v>167</v>
      </c>
      <c r="D10" s="52" t="s">
        <v>167</v>
      </c>
      <c r="E10" s="62" t="s">
        <v>3309</v>
      </c>
      <c r="F10" s="54">
        <v>1</v>
      </c>
      <c r="G10" s="55">
        <v>6637</v>
      </c>
      <c r="H10" s="55">
        <f t="shared" si="0"/>
        <v>6637</v>
      </c>
      <c r="I10" s="56"/>
      <c r="J10" s="146" t="s">
        <v>3310</v>
      </c>
      <c r="K10" s="57" t="s">
        <v>3311</v>
      </c>
      <c r="L10" s="54"/>
      <c r="M10" s="58">
        <v>45075</v>
      </c>
      <c r="N10" s="52"/>
      <c r="O10" s="59"/>
      <c r="P10" s="58">
        <v>45086</v>
      </c>
      <c r="Q10" s="60">
        <v>45086</v>
      </c>
    </row>
    <row r="11" spans="2:17" s="61" customFormat="1" ht="19.7" customHeight="1">
      <c r="B11" s="52">
        <v>8</v>
      </c>
      <c r="C11" s="52" t="s">
        <v>167</v>
      </c>
      <c r="D11" s="52" t="s">
        <v>167</v>
      </c>
      <c r="E11" s="62" t="s">
        <v>3312</v>
      </c>
      <c r="F11" s="54">
        <v>1</v>
      </c>
      <c r="G11" s="55">
        <v>3900</v>
      </c>
      <c r="H11" s="55">
        <f t="shared" si="0"/>
        <v>3900</v>
      </c>
      <c r="I11" s="56"/>
      <c r="J11" s="146" t="s">
        <v>3313</v>
      </c>
      <c r="K11" s="57" t="s">
        <v>3311</v>
      </c>
      <c r="L11" s="54"/>
      <c r="M11" s="58">
        <v>45075</v>
      </c>
      <c r="N11" s="52"/>
      <c r="O11" s="59"/>
      <c r="P11" s="58">
        <v>45086</v>
      </c>
      <c r="Q11" s="60">
        <v>45086</v>
      </c>
    </row>
    <row r="12" spans="2:17" s="61" customFormat="1" ht="19.7" customHeight="1">
      <c r="B12" s="52">
        <v>8</v>
      </c>
      <c r="C12" s="52" t="s">
        <v>167</v>
      </c>
      <c r="D12" s="52" t="s">
        <v>167</v>
      </c>
      <c r="E12" s="62" t="s">
        <v>3314</v>
      </c>
      <c r="F12" s="54">
        <v>1</v>
      </c>
      <c r="G12" s="55">
        <v>2640</v>
      </c>
      <c r="H12" s="55">
        <f t="shared" si="0"/>
        <v>2640</v>
      </c>
      <c r="I12" s="56"/>
      <c r="J12" s="146" t="s">
        <v>3315</v>
      </c>
      <c r="K12" s="57" t="s">
        <v>3311</v>
      </c>
      <c r="L12" s="54"/>
      <c r="M12" s="58">
        <v>45075</v>
      </c>
      <c r="N12" s="52"/>
      <c r="O12" s="59"/>
      <c r="P12" s="58">
        <v>45086</v>
      </c>
      <c r="Q12" s="60">
        <v>45086</v>
      </c>
    </row>
    <row r="13" spans="2:17" s="61" customFormat="1" ht="19.7" customHeight="1">
      <c r="B13" s="52">
        <v>9</v>
      </c>
      <c r="C13" s="52" t="s">
        <v>167</v>
      </c>
      <c r="D13" s="52" t="s">
        <v>167</v>
      </c>
      <c r="E13" s="53" t="s">
        <v>3316</v>
      </c>
      <c r="F13" s="54">
        <v>1</v>
      </c>
      <c r="G13" s="55">
        <v>806</v>
      </c>
      <c r="H13" s="55">
        <f t="shared" si="0"/>
        <v>806</v>
      </c>
      <c r="I13" s="56"/>
      <c r="J13" s="57" t="s">
        <v>3317</v>
      </c>
      <c r="K13" s="57" t="s">
        <v>3311</v>
      </c>
      <c r="L13" s="54"/>
      <c r="M13" s="58">
        <v>45075</v>
      </c>
      <c r="N13" s="52"/>
      <c r="O13" s="59"/>
      <c r="P13" s="58">
        <v>45086</v>
      </c>
      <c r="Q13" s="60">
        <v>45086</v>
      </c>
    </row>
    <row r="14" spans="2:17" s="8" customFormat="1" ht="19.7" customHeight="1">
      <c r="B14" s="17"/>
      <c r="C14" s="17"/>
      <c r="D14" s="17"/>
      <c r="E14" s="50"/>
      <c r="F14" s="18"/>
      <c r="G14" s="51">
        <v>0</v>
      </c>
      <c r="H14" s="51">
        <f t="shared" si="0"/>
        <v>0</v>
      </c>
      <c r="I14" s="22"/>
      <c r="J14" s="26"/>
      <c r="K14" s="18"/>
      <c r="L14" s="18"/>
      <c r="M14" s="30"/>
      <c r="N14" s="17"/>
      <c r="O14" s="18"/>
      <c r="P14" s="30"/>
      <c r="Q14" s="23"/>
    </row>
    <row r="15" spans="2:17" s="8" customFormat="1" ht="19.7" customHeight="1">
      <c r="B15" s="17"/>
      <c r="C15" s="17"/>
      <c r="D15" s="17"/>
      <c r="E15" s="50"/>
      <c r="F15" s="18"/>
      <c r="G15" s="51">
        <v>0</v>
      </c>
      <c r="H15" s="51">
        <f t="shared" si="0"/>
        <v>0</v>
      </c>
      <c r="I15" s="22"/>
      <c r="J15" s="26"/>
      <c r="K15" s="18"/>
      <c r="L15" s="18"/>
      <c r="M15" s="30"/>
      <c r="N15" s="17"/>
      <c r="O15" s="18"/>
      <c r="P15" s="30"/>
      <c r="Q15" s="23"/>
    </row>
    <row r="16" spans="2:17" s="8" customFormat="1" ht="19.7" customHeight="1">
      <c r="B16" s="17"/>
      <c r="C16" s="17"/>
      <c r="D16" s="17"/>
      <c r="E16" s="50"/>
      <c r="F16" s="18"/>
      <c r="G16" s="51">
        <v>0</v>
      </c>
      <c r="H16" s="51">
        <f t="shared" si="0"/>
        <v>0</v>
      </c>
      <c r="I16" s="22"/>
      <c r="J16" s="26"/>
      <c r="K16" s="18"/>
      <c r="L16" s="18"/>
      <c r="M16" s="30"/>
      <c r="N16" s="17"/>
      <c r="O16" s="18"/>
      <c r="P16" s="30"/>
      <c r="Q16" s="23"/>
    </row>
    <row r="17" spans="2:17" s="8" customFormat="1" ht="19.7" customHeight="1">
      <c r="B17" s="17"/>
      <c r="C17" s="17"/>
      <c r="D17" s="17"/>
      <c r="E17" s="50"/>
      <c r="F17" s="18"/>
      <c r="G17" s="51">
        <v>0</v>
      </c>
      <c r="H17" s="51">
        <f t="shared" si="0"/>
        <v>0</v>
      </c>
      <c r="I17" s="22"/>
      <c r="J17" s="26"/>
      <c r="K17" s="18"/>
      <c r="L17" s="18"/>
      <c r="M17" s="30"/>
      <c r="N17" s="17"/>
      <c r="O17" s="18"/>
      <c r="P17" s="30"/>
      <c r="Q17" s="23"/>
    </row>
    <row r="18" spans="2:17" s="8" customFormat="1" ht="19.7" customHeight="1">
      <c r="B18" s="17"/>
      <c r="C18" s="17"/>
      <c r="D18" s="17"/>
      <c r="E18" s="50"/>
      <c r="F18" s="18"/>
      <c r="G18" s="51">
        <v>0</v>
      </c>
      <c r="H18" s="51">
        <f t="shared" si="0"/>
        <v>0</v>
      </c>
      <c r="I18" s="22"/>
      <c r="J18" s="26"/>
      <c r="K18" s="18"/>
      <c r="L18" s="18"/>
      <c r="M18" s="30"/>
      <c r="N18" s="17"/>
      <c r="O18" s="18"/>
      <c r="P18" s="30"/>
      <c r="Q18" s="23"/>
    </row>
    <row r="19" spans="2:17">
      <c r="G19" s="10"/>
      <c r="H19" s="10"/>
    </row>
  </sheetData>
  <autoFilter ref="B8:O18" xr:uid="{3F4455F4-22C5-4249-B2BB-1FF5B2C73C9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0DE0C-4A08-4E3E-8C2E-0EA84CECE9E7}">
  <sheetPr>
    <tabColor rgb="FFFFC000"/>
  </sheetPr>
  <dimension ref="A2:R82"/>
  <sheetViews>
    <sheetView zoomScale="85" zoomScaleNormal="85" workbookViewId="0">
      <pane xSplit="11" ySplit="8" topLeftCell="Q9" activePane="bottomRight" state="frozen"/>
      <selection activeCell="D26" sqref="D26"/>
      <selection pane="topRight" activeCell="D26" sqref="D26"/>
      <selection pane="bottomLeft" activeCell="D26" sqref="D26"/>
      <selection pane="bottomRight" activeCell="D16" sqref="D16"/>
    </sheetView>
  </sheetViews>
  <sheetFormatPr defaultColWidth="11.75" defaultRowHeight="13.5" customHeight="1"/>
  <cols>
    <col min="1" max="1" width="18.625" style="9" customWidth="1"/>
    <col min="2" max="2" width="17" style="9" customWidth="1"/>
    <col min="3" max="3" width="6.25" style="8" customWidth="1"/>
    <col min="4" max="4" width="15.25" style="9" customWidth="1"/>
    <col min="5" max="5" width="15.5" style="9" customWidth="1"/>
    <col min="6" max="6" width="71.5" style="9" customWidth="1"/>
    <col min="7" max="7" width="10.75" style="8" customWidth="1"/>
    <col min="8" max="9" width="12.125" style="8" customWidth="1"/>
    <col min="10" max="10" width="7.125" style="10" customWidth="1"/>
    <col min="11" max="11" width="50.5" style="9" customWidth="1"/>
    <col min="12" max="12" width="45.25" style="9" customWidth="1"/>
    <col min="13" max="13" width="8.125" style="8" customWidth="1"/>
    <col min="14" max="14" width="17" style="8" customWidth="1"/>
    <col min="15" max="15" width="7.875" style="9" customWidth="1"/>
    <col min="16" max="16" width="16.375" style="8" customWidth="1"/>
    <col min="17" max="17" width="17.875" style="188" customWidth="1"/>
    <col min="18" max="18" width="19.375" style="188" customWidth="1"/>
    <col min="19" max="16384" width="11.75" style="9"/>
  </cols>
  <sheetData>
    <row r="2" spans="1:18" ht="20.100000000000001" customHeight="1">
      <c r="C2" s="1" t="s">
        <v>0</v>
      </c>
      <c r="D2" s="1"/>
      <c r="E2" s="1"/>
      <c r="F2" s="2" t="s">
        <v>3318</v>
      </c>
      <c r="G2" s="9"/>
      <c r="H2" s="4" t="s">
        <v>2</v>
      </c>
      <c r="I2" s="5"/>
      <c r="J2" s="6"/>
      <c r="K2" s="7">
        <f>SUM(I:I)</f>
        <v>6336</v>
      </c>
    </row>
    <row r="3" spans="1:18" ht="20.100000000000001" customHeight="1">
      <c r="C3" s="1" t="s">
        <v>3</v>
      </c>
      <c r="D3" s="1"/>
      <c r="E3" s="1"/>
      <c r="F3" s="13" t="s">
        <v>584</v>
      </c>
      <c r="G3" s="9"/>
      <c r="I3" s="1060" t="s">
        <v>3319</v>
      </c>
      <c r="J3" s="1060"/>
      <c r="K3" s="1060"/>
      <c r="L3" s="1060"/>
    </row>
    <row r="4" spans="1:18" ht="20.100000000000001" customHeight="1">
      <c r="C4" s="1" t="s">
        <v>1373</v>
      </c>
      <c r="D4" s="1"/>
      <c r="E4" s="1"/>
      <c r="F4" s="13" t="s">
        <v>3320</v>
      </c>
      <c r="G4" s="9"/>
      <c r="I4" s="1060"/>
      <c r="J4" s="1060"/>
      <c r="K4" s="1060"/>
      <c r="L4" s="1060"/>
    </row>
    <row r="5" spans="1:18" ht="20.100000000000001" customHeight="1">
      <c r="C5" s="1" t="s">
        <v>6</v>
      </c>
      <c r="D5" s="1"/>
      <c r="E5" s="1"/>
      <c r="F5" s="16">
        <v>45083</v>
      </c>
      <c r="G5" s="9"/>
      <c r="H5" s="1171"/>
      <c r="I5" s="466"/>
      <c r="J5" s="459"/>
    </row>
    <row r="6" spans="1:18" ht="20.100000000000001" customHeight="1">
      <c r="C6" s="1" t="s">
        <v>7</v>
      </c>
      <c r="D6" s="1"/>
      <c r="E6" s="1"/>
      <c r="F6" s="16">
        <v>45084</v>
      </c>
      <c r="G6" s="9"/>
      <c r="H6" s="1172"/>
      <c r="I6" s="1062"/>
      <c r="J6" s="459"/>
    </row>
    <row r="8" spans="1:18" s="8" customFormat="1" ht="19.5" customHeight="1">
      <c r="B8" s="104" t="s">
        <v>602</v>
      </c>
      <c r="C8" s="190" t="s">
        <v>603</v>
      </c>
      <c r="D8" s="191" t="s">
        <v>604</v>
      </c>
      <c r="E8" s="191" t="s">
        <v>605</v>
      </c>
      <c r="F8" s="192" t="s">
        <v>606</v>
      </c>
      <c r="G8" s="192" t="s">
        <v>12</v>
      </c>
      <c r="H8" s="192" t="s">
        <v>13</v>
      </c>
      <c r="I8" s="193" t="s">
        <v>14</v>
      </c>
      <c r="J8" s="193" t="s">
        <v>607</v>
      </c>
      <c r="K8" s="192" t="s">
        <v>608</v>
      </c>
      <c r="L8" s="192" t="s">
        <v>609</v>
      </c>
      <c r="M8" s="192" t="s">
        <v>610</v>
      </c>
      <c r="N8" s="194" t="s">
        <v>611</v>
      </c>
      <c r="O8" s="191" t="s">
        <v>612</v>
      </c>
      <c r="P8" s="192" t="s">
        <v>613</v>
      </c>
      <c r="Q8" s="194" t="s">
        <v>614</v>
      </c>
      <c r="R8" s="195" t="s">
        <v>615</v>
      </c>
    </row>
    <row r="9" spans="1:18" s="8" customFormat="1" ht="19.5" customHeight="1">
      <c r="C9" s="738"/>
      <c r="D9" s="647"/>
      <c r="E9" s="647"/>
      <c r="F9" s="268"/>
      <c r="G9" s="197"/>
      <c r="H9" s="197"/>
      <c r="I9" s="197"/>
      <c r="J9" s="198"/>
      <c r="K9" s="199"/>
      <c r="L9" s="192"/>
      <c r="M9" s="192"/>
      <c r="N9" s="194"/>
      <c r="O9" s="191"/>
      <c r="P9" s="192"/>
      <c r="Q9" s="194"/>
      <c r="R9" s="195"/>
    </row>
    <row r="10" spans="1:18" ht="18" customHeight="1">
      <c r="A10" s="8"/>
      <c r="B10" s="8"/>
      <c r="C10" s="17"/>
      <c r="D10" s="474" t="s">
        <v>3132</v>
      </c>
      <c r="E10" s="475"/>
      <c r="F10" s="476"/>
      <c r="G10" s="26"/>
      <c r="H10" s="18"/>
      <c r="I10" s="22"/>
      <c r="J10" s="357"/>
      <c r="K10" s="18"/>
      <c r="L10" s="18"/>
      <c r="M10" s="18"/>
      <c r="N10" s="30"/>
      <c r="O10" s="17"/>
      <c r="P10" s="18"/>
      <c r="Q10" s="30"/>
      <c r="R10" s="23"/>
    </row>
    <row r="11" spans="1:18" ht="18" customHeight="1">
      <c r="A11" s="210" t="s">
        <v>628</v>
      </c>
      <c r="B11" s="1111">
        <v>9</v>
      </c>
      <c r="C11" s="448">
        <v>1</v>
      </c>
      <c r="D11" s="17" t="s">
        <v>270</v>
      </c>
      <c r="E11" s="17" t="s">
        <v>167</v>
      </c>
      <c r="F11" s="62" t="s">
        <v>573</v>
      </c>
      <c r="G11" s="53">
        <v>1</v>
      </c>
      <c r="H11" s="281">
        <v>1536</v>
      </c>
      <c r="I11" s="55">
        <f t="shared" ref="I11:I17" si="0">G11*H11</f>
        <v>1536</v>
      </c>
      <c r="J11" s="366"/>
      <c r="K11" s="53" t="s">
        <v>574</v>
      </c>
      <c r="L11" s="33"/>
      <c r="M11" s="18"/>
      <c r="N11" s="30">
        <v>45076</v>
      </c>
      <c r="O11" s="17"/>
      <c r="P11" s="29">
        <v>45083</v>
      </c>
      <c r="Q11" s="30"/>
      <c r="R11" s="23">
        <v>45083</v>
      </c>
    </row>
    <row r="12" spans="1:18" ht="18" customHeight="1">
      <c r="A12" s="210" t="s">
        <v>628</v>
      </c>
      <c r="B12" s="1111">
        <v>9</v>
      </c>
      <c r="C12" s="448">
        <f t="shared" ref="C12:C17" si="1">+C11+1</f>
        <v>2</v>
      </c>
      <c r="D12" s="17" t="s">
        <v>270</v>
      </c>
      <c r="E12" s="17" t="s">
        <v>167</v>
      </c>
      <c r="F12" s="62" t="s">
        <v>575</v>
      </c>
      <c r="G12" s="53">
        <v>1</v>
      </c>
      <c r="H12" s="281">
        <v>1488</v>
      </c>
      <c r="I12" s="55">
        <f t="shared" si="0"/>
        <v>1488</v>
      </c>
      <c r="J12" s="366"/>
      <c r="K12" s="53" t="s">
        <v>576</v>
      </c>
      <c r="L12" s="33"/>
      <c r="M12" s="18"/>
      <c r="N12" s="30">
        <v>45076</v>
      </c>
      <c r="O12" s="17"/>
      <c r="P12" s="29">
        <v>45083</v>
      </c>
      <c r="Q12" s="30"/>
      <c r="R12" s="23">
        <v>45083</v>
      </c>
    </row>
    <row r="13" spans="1:18" ht="18" customHeight="1">
      <c r="A13" s="210" t="s">
        <v>628</v>
      </c>
      <c r="B13" s="1111">
        <v>9</v>
      </c>
      <c r="C13" s="448">
        <f t="shared" si="1"/>
        <v>3</v>
      </c>
      <c r="D13" s="17" t="s">
        <v>270</v>
      </c>
      <c r="E13" s="17" t="s">
        <v>167</v>
      </c>
      <c r="F13" s="62" t="s">
        <v>577</v>
      </c>
      <c r="G13" s="53">
        <v>1</v>
      </c>
      <c r="H13" s="281">
        <v>1312</v>
      </c>
      <c r="I13" s="55">
        <f t="shared" si="0"/>
        <v>1312</v>
      </c>
      <c r="J13" s="366"/>
      <c r="K13" s="53" t="s">
        <v>578</v>
      </c>
      <c r="L13" s="33"/>
      <c r="M13" s="18"/>
      <c r="N13" s="30">
        <v>45076</v>
      </c>
      <c r="O13" s="17"/>
      <c r="P13" s="29">
        <v>45083</v>
      </c>
      <c r="Q13" s="30"/>
      <c r="R13" s="23">
        <v>45083</v>
      </c>
    </row>
    <row r="14" spans="1:18" ht="18" customHeight="1">
      <c r="A14" s="210" t="s">
        <v>628</v>
      </c>
      <c r="B14" s="1111">
        <v>9</v>
      </c>
      <c r="C14" s="448">
        <f t="shared" si="1"/>
        <v>4</v>
      </c>
      <c r="D14" s="17" t="s">
        <v>167</v>
      </c>
      <c r="E14" s="17" t="s">
        <v>167</v>
      </c>
      <c r="F14" s="50" t="s">
        <v>752</v>
      </c>
      <c r="G14" s="26">
        <v>1</v>
      </c>
      <c r="H14" s="215">
        <v>930</v>
      </c>
      <c r="I14" s="51">
        <f t="shared" si="0"/>
        <v>930</v>
      </c>
      <c r="J14" s="357"/>
      <c r="K14" s="26" t="s">
        <v>753</v>
      </c>
      <c r="L14" s="33"/>
      <c r="M14" s="18"/>
      <c r="N14" s="30">
        <v>45076</v>
      </c>
      <c r="O14" s="17"/>
      <c r="P14" s="29">
        <v>45083</v>
      </c>
      <c r="Q14" s="30"/>
      <c r="R14" s="23">
        <v>45083</v>
      </c>
    </row>
    <row r="15" spans="1:18" ht="18" customHeight="1">
      <c r="A15" s="210" t="s">
        <v>276</v>
      </c>
      <c r="B15" s="1111">
        <v>9</v>
      </c>
      <c r="C15" s="448">
        <f t="shared" si="1"/>
        <v>5</v>
      </c>
      <c r="D15" s="17" t="s">
        <v>167</v>
      </c>
      <c r="E15" s="17" t="s">
        <v>167</v>
      </c>
      <c r="F15" s="50" t="s">
        <v>754</v>
      </c>
      <c r="G15" s="26">
        <v>1</v>
      </c>
      <c r="H15" s="215">
        <v>750</v>
      </c>
      <c r="I15" s="51">
        <f t="shared" si="0"/>
        <v>750</v>
      </c>
      <c r="J15" s="357"/>
      <c r="K15" s="26" t="s">
        <v>755</v>
      </c>
      <c r="L15" s="33"/>
      <c r="M15" s="18"/>
      <c r="N15" s="30">
        <v>45076</v>
      </c>
      <c r="O15" s="17"/>
      <c r="P15" s="29">
        <v>45083</v>
      </c>
      <c r="Q15" s="30"/>
      <c r="R15" s="23">
        <v>45083</v>
      </c>
    </row>
    <row r="16" spans="1:18" ht="18" customHeight="1">
      <c r="A16" s="210" t="s">
        <v>276</v>
      </c>
      <c r="B16" s="1111">
        <v>9</v>
      </c>
      <c r="C16" s="448">
        <f t="shared" si="1"/>
        <v>6</v>
      </c>
      <c r="D16" s="52" t="s">
        <v>167</v>
      </c>
      <c r="E16" s="52" t="s">
        <v>167</v>
      </c>
      <c r="F16" s="53" t="s">
        <v>756</v>
      </c>
      <c r="G16" s="373">
        <v>10</v>
      </c>
      <c r="H16" s="281">
        <v>32</v>
      </c>
      <c r="I16" s="281">
        <f t="shared" si="0"/>
        <v>320</v>
      </c>
      <c r="J16" s="366"/>
      <c r="K16" s="53" t="s">
        <v>757</v>
      </c>
      <c r="L16" s="692"/>
      <c r="M16" s="18"/>
      <c r="N16" s="30">
        <v>45076</v>
      </c>
      <c r="O16" s="17"/>
      <c r="P16" s="29">
        <v>45083</v>
      </c>
      <c r="Q16" s="30"/>
      <c r="R16" s="23">
        <v>45083</v>
      </c>
    </row>
    <row r="17" spans="1:18" ht="18" customHeight="1">
      <c r="A17" s="210" t="s">
        <v>276</v>
      </c>
      <c r="B17" s="1111">
        <v>9</v>
      </c>
      <c r="C17" s="448">
        <f t="shared" si="1"/>
        <v>7</v>
      </c>
      <c r="D17" s="283" t="s">
        <v>167</v>
      </c>
      <c r="E17" s="283" t="s">
        <v>167</v>
      </c>
      <c r="F17" s="284" t="s">
        <v>3321</v>
      </c>
      <c r="G17" s="359"/>
      <c r="H17" s="286">
        <v>92</v>
      </c>
      <c r="I17" s="288">
        <f t="shared" si="0"/>
        <v>0</v>
      </c>
      <c r="J17" s="805"/>
      <c r="K17" s="284" t="s">
        <v>760</v>
      </c>
      <c r="L17" s="692"/>
      <c r="M17" s="18"/>
      <c r="N17" s="30"/>
      <c r="O17" s="17"/>
      <c r="P17" s="18"/>
      <c r="Q17" s="30"/>
      <c r="R17" s="23"/>
    </row>
    <row r="18" spans="1:18" ht="18" customHeight="1">
      <c r="A18" s="8"/>
      <c r="B18" s="8"/>
      <c r="C18" s="17"/>
      <c r="D18" s="65"/>
      <c r="E18" s="65"/>
      <c r="F18" s="469"/>
      <c r="G18" s="26"/>
      <c r="H18" s="18"/>
      <c r="I18" s="22"/>
      <c r="J18" s="357"/>
      <c r="K18" s="18"/>
      <c r="L18" s="18"/>
      <c r="M18" s="18"/>
      <c r="N18" s="30"/>
      <c r="O18" s="17"/>
      <c r="P18" s="18"/>
      <c r="Q18" s="30"/>
      <c r="R18" s="23"/>
    </row>
    <row r="19" spans="1:18" ht="18" customHeight="1">
      <c r="A19" s="8"/>
      <c r="B19" s="8"/>
      <c r="C19" s="17"/>
      <c r="D19" s="17"/>
      <c r="E19" s="17"/>
      <c r="F19" s="1173">
        <f>SUM(I11:I18)</f>
        <v>6336</v>
      </c>
      <c r="G19" s="26"/>
      <c r="H19" s="18"/>
      <c r="I19" s="22"/>
      <c r="J19" s="357"/>
      <c r="K19" s="18"/>
      <c r="L19" s="18"/>
      <c r="M19" s="18"/>
      <c r="N19" s="30"/>
      <c r="O19" s="17"/>
      <c r="P19" s="18"/>
      <c r="Q19" s="30"/>
      <c r="R19" s="23"/>
    </row>
    <row r="20" spans="1:18" ht="18" customHeight="1">
      <c r="A20" s="8"/>
      <c r="B20" s="8"/>
      <c r="C20" s="17"/>
      <c r="D20" s="17"/>
      <c r="E20" s="17"/>
      <c r="F20" s="18"/>
      <c r="G20" s="26"/>
      <c r="H20" s="18"/>
      <c r="I20" s="22"/>
      <c r="J20" s="357"/>
      <c r="K20" s="18"/>
      <c r="L20" s="18"/>
      <c r="M20" s="18"/>
      <c r="N20" s="30"/>
      <c r="O20" s="17"/>
      <c r="P20" s="18"/>
      <c r="Q20" s="30"/>
      <c r="R20" s="23"/>
    </row>
    <row r="21" spans="1:18" ht="18" customHeight="1">
      <c r="A21" s="8"/>
      <c r="B21" s="8"/>
      <c r="C21" s="17"/>
      <c r="D21" s="17"/>
      <c r="E21" s="17"/>
      <c r="F21" s="18"/>
      <c r="G21" s="26"/>
      <c r="H21" s="18"/>
      <c r="I21" s="22"/>
      <c r="J21" s="357"/>
      <c r="K21" s="18"/>
      <c r="L21" s="18"/>
      <c r="M21" s="18"/>
      <c r="N21" s="30"/>
      <c r="O21" s="17"/>
      <c r="P21" s="18"/>
      <c r="Q21" s="30"/>
      <c r="R21" s="23"/>
    </row>
    <row r="22" spans="1:18" ht="18" customHeight="1">
      <c r="A22" s="8"/>
      <c r="B22" s="8"/>
      <c r="C22" s="17"/>
      <c r="D22" s="17"/>
      <c r="E22" s="17"/>
      <c r="F22" s="18"/>
      <c r="G22" s="26"/>
      <c r="H22" s="18"/>
      <c r="I22" s="22"/>
      <c r="J22" s="357"/>
      <c r="K22" s="18"/>
      <c r="L22" s="18"/>
      <c r="M22" s="18"/>
      <c r="N22" s="30"/>
      <c r="O22" s="17"/>
      <c r="P22" s="18"/>
      <c r="Q22" s="30"/>
      <c r="R22" s="23"/>
    </row>
    <row r="23" spans="1:18" ht="18" customHeight="1">
      <c r="A23" s="8"/>
      <c r="B23" s="8"/>
      <c r="C23" s="17"/>
      <c r="D23" s="1068"/>
      <c r="E23" s="1068"/>
      <c r="F23" s="1077" t="s">
        <v>3068</v>
      </c>
      <c r="G23" s="1078"/>
      <c r="H23" s="534">
        <v>70000</v>
      </c>
      <c r="I23" s="894">
        <f>G23*H23</f>
        <v>0</v>
      </c>
      <c r="J23" s="357"/>
      <c r="K23" s="18"/>
      <c r="L23" s="18"/>
      <c r="M23" s="18"/>
      <c r="N23" s="30"/>
      <c r="O23" s="17"/>
      <c r="P23" s="18"/>
      <c r="Q23" s="30"/>
      <c r="R23" s="23"/>
    </row>
    <row r="24" spans="1:18" ht="18" customHeight="1">
      <c r="A24" s="8"/>
      <c r="B24" s="8"/>
      <c r="C24" s="17"/>
      <c r="D24" s="17"/>
      <c r="E24" s="17"/>
      <c r="F24" s="24" t="s">
        <v>892</v>
      </c>
      <c r="G24" s="26"/>
      <c r="H24" s="18"/>
      <c r="I24" s="22"/>
      <c r="J24" s="357"/>
      <c r="K24" s="18"/>
      <c r="L24" s="18"/>
      <c r="M24" s="18"/>
      <c r="N24" s="30"/>
      <c r="O24" s="17"/>
      <c r="P24" s="18"/>
      <c r="Q24" s="30"/>
      <c r="R24" s="23"/>
    </row>
    <row r="25" spans="1:18" ht="18" customHeight="1">
      <c r="A25" s="8"/>
      <c r="B25" s="8"/>
      <c r="C25" s="17"/>
      <c r="D25" s="17"/>
      <c r="E25" s="17"/>
      <c r="F25" s="18"/>
      <c r="G25" s="26"/>
      <c r="H25" s="18"/>
      <c r="I25" s="22"/>
      <c r="J25" s="357"/>
      <c r="K25" s="18"/>
      <c r="L25" s="18"/>
      <c r="M25" s="18"/>
      <c r="N25" s="30"/>
      <c r="O25" s="17"/>
      <c r="P25" s="18"/>
      <c r="Q25" s="30"/>
      <c r="R25" s="23"/>
    </row>
    <row r="26" spans="1:18" ht="18" customHeight="1">
      <c r="A26" s="8"/>
      <c r="B26" s="8"/>
      <c r="C26" s="17"/>
      <c r="D26" s="17"/>
      <c r="E26" s="17"/>
      <c r="F26" s="18"/>
      <c r="G26" s="26"/>
      <c r="H26" s="18"/>
      <c r="I26" s="22"/>
      <c r="J26" s="357"/>
      <c r="K26" s="18"/>
      <c r="L26" s="18"/>
      <c r="M26" s="18"/>
      <c r="N26" s="30"/>
      <c r="O26" s="17"/>
      <c r="P26" s="18"/>
      <c r="Q26" s="30"/>
      <c r="R26" s="23"/>
    </row>
    <row r="27" spans="1:18" ht="18" customHeight="1">
      <c r="A27" s="8"/>
      <c r="B27" s="8"/>
      <c r="C27" s="17"/>
      <c r="D27" s="17"/>
      <c r="E27" s="17"/>
      <c r="F27" s="18"/>
      <c r="G27" s="26"/>
      <c r="H27" s="18"/>
      <c r="I27" s="22"/>
      <c r="J27" s="357"/>
      <c r="K27" s="18"/>
      <c r="L27" s="18"/>
      <c r="M27" s="18"/>
      <c r="N27" s="30"/>
      <c r="O27" s="17"/>
      <c r="P27" s="18"/>
      <c r="Q27" s="30"/>
      <c r="R27" s="23"/>
    </row>
    <row r="28" spans="1:18" ht="18" customHeight="1">
      <c r="A28" s="8"/>
      <c r="B28" s="8"/>
      <c r="C28" s="17"/>
      <c r="D28" s="17"/>
      <c r="E28" s="17"/>
      <c r="F28" s="18"/>
      <c r="G28" s="26"/>
      <c r="H28" s="18"/>
      <c r="I28" s="22"/>
      <c r="J28" s="357"/>
      <c r="K28" s="18"/>
      <c r="L28" s="18"/>
      <c r="M28" s="18"/>
      <c r="N28" s="30"/>
      <c r="O28" s="17"/>
      <c r="P28" s="18"/>
      <c r="Q28" s="30"/>
      <c r="R28" s="23"/>
    </row>
    <row r="29" spans="1:18" ht="18" customHeight="1">
      <c r="A29" s="8"/>
      <c r="B29" s="8"/>
      <c r="C29" s="17"/>
      <c r="D29" s="17"/>
      <c r="E29" s="17"/>
      <c r="F29" s="18"/>
      <c r="G29" s="26"/>
      <c r="H29" s="18"/>
      <c r="I29" s="22"/>
      <c r="J29" s="357"/>
      <c r="K29" s="18"/>
      <c r="L29" s="18"/>
      <c r="M29" s="18"/>
      <c r="N29" s="30"/>
      <c r="O29" s="17"/>
      <c r="P29" s="18"/>
      <c r="Q29" s="30"/>
      <c r="R29" s="23"/>
    </row>
    <row r="30" spans="1:18" ht="18" customHeight="1">
      <c r="A30" s="8"/>
      <c r="B30" s="8"/>
      <c r="C30" s="17"/>
      <c r="D30" s="17"/>
      <c r="E30" s="17"/>
      <c r="F30" s="18"/>
      <c r="G30" s="26"/>
      <c r="H30" s="18"/>
      <c r="I30" s="22"/>
      <c r="J30" s="357"/>
      <c r="K30" s="18"/>
      <c r="L30" s="18"/>
      <c r="M30" s="18"/>
      <c r="N30" s="30"/>
      <c r="O30" s="17"/>
      <c r="P30" s="18"/>
      <c r="Q30" s="30"/>
      <c r="R30" s="23"/>
    </row>
    <row r="31" spans="1:18" ht="18" customHeight="1">
      <c r="A31" s="8"/>
      <c r="B31" s="8"/>
      <c r="C31" s="17"/>
      <c r="D31" s="17"/>
      <c r="E31" s="17"/>
      <c r="F31" s="18"/>
      <c r="G31" s="26"/>
      <c r="H31" s="18"/>
      <c r="I31" s="22"/>
      <c r="J31" s="357"/>
      <c r="K31" s="18"/>
      <c r="L31" s="18"/>
      <c r="M31" s="18"/>
      <c r="N31" s="30"/>
      <c r="O31" s="17"/>
      <c r="P31" s="18"/>
      <c r="Q31" s="30"/>
      <c r="R31" s="23"/>
    </row>
    <row r="32" spans="1:18" ht="18" customHeight="1">
      <c r="A32" s="8"/>
      <c r="B32" s="8"/>
      <c r="C32" s="17"/>
      <c r="D32" s="17"/>
      <c r="E32" s="17"/>
      <c r="F32" s="18"/>
      <c r="G32" s="26"/>
      <c r="H32" s="18"/>
      <c r="I32" s="22"/>
      <c r="J32" s="357"/>
      <c r="K32" s="18"/>
      <c r="L32" s="18"/>
      <c r="M32" s="18"/>
      <c r="N32" s="30"/>
      <c r="O32" s="17"/>
      <c r="P32" s="18"/>
      <c r="Q32" s="30"/>
      <c r="R32" s="23"/>
    </row>
    <row r="33" spans="1:18" ht="18" customHeight="1">
      <c r="A33" s="8"/>
      <c r="B33" s="8"/>
      <c r="C33" s="17"/>
      <c r="D33" s="17"/>
      <c r="E33" s="17"/>
      <c r="F33" s="18"/>
      <c r="G33" s="26"/>
      <c r="H33" s="18"/>
      <c r="I33" s="22"/>
      <c r="J33" s="357"/>
      <c r="K33" s="18"/>
      <c r="L33" s="18"/>
      <c r="M33" s="18"/>
      <c r="N33" s="30"/>
      <c r="O33" s="17"/>
      <c r="P33" s="18"/>
      <c r="Q33" s="30"/>
      <c r="R33" s="23"/>
    </row>
    <row r="34" spans="1:18" ht="18" customHeight="1">
      <c r="A34" s="8"/>
      <c r="B34" s="8"/>
      <c r="C34" s="17"/>
      <c r="D34" s="17"/>
      <c r="E34" s="17"/>
      <c r="F34" s="18"/>
      <c r="G34" s="26"/>
      <c r="H34" s="18"/>
      <c r="I34" s="22"/>
      <c r="J34" s="357"/>
      <c r="K34" s="18"/>
      <c r="L34" s="18"/>
      <c r="M34" s="18"/>
      <c r="N34" s="30"/>
      <c r="O34" s="17"/>
      <c r="P34" s="18"/>
      <c r="Q34" s="30"/>
      <c r="R34" s="23"/>
    </row>
    <row r="35" spans="1:18" ht="18" customHeight="1">
      <c r="A35" s="8"/>
      <c r="B35" s="8"/>
      <c r="C35" s="17"/>
      <c r="D35" s="17"/>
      <c r="E35" s="17"/>
      <c r="F35" s="18"/>
      <c r="G35" s="26"/>
      <c r="H35" s="18"/>
      <c r="I35" s="22"/>
      <c r="J35" s="357"/>
      <c r="K35" s="18"/>
      <c r="L35" s="18"/>
      <c r="M35" s="18"/>
      <c r="N35" s="30"/>
      <c r="O35" s="17"/>
      <c r="P35" s="18"/>
      <c r="Q35" s="30"/>
      <c r="R35" s="23"/>
    </row>
    <row r="36" spans="1:18" ht="18" customHeight="1">
      <c r="A36" s="8"/>
      <c r="B36" s="8"/>
      <c r="C36" s="17"/>
      <c r="D36" s="17"/>
      <c r="E36" s="17"/>
      <c r="F36" s="18"/>
      <c r="G36" s="26"/>
      <c r="H36" s="18"/>
      <c r="I36" s="22"/>
      <c r="J36" s="357"/>
      <c r="K36" s="18"/>
      <c r="L36" s="18"/>
      <c r="M36" s="18"/>
      <c r="N36" s="30"/>
      <c r="O36" s="17"/>
      <c r="P36" s="18"/>
      <c r="Q36" s="30"/>
      <c r="R36" s="23"/>
    </row>
    <row r="37" spans="1:18" ht="18" customHeight="1">
      <c r="A37" s="8"/>
      <c r="B37" s="8"/>
      <c r="C37" s="17"/>
      <c r="D37" s="17"/>
      <c r="E37" s="17"/>
      <c r="F37" s="18"/>
      <c r="G37" s="26"/>
      <c r="H37" s="18"/>
      <c r="I37" s="22"/>
      <c r="J37" s="357"/>
      <c r="K37" s="18"/>
      <c r="L37" s="18"/>
      <c r="M37" s="18"/>
      <c r="N37" s="30"/>
      <c r="O37" s="17"/>
      <c r="P37" s="18"/>
      <c r="Q37" s="30"/>
      <c r="R37" s="23"/>
    </row>
    <row r="38" spans="1:18" ht="13.5" customHeight="1">
      <c r="A38" s="8"/>
      <c r="B38" s="8"/>
      <c r="C38" s="17"/>
      <c r="D38" s="17"/>
      <c r="E38" s="17"/>
      <c r="F38" s="18"/>
      <c r="G38" s="26"/>
      <c r="H38" s="18"/>
      <c r="I38" s="22"/>
      <c r="J38" s="357"/>
      <c r="K38" s="18"/>
      <c r="L38" s="18"/>
      <c r="M38" s="18"/>
      <c r="N38" s="30"/>
      <c r="O38" s="17"/>
      <c r="P38" s="18"/>
      <c r="Q38" s="30"/>
      <c r="R38" s="23"/>
    </row>
    <row r="39" spans="1:18" ht="13.5" customHeight="1">
      <c r="A39" s="8"/>
      <c r="B39" s="8"/>
      <c r="C39" s="17"/>
      <c r="D39" s="17"/>
      <c r="E39" s="17"/>
      <c r="F39" s="18"/>
      <c r="G39" s="26"/>
      <c r="H39" s="18"/>
      <c r="I39" s="22"/>
      <c r="J39" s="357"/>
      <c r="K39" s="18"/>
      <c r="L39" s="18"/>
      <c r="M39" s="18"/>
      <c r="N39" s="30"/>
      <c r="O39" s="17"/>
      <c r="P39" s="18"/>
      <c r="Q39" s="30"/>
      <c r="R39" s="23"/>
    </row>
    <row r="40" spans="1:18" ht="13.5" customHeight="1">
      <c r="A40" s="8"/>
      <c r="B40" s="8"/>
      <c r="C40" s="17"/>
      <c r="D40" s="17"/>
      <c r="E40" s="17"/>
      <c r="F40" s="18"/>
      <c r="G40" s="26"/>
      <c r="H40" s="18"/>
      <c r="I40" s="22"/>
      <c r="J40" s="357"/>
      <c r="K40" s="18"/>
      <c r="L40" s="18"/>
      <c r="M40" s="18"/>
      <c r="N40" s="30"/>
      <c r="O40" s="17"/>
      <c r="P40" s="18"/>
      <c r="Q40" s="30"/>
      <c r="R40" s="23"/>
    </row>
    <row r="41" spans="1:18" ht="13.5" customHeight="1">
      <c r="A41" s="8"/>
      <c r="B41" s="8"/>
      <c r="C41" s="17"/>
      <c r="D41" s="17"/>
      <c r="E41" s="17"/>
      <c r="F41" s="18"/>
      <c r="G41" s="26"/>
      <c r="H41" s="18"/>
      <c r="I41" s="22"/>
      <c r="J41" s="357"/>
      <c r="K41" s="18"/>
      <c r="L41" s="18"/>
      <c r="M41" s="18"/>
      <c r="N41" s="30"/>
      <c r="O41" s="17"/>
      <c r="P41" s="18"/>
      <c r="Q41" s="30"/>
      <c r="R41" s="23"/>
    </row>
    <row r="42" spans="1:18" ht="13.5" customHeight="1">
      <c r="A42" s="8"/>
      <c r="B42" s="8"/>
      <c r="C42" s="17"/>
      <c r="D42" s="17"/>
      <c r="E42" s="17"/>
      <c r="F42" s="18"/>
      <c r="G42" s="26"/>
      <c r="H42" s="18"/>
      <c r="I42" s="22"/>
      <c r="J42" s="357"/>
      <c r="K42" s="18"/>
      <c r="L42" s="18"/>
      <c r="M42" s="18"/>
      <c r="N42" s="30"/>
      <c r="O42" s="17"/>
      <c r="P42" s="18"/>
      <c r="Q42" s="30"/>
      <c r="R42" s="23"/>
    </row>
    <row r="43" spans="1:18" ht="13.5" customHeight="1">
      <c r="A43" s="8"/>
      <c r="B43" s="8"/>
      <c r="C43" s="17"/>
      <c r="D43" s="17"/>
      <c r="E43" s="17"/>
      <c r="F43" s="18"/>
      <c r="G43" s="26"/>
      <c r="H43" s="18"/>
      <c r="I43" s="22"/>
      <c r="J43" s="357"/>
      <c r="K43" s="18"/>
      <c r="L43" s="18"/>
      <c r="M43" s="18"/>
      <c r="N43" s="30"/>
      <c r="O43" s="17"/>
      <c r="P43" s="18"/>
      <c r="Q43" s="30"/>
      <c r="R43" s="23"/>
    </row>
    <row r="44" spans="1:18" ht="13.5" customHeight="1">
      <c r="A44" s="8"/>
      <c r="B44" s="8"/>
      <c r="C44" s="17"/>
      <c r="D44" s="17"/>
      <c r="E44" s="17"/>
      <c r="F44" s="18"/>
      <c r="G44" s="26"/>
      <c r="H44" s="18"/>
      <c r="I44" s="22"/>
      <c r="J44" s="357"/>
      <c r="K44" s="18"/>
      <c r="L44" s="18"/>
      <c r="M44" s="18"/>
      <c r="N44" s="30"/>
      <c r="O44" s="17"/>
      <c r="P44" s="18"/>
      <c r="Q44" s="30"/>
      <c r="R44" s="23"/>
    </row>
    <row r="45" spans="1:18" ht="13.5" customHeight="1">
      <c r="A45" s="8"/>
      <c r="B45" s="8"/>
      <c r="C45" s="17"/>
      <c r="D45" s="17"/>
      <c r="E45" s="17"/>
      <c r="F45" s="18"/>
      <c r="G45" s="26"/>
      <c r="H45" s="18"/>
      <c r="I45" s="22"/>
      <c r="J45" s="357"/>
      <c r="K45" s="18"/>
      <c r="L45" s="18"/>
      <c r="M45" s="18"/>
      <c r="N45" s="30"/>
      <c r="O45" s="17"/>
      <c r="P45" s="18"/>
      <c r="Q45" s="30"/>
      <c r="R45" s="23"/>
    </row>
    <row r="46" spans="1:18" ht="13.5" customHeight="1">
      <c r="A46" s="8"/>
      <c r="B46" s="8"/>
      <c r="C46" s="17"/>
      <c r="D46" s="17"/>
      <c r="E46" s="17"/>
      <c r="F46" s="18"/>
      <c r="G46" s="26"/>
      <c r="H46" s="18"/>
      <c r="I46" s="22"/>
      <c r="J46" s="357"/>
      <c r="K46" s="18"/>
      <c r="L46" s="18"/>
      <c r="M46" s="18"/>
      <c r="N46" s="30"/>
      <c r="O46" s="17"/>
      <c r="P46" s="18"/>
      <c r="Q46" s="30"/>
      <c r="R46" s="23"/>
    </row>
    <row r="47" spans="1:18" ht="13.5" customHeight="1">
      <c r="A47" s="8"/>
      <c r="B47" s="8"/>
      <c r="C47" s="17"/>
      <c r="D47" s="17"/>
      <c r="E47" s="17"/>
      <c r="F47" s="18"/>
      <c r="G47" s="26"/>
      <c r="H47" s="18"/>
      <c r="I47" s="22"/>
      <c r="J47" s="357"/>
      <c r="K47" s="18"/>
      <c r="L47" s="18"/>
      <c r="M47" s="18"/>
      <c r="N47" s="30"/>
      <c r="O47" s="17"/>
      <c r="P47" s="18"/>
      <c r="Q47" s="30"/>
      <c r="R47" s="23"/>
    </row>
    <row r="48" spans="1:18" ht="13.5" customHeight="1">
      <c r="A48" s="8"/>
      <c r="B48" s="8"/>
      <c r="C48" s="17"/>
      <c r="D48" s="17"/>
      <c r="E48" s="17"/>
      <c r="F48" s="18"/>
      <c r="G48" s="26"/>
      <c r="H48" s="18"/>
      <c r="I48" s="22"/>
      <c r="J48" s="357"/>
      <c r="K48" s="18"/>
      <c r="L48" s="18"/>
      <c r="M48" s="18"/>
      <c r="N48" s="30"/>
      <c r="O48" s="17"/>
      <c r="P48" s="18"/>
      <c r="Q48" s="30"/>
      <c r="R48" s="23"/>
    </row>
    <row r="49" spans="1:18" ht="13.5" customHeight="1">
      <c r="A49" s="8"/>
      <c r="B49" s="8"/>
      <c r="C49" s="17"/>
      <c r="D49" s="17"/>
      <c r="E49" s="17"/>
      <c r="F49" s="18"/>
      <c r="G49" s="26"/>
      <c r="H49" s="18"/>
      <c r="I49" s="22"/>
      <c r="J49" s="357"/>
      <c r="K49" s="18"/>
      <c r="L49" s="18"/>
      <c r="M49" s="18"/>
      <c r="N49" s="30"/>
      <c r="O49" s="17"/>
      <c r="P49" s="18"/>
      <c r="Q49" s="30"/>
      <c r="R49" s="23"/>
    </row>
    <row r="50" spans="1:18" ht="13.5" customHeight="1">
      <c r="A50" s="8"/>
      <c r="B50" s="8"/>
      <c r="C50" s="17"/>
      <c r="D50" s="17"/>
      <c r="E50" s="17"/>
      <c r="F50" s="18"/>
      <c r="G50" s="26"/>
      <c r="H50" s="18"/>
      <c r="I50" s="22"/>
      <c r="J50" s="357"/>
      <c r="K50" s="18"/>
      <c r="L50" s="18"/>
      <c r="M50" s="18"/>
      <c r="N50" s="30"/>
      <c r="O50" s="17"/>
      <c r="P50" s="18"/>
      <c r="Q50" s="30"/>
      <c r="R50" s="23"/>
    </row>
    <row r="51" spans="1:18" ht="13.5" customHeight="1">
      <c r="A51" s="8"/>
      <c r="B51" s="8"/>
      <c r="C51" s="17"/>
      <c r="D51" s="17"/>
      <c r="E51" s="17"/>
      <c r="F51" s="18"/>
      <c r="G51" s="26"/>
      <c r="H51" s="18"/>
      <c r="I51" s="22"/>
      <c r="J51" s="357"/>
      <c r="K51" s="18"/>
      <c r="L51" s="18"/>
      <c r="M51" s="18"/>
      <c r="N51" s="30"/>
      <c r="O51" s="17"/>
      <c r="P51" s="18"/>
      <c r="Q51" s="30"/>
      <c r="R51" s="23"/>
    </row>
    <row r="52" spans="1:18" ht="13.5" customHeight="1">
      <c r="A52" s="8"/>
      <c r="B52" s="8"/>
      <c r="C52" s="17"/>
      <c r="D52" s="17"/>
      <c r="E52" s="17"/>
      <c r="F52" s="18"/>
      <c r="G52" s="26"/>
      <c r="H52" s="18"/>
      <c r="I52" s="22"/>
      <c r="J52" s="357"/>
      <c r="K52" s="18"/>
      <c r="L52" s="18"/>
      <c r="M52" s="18"/>
      <c r="N52" s="30"/>
      <c r="O52" s="17"/>
      <c r="P52" s="18"/>
      <c r="Q52" s="30"/>
      <c r="R52" s="23"/>
    </row>
    <row r="53" spans="1:18" ht="13.5" customHeight="1">
      <c r="A53" s="8"/>
      <c r="B53" s="8"/>
      <c r="C53" s="17"/>
      <c r="D53" s="17"/>
      <c r="E53" s="17"/>
      <c r="F53" s="18"/>
      <c r="G53" s="26"/>
      <c r="H53" s="18"/>
      <c r="I53" s="22"/>
      <c r="J53" s="357"/>
      <c r="K53" s="18"/>
      <c r="L53" s="18"/>
      <c r="M53" s="18"/>
      <c r="N53" s="30"/>
      <c r="O53" s="17"/>
      <c r="P53" s="18"/>
      <c r="Q53" s="30"/>
      <c r="R53" s="23"/>
    </row>
    <row r="54" spans="1:18" ht="13.5" customHeight="1">
      <c r="A54" s="8"/>
      <c r="B54" s="8"/>
      <c r="C54" s="17"/>
      <c r="D54" s="17"/>
      <c r="E54" s="17"/>
      <c r="F54" s="18"/>
      <c r="G54" s="26"/>
      <c r="H54" s="18"/>
      <c r="I54" s="22"/>
      <c r="J54" s="357"/>
      <c r="K54" s="18"/>
      <c r="L54" s="18"/>
      <c r="M54" s="18"/>
      <c r="N54" s="30"/>
      <c r="O54" s="17"/>
      <c r="P54" s="18"/>
      <c r="Q54" s="30"/>
      <c r="R54" s="23"/>
    </row>
    <row r="55" spans="1:18" ht="13.5" customHeight="1">
      <c r="A55" s="8"/>
      <c r="B55" s="8"/>
      <c r="C55" s="17"/>
      <c r="D55" s="17"/>
      <c r="E55" s="17"/>
      <c r="F55" s="18"/>
      <c r="G55" s="26"/>
      <c r="H55" s="18"/>
      <c r="I55" s="22"/>
      <c r="J55" s="357"/>
      <c r="K55" s="18"/>
      <c r="L55" s="18"/>
      <c r="M55" s="18"/>
      <c r="N55" s="30"/>
      <c r="O55" s="17"/>
      <c r="P55" s="18"/>
      <c r="Q55" s="30"/>
      <c r="R55" s="23"/>
    </row>
    <row r="56" spans="1:18" ht="13.5" customHeight="1">
      <c r="A56" s="8"/>
      <c r="B56" s="8"/>
      <c r="C56" s="17"/>
      <c r="D56" s="17"/>
      <c r="E56" s="17"/>
      <c r="F56" s="18"/>
      <c r="G56" s="26"/>
      <c r="H56" s="18"/>
      <c r="I56" s="22"/>
      <c r="J56" s="357"/>
      <c r="K56" s="18"/>
      <c r="L56" s="18"/>
      <c r="M56" s="18"/>
      <c r="N56" s="30"/>
      <c r="O56" s="17"/>
      <c r="P56" s="18"/>
      <c r="Q56" s="30"/>
      <c r="R56" s="23"/>
    </row>
    <row r="57" spans="1:18" ht="13.5" customHeight="1">
      <c r="A57" s="8"/>
      <c r="B57" s="8"/>
      <c r="C57" s="17"/>
      <c r="D57" s="17"/>
      <c r="E57" s="17"/>
      <c r="F57" s="18"/>
      <c r="G57" s="26"/>
      <c r="H57" s="18"/>
      <c r="I57" s="22"/>
      <c r="J57" s="357"/>
      <c r="K57" s="18"/>
      <c r="L57" s="18"/>
      <c r="M57" s="18"/>
      <c r="N57" s="30"/>
      <c r="O57" s="17"/>
      <c r="P57" s="18"/>
      <c r="Q57" s="30"/>
      <c r="R57" s="23"/>
    </row>
    <row r="58" spans="1:18" ht="13.5" customHeight="1">
      <c r="A58" s="8"/>
      <c r="B58" s="8"/>
      <c r="C58" s="17"/>
      <c r="D58" s="17"/>
      <c r="E58" s="17"/>
      <c r="F58" s="18"/>
      <c r="G58" s="26"/>
      <c r="H58" s="18"/>
      <c r="I58" s="22"/>
      <c r="J58" s="357"/>
      <c r="K58" s="18"/>
      <c r="L58" s="18"/>
      <c r="M58" s="18"/>
      <c r="N58" s="30"/>
      <c r="O58" s="17"/>
      <c r="P58" s="18"/>
      <c r="Q58" s="30"/>
      <c r="R58" s="23"/>
    </row>
    <row r="59" spans="1:18" ht="13.5" customHeight="1">
      <c r="A59" s="8"/>
      <c r="B59" s="8"/>
      <c r="C59" s="17"/>
      <c r="D59" s="17"/>
      <c r="E59" s="17"/>
      <c r="F59" s="18"/>
      <c r="G59" s="26"/>
      <c r="H59" s="18"/>
      <c r="I59" s="22"/>
      <c r="J59" s="357"/>
      <c r="K59" s="18"/>
      <c r="L59" s="18"/>
      <c r="M59" s="18"/>
      <c r="N59" s="30"/>
      <c r="O59" s="17"/>
      <c r="P59" s="18"/>
      <c r="Q59" s="30"/>
      <c r="R59" s="23"/>
    </row>
    <row r="60" spans="1:18" ht="13.5" customHeight="1">
      <c r="A60" s="8"/>
      <c r="B60" s="8"/>
      <c r="C60" s="17"/>
      <c r="D60" s="17"/>
      <c r="E60" s="17"/>
      <c r="F60" s="18"/>
      <c r="G60" s="26"/>
      <c r="H60" s="18"/>
      <c r="I60" s="22"/>
      <c r="J60" s="357"/>
      <c r="K60" s="18"/>
      <c r="L60" s="18"/>
      <c r="M60" s="18"/>
      <c r="N60" s="30"/>
      <c r="O60" s="17"/>
      <c r="P60" s="18"/>
      <c r="Q60" s="30"/>
      <c r="R60" s="23"/>
    </row>
    <row r="61" spans="1:18" ht="13.5" customHeight="1">
      <c r="A61" s="8"/>
      <c r="B61" s="8"/>
      <c r="C61" s="17"/>
      <c r="D61" s="17"/>
      <c r="E61" s="17"/>
      <c r="F61" s="18"/>
      <c r="G61" s="26"/>
      <c r="H61" s="18"/>
      <c r="I61" s="22"/>
      <c r="J61" s="357"/>
      <c r="K61" s="18"/>
      <c r="L61" s="18"/>
      <c r="M61" s="18"/>
      <c r="N61" s="30"/>
      <c r="O61" s="17"/>
      <c r="P61" s="18"/>
      <c r="Q61" s="30"/>
      <c r="R61" s="23"/>
    </row>
    <row r="62" spans="1:18" ht="13.5" customHeight="1">
      <c r="A62" s="8"/>
      <c r="B62" s="8"/>
      <c r="C62" s="17"/>
      <c r="D62" s="17"/>
      <c r="E62" s="17"/>
      <c r="F62" s="18"/>
      <c r="G62" s="26"/>
      <c r="H62" s="18"/>
      <c r="I62" s="22"/>
      <c r="J62" s="357"/>
      <c r="K62" s="18"/>
      <c r="L62" s="18"/>
      <c r="M62" s="18"/>
      <c r="N62" s="30"/>
      <c r="O62" s="17"/>
      <c r="P62" s="18"/>
      <c r="Q62" s="30"/>
      <c r="R62" s="23"/>
    </row>
    <row r="63" spans="1:18" ht="13.5" customHeight="1">
      <c r="A63" s="8"/>
      <c r="B63" s="8"/>
      <c r="C63" s="17"/>
      <c r="D63" s="17"/>
      <c r="E63" s="17"/>
      <c r="F63" s="18"/>
      <c r="G63" s="26"/>
      <c r="H63" s="18"/>
      <c r="I63" s="22"/>
      <c r="J63" s="357"/>
      <c r="K63" s="18"/>
      <c r="L63" s="18"/>
      <c r="M63" s="18"/>
      <c r="N63" s="30"/>
      <c r="O63" s="17"/>
      <c r="P63" s="18"/>
      <c r="Q63" s="30"/>
      <c r="R63" s="23"/>
    </row>
    <row r="64" spans="1:18" ht="13.5" customHeight="1">
      <c r="A64" s="8"/>
      <c r="B64" s="8"/>
      <c r="C64" s="17"/>
      <c r="D64" s="17"/>
      <c r="E64" s="17"/>
      <c r="F64" s="18"/>
      <c r="G64" s="26"/>
      <c r="H64" s="18"/>
      <c r="I64" s="22"/>
      <c r="J64" s="357"/>
      <c r="K64" s="18"/>
      <c r="L64" s="18"/>
      <c r="M64" s="18"/>
      <c r="N64" s="30"/>
      <c r="O64" s="17"/>
      <c r="P64" s="18"/>
      <c r="Q64" s="30"/>
      <c r="R64" s="23"/>
    </row>
    <row r="65" spans="1:18" ht="13.5" customHeight="1">
      <c r="A65" s="8"/>
      <c r="B65" s="8"/>
      <c r="C65" s="17"/>
      <c r="D65" s="17"/>
      <c r="E65" s="17"/>
      <c r="F65" s="18"/>
      <c r="G65" s="26"/>
      <c r="H65" s="18"/>
      <c r="I65" s="22"/>
      <c r="J65" s="357"/>
      <c r="K65" s="18"/>
      <c r="L65" s="18"/>
      <c r="M65" s="18"/>
      <c r="N65" s="30"/>
      <c r="O65" s="17"/>
      <c r="P65" s="18"/>
      <c r="Q65" s="30"/>
      <c r="R65" s="23"/>
    </row>
    <row r="66" spans="1:18" ht="13.5" customHeight="1">
      <c r="A66" s="8"/>
      <c r="B66" s="8"/>
      <c r="C66" s="17"/>
      <c r="D66" s="17"/>
      <c r="E66" s="17"/>
      <c r="F66" s="18"/>
      <c r="G66" s="26"/>
      <c r="H66" s="18"/>
      <c r="I66" s="22"/>
      <c r="J66" s="357"/>
      <c r="K66" s="18"/>
      <c r="L66" s="18"/>
      <c r="M66" s="18"/>
      <c r="N66" s="30"/>
      <c r="O66" s="17"/>
      <c r="P66" s="18"/>
      <c r="Q66" s="30"/>
      <c r="R66" s="23"/>
    </row>
    <row r="67" spans="1:18" ht="13.5" customHeight="1">
      <c r="A67" s="8"/>
      <c r="B67" s="8"/>
      <c r="C67" s="17"/>
      <c r="D67" s="17"/>
      <c r="E67" s="17"/>
      <c r="F67" s="18"/>
      <c r="G67" s="26"/>
      <c r="H67" s="18"/>
      <c r="I67" s="22"/>
      <c r="J67" s="357"/>
      <c r="K67" s="18"/>
      <c r="L67" s="18"/>
      <c r="M67" s="18"/>
      <c r="N67" s="30"/>
      <c r="O67" s="17"/>
      <c r="P67" s="18"/>
      <c r="Q67" s="30"/>
      <c r="R67" s="23"/>
    </row>
    <row r="68" spans="1:18" ht="13.5" customHeight="1">
      <c r="A68" s="8"/>
      <c r="B68" s="8"/>
      <c r="C68" s="17"/>
      <c r="D68" s="17"/>
      <c r="E68" s="17"/>
      <c r="F68" s="18"/>
      <c r="G68" s="26"/>
      <c r="H68" s="18"/>
      <c r="I68" s="22"/>
      <c r="J68" s="357"/>
      <c r="K68" s="18"/>
      <c r="L68" s="18"/>
      <c r="M68" s="18"/>
      <c r="N68" s="30"/>
      <c r="O68" s="17"/>
      <c r="P68" s="18"/>
      <c r="Q68" s="30"/>
      <c r="R68" s="23"/>
    </row>
    <row r="69" spans="1:18" ht="13.5" customHeight="1">
      <c r="A69" s="8"/>
      <c r="B69" s="8"/>
      <c r="C69" s="17"/>
      <c r="D69" s="17"/>
      <c r="E69" s="17"/>
      <c r="F69" s="18"/>
      <c r="G69" s="26"/>
      <c r="H69" s="18"/>
      <c r="I69" s="22"/>
      <c r="J69" s="357"/>
      <c r="K69" s="18"/>
      <c r="L69" s="18"/>
      <c r="M69" s="18"/>
      <c r="N69" s="30"/>
      <c r="O69" s="17"/>
      <c r="P69" s="18"/>
      <c r="Q69" s="30"/>
      <c r="R69" s="23"/>
    </row>
    <row r="70" spans="1:18" ht="13.5" customHeight="1">
      <c r="A70" s="8"/>
      <c r="B70" s="8"/>
      <c r="C70" s="17"/>
      <c r="D70" s="17"/>
      <c r="E70" s="17"/>
      <c r="F70" s="18"/>
      <c r="G70" s="26"/>
      <c r="H70" s="18"/>
      <c r="I70" s="22"/>
      <c r="J70" s="357"/>
      <c r="K70" s="18"/>
      <c r="L70" s="18"/>
      <c r="M70" s="18"/>
      <c r="N70" s="30"/>
      <c r="O70" s="17"/>
      <c r="P70" s="18"/>
      <c r="Q70" s="30"/>
      <c r="R70" s="23"/>
    </row>
    <row r="71" spans="1:18" ht="13.5" customHeight="1">
      <c r="A71" s="8"/>
      <c r="B71" s="8"/>
      <c r="C71" s="17"/>
      <c r="D71" s="17"/>
      <c r="E71" s="17"/>
      <c r="F71" s="18"/>
      <c r="G71" s="26"/>
      <c r="H71" s="18"/>
      <c r="I71" s="22"/>
      <c r="J71" s="357"/>
      <c r="K71" s="18"/>
      <c r="L71" s="18"/>
      <c r="M71" s="18"/>
      <c r="N71" s="30"/>
      <c r="O71" s="17"/>
      <c r="P71" s="18"/>
      <c r="Q71" s="30"/>
      <c r="R71" s="23"/>
    </row>
    <row r="72" spans="1:18" ht="13.5" customHeight="1">
      <c r="A72" s="8"/>
      <c r="B72" s="8"/>
      <c r="C72" s="17"/>
      <c r="D72" s="17"/>
      <c r="E72" s="17"/>
      <c r="F72" s="18"/>
      <c r="G72" s="26"/>
      <c r="H72" s="18"/>
      <c r="I72" s="22"/>
      <c r="J72" s="357"/>
      <c r="K72" s="18"/>
      <c r="L72" s="18"/>
      <c r="M72" s="18"/>
      <c r="N72" s="30"/>
      <c r="O72" s="17"/>
      <c r="P72" s="18"/>
      <c r="Q72" s="30"/>
      <c r="R72" s="23"/>
    </row>
    <row r="73" spans="1:18" ht="13.5" customHeight="1">
      <c r="A73" s="8"/>
      <c r="B73" s="8"/>
      <c r="C73" s="17"/>
      <c r="D73" s="17"/>
      <c r="E73" s="17"/>
      <c r="F73" s="18"/>
      <c r="G73" s="26"/>
      <c r="H73" s="18"/>
      <c r="I73" s="22"/>
      <c r="J73" s="357"/>
      <c r="K73" s="18"/>
      <c r="L73" s="18"/>
      <c r="M73" s="18"/>
      <c r="N73" s="30"/>
      <c r="O73" s="17"/>
      <c r="P73" s="18"/>
      <c r="Q73" s="30"/>
      <c r="R73" s="23"/>
    </row>
    <row r="74" spans="1:18" ht="13.5" customHeight="1">
      <c r="A74" s="8"/>
      <c r="B74" s="8"/>
      <c r="C74" s="17"/>
      <c r="D74" s="17"/>
      <c r="E74" s="17"/>
      <c r="F74" s="18"/>
      <c r="G74" s="26"/>
      <c r="H74" s="18"/>
      <c r="I74" s="22"/>
      <c r="J74" s="357"/>
      <c r="K74" s="18"/>
      <c r="L74" s="18"/>
      <c r="M74" s="18"/>
      <c r="N74" s="30"/>
      <c r="O74" s="17"/>
      <c r="P74" s="18"/>
      <c r="Q74" s="30"/>
      <c r="R74" s="23"/>
    </row>
    <row r="75" spans="1:18" ht="13.5" customHeight="1">
      <c r="A75" s="8"/>
      <c r="B75" s="8"/>
      <c r="C75" s="17"/>
      <c r="D75" s="17"/>
      <c r="E75" s="17"/>
      <c r="F75" s="18"/>
      <c r="G75" s="26"/>
      <c r="H75" s="18"/>
      <c r="I75" s="22"/>
      <c r="J75" s="357"/>
      <c r="K75" s="18"/>
      <c r="L75" s="18"/>
      <c r="M75" s="18"/>
      <c r="N75" s="30"/>
      <c r="O75" s="17"/>
      <c r="P75" s="18"/>
      <c r="Q75" s="30"/>
      <c r="R75" s="23"/>
    </row>
    <row r="76" spans="1:18" ht="13.5" customHeight="1">
      <c r="A76" s="8"/>
      <c r="B76" s="8"/>
      <c r="C76" s="17"/>
      <c r="D76" s="17"/>
      <c r="E76" s="17"/>
      <c r="F76" s="18"/>
      <c r="G76" s="26"/>
      <c r="H76" s="18"/>
      <c r="I76" s="22"/>
      <c r="J76" s="357"/>
      <c r="K76" s="18"/>
      <c r="L76" s="18"/>
      <c r="M76" s="18"/>
      <c r="N76" s="30"/>
      <c r="O76" s="17"/>
      <c r="P76" s="18"/>
      <c r="Q76" s="30"/>
      <c r="R76" s="23"/>
    </row>
    <row r="77" spans="1:18" ht="13.5" customHeight="1">
      <c r="A77" s="8"/>
      <c r="B77" s="8"/>
      <c r="C77" s="17"/>
      <c r="D77" s="17"/>
      <c r="E77" s="17"/>
      <c r="F77" s="18"/>
      <c r="G77" s="26"/>
      <c r="H77" s="18"/>
      <c r="I77" s="22"/>
      <c r="J77" s="357"/>
      <c r="K77" s="18"/>
      <c r="L77" s="18"/>
      <c r="M77" s="18"/>
      <c r="N77" s="30"/>
      <c r="O77" s="17"/>
      <c r="P77" s="18"/>
      <c r="Q77" s="30"/>
      <c r="R77" s="23"/>
    </row>
    <row r="78" spans="1:18" ht="13.5" customHeight="1">
      <c r="A78" s="8"/>
      <c r="B78" s="8"/>
      <c r="C78" s="17"/>
      <c r="D78" s="17"/>
      <c r="E78" s="17"/>
      <c r="F78" s="18"/>
      <c r="G78" s="26"/>
      <c r="H78" s="18"/>
      <c r="I78" s="22"/>
      <c r="J78" s="357"/>
      <c r="K78" s="18"/>
      <c r="L78" s="18"/>
      <c r="M78" s="18"/>
      <c r="N78" s="30"/>
      <c r="O78" s="17"/>
      <c r="P78" s="18"/>
      <c r="Q78" s="30"/>
      <c r="R78" s="23"/>
    </row>
    <row r="79" spans="1:18" ht="13.5" customHeight="1">
      <c r="A79" s="8"/>
      <c r="B79" s="8"/>
      <c r="C79" s="17"/>
      <c r="D79" s="17"/>
      <c r="E79" s="17"/>
      <c r="F79" s="18"/>
      <c r="G79" s="26"/>
      <c r="H79" s="18"/>
      <c r="I79" s="22"/>
      <c r="J79" s="357"/>
      <c r="K79" s="18"/>
      <c r="L79" s="18"/>
      <c r="M79" s="18"/>
      <c r="N79" s="30"/>
      <c r="O79" s="17"/>
      <c r="P79" s="18"/>
      <c r="Q79" s="30"/>
      <c r="R79" s="23"/>
    </row>
    <row r="80" spans="1:18" ht="13.5" customHeight="1">
      <c r="A80" s="8"/>
      <c r="B80" s="8"/>
      <c r="C80" s="17"/>
      <c r="D80" s="17"/>
      <c r="E80" s="17"/>
      <c r="F80" s="18"/>
      <c r="G80" s="26"/>
      <c r="H80" s="18"/>
      <c r="I80" s="22"/>
      <c r="J80" s="357"/>
      <c r="K80" s="18"/>
      <c r="L80" s="18"/>
      <c r="M80" s="18"/>
      <c r="N80" s="30"/>
      <c r="O80" s="17"/>
      <c r="P80" s="18"/>
      <c r="Q80" s="30"/>
      <c r="R80" s="23"/>
    </row>
    <row r="81" spans="1:18" ht="13.5" customHeight="1">
      <c r="A81" s="8"/>
      <c r="B81" s="8"/>
      <c r="C81" s="17"/>
      <c r="D81" s="17"/>
      <c r="E81" s="17"/>
      <c r="F81" s="18"/>
      <c r="G81" s="26"/>
      <c r="H81" s="18"/>
      <c r="I81" s="22"/>
      <c r="J81" s="357"/>
      <c r="K81" s="18"/>
      <c r="L81" s="18"/>
      <c r="M81" s="18"/>
      <c r="N81" s="30"/>
      <c r="O81" s="17"/>
      <c r="P81" s="18"/>
      <c r="Q81" s="30"/>
      <c r="R81" s="23"/>
    </row>
    <row r="82" spans="1:18" ht="13.5" customHeight="1">
      <c r="A82" s="8"/>
      <c r="B82" s="8"/>
      <c r="C82" s="17"/>
      <c r="D82" s="17"/>
      <c r="E82" s="17"/>
      <c r="F82" s="18"/>
      <c r="G82" s="26"/>
      <c r="H82" s="18"/>
      <c r="I82" s="22"/>
      <c r="J82" s="357"/>
      <c r="K82" s="18"/>
      <c r="L82" s="18"/>
      <c r="M82" s="18"/>
      <c r="N82" s="30"/>
      <c r="O82" s="17"/>
      <c r="P82" s="18"/>
      <c r="Q82" s="30"/>
      <c r="R82" s="23"/>
    </row>
  </sheetData>
  <autoFilter ref="C8:P37" xr:uid="{00000000-0009-0000-0000-000003000000}"/>
  <mergeCells count="9">
    <mergeCell ref="D10:F10"/>
    <mergeCell ref="C2:E2"/>
    <mergeCell ref="H2:J2"/>
    <mergeCell ref="C3:E3"/>
    <mergeCell ref="I3:L4"/>
    <mergeCell ref="C4:E4"/>
    <mergeCell ref="C5:E5"/>
    <mergeCell ref="H5:H6"/>
    <mergeCell ref="C6:E6"/>
  </mergeCells>
  <phoneticPr fontId="3"/>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09232-0845-4F77-A597-43026C1D974C}">
  <dimension ref="A2:T43"/>
  <sheetViews>
    <sheetView zoomScale="85" zoomScaleNormal="85" workbookViewId="0">
      <pane xSplit="13" ySplit="9" topLeftCell="Q10" activePane="bottomRight" state="frozen"/>
      <selection pane="topRight" activeCell="K1" sqref="K1"/>
      <selection pane="bottomLeft" activeCell="A9" sqref="A9"/>
      <selection pane="bottomRight" activeCell="S25" sqref="S25"/>
    </sheetView>
  </sheetViews>
  <sheetFormatPr defaultRowHeight="18.75"/>
  <cols>
    <col min="1" max="1" width="7" style="9" customWidth="1"/>
    <col min="2" max="2" width="4.875" style="9" customWidth="1"/>
    <col min="3" max="3" width="7.125" style="9" customWidth="1"/>
    <col min="4" max="4" width="8.875" style="9" customWidth="1"/>
    <col min="5" max="5" width="12.875" style="8" customWidth="1"/>
    <col min="6" max="6" width="14.375" style="9" bestFit="1" customWidth="1"/>
    <col min="7" max="7" width="13.125" style="9" bestFit="1" customWidth="1"/>
    <col min="8" max="8" width="47" style="9" customWidth="1"/>
    <col min="9" max="9" width="6.125" style="9" customWidth="1"/>
    <col min="10" max="11" width="9.875" style="9" bestFit="1" customWidth="1"/>
    <col min="12" max="12" width="5.875" style="10" customWidth="1"/>
    <col min="13" max="13" width="49" style="9" customWidth="1"/>
    <col min="14" max="14" width="28.375" style="9" customWidth="1"/>
    <col min="15" max="15" width="20.125" style="8" customWidth="1"/>
    <col min="16" max="16" width="15.375" style="48" customWidth="1"/>
    <col min="17" max="17" width="6.375" style="9" customWidth="1"/>
    <col min="18" max="18" width="16.625" style="10" customWidth="1"/>
    <col min="19" max="19" width="17.875" style="49" customWidth="1"/>
    <col min="20" max="20" width="15.625" style="11" customWidth="1"/>
    <col min="21" max="256" width="9" style="9"/>
    <col min="257" max="257" width="7" style="9" customWidth="1"/>
    <col min="258" max="258" width="4.875" style="9" customWidth="1"/>
    <col min="259" max="259" width="7.125" style="9" customWidth="1"/>
    <col min="260" max="260" width="8.875" style="9" customWidth="1"/>
    <col min="261" max="261" width="12.875" style="9" customWidth="1"/>
    <col min="262" max="262" width="14.375" style="9" bestFit="1" customWidth="1"/>
    <col min="263" max="263" width="13.125" style="9" bestFit="1" customWidth="1"/>
    <col min="264" max="264" width="47" style="9" customWidth="1"/>
    <col min="265" max="265" width="6.125" style="9" customWidth="1"/>
    <col min="266" max="267" width="9.875" style="9" bestFit="1" customWidth="1"/>
    <col min="268" max="268" width="5.875" style="9" customWidth="1"/>
    <col min="269" max="269" width="49" style="9" customWidth="1"/>
    <col min="270" max="270" width="28.375" style="9" customWidth="1"/>
    <col min="271" max="271" width="20.125" style="9" customWidth="1"/>
    <col min="272" max="272" width="15.375" style="9" customWidth="1"/>
    <col min="273" max="273" width="6.375" style="9" customWidth="1"/>
    <col min="274" max="274" width="16.625" style="9" customWidth="1"/>
    <col min="275" max="275" width="17.875" style="9" customWidth="1"/>
    <col min="276" max="276" width="15.625" style="9" customWidth="1"/>
    <col min="277" max="512" width="9" style="9"/>
    <col min="513" max="513" width="7" style="9" customWidth="1"/>
    <col min="514" max="514" width="4.875" style="9" customWidth="1"/>
    <col min="515" max="515" width="7.125" style="9" customWidth="1"/>
    <col min="516" max="516" width="8.875" style="9" customWidth="1"/>
    <col min="517" max="517" width="12.875" style="9" customWidth="1"/>
    <col min="518" max="518" width="14.375" style="9" bestFit="1" customWidth="1"/>
    <col min="519" max="519" width="13.125" style="9" bestFit="1" customWidth="1"/>
    <col min="520" max="520" width="47" style="9" customWidth="1"/>
    <col min="521" max="521" width="6.125" style="9" customWidth="1"/>
    <col min="522" max="523" width="9.875" style="9" bestFit="1" customWidth="1"/>
    <col min="524" max="524" width="5.875" style="9" customWidth="1"/>
    <col min="525" max="525" width="49" style="9" customWidth="1"/>
    <col min="526" max="526" width="28.375" style="9" customWidth="1"/>
    <col min="527" max="527" width="20.125" style="9" customWidth="1"/>
    <col min="528" max="528" width="15.375" style="9" customWidth="1"/>
    <col min="529" max="529" width="6.375" style="9" customWidth="1"/>
    <col min="530" max="530" width="16.625" style="9" customWidth="1"/>
    <col min="531" max="531" width="17.875" style="9" customWidth="1"/>
    <col min="532" max="532" width="15.625" style="9" customWidth="1"/>
    <col min="533" max="768" width="9" style="9"/>
    <col min="769" max="769" width="7" style="9" customWidth="1"/>
    <col min="770" max="770" width="4.875" style="9" customWidth="1"/>
    <col min="771" max="771" width="7.125" style="9" customWidth="1"/>
    <col min="772" max="772" width="8.875" style="9" customWidth="1"/>
    <col min="773" max="773" width="12.875" style="9" customWidth="1"/>
    <col min="774" max="774" width="14.375" style="9" bestFit="1" customWidth="1"/>
    <col min="775" max="775" width="13.125" style="9" bestFit="1" customWidth="1"/>
    <col min="776" max="776" width="47" style="9" customWidth="1"/>
    <col min="777" max="777" width="6.125" style="9" customWidth="1"/>
    <col min="778" max="779" width="9.875" style="9" bestFit="1" customWidth="1"/>
    <col min="780" max="780" width="5.875" style="9" customWidth="1"/>
    <col min="781" max="781" width="49" style="9" customWidth="1"/>
    <col min="782" max="782" width="28.375" style="9" customWidth="1"/>
    <col min="783" max="783" width="20.125" style="9" customWidth="1"/>
    <col min="784" max="784" width="15.375" style="9" customWidth="1"/>
    <col min="785" max="785" width="6.375" style="9" customWidth="1"/>
    <col min="786" max="786" width="16.625" style="9" customWidth="1"/>
    <col min="787" max="787" width="17.875" style="9" customWidth="1"/>
    <col min="788" max="788" width="15.625" style="9" customWidth="1"/>
    <col min="789" max="1024" width="9" style="9"/>
    <col min="1025" max="1025" width="7" style="9" customWidth="1"/>
    <col min="1026" max="1026" width="4.875" style="9" customWidth="1"/>
    <col min="1027" max="1027" width="7.125" style="9" customWidth="1"/>
    <col min="1028" max="1028" width="8.875" style="9" customWidth="1"/>
    <col min="1029" max="1029" width="12.875" style="9" customWidth="1"/>
    <col min="1030" max="1030" width="14.375" style="9" bestFit="1" customWidth="1"/>
    <col min="1031" max="1031" width="13.125" style="9" bestFit="1" customWidth="1"/>
    <col min="1032" max="1032" width="47" style="9" customWidth="1"/>
    <col min="1033" max="1033" width="6.125" style="9" customWidth="1"/>
    <col min="1034" max="1035" width="9.875" style="9" bestFit="1" customWidth="1"/>
    <col min="1036" max="1036" width="5.875" style="9" customWidth="1"/>
    <col min="1037" max="1037" width="49" style="9" customWidth="1"/>
    <col min="1038" max="1038" width="28.375" style="9" customWidth="1"/>
    <col min="1039" max="1039" width="20.125" style="9" customWidth="1"/>
    <col min="1040" max="1040" width="15.375" style="9" customWidth="1"/>
    <col min="1041" max="1041" width="6.375" style="9" customWidth="1"/>
    <col min="1042" max="1042" width="16.625" style="9" customWidth="1"/>
    <col min="1043" max="1043" width="17.875" style="9" customWidth="1"/>
    <col min="1044" max="1044" width="15.625" style="9" customWidth="1"/>
    <col min="1045" max="1280" width="9" style="9"/>
    <col min="1281" max="1281" width="7" style="9" customWidth="1"/>
    <col min="1282" max="1282" width="4.875" style="9" customWidth="1"/>
    <col min="1283" max="1283" width="7.125" style="9" customWidth="1"/>
    <col min="1284" max="1284" width="8.875" style="9" customWidth="1"/>
    <col min="1285" max="1285" width="12.875" style="9" customWidth="1"/>
    <col min="1286" max="1286" width="14.375" style="9" bestFit="1" customWidth="1"/>
    <col min="1287" max="1287" width="13.125" style="9" bestFit="1" customWidth="1"/>
    <col min="1288" max="1288" width="47" style="9" customWidth="1"/>
    <col min="1289" max="1289" width="6.125" style="9" customWidth="1"/>
    <col min="1290" max="1291" width="9.875" style="9" bestFit="1" customWidth="1"/>
    <col min="1292" max="1292" width="5.875" style="9" customWidth="1"/>
    <col min="1293" max="1293" width="49" style="9" customWidth="1"/>
    <col min="1294" max="1294" width="28.375" style="9" customWidth="1"/>
    <col min="1295" max="1295" width="20.125" style="9" customWidth="1"/>
    <col min="1296" max="1296" width="15.375" style="9" customWidth="1"/>
    <col min="1297" max="1297" width="6.375" style="9" customWidth="1"/>
    <col min="1298" max="1298" width="16.625" style="9" customWidth="1"/>
    <col min="1299" max="1299" width="17.875" style="9" customWidth="1"/>
    <col min="1300" max="1300" width="15.625" style="9" customWidth="1"/>
    <col min="1301" max="1536" width="9" style="9"/>
    <col min="1537" max="1537" width="7" style="9" customWidth="1"/>
    <col min="1538" max="1538" width="4.875" style="9" customWidth="1"/>
    <col min="1539" max="1539" width="7.125" style="9" customWidth="1"/>
    <col min="1540" max="1540" width="8.875" style="9" customWidth="1"/>
    <col min="1541" max="1541" width="12.875" style="9" customWidth="1"/>
    <col min="1542" max="1542" width="14.375" style="9" bestFit="1" customWidth="1"/>
    <col min="1543" max="1543" width="13.125" style="9" bestFit="1" customWidth="1"/>
    <col min="1544" max="1544" width="47" style="9" customWidth="1"/>
    <col min="1545" max="1545" width="6.125" style="9" customWidth="1"/>
    <col min="1546" max="1547" width="9.875" style="9" bestFit="1" customWidth="1"/>
    <col min="1548" max="1548" width="5.875" style="9" customWidth="1"/>
    <col min="1549" max="1549" width="49" style="9" customWidth="1"/>
    <col min="1550" max="1550" width="28.375" style="9" customWidth="1"/>
    <col min="1551" max="1551" width="20.125" style="9" customWidth="1"/>
    <col min="1552" max="1552" width="15.375" style="9" customWidth="1"/>
    <col min="1553" max="1553" width="6.375" style="9" customWidth="1"/>
    <col min="1554" max="1554" width="16.625" style="9" customWidth="1"/>
    <col min="1555" max="1555" width="17.875" style="9" customWidth="1"/>
    <col min="1556" max="1556" width="15.625" style="9" customWidth="1"/>
    <col min="1557" max="1792" width="9" style="9"/>
    <col min="1793" max="1793" width="7" style="9" customWidth="1"/>
    <col min="1794" max="1794" width="4.875" style="9" customWidth="1"/>
    <col min="1795" max="1795" width="7.125" style="9" customWidth="1"/>
    <col min="1796" max="1796" width="8.875" style="9" customWidth="1"/>
    <col min="1797" max="1797" width="12.875" style="9" customWidth="1"/>
    <col min="1798" max="1798" width="14.375" style="9" bestFit="1" customWidth="1"/>
    <col min="1799" max="1799" width="13.125" style="9" bestFit="1" customWidth="1"/>
    <col min="1800" max="1800" width="47" style="9" customWidth="1"/>
    <col min="1801" max="1801" width="6.125" style="9" customWidth="1"/>
    <col min="1802" max="1803" width="9.875" style="9" bestFit="1" customWidth="1"/>
    <col min="1804" max="1804" width="5.875" style="9" customWidth="1"/>
    <col min="1805" max="1805" width="49" style="9" customWidth="1"/>
    <col min="1806" max="1806" width="28.375" style="9" customWidth="1"/>
    <col min="1807" max="1807" width="20.125" style="9" customWidth="1"/>
    <col min="1808" max="1808" width="15.375" style="9" customWidth="1"/>
    <col min="1809" max="1809" width="6.375" style="9" customWidth="1"/>
    <col min="1810" max="1810" width="16.625" style="9" customWidth="1"/>
    <col min="1811" max="1811" width="17.875" style="9" customWidth="1"/>
    <col min="1812" max="1812" width="15.625" style="9" customWidth="1"/>
    <col min="1813" max="2048" width="9" style="9"/>
    <col min="2049" max="2049" width="7" style="9" customWidth="1"/>
    <col min="2050" max="2050" width="4.875" style="9" customWidth="1"/>
    <col min="2051" max="2051" width="7.125" style="9" customWidth="1"/>
    <col min="2052" max="2052" width="8.875" style="9" customWidth="1"/>
    <col min="2053" max="2053" width="12.875" style="9" customWidth="1"/>
    <col min="2054" max="2054" width="14.375" style="9" bestFit="1" customWidth="1"/>
    <col min="2055" max="2055" width="13.125" style="9" bestFit="1" customWidth="1"/>
    <col min="2056" max="2056" width="47" style="9" customWidth="1"/>
    <col min="2057" max="2057" width="6.125" style="9" customWidth="1"/>
    <col min="2058" max="2059" width="9.875" style="9" bestFit="1" customWidth="1"/>
    <col min="2060" max="2060" width="5.875" style="9" customWidth="1"/>
    <col min="2061" max="2061" width="49" style="9" customWidth="1"/>
    <col min="2062" max="2062" width="28.375" style="9" customWidth="1"/>
    <col min="2063" max="2063" width="20.125" style="9" customWidth="1"/>
    <col min="2064" max="2064" width="15.375" style="9" customWidth="1"/>
    <col min="2065" max="2065" width="6.375" style="9" customWidth="1"/>
    <col min="2066" max="2066" width="16.625" style="9" customWidth="1"/>
    <col min="2067" max="2067" width="17.875" style="9" customWidth="1"/>
    <col min="2068" max="2068" width="15.625" style="9" customWidth="1"/>
    <col min="2069" max="2304" width="9" style="9"/>
    <col min="2305" max="2305" width="7" style="9" customWidth="1"/>
    <col min="2306" max="2306" width="4.875" style="9" customWidth="1"/>
    <col min="2307" max="2307" width="7.125" style="9" customWidth="1"/>
    <col min="2308" max="2308" width="8.875" style="9" customWidth="1"/>
    <col min="2309" max="2309" width="12.875" style="9" customWidth="1"/>
    <col min="2310" max="2310" width="14.375" style="9" bestFit="1" customWidth="1"/>
    <col min="2311" max="2311" width="13.125" style="9" bestFit="1" customWidth="1"/>
    <col min="2312" max="2312" width="47" style="9" customWidth="1"/>
    <col min="2313" max="2313" width="6.125" style="9" customWidth="1"/>
    <col min="2314" max="2315" width="9.875" style="9" bestFit="1" customWidth="1"/>
    <col min="2316" max="2316" width="5.875" style="9" customWidth="1"/>
    <col min="2317" max="2317" width="49" style="9" customWidth="1"/>
    <col min="2318" max="2318" width="28.375" style="9" customWidth="1"/>
    <col min="2319" max="2319" width="20.125" style="9" customWidth="1"/>
    <col min="2320" max="2320" width="15.375" style="9" customWidth="1"/>
    <col min="2321" max="2321" width="6.375" style="9" customWidth="1"/>
    <col min="2322" max="2322" width="16.625" style="9" customWidth="1"/>
    <col min="2323" max="2323" width="17.875" style="9" customWidth="1"/>
    <col min="2324" max="2324" width="15.625" style="9" customWidth="1"/>
    <col min="2325" max="2560" width="9" style="9"/>
    <col min="2561" max="2561" width="7" style="9" customWidth="1"/>
    <col min="2562" max="2562" width="4.875" style="9" customWidth="1"/>
    <col min="2563" max="2563" width="7.125" style="9" customWidth="1"/>
    <col min="2564" max="2564" width="8.875" style="9" customWidth="1"/>
    <col min="2565" max="2565" width="12.875" style="9" customWidth="1"/>
    <col min="2566" max="2566" width="14.375" style="9" bestFit="1" customWidth="1"/>
    <col min="2567" max="2567" width="13.125" style="9" bestFit="1" customWidth="1"/>
    <col min="2568" max="2568" width="47" style="9" customWidth="1"/>
    <col min="2569" max="2569" width="6.125" style="9" customWidth="1"/>
    <col min="2570" max="2571" width="9.875" style="9" bestFit="1" customWidth="1"/>
    <col min="2572" max="2572" width="5.875" style="9" customWidth="1"/>
    <col min="2573" max="2573" width="49" style="9" customWidth="1"/>
    <col min="2574" max="2574" width="28.375" style="9" customWidth="1"/>
    <col min="2575" max="2575" width="20.125" style="9" customWidth="1"/>
    <col min="2576" max="2576" width="15.375" style="9" customWidth="1"/>
    <col min="2577" max="2577" width="6.375" style="9" customWidth="1"/>
    <col min="2578" max="2578" width="16.625" style="9" customWidth="1"/>
    <col min="2579" max="2579" width="17.875" style="9" customWidth="1"/>
    <col min="2580" max="2580" width="15.625" style="9" customWidth="1"/>
    <col min="2581" max="2816" width="9" style="9"/>
    <col min="2817" max="2817" width="7" style="9" customWidth="1"/>
    <col min="2818" max="2818" width="4.875" style="9" customWidth="1"/>
    <col min="2819" max="2819" width="7.125" style="9" customWidth="1"/>
    <col min="2820" max="2820" width="8.875" style="9" customWidth="1"/>
    <col min="2821" max="2821" width="12.875" style="9" customWidth="1"/>
    <col min="2822" max="2822" width="14.375" style="9" bestFit="1" customWidth="1"/>
    <col min="2823" max="2823" width="13.125" style="9" bestFit="1" customWidth="1"/>
    <col min="2824" max="2824" width="47" style="9" customWidth="1"/>
    <col min="2825" max="2825" width="6.125" style="9" customWidth="1"/>
    <col min="2826" max="2827" width="9.875" style="9" bestFit="1" customWidth="1"/>
    <col min="2828" max="2828" width="5.875" style="9" customWidth="1"/>
    <col min="2829" max="2829" width="49" style="9" customWidth="1"/>
    <col min="2830" max="2830" width="28.375" style="9" customWidth="1"/>
    <col min="2831" max="2831" width="20.125" style="9" customWidth="1"/>
    <col min="2832" max="2832" width="15.375" style="9" customWidth="1"/>
    <col min="2833" max="2833" width="6.375" style="9" customWidth="1"/>
    <col min="2834" max="2834" width="16.625" style="9" customWidth="1"/>
    <col min="2835" max="2835" width="17.875" style="9" customWidth="1"/>
    <col min="2836" max="2836" width="15.625" style="9" customWidth="1"/>
    <col min="2837" max="3072" width="9" style="9"/>
    <col min="3073" max="3073" width="7" style="9" customWidth="1"/>
    <col min="3074" max="3074" width="4.875" style="9" customWidth="1"/>
    <col min="3075" max="3075" width="7.125" style="9" customWidth="1"/>
    <col min="3076" max="3076" width="8.875" style="9" customWidth="1"/>
    <col min="3077" max="3077" width="12.875" style="9" customWidth="1"/>
    <col min="3078" max="3078" width="14.375" style="9" bestFit="1" customWidth="1"/>
    <col min="3079" max="3079" width="13.125" style="9" bestFit="1" customWidth="1"/>
    <col min="3080" max="3080" width="47" style="9" customWidth="1"/>
    <col min="3081" max="3081" width="6.125" style="9" customWidth="1"/>
    <col min="3082" max="3083" width="9.875" style="9" bestFit="1" customWidth="1"/>
    <col min="3084" max="3084" width="5.875" style="9" customWidth="1"/>
    <col min="3085" max="3085" width="49" style="9" customWidth="1"/>
    <col min="3086" max="3086" width="28.375" style="9" customWidth="1"/>
    <col min="3087" max="3087" width="20.125" style="9" customWidth="1"/>
    <col min="3088" max="3088" width="15.375" style="9" customWidth="1"/>
    <col min="3089" max="3089" width="6.375" style="9" customWidth="1"/>
    <col min="3090" max="3090" width="16.625" style="9" customWidth="1"/>
    <col min="3091" max="3091" width="17.875" style="9" customWidth="1"/>
    <col min="3092" max="3092" width="15.625" style="9" customWidth="1"/>
    <col min="3093" max="3328" width="9" style="9"/>
    <col min="3329" max="3329" width="7" style="9" customWidth="1"/>
    <col min="3330" max="3330" width="4.875" style="9" customWidth="1"/>
    <col min="3331" max="3331" width="7.125" style="9" customWidth="1"/>
    <col min="3332" max="3332" width="8.875" style="9" customWidth="1"/>
    <col min="3333" max="3333" width="12.875" style="9" customWidth="1"/>
    <col min="3334" max="3334" width="14.375" style="9" bestFit="1" customWidth="1"/>
    <col min="3335" max="3335" width="13.125" style="9" bestFit="1" customWidth="1"/>
    <col min="3336" max="3336" width="47" style="9" customWidth="1"/>
    <col min="3337" max="3337" width="6.125" style="9" customWidth="1"/>
    <col min="3338" max="3339" width="9.875" style="9" bestFit="1" customWidth="1"/>
    <col min="3340" max="3340" width="5.875" style="9" customWidth="1"/>
    <col min="3341" max="3341" width="49" style="9" customWidth="1"/>
    <col min="3342" max="3342" width="28.375" style="9" customWidth="1"/>
    <col min="3343" max="3343" width="20.125" style="9" customWidth="1"/>
    <col min="3344" max="3344" width="15.375" style="9" customWidth="1"/>
    <col min="3345" max="3345" width="6.375" style="9" customWidth="1"/>
    <col min="3346" max="3346" width="16.625" style="9" customWidth="1"/>
    <col min="3347" max="3347" width="17.875" style="9" customWidth="1"/>
    <col min="3348" max="3348" width="15.625" style="9" customWidth="1"/>
    <col min="3349" max="3584" width="9" style="9"/>
    <col min="3585" max="3585" width="7" style="9" customWidth="1"/>
    <col min="3586" max="3586" width="4.875" style="9" customWidth="1"/>
    <col min="3587" max="3587" width="7.125" style="9" customWidth="1"/>
    <col min="3588" max="3588" width="8.875" style="9" customWidth="1"/>
    <col min="3589" max="3589" width="12.875" style="9" customWidth="1"/>
    <col min="3590" max="3590" width="14.375" style="9" bestFit="1" customWidth="1"/>
    <col min="3591" max="3591" width="13.125" style="9" bestFit="1" customWidth="1"/>
    <col min="3592" max="3592" width="47" style="9" customWidth="1"/>
    <col min="3593" max="3593" width="6.125" style="9" customWidth="1"/>
    <col min="3594" max="3595" width="9.875" style="9" bestFit="1" customWidth="1"/>
    <col min="3596" max="3596" width="5.875" style="9" customWidth="1"/>
    <col min="3597" max="3597" width="49" style="9" customWidth="1"/>
    <col min="3598" max="3598" width="28.375" style="9" customWidth="1"/>
    <col min="3599" max="3599" width="20.125" style="9" customWidth="1"/>
    <col min="3600" max="3600" width="15.375" style="9" customWidth="1"/>
    <col min="3601" max="3601" width="6.375" style="9" customWidth="1"/>
    <col min="3602" max="3602" width="16.625" style="9" customWidth="1"/>
    <col min="3603" max="3603" width="17.875" style="9" customWidth="1"/>
    <col min="3604" max="3604" width="15.625" style="9" customWidth="1"/>
    <col min="3605" max="3840" width="9" style="9"/>
    <col min="3841" max="3841" width="7" style="9" customWidth="1"/>
    <col min="3842" max="3842" width="4.875" style="9" customWidth="1"/>
    <col min="3843" max="3843" width="7.125" style="9" customWidth="1"/>
    <col min="3844" max="3844" width="8.875" style="9" customWidth="1"/>
    <col min="3845" max="3845" width="12.875" style="9" customWidth="1"/>
    <col min="3846" max="3846" width="14.375" style="9" bestFit="1" customWidth="1"/>
    <col min="3847" max="3847" width="13.125" style="9" bestFit="1" customWidth="1"/>
    <col min="3848" max="3848" width="47" style="9" customWidth="1"/>
    <col min="3849" max="3849" width="6.125" style="9" customWidth="1"/>
    <col min="3850" max="3851" width="9.875" style="9" bestFit="1" customWidth="1"/>
    <col min="3852" max="3852" width="5.875" style="9" customWidth="1"/>
    <col min="3853" max="3853" width="49" style="9" customWidth="1"/>
    <col min="3854" max="3854" width="28.375" style="9" customWidth="1"/>
    <col min="3855" max="3855" width="20.125" style="9" customWidth="1"/>
    <col min="3856" max="3856" width="15.375" style="9" customWidth="1"/>
    <col min="3857" max="3857" width="6.375" style="9" customWidth="1"/>
    <col min="3858" max="3858" width="16.625" style="9" customWidth="1"/>
    <col min="3859" max="3859" width="17.875" style="9" customWidth="1"/>
    <col min="3860" max="3860" width="15.625" style="9" customWidth="1"/>
    <col min="3861" max="4096" width="9" style="9"/>
    <col min="4097" max="4097" width="7" style="9" customWidth="1"/>
    <col min="4098" max="4098" width="4.875" style="9" customWidth="1"/>
    <col min="4099" max="4099" width="7.125" style="9" customWidth="1"/>
    <col min="4100" max="4100" width="8.875" style="9" customWidth="1"/>
    <col min="4101" max="4101" width="12.875" style="9" customWidth="1"/>
    <col min="4102" max="4102" width="14.375" style="9" bestFit="1" customWidth="1"/>
    <col min="4103" max="4103" width="13.125" style="9" bestFit="1" customWidth="1"/>
    <col min="4104" max="4104" width="47" style="9" customWidth="1"/>
    <col min="4105" max="4105" width="6.125" style="9" customWidth="1"/>
    <col min="4106" max="4107" width="9.875" style="9" bestFit="1" customWidth="1"/>
    <col min="4108" max="4108" width="5.875" style="9" customWidth="1"/>
    <col min="4109" max="4109" width="49" style="9" customWidth="1"/>
    <col min="4110" max="4110" width="28.375" style="9" customWidth="1"/>
    <col min="4111" max="4111" width="20.125" style="9" customWidth="1"/>
    <col min="4112" max="4112" width="15.375" style="9" customWidth="1"/>
    <col min="4113" max="4113" width="6.375" style="9" customWidth="1"/>
    <col min="4114" max="4114" width="16.625" style="9" customWidth="1"/>
    <col min="4115" max="4115" width="17.875" style="9" customWidth="1"/>
    <col min="4116" max="4116" width="15.625" style="9" customWidth="1"/>
    <col min="4117" max="4352" width="9" style="9"/>
    <col min="4353" max="4353" width="7" style="9" customWidth="1"/>
    <col min="4354" max="4354" width="4.875" style="9" customWidth="1"/>
    <col min="4355" max="4355" width="7.125" style="9" customWidth="1"/>
    <col min="4356" max="4356" width="8.875" style="9" customWidth="1"/>
    <col min="4357" max="4357" width="12.875" style="9" customWidth="1"/>
    <col min="4358" max="4358" width="14.375" style="9" bestFit="1" customWidth="1"/>
    <col min="4359" max="4359" width="13.125" style="9" bestFit="1" customWidth="1"/>
    <col min="4360" max="4360" width="47" style="9" customWidth="1"/>
    <col min="4361" max="4361" width="6.125" style="9" customWidth="1"/>
    <col min="4362" max="4363" width="9.875" style="9" bestFit="1" customWidth="1"/>
    <col min="4364" max="4364" width="5.875" style="9" customWidth="1"/>
    <col min="4365" max="4365" width="49" style="9" customWidth="1"/>
    <col min="4366" max="4366" width="28.375" style="9" customWidth="1"/>
    <col min="4367" max="4367" width="20.125" style="9" customWidth="1"/>
    <col min="4368" max="4368" width="15.375" style="9" customWidth="1"/>
    <col min="4369" max="4369" width="6.375" style="9" customWidth="1"/>
    <col min="4370" max="4370" width="16.625" style="9" customWidth="1"/>
    <col min="4371" max="4371" width="17.875" style="9" customWidth="1"/>
    <col min="4372" max="4372" width="15.625" style="9" customWidth="1"/>
    <col min="4373" max="4608" width="9" style="9"/>
    <col min="4609" max="4609" width="7" style="9" customWidth="1"/>
    <col min="4610" max="4610" width="4.875" style="9" customWidth="1"/>
    <col min="4611" max="4611" width="7.125" style="9" customWidth="1"/>
    <col min="4612" max="4612" width="8.875" style="9" customWidth="1"/>
    <col min="4613" max="4613" width="12.875" style="9" customWidth="1"/>
    <col min="4614" max="4614" width="14.375" style="9" bestFit="1" customWidth="1"/>
    <col min="4615" max="4615" width="13.125" style="9" bestFit="1" customWidth="1"/>
    <col min="4616" max="4616" width="47" style="9" customWidth="1"/>
    <col min="4617" max="4617" width="6.125" style="9" customWidth="1"/>
    <col min="4618" max="4619" width="9.875" style="9" bestFit="1" customWidth="1"/>
    <col min="4620" max="4620" width="5.875" style="9" customWidth="1"/>
    <col min="4621" max="4621" width="49" style="9" customWidth="1"/>
    <col min="4622" max="4622" width="28.375" style="9" customWidth="1"/>
    <col min="4623" max="4623" width="20.125" style="9" customWidth="1"/>
    <col min="4624" max="4624" width="15.375" style="9" customWidth="1"/>
    <col min="4625" max="4625" width="6.375" style="9" customWidth="1"/>
    <col min="4626" max="4626" width="16.625" style="9" customWidth="1"/>
    <col min="4627" max="4627" width="17.875" style="9" customWidth="1"/>
    <col min="4628" max="4628" width="15.625" style="9" customWidth="1"/>
    <col min="4629" max="4864" width="9" style="9"/>
    <col min="4865" max="4865" width="7" style="9" customWidth="1"/>
    <col min="4866" max="4866" width="4.875" style="9" customWidth="1"/>
    <col min="4867" max="4867" width="7.125" style="9" customWidth="1"/>
    <col min="4868" max="4868" width="8.875" style="9" customWidth="1"/>
    <col min="4869" max="4869" width="12.875" style="9" customWidth="1"/>
    <col min="4870" max="4870" width="14.375" style="9" bestFit="1" customWidth="1"/>
    <col min="4871" max="4871" width="13.125" style="9" bestFit="1" customWidth="1"/>
    <col min="4872" max="4872" width="47" style="9" customWidth="1"/>
    <col min="4873" max="4873" width="6.125" style="9" customWidth="1"/>
    <col min="4874" max="4875" width="9.875" style="9" bestFit="1" customWidth="1"/>
    <col min="4876" max="4876" width="5.875" style="9" customWidth="1"/>
    <col min="4877" max="4877" width="49" style="9" customWidth="1"/>
    <col min="4878" max="4878" width="28.375" style="9" customWidth="1"/>
    <col min="4879" max="4879" width="20.125" style="9" customWidth="1"/>
    <col min="4880" max="4880" width="15.375" style="9" customWidth="1"/>
    <col min="4881" max="4881" width="6.375" style="9" customWidth="1"/>
    <col min="4882" max="4882" width="16.625" style="9" customWidth="1"/>
    <col min="4883" max="4883" width="17.875" style="9" customWidth="1"/>
    <col min="4884" max="4884" width="15.625" style="9" customWidth="1"/>
    <col min="4885" max="5120" width="9" style="9"/>
    <col min="5121" max="5121" width="7" style="9" customWidth="1"/>
    <col min="5122" max="5122" width="4.875" style="9" customWidth="1"/>
    <col min="5123" max="5123" width="7.125" style="9" customWidth="1"/>
    <col min="5124" max="5124" width="8.875" style="9" customWidth="1"/>
    <col min="5125" max="5125" width="12.875" style="9" customWidth="1"/>
    <col min="5126" max="5126" width="14.375" style="9" bestFit="1" customWidth="1"/>
    <col min="5127" max="5127" width="13.125" style="9" bestFit="1" customWidth="1"/>
    <col min="5128" max="5128" width="47" style="9" customWidth="1"/>
    <col min="5129" max="5129" width="6.125" style="9" customWidth="1"/>
    <col min="5130" max="5131" width="9.875" style="9" bestFit="1" customWidth="1"/>
    <col min="5132" max="5132" width="5.875" style="9" customWidth="1"/>
    <col min="5133" max="5133" width="49" style="9" customWidth="1"/>
    <col min="5134" max="5134" width="28.375" style="9" customWidth="1"/>
    <col min="5135" max="5135" width="20.125" style="9" customWidth="1"/>
    <col min="5136" max="5136" width="15.375" style="9" customWidth="1"/>
    <col min="5137" max="5137" width="6.375" style="9" customWidth="1"/>
    <col min="5138" max="5138" width="16.625" style="9" customWidth="1"/>
    <col min="5139" max="5139" width="17.875" style="9" customWidth="1"/>
    <col min="5140" max="5140" width="15.625" style="9" customWidth="1"/>
    <col min="5141" max="5376" width="9" style="9"/>
    <col min="5377" max="5377" width="7" style="9" customWidth="1"/>
    <col min="5378" max="5378" width="4.875" style="9" customWidth="1"/>
    <col min="5379" max="5379" width="7.125" style="9" customWidth="1"/>
    <col min="5380" max="5380" width="8.875" style="9" customWidth="1"/>
    <col min="5381" max="5381" width="12.875" style="9" customWidth="1"/>
    <col min="5382" max="5382" width="14.375" style="9" bestFit="1" customWidth="1"/>
    <col min="5383" max="5383" width="13.125" style="9" bestFit="1" customWidth="1"/>
    <col min="5384" max="5384" width="47" style="9" customWidth="1"/>
    <col min="5385" max="5385" width="6.125" style="9" customWidth="1"/>
    <col min="5386" max="5387" width="9.875" style="9" bestFit="1" customWidth="1"/>
    <col min="5388" max="5388" width="5.875" style="9" customWidth="1"/>
    <col min="5389" max="5389" width="49" style="9" customWidth="1"/>
    <col min="5390" max="5390" width="28.375" style="9" customWidth="1"/>
    <col min="5391" max="5391" width="20.125" style="9" customWidth="1"/>
    <col min="5392" max="5392" width="15.375" style="9" customWidth="1"/>
    <col min="5393" max="5393" width="6.375" style="9" customWidth="1"/>
    <col min="5394" max="5394" width="16.625" style="9" customWidth="1"/>
    <col min="5395" max="5395" width="17.875" style="9" customWidth="1"/>
    <col min="5396" max="5396" width="15.625" style="9" customWidth="1"/>
    <col min="5397" max="5632" width="9" style="9"/>
    <col min="5633" max="5633" width="7" style="9" customWidth="1"/>
    <col min="5634" max="5634" width="4.875" style="9" customWidth="1"/>
    <col min="5635" max="5635" width="7.125" style="9" customWidth="1"/>
    <col min="5636" max="5636" width="8.875" style="9" customWidth="1"/>
    <col min="5637" max="5637" width="12.875" style="9" customWidth="1"/>
    <col min="5638" max="5638" width="14.375" style="9" bestFit="1" customWidth="1"/>
    <col min="5639" max="5639" width="13.125" style="9" bestFit="1" customWidth="1"/>
    <col min="5640" max="5640" width="47" style="9" customWidth="1"/>
    <col min="5641" max="5641" width="6.125" style="9" customWidth="1"/>
    <col min="5642" max="5643" width="9.875" style="9" bestFit="1" customWidth="1"/>
    <col min="5644" max="5644" width="5.875" style="9" customWidth="1"/>
    <col min="5645" max="5645" width="49" style="9" customWidth="1"/>
    <col min="5646" max="5646" width="28.375" style="9" customWidth="1"/>
    <col min="5647" max="5647" width="20.125" style="9" customWidth="1"/>
    <col min="5648" max="5648" width="15.375" style="9" customWidth="1"/>
    <col min="5649" max="5649" width="6.375" style="9" customWidth="1"/>
    <col min="5650" max="5650" width="16.625" style="9" customWidth="1"/>
    <col min="5651" max="5651" width="17.875" style="9" customWidth="1"/>
    <col min="5652" max="5652" width="15.625" style="9" customWidth="1"/>
    <col min="5653" max="5888" width="9" style="9"/>
    <col min="5889" max="5889" width="7" style="9" customWidth="1"/>
    <col min="5890" max="5890" width="4.875" style="9" customWidth="1"/>
    <col min="5891" max="5891" width="7.125" style="9" customWidth="1"/>
    <col min="5892" max="5892" width="8.875" style="9" customWidth="1"/>
    <col min="5893" max="5893" width="12.875" style="9" customWidth="1"/>
    <col min="5894" max="5894" width="14.375" style="9" bestFit="1" customWidth="1"/>
    <col min="5895" max="5895" width="13.125" style="9" bestFit="1" customWidth="1"/>
    <col min="5896" max="5896" width="47" style="9" customWidth="1"/>
    <col min="5897" max="5897" width="6.125" style="9" customWidth="1"/>
    <col min="5898" max="5899" width="9.875" style="9" bestFit="1" customWidth="1"/>
    <col min="5900" max="5900" width="5.875" style="9" customWidth="1"/>
    <col min="5901" max="5901" width="49" style="9" customWidth="1"/>
    <col min="5902" max="5902" width="28.375" style="9" customWidth="1"/>
    <col min="5903" max="5903" width="20.125" style="9" customWidth="1"/>
    <col min="5904" max="5904" width="15.375" style="9" customWidth="1"/>
    <col min="5905" max="5905" width="6.375" style="9" customWidth="1"/>
    <col min="5906" max="5906" width="16.625" style="9" customWidth="1"/>
    <col min="5907" max="5907" width="17.875" style="9" customWidth="1"/>
    <col min="5908" max="5908" width="15.625" style="9" customWidth="1"/>
    <col min="5909" max="6144" width="9" style="9"/>
    <col min="6145" max="6145" width="7" style="9" customWidth="1"/>
    <col min="6146" max="6146" width="4.875" style="9" customWidth="1"/>
    <col min="6147" max="6147" width="7.125" style="9" customWidth="1"/>
    <col min="6148" max="6148" width="8.875" style="9" customWidth="1"/>
    <col min="6149" max="6149" width="12.875" style="9" customWidth="1"/>
    <col min="6150" max="6150" width="14.375" style="9" bestFit="1" customWidth="1"/>
    <col min="6151" max="6151" width="13.125" style="9" bestFit="1" customWidth="1"/>
    <col min="6152" max="6152" width="47" style="9" customWidth="1"/>
    <col min="6153" max="6153" width="6.125" style="9" customWidth="1"/>
    <col min="6154" max="6155" width="9.875" style="9" bestFit="1" customWidth="1"/>
    <col min="6156" max="6156" width="5.875" style="9" customWidth="1"/>
    <col min="6157" max="6157" width="49" style="9" customWidth="1"/>
    <col min="6158" max="6158" width="28.375" style="9" customWidth="1"/>
    <col min="6159" max="6159" width="20.125" style="9" customWidth="1"/>
    <col min="6160" max="6160" width="15.375" style="9" customWidth="1"/>
    <col min="6161" max="6161" width="6.375" style="9" customWidth="1"/>
    <col min="6162" max="6162" width="16.625" style="9" customWidth="1"/>
    <col min="6163" max="6163" width="17.875" style="9" customWidth="1"/>
    <col min="6164" max="6164" width="15.625" style="9" customWidth="1"/>
    <col min="6165" max="6400" width="9" style="9"/>
    <col min="6401" max="6401" width="7" style="9" customWidth="1"/>
    <col min="6402" max="6402" width="4.875" style="9" customWidth="1"/>
    <col min="6403" max="6403" width="7.125" style="9" customWidth="1"/>
    <col min="6404" max="6404" width="8.875" style="9" customWidth="1"/>
    <col min="6405" max="6405" width="12.875" style="9" customWidth="1"/>
    <col min="6406" max="6406" width="14.375" style="9" bestFit="1" customWidth="1"/>
    <col min="6407" max="6407" width="13.125" style="9" bestFit="1" customWidth="1"/>
    <col min="6408" max="6408" width="47" style="9" customWidth="1"/>
    <col min="6409" max="6409" width="6.125" style="9" customWidth="1"/>
    <col min="6410" max="6411" width="9.875" style="9" bestFit="1" customWidth="1"/>
    <col min="6412" max="6412" width="5.875" style="9" customWidth="1"/>
    <col min="6413" max="6413" width="49" style="9" customWidth="1"/>
    <col min="6414" max="6414" width="28.375" style="9" customWidth="1"/>
    <col min="6415" max="6415" width="20.125" style="9" customWidth="1"/>
    <col min="6416" max="6416" width="15.375" style="9" customWidth="1"/>
    <col min="6417" max="6417" width="6.375" style="9" customWidth="1"/>
    <col min="6418" max="6418" width="16.625" style="9" customWidth="1"/>
    <col min="6419" max="6419" width="17.875" style="9" customWidth="1"/>
    <col min="6420" max="6420" width="15.625" style="9" customWidth="1"/>
    <col min="6421" max="6656" width="9" style="9"/>
    <col min="6657" max="6657" width="7" style="9" customWidth="1"/>
    <col min="6658" max="6658" width="4.875" style="9" customWidth="1"/>
    <col min="6659" max="6659" width="7.125" style="9" customWidth="1"/>
    <col min="6660" max="6660" width="8.875" style="9" customWidth="1"/>
    <col min="6661" max="6661" width="12.875" style="9" customWidth="1"/>
    <col min="6662" max="6662" width="14.375" style="9" bestFit="1" customWidth="1"/>
    <col min="6663" max="6663" width="13.125" style="9" bestFit="1" customWidth="1"/>
    <col min="6664" max="6664" width="47" style="9" customWidth="1"/>
    <col min="6665" max="6665" width="6.125" style="9" customWidth="1"/>
    <col min="6666" max="6667" width="9.875" style="9" bestFit="1" customWidth="1"/>
    <col min="6668" max="6668" width="5.875" style="9" customWidth="1"/>
    <col min="6669" max="6669" width="49" style="9" customWidth="1"/>
    <col min="6670" max="6670" width="28.375" style="9" customWidth="1"/>
    <col min="6671" max="6671" width="20.125" style="9" customWidth="1"/>
    <col min="6672" max="6672" width="15.375" style="9" customWidth="1"/>
    <col min="6673" max="6673" width="6.375" style="9" customWidth="1"/>
    <col min="6674" max="6674" width="16.625" style="9" customWidth="1"/>
    <col min="6675" max="6675" width="17.875" style="9" customWidth="1"/>
    <col min="6676" max="6676" width="15.625" style="9" customWidth="1"/>
    <col min="6677" max="6912" width="9" style="9"/>
    <col min="6913" max="6913" width="7" style="9" customWidth="1"/>
    <col min="6914" max="6914" width="4.875" style="9" customWidth="1"/>
    <col min="6915" max="6915" width="7.125" style="9" customWidth="1"/>
    <col min="6916" max="6916" width="8.875" style="9" customWidth="1"/>
    <col min="6917" max="6917" width="12.875" style="9" customWidth="1"/>
    <col min="6918" max="6918" width="14.375" style="9" bestFit="1" customWidth="1"/>
    <col min="6919" max="6919" width="13.125" style="9" bestFit="1" customWidth="1"/>
    <col min="6920" max="6920" width="47" style="9" customWidth="1"/>
    <col min="6921" max="6921" width="6.125" style="9" customWidth="1"/>
    <col min="6922" max="6923" width="9.875" style="9" bestFit="1" customWidth="1"/>
    <col min="6924" max="6924" width="5.875" style="9" customWidth="1"/>
    <col min="6925" max="6925" width="49" style="9" customWidth="1"/>
    <col min="6926" max="6926" width="28.375" style="9" customWidth="1"/>
    <col min="6927" max="6927" width="20.125" style="9" customWidth="1"/>
    <col min="6928" max="6928" width="15.375" style="9" customWidth="1"/>
    <col min="6929" max="6929" width="6.375" style="9" customWidth="1"/>
    <col min="6930" max="6930" width="16.625" style="9" customWidth="1"/>
    <col min="6931" max="6931" width="17.875" style="9" customWidth="1"/>
    <col min="6932" max="6932" width="15.625" style="9" customWidth="1"/>
    <col min="6933" max="7168" width="9" style="9"/>
    <col min="7169" max="7169" width="7" style="9" customWidth="1"/>
    <col min="7170" max="7170" width="4.875" style="9" customWidth="1"/>
    <col min="7171" max="7171" width="7.125" style="9" customWidth="1"/>
    <col min="7172" max="7172" width="8.875" style="9" customWidth="1"/>
    <col min="7173" max="7173" width="12.875" style="9" customWidth="1"/>
    <col min="7174" max="7174" width="14.375" style="9" bestFit="1" customWidth="1"/>
    <col min="7175" max="7175" width="13.125" style="9" bestFit="1" customWidth="1"/>
    <col min="7176" max="7176" width="47" style="9" customWidth="1"/>
    <col min="7177" max="7177" width="6.125" style="9" customWidth="1"/>
    <col min="7178" max="7179" width="9.875" style="9" bestFit="1" customWidth="1"/>
    <col min="7180" max="7180" width="5.875" style="9" customWidth="1"/>
    <col min="7181" max="7181" width="49" style="9" customWidth="1"/>
    <col min="7182" max="7182" width="28.375" style="9" customWidth="1"/>
    <col min="7183" max="7183" width="20.125" style="9" customWidth="1"/>
    <col min="7184" max="7184" width="15.375" style="9" customWidth="1"/>
    <col min="7185" max="7185" width="6.375" style="9" customWidth="1"/>
    <col min="7186" max="7186" width="16.625" style="9" customWidth="1"/>
    <col min="7187" max="7187" width="17.875" style="9" customWidth="1"/>
    <col min="7188" max="7188" width="15.625" style="9" customWidth="1"/>
    <col min="7189" max="7424" width="9" style="9"/>
    <col min="7425" max="7425" width="7" style="9" customWidth="1"/>
    <col min="7426" max="7426" width="4.875" style="9" customWidth="1"/>
    <col min="7427" max="7427" width="7.125" style="9" customWidth="1"/>
    <col min="7428" max="7428" width="8.875" style="9" customWidth="1"/>
    <col min="7429" max="7429" width="12.875" style="9" customWidth="1"/>
    <col min="7430" max="7430" width="14.375" style="9" bestFit="1" customWidth="1"/>
    <col min="7431" max="7431" width="13.125" style="9" bestFit="1" customWidth="1"/>
    <col min="7432" max="7432" width="47" style="9" customWidth="1"/>
    <col min="7433" max="7433" width="6.125" style="9" customWidth="1"/>
    <col min="7434" max="7435" width="9.875" style="9" bestFit="1" customWidth="1"/>
    <col min="7436" max="7436" width="5.875" style="9" customWidth="1"/>
    <col min="7437" max="7437" width="49" style="9" customWidth="1"/>
    <col min="7438" max="7438" width="28.375" style="9" customWidth="1"/>
    <col min="7439" max="7439" width="20.125" style="9" customWidth="1"/>
    <col min="7440" max="7440" width="15.375" style="9" customWidth="1"/>
    <col min="7441" max="7441" width="6.375" style="9" customWidth="1"/>
    <col min="7442" max="7442" width="16.625" style="9" customWidth="1"/>
    <col min="7443" max="7443" width="17.875" style="9" customWidth="1"/>
    <col min="7444" max="7444" width="15.625" style="9" customWidth="1"/>
    <col min="7445" max="7680" width="9" style="9"/>
    <col min="7681" max="7681" width="7" style="9" customWidth="1"/>
    <col min="7682" max="7682" width="4.875" style="9" customWidth="1"/>
    <col min="7683" max="7683" width="7.125" style="9" customWidth="1"/>
    <col min="7684" max="7684" width="8.875" style="9" customWidth="1"/>
    <col min="7685" max="7685" width="12.875" style="9" customWidth="1"/>
    <col min="7686" max="7686" width="14.375" style="9" bestFit="1" customWidth="1"/>
    <col min="7687" max="7687" width="13.125" style="9" bestFit="1" customWidth="1"/>
    <col min="7688" max="7688" width="47" style="9" customWidth="1"/>
    <col min="7689" max="7689" width="6.125" style="9" customWidth="1"/>
    <col min="7690" max="7691" width="9.875" style="9" bestFit="1" customWidth="1"/>
    <col min="7692" max="7692" width="5.875" style="9" customWidth="1"/>
    <col min="7693" max="7693" width="49" style="9" customWidth="1"/>
    <col min="7694" max="7694" width="28.375" style="9" customWidth="1"/>
    <col min="7695" max="7695" width="20.125" style="9" customWidth="1"/>
    <col min="7696" max="7696" width="15.375" style="9" customWidth="1"/>
    <col min="7697" max="7697" width="6.375" style="9" customWidth="1"/>
    <col min="7698" max="7698" width="16.625" style="9" customWidth="1"/>
    <col min="7699" max="7699" width="17.875" style="9" customWidth="1"/>
    <col min="7700" max="7700" width="15.625" style="9" customWidth="1"/>
    <col min="7701" max="7936" width="9" style="9"/>
    <col min="7937" max="7937" width="7" style="9" customWidth="1"/>
    <col min="7938" max="7938" width="4.875" style="9" customWidth="1"/>
    <col min="7939" max="7939" width="7.125" style="9" customWidth="1"/>
    <col min="7940" max="7940" width="8.875" style="9" customWidth="1"/>
    <col min="7941" max="7941" width="12.875" style="9" customWidth="1"/>
    <col min="7942" max="7942" width="14.375" style="9" bestFit="1" customWidth="1"/>
    <col min="7943" max="7943" width="13.125" style="9" bestFit="1" customWidth="1"/>
    <col min="7944" max="7944" width="47" style="9" customWidth="1"/>
    <col min="7945" max="7945" width="6.125" style="9" customWidth="1"/>
    <col min="7946" max="7947" width="9.875" style="9" bestFit="1" customWidth="1"/>
    <col min="7948" max="7948" width="5.875" style="9" customWidth="1"/>
    <col min="7949" max="7949" width="49" style="9" customWidth="1"/>
    <col min="7950" max="7950" width="28.375" style="9" customWidth="1"/>
    <col min="7951" max="7951" width="20.125" style="9" customWidth="1"/>
    <col min="7952" max="7952" width="15.375" style="9" customWidth="1"/>
    <col min="7953" max="7953" width="6.375" style="9" customWidth="1"/>
    <col min="7954" max="7954" width="16.625" style="9" customWidth="1"/>
    <col min="7955" max="7955" width="17.875" style="9" customWidth="1"/>
    <col min="7956" max="7956" width="15.625" style="9" customWidth="1"/>
    <col min="7957" max="8192" width="9" style="9"/>
    <col min="8193" max="8193" width="7" style="9" customWidth="1"/>
    <col min="8194" max="8194" width="4.875" style="9" customWidth="1"/>
    <col min="8195" max="8195" width="7.125" style="9" customWidth="1"/>
    <col min="8196" max="8196" width="8.875" style="9" customWidth="1"/>
    <col min="8197" max="8197" width="12.875" style="9" customWidth="1"/>
    <col min="8198" max="8198" width="14.375" style="9" bestFit="1" customWidth="1"/>
    <col min="8199" max="8199" width="13.125" style="9" bestFit="1" customWidth="1"/>
    <col min="8200" max="8200" width="47" style="9" customWidth="1"/>
    <col min="8201" max="8201" width="6.125" style="9" customWidth="1"/>
    <col min="8202" max="8203" width="9.875" style="9" bestFit="1" customWidth="1"/>
    <col min="8204" max="8204" width="5.875" style="9" customWidth="1"/>
    <col min="8205" max="8205" width="49" style="9" customWidth="1"/>
    <col min="8206" max="8206" width="28.375" style="9" customWidth="1"/>
    <col min="8207" max="8207" width="20.125" style="9" customWidth="1"/>
    <col min="8208" max="8208" width="15.375" style="9" customWidth="1"/>
    <col min="8209" max="8209" width="6.375" style="9" customWidth="1"/>
    <col min="8210" max="8210" width="16.625" style="9" customWidth="1"/>
    <col min="8211" max="8211" width="17.875" style="9" customWidth="1"/>
    <col min="8212" max="8212" width="15.625" style="9" customWidth="1"/>
    <col min="8213" max="8448" width="9" style="9"/>
    <col min="8449" max="8449" width="7" style="9" customWidth="1"/>
    <col min="8450" max="8450" width="4.875" style="9" customWidth="1"/>
    <col min="8451" max="8451" width="7.125" style="9" customWidth="1"/>
    <col min="8452" max="8452" width="8.875" style="9" customWidth="1"/>
    <col min="8453" max="8453" width="12.875" style="9" customWidth="1"/>
    <col min="8454" max="8454" width="14.375" style="9" bestFit="1" customWidth="1"/>
    <col min="8455" max="8455" width="13.125" style="9" bestFit="1" customWidth="1"/>
    <col min="8456" max="8456" width="47" style="9" customWidth="1"/>
    <col min="8457" max="8457" width="6.125" style="9" customWidth="1"/>
    <col min="8458" max="8459" width="9.875" style="9" bestFit="1" customWidth="1"/>
    <col min="8460" max="8460" width="5.875" style="9" customWidth="1"/>
    <col min="8461" max="8461" width="49" style="9" customWidth="1"/>
    <col min="8462" max="8462" width="28.375" style="9" customWidth="1"/>
    <col min="8463" max="8463" width="20.125" style="9" customWidth="1"/>
    <col min="8464" max="8464" width="15.375" style="9" customWidth="1"/>
    <col min="8465" max="8465" width="6.375" style="9" customWidth="1"/>
    <col min="8466" max="8466" width="16.625" style="9" customWidth="1"/>
    <col min="8467" max="8467" width="17.875" style="9" customWidth="1"/>
    <col min="8468" max="8468" width="15.625" style="9" customWidth="1"/>
    <col min="8469" max="8704" width="9" style="9"/>
    <col min="8705" max="8705" width="7" style="9" customWidth="1"/>
    <col min="8706" max="8706" width="4.875" style="9" customWidth="1"/>
    <col min="8707" max="8707" width="7.125" style="9" customWidth="1"/>
    <col min="8708" max="8708" width="8.875" style="9" customWidth="1"/>
    <col min="8709" max="8709" width="12.875" style="9" customWidth="1"/>
    <col min="8710" max="8710" width="14.375" style="9" bestFit="1" customWidth="1"/>
    <col min="8711" max="8711" width="13.125" style="9" bestFit="1" customWidth="1"/>
    <col min="8712" max="8712" width="47" style="9" customWidth="1"/>
    <col min="8713" max="8713" width="6.125" style="9" customWidth="1"/>
    <col min="8714" max="8715" width="9.875" style="9" bestFit="1" customWidth="1"/>
    <col min="8716" max="8716" width="5.875" style="9" customWidth="1"/>
    <col min="8717" max="8717" width="49" style="9" customWidth="1"/>
    <col min="8718" max="8718" width="28.375" style="9" customWidth="1"/>
    <col min="8719" max="8719" width="20.125" style="9" customWidth="1"/>
    <col min="8720" max="8720" width="15.375" style="9" customWidth="1"/>
    <col min="8721" max="8721" width="6.375" style="9" customWidth="1"/>
    <col min="8722" max="8722" width="16.625" style="9" customWidth="1"/>
    <col min="8723" max="8723" width="17.875" style="9" customWidth="1"/>
    <col min="8724" max="8724" width="15.625" style="9" customWidth="1"/>
    <col min="8725" max="8960" width="9" style="9"/>
    <col min="8961" max="8961" width="7" style="9" customWidth="1"/>
    <col min="8962" max="8962" width="4.875" style="9" customWidth="1"/>
    <col min="8963" max="8963" width="7.125" style="9" customWidth="1"/>
    <col min="8964" max="8964" width="8.875" style="9" customWidth="1"/>
    <col min="8965" max="8965" width="12.875" style="9" customWidth="1"/>
    <col min="8966" max="8966" width="14.375" style="9" bestFit="1" customWidth="1"/>
    <col min="8967" max="8967" width="13.125" style="9" bestFit="1" customWidth="1"/>
    <col min="8968" max="8968" width="47" style="9" customWidth="1"/>
    <col min="8969" max="8969" width="6.125" style="9" customWidth="1"/>
    <col min="8970" max="8971" width="9.875" style="9" bestFit="1" customWidth="1"/>
    <col min="8972" max="8972" width="5.875" style="9" customWidth="1"/>
    <col min="8973" max="8973" width="49" style="9" customWidth="1"/>
    <col min="8974" max="8974" width="28.375" style="9" customWidth="1"/>
    <col min="8975" max="8975" width="20.125" style="9" customWidth="1"/>
    <col min="8976" max="8976" width="15.375" style="9" customWidth="1"/>
    <col min="8977" max="8977" width="6.375" style="9" customWidth="1"/>
    <col min="8978" max="8978" width="16.625" style="9" customWidth="1"/>
    <col min="8979" max="8979" width="17.875" style="9" customWidth="1"/>
    <col min="8980" max="8980" width="15.625" style="9" customWidth="1"/>
    <col min="8981" max="9216" width="9" style="9"/>
    <col min="9217" max="9217" width="7" style="9" customWidth="1"/>
    <col min="9218" max="9218" width="4.875" style="9" customWidth="1"/>
    <col min="9219" max="9219" width="7.125" style="9" customWidth="1"/>
    <col min="9220" max="9220" width="8.875" style="9" customWidth="1"/>
    <col min="9221" max="9221" width="12.875" style="9" customWidth="1"/>
    <col min="9222" max="9222" width="14.375" style="9" bestFit="1" customWidth="1"/>
    <col min="9223" max="9223" width="13.125" style="9" bestFit="1" customWidth="1"/>
    <col min="9224" max="9224" width="47" style="9" customWidth="1"/>
    <col min="9225" max="9225" width="6.125" style="9" customWidth="1"/>
    <col min="9226" max="9227" width="9.875" style="9" bestFit="1" customWidth="1"/>
    <col min="9228" max="9228" width="5.875" style="9" customWidth="1"/>
    <col min="9229" max="9229" width="49" style="9" customWidth="1"/>
    <col min="9230" max="9230" width="28.375" style="9" customWidth="1"/>
    <col min="9231" max="9231" width="20.125" style="9" customWidth="1"/>
    <col min="9232" max="9232" width="15.375" style="9" customWidth="1"/>
    <col min="9233" max="9233" width="6.375" style="9" customWidth="1"/>
    <col min="9234" max="9234" width="16.625" style="9" customWidth="1"/>
    <col min="9235" max="9235" width="17.875" style="9" customWidth="1"/>
    <col min="9236" max="9236" width="15.625" style="9" customWidth="1"/>
    <col min="9237" max="9472" width="9" style="9"/>
    <col min="9473" max="9473" width="7" style="9" customWidth="1"/>
    <col min="9474" max="9474" width="4.875" style="9" customWidth="1"/>
    <col min="9475" max="9475" width="7.125" style="9" customWidth="1"/>
    <col min="9476" max="9476" width="8.875" style="9" customWidth="1"/>
    <col min="9477" max="9477" width="12.875" style="9" customWidth="1"/>
    <col min="9478" max="9478" width="14.375" style="9" bestFit="1" customWidth="1"/>
    <col min="9479" max="9479" width="13.125" style="9" bestFit="1" customWidth="1"/>
    <col min="9480" max="9480" width="47" style="9" customWidth="1"/>
    <col min="9481" max="9481" width="6.125" style="9" customWidth="1"/>
    <col min="9482" max="9483" width="9.875" style="9" bestFit="1" customWidth="1"/>
    <col min="9484" max="9484" width="5.875" style="9" customWidth="1"/>
    <col min="9485" max="9485" width="49" style="9" customWidth="1"/>
    <col min="9486" max="9486" width="28.375" style="9" customWidth="1"/>
    <col min="9487" max="9487" width="20.125" style="9" customWidth="1"/>
    <col min="9488" max="9488" width="15.375" style="9" customWidth="1"/>
    <col min="9489" max="9489" width="6.375" style="9" customWidth="1"/>
    <col min="9490" max="9490" width="16.625" style="9" customWidth="1"/>
    <col min="9491" max="9491" width="17.875" style="9" customWidth="1"/>
    <col min="9492" max="9492" width="15.625" style="9" customWidth="1"/>
    <col min="9493" max="9728" width="9" style="9"/>
    <col min="9729" max="9729" width="7" style="9" customWidth="1"/>
    <col min="9730" max="9730" width="4.875" style="9" customWidth="1"/>
    <col min="9731" max="9731" width="7.125" style="9" customWidth="1"/>
    <col min="9732" max="9732" width="8.875" style="9" customWidth="1"/>
    <col min="9733" max="9733" width="12.875" style="9" customWidth="1"/>
    <col min="9734" max="9734" width="14.375" style="9" bestFit="1" customWidth="1"/>
    <col min="9735" max="9735" width="13.125" style="9" bestFit="1" customWidth="1"/>
    <col min="9736" max="9736" width="47" style="9" customWidth="1"/>
    <col min="9737" max="9737" width="6.125" style="9" customWidth="1"/>
    <col min="9738" max="9739" width="9.875" style="9" bestFit="1" customWidth="1"/>
    <col min="9740" max="9740" width="5.875" style="9" customWidth="1"/>
    <col min="9741" max="9741" width="49" style="9" customWidth="1"/>
    <col min="9742" max="9742" width="28.375" style="9" customWidth="1"/>
    <col min="9743" max="9743" width="20.125" style="9" customWidth="1"/>
    <col min="9744" max="9744" width="15.375" style="9" customWidth="1"/>
    <col min="9745" max="9745" width="6.375" style="9" customWidth="1"/>
    <col min="9746" max="9746" width="16.625" style="9" customWidth="1"/>
    <col min="9747" max="9747" width="17.875" style="9" customWidth="1"/>
    <col min="9748" max="9748" width="15.625" style="9" customWidth="1"/>
    <col min="9749" max="9984" width="9" style="9"/>
    <col min="9985" max="9985" width="7" style="9" customWidth="1"/>
    <col min="9986" max="9986" width="4.875" style="9" customWidth="1"/>
    <col min="9987" max="9987" width="7.125" style="9" customWidth="1"/>
    <col min="9988" max="9988" width="8.875" style="9" customWidth="1"/>
    <col min="9989" max="9989" width="12.875" style="9" customWidth="1"/>
    <col min="9990" max="9990" width="14.375" style="9" bestFit="1" customWidth="1"/>
    <col min="9991" max="9991" width="13.125" style="9" bestFit="1" customWidth="1"/>
    <col min="9992" max="9992" width="47" style="9" customWidth="1"/>
    <col min="9993" max="9993" width="6.125" style="9" customWidth="1"/>
    <col min="9994" max="9995" width="9.875" style="9" bestFit="1" customWidth="1"/>
    <col min="9996" max="9996" width="5.875" style="9" customWidth="1"/>
    <col min="9997" max="9997" width="49" style="9" customWidth="1"/>
    <col min="9998" max="9998" width="28.375" style="9" customWidth="1"/>
    <col min="9999" max="9999" width="20.125" style="9" customWidth="1"/>
    <col min="10000" max="10000" width="15.375" style="9" customWidth="1"/>
    <col min="10001" max="10001" width="6.375" style="9" customWidth="1"/>
    <col min="10002" max="10002" width="16.625" style="9" customWidth="1"/>
    <col min="10003" max="10003" width="17.875" style="9" customWidth="1"/>
    <col min="10004" max="10004" width="15.625" style="9" customWidth="1"/>
    <col min="10005" max="10240" width="9" style="9"/>
    <col min="10241" max="10241" width="7" style="9" customWidth="1"/>
    <col min="10242" max="10242" width="4.875" style="9" customWidth="1"/>
    <col min="10243" max="10243" width="7.125" style="9" customWidth="1"/>
    <col min="10244" max="10244" width="8.875" style="9" customWidth="1"/>
    <col min="10245" max="10245" width="12.875" style="9" customWidth="1"/>
    <col min="10246" max="10246" width="14.375" style="9" bestFit="1" customWidth="1"/>
    <col min="10247" max="10247" width="13.125" style="9" bestFit="1" customWidth="1"/>
    <col min="10248" max="10248" width="47" style="9" customWidth="1"/>
    <col min="10249" max="10249" width="6.125" style="9" customWidth="1"/>
    <col min="10250" max="10251" width="9.875" style="9" bestFit="1" customWidth="1"/>
    <col min="10252" max="10252" width="5.875" style="9" customWidth="1"/>
    <col min="10253" max="10253" width="49" style="9" customWidth="1"/>
    <col min="10254" max="10254" width="28.375" style="9" customWidth="1"/>
    <col min="10255" max="10255" width="20.125" style="9" customWidth="1"/>
    <col min="10256" max="10256" width="15.375" style="9" customWidth="1"/>
    <col min="10257" max="10257" width="6.375" style="9" customWidth="1"/>
    <col min="10258" max="10258" width="16.625" style="9" customWidth="1"/>
    <col min="10259" max="10259" width="17.875" style="9" customWidth="1"/>
    <col min="10260" max="10260" width="15.625" style="9" customWidth="1"/>
    <col min="10261" max="10496" width="9" style="9"/>
    <col min="10497" max="10497" width="7" style="9" customWidth="1"/>
    <col min="10498" max="10498" width="4.875" style="9" customWidth="1"/>
    <col min="10499" max="10499" width="7.125" style="9" customWidth="1"/>
    <col min="10500" max="10500" width="8.875" style="9" customWidth="1"/>
    <col min="10501" max="10501" width="12.875" style="9" customWidth="1"/>
    <col min="10502" max="10502" width="14.375" style="9" bestFit="1" customWidth="1"/>
    <col min="10503" max="10503" width="13.125" style="9" bestFit="1" customWidth="1"/>
    <col min="10504" max="10504" width="47" style="9" customWidth="1"/>
    <col min="10505" max="10505" width="6.125" style="9" customWidth="1"/>
    <col min="10506" max="10507" width="9.875" style="9" bestFit="1" customWidth="1"/>
    <col min="10508" max="10508" width="5.875" style="9" customWidth="1"/>
    <col min="10509" max="10509" width="49" style="9" customWidth="1"/>
    <col min="10510" max="10510" width="28.375" style="9" customWidth="1"/>
    <col min="10511" max="10511" width="20.125" style="9" customWidth="1"/>
    <col min="10512" max="10512" width="15.375" style="9" customWidth="1"/>
    <col min="10513" max="10513" width="6.375" style="9" customWidth="1"/>
    <col min="10514" max="10514" width="16.625" style="9" customWidth="1"/>
    <col min="10515" max="10515" width="17.875" style="9" customWidth="1"/>
    <col min="10516" max="10516" width="15.625" style="9" customWidth="1"/>
    <col min="10517" max="10752" width="9" style="9"/>
    <col min="10753" max="10753" width="7" style="9" customWidth="1"/>
    <col min="10754" max="10754" width="4.875" style="9" customWidth="1"/>
    <col min="10755" max="10755" width="7.125" style="9" customWidth="1"/>
    <col min="10756" max="10756" width="8.875" style="9" customWidth="1"/>
    <col min="10757" max="10757" width="12.875" style="9" customWidth="1"/>
    <col min="10758" max="10758" width="14.375" style="9" bestFit="1" customWidth="1"/>
    <col min="10759" max="10759" width="13.125" style="9" bestFit="1" customWidth="1"/>
    <col min="10760" max="10760" width="47" style="9" customWidth="1"/>
    <col min="10761" max="10761" width="6.125" style="9" customWidth="1"/>
    <col min="10762" max="10763" width="9.875" style="9" bestFit="1" customWidth="1"/>
    <col min="10764" max="10764" width="5.875" style="9" customWidth="1"/>
    <col min="10765" max="10765" width="49" style="9" customWidth="1"/>
    <col min="10766" max="10766" width="28.375" style="9" customWidth="1"/>
    <col min="10767" max="10767" width="20.125" style="9" customWidth="1"/>
    <col min="10768" max="10768" width="15.375" style="9" customWidth="1"/>
    <col min="10769" max="10769" width="6.375" style="9" customWidth="1"/>
    <col min="10770" max="10770" width="16.625" style="9" customWidth="1"/>
    <col min="10771" max="10771" width="17.875" style="9" customWidth="1"/>
    <col min="10772" max="10772" width="15.625" style="9" customWidth="1"/>
    <col min="10773" max="11008" width="9" style="9"/>
    <col min="11009" max="11009" width="7" style="9" customWidth="1"/>
    <col min="11010" max="11010" width="4.875" style="9" customWidth="1"/>
    <col min="11011" max="11011" width="7.125" style="9" customWidth="1"/>
    <col min="11012" max="11012" width="8.875" style="9" customWidth="1"/>
    <col min="11013" max="11013" width="12.875" style="9" customWidth="1"/>
    <col min="11014" max="11014" width="14.375" style="9" bestFit="1" customWidth="1"/>
    <col min="11015" max="11015" width="13.125" style="9" bestFit="1" customWidth="1"/>
    <col min="11016" max="11016" width="47" style="9" customWidth="1"/>
    <col min="11017" max="11017" width="6.125" style="9" customWidth="1"/>
    <col min="11018" max="11019" width="9.875" style="9" bestFit="1" customWidth="1"/>
    <col min="11020" max="11020" width="5.875" style="9" customWidth="1"/>
    <col min="11021" max="11021" width="49" style="9" customWidth="1"/>
    <col min="11022" max="11022" width="28.375" style="9" customWidth="1"/>
    <col min="11023" max="11023" width="20.125" style="9" customWidth="1"/>
    <col min="11024" max="11024" width="15.375" style="9" customWidth="1"/>
    <col min="11025" max="11025" width="6.375" style="9" customWidth="1"/>
    <col min="11026" max="11026" width="16.625" style="9" customWidth="1"/>
    <col min="11027" max="11027" width="17.875" style="9" customWidth="1"/>
    <col min="11028" max="11028" width="15.625" style="9" customWidth="1"/>
    <col min="11029" max="11264" width="9" style="9"/>
    <col min="11265" max="11265" width="7" style="9" customWidth="1"/>
    <col min="11266" max="11266" width="4.875" style="9" customWidth="1"/>
    <col min="11267" max="11267" width="7.125" style="9" customWidth="1"/>
    <col min="11268" max="11268" width="8.875" style="9" customWidth="1"/>
    <col min="11269" max="11269" width="12.875" style="9" customWidth="1"/>
    <col min="11270" max="11270" width="14.375" style="9" bestFit="1" customWidth="1"/>
    <col min="11271" max="11271" width="13.125" style="9" bestFit="1" customWidth="1"/>
    <col min="11272" max="11272" width="47" style="9" customWidth="1"/>
    <col min="11273" max="11273" width="6.125" style="9" customWidth="1"/>
    <col min="11274" max="11275" width="9.875" style="9" bestFit="1" customWidth="1"/>
    <col min="11276" max="11276" width="5.875" style="9" customWidth="1"/>
    <col min="11277" max="11277" width="49" style="9" customWidth="1"/>
    <col min="11278" max="11278" width="28.375" style="9" customWidth="1"/>
    <col min="11279" max="11279" width="20.125" style="9" customWidth="1"/>
    <col min="11280" max="11280" width="15.375" style="9" customWidth="1"/>
    <col min="11281" max="11281" width="6.375" style="9" customWidth="1"/>
    <col min="11282" max="11282" width="16.625" style="9" customWidth="1"/>
    <col min="11283" max="11283" width="17.875" style="9" customWidth="1"/>
    <col min="11284" max="11284" width="15.625" style="9" customWidth="1"/>
    <col min="11285" max="11520" width="9" style="9"/>
    <col min="11521" max="11521" width="7" style="9" customWidth="1"/>
    <col min="11522" max="11522" width="4.875" style="9" customWidth="1"/>
    <col min="11523" max="11523" width="7.125" style="9" customWidth="1"/>
    <col min="11524" max="11524" width="8.875" style="9" customWidth="1"/>
    <col min="11525" max="11525" width="12.875" style="9" customWidth="1"/>
    <col min="11526" max="11526" width="14.375" style="9" bestFit="1" customWidth="1"/>
    <col min="11527" max="11527" width="13.125" style="9" bestFit="1" customWidth="1"/>
    <col min="11528" max="11528" width="47" style="9" customWidth="1"/>
    <col min="11529" max="11529" width="6.125" style="9" customWidth="1"/>
    <col min="11530" max="11531" width="9.875" style="9" bestFit="1" customWidth="1"/>
    <col min="11532" max="11532" width="5.875" style="9" customWidth="1"/>
    <col min="11533" max="11533" width="49" style="9" customWidth="1"/>
    <col min="11534" max="11534" width="28.375" style="9" customWidth="1"/>
    <col min="11535" max="11535" width="20.125" style="9" customWidth="1"/>
    <col min="11536" max="11536" width="15.375" style="9" customWidth="1"/>
    <col min="11537" max="11537" width="6.375" style="9" customWidth="1"/>
    <col min="11538" max="11538" width="16.625" style="9" customWidth="1"/>
    <col min="11539" max="11539" width="17.875" style="9" customWidth="1"/>
    <col min="11540" max="11540" width="15.625" style="9" customWidth="1"/>
    <col min="11541" max="11776" width="9" style="9"/>
    <col min="11777" max="11777" width="7" style="9" customWidth="1"/>
    <col min="11778" max="11778" width="4.875" style="9" customWidth="1"/>
    <col min="11779" max="11779" width="7.125" style="9" customWidth="1"/>
    <col min="11780" max="11780" width="8.875" style="9" customWidth="1"/>
    <col min="11781" max="11781" width="12.875" style="9" customWidth="1"/>
    <col min="11782" max="11782" width="14.375" style="9" bestFit="1" customWidth="1"/>
    <col min="11783" max="11783" width="13.125" style="9" bestFit="1" customWidth="1"/>
    <col min="11784" max="11784" width="47" style="9" customWidth="1"/>
    <col min="11785" max="11785" width="6.125" style="9" customWidth="1"/>
    <col min="11786" max="11787" width="9.875" style="9" bestFit="1" customWidth="1"/>
    <col min="11788" max="11788" width="5.875" style="9" customWidth="1"/>
    <col min="11789" max="11789" width="49" style="9" customWidth="1"/>
    <col min="11790" max="11790" width="28.375" style="9" customWidth="1"/>
    <col min="11791" max="11791" width="20.125" style="9" customWidth="1"/>
    <col min="11792" max="11792" width="15.375" style="9" customWidth="1"/>
    <col min="11793" max="11793" width="6.375" style="9" customWidth="1"/>
    <col min="11794" max="11794" width="16.625" style="9" customWidth="1"/>
    <col min="11795" max="11795" width="17.875" style="9" customWidth="1"/>
    <col min="11796" max="11796" width="15.625" style="9" customWidth="1"/>
    <col min="11797" max="12032" width="9" style="9"/>
    <col min="12033" max="12033" width="7" style="9" customWidth="1"/>
    <col min="12034" max="12034" width="4.875" style="9" customWidth="1"/>
    <col min="12035" max="12035" width="7.125" style="9" customWidth="1"/>
    <col min="12036" max="12036" width="8.875" style="9" customWidth="1"/>
    <col min="12037" max="12037" width="12.875" style="9" customWidth="1"/>
    <col min="12038" max="12038" width="14.375" style="9" bestFit="1" customWidth="1"/>
    <col min="12039" max="12039" width="13.125" style="9" bestFit="1" customWidth="1"/>
    <col min="12040" max="12040" width="47" style="9" customWidth="1"/>
    <col min="12041" max="12041" width="6.125" style="9" customWidth="1"/>
    <col min="12042" max="12043" width="9.875" style="9" bestFit="1" customWidth="1"/>
    <col min="12044" max="12044" width="5.875" style="9" customWidth="1"/>
    <col min="12045" max="12045" width="49" style="9" customWidth="1"/>
    <col min="12046" max="12046" width="28.375" style="9" customWidth="1"/>
    <col min="12047" max="12047" width="20.125" style="9" customWidth="1"/>
    <col min="12048" max="12048" width="15.375" style="9" customWidth="1"/>
    <col min="12049" max="12049" width="6.375" style="9" customWidth="1"/>
    <col min="12050" max="12050" width="16.625" style="9" customWidth="1"/>
    <col min="12051" max="12051" width="17.875" style="9" customWidth="1"/>
    <col min="12052" max="12052" width="15.625" style="9" customWidth="1"/>
    <col min="12053" max="12288" width="9" style="9"/>
    <col min="12289" max="12289" width="7" style="9" customWidth="1"/>
    <col min="12290" max="12290" width="4.875" style="9" customWidth="1"/>
    <col min="12291" max="12291" width="7.125" style="9" customWidth="1"/>
    <col min="12292" max="12292" width="8.875" style="9" customWidth="1"/>
    <col min="12293" max="12293" width="12.875" style="9" customWidth="1"/>
    <col min="12294" max="12294" width="14.375" style="9" bestFit="1" customWidth="1"/>
    <col min="12295" max="12295" width="13.125" style="9" bestFit="1" customWidth="1"/>
    <col min="12296" max="12296" width="47" style="9" customWidth="1"/>
    <col min="12297" max="12297" width="6.125" style="9" customWidth="1"/>
    <col min="12298" max="12299" width="9.875" style="9" bestFit="1" customWidth="1"/>
    <col min="12300" max="12300" width="5.875" style="9" customWidth="1"/>
    <col min="12301" max="12301" width="49" style="9" customWidth="1"/>
    <col min="12302" max="12302" width="28.375" style="9" customWidth="1"/>
    <col min="12303" max="12303" width="20.125" style="9" customWidth="1"/>
    <col min="12304" max="12304" width="15.375" style="9" customWidth="1"/>
    <col min="12305" max="12305" width="6.375" style="9" customWidth="1"/>
    <col min="12306" max="12306" width="16.625" style="9" customWidth="1"/>
    <col min="12307" max="12307" width="17.875" style="9" customWidth="1"/>
    <col min="12308" max="12308" width="15.625" style="9" customWidth="1"/>
    <col min="12309" max="12544" width="9" style="9"/>
    <col min="12545" max="12545" width="7" style="9" customWidth="1"/>
    <col min="12546" max="12546" width="4.875" style="9" customWidth="1"/>
    <col min="12547" max="12547" width="7.125" style="9" customWidth="1"/>
    <col min="12548" max="12548" width="8.875" style="9" customWidth="1"/>
    <col min="12549" max="12549" width="12.875" style="9" customWidth="1"/>
    <col min="12550" max="12550" width="14.375" style="9" bestFit="1" customWidth="1"/>
    <col min="12551" max="12551" width="13.125" style="9" bestFit="1" customWidth="1"/>
    <col min="12552" max="12552" width="47" style="9" customWidth="1"/>
    <col min="12553" max="12553" width="6.125" style="9" customWidth="1"/>
    <col min="12554" max="12555" width="9.875" style="9" bestFit="1" customWidth="1"/>
    <col min="12556" max="12556" width="5.875" style="9" customWidth="1"/>
    <col min="12557" max="12557" width="49" style="9" customWidth="1"/>
    <col min="12558" max="12558" width="28.375" style="9" customWidth="1"/>
    <col min="12559" max="12559" width="20.125" style="9" customWidth="1"/>
    <col min="12560" max="12560" width="15.375" style="9" customWidth="1"/>
    <col min="12561" max="12561" width="6.375" style="9" customWidth="1"/>
    <col min="12562" max="12562" width="16.625" style="9" customWidth="1"/>
    <col min="12563" max="12563" width="17.875" style="9" customWidth="1"/>
    <col min="12564" max="12564" width="15.625" style="9" customWidth="1"/>
    <col min="12565" max="12800" width="9" style="9"/>
    <col min="12801" max="12801" width="7" style="9" customWidth="1"/>
    <col min="12802" max="12802" width="4.875" style="9" customWidth="1"/>
    <col min="12803" max="12803" width="7.125" style="9" customWidth="1"/>
    <col min="12804" max="12804" width="8.875" style="9" customWidth="1"/>
    <col min="12805" max="12805" width="12.875" style="9" customWidth="1"/>
    <col min="12806" max="12806" width="14.375" style="9" bestFit="1" customWidth="1"/>
    <col min="12807" max="12807" width="13.125" style="9" bestFit="1" customWidth="1"/>
    <col min="12808" max="12808" width="47" style="9" customWidth="1"/>
    <col min="12809" max="12809" width="6.125" style="9" customWidth="1"/>
    <col min="12810" max="12811" width="9.875" style="9" bestFit="1" customWidth="1"/>
    <col min="12812" max="12812" width="5.875" style="9" customWidth="1"/>
    <col min="12813" max="12813" width="49" style="9" customWidth="1"/>
    <col min="12814" max="12814" width="28.375" style="9" customWidth="1"/>
    <col min="12815" max="12815" width="20.125" style="9" customWidth="1"/>
    <col min="12816" max="12816" width="15.375" style="9" customWidth="1"/>
    <col min="12817" max="12817" width="6.375" style="9" customWidth="1"/>
    <col min="12818" max="12818" width="16.625" style="9" customWidth="1"/>
    <col min="12819" max="12819" width="17.875" style="9" customWidth="1"/>
    <col min="12820" max="12820" width="15.625" style="9" customWidth="1"/>
    <col min="12821" max="13056" width="9" style="9"/>
    <col min="13057" max="13057" width="7" style="9" customWidth="1"/>
    <col min="13058" max="13058" width="4.875" style="9" customWidth="1"/>
    <col min="13059" max="13059" width="7.125" style="9" customWidth="1"/>
    <col min="13060" max="13060" width="8.875" style="9" customWidth="1"/>
    <col min="13061" max="13061" width="12.875" style="9" customWidth="1"/>
    <col min="13062" max="13062" width="14.375" style="9" bestFit="1" customWidth="1"/>
    <col min="13063" max="13063" width="13.125" style="9" bestFit="1" customWidth="1"/>
    <col min="13064" max="13064" width="47" style="9" customWidth="1"/>
    <col min="13065" max="13065" width="6.125" style="9" customWidth="1"/>
    <col min="13066" max="13067" width="9.875" style="9" bestFit="1" customWidth="1"/>
    <col min="13068" max="13068" width="5.875" style="9" customWidth="1"/>
    <col min="13069" max="13069" width="49" style="9" customWidth="1"/>
    <col min="13070" max="13070" width="28.375" style="9" customWidth="1"/>
    <col min="13071" max="13071" width="20.125" style="9" customWidth="1"/>
    <col min="13072" max="13072" width="15.375" style="9" customWidth="1"/>
    <col min="13073" max="13073" width="6.375" style="9" customWidth="1"/>
    <col min="13074" max="13074" width="16.625" style="9" customWidth="1"/>
    <col min="13075" max="13075" width="17.875" style="9" customWidth="1"/>
    <col min="13076" max="13076" width="15.625" style="9" customWidth="1"/>
    <col min="13077" max="13312" width="9" style="9"/>
    <col min="13313" max="13313" width="7" style="9" customWidth="1"/>
    <col min="13314" max="13314" width="4.875" style="9" customWidth="1"/>
    <col min="13315" max="13315" width="7.125" style="9" customWidth="1"/>
    <col min="13316" max="13316" width="8.875" style="9" customWidth="1"/>
    <col min="13317" max="13317" width="12.875" style="9" customWidth="1"/>
    <col min="13318" max="13318" width="14.375" style="9" bestFit="1" customWidth="1"/>
    <col min="13319" max="13319" width="13.125" style="9" bestFit="1" customWidth="1"/>
    <col min="13320" max="13320" width="47" style="9" customWidth="1"/>
    <col min="13321" max="13321" width="6.125" style="9" customWidth="1"/>
    <col min="13322" max="13323" width="9.875" style="9" bestFit="1" customWidth="1"/>
    <col min="13324" max="13324" width="5.875" style="9" customWidth="1"/>
    <col min="13325" max="13325" width="49" style="9" customWidth="1"/>
    <col min="13326" max="13326" width="28.375" style="9" customWidth="1"/>
    <col min="13327" max="13327" width="20.125" style="9" customWidth="1"/>
    <col min="13328" max="13328" width="15.375" style="9" customWidth="1"/>
    <col min="13329" max="13329" width="6.375" style="9" customWidth="1"/>
    <col min="13330" max="13330" width="16.625" style="9" customWidth="1"/>
    <col min="13331" max="13331" width="17.875" style="9" customWidth="1"/>
    <col min="13332" max="13332" width="15.625" style="9" customWidth="1"/>
    <col min="13333" max="13568" width="9" style="9"/>
    <col min="13569" max="13569" width="7" style="9" customWidth="1"/>
    <col min="13570" max="13570" width="4.875" style="9" customWidth="1"/>
    <col min="13571" max="13571" width="7.125" style="9" customWidth="1"/>
    <col min="13572" max="13572" width="8.875" style="9" customWidth="1"/>
    <col min="13573" max="13573" width="12.875" style="9" customWidth="1"/>
    <col min="13574" max="13574" width="14.375" style="9" bestFit="1" customWidth="1"/>
    <col min="13575" max="13575" width="13.125" style="9" bestFit="1" customWidth="1"/>
    <col min="13576" max="13576" width="47" style="9" customWidth="1"/>
    <col min="13577" max="13577" width="6.125" style="9" customWidth="1"/>
    <col min="13578" max="13579" width="9.875" style="9" bestFit="1" customWidth="1"/>
    <col min="13580" max="13580" width="5.875" style="9" customWidth="1"/>
    <col min="13581" max="13581" width="49" style="9" customWidth="1"/>
    <col min="13582" max="13582" width="28.375" style="9" customWidth="1"/>
    <col min="13583" max="13583" width="20.125" style="9" customWidth="1"/>
    <col min="13584" max="13584" width="15.375" style="9" customWidth="1"/>
    <col min="13585" max="13585" width="6.375" style="9" customWidth="1"/>
    <col min="13586" max="13586" width="16.625" style="9" customWidth="1"/>
    <col min="13587" max="13587" width="17.875" style="9" customWidth="1"/>
    <col min="13588" max="13588" width="15.625" style="9" customWidth="1"/>
    <col min="13589" max="13824" width="9" style="9"/>
    <col min="13825" max="13825" width="7" style="9" customWidth="1"/>
    <col min="13826" max="13826" width="4.875" style="9" customWidth="1"/>
    <col min="13827" max="13827" width="7.125" style="9" customWidth="1"/>
    <col min="13828" max="13828" width="8.875" style="9" customWidth="1"/>
    <col min="13829" max="13829" width="12.875" style="9" customWidth="1"/>
    <col min="13830" max="13830" width="14.375" style="9" bestFit="1" customWidth="1"/>
    <col min="13831" max="13831" width="13.125" style="9" bestFit="1" customWidth="1"/>
    <col min="13832" max="13832" width="47" style="9" customWidth="1"/>
    <col min="13833" max="13833" width="6.125" style="9" customWidth="1"/>
    <col min="13834" max="13835" width="9.875" style="9" bestFit="1" customWidth="1"/>
    <col min="13836" max="13836" width="5.875" style="9" customWidth="1"/>
    <col min="13837" max="13837" width="49" style="9" customWidth="1"/>
    <col min="13838" max="13838" width="28.375" style="9" customWidth="1"/>
    <col min="13839" max="13839" width="20.125" style="9" customWidth="1"/>
    <col min="13840" max="13840" width="15.375" style="9" customWidth="1"/>
    <col min="13841" max="13841" width="6.375" style="9" customWidth="1"/>
    <col min="13842" max="13842" width="16.625" style="9" customWidth="1"/>
    <col min="13843" max="13843" width="17.875" style="9" customWidth="1"/>
    <col min="13844" max="13844" width="15.625" style="9" customWidth="1"/>
    <col min="13845" max="14080" width="9" style="9"/>
    <col min="14081" max="14081" width="7" style="9" customWidth="1"/>
    <col min="14082" max="14082" width="4.875" style="9" customWidth="1"/>
    <col min="14083" max="14083" width="7.125" style="9" customWidth="1"/>
    <col min="14084" max="14084" width="8.875" style="9" customWidth="1"/>
    <col min="14085" max="14085" width="12.875" style="9" customWidth="1"/>
    <col min="14086" max="14086" width="14.375" style="9" bestFit="1" customWidth="1"/>
    <col min="14087" max="14087" width="13.125" style="9" bestFit="1" customWidth="1"/>
    <col min="14088" max="14088" width="47" style="9" customWidth="1"/>
    <col min="14089" max="14089" width="6.125" style="9" customWidth="1"/>
    <col min="14090" max="14091" width="9.875" style="9" bestFit="1" customWidth="1"/>
    <col min="14092" max="14092" width="5.875" style="9" customWidth="1"/>
    <col min="14093" max="14093" width="49" style="9" customWidth="1"/>
    <col min="14094" max="14094" width="28.375" style="9" customWidth="1"/>
    <col min="14095" max="14095" width="20.125" style="9" customWidth="1"/>
    <col min="14096" max="14096" width="15.375" style="9" customWidth="1"/>
    <col min="14097" max="14097" width="6.375" style="9" customWidth="1"/>
    <col min="14098" max="14098" width="16.625" style="9" customWidth="1"/>
    <col min="14099" max="14099" width="17.875" style="9" customWidth="1"/>
    <col min="14100" max="14100" width="15.625" style="9" customWidth="1"/>
    <col min="14101" max="14336" width="9" style="9"/>
    <col min="14337" max="14337" width="7" style="9" customWidth="1"/>
    <col min="14338" max="14338" width="4.875" style="9" customWidth="1"/>
    <col min="14339" max="14339" width="7.125" style="9" customWidth="1"/>
    <col min="14340" max="14340" width="8.875" style="9" customWidth="1"/>
    <col min="14341" max="14341" width="12.875" style="9" customWidth="1"/>
    <col min="14342" max="14342" width="14.375" style="9" bestFit="1" customWidth="1"/>
    <col min="14343" max="14343" width="13.125" style="9" bestFit="1" customWidth="1"/>
    <col min="14344" max="14344" width="47" style="9" customWidth="1"/>
    <col min="14345" max="14345" width="6.125" style="9" customWidth="1"/>
    <col min="14346" max="14347" width="9.875" style="9" bestFit="1" customWidth="1"/>
    <col min="14348" max="14348" width="5.875" style="9" customWidth="1"/>
    <col min="14349" max="14349" width="49" style="9" customWidth="1"/>
    <col min="14350" max="14350" width="28.375" style="9" customWidth="1"/>
    <col min="14351" max="14351" width="20.125" style="9" customWidth="1"/>
    <col min="14352" max="14352" width="15.375" style="9" customWidth="1"/>
    <col min="14353" max="14353" width="6.375" style="9" customWidth="1"/>
    <col min="14354" max="14354" width="16.625" style="9" customWidth="1"/>
    <col min="14355" max="14355" width="17.875" style="9" customWidth="1"/>
    <col min="14356" max="14356" width="15.625" style="9" customWidth="1"/>
    <col min="14357" max="14592" width="9" style="9"/>
    <col min="14593" max="14593" width="7" style="9" customWidth="1"/>
    <col min="14594" max="14594" width="4.875" style="9" customWidth="1"/>
    <col min="14595" max="14595" width="7.125" style="9" customWidth="1"/>
    <col min="14596" max="14596" width="8.875" style="9" customWidth="1"/>
    <col min="14597" max="14597" width="12.875" style="9" customWidth="1"/>
    <col min="14598" max="14598" width="14.375" style="9" bestFit="1" customWidth="1"/>
    <col min="14599" max="14599" width="13.125" style="9" bestFit="1" customWidth="1"/>
    <col min="14600" max="14600" width="47" style="9" customWidth="1"/>
    <col min="14601" max="14601" width="6.125" style="9" customWidth="1"/>
    <col min="14602" max="14603" width="9.875" style="9" bestFit="1" customWidth="1"/>
    <col min="14604" max="14604" width="5.875" style="9" customWidth="1"/>
    <col min="14605" max="14605" width="49" style="9" customWidth="1"/>
    <col min="14606" max="14606" width="28.375" style="9" customWidth="1"/>
    <col min="14607" max="14607" width="20.125" style="9" customWidth="1"/>
    <col min="14608" max="14608" width="15.375" style="9" customWidth="1"/>
    <col min="14609" max="14609" width="6.375" style="9" customWidth="1"/>
    <col min="14610" max="14610" width="16.625" style="9" customWidth="1"/>
    <col min="14611" max="14611" width="17.875" style="9" customWidth="1"/>
    <col min="14612" max="14612" width="15.625" style="9" customWidth="1"/>
    <col min="14613" max="14848" width="9" style="9"/>
    <col min="14849" max="14849" width="7" style="9" customWidth="1"/>
    <col min="14850" max="14850" width="4.875" style="9" customWidth="1"/>
    <col min="14851" max="14851" width="7.125" style="9" customWidth="1"/>
    <col min="14852" max="14852" width="8.875" style="9" customWidth="1"/>
    <col min="14853" max="14853" width="12.875" style="9" customWidth="1"/>
    <col min="14854" max="14854" width="14.375" style="9" bestFit="1" customWidth="1"/>
    <col min="14855" max="14855" width="13.125" style="9" bestFit="1" customWidth="1"/>
    <col min="14856" max="14856" width="47" style="9" customWidth="1"/>
    <col min="14857" max="14857" width="6.125" style="9" customWidth="1"/>
    <col min="14858" max="14859" width="9.875" style="9" bestFit="1" customWidth="1"/>
    <col min="14860" max="14860" width="5.875" style="9" customWidth="1"/>
    <col min="14861" max="14861" width="49" style="9" customWidth="1"/>
    <col min="14862" max="14862" width="28.375" style="9" customWidth="1"/>
    <col min="14863" max="14863" width="20.125" style="9" customWidth="1"/>
    <col min="14864" max="14864" width="15.375" style="9" customWidth="1"/>
    <col min="14865" max="14865" width="6.375" style="9" customWidth="1"/>
    <col min="14866" max="14866" width="16.625" style="9" customWidth="1"/>
    <col min="14867" max="14867" width="17.875" style="9" customWidth="1"/>
    <col min="14868" max="14868" width="15.625" style="9" customWidth="1"/>
    <col min="14869" max="15104" width="9" style="9"/>
    <col min="15105" max="15105" width="7" style="9" customWidth="1"/>
    <col min="15106" max="15106" width="4.875" style="9" customWidth="1"/>
    <col min="15107" max="15107" width="7.125" style="9" customWidth="1"/>
    <col min="15108" max="15108" width="8.875" style="9" customWidth="1"/>
    <col min="15109" max="15109" width="12.875" style="9" customWidth="1"/>
    <col min="15110" max="15110" width="14.375" style="9" bestFit="1" customWidth="1"/>
    <col min="15111" max="15111" width="13.125" style="9" bestFit="1" customWidth="1"/>
    <col min="15112" max="15112" width="47" style="9" customWidth="1"/>
    <col min="15113" max="15113" width="6.125" style="9" customWidth="1"/>
    <col min="15114" max="15115" width="9.875" style="9" bestFit="1" customWidth="1"/>
    <col min="15116" max="15116" width="5.875" style="9" customWidth="1"/>
    <col min="15117" max="15117" width="49" style="9" customWidth="1"/>
    <col min="15118" max="15118" width="28.375" style="9" customWidth="1"/>
    <col min="15119" max="15119" width="20.125" style="9" customWidth="1"/>
    <col min="15120" max="15120" width="15.375" style="9" customWidth="1"/>
    <col min="15121" max="15121" width="6.375" style="9" customWidth="1"/>
    <col min="15122" max="15122" width="16.625" style="9" customWidth="1"/>
    <col min="15123" max="15123" width="17.875" style="9" customWidth="1"/>
    <col min="15124" max="15124" width="15.625" style="9" customWidth="1"/>
    <col min="15125" max="15360" width="9" style="9"/>
    <col min="15361" max="15361" width="7" style="9" customWidth="1"/>
    <col min="15362" max="15362" width="4.875" style="9" customWidth="1"/>
    <col min="15363" max="15363" width="7.125" style="9" customWidth="1"/>
    <col min="15364" max="15364" width="8.875" style="9" customWidth="1"/>
    <col min="15365" max="15365" width="12.875" style="9" customWidth="1"/>
    <col min="15366" max="15366" width="14.375" style="9" bestFit="1" customWidth="1"/>
    <col min="15367" max="15367" width="13.125" style="9" bestFit="1" customWidth="1"/>
    <col min="15368" max="15368" width="47" style="9" customWidth="1"/>
    <col min="15369" max="15369" width="6.125" style="9" customWidth="1"/>
    <col min="15370" max="15371" width="9.875" style="9" bestFit="1" customWidth="1"/>
    <col min="15372" max="15372" width="5.875" style="9" customWidth="1"/>
    <col min="15373" max="15373" width="49" style="9" customWidth="1"/>
    <col min="15374" max="15374" width="28.375" style="9" customWidth="1"/>
    <col min="15375" max="15375" width="20.125" style="9" customWidth="1"/>
    <col min="15376" max="15376" width="15.375" style="9" customWidth="1"/>
    <col min="15377" max="15377" width="6.375" style="9" customWidth="1"/>
    <col min="15378" max="15378" width="16.625" style="9" customWidth="1"/>
    <col min="15379" max="15379" width="17.875" style="9" customWidth="1"/>
    <col min="15380" max="15380" width="15.625" style="9" customWidth="1"/>
    <col min="15381" max="15616" width="9" style="9"/>
    <col min="15617" max="15617" width="7" style="9" customWidth="1"/>
    <col min="15618" max="15618" width="4.875" style="9" customWidth="1"/>
    <col min="15619" max="15619" width="7.125" style="9" customWidth="1"/>
    <col min="15620" max="15620" width="8.875" style="9" customWidth="1"/>
    <col min="15621" max="15621" width="12.875" style="9" customWidth="1"/>
    <col min="15622" max="15622" width="14.375" style="9" bestFit="1" customWidth="1"/>
    <col min="15623" max="15623" width="13.125" style="9" bestFit="1" customWidth="1"/>
    <col min="15624" max="15624" width="47" style="9" customWidth="1"/>
    <col min="15625" max="15625" width="6.125" style="9" customWidth="1"/>
    <col min="15626" max="15627" width="9.875" style="9" bestFit="1" customWidth="1"/>
    <col min="15628" max="15628" width="5.875" style="9" customWidth="1"/>
    <col min="15629" max="15629" width="49" style="9" customWidth="1"/>
    <col min="15630" max="15630" width="28.375" style="9" customWidth="1"/>
    <col min="15631" max="15631" width="20.125" style="9" customWidth="1"/>
    <col min="15632" max="15632" width="15.375" style="9" customWidth="1"/>
    <col min="15633" max="15633" width="6.375" style="9" customWidth="1"/>
    <col min="15634" max="15634" width="16.625" style="9" customWidth="1"/>
    <col min="15635" max="15635" width="17.875" style="9" customWidth="1"/>
    <col min="15636" max="15636" width="15.625" style="9" customWidth="1"/>
    <col min="15637" max="15872" width="9" style="9"/>
    <col min="15873" max="15873" width="7" style="9" customWidth="1"/>
    <col min="15874" max="15874" width="4.875" style="9" customWidth="1"/>
    <col min="15875" max="15875" width="7.125" style="9" customWidth="1"/>
    <col min="15876" max="15876" width="8.875" style="9" customWidth="1"/>
    <col min="15877" max="15877" width="12.875" style="9" customWidth="1"/>
    <col min="15878" max="15878" width="14.375" style="9" bestFit="1" customWidth="1"/>
    <col min="15879" max="15879" width="13.125" style="9" bestFit="1" customWidth="1"/>
    <col min="15880" max="15880" width="47" style="9" customWidth="1"/>
    <col min="15881" max="15881" width="6.125" style="9" customWidth="1"/>
    <col min="15882" max="15883" width="9.875" style="9" bestFit="1" customWidth="1"/>
    <col min="15884" max="15884" width="5.875" style="9" customWidth="1"/>
    <col min="15885" max="15885" width="49" style="9" customWidth="1"/>
    <col min="15886" max="15886" width="28.375" style="9" customWidth="1"/>
    <col min="15887" max="15887" width="20.125" style="9" customWidth="1"/>
    <col min="15888" max="15888" width="15.375" style="9" customWidth="1"/>
    <col min="15889" max="15889" width="6.375" style="9" customWidth="1"/>
    <col min="15890" max="15890" width="16.625" style="9" customWidth="1"/>
    <col min="15891" max="15891" width="17.875" style="9" customWidth="1"/>
    <col min="15892" max="15892" width="15.625" style="9" customWidth="1"/>
    <col min="15893" max="16128" width="9" style="9"/>
    <col min="16129" max="16129" width="7" style="9" customWidth="1"/>
    <col min="16130" max="16130" width="4.875" style="9" customWidth="1"/>
    <col min="16131" max="16131" width="7.125" style="9" customWidth="1"/>
    <col min="16132" max="16132" width="8.875" style="9" customWidth="1"/>
    <col min="16133" max="16133" width="12.875" style="9" customWidth="1"/>
    <col min="16134" max="16134" width="14.375" style="9" bestFit="1" customWidth="1"/>
    <col min="16135" max="16135" width="13.125" style="9" bestFit="1" customWidth="1"/>
    <col min="16136" max="16136" width="47" style="9" customWidth="1"/>
    <col min="16137" max="16137" width="6.125" style="9" customWidth="1"/>
    <col min="16138" max="16139" width="9.875" style="9" bestFit="1" customWidth="1"/>
    <col min="16140" max="16140" width="5.875" style="9" customWidth="1"/>
    <col min="16141" max="16141" width="49" style="9" customWidth="1"/>
    <col min="16142" max="16142" width="28.375" style="9" customWidth="1"/>
    <col min="16143" max="16143" width="20.125" style="9" customWidth="1"/>
    <col min="16144" max="16144" width="15.375" style="9" customWidth="1"/>
    <col min="16145" max="16145" width="6.375" style="9" customWidth="1"/>
    <col min="16146" max="16146" width="16.625" style="9" customWidth="1"/>
    <col min="16147" max="16147" width="17.875" style="9" customWidth="1"/>
    <col min="16148" max="16148" width="15.625" style="9" customWidth="1"/>
    <col min="16149" max="16384" width="9" style="9"/>
  </cols>
  <sheetData>
    <row r="2" spans="1:20" ht="20.100000000000001" customHeight="1">
      <c r="E2" s="1" t="s">
        <v>0</v>
      </c>
      <c r="F2" s="1"/>
      <c r="G2" s="1"/>
      <c r="H2" s="2" t="s">
        <v>3322</v>
      </c>
      <c r="J2" s="4" t="s">
        <v>2</v>
      </c>
      <c r="K2" s="5"/>
      <c r="L2" s="6"/>
      <c r="M2" s="74">
        <f>SUM(K:K)</f>
        <v>946900</v>
      </c>
      <c r="N2" s="827"/>
    </row>
    <row r="3" spans="1:20" ht="20.100000000000001" customHeight="1">
      <c r="E3" s="1" t="s">
        <v>3</v>
      </c>
      <c r="F3" s="1"/>
      <c r="G3" s="1"/>
      <c r="H3" s="13" t="s">
        <v>3323</v>
      </c>
      <c r="M3" s="76"/>
      <c r="N3" s="17"/>
    </row>
    <row r="4" spans="1:20" ht="20.100000000000001" customHeight="1">
      <c r="E4" s="1" t="s">
        <v>5</v>
      </c>
      <c r="F4" s="1"/>
      <c r="G4" s="1"/>
      <c r="H4" s="77" t="s">
        <v>3324</v>
      </c>
      <c r="J4" s="877" t="s">
        <v>1374</v>
      </c>
      <c r="K4" s="877"/>
      <c r="M4" s="854" t="s">
        <v>3325</v>
      </c>
      <c r="N4" s="855"/>
    </row>
    <row r="5" spans="1:20" ht="20.100000000000001" customHeight="1">
      <c r="E5" s="1" t="s">
        <v>6</v>
      </c>
      <c r="F5" s="1"/>
      <c r="G5" s="1"/>
      <c r="H5" s="16">
        <v>45062</v>
      </c>
      <c r="J5" s="877"/>
      <c r="K5" s="877"/>
      <c r="M5" s="856"/>
      <c r="N5" s="857"/>
    </row>
    <row r="6" spans="1:20" ht="20.100000000000001" customHeight="1">
      <c r="E6" s="1" t="s">
        <v>7</v>
      </c>
      <c r="F6" s="1"/>
      <c r="G6" s="1"/>
      <c r="H6" s="16">
        <v>45063</v>
      </c>
      <c r="M6" s="83"/>
      <c r="N6" s="84"/>
    </row>
    <row r="7" spans="1:20" ht="20.100000000000001" customHeight="1">
      <c r="E7" s="85"/>
      <c r="F7" s="85"/>
      <c r="G7" s="85"/>
      <c r="H7" s="86"/>
      <c r="K7" s="88"/>
      <c r="M7" s="83"/>
      <c r="N7" s="84"/>
      <c r="O7" s="89"/>
    </row>
    <row r="9" spans="1:20" s="8" customFormat="1" ht="19.7" customHeight="1">
      <c r="D9" s="90" t="s">
        <v>267</v>
      </c>
      <c r="E9" s="17" t="s">
        <v>8</v>
      </c>
      <c r="F9" s="17" t="s">
        <v>9</v>
      </c>
      <c r="G9" s="17" t="s">
        <v>10</v>
      </c>
      <c r="H9" s="18" t="s">
        <v>11</v>
      </c>
      <c r="I9" s="26" t="s">
        <v>12</v>
      </c>
      <c r="J9" s="26" t="s">
        <v>13</v>
      </c>
      <c r="K9" s="347" t="s">
        <v>14</v>
      </c>
      <c r="L9" s="22" t="s">
        <v>15</v>
      </c>
      <c r="M9" s="18" t="s">
        <v>16</v>
      </c>
      <c r="N9" s="18" t="s">
        <v>17</v>
      </c>
      <c r="O9" s="18" t="s">
        <v>18</v>
      </c>
      <c r="P9" s="30" t="s">
        <v>19</v>
      </c>
      <c r="Q9" s="17" t="s">
        <v>20</v>
      </c>
      <c r="R9" s="18" t="s">
        <v>21</v>
      </c>
      <c r="S9" s="30" t="s">
        <v>22</v>
      </c>
      <c r="T9" s="23" t="s">
        <v>23</v>
      </c>
    </row>
    <row r="10" spans="1:20" s="8" customFormat="1" ht="19.7" customHeight="1">
      <c r="A10" s="91"/>
      <c r="B10" s="91"/>
      <c r="C10" s="168"/>
      <c r="D10" s="18"/>
      <c r="E10" s="17"/>
      <c r="F10" s="17"/>
      <c r="G10" s="17"/>
      <c r="H10" s="50"/>
      <c r="I10" s="26"/>
      <c r="J10" s="94"/>
      <c r="K10" s="169"/>
      <c r="L10" s="22"/>
      <c r="M10" s="26"/>
      <c r="N10" s="94"/>
      <c r="O10" s="17"/>
      <c r="P10" s="30"/>
      <c r="Q10" s="17"/>
      <c r="R10" s="29"/>
      <c r="S10" s="29"/>
      <c r="T10" s="23"/>
    </row>
    <row r="11" spans="1:20" s="8" customFormat="1" ht="19.7" customHeight="1">
      <c r="A11" s="91"/>
      <c r="B11" s="91"/>
      <c r="C11" s="1174"/>
      <c r="D11" s="170">
        <v>2</v>
      </c>
      <c r="E11" s="1068">
        <v>1</v>
      </c>
      <c r="F11" s="483" t="s">
        <v>288</v>
      </c>
      <c r="G11" s="483" t="s">
        <v>288</v>
      </c>
      <c r="H11" s="26" t="s">
        <v>2246</v>
      </c>
      <c r="I11" s="26">
        <v>1</v>
      </c>
      <c r="J11" s="26">
        <v>765000</v>
      </c>
      <c r="K11" s="537">
        <f t="shared" ref="K11:K20" si="0">I11*J11</f>
        <v>765000</v>
      </c>
      <c r="L11" s="858"/>
      <c r="M11" s="171" t="s">
        <v>2247</v>
      </c>
      <c r="N11" s="859"/>
      <c r="O11" s="18"/>
      <c r="P11" s="30">
        <v>44991</v>
      </c>
      <c r="Q11" s="17"/>
      <c r="R11" s="860">
        <v>45061</v>
      </c>
      <c r="S11" s="30">
        <v>45056</v>
      </c>
      <c r="T11" s="23">
        <v>45056</v>
      </c>
    </row>
    <row r="12" spans="1:20" s="8" customFormat="1" ht="19.7" customHeight="1">
      <c r="A12" s="91"/>
      <c r="B12" s="91"/>
      <c r="C12" s="1174"/>
      <c r="D12" s="170">
        <v>5</v>
      </c>
      <c r="E12" s="1068">
        <f t="shared" ref="E12:E20" si="1">+E11+1</f>
        <v>2</v>
      </c>
      <c r="F12" s="483" t="s">
        <v>288</v>
      </c>
      <c r="G12" s="483" t="s">
        <v>288</v>
      </c>
      <c r="H12" s="108" t="s">
        <v>2248</v>
      </c>
      <c r="I12" s="108">
        <v>1</v>
      </c>
      <c r="J12" s="108">
        <v>40000</v>
      </c>
      <c r="K12" s="537">
        <f t="shared" si="0"/>
        <v>40000</v>
      </c>
      <c r="L12" s="861"/>
      <c r="M12" s="108" t="s">
        <v>2249</v>
      </c>
      <c r="N12" s="862"/>
      <c r="O12" s="18"/>
      <c r="P12" s="30">
        <v>44991</v>
      </c>
      <c r="Q12" s="17"/>
      <c r="R12" s="860">
        <v>45061</v>
      </c>
      <c r="S12" s="30">
        <v>45056</v>
      </c>
      <c r="T12" s="23">
        <v>45056</v>
      </c>
    </row>
    <row r="13" spans="1:20" s="8" customFormat="1" ht="19.7" customHeight="1">
      <c r="A13" s="91"/>
      <c r="B13" s="91"/>
      <c r="C13" s="1174"/>
      <c r="D13" s="170">
        <v>11</v>
      </c>
      <c r="E13" s="1068">
        <f t="shared" si="1"/>
        <v>3</v>
      </c>
      <c r="F13" s="483" t="s">
        <v>288</v>
      </c>
      <c r="G13" s="483" t="s">
        <v>288</v>
      </c>
      <c r="H13" s="108" t="s">
        <v>2250</v>
      </c>
      <c r="I13" s="108">
        <v>1</v>
      </c>
      <c r="J13" s="108">
        <v>3000</v>
      </c>
      <c r="K13" s="537">
        <f t="shared" si="0"/>
        <v>3000</v>
      </c>
      <c r="L13" s="861"/>
      <c r="M13" s="108" t="s">
        <v>758</v>
      </c>
      <c r="N13" s="863"/>
      <c r="O13" s="18"/>
      <c r="P13" s="30"/>
      <c r="Q13" s="17"/>
      <c r="R13" s="860"/>
      <c r="S13" s="30"/>
      <c r="T13" s="23"/>
    </row>
    <row r="14" spans="1:20" s="8" customFormat="1" ht="19.7" customHeight="1">
      <c r="A14" s="91"/>
      <c r="B14" s="91"/>
      <c r="C14" s="1174"/>
      <c r="D14" s="170">
        <v>12</v>
      </c>
      <c r="E14" s="1068">
        <f t="shared" si="1"/>
        <v>4</v>
      </c>
      <c r="F14" s="483" t="s">
        <v>288</v>
      </c>
      <c r="G14" s="483" t="s">
        <v>288</v>
      </c>
      <c r="H14" s="108" t="s">
        <v>2252</v>
      </c>
      <c r="I14" s="108">
        <v>1</v>
      </c>
      <c r="J14" s="108">
        <v>2000</v>
      </c>
      <c r="K14" s="537">
        <f t="shared" si="0"/>
        <v>2000</v>
      </c>
      <c r="L14" s="861"/>
      <c r="M14" s="108" t="s">
        <v>758</v>
      </c>
      <c r="N14" s="863"/>
      <c r="O14" s="17"/>
      <c r="P14" s="30"/>
      <c r="Q14" s="17"/>
      <c r="R14" s="860"/>
      <c r="S14" s="29"/>
      <c r="T14" s="23"/>
    </row>
    <row r="15" spans="1:20" s="8" customFormat="1" ht="19.7" customHeight="1">
      <c r="A15" s="91"/>
      <c r="B15" s="91"/>
      <c r="C15" s="1174"/>
      <c r="D15" s="170">
        <v>7</v>
      </c>
      <c r="E15" s="1068">
        <f t="shared" si="1"/>
        <v>5</v>
      </c>
      <c r="F15" s="483" t="s">
        <v>288</v>
      </c>
      <c r="G15" s="483" t="s">
        <v>288</v>
      </c>
      <c r="H15" s="108" t="s">
        <v>2253</v>
      </c>
      <c r="I15" s="108">
        <v>1</v>
      </c>
      <c r="J15" s="864">
        <v>3500</v>
      </c>
      <c r="K15" s="537">
        <f t="shared" si="0"/>
        <v>3500</v>
      </c>
      <c r="L15" s="861"/>
      <c r="M15" s="108" t="s">
        <v>758</v>
      </c>
      <c r="N15" s="863"/>
      <c r="O15" s="17"/>
      <c r="P15" s="30"/>
      <c r="Q15" s="17"/>
      <c r="R15" s="860"/>
      <c r="S15" s="29"/>
      <c r="T15" s="23"/>
    </row>
    <row r="16" spans="1:20" s="8" customFormat="1" ht="19.7" customHeight="1">
      <c r="A16" s="91"/>
      <c r="B16" s="91"/>
      <c r="C16" s="1174"/>
      <c r="D16" s="170">
        <v>13</v>
      </c>
      <c r="E16" s="1068">
        <f t="shared" si="1"/>
        <v>6</v>
      </c>
      <c r="F16" s="123" t="s">
        <v>288</v>
      </c>
      <c r="G16" s="123" t="s">
        <v>288</v>
      </c>
      <c r="H16" s="171" t="s">
        <v>2254</v>
      </c>
      <c r="I16" s="321">
        <v>2</v>
      </c>
      <c r="J16" s="865">
        <v>2200</v>
      </c>
      <c r="K16" s="118">
        <f t="shared" si="0"/>
        <v>4400</v>
      </c>
      <c r="L16" s="174"/>
      <c r="M16" s="171" t="s">
        <v>2255</v>
      </c>
      <c r="N16" s="175"/>
      <c r="O16" s="17"/>
      <c r="P16" s="30">
        <v>44991</v>
      </c>
      <c r="Q16" s="17"/>
      <c r="R16" s="860">
        <v>45061</v>
      </c>
      <c r="S16" s="29">
        <v>45056</v>
      </c>
      <c r="T16" s="23">
        <v>45056</v>
      </c>
    </row>
    <row r="17" spans="1:20" s="8" customFormat="1" ht="19.7" customHeight="1">
      <c r="A17" s="91"/>
      <c r="B17" s="91"/>
      <c r="C17" s="1174"/>
      <c r="D17" s="170">
        <v>14</v>
      </c>
      <c r="E17" s="1068">
        <f t="shared" si="1"/>
        <v>7</v>
      </c>
      <c r="F17" s="123" t="s">
        <v>288</v>
      </c>
      <c r="G17" s="123" t="s">
        <v>288</v>
      </c>
      <c r="H17" s="1175" t="s">
        <v>3326</v>
      </c>
      <c r="I17" s="321">
        <v>1</v>
      </c>
      <c r="J17" s="865">
        <v>31000</v>
      </c>
      <c r="K17" s="411">
        <f t="shared" si="0"/>
        <v>31000</v>
      </c>
      <c r="L17" s="1176"/>
      <c r="M17" s="171" t="s">
        <v>3327</v>
      </c>
      <c r="N17" s="175"/>
      <c r="O17" s="17"/>
      <c r="P17" s="30">
        <v>44991</v>
      </c>
      <c r="Q17" s="17"/>
      <c r="R17" s="860">
        <v>45061</v>
      </c>
      <c r="S17" s="29">
        <v>45056</v>
      </c>
      <c r="T17" s="23">
        <v>45056</v>
      </c>
    </row>
    <row r="18" spans="1:20" s="8" customFormat="1" ht="19.7" customHeight="1">
      <c r="A18" s="91"/>
      <c r="B18" s="91"/>
      <c r="C18" s="1174"/>
      <c r="D18" s="170">
        <v>4</v>
      </c>
      <c r="E18" s="1068">
        <f t="shared" si="1"/>
        <v>8</v>
      </c>
      <c r="F18" s="17" t="s">
        <v>288</v>
      </c>
      <c r="G18" s="17" t="s">
        <v>288</v>
      </c>
      <c r="H18" s="24" t="s">
        <v>2257</v>
      </c>
      <c r="I18" s="26">
        <v>1</v>
      </c>
      <c r="J18" s="1177">
        <v>48000</v>
      </c>
      <c r="K18" s="1178">
        <f t="shared" si="0"/>
        <v>48000</v>
      </c>
      <c r="L18" s="22"/>
      <c r="M18" s="24" t="s">
        <v>3328</v>
      </c>
      <c r="N18" s="863" t="s">
        <v>2258</v>
      </c>
      <c r="O18" s="17"/>
      <c r="P18" s="30"/>
      <c r="Q18" s="17"/>
      <c r="R18" s="860"/>
      <c r="S18" s="29"/>
      <c r="T18" s="23"/>
    </row>
    <row r="19" spans="1:20" s="8" customFormat="1" ht="19.7" customHeight="1">
      <c r="A19" s="91"/>
      <c r="B19" s="91"/>
      <c r="C19" s="1174"/>
      <c r="D19" s="170">
        <v>3</v>
      </c>
      <c r="E19" s="1068">
        <f t="shared" si="1"/>
        <v>9</v>
      </c>
      <c r="F19" s="17" t="s">
        <v>288</v>
      </c>
      <c r="G19" s="17" t="s">
        <v>288</v>
      </c>
      <c r="H19" s="24" t="s">
        <v>2679</v>
      </c>
      <c r="I19" s="18">
        <v>1</v>
      </c>
      <c r="J19" s="17">
        <v>38000</v>
      </c>
      <c r="K19" s="477">
        <f>I19*J19</f>
        <v>38000</v>
      </c>
      <c r="L19" s="22"/>
      <c r="M19" s="24" t="s">
        <v>3062</v>
      </c>
      <c r="N19" s="863"/>
      <c r="O19" s="17"/>
      <c r="P19" s="30">
        <v>44991</v>
      </c>
      <c r="Q19" s="17"/>
      <c r="R19" s="860">
        <v>45061</v>
      </c>
      <c r="S19" s="29">
        <v>45056</v>
      </c>
      <c r="T19" s="23">
        <v>45056</v>
      </c>
    </row>
    <row r="20" spans="1:20" s="8" customFormat="1" ht="19.7" customHeight="1">
      <c r="A20" s="91"/>
      <c r="B20" s="91"/>
      <c r="C20" s="1174"/>
      <c r="D20" s="170">
        <v>1</v>
      </c>
      <c r="E20" s="1068">
        <f t="shared" si="1"/>
        <v>10</v>
      </c>
      <c r="F20" s="18" t="s">
        <v>288</v>
      </c>
      <c r="G20" s="18" t="s">
        <v>288</v>
      </c>
      <c r="H20" s="176" t="s">
        <v>591</v>
      </c>
      <c r="I20" s="118">
        <v>1</v>
      </c>
      <c r="J20" s="118">
        <v>12000</v>
      </c>
      <c r="K20" s="118">
        <f t="shared" si="0"/>
        <v>12000</v>
      </c>
      <c r="L20" s="119"/>
      <c r="M20" s="178"/>
      <c r="N20" s="179"/>
      <c r="O20" s="17"/>
      <c r="P20" s="30">
        <v>44991</v>
      </c>
      <c r="Q20" s="17"/>
      <c r="R20" s="860">
        <v>45061</v>
      </c>
      <c r="S20" s="29">
        <v>45056</v>
      </c>
      <c r="T20" s="23"/>
    </row>
    <row r="21" spans="1:20" s="8" customFormat="1" ht="19.7" customHeight="1">
      <c r="A21" s="91"/>
      <c r="B21" s="91"/>
      <c r="C21" s="168"/>
      <c r="D21" s="18"/>
      <c r="E21" s="17"/>
      <c r="F21" s="17"/>
      <c r="G21" s="17"/>
      <c r="H21" s="50"/>
      <c r="I21" s="26"/>
      <c r="J21" s="94"/>
      <c r="K21" s="169"/>
      <c r="L21" s="22"/>
      <c r="M21" s="26"/>
      <c r="N21" s="94"/>
      <c r="O21" s="17"/>
      <c r="P21" s="30"/>
      <c r="Q21" s="17"/>
      <c r="R21" s="29"/>
      <c r="S21" s="29"/>
      <c r="T21" s="23"/>
    </row>
    <row r="22" spans="1:20" s="8" customFormat="1" ht="19.7" customHeight="1">
      <c r="A22" s="91"/>
      <c r="B22" s="91"/>
      <c r="C22" s="168"/>
      <c r="D22" s="18"/>
      <c r="E22" s="17"/>
      <c r="F22" s="17"/>
      <c r="G22" s="75"/>
      <c r="H22" s="180">
        <f>SUM(K11:K20)</f>
        <v>946900</v>
      </c>
      <c r="I22" s="26"/>
      <c r="J22" s="94"/>
      <c r="K22" s="169"/>
      <c r="L22" s="22"/>
      <c r="M22" s="26"/>
      <c r="N22" s="94"/>
      <c r="O22" s="17"/>
      <c r="P22" s="30"/>
      <c r="Q22" s="17"/>
      <c r="R22" s="29"/>
      <c r="S22" s="29"/>
      <c r="T22" s="23"/>
    </row>
    <row r="23" spans="1:20" s="8" customFormat="1" ht="19.7" customHeight="1">
      <c r="A23" s="91"/>
      <c r="B23" s="91"/>
      <c r="C23" s="168"/>
      <c r="D23" s="18"/>
      <c r="E23" s="17"/>
      <c r="F23" s="17"/>
      <c r="G23" s="17"/>
      <c r="H23" s="76"/>
      <c r="I23" s="26"/>
      <c r="J23" s="94"/>
      <c r="K23" s="169"/>
      <c r="L23" s="22"/>
      <c r="M23" s="26"/>
      <c r="N23" s="94"/>
      <c r="O23" s="17"/>
      <c r="P23" s="30"/>
      <c r="Q23" s="17"/>
      <c r="R23" s="29"/>
      <c r="S23" s="29"/>
      <c r="T23" s="23"/>
    </row>
    <row r="24" spans="1:20" s="8" customFormat="1" ht="19.7" customHeight="1">
      <c r="A24" s="18"/>
      <c r="B24" s="18"/>
      <c r="C24" s="18"/>
      <c r="D24" s="104"/>
      <c r="E24" s="52"/>
      <c r="F24" s="52"/>
      <c r="G24" s="52"/>
      <c r="H24" s="847"/>
      <c r="I24" s="876"/>
      <c r="J24" s="64"/>
      <c r="K24" s="64"/>
      <c r="L24" s="56"/>
      <c r="M24" s="564"/>
      <c r="N24" s="57"/>
      <c r="O24" s="54"/>
      <c r="P24" s="58"/>
      <c r="Q24" s="52"/>
      <c r="R24" s="59"/>
      <c r="S24" s="58"/>
      <c r="T24" s="60"/>
    </row>
    <row r="25" spans="1:20" s="8" customFormat="1" ht="19.7" customHeight="1">
      <c r="A25" s="18"/>
      <c r="B25" s="18"/>
      <c r="C25" s="18"/>
      <c r="D25" s="104"/>
      <c r="E25" s="52"/>
      <c r="F25" s="52"/>
      <c r="G25" s="52"/>
      <c r="H25" s="847"/>
      <c r="I25" s="876"/>
      <c r="J25" s="64"/>
      <c r="K25" s="64"/>
      <c r="L25" s="56"/>
      <c r="M25" s="564"/>
      <c r="N25" s="57"/>
      <c r="O25" s="54"/>
      <c r="P25" s="58"/>
      <c r="Q25" s="52"/>
      <c r="R25" s="59"/>
      <c r="S25" s="58"/>
      <c r="T25" s="60"/>
    </row>
    <row r="26" spans="1:20" s="8" customFormat="1" ht="19.7" customHeight="1">
      <c r="A26" s="18"/>
      <c r="B26" s="18"/>
      <c r="C26" s="18"/>
      <c r="D26" s="104"/>
      <c r="E26" s="52"/>
      <c r="F26" s="52"/>
      <c r="G26" s="52"/>
      <c r="H26" s="847"/>
      <c r="I26" s="876"/>
      <c r="J26" s="64"/>
      <c r="K26" s="64"/>
      <c r="L26" s="56"/>
      <c r="M26" s="564"/>
      <c r="N26" s="57"/>
      <c r="O26" s="54"/>
      <c r="P26" s="58"/>
      <c r="Q26" s="52"/>
      <c r="R26" s="59"/>
      <c r="S26" s="58"/>
      <c r="T26" s="60"/>
    </row>
    <row r="27" spans="1:20" s="8" customFormat="1" ht="19.7" customHeight="1">
      <c r="A27" s="18"/>
      <c r="B27" s="18"/>
      <c r="C27" s="18"/>
      <c r="D27" s="104"/>
      <c r="E27" s="52"/>
      <c r="F27" s="52"/>
      <c r="G27" s="52"/>
      <c r="H27" s="847"/>
      <c r="I27" s="876"/>
      <c r="J27" s="64"/>
      <c r="K27" s="64"/>
      <c r="L27" s="56"/>
      <c r="M27" s="564"/>
      <c r="N27" s="57"/>
      <c r="O27" s="54"/>
      <c r="P27" s="58"/>
      <c r="Q27" s="52"/>
      <c r="R27" s="59"/>
      <c r="S27" s="58"/>
      <c r="T27" s="60"/>
    </row>
    <row r="28" spans="1:20" s="8" customFormat="1" ht="19.7" customHeight="1">
      <c r="A28" s="18"/>
      <c r="B28" s="18"/>
      <c r="C28" s="18"/>
      <c r="D28" s="104"/>
      <c r="E28" s="52"/>
      <c r="F28" s="52"/>
      <c r="G28" s="52"/>
      <c r="H28" s="847"/>
      <c r="I28" s="876"/>
      <c r="J28" s="64"/>
      <c r="K28" s="64"/>
      <c r="L28" s="56"/>
      <c r="M28" s="564"/>
      <c r="N28" s="57"/>
      <c r="O28" s="54"/>
      <c r="P28" s="58"/>
      <c r="Q28" s="52"/>
      <c r="R28" s="59"/>
      <c r="S28" s="58"/>
      <c r="T28" s="60"/>
    </row>
    <row r="29" spans="1:20" s="8" customFormat="1" ht="19.7" customHeight="1">
      <c r="A29" s="18"/>
      <c r="B29" s="18"/>
      <c r="C29" s="18"/>
      <c r="D29" s="104"/>
      <c r="E29" s="52"/>
      <c r="F29" s="52"/>
      <c r="G29" s="52"/>
      <c r="H29" s="847"/>
      <c r="I29" s="876"/>
      <c r="J29" s="64"/>
      <c r="K29" s="64"/>
      <c r="L29" s="56"/>
      <c r="M29" s="564"/>
      <c r="N29" s="57"/>
      <c r="O29" s="54"/>
      <c r="P29" s="58"/>
      <c r="Q29" s="52"/>
      <c r="R29" s="59"/>
      <c r="S29" s="58"/>
      <c r="T29" s="60"/>
    </row>
    <row r="30" spans="1:20" s="8" customFormat="1" ht="19.7" customHeight="1">
      <c r="A30" s="18"/>
      <c r="B30" s="18"/>
      <c r="C30" s="18"/>
      <c r="D30" s="104"/>
      <c r="E30" s="52"/>
      <c r="F30" s="52"/>
      <c r="G30" s="52"/>
      <c r="H30" s="847"/>
      <c r="I30" s="876"/>
      <c r="J30" s="64"/>
      <c r="K30" s="64"/>
      <c r="L30" s="56"/>
      <c r="M30" s="564"/>
      <c r="N30" s="57"/>
      <c r="O30" s="54"/>
      <c r="P30" s="58"/>
      <c r="Q30" s="52"/>
      <c r="R30" s="59"/>
      <c r="S30" s="58"/>
      <c r="T30" s="60"/>
    </row>
    <row r="31" spans="1:20" s="8" customFormat="1" ht="19.7" customHeight="1">
      <c r="A31" s="18"/>
      <c r="B31" s="18"/>
      <c r="C31" s="18"/>
      <c r="D31" s="104"/>
      <c r="E31" s="52"/>
      <c r="F31" s="52"/>
      <c r="G31" s="52"/>
      <c r="H31" s="847"/>
      <c r="I31" s="876"/>
      <c r="J31" s="64"/>
      <c r="K31" s="64"/>
      <c r="L31" s="56"/>
      <c r="M31" s="564"/>
      <c r="N31" s="57"/>
      <c r="O31" s="54"/>
      <c r="P31" s="58"/>
      <c r="Q31" s="52"/>
      <c r="R31" s="59"/>
      <c r="S31" s="58"/>
      <c r="T31" s="60"/>
    </row>
    <row r="32" spans="1:20" s="8" customFormat="1" ht="19.7" customHeight="1">
      <c r="A32" s="18"/>
      <c r="B32" s="18"/>
      <c r="C32" s="18"/>
      <c r="D32" s="104"/>
      <c r="E32" s="52"/>
      <c r="F32" s="52"/>
      <c r="G32" s="52"/>
      <c r="H32" s="847"/>
      <c r="I32" s="876"/>
      <c r="J32" s="64"/>
      <c r="K32" s="64"/>
      <c r="L32" s="56"/>
      <c r="M32" s="564"/>
      <c r="N32" s="57"/>
      <c r="O32" s="54"/>
      <c r="P32" s="58"/>
      <c r="Q32" s="52"/>
      <c r="R32" s="59"/>
      <c r="S32" s="58"/>
      <c r="T32" s="60"/>
    </row>
    <row r="33" spans="1:20" s="8" customFormat="1" ht="19.7" customHeight="1">
      <c r="A33" s="18"/>
      <c r="B33" s="18"/>
      <c r="C33" s="18"/>
      <c r="D33" s="104"/>
      <c r="E33" s="52"/>
      <c r="F33" s="52"/>
      <c r="G33" s="52"/>
      <c r="H33" s="847"/>
      <c r="I33" s="876"/>
      <c r="J33" s="64"/>
      <c r="K33" s="64"/>
      <c r="L33" s="56"/>
      <c r="M33" s="564"/>
      <c r="N33" s="57"/>
      <c r="O33" s="54"/>
      <c r="P33" s="58"/>
      <c r="Q33" s="52"/>
      <c r="R33" s="59"/>
      <c r="S33" s="58"/>
      <c r="T33" s="60"/>
    </row>
    <row r="34" spans="1:20" s="8" customFormat="1" ht="19.7" customHeight="1">
      <c r="A34" s="18"/>
      <c r="B34" s="18"/>
      <c r="C34" s="18"/>
      <c r="D34" s="104"/>
      <c r="E34" s="52"/>
      <c r="F34" s="52"/>
      <c r="G34" s="52"/>
      <c r="H34" s="847"/>
      <c r="I34" s="876"/>
      <c r="J34" s="64"/>
      <c r="K34" s="64"/>
      <c r="L34" s="56"/>
      <c r="M34" s="564"/>
      <c r="N34" s="57"/>
      <c r="O34" s="54"/>
      <c r="P34" s="58"/>
      <c r="Q34" s="52"/>
      <c r="R34" s="59"/>
      <c r="S34" s="58"/>
      <c r="T34" s="60"/>
    </row>
    <row r="35" spans="1:20" s="8" customFormat="1" ht="19.7" customHeight="1">
      <c r="A35" s="18"/>
      <c r="B35" s="18"/>
      <c r="C35" s="18"/>
      <c r="D35" s="104"/>
      <c r="E35" s="52"/>
      <c r="F35" s="52"/>
      <c r="G35" s="52"/>
      <c r="H35" s="847"/>
      <c r="I35" s="876"/>
      <c r="J35" s="64"/>
      <c r="K35" s="64"/>
      <c r="L35" s="56"/>
      <c r="M35" s="564"/>
      <c r="N35" s="57"/>
      <c r="O35" s="54"/>
      <c r="P35" s="58"/>
      <c r="Q35" s="52"/>
      <c r="R35" s="59"/>
      <c r="S35" s="58"/>
      <c r="T35" s="60"/>
    </row>
    <row r="36" spans="1:20" s="8" customFormat="1" ht="19.7" customHeight="1">
      <c r="A36" s="18"/>
      <c r="B36" s="18"/>
      <c r="C36" s="18"/>
      <c r="D36" s="104"/>
      <c r="E36" s="52"/>
      <c r="F36" s="52"/>
      <c r="G36" s="52"/>
      <c r="H36" s="847"/>
      <c r="I36" s="876"/>
      <c r="J36" s="64"/>
      <c r="K36" s="64"/>
      <c r="L36" s="56"/>
      <c r="M36" s="564"/>
      <c r="N36" s="57"/>
      <c r="O36" s="54"/>
      <c r="P36" s="58"/>
      <c r="Q36" s="52"/>
      <c r="R36" s="59"/>
      <c r="S36" s="58"/>
      <c r="T36" s="60"/>
    </row>
    <row r="37" spans="1:20" s="8" customFormat="1" ht="19.7" customHeight="1">
      <c r="A37" s="18"/>
      <c r="B37" s="18"/>
      <c r="C37" s="18"/>
      <c r="D37" s="104"/>
      <c r="E37" s="52"/>
      <c r="F37" s="52"/>
      <c r="G37" s="52"/>
      <c r="H37" s="847"/>
      <c r="I37" s="876"/>
      <c r="J37" s="64"/>
      <c r="K37" s="64"/>
      <c r="L37" s="56"/>
      <c r="M37" s="564"/>
      <c r="N37" s="57"/>
      <c r="O37" s="54"/>
      <c r="P37" s="58"/>
      <c r="Q37" s="52"/>
      <c r="R37" s="59"/>
      <c r="S37" s="58"/>
      <c r="T37" s="60"/>
    </row>
    <row r="38" spans="1:20" s="8" customFormat="1" ht="19.7" customHeight="1">
      <c r="A38" s="18"/>
      <c r="B38" s="18"/>
      <c r="C38" s="18"/>
      <c r="D38" s="104"/>
      <c r="E38" s="52"/>
      <c r="F38" s="52"/>
      <c r="G38" s="52"/>
      <c r="H38" s="847"/>
      <c r="I38" s="876"/>
      <c r="J38" s="64"/>
      <c r="K38" s="64"/>
      <c r="L38" s="56"/>
      <c r="M38" s="564"/>
      <c r="N38" s="57"/>
      <c r="O38" s="54"/>
      <c r="P38" s="58"/>
      <c r="Q38" s="52"/>
      <c r="R38" s="59"/>
      <c r="S38" s="58"/>
      <c r="T38" s="60"/>
    </row>
    <row r="39" spans="1:20" s="8" customFormat="1" ht="19.7" customHeight="1">
      <c r="A39" s="18"/>
      <c r="B39" s="18"/>
      <c r="C39" s="18"/>
      <c r="D39" s="104"/>
      <c r="E39" s="52"/>
      <c r="F39" s="52"/>
      <c r="G39" s="52"/>
      <c r="H39" s="847"/>
      <c r="I39" s="876"/>
      <c r="J39" s="64"/>
      <c r="K39" s="64"/>
      <c r="L39" s="56"/>
      <c r="M39" s="564"/>
      <c r="N39" s="57"/>
      <c r="O39" s="54"/>
      <c r="P39" s="58"/>
      <c r="Q39" s="52"/>
      <c r="R39" s="59"/>
      <c r="S39" s="58"/>
      <c r="T39" s="60"/>
    </row>
    <row r="40" spans="1:20" s="8" customFormat="1" ht="19.7" customHeight="1">
      <c r="A40" s="18"/>
      <c r="B40" s="18"/>
      <c r="C40" s="18"/>
      <c r="D40" s="104"/>
      <c r="E40" s="52"/>
      <c r="F40" s="52"/>
      <c r="G40" s="52"/>
      <c r="H40" s="847"/>
      <c r="I40" s="876"/>
      <c r="J40" s="64"/>
      <c r="K40" s="64"/>
      <c r="L40" s="56"/>
      <c r="M40" s="564"/>
      <c r="N40" s="57"/>
      <c r="O40" s="54"/>
      <c r="P40" s="58"/>
      <c r="Q40" s="52"/>
      <c r="R40" s="59"/>
      <c r="S40" s="58"/>
      <c r="T40" s="60"/>
    </row>
    <row r="41" spans="1:20" s="8" customFormat="1" ht="19.7" customHeight="1">
      <c r="A41" s="18"/>
      <c r="B41" s="18"/>
      <c r="C41" s="18"/>
      <c r="D41" s="18"/>
      <c r="E41" s="17"/>
      <c r="F41" s="17"/>
      <c r="G41" s="17"/>
      <c r="H41" s="50"/>
      <c r="I41" s="994"/>
      <c r="J41" s="127"/>
      <c r="K41" s="118"/>
      <c r="L41" s="128"/>
      <c r="M41" s="129"/>
      <c r="N41" s="26"/>
      <c r="O41" s="17"/>
      <c r="P41" s="30"/>
      <c r="Q41" s="17"/>
      <c r="R41" s="29"/>
      <c r="S41" s="29"/>
      <c r="T41" s="23"/>
    </row>
    <row r="42" spans="1:20" s="8" customFormat="1" ht="19.7" customHeight="1">
      <c r="A42" s="18"/>
      <c r="B42" s="18"/>
      <c r="C42" s="18"/>
      <c r="D42" s="18"/>
      <c r="E42" s="17"/>
      <c r="F42" s="17"/>
      <c r="G42" s="17"/>
      <c r="H42" s="130"/>
      <c r="I42" s="26"/>
      <c r="J42" s="118"/>
      <c r="K42" s="118"/>
      <c r="L42" s="22"/>
      <c r="M42" s="26"/>
      <c r="N42" s="94"/>
      <c r="O42" s="17"/>
      <c r="P42" s="30"/>
      <c r="Q42" s="17"/>
      <c r="R42" s="29"/>
      <c r="S42" s="29"/>
      <c r="T42" s="23"/>
    </row>
    <row r="43" spans="1:20">
      <c r="K43" s="131"/>
    </row>
  </sheetData>
  <autoFilter ref="E9:R23" xr:uid="{D76C992D-8467-4E1E-83CF-8C72876C8B02}"/>
  <mergeCells count="8">
    <mergeCell ref="E6:G6"/>
    <mergeCell ref="E2:G2"/>
    <mergeCell ref="J2:L2"/>
    <mergeCell ref="E3:G3"/>
    <mergeCell ref="E4:G4"/>
    <mergeCell ref="J4:K5"/>
    <mergeCell ref="M4:N5"/>
    <mergeCell ref="E5:G5"/>
  </mergeCells>
  <phoneticPr fontId="3"/>
  <pageMargins left="0.2" right="0.2" top="0.36" bottom="0.41" header="0.3" footer="0.3"/>
  <pageSetup paperSize="9" scale="70" orientation="landscape"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88D6-6175-4632-A738-19D2AD7DDBCC}">
  <dimension ref="A2:T226"/>
  <sheetViews>
    <sheetView zoomScale="81" zoomScaleNormal="81" workbookViewId="0">
      <pane xSplit="13" ySplit="10" topLeftCell="P185" activePane="bottomRight" state="frozen"/>
      <selection pane="topRight" activeCell="K1" sqref="K1"/>
      <selection pane="bottomLeft" activeCell="A9" sqref="A9"/>
      <selection pane="bottomRight" activeCell="T191" sqref="T191"/>
    </sheetView>
  </sheetViews>
  <sheetFormatPr defaultRowHeight="18.75"/>
  <cols>
    <col min="1" max="1" width="7" style="9" customWidth="1"/>
    <col min="2" max="2" width="4.875" style="9" customWidth="1"/>
    <col min="3" max="3" width="6" style="9" customWidth="1"/>
    <col min="4" max="4" width="14.25" style="9" customWidth="1"/>
    <col min="5" max="5" width="18.125" style="8" customWidth="1"/>
    <col min="6" max="6" width="14.375" style="9" bestFit="1" customWidth="1"/>
    <col min="7" max="7" width="13.125" style="9" bestFit="1" customWidth="1"/>
    <col min="8" max="8" width="47" style="9" customWidth="1"/>
    <col min="9" max="9" width="6.125" style="8" customWidth="1"/>
    <col min="10" max="11" width="9.875" style="8" bestFit="1" customWidth="1"/>
    <col min="12" max="12" width="5.875" style="10" customWidth="1"/>
    <col min="13" max="13" width="49" style="9" customWidth="1"/>
    <col min="14" max="14" width="48.375" style="9" customWidth="1"/>
    <col min="15" max="15" width="20.125" style="8" customWidth="1"/>
    <col min="16" max="16" width="15.375" style="48" customWidth="1"/>
    <col min="17" max="17" width="6.375" style="9" customWidth="1"/>
    <col min="18" max="18" width="16.625" style="10" customWidth="1"/>
    <col min="19" max="19" width="17.875" style="49" customWidth="1"/>
    <col min="20" max="20" width="15.625" style="11" customWidth="1"/>
    <col min="21" max="256" width="9" style="9"/>
    <col min="257" max="257" width="7" style="9" customWidth="1"/>
    <col min="258" max="258" width="4.875" style="9" customWidth="1"/>
    <col min="259" max="259" width="6" style="9" customWidth="1"/>
    <col min="260" max="260" width="14.25" style="9" customWidth="1"/>
    <col min="261" max="261" width="18.125" style="9" customWidth="1"/>
    <col min="262" max="262" width="14.375" style="9" bestFit="1" customWidth="1"/>
    <col min="263" max="263" width="13.125" style="9" bestFit="1" customWidth="1"/>
    <col min="264" max="264" width="47" style="9" customWidth="1"/>
    <col min="265" max="265" width="6.125" style="9" customWidth="1"/>
    <col min="266" max="267" width="9.875" style="9" bestFit="1" customWidth="1"/>
    <col min="268" max="268" width="5.875" style="9" customWidth="1"/>
    <col min="269" max="269" width="49" style="9" customWidth="1"/>
    <col min="270" max="270" width="48.375" style="9" customWidth="1"/>
    <col min="271" max="271" width="20.125" style="9" customWidth="1"/>
    <col min="272" max="272" width="15.375" style="9" customWidth="1"/>
    <col min="273" max="273" width="6.375" style="9" customWidth="1"/>
    <col min="274" max="274" width="16.625" style="9" customWidth="1"/>
    <col min="275" max="275" width="17.875" style="9" customWidth="1"/>
    <col min="276" max="276" width="15.625" style="9" customWidth="1"/>
    <col min="277" max="512" width="9" style="9"/>
    <col min="513" max="513" width="7" style="9" customWidth="1"/>
    <col min="514" max="514" width="4.875" style="9" customWidth="1"/>
    <col min="515" max="515" width="6" style="9" customWidth="1"/>
    <col min="516" max="516" width="14.25" style="9" customWidth="1"/>
    <col min="517" max="517" width="18.125" style="9" customWidth="1"/>
    <col min="518" max="518" width="14.375" style="9" bestFit="1" customWidth="1"/>
    <col min="519" max="519" width="13.125" style="9" bestFit="1" customWidth="1"/>
    <col min="520" max="520" width="47" style="9" customWidth="1"/>
    <col min="521" max="521" width="6.125" style="9" customWidth="1"/>
    <col min="522" max="523" width="9.875" style="9" bestFit="1" customWidth="1"/>
    <col min="524" max="524" width="5.875" style="9" customWidth="1"/>
    <col min="525" max="525" width="49" style="9" customWidth="1"/>
    <col min="526" max="526" width="48.375" style="9" customWidth="1"/>
    <col min="527" max="527" width="20.125" style="9" customWidth="1"/>
    <col min="528" max="528" width="15.375" style="9" customWidth="1"/>
    <col min="529" max="529" width="6.375" style="9" customWidth="1"/>
    <col min="530" max="530" width="16.625" style="9" customWidth="1"/>
    <col min="531" max="531" width="17.875" style="9" customWidth="1"/>
    <col min="532" max="532" width="15.625" style="9" customWidth="1"/>
    <col min="533" max="768" width="9" style="9"/>
    <col min="769" max="769" width="7" style="9" customWidth="1"/>
    <col min="770" max="770" width="4.875" style="9" customWidth="1"/>
    <col min="771" max="771" width="6" style="9" customWidth="1"/>
    <col min="772" max="772" width="14.25" style="9" customWidth="1"/>
    <col min="773" max="773" width="18.125" style="9" customWidth="1"/>
    <col min="774" max="774" width="14.375" style="9" bestFit="1" customWidth="1"/>
    <col min="775" max="775" width="13.125" style="9" bestFit="1" customWidth="1"/>
    <col min="776" max="776" width="47" style="9" customWidth="1"/>
    <col min="777" max="777" width="6.125" style="9" customWidth="1"/>
    <col min="778" max="779" width="9.875" style="9" bestFit="1" customWidth="1"/>
    <col min="780" max="780" width="5.875" style="9" customWidth="1"/>
    <col min="781" max="781" width="49" style="9" customWidth="1"/>
    <col min="782" max="782" width="48.375" style="9" customWidth="1"/>
    <col min="783" max="783" width="20.125" style="9" customWidth="1"/>
    <col min="784" max="784" width="15.375" style="9" customWidth="1"/>
    <col min="785" max="785" width="6.375" style="9" customWidth="1"/>
    <col min="786" max="786" width="16.625" style="9" customWidth="1"/>
    <col min="787" max="787" width="17.875" style="9" customWidth="1"/>
    <col min="788" max="788" width="15.625" style="9" customWidth="1"/>
    <col min="789" max="1024" width="9" style="9"/>
    <col min="1025" max="1025" width="7" style="9" customWidth="1"/>
    <col min="1026" max="1026" width="4.875" style="9" customWidth="1"/>
    <col min="1027" max="1027" width="6" style="9" customWidth="1"/>
    <col min="1028" max="1028" width="14.25" style="9" customWidth="1"/>
    <col min="1029" max="1029" width="18.125" style="9" customWidth="1"/>
    <col min="1030" max="1030" width="14.375" style="9" bestFit="1" customWidth="1"/>
    <col min="1031" max="1031" width="13.125" style="9" bestFit="1" customWidth="1"/>
    <col min="1032" max="1032" width="47" style="9" customWidth="1"/>
    <col min="1033" max="1033" width="6.125" style="9" customWidth="1"/>
    <col min="1034" max="1035" width="9.875" style="9" bestFit="1" customWidth="1"/>
    <col min="1036" max="1036" width="5.875" style="9" customWidth="1"/>
    <col min="1037" max="1037" width="49" style="9" customWidth="1"/>
    <col min="1038" max="1038" width="48.375" style="9" customWidth="1"/>
    <col min="1039" max="1039" width="20.125" style="9" customWidth="1"/>
    <col min="1040" max="1040" width="15.375" style="9" customWidth="1"/>
    <col min="1041" max="1041" width="6.375" style="9" customWidth="1"/>
    <col min="1042" max="1042" width="16.625" style="9" customWidth="1"/>
    <col min="1043" max="1043" width="17.875" style="9" customWidth="1"/>
    <col min="1044" max="1044" width="15.625" style="9" customWidth="1"/>
    <col min="1045" max="1280" width="9" style="9"/>
    <col min="1281" max="1281" width="7" style="9" customWidth="1"/>
    <col min="1282" max="1282" width="4.875" style="9" customWidth="1"/>
    <col min="1283" max="1283" width="6" style="9" customWidth="1"/>
    <col min="1284" max="1284" width="14.25" style="9" customWidth="1"/>
    <col min="1285" max="1285" width="18.125" style="9" customWidth="1"/>
    <col min="1286" max="1286" width="14.375" style="9" bestFit="1" customWidth="1"/>
    <col min="1287" max="1287" width="13.125" style="9" bestFit="1" customWidth="1"/>
    <col min="1288" max="1288" width="47" style="9" customWidth="1"/>
    <col min="1289" max="1289" width="6.125" style="9" customWidth="1"/>
    <col min="1290" max="1291" width="9.875" style="9" bestFit="1" customWidth="1"/>
    <col min="1292" max="1292" width="5.875" style="9" customWidth="1"/>
    <col min="1293" max="1293" width="49" style="9" customWidth="1"/>
    <col min="1294" max="1294" width="48.375" style="9" customWidth="1"/>
    <col min="1295" max="1295" width="20.125" style="9" customWidth="1"/>
    <col min="1296" max="1296" width="15.375" style="9" customWidth="1"/>
    <col min="1297" max="1297" width="6.375" style="9" customWidth="1"/>
    <col min="1298" max="1298" width="16.625" style="9" customWidth="1"/>
    <col min="1299" max="1299" width="17.875" style="9" customWidth="1"/>
    <col min="1300" max="1300" width="15.625" style="9" customWidth="1"/>
    <col min="1301" max="1536" width="9" style="9"/>
    <col min="1537" max="1537" width="7" style="9" customWidth="1"/>
    <col min="1538" max="1538" width="4.875" style="9" customWidth="1"/>
    <col min="1539" max="1539" width="6" style="9" customWidth="1"/>
    <col min="1540" max="1540" width="14.25" style="9" customWidth="1"/>
    <col min="1541" max="1541" width="18.125" style="9" customWidth="1"/>
    <col min="1542" max="1542" width="14.375" style="9" bestFit="1" customWidth="1"/>
    <col min="1543" max="1543" width="13.125" style="9" bestFit="1" customWidth="1"/>
    <col min="1544" max="1544" width="47" style="9" customWidth="1"/>
    <col min="1545" max="1545" width="6.125" style="9" customWidth="1"/>
    <col min="1546" max="1547" width="9.875" style="9" bestFit="1" customWidth="1"/>
    <col min="1548" max="1548" width="5.875" style="9" customWidth="1"/>
    <col min="1549" max="1549" width="49" style="9" customWidth="1"/>
    <col min="1550" max="1550" width="48.375" style="9" customWidth="1"/>
    <col min="1551" max="1551" width="20.125" style="9" customWidth="1"/>
    <col min="1552" max="1552" width="15.375" style="9" customWidth="1"/>
    <col min="1553" max="1553" width="6.375" style="9" customWidth="1"/>
    <col min="1554" max="1554" width="16.625" style="9" customWidth="1"/>
    <col min="1555" max="1555" width="17.875" style="9" customWidth="1"/>
    <col min="1556" max="1556" width="15.625" style="9" customWidth="1"/>
    <col min="1557" max="1792" width="9" style="9"/>
    <col min="1793" max="1793" width="7" style="9" customWidth="1"/>
    <col min="1794" max="1794" width="4.875" style="9" customWidth="1"/>
    <col min="1795" max="1795" width="6" style="9" customWidth="1"/>
    <col min="1796" max="1796" width="14.25" style="9" customWidth="1"/>
    <col min="1797" max="1797" width="18.125" style="9" customWidth="1"/>
    <col min="1798" max="1798" width="14.375" style="9" bestFit="1" customWidth="1"/>
    <col min="1799" max="1799" width="13.125" style="9" bestFit="1" customWidth="1"/>
    <col min="1800" max="1800" width="47" style="9" customWidth="1"/>
    <col min="1801" max="1801" width="6.125" style="9" customWidth="1"/>
    <col min="1802" max="1803" width="9.875" style="9" bestFit="1" customWidth="1"/>
    <col min="1804" max="1804" width="5.875" style="9" customWidth="1"/>
    <col min="1805" max="1805" width="49" style="9" customWidth="1"/>
    <col min="1806" max="1806" width="48.375" style="9" customWidth="1"/>
    <col min="1807" max="1807" width="20.125" style="9" customWidth="1"/>
    <col min="1808" max="1808" width="15.375" style="9" customWidth="1"/>
    <col min="1809" max="1809" width="6.375" style="9" customWidth="1"/>
    <col min="1810" max="1810" width="16.625" style="9" customWidth="1"/>
    <col min="1811" max="1811" width="17.875" style="9" customWidth="1"/>
    <col min="1812" max="1812" width="15.625" style="9" customWidth="1"/>
    <col min="1813" max="2048" width="9" style="9"/>
    <col min="2049" max="2049" width="7" style="9" customWidth="1"/>
    <col min="2050" max="2050" width="4.875" style="9" customWidth="1"/>
    <col min="2051" max="2051" width="6" style="9" customWidth="1"/>
    <col min="2052" max="2052" width="14.25" style="9" customWidth="1"/>
    <col min="2053" max="2053" width="18.125" style="9" customWidth="1"/>
    <col min="2054" max="2054" width="14.375" style="9" bestFit="1" customWidth="1"/>
    <col min="2055" max="2055" width="13.125" style="9" bestFit="1" customWidth="1"/>
    <col min="2056" max="2056" width="47" style="9" customWidth="1"/>
    <col min="2057" max="2057" width="6.125" style="9" customWidth="1"/>
    <col min="2058" max="2059" width="9.875" style="9" bestFit="1" customWidth="1"/>
    <col min="2060" max="2060" width="5.875" style="9" customWidth="1"/>
    <col min="2061" max="2061" width="49" style="9" customWidth="1"/>
    <col min="2062" max="2062" width="48.375" style="9" customWidth="1"/>
    <col min="2063" max="2063" width="20.125" style="9" customWidth="1"/>
    <col min="2064" max="2064" width="15.375" style="9" customWidth="1"/>
    <col min="2065" max="2065" width="6.375" style="9" customWidth="1"/>
    <col min="2066" max="2066" width="16.625" style="9" customWidth="1"/>
    <col min="2067" max="2067" width="17.875" style="9" customWidth="1"/>
    <col min="2068" max="2068" width="15.625" style="9" customWidth="1"/>
    <col min="2069" max="2304" width="9" style="9"/>
    <col min="2305" max="2305" width="7" style="9" customWidth="1"/>
    <col min="2306" max="2306" width="4.875" style="9" customWidth="1"/>
    <col min="2307" max="2307" width="6" style="9" customWidth="1"/>
    <col min="2308" max="2308" width="14.25" style="9" customWidth="1"/>
    <col min="2309" max="2309" width="18.125" style="9" customWidth="1"/>
    <col min="2310" max="2310" width="14.375" style="9" bestFit="1" customWidth="1"/>
    <col min="2311" max="2311" width="13.125" style="9" bestFit="1" customWidth="1"/>
    <col min="2312" max="2312" width="47" style="9" customWidth="1"/>
    <col min="2313" max="2313" width="6.125" style="9" customWidth="1"/>
    <col min="2314" max="2315" width="9.875" style="9" bestFit="1" customWidth="1"/>
    <col min="2316" max="2316" width="5.875" style="9" customWidth="1"/>
    <col min="2317" max="2317" width="49" style="9" customWidth="1"/>
    <col min="2318" max="2318" width="48.375" style="9" customWidth="1"/>
    <col min="2319" max="2319" width="20.125" style="9" customWidth="1"/>
    <col min="2320" max="2320" width="15.375" style="9" customWidth="1"/>
    <col min="2321" max="2321" width="6.375" style="9" customWidth="1"/>
    <col min="2322" max="2322" width="16.625" style="9" customWidth="1"/>
    <col min="2323" max="2323" width="17.875" style="9" customWidth="1"/>
    <col min="2324" max="2324" width="15.625" style="9" customWidth="1"/>
    <col min="2325" max="2560" width="9" style="9"/>
    <col min="2561" max="2561" width="7" style="9" customWidth="1"/>
    <col min="2562" max="2562" width="4.875" style="9" customWidth="1"/>
    <col min="2563" max="2563" width="6" style="9" customWidth="1"/>
    <col min="2564" max="2564" width="14.25" style="9" customWidth="1"/>
    <col min="2565" max="2565" width="18.125" style="9" customWidth="1"/>
    <col min="2566" max="2566" width="14.375" style="9" bestFit="1" customWidth="1"/>
    <col min="2567" max="2567" width="13.125" style="9" bestFit="1" customWidth="1"/>
    <col min="2568" max="2568" width="47" style="9" customWidth="1"/>
    <col min="2569" max="2569" width="6.125" style="9" customWidth="1"/>
    <col min="2570" max="2571" width="9.875" style="9" bestFit="1" customWidth="1"/>
    <col min="2572" max="2572" width="5.875" style="9" customWidth="1"/>
    <col min="2573" max="2573" width="49" style="9" customWidth="1"/>
    <col min="2574" max="2574" width="48.375" style="9" customWidth="1"/>
    <col min="2575" max="2575" width="20.125" style="9" customWidth="1"/>
    <col min="2576" max="2576" width="15.375" style="9" customWidth="1"/>
    <col min="2577" max="2577" width="6.375" style="9" customWidth="1"/>
    <col min="2578" max="2578" width="16.625" style="9" customWidth="1"/>
    <col min="2579" max="2579" width="17.875" style="9" customWidth="1"/>
    <col min="2580" max="2580" width="15.625" style="9" customWidth="1"/>
    <col min="2581" max="2816" width="9" style="9"/>
    <col min="2817" max="2817" width="7" style="9" customWidth="1"/>
    <col min="2818" max="2818" width="4.875" style="9" customWidth="1"/>
    <col min="2819" max="2819" width="6" style="9" customWidth="1"/>
    <col min="2820" max="2820" width="14.25" style="9" customWidth="1"/>
    <col min="2821" max="2821" width="18.125" style="9" customWidth="1"/>
    <col min="2822" max="2822" width="14.375" style="9" bestFit="1" customWidth="1"/>
    <col min="2823" max="2823" width="13.125" style="9" bestFit="1" customWidth="1"/>
    <col min="2824" max="2824" width="47" style="9" customWidth="1"/>
    <col min="2825" max="2825" width="6.125" style="9" customWidth="1"/>
    <col min="2826" max="2827" width="9.875" style="9" bestFit="1" customWidth="1"/>
    <col min="2828" max="2828" width="5.875" style="9" customWidth="1"/>
    <col min="2829" max="2829" width="49" style="9" customWidth="1"/>
    <col min="2830" max="2830" width="48.375" style="9" customWidth="1"/>
    <col min="2831" max="2831" width="20.125" style="9" customWidth="1"/>
    <col min="2832" max="2832" width="15.375" style="9" customWidth="1"/>
    <col min="2833" max="2833" width="6.375" style="9" customWidth="1"/>
    <col min="2834" max="2834" width="16.625" style="9" customWidth="1"/>
    <col min="2835" max="2835" width="17.875" style="9" customWidth="1"/>
    <col min="2836" max="2836" width="15.625" style="9" customWidth="1"/>
    <col min="2837" max="3072" width="9" style="9"/>
    <col min="3073" max="3073" width="7" style="9" customWidth="1"/>
    <col min="3074" max="3074" width="4.875" style="9" customWidth="1"/>
    <col min="3075" max="3075" width="6" style="9" customWidth="1"/>
    <col min="3076" max="3076" width="14.25" style="9" customWidth="1"/>
    <col min="3077" max="3077" width="18.125" style="9" customWidth="1"/>
    <col min="3078" max="3078" width="14.375" style="9" bestFit="1" customWidth="1"/>
    <col min="3079" max="3079" width="13.125" style="9" bestFit="1" customWidth="1"/>
    <col min="3080" max="3080" width="47" style="9" customWidth="1"/>
    <col min="3081" max="3081" width="6.125" style="9" customWidth="1"/>
    <col min="3082" max="3083" width="9.875" style="9" bestFit="1" customWidth="1"/>
    <col min="3084" max="3084" width="5.875" style="9" customWidth="1"/>
    <col min="3085" max="3085" width="49" style="9" customWidth="1"/>
    <col min="3086" max="3086" width="48.375" style="9" customWidth="1"/>
    <col min="3087" max="3087" width="20.125" style="9" customWidth="1"/>
    <col min="3088" max="3088" width="15.375" style="9" customWidth="1"/>
    <col min="3089" max="3089" width="6.375" style="9" customWidth="1"/>
    <col min="3090" max="3090" width="16.625" style="9" customWidth="1"/>
    <col min="3091" max="3091" width="17.875" style="9" customWidth="1"/>
    <col min="3092" max="3092" width="15.625" style="9" customWidth="1"/>
    <col min="3093" max="3328" width="9" style="9"/>
    <col min="3329" max="3329" width="7" style="9" customWidth="1"/>
    <col min="3330" max="3330" width="4.875" style="9" customWidth="1"/>
    <col min="3331" max="3331" width="6" style="9" customWidth="1"/>
    <col min="3332" max="3332" width="14.25" style="9" customWidth="1"/>
    <col min="3333" max="3333" width="18.125" style="9" customWidth="1"/>
    <col min="3334" max="3334" width="14.375" style="9" bestFit="1" customWidth="1"/>
    <col min="3335" max="3335" width="13.125" style="9" bestFit="1" customWidth="1"/>
    <col min="3336" max="3336" width="47" style="9" customWidth="1"/>
    <col min="3337" max="3337" width="6.125" style="9" customWidth="1"/>
    <col min="3338" max="3339" width="9.875" style="9" bestFit="1" customWidth="1"/>
    <col min="3340" max="3340" width="5.875" style="9" customWidth="1"/>
    <col min="3341" max="3341" width="49" style="9" customWidth="1"/>
    <col min="3342" max="3342" width="48.375" style="9" customWidth="1"/>
    <col min="3343" max="3343" width="20.125" style="9" customWidth="1"/>
    <col min="3344" max="3344" width="15.375" style="9" customWidth="1"/>
    <col min="3345" max="3345" width="6.375" style="9" customWidth="1"/>
    <col min="3346" max="3346" width="16.625" style="9" customWidth="1"/>
    <col min="3347" max="3347" width="17.875" style="9" customWidth="1"/>
    <col min="3348" max="3348" width="15.625" style="9" customWidth="1"/>
    <col min="3349" max="3584" width="9" style="9"/>
    <col min="3585" max="3585" width="7" style="9" customWidth="1"/>
    <col min="3586" max="3586" width="4.875" style="9" customWidth="1"/>
    <col min="3587" max="3587" width="6" style="9" customWidth="1"/>
    <col min="3588" max="3588" width="14.25" style="9" customWidth="1"/>
    <col min="3589" max="3589" width="18.125" style="9" customWidth="1"/>
    <col min="3590" max="3590" width="14.375" style="9" bestFit="1" customWidth="1"/>
    <col min="3591" max="3591" width="13.125" style="9" bestFit="1" customWidth="1"/>
    <col min="3592" max="3592" width="47" style="9" customWidth="1"/>
    <col min="3593" max="3593" width="6.125" style="9" customWidth="1"/>
    <col min="3594" max="3595" width="9.875" style="9" bestFit="1" customWidth="1"/>
    <col min="3596" max="3596" width="5.875" style="9" customWidth="1"/>
    <col min="3597" max="3597" width="49" style="9" customWidth="1"/>
    <col min="3598" max="3598" width="48.375" style="9" customWidth="1"/>
    <col min="3599" max="3599" width="20.125" style="9" customWidth="1"/>
    <col min="3600" max="3600" width="15.375" style="9" customWidth="1"/>
    <col min="3601" max="3601" width="6.375" style="9" customWidth="1"/>
    <col min="3602" max="3602" width="16.625" style="9" customWidth="1"/>
    <col min="3603" max="3603" width="17.875" style="9" customWidth="1"/>
    <col min="3604" max="3604" width="15.625" style="9" customWidth="1"/>
    <col min="3605" max="3840" width="9" style="9"/>
    <col min="3841" max="3841" width="7" style="9" customWidth="1"/>
    <col min="3842" max="3842" width="4.875" style="9" customWidth="1"/>
    <col min="3843" max="3843" width="6" style="9" customWidth="1"/>
    <col min="3844" max="3844" width="14.25" style="9" customWidth="1"/>
    <col min="3845" max="3845" width="18.125" style="9" customWidth="1"/>
    <col min="3846" max="3846" width="14.375" style="9" bestFit="1" customWidth="1"/>
    <col min="3847" max="3847" width="13.125" style="9" bestFit="1" customWidth="1"/>
    <col min="3848" max="3848" width="47" style="9" customWidth="1"/>
    <col min="3849" max="3849" width="6.125" style="9" customWidth="1"/>
    <col min="3850" max="3851" width="9.875" style="9" bestFit="1" customWidth="1"/>
    <col min="3852" max="3852" width="5.875" style="9" customWidth="1"/>
    <col min="3853" max="3853" width="49" style="9" customWidth="1"/>
    <col min="3854" max="3854" width="48.375" style="9" customWidth="1"/>
    <col min="3855" max="3855" width="20.125" style="9" customWidth="1"/>
    <col min="3856" max="3856" width="15.375" style="9" customWidth="1"/>
    <col min="3857" max="3857" width="6.375" style="9" customWidth="1"/>
    <col min="3858" max="3858" width="16.625" style="9" customWidth="1"/>
    <col min="3859" max="3859" width="17.875" style="9" customWidth="1"/>
    <col min="3860" max="3860" width="15.625" style="9" customWidth="1"/>
    <col min="3861" max="4096" width="9" style="9"/>
    <col min="4097" max="4097" width="7" style="9" customWidth="1"/>
    <col min="4098" max="4098" width="4.875" style="9" customWidth="1"/>
    <col min="4099" max="4099" width="6" style="9" customWidth="1"/>
    <col min="4100" max="4100" width="14.25" style="9" customWidth="1"/>
    <col min="4101" max="4101" width="18.125" style="9" customWidth="1"/>
    <col min="4102" max="4102" width="14.375" style="9" bestFit="1" customWidth="1"/>
    <col min="4103" max="4103" width="13.125" style="9" bestFit="1" customWidth="1"/>
    <col min="4104" max="4104" width="47" style="9" customWidth="1"/>
    <col min="4105" max="4105" width="6.125" style="9" customWidth="1"/>
    <col min="4106" max="4107" width="9.875" style="9" bestFit="1" customWidth="1"/>
    <col min="4108" max="4108" width="5.875" style="9" customWidth="1"/>
    <col min="4109" max="4109" width="49" style="9" customWidth="1"/>
    <col min="4110" max="4110" width="48.375" style="9" customWidth="1"/>
    <col min="4111" max="4111" width="20.125" style="9" customWidth="1"/>
    <col min="4112" max="4112" width="15.375" style="9" customWidth="1"/>
    <col min="4113" max="4113" width="6.375" style="9" customWidth="1"/>
    <col min="4114" max="4114" width="16.625" style="9" customWidth="1"/>
    <col min="4115" max="4115" width="17.875" style="9" customWidth="1"/>
    <col min="4116" max="4116" width="15.625" style="9" customWidth="1"/>
    <col min="4117" max="4352" width="9" style="9"/>
    <col min="4353" max="4353" width="7" style="9" customWidth="1"/>
    <col min="4354" max="4354" width="4.875" style="9" customWidth="1"/>
    <col min="4355" max="4355" width="6" style="9" customWidth="1"/>
    <col min="4356" max="4356" width="14.25" style="9" customWidth="1"/>
    <col min="4357" max="4357" width="18.125" style="9" customWidth="1"/>
    <col min="4358" max="4358" width="14.375" style="9" bestFit="1" customWidth="1"/>
    <col min="4359" max="4359" width="13.125" style="9" bestFit="1" customWidth="1"/>
    <col min="4360" max="4360" width="47" style="9" customWidth="1"/>
    <col min="4361" max="4361" width="6.125" style="9" customWidth="1"/>
    <col min="4362" max="4363" width="9.875" style="9" bestFit="1" customWidth="1"/>
    <col min="4364" max="4364" width="5.875" style="9" customWidth="1"/>
    <col min="4365" max="4365" width="49" style="9" customWidth="1"/>
    <col min="4366" max="4366" width="48.375" style="9" customWidth="1"/>
    <col min="4367" max="4367" width="20.125" style="9" customWidth="1"/>
    <col min="4368" max="4368" width="15.375" style="9" customWidth="1"/>
    <col min="4369" max="4369" width="6.375" style="9" customWidth="1"/>
    <col min="4370" max="4370" width="16.625" style="9" customWidth="1"/>
    <col min="4371" max="4371" width="17.875" style="9" customWidth="1"/>
    <col min="4372" max="4372" width="15.625" style="9" customWidth="1"/>
    <col min="4373" max="4608" width="9" style="9"/>
    <col min="4609" max="4609" width="7" style="9" customWidth="1"/>
    <col min="4610" max="4610" width="4.875" style="9" customWidth="1"/>
    <col min="4611" max="4611" width="6" style="9" customWidth="1"/>
    <col min="4612" max="4612" width="14.25" style="9" customWidth="1"/>
    <col min="4613" max="4613" width="18.125" style="9" customWidth="1"/>
    <col min="4614" max="4614" width="14.375" style="9" bestFit="1" customWidth="1"/>
    <col min="4615" max="4615" width="13.125" style="9" bestFit="1" customWidth="1"/>
    <col min="4616" max="4616" width="47" style="9" customWidth="1"/>
    <col min="4617" max="4617" width="6.125" style="9" customWidth="1"/>
    <col min="4618" max="4619" width="9.875" style="9" bestFit="1" customWidth="1"/>
    <col min="4620" max="4620" width="5.875" style="9" customWidth="1"/>
    <col min="4621" max="4621" width="49" style="9" customWidth="1"/>
    <col min="4622" max="4622" width="48.375" style="9" customWidth="1"/>
    <col min="4623" max="4623" width="20.125" style="9" customWidth="1"/>
    <col min="4624" max="4624" width="15.375" style="9" customWidth="1"/>
    <col min="4625" max="4625" width="6.375" style="9" customWidth="1"/>
    <col min="4626" max="4626" width="16.625" style="9" customWidth="1"/>
    <col min="4627" max="4627" width="17.875" style="9" customWidth="1"/>
    <col min="4628" max="4628" width="15.625" style="9" customWidth="1"/>
    <col min="4629" max="4864" width="9" style="9"/>
    <col min="4865" max="4865" width="7" style="9" customWidth="1"/>
    <col min="4866" max="4866" width="4.875" style="9" customWidth="1"/>
    <col min="4867" max="4867" width="6" style="9" customWidth="1"/>
    <col min="4868" max="4868" width="14.25" style="9" customWidth="1"/>
    <col min="4869" max="4869" width="18.125" style="9" customWidth="1"/>
    <col min="4870" max="4870" width="14.375" style="9" bestFit="1" customWidth="1"/>
    <col min="4871" max="4871" width="13.125" style="9" bestFit="1" customWidth="1"/>
    <col min="4872" max="4872" width="47" style="9" customWidth="1"/>
    <col min="4873" max="4873" width="6.125" style="9" customWidth="1"/>
    <col min="4874" max="4875" width="9.875" style="9" bestFit="1" customWidth="1"/>
    <col min="4876" max="4876" width="5.875" style="9" customWidth="1"/>
    <col min="4877" max="4877" width="49" style="9" customWidth="1"/>
    <col min="4878" max="4878" width="48.375" style="9" customWidth="1"/>
    <col min="4879" max="4879" width="20.125" style="9" customWidth="1"/>
    <col min="4880" max="4880" width="15.375" style="9" customWidth="1"/>
    <col min="4881" max="4881" width="6.375" style="9" customWidth="1"/>
    <col min="4882" max="4882" width="16.625" style="9" customWidth="1"/>
    <col min="4883" max="4883" width="17.875" style="9" customWidth="1"/>
    <col min="4884" max="4884" width="15.625" style="9" customWidth="1"/>
    <col min="4885" max="5120" width="9" style="9"/>
    <col min="5121" max="5121" width="7" style="9" customWidth="1"/>
    <col min="5122" max="5122" width="4.875" style="9" customWidth="1"/>
    <col min="5123" max="5123" width="6" style="9" customWidth="1"/>
    <col min="5124" max="5124" width="14.25" style="9" customWidth="1"/>
    <col min="5125" max="5125" width="18.125" style="9" customWidth="1"/>
    <col min="5126" max="5126" width="14.375" style="9" bestFit="1" customWidth="1"/>
    <col min="5127" max="5127" width="13.125" style="9" bestFit="1" customWidth="1"/>
    <col min="5128" max="5128" width="47" style="9" customWidth="1"/>
    <col min="5129" max="5129" width="6.125" style="9" customWidth="1"/>
    <col min="5130" max="5131" width="9.875" style="9" bestFit="1" customWidth="1"/>
    <col min="5132" max="5132" width="5.875" style="9" customWidth="1"/>
    <col min="5133" max="5133" width="49" style="9" customWidth="1"/>
    <col min="5134" max="5134" width="48.375" style="9" customWidth="1"/>
    <col min="5135" max="5135" width="20.125" style="9" customWidth="1"/>
    <col min="5136" max="5136" width="15.375" style="9" customWidth="1"/>
    <col min="5137" max="5137" width="6.375" style="9" customWidth="1"/>
    <col min="5138" max="5138" width="16.625" style="9" customWidth="1"/>
    <col min="5139" max="5139" width="17.875" style="9" customWidth="1"/>
    <col min="5140" max="5140" width="15.625" style="9" customWidth="1"/>
    <col min="5141" max="5376" width="9" style="9"/>
    <col min="5377" max="5377" width="7" style="9" customWidth="1"/>
    <col min="5378" max="5378" width="4.875" style="9" customWidth="1"/>
    <col min="5379" max="5379" width="6" style="9" customWidth="1"/>
    <col min="5380" max="5380" width="14.25" style="9" customWidth="1"/>
    <col min="5381" max="5381" width="18.125" style="9" customWidth="1"/>
    <col min="5382" max="5382" width="14.375" style="9" bestFit="1" customWidth="1"/>
    <col min="5383" max="5383" width="13.125" style="9" bestFit="1" customWidth="1"/>
    <col min="5384" max="5384" width="47" style="9" customWidth="1"/>
    <col min="5385" max="5385" width="6.125" style="9" customWidth="1"/>
    <col min="5386" max="5387" width="9.875" style="9" bestFit="1" customWidth="1"/>
    <col min="5388" max="5388" width="5.875" style="9" customWidth="1"/>
    <col min="5389" max="5389" width="49" style="9" customWidth="1"/>
    <col min="5390" max="5390" width="48.375" style="9" customWidth="1"/>
    <col min="5391" max="5391" width="20.125" style="9" customWidth="1"/>
    <col min="5392" max="5392" width="15.375" style="9" customWidth="1"/>
    <col min="5393" max="5393" width="6.375" style="9" customWidth="1"/>
    <col min="5394" max="5394" width="16.625" style="9" customWidth="1"/>
    <col min="5395" max="5395" width="17.875" style="9" customWidth="1"/>
    <col min="5396" max="5396" width="15.625" style="9" customWidth="1"/>
    <col min="5397" max="5632" width="9" style="9"/>
    <col min="5633" max="5633" width="7" style="9" customWidth="1"/>
    <col min="5634" max="5634" width="4.875" style="9" customWidth="1"/>
    <col min="5635" max="5635" width="6" style="9" customWidth="1"/>
    <col min="5636" max="5636" width="14.25" style="9" customWidth="1"/>
    <col min="5637" max="5637" width="18.125" style="9" customWidth="1"/>
    <col min="5638" max="5638" width="14.375" style="9" bestFit="1" customWidth="1"/>
    <col min="5639" max="5639" width="13.125" style="9" bestFit="1" customWidth="1"/>
    <col min="5640" max="5640" width="47" style="9" customWidth="1"/>
    <col min="5641" max="5641" width="6.125" style="9" customWidth="1"/>
    <col min="5642" max="5643" width="9.875" style="9" bestFit="1" customWidth="1"/>
    <col min="5644" max="5644" width="5.875" style="9" customWidth="1"/>
    <col min="5645" max="5645" width="49" style="9" customWidth="1"/>
    <col min="5646" max="5646" width="48.375" style="9" customWidth="1"/>
    <col min="5647" max="5647" width="20.125" style="9" customWidth="1"/>
    <col min="5648" max="5648" width="15.375" style="9" customWidth="1"/>
    <col min="5649" max="5649" width="6.375" style="9" customWidth="1"/>
    <col min="5650" max="5650" width="16.625" style="9" customWidth="1"/>
    <col min="5651" max="5651" width="17.875" style="9" customWidth="1"/>
    <col min="5652" max="5652" width="15.625" style="9" customWidth="1"/>
    <col min="5653" max="5888" width="9" style="9"/>
    <col min="5889" max="5889" width="7" style="9" customWidth="1"/>
    <col min="5890" max="5890" width="4.875" style="9" customWidth="1"/>
    <col min="5891" max="5891" width="6" style="9" customWidth="1"/>
    <col min="5892" max="5892" width="14.25" style="9" customWidth="1"/>
    <col min="5893" max="5893" width="18.125" style="9" customWidth="1"/>
    <col min="5894" max="5894" width="14.375" style="9" bestFit="1" customWidth="1"/>
    <col min="5895" max="5895" width="13.125" style="9" bestFit="1" customWidth="1"/>
    <col min="5896" max="5896" width="47" style="9" customWidth="1"/>
    <col min="5897" max="5897" width="6.125" style="9" customWidth="1"/>
    <col min="5898" max="5899" width="9.875" style="9" bestFit="1" customWidth="1"/>
    <col min="5900" max="5900" width="5.875" style="9" customWidth="1"/>
    <col min="5901" max="5901" width="49" style="9" customWidth="1"/>
    <col min="5902" max="5902" width="48.375" style="9" customWidth="1"/>
    <col min="5903" max="5903" width="20.125" style="9" customWidth="1"/>
    <col min="5904" max="5904" width="15.375" style="9" customWidth="1"/>
    <col min="5905" max="5905" width="6.375" style="9" customWidth="1"/>
    <col min="5906" max="5906" width="16.625" style="9" customWidth="1"/>
    <col min="5907" max="5907" width="17.875" style="9" customWidth="1"/>
    <col min="5908" max="5908" width="15.625" style="9" customWidth="1"/>
    <col min="5909" max="6144" width="9" style="9"/>
    <col min="6145" max="6145" width="7" style="9" customWidth="1"/>
    <col min="6146" max="6146" width="4.875" style="9" customWidth="1"/>
    <col min="6147" max="6147" width="6" style="9" customWidth="1"/>
    <col min="6148" max="6148" width="14.25" style="9" customWidth="1"/>
    <col min="6149" max="6149" width="18.125" style="9" customWidth="1"/>
    <col min="6150" max="6150" width="14.375" style="9" bestFit="1" customWidth="1"/>
    <col min="6151" max="6151" width="13.125" style="9" bestFit="1" customWidth="1"/>
    <col min="6152" max="6152" width="47" style="9" customWidth="1"/>
    <col min="6153" max="6153" width="6.125" style="9" customWidth="1"/>
    <col min="6154" max="6155" width="9.875" style="9" bestFit="1" customWidth="1"/>
    <col min="6156" max="6156" width="5.875" style="9" customWidth="1"/>
    <col min="6157" max="6157" width="49" style="9" customWidth="1"/>
    <col min="6158" max="6158" width="48.375" style="9" customWidth="1"/>
    <col min="6159" max="6159" width="20.125" style="9" customWidth="1"/>
    <col min="6160" max="6160" width="15.375" style="9" customWidth="1"/>
    <col min="6161" max="6161" width="6.375" style="9" customWidth="1"/>
    <col min="6162" max="6162" width="16.625" style="9" customWidth="1"/>
    <col min="6163" max="6163" width="17.875" style="9" customWidth="1"/>
    <col min="6164" max="6164" width="15.625" style="9" customWidth="1"/>
    <col min="6165" max="6400" width="9" style="9"/>
    <col min="6401" max="6401" width="7" style="9" customWidth="1"/>
    <col min="6402" max="6402" width="4.875" style="9" customWidth="1"/>
    <col min="6403" max="6403" width="6" style="9" customWidth="1"/>
    <col min="6404" max="6404" width="14.25" style="9" customWidth="1"/>
    <col min="6405" max="6405" width="18.125" style="9" customWidth="1"/>
    <col min="6406" max="6406" width="14.375" style="9" bestFit="1" customWidth="1"/>
    <col min="6407" max="6407" width="13.125" style="9" bestFit="1" customWidth="1"/>
    <col min="6408" max="6408" width="47" style="9" customWidth="1"/>
    <col min="6409" max="6409" width="6.125" style="9" customWidth="1"/>
    <col min="6410" max="6411" width="9.875" style="9" bestFit="1" customWidth="1"/>
    <col min="6412" max="6412" width="5.875" style="9" customWidth="1"/>
    <col min="6413" max="6413" width="49" style="9" customWidth="1"/>
    <col min="6414" max="6414" width="48.375" style="9" customWidth="1"/>
    <col min="6415" max="6415" width="20.125" style="9" customWidth="1"/>
    <col min="6416" max="6416" width="15.375" style="9" customWidth="1"/>
    <col min="6417" max="6417" width="6.375" style="9" customWidth="1"/>
    <col min="6418" max="6418" width="16.625" style="9" customWidth="1"/>
    <col min="6419" max="6419" width="17.875" style="9" customWidth="1"/>
    <col min="6420" max="6420" width="15.625" style="9" customWidth="1"/>
    <col min="6421" max="6656" width="9" style="9"/>
    <col min="6657" max="6657" width="7" style="9" customWidth="1"/>
    <col min="6658" max="6658" width="4.875" style="9" customWidth="1"/>
    <col min="6659" max="6659" width="6" style="9" customWidth="1"/>
    <col min="6660" max="6660" width="14.25" style="9" customWidth="1"/>
    <col min="6661" max="6661" width="18.125" style="9" customWidth="1"/>
    <col min="6662" max="6662" width="14.375" style="9" bestFit="1" customWidth="1"/>
    <col min="6663" max="6663" width="13.125" style="9" bestFit="1" customWidth="1"/>
    <col min="6664" max="6664" width="47" style="9" customWidth="1"/>
    <col min="6665" max="6665" width="6.125" style="9" customWidth="1"/>
    <col min="6666" max="6667" width="9.875" style="9" bestFit="1" customWidth="1"/>
    <col min="6668" max="6668" width="5.875" style="9" customWidth="1"/>
    <col min="6669" max="6669" width="49" style="9" customWidth="1"/>
    <col min="6670" max="6670" width="48.375" style="9" customWidth="1"/>
    <col min="6671" max="6671" width="20.125" style="9" customWidth="1"/>
    <col min="6672" max="6672" width="15.375" style="9" customWidth="1"/>
    <col min="6673" max="6673" width="6.375" style="9" customWidth="1"/>
    <col min="6674" max="6674" width="16.625" style="9" customWidth="1"/>
    <col min="6675" max="6675" width="17.875" style="9" customWidth="1"/>
    <col min="6676" max="6676" width="15.625" style="9" customWidth="1"/>
    <col min="6677" max="6912" width="9" style="9"/>
    <col min="6913" max="6913" width="7" style="9" customWidth="1"/>
    <col min="6914" max="6914" width="4.875" style="9" customWidth="1"/>
    <col min="6915" max="6915" width="6" style="9" customWidth="1"/>
    <col min="6916" max="6916" width="14.25" style="9" customWidth="1"/>
    <col min="6917" max="6917" width="18.125" style="9" customWidth="1"/>
    <col min="6918" max="6918" width="14.375" style="9" bestFit="1" customWidth="1"/>
    <col min="6919" max="6919" width="13.125" style="9" bestFit="1" customWidth="1"/>
    <col min="6920" max="6920" width="47" style="9" customWidth="1"/>
    <col min="6921" max="6921" width="6.125" style="9" customWidth="1"/>
    <col min="6922" max="6923" width="9.875" style="9" bestFit="1" customWidth="1"/>
    <col min="6924" max="6924" width="5.875" style="9" customWidth="1"/>
    <col min="6925" max="6925" width="49" style="9" customWidth="1"/>
    <col min="6926" max="6926" width="48.375" style="9" customWidth="1"/>
    <col min="6927" max="6927" width="20.125" style="9" customWidth="1"/>
    <col min="6928" max="6928" width="15.375" style="9" customWidth="1"/>
    <col min="6929" max="6929" width="6.375" style="9" customWidth="1"/>
    <col min="6930" max="6930" width="16.625" style="9" customWidth="1"/>
    <col min="6931" max="6931" width="17.875" style="9" customWidth="1"/>
    <col min="6932" max="6932" width="15.625" style="9" customWidth="1"/>
    <col min="6933" max="7168" width="9" style="9"/>
    <col min="7169" max="7169" width="7" style="9" customWidth="1"/>
    <col min="7170" max="7170" width="4.875" style="9" customWidth="1"/>
    <col min="7171" max="7171" width="6" style="9" customWidth="1"/>
    <col min="7172" max="7172" width="14.25" style="9" customWidth="1"/>
    <col min="7173" max="7173" width="18.125" style="9" customWidth="1"/>
    <col min="7174" max="7174" width="14.375" style="9" bestFit="1" customWidth="1"/>
    <col min="7175" max="7175" width="13.125" style="9" bestFit="1" customWidth="1"/>
    <col min="7176" max="7176" width="47" style="9" customWidth="1"/>
    <col min="7177" max="7177" width="6.125" style="9" customWidth="1"/>
    <col min="7178" max="7179" width="9.875" style="9" bestFit="1" customWidth="1"/>
    <col min="7180" max="7180" width="5.875" style="9" customWidth="1"/>
    <col min="7181" max="7181" width="49" style="9" customWidth="1"/>
    <col min="7182" max="7182" width="48.375" style="9" customWidth="1"/>
    <col min="7183" max="7183" width="20.125" style="9" customWidth="1"/>
    <col min="7184" max="7184" width="15.375" style="9" customWidth="1"/>
    <col min="7185" max="7185" width="6.375" style="9" customWidth="1"/>
    <col min="7186" max="7186" width="16.625" style="9" customWidth="1"/>
    <col min="7187" max="7187" width="17.875" style="9" customWidth="1"/>
    <col min="7188" max="7188" width="15.625" style="9" customWidth="1"/>
    <col min="7189" max="7424" width="9" style="9"/>
    <col min="7425" max="7425" width="7" style="9" customWidth="1"/>
    <col min="7426" max="7426" width="4.875" style="9" customWidth="1"/>
    <col min="7427" max="7427" width="6" style="9" customWidth="1"/>
    <col min="7428" max="7428" width="14.25" style="9" customWidth="1"/>
    <col min="7429" max="7429" width="18.125" style="9" customWidth="1"/>
    <col min="7430" max="7430" width="14.375" style="9" bestFit="1" customWidth="1"/>
    <col min="7431" max="7431" width="13.125" style="9" bestFit="1" customWidth="1"/>
    <col min="7432" max="7432" width="47" style="9" customWidth="1"/>
    <col min="7433" max="7433" width="6.125" style="9" customWidth="1"/>
    <col min="7434" max="7435" width="9.875" style="9" bestFit="1" customWidth="1"/>
    <col min="7436" max="7436" width="5.875" style="9" customWidth="1"/>
    <col min="7437" max="7437" width="49" style="9" customWidth="1"/>
    <col min="7438" max="7438" width="48.375" style="9" customWidth="1"/>
    <col min="7439" max="7439" width="20.125" style="9" customWidth="1"/>
    <col min="7440" max="7440" width="15.375" style="9" customWidth="1"/>
    <col min="7441" max="7441" width="6.375" style="9" customWidth="1"/>
    <col min="7442" max="7442" width="16.625" style="9" customWidth="1"/>
    <col min="7443" max="7443" width="17.875" style="9" customWidth="1"/>
    <col min="7444" max="7444" width="15.625" style="9" customWidth="1"/>
    <col min="7445" max="7680" width="9" style="9"/>
    <col min="7681" max="7681" width="7" style="9" customWidth="1"/>
    <col min="7682" max="7682" width="4.875" style="9" customWidth="1"/>
    <col min="7683" max="7683" width="6" style="9" customWidth="1"/>
    <col min="7684" max="7684" width="14.25" style="9" customWidth="1"/>
    <col min="7685" max="7685" width="18.125" style="9" customWidth="1"/>
    <col min="7686" max="7686" width="14.375" style="9" bestFit="1" customWidth="1"/>
    <col min="7687" max="7687" width="13.125" style="9" bestFit="1" customWidth="1"/>
    <col min="7688" max="7688" width="47" style="9" customWidth="1"/>
    <col min="7689" max="7689" width="6.125" style="9" customWidth="1"/>
    <col min="7690" max="7691" width="9.875" style="9" bestFit="1" customWidth="1"/>
    <col min="7692" max="7692" width="5.875" style="9" customWidth="1"/>
    <col min="7693" max="7693" width="49" style="9" customWidth="1"/>
    <col min="7694" max="7694" width="48.375" style="9" customWidth="1"/>
    <col min="7695" max="7695" width="20.125" style="9" customWidth="1"/>
    <col min="7696" max="7696" width="15.375" style="9" customWidth="1"/>
    <col min="7697" max="7697" width="6.375" style="9" customWidth="1"/>
    <col min="7698" max="7698" width="16.625" style="9" customWidth="1"/>
    <col min="7699" max="7699" width="17.875" style="9" customWidth="1"/>
    <col min="7700" max="7700" width="15.625" style="9" customWidth="1"/>
    <col min="7701" max="7936" width="9" style="9"/>
    <col min="7937" max="7937" width="7" style="9" customWidth="1"/>
    <col min="7938" max="7938" width="4.875" style="9" customWidth="1"/>
    <col min="7939" max="7939" width="6" style="9" customWidth="1"/>
    <col min="7940" max="7940" width="14.25" style="9" customWidth="1"/>
    <col min="7941" max="7941" width="18.125" style="9" customWidth="1"/>
    <col min="7942" max="7942" width="14.375" style="9" bestFit="1" customWidth="1"/>
    <col min="7943" max="7943" width="13.125" style="9" bestFit="1" customWidth="1"/>
    <col min="7944" max="7944" width="47" style="9" customWidth="1"/>
    <col min="7945" max="7945" width="6.125" style="9" customWidth="1"/>
    <col min="7946" max="7947" width="9.875" style="9" bestFit="1" customWidth="1"/>
    <col min="7948" max="7948" width="5.875" style="9" customWidth="1"/>
    <col min="7949" max="7949" width="49" style="9" customWidth="1"/>
    <col min="7950" max="7950" width="48.375" style="9" customWidth="1"/>
    <col min="7951" max="7951" width="20.125" style="9" customWidth="1"/>
    <col min="7952" max="7952" width="15.375" style="9" customWidth="1"/>
    <col min="7953" max="7953" width="6.375" style="9" customWidth="1"/>
    <col min="7954" max="7954" width="16.625" style="9" customWidth="1"/>
    <col min="7955" max="7955" width="17.875" style="9" customWidth="1"/>
    <col min="7956" max="7956" width="15.625" style="9" customWidth="1"/>
    <col min="7957" max="8192" width="9" style="9"/>
    <col min="8193" max="8193" width="7" style="9" customWidth="1"/>
    <col min="8194" max="8194" width="4.875" style="9" customWidth="1"/>
    <col min="8195" max="8195" width="6" style="9" customWidth="1"/>
    <col min="8196" max="8196" width="14.25" style="9" customWidth="1"/>
    <col min="8197" max="8197" width="18.125" style="9" customWidth="1"/>
    <col min="8198" max="8198" width="14.375" style="9" bestFit="1" customWidth="1"/>
    <col min="8199" max="8199" width="13.125" style="9" bestFit="1" customWidth="1"/>
    <col min="8200" max="8200" width="47" style="9" customWidth="1"/>
    <col min="8201" max="8201" width="6.125" style="9" customWidth="1"/>
    <col min="8202" max="8203" width="9.875" style="9" bestFit="1" customWidth="1"/>
    <col min="8204" max="8204" width="5.875" style="9" customWidth="1"/>
    <col min="8205" max="8205" width="49" style="9" customWidth="1"/>
    <col min="8206" max="8206" width="48.375" style="9" customWidth="1"/>
    <col min="8207" max="8207" width="20.125" style="9" customWidth="1"/>
    <col min="8208" max="8208" width="15.375" style="9" customWidth="1"/>
    <col min="8209" max="8209" width="6.375" style="9" customWidth="1"/>
    <col min="8210" max="8210" width="16.625" style="9" customWidth="1"/>
    <col min="8211" max="8211" width="17.875" style="9" customWidth="1"/>
    <col min="8212" max="8212" width="15.625" style="9" customWidth="1"/>
    <col min="8213" max="8448" width="9" style="9"/>
    <col min="8449" max="8449" width="7" style="9" customWidth="1"/>
    <col min="8450" max="8450" width="4.875" style="9" customWidth="1"/>
    <col min="8451" max="8451" width="6" style="9" customWidth="1"/>
    <col min="8452" max="8452" width="14.25" style="9" customWidth="1"/>
    <col min="8453" max="8453" width="18.125" style="9" customWidth="1"/>
    <col min="8454" max="8454" width="14.375" style="9" bestFit="1" customWidth="1"/>
    <col min="8455" max="8455" width="13.125" style="9" bestFit="1" customWidth="1"/>
    <col min="8456" max="8456" width="47" style="9" customWidth="1"/>
    <col min="8457" max="8457" width="6.125" style="9" customWidth="1"/>
    <col min="8458" max="8459" width="9.875" style="9" bestFit="1" customWidth="1"/>
    <col min="8460" max="8460" width="5.875" style="9" customWidth="1"/>
    <col min="8461" max="8461" width="49" style="9" customWidth="1"/>
    <col min="8462" max="8462" width="48.375" style="9" customWidth="1"/>
    <col min="8463" max="8463" width="20.125" style="9" customWidth="1"/>
    <col min="8464" max="8464" width="15.375" style="9" customWidth="1"/>
    <col min="8465" max="8465" width="6.375" style="9" customWidth="1"/>
    <col min="8466" max="8466" width="16.625" style="9" customWidth="1"/>
    <col min="8467" max="8467" width="17.875" style="9" customWidth="1"/>
    <col min="8468" max="8468" width="15.625" style="9" customWidth="1"/>
    <col min="8469" max="8704" width="9" style="9"/>
    <col min="8705" max="8705" width="7" style="9" customWidth="1"/>
    <col min="8706" max="8706" width="4.875" style="9" customWidth="1"/>
    <col min="8707" max="8707" width="6" style="9" customWidth="1"/>
    <col min="8708" max="8708" width="14.25" style="9" customWidth="1"/>
    <col min="8709" max="8709" width="18.125" style="9" customWidth="1"/>
    <col min="8710" max="8710" width="14.375" style="9" bestFit="1" customWidth="1"/>
    <col min="8711" max="8711" width="13.125" style="9" bestFit="1" customWidth="1"/>
    <col min="8712" max="8712" width="47" style="9" customWidth="1"/>
    <col min="8713" max="8713" width="6.125" style="9" customWidth="1"/>
    <col min="8714" max="8715" width="9.875" style="9" bestFit="1" customWidth="1"/>
    <col min="8716" max="8716" width="5.875" style="9" customWidth="1"/>
    <col min="8717" max="8717" width="49" style="9" customWidth="1"/>
    <col min="8718" max="8718" width="48.375" style="9" customWidth="1"/>
    <col min="8719" max="8719" width="20.125" style="9" customWidth="1"/>
    <col min="8720" max="8720" width="15.375" style="9" customWidth="1"/>
    <col min="8721" max="8721" width="6.375" style="9" customWidth="1"/>
    <col min="8722" max="8722" width="16.625" style="9" customWidth="1"/>
    <col min="8723" max="8723" width="17.875" style="9" customWidth="1"/>
    <col min="8724" max="8724" width="15.625" style="9" customWidth="1"/>
    <col min="8725" max="8960" width="9" style="9"/>
    <col min="8961" max="8961" width="7" style="9" customWidth="1"/>
    <col min="8962" max="8962" width="4.875" style="9" customWidth="1"/>
    <col min="8963" max="8963" width="6" style="9" customWidth="1"/>
    <col min="8964" max="8964" width="14.25" style="9" customWidth="1"/>
    <col min="8965" max="8965" width="18.125" style="9" customWidth="1"/>
    <col min="8966" max="8966" width="14.375" style="9" bestFit="1" customWidth="1"/>
    <col min="8967" max="8967" width="13.125" style="9" bestFit="1" customWidth="1"/>
    <col min="8968" max="8968" width="47" style="9" customWidth="1"/>
    <col min="8969" max="8969" width="6.125" style="9" customWidth="1"/>
    <col min="8970" max="8971" width="9.875" style="9" bestFit="1" customWidth="1"/>
    <col min="8972" max="8972" width="5.875" style="9" customWidth="1"/>
    <col min="8973" max="8973" width="49" style="9" customWidth="1"/>
    <col min="8974" max="8974" width="48.375" style="9" customWidth="1"/>
    <col min="8975" max="8975" width="20.125" style="9" customWidth="1"/>
    <col min="8976" max="8976" width="15.375" style="9" customWidth="1"/>
    <col min="8977" max="8977" width="6.375" style="9" customWidth="1"/>
    <col min="8978" max="8978" width="16.625" style="9" customWidth="1"/>
    <col min="8979" max="8979" width="17.875" style="9" customWidth="1"/>
    <col min="8980" max="8980" width="15.625" style="9" customWidth="1"/>
    <col min="8981" max="9216" width="9" style="9"/>
    <col min="9217" max="9217" width="7" style="9" customWidth="1"/>
    <col min="9218" max="9218" width="4.875" style="9" customWidth="1"/>
    <col min="9219" max="9219" width="6" style="9" customWidth="1"/>
    <col min="9220" max="9220" width="14.25" style="9" customWidth="1"/>
    <col min="9221" max="9221" width="18.125" style="9" customWidth="1"/>
    <col min="9222" max="9222" width="14.375" style="9" bestFit="1" customWidth="1"/>
    <col min="9223" max="9223" width="13.125" style="9" bestFit="1" customWidth="1"/>
    <col min="9224" max="9224" width="47" style="9" customWidth="1"/>
    <col min="9225" max="9225" width="6.125" style="9" customWidth="1"/>
    <col min="9226" max="9227" width="9.875" style="9" bestFit="1" customWidth="1"/>
    <col min="9228" max="9228" width="5.875" style="9" customWidth="1"/>
    <col min="9229" max="9229" width="49" style="9" customWidth="1"/>
    <col min="9230" max="9230" width="48.375" style="9" customWidth="1"/>
    <col min="9231" max="9231" width="20.125" style="9" customWidth="1"/>
    <col min="9232" max="9232" width="15.375" style="9" customWidth="1"/>
    <col min="9233" max="9233" width="6.375" style="9" customWidth="1"/>
    <col min="9234" max="9234" width="16.625" style="9" customWidth="1"/>
    <col min="9235" max="9235" width="17.875" style="9" customWidth="1"/>
    <col min="9236" max="9236" width="15.625" style="9" customWidth="1"/>
    <col min="9237" max="9472" width="9" style="9"/>
    <col min="9473" max="9473" width="7" style="9" customWidth="1"/>
    <col min="9474" max="9474" width="4.875" style="9" customWidth="1"/>
    <col min="9475" max="9475" width="6" style="9" customWidth="1"/>
    <col min="9476" max="9476" width="14.25" style="9" customWidth="1"/>
    <col min="9477" max="9477" width="18.125" style="9" customWidth="1"/>
    <col min="9478" max="9478" width="14.375" style="9" bestFit="1" customWidth="1"/>
    <col min="9479" max="9479" width="13.125" style="9" bestFit="1" customWidth="1"/>
    <col min="9480" max="9480" width="47" style="9" customWidth="1"/>
    <col min="9481" max="9481" width="6.125" style="9" customWidth="1"/>
    <col min="9482" max="9483" width="9.875" style="9" bestFit="1" customWidth="1"/>
    <col min="9484" max="9484" width="5.875" style="9" customWidth="1"/>
    <col min="9485" max="9485" width="49" style="9" customWidth="1"/>
    <col min="9486" max="9486" width="48.375" style="9" customWidth="1"/>
    <col min="9487" max="9487" width="20.125" style="9" customWidth="1"/>
    <col min="9488" max="9488" width="15.375" style="9" customWidth="1"/>
    <col min="9489" max="9489" width="6.375" style="9" customWidth="1"/>
    <col min="9490" max="9490" width="16.625" style="9" customWidth="1"/>
    <col min="9491" max="9491" width="17.875" style="9" customWidth="1"/>
    <col min="9492" max="9492" width="15.625" style="9" customWidth="1"/>
    <col min="9493" max="9728" width="9" style="9"/>
    <col min="9729" max="9729" width="7" style="9" customWidth="1"/>
    <col min="9730" max="9730" width="4.875" style="9" customWidth="1"/>
    <col min="9731" max="9731" width="6" style="9" customWidth="1"/>
    <col min="9732" max="9732" width="14.25" style="9" customWidth="1"/>
    <col min="9733" max="9733" width="18.125" style="9" customWidth="1"/>
    <col min="9734" max="9734" width="14.375" style="9" bestFit="1" customWidth="1"/>
    <col min="9735" max="9735" width="13.125" style="9" bestFit="1" customWidth="1"/>
    <col min="9736" max="9736" width="47" style="9" customWidth="1"/>
    <col min="9737" max="9737" width="6.125" style="9" customWidth="1"/>
    <col min="9738" max="9739" width="9.875" style="9" bestFit="1" customWidth="1"/>
    <col min="9740" max="9740" width="5.875" style="9" customWidth="1"/>
    <col min="9741" max="9741" width="49" style="9" customWidth="1"/>
    <col min="9742" max="9742" width="48.375" style="9" customWidth="1"/>
    <col min="9743" max="9743" width="20.125" style="9" customWidth="1"/>
    <col min="9744" max="9744" width="15.375" style="9" customWidth="1"/>
    <col min="9745" max="9745" width="6.375" style="9" customWidth="1"/>
    <col min="9746" max="9746" width="16.625" style="9" customWidth="1"/>
    <col min="9747" max="9747" width="17.875" style="9" customWidth="1"/>
    <col min="9748" max="9748" width="15.625" style="9" customWidth="1"/>
    <col min="9749" max="9984" width="9" style="9"/>
    <col min="9985" max="9985" width="7" style="9" customWidth="1"/>
    <col min="9986" max="9986" width="4.875" style="9" customWidth="1"/>
    <col min="9987" max="9987" width="6" style="9" customWidth="1"/>
    <col min="9988" max="9988" width="14.25" style="9" customWidth="1"/>
    <col min="9989" max="9989" width="18.125" style="9" customWidth="1"/>
    <col min="9990" max="9990" width="14.375" style="9" bestFit="1" customWidth="1"/>
    <col min="9991" max="9991" width="13.125" style="9" bestFit="1" customWidth="1"/>
    <col min="9992" max="9992" width="47" style="9" customWidth="1"/>
    <col min="9993" max="9993" width="6.125" style="9" customWidth="1"/>
    <col min="9994" max="9995" width="9.875" style="9" bestFit="1" customWidth="1"/>
    <col min="9996" max="9996" width="5.875" style="9" customWidth="1"/>
    <col min="9997" max="9997" width="49" style="9" customWidth="1"/>
    <col min="9998" max="9998" width="48.375" style="9" customWidth="1"/>
    <col min="9999" max="9999" width="20.125" style="9" customWidth="1"/>
    <col min="10000" max="10000" width="15.375" style="9" customWidth="1"/>
    <col min="10001" max="10001" width="6.375" style="9" customWidth="1"/>
    <col min="10002" max="10002" width="16.625" style="9" customWidth="1"/>
    <col min="10003" max="10003" width="17.875" style="9" customWidth="1"/>
    <col min="10004" max="10004" width="15.625" style="9" customWidth="1"/>
    <col min="10005" max="10240" width="9" style="9"/>
    <col min="10241" max="10241" width="7" style="9" customWidth="1"/>
    <col min="10242" max="10242" width="4.875" style="9" customWidth="1"/>
    <col min="10243" max="10243" width="6" style="9" customWidth="1"/>
    <col min="10244" max="10244" width="14.25" style="9" customWidth="1"/>
    <col min="10245" max="10245" width="18.125" style="9" customWidth="1"/>
    <col min="10246" max="10246" width="14.375" style="9" bestFit="1" customWidth="1"/>
    <col min="10247" max="10247" width="13.125" style="9" bestFit="1" customWidth="1"/>
    <col min="10248" max="10248" width="47" style="9" customWidth="1"/>
    <col min="10249" max="10249" width="6.125" style="9" customWidth="1"/>
    <col min="10250" max="10251" width="9.875" style="9" bestFit="1" customWidth="1"/>
    <col min="10252" max="10252" width="5.875" style="9" customWidth="1"/>
    <col min="10253" max="10253" width="49" style="9" customWidth="1"/>
    <col min="10254" max="10254" width="48.375" style="9" customWidth="1"/>
    <col min="10255" max="10255" width="20.125" style="9" customWidth="1"/>
    <col min="10256" max="10256" width="15.375" style="9" customWidth="1"/>
    <col min="10257" max="10257" width="6.375" style="9" customWidth="1"/>
    <col min="10258" max="10258" width="16.625" style="9" customWidth="1"/>
    <col min="10259" max="10259" width="17.875" style="9" customWidth="1"/>
    <col min="10260" max="10260" width="15.625" style="9" customWidth="1"/>
    <col min="10261" max="10496" width="9" style="9"/>
    <col min="10497" max="10497" width="7" style="9" customWidth="1"/>
    <col min="10498" max="10498" width="4.875" style="9" customWidth="1"/>
    <col min="10499" max="10499" width="6" style="9" customWidth="1"/>
    <col min="10500" max="10500" width="14.25" style="9" customWidth="1"/>
    <col min="10501" max="10501" width="18.125" style="9" customWidth="1"/>
    <col min="10502" max="10502" width="14.375" style="9" bestFit="1" customWidth="1"/>
    <col min="10503" max="10503" width="13.125" style="9" bestFit="1" customWidth="1"/>
    <col min="10504" max="10504" width="47" style="9" customWidth="1"/>
    <col min="10505" max="10505" width="6.125" style="9" customWidth="1"/>
    <col min="10506" max="10507" width="9.875" style="9" bestFit="1" customWidth="1"/>
    <col min="10508" max="10508" width="5.875" style="9" customWidth="1"/>
    <col min="10509" max="10509" width="49" style="9" customWidth="1"/>
    <col min="10510" max="10510" width="48.375" style="9" customWidth="1"/>
    <col min="10511" max="10511" width="20.125" style="9" customWidth="1"/>
    <col min="10512" max="10512" width="15.375" style="9" customWidth="1"/>
    <col min="10513" max="10513" width="6.375" style="9" customWidth="1"/>
    <col min="10514" max="10514" width="16.625" style="9" customWidth="1"/>
    <col min="10515" max="10515" width="17.875" style="9" customWidth="1"/>
    <col min="10516" max="10516" width="15.625" style="9" customWidth="1"/>
    <col min="10517" max="10752" width="9" style="9"/>
    <col min="10753" max="10753" width="7" style="9" customWidth="1"/>
    <col min="10754" max="10754" width="4.875" style="9" customWidth="1"/>
    <col min="10755" max="10755" width="6" style="9" customWidth="1"/>
    <col min="10756" max="10756" width="14.25" style="9" customWidth="1"/>
    <col min="10757" max="10757" width="18.125" style="9" customWidth="1"/>
    <col min="10758" max="10758" width="14.375" style="9" bestFit="1" customWidth="1"/>
    <col min="10759" max="10759" width="13.125" style="9" bestFit="1" customWidth="1"/>
    <col min="10760" max="10760" width="47" style="9" customWidth="1"/>
    <col min="10761" max="10761" width="6.125" style="9" customWidth="1"/>
    <col min="10762" max="10763" width="9.875" style="9" bestFit="1" customWidth="1"/>
    <col min="10764" max="10764" width="5.875" style="9" customWidth="1"/>
    <col min="10765" max="10765" width="49" style="9" customWidth="1"/>
    <col min="10766" max="10766" width="48.375" style="9" customWidth="1"/>
    <col min="10767" max="10767" width="20.125" style="9" customWidth="1"/>
    <col min="10768" max="10768" width="15.375" style="9" customWidth="1"/>
    <col min="10769" max="10769" width="6.375" style="9" customWidth="1"/>
    <col min="10770" max="10770" width="16.625" style="9" customWidth="1"/>
    <col min="10771" max="10771" width="17.875" style="9" customWidth="1"/>
    <col min="10772" max="10772" width="15.625" style="9" customWidth="1"/>
    <col min="10773" max="11008" width="9" style="9"/>
    <col min="11009" max="11009" width="7" style="9" customWidth="1"/>
    <col min="11010" max="11010" width="4.875" style="9" customWidth="1"/>
    <col min="11011" max="11011" width="6" style="9" customWidth="1"/>
    <col min="11012" max="11012" width="14.25" style="9" customWidth="1"/>
    <col min="11013" max="11013" width="18.125" style="9" customWidth="1"/>
    <col min="11014" max="11014" width="14.375" style="9" bestFit="1" customWidth="1"/>
    <col min="11015" max="11015" width="13.125" style="9" bestFit="1" customWidth="1"/>
    <col min="11016" max="11016" width="47" style="9" customWidth="1"/>
    <col min="11017" max="11017" width="6.125" style="9" customWidth="1"/>
    <col min="11018" max="11019" width="9.875" style="9" bestFit="1" customWidth="1"/>
    <col min="11020" max="11020" width="5.875" style="9" customWidth="1"/>
    <col min="11021" max="11021" width="49" style="9" customWidth="1"/>
    <col min="11022" max="11022" width="48.375" style="9" customWidth="1"/>
    <col min="11023" max="11023" width="20.125" style="9" customWidth="1"/>
    <col min="11024" max="11024" width="15.375" style="9" customWidth="1"/>
    <col min="11025" max="11025" width="6.375" style="9" customWidth="1"/>
    <col min="11026" max="11026" width="16.625" style="9" customWidth="1"/>
    <col min="11027" max="11027" width="17.875" style="9" customWidth="1"/>
    <col min="11028" max="11028" width="15.625" style="9" customWidth="1"/>
    <col min="11029" max="11264" width="9" style="9"/>
    <col min="11265" max="11265" width="7" style="9" customWidth="1"/>
    <col min="11266" max="11266" width="4.875" style="9" customWidth="1"/>
    <col min="11267" max="11267" width="6" style="9" customWidth="1"/>
    <col min="11268" max="11268" width="14.25" style="9" customWidth="1"/>
    <col min="11269" max="11269" width="18.125" style="9" customWidth="1"/>
    <col min="11270" max="11270" width="14.375" style="9" bestFit="1" customWidth="1"/>
    <col min="11271" max="11271" width="13.125" style="9" bestFit="1" customWidth="1"/>
    <col min="11272" max="11272" width="47" style="9" customWidth="1"/>
    <col min="11273" max="11273" width="6.125" style="9" customWidth="1"/>
    <col min="11274" max="11275" width="9.875" style="9" bestFit="1" customWidth="1"/>
    <col min="11276" max="11276" width="5.875" style="9" customWidth="1"/>
    <col min="11277" max="11277" width="49" style="9" customWidth="1"/>
    <col min="11278" max="11278" width="48.375" style="9" customWidth="1"/>
    <col min="11279" max="11279" width="20.125" style="9" customWidth="1"/>
    <col min="11280" max="11280" width="15.375" style="9" customWidth="1"/>
    <col min="11281" max="11281" width="6.375" style="9" customWidth="1"/>
    <col min="11282" max="11282" width="16.625" style="9" customWidth="1"/>
    <col min="11283" max="11283" width="17.875" style="9" customWidth="1"/>
    <col min="11284" max="11284" width="15.625" style="9" customWidth="1"/>
    <col min="11285" max="11520" width="9" style="9"/>
    <col min="11521" max="11521" width="7" style="9" customWidth="1"/>
    <col min="11522" max="11522" width="4.875" style="9" customWidth="1"/>
    <col min="11523" max="11523" width="6" style="9" customWidth="1"/>
    <col min="11524" max="11524" width="14.25" style="9" customWidth="1"/>
    <col min="11525" max="11525" width="18.125" style="9" customWidth="1"/>
    <col min="11526" max="11526" width="14.375" style="9" bestFit="1" customWidth="1"/>
    <col min="11527" max="11527" width="13.125" style="9" bestFit="1" customWidth="1"/>
    <col min="11528" max="11528" width="47" style="9" customWidth="1"/>
    <col min="11529" max="11529" width="6.125" style="9" customWidth="1"/>
    <col min="11530" max="11531" width="9.875" style="9" bestFit="1" customWidth="1"/>
    <col min="11532" max="11532" width="5.875" style="9" customWidth="1"/>
    <col min="11533" max="11533" width="49" style="9" customWidth="1"/>
    <col min="11534" max="11534" width="48.375" style="9" customWidth="1"/>
    <col min="11535" max="11535" width="20.125" style="9" customWidth="1"/>
    <col min="11536" max="11536" width="15.375" style="9" customWidth="1"/>
    <col min="11537" max="11537" width="6.375" style="9" customWidth="1"/>
    <col min="11538" max="11538" width="16.625" style="9" customWidth="1"/>
    <col min="11539" max="11539" width="17.875" style="9" customWidth="1"/>
    <col min="11540" max="11540" width="15.625" style="9" customWidth="1"/>
    <col min="11541" max="11776" width="9" style="9"/>
    <col min="11777" max="11777" width="7" style="9" customWidth="1"/>
    <col min="11778" max="11778" width="4.875" style="9" customWidth="1"/>
    <col min="11779" max="11779" width="6" style="9" customWidth="1"/>
    <col min="11780" max="11780" width="14.25" style="9" customWidth="1"/>
    <col min="11781" max="11781" width="18.125" style="9" customWidth="1"/>
    <col min="11782" max="11782" width="14.375" style="9" bestFit="1" customWidth="1"/>
    <col min="11783" max="11783" width="13.125" style="9" bestFit="1" customWidth="1"/>
    <col min="11784" max="11784" width="47" style="9" customWidth="1"/>
    <col min="11785" max="11785" width="6.125" style="9" customWidth="1"/>
    <col min="11786" max="11787" width="9.875" style="9" bestFit="1" customWidth="1"/>
    <col min="11788" max="11788" width="5.875" style="9" customWidth="1"/>
    <col min="11789" max="11789" width="49" style="9" customWidth="1"/>
    <col min="11790" max="11790" width="48.375" style="9" customWidth="1"/>
    <col min="11791" max="11791" width="20.125" style="9" customWidth="1"/>
    <col min="11792" max="11792" width="15.375" style="9" customWidth="1"/>
    <col min="11793" max="11793" width="6.375" style="9" customWidth="1"/>
    <col min="11794" max="11794" width="16.625" style="9" customWidth="1"/>
    <col min="11795" max="11795" width="17.875" style="9" customWidth="1"/>
    <col min="11796" max="11796" width="15.625" style="9" customWidth="1"/>
    <col min="11797" max="12032" width="9" style="9"/>
    <col min="12033" max="12033" width="7" style="9" customWidth="1"/>
    <col min="12034" max="12034" width="4.875" style="9" customWidth="1"/>
    <col min="12035" max="12035" width="6" style="9" customWidth="1"/>
    <col min="12036" max="12036" width="14.25" style="9" customWidth="1"/>
    <col min="12037" max="12037" width="18.125" style="9" customWidth="1"/>
    <col min="12038" max="12038" width="14.375" style="9" bestFit="1" customWidth="1"/>
    <col min="12039" max="12039" width="13.125" style="9" bestFit="1" customWidth="1"/>
    <col min="12040" max="12040" width="47" style="9" customWidth="1"/>
    <col min="12041" max="12041" width="6.125" style="9" customWidth="1"/>
    <col min="12042" max="12043" width="9.875" style="9" bestFit="1" customWidth="1"/>
    <col min="12044" max="12044" width="5.875" style="9" customWidth="1"/>
    <col min="12045" max="12045" width="49" style="9" customWidth="1"/>
    <col min="12046" max="12046" width="48.375" style="9" customWidth="1"/>
    <col min="12047" max="12047" width="20.125" style="9" customWidth="1"/>
    <col min="12048" max="12048" width="15.375" style="9" customWidth="1"/>
    <col min="12049" max="12049" width="6.375" style="9" customWidth="1"/>
    <col min="12050" max="12050" width="16.625" style="9" customWidth="1"/>
    <col min="12051" max="12051" width="17.875" style="9" customWidth="1"/>
    <col min="12052" max="12052" width="15.625" style="9" customWidth="1"/>
    <col min="12053" max="12288" width="9" style="9"/>
    <col min="12289" max="12289" width="7" style="9" customWidth="1"/>
    <col min="12290" max="12290" width="4.875" style="9" customWidth="1"/>
    <col min="12291" max="12291" width="6" style="9" customWidth="1"/>
    <col min="12292" max="12292" width="14.25" style="9" customWidth="1"/>
    <col min="12293" max="12293" width="18.125" style="9" customWidth="1"/>
    <col min="12294" max="12294" width="14.375" style="9" bestFit="1" customWidth="1"/>
    <col min="12295" max="12295" width="13.125" style="9" bestFit="1" customWidth="1"/>
    <col min="12296" max="12296" width="47" style="9" customWidth="1"/>
    <col min="12297" max="12297" width="6.125" style="9" customWidth="1"/>
    <col min="12298" max="12299" width="9.875" style="9" bestFit="1" customWidth="1"/>
    <col min="12300" max="12300" width="5.875" style="9" customWidth="1"/>
    <col min="12301" max="12301" width="49" style="9" customWidth="1"/>
    <col min="12302" max="12302" width="48.375" style="9" customWidth="1"/>
    <col min="12303" max="12303" width="20.125" style="9" customWidth="1"/>
    <col min="12304" max="12304" width="15.375" style="9" customWidth="1"/>
    <col min="12305" max="12305" width="6.375" style="9" customWidth="1"/>
    <col min="12306" max="12306" width="16.625" style="9" customWidth="1"/>
    <col min="12307" max="12307" width="17.875" style="9" customWidth="1"/>
    <col min="12308" max="12308" width="15.625" style="9" customWidth="1"/>
    <col min="12309" max="12544" width="9" style="9"/>
    <col min="12545" max="12545" width="7" style="9" customWidth="1"/>
    <col min="12546" max="12546" width="4.875" style="9" customWidth="1"/>
    <col min="12547" max="12547" width="6" style="9" customWidth="1"/>
    <col min="12548" max="12548" width="14.25" style="9" customWidth="1"/>
    <col min="12549" max="12549" width="18.125" style="9" customWidth="1"/>
    <col min="12550" max="12550" width="14.375" style="9" bestFit="1" customWidth="1"/>
    <col min="12551" max="12551" width="13.125" style="9" bestFit="1" customWidth="1"/>
    <col min="12552" max="12552" width="47" style="9" customWidth="1"/>
    <col min="12553" max="12553" width="6.125" style="9" customWidth="1"/>
    <col min="12554" max="12555" width="9.875" style="9" bestFit="1" customWidth="1"/>
    <col min="12556" max="12556" width="5.875" style="9" customWidth="1"/>
    <col min="12557" max="12557" width="49" style="9" customWidth="1"/>
    <col min="12558" max="12558" width="48.375" style="9" customWidth="1"/>
    <col min="12559" max="12559" width="20.125" style="9" customWidth="1"/>
    <col min="12560" max="12560" width="15.375" style="9" customWidth="1"/>
    <col min="12561" max="12561" width="6.375" style="9" customWidth="1"/>
    <col min="12562" max="12562" width="16.625" style="9" customWidth="1"/>
    <col min="12563" max="12563" width="17.875" style="9" customWidth="1"/>
    <col min="12564" max="12564" width="15.625" style="9" customWidth="1"/>
    <col min="12565" max="12800" width="9" style="9"/>
    <col min="12801" max="12801" width="7" style="9" customWidth="1"/>
    <col min="12802" max="12802" width="4.875" style="9" customWidth="1"/>
    <col min="12803" max="12803" width="6" style="9" customWidth="1"/>
    <col min="12804" max="12804" width="14.25" style="9" customWidth="1"/>
    <col min="12805" max="12805" width="18.125" style="9" customWidth="1"/>
    <col min="12806" max="12806" width="14.375" style="9" bestFit="1" customWidth="1"/>
    <col min="12807" max="12807" width="13.125" style="9" bestFit="1" customWidth="1"/>
    <col min="12808" max="12808" width="47" style="9" customWidth="1"/>
    <col min="12809" max="12809" width="6.125" style="9" customWidth="1"/>
    <col min="12810" max="12811" width="9.875" style="9" bestFit="1" customWidth="1"/>
    <col min="12812" max="12812" width="5.875" style="9" customWidth="1"/>
    <col min="12813" max="12813" width="49" style="9" customWidth="1"/>
    <col min="12814" max="12814" width="48.375" style="9" customWidth="1"/>
    <col min="12815" max="12815" width="20.125" style="9" customWidth="1"/>
    <col min="12816" max="12816" width="15.375" style="9" customWidth="1"/>
    <col min="12817" max="12817" width="6.375" style="9" customWidth="1"/>
    <col min="12818" max="12818" width="16.625" style="9" customWidth="1"/>
    <col min="12819" max="12819" width="17.875" style="9" customWidth="1"/>
    <col min="12820" max="12820" width="15.625" style="9" customWidth="1"/>
    <col min="12821" max="13056" width="9" style="9"/>
    <col min="13057" max="13057" width="7" style="9" customWidth="1"/>
    <col min="13058" max="13058" width="4.875" style="9" customWidth="1"/>
    <col min="13059" max="13059" width="6" style="9" customWidth="1"/>
    <col min="13060" max="13060" width="14.25" style="9" customWidth="1"/>
    <col min="13061" max="13061" width="18.125" style="9" customWidth="1"/>
    <col min="13062" max="13062" width="14.375" style="9" bestFit="1" customWidth="1"/>
    <col min="13063" max="13063" width="13.125" style="9" bestFit="1" customWidth="1"/>
    <col min="13064" max="13064" width="47" style="9" customWidth="1"/>
    <col min="13065" max="13065" width="6.125" style="9" customWidth="1"/>
    <col min="13066" max="13067" width="9.875" style="9" bestFit="1" customWidth="1"/>
    <col min="13068" max="13068" width="5.875" style="9" customWidth="1"/>
    <col min="13069" max="13069" width="49" style="9" customWidth="1"/>
    <col min="13070" max="13070" width="48.375" style="9" customWidth="1"/>
    <col min="13071" max="13071" width="20.125" style="9" customWidth="1"/>
    <col min="13072" max="13072" width="15.375" style="9" customWidth="1"/>
    <col min="13073" max="13073" width="6.375" style="9" customWidth="1"/>
    <col min="13074" max="13074" width="16.625" style="9" customWidth="1"/>
    <col min="13075" max="13075" width="17.875" style="9" customWidth="1"/>
    <col min="13076" max="13076" width="15.625" style="9" customWidth="1"/>
    <col min="13077" max="13312" width="9" style="9"/>
    <col min="13313" max="13313" width="7" style="9" customWidth="1"/>
    <col min="13314" max="13314" width="4.875" style="9" customWidth="1"/>
    <col min="13315" max="13315" width="6" style="9" customWidth="1"/>
    <col min="13316" max="13316" width="14.25" style="9" customWidth="1"/>
    <col min="13317" max="13317" width="18.125" style="9" customWidth="1"/>
    <col min="13318" max="13318" width="14.375" style="9" bestFit="1" customWidth="1"/>
    <col min="13319" max="13319" width="13.125" style="9" bestFit="1" customWidth="1"/>
    <col min="13320" max="13320" width="47" style="9" customWidth="1"/>
    <col min="13321" max="13321" width="6.125" style="9" customWidth="1"/>
    <col min="13322" max="13323" width="9.875" style="9" bestFit="1" customWidth="1"/>
    <col min="13324" max="13324" width="5.875" style="9" customWidth="1"/>
    <col min="13325" max="13325" width="49" style="9" customWidth="1"/>
    <col min="13326" max="13326" width="48.375" style="9" customWidth="1"/>
    <col min="13327" max="13327" width="20.125" style="9" customWidth="1"/>
    <col min="13328" max="13328" width="15.375" style="9" customWidth="1"/>
    <col min="13329" max="13329" width="6.375" style="9" customWidth="1"/>
    <col min="13330" max="13330" width="16.625" style="9" customWidth="1"/>
    <col min="13331" max="13331" width="17.875" style="9" customWidth="1"/>
    <col min="13332" max="13332" width="15.625" style="9" customWidth="1"/>
    <col min="13333" max="13568" width="9" style="9"/>
    <col min="13569" max="13569" width="7" style="9" customWidth="1"/>
    <col min="13570" max="13570" width="4.875" style="9" customWidth="1"/>
    <col min="13571" max="13571" width="6" style="9" customWidth="1"/>
    <col min="13572" max="13572" width="14.25" style="9" customWidth="1"/>
    <col min="13573" max="13573" width="18.125" style="9" customWidth="1"/>
    <col min="13574" max="13574" width="14.375" style="9" bestFit="1" customWidth="1"/>
    <col min="13575" max="13575" width="13.125" style="9" bestFit="1" customWidth="1"/>
    <col min="13576" max="13576" width="47" style="9" customWidth="1"/>
    <col min="13577" max="13577" width="6.125" style="9" customWidth="1"/>
    <col min="13578" max="13579" width="9.875" style="9" bestFit="1" customWidth="1"/>
    <col min="13580" max="13580" width="5.875" style="9" customWidth="1"/>
    <col min="13581" max="13581" width="49" style="9" customWidth="1"/>
    <col min="13582" max="13582" width="48.375" style="9" customWidth="1"/>
    <col min="13583" max="13583" width="20.125" style="9" customWidth="1"/>
    <col min="13584" max="13584" width="15.375" style="9" customWidth="1"/>
    <col min="13585" max="13585" width="6.375" style="9" customWidth="1"/>
    <col min="13586" max="13586" width="16.625" style="9" customWidth="1"/>
    <col min="13587" max="13587" width="17.875" style="9" customWidth="1"/>
    <col min="13588" max="13588" width="15.625" style="9" customWidth="1"/>
    <col min="13589" max="13824" width="9" style="9"/>
    <col min="13825" max="13825" width="7" style="9" customWidth="1"/>
    <col min="13826" max="13826" width="4.875" style="9" customWidth="1"/>
    <col min="13827" max="13827" width="6" style="9" customWidth="1"/>
    <col min="13828" max="13828" width="14.25" style="9" customWidth="1"/>
    <col min="13829" max="13829" width="18.125" style="9" customWidth="1"/>
    <col min="13830" max="13830" width="14.375" style="9" bestFit="1" customWidth="1"/>
    <col min="13831" max="13831" width="13.125" style="9" bestFit="1" customWidth="1"/>
    <col min="13832" max="13832" width="47" style="9" customWidth="1"/>
    <col min="13833" max="13833" width="6.125" style="9" customWidth="1"/>
    <col min="13834" max="13835" width="9.875" style="9" bestFit="1" customWidth="1"/>
    <col min="13836" max="13836" width="5.875" style="9" customWidth="1"/>
    <col min="13837" max="13837" width="49" style="9" customWidth="1"/>
    <col min="13838" max="13838" width="48.375" style="9" customWidth="1"/>
    <col min="13839" max="13839" width="20.125" style="9" customWidth="1"/>
    <col min="13840" max="13840" width="15.375" style="9" customWidth="1"/>
    <col min="13841" max="13841" width="6.375" style="9" customWidth="1"/>
    <col min="13842" max="13842" width="16.625" style="9" customWidth="1"/>
    <col min="13843" max="13843" width="17.875" style="9" customWidth="1"/>
    <col min="13844" max="13844" width="15.625" style="9" customWidth="1"/>
    <col min="13845" max="14080" width="9" style="9"/>
    <col min="14081" max="14081" width="7" style="9" customWidth="1"/>
    <col min="14082" max="14082" width="4.875" style="9" customWidth="1"/>
    <col min="14083" max="14083" width="6" style="9" customWidth="1"/>
    <col min="14084" max="14084" width="14.25" style="9" customWidth="1"/>
    <col min="14085" max="14085" width="18.125" style="9" customWidth="1"/>
    <col min="14086" max="14086" width="14.375" style="9" bestFit="1" customWidth="1"/>
    <col min="14087" max="14087" width="13.125" style="9" bestFit="1" customWidth="1"/>
    <col min="14088" max="14088" width="47" style="9" customWidth="1"/>
    <col min="14089" max="14089" width="6.125" style="9" customWidth="1"/>
    <col min="14090" max="14091" width="9.875" style="9" bestFit="1" customWidth="1"/>
    <col min="14092" max="14092" width="5.875" style="9" customWidth="1"/>
    <col min="14093" max="14093" width="49" style="9" customWidth="1"/>
    <col min="14094" max="14094" width="48.375" style="9" customWidth="1"/>
    <col min="14095" max="14095" width="20.125" style="9" customWidth="1"/>
    <col min="14096" max="14096" width="15.375" style="9" customWidth="1"/>
    <col min="14097" max="14097" width="6.375" style="9" customWidth="1"/>
    <col min="14098" max="14098" width="16.625" style="9" customWidth="1"/>
    <col min="14099" max="14099" width="17.875" style="9" customWidth="1"/>
    <col min="14100" max="14100" width="15.625" style="9" customWidth="1"/>
    <col min="14101" max="14336" width="9" style="9"/>
    <col min="14337" max="14337" width="7" style="9" customWidth="1"/>
    <col min="14338" max="14338" width="4.875" style="9" customWidth="1"/>
    <col min="14339" max="14339" width="6" style="9" customWidth="1"/>
    <col min="14340" max="14340" width="14.25" style="9" customWidth="1"/>
    <col min="14341" max="14341" width="18.125" style="9" customWidth="1"/>
    <col min="14342" max="14342" width="14.375" style="9" bestFit="1" customWidth="1"/>
    <col min="14343" max="14343" width="13.125" style="9" bestFit="1" customWidth="1"/>
    <col min="14344" max="14344" width="47" style="9" customWidth="1"/>
    <col min="14345" max="14345" width="6.125" style="9" customWidth="1"/>
    <col min="14346" max="14347" width="9.875" style="9" bestFit="1" customWidth="1"/>
    <col min="14348" max="14348" width="5.875" style="9" customWidth="1"/>
    <col min="14349" max="14349" width="49" style="9" customWidth="1"/>
    <col min="14350" max="14350" width="48.375" style="9" customWidth="1"/>
    <col min="14351" max="14351" width="20.125" style="9" customWidth="1"/>
    <col min="14352" max="14352" width="15.375" style="9" customWidth="1"/>
    <col min="14353" max="14353" width="6.375" style="9" customWidth="1"/>
    <col min="14354" max="14354" width="16.625" style="9" customWidth="1"/>
    <col min="14355" max="14355" width="17.875" style="9" customWidth="1"/>
    <col min="14356" max="14356" width="15.625" style="9" customWidth="1"/>
    <col min="14357" max="14592" width="9" style="9"/>
    <col min="14593" max="14593" width="7" style="9" customWidth="1"/>
    <col min="14594" max="14594" width="4.875" style="9" customWidth="1"/>
    <col min="14595" max="14595" width="6" style="9" customWidth="1"/>
    <col min="14596" max="14596" width="14.25" style="9" customWidth="1"/>
    <col min="14597" max="14597" width="18.125" style="9" customWidth="1"/>
    <col min="14598" max="14598" width="14.375" style="9" bestFit="1" customWidth="1"/>
    <col min="14599" max="14599" width="13.125" style="9" bestFit="1" customWidth="1"/>
    <col min="14600" max="14600" width="47" style="9" customWidth="1"/>
    <col min="14601" max="14601" width="6.125" style="9" customWidth="1"/>
    <col min="14602" max="14603" width="9.875" style="9" bestFit="1" customWidth="1"/>
    <col min="14604" max="14604" width="5.875" style="9" customWidth="1"/>
    <col min="14605" max="14605" width="49" style="9" customWidth="1"/>
    <col min="14606" max="14606" width="48.375" style="9" customWidth="1"/>
    <col min="14607" max="14607" width="20.125" style="9" customWidth="1"/>
    <col min="14608" max="14608" width="15.375" style="9" customWidth="1"/>
    <col min="14609" max="14609" width="6.375" style="9" customWidth="1"/>
    <col min="14610" max="14610" width="16.625" style="9" customWidth="1"/>
    <col min="14611" max="14611" width="17.875" style="9" customWidth="1"/>
    <col min="14612" max="14612" width="15.625" style="9" customWidth="1"/>
    <col min="14613" max="14848" width="9" style="9"/>
    <col min="14849" max="14849" width="7" style="9" customWidth="1"/>
    <col min="14850" max="14850" width="4.875" style="9" customWidth="1"/>
    <col min="14851" max="14851" width="6" style="9" customWidth="1"/>
    <col min="14852" max="14852" width="14.25" style="9" customWidth="1"/>
    <col min="14853" max="14853" width="18.125" style="9" customWidth="1"/>
    <col min="14854" max="14854" width="14.375" style="9" bestFit="1" customWidth="1"/>
    <col min="14855" max="14855" width="13.125" style="9" bestFit="1" customWidth="1"/>
    <col min="14856" max="14856" width="47" style="9" customWidth="1"/>
    <col min="14857" max="14857" width="6.125" style="9" customWidth="1"/>
    <col min="14858" max="14859" width="9.875" style="9" bestFit="1" customWidth="1"/>
    <col min="14860" max="14860" width="5.875" style="9" customWidth="1"/>
    <col min="14861" max="14861" width="49" style="9" customWidth="1"/>
    <col min="14862" max="14862" width="48.375" style="9" customWidth="1"/>
    <col min="14863" max="14863" width="20.125" style="9" customWidth="1"/>
    <col min="14864" max="14864" width="15.375" style="9" customWidth="1"/>
    <col min="14865" max="14865" width="6.375" style="9" customWidth="1"/>
    <col min="14866" max="14866" width="16.625" style="9" customWidth="1"/>
    <col min="14867" max="14867" width="17.875" style="9" customWidth="1"/>
    <col min="14868" max="14868" width="15.625" style="9" customWidth="1"/>
    <col min="14869" max="15104" width="9" style="9"/>
    <col min="15105" max="15105" width="7" style="9" customWidth="1"/>
    <col min="15106" max="15106" width="4.875" style="9" customWidth="1"/>
    <col min="15107" max="15107" width="6" style="9" customWidth="1"/>
    <col min="15108" max="15108" width="14.25" style="9" customWidth="1"/>
    <col min="15109" max="15109" width="18.125" style="9" customWidth="1"/>
    <col min="15110" max="15110" width="14.375" style="9" bestFit="1" customWidth="1"/>
    <col min="15111" max="15111" width="13.125" style="9" bestFit="1" customWidth="1"/>
    <col min="15112" max="15112" width="47" style="9" customWidth="1"/>
    <col min="15113" max="15113" width="6.125" style="9" customWidth="1"/>
    <col min="15114" max="15115" width="9.875" style="9" bestFit="1" customWidth="1"/>
    <col min="15116" max="15116" width="5.875" style="9" customWidth="1"/>
    <col min="15117" max="15117" width="49" style="9" customWidth="1"/>
    <col min="15118" max="15118" width="48.375" style="9" customWidth="1"/>
    <col min="15119" max="15119" width="20.125" style="9" customWidth="1"/>
    <col min="15120" max="15120" width="15.375" style="9" customWidth="1"/>
    <col min="15121" max="15121" width="6.375" style="9" customWidth="1"/>
    <col min="15122" max="15122" width="16.625" style="9" customWidth="1"/>
    <col min="15123" max="15123" width="17.875" style="9" customWidth="1"/>
    <col min="15124" max="15124" width="15.625" style="9" customWidth="1"/>
    <col min="15125" max="15360" width="9" style="9"/>
    <col min="15361" max="15361" width="7" style="9" customWidth="1"/>
    <col min="15362" max="15362" width="4.875" style="9" customWidth="1"/>
    <col min="15363" max="15363" width="6" style="9" customWidth="1"/>
    <col min="15364" max="15364" width="14.25" style="9" customWidth="1"/>
    <col min="15365" max="15365" width="18.125" style="9" customWidth="1"/>
    <col min="15366" max="15366" width="14.375" style="9" bestFit="1" customWidth="1"/>
    <col min="15367" max="15367" width="13.125" style="9" bestFit="1" customWidth="1"/>
    <col min="15368" max="15368" width="47" style="9" customWidth="1"/>
    <col min="15369" max="15369" width="6.125" style="9" customWidth="1"/>
    <col min="15370" max="15371" width="9.875" style="9" bestFit="1" customWidth="1"/>
    <col min="15372" max="15372" width="5.875" style="9" customWidth="1"/>
    <col min="15373" max="15373" width="49" style="9" customWidth="1"/>
    <col min="15374" max="15374" width="48.375" style="9" customWidth="1"/>
    <col min="15375" max="15375" width="20.125" style="9" customWidth="1"/>
    <col min="15376" max="15376" width="15.375" style="9" customWidth="1"/>
    <col min="15377" max="15377" width="6.375" style="9" customWidth="1"/>
    <col min="15378" max="15378" width="16.625" style="9" customWidth="1"/>
    <col min="15379" max="15379" width="17.875" style="9" customWidth="1"/>
    <col min="15380" max="15380" width="15.625" style="9" customWidth="1"/>
    <col min="15381" max="15616" width="9" style="9"/>
    <col min="15617" max="15617" width="7" style="9" customWidth="1"/>
    <col min="15618" max="15618" width="4.875" style="9" customWidth="1"/>
    <col min="15619" max="15619" width="6" style="9" customWidth="1"/>
    <col min="15620" max="15620" width="14.25" style="9" customWidth="1"/>
    <col min="15621" max="15621" width="18.125" style="9" customWidth="1"/>
    <col min="15622" max="15622" width="14.375" style="9" bestFit="1" customWidth="1"/>
    <col min="15623" max="15623" width="13.125" style="9" bestFit="1" customWidth="1"/>
    <col min="15624" max="15624" width="47" style="9" customWidth="1"/>
    <col min="15625" max="15625" width="6.125" style="9" customWidth="1"/>
    <col min="15626" max="15627" width="9.875" style="9" bestFit="1" customWidth="1"/>
    <col min="15628" max="15628" width="5.875" style="9" customWidth="1"/>
    <col min="15629" max="15629" width="49" style="9" customWidth="1"/>
    <col min="15630" max="15630" width="48.375" style="9" customWidth="1"/>
    <col min="15631" max="15631" width="20.125" style="9" customWidth="1"/>
    <col min="15632" max="15632" width="15.375" style="9" customWidth="1"/>
    <col min="15633" max="15633" width="6.375" style="9" customWidth="1"/>
    <col min="15634" max="15634" width="16.625" style="9" customWidth="1"/>
    <col min="15635" max="15635" width="17.875" style="9" customWidth="1"/>
    <col min="15636" max="15636" width="15.625" style="9" customWidth="1"/>
    <col min="15637" max="15872" width="9" style="9"/>
    <col min="15873" max="15873" width="7" style="9" customWidth="1"/>
    <col min="15874" max="15874" width="4.875" style="9" customWidth="1"/>
    <col min="15875" max="15875" width="6" style="9" customWidth="1"/>
    <col min="15876" max="15876" width="14.25" style="9" customWidth="1"/>
    <col min="15877" max="15877" width="18.125" style="9" customWidth="1"/>
    <col min="15878" max="15878" width="14.375" style="9" bestFit="1" customWidth="1"/>
    <col min="15879" max="15879" width="13.125" style="9" bestFit="1" customWidth="1"/>
    <col min="15880" max="15880" width="47" style="9" customWidth="1"/>
    <col min="15881" max="15881" width="6.125" style="9" customWidth="1"/>
    <col min="15882" max="15883" width="9.875" style="9" bestFit="1" customWidth="1"/>
    <col min="15884" max="15884" width="5.875" style="9" customWidth="1"/>
    <col min="15885" max="15885" width="49" style="9" customWidth="1"/>
    <col min="15886" max="15886" width="48.375" style="9" customWidth="1"/>
    <col min="15887" max="15887" width="20.125" style="9" customWidth="1"/>
    <col min="15888" max="15888" width="15.375" style="9" customWidth="1"/>
    <col min="15889" max="15889" width="6.375" style="9" customWidth="1"/>
    <col min="15890" max="15890" width="16.625" style="9" customWidth="1"/>
    <col min="15891" max="15891" width="17.875" style="9" customWidth="1"/>
    <col min="15892" max="15892" width="15.625" style="9" customWidth="1"/>
    <col min="15893" max="16128" width="9" style="9"/>
    <col min="16129" max="16129" width="7" style="9" customWidth="1"/>
    <col min="16130" max="16130" width="4.875" style="9" customWidth="1"/>
    <col min="16131" max="16131" width="6" style="9" customWidth="1"/>
    <col min="16132" max="16132" width="14.25" style="9" customWidth="1"/>
    <col min="16133" max="16133" width="18.125" style="9" customWidth="1"/>
    <col min="16134" max="16134" width="14.375" style="9" bestFit="1" customWidth="1"/>
    <col min="16135" max="16135" width="13.125" style="9" bestFit="1" customWidth="1"/>
    <col min="16136" max="16136" width="47" style="9" customWidth="1"/>
    <col min="16137" max="16137" width="6.125" style="9" customWidth="1"/>
    <col min="16138" max="16139" width="9.875" style="9" bestFit="1" customWidth="1"/>
    <col min="16140" max="16140" width="5.875" style="9" customWidth="1"/>
    <col min="16141" max="16141" width="49" style="9" customWidth="1"/>
    <col min="16142" max="16142" width="48.375" style="9" customWidth="1"/>
    <col min="16143" max="16143" width="20.125" style="9" customWidth="1"/>
    <col min="16144" max="16144" width="15.375" style="9" customWidth="1"/>
    <col min="16145" max="16145" width="6.375" style="9" customWidth="1"/>
    <col min="16146" max="16146" width="16.625" style="9" customWidth="1"/>
    <col min="16147" max="16147" width="17.875" style="9" customWidth="1"/>
    <col min="16148" max="16148" width="15.625" style="9" customWidth="1"/>
    <col min="16149" max="16384" width="9" style="9"/>
  </cols>
  <sheetData>
    <row r="2" spans="1:20" ht="20.100000000000001" customHeight="1">
      <c r="E2" s="1" t="s">
        <v>0</v>
      </c>
      <c r="F2" s="1"/>
      <c r="G2" s="1"/>
      <c r="H2" s="2" t="s">
        <v>3322</v>
      </c>
      <c r="J2" s="4" t="s">
        <v>2</v>
      </c>
      <c r="K2" s="5"/>
      <c r="L2" s="6"/>
      <c r="M2" s="74">
        <f>SUM(K:K)</f>
        <v>295600</v>
      </c>
      <c r="N2" s="827"/>
    </row>
    <row r="3" spans="1:20" ht="20.100000000000001" customHeight="1">
      <c r="E3" s="1" t="s">
        <v>3</v>
      </c>
      <c r="F3" s="1"/>
      <c r="G3" s="1"/>
      <c r="H3" s="13" t="s">
        <v>3323</v>
      </c>
      <c r="M3" s="76"/>
      <c r="N3" s="17"/>
    </row>
    <row r="4" spans="1:20" ht="20.100000000000001" customHeight="1">
      <c r="E4" s="1" t="s">
        <v>5</v>
      </c>
      <c r="F4" s="1"/>
      <c r="G4" s="1"/>
      <c r="H4" s="77" t="s">
        <v>3324</v>
      </c>
      <c r="J4" s="877" t="s">
        <v>1493</v>
      </c>
      <c r="K4" s="877"/>
      <c r="M4" s="854" t="s">
        <v>3325</v>
      </c>
      <c r="N4" s="855"/>
    </row>
    <row r="5" spans="1:20" ht="20.100000000000001" customHeight="1">
      <c r="E5" s="1" t="s">
        <v>6</v>
      </c>
      <c r="F5" s="1"/>
      <c r="G5" s="1"/>
      <c r="H5" s="16">
        <v>45028</v>
      </c>
      <c r="J5" s="877"/>
      <c r="K5" s="877"/>
      <c r="M5" s="856"/>
      <c r="N5" s="857"/>
    </row>
    <row r="6" spans="1:20" ht="20.100000000000001" customHeight="1">
      <c r="E6" s="1" t="s">
        <v>7</v>
      </c>
      <c r="F6" s="1"/>
      <c r="G6" s="1"/>
      <c r="H6" s="16">
        <v>45029</v>
      </c>
      <c r="M6" s="83"/>
      <c r="N6" s="84"/>
    </row>
    <row r="7" spans="1:20" ht="20.100000000000001" customHeight="1">
      <c r="E7" s="85"/>
      <c r="F7" s="85"/>
      <c r="G7" s="85"/>
      <c r="H7" s="86"/>
      <c r="J7" s="947"/>
      <c r="K7" s="832" t="s">
        <v>3329</v>
      </c>
      <c r="M7" s="83"/>
      <c r="N7" s="84"/>
      <c r="O7" s="89"/>
    </row>
    <row r="8" spans="1:20" ht="20.100000000000001" customHeight="1">
      <c r="E8" s="85"/>
      <c r="F8" s="85"/>
      <c r="G8" s="85"/>
      <c r="H8" s="86"/>
      <c r="K8" s="832"/>
      <c r="M8" s="83"/>
      <c r="N8" s="84"/>
      <c r="O8" s="89"/>
    </row>
    <row r="10" spans="1:20" s="8" customFormat="1" ht="19.7" customHeight="1">
      <c r="D10" s="90" t="s">
        <v>267</v>
      </c>
      <c r="E10" s="17" t="s">
        <v>8</v>
      </c>
      <c r="F10" s="17" t="s">
        <v>9</v>
      </c>
      <c r="G10" s="17" t="s">
        <v>10</v>
      </c>
      <c r="H10" s="18" t="s">
        <v>11</v>
      </c>
      <c r="I10" s="18" t="s">
        <v>12</v>
      </c>
      <c r="J10" s="18" t="s">
        <v>13</v>
      </c>
      <c r="K10" s="22" t="s">
        <v>14</v>
      </c>
      <c r="L10" s="22" t="s">
        <v>15</v>
      </c>
      <c r="M10" s="18" t="s">
        <v>16</v>
      </c>
      <c r="N10" s="18" t="s">
        <v>17</v>
      </c>
      <c r="O10" s="18" t="s">
        <v>18</v>
      </c>
      <c r="P10" s="30" t="s">
        <v>19</v>
      </c>
      <c r="Q10" s="17" t="s">
        <v>20</v>
      </c>
      <c r="R10" s="18" t="s">
        <v>21</v>
      </c>
      <c r="S10" s="30" t="s">
        <v>22</v>
      </c>
      <c r="T10" s="23" t="s">
        <v>23</v>
      </c>
    </row>
    <row r="11" spans="1:20" s="8" customFormat="1" ht="19.7" customHeight="1">
      <c r="A11" s="91"/>
      <c r="B11" s="91"/>
      <c r="C11" s="168"/>
      <c r="D11" s="18"/>
      <c r="E11" s="17"/>
      <c r="F11" s="17"/>
      <c r="G11" s="17"/>
      <c r="H11" s="50"/>
      <c r="I11" s="18"/>
      <c r="J11" s="215"/>
      <c r="K11" s="489"/>
      <c r="L11" s="22"/>
      <c r="M11" s="26"/>
      <c r="N11" s="94"/>
      <c r="O11" s="17"/>
      <c r="P11" s="30"/>
      <c r="Q11" s="17"/>
      <c r="R11" s="29"/>
      <c r="S11" s="29"/>
      <c r="T11" s="23"/>
    </row>
    <row r="12" spans="1:20" s="8" customFormat="1" ht="19.7" customHeight="1">
      <c r="A12" s="91"/>
      <c r="B12" s="91"/>
      <c r="C12" s="92"/>
      <c r="D12" s="18"/>
      <c r="E12" s="17"/>
      <c r="F12" s="17"/>
      <c r="G12" s="17"/>
      <c r="H12" s="50"/>
      <c r="I12" s="18"/>
      <c r="J12" s="215"/>
      <c r="K12" s="489"/>
      <c r="L12" s="22"/>
      <c r="M12" s="26"/>
      <c r="N12" s="94"/>
      <c r="O12" s="17"/>
      <c r="P12" s="30"/>
      <c r="Q12" s="17"/>
      <c r="R12" s="29"/>
      <c r="S12" s="29"/>
      <c r="T12" s="23"/>
    </row>
    <row r="13" spans="1:20" s="8" customFormat="1" ht="19.7" customHeight="1">
      <c r="A13" s="91"/>
      <c r="B13" s="91"/>
      <c r="C13" s="92"/>
      <c r="D13" s="18"/>
      <c r="E13" s="508" t="s">
        <v>1494</v>
      </c>
      <c r="F13" s="509"/>
      <c r="G13" s="509"/>
      <c r="H13" s="510"/>
      <c r="I13" s="18"/>
      <c r="J13" s="215"/>
      <c r="K13" s="489"/>
      <c r="L13" s="22"/>
      <c r="M13" s="26"/>
      <c r="N13" s="94"/>
      <c r="O13" s="17"/>
      <c r="P13" s="30"/>
      <c r="Q13" s="17"/>
      <c r="R13" s="29"/>
      <c r="S13" s="29"/>
      <c r="T13" s="23"/>
    </row>
    <row r="14" spans="1:20" s="8" customFormat="1" ht="19.7" customHeight="1">
      <c r="A14" s="91" t="s">
        <v>1570</v>
      </c>
      <c r="B14" s="91"/>
      <c r="C14" s="879">
        <v>0.3</v>
      </c>
      <c r="D14" s="367">
        <v>8</v>
      </c>
      <c r="E14" s="1068">
        <v>1</v>
      </c>
      <c r="F14" s="880" t="s">
        <v>270</v>
      </c>
      <c r="G14" s="880" t="s">
        <v>167</v>
      </c>
      <c r="H14" s="120" t="s">
        <v>3330</v>
      </c>
      <c r="I14" s="107">
        <v>1</v>
      </c>
      <c r="J14" s="107">
        <v>9481</v>
      </c>
      <c r="K14" s="177">
        <f>I14*J14</f>
        <v>9481</v>
      </c>
      <c r="L14" s="208"/>
      <c r="M14" s="120" t="s">
        <v>3331</v>
      </c>
      <c r="N14" s="94"/>
      <c r="O14" s="17"/>
      <c r="P14" s="30">
        <v>45009</v>
      </c>
      <c r="Q14" s="17"/>
      <c r="R14" s="29"/>
      <c r="S14" s="58" t="s">
        <v>3332</v>
      </c>
      <c r="T14" s="23"/>
    </row>
    <row r="15" spans="1:20" s="8" customFormat="1" ht="19.7" customHeight="1">
      <c r="A15" s="91" t="s">
        <v>276</v>
      </c>
      <c r="B15" s="91"/>
      <c r="C15" s="879">
        <v>0.02</v>
      </c>
      <c r="D15" s="367">
        <v>8</v>
      </c>
      <c r="E15" s="1068">
        <f>+E14+1</f>
        <v>2</v>
      </c>
      <c r="F15" s="54" t="s">
        <v>167</v>
      </c>
      <c r="G15" s="54" t="s">
        <v>167</v>
      </c>
      <c r="H15" s="106" t="s">
        <v>2291</v>
      </c>
      <c r="I15" s="1128">
        <v>20</v>
      </c>
      <c r="J15" s="98">
        <v>49</v>
      </c>
      <c r="K15" s="177">
        <f>I15*J15</f>
        <v>980</v>
      </c>
      <c r="L15" s="56"/>
      <c r="M15" s="106" t="s">
        <v>3333</v>
      </c>
      <c r="N15" s="538"/>
      <c r="O15" s="17"/>
      <c r="P15" s="30">
        <v>45009</v>
      </c>
      <c r="Q15" s="17"/>
      <c r="R15" s="29"/>
      <c r="S15" s="58" t="s">
        <v>3332</v>
      </c>
      <c r="T15" s="23"/>
    </row>
    <row r="16" spans="1:20" s="8" customFormat="1" ht="19.7" customHeight="1">
      <c r="A16" s="91" t="s">
        <v>276</v>
      </c>
      <c r="B16" s="91"/>
      <c r="C16" s="879">
        <v>0.02</v>
      </c>
      <c r="D16" s="367">
        <v>8</v>
      </c>
      <c r="E16" s="1068">
        <f>+E15+1</f>
        <v>3</v>
      </c>
      <c r="F16" s="887" t="s">
        <v>167</v>
      </c>
      <c r="G16" s="887" t="s">
        <v>167</v>
      </c>
      <c r="H16" s="888" t="s">
        <v>889</v>
      </c>
      <c r="I16" s="1162"/>
      <c r="J16" s="1163">
        <v>27</v>
      </c>
      <c r="K16" s="362">
        <f t="shared" ref="K16:K25" si="0">I16*J16</f>
        <v>0</v>
      </c>
      <c r="L16" s="890"/>
      <c r="M16" s="68" t="s">
        <v>3334</v>
      </c>
      <c r="N16" s="287" t="s">
        <v>758</v>
      </c>
      <c r="O16" s="17"/>
      <c r="P16" s="30"/>
      <c r="Q16" s="17"/>
      <c r="R16" s="29"/>
      <c r="S16" s="29"/>
      <c r="T16" s="23"/>
    </row>
    <row r="17" spans="1:20" s="8" customFormat="1" ht="19.7" customHeight="1">
      <c r="A17" s="91" t="s">
        <v>276</v>
      </c>
      <c r="B17" s="91"/>
      <c r="C17" s="879">
        <v>0.02</v>
      </c>
      <c r="D17" s="367">
        <v>8</v>
      </c>
      <c r="E17" s="1068">
        <f>+E16+1</f>
        <v>4</v>
      </c>
      <c r="F17" s="52" t="s">
        <v>167</v>
      </c>
      <c r="G17" s="52" t="s">
        <v>167</v>
      </c>
      <c r="H17" s="321" t="s">
        <v>3335</v>
      </c>
      <c r="I17" s="112">
        <v>10</v>
      </c>
      <c r="J17" s="220">
        <v>41</v>
      </c>
      <c r="K17" s="220">
        <f>I17*J17</f>
        <v>410</v>
      </c>
      <c r="L17" s="109"/>
      <c r="M17" s="57" t="s">
        <v>3336</v>
      </c>
      <c r="N17" s="538"/>
      <c r="O17" s="17"/>
      <c r="P17" s="30">
        <v>45009</v>
      </c>
      <c r="Q17" s="17"/>
      <c r="R17" s="29"/>
      <c r="S17" s="58" t="s">
        <v>3332</v>
      </c>
      <c r="T17" s="23"/>
    </row>
    <row r="18" spans="1:20" s="8" customFormat="1" ht="19.7" customHeight="1">
      <c r="A18" s="91" t="s">
        <v>1570</v>
      </c>
      <c r="B18" s="91"/>
      <c r="C18" s="879"/>
      <c r="D18" s="367">
        <v>8</v>
      </c>
      <c r="E18" s="1068">
        <f t="shared" ref="E18:E26" si="1">+E17+1</f>
        <v>5</v>
      </c>
      <c r="F18" s="880" t="s">
        <v>270</v>
      </c>
      <c r="G18" s="880" t="s">
        <v>167</v>
      </c>
      <c r="H18" s="321" t="s">
        <v>2303</v>
      </c>
      <c r="I18" s="112">
        <v>1</v>
      </c>
      <c r="J18" s="220">
        <v>9936</v>
      </c>
      <c r="K18" s="311">
        <f t="shared" si="0"/>
        <v>9936</v>
      </c>
      <c r="L18" s="707"/>
      <c r="M18" s="57" t="s">
        <v>3337</v>
      </c>
      <c r="N18" s="538"/>
      <c r="O18" s="17"/>
      <c r="P18" s="30">
        <v>45009</v>
      </c>
      <c r="Q18" s="17"/>
      <c r="R18" s="29"/>
      <c r="S18" s="58" t="s">
        <v>3332</v>
      </c>
      <c r="T18" s="23"/>
    </row>
    <row r="19" spans="1:20" s="8" customFormat="1" ht="19.7" customHeight="1">
      <c r="A19" s="91" t="s">
        <v>276</v>
      </c>
      <c r="B19" s="91"/>
      <c r="C19" s="879">
        <v>5.0000000000000001E-3</v>
      </c>
      <c r="D19" s="367">
        <v>8</v>
      </c>
      <c r="E19" s="1068">
        <f t="shared" si="1"/>
        <v>6</v>
      </c>
      <c r="F19" s="98" t="s">
        <v>279</v>
      </c>
      <c r="G19" s="98" t="s">
        <v>279</v>
      </c>
      <c r="H19" s="321" t="s">
        <v>2305</v>
      </c>
      <c r="I19" s="112">
        <v>2</v>
      </c>
      <c r="J19" s="220">
        <v>155</v>
      </c>
      <c r="K19" s="311">
        <f t="shared" si="0"/>
        <v>310</v>
      </c>
      <c r="L19" s="707"/>
      <c r="M19" s="57" t="s">
        <v>2306</v>
      </c>
      <c r="N19" s="538"/>
      <c r="O19" s="17"/>
      <c r="P19" s="30">
        <v>45009</v>
      </c>
      <c r="Q19" s="17"/>
      <c r="R19" s="29"/>
      <c r="S19" s="58" t="s">
        <v>3332</v>
      </c>
      <c r="T19" s="23"/>
    </row>
    <row r="20" spans="1:20" s="8" customFormat="1" ht="19.7" customHeight="1">
      <c r="A20" s="91" t="s">
        <v>276</v>
      </c>
      <c r="B20" s="91"/>
      <c r="C20" s="879">
        <v>0.01</v>
      </c>
      <c r="D20" s="367">
        <v>8</v>
      </c>
      <c r="E20" s="1068">
        <f t="shared" si="1"/>
        <v>7</v>
      </c>
      <c r="F20" s="98" t="s">
        <v>279</v>
      </c>
      <c r="G20" s="98" t="s">
        <v>279</v>
      </c>
      <c r="H20" s="321" t="s">
        <v>2307</v>
      </c>
      <c r="I20" s="112">
        <v>1</v>
      </c>
      <c r="J20" s="220">
        <v>250</v>
      </c>
      <c r="K20" s="311">
        <f t="shared" si="0"/>
        <v>250</v>
      </c>
      <c r="L20" s="707"/>
      <c r="M20" s="57" t="s">
        <v>2308</v>
      </c>
      <c r="N20" s="538"/>
      <c r="O20" s="17"/>
      <c r="P20" s="30">
        <v>45009</v>
      </c>
      <c r="Q20" s="17"/>
      <c r="R20" s="29"/>
      <c r="S20" s="58" t="s">
        <v>3332</v>
      </c>
      <c r="T20" s="23"/>
    </row>
    <row r="21" spans="1:20" s="8" customFormat="1" ht="19.7" customHeight="1">
      <c r="A21" s="91" t="s">
        <v>276</v>
      </c>
      <c r="B21" s="91"/>
      <c r="C21" s="879">
        <v>0.03</v>
      </c>
      <c r="D21" s="367">
        <v>8</v>
      </c>
      <c r="E21" s="1068">
        <f t="shared" si="1"/>
        <v>8</v>
      </c>
      <c r="F21" s="887" t="s">
        <v>167</v>
      </c>
      <c r="G21" s="887" t="s">
        <v>167</v>
      </c>
      <c r="H21" s="888" t="s">
        <v>545</v>
      </c>
      <c r="I21" s="1162"/>
      <c r="J21" s="1163">
        <v>226</v>
      </c>
      <c r="K21" s="362">
        <f t="shared" si="0"/>
        <v>0</v>
      </c>
      <c r="L21" s="890"/>
      <c r="M21" s="68" t="s">
        <v>2309</v>
      </c>
      <c r="N21" s="287" t="s">
        <v>758</v>
      </c>
      <c r="O21" s="17"/>
      <c r="P21" s="30"/>
      <c r="Q21" s="17"/>
      <c r="R21" s="29"/>
      <c r="S21" s="29"/>
      <c r="T21" s="23"/>
    </row>
    <row r="22" spans="1:20" s="8" customFormat="1" ht="19.7" customHeight="1">
      <c r="A22" s="91" t="s">
        <v>276</v>
      </c>
      <c r="B22" s="91"/>
      <c r="C22" s="879">
        <v>0.03</v>
      </c>
      <c r="D22" s="367">
        <v>8</v>
      </c>
      <c r="E22" s="1068">
        <f t="shared" si="1"/>
        <v>9</v>
      </c>
      <c r="F22" s="887" t="s">
        <v>167</v>
      </c>
      <c r="G22" s="887" t="s">
        <v>167</v>
      </c>
      <c r="H22" s="888" t="s">
        <v>2310</v>
      </c>
      <c r="I22" s="1162"/>
      <c r="J22" s="1163">
        <v>226</v>
      </c>
      <c r="K22" s="362">
        <f t="shared" si="0"/>
        <v>0</v>
      </c>
      <c r="L22" s="890"/>
      <c r="M22" s="68" t="s">
        <v>2311</v>
      </c>
      <c r="N22" s="287" t="s">
        <v>758</v>
      </c>
      <c r="O22" s="17"/>
      <c r="P22" s="30"/>
      <c r="Q22" s="17"/>
      <c r="R22" s="29"/>
      <c r="S22" s="29"/>
      <c r="T22" s="23"/>
    </row>
    <row r="23" spans="1:20" s="8" customFormat="1" ht="19.7" customHeight="1">
      <c r="A23" s="91" t="s">
        <v>1570</v>
      </c>
      <c r="B23" s="914"/>
      <c r="C23" s="915">
        <v>0.02</v>
      </c>
      <c r="D23" s="367">
        <v>8</v>
      </c>
      <c r="E23" s="1068">
        <f t="shared" si="1"/>
        <v>10</v>
      </c>
      <c r="F23" s="880" t="s">
        <v>270</v>
      </c>
      <c r="G23" s="880" t="s">
        <v>167</v>
      </c>
      <c r="H23" s="917" t="s">
        <v>3338</v>
      </c>
      <c r="I23" s="112">
        <v>1</v>
      </c>
      <c r="J23" s="220">
        <v>6738</v>
      </c>
      <c r="K23" s="215">
        <f t="shared" si="0"/>
        <v>6738</v>
      </c>
      <c r="L23" s="707"/>
      <c r="M23" s="57" t="s">
        <v>3339</v>
      </c>
      <c r="N23" s="538"/>
      <c r="O23" s="17"/>
      <c r="P23" s="30">
        <v>45009</v>
      </c>
      <c r="Q23" s="17"/>
      <c r="R23" s="29"/>
      <c r="S23" s="58" t="s">
        <v>3332</v>
      </c>
      <c r="T23" s="23"/>
    </row>
    <row r="24" spans="1:20" s="8" customFormat="1" ht="19.7" customHeight="1">
      <c r="A24" s="91" t="s">
        <v>276</v>
      </c>
      <c r="B24" s="914"/>
      <c r="C24" s="915">
        <v>0.05</v>
      </c>
      <c r="D24" s="367">
        <v>8</v>
      </c>
      <c r="E24" s="1068">
        <f t="shared" si="1"/>
        <v>11</v>
      </c>
      <c r="F24" s="54" t="s">
        <v>167</v>
      </c>
      <c r="G24" s="54" t="s">
        <v>167</v>
      </c>
      <c r="H24" s="917" t="s">
        <v>1505</v>
      </c>
      <c r="I24" s="112">
        <v>2</v>
      </c>
      <c r="J24" s="220">
        <v>460</v>
      </c>
      <c r="K24" s="177">
        <f t="shared" si="0"/>
        <v>920</v>
      </c>
      <c r="L24" s="707"/>
      <c r="M24" s="57" t="s">
        <v>3340</v>
      </c>
      <c r="N24" s="538"/>
      <c r="O24" s="17"/>
      <c r="P24" s="30">
        <v>45009</v>
      </c>
      <c r="Q24" s="17"/>
      <c r="R24" s="29"/>
      <c r="S24" s="58" t="s">
        <v>3332</v>
      </c>
      <c r="T24" s="23"/>
    </row>
    <row r="25" spans="1:20" s="8" customFormat="1" ht="19.7" customHeight="1">
      <c r="A25" s="91" t="s">
        <v>276</v>
      </c>
      <c r="B25" s="914"/>
      <c r="C25" s="915">
        <v>7.0000000000000001E-3</v>
      </c>
      <c r="D25" s="367">
        <v>8</v>
      </c>
      <c r="E25" s="1068">
        <f t="shared" si="1"/>
        <v>12</v>
      </c>
      <c r="F25" s="54" t="s">
        <v>167</v>
      </c>
      <c r="G25" s="54" t="s">
        <v>167</v>
      </c>
      <c r="H25" s="917" t="s">
        <v>2344</v>
      </c>
      <c r="I25" s="112">
        <v>5</v>
      </c>
      <c r="J25" s="220">
        <v>139</v>
      </c>
      <c r="K25" s="177">
        <f t="shared" si="0"/>
        <v>695</v>
      </c>
      <c r="L25" s="707"/>
      <c r="M25" s="57" t="s">
        <v>3341</v>
      </c>
      <c r="N25" s="538"/>
      <c r="O25" s="17"/>
      <c r="P25" s="30">
        <v>45009</v>
      </c>
      <c r="Q25" s="17"/>
      <c r="R25" s="29"/>
      <c r="S25" s="58" t="s">
        <v>3332</v>
      </c>
      <c r="T25" s="23"/>
    </row>
    <row r="26" spans="1:20" s="8" customFormat="1" ht="19.7" customHeight="1">
      <c r="A26" s="91" t="s">
        <v>276</v>
      </c>
      <c r="B26" s="91"/>
      <c r="C26" s="879">
        <v>0.02</v>
      </c>
      <c r="D26" s="367">
        <v>8</v>
      </c>
      <c r="E26" s="1068">
        <f t="shared" si="1"/>
        <v>13</v>
      </c>
      <c r="F26" s="52" t="s">
        <v>167</v>
      </c>
      <c r="G26" s="52" t="s">
        <v>167</v>
      </c>
      <c r="H26" s="321" t="s">
        <v>1476</v>
      </c>
      <c r="I26" s="112">
        <v>1</v>
      </c>
      <c r="J26" s="220">
        <v>213</v>
      </c>
      <c r="K26" s="220">
        <f>I26*J26</f>
        <v>213</v>
      </c>
      <c r="L26" s="109"/>
      <c r="M26" s="57" t="s">
        <v>3342</v>
      </c>
      <c r="N26" s="64" t="s">
        <v>3343</v>
      </c>
      <c r="O26" s="17"/>
      <c r="P26" s="30">
        <v>45009</v>
      </c>
      <c r="Q26" s="17"/>
      <c r="R26" s="29"/>
      <c r="S26" s="58" t="s">
        <v>3332</v>
      </c>
      <c r="T26" s="23"/>
    </row>
    <row r="27" spans="1:20" s="8" customFormat="1" ht="19.7" customHeight="1">
      <c r="A27" s="91" t="s">
        <v>1570</v>
      </c>
      <c r="B27" s="914"/>
      <c r="C27" s="915">
        <v>0.11</v>
      </c>
      <c r="D27" s="367">
        <v>8</v>
      </c>
      <c r="E27" s="1068">
        <f>+E26+1</f>
        <v>14</v>
      </c>
      <c r="F27" s="880" t="s">
        <v>270</v>
      </c>
      <c r="G27" s="880" t="s">
        <v>167</v>
      </c>
      <c r="H27" s="917" t="s">
        <v>3344</v>
      </c>
      <c r="I27" s="112">
        <v>1</v>
      </c>
      <c r="J27" s="220">
        <v>7656</v>
      </c>
      <c r="K27" s="215">
        <f t="shared" ref="K27:K39" si="2">I27*J27</f>
        <v>7656</v>
      </c>
      <c r="L27" s="707"/>
      <c r="M27" s="57" t="s">
        <v>3345</v>
      </c>
      <c r="N27" s="94"/>
      <c r="O27" s="17"/>
      <c r="P27" s="30">
        <v>45009</v>
      </c>
      <c r="Q27" s="17"/>
      <c r="R27" s="29"/>
      <c r="S27" s="58" t="s">
        <v>3332</v>
      </c>
      <c r="T27" s="23"/>
    </row>
    <row r="28" spans="1:20" s="8" customFormat="1" ht="19.7" customHeight="1">
      <c r="A28" s="91" t="s">
        <v>276</v>
      </c>
      <c r="B28" s="91"/>
      <c r="C28" s="879">
        <v>0.02</v>
      </c>
      <c r="D28" s="367">
        <v>8</v>
      </c>
      <c r="E28" s="1068">
        <f t="shared" ref="E28:E48" si="3">+E27+1</f>
        <v>15</v>
      </c>
      <c r="F28" s="895" t="s">
        <v>167</v>
      </c>
      <c r="G28" s="895" t="s">
        <v>167</v>
      </c>
      <c r="H28" s="896" t="s">
        <v>2291</v>
      </c>
      <c r="I28" s="1159"/>
      <c r="J28" s="1160">
        <v>19</v>
      </c>
      <c r="K28" s="177">
        <f t="shared" si="2"/>
        <v>0</v>
      </c>
      <c r="L28" s="56"/>
      <c r="M28" s="900" t="s">
        <v>3346</v>
      </c>
      <c r="N28" s="94"/>
      <c r="O28" s="17"/>
      <c r="P28" s="30"/>
      <c r="Q28" s="17"/>
      <c r="R28" s="29"/>
      <c r="S28" s="29"/>
      <c r="T28" s="23"/>
    </row>
    <row r="29" spans="1:20" s="8" customFormat="1" ht="19.7" customHeight="1">
      <c r="A29" s="91" t="s">
        <v>276</v>
      </c>
      <c r="B29" s="91"/>
      <c r="C29" s="879">
        <v>0.02</v>
      </c>
      <c r="D29" s="367">
        <v>8</v>
      </c>
      <c r="E29" s="1068">
        <f t="shared" si="3"/>
        <v>16</v>
      </c>
      <c r="F29" s="887" t="s">
        <v>167</v>
      </c>
      <c r="G29" s="887" t="s">
        <v>167</v>
      </c>
      <c r="H29" s="888" t="s">
        <v>2293</v>
      </c>
      <c r="I29" s="1162"/>
      <c r="J29" s="1163">
        <v>18</v>
      </c>
      <c r="K29" s="362">
        <f t="shared" si="2"/>
        <v>0</v>
      </c>
      <c r="L29" s="890"/>
      <c r="M29" s="68" t="s">
        <v>3347</v>
      </c>
      <c r="N29" s="287" t="s">
        <v>758</v>
      </c>
      <c r="O29" s="17"/>
      <c r="P29" s="30"/>
      <c r="Q29" s="17"/>
      <c r="R29" s="29"/>
      <c r="S29" s="29"/>
      <c r="T29" s="23"/>
    </row>
    <row r="30" spans="1:20" s="8" customFormat="1" ht="19.7" customHeight="1">
      <c r="A30" s="91" t="s">
        <v>1570</v>
      </c>
      <c r="B30" s="914"/>
      <c r="C30" s="915">
        <v>0.02</v>
      </c>
      <c r="D30" s="367">
        <v>8</v>
      </c>
      <c r="E30" s="1068">
        <f t="shared" si="3"/>
        <v>17</v>
      </c>
      <c r="F30" s="880" t="s">
        <v>270</v>
      </c>
      <c r="G30" s="880" t="s">
        <v>167</v>
      </c>
      <c r="H30" s="917" t="s">
        <v>3348</v>
      </c>
      <c r="I30" s="112">
        <v>1</v>
      </c>
      <c r="J30" s="220">
        <v>6932</v>
      </c>
      <c r="K30" s="215">
        <f>I30*J30</f>
        <v>6932</v>
      </c>
      <c r="L30" s="707"/>
      <c r="M30" s="57" t="s">
        <v>3349</v>
      </c>
      <c r="N30" s="64" t="s">
        <v>3343</v>
      </c>
      <c r="O30" s="17"/>
      <c r="P30" s="30">
        <v>45009</v>
      </c>
      <c r="Q30" s="17"/>
      <c r="R30" s="29"/>
      <c r="S30" s="58" t="s">
        <v>3332</v>
      </c>
      <c r="T30" s="23"/>
    </row>
    <row r="31" spans="1:20" s="8" customFormat="1" ht="19.7" customHeight="1">
      <c r="A31" s="91" t="s">
        <v>276</v>
      </c>
      <c r="B31" s="914"/>
      <c r="C31" s="915">
        <v>0.05</v>
      </c>
      <c r="D31" s="367">
        <v>8</v>
      </c>
      <c r="E31" s="1068">
        <f t="shared" si="3"/>
        <v>18</v>
      </c>
      <c r="F31" s="54" t="s">
        <v>167</v>
      </c>
      <c r="G31" s="54" t="s">
        <v>167</v>
      </c>
      <c r="H31" s="917" t="s">
        <v>1505</v>
      </c>
      <c r="I31" s="112">
        <v>2</v>
      </c>
      <c r="J31" s="220">
        <v>460</v>
      </c>
      <c r="K31" s="177">
        <f t="shared" si="2"/>
        <v>920</v>
      </c>
      <c r="L31" s="707"/>
      <c r="M31" s="57" t="s">
        <v>3340</v>
      </c>
      <c r="N31" s="94"/>
      <c r="O31" s="17"/>
      <c r="P31" s="30">
        <v>45009</v>
      </c>
      <c r="Q31" s="17"/>
      <c r="R31" s="29"/>
      <c r="S31" s="58" t="s">
        <v>3332</v>
      </c>
      <c r="T31" s="23"/>
    </row>
    <row r="32" spans="1:20" s="8" customFormat="1" ht="19.7" customHeight="1">
      <c r="A32" s="91" t="s">
        <v>276</v>
      </c>
      <c r="B32" s="914"/>
      <c r="C32" s="915">
        <v>7.0000000000000001E-3</v>
      </c>
      <c r="D32" s="367">
        <v>8</v>
      </c>
      <c r="E32" s="1068">
        <f t="shared" si="3"/>
        <v>19</v>
      </c>
      <c r="F32" s="895" t="s">
        <v>167</v>
      </c>
      <c r="G32" s="895" t="s">
        <v>167</v>
      </c>
      <c r="H32" s="1179" t="s">
        <v>2344</v>
      </c>
      <c r="I32" s="1162"/>
      <c r="J32" s="1163">
        <v>169</v>
      </c>
      <c r="K32" s="362">
        <f t="shared" si="2"/>
        <v>0</v>
      </c>
      <c r="L32" s="1180"/>
      <c r="M32" s="68" t="s">
        <v>3341</v>
      </c>
      <c r="N32" s="94"/>
      <c r="O32" s="17"/>
      <c r="P32" s="30"/>
      <c r="Q32" s="17"/>
      <c r="R32" s="29"/>
      <c r="S32" s="29"/>
      <c r="T32" s="23"/>
    </row>
    <row r="33" spans="1:20" s="8" customFormat="1" ht="19.7" customHeight="1">
      <c r="A33" s="91" t="s">
        <v>276</v>
      </c>
      <c r="B33" s="91"/>
      <c r="C33" s="879">
        <v>0.02</v>
      </c>
      <c r="D33" s="367">
        <v>8</v>
      </c>
      <c r="E33" s="1068">
        <f>+E32+1</f>
        <v>20</v>
      </c>
      <c r="F33" s="52" t="s">
        <v>167</v>
      </c>
      <c r="G33" s="52" t="s">
        <v>167</v>
      </c>
      <c r="H33" s="321" t="s">
        <v>1476</v>
      </c>
      <c r="I33" s="112">
        <v>1</v>
      </c>
      <c r="J33" s="220">
        <v>213</v>
      </c>
      <c r="K33" s="220">
        <f>I33*J33</f>
        <v>213</v>
      </c>
      <c r="L33" s="109"/>
      <c r="M33" s="57" t="s">
        <v>3342</v>
      </c>
      <c r="N33" s="64"/>
      <c r="O33" s="17"/>
      <c r="P33" s="30">
        <v>45009</v>
      </c>
      <c r="Q33" s="17"/>
      <c r="R33" s="29"/>
      <c r="S33" s="58" t="s">
        <v>3332</v>
      </c>
      <c r="T33" s="23"/>
    </row>
    <row r="34" spans="1:20" s="8" customFormat="1" ht="19.7" customHeight="1">
      <c r="A34" s="91" t="s">
        <v>1570</v>
      </c>
      <c r="B34" s="91"/>
      <c r="C34" s="879">
        <v>0.16</v>
      </c>
      <c r="D34" s="367">
        <v>8</v>
      </c>
      <c r="E34" s="1068">
        <f>+E33+1</f>
        <v>21</v>
      </c>
      <c r="F34" s="880" t="s">
        <v>270</v>
      </c>
      <c r="G34" s="880" t="s">
        <v>167</v>
      </c>
      <c r="H34" s="26" t="s">
        <v>3350</v>
      </c>
      <c r="I34" s="1181">
        <v>1</v>
      </c>
      <c r="J34" s="18">
        <v>8924</v>
      </c>
      <c r="K34" s="1182">
        <f t="shared" si="2"/>
        <v>8924</v>
      </c>
      <c r="L34" s="858"/>
      <c r="M34" s="171" t="s">
        <v>3351</v>
      </c>
      <c r="N34" s="94"/>
      <c r="O34" s="17"/>
      <c r="P34" s="30">
        <v>45009</v>
      </c>
      <c r="Q34" s="17"/>
      <c r="R34" s="29"/>
      <c r="S34" s="58" t="s">
        <v>3332</v>
      </c>
      <c r="T34" s="23"/>
    </row>
    <row r="35" spans="1:20" s="8" customFormat="1" ht="19.7" customHeight="1">
      <c r="A35" s="91" t="s">
        <v>276</v>
      </c>
      <c r="B35" s="91"/>
      <c r="C35" s="879">
        <v>5.0000000000000001E-3</v>
      </c>
      <c r="D35" s="367">
        <v>8</v>
      </c>
      <c r="E35" s="1068">
        <f>+E34+1</f>
        <v>22</v>
      </c>
      <c r="F35" s="895" t="s">
        <v>167</v>
      </c>
      <c r="G35" s="895" t="s">
        <v>167</v>
      </c>
      <c r="H35" s="896" t="s">
        <v>2291</v>
      </c>
      <c r="I35" s="1159"/>
      <c r="J35" s="1160">
        <v>19</v>
      </c>
      <c r="K35" s="177">
        <f>I35*J35</f>
        <v>0</v>
      </c>
      <c r="L35" s="56"/>
      <c r="M35" s="900" t="s">
        <v>3352</v>
      </c>
      <c r="N35" s="94"/>
      <c r="O35" s="17"/>
      <c r="P35" s="30"/>
      <c r="Q35" s="17"/>
      <c r="R35" s="29"/>
      <c r="S35" s="110"/>
      <c r="T35" s="23"/>
    </row>
    <row r="36" spans="1:20" s="8" customFormat="1" ht="19.7" customHeight="1">
      <c r="A36" s="91" t="s">
        <v>276</v>
      </c>
      <c r="B36" s="91"/>
      <c r="C36" s="879">
        <v>0.02</v>
      </c>
      <c r="D36" s="367">
        <v>8</v>
      </c>
      <c r="E36" s="1068">
        <f>+E34+1</f>
        <v>22</v>
      </c>
      <c r="F36" s="887" t="s">
        <v>167</v>
      </c>
      <c r="G36" s="887" t="s">
        <v>167</v>
      </c>
      <c r="H36" s="888" t="s">
        <v>2367</v>
      </c>
      <c r="I36" s="1162"/>
      <c r="J36" s="1163">
        <v>212</v>
      </c>
      <c r="K36" s="362">
        <f t="shared" si="2"/>
        <v>0</v>
      </c>
      <c r="L36" s="890"/>
      <c r="M36" s="68" t="s">
        <v>3353</v>
      </c>
      <c r="N36" s="287" t="s">
        <v>758</v>
      </c>
      <c r="O36" s="17"/>
      <c r="P36" s="30"/>
      <c r="Q36" s="17"/>
      <c r="R36" s="29"/>
      <c r="S36" s="110"/>
      <c r="T36" s="23"/>
    </row>
    <row r="37" spans="1:20" s="8" customFormat="1" ht="19.7" customHeight="1">
      <c r="A37" s="91" t="s">
        <v>1570</v>
      </c>
      <c r="B37" s="91"/>
      <c r="C37" s="879">
        <v>7.0000000000000007E-2</v>
      </c>
      <c r="D37" s="367">
        <v>8</v>
      </c>
      <c r="E37" s="1068">
        <f>+E36+1</f>
        <v>23</v>
      </c>
      <c r="F37" s="880" t="s">
        <v>270</v>
      </c>
      <c r="G37" s="880" t="s">
        <v>167</v>
      </c>
      <c r="H37" s="26" t="s">
        <v>3354</v>
      </c>
      <c r="I37" s="1181">
        <v>1</v>
      </c>
      <c r="J37" s="18">
        <v>6676</v>
      </c>
      <c r="K37" s="1182">
        <f t="shared" si="2"/>
        <v>6676</v>
      </c>
      <c r="L37" s="858"/>
      <c r="M37" s="171" t="s">
        <v>3355</v>
      </c>
      <c r="N37" s="94"/>
      <c r="O37" s="17"/>
      <c r="P37" s="30">
        <v>45009</v>
      </c>
      <c r="Q37" s="17"/>
      <c r="R37" s="29"/>
      <c r="S37" s="58" t="s">
        <v>3332</v>
      </c>
      <c r="T37" s="23"/>
    </row>
    <row r="38" spans="1:20" s="8" customFormat="1" ht="19.7" customHeight="1">
      <c r="A38" s="91" t="s">
        <v>276</v>
      </c>
      <c r="B38" s="91"/>
      <c r="C38" s="879">
        <v>0.02</v>
      </c>
      <c r="D38" s="367">
        <v>8</v>
      </c>
      <c r="E38" s="1068">
        <f t="shared" si="3"/>
        <v>24</v>
      </c>
      <c r="F38" s="887" t="s">
        <v>167</v>
      </c>
      <c r="G38" s="887" t="s">
        <v>167</v>
      </c>
      <c r="H38" s="888" t="s">
        <v>3356</v>
      </c>
      <c r="I38" s="895"/>
      <c r="J38" s="1183">
        <v>226</v>
      </c>
      <c r="K38" s="362">
        <f t="shared" si="2"/>
        <v>0</v>
      </c>
      <c r="L38" s="363"/>
      <c r="M38" s="68" t="s">
        <v>3357</v>
      </c>
      <c r="N38" s="287" t="s">
        <v>758</v>
      </c>
      <c r="O38" s="17"/>
      <c r="P38" s="30"/>
      <c r="Q38" s="17"/>
      <c r="R38" s="29"/>
      <c r="S38" s="29"/>
      <c r="T38" s="23"/>
    </row>
    <row r="39" spans="1:20" s="8" customFormat="1" ht="19.7" customHeight="1">
      <c r="A39" s="91" t="s">
        <v>276</v>
      </c>
      <c r="B39" s="914"/>
      <c r="C39" s="915">
        <v>0.01</v>
      </c>
      <c r="D39" s="367">
        <v>8</v>
      </c>
      <c r="E39" s="1068">
        <f t="shared" si="3"/>
        <v>25</v>
      </c>
      <c r="F39" s="895" t="s">
        <v>167</v>
      </c>
      <c r="G39" s="895" t="s">
        <v>167</v>
      </c>
      <c r="H39" s="1179" t="s">
        <v>2344</v>
      </c>
      <c r="I39" s="1162"/>
      <c r="J39" s="1163">
        <v>169</v>
      </c>
      <c r="K39" s="362">
        <f t="shared" si="2"/>
        <v>0</v>
      </c>
      <c r="L39" s="1180"/>
      <c r="M39" s="68" t="s">
        <v>3358</v>
      </c>
      <c r="N39" s="538"/>
      <c r="O39" s="17"/>
      <c r="P39" s="30"/>
      <c r="Q39" s="17"/>
      <c r="R39" s="29"/>
      <c r="S39" s="29"/>
      <c r="T39" s="23"/>
    </row>
    <row r="40" spans="1:20" s="8" customFormat="1" ht="19.7" customHeight="1">
      <c r="A40" s="91" t="s">
        <v>642</v>
      </c>
      <c r="B40" s="91"/>
      <c r="C40" s="879">
        <v>5.0000000000000001E-3</v>
      </c>
      <c r="D40" s="367">
        <v>8</v>
      </c>
      <c r="E40" s="1068">
        <f t="shared" si="3"/>
        <v>26</v>
      </c>
      <c r="F40" s="895" t="s">
        <v>167</v>
      </c>
      <c r="G40" s="895" t="s">
        <v>167</v>
      </c>
      <c r="H40" s="896" t="s">
        <v>2291</v>
      </c>
      <c r="I40" s="1159"/>
      <c r="J40" s="1160">
        <v>19</v>
      </c>
      <c r="K40" s="177">
        <f>I40*J40</f>
        <v>0</v>
      </c>
      <c r="L40" s="56"/>
      <c r="M40" s="900" t="s">
        <v>3359</v>
      </c>
      <c r="N40" s="538"/>
      <c r="O40" s="17"/>
      <c r="P40" s="30"/>
      <c r="Q40" s="17"/>
      <c r="R40" s="29"/>
      <c r="S40" s="29"/>
      <c r="T40" s="23"/>
    </row>
    <row r="41" spans="1:20" s="8" customFormat="1" ht="19.7" customHeight="1">
      <c r="A41" s="91" t="s">
        <v>276</v>
      </c>
      <c r="B41" s="914"/>
      <c r="C41" s="915">
        <v>0.23</v>
      </c>
      <c r="D41" s="367">
        <v>8</v>
      </c>
      <c r="E41" s="1068">
        <f t="shared" si="3"/>
        <v>27</v>
      </c>
      <c r="F41" s="54" t="s">
        <v>167</v>
      </c>
      <c r="G41" s="54" t="s">
        <v>167</v>
      </c>
      <c r="H41" s="106" t="s">
        <v>3360</v>
      </c>
      <c r="I41" s="1128">
        <v>1</v>
      </c>
      <c r="J41" s="98">
        <v>16800</v>
      </c>
      <c r="K41" s="177">
        <f>I41*J41</f>
        <v>16800</v>
      </c>
      <c r="L41" s="56"/>
      <c r="M41" s="106" t="s">
        <v>3361</v>
      </c>
      <c r="N41" s="64"/>
      <c r="O41" s="17"/>
      <c r="P41" s="30">
        <v>45009</v>
      </c>
      <c r="Q41" s="17"/>
      <c r="R41" s="29"/>
      <c r="S41" s="58" t="s">
        <v>3332</v>
      </c>
      <c r="T41" s="23"/>
    </row>
    <row r="42" spans="1:20" s="8" customFormat="1" ht="19.7" customHeight="1">
      <c r="A42" s="91"/>
      <c r="B42" s="91"/>
      <c r="C42" s="92"/>
      <c r="D42" s="104"/>
      <c r="E42" s="17"/>
      <c r="F42" s="138"/>
      <c r="G42" s="138"/>
      <c r="H42" s="900"/>
      <c r="I42" s="1184"/>
      <c r="J42" s="1185"/>
      <c r="K42" s="177"/>
      <c r="L42" s="56"/>
      <c r="M42" s="900"/>
      <c r="N42" s="538"/>
      <c r="O42" s="17"/>
      <c r="P42" s="30"/>
      <c r="Q42" s="17"/>
      <c r="R42" s="29"/>
      <c r="S42" s="29"/>
      <c r="T42" s="23"/>
    </row>
    <row r="43" spans="1:20" s="8" customFormat="1" ht="19.7" customHeight="1">
      <c r="A43" s="1186" t="s">
        <v>3362</v>
      </c>
      <c r="B43" s="91"/>
      <c r="C43" s="879">
        <v>0.7</v>
      </c>
      <c r="D43" s="367">
        <v>8</v>
      </c>
      <c r="E43" s="1068">
        <f>+E41+1</f>
        <v>28</v>
      </c>
      <c r="F43" s="827" t="s">
        <v>3363</v>
      </c>
      <c r="G43" s="17" t="s">
        <v>3364</v>
      </c>
      <c r="H43" s="1187" t="s">
        <v>3365</v>
      </c>
      <c r="I43" s="351">
        <v>1</v>
      </c>
      <c r="J43" s="751">
        <v>33670</v>
      </c>
      <c r="K43" s="215">
        <f t="shared" ref="K43:K50" si="4">I43*J43</f>
        <v>33670</v>
      </c>
      <c r="L43" s="1188"/>
      <c r="M43" s="257" t="s">
        <v>3366</v>
      </c>
      <c r="N43" s="538"/>
      <c r="O43" s="17"/>
      <c r="P43" s="30">
        <v>45012</v>
      </c>
      <c r="Q43" s="17"/>
      <c r="R43" s="58" t="s">
        <v>3332</v>
      </c>
      <c r="S43" s="58" t="s">
        <v>3332</v>
      </c>
      <c r="T43" s="23"/>
    </row>
    <row r="44" spans="1:20" s="8" customFormat="1" ht="19.7" customHeight="1">
      <c r="A44" s="91" t="s">
        <v>276</v>
      </c>
      <c r="B44" s="91"/>
      <c r="C44" s="879">
        <v>0.05</v>
      </c>
      <c r="D44" s="367">
        <v>8</v>
      </c>
      <c r="E44" s="1068">
        <f t="shared" si="3"/>
        <v>29</v>
      </c>
      <c r="F44" s="827" t="s">
        <v>3363</v>
      </c>
      <c r="G44" s="17" t="s">
        <v>3364</v>
      </c>
      <c r="H44" s="917" t="s">
        <v>3367</v>
      </c>
      <c r="I44" s="112">
        <v>1</v>
      </c>
      <c r="J44" s="220">
        <v>110</v>
      </c>
      <c r="K44" s="215">
        <f t="shared" si="4"/>
        <v>110</v>
      </c>
      <c r="L44" s="707"/>
      <c r="M44" s="57" t="s">
        <v>3368</v>
      </c>
      <c r="N44" s="538"/>
      <c r="O44" s="17"/>
      <c r="P44" s="30">
        <v>45012</v>
      </c>
      <c r="Q44" s="17"/>
      <c r="R44" s="58" t="s">
        <v>3332</v>
      </c>
      <c r="S44" s="58" t="s">
        <v>3332</v>
      </c>
      <c r="T44" s="23"/>
    </row>
    <row r="45" spans="1:20" s="8" customFormat="1" ht="19.7" customHeight="1">
      <c r="A45" s="91" t="s">
        <v>276</v>
      </c>
      <c r="B45" s="91"/>
      <c r="C45" s="879">
        <v>5.0000000000000001E-3</v>
      </c>
      <c r="D45" s="367">
        <v>8</v>
      </c>
      <c r="E45" s="1068">
        <f t="shared" si="3"/>
        <v>30</v>
      </c>
      <c r="F45" s="17" t="s">
        <v>621</v>
      </c>
      <c r="G45" s="17" t="s">
        <v>136</v>
      </c>
      <c r="H45" s="50" t="s">
        <v>3369</v>
      </c>
      <c r="I45" s="18">
        <v>1</v>
      </c>
      <c r="J45" s="215">
        <v>600</v>
      </c>
      <c r="K45" s="215">
        <f t="shared" si="4"/>
        <v>600</v>
      </c>
      <c r="L45" s="22"/>
      <c r="M45" s="209" t="s">
        <v>627</v>
      </c>
      <c r="N45" s="538"/>
      <c r="O45" s="17"/>
      <c r="P45" s="30">
        <v>45043</v>
      </c>
      <c r="Q45" s="17"/>
      <c r="R45" s="58" t="s">
        <v>3332</v>
      </c>
      <c r="S45" s="58" t="s">
        <v>3370</v>
      </c>
      <c r="T45" s="23"/>
    </row>
    <row r="46" spans="1:20" s="8" customFormat="1" ht="19.7" customHeight="1">
      <c r="A46" s="91" t="s">
        <v>276</v>
      </c>
      <c r="B46" s="91"/>
      <c r="C46" s="879">
        <v>5.0000000000000001E-3</v>
      </c>
      <c r="D46" s="367">
        <v>8</v>
      </c>
      <c r="E46" s="1068">
        <f t="shared" si="3"/>
        <v>31</v>
      </c>
      <c r="F46" s="17" t="s">
        <v>621</v>
      </c>
      <c r="G46" s="17" t="s">
        <v>136</v>
      </c>
      <c r="H46" s="50" t="s">
        <v>3371</v>
      </c>
      <c r="I46" s="18">
        <v>1</v>
      </c>
      <c r="J46" s="215">
        <v>560</v>
      </c>
      <c r="K46" s="215">
        <f t="shared" si="4"/>
        <v>560</v>
      </c>
      <c r="L46" s="22"/>
      <c r="M46" s="209" t="s">
        <v>3372</v>
      </c>
      <c r="N46" s="538"/>
      <c r="O46" s="17"/>
      <c r="P46" s="30">
        <v>45043</v>
      </c>
      <c r="Q46" s="17"/>
      <c r="R46" s="58" t="s">
        <v>3332</v>
      </c>
      <c r="S46" s="58" t="s">
        <v>3370</v>
      </c>
      <c r="T46" s="23"/>
    </row>
    <row r="47" spans="1:20" s="8" customFormat="1" ht="19.7" customHeight="1">
      <c r="A47" s="91" t="s">
        <v>276</v>
      </c>
      <c r="B47" s="91"/>
      <c r="C47" s="879">
        <v>0.05</v>
      </c>
      <c r="D47" s="367">
        <v>8</v>
      </c>
      <c r="E47" s="1068">
        <f t="shared" si="3"/>
        <v>32</v>
      </c>
      <c r="F47" s="17" t="s">
        <v>621</v>
      </c>
      <c r="G47" s="17" t="s">
        <v>136</v>
      </c>
      <c r="H47" s="50" t="s">
        <v>3373</v>
      </c>
      <c r="I47" s="18">
        <v>10</v>
      </c>
      <c r="J47" s="215">
        <v>180</v>
      </c>
      <c r="K47" s="215">
        <f t="shared" si="4"/>
        <v>1800</v>
      </c>
      <c r="L47" s="22"/>
      <c r="M47" s="209" t="s">
        <v>3374</v>
      </c>
      <c r="N47" s="538"/>
      <c r="O47" s="17"/>
      <c r="P47" s="30">
        <v>45043</v>
      </c>
      <c r="Q47" s="17"/>
      <c r="R47" s="58" t="s">
        <v>3332</v>
      </c>
      <c r="S47" s="58" t="s">
        <v>3370</v>
      </c>
      <c r="T47" s="23"/>
    </row>
    <row r="48" spans="1:20" s="8" customFormat="1" ht="19.7" customHeight="1">
      <c r="A48" s="91" t="s">
        <v>276</v>
      </c>
      <c r="B48" s="91"/>
      <c r="C48" s="879">
        <v>0.05</v>
      </c>
      <c r="D48" s="367">
        <v>8</v>
      </c>
      <c r="E48" s="1068">
        <f t="shared" si="3"/>
        <v>33</v>
      </c>
      <c r="F48" s="17" t="s">
        <v>1471</v>
      </c>
      <c r="G48" s="17" t="s">
        <v>188</v>
      </c>
      <c r="H48" s="50" t="s">
        <v>3375</v>
      </c>
      <c r="I48" s="138">
        <v>10</v>
      </c>
      <c r="J48" s="215">
        <v>136</v>
      </c>
      <c r="K48" s="215">
        <f t="shared" si="4"/>
        <v>1360</v>
      </c>
      <c r="L48" s="22"/>
      <c r="M48" s="209" t="s">
        <v>3376</v>
      </c>
      <c r="N48" s="538"/>
      <c r="O48" s="17"/>
      <c r="P48" s="30">
        <v>45043</v>
      </c>
      <c r="Q48" s="17"/>
      <c r="R48" s="58" t="s">
        <v>3332</v>
      </c>
      <c r="S48" s="58" t="s">
        <v>3377</v>
      </c>
      <c r="T48" s="23"/>
    </row>
    <row r="49" spans="1:20" s="8" customFormat="1" ht="19.7" customHeight="1">
      <c r="A49" s="91" t="s">
        <v>276</v>
      </c>
      <c r="B49" s="91"/>
      <c r="C49" s="879">
        <v>0.08</v>
      </c>
      <c r="D49" s="367">
        <v>8</v>
      </c>
      <c r="E49" s="1068">
        <f>+E48+1</f>
        <v>34</v>
      </c>
      <c r="F49" s="54" t="s">
        <v>167</v>
      </c>
      <c r="G49" s="54" t="s">
        <v>167</v>
      </c>
      <c r="H49" s="321" t="s">
        <v>3378</v>
      </c>
      <c r="I49" s="112">
        <v>1</v>
      </c>
      <c r="J49" s="220">
        <v>1010</v>
      </c>
      <c r="K49" s="177">
        <f t="shared" si="4"/>
        <v>1010</v>
      </c>
      <c r="L49" s="707"/>
      <c r="M49" s="57" t="s">
        <v>713</v>
      </c>
      <c r="N49" s="538"/>
      <c r="O49" s="17"/>
      <c r="P49" s="30">
        <v>45009</v>
      </c>
      <c r="Q49" s="17"/>
      <c r="R49" s="29"/>
      <c r="S49" s="58" t="s">
        <v>3332</v>
      </c>
      <c r="T49" s="23"/>
    </row>
    <row r="50" spans="1:20" s="8" customFormat="1" ht="19.7" customHeight="1">
      <c r="A50" s="91" t="s">
        <v>282</v>
      </c>
      <c r="B50" s="91"/>
      <c r="C50" s="879">
        <v>0.08</v>
      </c>
      <c r="D50" s="367">
        <v>8</v>
      </c>
      <c r="E50" s="1068">
        <f>+E49+1</f>
        <v>35</v>
      </c>
      <c r="F50" s="54" t="s">
        <v>167</v>
      </c>
      <c r="G50" s="54" t="s">
        <v>167</v>
      </c>
      <c r="H50" s="321" t="s">
        <v>3379</v>
      </c>
      <c r="I50" s="112">
        <v>1</v>
      </c>
      <c r="J50" s="220">
        <v>1260</v>
      </c>
      <c r="K50" s="177">
        <f t="shared" si="4"/>
        <v>1260</v>
      </c>
      <c r="L50" s="707"/>
      <c r="M50" s="57" t="s">
        <v>713</v>
      </c>
      <c r="N50" s="64" t="s">
        <v>3380</v>
      </c>
      <c r="O50" s="17"/>
      <c r="P50" s="30">
        <v>45037</v>
      </c>
      <c r="Q50" s="17"/>
      <c r="R50" s="29">
        <v>45042</v>
      </c>
      <c r="S50" s="29">
        <v>45043</v>
      </c>
      <c r="T50" s="23"/>
    </row>
    <row r="51" spans="1:20" s="8" customFormat="1" ht="19.7" customHeight="1">
      <c r="A51" s="91"/>
      <c r="B51" s="91"/>
      <c r="D51" s="18"/>
      <c r="E51" s="17"/>
      <c r="F51" s="105"/>
      <c r="G51" s="105"/>
      <c r="H51" s="246"/>
      <c r="I51" s="161"/>
      <c r="J51" s="247"/>
      <c r="K51" s="247"/>
      <c r="L51" s="248"/>
      <c r="M51" s="246"/>
      <c r="N51" s="94"/>
      <c r="O51" s="17"/>
      <c r="P51" s="30"/>
      <c r="Q51" s="17"/>
      <c r="R51" s="29"/>
      <c r="S51" s="29"/>
      <c r="T51" s="23"/>
    </row>
    <row r="52" spans="1:20" s="8" customFormat="1" ht="19.7" customHeight="1">
      <c r="A52" s="91"/>
      <c r="B52" s="91"/>
      <c r="C52" s="1189">
        <f>SUM(C14:C49)</f>
        <v>2.2389999999999994</v>
      </c>
      <c r="D52" s="18"/>
      <c r="E52" s="17"/>
      <c r="F52" s="17"/>
      <c r="G52" s="75"/>
      <c r="H52" s="180">
        <f>SUM(K14:K50)</f>
        <v>118424</v>
      </c>
      <c r="I52" s="18"/>
      <c r="J52" s="215"/>
      <c r="L52" s="22"/>
      <c r="M52" s="26"/>
      <c r="N52" s="94"/>
      <c r="O52" s="17"/>
      <c r="P52" s="30"/>
      <c r="Q52" s="17"/>
      <c r="R52" s="29"/>
      <c r="S52" s="29"/>
      <c r="T52" s="23"/>
    </row>
    <row r="53" spans="1:20" s="8" customFormat="1" ht="19.7" customHeight="1">
      <c r="A53" s="91"/>
      <c r="B53" s="91"/>
      <c r="C53" s="1189" t="s">
        <v>3381</v>
      </c>
      <c r="D53" s="18"/>
      <c r="E53" s="17"/>
      <c r="F53" s="17"/>
      <c r="G53" s="17"/>
      <c r="H53" s="76"/>
      <c r="I53" s="18"/>
      <c r="J53" s="215"/>
      <c r="K53" s="489"/>
      <c r="L53" s="22"/>
      <c r="M53" s="26"/>
      <c r="N53" s="94"/>
      <c r="O53" s="17"/>
      <c r="P53" s="30"/>
      <c r="Q53" s="17"/>
      <c r="R53" s="29"/>
      <c r="S53" s="29"/>
      <c r="T53" s="23"/>
    </row>
    <row r="54" spans="1:20" s="8" customFormat="1" ht="19.7" customHeight="1">
      <c r="A54" s="91"/>
      <c r="B54" s="91"/>
      <c r="C54" s="92"/>
      <c r="D54" s="18"/>
      <c r="E54" s="17"/>
      <c r="F54" s="17"/>
      <c r="G54" s="17"/>
      <c r="H54" s="50"/>
      <c r="I54" s="18"/>
      <c r="J54" s="215"/>
      <c r="K54" s="489"/>
      <c r="L54" s="22"/>
      <c r="M54" s="26"/>
      <c r="N54" s="94"/>
      <c r="O54" s="17"/>
      <c r="P54" s="30"/>
      <c r="Q54" s="17"/>
      <c r="R54" s="29"/>
      <c r="S54" s="29"/>
      <c r="T54" s="23"/>
    </row>
    <row r="55" spans="1:20" s="8" customFormat="1" ht="19.7" customHeight="1">
      <c r="A55" s="91"/>
      <c r="B55" s="91"/>
      <c r="C55" s="92"/>
      <c r="D55" s="18"/>
      <c r="E55" s="17"/>
      <c r="F55" s="17"/>
      <c r="G55" s="17"/>
      <c r="H55" s="50"/>
      <c r="I55" s="18"/>
      <c r="J55" s="215"/>
      <c r="K55" s="489"/>
      <c r="L55" s="22"/>
      <c r="M55" s="26"/>
      <c r="N55" s="94"/>
      <c r="O55" s="17"/>
      <c r="P55" s="30"/>
      <c r="Q55" s="17"/>
      <c r="R55" s="29"/>
      <c r="S55" s="29"/>
      <c r="T55" s="23"/>
    </row>
    <row r="56" spans="1:20" s="8" customFormat="1" ht="19.7" customHeight="1">
      <c r="A56" s="91"/>
      <c r="B56" s="91"/>
      <c r="C56" s="92"/>
      <c r="D56" s="18"/>
      <c r="E56" s="200" t="s">
        <v>3382</v>
      </c>
      <c r="F56" s="201"/>
      <c r="G56" s="201"/>
      <c r="H56" s="202"/>
      <c r="I56" s="177"/>
      <c r="J56" s="177"/>
      <c r="K56" s="177"/>
      <c r="L56" s="119"/>
      <c r="M56" s="209"/>
      <c r="N56" s="176"/>
      <c r="O56" s="17"/>
      <c r="P56" s="30"/>
      <c r="Q56" s="17"/>
      <c r="R56" s="29"/>
      <c r="S56" s="29"/>
      <c r="T56" s="23"/>
    </row>
    <row r="57" spans="1:20" s="8" customFormat="1" ht="19.7" customHeight="1">
      <c r="A57" s="91" t="s">
        <v>628</v>
      </c>
      <c r="B57" s="91"/>
      <c r="C57" s="879">
        <v>0.35</v>
      </c>
      <c r="D57" s="367">
        <v>8</v>
      </c>
      <c r="E57" s="1190">
        <f>E50+1</f>
        <v>36</v>
      </c>
      <c r="F57" s="1191" t="s">
        <v>270</v>
      </c>
      <c r="G57" s="1191" t="s">
        <v>167</v>
      </c>
      <c r="H57" s="50" t="s">
        <v>3383</v>
      </c>
      <c r="I57" s="177">
        <v>1</v>
      </c>
      <c r="J57" s="220">
        <v>5330</v>
      </c>
      <c r="K57" s="177">
        <f>I57*J57</f>
        <v>5330</v>
      </c>
      <c r="L57" s="119"/>
      <c r="M57" s="414" t="s">
        <v>3384</v>
      </c>
      <c r="N57" s="176"/>
      <c r="O57" s="17"/>
      <c r="P57" s="30">
        <v>45009</v>
      </c>
      <c r="Q57" s="17"/>
      <c r="R57" s="29"/>
      <c r="S57" s="58" t="s">
        <v>3332</v>
      </c>
      <c r="T57" s="23"/>
    </row>
    <row r="58" spans="1:20" s="8" customFormat="1" ht="19.7" customHeight="1">
      <c r="A58" s="91" t="s">
        <v>276</v>
      </c>
      <c r="B58" s="91"/>
      <c r="C58" s="879">
        <v>2E-3</v>
      </c>
      <c r="D58" s="367">
        <v>8</v>
      </c>
      <c r="E58" s="1190">
        <f>E57+1</f>
        <v>37</v>
      </c>
      <c r="F58" s="17" t="s">
        <v>167</v>
      </c>
      <c r="G58" s="17" t="s">
        <v>167</v>
      </c>
      <c r="H58" s="62" t="s">
        <v>756</v>
      </c>
      <c r="I58" s="220">
        <v>10</v>
      </c>
      <c r="J58" s="177">
        <v>32</v>
      </c>
      <c r="K58" s="177">
        <f>I58*J58</f>
        <v>320</v>
      </c>
      <c r="L58" s="119"/>
      <c r="M58" s="209" t="s">
        <v>3385</v>
      </c>
      <c r="N58" s="176"/>
      <c r="O58" s="17"/>
      <c r="P58" s="30">
        <v>45009</v>
      </c>
      <c r="Q58" s="17"/>
      <c r="R58" s="29"/>
      <c r="S58" s="58" t="s">
        <v>3332</v>
      </c>
      <c r="T58" s="23"/>
    </row>
    <row r="59" spans="1:20" s="8" customFormat="1" ht="19.7" customHeight="1">
      <c r="A59" s="91" t="s">
        <v>276</v>
      </c>
      <c r="B59" s="91"/>
      <c r="C59" s="879">
        <v>3.0000000000000001E-3</v>
      </c>
      <c r="D59" s="367">
        <v>8</v>
      </c>
      <c r="E59" s="1190">
        <f t="shared" ref="E59:E72" si="5">E58+1</f>
        <v>38</v>
      </c>
      <c r="F59" s="283" t="s">
        <v>167</v>
      </c>
      <c r="G59" s="283" t="s">
        <v>167</v>
      </c>
      <c r="H59" s="221" t="s">
        <v>2357</v>
      </c>
      <c r="I59" s="222"/>
      <c r="J59" s="222">
        <v>27</v>
      </c>
      <c r="K59" s="222">
        <f t="shared" ref="K59:K72" si="6">I59*J59</f>
        <v>0</v>
      </c>
      <c r="L59" s="1031"/>
      <c r="M59" s="1192" t="s">
        <v>3386</v>
      </c>
      <c r="N59" s="1193" t="s">
        <v>758</v>
      </c>
      <c r="O59" s="17"/>
      <c r="P59" s="30"/>
      <c r="Q59" s="17"/>
      <c r="R59" s="29"/>
      <c r="S59" s="29"/>
      <c r="T59" s="23"/>
    </row>
    <row r="60" spans="1:20" s="8" customFormat="1" ht="19.7" customHeight="1">
      <c r="A60" s="18" t="s">
        <v>276</v>
      </c>
      <c r="B60" s="91"/>
      <c r="C60" s="836">
        <v>9.0999999999999998E-2</v>
      </c>
      <c r="D60" s="367">
        <v>8</v>
      </c>
      <c r="E60" s="1190">
        <f t="shared" si="5"/>
        <v>39</v>
      </c>
      <c r="F60" s="17" t="s">
        <v>621</v>
      </c>
      <c r="G60" s="17" t="s">
        <v>136</v>
      </c>
      <c r="H60" s="155" t="s">
        <v>717</v>
      </c>
      <c r="I60" s="177">
        <v>1</v>
      </c>
      <c r="J60" s="177">
        <v>3040</v>
      </c>
      <c r="K60" s="177">
        <f t="shared" si="6"/>
        <v>3040</v>
      </c>
      <c r="L60" s="119"/>
      <c r="M60" s="209" t="s">
        <v>718</v>
      </c>
      <c r="N60" s="176"/>
      <c r="O60" s="17"/>
      <c r="P60" s="30">
        <v>45012</v>
      </c>
      <c r="Q60" s="17"/>
      <c r="R60" s="58" t="s">
        <v>3332</v>
      </c>
      <c r="S60" s="58" t="s">
        <v>3370</v>
      </c>
      <c r="T60" s="23"/>
    </row>
    <row r="61" spans="1:20" s="8" customFormat="1" ht="19.7" customHeight="1">
      <c r="A61" s="91" t="s">
        <v>276</v>
      </c>
      <c r="B61" s="91"/>
      <c r="C61" s="879">
        <v>8.5000000000000006E-2</v>
      </c>
      <c r="D61" s="367">
        <v>8</v>
      </c>
      <c r="E61" s="1190">
        <f t="shared" si="5"/>
        <v>40</v>
      </c>
      <c r="F61" s="17" t="s">
        <v>621</v>
      </c>
      <c r="G61" s="17" t="s">
        <v>136</v>
      </c>
      <c r="H61" s="50" t="s">
        <v>725</v>
      </c>
      <c r="I61" s="177">
        <v>1</v>
      </c>
      <c r="J61" s="177">
        <v>6100</v>
      </c>
      <c r="K61" s="177">
        <f t="shared" si="6"/>
        <v>6100</v>
      </c>
      <c r="L61" s="119"/>
      <c r="M61" s="209" t="s">
        <v>726</v>
      </c>
      <c r="N61" s="1194" t="s">
        <v>3387</v>
      </c>
      <c r="O61" s="17"/>
      <c r="P61" s="30">
        <v>45012</v>
      </c>
      <c r="Q61" s="17"/>
      <c r="R61" s="58" t="s">
        <v>3332</v>
      </c>
      <c r="S61" s="58" t="s">
        <v>3370</v>
      </c>
      <c r="T61" s="23"/>
    </row>
    <row r="62" spans="1:20" s="8" customFormat="1" ht="19.7" customHeight="1">
      <c r="A62" s="91" t="s">
        <v>276</v>
      </c>
      <c r="B62" s="91"/>
      <c r="C62" s="879">
        <v>5.0000000000000001E-3</v>
      </c>
      <c r="D62" s="367">
        <v>8</v>
      </c>
      <c r="E62" s="1190">
        <f t="shared" si="5"/>
        <v>41</v>
      </c>
      <c r="F62" s="17" t="s">
        <v>621</v>
      </c>
      <c r="G62" s="17" t="s">
        <v>136</v>
      </c>
      <c r="H62" s="50" t="s">
        <v>729</v>
      </c>
      <c r="I62" s="177">
        <v>2</v>
      </c>
      <c r="J62" s="177">
        <v>60</v>
      </c>
      <c r="K62" s="177">
        <f t="shared" si="6"/>
        <v>120</v>
      </c>
      <c r="L62" s="119"/>
      <c r="M62" s="209" t="s">
        <v>730</v>
      </c>
      <c r="N62" s="1194" t="s">
        <v>3388</v>
      </c>
      <c r="O62" s="17"/>
      <c r="P62" s="30">
        <v>45012</v>
      </c>
      <c r="Q62" s="17"/>
      <c r="R62" s="58" t="s">
        <v>3332</v>
      </c>
      <c r="S62" s="58" t="s">
        <v>3370</v>
      </c>
      <c r="T62" s="23"/>
    </row>
    <row r="63" spans="1:20" s="8" customFormat="1" ht="19.7" customHeight="1">
      <c r="A63" s="91" t="s">
        <v>276</v>
      </c>
      <c r="B63" s="91"/>
      <c r="C63" s="879">
        <v>5.0000000000000001E-3</v>
      </c>
      <c r="D63" s="367">
        <v>8</v>
      </c>
      <c r="E63" s="1190">
        <f t="shared" si="5"/>
        <v>42</v>
      </c>
      <c r="F63" s="17" t="s">
        <v>167</v>
      </c>
      <c r="G63" s="17" t="s">
        <v>167</v>
      </c>
      <c r="H63" s="50" t="s">
        <v>733</v>
      </c>
      <c r="I63" s="18">
        <v>2</v>
      </c>
      <c r="J63" s="215">
        <v>270</v>
      </c>
      <c r="K63" s="215">
        <f t="shared" si="6"/>
        <v>540</v>
      </c>
      <c r="L63" s="119"/>
      <c r="M63" s="209" t="s">
        <v>3389</v>
      </c>
      <c r="N63" s="176"/>
      <c r="O63" s="17"/>
      <c r="P63" s="30">
        <v>45009</v>
      </c>
      <c r="Q63" s="17"/>
      <c r="R63" s="29"/>
      <c r="S63" s="58" t="s">
        <v>3332</v>
      </c>
      <c r="T63" s="23"/>
    </row>
    <row r="64" spans="1:20" s="8" customFormat="1" ht="19.7" customHeight="1">
      <c r="A64" s="91" t="s">
        <v>276</v>
      </c>
      <c r="B64" s="91"/>
      <c r="C64" s="879">
        <v>7.0000000000000001E-3</v>
      </c>
      <c r="D64" s="367">
        <v>8</v>
      </c>
      <c r="E64" s="1190">
        <f t="shared" si="5"/>
        <v>43</v>
      </c>
      <c r="F64" s="17" t="s">
        <v>167</v>
      </c>
      <c r="G64" s="17" t="s">
        <v>167</v>
      </c>
      <c r="H64" s="50" t="s">
        <v>719</v>
      </c>
      <c r="I64" s="18">
        <v>3</v>
      </c>
      <c r="J64" s="215">
        <v>270</v>
      </c>
      <c r="K64" s="215">
        <f t="shared" si="6"/>
        <v>810</v>
      </c>
      <c r="L64" s="119"/>
      <c r="M64" s="209" t="s">
        <v>3389</v>
      </c>
      <c r="N64" s="176"/>
      <c r="O64" s="17"/>
      <c r="P64" s="30">
        <v>45009</v>
      </c>
      <c r="Q64" s="17"/>
      <c r="R64" s="29"/>
      <c r="S64" s="58" t="s">
        <v>3332</v>
      </c>
      <c r="T64" s="23"/>
    </row>
    <row r="65" spans="1:20" s="8" customFormat="1" ht="19.7" customHeight="1">
      <c r="A65" s="91" t="s">
        <v>282</v>
      </c>
      <c r="B65" s="91"/>
      <c r="C65" s="879">
        <v>2.5000000000000001E-2</v>
      </c>
      <c r="D65" s="367">
        <v>8</v>
      </c>
      <c r="E65" s="1190">
        <f t="shared" si="5"/>
        <v>44</v>
      </c>
      <c r="F65" s="17" t="s">
        <v>167</v>
      </c>
      <c r="G65" s="17" t="s">
        <v>167</v>
      </c>
      <c r="H65" s="50" t="s">
        <v>3390</v>
      </c>
      <c r="I65" s="18">
        <v>2</v>
      </c>
      <c r="J65" s="215">
        <v>300</v>
      </c>
      <c r="K65" s="215">
        <f t="shared" si="6"/>
        <v>600</v>
      </c>
      <c r="L65" s="119"/>
      <c r="M65" s="209" t="s">
        <v>3391</v>
      </c>
      <c r="N65" s="176"/>
      <c r="O65" s="17"/>
      <c r="P65" s="30">
        <v>45009</v>
      </c>
      <c r="Q65" s="17"/>
      <c r="R65" s="29"/>
      <c r="S65" s="58" t="s">
        <v>3332</v>
      </c>
      <c r="T65" s="23"/>
    </row>
    <row r="66" spans="1:20" s="8" customFormat="1" ht="19.7" customHeight="1">
      <c r="A66" s="91" t="s">
        <v>276</v>
      </c>
      <c r="B66" s="91"/>
      <c r="C66" s="879">
        <v>5.0000000000000001E-3</v>
      </c>
      <c r="D66" s="367">
        <v>8</v>
      </c>
      <c r="E66" s="1190">
        <f t="shared" si="5"/>
        <v>45</v>
      </c>
      <c r="F66" s="17" t="s">
        <v>734</v>
      </c>
      <c r="G66" s="17" t="s">
        <v>167</v>
      </c>
      <c r="H66" s="50" t="s">
        <v>3392</v>
      </c>
      <c r="I66" s="177">
        <v>2</v>
      </c>
      <c r="J66" s="220">
        <v>120</v>
      </c>
      <c r="K66" s="177">
        <f t="shared" si="6"/>
        <v>240</v>
      </c>
      <c r="L66" s="119"/>
      <c r="M66" s="209" t="s">
        <v>3393</v>
      </c>
      <c r="N66" s="176"/>
      <c r="O66" s="17"/>
      <c r="P66" s="30">
        <v>45009</v>
      </c>
      <c r="Q66" s="17"/>
      <c r="R66" s="29"/>
      <c r="S66" s="58" t="s">
        <v>3332</v>
      </c>
      <c r="T66" s="23"/>
    </row>
    <row r="67" spans="1:20" s="8" customFormat="1" ht="19.7" customHeight="1">
      <c r="A67" s="91" t="s">
        <v>276</v>
      </c>
      <c r="B67" s="91"/>
      <c r="C67" s="879">
        <v>8.0000000000000002E-3</v>
      </c>
      <c r="D67" s="367">
        <v>8</v>
      </c>
      <c r="E67" s="1190">
        <f t="shared" si="5"/>
        <v>46</v>
      </c>
      <c r="F67" s="540" t="s">
        <v>167</v>
      </c>
      <c r="G67" s="540" t="s">
        <v>167</v>
      </c>
      <c r="H67" s="417" t="s">
        <v>738</v>
      </c>
      <c r="I67" s="715"/>
      <c r="J67" s="716">
        <v>860</v>
      </c>
      <c r="K67" s="717">
        <f t="shared" si="6"/>
        <v>0</v>
      </c>
      <c r="L67" s="1195"/>
      <c r="M67" s="1196" t="s">
        <v>3394</v>
      </c>
      <c r="N67" s="287" t="s">
        <v>758</v>
      </c>
      <c r="O67" s="17"/>
      <c r="P67" s="30"/>
      <c r="Q67" s="17"/>
      <c r="R67" s="29"/>
      <c r="S67" s="29"/>
      <c r="T67" s="23"/>
    </row>
    <row r="68" spans="1:20" s="8" customFormat="1" ht="19.7" customHeight="1">
      <c r="A68" s="91" t="s">
        <v>276</v>
      </c>
      <c r="B68" s="91"/>
      <c r="C68" s="879">
        <v>8.0000000000000002E-3</v>
      </c>
      <c r="D68" s="367">
        <v>8</v>
      </c>
      <c r="E68" s="1190">
        <f t="shared" si="5"/>
        <v>47</v>
      </c>
      <c r="F68" s="111" t="s">
        <v>167</v>
      </c>
      <c r="G68" s="111" t="s">
        <v>167</v>
      </c>
      <c r="H68" s="246" t="s">
        <v>3395</v>
      </c>
      <c r="I68" s="161">
        <v>1</v>
      </c>
      <c r="J68" s="247">
        <v>270</v>
      </c>
      <c r="K68" s="197">
        <f t="shared" si="6"/>
        <v>270</v>
      </c>
      <c r="L68" s="248"/>
      <c r="M68" s="246" t="s">
        <v>3157</v>
      </c>
      <c r="N68" s="196"/>
      <c r="O68" s="17"/>
      <c r="P68" s="30">
        <v>45009</v>
      </c>
      <c r="Q68" s="17"/>
      <c r="R68" s="29"/>
      <c r="S68" s="58" t="s">
        <v>3332</v>
      </c>
      <c r="T68" s="23"/>
    </row>
    <row r="69" spans="1:20" s="8" customFormat="1" ht="19.7" customHeight="1">
      <c r="A69" s="18" t="s">
        <v>276</v>
      </c>
      <c r="B69" s="91"/>
      <c r="C69" s="879">
        <v>1.4999999999999999E-2</v>
      </c>
      <c r="D69" s="367">
        <v>8</v>
      </c>
      <c r="E69" s="1190">
        <f t="shared" si="5"/>
        <v>48</v>
      </c>
      <c r="F69" s="161" t="s">
        <v>3396</v>
      </c>
      <c r="G69" s="111" t="s">
        <v>167</v>
      </c>
      <c r="H69" s="249" t="s">
        <v>3397</v>
      </c>
      <c r="I69" s="161">
        <v>1</v>
      </c>
      <c r="J69" s="161">
        <v>622</v>
      </c>
      <c r="K69" s="197">
        <f t="shared" si="6"/>
        <v>622</v>
      </c>
      <c r="L69" s="22"/>
      <c r="M69" s="209" t="s">
        <v>3398</v>
      </c>
      <c r="N69" s="196"/>
      <c r="O69" s="17"/>
      <c r="P69" s="30">
        <v>45009</v>
      </c>
      <c r="Q69" s="17"/>
      <c r="R69" s="29"/>
      <c r="S69" s="58" t="s">
        <v>3332</v>
      </c>
      <c r="T69" s="23"/>
    </row>
    <row r="70" spans="1:20" s="8" customFormat="1" ht="19.7" customHeight="1">
      <c r="A70" s="18" t="s">
        <v>276</v>
      </c>
      <c r="B70" s="91"/>
      <c r="C70" s="879">
        <v>5.0000000000000001E-3</v>
      </c>
      <c r="D70" s="367">
        <v>8</v>
      </c>
      <c r="E70" s="1190">
        <f t="shared" si="5"/>
        <v>49</v>
      </c>
      <c r="F70" s="111" t="s">
        <v>167</v>
      </c>
      <c r="G70" s="111" t="s">
        <v>167</v>
      </c>
      <c r="H70" s="26" t="s">
        <v>1463</v>
      </c>
      <c r="I70" s="18">
        <v>2</v>
      </c>
      <c r="J70" s="18">
        <v>120</v>
      </c>
      <c r="K70" s="197">
        <f t="shared" si="6"/>
        <v>240</v>
      </c>
      <c r="L70" s="27"/>
      <c r="M70" s="26" t="s">
        <v>1464</v>
      </c>
      <c r="N70" s="196"/>
      <c r="O70" s="17"/>
      <c r="P70" s="30">
        <v>45009</v>
      </c>
      <c r="Q70" s="17"/>
      <c r="R70" s="29"/>
      <c r="S70" s="58" t="s">
        <v>3332</v>
      </c>
      <c r="T70" s="23"/>
    </row>
    <row r="71" spans="1:20" s="8" customFormat="1" ht="19.7" customHeight="1">
      <c r="A71" s="91" t="s">
        <v>276</v>
      </c>
      <c r="B71" s="91"/>
      <c r="C71" s="879">
        <v>5.0000000000000001E-3</v>
      </c>
      <c r="D71" s="367">
        <v>8</v>
      </c>
      <c r="E71" s="1190">
        <f t="shared" si="5"/>
        <v>50</v>
      </c>
      <c r="F71" s="117" t="s">
        <v>167</v>
      </c>
      <c r="G71" s="117" t="s">
        <v>167</v>
      </c>
      <c r="H71" s="120" t="s">
        <v>747</v>
      </c>
      <c r="I71" s="107">
        <v>2</v>
      </c>
      <c r="J71" s="107">
        <v>250</v>
      </c>
      <c r="K71" s="177">
        <f t="shared" si="6"/>
        <v>500</v>
      </c>
      <c r="L71" s="208"/>
      <c r="M71" s="120" t="s">
        <v>748</v>
      </c>
      <c r="N71" s="196"/>
      <c r="O71" s="17"/>
      <c r="P71" s="30">
        <v>45009</v>
      </c>
      <c r="Q71" s="17"/>
      <c r="R71" s="29"/>
      <c r="S71" s="58" t="s">
        <v>3332</v>
      </c>
      <c r="T71" s="23"/>
    </row>
    <row r="72" spans="1:20" s="8" customFormat="1" ht="19.7" customHeight="1">
      <c r="A72" s="91" t="s">
        <v>276</v>
      </c>
      <c r="B72" s="91"/>
      <c r="C72" s="879">
        <v>5.0000000000000001E-3</v>
      </c>
      <c r="D72" s="367">
        <v>8</v>
      </c>
      <c r="E72" s="1190">
        <f t="shared" si="5"/>
        <v>51</v>
      </c>
      <c r="F72" s="117" t="s">
        <v>167</v>
      </c>
      <c r="G72" s="117" t="s">
        <v>167</v>
      </c>
      <c r="H72" s="120" t="s">
        <v>749</v>
      </c>
      <c r="I72" s="107">
        <v>2</v>
      </c>
      <c r="J72" s="107">
        <v>200</v>
      </c>
      <c r="K72" s="177">
        <f t="shared" si="6"/>
        <v>400</v>
      </c>
      <c r="L72" s="208"/>
      <c r="M72" s="120" t="s">
        <v>750</v>
      </c>
      <c r="N72" s="196"/>
      <c r="O72" s="17"/>
      <c r="P72" s="30">
        <v>45009</v>
      </c>
      <c r="Q72" s="17"/>
      <c r="R72" s="29"/>
      <c r="S72" s="58" t="s">
        <v>3332</v>
      </c>
      <c r="T72" s="23"/>
    </row>
    <row r="73" spans="1:20" s="8" customFormat="1" ht="19.7" customHeight="1">
      <c r="A73" s="91"/>
      <c r="B73" s="91"/>
      <c r="C73" s="92"/>
      <c r="D73" s="18"/>
      <c r="E73" s="17"/>
      <c r="F73" s="17"/>
      <c r="G73" s="17"/>
      <c r="H73" s="50"/>
      <c r="I73" s="18"/>
      <c r="J73" s="215"/>
      <c r="K73" s="489"/>
      <c r="L73" s="22"/>
      <c r="M73" s="26"/>
      <c r="N73" s="94"/>
      <c r="O73" s="17"/>
      <c r="P73" s="30"/>
      <c r="Q73" s="17"/>
      <c r="R73" s="29"/>
      <c r="S73" s="29"/>
      <c r="T73" s="23"/>
    </row>
    <row r="74" spans="1:20" s="8" customFormat="1" ht="19.7" customHeight="1">
      <c r="A74" s="91"/>
      <c r="B74" s="91"/>
      <c r="C74" s="92"/>
      <c r="D74" s="18"/>
      <c r="E74" s="17"/>
      <c r="F74" s="17"/>
      <c r="G74" s="75"/>
      <c r="H74" s="121">
        <f>SUM(K57:K72)</f>
        <v>19132</v>
      </c>
      <c r="I74" s="18"/>
      <c r="J74" s="215"/>
      <c r="K74" s="489"/>
      <c r="L74" s="22"/>
      <c r="M74" s="26"/>
      <c r="N74" s="94"/>
      <c r="O74" s="17"/>
      <c r="P74" s="30"/>
      <c r="Q74" s="17"/>
      <c r="R74" s="29"/>
      <c r="S74" s="29"/>
      <c r="T74" s="23"/>
    </row>
    <row r="75" spans="1:20" s="8" customFormat="1" ht="19.7" customHeight="1">
      <c r="A75" s="91"/>
      <c r="B75" s="91"/>
      <c r="C75" s="92"/>
      <c r="D75" s="18"/>
      <c r="E75" s="17"/>
      <c r="F75" s="17"/>
      <c r="G75" s="17"/>
      <c r="H75" s="50"/>
      <c r="I75" s="18"/>
      <c r="J75" s="215"/>
      <c r="K75" s="489"/>
      <c r="L75" s="22"/>
      <c r="M75" s="26"/>
      <c r="N75" s="94"/>
      <c r="O75" s="17"/>
      <c r="P75" s="30"/>
      <c r="Q75" s="17"/>
      <c r="R75" s="29"/>
      <c r="S75" s="29"/>
      <c r="T75" s="23"/>
    </row>
    <row r="76" spans="1:20" s="8" customFormat="1" ht="19.7" customHeight="1">
      <c r="A76" s="91"/>
      <c r="B76" s="91"/>
      <c r="C76" s="92"/>
      <c r="D76" s="18"/>
      <c r="E76" s="17"/>
      <c r="F76" s="17"/>
      <c r="G76" s="17"/>
      <c r="H76" s="50"/>
      <c r="I76" s="18"/>
      <c r="J76" s="215"/>
      <c r="K76" s="247"/>
      <c r="L76" s="22"/>
      <c r="M76" s="26"/>
      <c r="N76" s="94"/>
      <c r="O76" s="17"/>
      <c r="P76" s="30"/>
      <c r="Q76" s="17"/>
      <c r="R76" s="29"/>
      <c r="S76" s="29"/>
      <c r="T76" s="23"/>
    </row>
    <row r="77" spans="1:20" s="8" customFormat="1" ht="19.7" customHeight="1">
      <c r="A77" s="91"/>
      <c r="B77" s="91"/>
      <c r="C77" s="92"/>
      <c r="D77" s="18"/>
      <c r="E77" s="17"/>
      <c r="F77" s="17"/>
      <c r="G77" s="17"/>
      <c r="H77" s="50"/>
      <c r="I77" s="18"/>
      <c r="J77" s="215"/>
      <c r="K77" s="247"/>
      <c r="L77" s="22"/>
      <c r="M77" s="26"/>
      <c r="N77" s="94"/>
      <c r="O77" s="17"/>
      <c r="P77" s="30"/>
      <c r="Q77" s="17"/>
      <c r="R77" s="29"/>
      <c r="S77" s="29"/>
      <c r="T77" s="23"/>
    </row>
    <row r="78" spans="1:20" s="8" customFormat="1" ht="19.7" customHeight="1">
      <c r="A78" s="91"/>
      <c r="B78" s="91"/>
      <c r="C78" s="92"/>
      <c r="D78" s="18"/>
      <c r="E78" s="95" t="s">
        <v>3399</v>
      </c>
      <c r="F78" s="96"/>
      <c r="G78" s="96"/>
      <c r="H78" s="97"/>
      <c r="I78" s="98"/>
      <c r="J78" s="98"/>
      <c r="K78" s="311"/>
      <c r="L78" s="101"/>
      <c r="M78" s="102"/>
      <c r="N78" s="94"/>
      <c r="O78" s="17"/>
      <c r="P78" s="30"/>
      <c r="Q78" s="17"/>
      <c r="R78" s="29"/>
      <c r="S78" s="29"/>
      <c r="T78" s="23"/>
    </row>
    <row r="79" spans="1:20" s="8" customFormat="1" ht="19.7" customHeight="1">
      <c r="A79" s="91" t="s">
        <v>628</v>
      </c>
      <c r="B79" s="91"/>
      <c r="C79" s="879"/>
      <c r="D79" s="367">
        <v>8</v>
      </c>
      <c r="E79" s="1068">
        <f>+E72+1</f>
        <v>52</v>
      </c>
      <c r="F79" s="17" t="s">
        <v>167</v>
      </c>
      <c r="G79" s="17" t="s">
        <v>167</v>
      </c>
      <c r="H79" s="53" t="s">
        <v>1528</v>
      </c>
      <c r="I79" s="1197">
        <v>1</v>
      </c>
      <c r="J79" s="841">
        <v>870</v>
      </c>
      <c r="K79" s="1198">
        <f>I79*J79</f>
        <v>870</v>
      </c>
      <c r="L79" s="559"/>
      <c r="M79" s="53" t="s">
        <v>1529</v>
      </c>
      <c r="N79" s="94"/>
      <c r="O79" s="17"/>
      <c r="P79" s="30">
        <v>45009</v>
      </c>
      <c r="Q79" s="17"/>
      <c r="R79" s="29"/>
      <c r="S79" s="58" t="s">
        <v>3332</v>
      </c>
      <c r="T79" s="23"/>
    </row>
    <row r="80" spans="1:20" s="8" customFormat="1" ht="19.7" customHeight="1">
      <c r="A80" s="91"/>
      <c r="B80" s="91"/>
      <c r="C80" s="92"/>
      <c r="D80" s="18"/>
      <c r="E80" s="17"/>
      <c r="F80" s="17"/>
      <c r="G80" s="17"/>
      <c r="H80" s="120"/>
      <c r="I80" s="107"/>
      <c r="J80" s="107"/>
      <c r="K80" s="177"/>
      <c r="L80" s="22"/>
      <c r="M80" s="120"/>
      <c r="N80" s="94"/>
      <c r="O80" s="17"/>
      <c r="P80" s="30"/>
      <c r="Q80" s="17"/>
      <c r="R80" s="29"/>
      <c r="S80" s="29"/>
      <c r="T80" s="23"/>
    </row>
    <row r="81" spans="1:20" s="8" customFormat="1" ht="19.7" customHeight="1">
      <c r="A81" s="91"/>
      <c r="B81" s="91"/>
      <c r="C81" s="92"/>
      <c r="D81" s="18"/>
      <c r="E81" s="117"/>
      <c r="F81" s="98"/>
      <c r="G81" s="75"/>
      <c r="H81" s="121">
        <f>SUM(K79:K79)</f>
        <v>870</v>
      </c>
      <c r="I81" s="107"/>
      <c r="J81" s="107"/>
      <c r="L81" s="119"/>
      <c r="M81" s="120"/>
      <c r="N81" s="94"/>
      <c r="O81" s="17"/>
      <c r="P81" s="30"/>
      <c r="Q81" s="17"/>
      <c r="R81" s="29"/>
      <c r="S81" s="29"/>
      <c r="T81" s="23"/>
    </row>
    <row r="82" spans="1:20" s="8" customFormat="1" ht="19.7" customHeight="1">
      <c r="A82" s="91"/>
      <c r="B82" s="91"/>
      <c r="C82" s="92"/>
      <c r="D82" s="18"/>
      <c r="E82" s="17"/>
      <c r="F82" s="17"/>
      <c r="G82" s="17"/>
      <c r="H82" s="50"/>
      <c r="I82" s="18"/>
      <c r="J82" s="215"/>
      <c r="K82" s="489"/>
      <c r="L82" s="22"/>
      <c r="M82" s="26"/>
      <c r="N82" s="94"/>
      <c r="O82" s="17"/>
      <c r="P82" s="30"/>
      <c r="Q82" s="17"/>
      <c r="R82" s="29"/>
      <c r="S82" s="29"/>
      <c r="T82" s="23"/>
    </row>
    <row r="83" spans="1:20" s="8" customFormat="1" ht="19.7" customHeight="1">
      <c r="A83" s="91"/>
      <c r="B83" s="91"/>
      <c r="C83" s="92"/>
      <c r="D83" s="18"/>
      <c r="E83" s="17"/>
      <c r="F83" s="17"/>
      <c r="G83" s="17"/>
      <c r="H83" s="50"/>
      <c r="I83" s="18"/>
      <c r="J83" s="215"/>
      <c r="K83" s="489"/>
      <c r="L83" s="22"/>
      <c r="M83" s="26"/>
      <c r="N83" s="94"/>
      <c r="O83" s="17"/>
      <c r="P83" s="30"/>
      <c r="Q83" s="17"/>
      <c r="R83" s="29"/>
      <c r="S83" s="29"/>
      <c r="T83" s="23"/>
    </row>
    <row r="84" spans="1:20" s="8" customFormat="1" ht="19.7" customHeight="1">
      <c r="A84" s="91"/>
      <c r="B84" s="91"/>
      <c r="C84" s="92"/>
      <c r="D84" s="18"/>
      <c r="E84" s="17"/>
      <c r="F84" s="17"/>
      <c r="G84" s="17"/>
      <c r="H84" s="122"/>
      <c r="I84" s="18"/>
      <c r="J84" s="177"/>
      <c r="K84" s="215"/>
      <c r="L84" s="411"/>
      <c r="M84" s="26"/>
      <c r="N84" s="26"/>
      <c r="O84" s="17"/>
      <c r="P84" s="30"/>
      <c r="Q84" s="17"/>
      <c r="R84" s="29"/>
      <c r="S84" s="29"/>
      <c r="T84" s="23"/>
    </row>
    <row r="85" spans="1:20" s="8" customFormat="1" ht="19.7" customHeight="1">
      <c r="A85" s="91"/>
      <c r="B85" s="91"/>
      <c r="C85" s="92"/>
      <c r="D85" s="18"/>
      <c r="E85" s="1199" t="s">
        <v>3400</v>
      </c>
      <c r="F85" s="1200"/>
      <c r="G85" s="1200"/>
      <c r="H85" s="1201"/>
      <c r="I85" s="276"/>
      <c r="J85" s="197"/>
      <c r="K85" s="197"/>
      <c r="L85" s="259"/>
      <c r="M85" s="257"/>
      <c r="N85" s="196"/>
      <c r="O85" s="17"/>
      <c r="P85" s="30"/>
      <c r="Q85" s="17"/>
      <c r="R85" s="29"/>
      <c r="S85" s="29"/>
      <c r="T85" s="23"/>
    </row>
    <row r="86" spans="1:20" s="8" customFormat="1" ht="19.7" customHeight="1">
      <c r="A86" s="18" t="s">
        <v>628</v>
      </c>
      <c r="B86" s="91"/>
      <c r="C86" s="879"/>
      <c r="D86" s="740">
        <v>9</v>
      </c>
      <c r="E86" s="1202">
        <f>E79+1</f>
        <v>53</v>
      </c>
      <c r="F86" s="1191" t="s">
        <v>270</v>
      </c>
      <c r="G86" s="1191" t="s">
        <v>167</v>
      </c>
      <c r="H86" s="62" t="s">
        <v>573</v>
      </c>
      <c r="I86" s="54">
        <v>1</v>
      </c>
      <c r="J86" s="281">
        <v>1536</v>
      </c>
      <c r="K86" s="281">
        <f t="shared" ref="K86:K92" si="7">I86*J86</f>
        <v>1536</v>
      </c>
      <c r="L86" s="56"/>
      <c r="M86" s="53" t="s">
        <v>574</v>
      </c>
      <c r="N86" s="33"/>
      <c r="O86" s="17"/>
      <c r="P86" s="30">
        <v>45009</v>
      </c>
      <c r="Q86" s="17"/>
      <c r="R86" s="29"/>
      <c r="S86" s="58" t="s">
        <v>3332</v>
      </c>
      <c r="T86" s="23"/>
    </row>
    <row r="87" spans="1:20" s="8" customFormat="1" ht="19.7" customHeight="1">
      <c r="A87" s="18" t="s">
        <v>628</v>
      </c>
      <c r="B87" s="91"/>
      <c r="C87" s="879"/>
      <c r="D87" s="740">
        <v>9</v>
      </c>
      <c r="E87" s="1203">
        <f t="shared" ref="E87:E92" si="8">+E86+1</f>
        <v>54</v>
      </c>
      <c r="F87" s="1191" t="s">
        <v>270</v>
      </c>
      <c r="G87" s="1191" t="s">
        <v>167</v>
      </c>
      <c r="H87" s="62" t="s">
        <v>575</v>
      </c>
      <c r="I87" s="54">
        <v>1</v>
      </c>
      <c r="J87" s="281">
        <v>1488</v>
      </c>
      <c r="K87" s="281">
        <f t="shared" si="7"/>
        <v>1488</v>
      </c>
      <c r="L87" s="56"/>
      <c r="M87" s="53" t="s">
        <v>576</v>
      </c>
      <c r="N87" s="33"/>
      <c r="O87" s="17"/>
      <c r="P87" s="30">
        <v>45009</v>
      </c>
      <c r="Q87" s="17"/>
      <c r="R87" s="29"/>
      <c r="S87" s="58" t="s">
        <v>3332</v>
      </c>
      <c r="T87" s="23"/>
    </row>
    <row r="88" spans="1:20" s="8" customFormat="1" ht="19.7" customHeight="1">
      <c r="A88" s="18" t="s">
        <v>628</v>
      </c>
      <c r="B88" s="91"/>
      <c r="C88" s="879"/>
      <c r="D88" s="740">
        <v>9</v>
      </c>
      <c r="E88" s="1203">
        <f t="shared" si="8"/>
        <v>55</v>
      </c>
      <c r="F88" s="1191" t="s">
        <v>270</v>
      </c>
      <c r="G88" s="1191" t="s">
        <v>167</v>
      </c>
      <c r="H88" s="62" t="s">
        <v>577</v>
      </c>
      <c r="I88" s="54">
        <v>1</v>
      </c>
      <c r="J88" s="281">
        <v>1312</v>
      </c>
      <c r="K88" s="281">
        <f t="shared" si="7"/>
        <v>1312</v>
      </c>
      <c r="L88" s="56"/>
      <c r="M88" s="53" t="s">
        <v>578</v>
      </c>
      <c r="N88" s="33"/>
      <c r="O88" s="17"/>
      <c r="P88" s="30">
        <v>45009</v>
      </c>
      <c r="Q88" s="17"/>
      <c r="R88" s="29"/>
      <c r="S88" s="58" t="s">
        <v>3332</v>
      </c>
      <c r="T88" s="23"/>
    </row>
    <row r="89" spans="1:20" s="8" customFormat="1" ht="19.7" customHeight="1">
      <c r="A89" s="18" t="s">
        <v>628</v>
      </c>
      <c r="B89" s="91"/>
      <c r="C89" s="879"/>
      <c r="D89" s="740">
        <v>9</v>
      </c>
      <c r="E89" s="1203">
        <f t="shared" si="8"/>
        <v>56</v>
      </c>
      <c r="F89" s="17" t="s">
        <v>167</v>
      </c>
      <c r="G89" s="17" t="s">
        <v>167</v>
      </c>
      <c r="H89" s="50" t="s">
        <v>752</v>
      </c>
      <c r="I89" s="18">
        <v>1</v>
      </c>
      <c r="J89" s="215">
        <v>930</v>
      </c>
      <c r="K89" s="215">
        <f t="shared" si="7"/>
        <v>930</v>
      </c>
      <c r="L89" s="22"/>
      <c r="M89" s="26" t="s">
        <v>753</v>
      </c>
      <c r="N89" s="33"/>
      <c r="O89" s="17"/>
      <c r="P89" s="30">
        <v>45009</v>
      </c>
      <c r="Q89" s="17"/>
      <c r="R89" s="29"/>
      <c r="S89" s="58" t="s">
        <v>3332</v>
      </c>
      <c r="T89" s="23"/>
    </row>
    <row r="90" spans="1:20" s="8" customFormat="1" ht="19.7" customHeight="1">
      <c r="A90" s="18" t="s">
        <v>276</v>
      </c>
      <c r="B90" s="91"/>
      <c r="C90" s="879"/>
      <c r="D90" s="740">
        <v>9</v>
      </c>
      <c r="E90" s="1203">
        <f t="shared" si="8"/>
        <v>57</v>
      </c>
      <c r="F90" s="17" t="s">
        <v>167</v>
      </c>
      <c r="G90" s="17" t="s">
        <v>167</v>
      </c>
      <c r="H90" s="50" t="s">
        <v>754</v>
      </c>
      <c r="I90" s="18">
        <v>1</v>
      </c>
      <c r="J90" s="215">
        <v>750</v>
      </c>
      <c r="K90" s="215">
        <f t="shared" si="7"/>
        <v>750</v>
      </c>
      <c r="L90" s="22"/>
      <c r="M90" s="26" t="s">
        <v>755</v>
      </c>
      <c r="N90" s="33"/>
      <c r="O90" s="17"/>
      <c r="P90" s="30">
        <v>45009</v>
      </c>
      <c r="Q90" s="17"/>
      <c r="R90" s="29"/>
      <c r="S90" s="58" t="s">
        <v>3332</v>
      </c>
      <c r="T90" s="23"/>
    </row>
    <row r="91" spans="1:20" s="8" customFormat="1" ht="19.7" customHeight="1">
      <c r="A91" s="18" t="s">
        <v>276</v>
      </c>
      <c r="B91" s="91"/>
      <c r="C91" s="879"/>
      <c r="D91" s="740">
        <v>9</v>
      </c>
      <c r="E91" s="1203">
        <f t="shared" si="8"/>
        <v>58</v>
      </c>
      <c r="F91" s="52" t="s">
        <v>167</v>
      </c>
      <c r="G91" s="52" t="s">
        <v>167</v>
      </c>
      <c r="H91" s="53" t="s">
        <v>756</v>
      </c>
      <c r="I91" s="56">
        <v>10</v>
      </c>
      <c r="J91" s="281">
        <v>32</v>
      </c>
      <c r="K91" s="281">
        <f t="shared" si="7"/>
        <v>320</v>
      </c>
      <c r="L91" s="56"/>
      <c r="M91" s="53" t="s">
        <v>757</v>
      </c>
      <c r="N91" s="692" t="s">
        <v>758</v>
      </c>
      <c r="O91" s="17"/>
      <c r="P91" s="30">
        <v>45009</v>
      </c>
      <c r="Q91" s="17"/>
      <c r="R91" s="29"/>
      <c r="S91" s="58" t="s">
        <v>3332</v>
      </c>
      <c r="T91" s="23"/>
    </row>
    <row r="92" spans="1:20" s="8" customFormat="1" ht="19.7" customHeight="1">
      <c r="A92" s="18" t="s">
        <v>276</v>
      </c>
      <c r="B92" s="91"/>
      <c r="C92" s="879"/>
      <c r="D92" s="740">
        <v>9</v>
      </c>
      <c r="E92" s="1203">
        <f t="shared" si="8"/>
        <v>59</v>
      </c>
      <c r="F92" s="283" t="s">
        <v>167</v>
      </c>
      <c r="G92" s="283" t="s">
        <v>167</v>
      </c>
      <c r="H92" s="284" t="s">
        <v>759</v>
      </c>
      <c r="I92" s="285"/>
      <c r="J92" s="286">
        <v>92</v>
      </c>
      <c r="K92" s="288">
        <f t="shared" si="7"/>
        <v>0</v>
      </c>
      <c r="L92" s="285"/>
      <c r="M92" s="284" t="s">
        <v>760</v>
      </c>
      <c r="N92" s="287" t="s">
        <v>758</v>
      </c>
      <c r="O92" s="17"/>
      <c r="P92" s="30"/>
      <c r="Q92" s="17"/>
      <c r="R92" s="29"/>
      <c r="S92" s="29"/>
      <c r="T92" s="23"/>
    </row>
    <row r="93" spans="1:20" s="8" customFormat="1" ht="19.7" customHeight="1">
      <c r="A93" s="91"/>
      <c r="B93" s="91"/>
      <c r="C93" s="92"/>
      <c r="D93" s="18"/>
      <c r="E93" s="207"/>
      <c r="F93" s="191"/>
      <c r="G93" s="191"/>
      <c r="H93" s="290"/>
      <c r="I93" s="291"/>
      <c r="J93" s="291"/>
      <c r="K93" s="292"/>
      <c r="L93" s="260"/>
      <c r="M93" s="199"/>
      <c r="N93" s="196"/>
      <c r="O93" s="17"/>
      <c r="P93" s="30"/>
      <c r="Q93" s="17"/>
      <c r="R93" s="29"/>
      <c r="S93" s="29"/>
      <c r="T93" s="23"/>
    </row>
    <row r="94" spans="1:20" s="8" customFormat="1" ht="19.7" customHeight="1">
      <c r="A94" s="91"/>
      <c r="B94" s="91"/>
      <c r="C94" s="92"/>
      <c r="D94" s="18"/>
      <c r="E94" s="192"/>
      <c r="F94" s="191"/>
      <c r="G94" s="191"/>
      <c r="H94" s="293">
        <f>SUM(K86:K92)</f>
        <v>6336</v>
      </c>
      <c r="I94" s="294"/>
      <c r="J94" s="294"/>
      <c r="K94" s="295"/>
      <c r="L94" s="259"/>
      <c r="M94" s="257"/>
      <c r="N94" s="196"/>
      <c r="O94" s="17"/>
      <c r="P94" s="30"/>
      <c r="Q94" s="17"/>
      <c r="R94" s="29"/>
      <c r="S94" s="29"/>
      <c r="T94" s="23"/>
    </row>
    <row r="95" spans="1:20" s="8" customFormat="1" ht="19.7" customHeight="1">
      <c r="A95" s="91"/>
      <c r="B95" s="91"/>
      <c r="C95" s="92"/>
      <c r="D95" s="18"/>
      <c r="E95" s="17"/>
      <c r="F95" s="17"/>
      <c r="G95" s="17"/>
      <c r="H95" s="122"/>
      <c r="I95" s="18"/>
      <c r="J95" s="177"/>
      <c r="K95" s="215"/>
      <c r="L95" s="411"/>
      <c r="M95" s="26"/>
      <c r="N95" s="26"/>
      <c r="O95" s="17"/>
      <c r="P95" s="30"/>
      <c r="Q95" s="17"/>
      <c r="R95" s="29"/>
      <c r="S95" s="29"/>
      <c r="T95" s="23"/>
    </row>
    <row r="96" spans="1:20" s="8" customFormat="1" ht="19.7" customHeight="1">
      <c r="A96" s="91"/>
      <c r="B96" s="91"/>
      <c r="C96" s="92"/>
      <c r="D96" s="18"/>
      <c r="E96" s="17"/>
      <c r="F96" s="17"/>
      <c r="G96" s="17"/>
      <c r="H96" s="122"/>
      <c r="I96" s="18"/>
      <c r="J96" s="177"/>
      <c r="K96" s="215"/>
      <c r="L96" s="411"/>
      <c r="M96" s="26"/>
      <c r="N96" s="26"/>
      <c r="O96" s="17"/>
      <c r="P96" s="30"/>
      <c r="Q96" s="17"/>
      <c r="R96" s="29"/>
      <c r="S96" s="29"/>
      <c r="T96" s="23"/>
    </row>
    <row r="97" spans="1:20" s="8" customFormat="1" ht="19.7" customHeight="1">
      <c r="A97" s="91"/>
      <c r="B97" s="91"/>
      <c r="C97" s="92"/>
      <c r="D97" s="18"/>
      <c r="E97" s="17"/>
      <c r="F97" s="17"/>
      <c r="G97" s="17"/>
      <c r="H97" s="122"/>
      <c r="I97" s="18"/>
      <c r="J97" s="177"/>
      <c r="K97" s="215"/>
      <c r="L97" s="411"/>
      <c r="M97" s="26"/>
      <c r="N97" s="26"/>
      <c r="O97" s="17"/>
      <c r="P97" s="30"/>
      <c r="Q97" s="17"/>
      <c r="R97" s="29"/>
      <c r="S97" s="29"/>
      <c r="T97" s="23"/>
    </row>
    <row r="98" spans="1:20" s="8" customFormat="1" ht="19.7" customHeight="1">
      <c r="A98" s="91"/>
      <c r="B98" s="91"/>
      <c r="C98" s="934"/>
      <c r="D98" s="26"/>
      <c r="E98" s="95" t="s">
        <v>2385</v>
      </c>
      <c r="F98" s="96"/>
      <c r="G98" s="96"/>
      <c r="H98" s="97"/>
      <c r="I98" s="98"/>
      <c r="J98" s="98"/>
      <c r="K98" s="311"/>
      <c r="L98" s="101"/>
      <c r="M98" s="102"/>
      <c r="N98" s="26"/>
      <c r="O98" s="17"/>
      <c r="P98" s="30"/>
      <c r="Q98" s="17"/>
      <c r="R98" s="29"/>
      <c r="S98" s="29"/>
      <c r="T98" s="23"/>
    </row>
    <row r="99" spans="1:20" s="8" customFormat="1" ht="19.7" customHeight="1">
      <c r="A99" s="91" t="s">
        <v>276</v>
      </c>
      <c r="B99" s="91"/>
      <c r="C99" s="879"/>
      <c r="D99" s="367">
        <v>8</v>
      </c>
      <c r="E99" s="1068">
        <f>+E92+1</f>
        <v>60</v>
      </c>
      <c r="F99" s="304" t="s">
        <v>422</v>
      </c>
      <c r="G99" s="283" t="s">
        <v>188</v>
      </c>
      <c r="H99" s="305" t="s">
        <v>762</v>
      </c>
      <c r="I99" s="306"/>
      <c r="J99" s="1204">
        <v>1800</v>
      </c>
      <c r="K99" s="286">
        <f t="shared" ref="K99:K117" si="9">I99*J99</f>
        <v>0</v>
      </c>
      <c r="L99" s="309"/>
      <c r="M99" s="221" t="s">
        <v>2394</v>
      </c>
      <c r="N99" s="287" t="s">
        <v>764</v>
      </c>
      <c r="O99" s="17"/>
      <c r="P99" s="30"/>
      <c r="Q99" s="17"/>
      <c r="R99" s="29"/>
      <c r="S99" s="29"/>
      <c r="T99" s="23"/>
    </row>
    <row r="100" spans="1:20" s="8" customFormat="1" ht="19.7" customHeight="1">
      <c r="A100" s="91" t="s">
        <v>276</v>
      </c>
      <c r="B100" s="91"/>
      <c r="C100" s="879"/>
      <c r="D100" s="367">
        <v>8</v>
      </c>
      <c r="E100" s="1068">
        <f t="shared" ref="E100:E115" si="10">+E99+1</f>
        <v>61</v>
      </c>
      <c r="F100" s="17" t="s">
        <v>167</v>
      </c>
      <c r="G100" s="17" t="s">
        <v>167</v>
      </c>
      <c r="H100" s="50" t="s">
        <v>196</v>
      </c>
      <c r="I100" s="18">
        <v>2</v>
      </c>
      <c r="J100" s="237">
        <v>72</v>
      </c>
      <c r="K100" s="215">
        <f t="shared" si="9"/>
        <v>144</v>
      </c>
      <c r="L100" s="22"/>
      <c r="M100" s="26" t="s">
        <v>197</v>
      </c>
      <c r="N100" s="315" t="s">
        <v>771</v>
      </c>
      <c r="O100" s="17"/>
      <c r="P100" s="30">
        <v>45009</v>
      </c>
      <c r="Q100" s="17"/>
      <c r="R100" s="29"/>
      <c r="S100" s="58" t="s">
        <v>3332</v>
      </c>
      <c r="T100" s="23"/>
    </row>
    <row r="101" spans="1:20" s="8" customFormat="1" ht="19.7" customHeight="1">
      <c r="A101" s="91" t="s">
        <v>276</v>
      </c>
      <c r="B101" s="91"/>
      <c r="C101" s="879"/>
      <c r="D101" s="367">
        <v>8</v>
      </c>
      <c r="E101" s="1068">
        <f t="shared" si="10"/>
        <v>62</v>
      </c>
      <c r="F101" s="18" t="s">
        <v>167</v>
      </c>
      <c r="G101" s="18" t="s">
        <v>167</v>
      </c>
      <c r="H101" s="108" t="s">
        <v>765</v>
      </c>
      <c r="I101" s="117">
        <v>3</v>
      </c>
      <c r="J101" s="98">
        <v>70</v>
      </c>
      <c r="K101" s="311">
        <f t="shared" si="9"/>
        <v>210</v>
      </c>
      <c r="L101" s="22"/>
      <c r="M101" s="108" t="s">
        <v>766</v>
      </c>
      <c r="N101" s="315" t="s">
        <v>769</v>
      </c>
      <c r="O101" s="17"/>
      <c r="P101" s="30">
        <v>45009</v>
      </c>
      <c r="Q101" s="17"/>
      <c r="R101" s="29"/>
      <c r="S101" s="58" t="s">
        <v>3332</v>
      </c>
      <c r="T101" s="23"/>
    </row>
    <row r="102" spans="1:20" s="8" customFormat="1" ht="19.7" customHeight="1">
      <c r="A102" s="18" t="s">
        <v>276</v>
      </c>
      <c r="B102" s="91"/>
      <c r="C102" s="1205"/>
      <c r="D102" s="367">
        <v>8</v>
      </c>
      <c r="E102" s="1068">
        <f t="shared" si="10"/>
        <v>63</v>
      </c>
      <c r="F102" s="17" t="s">
        <v>368</v>
      </c>
      <c r="G102" s="17" t="s">
        <v>767</v>
      </c>
      <c r="H102" s="148" t="s">
        <v>192</v>
      </c>
      <c r="I102" s="312">
        <v>4</v>
      </c>
      <c r="J102" s="313">
        <v>102</v>
      </c>
      <c r="K102" s="314">
        <f t="shared" si="9"/>
        <v>408</v>
      </c>
      <c r="L102" s="143"/>
      <c r="M102" s="28" t="s">
        <v>768</v>
      </c>
      <c r="N102" s="315" t="s">
        <v>769</v>
      </c>
      <c r="O102" s="17"/>
      <c r="P102" s="30">
        <v>45009</v>
      </c>
      <c r="Q102" s="17"/>
      <c r="R102" s="29"/>
      <c r="S102" s="58" t="s">
        <v>3332</v>
      </c>
      <c r="T102" s="23"/>
    </row>
    <row r="103" spans="1:20" s="8" customFormat="1" ht="19.7" customHeight="1">
      <c r="A103" s="18" t="s">
        <v>276</v>
      </c>
      <c r="B103" s="91"/>
      <c r="C103" s="1205"/>
      <c r="D103" s="367">
        <v>8</v>
      </c>
      <c r="E103" s="1068">
        <f t="shared" si="10"/>
        <v>64</v>
      </c>
      <c r="F103" s="17" t="s">
        <v>383</v>
      </c>
      <c r="G103" s="17" t="s">
        <v>767</v>
      </c>
      <c r="H103" s="148" t="s">
        <v>2025</v>
      </c>
      <c r="I103" s="312">
        <v>4</v>
      </c>
      <c r="J103" s="313">
        <v>104</v>
      </c>
      <c r="K103" s="314">
        <f t="shared" si="9"/>
        <v>416</v>
      </c>
      <c r="L103" s="143"/>
      <c r="M103" s="28" t="s">
        <v>540</v>
      </c>
      <c r="N103" s="315" t="s">
        <v>771</v>
      </c>
      <c r="O103" s="17"/>
      <c r="P103" s="30">
        <v>45009</v>
      </c>
      <c r="Q103" s="17"/>
      <c r="R103" s="29"/>
      <c r="S103" s="58" t="s">
        <v>3332</v>
      </c>
      <c r="T103" s="23"/>
    </row>
    <row r="104" spans="1:20" s="8" customFormat="1" ht="19.7" customHeight="1">
      <c r="A104" s="18" t="s">
        <v>276</v>
      </c>
      <c r="B104" s="91"/>
      <c r="C104" s="1205"/>
      <c r="D104" s="367">
        <v>8</v>
      </c>
      <c r="E104" s="1068">
        <f t="shared" si="10"/>
        <v>65</v>
      </c>
      <c r="F104" s="17" t="s">
        <v>767</v>
      </c>
      <c r="G104" s="17" t="s">
        <v>767</v>
      </c>
      <c r="H104" s="148" t="s">
        <v>194</v>
      </c>
      <c r="I104" s="312">
        <v>4</v>
      </c>
      <c r="J104" s="313">
        <v>51</v>
      </c>
      <c r="K104" s="314">
        <f t="shared" si="9"/>
        <v>204</v>
      </c>
      <c r="L104" s="143"/>
      <c r="M104" s="28" t="s">
        <v>195</v>
      </c>
      <c r="N104" s="315" t="s">
        <v>769</v>
      </c>
      <c r="O104" s="17"/>
      <c r="P104" s="30">
        <v>45009</v>
      </c>
      <c r="Q104" s="17"/>
      <c r="R104" s="29"/>
      <c r="S104" s="58" t="s">
        <v>3332</v>
      </c>
      <c r="T104" s="23"/>
    </row>
    <row r="105" spans="1:20" s="8" customFormat="1" ht="19.7" customHeight="1">
      <c r="A105" s="18" t="s">
        <v>276</v>
      </c>
      <c r="B105" s="91"/>
      <c r="C105" s="1205"/>
      <c r="D105" s="367">
        <v>8</v>
      </c>
      <c r="E105" s="1068">
        <f t="shared" si="10"/>
        <v>66</v>
      </c>
      <c r="F105" s="17" t="s">
        <v>767</v>
      </c>
      <c r="G105" s="17" t="s">
        <v>767</v>
      </c>
      <c r="H105" s="148" t="s">
        <v>772</v>
      </c>
      <c r="I105" s="312">
        <v>1</v>
      </c>
      <c r="J105" s="313">
        <v>5140</v>
      </c>
      <c r="K105" s="314">
        <f t="shared" si="9"/>
        <v>5140</v>
      </c>
      <c r="L105" s="143"/>
      <c r="M105" s="28" t="s">
        <v>773</v>
      </c>
      <c r="N105" s="315" t="s">
        <v>771</v>
      </c>
      <c r="O105" s="17"/>
      <c r="P105" s="30">
        <v>45009</v>
      </c>
      <c r="Q105" s="17"/>
      <c r="R105" s="29"/>
      <c r="S105" s="58" t="s">
        <v>3332</v>
      </c>
      <c r="T105" s="23"/>
    </row>
    <row r="106" spans="1:20" s="8" customFormat="1" ht="19.7" customHeight="1">
      <c r="A106" s="18" t="s">
        <v>276</v>
      </c>
      <c r="B106" s="91"/>
      <c r="C106" s="1205"/>
      <c r="D106" s="367">
        <v>8</v>
      </c>
      <c r="E106" s="1068">
        <f t="shared" si="10"/>
        <v>67</v>
      </c>
      <c r="F106" s="17" t="s">
        <v>167</v>
      </c>
      <c r="G106" s="17" t="s">
        <v>167</v>
      </c>
      <c r="H106" s="50" t="s">
        <v>3135</v>
      </c>
      <c r="I106" s="177">
        <v>4</v>
      </c>
      <c r="J106" s="177">
        <v>169</v>
      </c>
      <c r="K106" s="177">
        <f t="shared" si="9"/>
        <v>676</v>
      </c>
      <c r="L106" s="208"/>
      <c r="M106" s="209" t="s">
        <v>3401</v>
      </c>
      <c r="N106" s="315" t="s">
        <v>769</v>
      </c>
      <c r="O106" s="17"/>
      <c r="P106" s="30">
        <v>45009</v>
      </c>
      <c r="Q106" s="17"/>
      <c r="R106" s="29"/>
      <c r="S106" s="58" t="s">
        <v>3332</v>
      </c>
      <c r="T106" s="23"/>
    </row>
    <row r="107" spans="1:20" s="8" customFormat="1" ht="19.7" customHeight="1">
      <c r="A107" s="18" t="s">
        <v>276</v>
      </c>
      <c r="B107" s="91"/>
      <c r="C107" s="1205"/>
      <c r="D107" s="367">
        <v>8</v>
      </c>
      <c r="E107" s="1068">
        <f t="shared" si="10"/>
        <v>68</v>
      </c>
      <c r="F107" s="17" t="s">
        <v>167</v>
      </c>
      <c r="G107" s="17" t="s">
        <v>167</v>
      </c>
      <c r="H107" s="50" t="s">
        <v>198</v>
      </c>
      <c r="I107" s="18">
        <v>2</v>
      </c>
      <c r="J107" s="237">
        <v>31</v>
      </c>
      <c r="K107" s="215">
        <f t="shared" si="9"/>
        <v>62</v>
      </c>
      <c r="L107" s="22"/>
      <c r="M107" s="26" t="s">
        <v>199</v>
      </c>
      <c r="N107" s="315" t="s">
        <v>769</v>
      </c>
      <c r="O107" s="17"/>
      <c r="P107" s="30">
        <v>45009</v>
      </c>
      <c r="Q107" s="17"/>
      <c r="R107" s="29"/>
      <c r="S107" s="58" t="s">
        <v>3332</v>
      </c>
      <c r="T107" s="23"/>
    </row>
    <row r="108" spans="1:20" s="8" customFormat="1" ht="19.7" customHeight="1">
      <c r="A108" s="18" t="s">
        <v>276</v>
      </c>
      <c r="B108" s="91"/>
      <c r="C108" s="879"/>
      <c r="D108" s="367">
        <v>8</v>
      </c>
      <c r="E108" s="1068">
        <f t="shared" si="10"/>
        <v>69</v>
      </c>
      <c r="F108" s="52" t="s">
        <v>167</v>
      </c>
      <c r="G108" s="52" t="s">
        <v>167</v>
      </c>
      <c r="H108" s="53" t="s">
        <v>756</v>
      </c>
      <c r="I108" s="56">
        <v>10</v>
      </c>
      <c r="J108" s="281">
        <v>32</v>
      </c>
      <c r="K108" s="281">
        <f t="shared" si="9"/>
        <v>320</v>
      </c>
      <c r="L108" s="56"/>
      <c r="M108" s="53" t="s">
        <v>3402</v>
      </c>
      <c r="N108" s="315" t="s">
        <v>769</v>
      </c>
      <c r="O108" s="17"/>
      <c r="P108" s="30">
        <v>45009</v>
      </c>
      <c r="Q108" s="17"/>
      <c r="R108" s="29"/>
      <c r="S108" s="58" t="s">
        <v>3332</v>
      </c>
      <c r="T108" s="23"/>
    </row>
    <row r="109" spans="1:20" s="8" customFormat="1" ht="19.7" customHeight="1">
      <c r="A109" s="91" t="s">
        <v>2083</v>
      </c>
      <c r="B109" s="91"/>
      <c r="C109" s="879"/>
      <c r="D109" s="367">
        <v>8</v>
      </c>
      <c r="E109" s="1068">
        <f t="shared" si="10"/>
        <v>70</v>
      </c>
      <c r="F109" s="880" t="s">
        <v>270</v>
      </c>
      <c r="G109" s="880" t="s">
        <v>167</v>
      </c>
      <c r="H109" s="933" t="s">
        <v>2390</v>
      </c>
      <c r="I109" s="107">
        <v>1</v>
      </c>
      <c r="J109" s="177">
        <v>4500</v>
      </c>
      <c r="K109" s="177">
        <f t="shared" si="9"/>
        <v>4500</v>
      </c>
      <c r="L109" s="411"/>
      <c r="M109" s="209" t="s">
        <v>2391</v>
      </c>
      <c r="N109" s="315" t="s">
        <v>769</v>
      </c>
      <c r="O109" s="17"/>
      <c r="P109" s="30">
        <v>45009</v>
      </c>
      <c r="Q109" s="17"/>
      <c r="R109" s="29"/>
      <c r="S109" s="58" t="s">
        <v>3332</v>
      </c>
      <c r="T109" s="23"/>
    </row>
    <row r="110" spans="1:20" s="8" customFormat="1" ht="19.7" customHeight="1">
      <c r="A110" s="18" t="s">
        <v>1533</v>
      </c>
      <c r="B110" s="91"/>
      <c r="C110" s="1205"/>
      <c r="D110" s="367">
        <v>8</v>
      </c>
      <c r="E110" s="1068">
        <f t="shared" si="10"/>
        <v>71</v>
      </c>
      <c r="F110" s="1191" t="s">
        <v>270</v>
      </c>
      <c r="G110" s="1191" t="s">
        <v>167</v>
      </c>
      <c r="H110" s="320" t="s">
        <v>3137</v>
      </c>
      <c r="I110" s="18">
        <v>1</v>
      </c>
      <c r="J110" s="18">
        <v>2580</v>
      </c>
      <c r="K110" s="177">
        <f t="shared" si="9"/>
        <v>2580</v>
      </c>
      <c r="L110" s="22"/>
      <c r="M110" s="24" t="s">
        <v>3138</v>
      </c>
      <c r="N110" s="315" t="s">
        <v>769</v>
      </c>
      <c r="O110" s="17"/>
      <c r="P110" s="30">
        <v>45009</v>
      </c>
      <c r="Q110" s="17"/>
      <c r="R110" s="29"/>
      <c r="S110" s="58" t="s">
        <v>3332</v>
      </c>
      <c r="T110" s="23"/>
    </row>
    <row r="111" spans="1:20" s="8" customFormat="1" ht="19.7" customHeight="1">
      <c r="A111" s="18" t="s">
        <v>1533</v>
      </c>
      <c r="B111" s="91"/>
      <c r="C111" s="1205"/>
      <c r="D111" s="367">
        <v>8</v>
      </c>
      <c r="E111" s="1068">
        <f t="shared" si="10"/>
        <v>72</v>
      </c>
      <c r="F111" s="1191" t="s">
        <v>270</v>
      </c>
      <c r="G111" s="1191" t="s">
        <v>167</v>
      </c>
      <c r="H111" s="62" t="s">
        <v>3139</v>
      </c>
      <c r="I111" s="634">
        <v>1</v>
      </c>
      <c r="J111" s="281">
        <v>4870</v>
      </c>
      <c r="K111" s="314">
        <f t="shared" si="9"/>
        <v>4870</v>
      </c>
      <c r="L111" s="143"/>
      <c r="M111" s="57" t="s">
        <v>3403</v>
      </c>
      <c r="N111" s="315" t="s">
        <v>771</v>
      </c>
      <c r="O111" s="17"/>
      <c r="P111" s="30">
        <v>45009</v>
      </c>
      <c r="Q111" s="17"/>
      <c r="R111" s="29"/>
      <c r="S111" s="58" t="s">
        <v>3332</v>
      </c>
      <c r="T111" s="23"/>
    </row>
    <row r="112" spans="1:20" s="8" customFormat="1" ht="19.7" customHeight="1">
      <c r="A112" s="18" t="s">
        <v>1533</v>
      </c>
      <c r="B112" s="91"/>
      <c r="C112" s="1205"/>
      <c r="D112" s="367">
        <v>8</v>
      </c>
      <c r="E112" s="1068">
        <f t="shared" si="10"/>
        <v>73</v>
      </c>
      <c r="F112" s="1191" t="s">
        <v>270</v>
      </c>
      <c r="G112" s="1191" t="s">
        <v>167</v>
      </c>
      <c r="H112" s="320" t="s">
        <v>3141</v>
      </c>
      <c r="I112" s="18">
        <v>1</v>
      </c>
      <c r="J112" s="18">
        <v>3120</v>
      </c>
      <c r="K112" s="177">
        <f t="shared" si="9"/>
        <v>3120</v>
      </c>
      <c r="L112" s="22"/>
      <c r="M112" s="57" t="s">
        <v>3404</v>
      </c>
      <c r="N112" s="315" t="s">
        <v>771</v>
      </c>
      <c r="O112" s="17"/>
      <c r="P112" s="30">
        <v>45009</v>
      </c>
      <c r="Q112" s="17"/>
      <c r="R112" s="29"/>
      <c r="S112" s="58" t="s">
        <v>3332</v>
      </c>
      <c r="T112" s="23"/>
    </row>
    <row r="113" spans="1:20" s="8" customFormat="1" ht="19.7" customHeight="1">
      <c r="A113" s="18" t="s">
        <v>1533</v>
      </c>
      <c r="B113" s="91"/>
      <c r="C113" s="1205"/>
      <c r="D113" s="367">
        <v>8</v>
      </c>
      <c r="E113" s="1068">
        <f t="shared" si="10"/>
        <v>74</v>
      </c>
      <c r="F113" s="1191" t="s">
        <v>270</v>
      </c>
      <c r="G113" s="1191" t="s">
        <v>167</v>
      </c>
      <c r="H113" s="320" t="s">
        <v>3405</v>
      </c>
      <c r="I113" s="18">
        <v>1</v>
      </c>
      <c r="J113" s="18">
        <v>4230</v>
      </c>
      <c r="K113" s="177">
        <f t="shared" si="9"/>
        <v>4230</v>
      </c>
      <c r="L113" s="22"/>
      <c r="M113" s="57" t="s">
        <v>3406</v>
      </c>
      <c r="N113" s="315" t="s">
        <v>771</v>
      </c>
      <c r="O113" s="17"/>
      <c r="P113" s="30">
        <v>45009</v>
      </c>
      <c r="Q113" s="17"/>
      <c r="R113" s="29"/>
      <c r="S113" s="58" t="s">
        <v>3332</v>
      </c>
      <c r="T113" s="23"/>
    </row>
    <row r="114" spans="1:20" s="8" customFormat="1" ht="19.7" customHeight="1">
      <c r="A114" s="18" t="s">
        <v>1533</v>
      </c>
      <c r="B114" s="91"/>
      <c r="C114" s="1205"/>
      <c r="D114" s="367">
        <v>8</v>
      </c>
      <c r="E114" s="1068">
        <f t="shared" si="10"/>
        <v>75</v>
      </c>
      <c r="F114" s="1191" t="s">
        <v>270</v>
      </c>
      <c r="G114" s="1191" t="s">
        <v>167</v>
      </c>
      <c r="H114" s="320" t="s">
        <v>3407</v>
      </c>
      <c r="I114" s="18">
        <v>1</v>
      </c>
      <c r="J114" s="18">
        <v>2390</v>
      </c>
      <c r="K114" s="177">
        <f t="shared" si="9"/>
        <v>2390</v>
      </c>
      <c r="L114" s="22"/>
      <c r="M114" s="57" t="s">
        <v>3408</v>
      </c>
      <c r="N114" s="315" t="s">
        <v>771</v>
      </c>
      <c r="O114" s="17"/>
      <c r="P114" s="30">
        <v>45009</v>
      </c>
      <c r="Q114" s="17"/>
      <c r="R114" s="29"/>
      <c r="S114" s="58" t="s">
        <v>3332</v>
      </c>
      <c r="T114" s="23"/>
    </row>
    <row r="115" spans="1:20" s="8" customFormat="1" ht="19.7" customHeight="1">
      <c r="A115" s="18" t="s">
        <v>276</v>
      </c>
      <c r="B115" s="91"/>
      <c r="C115" s="1205"/>
      <c r="D115" s="367">
        <v>8</v>
      </c>
      <c r="E115" s="1068">
        <f t="shared" si="10"/>
        <v>76</v>
      </c>
      <c r="F115" s="111" t="s">
        <v>167</v>
      </c>
      <c r="G115" s="111" t="s">
        <v>167</v>
      </c>
      <c r="H115" s="320" t="s">
        <v>3409</v>
      </c>
      <c r="I115" s="18">
        <v>2</v>
      </c>
      <c r="J115" s="18">
        <v>530</v>
      </c>
      <c r="K115" s="177">
        <f t="shared" si="9"/>
        <v>1060</v>
      </c>
      <c r="L115" s="22"/>
      <c r="M115" s="57" t="s">
        <v>3410</v>
      </c>
      <c r="N115" s="315" t="s">
        <v>771</v>
      </c>
      <c r="O115" s="17"/>
      <c r="P115" s="30">
        <v>45009</v>
      </c>
      <c r="Q115" s="17"/>
      <c r="R115" s="29"/>
      <c r="S115" s="58" t="s">
        <v>3332</v>
      </c>
      <c r="T115" s="23"/>
    </row>
    <row r="116" spans="1:20" s="8" customFormat="1" ht="19.7" customHeight="1">
      <c r="A116" s="91" t="s">
        <v>276</v>
      </c>
      <c r="B116" s="91"/>
      <c r="C116" s="879"/>
      <c r="D116" s="367">
        <v>8</v>
      </c>
      <c r="E116" s="1068">
        <f>+E115+1</f>
        <v>77</v>
      </c>
      <c r="F116" s="111" t="s">
        <v>167</v>
      </c>
      <c r="G116" s="111" t="s">
        <v>167</v>
      </c>
      <c r="H116" s="321" t="s">
        <v>781</v>
      </c>
      <c r="I116" s="144">
        <v>1</v>
      </c>
      <c r="J116" s="242">
        <v>690</v>
      </c>
      <c r="K116" s="242">
        <f t="shared" si="9"/>
        <v>690</v>
      </c>
      <c r="L116" s="243"/>
      <c r="M116" s="322" t="s">
        <v>2395</v>
      </c>
      <c r="N116" s="692"/>
      <c r="O116" s="17"/>
      <c r="P116" s="30">
        <v>45009</v>
      </c>
      <c r="Q116" s="17"/>
      <c r="R116" s="29"/>
      <c r="S116" s="58" t="s">
        <v>3332</v>
      </c>
      <c r="T116" s="23"/>
    </row>
    <row r="117" spans="1:20" s="8" customFormat="1" ht="19.7" customHeight="1">
      <c r="A117" s="91" t="s">
        <v>276</v>
      </c>
      <c r="B117" s="91"/>
      <c r="C117" s="879"/>
      <c r="D117" s="367">
        <v>8</v>
      </c>
      <c r="E117" s="1068">
        <f>+E116+1</f>
        <v>78</v>
      </c>
      <c r="F117" s="111" t="s">
        <v>167</v>
      </c>
      <c r="G117" s="111" t="s">
        <v>167</v>
      </c>
      <c r="H117" s="321" t="s">
        <v>783</v>
      </c>
      <c r="I117" s="144">
        <v>1</v>
      </c>
      <c r="J117" s="242">
        <v>990</v>
      </c>
      <c r="K117" s="242">
        <f t="shared" si="9"/>
        <v>990</v>
      </c>
      <c r="L117" s="243"/>
      <c r="M117" s="322" t="s">
        <v>2395</v>
      </c>
      <c r="N117" s="692"/>
      <c r="O117" s="17"/>
      <c r="P117" s="30">
        <v>45009</v>
      </c>
      <c r="Q117" s="17"/>
      <c r="R117" s="29"/>
      <c r="S117" s="58" t="s">
        <v>3332</v>
      </c>
      <c r="T117" s="23"/>
    </row>
    <row r="118" spans="1:20" s="8" customFormat="1" ht="19.7" customHeight="1">
      <c r="A118" s="18"/>
      <c r="B118" s="91"/>
      <c r="C118" s="934"/>
      <c r="D118" s="104"/>
      <c r="E118" s="207"/>
      <c r="F118" s="111"/>
      <c r="G118" s="111"/>
      <c r="H118" s="321"/>
      <c r="I118" s="144"/>
      <c r="J118" s="242"/>
      <c r="K118" s="242"/>
      <c r="L118" s="243"/>
      <c r="M118" s="322"/>
      <c r="N118" s="692"/>
      <c r="O118" s="17"/>
      <c r="P118" s="30"/>
      <c r="Q118" s="17"/>
      <c r="R118" s="29"/>
      <c r="S118" s="29"/>
      <c r="T118" s="23"/>
    </row>
    <row r="119" spans="1:20" s="8" customFormat="1" ht="19.7" customHeight="1">
      <c r="A119" s="91"/>
      <c r="B119" s="91"/>
      <c r="C119" s="934"/>
      <c r="D119" s="26"/>
      <c r="E119" s="117"/>
      <c r="F119" s="98"/>
      <c r="G119" s="75"/>
      <c r="H119" s="121">
        <f>SUM(K99:K118)</f>
        <v>32010</v>
      </c>
      <c r="I119" s="107"/>
      <c r="J119" s="107"/>
      <c r="K119" s="220"/>
      <c r="L119" s="119"/>
      <c r="M119" s="120"/>
      <c r="N119" s="26"/>
      <c r="O119" s="17"/>
      <c r="P119" s="30"/>
      <c r="Q119" s="17"/>
      <c r="R119" s="29"/>
      <c r="S119" s="29"/>
      <c r="T119" s="23"/>
    </row>
    <row r="120" spans="1:20" s="8" customFormat="1" ht="19.7" customHeight="1">
      <c r="A120" s="91"/>
      <c r="B120" s="91"/>
      <c r="C120" s="92"/>
      <c r="D120" s="18"/>
      <c r="E120" s="17"/>
      <c r="F120" s="17"/>
      <c r="G120" s="17"/>
      <c r="H120" s="76"/>
      <c r="I120" s="18"/>
      <c r="J120" s="177"/>
      <c r="K120" s="215"/>
      <c r="L120" s="411"/>
      <c r="M120" s="26"/>
      <c r="N120" s="26"/>
      <c r="O120" s="17"/>
      <c r="P120" s="30"/>
      <c r="Q120" s="17"/>
      <c r="R120" s="29"/>
      <c r="S120" s="29"/>
      <c r="T120" s="23"/>
    </row>
    <row r="121" spans="1:20" s="8" customFormat="1" ht="19.7" customHeight="1">
      <c r="A121" s="91"/>
      <c r="B121" s="91"/>
      <c r="C121" s="92"/>
      <c r="D121" s="18"/>
      <c r="E121" s="17"/>
      <c r="F121" s="17"/>
      <c r="G121" s="17"/>
      <c r="H121" s="76"/>
      <c r="I121" s="18"/>
      <c r="J121" s="177"/>
      <c r="K121" s="215"/>
      <c r="L121" s="411"/>
      <c r="M121" s="26"/>
      <c r="N121" s="26"/>
      <c r="O121" s="17"/>
      <c r="P121" s="30"/>
      <c r="Q121" s="17"/>
      <c r="R121" s="29"/>
      <c r="S121" s="29"/>
      <c r="T121" s="23"/>
    </row>
    <row r="122" spans="1:20" s="8" customFormat="1" ht="19.7" customHeight="1">
      <c r="A122" s="91"/>
      <c r="B122" s="91"/>
      <c r="C122" s="92"/>
      <c r="D122" s="18"/>
      <c r="E122" s="17"/>
      <c r="F122" s="17"/>
      <c r="G122" s="17"/>
      <c r="H122" s="122"/>
      <c r="I122" s="18"/>
      <c r="J122" s="177"/>
      <c r="K122" s="215"/>
      <c r="L122" s="411"/>
      <c r="M122" s="26"/>
      <c r="N122" s="26"/>
      <c r="O122" s="17"/>
      <c r="P122" s="30"/>
      <c r="Q122" s="17"/>
      <c r="R122" s="29"/>
      <c r="S122" s="29"/>
      <c r="T122" s="23"/>
    </row>
    <row r="123" spans="1:20" s="8" customFormat="1" ht="19.7" customHeight="1">
      <c r="A123" s="91"/>
      <c r="B123" s="91"/>
      <c r="C123" s="92"/>
      <c r="D123" s="18"/>
      <c r="E123" s="17"/>
      <c r="F123" s="944" t="s">
        <v>351</v>
      </c>
      <c r="G123" s="945"/>
      <c r="H123" s="946"/>
      <c r="I123" s="634"/>
      <c r="J123" s="18"/>
      <c r="K123" s="177"/>
      <c r="L123" s="22"/>
      <c r="M123" s="53"/>
      <c r="N123" s="94"/>
      <c r="O123" s="17"/>
      <c r="P123" s="30"/>
      <c r="Q123" s="17"/>
      <c r="R123" s="29"/>
      <c r="S123" s="29"/>
      <c r="T123" s="23"/>
    </row>
    <row r="124" spans="1:20" s="8" customFormat="1" ht="19.7" customHeight="1">
      <c r="A124" s="8" t="s">
        <v>628</v>
      </c>
      <c r="B124" s="91"/>
      <c r="C124" s="879"/>
      <c r="D124" s="740">
        <v>2</v>
      </c>
      <c r="E124" s="838">
        <f>+E117+1</f>
        <v>79</v>
      </c>
      <c r="F124" s="880" t="s">
        <v>270</v>
      </c>
      <c r="G124" s="880" t="s">
        <v>167</v>
      </c>
      <c r="H124" s="94" t="s">
        <v>2415</v>
      </c>
      <c r="I124" s="18">
        <v>1</v>
      </c>
      <c r="J124" s="18">
        <v>2540</v>
      </c>
      <c r="K124" s="33">
        <f t="shared" ref="K124:K136" si="11">I124*J124</f>
        <v>2540</v>
      </c>
      <c r="L124" s="424"/>
      <c r="M124" s="26" t="s">
        <v>2416</v>
      </c>
      <c r="N124" s="94"/>
      <c r="O124" s="17"/>
      <c r="P124" s="30">
        <v>45009</v>
      </c>
      <c r="Q124" s="17"/>
      <c r="R124" s="29"/>
      <c r="S124" s="58" t="s">
        <v>3332</v>
      </c>
      <c r="T124" s="23"/>
    </row>
    <row r="125" spans="1:20" s="8" customFormat="1" ht="19.7" customHeight="1">
      <c r="A125" s="8" t="s">
        <v>642</v>
      </c>
      <c r="B125" s="91"/>
      <c r="C125" s="879"/>
      <c r="D125" s="740">
        <v>2</v>
      </c>
      <c r="E125" s="838">
        <f t="shared" ref="E125:E136" si="12">+E124+1</f>
        <v>80</v>
      </c>
      <c r="F125" s="880" t="s">
        <v>270</v>
      </c>
      <c r="G125" s="880" t="s">
        <v>167</v>
      </c>
      <c r="H125" s="94" t="s">
        <v>2417</v>
      </c>
      <c r="I125" s="18">
        <v>1</v>
      </c>
      <c r="J125" s="18">
        <v>9177</v>
      </c>
      <c r="K125" s="33">
        <f t="shared" si="11"/>
        <v>9177</v>
      </c>
      <c r="L125" s="424"/>
      <c r="M125" s="26" t="s">
        <v>2418</v>
      </c>
      <c r="N125" s="94"/>
      <c r="O125" s="17"/>
      <c r="P125" s="30">
        <v>45009</v>
      </c>
      <c r="Q125" s="17"/>
      <c r="R125" s="29"/>
      <c r="S125" s="58" t="s">
        <v>3332</v>
      </c>
      <c r="T125" s="23"/>
    </row>
    <row r="126" spans="1:20" s="8" customFormat="1" ht="19.7" customHeight="1">
      <c r="A126" s="8" t="s">
        <v>276</v>
      </c>
      <c r="B126" s="91"/>
      <c r="C126" s="879"/>
      <c r="D126" s="740">
        <v>2</v>
      </c>
      <c r="E126" s="838">
        <f t="shared" si="12"/>
        <v>81</v>
      </c>
      <c r="F126" s="52" t="s">
        <v>167</v>
      </c>
      <c r="G126" s="52" t="s">
        <v>167</v>
      </c>
      <c r="H126" s="53" t="s">
        <v>2419</v>
      </c>
      <c r="I126" s="56">
        <v>10</v>
      </c>
      <c r="J126" s="281">
        <v>27</v>
      </c>
      <c r="K126" s="33">
        <f t="shared" si="11"/>
        <v>270</v>
      </c>
      <c r="L126" s="22"/>
      <c r="M126" s="26" t="s">
        <v>2420</v>
      </c>
      <c r="N126" s="94"/>
      <c r="O126" s="17"/>
      <c r="P126" s="30">
        <v>45009</v>
      </c>
      <c r="Q126" s="17"/>
      <c r="R126" s="29"/>
      <c r="S126" s="58" t="s">
        <v>3332</v>
      </c>
      <c r="T126" s="23"/>
    </row>
    <row r="127" spans="1:20" s="8" customFormat="1" ht="19.7" customHeight="1">
      <c r="A127" s="8" t="s">
        <v>276</v>
      </c>
      <c r="B127" s="91"/>
      <c r="C127" s="879"/>
      <c r="D127" s="740">
        <v>2</v>
      </c>
      <c r="E127" s="838">
        <f t="shared" si="12"/>
        <v>82</v>
      </c>
      <c r="F127" s="33" t="s">
        <v>167</v>
      </c>
      <c r="G127" s="33" t="s">
        <v>167</v>
      </c>
      <c r="H127" s="26" t="s">
        <v>2421</v>
      </c>
      <c r="I127" s="18">
        <v>1</v>
      </c>
      <c r="J127" s="18">
        <v>4560</v>
      </c>
      <c r="K127" s="18">
        <f t="shared" si="11"/>
        <v>4560</v>
      </c>
      <c r="L127" s="37"/>
      <c r="M127" s="35" t="s">
        <v>2422</v>
      </c>
      <c r="N127" s="94"/>
      <c r="O127" s="17"/>
      <c r="P127" s="30">
        <v>45009</v>
      </c>
      <c r="Q127" s="17"/>
      <c r="R127" s="29"/>
      <c r="S127" s="58" t="s">
        <v>3332</v>
      </c>
      <c r="T127" s="23"/>
    </row>
    <row r="128" spans="1:20" s="8" customFormat="1" ht="19.7" customHeight="1">
      <c r="A128" s="8" t="s">
        <v>276</v>
      </c>
      <c r="B128" s="91"/>
      <c r="C128" s="879"/>
      <c r="D128" s="740">
        <v>2</v>
      </c>
      <c r="E128" s="838">
        <f t="shared" si="12"/>
        <v>83</v>
      </c>
      <c r="F128" s="33" t="s">
        <v>279</v>
      </c>
      <c r="G128" s="33" t="s">
        <v>279</v>
      </c>
      <c r="H128" s="35" t="s">
        <v>1451</v>
      </c>
      <c r="I128" s="22">
        <v>4</v>
      </c>
      <c r="J128" s="18">
        <v>106</v>
      </c>
      <c r="K128" s="18">
        <f t="shared" si="11"/>
        <v>424</v>
      </c>
      <c r="L128" s="967"/>
      <c r="M128" s="35" t="s">
        <v>2423</v>
      </c>
      <c r="N128" s="94"/>
      <c r="O128" s="17"/>
      <c r="P128" s="30">
        <v>45009</v>
      </c>
      <c r="Q128" s="17"/>
      <c r="R128" s="29"/>
      <c r="S128" s="58" t="s">
        <v>3332</v>
      </c>
      <c r="T128" s="23"/>
    </row>
    <row r="129" spans="1:20" s="8" customFormat="1" ht="19.7" customHeight="1">
      <c r="A129" s="8" t="s">
        <v>276</v>
      </c>
      <c r="B129" s="91"/>
      <c r="C129" s="879"/>
      <c r="D129" s="740">
        <v>2</v>
      </c>
      <c r="E129" s="838">
        <f t="shared" si="12"/>
        <v>84</v>
      </c>
      <c r="F129" s="17" t="s">
        <v>279</v>
      </c>
      <c r="G129" s="17" t="s">
        <v>279</v>
      </c>
      <c r="H129" s="62" t="s">
        <v>1455</v>
      </c>
      <c r="I129" s="22">
        <v>2</v>
      </c>
      <c r="J129" s="215">
        <v>76</v>
      </c>
      <c r="K129" s="1206">
        <f t="shared" si="11"/>
        <v>152</v>
      </c>
      <c r="L129" s="22"/>
      <c r="M129" s="26" t="s">
        <v>2424</v>
      </c>
      <c r="N129" s="94"/>
      <c r="O129" s="17"/>
      <c r="P129" s="30">
        <v>45009</v>
      </c>
      <c r="Q129" s="17"/>
      <c r="R129" s="29"/>
      <c r="S129" s="58" t="s">
        <v>3332</v>
      </c>
      <c r="T129" s="23"/>
    </row>
    <row r="130" spans="1:20" s="8" customFormat="1" ht="19.7" customHeight="1">
      <c r="A130" s="8" t="s">
        <v>628</v>
      </c>
      <c r="B130" s="91"/>
      <c r="C130" s="879"/>
      <c r="D130" s="740">
        <v>2</v>
      </c>
      <c r="E130" s="838">
        <f t="shared" si="12"/>
        <v>85</v>
      </c>
      <c r="F130" s="880" t="s">
        <v>270</v>
      </c>
      <c r="G130" s="880" t="s">
        <v>167</v>
      </c>
      <c r="H130" s="24" t="s">
        <v>2425</v>
      </c>
      <c r="I130" s="634">
        <v>1</v>
      </c>
      <c r="J130" s="18">
        <v>2550</v>
      </c>
      <c r="K130" s="215">
        <f t="shared" si="11"/>
        <v>2550</v>
      </c>
      <c r="L130" s="357"/>
      <c r="M130" s="53" t="s">
        <v>2426</v>
      </c>
      <c r="N130" s="18"/>
      <c r="O130" s="17"/>
      <c r="P130" s="30">
        <v>45009</v>
      </c>
      <c r="Q130" s="17"/>
      <c r="R130" s="29"/>
      <c r="S130" s="58" t="s">
        <v>3332</v>
      </c>
      <c r="T130" s="23"/>
    </row>
    <row r="131" spans="1:20" s="8" customFormat="1" ht="19.7" customHeight="1">
      <c r="A131" s="8" t="s">
        <v>628</v>
      </c>
      <c r="B131" s="91"/>
      <c r="C131" s="879"/>
      <c r="D131" s="740">
        <v>2</v>
      </c>
      <c r="E131" s="838">
        <f t="shared" si="12"/>
        <v>86</v>
      </c>
      <c r="F131" s="17" t="s">
        <v>279</v>
      </c>
      <c r="G131" s="17" t="s">
        <v>279</v>
      </c>
      <c r="H131" s="24" t="s">
        <v>3411</v>
      </c>
      <c r="I131" s="634">
        <v>1</v>
      </c>
      <c r="J131" s="18">
        <v>2340</v>
      </c>
      <c r="K131" s="215">
        <f t="shared" si="11"/>
        <v>2340</v>
      </c>
      <c r="L131" s="357"/>
      <c r="M131" s="53" t="s">
        <v>3412</v>
      </c>
      <c r="N131" s="18"/>
      <c r="O131" s="17"/>
      <c r="P131" s="30">
        <v>45009</v>
      </c>
      <c r="Q131" s="17"/>
      <c r="R131" s="29"/>
      <c r="S131" s="58" t="s">
        <v>3332</v>
      </c>
      <c r="T131" s="23"/>
    </row>
    <row r="132" spans="1:20" s="8" customFormat="1" ht="19.7" customHeight="1">
      <c r="A132" s="8" t="s">
        <v>276</v>
      </c>
      <c r="B132" s="91"/>
      <c r="C132" s="879"/>
      <c r="D132" s="740">
        <v>2</v>
      </c>
      <c r="E132" s="838">
        <f t="shared" si="12"/>
        <v>87</v>
      </c>
      <c r="F132" s="105" t="s">
        <v>1471</v>
      </c>
      <c r="G132" s="154" t="s">
        <v>188</v>
      </c>
      <c r="H132" s="24" t="s">
        <v>3413</v>
      </c>
      <c r="I132" s="634">
        <v>10</v>
      </c>
      <c r="J132" s="18">
        <v>140</v>
      </c>
      <c r="K132" s="215">
        <f t="shared" si="11"/>
        <v>1400</v>
      </c>
      <c r="L132" s="357"/>
      <c r="M132" s="53" t="s">
        <v>3414</v>
      </c>
      <c r="N132" s="18"/>
      <c r="O132" s="17"/>
      <c r="P132" s="30">
        <v>45012</v>
      </c>
      <c r="Q132" s="17"/>
      <c r="R132" s="58" t="s">
        <v>3332</v>
      </c>
      <c r="S132" s="58" t="s">
        <v>3377</v>
      </c>
      <c r="T132" s="23"/>
    </row>
    <row r="133" spans="1:20" s="8" customFormat="1" ht="19.7" customHeight="1">
      <c r="B133" s="91"/>
      <c r="C133" s="879"/>
      <c r="D133" s="740"/>
      <c r="E133" s="838"/>
      <c r="F133" s="105" t="s">
        <v>1471</v>
      </c>
      <c r="G133" s="154" t="s">
        <v>188</v>
      </c>
      <c r="H133" s="24" t="s">
        <v>291</v>
      </c>
      <c r="I133" s="634">
        <v>1</v>
      </c>
      <c r="J133" s="18">
        <v>1100</v>
      </c>
      <c r="K133" s="215">
        <f t="shared" si="11"/>
        <v>1100</v>
      </c>
      <c r="L133" s="357"/>
      <c r="M133" s="53"/>
      <c r="N133" s="18"/>
      <c r="O133" s="17"/>
      <c r="P133" s="30">
        <v>45012</v>
      </c>
      <c r="Q133" s="17"/>
      <c r="R133" s="58"/>
      <c r="S133" s="29"/>
      <c r="T133" s="23"/>
    </row>
    <row r="134" spans="1:20" s="8" customFormat="1" ht="19.7" customHeight="1">
      <c r="A134" s="8" t="s">
        <v>276</v>
      </c>
      <c r="B134" s="91"/>
      <c r="C134" s="879"/>
      <c r="D134" s="740">
        <v>2</v>
      </c>
      <c r="E134" s="838">
        <f>+E132+1</f>
        <v>88</v>
      </c>
      <c r="F134" s="52" t="s">
        <v>167</v>
      </c>
      <c r="G134" s="52" t="s">
        <v>167</v>
      </c>
      <c r="H134" s="321" t="s">
        <v>2427</v>
      </c>
      <c r="I134" s="112">
        <v>10</v>
      </c>
      <c r="J134" s="220">
        <v>27</v>
      </c>
      <c r="K134" s="177">
        <f t="shared" si="11"/>
        <v>270</v>
      </c>
      <c r="L134" s="511"/>
      <c r="M134" s="24" t="s">
        <v>3415</v>
      </c>
      <c r="N134" s="24" t="s">
        <v>2429</v>
      </c>
      <c r="O134" s="17"/>
      <c r="P134" s="30">
        <v>45009</v>
      </c>
      <c r="Q134" s="17"/>
      <c r="R134" s="29"/>
      <c r="S134" s="58" t="s">
        <v>3332</v>
      </c>
      <c r="T134" s="23"/>
    </row>
    <row r="135" spans="1:20" s="8" customFormat="1" ht="19.7" customHeight="1">
      <c r="A135" s="8" t="s">
        <v>276</v>
      </c>
      <c r="B135" s="91"/>
      <c r="C135" s="879"/>
      <c r="D135" s="740">
        <v>2</v>
      </c>
      <c r="E135" s="838">
        <f t="shared" si="12"/>
        <v>89</v>
      </c>
      <c r="F135" s="111" t="s">
        <v>279</v>
      </c>
      <c r="G135" s="111" t="s">
        <v>279</v>
      </c>
      <c r="H135" s="24" t="s">
        <v>2430</v>
      </c>
      <c r="I135" s="151">
        <v>4</v>
      </c>
      <c r="J135" s="18">
        <v>29</v>
      </c>
      <c r="K135" s="177">
        <f t="shared" si="11"/>
        <v>116</v>
      </c>
      <c r="L135" s="357"/>
      <c r="M135" s="24" t="s">
        <v>2431</v>
      </c>
      <c r="N135" s="24" t="s">
        <v>2432</v>
      </c>
      <c r="O135" s="17"/>
      <c r="P135" s="30">
        <v>45009</v>
      </c>
      <c r="Q135" s="17"/>
      <c r="R135" s="29"/>
      <c r="S135" s="58" t="s">
        <v>3332</v>
      </c>
      <c r="T135" s="23"/>
    </row>
    <row r="136" spans="1:20" s="8" customFormat="1" ht="19.7" customHeight="1">
      <c r="A136" s="8" t="s">
        <v>276</v>
      </c>
      <c r="B136" s="91"/>
      <c r="C136" s="879"/>
      <c r="D136" s="740">
        <v>2</v>
      </c>
      <c r="E136" s="838">
        <f t="shared" si="12"/>
        <v>90</v>
      </c>
      <c r="F136" s="283" t="s">
        <v>167</v>
      </c>
      <c r="G136" s="283" t="s">
        <v>167</v>
      </c>
      <c r="H136" s="417" t="s">
        <v>759</v>
      </c>
      <c r="I136" s="541"/>
      <c r="J136" s="222">
        <v>92</v>
      </c>
      <c r="K136" s="668">
        <f t="shared" si="11"/>
        <v>0</v>
      </c>
      <c r="L136" s="1207"/>
      <c r="M136" s="369" t="s">
        <v>3416</v>
      </c>
      <c r="N136" s="369" t="s">
        <v>3417</v>
      </c>
      <c r="O136" s="17"/>
      <c r="P136" s="30"/>
      <c r="Q136" s="17"/>
      <c r="R136" s="29"/>
      <c r="S136" s="29"/>
      <c r="T136" s="23"/>
    </row>
    <row r="137" spans="1:20" s="8" customFormat="1" ht="19.7" customHeight="1">
      <c r="A137" s="91"/>
      <c r="B137" s="91"/>
      <c r="C137" s="92"/>
      <c r="D137" s="18"/>
      <c r="E137" s="17"/>
      <c r="F137" s="111"/>
      <c r="G137" s="111"/>
      <c r="H137" s="511"/>
      <c r="I137" s="1208"/>
      <c r="J137" s="18"/>
      <c r="K137" s="242"/>
      <c r="L137" s="22"/>
      <c r="M137" s="349"/>
      <c r="N137" s="24"/>
      <c r="O137" s="17"/>
      <c r="P137" s="30"/>
      <c r="Q137" s="17"/>
      <c r="R137" s="29"/>
      <c r="S137" s="29"/>
      <c r="T137" s="23"/>
    </row>
    <row r="138" spans="1:20" s="8" customFormat="1" ht="19.7" customHeight="1">
      <c r="A138" s="91"/>
      <c r="B138" s="91"/>
      <c r="C138" s="92"/>
      <c r="D138" s="18"/>
      <c r="E138" s="17"/>
      <c r="F138" s="17"/>
      <c r="G138" s="75"/>
      <c r="H138" s="121">
        <f>SUM(K124:K136)</f>
        <v>24899</v>
      </c>
      <c r="I138" s="18"/>
      <c r="J138" s="177"/>
      <c r="K138" s="215"/>
      <c r="L138" s="411"/>
      <c r="M138" s="26"/>
      <c r="N138" s="26"/>
      <c r="O138" s="17"/>
      <c r="P138" s="30"/>
      <c r="Q138" s="17"/>
      <c r="R138" s="29"/>
      <c r="S138" s="29"/>
      <c r="T138" s="23"/>
    </row>
    <row r="139" spans="1:20" s="8" customFormat="1" ht="19.7" customHeight="1">
      <c r="A139" s="91"/>
      <c r="B139" s="91"/>
      <c r="C139" s="92"/>
      <c r="D139" s="18"/>
      <c r="E139" s="17"/>
      <c r="F139" s="17"/>
      <c r="G139" s="17"/>
      <c r="H139" s="76"/>
      <c r="I139" s="18"/>
      <c r="J139" s="177"/>
      <c r="K139" s="215"/>
      <c r="L139" s="411"/>
      <c r="M139" s="26"/>
      <c r="N139" s="26"/>
      <c r="O139" s="17"/>
      <c r="P139" s="30"/>
      <c r="Q139" s="17"/>
      <c r="R139" s="29"/>
      <c r="S139" s="29"/>
      <c r="T139" s="23"/>
    </row>
    <row r="140" spans="1:20" s="8" customFormat="1" ht="19.7" customHeight="1">
      <c r="A140" s="91"/>
      <c r="B140" s="91"/>
      <c r="C140" s="92"/>
      <c r="D140" s="18"/>
      <c r="E140" s="17"/>
      <c r="F140" s="17"/>
      <c r="G140" s="17"/>
      <c r="H140" s="122"/>
      <c r="I140" s="18"/>
      <c r="J140" s="177"/>
      <c r="K140" s="215"/>
      <c r="L140" s="411"/>
      <c r="M140" s="26"/>
      <c r="N140" s="26"/>
      <c r="O140" s="17"/>
      <c r="P140" s="30"/>
      <c r="Q140" s="17"/>
      <c r="R140" s="29"/>
      <c r="S140" s="29"/>
      <c r="T140" s="23"/>
    </row>
    <row r="141" spans="1:20" s="8" customFormat="1" ht="19.7" customHeight="1">
      <c r="A141" s="91"/>
      <c r="B141" s="91"/>
      <c r="C141" s="92"/>
      <c r="D141" s="18"/>
      <c r="E141" s="17"/>
      <c r="F141" s="17"/>
      <c r="G141" s="17"/>
      <c r="H141" s="122"/>
      <c r="I141" s="18"/>
      <c r="J141" s="177"/>
      <c r="K141" s="215"/>
      <c r="L141" s="411"/>
      <c r="M141" s="26"/>
      <c r="N141" s="26"/>
      <c r="O141" s="17"/>
      <c r="P141" s="30"/>
      <c r="Q141" s="17"/>
      <c r="R141" s="29"/>
      <c r="S141" s="29"/>
      <c r="T141" s="23"/>
    </row>
    <row r="142" spans="1:20" s="8" customFormat="1" ht="19.7" customHeight="1">
      <c r="A142" s="91"/>
      <c r="B142" s="91"/>
      <c r="C142" s="92"/>
      <c r="D142" s="17"/>
      <c r="E142" s="1209" t="s">
        <v>3418</v>
      </c>
      <c r="F142" s="1210"/>
      <c r="G142" s="1210"/>
      <c r="H142" s="1211"/>
      <c r="I142" s="281"/>
      <c r="J142" s="177"/>
      <c r="K142" s="56"/>
      <c r="L142" s="53"/>
      <c r="M142" s="26"/>
      <c r="N142" s="26"/>
      <c r="O142" s="17"/>
      <c r="P142" s="30"/>
      <c r="Q142" s="17"/>
      <c r="R142" s="29"/>
      <c r="S142" s="29"/>
      <c r="T142" s="23"/>
    </row>
    <row r="143" spans="1:20" s="8" customFormat="1" ht="19.7" customHeight="1">
      <c r="A143" s="18" t="s">
        <v>628</v>
      </c>
      <c r="B143" s="91"/>
      <c r="C143" s="879"/>
      <c r="D143" s="740">
        <v>2</v>
      </c>
      <c r="E143" s="1068">
        <f>+E136+1</f>
        <v>91</v>
      </c>
      <c r="F143" s="1191" t="s">
        <v>270</v>
      </c>
      <c r="G143" s="1191" t="s">
        <v>167</v>
      </c>
      <c r="H143" s="24" t="s">
        <v>1419</v>
      </c>
      <c r="I143" s="18">
        <v>2</v>
      </c>
      <c r="J143" s="18">
        <v>2090</v>
      </c>
      <c r="K143" s="177">
        <f t="shared" ref="K143:K152" si="13">I143*J143</f>
        <v>4180</v>
      </c>
      <c r="L143" s="357"/>
      <c r="M143" s="24" t="s">
        <v>2402</v>
      </c>
      <c r="N143" s="26"/>
      <c r="O143" s="17"/>
      <c r="P143" s="30">
        <v>45009</v>
      </c>
      <c r="Q143" s="17"/>
      <c r="R143" s="29"/>
      <c r="S143" s="58" t="s">
        <v>3332</v>
      </c>
      <c r="T143" s="23"/>
    </row>
    <row r="144" spans="1:20" s="8" customFormat="1" ht="19.7" customHeight="1">
      <c r="A144" s="18" t="s">
        <v>628</v>
      </c>
      <c r="B144" s="91"/>
      <c r="C144" s="879"/>
      <c r="D144" s="740"/>
      <c r="E144" s="1068">
        <f>+E143+1</f>
        <v>92</v>
      </c>
      <c r="F144" s="52" t="s">
        <v>279</v>
      </c>
      <c r="G144" s="52" t="s">
        <v>279</v>
      </c>
      <c r="H144" s="949" t="s">
        <v>2397</v>
      </c>
      <c r="I144" s="1212">
        <v>1</v>
      </c>
      <c r="J144" s="281">
        <v>935</v>
      </c>
      <c r="K144" s="281">
        <f t="shared" si="13"/>
        <v>935</v>
      </c>
      <c r="L144" s="56"/>
      <c r="M144" s="952" t="s">
        <v>2398</v>
      </c>
      <c r="N144" s="26"/>
      <c r="O144" s="17"/>
      <c r="P144" s="30">
        <v>45009</v>
      </c>
      <c r="Q144" s="17"/>
      <c r="R144" s="29"/>
      <c r="S144" s="58" t="s">
        <v>3332</v>
      </c>
      <c r="T144" s="23"/>
    </row>
    <row r="145" spans="1:20" s="8" customFormat="1" ht="19.7" customHeight="1">
      <c r="A145" s="18" t="s">
        <v>276</v>
      </c>
      <c r="B145" s="91"/>
      <c r="C145" s="879"/>
      <c r="D145" s="740">
        <v>2</v>
      </c>
      <c r="E145" s="1068">
        <f t="shared" ref="E145:E152" si="14">+E144+1</f>
        <v>93</v>
      </c>
      <c r="F145" s="18" t="s">
        <v>167</v>
      </c>
      <c r="G145" s="18" t="s">
        <v>167</v>
      </c>
      <c r="H145" s="26" t="s">
        <v>2409</v>
      </c>
      <c r="I145" s="18">
        <v>1</v>
      </c>
      <c r="J145" s="18">
        <v>990</v>
      </c>
      <c r="K145" s="489">
        <f t="shared" si="13"/>
        <v>990</v>
      </c>
      <c r="L145" s="24"/>
      <c r="M145" s="26" t="s">
        <v>2410</v>
      </c>
      <c r="N145" s="26"/>
      <c r="O145" s="17"/>
      <c r="P145" s="30">
        <v>45009</v>
      </c>
      <c r="Q145" s="17"/>
      <c r="R145" s="29"/>
      <c r="S145" s="58" t="s">
        <v>3332</v>
      </c>
      <c r="T145" s="23"/>
    </row>
    <row r="146" spans="1:20" s="8" customFormat="1" ht="19.7" customHeight="1">
      <c r="A146" s="18" t="s">
        <v>276</v>
      </c>
      <c r="B146" s="91"/>
      <c r="C146" s="879"/>
      <c r="D146" s="740">
        <v>2</v>
      </c>
      <c r="E146" s="1068">
        <f t="shared" si="14"/>
        <v>94</v>
      </c>
      <c r="F146" s="17" t="s">
        <v>167</v>
      </c>
      <c r="G146" s="17" t="s">
        <v>167</v>
      </c>
      <c r="H146" s="50" t="s">
        <v>196</v>
      </c>
      <c r="I146" s="18">
        <v>4</v>
      </c>
      <c r="J146" s="237">
        <v>72</v>
      </c>
      <c r="K146" s="215">
        <f t="shared" si="13"/>
        <v>288</v>
      </c>
      <c r="L146" s="357"/>
      <c r="M146" s="26" t="s">
        <v>197</v>
      </c>
      <c r="N146" s="26"/>
      <c r="O146" s="17"/>
      <c r="P146" s="30">
        <v>45009</v>
      </c>
      <c r="Q146" s="17"/>
      <c r="R146" s="29"/>
      <c r="S146" s="58" t="s">
        <v>3332</v>
      </c>
      <c r="T146" s="23"/>
    </row>
    <row r="147" spans="1:20" s="8" customFormat="1" ht="19.7" customHeight="1">
      <c r="A147" s="18" t="s">
        <v>628</v>
      </c>
      <c r="B147" s="91"/>
      <c r="C147" s="879"/>
      <c r="D147" s="740">
        <v>2</v>
      </c>
      <c r="E147" s="1068">
        <f t="shared" si="14"/>
        <v>95</v>
      </c>
      <c r="F147" s="161" t="s">
        <v>66</v>
      </c>
      <c r="G147" s="123" t="s">
        <v>1459</v>
      </c>
      <c r="H147" s="246" t="s">
        <v>3419</v>
      </c>
      <c r="I147" s="161">
        <v>1</v>
      </c>
      <c r="J147" s="247">
        <v>10610</v>
      </c>
      <c r="K147" s="850">
        <f t="shared" si="13"/>
        <v>10610</v>
      </c>
      <c r="L147" s="1133"/>
      <c r="M147" s="321" t="s">
        <v>3420</v>
      </c>
      <c r="N147" s="26"/>
      <c r="O147" s="17"/>
      <c r="P147" s="30">
        <v>45012</v>
      </c>
      <c r="Q147" s="17"/>
      <c r="R147" s="58" t="s">
        <v>3332</v>
      </c>
      <c r="S147" s="58" t="s">
        <v>3370</v>
      </c>
      <c r="T147" s="23"/>
    </row>
    <row r="148" spans="1:20" s="8" customFormat="1" ht="19.7" customHeight="1">
      <c r="A148" s="18" t="s">
        <v>276</v>
      </c>
      <c r="B148" s="91"/>
      <c r="C148" s="879"/>
      <c r="D148" s="740">
        <v>2</v>
      </c>
      <c r="E148" s="1068">
        <f t="shared" si="14"/>
        <v>96</v>
      </c>
      <c r="F148" s="17" t="s">
        <v>167</v>
      </c>
      <c r="G148" s="17" t="s">
        <v>167</v>
      </c>
      <c r="H148" s="50" t="s">
        <v>198</v>
      </c>
      <c r="I148" s="18">
        <v>4</v>
      </c>
      <c r="J148" s="237">
        <v>31</v>
      </c>
      <c r="K148" s="215">
        <f t="shared" si="13"/>
        <v>124</v>
      </c>
      <c r="L148" s="357"/>
      <c r="M148" s="26" t="s">
        <v>199</v>
      </c>
      <c r="N148" s="26"/>
      <c r="O148" s="17"/>
      <c r="P148" s="30">
        <v>45009</v>
      </c>
      <c r="Q148" s="17"/>
      <c r="R148" s="29"/>
      <c r="S148" s="58" t="s">
        <v>3332</v>
      </c>
      <c r="T148" s="23"/>
    </row>
    <row r="149" spans="1:20" s="8" customFormat="1" ht="19.7" customHeight="1">
      <c r="A149" s="18" t="s">
        <v>276</v>
      </c>
      <c r="B149" s="91"/>
      <c r="C149" s="879"/>
      <c r="D149" s="740">
        <v>2</v>
      </c>
      <c r="E149" s="1068">
        <f t="shared" si="14"/>
        <v>97</v>
      </c>
      <c r="F149" s="117" t="s">
        <v>167</v>
      </c>
      <c r="G149" s="117" t="s">
        <v>167</v>
      </c>
      <c r="H149" s="120" t="s">
        <v>747</v>
      </c>
      <c r="I149" s="107">
        <v>1</v>
      </c>
      <c r="J149" s="107">
        <v>250</v>
      </c>
      <c r="K149" s="177">
        <f t="shared" si="13"/>
        <v>250</v>
      </c>
      <c r="L149" s="1134"/>
      <c r="M149" s="120" t="s">
        <v>748</v>
      </c>
      <c r="N149" s="26"/>
      <c r="O149" s="17"/>
      <c r="P149" s="30">
        <v>45009</v>
      </c>
      <c r="Q149" s="17"/>
      <c r="R149" s="29"/>
      <c r="S149" s="58" t="s">
        <v>3332</v>
      </c>
      <c r="T149" s="23"/>
    </row>
    <row r="150" spans="1:20" s="8" customFormat="1" ht="19.7" customHeight="1">
      <c r="A150" s="18" t="s">
        <v>276</v>
      </c>
      <c r="B150" s="91"/>
      <c r="C150" s="879"/>
      <c r="D150" s="740">
        <v>2</v>
      </c>
      <c r="E150" s="1068">
        <f t="shared" si="14"/>
        <v>98</v>
      </c>
      <c r="F150" s="117" t="s">
        <v>167</v>
      </c>
      <c r="G150" s="117" t="s">
        <v>167</v>
      </c>
      <c r="H150" s="120" t="s">
        <v>749</v>
      </c>
      <c r="I150" s="107">
        <v>3</v>
      </c>
      <c r="J150" s="107">
        <v>200</v>
      </c>
      <c r="K150" s="177">
        <f t="shared" si="13"/>
        <v>600</v>
      </c>
      <c r="L150" s="1134"/>
      <c r="M150" s="120" t="s">
        <v>750</v>
      </c>
      <c r="N150" s="26"/>
      <c r="O150" s="17"/>
      <c r="P150" s="30">
        <v>45009</v>
      </c>
      <c r="Q150" s="17"/>
      <c r="R150" s="29"/>
      <c r="S150" s="58" t="s">
        <v>3332</v>
      </c>
      <c r="T150" s="23"/>
    </row>
    <row r="151" spans="1:20" s="8" customFormat="1" ht="19.7" customHeight="1">
      <c r="A151" s="18" t="s">
        <v>276</v>
      </c>
      <c r="B151" s="91"/>
      <c r="C151" s="879"/>
      <c r="D151" s="740">
        <v>2</v>
      </c>
      <c r="E151" s="1068">
        <f t="shared" si="14"/>
        <v>99</v>
      </c>
      <c r="F151" s="161" t="s">
        <v>2412</v>
      </c>
      <c r="G151" s="52" t="s">
        <v>167</v>
      </c>
      <c r="H151" s="521" t="s">
        <v>2413</v>
      </c>
      <c r="I151" s="161">
        <v>1</v>
      </c>
      <c r="J151" s="247">
        <v>91</v>
      </c>
      <c r="K151" s="489">
        <f t="shared" si="13"/>
        <v>91</v>
      </c>
      <c r="L151" s="1133"/>
      <c r="M151" s="246" t="s">
        <v>3421</v>
      </c>
      <c r="N151" s="26"/>
      <c r="O151" s="17"/>
      <c r="P151" s="30">
        <v>45009</v>
      </c>
      <c r="Q151" s="17"/>
      <c r="R151" s="29"/>
      <c r="S151" s="58" t="s">
        <v>3332</v>
      </c>
      <c r="T151" s="23"/>
    </row>
    <row r="152" spans="1:20" s="8" customFormat="1" ht="19.7" customHeight="1">
      <c r="A152" s="18" t="s">
        <v>276</v>
      </c>
      <c r="B152" s="91"/>
      <c r="C152" s="879"/>
      <c r="D152" s="740">
        <v>2</v>
      </c>
      <c r="E152" s="1068">
        <f t="shared" si="14"/>
        <v>100</v>
      </c>
      <c r="F152" s="52" t="s">
        <v>167</v>
      </c>
      <c r="G152" s="52" t="s">
        <v>167</v>
      </c>
      <c r="H152" s="53" t="s">
        <v>2399</v>
      </c>
      <c r="I152" s="56">
        <v>10</v>
      </c>
      <c r="J152" s="281">
        <v>23</v>
      </c>
      <c r="K152" s="33">
        <f t="shared" si="13"/>
        <v>230</v>
      </c>
      <c r="L152" s="22"/>
      <c r="M152" s="26" t="s">
        <v>3422</v>
      </c>
      <c r="N152" s="26"/>
      <c r="O152" s="17"/>
      <c r="P152" s="30">
        <v>45009</v>
      </c>
      <c r="Q152" s="17"/>
      <c r="R152" s="29"/>
      <c r="S152" s="58" t="s">
        <v>3332</v>
      </c>
      <c r="T152" s="23"/>
    </row>
    <row r="153" spans="1:20" s="8" customFormat="1" ht="19.7" customHeight="1">
      <c r="A153" s="91"/>
      <c r="B153" s="91"/>
      <c r="C153" s="92"/>
      <c r="D153" s="17"/>
      <c r="E153" s="17"/>
      <c r="F153" s="52"/>
      <c r="G153" s="52"/>
      <c r="H153" s="24"/>
      <c r="I153" s="634"/>
      <c r="J153" s="18"/>
      <c r="K153" s="177"/>
      <c r="L153" s="357"/>
      <c r="M153" s="53"/>
      <c r="N153" s="26"/>
      <c r="O153" s="17"/>
      <c r="P153" s="30"/>
      <c r="Q153" s="17"/>
      <c r="R153" s="29"/>
      <c r="S153" s="29"/>
      <c r="T153" s="23"/>
    </row>
    <row r="154" spans="1:20" s="8" customFormat="1" ht="19.7" customHeight="1">
      <c r="A154" s="91"/>
      <c r="B154" s="91"/>
      <c r="C154" s="92"/>
      <c r="D154" s="17"/>
      <c r="E154" s="17"/>
      <c r="F154" s="17"/>
      <c r="G154" s="17"/>
      <c r="H154" s="565">
        <f>SUM(K143:K152)</f>
        <v>18298</v>
      </c>
      <c r="I154" s="426"/>
      <c r="J154" s="426"/>
      <c r="K154" s="426"/>
      <c r="L154" s="511"/>
      <c r="M154" s="26"/>
      <c r="N154" s="26"/>
      <c r="O154" s="17"/>
      <c r="P154" s="30"/>
      <c r="Q154" s="17"/>
      <c r="R154" s="29"/>
      <c r="S154" s="29"/>
      <c r="T154" s="23"/>
    </row>
    <row r="155" spans="1:20" s="8" customFormat="1" ht="19.7" customHeight="1">
      <c r="A155" s="91"/>
      <c r="B155" s="91"/>
      <c r="C155" s="92"/>
      <c r="D155" s="18"/>
      <c r="E155" s="17"/>
      <c r="F155" s="17"/>
      <c r="G155" s="17"/>
      <c r="H155" s="122"/>
      <c r="I155" s="18"/>
      <c r="J155" s="177"/>
      <c r="K155" s="215"/>
      <c r="L155" s="411"/>
      <c r="M155" s="26"/>
      <c r="N155" s="26"/>
      <c r="O155" s="17"/>
      <c r="P155" s="30"/>
      <c r="Q155" s="17"/>
      <c r="R155" s="29"/>
      <c r="S155" s="29"/>
      <c r="T155" s="23"/>
    </row>
    <row r="156" spans="1:20" s="8" customFormat="1" ht="19.7" customHeight="1">
      <c r="A156" s="91"/>
      <c r="B156" s="91"/>
      <c r="C156" s="92"/>
      <c r="D156" s="18"/>
      <c r="E156" s="17"/>
      <c r="F156" s="17"/>
      <c r="G156" s="17"/>
      <c r="H156" s="122"/>
      <c r="I156" s="18"/>
      <c r="J156" s="177"/>
      <c r="K156" s="215"/>
      <c r="L156" s="411"/>
      <c r="M156" s="26"/>
      <c r="N156" s="26"/>
      <c r="O156" s="17"/>
      <c r="P156" s="30"/>
      <c r="Q156" s="17"/>
      <c r="R156" s="29"/>
      <c r="S156" s="29"/>
      <c r="T156" s="23"/>
    </row>
    <row r="157" spans="1:20" s="8" customFormat="1" ht="19.7" customHeight="1">
      <c r="A157" s="91"/>
      <c r="B157" s="91"/>
      <c r="C157" s="92"/>
      <c r="D157" s="18"/>
      <c r="E157" s="17"/>
      <c r="F157" s="17"/>
      <c r="G157" s="17"/>
      <c r="H157" s="122"/>
      <c r="I157" s="18"/>
      <c r="J157" s="177"/>
      <c r="K157" s="215"/>
      <c r="L157" s="411"/>
      <c r="M157" s="26"/>
      <c r="N157" s="26"/>
      <c r="O157" s="17"/>
      <c r="P157" s="30"/>
      <c r="Q157" s="17"/>
      <c r="R157" s="29"/>
      <c r="S157" s="29"/>
      <c r="T157" s="23"/>
    </row>
    <row r="158" spans="1:20" s="8" customFormat="1" ht="19.7" customHeight="1">
      <c r="A158" s="91"/>
      <c r="B158" s="91"/>
      <c r="C158" s="92"/>
      <c r="D158" s="18"/>
      <c r="E158" s="508" t="s">
        <v>2434</v>
      </c>
      <c r="F158" s="509"/>
      <c r="G158" s="509"/>
      <c r="H158" s="510"/>
      <c r="I158" s="18"/>
      <c r="J158" s="177"/>
      <c r="K158" s="215"/>
      <c r="L158" s="411"/>
      <c r="M158" s="26"/>
      <c r="N158" s="26"/>
      <c r="O158" s="17"/>
      <c r="P158" s="30"/>
      <c r="Q158" s="17"/>
      <c r="R158" s="29"/>
      <c r="S158" s="29"/>
      <c r="T158" s="23"/>
    </row>
    <row r="159" spans="1:20" s="8" customFormat="1" ht="19.7" customHeight="1">
      <c r="A159" s="18" t="s">
        <v>2083</v>
      </c>
      <c r="B159" s="18"/>
      <c r="C159" s="836"/>
      <c r="D159" s="837">
        <v>10</v>
      </c>
      <c r="E159" s="838">
        <f>+E152+1</f>
        <v>101</v>
      </c>
      <c r="F159" s="17" t="s">
        <v>167</v>
      </c>
      <c r="G159" s="17" t="s">
        <v>167</v>
      </c>
      <c r="H159" s="50" t="s">
        <v>785</v>
      </c>
      <c r="I159" s="18">
        <v>1</v>
      </c>
      <c r="J159" s="215">
        <v>15260</v>
      </c>
      <c r="K159" s="215">
        <f t="shared" ref="K159:K188" si="15">I159*J159</f>
        <v>15260</v>
      </c>
      <c r="L159" s="22"/>
      <c r="M159" s="26" t="s">
        <v>786</v>
      </c>
      <c r="N159" s="471" t="s">
        <v>1676</v>
      </c>
      <c r="O159" s="54"/>
      <c r="P159" s="58">
        <v>45009</v>
      </c>
      <c r="Q159" s="52"/>
      <c r="R159" s="59"/>
      <c r="S159" s="58" t="s">
        <v>3332</v>
      </c>
      <c r="T159" s="60"/>
    </row>
    <row r="160" spans="1:20" s="8" customFormat="1" ht="19.7" customHeight="1">
      <c r="A160" s="18" t="s">
        <v>3423</v>
      </c>
      <c r="B160" s="18"/>
      <c r="C160" s="836"/>
      <c r="D160" s="837">
        <v>10</v>
      </c>
      <c r="E160" s="838">
        <f>+E159+1</f>
        <v>102</v>
      </c>
      <c r="F160" s="283" t="s">
        <v>788</v>
      </c>
      <c r="G160" s="283" t="s">
        <v>167</v>
      </c>
      <c r="H160" s="221" t="s">
        <v>789</v>
      </c>
      <c r="I160" s="360"/>
      <c r="J160" s="286">
        <v>154</v>
      </c>
      <c r="K160" s="286">
        <f t="shared" si="15"/>
        <v>0</v>
      </c>
      <c r="L160" s="285"/>
      <c r="M160" s="284" t="s">
        <v>3424</v>
      </c>
      <c r="N160" s="287" t="s">
        <v>758</v>
      </c>
      <c r="O160" s="54"/>
      <c r="P160" s="58"/>
      <c r="Q160" s="52"/>
      <c r="R160" s="59"/>
      <c r="S160" s="58"/>
      <c r="T160" s="60"/>
    </row>
    <row r="161" spans="1:20" s="8" customFormat="1" ht="19.7" customHeight="1">
      <c r="A161" s="18" t="s">
        <v>3423</v>
      </c>
      <c r="B161" s="18"/>
      <c r="C161" s="836"/>
      <c r="D161" s="837">
        <v>10</v>
      </c>
      <c r="E161" s="838">
        <f t="shared" ref="E161:E188" si="16">+E160+1</f>
        <v>103</v>
      </c>
      <c r="F161" s="17" t="s">
        <v>167</v>
      </c>
      <c r="G161" s="17" t="s">
        <v>167</v>
      </c>
      <c r="H161" s="50" t="s">
        <v>215</v>
      </c>
      <c r="I161" s="18">
        <v>4</v>
      </c>
      <c r="J161" s="215">
        <v>270</v>
      </c>
      <c r="K161" s="215">
        <f t="shared" si="15"/>
        <v>1080</v>
      </c>
      <c r="L161" s="22"/>
      <c r="M161" s="26" t="s">
        <v>791</v>
      </c>
      <c r="N161" s="471"/>
      <c r="O161" s="54"/>
      <c r="P161" s="58">
        <v>45009</v>
      </c>
      <c r="Q161" s="52"/>
      <c r="R161" s="59"/>
      <c r="S161" s="58" t="s">
        <v>3332</v>
      </c>
      <c r="T161" s="60"/>
    </row>
    <row r="162" spans="1:20" s="8" customFormat="1" ht="19.7" customHeight="1">
      <c r="A162" s="18" t="s">
        <v>1497</v>
      </c>
      <c r="B162" s="18"/>
      <c r="C162" s="836"/>
      <c r="D162" s="837">
        <v>10</v>
      </c>
      <c r="E162" s="838">
        <f t="shared" si="16"/>
        <v>104</v>
      </c>
      <c r="F162" s="341" t="s">
        <v>279</v>
      </c>
      <c r="G162" s="341" t="s">
        <v>279</v>
      </c>
      <c r="H162" s="342" t="s">
        <v>792</v>
      </c>
      <c r="I162" s="343"/>
      <c r="J162" s="344">
        <v>25</v>
      </c>
      <c r="K162" s="345">
        <f t="shared" si="15"/>
        <v>0</v>
      </c>
      <c r="L162" s="346"/>
      <c r="M162" s="342" t="s">
        <v>793</v>
      </c>
      <c r="N162" s="287" t="s">
        <v>758</v>
      </c>
      <c r="O162" s="54"/>
      <c r="P162" s="58"/>
      <c r="Q162" s="52"/>
      <c r="R162" s="59"/>
      <c r="S162" s="58"/>
      <c r="T162" s="60"/>
    </row>
    <row r="163" spans="1:20" s="8" customFormat="1" ht="19.7" customHeight="1">
      <c r="A163" s="18" t="s">
        <v>276</v>
      </c>
      <c r="B163" s="18"/>
      <c r="C163" s="836"/>
      <c r="D163" s="837">
        <v>10</v>
      </c>
      <c r="E163" s="838">
        <f t="shared" si="16"/>
        <v>105</v>
      </c>
      <c r="F163" s="52" t="s">
        <v>167</v>
      </c>
      <c r="G163" s="52" t="s">
        <v>167</v>
      </c>
      <c r="H163" s="62" t="s">
        <v>819</v>
      </c>
      <c r="I163" s="54">
        <v>1</v>
      </c>
      <c r="J163" s="281">
        <v>894</v>
      </c>
      <c r="K163" s="281">
        <f t="shared" si="15"/>
        <v>894</v>
      </c>
      <c r="L163" s="56"/>
      <c r="M163" s="53" t="s">
        <v>820</v>
      </c>
      <c r="N163" s="18"/>
      <c r="O163" s="54"/>
      <c r="P163" s="58">
        <v>45009</v>
      </c>
      <c r="Q163" s="52"/>
      <c r="R163" s="59"/>
      <c r="S163" s="58" t="s">
        <v>3332</v>
      </c>
      <c r="T163" s="60"/>
    </row>
    <row r="164" spans="1:20" s="8" customFormat="1" ht="19.7" customHeight="1">
      <c r="A164" s="18" t="s">
        <v>282</v>
      </c>
      <c r="B164" s="18"/>
      <c r="C164" s="836"/>
      <c r="D164" s="837">
        <v>10</v>
      </c>
      <c r="E164" s="838">
        <f t="shared" si="16"/>
        <v>106</v>
      </c>
      <c r="F164" s="17" t="s">
        <v>167</v>
      </c>
      <c r="G164" s="17" t="s">
        <v>167</v>
      </c>
      <c r="H164" s="249" t="s">
        <v>795</v>
      </c>
      <c r="I164" s="54">
        <v>2</v>
      </c>
      <c r="J164" s="107">
        <v>1502</v>
      </c>
      <c r="K164" s="177">
        <f t="shared" si="15"/>
        <v>3004</v>
      </c>
      <c r="L164" s="118"/>
      <c r="M164" s="176" t="s">
        <v>796</v>
      </c>
      <c r="N164" s="18"/>
      <c r="O164" s="54"/>
      <c r="P164" s="58">
        <v>45009</v>
      </c>
      <c r="Q164" s="52"/>
      <c r="R164" s="59"/>
      <c r="S164" s="58" t="s">
        <v>3332</v>
      </c>
      <c r="T164" s="60"/>
    </row>
    <row r="165" spans="1:20" s="8" customFormat="1" ht="19.7" customHeight="1">
      <c r="A165" s="18" t="s">
        <v>282</v>
      </c>
      <c r="B165" s="18"/>
      <c r="C165" s="836"/>
      <c r="D165" s="837">
        <v>10</v>
      </c>
      <c r="E165" s="838">
        <f t="shared" si="16"/>
        <v>107</v>
      </c>
      <c r="F165" s="17" t="s">
        <v>167</v>
      </c>
      <c r="G165" s="17" t="s">
        <v>167</v>
      </c>
      <c r="H165" s="57" t="s">
        <v>797</v>
      </c>
      <c r="I165" s="54">
        <v>1</v>
      </c>
      <c r="J165" s="107">
        <v>4059</v>
      </c>
      <c r="K165" s="177">
        <f t="shared" si="15"/>
        <v>4059</v>
      </c>
      <c r="L165" s="118"/>
      <c r="M165" s="26" t="s">
        <v>2040</v>
      </c>
      <c r="N165" s="18"/>
      <c r="O165" s="54"/>
      <c r="P165" s="58">
        <v>45009</v>
      </c>
      <c r="Q165" s="52"/>
      <c r="R165" s="59"/>
      <c r="S165" s="58" t="s">
        <v>3332</v>
      </c>
      <c r="T165" s="60"/>
    </row>
    <row r="166" spans="1:20" s="8" customFormat="1" ht="19.7" customHeight="1">
      <c r="A166" s="18" t="s">
        <v>276</v>
      </c>
      <c r="B166" s="18"/>
      <c r="C166" s="836"/>
      <c r="D166" s="837">
        <v>10</v>
      </c>
      <c r="E166" s="838">
        <f t="shared" si="16"/>
        <v>108</v>
      </c>
      <c r="F166" s="17" t="s">
        <v>167</v>
      </c>
      <c r="G166" s="17" t="s">
        <v>167</v>
      </c>
      <c r="H166" s="57" t="s">
        <v>557</v>
      </c>
      <c r="I166" s="54">
        <v>1</v>
      </c>
      <c r="J166" s="107">
        <v>5117</v>
      </c>
      <c r="K166" s="177">
        <f t="shared" si="15"/>
        <v>5117</v>
      </c>
      <c r="L166" s="118"/>
      <c r="M166" s="26" t="s">
        <v>800</v>
      </c>
      <c r="N166" s="18"/>
      <c r="O166" s="54"/>
      <c r="P166" s="58">
        <v>45009</v>
      </c>
      <c r="Q166" s="52"/>
      <c r="R166" s="59"/>
      <c r="S166" s="58" t="s">
        <v>3332</v>
      </c>
      <c r="T166" s="60"/>
    </row>
    <row r="167" spans="1:20" s="8" customFormat="1" ht="19.7" customHeight="1">
      <c r="A167" s="18" t="s">
        <v>276</v>
      </c>
      <c r="B167" s="18"/>
      <c r="C167" s="836"/>
      <c r="D167" s="837">
        <v>10</v>
      </c>
      <c r="E167" s="838">
        <f t="shared" si="16"/>
        <v>109</v>
      </c>
      <c r="F167" s="52" t="s">
        <v>167</v>
      </c>
      <c r="G167" s="52" t="s">
        <v>167</v>
      </c>
      <c r="H167" s="57" t="s">
        <v>801</v>
      </c>
      <c r="I167" s="54">
        <v>1</v>
      </c>
      <c r="J167" s="107">
        <v>1560</v>
      </c>
      <c r="K167" s="177">
        <f t="shared" si="15"/>
        <v>1560</v>
      </c>
      <c r="L167" s="347"/>
      <c r="M167" s="26" t="s">
        <v>802</v>
      </c>
      <c r="N167" s="18"/>
      <c r="O167" s="54"/>
      <c r="P167" s="58">
        <v>45009</v>
      </c>
      <c r="Q167" s="52"/>
      <c r="R167" s="59"/>
      <c r="S167" s="58" t="s">
        <v>3332</v>
      </c>
      <c r="T167" s="60"/>
    </row>
    <row r="168" spans="1:20" s="8" customFormat="1" ht="19.7" customHeight="1">
      <c r="A168" s="18" t="s">
        <v>628</v>
      </c>
      <c r="B168" s="18"/>
      <c r="C168" s="836"/>
      <c r="D168" s="837">
        <v>10</v>
      </c>
      <c r="E168" s="838">
        <f t="shared" si="16"/>
        <v>110</v>
      </c>
      <c r="F168" s="17" t="s">
        <v>167</v>
      </c>
      <c r="G168" s="17" t="s">
        <v>167</v>
      </c>
      <c r="H168" s="57" t="s">
        <v>803</v>
      </c>
      <c r="I168" s="18">
        <v>1</v>
      </c>
      <c r="J168" s="107">
        <v>1134</v>
      </c>
      <c r="K168" s="177">
        <f t="shared" si="15"/>
        <v>1134</v>
      </c>
      <c r="L168" s="348"/>
      <c r="M168" s="26" t="s">
        <v>804</v>
      </c>
      <c r="N168" s="471" t="s">
        <v>1676</v>
      </c>
      <c r="O168" s="54"/>
      <c r="P168" s="58">
        <v>45009</v>
      </c>
      <c r="Q168" s="52"/>
      <c r="R168" s="59"/>
      <c r="S168" s="58" t="s">
        <v>3332</v>
      </c>
      <c r="T168" s="60"/>
    </row>
    <row r="169" spans="1:20" s="8" customFormat="1" ht="19.7" customHeight="1">
      <c r="A169" s="18" t="s">
        <v>2446</v>
      </c>
      <c r="B169" s="18"/>
      <c r="C169" s="836"/>
      <c r="D169" s="837">
        <v>10</v>
      </c>
      <c r="E169" s="838">
        <f t="shared" si="16"/>
        <v>111</v>
      </c>
      <c r="F169" s="283" t="s">
        <v>1679</v>
      </c>
      <c r="G169" s="283" t="s">
        <v>167</v>
      </c>
      <c r="H169" s="365" t="s">
        <v>1680</v>
      </c>
      <c r="I169" s="360"/>
      <c r="J169" s="360">
        <v>1367</v>
      </c>
      <c r="K169" s="222">
        <f t="shared" si="15"/>
        <v>0</v>
      </c>
      <c r="L169" s="366"/>
      <c r="M169" s="284" t="s">
        <v>823</v>
      </c>
      <c r="N169" s="369" t="s">
        <v>3425</v>
      </c>
      <c r="O169" s="54"/>
      <c r="P169" s="58"/>
      <c r="Q169" s="52"/>
      <c r="R169" s="59"/>
      <c r="S169" s="58"/>
      <c r="T169" s="60"/>
    </row>
    <row r="170" spans="1:20" s="8" customFormat="1" ht="19.7" customHeight="1">
      <c r="A170" s="18" t="s">
        <v>2446</v>
      </c>
      <c r="B170" s="18"/>
      <c r="C170" s="836"/>
      <c r="D170" s="837">
        <v>10</v>
      </c>
      <c r="E170" s="838">
        <f t="shared" si="16"/>
        <v>112</v>
      </c>
      <c r="F170" s="283" t="s">
        <v>1679</v>
      </c>
      <c r="G170" s="283" t="s">
        <v>167</v>
      </c>
      <c r="H170" s="365" t="s">
        <v>339</v>
      </c>
      <c r="I170" s="360"/>
      <c r="J170" s="360">
        <v>1524</v>
      </c>
      <c r="K170" s="222">
        <f t="shared" si="15"/>
        <v>0</v>
      </c>
      <c r="L170" s="366"/>
      <c r="M170" s="284" t="s">
        <v>823</v>
      </c>
      <c r="N170" s="369" t="s">
        <v>3425</v>
      </c>
      <c r="O170" s="54"/>
      <c r="P170" s="58"/>
      <c r="Q170" s="52"/>
      <c r="R170" s="59"/>
      <c r="S170" s="58"/>
      <c r="T170" s="60"/>
    </row>
    <row r="171" spans="1:20" s="8" customFormat="1" ht="19.7" customHeight="1">
      <c r="A171" s="18" t="s">
        <v>1499</v>
      </c>
      <c r="B171" s="18"/>
      <c r="C171" s="836"/>
      <c r="D171" s="837">
        <v>10</v>
      </c>
      <c r="E171" s="838">
        <f t="shared" si="16"/>
        <v>113</v>
      </c>
      <c r="F171" s="105" t="s">
        <v>383</v>
      </c>
      <c r="G171" s="111" t="s">
        <v>167</v>
      </c>
      <c r="H171" s="246" t="s">
        <v>3426</v>
      </c>
      <c r="I171" s="161">
        <v>20</v>
      </c>
      <c r="J171" s="247">
        <v>19</v>
      </c>
      <c r="K171" s="177">
        <f t="shared" si="15"/>
        <v>380</v>
      </c>
      <c r="L171" s="248"/>
      <c r="M171" s="246" t="s">
        <v>3427</v>
      </c>
      <c r="N171" s="26" t="s">
        <v>3428</v>
      </c>
      <c r="O171" s="54"/>
      <c r="P171" s="58">
        <v>45009</v>
      </c>
      <c r="Q171" s="52"/>
      <c r="R171" s="59"/>
      <c r="S171" s="58" t="s">
        <v>3332</v>
      </c>
      <c r="T171" s="60"/>
    </row>
    <row r="172" spans="1:20" s="8" customFormat="1" ht="19.7" customHeight="1">
      <c r="A172" s="18" t="s">
        <v>1497</v>
      </c>
      <c r="B172" s="18"/>
      <c r="C172" s="836"/>
      <c r="D172" s="837">
        <v>10</v>
      </c>
      <c r="E172" s="838">
        <f t="shared" si="16"/>
        <v>114</v>
      </c>
      <c r="F172" s="17" t="s">
        <v>167</v>
      </c>
      <c r="G172" s="17" t="s">
        <v>167</v>
      </c>
      <c r="H172" s="246" t="s">
        <v>3429</v>
      </c>
      <c r="I172" s="161">
        <v>10</v>
      </c>
      <c r="J172" s="247">
        <v>92</v>
      </c>
      <c r="K172" s="177">
        <f t="shared" si="15"/>
        <v>920</v>
      </c>
      <c r="L172" s="248"/>
      <c r="M172" s="246" t="s">
        <v>3430</v>
      </c>
      <c r="N172" s="26" t="s">
        <v>3431</v>
      </c>
      <c r="O172" s="54"/>
      <c r="P172" s="58">
        <v>45009</v>
      </c>
      <c r="Q172" s="52"/>
      <c r="R172" s="59"/>
      <c r="S172" s="58" t="s">
        <v>3332</v>
      </c>
      <c r="T172" s="60"/>
    </row>
    <row r="173" spans="1:20" s="8" customFormat="1" ht="19.7" customHeight="1">
      <c r="A173" s="18" t="s">
        <v>821</v>
      </c>
      <c r="B173" s="18"/>
      <c r="C173" s="836"/>
      <c r="D173" s="837">
        <v>10</v>
      </c>
      <c r="E173" s="838">
        <f t="shared" si="16"/>
        <v>115</v>
      </c>
      <c r="F173" s="52" t="s">
        <v>167</v>
      </c>
      <c r="G173" s="52" t="s">
        <v>167</v>
      </c>
      <c r="H173" s="57" t="s">
        <v>3432</v>
      </c>
      <c r="I173" s="54">
        <v>1</v>
      </c>
      <c r="J173" s="54">
        <v>2067</v>
      </c>
      <c r="K173" s="220">
        <f t="shared" si="15"/>
        <v>2067</v>
      </c>
      <c r="L173" s="707"/>
      <c r="M173" s="53" t="s">
        <v>3433</v>
      </c>
      <c r="N173" s="471" t="s">
        <v>1676</v>
      </c>
      <c r="O173" s="54"/>
      <c r="P173" s="58">
        <v>45009</v>
      </c>
      <c r="Q173" s="52"/>
      <c r="R173" s="59"/>
      <c r="S173" s="58" t="s">
        <v>3332</v>
      </c>
      <c r="T173" s="60"/>
    </row>
    <row r="174" spans="1:20" s="8" customFormat="1" ht="19.7" customHeight="1">
      <c r="A174" s="18" t="s">
        <v>821</v>
      </c>
      <c r="B174" s="18"/>
      <c r="C174" s="836"/>
      <c r="D174" s="837">
        <v>10</v>
      </c>
      <c r="E174" s="838">
        <f t="shared" si="16"/>
        <v>116</v>
      </c>
      <c r="F174" s="52" t="s">
        <v>167</v>
      </c>
      <c r="G174" s="52" t="s">
        <v>167</v>
      </c>
      <c r="H174" s="57" t="s">
        <v>3434</v>
      </c>
      <c r="I174" s="54">
        <v>1</v>
      </c>
      <c r="J174" s="54">
        <v>2067</v>
      </c>
      <c r="K174" s="220">
        <f t="shared" si="15"/>
        <v>2067</v>
      </c>
      <c r="L174" s="707"/>
      <c r="M174" s="53" t="s">
        <v>3435</v>
      </c>
      <c r="N174" s="471" t="s">
        <v>1676</v>
      </c>
      <c r="O174" s="54"/>
      <c r="P174" s="58">
        <v>45009</v>
      </c>
      <c r="Q174" s="52"/>
      <c r="R174" s="59"/>
      <c r="S174" s="58" t="s">
        <v>3332</v>
      </c>
      <c r="T174" s="60"/>
    </row>
    <row r="175" spans="1:20" s="8" customFormat="1" ht="19.7" customHeight="1">
      <c r="A175" s="18" t="s">
        <v>821</v>
      </c>
      <c r="B175" s="18"/>
      <c r="C175" s="836"/>
      <c r="D175" s="837">
        <v>10</v>
      </c>
      <c r="E175" s="838">
        <f t="shared" si="16"/>
        <v>117</v>
      </c>
      <c r="F175" s="283" t="s">
        <v>167</v>
      </c>
      <c r="G175" s="283" t="s">
        <v>167</v>
      </c>
      <c r="H175" s="369" t="s">
        <v>3436</v>
      </c>
      <c r="I175" s="360"/>
      <c r="J175" s="360">
        <v>2067</v>
      </c>
      <c r="K175" s="222">
        <f t="shared" si="15"/>
        <v>0</v>
      </c>
      <c r="L175" s="348"/>
      <c r="M175" s="284" t="s">
        <v>3437</v>
      </c>
      <c r="N175" s="369" t="s">
        <v>3425</v>
      </c>
      <c r="O175" s="54"/>
      <c r="P175" s="58"/>
      <c r="Q175" s="52"/>
      <c r="R175" s="59"/>
      <c r="S175" s="58"/>
      <c r="T175" s="60"/>
    </row>
    <row r="176" spans="1:20" s="8" customFormat="1" ht="19.7" customHeight="1">
      <c r="A176" s="18" t="s">
        <v>821</v>
      </c>
      <c r="B176" s="18"/>
      <c r="C176" s="836"/>
      <c r="D176" s="837">
        <v>10</v>
      </c>
      <c r="E176" s="838">
        <f t="shared" si="16"/>
        <v>118</v>
      </c>
      <c r="F176" s="117" t="s">
        <v>167</v>
      </c>
      <c r="G176" s="117" t="s">
        <v>167</v>
      </c>
      <c r="H176" s="246" t="s">
        <v>811</v>
      </c>
      <c r="I176" s="177">
        <v>1</v>
      </c>
      <c r="J176" s="177">
        <v>1989</v>
      </c>
      <c r="K176" s="177">
        <f t="shared" si="15"/>
        <v>1989</v>
      </c>
      <c r="L176" s="119"/>
      <c r="M176" s="209" t="s">
        <v>812</v>
      </c>
      <c r="N176" s="471" t="s">
        <v>1676</v>
      </c>
      <c r="O176" s="54"/>
      <c r="P176" s="58">
        <v>45009</v>
      </c>
      <c r="Q176" s="52"/>
      <c r="R176" s="59"/>
      <c r="S176" s="58" t="s">
        <v>3332</v>
      </c>
      <c r="T176" s="60"/>
    </row>
    <row r="177" spans="1:20" s="8" customFormat="1" ht="19.7" customHeight="1">
      <c r="A177" s="18" t="s">
        <v>2448</v>
      </c>
      <c r="B177" s="18"/>
      <c r="C177" s="836"/>
      <c r="D177" s="837">
        <v>10</v>
      </c>
      <c r="E177" s="838">
        <f t="shared" si="16"/>
        <v>119</v>
      </c>
      <c r="F177" s="17" t="s">
        <v>167</v>
      </c>
      <c r="G177" s="17" t="s">
        <v>167</v>
      </c>
      <c r="H177" s="347" t="s">
        <v>2449</v>
      </c>
      <c r="I177" s="18">
        <v>1</v>
      </c>
      <c r="J177" s="177">
        <v>7460</v>
      </c>
      <c r="K177" s="177">
        <f t="shared" si="15"/>
        <v>7460</v>
      </c>
      <c r="L177" s="357"/>
      <c r="M177" s="24" t="s">
        <v>808</v>
      </c>
      <c r="N177" s="471" t="s">
        <v>1676</v>
      </c>
      <c r="O177" s="54"/>
      <c r="P177" s="58">
        <v>45009</v>
      </c>
      <c r="Q177" s="52"/>
      <c r="R177" s="59"/>
      <c r="S177" s="58" t="s">
        <v>3332</v>
      </c>
      <c r="T177" s="60"/>
    </row>
    <row r="178" spans="1:20" s="8" customFormat="1" ht="19.7" customHeight="1">
      <c r="A178" s="18" t="s">
        <v>821</v>
      </c>
      <c r="B178" s="18"/>
      <c r="C178" s="836"/>
      <c r="D178" s="837">
        <v>10</v>
      </c>
      <c r="E178" s="838">
        <f t="shared" si="16"/>
        <v>120</v>
      </c>
      <c r="F178" s="17" t="s">
        <v>167</v>
      </c>
      <c r="G178" s="17" t="s">
        <v>167</v>
      </c>
      <c r="H178" s="120" t="s">
        <v>816</v>
      </c>
      <c r="I178" s="18">
        <v>1</v>
      </c>
      <c r="J178" s="177">
        <v>240</v>
      </c>
      <c r="K178" s="177">
        <f t="shared" si="15"/>
        <v>240</v>
      </c>
      <c r="L178" s="22"/>
      <c r="M178" s="24" t="s">
        <v>2450</v>
      </c>
      <c r="N178" s="471" t="s">
        <v>1676</v>
      </c>
      <c r="O178" s="54"/>
      <c r="P178" s="58">
        <v>45009</v>
      </c>
      <c r="Q178" s="52"/>
      <c r="R178" s="59"/>
      <c r="S178" s="58" t="s">
        <v>3332</v>
      </c>
      <c r="T178" s="60"/>
    </row>
    <row r="179" spans="1:20" s="8" customFormat="1" ht="19.7" customHeight="1">
      <c r="A179" s="18" t="s">
        <v>821</v>
      </c>
      <c r="B179" s="18"/>
      <c r="C179" s="836"/>
      <c r="D179" s="837">
        <v>10</v>
      </c>
      <c r="E179" s="838">
        <f t="shared" si="16"/>
        <v>121</v>
      </c>
      <c r="F179" s="52" t="s">
        <v>167</v>
      </c>
      <c r="G179" s="52" t="s">
        <v>167</v>
      </c>
      <c r="H179" s="373" t="s">
        <v>2150</v>
      </c>
      <c r="I179" s="54">
        <v>1</v>
      </c>
      <c r="J179" s="220">
        <v>1824</v>
      </c>
      <c r="K179" s="220">
        <f t="shared" si="15"/>
        <v>1824</v>
      </c>
      <c r="L179" s="56"/>
      <c r="M179" s="57" t="s">
        <v>842</v>
      </c>
      <c r="N179" s="471" t="s">
        <v>1676</v>
      </c>
      <c r="O179" s="54"/>
      <c r="P179" s="58">
        <v>45009</v>
      </c>
      <c r="Q179" s="52"/>
      <c r="R179" s="59"/>
      <c r="S179" s="58" t="s">
        <v>3332</v>
      </c>
      <c r="T179" s="60"/>
    </row>
    <row r="180" spans="1:20" s="8" customFormat="1" ht="19.7" customHeight="1">
      <c r="A180" s="18" t="s">
        <v>821</v>
      </c>
      <c r="B180" s="18"/>
      <c r="C180" s="836"/>
      <c r="D180" s="837">
        <v>10</v>
      </c>
      <c r="E180" s="838">
        <f t="shared" si="16"/>
        <v>122</v>
      </c>
      <c r="F180" s="52" t="s">
        <v>167</v>
      </c>
      <c r="G180" s="52" t="s">
        <v>167</v>
      </c>
      <c r="H180" s="373" t="s">
        <v>843</v>
      </c>
      <c r="I180" s="54">
        <v>1</v>
      </c>
      <c r="J180" s="220">
        <v>1983</v>
      </c>
      <c r="K180" s="374">
        <f t="shared" si="15"/>
        <v>1983</v>
      </c>
      <c r="L180" s="56"/>
      <c r="M180" s="57" t="s">
        <v>844</v>
      </c>
      <c r="N180" s="53"/>
      <c r="O180" s="54"/>
      <c r="P180" s="58">
        <v>45009</v>
      </c>
      <c r="Q180" s="52"/>
      <c r="R180" s="59"/>
      <c r="S180" s="58" t="s">
        <v>3332</v>
      </c>
      <c r="T180" s="60"/>
    </row>
    <row r="181" spans="1:20" s="8" customFormat="1" ht="19.7" customHeight="1">
      <c r="A181" s="18" t="s">
        <v>821</v>
      </c>
      <c r="B181" s="18"/>
      <c r="C181" s="836"/>
      <c r="D181" s="837">
        <v>10</v>
      </c>
      <c r="E181" s="838">
        <f t="shared" si="16"/>
        <v>123</v>
      </c>
      <c r="F181" s="52" t="s">
        <v>167</v>
      </c>
      <c r="G181" s="52" t="s">
        <v>167</v>
      </c>
      <c r="H181" s="521" t="s">
        <v>845</v>
      </c>
      <c r="I181" s="54">
        <v>1</v>
      </c>
      <c r="J181" s="220">
        <v>1983</v>
      </c>
      <c r="K181" s="374">
        <f t="shared" si="15"/>
        <v>1983</v>
      </c>
      <c r="L181" s="56"/>
      <c r="M181" s="57" t="s">
        <v>846</v>
      </c>
      <c r="N181" s="53"/>
      <c r="O181" s="54"/>
      <c r="P181" s="58">
        <v>45009</v>
      </c>
      <c r="Q181" s="52"/>
      <c r="R181" s="59"/>
      <c r="S181" s="58" t="s">
        <v>3332</v>
      </c>
      <c r="T181" s="60"/>
    </row>
    <row r="182" spans="1:20" s="8" customFormat="1" ht="19.7" customHeight="1">
      <c r="A182" s="18" t="s">
        <v>821</v>
      </c>
      <c r="B182" s="18"/>
      <c r="C182" s="836"/>
      <c r="D182" s="837">
        <v>10</v>
      </c>
      <c r="E182" s="838">
        <f t="shared" si="16"/>
        <v>124</v>
      </c>
      <c r="F182" s="283" t="s">
        <v>167</v>
      </c>
      <c r="G182" s="283" t="s">
        <v>167</v>
      </c>
      <c r="H182" s="369" t="s">
        <v>847</v>
      </c>
      <c r="I182" s="360"/>
      <c r="J182" s="705">
        <v>403</v>
      </c>
      <c r="K182" s="717">
        <f t="shared" si="15"/>
        <v>0</v>
      </c>
      <c r="L182" s="706"/>
      <c r="M182" s="284" t="s">
        <v>848</v>
      </c>
      <c r="N182" s="287" t="s">
        <v>758</v>
      </c>
      <c r="O182" s="54"/>
      <c r="P182" s="58"/>
      <c r="Q182" s="52"/>
      <c r="R182" s="59"/>
      <c r="S182" s="58"/>
      <c r="T182" s="60"/>
    </row>
    <row r="183" spans="1:20" s="8" customFormat="1" ht="19.7" customHeight="1">
      <c r="A183" s="18" t="s">
        <v>821</v>
      </c>
      <c r="B183" s="18"/>
      <c r="C183" s="836"/>
      <c r="D183" s="837">
        <v>10</v>
      </c>
      <c r="E183" s="838">
        <f t="shared" si="16"/>
        <v>125</v>
      </c>
      <c r="F183" s="52" t="s">
        <v>3438</v>
      </c>
      <c r="G183" s="52" t="s">
        <v>810</v>
      </c>
      <c r="H183" s="62" t="s">
        <v>3439</v>
      </c>
      <c r="I183" s="54">
        <v>1</v>
      </c>
      <c r="J183" s="107">
        <v>529</v>
      </c>
      <c r="K183" s="374">
        <f t="shared" si="15"/>
        <v>529</v>
      </c>
      <c r="L183" s="707"/>
      <c r="M183" s="53" t="s">
        <v>3440</v>
      </c>
      <c r="N183" s="1213"/>
      <c r="O183" s="438" t="s">
        <v>3441</v>
      </c>
      <c r="P183" s="590">
        <v>45009</v>
      </c>
      <c r="Q183" s="52"/>
      <c r="R183" s="58" t="s">
        <v>3332</v>
      </c>
      <c r="S183" s="58" t="s">
        <v>3442</v>
      </c>
      <c r="T183" s="60"/>
    </row>
    <row r="184" spans="1:20" s="8" customFormat="1" ht="19.7" customHeight="1">
      <c r="A184" s="18"/>
      <c r="B184" s="18"/>
      <c r="C184" s="836"/>
      <c r="D184" s="837"/>
      <c r="E184" s="838"/>
      <c r="F184" s="52" t="s">
        <v>3438</v>
      </c>
      <c r="G184" s="52" t="s">
        <v>810</v>
      </c>
      <c r="H184" s="62" t="s">
        <v>291</v>
      </c>
      <c r="I184" s="54">
        <v>1</v>
      </c>
      <c r="J184" s="107">
        <v>500</v>
      </c>
      <c r="K184" s="374">
        <f t="shared" si="15"/>
        <v>500</v>
      </c>
      <c r="L184" s="707"/>
      <c r="M184" s="53"/>
      <c r="N184" s="1213"/>
      <c r="O184" s="438"/>
      <c r="P184" s="590">
        <v>45009</v>
      </c>
      <c r="Q184" s="52"/>
      <c r="R184" s="59"/>
      <c r="S184" s="58"/>
      <c r="T184" s="60"/>
    </row>
    <row r="185" spans="1:20" s="8" customFormat="1" ht="19.7" customHeight="1">
      <c r="A185" s="18" t="s">
        <v>821</v>
      </c>
      <c r="B185" s="18"/>
      <c r="C185" s="836"/>
      <c r="D185" s="837">
        <v>10</v>
      </c>
      <c r="E185" s="838">
        <f>+E183+1</f>
        <v>126</v>
      </c>
      <c r="F185" s="52" t="s">
        <v>167</v>
      </c>
      <c r="G185" s="52" t="s">
        <v>167</v>
      </c>
      <c r="H185" s="349" t="s">
        <v>849</v>
      </c>
      <c r="I185" s="54">
        <v>20</v>
      </c>
      <c r="J185" s="220">
        <v>76</v>
      </c>
      <c r="K185" s="374">
        <f t="shared" si="15"/>
        <v>1520</v>
      </c>
      <c r="L185" s="220"/>
      <c r="M185" s="53" t="s">
        <v>850</v>
      </c>
      <c r="N185" s="53"/>
      <c r="O185" s="54"/>
      <c r="P185" s="58"/>
      <c r="Q185" s="52"/>
      <c r="R185" s="59"/>
      <c r="S185" s="58"/>
      <c r="T185" s="60"/>
    </row>
    <row r="186" spans="1:20" s="8" customFormat="1" ht="19.7" customHeight="1">
      <c r="A186" s="18" t="s">
        <v>2448</v>
      </c>
      <c r="B186" s="18"/>
      <c r="C186" s="836"/>
      <c r="D186" s="837">
        <v>10</v>
      </c>
      <c r="E186" s="838">
        <f t="shared" si="16"/>
        <v>127</v>
      </c>
      <c r="F186" s="376" t="s">
        <v>279</v>
      </c>
      <c r="G186" s="376" t="s">
        <v>279</v>
      </c>
      <c r="H186" s="385" t="s">
        <v>851</v>
      </c>
      <c r="I186" s="386"/>
      <c r="J186" s="381">
        <v>622</v>
      </c>
      <c r="K186" s="372">
        <f t="shared" si="15"/>
        <v>0</v>
      </c>
      <c r="L186" s="387"/>
      <c r="M186" s="388" t="s">
        <v>852</v>
      </c>
      <c r="N186" s="287" t="s">
        <v>758</v>
      </c>
      <c r="O186" s="54"/>
      <c r="P186" s="58"/>
      <c r="Q186" s="52"/>
      <c r="R186" s="59"/>
      <c r="S186" s="58"/>
      <c r="T186" s="60"/>
    </row>
    <row r="187" spans="1:20" s="8" customFormat="1" ht="19.7" customHeight="1">
      <c r="A187" s="18" t="s">
        <v>821</v>
      </c>
      <c r="B187" s="18"/>
      <c r="C187" s="836"/>
      <c r="D187" s="837">
        <v>10</v>
      </c>
      <c r="E187" s="838">
        <f t="shared" si="16"/>
        <v>128</v>
      </c>
      <c r="F187" s="17" t="s">
        <v>167</v>
      </c>
      <c r="G187" s="17" t="s">
        <v>167</v>
      </c>
      <c r="H187" s="349" t="s">
        <v>1424</v>
      </c>
      <c r="I187" s="54">
        <v>8</v>
      </c>
      <c r="J187" s="220">
        <v>72</v>
      </c>
      <c r="K187" s="215">
        <f t="shared" si="15"/>
        <v>576</v>
      </c>
      <c r="L187" s="350"/>
      <c r="M187" s="53" t="s">
        <v>3443</v>
      </c>
      <c r="N187" s="471" t="s">
        <v>1676</v>
      </c>
      <c r="O187" s="54"/>
      <c r="P187" s="58">
        <v>45009</v>
      </c>
      <c r="Q187" s="52"/>
      <c r="R187" s="59"/>
      <c r="S187" s="58" t="s">
        <v>3332</v>
      </c>
      <c r="T187" s="60"/>
    </row>
    <row r="188" spans="1:20" s="8" customFormat="1" ht="19.7" customHeight="1">
      <c r="A188" s="18" t="s">
        <v>821</v>
      </c>
      <c r="B188" s="18"/>
      <c r="C188" s="836"/>
      <c r="D188" s="837">
        <v>10</v>
      </c>
      <c r="E188" s="838">
        <f t="shared" si="16"/>
        <v>129</v>
      </c>
      <c r="F188" s="17" t="s">
        <v>167</v>
      </c>
      <c r="G188" s="17" t="s">
        <v>167</v>
      </c>
      <c r="H188" s="358" t="s">
        <v>3444</v>
      </c>
      <c r="I188" s="18">
        <v>1</v>
      </c>
      <c r="J188" s="177">
        <v>4225</v>
      </c>
      <c r="K188" s="177">
        <f t="shared" si="15"/>
        <v>4225</v>
      </c>
      <c r="L188" s="22"/>
      <c r="M188" s="24" t="s">
        <v>815</v>
      </c>
      <c r="N188" s="24" t="s">
        <v>1706</v>
      </c>
      <c r="O188" s="54"/>
      <c r="P188" s="58">
        <v>45009</v>
      </c>
      <c r="Q188" s="52"/>
      <c r="R188" s="59"/>
      <c r="S188" s="58" t="s">
        <v>3332</v>
      </c>
      <c r="T188" s="60"/>
    </row>
    <row r="189" spans="1:20" s="8" customFormat="1" ht="19.7" customHeight="1">
      <c r="A189" s="18"/>
      <c r="B189" s="18"/>
      <c r="C189" s="836"/>
      <c r="D189" s="837"/>
      <c r="E189" s="838"/>
      <c r="F189" s="17"/>
      <c r="G189" s="17"/>
      <c r="H189" s="358"/>
      <c r="I189" s="18"/>
      <c r="J189" s="177"/>
      <c r="K189" s="177"/>
      <c r="L189" s="22"/>
      <c r="M189" s="24"/>
      <c r="N189" s="24"/>
      <c r="O189" s="54"/>
      <c r="P189" s="58"/>
      <c r="Q189" s="52"/>
      <c r="R189" s="59"/>
      <c r="S189" s="58"/>
      <c r="T189" s="60"/>
    </row>
    <row r="190" spans="1:20" s="8" customFormat="1" ht="19.7" customHeight="1">
      <c r="A190" s="18" t="s">
        <v>2083</v>
      </c>
      <c r="B190" s="18"/>
      <c r="C190" s="836"/>
      <c r="D190" s="837">
        <v>10</v>
      </c>
      <c r="E190" s="1214">
        <f>+E183+1</f>
        <v>126</v>
      </c>
      <c r="F190" s="594" t="s">
        <v>167</v>
      </c>
      <c r="G190" s="594" t="s">
        <v>167</v>
      </c>
      <c r="H190" s="689" t="s">
        <v>785</v>
      </c>
      <c r="I190" s="420">
        <v>1</v>
      </c>
      <c r="J190" s="1215">
        <v>15260</v>
      </c>
      <c r="K190" s="1215">
        <f>I190*J190</f>
        <v>15260</v>
      </c>
      <c r="L190" s="587"/>
      <c r="M190" s="981" t="s">
        <v>786</v>
      </c>
      <c r="N190" s="24" t="s">
        <v>3445</v>
      </c>
      <c r="O190" s="54"/>
      <c r="P190" s="58">
        <v>45069</v>
      </c>
      <c r="Q190" s="52"/>
      <c r="R190" s="59">
        <v>45075</v>
      </c>
      <c r="S190" s="58"/>
      <c r="T190" s="60">
        <v>45075</v>
      </c>
    </row>
    <row r="191" spans="1:20" s="8" customFormat="1" ht="19.7" customHeight="1">
      <c r="A191" s="18"/>
      <c r="B191" s="18"/>
      <c r="C191" s="18"/>
      <c r="D191" s="104"/>
      <c r="E191" s="52"/>
      <c r="F191" s="52"/>
      <c r="G191" s="52"/>
      <c r="H191" s="847"/>
      <c r="I191" s="848"/>
      <c r="J191" s="281"/>
      <c r="K191" s="281"/>
      <c r="L191" s="56"/>
      <c r="M191" s="564"/>
      <c r="N191" s="57"/>
      <c r="O191" s="54"/>
      <c r="P191" s="58"/>
      <c r="Q191" s="52"/>
      <c r="R191" s="59"/>
      <c r="S191" s="58"/>
      <c r="T191" s="60"/>
    </row>
    <row r="192" spans="1:20" s="8" customFormat="1" ht="19.7" customHeight="1">
      <c r="A192" s="18"/>
      <c r="B192" s="18"/>
      <c r="C192" s="18"/>
      <c r="D192" s="104"/>
      <c r="E192" s="52"/>
      <c r="F192" s="52"/>
      <c r="G192" s="52"/>
      <c r="H192" s="121">
        <f>SUM(K159:K191)</f>
        <v>75631</v>
      </c>
      <c r="I192" s="848"/>
      <c r="J192" s="281"/>
      <c r="K192" s="281"/>
      <c r="L192" s="56"/>
      <c r="M192" s="564"/>
      <c r="N192" s="57"/>
      <c r="O192" s="54"/>
      <c r="P192" s="58"/>
      <c r="Q192" s="52"/>
      <c r="R192" s="59"/>
      <c r="S192" s="58"/>
      <c r="T192" s="60"/>
    </row>
    <row r="193" spans="1:20" s="8" customFormat="1" ht="19.7" customHeight="1">
      <c r="A193" s="18"/>
      <c r="B193" s="18"/>
      <c r="C193" s="18"/>
      <c r="D193" s="104"/>
      <c r="E193" s="52"/>
      <c r="F193" s="52"/>
      <c r="G193" s="52"/>
      <c r="H193" s="847"/>
      <c r="I193" s="848"/>
      <c r="J193" s="281"/>
      <c r="K193" s="281"/>
      <c r="L193" s="56"/>
      <c r="M193" s="564"/>
      <c r="N193" s="57"/>
      <c r="O193" s="54"/>
      <c r="P193" s="58"/>
      <c r="Q193" s="52"/>
      <c r="R193" s="59"/>
      <c r="S193" s="58"/>
      <c r="T193" s="60"/>
    </row>
    <row r="194" spans="1:20" s="8" customFormat="1" ht="19.7" customHeight="1">
      <c r="A194" s="18"/>
      <c r="B194" s="18"/>
      <c r="C194" s="18"/>
      <c r="D194" s="104"/>
      <c r="E194" s="52"/>
      <c r="F194" s="52"/>
      <c r="G194" s="52"/>
      <c r="H194" s="847"/>
      <c r="I194" s="848"/>
      <c r="J194" s="281"/>
      <c r="K194" s="281"/>
      <c r="L194" s="56"/>
      <c r="M194" s="564"/>
      <c r="N194" s="57"/>
      <c r="O194" s="54"/>
      <c r="P194" s="58"/>
      <c r="Q194" s="52"/>
      <c r="R194" s="59"/>
      <c r="S194" s="58"/>
      <c r="T194" s="60"/>
    </row>
    <row r="195" spans="1:20" s="8" customFormat="1" ht="19.7" customHeight="1">
      <c r="A195" s="18"/>
      <c r="B195" s="18"/>
      <c r="C195" s="18"/>
      <c r="D195" s="104"/>
      <c r="E195" s="52"/>
      <c r="F195" s="52"/>
      <c r="G195" s="52"/>
      <c r="H195" s="847"/>
      <c r="I195" s="848"/>
      <c r="J195" s="281"/>
      <c r="K195" s="281"/>
      <c r="L195" s="56"/>
      <c r="M195" s="564"/>
      <c r="N195" s="57"/>
      <c r="O195" s="54"/>
      <c r="P195" s="58"/>
      <c r="Q195" s="52"/>
      <c r="R195" s="59"/>
      <c r="S195" s="58"/>
      <c r="T195" s="60"/>
    </row>
    <row r="196" spans="1:20" s="8" customFormat="1" ht="19.7" customHeight="1">
      <c r="A196" s="18"/>
      <c r="B196" s="18"/>
      <c r="C196" s="18"/>
      <c r="D196" s="104"/>
      <c r="E196" s="52"/>
      <c r="F196" s="52"/>
      <c r="G196" s="52"/>
      <c r="H196" s="847"/>
      <c r="I196" s="848"/>
      <c r="J196" s="281"/>
      <c r="K196" s="281"/>
      <c r="L196" s="56"/>
      <c r="M196" s="564"/>
      <c r="N196" s="57"/>
      <c r="O196" s="54"/>
      <c r="P196" s="58"/>
      <c r="Q196" s="52"/>
      <c r="R196" s="59"/>
      <c r="S196" s="58"/>
      <c r="T196" s="60"/>
    </row>
    <row r="197" spans="1:20" s="8" customFormat="1" ht="19.7" customHeight="1">
      <c r="A197" s="18"/>
      <c r="B197" s="18"/>
      <c r="C197" s="18"/>
      <c r="D197" s="104"/>
      <c r="E197" s="52"/>
      <c r="F197" s="52"/>
      <c r="G197" s="52"/>
      <c r="H197" s="847"/>
      <c r="I197" s="848"/>
      <c r="J197" s="281"/>
      <c r="K197" s="281"/>
      <c r="L197" s="56"/>
      <c r="M197" s="564"/>
      <c r="N197" s="57"/>
      <c r="O197" s="54"/>
      <c r="P197" s="58"/>
      <c r="Q197" s="52"/>
      <c r="R197" s="59"/>
      <c r="S197" s="58"/>
      <c r="T197" s="60"/>
    </row>
    <row r="198" spans="1:20" s="8" customFormat="1" ht="19.7" customHeight="1">
      <c r="A198" s="18"/>
      <c r="B198" s="18"/>
      <c r="C198" s="18"/>
      <c r="D198" s="104"/>
      <c r="E198" s="52"/>
      <c r="F198" s="52"/>
      <c r="G198" s="52"/>
      <c r="H198" s="847"/>
      <c r="I198" s="848"/>
      <c r="J198" s="281"/>
      <c r="K198" s="281"/>
      <c r="L198" s="56"/>
      <c r="M198" s="564"/>
      <c r="N198" s="57"/>
      <c r="O198" s="54"/>
      <c r="P198" s="58"/>
      <c r="Q198" s="52"/>
      <c r="R198" s="59"/>
      <c r="S198" s="58"/>
      <c r="T198" s="60"/>
    </row>
    <row r="199" spans="1:20" s="8" customFormat="1" ht="19.7" customHeight="1">
      <c r="A199" s="18"/>
      <c r="B199" s="18"/>
      <c r="C199" s="18"/>
      <c r="D199" s="104"/>
      <c r="E199" s="52"/>
      <c r="F199" s="52"/>
      <c r="G199" s="52"/>
      <c r="H199" s="847"/>
      <c r="I199" s="848"/>
      <c r="J199" s="281"/>
      <c r="K199" s="281"/>
      <c r="L199" s="56"/>
      <c r="M199" s="564"/>
      <c r="N199" s="57"/>
      <c r="O199" s="54"/>
      <c r="P199" s="58"/>
      <c r="Q199" s="52"/>
      <c r="R199" s="59"/>
      <c r="S199" s="58"/>
      <c r="T199" s="60"/>
    </row>
    <row r="200" spans="1:20" s="8" customFormat="1" ht="19.7" customHeight="1">
      <c r="A200" s="18"/>
      <c r="B200" s="18"/>
      <c r="C200" s="18"/>
      <c r="D200" s="104"/>
      <c r="E200" s="52"/>
      <c r="F200" s="52"/>
      <c r="G200" s="52"/>
      <c r="H200" s="847"/>
      <c r="I200" s="848"/>
      <c r="J200" s="281"/>
      <c r="K200" s="281"/>
      <c r="L200" s="56"/>
      <c r="M200" s="564"/>
      <c r="N200" s="57"/>
      <c r="O200" s="54"/>
      <c r="P200" s="58"/>
      <c r="Q200" s="52"/>
      <c r="R200" s="59"/>
      <c r="S200" s="58"/>
      <c r="T200" s="60"/>
    </row>
    <row r="201" spans="1:20" s="8" customFormat="1" ht="19.7" customHeight="1">
      <c r="A201" s="18"/>
      <c r="B201" s="18"/>
      <c r="C201" s="18"/>
      <c r="D201" s="104"/>
      <c r="E201" s="52"/>
      <c r="F201" s="52"/>
      <c r="G201" s="52"/>
      <c r="H201" s="847"/>
      <c r="I201" s="848"/>
      <c r="J201" s="281"/>
      <c r="K201" s="281"/>
      <c r="L201" s="56"/>
      <c r="M201" s="564"/>
      <c r="N201" s="57"/>
      <c r="O201" s="54"/>
      <c r="P201" s="58"/>
      <c r="Q201" s="52"/>
      <c r="R201" s="59"/>
      <c r="S201" s="58"/>
      <c r="T201" s="60"/>
    </row>
    <row r="202" spans="1:20" s="8" customFormat="1" ht="19.7" customHeight="1">
      <c r="A202" s="18"/>
      <c r="B202" s="18"/>
      <c r="C202" s="18"/>
      <c r="D202" s="104"/>
      <c r="E202" s="52"/>
      <c r="F202" s="52"/>
      <c r="G202" s="52"/>
      <c r="H202" s="847"/>
      <c r="I202" s="848"/>
      <c r="J202" s="281"/>
      <c r="K202" s="281"/>
      <c r="L202" s="56"/>
      <c r="M202" s="564"/>
      <c r="N202" s="57"/>
      <c r="O202" s="54"/>
      <c r="P202" s="58"/>
      <c r="Q202" s="52"/>
      <c r="R202" s="59"/>
      <c r="S202" s="58"/>
      <c r="T202" s="60"/>
    </row>
    <row r="203" spans="1:20" s="8" customFormat="1" ht="19.7" customHeight="1">
      <c r="A203" s="18"/>
      <c r="B203" s="18"/>
      <c r="C203" s="18"/>
      <c r="D203" s="104"/>
      <c r="E203" s="52"/>
      <c r="F203" s="52"/>
      <c r="G203" s="52"/>
      <c r="H203" s="847"/>
      <c r="I203" s="848"/>
      <c r="J203" s="281"/>
      <c r="K203" s="281"/>
      <c r="L203" s="56"/>
      <c r="M203" s="564"/>
      <c r="N203" s="57"/>
      <c r="O203" s="54"/>
      <c r="P203" s="58"/>
      <c r="Q203" s="52"/>
      <c r="R203" s="59"/>
      <c r="S203" s="58"/>
      <c r="T203" s="60"/>
    </row>
    <row r="204" spans="1:20" s="8" customFormat="1" ht="19.7" customHeight="1">
      <c r="A204" s="18"/>
      <c r="B204" s="18"/>
      <c r="C204" s="18"/>
      <c r="D204" s="104"/>
      <c r="E204" s="52"/>
      <c r="F204" s="52"/>
      <c r="G204" s="52"/>
      <c r="H204" s="847"/>
      <c r="I204" s="848"/>
      <c r="J204" s="281"/>
      <c r="K204" s="281"/>
      <c r="L204" s="56"/>
      <c r="M204" s="564"/>
      <c r="N204" s="57"/>
      <c r="O204" s="54"/>
      <c r="P204" s="58"/>
      <c r="Q204" s="52"/>
      <c r="R204" s="59"/>
      <c r="S204" s="58"/>
      <c r="T204" s="60"/>
    </row>
    <row r="205" spans="1:20" s="8" customFormat="1" ht="19.7" customHeight="1">
      <c r="A205" s="18"/>
      <c r="B205" s="18"/>
      <c r="C205" s="18"/>
      <c r="D205" s="104"/>
      <c r="E205" s="52"/>
      <c r="F205" s="52"/>
      <c r="G205" s="52"/>
      <c r="H205" s="847"/>
      <c r="I205" s="848"/>
      <c r="J205" s="281"/>
      <c r="K205" s="281"/>
      <c r="L205" s="56"/>
      <c r="M205" s="564"/>
      <c r="N205" s="57"/>
      <c r="O205" s="54"/>
      <c r="P205" s="58"/>
      <c r="Q205" s="52"/>
      <c r="R205" s="59"/>
      <c r="S205" s="58"/>
      <c r="T205" s="60"/>
    </row>
    <row r="206" spans="1:20" s="8" customFormat="1" ht="19.7" customHeight="1">
      <c r="A206" s="18"/>
      <c r="B206" s="18"/>
      <c r="C206" s="18"/>
      <c r="D206" s="104"/>
      <c r="E206" s="52"/>
      <c r="F206" s="52"/>
      <c r="G206" s="52"/>
      <c r="H206" s="847"/>
      <c r="I206" s="848"/>
      <c r="J206" s="281"/>
      <c r="K206" s="281"/>
      <c r="L206" s="56"/>
      <c r="M206" s="564"/>
      <c r="N206" s="57"/>
      <c r="O206" s="54"/>
      <c r="P206" s="58"/>
      <c r="Q206" s="52"/>
      <c r="R206" s="59"/>
      <c r="S206" s="58"/>
      <c r="T206" s="60"/>
    </row>
    <row r="207" spans="1:20" s="8" customFormat="1" ht="19.7" customHeight="1">
      <c r="A207" s="18"/>
      <c r="B207" s="18"/>
      <c r="C207" s="18"/>
      <c r="D207" s="104"/>
      <c r="E207" s="52"/>
      <c r="F207" s="52"/>
      <c r="G207" s="52"/>
      <c r="H207" s="847"/>
      <c r="I207" s="848"/>
      <c r="J207" s="281"/>
      <c r="K207" s="281"/>
      <c r="L207" s="56"/>
      <c r="M207" s="564"/>
      <c r="N207" s="57"/>
      <c r="O207" s="54"/>
      <c r="P207" s="58"/>
      <c r="Q207" s="52"/>
      <c r="R207" s="59"/>
      <c r="S207" s="58"/>
      <c r="T207" s="60"/>
    </row>
    <row r="208" spans="1:20" s="8" customFormat="1" ht="19.7" customHeight="1">
      <c r="A208" s="18"/>
      <c r="B208" s="18"/>
      <c r="C208" s="18"/>
      <c r="D208" s="104"/>
      <c r="E208" s="52"/>
      <c r="F208" s="52"/>
      <c r="G208" s="52"/>
      <c r="H208" s="847"/>
      <c r="I208" s="848"/>
      <c r="J208" s="281"/>
      <c r="K208" s="281"/>
      <c r="L208" s="56"/>
      <c r="M208" s="564"/>
      <c r="N208" s="57"/>
      <c r="O208" s="54"/>
      <c r="P208" s="58"/>
      <c r="Q208" s="52"/>
      <c r="R208" s="59"/>
      <c r="S208" s="58"/>
      <c r="T208" s="60"/>
    </row>
    <row r="209" spans="1:20" s="8" customFormat="1" ht="19.7" customHeight="1">
      <c r="A209" s="18"/>
      <c r="B209" s="18"/>
      <c r="C209" s="18"/>
      <c r="D209" s="104"/>
      <c r="E209" s="52"/>
      <c r="F209" s="52"/>
      <c r="G209" s="52"/>
      <c r="H209" s="847"/>
      <c r="I209" s="848"/>
      <c r="J209" s="281"/>
      <c r="K209" s="281"/>
      <c r="L209" s="56"/>
      <c r="M209" s="564"/>
      <c r="N209" s="57"/>
      <c r="O209" s="54"/>
      <c r="P209" s="58"/>
      <c r="Q209" s="52"/>
      <c r="R209" s="59"/>
      <c r="S209" s="58"/>
      <c r="T209" s="60"/>
    </row>
    <row r="210" spans="1:20" s="8" customFormat="1" ht="19.7" customHeight="1">
      <c r="A210" s="18"/>
      <c r="B210" s="18"/>
      <c r="C210" s="18"/>
      <c r="D210" s="104"/>
      <c r="E210" s="52"/>
      <c r="F210" s="52"/>
      <c r="G210" s="52"/>
      <c r="H210" s="847"/>
      <c r="I210" s="848"/>
      <c r="J210" s="281"/>
      <c r="K210" s="281"/>
      <c r="L210" s="56"/>
      <c r="M210" s="564"/>
      <c r="N210" s="57"/>
      <c r="O210" s="54"/>
      <c r="P210" s="58"/>
      <c r="Q210" s="52"/>
      <c r="R210" s="59"/>
      <c r="S210" s="58"/>
      <c r="T210" s="60"/>
    </row>
    <row r="211" spans="1:20" s="8" customFormat="1" ht="19.7" customHeight="1">
      <c r="A211" s="18"/>
      <c r="B211" s="18"/>
      <c r="C211" s="18"/>
      <c r="D211" s="104"/>
      <c r="E211" s="52"/>
      <c r="F211" s="52"/>
      <c r="G211" s="52"/>
      <c r="H211" s="847"/>
      <c r="I211" s="848"/>
      <c r="J211" s="281"/>
      <c r="K211" s="281"/>
      <c r="L211" s="56"/>
      <c r="M211" s="564"/>
      <c r="N211" s="57"/>
      <c r="O211" s="54"/>
      <c r="P211" s="58"/>
      <c r="Q211" s="52"/>
      <c r="R211" s="59"/>
      <c r="S211" s="58"/>
      <c r="T211" s="60"/>
    </row>
    <row r="212" spans="1:20" s="8" customFormat="1" ht="19.7" customHeight="1">
      <c r="A212" s="18"/>
      <c r="B212" s="18"/>
      <c r="C212" s="18"/>
      <c r="D212" s="104"/>
      <c r="E212" s="52"/>
      <c r="F212" s="52"/>
      <c r="G212" s="52"/>
      <c r="H212" s="847"/>
      <c r="I212" s="848"/>
      <c r="J212" s="281"/>
      <c r="K212" s="281"/>
      <c r="L212" s="56"/>
      <c r="M212" s="564"/>
      <c r="N212" s="57"/>
      <c r="O212" s="54"/>
      <c r="P212" s="58"/>
      <c r="Q212" s="52"/>
      <c r="R212" s="59"/>
      <c r="S212" s="58"/>
      <c r="T212" s="60"/>
    </row>
    <row r="213" spans="1:20" s="8" customFormat="1" ht="19.7" customHeight="1">
      <c r="A213" s="18"/>
      <c r="B213" s="18"/>
      <c r="C213" s="18"/>
      <c r="D213" s="104"/>
      <c r="E213" s="52"/>
      <c r="F213" s="52"/>
      <c r="G213" s="52"/>
      <c r="H213" s="847"/>
      <c r="I213" s="848"/>
      <c r="J213" s="281"/>
      <c r="K213" s="281"/>
      <c r="L213" s="56"/>
      <c r="M213" s="564"/>
      <c r="N213" s="57"/>
      <c r="O213" s="54"/>
      <c r="P213" s="58"/>
      <c r="Q213" s="52"/>
      <c r="R213" s="59"/>
      <c r="S213" s="58"/>
      <c r="T213" s="60"/>
    </row>
    <row r="214" spans="1:20" s="8" customFormat="1" ht="19.7" customHeight="1">
      <c r="A214" s="18"/>
      <c r="B214" s="18"/>
      <c r="C214" s="18"/>
      <c r="D214" s="104"/>
      <c r="E214" s="52"/>
      <c r="F214" s="52"/>
      <c r="G214" s="52"/>
      <c r="H214" s="847"/>
      <c r="I214" s="848"/>
      <c r="J214" s="281"/>
      <c r="K214" s="281"/>
      <c r="L214" s="56"/>
      <c r="M214" s="564"/>
      <c r="N214" s="57"/>
      <c r="O214" s="54"/>
      <c r="P214" s="58"/>
      <c r="Q214" s="52"/>
      <c r="R214" s="59"/>
      <c r="S214" s="58"/>
      <c r="T214" s="60"/>
    </row>
    <row r="215" spans="1:20" s="8" customFormat="1" ht="19.7" customHeight="1">
      <c r="A215" s="18"/>
      <c r="B215" s="18"/>
      <c r="C215" s="18"/>
      <c r="D215" s="104"/>
      <c r="E215" s="52"/>
      <c r="F215" s="52"/>
      <c r="G215" s="52"/>
      <c r="H215" s="847"/>
      <c r="I215" s="848"/>
      <c r="J215" s="281"/>
      <c r="K215" s="281"/>
      <c r="L215" s="56"/>
      <c r="M215" s="564"/>
      <c r="N215" s="57"/>
      <c r="O215" s="54"/>
      <c r="P215" s="58"/>
      <c r="Q215" s="52"/>
      <c r="R215" s="59"/>
      <c r="S215" s="58"/>
      <c r="T215" s="60"/>
    </row>
    <row r="216" spans="1:20" s="8" customFormat="1" ht="19.7" customHeight="1">
      <c r="A216" s="18"/>
      <c r="B216" s="18"/>
      <c r="C216" s="18"/>
      <c r="D216" s="104"/>
      <c r="E216" s="52"/>
      <c r="F216" s="52"/>
      <c r="G216" s="52"/>
      <c r="H216" s="847"/>
      <c r="I216" s="848"/>
      <c r="J216" s="281"/>
      <c r="K216" s="281"/>
      <c r="L216" s="56"/>
      <c r="M216" s="564"/>
      <c r="N216" s="57"/>
      <c r="O216" s="54"/>
      <c r="P216" s="58"/>
      <c r="Q216" s="52"/>
      <c r="R216" s="59"/>
      <c r="S216" s="58"/>
      <c r="T216" s="60"/>
    </row>
    <row r="217" spans="1:20" s="8" customFormat="1" ht="19.7" customHeight="1">
      <c r="A217" s="18"/>
      <c r="B217" s="18"/>
      <c r="C217" s="18"/>
      <c r="D217" s="18"/>
      <c r="E217" s="17"/>
      <c r="F217" s="17"/>
      <c r="G217" s="17"/>
      <c r="H217" s="18"/>
      <c r="I217" s="18"/>
      <c r="J217" s="849"/>
      <c r="K217" s="177"/>
      <c r="L217" s="22"/>
      <c r="M217" s="24"/>
      <c r="N217" s="152"/>
      <c r="O217" s="17"/>
      <c r="P217" s="30"/>
      <c r="Q217" s="17"/>
      <c r="R217" s="29"/>
      <c r="S217" s="29"/>
      <c r="T217" s="23"/>
    </row>
    <row r="218" spans="1:20" s="8" customFormat="1" ht="19.7" customHeight="1">
      <c r="A218" s="18"/>
      <c r="B218" s="18"/>
      <c r="C218" s="18"/>
      <c r="D218" s="18"/>
      <c r="E218" s="17"/>
      <c r="F218" s="52"/>
      <c r="G218" s="827"/>
      <c r="I218" s="634"/>
      <c r="J218" s="18"/>
      <c r="K218" s="177"/>
      <c r="L218" s="22"/>
      <c r="M218" s="53"/>
      <c r="N218" s="94"/>
      <c r="O218" s="17"/>
      <c r="P218" s="30"/>
      <c r="Q218" s="17"/>
      <c r="R218" s="29"/>
      <c r="S218" s="29"/>
      <c r="T218" s="23"/>
    </row>
    <row r="219" spans="1:20" s="8" customFormat="1" ht="19.7" customHeight="1">
      <c r="A219" s="18"/>
      <c r="B219" s="18"/>
      <c r="C219" s="18"/>
      <c r="D219" s="18"/>
      <c r="E219" s="17"/>
      <c r="F219" s="17"/>
      <c r="G219" s="17"/>
      <c r="H219" s="76"/>
      <c r="I219" s="18"/>
      <c r="J219" s="850"/>
      <c r="K219" s="177"/>
      <c r="L219" s="182"/>
      <c r="M219" s="171"/>
      <c r="N219" s="94"/>
      <c r="O219" s="17"/>
      <c r="P219" s="30"/>
      <c r="Q219" s="17"/>
      <c r="R219" s="29"/>
      <c r="S219" s="29"/>
      <c r="T219" s="23"/>
    </row>
    <row r="220" spans="1:20" s="8" customFormat="1" ht="19.7" customHeight="1">
      <c r="A220" s="18"/>
      <c r="B220" s="18"/>
      <c r="C220" s="18"/>
      <c r="D220" s="18"/>
      <c r="E220" s="17"/>
      <c r="F220" s="17"/>
      <c r="G220" s="17"/>
      <c r="H220" s="26"/>
      <c r="I220" s="18"/>
      <c r="J220" s="850"/>
      <c r="K220" s="220"/>
      <c r="L220" s="182"/>
      <c r="M220" s="171"/>
      <c r="N220" s="94"/>
      <c r="O220" s="17"/>
      <c r="P220" s="30"/>
      <c r="Q220" s="17"/>
      <c r="R220" s="29"/>
      <c r="S220" s="29"/>
      <c r="T220" s="23"/>
    </row>
    <row r="221" spans="1:20" s="8" customFormat="1" ht="19.7" customHeight="1">
      <c r="A221" s="18"/>
      <c r="B221" s="18"/>
      <c r="C221" s="104"/>
      <c r="D221" s="104"/>
      <c r="E221" s="17"/>
      <c r="F221" s="17"/>
      <c r="G221" s="17"/>
      <c r="H221" s="122"/>
      <c r="I221" s="123"/>
      <c r="J221" s="177"/>
      <c r="K221" s="220"/>
      <c r="L221" s="124"/>
      <c r="M221" s="122"/>
      <c r="N221" s="94"/>
      <c r="O221" s="17"/>
      <c r="P221" s="30"/>
      <c r="Q221" s="17"/>
      <c r="R221" s="29"/>
      <c r="S221" s="29"/>
      <c r="T221" s="23"/>
    </row>
    <row r="222" spans="1:20" s="8" customFormat="1" ht="19.7" customHeight="1">
      <c r="A222" s="18"/>
      <c r="B222" s="18"/>
      <c r="C222" s="104"/>
      <c r="D222" s="104"/>
      <c r="E222" s="17"/>
      <c r="F222" s="17"/>
      <c r="G222" s="17"/>
      <c r="H222" s="50"/>
      <c r="I222" s="123"/>
      <c r="J222" s="850"/>
      <c r="K222" s="220"/>
      <c r="L222" s="124"/>
      <c r="M222" s="26"/>
      <c r="N222" s="26"/>
      <c r="O222" s="17"/>
      <c r="P222" s="30"/>
      <c r="Q222" s="17"/>
      <c r="R222" s="29"/>
      <c r="S222" s="29"/>
      <c r="T222" s="23"/>
    </row>
    <row r="223" spans="1:20" s="8" customFormat="1" ht="19.7" customHeight="1">
      <c r="A223" s="18"/>
      <c r="B223" s="18"/>
      <c r="C223" s="18"/>
      <c r="D223" s="18"/>
      <c r="E223" s="17"/>
      <c r="F223" s="17"/>
      <c r="G223" s="17"/>
      <c r="H223" s="50"/>
      <c r="I223" s="123"/>
      <c r="J223" s="850"/>
      <c r="K223" s="220"/>
      <c r="L223" s="124"/>
      <c r="M223" s="26"/>
      <c r="N223" s="26"/>
      <c r="O223" s="17"/>
      <c r="P223" s="30"/>
      <c r="Q223" s="17"/>
      <c r="R223" s="29"/>
      <c r="S223" s="29"/>
      <c r="T223" s="23"/>
    </row>
    <row r="224" spans="1:20" s="8" customFormat="1" ht="19.7" customHeight="1">
      <c r="A224" s="18"/>
      <c r="B224" s="18"/>
      <c r="C224" s="18"/>
      <c r="D224" s="18"/>
      <c r="E224" s="17"/>
      <c r="F224" s="17"/>
      <c r="G224" s="17"/>
      <c r="H224" s="50"/>
      <c r="I224" s="126"/>
      <c r="J224" s="851"/>
      <c r="K224" s="177"/>
      <c r="L224" s="128"/>
      <c r="M224" s="129"/>
      <c r="N224" s="26"/>
      <c r="O224" s="17"/>
      <c r="P224" s="30"/>
      <c r="Q224" s="17"/>
      <c r="R224" s="29"/>
      <c r="S224" s="29"/>
      <c r="T224" s="23"/>
    </row>
    <row r="225" spans="1:20" s="8" customFormat="1" ht="19.7" customHeight="1">
      <c r="A225" s="18"/>
      <c r="B225" s="18"/>
      <c r="C225" s="18"/>
      <c r="D225" s="18"/>
      <c r="E225" s="17"/>
      <c r="F225" s="17"/>
      <c r="G225" s="17"/>
      <c r="H225" s="130"/>
      <c r="I225" s="18"/>
      <c r="J225" s="177"/>
      <c r="K225" s="177"/>
      <c r="L225" s="22"/>
      <c r="M225" s="26"/>
      <c r="N225" s="94"/>
      <c r="O225" s="17"/>
      <c r="P225" s="30"/>
      <c r="Q225" s="17"/>
      <c r="R225" s="29"/>
      <c r="S225" s="29"/>
      <c r="T225" s="23"/>
    </row>
    <row r="226" spans="1:20">
      <c r="K226" s="852"/>
    </row>
  </sheetData>
  <autoFilter ref="E10:R158" xr:uid="{A380100B-98A8-4B74-B3D7-98F2BD656F55}"/>
  <mergeCells count="17">
    <mergeCell ref="E98:H98"/>
    <mergeCell ref="F123:H123"/>
    <mergeCell ref="E142:H142"/>
    <mergeCell ref="E158:H158"/>
    <mergeCell ref="E6:G6"/>
    <mergeCell ref="E13:H13"/>
    <mergeCell ref="E56:H56"/>
    <mergeCell ref="E78:H78"/>
    <mergeCell ref="E85:H85"/>
    <mergeCell ref="H94:K94"/>
    <mergeCell ref="E2:G2"/>
    <mergeCell ref="J2:L2"/>
    <mergeCell ref="E3:G3"/>
    <mergeCell ref="E4:G4"/>
    <mergeCell ref="J4:K5"/>
    <mergeCell ref="M4:N5"/>
    <mergeCell ref="E5:G5"/>
  </mergeCells>
  <phoneticPr fontId="3"/>
  <dataValidations count="1">
    <dataValidation allowBlank="1" showInputMessage="1" showErrorMessage="1" sqref="M43 JI43 TE43 ADA43 AMW43 AWS43 BGO43 BQK43 CAG43 CKC43 CTY43 DDU43 DNQ43 DXM43 EHI43 ERE43 FBA43 FKW43 FUS43 GEO43 GOK43 GYG43 HIC43 HRY43 IBU43 ILQ43 IVM43 JFI43 JPE43 JZA43 KIW43 KSS43 LCO43 LMK43 LWG43 MGC43 MPY43 MZU43 NJQ43 NTM43 ODI43 ONE43 OXA43 PGW43 PQS43 QAO43 QKK43 QUG43 REC43 RNY43 RXU43 SHQ43 SRM43 TBI43 TLE43 TVA43 UEW43 UOS43 UYO43 VIK43 VSG43 WCC43 WLY43 WVU43 M65579 JI65579 TE65579 ADA65579 AMW65579 AWS65579 BGO65579 BQK65579 CAG65579 CKC65579 CTY65579 DDU65579 DNQ65579 DXM65579 EHI65579 ERE65579 FBA65579 FKW65579 FUS65579 GEO65579 GOK65579 GYG65579 HIC65579 HRY65579 IBU65579 ILQ65579 IVM65579 JFI65579 JPE65579 JZA65579 KIW65579 KSS65579 LCO65579 LMK65579 LWG65579 MGC65579 MPY65579 MZU65579 NJQ65579 NTM65579 ODI65579 ONE65579 OXA65579 PGW65579 PQS65579 QAO65579 QKK65579 QUG65579 REC65579 RNY65579 RXU65579 SHQ65579 SRM65579 TBI65579 TLE65579 TVA65579 UEW65579 UOS65579 UYO65579 VIK65579 VSG65579 WCC65579 WLY65579 WVU65579 M131115 JI131115 TE131115 ADA131115 AMW131115 AWS131115 BGO131115 BQK131115 CAG131115 CKC131115 CTY131115 DDU131115 DNQ131115 DXM131115 EHI131115 ERE131115 FBA131115 FKW131115 FUS131115 GEO131115 GOK131115 GYG131115 HIC131115 HRY131115 IBU131115 ILQ131115 IVM131115 JFI131115 JPE131115 JZA131115 KIW131115 KSS131115 LCO131115 LMK131115 LWG131115 MGC131115 MPY131115 MZU131115 NJQ131115 NTM131115 ODI131115 ONE131115 OXA131115 PGW131115 PQS131115 QAO131115 QKK131115 QUG131115 REC131115 RNY131115 RXU131115 SHQ131115 SRM131115 TBI131115 TLE131115 TVA131115 UEW131115 UOS131115 UYO131115 VIK131115 VSG131115 WCC131115 WLY131115 WVU131115 M196651 JI196651 TE196651 ADA196651 AMW196651 AWS196651 BGO196651 BQK196651 CAG196651 CKC196651 CTY196651 DDU196651 DNQ196651 DXM196651 EHI196651 ERE196651 FBA196651 FKW196651 FUS196651 GEO196651 GOK196651 GYG196651 HIC196651 HRY196651 IBU196651 ILQ196651 IVM196651 JFI196651 JPE196651 JZA196651 KIW196651 KSS196651 LCO196651 LMK196651 LWG196651 MGC196651 MPY196651 MZU196651 NJQ196651 NTM196651 ODI196651 ONE196651 OXA196651 PGW196651 PQS196651 QAO196651 QKK196651 QUG196651 REC196651 RNY196651 RXU196651 SHQ196651 SRM196651 TBI196651 TLE196651 TVA196651 UEW196651 UOS196651 UYO196651 VIK196651 VSG196651 WCC196651 WLY196651 WVU196651 M262187 JI262187 TE262187 ADA262187 AMW262187 AWS262187 BGO262187 BQK262187 CAG262187 CKC262187 CTY262187 DDU262187 DNQ262187 DXM262187 EHI262187 ERE262187 FBA262187 FKW262187 FUS262187 GEO262187 GOK262187 GYG262187 HIC262187 HRY262187 IBU262187 ILQ262187 IVM262187 JFI262187 JPE262187 JZA262187 KIW262187 KSS262187 LCO262187 LMK262187 LWG262187 MGC262187 MPY262187 MZU262187 NJQ262187 NTM262187 ODI262187 ONE262187 OXA262187 PGW262187 PQS262187 QAO262187 QKK262187 QUG262187 REC262187 RNY262187 RXU262187 SHQ262187 SRM262187 TBI262187 TLE262187 TVA262187 UEW262187 UOS262187 UYO262187 VIK262187 VSG262187 WCC262187 WLY262187 WVU262187 M327723 JI327723 TE327723 ADA327723 AMW327723 AWS327723 BGO327723 BQK327723 CAG327723 CKC327723 CTY327723 DDU327723 DNQ327723 DXM327723 EHI327723 ERE327723 FBA327723 FKW327723 FUS327723 GEO327723 GOK327723 GYG327723 HIC327723 HRY327723 IBU327723 ILQ327723 IVM327723 JFI327723 JPE327723 JZA327723 KIW327723 KSS327723 LCO327723 LMK327723 LWG327723 MGC327723 MPY327723 MZU327723 NJQ327723 NTM327723 ODI327723 ONE327723 OXA327723 PGW327723 PQS327723 QAO327723 QKK327723 QUG327723 REC327723 RNY327723 RXU327723 SHQ327723 SRM327723 TBI327723 TLE327723 TVA327723 UEW327723 UOS327723 UYO327723 VIK327723 VSG327723 WCC327723 WLY327723 WVU327723 M393259 JI393259 TE393259 ADA393259 AMW393259 AWS393259 BGO393259 BQK393259 CAG393259 CKC393259 CTY393259 DDU393259 DNQ393259 DXM393259 EHI393259 ERE393259 FBA393259 FKW393259 FUS393259 GEO393259 GOK393259 GYG393259 HIC393259 HRY393259 IBU393259 ILQ393259 IVM393259 JFI393259 JPE393259 JZA393259 KIW393259 KSS393259 LCO393259 LMK393259 LWG393259 MGC393259 MPY393259 MZU393259 NJQ393259 NTM393259 ODI393259 ONE393259 OXA393259 PGW393259 PQS393259 QAO393259 QKK393259 QUG393259 REC393259 RNY393259 RXU393259 SHQ393259 SRM393259 TBI393259 TLE393259 TVA393259 UEW393259 UOS393259 UYO393259 VIK393259 VSG393259 WCC393259 WLY393259 WVU393259 M458795 JI458795 TE458795 ADA458795 AMW458795 AWS458795 BGO458795 BQK458795 CAG458795 CKC458795 CTY458795 DDU458795 DNQ458795 DXM458795 EHI458795 ERE458795 FBA458795 FKW458795 FUS458795 GEO458795 GOK458795 GYG458795 HIC458795 HRY458795 IBU458795 ILQ458795 IVM458795 JFI458795 JPE458795 JZA458795 KIW458795 KSS458795 LCO458795 LMK458795 LWG458795 MGC458795 MPY458795 MZU458795 NJQ458795 NTM458795 ODI458795 ONE458795 OXA458795 PGW458795 PQS458795 QAO458795 QKK458795 QUG458795 REC458795 RNY458795 RXU458795 SHQ458795 SRM458795 TBI458795 TLE458795 TVA458795 UEW458795 UOS458795 UYO458795 VIK458795 VSG458795 WCC458795 WLY458795 WVU458795 M524331 JI524331 TE524331 ADA524331 AMW524331 AWS524331 BGO524331 BQK524331 CAG524331 CKC524331 CTY524331 DDU524331 DNQ524331 DXM524331 EHI524331 ERE524331 FBA524331 FKW524331 FUS524331 GEO524331 GOK524331 GYG524331 HIC524331 HRY524331 IBU524331 ILQ524331 IVM524331 JFI524331 JPE524331 JZA524331 KIW524331 KSS524331 LCO524331 LMK524331 LWG524331 MGC524331 MPY524331 MZU524331 NJQ524331 NTM524331 ODI524331 ONE524331 OXA524331 PGW524331 PQS524331 QAO524331 QKK524331 QUG524331 REC524331 RNY524331 RXU524331 SHQ524331 SRM524331 TBI524331 TLE524331 TVA524331 UEW524331 UOS524331 UYO524331 VIK524331 VSG524331 WCC524331 WLY524331 WVU524331 M589867 JI589867 TE589867 ADA589867 AMW589867 AWS589867 BGO589867 BQK589867 CAG589867 CKC589867 CTY589867 DDU589867 DNQ589867 DXM589867 EHI589867 ERE589867 FBA589867 FKW589867 FUS589867 GEO589867 GOK589867 GYG589867 HIC589867 HRY589867 IBU589867 ILQ589867 IVM589867 JFI589867 JPE589867 JZA589867 KIW589867 KSS589867 LCO589867 LMK589867 LWG589867 MGC589867 MPY589867 MZU589867 NJQ589867 NTM589867 ODI589867 ONE589867 OXA589867 PGW589867 PQS589867 QAO589867 QKK589867 QUG589867 REC589867 RNY589867 RXU589867 SHQ589867 SRM589867 TBI589867 TLE589867 TVA589867 UEW589867 UOS589867 UYO589867 VIK589867 VSG589867 WCC589867 WLY589867 WVU589867 M655403 JI655403 TE655403 ADA655403 AMW655403 AWS655403 BGO655403 BQK655403 CAG655403 CKC655403 CTY655403 DDU655403 DNQ655403 DXM655403 EHI655403 ERE655403 FBA655403 FKW655403 FUS655403 GEO655403 GOK655403 GYG655403 HIC655403 HRY655403 IBU655403 ILQ655403 IVM655403 JFI655403 JPE655403 JZA655403 KIW655403 KSS655403 LCO655403 LMK655403 LWG655403 MGC655403 MPY655403 MZU655403 NJQ655403 NTM655403 ODI655403 ONE655403 OXA655403 PGW655403 PQS655403 QAO655403 QKK655403 QUG655403 REC655403 RNY655403 RXU655403 SHQ655403 SRM655403 TBI655403 TLE655403 TVA655403 UEW655403 UOS655403 UYO655403 VIK655403 VSG655403 WCC655403 WLY655403 WVU655403 M720939 JI720939 TE720939 ADA720939 AMW720939 AWS720939 BGO720939 BQK720939 CAG720939 CKC720939 CTY720939 DDU720939 DNQ720939 DXM720939 EHI720939 ERE720939 FBA720939 FKW720939 FUS720939 GEO720939 GOK720939 GYG720939 HIC720939 HRY720939 IBU720939 ILQ720939 IVM720939 JFI720939 JPE720939 JZA720939 KIW720939 KSS720939 LCO720939 LMK720939 LWG720939 MGC720939 MPY720939 MZU720939 NJQ720939 NTM720939 ODI720939 ONE720939 OXA720939 PGW720939 PQS720939 QAO720939 QKK720939 QUG720939 REC720939 RNY720939 RXU720939 SHQ720939 SRM720939 TBI720939 TLE720939 TVA720939 UEW720939 UOS720939 UYO720939 VIK720939 VSG720939 WCC720939 WLY720939 WVU720939 M786475 JI786475 TE786475 ADA786475 AMW786475 AWS786475 BGO786475 BQK786475 CAG786475 CKC786475 CTY786475 DDU786475 DNQ786475 DXM786475 EHI786475 ERE786475 FBA786475 FKW786475 FUS786475 GEO786475 GOK786475 GYG786475 HIC786475 HRY786475 IBU786475 ILQ786475 IVM786475 JFI786475 JPE786475 JZA786475 KIW786475 KSS786475 LCO786475 LMK786475 LWG786475 MGC786475 MPY786475 MZU786475 NJQ786475 NTM786475 ODI786475 ONE786475 OXA786475 PGW786475 PQS786475 QAO786475 QKK786475 QUG786475 REC786475 RNY786475 RXU786475 SHQ786475 SRM786475 TBI786475 TLE786475 TVA786475 UEW786475 UOS786475 UYO786475 VIK786475 VSG786475 WCC786475 WLY786475 WVU786475 M852011 JI852011 TE852011 ADA852011 AMW852011 AWS852011 BGO852011 BQK852011 CAG852011 CKC852011 CTY852011 DDU852011 DNQ852011 DXM852011 EHI852011 ERE852011 FBA852011 FKW852011 FUS852011 GEO852011 GOK852011 GYG852011 HIC852011 HRY852011 IBU852011 ILQ852011 IVM852011 JFI852011 JPE852011 JZA852011 KIW852011 KSS852011 LCO852011 LMK852011 LWG852011 MGC852011 MPY852011 MZU852011 NJQ852011 NTM852011 ODI852011 ONE852011 OXA852011 PGW852011 PQS852011 QAO852011 QKK852011 QUG852011 REC852011 RNY852011 RXU852011 SHQ852011 SRM852011 TBI852011 TLE852011 TVA852011 UEW852011 UOS852011 UYO852011 VIK852011 VSG852011 WCC852011 WLY852011 WVU852011 M917547 JI917547 TE917547 ADA917547 AMW917547 AWS917547 BGO917547 BQK917547 CAG917547 CKC917547 CTY917547 DDU917547 DNQ917547 DXM917547 EHI917547 ERE917547 FBA917547 FKW917547 FUS917547 GEO917547 GOK917547 GYG917547 HIC917547 HRY917547 IBU917547 ILQ917547 IVM917547 JFI917547 JPE917547 JZA917547 KIW917547 KSS917547 LCO917547 LMK917547 LWG917547 MGC917547 MPY917547 MZU917547 NJQ917547 NTM917547 ODI917547 ONE917547 OXA917547 PGW917547 PQS917547 QAO917547 QKK917547 QUG917547 REC917547 RNY917547 RXU917547 SHQ917547 SRM917547 TBI917547 TLE917547 TVA917547 UEW917547 UOS917547 UYO917547 VIK917547 VSG917547 WCC917547 WLY917547 WVU917547 M983083 JI983083 TE983083 ADA983083 AMW983083 AWS983083 BGO983083 BQK983083 CAG983083 CKC983083 CTY983083 DDU983083 DNQ983083 DXM983083 EHI983083 ERE983083 FBA983083 FKW983083 FUS983083 GEO983083 GOK983083 GYG983083 HIC983083 HRY983083 IBU983083 ILQ983083 IVM983083 JFI983083 JPE983083 JZA983083 KIW983083 KSS983083 LCO983083 LMK983083 LWG983083 MGC983083 MPY983083 MZU983083 NJQ983083 NTM983083 ODI983083 ONE983083 OXA983083 PGW983083 PQS983083 QAO983083 QKK983083 QUG983083 REC983083 RNY983083 RXU983083 SHQ983083 SRM983083 TBI983083 TLE983083 TVA983083 UEW983083 UOS983083 UYO983083 VIK983083 VSG983083 WCC983083 WLY983083 WVU983083" xr:uid="{788815C3-65AD-4E7B-A171-BDC17E6E6B49}"/>
  </dataValidations>
  <hyperlinks>
    <hyperlink ref="N61" r:id="rId1" xr:uid="{F4D1D09D-2F50-4857-9945-BE4809BF1F00}"/>
    <hyperlink ref="N62" r:id="rId2" xr:uid="{4C1D1BE5-5839-47A1-ABF8-A133A8BEB064}"/>
    <hyperlink ref="O183" r:id="rId3" xr:uid="{B5414153-BB04-458B-92AD-B1B158F8CD06}"/>
  </hyperlinks>
  <pageMargins left="0.2" right="0.2" top="0.36" bottom="0.41" header="0.3" footer="0.3"/>
  <pageSetup paperSize="9" scale="70" orientation="landscape" r:id="rId4"/>
  <legacyDrawing r:id="rId5"/>
  <extLst>
    <ext xmlns:x14="http://schemas.microsoft.com/office/spreadsheetml/2009/9/main" uri="{CCE6A557-97BC-4b89-ADB6-D9C93CAAB3DF}">
      <x14:dataValidations xmlns:xm="http://schemas.microsoft.com/office/excel/2006/main" count="1">
        <x14:dataValidation imeMode="hiragana" allowBlank="1" showInputMessage="1" showErrorMessage="1" xr:uid="{A3088370-5582-4E73-9CA0-66F2986612A7}">
          <xm:sqref>M136 JI136 TE136 ADA136 AMW136 AWS136 BGO136 BQK136 CAG136 CKC136 CTY136 DDU136 DNQ136 DXM136 EHI136 ERE136 FBA136 FKW136 FUS136 GEO136 GOK136 GYG136 HIC136 HRY136 IBU136 ILQ136 IVM136 JFI136 JPE136 JZA136 KIW136 KSS136 LCO136 LMK136 LWG136 MGC136 MPY136 MZU136 NJQ136 NTM136 ODI136 ONE136 OXA136 PGW136 PQS136 QAO136 QKK136 QUG136 REC136 RNY136 RXU136 SHQ136 SRM136 TBI136 TLE136 TVA136 UEW136 UOS136 UYO136 VIK136 VSG136 WCC136 WLY136 WVU136 M65672 JI65672 TE65672 ADA65672 AMW65672 AWS65672 BGO65672 BQK65672 CAG65672 CKC65672 CTY65672 DDU65672 DNQ65672 DXM65672 EHI65672 ERE65672 FBA65672 FKW65672 FUS65672 GEO65672 GOK65672 GYG65672 HIC65672 HRY65672 IBU65672 ILQ65672 IVM65672 JFI65672 JPE65672 JZA65672 KIW65672 KSS65672 LCO65672 LMK65672 LWG65672 MGC65672 MPY65672 MZU65672 NJQ65672 NTM65672 ODI65672 ONE65672 OXA65672 PGW65672 PQS65672 QAO65672 QKK65672 QUG65672 REC65672 RNY65672 RXU65672 SHQ65672 SRM65672 TBI65672 TLE65672 TVA65672 UEW65672 UOS65672 UYO65672 VIK65672 VSG65672 WCC65672 WLY65672 WVU65672 M131208 JI131208 TE131208 ADA131208 AMW131208 AWS131208 BGO131208 BQK131208 CAG131208 CKC131208 CTY131208 DDU131208 DNQ131208 DXM131208 EHI131208 ERE131208 FBA131208 FKW131208 FUS131208 GEO131208 GOK131208 GYG131208 HIC131208 HRY131208 IBU131208 ILQ131208 IVM131208 JFI131208 JPE131208 JZA131208 KIW131208 KSS131208 LCO131208 LMK131208 LWG131208 MGC131208 MPY131208 MZU131208 NJQ131208 NTM131208 ODI131208 ONE131208 OXA131208 PGW131208 PQS131208 QAO131208 QKK131208 QUG131208 REC131208 RNY131208 RXU131208 SHQ131208 SRM131208 TBI131208 TLE131208 TVA131208 UEW131208 UOS131208 UYO131208 VIK131208 VSG131208 WCC131208 WLY131208 WVU131208 M196744 JI196744 TE196744 ADA196744 AMW196744 AWS196744 BGO196744 BQK196744 CAG196744 CKC196744 CTY196744 DDU196744 DNQ196744 DXM196744 EHI196744 ERE196744 FBA196744 FKW196744 FUS196744 GEO196744 GOK196744 GYG196744 HIC196744 HRY196744 IBU196744 ILQ196744 IVM196744 JFI196744 JPE196744 JZA196744 KIW196744 KSS196744 LCO196744 LMK196744 LWG196744 MGC196744 MPY196744 MZU196744 NJQ196744 NTM196744 ODI196744 ONE196744 OXA196744 PGW196744 PQS196744 QAO196744 QKK196744 QUG196744 REC196744 RNY196744 RXU196744 SHQ196744 SRM196744 TBI196744 TLE196744 TVA196744 UEW196744 UOS196744 UYO196744 VIK196744 VSG196744 WCC196744 WLY196744 WVU196744 M262280 JI262280 TE262280 ADA262280 AMW262280 AWS262280 BGO262280 BQK262280 CAG262280 CKC262280 CTY262280 DDU262280 DNQ262280 DXM262280 EHI262280 ERE262280 FBA262280 FKW262280 FUS262280 GEO262280 GOK262280 GYG262280 HIC262280 HRY262280 IBU262280 ILQ262280 IVM262280 JFI262280 JPE262280 JZA262280 KIW262280 KSS262280 LCO262280 LMK262280 LWG262280 MGC262280 MPY262280 MZU262280 NJQ262280 NTM262280 ODI262280 ONE262280 OXA262280 PGW262280 PQS262280 QAO262280 QKK262280 QUG262280 REC262280 RNY262280 RXU262280 SHQ262280 SRM262280 TBI262280 TLE262280 TVA262280 UEW262280 UOS262280 UYO262280 VIK262280 VSG262280 WCC262280 WLY262280 WVU262280 M327816 JI327816 TE327816 ADA327816 AMW327816 AWS327816 BGO327816 BQK327816 CAG327816 CKC327816 CTY327816 DDU327816 DNQ327816 DXM327816 EHI327816 ERE327816 FBA327816 FKW327816 FUS327816 GEO327816 GOK327816 GYG327816 HIC327816 HRY327816 IBU327816 ILQ327816 IVM327816 JFI327816 JPE327816 JZA327816 KIW327816 KSS327816 LCO327816 LMK327816 LWG327816 MGC327816 MPY327816 MZU327816 NJQ327816 NTM327816 ODI327816 ONE327816 OXA327816 PGW327816 PQS327816 QAO327816 QKK327816 QUG327816 REC327816 RNY327816 RXU327816 SHQ327816 SRM327816 TBI327816 TLE327816 TVA327816 UEW327816 UOS327816 UYO327816 VIK327816 VSG327816 WCC327816 WLY327816 WVU327816 M393352 JI393352 TE393352 ADA393352 AMW393352 AWS393352 BGO393352 BQK393352 CAG393352 CKC393352 CTY393352 DDU393352 DNQ393352 DXM393352 EHI393352 ERE393352 FBA393352 FKW393352 FUS393352 GEO393352 GOK393352 GYG393352 HIC393352 HRY393352 IBU393352 ILQ393352 IVM393352 JFI393352 JPE393352 JZA393352 KIW393352 KSS393352 LCO393352 LMK393352 LWG393352 MGC393352 MPY393352 MZU393352 NJQ393352 NTM393352 ODI393352 ONE393352 OXA393352 PGW393352 PQS393352 QAO393352 QKK393352 QUG393352 REC393352 RNY393352 RXU393352 SHQ393352 SRM393352 TBI393352 TLE393352 TVA393352 UEW393352 UOS393352 UYO393352 VIK393352 VSG393352 WCC393352 WLY393352 WVU393352 M458888 JI458888 TE458888 ADA458888 AMW458888 AWS458888 BGO458888 BQK458888 CAG458888 CKC458888 CTY458888 DDU458888 DNQ458888 DXM458888 EHI458888 ERE458888 FBA458888 FKW458888 FUS458888 GEO458888 GOK458888 GYG458888 HIC458888 HRY458888 IBU458888 ILQ458888 IVM458888 JFI458888 JPE458888 JZA458888 KIW458888 KSS458888 LCO458888 LMK458888 LWG458888 MGC458888 MPY458888 MZU458888 NJQ458888 NTM458888 ODI458888 ONE458888 OXA458888 PGW458888 PQS458888 QAO458888 QKK458888 QUG458888 REC458888 RNY458888 RXU458888 SHQ458888 SRM458888 TBI458888 TLE458888 TVA458888 UEW458888 UOS458888 UYO458888 VIK458888 VSG458888 WCC458888 WLY458888 WVU458888 M524424 JI524424 TE524424 ADA524424 AMW524424 AWS524424 BGO524424 BQK524424 CAG524424 CKC524424 CTY524424 DDU524424 DNQ524424 DXM524424 EHI524424 ERE524424 FBA524424 FKW524424 FUS524424 GEO524424 GOK524424 GYG524424 HIC524424 HRY524424 IBU524424 ILQ524424 IVM524424 JFI524424 JPE524424 JZA524424 KIW524424 KSS524424 LCO524424 LMK524424 LWG524424 MGC524424 MPY524424 MZU524424 NJQ524424 NTM524424 ODI524424 ONE524424 OXA524424 PGW524424 PQS524424 QAO524424 QKK524424 QUG524424 REC524424 RNY524424 RXU524424 SHQ524424 SRM524424 TBI524424 TLE524424 TVA524424 UEW524424 UOS524424 UYO524424 VIK524424 VSG524424 WCC524424 WLY524424 WVU524424 M589960 JI589960 TE589960 ADA589960 AMW589960 AWS589960 BGO589960 BQK589960 CAG589960 CKC589960 CTY589960 DDU589960 DNQ589960 DXM589960 EHI589960 ERE589960 FBA589960 FKW589960 FUS589960 GEO589960 GOK589960 GYG589960 HIC589960 HRY589960 IBU589960 ILQ589960 IVM589960 JFI589960 JPE589960 JZA589960 KIW589960 KSS589960 LCO589960 LMK589960 LWG589960 MGC589960 MPY589960 MZU589960 NJQ589960 NTM589960 ODI589960 ONE589960 OXA589960 PGW589960 PQS589960 QAO589960 QKK589960 QUG589960 REC589960 RNY589960 RXU589960 SHQ589960 SRM589960 TBI589960 TLE589960 TVA589960 UEW589960 UOS589960 UYO589960 VIK589960 VSG589960 WCC589960 WLY589960 WVU589960 M655496 JI655496 TE655496 ADA655496 AMW655496 AWS655496 BGO655496 BQK655496 CAG655496 CKC655496 CTY655496 DDU655496 DNQ655496 DXM655496 EHI655496 ERE655496 FBA655496 FKW655496 FUS655496 GEO655496 GOK655496 GYG655496 HIC655496 HRY655496 IBU655496 ILQ655496 IVM655496 JFI655496 JPE655496 JZA655496 KIW655496 KSS655496 LCO655496 LMK655496 LWG655496 MGC655496 MPY655496 MZU655496 NJQ655496 NTM655496 ODI655496 ONE655496 OXA655496 PGW655496 PQS655496 QAO655496 QKK655496 QUG655496 REC655496 RNY655496 RXU655496 SHQ655496 SRM655496 TBI655496 TLE655496 TVA655496 UEW655496 UOS655496 UYO655496 VIK655496 VSG655496 WCC655496 WLY655496 WVU655496 M721032 JI721032 TE721032 ADA721032 AMW721032 AWS721032 BGO721032 BQK721032 CAG721032 CKC721032 CTY721032 DDU721032 DNQ721032 DXM721032 EHI721032 ERE721032 FBA721032 FKW721032 FUS721032 GEO721032 GOK721032 GYG721032 HIC721032 HRY721032 IBU721032 ILQ721032 IVM721032 JFI721032 JPE721032 JZA721032 KIW721032 KSS721032 LCO721032 LMK721032 LWG721032 MGC721032 MPY721032 MZU721032 NJQ721032 NTM721032 ODI721032 ONE721032 OXA721032 PGW721032 PQS721032 QAO721032 QKK721032 QUG721032 REC721032 RNY721032 RXU721032 SHQ721032 SRM721032 TBI721032 TLE721032 TVA721032 UEW721032 UOS721032 UYO721032 VIK721032 VSG721032 WCC721032 WLY721032 WVU721032 M786568 JI786568 TE786568 ADA786568 AMW786568 AWS786568 BGO786568 BQK786568 CAG786568 CKC786568 CTY786568 DDU786568 DNQ786568 DXM786568 EHI786568 ERE786568 FBA786568 FKW786568 FUS786568 GEO786568 GOK786568 GYG786568 HIC786568 HRY786568 IBU786568 ILQ786568 IVM786568 JFI786568 JPE786568 JZA786568 KIW786568 KSS786568 LCO786568 LMK786568 LWG786568 MGC786568 MPY786568 MZU786568 NJQ786568 NTM786568 ODI786568 ONE786568 OXA786568 PGW786568 PQS786568 QAO786568 QKK786568 QUG786568 REC786568 RNY786568 RXU786568 SHQ786568 SRM786568 TBI786568 TLE786568 TVA786568 UEW786568 UOS786568 UYO786568 VIK786568 VSG786568 WCC786568 WLY786568 WVU786568 M852104 JI852104 TE852104 ADA852104 AMW852104 AWS852104 BGO852104 BQK852104 CAG852104 CKC852104 CTY852104 DDU852104 DNQ852104 DXM852104 EHI852104 ERE852104 FBA852104 FKW852104 FUS852104 GEO852104 GOK852104 GYG852104 HIC852104 HRY852104 IBU852104 ILQ852104 IVM852104 JFI852104 JPE852104 JZA852104 KIW852104 KSS852104 LCO852104 LMK852104 LWG852104 MGC852104 MPY852104 MZU852104 NJQ852104 NTM852104 ODI852104 ONE852104 OXA852104 PGW852104 PQS852104 QAO852104 QKK852104 QUG852104 REC852104 RNY852104 RXU852104 SHQ852104 SRM852104 TBI852104 TLE852104 TVA852104 UEW852104 UOS852104 UYO852104 VIK852104 VSG852104 WCC852104 WLY852104 WVU852104 M917640 JI917640 TE917640 ADA917640 AMW917640 AWS917640 BGO917640 BQK917640 CAG917640 CKC917640 CTY917640 DDU917640 DNQ917640 DXM917640 EHI917640 ERE917640 FBA917640 FKW917640 FUS917640 GEO917640 GOK917640 GYG917640 HIC917640 HRY917640 IBU917640 ILQ917640 IVM917640 JFI917640 JPE917640 JZA917640 KIW917640 KSS917640 LCO917640 LMK917640 LWG917640 MGC917640 MPY917640 MZU917640 NJQ917640 NTM917640 ODI917640 ONE917640 OXA917640 PGW917640 PQS917640 QAO917640 QKK917640 QUG917640 REC917640 RNY917640 RXU917640 SHQ917640 SRM917640 TBI917640 TLE917640 TVA917640 UEW917640 UOS917640 UYO917640 VIK917640 VSG917640 WCC917640 WLY917640 WVU917640 M983176 JI983176 TE983176 ADA983176 AMW983176 AWS983176 BGO983176 BQK983176 CAG983176 CKC983176 CTY983176 DDU983176 DNQ983176 DXM983176 EHI983176 ERE983176 FBA983176 FKW983176 FUS983176 GEO983176 GOK983176 GYG983176 HIC983176 HRY983176 IBU983176 ILQ983176 IVM983176 JFI983176 JPE983176 JZA983176 KIW983176 KSS983176 LCO983176 LMK983176 LWG983176 MGC983176 MPY983176 MZU983176 NJQ983176 NTM983176 ODI983176 ONE983176 OXA983176 PGW983176 PQS983176 QAO983176 QKK983176 QUG983176 REC983176 RNY983176 RXU983176 SHQ983176 SRM983176 TBI983176 TLE983176 TVA983176 UEW983176 UOS983176 UYO983176 VIK983176 VSG983176 WCC983176 WLY983176 WVU983176 M35:M36 JI35:JI36 TE35:TE36 ADA35:ADA36 AMW35:AMW36 AWS35:AWS36 BGO35:BGO36 BQK35:BQK36 CAG35:CAG36 CKC35:CKC36 CTY35:CTY36 DDU35:DDU36 DNQ35:DNQ36 DXM35:DXM36 EHI35:EHI36 ERE35:ERE36 FBA35:FBA36 FKW35:FKW36 FUS35:FUS36 GEO35:GEO36 GOK35:GOK36 GYG35:GYG36 HIC35:HIC36 HRY35:HRY36 IBU35:IBU36 ILQ35:ILQ36 IVM35:IVM36 JFI35:JFI36 JPE35:JPE36 JZA35:JZA36 KIW35:KIW36 KSS35:KSS36 LCO35:LCO36 LMK35:LMK36 LWG35:LWG36 MGC35:MGC36 MPY35:MPY36 MZU35:MZU36 NJQ35:NJQ36 NTM35:NTM36 ODI35:ODI36 ONE35:ONE36 OXA35:OXA36 PGW35:PGW36 PQS35:PQS36 QAO35:QAO36 QKK35:QKK36 QUG35:QUG36 REC35:REC36 RNY35:RNY36 RXU35:RXU36 SHQ35:SHQ36 SRM35:SRM36 TBI35:TBI36 TLE35:TLE36 TVA35:TVA36 UEW35:UEW36 UOS35:UOS36 UYO35:UYO36 VIK35:VIK36 VSG35:VSG36 WCC35:WCC36 WLY35:WLY36 WVU35:WVU36 M65571:M65572 JI65571:JI65572 TE65571:TE65572 ADA65571:ADA65572 AMW65571:AMW65572 AWS65571:AWS65572 BGO65571:BGO65572 BQK65571:BQK65572 CAG65571:CAG65572 CKC65571:CKC65572 CTY65571:CTY65572 DDU65571:DDU65572 DNQ65571:DNQ65572 DXM65571:DXM65572 EHI65571:EHI65572 ERE65571:ERE65572 FBA65571:FBA65572 FKW65571:FKW65572 FUS65571:FUS65572 GEO65571:GEO65572 GOK65571:GOK65572 GYG65571:GYG65572 HIC65571:HIC65572 HRY65571:HRY65572 IBU65571:IBU65572 ILQ65571:ILQ65572 IVM65571:IVM65572 JFI65571:JFI65572 JPE65571:JPE65572 JZA65571:JZA65572 KIW65571:KIW65572 KSS65571:KSS65572 LCO65571:LCO65572 LMK65571:LMK65572 LWG65571:LWG65572 MGC65571:MGC65572 MPY65571:MPY65572 MZU65571:MZU65572 NJQ65571:NJQ65572 NTM65571:NTM65572 ODI65571:ODI65572 ONE65571:ONE65572 OXA65571:OXA65572 PGW65571:PGW65572 PQS65571:PQS65572 QAO65571:QAO65572 QKK65571:QKK65572 QUG65571:QUG65572 REC65571:REC65572 RNY65571:RNY65572 RXU65571:RXU65572 SHQ65571:SHQ65572 SRM65571:SRM65572 TBI65571:TBI65572 TLE65571:TLE65572 TVA65571:TVA65572 UEW65571:UEW65572 UOS65571:UOS65572 UYO65571:UYO65572 VIK65571:VIK65572 VSG65571:VSG65572 WCC65571:WCC65572 WLY65571:WLY65572 WVU65571:WVU65572 M131107:M131108 JI131107:JI131108 TE131107:TE131108 ADA131107:ADA131108 AMW131107:AMW131108 AWS131107:AWS131108 BGO131107:BGO131108 BQK131107:BQK131108 CAG131107:CAG131108 CKC131107:CKC131108 CTY131107:CTY131108 DDU131107:DDU131108 DNQ131107:DNQ131108 DXM131107:DXM131108 EHI131107:EHI131108 ERE131107:ERE131108 FBA131107:FBA131108 FKW131107:FKW131108 FUS131107:FUS131108 GEO131107:GEO131108 GOK131107:GOK131108 GYG131107:GYG131108 HIC131107:HIC131108 HRY131107:HRY131108 IBU131107:IBU131108 ILQ131107:ILQ131108 IVM131107:IVM131108 JFI131107:JFI131108 JPE131107:JPE131108 JZA131107:JZA131108 KIW131107:KIW131108 KSS131107:KSS131108 LCO131107:LCO131108 LMK131107:LMK131108 LWG131107:LWG131108 MGC131107:MGC131108 MPY131107:MPY131108 MZU131107:MZU131108 NJQ131107:NJQ131108 NTM131107:NTM131108 ODI131107:ODI131108 ONE131107:ONE131108 OXA131107:OXA131108 PGW131107:PGW131108 PQS131107:PQS131108 QAO131107:QAO131108 QKK131107:QKK131108 QUG131107:QUG131108 REC131107:REC131108 RNY131107:RNY131108 RXU131107:RXU131108 SHQ131107:SHQ131108 SRM131107:SRM131108 TBI131107:TBI131108 TLE131107:TLE131108 TVA131107:TVA131108 UEW131107:UEW131108 UOS131107:UOS131108 UYO131107:UYO131108 VIK131107:VIK131108 VSG131107:VSG131108 WCC131107:WCC131108 WLY131107:WLY131108 WVU131107:WVU131108 M196643:M196644 JI196643:JI196644 TE196643:TE196644 ADA196643:ADA196644 AMW196643:AMW196644 AWS196643:AWS196644 BGO196643:BGO196644 BQK196643:BQK196644 CAG196643:CAG196644 CKC196643:CKC196644 CTY196643:CTY196644 DDU196643:DDU196644 DNQ196643:DNQ196644 DXM196643:DXM196644 EHI196643:EHI196644 ERE196643:ERE196644 FBA196643:FBA196644 FKW196643:FKW196644 FUS196643:FUS196644 GEO196643:GEO196644 GOK196643:GOK196644 GYG196643:GYG196644 HIC196643:HIC196644 HRY196643:HRY196644 IBU196643:IBU196644 ILQ196643:ILQ196644 IVM196643:IVM196644 JFI196643:JFI196644 JPE196643:JPE196644 JZA196643:JZA196644 KIW196643:KIW196644 KSS196643:KSS196644 LCO196643:LCO196644 LMK196643:LMK196644 LWG196643:LWG196644 MGC196643:MGC196644 MPY196643:MPY196644 MZU196643:MZU196644 NJQ196643:NJQ196644 NTM196643:NTM196644 ODI196643:ODI196644 ONE196643:ONE196644 OXA196643:OXA196644 PGW196643:PGW196644 PQS196643:PQS196644 QAO196643:QAO196644 QKK196643:QKK196644 QUG196643:QUG196644 REC196643:REC196644 RNY196643:RNY196644 RXU196643:RXU196644 SHQ196643:SHQ196644 SRM196643:SRM196644 TBI196643:TBI196644 TLE196643:TLE196644 TVA196643:TVA196644 UEW196643:UEW196644 UOS196643:UOS196644 UYO196643:UYO196644 VIK196643:VIK196644 VSG196643:VSG196644 WCC196643:WCC196644 WLY196643:WLY196644 WVU196643:WVU196644 M262179:M262180 JI262179:JI262180 TE262179:TE262180 ADA262179:ADA262180 AMW262179:AMW262180 AWS262179:AWS262180 BGO262179:BGO262180 BQK262179:BQK262180 CAG262179:CAG262180 CKC262179:CKC262180 CTY262179:CTY262180 DDU262179:DDU262180 DNQ262179:DNQ262180 DXM262179:DXM262180 EHI262179:EHI262180 ERE262179:ERE262180 FBA262179:FBA262180 FKW262179:FKW262180 FUS262179:FUS262180 GEO262179:GEO262180 GOK262179:GOK262180 GYG262179:GYG262180 HIC262179:HIC262180 HRY262179:HRY262180 IBU262179:IBU262180 ILQ262179:ILQ262180 IVM262179:IVM262180 JFI262179:JFI262180 JPE262179:JPE262180 JZA262179:JZA262180 KIW262179:KIW262180 KSS262179:KSS262180 LCO262179:LCO262180 LMK262179:LMK262180 LWG262179:LWG262180 MGC262179:MGC262180 MPY262179:MPY262180 MZU262179:MZU262180 NJQ262179:NJQ262180 NTM262179:NTM262180 ODI262179:ODI262180 ONE262179:ONE262180 OXA262179:OXA262180 PGW262179:PGW262180 PQS262179:PQS262180 QAO262179:QAO262180 QKK262179:QKK262180 QUG262179:QUG262180 REC262179:REC262180 RNY262179:RNY262180 RXU262179:RXU262180 SHQ262179:SHQ262180 SRM262179:SRM262180 TBI262179:TBI262180 TLE262179:TLE262180 TVA262179:TVA262180 UEW262179:UEW262180 UOS262179:UOS262180 UYO262179:UYO262180 VIK262179:VIK262180 VSG262179:VSG262180 WCC262179:WCC262180 WLY262179:WLY262180 WVU262179:WVU262180 M327715:M327716 JI327715:JI327716 TE327715:TE327716 ADA327715:ADA327716 AMW327715:AMW327716 AWS327715:AWS327716 BGO327715:BGO327716 BQK327715:BQK327716 CAG327715:CAG327716 CKC327715:CKC327716 CTY327715:CTY327716 DDU327715:DDU327716 DNQ327715:DNQ327716 DXM327715:DXM327716 EHI327715:EHI327716 ERE327715:ERE327716 FBA327715:FBA327716 FKW327715:FKW327716 FUS327715:FUS327716 GEO327715:GEO327716 GOK327715:GOK327716 GYG327715:GYG327716 HIC327715:HIC327716 HRY327715:HRY327716 IBU327715:IBU327716 ILQ327715:ILQ327716 IVM327715:IVM327716 JFI327715:JFI327716 JPE327715:JPE327716 JZA327715:JZA327716 KIW327715:KIW327716 KSS327715:KSS327716 LCO327715:LCO327716 LMK327715:LMK327716 LWG327715:LWG327716 MGC327715:MGC327716 MPY327715:MPY327716 MZU327715:MZU327716 NJQ327715:NJQ327716 NTM327715:NTM327716 ODI327715:ODI327716 ONE327715:ONE327716 OXA327715:OXA327716 PGW327715:PGW327716 PQS327715:PQS327716 QAO327715:QAO327716 QKK327715:QKK327716 QUG327715:QUG327716 REC327715:REC327716 RNY327715:RNY327716 RXU327715:RXU327716 SHQ327715:SHQ327716 SRM327715:SRM327716 TBI327715:TBI327716 TLE327715:TLE327716 TVA327715:TVA327716 UEW327715:UEW327716 UOS327715:UOS327716 UYO327715:UYO327716 VIK327715:VIK327716 VSG327715:VSG327716 WCC327715:WCC327716 WLY327715:WLY327716 WVU327715:WVU327716 M393251:M393252 JI393251:JI393252 TE393251:TE393252 ADA393251:ADA393252 AMW393251:AMW393252 AWS393251:AWS393252 BGO393251:BGO393252 BQK393251:BQK393252 CAG393251:CAG393252 CKC393251:CKC393252 CTY393251:CTY393252 DDU393251:DDU393252 DNQ393251:DNQ393252 DXM393251:DXM393252 EHI393251:EHI393252 ERE393251:ERE393252 FBA393251:FBA393252 FKW393251:FKW393252 FUS393251:FUS393252 GEO393251:GEO393252 GOK393251:GOK393252 GYG393251:GYG393252 HIC393251:HIC393252 HRY393251:HRY393252 IBU393251:IBU393252 ILQ393251:ILQ393252 IVM393251:IVM393252 JFI393251:JFI393252 JPE393251:JPE393252 JZA393251:JZA393252 KIW393251:KIW393252 KSS393251:KSS393252 LCO393251:LCO393252 LMK393251:LMK393252 LWG393251:LWG393252 MGC393251:MGC393252 MPY393251:MPY393252 MZU393251:MZU393252 NJQ393251:NJQ393252 NTM393251:NTM393252 ODI393251:ODI393252 ONE393251:ONE393252 OXA393251:OXA393252 PGW393251:PGW393252 PQS393251:PQS393252 QAO393251:QAO393252 QKK393251:QKK393252 QUG393251:QUG393252 REC393251:REC393252 RNY393251:RNY393252 RXU393251:RXU393252 SHQ393251:SHQ393252 SRM393251:SRM393252 TBI393251:TBI393252 TLE393251:TLE393252 TVA393251:TVA393252 UEW393251:UEW393252 UOS393251:UOS393252 UYO393251:UYO393252 VIK393251:VIK393252 VSG393251:VSG393252 WCC393251:WCC393252 WLY393251:WLY393252 WVU393251:WVU393252 M458787:M458788 JI458787:JI458788 TE458787:TE458788 ADA458787:ADA458788 AMW458787:AMW458788 AWS458787:AWS458788 BGO458787:BGO458788 BQK458787:BQK458788 CAG458787:CAG458788 CKC458787:CKC458788 CTY458787:CTY458788 DDU458787:DDU458788 DNQ458787:DNQ458788 DXM458787:DXM458788 EHI458787:EHI458788 ERE458787:ERE458788 FBA458787:FBA458788 FKW458787:FKW458788 FUS458787:FUS458788 GEO458787:GEO458788 GOK458787:GOK458788 GYG458787:GYG458788 HIC458787:HIC458788 HRY458787:HRY458788 IBU458787:IBU458788 ILQ458787:ILQ458788 IVM458787:IVM458788 JFI458787:JFI458788 JPE458787:JPE458788 JZA458787:JZA458788 KIW458787:KIW458788 KSS458787:KSS458788 LCO458787:LCO458788 LMK458787:LMK458788 LWG458787:LWG458788 MGC458787:MGC458788 MPY458787:MPY458788 MZU458787:MZU458788 NJQ458787:NJQ458788 NTM458787:NTM458788 ODI458787:ODI458788 ONE458787:ONE458788 OXA458787:OXA458788 PGW458787:PGW458788 PQS458787:PQS458788 QAO458787:QAO458788 QKK458787:QKK458788 QUG458787:QUG458788 REC458787:REC458788 RNY458787:RNY458788 RXU458787:RXU458788 SHQ458787:SHQ458788 SRM458787:SRM458788 TBI458787:TBI458788 TLE458787:TLE458788 TVA458787:TVA458788 UEW458787:UEW458788 UOS458787:UOS458788 UYO458787:UYO458788 VIK458787:VIK458788 VSG458787:VSG458788 WCC458787:WCC458788 WLY458787:WLY458788 WVU458787:WVU458788 M524323:M524324 JI524323:JI524324 TE524323:TE524324 ADA524323:ADA524324 AMW524323:AMW524324 AWS524323:AWS524324 BGO524323:BGO524324 BQK524323:BQK524324 CAG524323:CAG524324 CKC524323:CKC524324 CTY524323:CTY524324 DDU524323:DDU524324 DNQ524323:DNQ524324 DXM524323:DXM524324 EHI524323:EHI524324 ERE524323:ERE524324 FBA524323:FBA524324 FKW524323:FKW524324 FUS524323:FUS524324 GEO524323:GEO524324 GOK524323:GOK524324 GYG524323:GYG524324 HIC524323:HIC524324 HRY524323:HRY524324 IBU524323:IBU524324 ILQ524323:ILQ524324 IVM524323:IVM524324 JFI524323:JFI524324 JPE524323:JPE524324 JZA524323:JZA524324 KIW524323:KIW524324 KSS524323:KSS524324 LCO524323:LCO524324 LMK524323:LMK524324 LWG524323:LWG524324 MGC524323:MGC524324 MPY524323:MPY524324 MZU524323:MZU524324 NJQ524323:NJQ524324 NTM524323:NTM524324 ODI524323:ODI524324 ONE524323:ONE524324 OXA524323:OXA524324 PGW524323:PGW524324 PQS524323:PQS524324 QAO524323:QAO524324 QKK524323:QKK524324 QUG524323:QUG524324 REC524323:REC524324 RNY524323:RNY524324 RXU524323:RXU524324 SHQ524323:SHQ524324 SRM524323:SRM524324 TBI524323:TBI524324 TLE524323:TLE524324 TVA524323:TVA524324 UEW524323:UEW524324 UOS524323:UOS524324 UYO524323:UYO524324 VIK524323:VIK524324 VSG524323:VSG524324 WCC524323:WCC524324 WLY524323:WLY524324 WVU524323:WVU524324 M589859:M589860 JI589859:JI589860 TE589859:TE589860 ADA589859:ADA589860 AMW589859:AMW589860 AWS589859:AWS589860 BGO589859:BGO589860 BQK589859:BQK589860 CAG589859:CAG589860 CKC589859:CKC589860 CTY589859:CTY589860 DDU589859:DDU589860 DNQ589859:DNQ589860 DXM589859:DXM589860 EHI589859:EHI589860 ERE589859:ERE589860 FBA589859:FBA589860 FKW589859:FKW589860 FUS589859:FUS589860 GEO589859:GEO589860 GOK589859:GOK589860 GYG589859:GYG589860 HIC589859:HIC589860 HRY589859:HRY589860 IBU589859:IBU589860 ILQ589859:ILQ589860 IVM589859:IVM589860 JFI589859:JFI589860 JPE589859:JPE589860 JZA589859:JZA589860 KIW589859:KIW589860 KSS589859:KSS589860 LCO589859:LCO589860 LMK589859:LMK589860 LWG589859:LWG589860 MGC589859:MGC589860 MPY589859:MPY589860 MZU589859:MZU589860 NJQ589859:NJQ589860 NTM589859:NTM589860 ODI589859:ODI589860 ONE589859:ONE589860 OXA589859:OXA589860 PGW589859:PGW589860 PQS589859:PQS589860 QAO589859:QAO589860 QKK589859:QKK589860 QUG589859:QUG589860 REC589859:REC589860 RNY589859:RNY589860 RXU589859:RXU589860 SHQ589859:SHQ589860 SRM589859:SRM589860 TBI589859:TBI589860 TLE589859:TLE589860 TVA589859:TVA589860 UEW589859:UEW589860 UOS589859:UOS589860 UYO589859:UYO589860 VIK589859:VIK589860 VSG589859:VSG589860 WCC589859:WCC589860 WLY589859:WLY589860 WVU589859:WVU589860 M655395:M655396 JI655395:JI655396 TE655395:TE655396 ADA655395:ADA655396 AMW655395:AMW655396 AWS655395:AWS655396 BGO655395:BGO655396 BQK655395:BQK655396 CAG655395:CAG655396 CKC655395:CKC655396 CTY655395:CTY655396 DDU655395:DDU655396 DNQ655395:DNQ655396 DXM655395:DXM655396 EHI655395:EHI655396 ERE655395:ERE655396 FBA655395:FBA655396 FKW655395:FKW655396 FUS655395:FUS655396 GEO655395:GEO655396 GOK655395:GOK655396 GYG655395:GYG655396 HIC655395:HIC655396 HRY655395:HRY655396 IBU655395:IBU655396 ILQ655395:ILQ655396 IVM655395:IVM655396 JFI655395:JFI655396 JPE655395:JPE655396 JZA655395:JZA655396 KIW655395:KIW655396 KSS655395:KSS655396 LCO655395:LCO655396 LMK655395:LMK655396 LWG655395:LWG655396 MGC655395:MGC655396 MPY655395:MPY655396 MZU655395:MZU655396 NJQ655395:NJQ655396 NTM655395:NTM655396 ODI655395:ODI655396 ONE655395:ONE655396 OXA655395:OXA655396 PGW655395:PGW655396 PQS655395:PQS655396 QAO655395:QAO655396 QKK655395:QKK655396 QUG655395:QUG655396 REC655395:REC655396 RNY655395:RNY655396 RXU655395:RXU655396 SHQ655395:SHQ655396 SRM655395:SRM655396 TBI655395:TBI655396 TLE655395:TLE655396 TVA655395:TVA655396 UEW655395:UEW655396 UOS655395:UOS655396 UYO655395:UYO655396 VIK655395:VIK655396 VSG655395:VSG655396 WCC655395:WCC655396 WLY655395:WLY655396 WVU655395:WVU655396 M720931:M720932 JI720931:JI720932 TE720931:TE720932 ADA720931:ADA720932 AMW720931:AMW720932 AWS720931:AWS720932 BGO720931:BGO720932 BQK720931:BQK720932 CAG720931:CAG720932 CKC720931:CKC720932 CTY720931:CTY720932 DDU720931:DDU720932 DNQ720931:DNQ720932 DXM720931:DXM720932 EHI720931:EHI720932 ERE720931:ERE720932 FBA720931:FBA720932 FKW720931:FKW720932 FUS720931:FUS720932 GEO720931:GEO720932 GOK720931:GOK720932 GYG720931:GYG720932 HIC720931:HIC720932 HRY720931:HRY720932 IBU720931:IBU720932 ILQ720931:ILQ720932 IVM720931:IVM720932 JFI720931:JFI720932 JPE720931:JPE720932 JZA720931:JZA720932 KIW720931:KIW720932 KSS720931:KSS720932 LCO720931:LCO720932 LMK720931:LMK720932 LWG720931:LWG720932 MGC720931:MGC720932 MPY720931:MPY720932 MZU720931:MZU720932 NJQ720931:NJQ720932 NTM720931:NTM720932 ODI720931:ODI720932 ONE720931:ONE720932 OXA720931:OXA720932 PGW720931:PGW720932 PQS720931:PQS720932 QAO720931:QAO720932 QKK720931:QKK720932 QUG720931:QUG720932 REC720931:REC720932 RNY720931:RNY720932 RXU720931:RXU720932 SHQ720931:SHQ720932 SRM720931:SRM720932 TBI720931:TBI720932 TLE720931:TLE720932 TVA720931:TVA720932 UEW720931:UEW720932 UOS720931:UOS720932 UYO720931:UYO720932 VIK720931:VIK720932 VSG720931:VSG720932 WCC720931:WCC720932 WLY720931:WLY720932 WVU720931:WVU720932 M786467:M786468 JI786467:JI786468 TE786467:TE786468 ADA786467:ADA786468 AMW786467:AMW786468 AWS786467:AWS786468 BGO786467:BGO786468 BQK786467:BQK786468 CAG786467:CAG786468 CKC786467:CKC786468 CTY786467:CTY786468 DDU786467:DDU786468 DNQ786467:DNQ786468 DXM786467:DXM786468 EHI786467:EHI786468 ERE786467:ERE786468 FBA786467:FBA786468 FKW786467:FKW786468 FUS786467:FUS786468 GEO786467:GEO786468 GOK786467:GOK786468 GYG786467:GYG786468 HIC786467:HIC786468 HRY786467:HRY786468 IBU786467:IBU786468 ILQ786467:ILQ786468 IVM786467:IVM786468 JFI786467:JFI786468 JPE786467:JPE786468 JZA786467:JZA786468 KIW786467:KIW786468 KSS786467:KSS786468 LCO786467:LCO786468 LMK786467:LMK786468 LWG786467:LWG786468 MGC786467:MGC786468 MPY786467:MPY786468 MZU786467:MZU786468 NJQ786467:NJQ786468 NTM786467:NTM786468 ODI786467:ODI786468 ONE786467:ONE786468 OXA786467:OXA786468 PGW786467:PGW786468 PQS786467:PQS786468 QAO786467:QAO786468 QKK786467:QKK786468 QUG786467:QUG786468 REC786467:REC786468 RNY786467:RNY786468 RXU786467:RXU786468 SHQ786467:SHQ786468 SRM786467:SRM786468 TBI786467:TBI786468 TLE786467:TLE786468 TVA786467:TVA786468 UEW786467:UEW786468 UOS786467:UOS786468 UYO786467:UYO786468 VIK786467:VIK786468 VSG786467:VSG786468 WCC786467:WCC786468 WLY786467:WLY786468 WVU786467:WVU786468 M852003:M852004 JI852003:JI852004 TE852003:TE852004 ADA852003:ADA852004 AMW852003:AMW852004 AWS852003:AWS852004 BGO852003:BGO852004 BQK852003:BQK852004 CAG852003:CAG852004 CKC852003:CKC852004 CTY852003:CTY852004 DDU852003:DDU852004 DNQ852003:DNQ852004 DXM852003:DXM852004 EHI852003:EHI852004 ERE852003:ERE852004 FBA852003:FBA852004 FKW852003:FKW852004 FUS852003:FUS852004 GEO852003:GEO852004 GOK852003:GOK852004 GYG852003:GYG852004 HIC852003:HIC852004 HRY852003:HRY852004 IBU852003:IBU852004 ILQ852003:ILQ852004 IVM852003:IVM852004 JFI852003:JFI852004 JPE852003:JPE852004 JZA852003:JZA852004 KIW852003:KIW852004 KSS852003:KSS852004 LCO852003:LCO852004 LMK852003:LMK852004 LWG852003:LWG852004 MGC852003:MGC852004 MPY852003:MPY852004 MZU852003:MZU852004 NJQ852003:NJQ852004 NTM852003:NTM852004 ODI852003:ODI852004 ONE852003:ONE852004 OXA852003:OXA852004 PGW852003:PGW852004 PQS852003:PQS852004 QAO852003:QAO852004 QKK852003:QKK852004 QUG852003:QUG852004 REC852003:REC852004 RNY852003:RNY852004 RXU852003:RXU852004 SHQ852003:SHQ852004 SRM852003:SRM852004 TBI852003:TBI852004 TLE852003:TLE852004 TVA852003:TVA852004 UEW852003:UEW852004 UOS852003:UOS852004 UYO852003:UYO852004 VIK852003:VIK852004 VSG852003:VSG852004 WCC852003:WCC852004 WLY852003:WLY852004 WVU852003:WVU852004 M917539:M917540 JI917539:JI917540 TE917539:TE917540 ADA917539:ADA917540 AMW917539:AMW917540 AWS917539:AWS917540 BGO917539:BGO917540 BQK917539:BQK917540 CAG917539:CAG917540 CKC917539:CKC917540 CTY917539:CTY917540 DDU917539:DDU917540 DNQ917539:DNQ917540 DXM917539:DXM917540 EHI917539:EHI917540 ERE917539:ERE917540 FBA917539:FBA917540 FKW917539:FKW917540 FUS917539:FUS917540 GEO917539:GEO917540 GOK917539:GOK917540 GYG917539:GYG917540 HIC917539:HIC917540 HRY917539:HRY917540 IBU917539:IBU917540 ILQ917539:ILQ917540 IVM917539:IVM917540 JFI917539:JFI917540 JPE917539:JPE917540 JZA917539:JZA917540 KIW917539:KIW917540 KSS917539:KSS917540 LCO917539:LCO917540 LMK917539:LMK917540 LWG917539:LWG917540 MGC917539:MGC917540 MPY917539:MPY917540 MZU917539:MZU917540 NJQ917539:NJQ917540 NTM917539:NTM917540 ODI917539:ODI917540 ONE917539:ONE917540 OXA917539:OXA917540 PGW917539:PGW917540 PQS917539:PQS917540 QAO917539:QAO917540 QKK917539:QKK917540 QUG917539:QUG917540 REC917539:REC917540 RNY917539:RNY917540 RXU917539:RXU917540 SHQ917539:SHQ917540 SRM917539:SRM917540 TBI917539:TBI917540 TLE917539:TLE917540 TVA917539:TVA917540 UEW917539:UEW917540 UOS917539:UOS917540 UYO917539:UYO917540 VIK917539:VIK917540 VSG917539:VSG917540 WCC917539:WCC917540 WLY917539:WLY917540 WVU917539:WVU917540 M983075:M983076 JI983075:JI983076 TE983075:TE983076 ADA983075:ADA983076 AMW983075:AMW983076 AWS983075:AWS983076 BGO983075:BGO983076 BQK983075:BQK983076 CAG983075:CAG983076 CKC983075:CKC983076 CTY983075:CTY983076 DDU983075:DDU983076 DNQ983075:DNQ983076 DXM983075:DXM983076 EHI983075:EHI983076 ERE983075:ERE983076 FBA983075:FBA983076 FKW983075:FKW983076 FUS983075:FUS983076 GEO983075:GEO983076 GOK983075:GOK983076 GYG983075:GYG983076 HIC983075:HIC983076 HRY983075:HRY983076 IBU983075:IBU983076 ILQ983075:ILQ983076 IVM983075:IVM983076 JFI983075:JFI983076 JPE983075:JPE983076 JZA983075:JZA983076 KIW983075:KIW983076 KSS983075:KSS983076 LCO983075:LCO983076 LMK983075:LMK983076 LWG983075:LWG983076 MGC983075:MGC983076 MPY983075:MPY983076 MZU983075:MZU983076 NJQ983075:NJQ983076 NTM983075:NTM983076 ODI983075:ODI983076 ONE983075:ONE983076 OXA983075:OXA983076 PGW983075:PGW983076 PQS983075:PQS983076 QAO983075:QAO983076 QKK983075:QKK983076 QUG983075:QUG983076 REC983075:REC983076 RNY983075:RNY983076 RXU983075:RXU983076 SHQ983075:SHQ983076 SRM983075:SRM983076 TBI983075:TBI983076 TLE983075:TLE983076 TVA983075:TVA983076 UEW983075:UEW983076 UOS983075:UOS983076 UYO983075:UYO983076 VIK983075:VIK983076 VSG983075:VSG983076 WCC983075:WCC983076 WLY983075:WLY983076 WVU983075:WVU983076 M134 JI134 TE134 ADA134 AMW134 AWS134 BGO134 BQK134 CAG134 CKC134 CTY134 DDU134 DNQ134 DXM134 EHI134 ERE134 FBA134 FKW134 FUS134 GEO134 GOK134 GYG134 HIC134 HRY134 IBU134 ILQ134 IVM134 JFI134 JPE134 JZA134 KIW134 KSS134 LCO134 LMK134 LWG134 MGC134 MPY134 MZU134 NJQ134 NTM134 ODI134 ONE134 OXA134 PGW134 PQS134 QAO134 QKK134 QUG134 REC134 RNY134 RXU134 SHQ134 SRM134 TBI134 TLE134 TVA134 UEW134 UOS134 UYO134 VIK134 VSG134 WCC134 WLY134 WVU134 M65670 JI65670 TE65670 ADA65670 AMW65670 AWS65670 BGO65670 BQK65670 CAG65670 CKC65670 CTY65670 DDU65670 DNQ65670 DXM65670 EHI65670 ERE65670 FBA65670 FKW65670 FUS65670 GEO65670 GOK65670 GYG65670 HIC65670 HRY65670 IBU65670 ILQ65670 IVM65670 JFI65670 JPE65670 JZA65670 KIW65670 KSS65670 LCO65670 LMK65670 LWG65670 MGC65670 MPY65670 MZU65670 NJQ65670 NTM65670 ODI65670 ONE65670 OXA65670 PGW65670 PQS65670 QAO65670 QKK65670 QUG65670 REC65670 RNY65670 RXU65670 SHQ65670 SRM65670 TBI65670 TLE65670 TVA65670 UEW65670 UOS65670 UYO65670 VIK65670 VSG65670 WCC65670 WLY65670 WVU65670 M131206 JI131206 TE131206 ADA131206 AMW131206 AWS131206 BGO131206 BQK131206 CAG131206 CKC131206 CTY131206 DDU131206 DNQ131206 DXM131206 EHI131206 ERE131206 FBA131206 FKW131206 FUS131206 GEO131206 GOK131206 GYG131206 HIC131206 HRY131206 IBU131206 ILQ131206 IVM131206 JFI131206 JPE131206 JZA131206 KIW131206 KSS131206 LCO131206 LMK131206 LWG131206 MGC131206 MPY131206 MZU131206 NJQ131206 NTM131206 ODI131206 ONE131206 OXA131206 PGW131206 PQS131206 QAO131206 QKK131206 QUG131206 REC131206 RNY131206 RXU131206 SHQ131206 SRM131206 TBI131206 TLE131206 TVA131206 UEW131206 UOS131206 UYO131206 VIK131206 VSG131206 WCC131206 WLY131206 WVU131206 M196742 JI196742 TE196742 ADA196742 AMW196742 AWS196742 BGO196742 BQK196742 CAG196742 CKC196742 CTY196742 DDU196742 DNQ196742 DXM196742 EHI196742 ERE196742 FBA196742 FKW196742 FUS196742 GEO196742 GOK196742 GYG196742 HIC196742 HRY196742 IBU196742 ILQ196742 IVM196742 JFI196742 JPE196742 JZA196742 KIW196742 KSS196742 LCO196742 LMK196742 LWG196742 MGC196742 MPY196742 MZU196742 NJQ196742 NTM196742 ODI196742 ONE196742 OXA196742 PGW196742 PQS196742 QAO196742 QKK196742 QUG196742 REC196742 RNY196742 RXU196742 SHQ196742 SRM196742 TBI196742 TLE196742 TVA196742 UEW196742 UOS196742 UYO196742 VIK196742 VSG196742 WCC196742 WLY196742 WVU196742 M262278 JI262278 TE262278 ADA262278 AMW262278 AWS262278 BGO262278 BQK262278 CAG262278 CKC262278 CTY262278 DDU262278 DNQ262278 DXM262278 EHI262278 ERE262278 FBA262278 FKW262278 FUS262278 GEO262278 GOK262278 GYG262278 HIC262278 HRY262278 IBU262278 ILQ262278 IVM262278 JFI262278 JPE262278 JZA262278 KIW262278 KSS262278 LCO262278 LMK262278 LWG262278 MGC262278 MPY262278 MZU262278 NJQ262278 NTM262278 ODI262278 ONE262278 OXA262278 PGW262278 PQS262278 QAO262278 QKK262278 QUG262278 REC262278 RNY262278 RXU262278 SHQ262278 SRM262278 TBI262278 TLE262278 TVA262278 UEW262278 UOS262278 UYO262278 VIK262278 VSG262278 WCC262278 WLY262278 WVU262278 M327814 JI327814 TE327814 ADA327814 AMW327814 AWS327814 BGO327814 BQK327814 CAG327814 CKC327814 CTY327814 DDU327814 DNQ327814 DXM327814 EHI327814 ERE327814 FBA327814 FKW327814 FUS327814 GEO327814 GOK327814 GYG327814 HIC327814 HRY327814 IBU327814 ILQ327814 IVM327814 JFI327814 JPE327814 JZA327814 KIW327814 KSS327814 LCO327814 LMK327814 LWG327814 MGC327814 MPY327814 MZU327814 NJQ327814 NTM327814 ODI327814 ONE327814 OXA327814 PGW327814 PQS327814 QAO327814 QKK327814 QUG327814 REC327814 RNY327814 RXU327814 SHQ327814 SRM327814 TBI327814 TLE327814 TVA327814 UEW327814 UOS327814 UYO327814 VIK327814 VSG327814 WCC327814 WLY327814 WVU327814 M393350 JI393350 TE393350 ADA393350 AMW393350 AWS393350 BGO393350 BQK393350 CAG393350 CKC393350 CTY393350 DDU393350 DNQ393350 DXM393350 EHI393350 ERE393350 FBA393350 FKW393350 FUS393350 GEO393350 GOK393350 GYG393350 HIC393350 HRY393350 IBU393350 ILQ393350 IVM393350 JFI393350 JPE393350 JZA393350 KIW393350 KSS393350 LCO393350 LMK393350 LWG393350 MGC393350 MPY393350 MZU393350 NJQ393350 NTM393350 ODI393350 ONE393350 OXA393350 PGW393350 PQS393350 QAO393350 QKK393350 QUG393350 REC393350 RNY393350 RXU393350 SHQ393350 SRM393350 TBI393350 TLE393350 TVA393350 UEW393350 UOS393350 UYO393350 VIK393350 VSG393350 WCC393350 WLY393350 WVU393350 M458886 JI458886 TE458886 ADA458886 AMW458886 AWS458886 BGO458886 BQK458886 CAG458886 CKC458886 CTY458886 DDU458886 DNQ458886 DXM458886 EHI458886 ERE458886 FBA458886 FKW458886 FUS458886 GEO458886 GOK458886 GYG458886 HIC458886 HRY458886 IBU458886 ILQ458886 IVM458886 JFI458886 JPE458886 JZA458886 KIW458886 KSS458886 LCO458886 LMK458886 LWG458886 MGC458886 MPY458886 MZU458886 NJQ458886 NTM458886 ODI458886 ONE458886 OXA458886 PGW458886 PQS458886 QAO458886 QKK458886 QUG458886 REC458886 RNY458886 RXU458886 SHQ458886 SRM458886 TBI458886 TLE458886 TVA458886 UEW458886 UOS458886 UYO458886 VIK458886 VSG458886 WCC458886 WLY458886 WVU458886 M524422 JI524422 TE524422 ADA524422 AMW524422 AWS524422 BGO524422 BQK524422 CAG524422 CKC524422 CTY524422 DDU524422 DNQ524422 DXM524422 EHI524422 ERE524422 FBA524422 FKW524422 FUS524422 GEO524422 GOK524422 GYG524422 HIC524422 HRY524422 IBU524422 ILQ524422 IVM524422 JFI524422 JPE524422 JZA524422 KIW524422 KSS524422 LCO524422 LMK524422 LWG524422 MGC524422 MPY524422 MZU524422 NJQ524422 NTM524422 ODI524422 ONE524422 OXA524422 PGW524422 PQS524422 QAO524422 QKK524422 QUG524422 REC524422 RNY524422 RXU524422 SHQ524422 SRM524422 TBI524422 TLE524422 TVA524422 UEW524422 UOS524422 UYO524422 VIK524422 VSG524422 WCC524422 WLY524422 WVU524422 M589958 JI589958 TE589958 ADA589958 AMW589958 AWS589958 BGO589958 BQK589958 CAG589958 CKC589958 CTY589958 DDU589958 DNQ589958 DXM589958 EHI589958 ERE589958 FBA589958 FKW589958 FUS589958 GEO589958 GOK589958 GYG589958 HIC589958 HRY589958 IBU589958 ILQ589958 IVM589958 JFI589958 JPE589958 JZA589958 KIW589958 KSS589958 LCO589958 LMK589958 LWG589958 MGC589958 MPY589958 MZU589958 NJQ589958 NTM589958 ODI589958 ONE589958 OXA589958 PGW589958 PQS589958 QAO589958 QKK589958 QUG589958 REC589958 RNY589958 RXU589958 SHQ589958 SRM589958 TBI589958 TLE589958 TVA589958 UEW589958 UOS589958 UYO589958 VIK589958 VSG589958 WCC589958 WLY589958 WVU589958 M655494 JI655494 TE655494 ADA655494 AMW655494 AWS655494 BGO655494 BQK655494 CAG655494 CKC655494 CTY655494 DDU655494 DNQ655494 DXM655494 EHI655494 ERE655494 FBA655494 FKW655494 FUS655494 GEO655494 GOK655494 GYG655494 HIC655494 HRY655494 IBU655494 ILQ655494 IVM655494 JFI655494 JPE655494 JZA655494 KIW655494 KSS655494 LCO655494 LMK655494 LWG655494 MGC655494 MPY655494 MZU655494 NJQ655494 NTM655494 ODI655494 ONE655494 OXA655494 PGW655494 PQS655494 QAO655494 QKK655494 QUG655494 REC655494 RNY655494 RXU655494 SHQ655494 SRM655494 TBI655494 TLE655494 TVA655494 UEW655494 UOS655494 UYO655494 VIK655494 VSG655494 WCC655494 WLY655494 WVU655494 M721030 JI721030 TE721030 ADA721030 AMW721030 AWS721030 BGO721030 BQK721030 CAG721030 CKC721030 CTY721030 DDU721030 DNQ721030 DXM721030 EHI721030 ERE721030 FBA721030 FKW721030 FUS721030 GEO721030 GOK721030 GYG721030 HIC721030 HRY721030 IBU721030 ILQ721030 IVM721030 JFI721030 JPE721030 JZA721030 KIW721030 KSS721030 LCO721030 LMK721030 LWG721030 MGC721030 MPY721030 MZU721030 NJQ721030 NTM721030 ODI721030 ONE721030 OXA721030 PGW721030 PQS721030 QAO721030 QKK721030 QUG721030 REC721030 RNY721030 RXU721030 SHQ721030 SRM721030 TBI721030 TLE721030 TVA721030 UEW721030 UOS721030 UYO721030 VIK721030 VSG721030 WCC721030 WLY721030 WVU721030 M786566 JI786566 TE786566 ADA786566 AMW786566 AWS786566 BGO786566 BQK786566 CAG786566 CKC786566 CTY786566 DDU786566 DNQ786566 DXM786566 EHI786566 ERE786566 FBA786566 FKW786566 FUS786566 GEO786566 GOK786566 GYG786566 HIC786566 HRY786566 IBU786566 ILQ786566 IVM786566 JFI786566 JPE786566 JZA786566 KIW786566 KSS786566 LCO786566 LMK786566 LWG786566 MGC786566 MPY786566 MZU786566 NJQ786566 NTM786566 ODI786566 ONE786566 OXA786566 PGW786566 PQS786566 QAO786566 QKK786566 QUG786566 REC786566 RNY786566 RXU786566 SHQ786566 SRM786566 TBI786566 TLE786566 TVA786566 UEW786566 UOS786566 UYO786566 VIK786566 VSG786566 WCC786566 WLY786566 WVU786566 M852102 JI852102 TE852102 ADA852102 AMW852102 AWS852102 BGO852102 BQK852102 CAG852102 CKC852102 CTY852102 DDU852102 DNQ852102 DXM852102 EHI852102 ERE852102 FBA852102 FKW852102 FUS852102 GEO852102 GOK852102 GYG852102 HIC852102 HRY852102 IBU852102 ILQ852102 IVM852102 JFI852102 JPE852102 JZA852102 KIW852102 KSS852102 LCO852102 LMK852102 LWG852102 MGC852102 MPY852102 MZU852102 NJQ852102 NTM852102 ODI852102 ONE852102 OXA852102 PGW852102 PQS852102 QAO852102 QKK852102 QUG852102 REC852102 RNY852102 RXU852102 SHQ852102 SRM852102 TBI852102 TLE852102 TVA852102 UEW852102 UOS852102 UYO852102 VIK852102 VSG852102 WCC852102 WLY852102 WVU852102 M917638 JI917638 TE917638 ADA917638 AMW917638 AWS917638 BGO917638 BQK917638 CAG917638 CKC917638 CTY917638 DDU917638 DNQ917638 DXM917638 EHI917638 ERE917638 FBA917638 FKW917638 FUS917638 GEO917638 GOK917638 GYG917638 HIC917638 HRY917638 IBU917638 ILQ917638 IVM917638 JFI917638 JPE917638 JZA917638 KIW917638 KSS917638 LCO917638 LMK917638 LWG917638 MGC917638 MPY917638 MZU917638 NJQ917638 NTM917638 ODI917638 ONE917638 OXA917638 PGW917638 PQS917638 QAO917638 QKK917638 QUG917638 REC917638 RNY917638 RXU917638 SHQ917638 SRM917638 TBI917638 TLE917638 TVA917638 UEW917638 UOS917638 UYO917638 VIK917638 VSG917638 WCC917638 WLY917638 WVU917638 M983174 JI983174 TE983174 ADA983174 AMW983174 AWS983174 BGO983174 BQK983174 CAG983174 CKC983174 CTY983174 DDU983174 DNQ983174 DXM983174 EHI983174 ERE983174 FBA983174 FKW983174 FUS983174 GEO983174 GOK983174 GYG983174 HIC983174 HRY983174 IBU983174 ILQ983174 IVM983174 JFI983174 JPE983174 JZA983174 KIW983174 KSS983174 LCO983174 LMK983174 LWG983174 MGC983174 MPY983174 MZU983174 NJQ983174 NTM983174 ODI983174 ONE983174 OXA983174 PGW983174 PQS983174 QAO983174 QKK983174 QUG983174 REC983174 RNY983174 RXU983174 SHQ983174 SRM983174 TBI983174 TLE983174 TVA983174 UEW983174 UOS983174 UYO983174 VIK983174 VSG983174 WCC983174 WLY983174 WVU983174 M101 JI101 TE101 ADA101 AMW101 AWS101 BGO101 BQK101 CAG101 CKC101 CTY101 DDU101 DNQ101 DXM101 EHI101 ERE101 FBA101 FKW101 FUS101 GEO101 GOK101 GYG101 HIC101 HRY101 IBU101 ILQ101 IVM101 JFI101 JPE101 JZA101 KIW101 KSS101 LCO101 LMK101 LWG101 MGC101 MPY101 MZU101 NJQ101 NTM101 ODI101 ONE101 OXA101 PGW101 PQS101 QAO101 QKK101 QUG101 REC101 RNY101 RXU101 SHQ101 SRM101 TBI101 TLE101 TVA101 UEW101 UOS101 UYO101 VIK101 VSG101 WCC101 WLY101 WVU101 M65637 JI65637 TE65637 ADA65637 AMW65637 AWS65637 BGO65637 BQK65637 CAG65637 CKC65637 CTY65637 DDU65637 DNQ65637 DXM65637 EHI65637 ERE65637 FBA65637 FKW65637 FUS65637 GEO65637 GOK65637 GYG65637 HIC65637 HRY65637 IBU65637 ILQ65637 IVM65637 JFI65637 JPE65637 JZA65637 KIW65637 KSS65637 LCO65637 LMK65637 LWG65637 MGC65637 MPY65637 MZU65637 NJQ65637 NTM65637 ODI65637 ONE65637 OXA65637 PGW65637 PQS65637 QAO65637 QKK65637 QUG65637 REC65637 RNY65637 RXU65637 SHQ65637 SRM65637 TBI65637 TLE65637 TVA65637 UEW65637 UOS65637 UYO65637 VIK65637 VSG65637 WCC65637 WLY65637 WVU65637 M131173 JI131173 TE131173 ADA131173 AMW131173 AWS131173 BGO131173 BQK131173 CAG131173 CKC131173 CTY131173 DDU131173 DNQ131173 DXM131173 EHI131173 ERE131173 FBA131173 FKW131173 FUS131173 GEO131173 GOK131173 GYG131173 HIC131173 HRY131173 IBU131173 ILQ131173 IVM131173 JFI131173 JPE131173 JZA131173 KIW131173 KSS131173 LCO131173 LMK131173 LWG131173 MGC131173 MPY131173 MZU131173 NJQ131173 NTM131173 ODI131173 ONE131173 OXA131173 PGW131173 PQS131173 QAO131173 QKK131173 QUG131173 REC131173 RNY131173 RXU131173 SHQ131173 SRM131173 TBI131173 TLE131173 TVA131173 UEW131173 UOS131173 UYO131173 VIK131173 VSG131173 WCC131173 WLY131173 WVU131173 M196709 JI196709 TE196709 ADA196709 AMW196709 AWS196709 BGO196709 BQK196709 CAG196709 CKC196709 CTY196709 DDU196709 DNQ196709 DXM196709 EHI196709 ERE196709 FBA196709 FKW196709 FUS196709 GEO196709 GOK196709 GYG196709 HIC196709 HRY196709 IBU196709 ILQ196709 IVM196709 JFI196709 JPE196709 JZA196709 KIW196709 KSS196709 LCO196709 LMK196709 LWG196709 MGC196709 MPY196709 MZU196709 NJQ196709 NTM196709 ODI196709 ONE196709 OXA196709 PGW196709 PQS196709 QAO196709 QKK196709 QUG196709 REC196709 RNY196709 RXU196709 SHQ196709 SRM196709 TBI196709 TLE196709 TVA196709 UEW196709 UOS196709 UYO196709 VIK196709 VSG196709 WCC196709 WLY196709 WVU196709 M262245 JI262245 TE262245 ADA262245 AMW262245 AWS262245 BGO262245 BQK262245 CAG262245 CKC262245 CTY262245 DDU262245 DNQ262245 DXM262245 EHI262245 ERE262245 FBA262245 FKW262245 FUS262245 GEO262245 GOK262245 GYG262245 HIC262245 HRY262245 IBU262245 ILQ262245 IVM262245 JFI262245 JPE262245 JZA262245 KIW262245 KSS262245 LCO262245 LMK262245 LWG262245 MGC262245 MPY262245 MZU262245 NJQ262245 NTM262245 ODI262245 ONE262245 OXA262245 PGW262245 PQS262245 QAO262245 QKK262245 QUG262245 REC262245 RNY262245 RXU262245 SHQ262245 SRM262245 TBI262245 TLE262245 TVA262245 UEW262245 UOS262245 UYO262245 VIK262245 VSG262245 WCC262245 WLY262245 WVU262245 M327781 JI327781 TE327781 ADA327781 AMW327781 AWS327781 BGO327781 BQK327781 CAG327781 CKC327781 CTY327781 DDU327781 DNQ327781 DXM327781 EHI327781 ERE327781 FBA327781 FKW327781 FUS327781 GEO327781 GOK327781 GYG327781 HIC327781 HRY327781 IBU327781 ILQ327781 IVM327781 JFI327781 JPE327781 JZA327781 KIW327781 KSS327781 LCO327781 LMK327781 LWG327781 MGC327781 MPY327781 MZU327781 NJQ327781 NTM327781 ODI327781 ONE327781 OXA327781 PGW327781 PQS327781 QAO327781 QKK327781 QUG327781 REC327781 RNY327781 RXU327781 SHQ327781 SRM327781 TBI327781 TLE327781 TVA327781 UEW327781 UOS327781 UYO327781 VIK327781 VSG327781 WCC327781 WLY327781 WVU327781 M393317 JI393317 TE393317 ADA393317 AMW393317 AWS393317 BGO393317 BQK393317 CAG393317 CKC393317 CTY393317 DDU393317 DNQ393317 DXM393317 EHI393317 ERE393317 FBA393317 FKW393317 FUS393317 GEO393317 GOK393317 GYG393317 HIC393317 HRY393317 IBU393317 ILQ393317 IVM393317 JFI393317 JPE393317 JZA393317 KIW393317 KSS393317 LCO393317 LMK393317 LWG393317 MGC393317 MPY393317 MZU393317 NJQ393317 NTM393317 ODI393317 ONE393317 OXA393317 PGW393317 PQS393317 QAO393317 QKK393317 QUG393317 REC393317 RNY393317 RXU393317 SHQ393317 SRM393317 TBI393317 TLE393317 TVA393317 UEW393317 UOS393317 UYO393317 VIK393317 VSG393317 WCC393317 WLY393317 WVU393317 M458853 JI458853 TE458853 ADA458853 AMW458853 AWS458853 BGO458853 BQK458853 CAG458853 CKC458853 CTY458853 DDU458853 DNQ458853 DXM458853 EHI458853 ERE458853 FBA458853 FKW458853 FUS458853 GEO458853 GOK458853 GYG458853 HIC458853 HRY458853 IBU458853 ILQ458853 IVM458853 JFI458853 JPE458853 JZA458853 KIW458853 KSS458853 LCO458853 LMK458853 LWG458853 MGC458853 MPY458853 MZU458853 NJQ458853 NTM458853 ODI458853 ONE458853 OXA458853 PGW458853 PQS458853 QAO458853 QKK458853 QUG458853 REC458853 RNY458853 RXU458853 SHQ458853 SRM458853 TBI458853 TLE458853 TVA458853 UEW458853 UOS458853 UYO458853 VIK458853 VSG458853 WCC458853 WLY458853 WVU458853 M524389 JI524389 TE524389 ADA524389 AMW524389 AWS524389 BGO524389 BQK524389 CAG524389 CKC524389 CTY524389 DDU524389 DNQ524389 DXM524389 EHI524389 ERE524389 FBA524389 FKW524389 FUS524389 GEO524389 GOK524389 GYG524389 HIC524389 HRY524389 IBU524389 ILQ524389 IVM524389 JFI524389 JPE524389 JZA524389 KIW524389 KSS524389 LCO524389 LMK524389 LWG524389 MGC524389 MPY524389 MZU524389 NJQ524389 NTM524389 ODI524389 ONE524389 OXA524389 PGW524389 PQS524389 QAO524389 QKK524389 QUG524389 REC524389 RNY524389 RXU524389 SHQ524389 SRM524389 TBI524389 TLE524389 TVA524389 UEW524389 UOS524389 UYO524389 VIK524389 VSG524389 WCC524389 WLY524389 WVU524389 M589925 JI589925 TE589925 ADA589925 AMW589925 AWS589925 BGO589925 BQK589925 CAG589925 CKC589925 CTY589925 DDU589925 DNQ589925 DXM589925 EHI589925 ERE589925 FBA589925 FKW589925 FUS589925 GEO589925 GOK589925 GYG589925 HIC589925 HRY589925 IBU589925 ILQ589925 IVM589925 JFI589925 JPE589925 JZA589925 KIW589925 KSS589925 LCO589925 LMK589925 LWG589925 MGC589925 MPY589925 MZU589925 NJQ589925 NTM589925 ODI589925 ONE589925 OXA589925 PGW589925 PQS589925 QAO589925 QKK589925 QUG589925 REC589925 RNY589925 RXU589925 SHQ589925 SRM589925 TBI589925 TLE589925 TVA589925 UEW589925 UOS589925 UYO589925 VIK589925 VSG589925 WCC589925 WLY589925 WVU589925 M655461 JI655461 TE655461 ADA655461 AMW655461 AWS655461 BGO655461 BQK655461 CAG655461 CKC655461 CTY655461 DDU655461 DNQ655461 DXM655461 EHI655461 ERE655461 FBA655461 FKW655461 FUS655461 GEO655461 GOK655461 GYG655461 HIC655461 HRY655461 IBU655461 ILQ655461 IVM655461 JFI655461 JPE655461 JZA655461 KIW655461 KSS655461 LCO655461 LMK655461 LWG655461 MGC655461 MPY655461 MZU655461 NJQ655461 NTM655461 ODI655461 ONE655461 OXA655461 PGW655461 PQS655461 QAO655461 QKK655461 QUG655461 REC655461 RNY655461 RXU655461 SHQ655461 SRM655461 TBI655461 TLE655461 TVA655461 UEW655461 UOS655461 UYO655461 VIK655461 VSG655461 WCC655461 WLY655461 WVU655461 M720997 JI720997 TE720997 ADA720997 AMW720997 AWS720997 BGO720997 BQK720997 CAG720997 CKC720997 CTY720997 DDU720997 DNQ720997 DXM720997 EHI720997 ERE720997 FBA720997 FKW720997 FUS720997 GEO720997 GOK720997 GYG720997 HIC720997 HRY720997 IBU720997 ILQ720997 IVM720997 JFI720997 JPE720997 JZA720997 KIW720997 KSS720997 LCO720997 LMK720997 LWG720997 MGC720997 MPY720997 MZU720997 NJQ720997 NTM720997 ODI720997 ONE720997 OXA720997 PGW720997 PQS720997 QAO720997 QKK720997 QUG720997 REC720997 RNY720997 RXU720997 SHQ720997 SRM720997 TBI720997 TLE720997 TVA720997 UEW720997 UOS720997 UYO720997 VIK720997 VSG720997 WCC720997 WLY720997 WVU720997 M786533 JI786533 TE786533 ADA786533 AMW786533 AWS786533 BGO786533 BQK786533 CAG786533 CKC786533 CTY786533 DDU786533 DNQ786533 DXM786533 EHI786533 ERE786533 FBA786533 FKW786533 FUS786533 GEO786533 GOK786533 GYG786533 HIC786533 HRY786533 IBU786533 ILQ786533 IVM786533 JFI786533 JPE786533 JZA786533 KIW786533 KSS786533 LCO786533 LMK786533 LWG786533 MGC786533 MPY786533 MZU786533 NJQ786533 NTM786533 ODI786533 ONE786533 OXA786533 PGW786533 PQS786533 QAO786533 QKK786533 QUG786533 REC786533 RNY786533 RXU786533 SHQ786533 SRM786533 TBI786533 TLE786533 TVA786533 UEW786533 UOS786533 UYO786533 VIK786533 VSG786533 WCC786533 WLY786533 WVU786533 M852069 JI852069 TE852069 ADA852069 AMW852069 AWS852069 BGO852069 BQK852069 CAG852069 CKC852069 CTY852069 DDU852069 DNQ852069 DXM852069 EHI852069 ERE852069 FBA852069 FKW852069 FUS852069 GEO852069 GOK852069 GYG852069 HIC852069 HRY852069 IBU852069 ILQ852069 IVM852069 JFI852069 JPE852069 JZA852069 KIW852069 KSS852069 LCO852069 LMK852069 LWG852069 MGC852069 MPY852069 MZU852069 NJQ852069 NTM852069 ODI852069 ONE852069 OXA852069 PGW852069 PQS852069 QAO852069 QKK852069 QUG852069 REC852069 RNY852069 RXU852069 SHQ852069 SRM852069 TBI852069 TLE852069 TVA852069 UEW852069 UOS852069 UYO852069 VIK852069 VSG852069 WCC852069 WLY852069 WVU852069 M917605 JI917605 TE917605 ADA917605 AMW917605 AWS917605 BGO917605 BQK917605 CAG917605 CKC917605 CTY917605 DDU917605 DNQ917605 DXM917605 EHI917605 ERE917605 FBA917605 FKW917605 FUS917605 GEO917605 GOK917605 GYG917605 HIC917605 HRY917605 IBU917605 ILQ917605 IVM917605 JFI917605 JPE917605 JZA917605 KIW917605 KSS917605 LCO917605 LMK917605 LWG917605 MGC917605 MPY917605 MZU917605 NJQ917605 NTM917605 ODI917605 ONE917605 OXA917605 PGW917605 PQS917605 QAO917605 QKK917605 QUG917605 REC917605 RNY917605 RXU917605 SHQ917605 SRM917605 TBI917605 TLE917605 TVA917605 UEW917605 UOS917605 UYO917605 VIK917605 VSG917605 WCC917605 WLY917605 WVU917605 M983141 JI983141 TE983141 ADA983141 AMW983141 AWS983141 BGO983141 BQK983141 CAG983141 CKC983141 CTY983141 DDU983141 DNQ983141 DXM983141 EHI983141 ERE983141 FBA983141 FKW983141 FUS983141 GEO983141 GOK983141 GYG983141 HIC983141 HRY983141 IBU983141 ILQ983141 IVM983141 JFI983141 JPE983141 JZA983141 KIW983141 KSS983141 LCO983141 LMK983141 LWG983141 MGC983141 MPY983141 MZU983141 NJQ983141 NTM983141 ODI983141 ONE983141 OXA983141 PGW983141 PQS983141 QAO983141 QKK983141 QUG983141 REC983141 RNY983141 RXU983141 SHQ983141 SRM983141 TBI983141 TLE983141 TVA983141 UEW983141 UOS983141 UYO983141 VIK983141 VSG983141 WCC983141 WLY983141 WVU983141 M44 JI44 TE44 ADA44 AMW44 AWS44 BGO44 BQK44 CAG44 CKC44 CTY44 DDU44 DNQ44 DXM44 EHI44 ERE44 FBA44 FKW44 FUS44 GEO44 GOK44 GYG44 HIC44 HRY44 IBU44 ILQ44 IVM44 JFI44 JPE44 JZA44 KIW44 KSS44 LCO44 LMK44 LWG44 MGC44 MPY44 MZU44 NJQ44 NTM44 ODI44 ONE44 OXA44 PGW44 PQS44 QAO44 QKK44 QUG44 REC44 RNY44 RXU44 SHQ44 SRM44 TBI44 TLE44 TVA44 UEW44 UOS44 UYO44 VIK44 VSG44 WCC44 WLY44 WVU44 M65580 JI65580 TE65580 ADA65580 AMW65580 AWS65580 BGO65580 BQK65580 CAG65580 CKC65580 CTY65580 DDU65580 DNQ65580 DXM65580 EHI65580 ERE65580 FBA65580 FKW65580 FUS65580 GEO65580 GOK65580 GYG65580 HIC65580 HRY65580 IBU65580 ILQ65580 IVM65580 JFI65580 JPE65580 JZA65580 KIW65580 KSS65580 LCO65580 LMK65580 LWG65580 MGC65580 MPY65580 MZU65580 NJQ65580 NTM65580 ODI65580 ONE65580 OXA65580 PGW65580 PQS65580 QAO65580 QKK65580 QUG65580 REC65580 RNY65580 RXU65580 SHQ65580 SRM65580 TBI65580 TLE65580 TVA65580 UEW65580 UOS65580 UYO65580 VIK65580 VSG65580 WCC65580 WLY65580 WVU65580 M131116 JI131116 TE131116 ADA131116 AMW131116 AWS131116 BGO131116 BQK131116 CAG131116 CKC131116 CTY131116 DDU131116 DNQ131116 DXM131116 EHI131116 ERE131116 FBA131116 FKW131116 FUS131116 GEO131116 GOK131116 GYG131116 HIC131116 HRY131116 IBU131116 ILQ131116 IVM131116 JFI131116 JPE131116 JZA131116 KIW131116 KSS131116 LCO131116 LMK131116 LWG131116 MGC131116 MPY131116 MZU131116 NJQ131116 NTM131116 ODI131116 ONE131116 OXA131116 PGW131116 PQS131116 QAO131116 QKK131116 QUG131116 REC131116 RNY131116 RXU131116 SHQ131116 SRM131116 TBI131116 TLE131116 TVA131116 UEW131116 UOS131116 UYO131116 VIK131116 VSG131116 WCC131116 WLY131116 WVU131116 M196652 JI196652 TE196652 ADA196652 AMW196652 AWS196652 BGO196652 BQK196652 CAG196652 CKC196652 CTY196652 DDU196652 DNQ196652 DXM196652 EHI196652 ERE196652 FBA196652 FKW196652 FUS196652 GEO196652 GOK196652 GYG196652 HIC196652 HRY196652 IBU196652 ILQ196652 IVM196652 JFI196652 JPE196652 JZA196652 KIW196652 KSS196652 LCO196652 LMK196652 LWG196652 MGC196652 MPY196652 MZU196652 NJQ196652 NTM196652 ODI196652 ONE196652 OXA196652 PGW196652 PQS196652 QAO196652 QKK196652 QUG196652 REC196652 RNY196652 RXU196652 SHQ196652 SRM196652 TBI196652 TLE196652 TVA196652 UEW196652 UOS196652 UYO196652 VIK196652 VSG196652 WCC196652 WLY196652 WVU196652 M262188 JI262188 TE262188 ADA262188 AMW262188 AWS262188 BGO262188 BQK262188 CAG262188 CKC262188 CTY262188 DDU262188 DNQ262188 DXM262188 EHI262188 ERE262188 FBA262188 FKW262188 FUS262188 GEO262188 GOK262188 GYG262188 HIC262188 HRY262188 IBU262188 ILQ262188 IVM262188 JFI262188 JPE262188 JZA262188 KIW262188 KSS262188 LCO262188 LMK262188 LWG262188 MGC262188 MPY262188 MZU262188 NJQ262188 NTM262188 ODI262188 ONE262188 OXA262188 PGW262188 PQS262188 QAO262188 QKK262188 QUG262188 REC262188 RNY262188 RXU262188 SHQ262188 SRM262188 TBI262188 TLE262188 TVA262188 UEW262188 UOS262188 UYO262188 VIK262188 VSG262188 WCC262188 WLY262188 WVU262188 M327724 JI327724 TE327724 ADA327724 AMW327724 AWS327724 BGO327724 BQK327724 CAG327724 CKC327724 CTY327724 DDU327724 DNQ327724 DXM327724 EHI327724 ERE327724 FBA327724 FKW327724 FUS327724 GEO327724 GOK327724 GYG327724 HIC327724 HRY327724 IBU327724 ILQ327724 IVM327724 JFI327724 JPE327724 JZA327724 KIW327724 KSS327724 LCO327724 LMK327724 LWG327724 MGC327724 MPY327724 MZU327724 NJQ327724 NTM327724 ODI327724 ONE327724 OXA327724 PGW327724 PQS327724 QAO327724 QKK327724 QUG327724 REC327724 RNY327724 RXU327724 SHQ327724 SRM327724 TBI327724 TLE327724 TVA327724 UEW327724 UOS327724 UYO327724 VIK327724 VSG327724 WCC327724 WLY327724 WVU327724 M393260 JI393260 TE393260 ADA393260 AMW393260 AWS393260 BGO393260 BQK393260 CAG393260 CKC393260 CTY393260 DDU393260 DNQ393260 DXM393260 EHI393260 ERE393260 FBA393260 FKW393260 FUS393260 GEO393260 GOK393260 GYG393260 HIC393260 HRY393260 IBU393260 ILQ393260 IVM393260 JFI393260 JPE393260 JZA393260 KIW393260 KSS393260 LCO393260 LMK393260 LWG393260 MGC393260 MPY393260 MZU393260 NJQ393260 NTM393260 ODI393260 ONE393260 OXA393260 PGW393260 PQS393260 QAO393260 QKK393260 QUG393260 REC393260 RNY393260 RXU393260 SHQ393260 SRM393260 TBI393260 TLE393260 TVA393260 UEW393260 UOS393260 UYO393260 VIK393260 VSG393260 WCC393260 WLY393260 WVU393260 M458796 JI458796 TE458796 ADA458796 AMW458796 AWS458796 BGO458796 BQK458796 CAG458796 CKC458796 CTY458796 DDU458796 DNQ458796 DXM458796 EHI458796 ERE458796 FBA458796 FKW458796 FUS458796 GEO458796 GOK458796 GYG458796 HIC458796 HRY458796 IBU458796 ILQ458796 IVM458796 JFI458796 JPE458796 JZA458796 KIW458796 KSS458796 LCO458796 LMK458796 LWG458796 MGC458796 MPY458796 MZU458796 NJQ458796 NTM458796 ODI458796 ONE458796 OXA458796 PGW458796 PQS458796 QAO458796 QKK458796 QUG458796 REC458796 RNY458796 RXU458796 SHQ458796 SRM458796 TBI458796 TLE458796 TVA458796 UEW458796 UOS458796 UYO458796 VIK458796 VSG458796 WCC458796 WLY458796 WVU458796 M524332 JI524332 TE524332 ADA524332 AMW524332 AWS524332 BGO524332 BQK524332 CAG524332 CKC524332 CTY524332 DDU524332 DNQ524332 DXM524332 EHI524332 ERE524332 FBA524332 FKW524332 FUS524332 GEO524332 GOK524332 GYG524332 HIC524332 HRY524332 IBU524332 ILQ524332 IVM524332 JFI524332 JPE524332 JZA524332 KIW524332 KSS524332 LCO524332 LMK524332 LWG524332 MGC524332 MPY524332 MZU524332 NJQ524332 NTM524332 ODI524332 ONE524332 OXA524332 PGW524332 PQS524332 QAO524332 QKK524332 QUG524332 REC524332 RNY524332 RXU524332 SHQ524332 SRM524332 TBI524332 TLE524332 TVA524332 UEW524332 UOS524332 UYO524332 VIK524332 VSG524332 WCC524332 WLY524332 WVU524332 M589868 JI589868 TE589868 ADA589868 AMW589868 AWS589868 BGO589868 BQK589868 CAG589868 CKC589868 CTY589868 DDU589868 DNQ589868 DXM589868 EHI589868 ERE589868 FBA589868 FKW589868 FUS589868 GEO589868 GOK589868 GYG589868 HIC589868 HRY589868 IBU589868 ILQ589868 IVM589868 JFI589868 JPE589868 JZA589868 KIW589868 KSS589868 LCO589868 LMK589868 LWG589868 MGC589868 MPY589868 MZU589868 NJQ589868 NTM589868 ODI589868 ONE589868 OXA589868 PGW589868 PQS589868 QAO589868 QKK589868 QUG589868 REC589868 RNY589868 RXU589868 SHQ589868 SRM589868 TBI589868 TLE589868 TVA589868 UEW589868 UOS589868 UYO589868 VIK589868 VSG589868 WCC589868 WLY589868 WVU589868 M655404 JI655404 TE655404 ADA655404 AMW655404 AWS655404 BGO655404 BQK655404 CAG655404 CKC655404 CTY655404 DDU655404 DNQ655404 DXM655404 EHI655404 ERE655404 FBA655404 FKW655404 FUS655404 GEO655404 GOK655404 GYG655404 HIC655404 HRY655404 IBU655404 ILQ655404 IVM655404 JFI655404 JPE655404 JZA655404 KIW655404 KSS655404 LCO655404 LMK655404 LWG655404 MGC655404 MPY655404 MZU655404 NJQ655404 NTM655404 ODI655404 ONE655404 OXA655404 PGW655404 PQS655404 QAO655404 QKK655404 QUG655404 REC655404 RNY655404 RXU655404 SHQ655404 SRM655404 TBI655404 TLE655404 TVA655404 UEW655404 UOS655404 UYO655404 VIK655404 VSG655404 WCC655404 WLY655404 WVU655404 M720940 JI720940 TE720940 ADA720940 AMW720940 AWS720940 BGO720940 BQK720940 CAG720940 CKC720940 CTY720940 DDU720940 DNQ720940 DXM720940 EHI720940 ERE720940 FBA720940 FKW720940 FUS720940 GEO720940 GOK720940 GYG720940 HIC720940 HRY720940 IBU720940 ILQ720940 IVM720940 JFI720940 JPE720940 JZA720940 KIW720940 KSS720940 LCO720940 LMK720940 LWG720940 MGC720940 MPY720940 MZU720940 NJQ720940 NTM720940 ODI720940 ONE720940 OXA720940 PGW720940 PQS720940 QAO720940 QKK720940 QUG720940 REC720940 RNY720940 RXU720940 SHQ720940 SRM720940 TBI720940 TLE720940 TVA720940 UEW720940 UOS720940 UYO720940 VIK720940 VSG720940 WCC720940 WLY720940 WVU720940 M786476 JI786476 TE786476 ADA786476 AMW786476 AWS786476 BGO786476 BQK786476 CAG786476 CKC786476 CTY786476 DDU786476 DNQ786476 DXM786476 EHI786476 ERE786476 FBA786476 FKW786476 FUS786476 GEO786476 GOK786476 GYG786476 HIC786476 HRY786476 IBU786476 ILQ786476 IVM786476 JFI786476 JPE786476 JZA786476 KIW786476 KSS786476 LCO786476 LMK786476 LWG786476 MGC786476 MPY786476 MZU786476 NJQ786476 NTM786476 ODI786476 ONE786476 OXA786476 PGW786476 PQS786476 QAO786476 QKK786476 QUG786476 REC786476 RNY786476 RXU786476 SHQ786476 SRM786476 TBI786476 TLE786476 TVA786476 UEW786476 UOS786476 UYO786476 VIK786476 VSG786476 WCC786476 WLY786476 WVU786476 M852012 JI852012 TE852012 ADA852012 AMW852012 AWS852012 BGO852012 BQK852012 CAG852012 CKC852012 CTY852012 DDU852012 DNQ852012 DXM852012 EHI852012 ERE852012 FBA852012 FKW852012 FUS852012 GEO852012 GOK852012 GYG852012 HIC852012 HRY852012 IBU852012 ILQ852012 IVM852012 JFI852012 JPE852012 JZA852012 KIW852012 KSS852012 LCO852012 LMK852012 LWG852012 MGC852012 MPY852012 MZU852012 NJQ852012 NTM852012 ODI852012 ONE852012 OXA852012 PGW852012 PQS852012 QAO852012 QKK852012 QUG852012 REC852012 RNY852012 RXU852012 SHQ852012 SRM852012 TBI852012 TLE852012 TVA852012 UEW852012 UOS852012 UYO852012 VIK852012 VSG852012 WCC852012 WLY852012 WVU852012 M917548 JI917548 TE917548 ADA917548 AMW917548 AWS917548 BGO917548 BQK917548 CAG917548 CKC917548 CTY917548 DDU917548 DNQ917548 DXM917548 EHI917548 ERE917548 FBA917548 FKW917548 FUS917548 GEO917548 GOK917548 GYG917548 HIC917548 HRY917548 IBU917548 ILQ917548 IVM917548 JFI917548 JPE917548 JZA917548 KIW917548 KSS917548 LCO917548 LMK917548 LWG917548 MGC917548 MPY917548 MZU917548 NJQ917548 NTM917548 ODI917548 ONE917548 OXA917548 PGW917548 PQS917548 QAO917548 QKK917548 QUG917548 REC917548 RNY917548 RXU917548 SHQ917548 SRM917548 TBI917548 TLE917548 TVA917548 UEW917548 UOS917548 UYO917548 VIK917548 VSG917548 WCC917548 WLY917548 WVU917548 M983084 JI983084 TE983084 ADA983084 AMW983084 AWS983084 BGO983084 BQK983084 CAG983084 CKC983084 CTY983084 DDU983084 DNQ983084 DXM983084 EHI983084 ERE983084 FBA983084 FKW983084 FUS983084 GEO983084 GOK983084 GYG983084 HIC983084 HRY983084 IBU983084 ILQ983084 IVM983084 JFI983084 JPE983084 JZA983084 KIW983084 KSS983084 LCO983084 LMK983084 LWG983084 MGC983084 MPY983084 MZU983084 NJQ983084 NTM983084 ODI983084 ONE983084 OXA983084 PGW983084 PQS983084 QAO983084 QKK983084 QUG983084 REC983084 RNY983084 RXU983084 SHQ983084 SRM983084 TBI983084 TLE983084 TVA983084 UEW983084 UOS983084 UYO983084 VIK983084 VSG983084 WCC983084 WLY983084 WVU983084 M49:M50 JI49:JI50 TE49:TE50 ADA49:ADA50 AMW49:AMW50 AWS49:AWS50 BGO49:BGO50 BQK49:BQK50 CAG49:CAG50 CKC49:CKC50 CTY49:CTY50 DDU49:DDU50 DNQ49:DNQ50 DXM49:DXM50 EHI49:EHI50 ERE49:ERE50 FBA49:FBA50 FKW49:FKW50 FUS49:FUS50 GEO49:GEO50 GOK49:GOK50 GYG49:GYG50 HIC49:HIC50 HRY49:HRY50 IBU49:IBU50 ILQ49:ILQ50 IVM49:IVM50 JFI49:JFI50 JPE49:JPE50 JZA49:JZA50 KIW49:KIW50 KSS49:KSS50 LCO49:LCO50 LMK49:LMK50 LWG49:LWG50 MGC49:MGC50 MPY49:MPY50 MZU49:MZU50 NJQ49:NJQ50 NTM49:NTM50 ODI49:ODI50 ONE49:ONE50 OXA49:OXA50 PGW49:PGW50 PQS49:PQS50 QAO49:QAO50 QKK49:QKK50 QUG49:QUG50 REC49:REC50 RNY49:RNY50 RXU49:RXU50 SHQ49:SHQ50 SRM49:SRM50 TBI49:TBI50 TLE49:TLE50 TVA49:TVA50 UEW49:UEW50 UOS49:UOS50 UYO49:UYO50 VIK49:VIK50 VSG49:VSG50 WCC49:WCC50 WLY49:WLY50 WVU49:WVU50 M65585:M65586 JI65585:JI65586 TE65585:TE65586 ADA65585:ADA65586 AMW65585:AMW65586 AWS65585:AWS65586 BGO65585:BGO65586 BQK65585:BQK65586 CAG65585:CAG65586 CKC65585:CKC65586 CTY65585:CTY65586 DDU65585:DDU65586 DNQ65585:DNQ65586 DXM65585:DXM65586 EHI65585:EHI65586 ERE65585:ERE65586 FBA65585:FBA65586 FKW65585:FKW65586 FUS65585:FUS65586 GEO65585:GEO65586 GOK65585:GOK65586 GYG65585:GYG65586 HIC65585:HIC65586 HRY65585:HRY65586 IBU65585:IBU65586 ILQ65585:ILQ65586 IVM65585:IVM65586 JFI65585:JFI65586 JPE65585:JPE65586 JZA65585:JZA65586 KIW65585:KIW65586 KSS65585:KSS65586 LCO65585:LCO65586 LMK65585:LMK65586 LWG65585:LWG65586 MGC65585:MGC65586 MPY65585:MPY65586 MZU65585:MZU65586 NJQ65585:NJQ65586 NTM65585:NTM65586 ODI65585:ODI65586 ONE65585:ONE65586 OXA65585:OXA65586 PGW65585:PGW65586 PQS65585:PQS65586 QAO65585:QAO65586 QKK65585:QKK65586 QUG65585:QUG65586 REC65585:REC65586 RNY65585:RNY65586 RXU65585:RXU65586 SHQ65585:SHQ65586 SRM65585:SRM65586 TBI65585:TBI65586 TLE65585:TLE65586 TVA65585:TVA65586 UEW65585:UEW65586 UOS65585:UOS65586 UYO65585:UYO65586 VIK65585:VIK65586 VSG65585:VSG65586 WCC65585:WCC65586 WLY65585:WLY65586 WVU65585:WVU65586 M131121:M131122 JI131121:JI131122 TE131121:TE131122 ADA131121:ADA131122 AMW131121:AMW131122 AWS131121:AWS131122 BGO131121:BGO131122 BQK131121:BQK131122 CAG131121:CAG131122 CKC131121:CKC131122 CTY131121:CTY131122 DDU131121:DDU131122 DNQ131121:DNQ131122 DXM131121:DXM131122 EHI131121:EHI131122 ERE131121:ERE131122 FBA131121:FBA131122 FKW131121:FKW131122 FUS131121:FUS131122 GEO131121:GEO131122 GOK131121:GOK131122 GYG131121:GYG131122 HIC131121:HIC131122 HRY131121:HRY131122 IBU131121:IBU131122 ILQ131121:ILQ131122 IVM131121:IVM131122 JFI131121:JFI131122 JPE131121:JPE131122 JZA131121:JZA131122 KIW131121:KIW131122 KSS131121:KSS131122 LCO131121:LCO131122 LMK131121:LMK131122 LWG131121:LWG131122 MGC131121:MGC131122 MPY131121:MPY131122 MZU131121:MZU131122 NJQ131121:NJQ131122 NTM131121:NTM131122 ODI131121:ODI131122 ONE131121:ONE131122 OXA131121:OXA131122 PGW131121:PGW131122 PQS131121:PQS131122 QAO131121:QAO131122 QKK131121:QKK131122 QUG131121:QUG131122 REC131121:REC131122 RNY131121:RNY131122 RXU131121:RXU131122 SHQ131121:SHQ131122 SRM131121:SRM131122 TBI131121:TBI131122 TLE131121:TLE131122 TVA131121:TVA131122 UEW131121:UEW131122 UOS131121:UOS131122 UYO131121:UYO131122 VIK131121:VIK131122 VSG131121:VSG131122 WCC131121:WCC131122 WLY131121:WLY131122 WVU131121:WVU131122 M196657:M196658 JI196657:JI196658 TE196657:TE196658 ADA196657:ADA196658 AMW196657:AMW196658 AWS196657:AWS196658 BGO196657:BGO196658 BQK196657:BQK196658 CAG196657:CAG196658 CKC196657:CKC196658 CTY196657:CTY196658 DDU196657:DDU196658 DNQ196657:DNQ196658 DXM196657:DXM196658 EHI196657:EHI196658 ERE196657:ERE196658 FBA196657:FBA196658 FKW196657:FKW196658 FUS196657:FUS196658 GEO196657:GEO196658 GOK196657:GOK196658 GYG196657:GYG196658 HIC196657:HIC196658 HRY196657:HRY196658 IBU196657:IBU196658 ILQ196657:ILQ196658 IVM196657:IVM196658 JFI196657:JFI196658 JPE196657:JPE196658 JZA196657:JZA196658 KIW196657:KIW196658 KSS196657:KSS196658 LCO196657:LCO196658 LMK196657:LMK196658 LWG196657:LWG196658 MGC196657:MGC196658 MPY196657:MPY196658 MZU196657:MZU196658 NJQ196657:NJQ196658 NTM196657:NTM196658 ODI196657:ODI196658 ONE196657:ONE196658 OXA196657:OXA196658 PGW196657:PGW196658 PQS196657:PQS196658 QAO196657:QAO196658 QKK196657:QKK196658 QUG196657:QUG196658 REC196657:REC196658 RNY196657:RNY196658 RXU196657:RXU196658 SHQ196657:SHQ196658 SRM196657:SRM196658 TBI196657:TBI196658 TLE196657:TLE196658 TVA196657:TVA196658 UEW196657:UEW196658 UOS196657:UOS196658 UYO196657:UYO196658 VIK196657:VIK196658 VSG196657:VSG196658 WCC196657:WCC196658 WLY196657:WLY196658 WVU196657:WVU196658 M262193:M262194 JI262193:JI262194 TE262193:TE262194 ADA262193:ADA262194 AMW262193:AMW262194 AWS262193:AWS262194 BGO262193:BGO262194 BQK262193:BQK262194 CAG262193:CAG262194 CKC262193:CKC262194 CTY262193:CTY262194 DDU262193:DDU262194 DNQ262193:DNQ262194 DXM262193:DXM262194 EHI262193:EHI262194 ERE262193:ERE262194 FBA262193:FBA262194 FKW262193:FKW262194 FUS262193:FUS262194 GEO262193:GEO262194 GOK262193:GOK262194 GYG262193:GYG262194 HIC262193:HIC262194 HRY262193:HRY262194 IBU262193:IBU262194 ILQ262193:ILQ262194 IVM262193:IVM262194 JFI262193:JFI262194 JPE262193:JPE262194 JZA262193:JZA262194 KIW262193:KIW262194 KSS262193:KSS262194 LCO262193:LCO262194 LMK262193:LMK262194 LWG262193:LWG262194 MGC262193:MGC262194 MPY262193:MPY262194 MZU262193:MZU262194 NJQ262193:NJQ262194 NTM262193:NTM262194 ODI262193:ODI262194 ONE262193:ONE262194 OXA262193:OXA262194 PGW262193:PGW262194 PQS262193:PQS262194 QAO262193:QAO262194 QKK262193:QKK262194 QUG262193:QUG262194 REC262193:REC262194 RNY262193:RNY262194 RXU262193:RXU262194 SHQ262193:SHQ262194 SRM262193:SRM262194 TBI262193:TBI262194 TLE262193:TLE262194 TVA262193:TVA262194 UEW262193:UEW262194 UOS262193:UOS262194 UYO262193:UYO262194 VIK262193:VIK262194 VSG262193:VSG262194 WCC262193:WCC262194 WLY262193:WLY262194 WVU262193:WVU262194 M327729:M327730 JI327729:JI327730 TE327729:TE327730 ADA327729:ADA327730 AMW327729:AMW327730 AWS327729:AWS327730 BGO327729:BGO327730 BQK327729:BQK327730 CAG327729:CAG327730 CKC327729:CKC327730 CTY327729:CTY327730 DDU327729:DDU327730 DNQ327729:DNQ327730 DXM327729:DXM327730 EHI327729:EHI327730 ERE327729:ERE327730 FBA327729:FBA327730 FKW327729:FKW327730 FUS327729:FUS327730 GEO327729:GEO327730 GOK327729:GOK327730 GYG327729:GYG327730 HIC327729:HIC327730 HRY327729:HRY327730 IBU327729:IBU327730 ILQ327729:ILQ327730 IVM327729:IVM327730 JFI327729:JFI327730 JPE327729:JPE327730 JZA327729:JZA327730 KIW327729:KIW327730 KSS327729:KSS327730 LCO327729:LCO327730 LMK327729:LMK327730 LWG327729:LWG327730 MGC327729:MGC327730 MPY327729:MPY327730 MZU327729:MZU327730 NJQ327729:NJQ327730 NTM327729:NTM327730 ODI327729:ODI327730 ONE327729:ONE327730 OXA327729:OXA327730 PGW327729:PGW327730 PQS327729:PQS327730 QAO327729:QAO327730 QKK327729:QKK327730 QUG327729:QUG327730 REC327729:REC327730 RNY327729:RNY327730 RXU327729:RXU327730 SHQ327729:SHQ327730 SRM327729:SRM327730 TBI327729:TBI327730 TLE327729:TLE327730 TVA327729:TVA327730 UEW327729:UEW327730 UOS327729:UOS327730 UYO327729:UYO327730 VIK327729:VIK327730 VSG327729:VSG327730 WCC327729:WCC327730 WLY327729:WLY327730 WVU327729:WVU327730 M393265:M393266 JI393265:JI393266 TE393265:TE393266 ADA393265:ADA393266 AMW393265:AMW393266 AWS393265:AWS393266 BGO393265:BGO393266 BQK393265:BQK393266 CAG393265:CAG393266 CKC393265:CKC393266 CTY393265:CTY393266 DDU393265:DDU393266 DNQ393265:DNQ393266 DXM393265:DXM393266 EHI393265:EHI393266 ERE393265:ERE393266 FBA393265:FBA393266 FKW393265:FKW393266 FUS393265:FUS393266 GEO393265:GEO393266 GOK393265:GOK393266 GYG393265:GYG393266 HIC393265:HIC393266 HRY393265:HRY393266 IBU393265:IBU393266 ILQ393265:ILQ393266 IVM393265:IVM393266 JFI393265:JFI393266 JPE393265:JPE393266 JZA393265:JZA393266 KIW393265:KIW393266 KSS393265:KSS393266 LCO393265:LCO393266 LMK393265:LMK393266 LWG393265:LWG393266 MGC393265:MGC393266 MPY393265:MPY393266 MZU393265:MZU393266 NJQ393265:NJQ393266 NTM393265:NTM393266 ODI393265:ODI393266 ONE393265:ONE393266 OXA393265:OXA393266 PGW393265:PGW393266 PQS393265:PQS393266 QAO393265:QAO393266 QKK393265:QKK393266 QUG393265:QUG393266 REC393265:REC393266 RNY393265:RNY393266 RXU393265:RXU393266 SHQ393265:SHQ393266 SRM393265:SRM393266 TBI393265:TBI393266 TLE393265:TLE393266 TVA393265:TVA393266 UEW393265:UEW393266 UOS393265:UOS393266 UYO393265:UYO393266 VIK393265:VIK393266 VSG393265:VSG393266 WCC393265:WCC393266 WLY393265:WLY393266 WVU393265:WVU393266 M458801:M458802 JI458801:JI458802 TE458801:TE458802 ADA458801:ADA458802 AMW458801:AMW458802 AWS458801:AWS458802 BGO458801:BGO458802 BQK458801:BQK458802 CAG458801:CAG458802 CKC458801:CKC458802 CTY458801:CTY458802 DDU458801:DDU458802 DNQ458801:DNQ458802 DXM458801:DXM458802 EHI458801:EHI458802 ERE458801:ERE458802 FBA458801:FBA458802 FKW458801:FKW458802 FUS458801:FUS458802 GEO458801:GEO458802 GOK458801:GOK458802 GYG458801:GYG458802 HIC458801:HIC458802 HRY458801:HRY458802 IBU458801:IBU458802 ILQ458801:ILQ458802 IVM458801:IVM458802 JFI458801:JFI458802 JPE458801:JPE458802 JZA458801:JZA458802 KIW458801:KIW458802 KSS458801:KSS458802 LCO458801:LCO458802 LMK458801:LMK458802 LWG458801:LWG458802 MGC458801:MGC458802 MPY458801:MPY458802 MZU458801:MZU458802 NJQ458801:NJQ458802 NTM458801:NTM458802 ODI458801:ODI458802 ONE458801:ONE458802 OXA458801:OXA458802 PGW458801:PGW458802 PQS458801:PQS458802 QAO458801:QAO458802 QKK458801:QKK458802 QUG458801:QUG458802 REC458801:REC458802 RNY458801:RNY458802 RXU458801:RXU458802 SHQ458801:SHQ458802 SRM458801:SRM458802 TBI458801:TBI458802 TLE458801:TLE458802 TVA458801:TVA458802 UEW458801:UEW458802 UOS458801:UOS458802 UYO458801:UYO458802 VIK458801:VIK458802 VSG458801:VSG458802 WCC458801:WCC458802 WLY458801:WLY458802 WVU458801:WVU458802 M524337:M524338 JI524337:JI524338 TE524337:TE524338 ADA524337:ADA524338 AMW524337:AMW524338 AWS524337:AWS524338 BGO524337:BGO524338 BQK524337:BQK524338 CAG524337:CAG524338 CKC524337:CKC524338 CTY524337:CTY524338 DDU524337:DDU524338 DNQ524337:DNQ524338 DXM524337:DXM524338 EHI524337:EHI524338 ERE524337:ERE524338 FBA524337:FBA524338 FKW524337:FKW524338 FUS524337:FUS524338 GEO524337:GEO524338 GOK524337:GOK524338 GYG524337:GYG524338 HIC524337:HIC524338 HRY524337:HRY524338 IBU524337:IBU524338 ILQ524337:ILQ524338 IVM524337:IVM524338 JFI524337:JFI524338 JPE524337:JPE524338 JZA524337:JZA524338 KIW524337:KIW524338 KSS524337:KSS524338 LCO524337:LCO524338 LMK524337:LMK524338 LWG524337:LWG524338 MGC524337:MGC524338 MPY524337:MPY524338 MZU524337:MZU524338 NJQ524337:NJQ524338 NTM524337:NTM524338 ODI524337:ODI524338 ONE524337:ONE524338 OXA524337:OXA524338 PGW524337:PGW524338 PQS524337:PQS524338 QAO524337:QAO524338 QKK524337:QKK524338 QUG524337:QUG524338 REC524337:REC524338 RNY524337:RNY524338 RXU524337:RXU524338 SHQ524337:SHQ524338 SRM524337:SRM524338 TBI524337:TBI524338 TLE524337:TLE524338 TVA524337:TVA524338 UEW524337:UEW524338 UOS524337:UOS524338 UYO524337:UYO524338 VIK524337:VIK524338 VSG524337:VSG524338 WCC524337:WCC524338 WLY524337:WLY524338 WVU524337:WVU524338 M589873:M589874 JI589873:JI589874 TE589873:TE589874 ADA589873:ADA589874 AMW589873:AMW589874 AWS589873:AWS589874 BGO589873:BGO589874 BQK589873:BQK589874 CAG589873:CAG589874 CKC589873:CKC589874 CTY589873:CTY589874 DDU589873:DDU589874 DNQ589873:DNQ589874 DXM589873:DXM589874 EHI589873:EHI589874 ERE589873:ERE589874 FBA589873:FBA589874 FKW589873:FKW589874 FUS589873:FUS589874 GEO589873:GEO589874 GOK589873:GOK589874 GYG589873:GYG589874 HIC589873:HIC589874 HRY589873:HRY589874 IBU589873:IBU589874 ILQ589873:ILQ589874 IVM589873:IVM589874 JFI589873:JFI589874 JPE589873:JPE589874 JZA589873:JZA589874 KIW589873:KIW589874 KSS589873:KSS589874 LCO589873:LCO589874 LMK589873:LMK589874 LWG589873:LWG589874 MGC589873:MGC589874 MPY589873:MPY589874 MZU589873:MZU589874 NJQ589873:NJQ589874 NTM589873:NTM589874 ODI589873:ODI589874 ONE589873:ONE589874 OXA589873:OXA589874 PGW589873:PGW589874 PQS589873:PQS589874 QAO589873:QAO589874 QKK589873:QKK589874 QUG589873:QUG589874 REC589873:REC589874 RNY589873:RNY589874 RXU589873:RXU589874 SHQ589873:SHQ589874 SRM589873:SRM589874 TBI589873:TBI589874 TLE589873:TLE589874 TVA589873:TVA589874 UEW589873:UEW589874 UOS589873:UOS589874 UYO589873:UYO589874 VIK589873:VIK589874 VSG589873:VSG589874 WCC589873:WCC589874 WLY589873:WLY589874 WVU589873:WVU589874 M655409:M655410 JI655409:JI655410 TE655409:TE655410 ADA655409:ADA655410 AMW655409:AMW655410 AWS655409:AWS655410 BGO655409:BGO655410 BQK655409:BQK655410 CAG655409:CAG655410 CKC655409:CKC655410 CTY655409:CTY655410 DDU655409:DDU655410 DNQ655409:DNQ655410 DXM655409:DXM655410 EHI655409:EHI655410 ERE655409:ERE655410 FBA655409:FBA655410 FKW655409:FKW655410 FUS655409:FUS655410 GEO655409:GEO655410 GOK655409:GOK655410 GYG655409:GYG655410 HIC655409:HIC655410 HRY655409:HRY655410 IBU655409:IBU655410 ILQ655409:ILQ655410 IVM655409:IVM655410 JFI655409:JFI655410 JPE655409:JPE655410 JZA655409:JZA655410 KIW655409:KIW655410 KSS655409:KSS655410 LCO655409:LCO655410 LMK655409:LMK655410 LWG655409:LWG655410 MGC655409:MGC655410 MPY655409:MPY655410 MZU655409:MZU655410 NJQ655409:NJQ655410 NTM655409:NTM655410 ODI655409:ODI655410 ONE655409:ONE655410 OXA655409:OXA655410 PGW655409:PGW655410 PQS655409:PQS655410 QAO655409:QAO655410 QKK655409:QKK655410 QUG655409:QUG655410 REC655409:REC655410 RNY655409:RNY655410 RXU655409:RXU655410 SHQ655409:SHQ655410 SRM655409:SRM655410 TBI655409:TBI655410 TLE655409:TLE655410 TVA655409:TVA655410 UEW655409:UEW655410 UOS655409:UOS655410 UYO655409:UYO655410 VIK655409:VIK655410 VSG655409:VSG655410 WCC655409:WCC655410 WLY655409:WLY655410 WVU655409:WVU655410 M720945:M720946 JI720945:JI720946 TE720945:TE720946 ADA720945:ADA720946 AMW720945:AMW720946 AWS720945:AWS720946 BGO720945:BGO720946 BQK720945:BQK720946 CAG720945:CAG720946 CKC720945:CKC720946 CTY720945:CTY720946 DDU720945:DDU720946 DNQ720945:DNQ720946 DXM720945:DXM720946 EHI720945:EHI720946 ERE720945:ERE720946 FBA720945:FBA720946 FKW720945:FKW720946 FUS720945:FUS720946 GEO720945:GEO720946 GOK720945:GOK720946 GYG720945:GYG720946 HIC720945:HIC720946 HRY720945:HRY720946 IBU720945:IBU720946 ILQ720945:ILQ720946 IVM720945:IVM720946 JFI720945:JFI720946 JPE720945:JPE720946 JZA720945:JZA720946 KIW720945:KIW720946 KSS720945:KSS720946 LCO720945:LCO720946 LMK720945:LMK720946 LWG720945:LWG720946 MGC720945:MGC720946 MPY720945:MPY720946 MZU720945:MZU720946 NJQ720945:NJQ720946 NTM720945:NTM720946 ODI720945:ODI720946 ONE720945:ONE720946 OXA720945:OXA720946 PGW720945:PGW720946 PQS720945:PQS720946 QAO720945:QAO720946 QKK720945:QKK720946 QUG720945:QUG720946 REC720945:REC720946 RNY720945:RNY720946 RXU720945:RXU720946 SHQ720945:SHQ720946 SRM720945:SRM720946 TBI720945:TBI720946 TLE720945:TLE720946 TVA720945:TVA720946 UEW720945:UEW720946 UOS720945:UOS720946 UYO720945:UYO720946 VIK720945:VIK720946 VSG720945:VSG720946 WCC720945:WCC720946 WLY720945:WLY720946 WVU720945:WVU720946 M786481:M786482 JI786481:JI786482 TE786481:TE786482 ADA786481:ADA786482 AMW786481:AMW786482 AWS786481:AWS786482 BGO786481:BGO786482 BQK786481:BQK786482 CAG786481:CAG786482 CKC786481:CKC786482 CTY786481:CTY786482 DDU786481:DDU786482 DNQ786481:DNQ786482 DXM786481:DXM786482 EHI786481:EHI786482 ERE786481:ERE786482 FBA786481:FBA786482 FKW786481:FKW786482 FUS786481:FUS786482 GEO786481:GEO786482 GOK786481:GOK786482 GYG786481:GYG786482 HIC786481:HIC786482 HRY786481:HRY786482 IBU786481:IBU786482 ILQ786481:ILQ786482 IVM786481:IVM786482 JFI786481:JFI786482 JPE786481:JPE786482 JZA786481:JZA786482 KIW786481:KIW786482 KSS786481:KSS786482 LCO786481:LCO786482 LMK786481:LMK786482 LWG786481:LWG786482 MGC786481:MGC786482 MPY786481:MPY786482 MZU786481:MZU786482 NJQ786481:NJQ786482 NTM786481:NTM786482 ODI786481:ODI786482 ONE786481:ONE786482 OXA786481:OXA786482 PGW786481:PGW786482 PQS786481:PQS786482 QAO786481:QAO786482 QKK786481:QKK786482 QUG786481:QUG786482 REC786481:REC786482 RNY786481:RNY786482 RXU786481:RXU786482 SHQ786481:SHQ786482 SRM786481:SRM786482 TBI786481:TBI786482 TLE786481:TLE786482 TVA786481:TVA786482 UEW786481:UEW786482 UOS786481:UOS786482 UYO786481:UYO786482 VIK786481:VIK786482 VSG786481:VSG786482 WCC786481:WCC786482 WLY786481:WLY786482 WVU786481:WVU786482 M852017:M852018 JI852017:JI852018 TE852017:TE852018 ADA852017:ADA852018 AMW852017:AMW852018 AWS852017:AWS852018 BGO852017:BGO852018 BQK852017:BQK852018 CAG852017:CAG852018 CKC852017:CKC852018 CTY852017:CTY852018 DDU852017:DDU852018 DNQ852017:DNQ852018 DXM852017:DXM852018 EHI852017:EHI852018 ERE852017:ERE852018 FBA852017:FBA852018 FKW852017:FKW852018 FUS852017:FUS852018 GEO852017:GEO852018 GOK852017:GOK852018 GYG852017:GYG852018 HIC852017:HIC852018 HRY852017:HRY852018 IBU852017:IBU852018 ILQ852017:ILQ852018 IVM852017:IVM852018 JFI852017:JFI852018 JPE852017:JPE852018 JZA852017:JZA852018 KIW852017:KIW852018 KSS852017:KSS852018 LCO852017:LCO852018 LMK852017:LMK852018 LWG852017:LWG852018 MGC852017:MGC852018 MPY852017:MPY852018 MZU852017:MZU852018 NJQ852017:NJQ852018 NTM852017:NTM852018 ODI852017:ODI852018 ONE852017:ONE852018 OXA852017:OXA852018 PGW852017:PGW852018 PQS852017:PQS852018 QAO852017:QAO852018 QKK852017:QKK852018 QUG852017:QUG852018 REC852017:REC852018 RNY852017:RNY852018 RXU852017:RXU852018 SHQ852017:SHQ852018 SRM852017:SRM852018 TBI852017:TBI852018 TLE852017:TLE852018 TVA852017:TVA852018 UEW852017:UEW852018 UOS852017:UOS852018 UYO852017:UYO852018 VIK852017:VIK852018 VSG852017:VSG852018 WCC852017:WCC852018 WLY852017:WLY852018 WVU852017:WVU852018 M917553:M917554 JI917553:JI917554 TE917553:TE917554 ADA917553:ADA917554 AMW917553:AMW917554 AWS917553:AWS917554 BGO917553:BGO917554 BQK917553:BQK917554 CAG917553:CAG917554 CKC917553:CKC917554 CTY917553:CTY917554 DDU917553:DDU917554 DNQ917553:DNQ917554 DXM917553:DXM917554 EHI917553:EHI917554 ERE917553:ERE917554 FBA917553:FBA917554 FKW917553:FKW917554 FUS917553:FUS917554 GEO917553:GEO917554 GOK917553:GOK917554 GYG917553:GYG917554 HIC917553:HIC917554 HRY917553:HRY917554 IBU917553:IBU917554 ILQ917553:ILQ917554 IVM917553:IVM917554 JFI917553:JFI917554 JPE917553:JPE917554 JZA917553:JZA917554 KIW917553:KIW917554 KSS917553:KSS917554 LCO917553:LCO917554 LMK917553:LMK917554 LWG917553:LWG917554 MGC917553:MGC917554 MPY917553:MPY917554 MZU917553:MZU917554 NJQ917553:NJQ917554 NTM917553:NTM917554 ODI917553:ODI917554 ONE917553:ONE917554 OXA917553:OXA917554 PGW917553:PGW917554 PQS917553:PQS917554 QAO917553:QAO917554 QKK917553:QKK917554 QUG917553:QUG917554 REC917553:REC917554 RNY917553:RNY917554 RXU917553:RXU917554 SHQ917553:SHQ917554 SRM917553:SRM917554 TBI917553:TBI917554 TLE917553:TLE917554 TVA917553:TVA917554 UEW917553:UEW917554 UOS917553:UOS917554 UYO917553:UYO917554 VIK917553:VIK917554 VSG917553:VSG917554 WCC917553:WCC917554 WLY917553:WLY917554 WVU917553:WVU917554 M983089:M983090 JI983089:JI983090 TE983089:TE983090 ADA983089:ADA983090 AMW983089:AMW983090 AWS983089:AWS983090 BGO983089:BGO983090 BQK983089:BQK983090 CAG983089:CAG983090 CKC983089:CKC983090 CTY983089:CTY983090 DDU983089:DDU983090 DNQ983089:DNQ983090 DXM983089:DXM983090 EHI983089:EHI983090 ERE983089:ERE983090 FBA983089:FBA983090 FKW983089:FKW983090 FUS983089:FUS983090 GEO983089:GEO983090 GOK983089:GOK983090 GYG983089:GYG983090 HIC983089:HIC983090 HRY983089:HRY983090 IBU983089:IBU983090 ILQ983089:ILQ983090 IVM983089:IVM983090 JFI983089:JFI983090 JPE983089:JPE983090 JZA983089:JZA983090 KIW983089:KIW983090 KSS983089:KSS983090 LCO983089:LCO983090 LMK983089:LMK983090 LWG983089:LWG983090 MGC983089:MGC983090 MPY983089:MPY983090 MZU983089:MZU983090 NJQ983089:NJQ983090 NTM983089:NTM983090 ODI983089:ODI983090 ONE983089:ONE983090 OXA983089:OXA983090 PGW983089:PGW983090 PQS983089:PQS983090 QAO983089:QAO983090 QKK983089:QKK983090 QUG983089:QUG983090 REC983089:REC983090 RNY983089:RNY983090 RXU983089:RXU983090 SHQ983089:SHQ983090 SRM983089:SRM983090 TBI983089:TBI983090 TLE983089:TLE983090 TVA983089:TVA983090 UEW983089:UEW983090 UOS983089:UOS983090 UYO983089:UYO983090 VIK983089:VIK983090 VSG983089:VSG983090 WCC983089:WCC983090 WLY983089:WLY983090 WVU983089:WVU983090 M15:M33 JI15:JI33 TE15:TE33 ADA15:ADA33 AMW15:AMW33 AWS15:AWS33 BGO15:BGO33 BQK15:BQK33 CAG15:CAG33 CKC15:CKC33 CTY15:CTY33 DDU15:DDU33 DNQ15:DNQ33 DXM15:DXM33 EHI15:EHI33 ERE15:ERE33 FBA15:FBA33 FKW15:FKW33 FUS15:FUS33 GEO15:GEO33 GOK15:GOK33 GYG15:GYG33 HIC15:HIC33 HRY15:HRY33 IBU15:IBU33 ILQ15:ILQ33 IVM15:IVM33 JFI15:JFI33 JPE15:JPE33 JZA15:JZA33 KIW15:KIW33 KSS15:KSS33 LCO15:LCO33 LMK15:LMK33 LWG15:LWG33 MGC15:MGC33 MPY15:MPY33 MZU15:MZU33 NJQ15:NJQ33 NTM15:NTM33 ODI15:ODI33 ONE15:ONE33 OXA15:OXA33 PGW15:PGW33 PQS15:PQS33 QAO15:QAO33 QKK15:QKK33 QUG15:QUG33 REC15:REC33 RNY15:RNY33 RXU15:RXU33 SHQ15:SHQ33 SRM15:SRM33 TBI15:TBI33 TLE15:TLE33 TVA15:TVA33 UEW15:UEW33 UOS15:UOS33 UYO15:UYO33 VIK15:VIK33 VSG15:VSG33 WCC15:WCC33 WLY15:WLY33 WVU15:WVU33 M65551:M65569 JI65551:JI65569 TE65551:TE65569 ADA65551:ADA65569 AMW65551:AMW65569 AWS65551:AWS65569 BGO65551:BGO65569 BQK65551:BQK65569 CAG65551:CAG65569 CKC65551:CKC65569 CTY65551:CTY65569 DDU65551:DDU65569 DNQ65551:DNQ65569 DXM65551:DXM65569 EHI65551:EHI65569 ERE65551:ERE65569 FBA65551:FBA65569 FKW65551:FKW65569 FUS65551:FUS65569 GEO65551:GEO65569 GOK65551:GOK65569 GYG65551:GYG65569 HIC65551:HIC65569 HRY65551:HRY65569 IBU65551:IBU65569 ILQ65551:ILQ65569 IVM65551:IVM65569 JFI65551:JFI65569 JPE65551:JPE65569 JZA65551:JZA65569 KIW65551:KIW65569 KSS65551:KSS65569 LCO65551:LCO65569 LMK65551:LMK65569 LWG65551:LWG65569 MGC65551:MGC65569 MPY65551:MPY65569 MZU65551:MZU65569 NJQ65551:NJQ65569 NTM65551:NTM65569 ODI65551:ODI65569 ONE65551:ONE65569 OXA65551:OXA65569 PGW65551:PGW65569 PQS65551:PQS65569 QAO65551:QAO65569 QKK65551:QKK65569 QUG65551:QUG65569 REC65551:REC65569 RNY65551:RNY65569 RXU65551:RXU65569 SHQ65551:SHQ65569 SRM65551:SRM65569 TBI65551:TBI65569 TLE65551:TLE65569 TVA65551:TVA65569 UEW65551:UEW65569 UOS65551:UOS65569 UYO65551:UYO65569 VIK65551:VIK65569 VSG65551:VSG65569 WCC65551:WCC65569 WLY65551:WLY65569 WVU65551:WVU65569 M131087:M131105 JI131087:JI131105 TE131087:TE131105 ADA131087:ADA131105 AMW131087:AMW131105 AWS131087:AWS131105 BGO131087:BGO131105 BQK131087:BQK131105 CAG131087:CAG131105 CKC131087:CKC131105 CTY131087:CTY131105 DDU131087:DDU131105 DNQ131087:DNQ131105 DXM131087:DXM131105 EHI131087:EHI131105 ERE131087:ERE131105 FBA131087:FBA131105 FKW131087:FKW131105 FUS131087:FUS131105 GEO131087:GEO131105 GOK131087:GOK131105 GYG131087:GYG131105 HIC131087:HIC131105 HRY131087:HRY131105 IBU131087:IBU131105 ILQ131087:ILQ131105 IVM131087:IVM131105 JFI131087:JFI131105 JPE131087:JPE131105 JZA131087:JZA131105 KIW131087:KIW131105 KSS131087:KSS131105 LCO131087:LCO131105 LMK131087:LMK131105 LWG131087:LWG131105 MGC131087:MGC131105 MPY131087:MPY131105 MZU131087:MZU131105 NJQ131087:NJQ131105 NTM131087:NTM131105 ODI131087:ODI131105 ONE131087:ONE131105 OXA131087:OXA131105 PGW131087:PGW131105 PQS131087:PQS131105 QAO131087:QAO131105 QKK131087:QKK131105 QUG131087:QUG131105 REC131087:REC131105 RNY131087:RNY131105 RXU131087:RXU131105 SHQ131087:SHQ131105 SRM131087:SRM131105 TBI131087:TBI131105 TLE131087:TLE131105 TVA131087:TVA131105 UEW131087:UEW131105 UOS131087:UOS131105 UYO131087:UYO131105 VIK131087:VIK131105 VSG131087:VSG131105 WCC131087:WCC131105 WLY131087:WLY131105 WVU131087:WVU131105 M196623:M196641 JI196623:JI196641 TE196623:TE196641 ADA196623:ADA196641 AMW196623:AMW196641 AWS196623:AWS196641 BGO196623:BGO196641 BQK196623:BQK196641 CAG196623:CAG196641 CKC196623:CKC196641 CTY196623:CTY196641 DDU196623:DDU196641 DNQ196623:DNQ196641 DXM196623:DXM196641 EHI196623:EHI196641 ERE196623:ERE196641 FBA196623:FBA196641 FKW196623:FKW196641 FUS196623:FUS196641 GEO196623:GEO196641 GOK196623:GOK196641 GYG196623:GYG196641 HIC196623:HIC196641 HRY196623:HRY196641 IBU196623:IBU196641 ILQ196623:ILQ196641 IVM196623:IVM196641 JFI196623:JFI196641 JPE196623:JPE196641 JZA196623:JZA196641 KIW196623:KIW196641 KSS196623:KSS196641 LCO196623:LCO196641 LMK196623:LMK196641 LWG196623:LWG196641 MGC196623:MGC196641 MPY196623:MPY196641 MZU196623:MZU196641 NJQ196623:NJQ196641 NTM196623:NTM196641 ODI196623:ODI196641 ONE196623:ONE196641 OXA196623:OXA196641 PGW196623:PGW196641 PQS196623:PQS196641 QAO196623:QAO196641 QKK196623:QKK196641 QUG196623:QUG196641 REC196623:REC196641 RNY196623:RNY196641 RXU196623:RXU196641 SHQ196623:SHQ196641 SRM196623:SRM196641 TBI196623:TBI196641 TLE196623:TLE196641 TVA196623:TVA196641 UEW196623:UEW196641 UOS196623:UOS196641 UYO196623:UYO196641 VIK196623:VIK196641 VSG196623:VSG196641 WCC196623:WCC196641 WLY196623:WLY196641 WVU196623:WVU196641 M262159:M262177 JI262159:JI262177 TE262159:TE262177 ADA262159:ADA262177 AMW262159:AMW262177 AWS262159:AWS262177 BGO262159:BGO262177 BQK262159:BQK262177 CAG262159:CAG262177 CKC262159:CKC262177 CTY262159:CTY262177 DDU262159:DDU262177 DNQ262159:DNQ262177 DXM262159:DXM262177 EHI262159:EHI262177 ERE262159:ERE262177 FBA262159:FBA262177 FKW262159:FKW262177 FUS262159:FUS262177 GEO262159:GEO262177 GOK262159:GOK262177 GYG262159:GYG262177 HIC262159:HIC262177 HRY262159:HRY262177 IBU262159:IBU262177 ILQ262159:ILQ262177 IVM262159:IVM262177 JFI262159:JFI262177 JPE262159:JPE262177 JZA262159:JZA262177 KIW262159:KIW262177 KSS262159:KSS262177 LCO262159:LCO262177 LMK262159:LMK262177 LWG262159:LWG262177 MGC262159:MGC262177 MPY262159:MPY262177 MZU262159:MZU262177 NJQ262159:NJQ262177 NTM262159:NTM262177 ODI262159:ODI262177 ONE262159:ONE262177 OXA262159:OXA262177 PGW262159:PGW262177 PQS262159:PQS262177 QAO262159:QAO262177 QKK262159:QKK262177 QUG262159:QUG262177 REC262159:REC262177 RNY262159:RNY262177 RXU262159:RXU262177 SHQ262159:SHQ262177 SRM262159:SRM262177 TBI262159:TBI262177 TLE262159:TLE262177 TVA262159:TVA262177 UEW262159:UEW262177 UOS262159:UOS262177 UYO262159:UYO262177 VIK262159:VIK262177 VSG262159:VSG262177 WCC262159:WCC262177 WLY262159:WLY262177 WVU262159:WVU262177 M327695:M327713 JI327695:JI327713 TE327695:TE327713 ADA327695:ADA327713 AMW327695:AMW327713 AWS327695:AWS327713 BGO327695:BGO327713 BQK327695:BQK327713 CAG327695:CAG327713 CKC327695:CKC327713 CTY327695:CTY327713 DDU327695:DDU327713 DNQ327695:DNQ327713 DXM327695:DXM327713 EHI327695:EHI327713 ERE327695:ERE327713 FBA327695:FBA327713 FKW327695:FKW327713 FUS327695:FUS327713 GEO327695:GEO327713 GOK327695:GOK327713 GYG327695:GYG327713 HIC327695:HIC327713 HRY327695:HRY327713 IBU327695:IBU327713 ILQ327695:ILQ327713 IVM327695:IVM327713 JFI327695:JFI327713 JPE327695:JPE327713 JZA327695:JZA327713 KIW327695:KIW327713 KSS327695:KSS327713 LCO327695:LCO327713 LMK327695:LMK327713 LWG327695:LWG327713 MGC327695:MGC327713 MPY327695:MPY327713 MZU327695:MZU327713 NJQ327695:NJQ327713 NTM327695:NTM327713 ODI327695:ODI327713 ONE327695:ONE327713 OXA327695:OXA327713 PGW327695:PGW327713 PQS327695:PQS327713 QAO327695:QAO327713 QKK327695:QKK327713 QUG327695:QUG327713 REC327695:REC327713 RNY327695:RNY327713 RXU327695:RXU327713 SHQ327695:SHQ327713 SRM327695:SRM327713 TBI327695:TBI327713 TLE327695:TLE327713 TVA327695:TVA327713 UEW327695:UEW327713 UOS327695:UOS327713 UYO327695:UYO327713 VIK327695:VIK327713 VSG327695:VSG327713 WCC327695:WCC327713 WLY327695:WLY327713 WVU327695:WVU327713 M393231:M393249 JI393231:JI393249 TE393231:TE393249 ADA393231:ADA393249 AMW393231:AMW393249 AWS393231:AWS393249 BGO393231:BGO393249 BQK393231:BQK393249 CAG393231:CAG393249 CKC393231:CKC393249 CTY393231:CTY393249 DDU393231:DDU393249 DNQ393231:DNQ393249 DXM393231:DXM393249 EHI393231:EHI393249 ERE393231:ERE393249 FBA393231:FBA393249 FKW393231:FKW393249 FUS393231:FUS393249 GEO393231:GEO393249 GOK393231:GOK393249 GYG393231:GYG393249 HIC393231:HIC393249 HRY393231:HRY393249 IBU393231:IBU393249 ILQ393231:ILQ393249 IVM393231:IVM393249 JFI393231:JFI393249 JPE393231:JPE393249 JZA393231:JZA393249 KIW393231:KIW393249 KSS393231:KSS393249 LCO393231:LCO393249 LMK393231:LMK393249 LWG393231:LWG393249 MGC393231:MGC393249 MPY393231:MPY393249 MZU393231:MZU393249 NJQ393231:NJQ393249 NTM393231:NTM393249 ODI393231:ODI393249 ONE393231:ONE393249 OXA393231:OXA393249 PGW393231:PGW393249 PQS393231:PQS393249 QAO393231:QAO393249 QKK393231:QKK393249 QUG393231:QUG393249 REC393231:REC393249 RNY393231:RNY393249 RXU393231:RXU393249 SHQ393231:SHQ393249 SRM393231:SRM393249 TBI393231:TBI393249 TLE393231:TLE393249 TVA393231:TVA393249 UEW393231:UEW393249 UOS393231:UOS393249 UYO393231:UYO393249 VIK393231:VIK393249 VSG393231:VSG393249 WCC393231:WCC393249 WLY393231:WLY393249 WVU393231:WVU393249 M458767:M458785 JI458767:JI458785 TE458767:TE458785 ADA458767:ADA458785 AMW458767:AMW458785 AWS458767:AWS458785 BGO458767:BGO458785 BQK458767:BQK458785 CAG458767:CAG458785 CKC458767:CKC458785 CTY458767:CTY458785 DDU458767:DDU458785 DNQ458767:DNQ458785 DXM458767:DXM458785 EHI458767:EHI458785 ERE458767:ERE458785 FBA458767:FBA458785 FKW458767:FKW458785 FUS458767:FUS458785 GEO458767:GEO458785 GOK458767:GOK458785 GYG458767:GYG458785 HIC458767:HIC458785 HRY458767:HRY458785 IBU458767:IBU458785 ILQ458767:ILQ458785 IVM458767:IVM458785 JFI458767:JFI458785 JPE458767:JPE458785 JZA458767:JZA458785 KIW458767:KIW458785 KSS458767:KSS458785 LCO458767:LCO458785 LMK458767:LMK458785 LWG458767:LWG458785 MGC458767:MGC458785 MPY458767:MPY458785 MZU458767:MZU458785 NJQ458767:NJQ458785 NTM458767:NTM458785 ODI458767:ODI458785 ONE458767:ONE458785 OXA458767:OXA458785 PGW458767:PGW458785 PQS458767:PQS458785 QAO458767:QAO458785 QKK458767:QKK458785 QUG458767:QUG458785 REC458767:REC458785 RNY458767:RNY458785 RXU458767:RXU458785 SHQ458767:SHQ458785 SRM458767:SRM458785 TBI458767:TBI458785 TLE458767:TLE458785 TVA458767:TVA458785 UEW458767:UEW458785 UOS458767:UOS458785 UYO458767:UYO458785 VIK458767:VIK458785 VSG458767:VSG458785 WCC458767:WCC458785 WLY458767:WLY458785 WVU458767:WVU458785 M524303:M524321 JI524303:JI524321 TE524303:TE524321 ADA524303:ADA524321 AMW524303:AMW524321 AWS524303:AWS524321 BGO524303:BGO524321 BQK524303:BQK524321 CAG524303:CAG524321 CKC524303:CKC524321 CTY524303:CTY524321 DDU524303:DDU524321 DNQ524303:DNQ524321 DXM524303:DXM524321 EHI524303:EHI524321 ERE524303:ERE524321 FBA524303:FBA524321 FKW524303:FKW524321 FUS524303:FUS524321 GEO524303:GEO524321 GOK524303:GOK524321 GYG524303:GYG524321 HIC524303:HIC524321 HRY524303:HRY524321 IBU524303:IBU524321 ILQ524303:ILQ524321 IVM524303:IVM524321 JFI524303:JFI524321 JPE524303:JPE524321 JZA524303:JZA524321 KIW524303:KIW524321 KSS524303:KSS524321 LCO524303:LCO524321 LMK524303:LMK524321 LWG524303:LWG524321 MGC524303:MGC524321 MPY524303:MPY524321 MZU524303:MZU524321 NJQ524303:NJQ524321 NTM524303:NTM524321 ODI524303:ODI524321 ONE524303:ONE524321 OXA524303:OXA524321 PGW524303:PGW524321 PQS524303:PQS524321 QAO524303:QAO524321 QKK524303:QKK524321 QUG524303:QUG524321 REC524303:REC524321 RNY524303:RNY524321 RXU524303:RXU524321 SHQ524303:SHQ524321 SRM524303:SRM524321 TBI524303:TBI524321 TLE524303:TLE524321 TVA524303:TVA524321 UEW524303:UEW524321 UOS524303:UOS524321 UYO524303:UYO524321 VIK524303:VIK524321 VSG524303:VSG524321 WCC524303:WCC524321 WLY524303:WLY524321 WVU524303:WVU524321 M589839:M589857 JI589839:JI589857 TE589839:TE589857 ADA589839:ADA589857 AMW589839:AMW589857 AWS589839:AWS589857 BGO589839:BGO589857 BQK589839:BQK589857 CAG589839:CAG589857 CKC589839:CKC589857 CTY589839:CTY589857 DDU589839:DDU589857 DNQ589839:DNQ589857 DXM589839:DXM589857 EHI589839:EHI589857 ERE589839:ERE589857 FBA589839:FBA589857 FKW589839:FKW589857 FUS589839:FUS589857 GEO589839:GEO589857 GOK589839:GOK589857 GYG589839:GYG589857 HIC589839:HIC589857 HRY589839:HRY589857 IBU589839:IBU589857 ILQ589839:ILQ589857 IVM589839:IVM589857 JFI589839:JFI589857 JPE589839:JPE589857 JZA589839:JZA589857 KIW589839:KIW589857 KSS589839:KSS589857 LCO589839:LCO589857 LMK589839:LMK589857 LWG589839:LWG589857 MGC589839:MGC589857 MPY589839:MPY589857 MZU589839:MZU589857 NJQ589839:NJQ589857 NTM589839:NTM589857 ODI589839:ODI589857 ONE589839:ONE589857 OXA589839:OXA589857 PGW589839:PGW589857 PQS589839:PQS589857 QAO589839:QAO589857 QKK589839:QKK589857 QUG589839:QUG589857 REC589839:REC589857 RNY589839:RNY589857 RXU589839:RXU589857 SHQ589839:SHQ589857 SRM589839:SRM589857 TBI589839:TBI589857 TLE589839:TLE589857 TVA589839:TVA589857 UEW589839:UEW589857 UOS589839:UOS589857 UYO589839:UYO589857 VIK589839:VIK589857 VSG589839:VSG589857 WCC589839:WCC589857 WLY589839:WLY589857 WVU589839:WVU589857 M655375:M655393 JI655375:JI655393 TE655375:TE655393 ADA655375:ADA655393 AMW655375:AMW655393 AWS655375:AWS655393 BGO655375:BGO655393 BQK655375:BQK655393 CAG655375:CAG655393 CKC655375:CKC655393 CTY655375:CTY655393 DDU655375:DDU655393 DNQ655375:DNQ655393 DXM655375:DXM655393 EHI655375:EHI655393 ERE655375:ERE655393 FBA655375:FBA655393 FKW655375:FKW655393 FUS655375:FUS655393 GEO655375:GEO655393 GOK655375:GOK655393 GYG655375:GYG655393 HIC655375:HIC655393 HRY655375:HRY655393 IBU655375:IBU655393 ILQ655375:ILQ655393 IVM655375:IVM655393 JFI655375:JFI655393 JPE655375:JPE655393 JZA655375:JZA655393 KIW655375:KIW655393 KSS655375:KSS655393 LCO655375:LCO655393 LMK655375:LMK655393 LWG655375:LWG655393 MGC655375:MGC655393 MPY655375:MPY655393 MZU655375:MZU655393 NJQ655375:NJQ655393 NTM655375:NTM655393 ODI655375:ODI655393 ONE655375:ONE655393 OXA655375:OXA655393 PGW655375:PGW655393 PQS655375:PQS655393 QAO655375:QAO655393 QKK655375:QKK655393 QUG655375:QUG655393 REC655375:REC655393 RNY655375:RNY655393 RXU655375:RXU655393 SHQ655375:SHQ655393 SRM655375:SRM655393 TBI655375:TBI655393 TLE655375:TLE655393 TVA655375:TVA655393 UEW655375:UEW655393 UOS655375:UOS655393 UYO655375:UYO655393 VIK655375:VIK655393 VSG655375:VSG655393 WCC655375:WCC655393 WLY655375:WLY655393 WVU655375:WVU655393 M720911:M720929 JI720911:JI720929 TE720911:TE720929 ADA720911:ADA720929 AMW720911:AMW720929 AWS720911:AWS720929 BGO720911:BGO720929 BQK720911:BQK720929 CAG720911:CAG720929 CKC720911:CKC720929 CTY720911:CTY720929 DDU720911:DDU720929 DNQ720911:DNQ720929 DXM720911:DXM720929 EHI720911:EHI720929 ERE720911:ERE720929 FBA720911:FBA720929 FKW720911:FKW720929 FUS720911:FUS720929 GEO720911:GEO720929 GOK720911:GOK720929 GYG720911:GYG720929 HIC720911:HIC720929 HRY720911:HRY720929 IBU720911:IBU720929 ILQ720911:ILQ720929 IVM720911:IVM720929 JFI720911:JFI720929 JPE720911:JPE720929 JZA720911:JZA720929 KIW720911:KIW720929 KSS720911:KSS720929 LCO720911:LCO720929 LMK720911:LMK720929 LWG720911:LWG720929 MGC720911:MGC720929 MPY720911:MPY720929 MZU720911:MZU720929 NJQ720911:NJQ720929 NTM720911:NTM720929 ODI720911:ODI720929 ONE720911:ONE720929 OXA720911:OXA720929 PGW720911:PGW720929 PQS720911:PQS720929 QAO720911:QAO720929 QKK720911:QKK720929 QUG720911:QUG720929 REC720911:REC720929 RNY720911:RNY720929 RXU720911:RXU720929 SHQ720911:SHQ720929 SRM720911:SRM720929 TBI720911:TBI720929 TLE720911:TLE720929 TVA720911:TVA720929 UEW720911:UEW720929 UOS720911:UOS720929 UYO720911:UYO720929 VIK720911:VIK720929 VSG720911:VSG720929 WCC720911:WCC720929 WLY720911:WLY720929 WVU720911:WVU720929 M786447:M786465 JI786447:JI786465 TE786447:TE786465 ADA786447:ADA786465 AMW786447:AMW786465 AWS786447:AWS786465 BGO786447:BGO786465 BQK786447:BQK786465 CAG786447:CAG786465 CKC786447:CKC786465 CTY786447:CTY786465 DDU786447:DDU786465 DNQ786447:DNQ786465 DXM786447:DXM786465 EHI786447:EHI786465 ERE786447:ERE786465 FBA786447:FBA786465 FKW786447:FKW786465 FUS786447:FUS786465 GEO786447:GEO786465 GOK786447:GOK786465 GYG786447:GYG786465 HIC786447:HIC786465 HRY786447:HRY786465 IBU786447:IBU786465 ILQ786447:ILQ786465 IVM786447:IVM786465 JFI786447:JFI786465 JPE786447:JPE786465 JZA786447:JZA786465 KIW786447:KIW786465 KSS786447:KSS786465 LCO786447:LCO786465 LMK786447:LMK786465 LWG786447:LWG786465 MGC786447:MGC786465 MPY786447:MPY786465 MZU786447:MZU786465 NJQ786447:NJQ786465 NTM786447:NTM786465 ODI786447:ODI786465 ONE786447:ONE786465 OXA786447:OXA786465 PGW786447:PGW786465 PQS786447:PQS786465 QAO786447:QAO786465 QKK786447:QKK786465 QUG786447:QUG786465 REC786447:REC786465 RNY786447:RNY786465 RXU786447:RXU786465 SHQ786447:SHQ786465 SRM786447:SRM786465 TBI786447:TBI786465 TLE786447:TLE786465 TVA786447:TVA786465 UEW786447:UEW786465 UOS786447:UOS786465 UYO786447:UYO786465 VIK786447:VIK786465 VSG786447:VSG786465 WCC786447:WCC786465 WLY786447:WLY786465 WVU786447:WVU786465 M851983:M852001 JI851983:JI852001 TE851983:TE852001 ADA851983:ADA852001 AMW851983:AMW852001 AWS851983:AWS852001 BGO851983:BGO852001 BQK851983:BQK852001 CAG851983:CAG852001 CKC851983:CKC852001 CTY851983:CTY852001 DDU851983:DDU852001 DNQ851983:DNQ852001 DXM851983:DXM852001 EHI851983:EHI852001 ERE851983:ERE852001 FBA851983:FBA852001 FKW851983:FKW852001 FUS851983:FUS852001 GEO851983:GEO852001 GOK851983:GOK852001 GYG851983:GYG852001 HIC851983:HIC852001 HRY851983:HRY852001 IBU851983:IBU852001 ILQ851983:ILQ852001 IVM851983:IVM852001 JFI851983:JFI852001 JPE851983:JPE852001 JZA851983:JZA852001 KIW851983:KIW852001 KSS851983:KSS852001 LCO851983:LCO852001 LMK851983:LMK852001 LWG851983:LWG852001 MGC851983:MGC852001 MPY851983:MPY852001 MZU851983:MZU852001 NJQ851983:NJQ852001 NTM851983:NTM852001 ODI851983:ODI852001 ONE851983:ONE852001 OXA851983:OXA852001 PGW851983:PGW852001 PQS851983:PQS852001 QAO851983:QAO852001 QKK851983:QKK852001 QUG851983:QUG852001 REC851983:REC852001 RNY851983:RNY852001 RXU851983:RXU852001 SHQ851983:SHQ852001 SRM851983:SRM852001 TBI851983:TBI852001 TLE851983:TLE852001 TVA851983:TVA852001 UEW851983:UEW852001 UOS851983:UOS852001 UYO851983:UYO852001 VIK851983:VIK852001 VSG851983:VSG852001 WCC851983:WCC852001 WLY851983:WLY852001 WVU851983:WVU852001 M917519:M917537 JI917519:JI917537 TE917519:TE917537 ADA917519:ADA917537 AMW917519:AMW917537 AWS917519:AWS917537 BGO917519:BGO917537 BQK917519:BQK917537 CAG917519:CAG917537 CKC917519:CKC917537 CTY917519:CTY917537 DDU917519:DDU917537 DNQ917519:DNQ917537 DXM917519:DXM917537 EHI917519:EHI917537 ERE917519:ERE917537 FBA917519:FBA917537 FKW917519:FKW917537 FUS917519:FUS917537 GEO917519:GEO917537 GOK917519:GOK917537 GYG917519:GYG917537 HIC917519:HIC917537 HRY917519:HRY917537 IBU917519:IBU917537 ILQ917519:ILQ917537 IVM917519:IVM917537 JFI917519:JFI917537 JPE917519:JPE917537 JZA917519:JZA917537 KIW917519:KIW917537 KSS917519:KSS917537 LCO917519:LCO917537 LMK917519:LMK917537 LWG917519:LWG917537 MGC917519:MGC917537 MPY917519:MPY917537 MZU917519:MZU917537 NJQ917519:NJQ917537 NTM917519:NTM917537 ODI917519:ODI917537 ONE917519:ONE917537 OXA917519:OXA917537 PGW917519:PGW917537 PQS917519:PQS917537 QAO917519:QAO917537 QKK917519:QKK917537 QUG917519:QUG917537 REC917519:REC917537 RNY917519:RNY917537 RXU917519:RXU917537 SHQ917519:SHQ917537 SRM917519:SRM917537 TBI917519:TBI917537 TLE917519:TLE917537 TVA917519:TVA917537 UEW917519:UEW917537 UOS917519:UOS917537 UYO917519:UYO917537 VIK917519:VIK917537 VSG917519:VSG917537 WCC917519:WCC917537 WLY917519:WLY917537 WVU917519:WVU917537 M983055:M983073 JI983055:JI983073 TE983055:TE983073 ADA983055:ADA983073 AMW983055:AMW983073 AWS983055:AWS983073 BGO983055:BGO983073 BQK983055:BQK983073 CAG983055:CAG983073 CKC983055:CKC983073 CTY983055:CTY983073 DDU983055:DDU983073 DNQ983055:DNQ983073 DXM983055:DXM983073 EHI983055:EHI983073 ERE983055:ERE983073 FBA983055:FBA983073 FKW983055:FKW983073 FUS983055:FUS983073 GEO983055:GEO983073 GOK983055:GOK983073 GYG983055:GYG983073 HIC983055:HIC983073 HRY983055:HRY983073 IBU983055:IBU983073 ILQ983055:ILQ983073 IVM983055:IVM983073 JFI983055:JFI983073 JPE983055:JPE983073 JZA983055:JZA983073 KIW983055:KIW983073 KSS983055:KSS983073 LCO983055:LCO983073 LMK983055:LMK983073 LWG983055:LWG983073 MGC983055:MGC983073 MPY983055:MPY983073 MZU983055:MZU983073 NJQ983055:NJQ983073 NTM983055:NTM983073 ODI983055:ODI983073 ONE983055:ONE983073 OXA983055:OXA983073 PGW983055:PGW983073 PQS983055:PQS983073 QAO983055:QAO983073 QKK983055:QKK983073 QUG983055:QUG983073 REC983055:REC983073 RNY983055:RNY983073 RXU983055:RXU983073 SHQ983055:SHQ983073 SRM983055:SRM983073 TBI983055:TBI983073 TLE983055:TLE983073 TVA983055:TVA983073 UEW983055:UEW983073 UOS983055:UOS983073 UYO983055:UYO983073 VIK983055:VIK983073 VSG983055:VSG983073 WCC983055:WCC983073 WLY983055:WLY983073 WVU983055:WVU983073 M38:M42 JI38:JI42 TE38:TE42 ADA38:ADA42 AMW38:AMW42 AWS38:AWS42 BGO38:BGO42 BQK38:BQK42 CAG38:CAG42 CKC38:CKC42 CTY38:CTY42 DDU38:DDU42 DNQ38:DNQ42 DXM38:DXM42 EHI38:EHI42 ERE38:ERE42 FBA38:FBA42 FKW38:FKW42 FUS38:FUS42 GEO38:GEO42 GOK38:GOK42 GYG38:GYG42 HIC38:HIC42 HRY38:HRY42 IBU38:IBU42 ILQ38:ILQ42 IVM38:IVM42 JFI38:JFI42 JPE38:JPE42 JZA38:JZA42 KIW38:KIW42 KSS38:KSS42 LCO38:LCO42 LMK38:LMK42 LWG38:LWG42 MGC38:MGC42 MPY38:MPY42 MZU38:MZU42 NJQ38:NJQ42 NTM38:NTM42 ODI38:ODI42 ONE38:ONE42 OXA38:OXA42 PGW38:PGW42 PQS38:PQS42 QAO38:QAO42 QKK38:QKK42 QUG38:QUG42 REC38:REC42 RNY38:RNY42 RXU38:RXU42 SHQ38:SHQ42 SRM38:SRM42 TBI38:TBI42 TLE38:TLE42 TVA38:TVA42 UEW38:UEW42 UOS38:UOS42 UYO38:UYO42 VIK38:VIK42 VSG38:VSG42 WCC38:WCC42 WLY38:WLY42 WVU38:WVU42 M65574:M65578 JI65574:JI65578 TE65574:TE65578 ADA65574:ADA65578 AMW65574:AMW65578 AWS65574:AWS65578 BGO65574:BGO65578 BQK65574:BQK65578 CAG65574:CAG65578 CKC65574:CKC65578 CTY65574:CTY65578 DDU65574:DDU65578 DNQ65574:DNQ65578 DXM65574:DXM65578 EHI65574:EHI65578 ERE65574:ERE65578 FBA65574:FBA65578 FKW65574:FKW65578 FUS65574:FUS65578 GEO65574:GEO65578 GOK65574:GOK65578 GYG65574:GYG65578 HIC65574:HIC65578 HRY65574:HRY65578 IBU65574:IBU65578 ILQ65574:ILQ65578 IVM65574:IVM65578 JFI65574:JFI65578 JPE65574:JPE65578 JZA65574:JZA65578 KIW65574:KIW65578 KSS65574:KSS65578 LCO65574:LCO65578 LMK65574:LMK65578 LWG65574:LWG65578 MGC65574:MGC65578 MPY65574:MPY65578 MZU65574:MZU65578 NJQ65574:NJQ65578 NTM65574:NTM65578 ODI65574:ODI65578 ONE65574:ONE65578 OXA65574:OXA65578 PGW65574:PGW65578 PQS65574:PQS65578 QAO65574:QAO65578 QKK65574:QKK65578 QUG65574:QUG65578 REC65574:REC65578 RNY65574:RNY65578 RXU65574:RXU65578 SHQ65574:SHQ65578 SRM65574:SRM65578 TBI65574:TBI65578 TLE65574:TLE65578 TVA65574:TVA65578 UEW65574:UEW65578 UOS65574:UOS65578 UYO65574:UYO65578 VIK65574:VIK65578 VSG65574:VSG65578 WCC65574:WCC65578 WLY65574:WLY65578 WVU65574:WVU65578 M131110:M131114 JI131110:JI131114 TE131110:TE131114 ADA131110:ADA131114 AMW131110:AMW131114 AWS131110:AWS131114 BGO131110:BGO131114 BQK131110:BQK131114 CAG131110:CAG131114 CKC131110:CKC131114 CTY131110:CTY131114 DDU131110:DDU131114 DNQ131110:DNQ131114 DXM131110:DXM131114 EHI131110:EHI131114 ERE131110:ERE131114 FBA131110:FBA131114 FKW131110:FKW131114 FUS131110:FUS131114 GEO131110:GEO131114 GOK131110:GOK131114 GYG131110:GYG131114 HIC131110:HIC131114 HRY131110:HRY131114 IBU131110:IBU131114 ILQ131110:ILQ131114 IVM131110:IVM131114 JFI131110:JFI131114 JPE131110:JPE131114 JZA131110:JZA131114 KIW131110:KIW131114 KSS131110:KSS131114 LCO131110:LCO131114 LMK131110:LMK131114 LWG131110:LWG131114 MGC131110:MGC131114 MPY131110:MPY131114 MZU131110:MZU131114 NJQ131110:NJQ131114 NTM131110:NTM131114 ODI131110:ODI131114 ONE131110:ONE131114 OXA131110:OXA131114 PGW131110:PGW131114 PQS131110:PQS131114 QAO131110:QAO131114 QKK131110:QKK131114 QUG131110:QUG131114 REC131110:REC131114 RNY131110:RNY131114 RXU131110:RXU131114 SHQ131110:SHQ131114 SRM131110:SRM131114 TBI131110:TBI131114 TLE131110:TLE131114 TVA131110:TVA131114 UEW131110:UEW131114 UOS131110:UOS131114 UYO131110:UYO131114 VIK131110:VIK131114 VSG131110:VSG131114 WCC131110:WCC131114 WLY131110:WLY131114 WVU131110:WVU131114 M196646:M196650 JI196646:JI196650 TE196646:TE196650 ADA196646:ADA196650 AMW196646:AMW196650 AWS196646:AWS196650 BGO196646:BGO196650 BQK196646:BQK196650 CAG196646:CAG196650 CKC196646:CKC196650 CTY196646:CTY196650 DDU196646:DDU196650 DNQ196646:DNQ196650 DXM196646:DXM196650 EHI196646:EHI196650 ERE196646:ERE196650 FBA196646:FBA196650 FKW196646:FKW196650 FUS196646:FUS196650 GEO196646:GEO196650 GOK196646:GOK196650 GYG196646:GYG196650 HIC196646:HIC196650 HRY196646:HRY196650 IBU196646:IBU196650 ILQ196646:ILQ196650 IVM196646:IVM196650 JFI196646:JFI196650 JPE196646:JPE196650 JZA196646:JZA196650 KIW196646:KIW196650 KSS196646:KSS196650 LCO196646:LCO196650 LMK196646:LMK196650 LWG196646:LWG196650 MGC196646:MGC196650 MPY196646:MPY196650 MZU196646:MZU196650 NJQ196646:NJQ196650 NTM196646:NTM196650 ODI196646:ODI196650 ONE196646:ONE196650 OXA196646:OXA196650 PGW196646:PGW196650 PQS196646:PQS196650 QAO196646:QAO196650 QKK196646:QKK196650 QUG196646:QUG196650 REC196646:REC196650 RNY196646:RNY196650 RXU196646:RXU196650 SHQ196646:SHQ196650 SRM196646:SRM196650 TBI196646:TBI196650 TLE196646:TLE196650 TVA196646:TVA196650 UEW196646:UEW196650 UOS196646:UOS196650 UYO196646:UYO196650 VIK196646:VIK196650 VSG196646:VSG196650 WCC196646:WCC196650 WLY196646:WLY196650 WVU196646:WVU196650 M262182:M262186 JI262182:JI262186 TE262182:TE262186 ADA262182:ADA262186 AMW262182:AMW262186 AWS262182:AWS262186 BGO262182:BGO262186 BQK262182:BQK262186 CAG262182:CAG262186 CKC262182:CKC262186 CTY262182:CTY262186 DDU262182:DDU262186 DNQ262182:DNQ262186 DXM262182:DXM262186 EHI262182:EHI262186 ERE262182:ERE262186 FBA262182:FBA262186 FKW262182:FKW262186 FUS262182:FUS262186 GEO262182:GEO262186 GOK262182:GOK262186 GYG262182:GYG262186 HIC262182:HIC262186 HRY262182:HRY262186 IBU262182:IBU262186 ILQ262182:ILQ262186 IVM262182:IVM262186 JFI262182:JFI262186 JPE262182:JPE262186 JZA262182:JZA262186 KIW262182:KIW262186 KSS262182:KSS262186 LCO262182:LCO262186 LMK262182:LMK262186 LWG262182:LWG262186 MGC262182:MGC262186 MPY262182:MPY262186 MZU262182:MZU262186 NJQ262182:NJQ262186 NTM262182:NTM262186 ODI262182:ODI262186 ONE262182:ONE262186 OXA262182:OXA262186 PGW262182:PGW262186 PQS262182:PQS262186 QAO262182:QAO262186 QKK262182:QKK262186 QUG262182:QUG262186 REC262182:REC262186 RNY262182:RNY262186 RXU262182:RXU262186 SHQ262182:SHQ262186 SRM262182:SRM262186 TBI262182:TBI262186 TLE262182:TLE262186 TVA262182:TVA262186 UEW262182:UEW262186 UOS262182:UOS262186 UYO262182:UYO262186 VIK262182:VIK262186 VSG262182:VSG262186 WCC262182:WCC262186 WLY262182:WLY262186 WVU262182:WVU262186 M327718:M327722 JI327718:JI327722 TE327718:TE327722 ADA327718:ADA327722 AMW327718:AMW327722 AWS327718:AWS327722 BGO327718:BGO327722 BQK327718:BQK327722 CAG327718:CAG327722 CKC327718:CKC327722 CTY327718:CTY327722 DDU327718:DDU327722 DNQ327718:DNQ327722 DXM327718:DXM327722 EHI327718:EHI327722 ERE327718:ERE327722 FBA327718:FBA327722 FKW327718:FKW327722 FUS327718:FUS327722 GEO327718:GEO327722 GOK327718:GOK327722 GYG327718:GYG327722 HIC327718:HIC327722 HRY327718:HRY327722 IBU327718:IBU327722 ILQ327718:ILQ327722 IVM327718:IVM327722 JFI327718:JFI327722 JPE327718:JPE327722 JZA327718:JZA327722 KIW327718:KIW327722 KSS327718:KSS327722 LCO327718:LCO327722 LMK327718:LMK327722 LWG327718:LWG327722 MGC327718:MGC327722 MPY327718:MPY327722 MZU327718:MZU327722 NJQ327718:NJQ327722 NTM327718:NTM327722 ODI327718:ODI327722 ONE327718:ONE327722 OXA327718:OXA327722 PGW327718:PGW327722 PQS327718:PQS327722 QAO327718:QAO327722 QKK327718:QKK327722 QUG327718:QUG327722 REC327718:REC327722 RNY327718:RNY327722 RXU327718:RXU327722 SHQ327718:SHQ327722 SRM327718:SRM327722 TBI327718:TBI327722 TLE327718:TLE327722 TVA327718:TVA327722 UEW327718:UEW327722 UOS327718:UOS327722 UYO327718:UYO327722 VIK327718:VIK327722 VSG327718:VSG327722 WCC327718:WCC327722 WLY327718:WLY327722 WVU327718:WVU327722 M393254:M393258 JI393254:JI393258 TE393254:TE393258 ADA393254:ADA393258 AMW393254:AMW393258 AWS393254:AWS393258 BGO393254:BGO393258 BQK393254:BQK393258 CAG393254:CAG393258 CKC393254:CKC393258 CTY393254:CTY393258 DDU393254:DDU393258 DNQ393254:DNQ393258 DXM393254:DXM393258 EHI393254:EHI393258 ERE393254:ERE393258 FBA393254:FBA393258 FKW393254:FKW393258 FUS393254:FUS393258 GEO393254:GEO393258 GOK393254:GOK393258 GYG393254:GYG393258 HIC393254:HIC393258 HRY393254:HRY393258 IBU393254:IBU393258 ILQ393254:ILQ393258 IVM393254:IVM393258 JFI393254:JFI393258 JPE393254:JPE393258 JZA393254:JZA393258 KIW393254:KIW393258 KSS393254:KSS393258 LCO393254:LCO393258 LMK393254:LMK393258 LWG393254:LWG393258 MGC393254:MGC393258 MPY393254:MPY393258 MZU393254:MZU393258 NJQ393254:NJQ393258 NTM393254:NTM393258 ODI393254:ODI393258 ONE393254:ONE393258 OXA393254:OXA393258 PGW393254:PGW393258 PQS393254:PQS393258 QAO393254:QAO393258 QKK393254:QKK393258 QUG393254:QUG393258 REC393254:REC393258 RNY393254:RNY393258 RXU393254:RXU393258 SHQ393254:SHQ393258 SRM393254:SRM393258 TBI393254:TBI393258 TLE393254:TLE393258 TVA393254:TVA393258 UEW393254:UEW393258 UOS393254:UOS393258 UYO393254:UYO393258 VIK393254:VIK393258 VSG393254:VSG393258 WCC393254:WCC393258 WLY393254:WLY393258 WVU393254:WVU393258 M458790:M458794 JI458790:JI458794 TE458790:TE458794 ADA458790:ADA458794 AMW458790:AMW458794 AWS458790:AWS458794 BGO458790:BGO458794 BQK458790:BQK458794 CAG458790:CAG458794 CKC458790:CKC458794 CTY458790:CTY458794 DDU458790:DDU458794 DNQ458790:DNQ458794 DXM458790:DXM458794 EHI458790:EHI458794 ERE458790:ERE458794 FBA458790:FBA458794 FKW458790:FKW458794 FUS458790:FUS458794 GEO458790:GEO458794 GOK458790:GOK458794 GYG458790:GYG458794 HIC458790:HIC458794 HRY458790:HRY458794 IBU458790:IBU458794 ILQ458790:ILQ458794 IVM458790:IVM458794 JFI458790:JFI458794 JPE458790:JPE458794 JZA458790:JZA458794 KIW458790:KIW458794 KSS458790:KSS458794 LCO458790:LCO458794 LMK458790:LMK458794 LWG458790:LWG458794 MGC458790:MGC458794 MPY458790:MPY458794 MZU458790:MZU458794 NJQ458790:NJQ458794 NTM458790:NTM458794 ODI458790:ODI458794 ONE458790:ONE458794 OXA458790:OXA458794 PGW458790:PGW458794 PQS458790:PQS458794 QAO458790:QAO458794 QKK458790:QKK458794 QUG458790:QUG458794 REC458790:REC458794 RNY458790:RNY458794 RXU458790:RXU458794 SHQ458790:SHQ458794 SRM458790:SRM458794 TBI458790:TBI458794 TLE458790:TLE458794 TVA458790:TVA458794 UEW458790:UEW458794 UOS458790:UOS458794 UYO458790:UYO458794 VIK458790:VIK458794 VSG458790:VSG458794 WCC458790:WCC458794 WLY458790:WLY458794 WVU458790:WVU458794 M524326:M524330 JI524326:JI524330 TE524326:TE524330 ADA524326:ADA524330 AMW524326:AMW524330 AWS524326:AWS524330 BGO524326:BGO524330 BQK524326:BQK524330 CAG524326:CAG524330 CKC524326:CKC524330 CTY524326:CTY524330 DDU524326:DDU524330 DNQ524326:DNQ524330 DXM524326:DXM524330 EHI524326:EHI524330 ERE524326:ERE524330 FBA524326:FBA524330 FKW524326:FKW524330 FUS524326:FUS524330 GEO524326:GEO524330 GOK524326:GOK524330 GYG524326:GYG524330 HIC524326:HIC524330 HRY524326:HRY524330 IBU524326:IBU524330 ILQ524326:ILQ524330 IVM524326:IVM524330 JFI524326:JFI524330 JPE524326:JPE524330 JZA524326:JZA524330 KIW524326:KIW524330 KSS524326:KSS524330 LCO524326:LCO524330 LMK524326:LMK524330 LWG524326:LWG524330 MGC524326:MGC524330 MPY524326:MPY524330 MZU524326:MZU524330 NJQ524326:NJQ524330 NTM524326:NTM524330 ODI524326:ODI524330 ONE524326:ONE524330 OXA524326:OXA524330 PGW524326:PGW524330 PQS524326:PQS524330 QAO524326:QAO524330 QKK524326:QKK524330 QUG524326:QUG524330 REC524326:REC524330 RNY524326:RNY524330 RXU524326:RXU524330 SHQ524326:SHQ524330 SRM524326:SRM524330 TBI524326:TBI524330 TLE524326:TLE524330 TVA524326:TVA524330 UEW524326:UEW524330 UOS524326:UOS524330 UYO524326:UYO524330 VIK524326:VIK524330 VSG524326:VSG524330 WCC524326:WCC524330 WLY524326:WLY524330 WVU524326:WVU524330 M589862:M589866 JI589862:JI589866 TE589862:TE589866 ADA589862:ADA589866 AMW589862:AMW589866 AWS589862:AWS589866 BGO589862:BGO589866 BQK589862:BQK589866 CAG589862:CAG589866 CKC589862:CKC589866 CTY589862:CTY589866 DDU589862:DDU589866 DNQ589862:DNQ589866 DXM589862:DXM589866 EHI589862:EHI589866 ERE589862:ERE589866 FBA589862:FBA589866 FKW589862:FKW589866 FUS589862:FUS589866 GEO589862:GEO589866 GOK589862:GOK589866 GYG589862:GYG589866 HIC589862:HIC589866 HRY589862:HRY589866 IBU589862:IBU589866 ILQ589862:ILQ589866 IVM589862:IVM589866 JFI589862:JFI589866 JPE589862:JPE589866 JZA589862:JZA589866 KIW589862:KIW589866 KSS589862:KSS589866 LCO589862:LCO589866 LMK589862:LMK589866 LWG589862:LWG589866 MGC589862:MGC589866 MPY589862:MPY589866 MZU589862:MZU589866 NJQ589862:NJQ589866 NTM589862:NTM589866 ODI589862:ODI589866 ONE589862:ONE589866 OXA589862:OXA589866 PGW589862:PGW589866 PQS589862:PQS589866 QAO589862:QAO589866 QKK589862:QKK589866 QUG589862:QUG589866 REC589862:REC589866 RNY589862:RNY589866 RXU589862:RXU589866 SHQ589862:SHQ589866 SRM589862:SRM589866 TBI589862:TBI589866 TLE589862:TLE589866 TVA589862:TVA589866 UEW589862:UEW589866 UOS589862:UOS589866 UYO589862:UYO589866 VIK589862:VIK589866 VSG589862:VSG589866 WCC589862:WCC589866 WLY589862:WLY589866 WVU589862:WVU589866 M655398:M655402 JI655398:JI655402 TE655398:TE655402 ADA655398:ADA655402 AMW655398:AMW655402 AWS655398:AWS655402 BGO655398:BGO655402 BQK655398:BQK655402 CAG655398:CAG655402 CKC655398:CKC655402 CTY655398:CTY655402 DDU655398:DDU655402 DNQ655398:DNQ655402 DXM655398:DXM655402 EHI655398:EHI655402 ERE655398:ERE655402 FBA655398:FBA655402 FKW655398:FKW655402 FUS655398:FUS655402 GEO655398:GEO655402 GOK655398:GOK655402 GYG655398:GYG655402 HIC655398:HIC655402 HRY655398:HRY655402 IBU655398:IBU655402 ILQ655398:ILQ655402 IVM655398:IVM655402 JFI655398:JFI655402 JPE655398:JPE655402 JZA655398:JZA655402 KIW655398:KIW655402 KSS655398:KSS655402 LCO655398:LCO655402 LMK655398:LMK655402 LWG655398:LWG655402 MGC655398:MGC655402 MPY655398:MPY655402 MZU655398:MZU655402 NJQ655398:NJQ655402 NTM655398:NTM655402 ODI655398:ODI655402 ONE655398:ONE655402 OXA655398:OXA655402 PGW655398:PGW655402 PQS655398:PQS655402 QAO655398:QAO655402 QKK655398:QKK655402 QUG655398:QUG655402 REC655398:REC655402 RNY655398:RNY655402 RXU655398:RXU655402 SHQ655398:SHQ655402 SRM655398:SRM655402 TBI655398:TBI655402 TLE655398:TLE655402 TVA655398:TVA655402 UEW655398:UEW655402 UOS655398:UOS655402 UYO655398:UYO655402 VIK655398:VIK655402 VSG655398:VSG655402 WCC655398:WCC655402 WLY655398:WLY655402 WVU655398:WVU655402 M720934:M720938 JI720934:JI720938 TE720934:TE720938 ADA720934:ADA720938 AMW720934:AMW720938 AWS720934:AWS720938 BGO720934:BGO720938 BQK720934:BQK720938 CAG720934:CAG720938 CKC720934:CKC720938 CTY720934:CTY720938 DDU720934:DDU720938 DNQ720934:DNQ720938 DXM720934:DXM720938 EHI720934:EHI720938 ERE720934:ERE720938 FBA720934:FBA720938 FKW720934:FKW720938 FUS720934:FUS720938 GEO720934:GEO720938 GOK720934:GOK720938 GYG720934:GYG720938 HIC720934:HIC720938 HRY720934:HRY720938 IBU720934:IBU720938 ILQ720934:ILQ720938 IVM720934:IVM720938 JFI720934:JFI720938 JPE720934:JPE720938 JZA720934:JZA720938 KIW720934:KIW720938 KSS720934:KSS720938 LCO720934:LCO720938 LMK720934:LMK720938 LWG720934:LWG720938 MGC720934:MGC720938 MPY720934:MPY720938 MZU720934:MZU720938 NJQ720934:NJQ720938 NTM720934:NTM720938 ODI720934:ODI720938 ONE720934:ONE720938 OXA720934:OXA720938 PGW720934:PGW720938 PQS720934:PQS720938 QAO720934:QAO720938 QKK720934:QKK720938 QUG720934:QUG720938 REC720934:REC720938 RNY720934:RNY720938 RXU720934:RXU720938 SHQ720934:SHQ720938 SRM720934:SRM720938 TBI720934:TBI720938 TLE720934:TLE720938 TVA720934:TVA720938 UEW720934:UEW720938 UOS720934:UOS720938 UYO720934:UYO720938 VIK720934:VIK720938 VSG720934:VSG720938 WCC720934:WCC720938 WLY720934:WLY720938 WVU720934:WVU720938 M786470:M786474 JI786470:JI786474 TE786470:TE786474 ADA786470:ADA786474 AMW786470:AMW786474 AWS786470:AWS786474 BGO786470:BGO786474 BQK786470:BQK786474 CAG786470:CAG786474 CKC786470:CKC786474 CTY786470:CTY786474 DDU786470:DDU786474 DNQ786470:DNQ786474 DXM786470:DXM786474 EHI786470:EHI786474 ERE786470:ERE786474 FBA786470:FBA786474 FKW786470:FKW786474 FUS786470:FUS786474 GEO786470:GEO786474 GOK786470:GOK786474 GYG786470:GYG786474 HIC786470:HIC786474 HRY786470:HRY786474 IBU786470:IBU786474 ILQ786470:ILQ786474 IVM786470:IVM786474 JFI786470:JFI786474 JPE786470:JPE786474 JZA786470:JZA786474 KIW786470:KIW786474 KSS786470:KSS786474 LCO786470:LCO786474 LMK786470:LMK786474 LWG786470:LWG786474 MGC786470:MGC786474 MPY786470:MPY786474 MZU786470:MZU786474 NJQ786470:NJQ786474 NTM786470:NTM786474 ODI786470:ODI786474 ONE786470:ONE786474 OXA786470:OXA786474 PGW786470:PGW786474 PQS786470:PQS786474 QAO786470:QAO786474 QKK786470:QKK786474 QUG786470:QUG786474 REC786470:REC786474 RNY786470:RNY786474 RXU786470:RXU786474 SHQ786470:SHQ786474 SRM786470:SRM786474 TBI786470:TBI786474 TLE786470:TLE786474 TVA786470:TVA786474 UEW786470:UEW786474 UOS786470:UOS786474 UYO786470:UYO786474 VIK786470:VIK786474 VSG786470:VSG786474 WCC786470:WCC786474 WLY786470:WLY786474 WVU786470:WVU786474 M852006:M852010 JI852006:JI852010 TE852006:TE852010 ADA852006:ADA852010 AMW852006:AMW852010 AWS852006:AWS852010 BGO852006:BGO852010 BQK852006:BQK852010 CAG852006:CAG852010 CKC852006:CKC852010 CTY852006:CTY852010 DDU852006:DDU852010 DNQ852006:DNQ852010 DXM852006:DXM852010 EHI852006:EHI852010 ERE852006:ERE852010 FBA852006:FBA852010 FKW852006:FKW852010 FUS852006:FUS852010 GEO852006:GEO852010 GOK852006:GOK852010 GYG852006:GYG852010 HIC852006:HIC852010 HRY852006:HRY852010 IBU852006:IBU852010 ILQ852006:ILQ852010 IVM852006:IVM852010 JFI852006:JFI852010 JPE852006:JPE852010 JZA852006:JZA852010 KIW852006:KIW852010 KSS852006:KSS852010 LCO852006:LCO852010 LMK852006:LMK852010 LWG852006:LWG852010 MGC852006:MGC852010 MPY852006:MPY852010 MZU852006:MZU852010 NJQ852006:NJQ852010 NTM852006:NTM852010 ODI852006:ODI852010 ONE852006:ONE852010 OXA852006:OXA852010 PGW852006:PGW852010 PQS852006:PQS852010 QAO852006:QAO852010 QKK852006:QKK852010 QUG852006:QUG852010 REC852006:REC852010 RNY852006:RNY852010 RXU852006:RXU852010 SHQ852006:SHQ852010 SRM852006:SRM852010 TBI852006:TBI852010 TLE852006:TLE852010 TVA852006:TVA852010 UEW852006:UEW852010 UOS852006:UOS852010 UYO852006:UYO852010 VIK852006:VIK852010 VSG852006:VSG852010 WCC852006:WCC852010 WLY852006:WLY852010 WVU852006:WVU852010 M917542:M917546 JI917542:JI917546 TE917542:TE917546 ADA917542:ADA917546 AMW917542:AMW917546 AWS917542:AWS917546 BGO917542:BGO917546 BQK917542:BQK917546 CAG917542:CAG917546 CKC917542:CKC917546 CTY917542:CTY917546 DDU917542:DDU917546 DNQ917542:DNQ917546 DXM917542:DXM917546 EHI917542:EHI917546 ERE917542:ERE917546 FBA917542:FBA917546 FKW917542:FKW917546 FUS917542:FUS917546 GEO917542:GEO917546 GOK917542:GOK917546 GYG917542:GYG917546 HIC917542:HIC917546 HRY917542:HRY917546 IBU917542:IBU917546 ILQ917542:ILQ917546 IVM917542:IVM917546 JFI917542:JFI917546 JPE917542:JPE917546 JZA917542:JZA917546 KIW917542:KIW917546 KSS917542:KSS917546 LCO917542:LCO917546 LMK917542:LMK917546 LWG917542:LWG917546 MGC917542:MGC917546 MPY917542:MPY917546 MZU917542:MZU917546 NJQ917542:NJQ917546 NTM917542:NTM917546 ODI917542:ODI917546 ONE917542:ONE917546 OXA917542:OXA917546 PGW917542:PGW917546 PQS917542:PQS917546 QAO917542:QAO917546 QKK917542:QKK917546 QUG917542:QUG917546 REC917542:REC917546 RNY917542:RNY917546 RXU917542:RXU917546 SHQ917542:SHQ917546 SRM917542:SRM917546 TBI917542:TBI917546 TLE917542:TLE917546 TVA917542:TVA917546 UEW917542:UEW917546 UOS917542:UOS917546 UYO917542:UYO917546 VIK917542:VIK917546 VSG917542:VSG917546 WCC917542:WCC917546 WLY917542:WLY917546 WVU917542:WVU917546 M983078:M983082 JI983078:JI983082 TE983078:TE983082 ADA983078:ADA983082 AMW983078:AMW983082 AWS983078:AWS983082 BGO983078:BGO983082 BQK983078:BQK983082 CAG983078:CAG983082 CKC983078:CKC983082 CTY983078:CTY983082 DDU983078:DDU983082 DNQ983078:DNQ983082 DXM983078:DXM983082 EHI983078:EHI983082 ERE983078:ERE983082 FBA983078:FBA983082 FKW983078:FKW983082 FUS983078:FUS983082 GEO983078:GEO983082 GOK983078:GOK983082 GYG983078:GYG983082 HIC983078:HIC983082 HRY983078:HRY983082 IBU983078:IBU983082 ILQ983078:ILQ983082 IVM983078:IVM983082 JFI983078:JFI983082 JPE983078:JPE983082 JZA983078:JZA983082 KIW983078:KIW983082 KSS983078:KSS983082 LCO983078:LCO983082 LMK983078:LMK983082 LWG983078:LWG983082 MGC983078:MGC983082 MPY983078:MPY983082 MZU983078:MZU983082 NJQ983078:NJQ983082 NTM983078:NTM983082 ODI983078:ODI983082 ONE983078:ONE983082 OXA983078:OXA983082 PGW983078:PGW983082 PQS983078:PQS983082 QAO983078:QAO983082 QKK983078:QKK983082 QUG983078:QUG983082 REC983078:REC983082 RNY983078:RNY983082 RXU983078:RXU983082 SHQ983078:SHQ983082 SRM983078:SRM983082 TBI983078:TBI983082 TLE983078:TLE983082 TVA983078:TVA983082 UEW983078:UEW983082 UOS983078:UOS983082 UYO983078:UYO983082 VIK983078:VIK983082 VSG983078:VSG983082 WCC983078:WCC983082 WLY983078:WLY983082 WVU983078:WVU983082</xm:sqref>
        </x14:dataValidation>
      </x14:dataValidations>
    </ext>
  </extLs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155DD-1908-44D5-9855-DBC1B4257D28}">
  <sheetPr>
    <pageSetUpPr fitToPage="1"/>
  </sheetPr>
  <dimension ref="A2:R72"/>
  <sheetViews>
    <sheetView zoomScale="85" zoomScaleNormal="85" workbookViewId="0">
      <pane xSplit="11" ySplit="10" topLeftCell="X11" activePane="bottomRight" state="frozen"/>
      <selection pane="topRight" activeCell="K1" sqref="K1"/>
      <selection pane="bottomLeft" activeCell="A9" sqref="A9"/>
      <selection pane="bottomRight" activeCell="F5" sqref="F5"/>
    </sheetView>
  </sheetViews>
  <sheetFormatPr defaultRowHeight="18.75"/>
  <cols>
    <col min="1" max="1" width="7.125" style="9" bestFit="1" customWidth="1"/>
    <col min="2" max="2" width="7.125" style="9" customWidth="1"/>
    <col min="3" max="3" width="16.5" style="8" bestFit="1" customWidth="1"/>
    <col min="4" max="4" width="13.875" style="9" bestFit="1" customWidth="1"/>
    <col min="5" max="5" width="12.875" style="9" bestFit="1" customWidth="1"/>
    <col min="6" max="6" width="71.625" style="9" bestFit="1" customWidth="1"/>
    <col min="7" max="7" width="10.875" style="8" bestFit="1" customWidth="1"/>
    <col min="8" max="8" width="10.875" style="9" bestFit="1" customWidth="1"/>
    <col min="9" max="9" width="22" style="9" bestFit="1" customWidth="1"/>
    <col min="10" max="10" width="15" style="10" bestFit="1" customWidth="1"/>
    <col min="11" max="11" width="39.375" style="9" bestFit="1" customWidth="1"/>
    <col min="12" max="12" width="255.625" style="9" bestFit="1" customWidth="1"/>
    <col min="13" max="13" width="15" style="8" bestFit="1" customWidth="1"/>
    <col min="14" max="14" width="12.875" style="48" bestFit="1" customWidth="1"/>
    <col min="15" max="15" width="10.875" style="9" bestFit="1" customWidth="1"/>
    <col min="16" max="16" width="19.75" style="10" bestFit="1" customWidth="1"/>
    <col min="17" max="17" width="19.75" style="49" bestFit="1" customWidth="1"/>
    <col min="18" max="18" width="7.5" style="11" bestFit="1" customWidth="1"/>
    <col min="19" max="256" width="9" style="9"/>
    <col min="257" max="257" width="7.125" style="9" bestFit="1" customWidth="1"/>
    <col min="258" max="258" width="7.125" style="9" customWidth="1"/>
    <col min="259" max="259" width="16.5" style="9" bestFit="1" customWidth="1"/>
    <col min="260" max="260" width="13.875" style="9" bestFit="1" customWidth="1"/>
    <col min="261" max="261" width="12.875" style="9" bestFit="1" customWidth="1"/>
    <col min="262" max="262" width="71.625" style="9" bestFit="1" customWidth="1"/>
    <col min="263" max="264" width="10.875" style="9" bestFit="1" customWidth="1"/>
    <col min="265" max="265" width="22" style="9" bestFit="1" customWidth="1"/>
    <col min="266" max="266" width="15" style="9" bestFit="1" customWidth="1"/>
    <col min="267" max="267" width="39.375" style="9" bestFit="1" customWidth="1"/>
    <col min="268" max="268" width="255.625" style="9" bestFit="1" customWidth="1"/>
    <col min="269" max="269" width="15" style="9" bestFit="1" customWidth="1"/>
    <col min="270" max="270" width="12.875" style="9" bestFit="1" customWidth="1"/>
    <col min="271" max="271" width="10.875" style="9" bestFit="1" customWidth="1"/>
    <col min="272" max="273" width="19.75" style="9" bestFit="1" customWidth="1"/>
    <col min="274" max="274" width="7.5" style="9" bestFit="1" customWidth="1"/>
    <col min="275" max="512" width="9" style="9"/>
    <col min="513" max="513" width="7.125" style="9" bestFit="1" customWidth="1"/>
    <col min="514" max="514" width="7.125" style="9" customWidth="1"/>
    <col min="515" max="515" width="16.5" style="9" bestFit="1" customWidth="1"/>
    <col min="516" max="516" width="13.875" style="9" bestFit="1" customWidth="1"/>
    <col min="517" max="517" width="12.875" style="9" bestFit="1" customWidth="1"/>
    <col min="518" max="518" width="71.625" style="9" bestFit="1" customWidth="1"/>
    <col min="519" max="520" width="10.875" style="9" bestFit="1" customWidth="1"/>
    <col min="521" max="521" width="22" style="9" bestFit="1" customWidth="1"/>
    <col min="522" max="522" width="15" style="9" bestFit="1" customWidth="1"/>
    <col min="523" max="523" width="39.375" style="9" bestFit="1" customWidth="1"/>
    <col min="524" max="524" width="255.625" style="9" bestFit="1" customWidth="1"/>
    <col min="525" max="525" width="15" style="9" bestFit="1" customWidth="1"/>
    <col min="526" max="526" width="12.875" style="9" bestFit="1" customWidth="1"/>
    <col min="527" max="527" width="10.875" style="9" bestFit="1" customWidth="1"/>
    <col min="528" max="529" width="19.75" style="9" bestFit="1" customWidth="1"/>
    <col min="530" max="530" width="7.5" style="9" bestFit="1" customWidth="1"/>
    <col min="531" max="768" width="9" style="9"/>
    <col min="769" max="769" width="7.125" style="9" bestFit="1" customWidth="1"/>
    <col min="770" max="770" width="7.125" style="9" customWidth="1"/>
    <col min="771" max="771" width="16.5" style="9" bestFit="1" customWidth="1"/>
    <col min="772" max="772" width="13.875" style="9" bestFit="1" customWidth="1"/>
    <col min="773" max="773" width="12.875" style="9" bestFit="1" customWidth="1"/>
    <col min="774" max="774" width="71.625" style="9" bestFit="1" customWidth="1"/>
    <col min="775" max="776" width="10.875" style="9" bestFit="1" customWidth="1"/>
    <col min="777" max="777" width="22" style="9" bestFit="1" customWidth="1"/>
    <col min="778" max="778" width="15" style="9" bestFit="1" customWidth="1"/>
    <col min="779" max="779" width="39.375" style="9" bestFit="1" customWidth="1"/>
    <col min="780" max="780" width="255.625" style="9" bestFit="1" customWidth="1"/>
    <col min="781" max="781" width="15" style="9" bestFit="1" customWidth="1"/>
    <col min="782" max="782" width="12.875" style="9" bestFit="1" customWidth="1"/>
    <col min="783" max="783" width="10.875" style="9" bestFit="1" customWidth="1"/>
    <col min="784" max="785" width="19.75" style="9" bestFit="1" customWidth="1"/>
    <col min="786" max="786" width="7.5" style="9" bestFit="1" customWidth="1"/>
    <col min="787" max="1024" width="9" style="9"/>
    <col min="1025" max="1025" width="7.125" style="9" bestFit="1" customWidth="1"/>
    <col min="1026" max="1026" width="7.125" style="9" customWidth="1"/>
    <col min="1027" max="1027" width="16.5" style="9" bestFit="1" customWidth="1"/>
    <col min="1028" max="1028" width="13.875" style="9" bestFit="1" customWidth="1"/>
    <col min="1029" max="1029" width="12.875" style="9" bestFit="1" customWidth="1"/>
    <col min="1030" max="1030" width="71.625" style="9" bestFit="1" customWidth="1"/>
    <col min="1031" max="1032" width="10.875" style="9" bestFit="1" customWidth="1"/>
    <col min="1033" max="1033" width="22" style="9" bestFit="1" customWidth="1"/>
    <col min="1034" max="1034" width="15" style="9" bestFit="1" customWidth="1"/>
    <col min="1035" max="1035" width="39.375" style="9" bestFit="1" customWidth="1"/>
    <col min="1036" max="1036" width="255.625" style="9" bestFit="1" customWidth="1"/>
    <col min="1037" max="1037" width="15" style="9" bestFit="1" customWidth="1"/>
    <col min="1038" max="1038" width="12.875" style="9" bestFit="1" customWidth="1"/>
    <col min="1039" max="1039" width="10.875" style="9" bestFit="1" customWidth="1"/>
    <col min="1040" max="1041" width="19.75" style="9" bestFit="1" customWidth="1"/>
    <col min="1042" max="1042" width="7.5" style="9" bestFit="1" customWidth="1"/>
    <col min="1043" max="1280" width="9" style="9"/>
    <col min="1281" max="1281" width="7.125" style="9" bestFit="1" customWidth="1"/>
    <col min="1282" max="1282" width="7.125" style="9" customWidth="1"/>
    <col min="1283" max="1283" width="16.5" style="9" bestFit="1" customWidth="1"/>
    <col min="1284" max="1284" width="13.875" style="9" bestFit="1" customWidth="1"/>
    <col min="1285" max="1285" width="12.875" style="9" bestFit="1" customWidth="1"/>
    <col min="1286" max="1286" width="71.625" style="9" bestFit="1" customWidth="1"/>
    <col min="1287" max="1288" width="10.875" style="9" bestFit="1" customWidth="1"/>
    <col min="1289" max="1289" width="22" style="9" bestFit="1" customWidth="1"/>
    <col min="1290" max="1290" width="15" style="9" bestFit="1" customWidth="1"/>
    <col min="1291" max="1291" width="39.375" style="9" bestFit="1" customWidth="1"/>
    <col min="1292" max="1292" width="255.625" style="9" bestFit="1" customWidth="1"/>
    <col min="1293" max="1293" width="15" style="9" bestFit="1" customWidth="1"/>
    <col min="1294" max="1294" width="12.875" style="9" bestFit="1" customWidth="1"/>
    <col min="1295" max="1295" width="10.875" style="9" bestFit="1" customWidth="1"/>
    <col min="1296" max="1297" width="19.75" style="9" bestFit="1" customWidth="1"/>
    <col min="1298" max="1298" width="7.5" style="9" bestFit="1" customWidth="1"/>
    <col min="1299" max="1536" width="9" style="9"/>
    <col min="1537" max="1537" width="7.125" style="9" bestFit="1" customWidth="1"/>
    <col min="1538" max="1538" width="7.125" style="9" customWidth="1"/>
    <col min="1539" max="1539" width="16.5" style="9" bestFit="1" customWidth="1"/>
    <col min="1540" max="1540" width="13.875" style="9" bestFit="1" customWidth="1"/>
    <col min="1541" max="1541" width="12.875" style="9" bestFit="1" customWidth="1"/>
    <col min="1542" max="1542" width="71.625" style="9" bestFit="1" customWidth="1"/>
    <col min="1543" max="1544" width="10.875" style="9" bestFit="1" customWidth="1"/>
    <col min="1545" max="1545" width="22" style="9" bestFit="1" customWidth="1"/>
    <col min="1546" max="1546" width="15" style="9" bestFit="1" customWidth="1"/>
    <col min="1547" max="1547" width="39.375" style="9" bestFit="1" customWidth="1"/>
    <col min="1548" max="1548" width="255.625" style="9" bestFit="1" customWidth="1"/>
    <col min="1549" max="1549" width="15" style="9" bestFit="1" customWidth="1"/>
    <col min="1550" max="1550" width="12.875" style="9" bestFit="1" customWidth="1"/>
    <col min="1551" max="1551" width="10.875" style="9" bestFit="1" customWidth="1"/>
    <col min="1552" max="1553" width="19.75" style="9" bestFit="1" customWidth="1"/>
    <col min="1554" max="1554" width="7.5" style="9" bestFit="1" customWidth="1"/>
    <col min="1555" max="1792" width="9" style="9"/>
    <col min="1793" max="1793" width="7.125" style="9" bestFit="1" customWidth="1"/>
    <col min="1794" max="1794" width="7.125" style="9" customWidth="1"/>
    <col min="1795" max="1795" width="16.5" style="9" bestFit="1" customWidth="1"/>
    <col min="1796" max="1796" width="13.875" style="9" bestFit="1" customWidth="1"/>
    <col min="1797" max="1797" width="12.875" style="9" bestFit="1" customWidth="1"/>
    <col min="1798" max="1798" width="71.625" style="9" bestFit="1" customWidth="1"/>
    <col min="1799" max="1800" width="10.875" style="9" bestFit="1" customWidth="1"/>
    <col min="1801" max="1801" width="22" style="9" bestFit="1" customWidth="1"/>
    <col min="1802" max="1802" width="15" style="9" bestFit="1" customWidth="1"/>
    <col min="1803" max="1803" width="39.375" style="9" bestFit="1" customWidth="1"/>
    <col min="1804" max="1804" width="255.625" style="9" bestFit="1" customWidth="1"/>
    <col min="1805" max="1805" width="15" style="9" bestFit="1" customWidth="1"/>
    <col min="1806" max="1806" width="12.875" style="9" bestFit="1" customWidth="1"/>
    <col min="1807" max="1807" width="10.875" style="9" bestFit="1" customWidth="1"/>
    <col min="1808" max="1809" width="19.75" style="9" bestFit="1" customWidth="1"/>
    <col min="1810" max="1810" width="7.5" style="9" bestFit="1" customWidth="1"/>
    <col min="1811" max="2048" width="9" style="9"/>
    <col min="2049" max="2049" width="7.125" style="9" bestFit="1" customWidth="1"/>
    <col min="2050" max="2050" width="7.125" style="9" customWidth="1"/>
    <col min="2051" max="2051" width="16.5" style="9" bestFit="1" customWidth="1"/>
    <col min="2052" max="2052" width="13.875" style="9" bestFit="1" customWidth="1"/>
    <col min="2053" max="2053" width="12.875" style="9" bestFit="1" customWidth="1"/>
    <col min="2054" max="2054" width="71.625" style="9" bestFit="1" customWidth="1"/>
    <col min="2055" max="2056" width="10.875" style="9" bestFit="1" customWidth="1"/>
    <col min="2057" max="2057" width="22" style="9" bestFit="1" customWidth="1"/>
    <col min="2058" max="2058" width="15" style="9" bestFit="1" customWidth="1"/>
    <col min="2059" max="2059" width="39.375" style="9" bestFit="1" customWidth="1"/>
    <col min="2060" max="2060" width="255.625" style="9" bestFit="1" customWidth="1"/>
    <col min="2061" max="2061" width="15" style="9" bestFit="1" customWidth="1"/>
    <col min="2062" max="2062" width="12.875" style="9" bestFit="1" customWidth="1"/>
    <col min="2063" max="2063" width="10.875" style="9" bestFit="1" customWidth="1"/>
    <col min="2064" max="2065" width="19.75" style="9" bestFit="1" customWidth="1"/>
    <col min="2066" max="2066" width="7.5" style="9" bestFit="1" customWidth="1"/>
    <col min="2067" max="2304" width="9" style="9"/>
    <col min="2305" max="2305" width="7.125" style="9" bestFit="1" customWidth="1"/>
    <col min="2306" max="2306" width="7.125" style="9" customWidth="1"/>
    <col min="2307" max="2307" width="16.5" style="9" bestFit="1" customWidth="1"/>
    <col min="2308" max="2308" width="13.875" style="9" bestFit="1" customWidth="1"/>
    <col min="2309" max="2309" width="12.875" style="9" bestFit="1" customWidth="1"/>
    <col min="2310" max="2310" width="71.625" style="9" bestFit="1" customWidth="1"/>
    <col min="2311" max="2312" width="10.875" style="9" bestFit="1" customWidth="1"/>
    <col min="2313" max="2313" width="22" style="9" bestFit="1" customWidth="1"/>
    <col min="2314" max="2314" width="15" style="9" bestFit="1" customWidth="1"/>
    <col min="2315" max="2315" width="39.375" style="9" bestFit="1" customWidth="1"/>
    <col min="2316" max="2316" width="255.625" style="9" bestFit="1" customWidth="1"/>
    <col min="2317" max="2317" width="15" style="9" bestFit="1" customWidth="1"/>
    <col min="2318" max="2318" width="12.875" style="9" bestFit="1" customWidth="1"/>
    <col min="2319" max="2319" width="10.875" style="9" bestFit="1" customWidth="1"/>
    <col min="2320" max="2321" width="19.75" style="9" bestFit="1" customWidth="1"/>
    <col min="2322" max="2322" width="7.5" style="9" bestFit="1" customWidth="1"/>
    <col min="2323" max="2560" width="9" style="9"/>
    <col min="2561" max="2561" width="7.125" style="9" bestFit="1" customWidth="1"/>
    <col min="2562" max="2562" width="7.125" style="9" customWidth="1"/>
    <col min="2563" max="2563" width="16.5" style="9" bestFit="1" customWidth="1"/>
    <col min="2564" max="2564" width="13.875" style="9" bestFit="1" customWidth="1"/>
    <col min="2565" max="2565" width="12.875" style="9" bestFit="1" customWidth="1"/>
    <col min="2566" max="2566" width="71.625" style="9" bestFit="1" customWidth="1"/>
    <col min="2567" max="2568" width="10.875" style="9" bestFit="1" customWidth="1"/>
    <col min="2569" max="2569" width="22" style="9" bestFit="1" customWidth="1"/>
    <col min="2570" max="2570" width="15" style="9" bestFit="1" customWidth="1"/>
    <col min="2571" max="2571" width="39.375" style="9" bestFit="1" customWidth="1"/>
    <col min="2572" max="2572" width="255.625" style="9" bestFit="1" customWidth="1"/>
    <col min="2573" max="2573" width="15" style="9" bestFit="1" customWidth="1"/>
    <col min="2574" max="2574" width="12.875" style="9" bestFit="1" customWidth="1"/>
    <col min="2575" max="2575" width="10.875" style="9" bestFit="1" customWidth="1"/>
    <col min="2576" max="2577" width="19.75" style="9" bestFit="1" customWidth="1"/>
    <col min="2578" max="2578" width="7.5" style="9" bestFit="1" customWidth="1"/>
    <col min="2579" max="2816" width="9" style="9"/>
    <col min="2817" max="2817" width="7.125" style="9" bestFit="1" customWidth="1"/>
    <col min="2818" max="2818" width="7.125" style="9" customWidth="1"/>
    <col min="2819" max="2819" width="16.5" style="9" bestFit="1" customWidth="1"/>
    <col min="2820" max="2820" width="13.875" style="9" bestFit="1" customWidth="1"/>
    <col min="2821" max="2821" width="12.875" style="9" bestFit="1" customWidth="1"/>
    <col min="2822" max="2822" width="71.625" style="9" bestFit="1" customWidth="1"/>
    <col min="2823" max="2824" width="10.875" style="9" bestFit="1" customWidth="1"/>
    <col min="2825" max="2825" width="22" style="9" bestFit="1" customWidth="1"/>
    <col min="2826" max="2826" width="15" style="9" bestFit="1" customWidth="1"/>
    <col min="2827" max="2827" width="39.375" style="9" bestFit="1" customWidth="1"/>
    <col min="2828" max="2828" width="255.625" style="9" bestFit="1" customWidth="1"/>
    <col min="2829" max="2829" width="15" style="9" bestFit="1" customWidth="1"/>
    <col min="2830" max="2830" width="12.875" style="9" bestFit="1" customWidth="1"/>
    <col min="2831" max="2831" width="10.875" style="9" bestFit="1" customWidth="1"/>
    <col min="2832" max="2833" width="19.75" style="9" bestFit="1" customWidth="1"/>
    <col min="2834" max="2834" width="7.5" style="9" bestFit="1" customWidth="1"/>
    <col min="2835" max="3072" width="9" style="9"/>
    <col min="3073" max="3073" width="7.125" style="9" bestFit="1" customWidth="1"/>
    <col min="3074" max="3074" width="7.125" style="9" customWidth="1"/>
    <col min="3075" max="3075" width="16.5" style="9" bestFit="1" customWidth="1"/>
    <col min="3076" max="3076" width="13.875" style="9" bestFit="1" customWidth="1"/>
    <col min="3077" max="3077" width="12.875" style="9" bestFit="1" customWidth="1"/>
    <col min="3078" max="3078" width="71.625" style="9" bestFit="1" customWidth="1"/>
    <col min="3079" max="3080" width="10.875" style="9" bestFit="1" customWidth="1"/>
    <col min="3081" max="3081" width="22" style="9" bestFit="1" customWidth="1"/>
    <col min="3082" max="3082" width="15" style="9" bestFit="1" customWidth="1"/>
    <col min="3083" max="3083" width="39.375" style="9" bestFit="1" customWidth="1"/>
    <col min="3084" max="3084" width="255.625" style="9" bestFit="1" customWidth="1"/>
    <col min="3085" max="3085" width="15" style="9" bestFit="1" customWidth="1"/>
    <col min="3086" max="3086" width="12.875" style="9" bestFit="1" customWidth="1"/>
    <col min="3087" max="3087" width="10.875" style="9" bestFit="1" customWidth="1"/>
    <col min="3088" max="3089" width="19.75" style="9" bestFit="1" customWidth="1"/>
    <col min="3090" max="3090" width="7.5" style="9" bestFit="1" customWidth="1"/>
    <col min="3091" max="3328" width="9" style="9"/>
    <col min="3329" max="3329" width="7.125" style="9" bestFit="1" customWidth="1"/>
    <col min="3330" max="3330" width="7.125" style="9" customWidth="1"/>
    <col min="3331" max="3331" width="16.5" style="9" bestFit="1" customWidth="1"/>
    <col min="3332" max="3332" width="13.875" style="9" bestFit="1" customWidth="1"/>
    <col min="3333" max="3333" width="12.875" style="9" bestFit="1" customWidth="1"/>
    <col min="3334" max="3334" width="71.625" style="9" bestFit="1" customWidth="1"/>
    <col min="3335" max="3336" width="10.875" style="9" bestFit="1" customWidth="1"/>
    <col min="3337" max="3337" width="22" style="9" bestFit="1" customWidth="1"/>
    <col min="3338" max="3338" width="15" style="9" bestFit="1" customWidth="1"/>
    <col min="3339" max="3339" width="39.375" style="9" bestFit="1" customWidth="1"/>
    <col min="3340" max="3340" width="255.625" style="9" bestFit="1" customWidth="1"/>
    <col min="3341" max="3341" width="15" style="9" bestFit="1" customWidth="1"/>
    <col min="3342" max="3342" width="12.875" style="9" bestFit="1" customWidth="1"/>
    <col min="3343" max="3343" width="10.875" style="9" bestFit="1" customWidth="1"/>
    <col min="3344" max="3345" width="19.75" style="9" bestFit="1" customWidth="1"/>
    <col min="3346" max="3346" width="7.5" style="9" bestFit="1" customWidth="1"/>
    <col min="3347" max="3584" width="9" style="9"/>
    <col min="3585" max="3585" width="7.125" style="9" bestFit="1" customWidth="1"/>
    <col min="3586" max="3586" width="7.125" style="9" customWidth="1"/>
    <col min="3587" max="3587" width="16.5" style="9" bestFit="1" customWidth="1"/>
    <col min="3588" max="3588" width="13.875" style="9" bestFit="1" customWidth="1"/>
    <col min="3589" max="3589" width="12.875" style="9" bestFit="1" customWidth="1"/>
    <col min="3590" max="3590" width="71.625" style="9" bestFit="1" customWidth="1"/>
    <col min="3591" max="3592" width="10.875" style="9" bestFit="1" customWidth="1"/>
    <col min="3593" max="3593" width="22" style="9" bestFit="1" customWidth="1"/>
    <col min="3594" max="3594" width="15" style="9" bestFit="1" customWidth="1"/>
    <col min="3595" max="3595" width="39.375" style="9" bestFit="1" customWidth="1"/>
    <col min="3596" max="3596" width="255.625" style="9" bestFit="1" customWidth="1"/>
    <col min="3597" max="3597" width="15" style="9" bestFit="1" customWidth="1"/>
    <col min="3598" max="3598" width="12.875" style="9" bestFit="1" customWidth="1"/>
    <col min="3599" max="3599" width="10.875" style="9" bestFit="1" customWidth="1"/>
    <col min="3600" max="3601" width="19.75" style="9" bestFit="1" customWidth="1"/>
    <col min="3602" max="3602" width="7.5" style="9" bestFit="1" customWidth="1"/>
    <col min="3603" max="3840" width="9" style="9"/>
    <col min="3841" max="3841" width="7.125" style="9" bestFit="1" customWidth="1"/>
    <col min="3842" max="3842" width="7.125" style="9" customWidth="1"/>
    <col min="3843" max="3843" width="16.5" style="9" bestFit="1" customWidth="1"/>
    <col min="3844" max="3844" width="13.875" style="9" bestFit="1" customWidth="1"/>
    <col min="3845" max="3845" width="12.875" style="9" bestFit="1" customWidth="1"/>
    <col min="3846" max="3846" width="71.625" style="9" bestFit="1" customWidth="1"/>
    <col min="3847" max="3848" width="10.875" style="9" bestFit="1" customWidth="1"/>
    <col min="3849" max="3849" width="22" style="9" bestFit="1" customWidth="1"/>
    <col min="3850" max="3850" width="15" style="9" bestFit="1" customWidth="1"/>
    <col min="3851" max="3851" width="39.375" style="9" bestFit="1" customWidth="1"/>
    <col min="3852" max="3852" width="255.625" style="9" bestFit="1" customWidth="1"/>
    <col min="3853" max="3853" width="15" style="9" bestFit="1" customWidth="1"/>
    <col min="3854" max="3854" width="12.875" style="9" bestFit="1" customWidth="1"/>
    <col min="3855" max="3855" width="10.875" style="9" bestFit="1" customWidth="1"/>
    <col min="3856" max="3857" width="19.75" style="9" bestFit="1" customWidth="1"/>
    <col min="3858" max="3858" width="7.5" style="9" bestFit="1" customWidth="1"/>
    <col min="3859" max="4096" width="9" style="9"/>
    <col min="4097" max="4097" width="7.125" style="9" bestFit="1" customWidth="1"/>
    <col min="4098" max="4098" width="7.125" style="9" customWidth="1"/>
    <col min="4099" max="4099" width="16.5" style="9" bestFit="1" customWidth="1"/>
    <col min="4100" max="4100" width="13.875" style="9" bestFit="1" customWidth="1"/>
    <col min="4101" max="4101" width="12.875" style="9" bestFit="1" customWidth="1"/>
    <col min="4102" max="4102" width="71.625" style="9" bestFit="1" customWidth="1"/>
    <col min="4103" max="4104" width="10.875" style="9" bestFit="1" customWidth="1"/>
    <col min="4105" max="4105" width="22" style="9" bestFit="1" customWidth="1"/>
    <col min="4106" max="4106" width="15" style="9" bestFit="1" customWidth="1"/>
    <col min="4107" max="4107" width="39.375" style="9" bestFit="1" customWidth="1"/>
    <col min="4108" max="4108" width="255.625" style="9" bestFit="1" customWidth="1"/>
    <col min="4109" max="4109" width="15" style="9" bestFit="1" customWidth="1"/>
    <col min="4110" max="4110" width="12.875" style="9" bestFit="1" customWidth="1"/>
    <col min="4111" max="4111" width="10.875" style="9" bestFit="1" customWidth="1"/>
    <col min="4112" max="4113" width="19.75" style="9" bestFit="1" customWidth="1"/>
    <col min="4114" max="4114" width="7.5" style="9" bestFit="1" customWidth="1"/>
    <col min="4115" max="4352" width="9" style="9"/>
    <col min="4353" max="4353" width="7.125" style="9" bestFit="1" customWidth="1"/>
    <col min="4354" max="4354" width="7.125" style="9" customWidth="1"/>
    <col min="4355" max="4355" width="16.5" style="9" bestFit="1" customWidth="1"/>
    <col min="4356" max="4356" width="13.875" style="9" bestFit="1" customWidth="1"/>
    <col min="4357" max="4357" width="12.875" style="9" bestFit="1" customWidth="1"/>
    <col min="4358" max="4358" width="71.625" style="9" bestFit="1" customWidth="1"/>
    <col min="4359" max="4360" width="10.875" style="9" bestFit="1" customWidth="1"/>
    <col min="4361" max="4361" width="22" style="9" bestFit="1" customWidth="1"/>
    <col min="4362" max="4362" width="15" style="9" bestFit="1" customWidth="1"/>
    <col min="4363" max="4363" width="39.375" style="9" bestFit="1" customWidth="1"/>
    <col min="4364" max="4364" width="255.625" style="9" bestFit="1" customWidth="1"/>
    <col min="4365" max="4365" width="15" style="9" bestFit="1" customWidth="1"/>
    <col min="4366" max="4366" width="12.875" style="9" bestFit="1" customWidth="1"/>
    <col min="4367" max="4367" width="10.875" style="9" bestFit="1" customWidth="1"/>
    <col min="4368" max="4369" width="19.75" style="9" bestFit="1" customWidth="1"/>
    <col min="4370" max="4370" width="7.5" style="9" bestFit="1" customWidth="1"/>
    <col min="4371" max="4608" width="9" style="9"/>
    <col min="4609" max="4609" width="7.125" style="9" bestFit="1" customWidth="1"/>
    <col min="4610" max="4610" width="7.125" style="9" customWidth="1"/>
    <col min="4611" max="4611" width="16.5" style="9" bestFit="1" customWidth="1"/>
    <col min="4612" max="4612" width="13.875" style="9" bestFit="1" customWidth="1"/>
    <col min="4613" max="4613" width="12.875" style="9" bestFit="1" customWidth="1"/>
    <col min="4614" max="4614" width="71.625" style="9" bestFit="1" customWidth="1"/>
    <col min="4615" max="4616" width="10.875" style="9" bestFit="1" customWidth="1"/>
    <col min="4617" max="4617" width="22" style="9" bestFit="1" customWidth="1"/>
    <col min="4618" max="4618" width="15" style="9" bestFit="1" customWidth="1"/>
    <col min="4619" max="4619" width="39.375" style="9" bestFit="1" customWidth="1"/>
    <col min="4620" max="4620" width="255.625" style="9" bestFit="1" customWidth="1"/>
    <col min="4621" max="4621" width="15" style="9" bestFit="1" customWidth="1"/>
    <col min="4622" max="4622" width="12.875" style="9" bestFit="1" customWidth="1"/>
    <col min="4623" max="4623" width="10.875" style="9" bestFit="1" customWidth="1"/>
    <col min="4624" max="4625" width="19.75" style="9" bestFit="1" customWidth="1"/>
    <col min="4626" max="4626" width="7.5" style="9" bestFit="1" customWidth="1"/>
    <col min="4627" max="4864" width="9" style="9"/>
    <col min="4865" max="4865" width="7.125" style="9" bestFit="1" customWidth="1"/>
    <col min="4866" max="4866" width="7.125" style="9" customWidth="1"/>
    <col min="4867" max="4867" width="16.5" style="9" bestFit="1" customWidth="1"/>
    <col min="4868" max="4868" width="13.875" style="9" bestFit="1" customWidth="1"/>
    <col min="4869" max="4869" width="12.875" style="9" bestFit="1" customWidth="1"/>
    <col min="4870" max="4870" width="71.625" style="9" bestFit="1" customWidth="1"/>
    <col min="4871" max="4872" width="10.875" style="9" bestFit="1" customWidth="1"/>
    <col min="4873" max="4873" width="22" style="9" bestFit="1" customWidth="1"/>
    <col min="4874" max="4874" width="15" style="9" bestFit="1" customWidth="1"/>
    <col min="4875" max="4875" width="39.375" style="9" bestFit="1" customWidth="1"/>
    <col min="4876" max="4876" width="255.625" style="9" bestFit="1" customWidth="1"/>
    <col min="4877" max="4877" width="15" style="9" bestFit="1" customWidth="1"/>
    <col min="4878" max="4878" width="12.875" style="9" bestFit="1" customWidth="1"/>
    <col min="4879" max="4879" width="10.875" style="9" bestFit="1" customWidth="1"/>
    <col min="4880" max="4881" width="19.75" style="9" bestFit="1" customWidth="1"/>
    <col min="4882" max="4882" width="7.5" style="9" bestFit="1" customWidth="1"/>
    <col min="4883" max="5120" width="9" style="9"/>
    <col min="5121" max="5121" width="7.125" style="9" bestFit="1" customWidth="1"/>
    <col min="5122" max="5122" width="7.125" style="9" customWidth="1"/>
    <col min="5123" max="5123" width="16.5" style="9" bestFit="1" customWidth="1"/>
    <col min="5124" max="5124" width="13.875" style="9" bestFit="1" customWidth="1"/>
    <col min="5125" max="5125" width="12.875" style="9" bestFit="1" customWidth="1"/>
    <col min="5126" max="5126" width="71.625" style="9" bestFit="1" customWidth="1"/>
    <col min="5127" max="5128" width="10.875" style="9" bestFit="1" customWidth="1"/>
    <col min="5129" max="5129" width="22" style="9" bestFit="1" customWidth="1"/>
    <col min="5130" max="5130" width="15" style="9" bestFit="1" customWidth="1"/>
    <col min="5131" max="5131" width="39.375" style="9" bestFit="1" customWidth="1"/>
    <col min="5132" max="5132" width="255.625" style="9" bestFit="1" customWidth="1"/>
    <col min="5133" max="5133" width="15" style="9" bestFit="1" customWidth="1"/>
    <col min="5134" max="5134" width="12.875" style="9" bestFit="1" customWidth="1"/>
    <col min="5135" max="5135" width="10.875" style="9" bestFit="1" customWidth="1"/>
    <col min="5136" max="5137" width="19.75" style="9" bestFit="1" customWidth="1"/>
    <col min="5138" max="5138" width="7.5" style="9" bestFit="1" customWidth="1"/>
    <col min="5139" max="5376" width="9" style="9"/>
    <col min="5377" max="5377" width="7.125" style="9" bestFit="1" customWidth="1"/>
    <col min="5378" max="5378" width="7.125" style="9" customWidth="1"/>
    <col min="5379" max="5379" width="16.5" style="9" bestFit="1" customWidth="1"/>
    <col min="5380" max="5380" width="13.875" style="9" bestFit="1" customWidth="1"/>
    <col min="5381" max="5381" width="12.875" style="9" bestFit="1" customWidth="1"/>
    <col min="5382" max="5382" width="71.625" style="9" bestFit="1" customWidth="1"/>
    <col min="5383" max="5384" width="10.875" style="9" bestFit="1" customWidth="1"/>
    <col min="5385" max="5385" width="22" style="9" bestFit="1" customWidth="1"/>
    <col min="5386" max="5386" width="15" style="9" bestFit="1" customWidth="1"/>
    <col min="5387" max="5387" width="39.375" style="9" bestFit="1" customWidth="1"/>
    <col min="5388" max="5388" width="255.625" style="9" bestFit="1" customWidth="1"/>
    <col min="5389" max="5389" width="15" style="9" bestFit="1" customWidth="1"/>
    <col min="5390" max="5390" width="12.875" style="9" bestFit="1" customWidth="1"/>
    <col min="5391" max="5391" width="10.875" style="9" bestFit="1" customWidth="1"/>
    <col min="5392" max="5393" width="19.75" style="9" bestFit="1" customWidth="1"/>
    <col min="5394" max="5394" width="7.5" style="9" bestFit="1" customWidth="1"/>
    <col min="5395" max="5632" width="9" style="9"/>
    <col min="5633" max="5633" width="7.125" style="9" bestFit="1" customWidth="1"/>
    <col min="5634" max="5634" width="7.125" style="9" customWidth="1"/>
    <col min="5635" max="5635" width="16.5" style="9" bestFit="1" customWidth="1"/>
    <col min="5636" max="5636" width="13.875" style="9" bestFit="1" customWidth="1"/>
    <col min="5637" max="5637" width="12.875" style="9" bestFit="1" customWidth="1"/>
    <col min="5638" max="5638" width="71.625" style="9" bestFit="1" customWidth="1"/>
    <col min="5639" max="5640" width="10.875" style="9" bestFit="1" customWidth="1"/>
    <col min="5641" max="5641" width="22" style="9" bestFit="1" customWidth="1"/>
    <col min="5642" max="5642" width="15" style="9" bestFit="1" customWidth="1"/>
    <col min="5643" max="5643" width="39.375" style="9" bestFit="1" customWidth="1"/>
    <col min="5644" max="5644" width="255.625" style="9" bestFit="1" customWidth="1"/>
    <col min="5645" max="5645" width="15" style="9" bestFit="1" customWidth="1"/>
    <col min="5646" max="5646" width="12.875" style="9" bestFit="1" customWidth="1"/>
    <col min="5647" max="5647" width="10.875" style="9" bestFit="1" customWidth="1"/>
    <col min="5648" max="5649" width="19.75" style="9" bestFit="1" customWidth="1"/>
    <col min="5650" max="5650" width="7.5" style="9" bestFit="1" customWidth="1"/>
    <col min="5651" max="5888" width="9" style="9"/>
    <col min="5889" max="5889" width="7.125" style="9" bestFit="1" customWidth="1"/>
    <col min="5890" max="5890" width="7.125" style="9" customWidth="1"/>
    <col min="5891" max="5891" width="16.5" style="9" bestFit="1" customWidth="1"/>
    <col min="5892" max="5892" width="13.875" style="9" bestFit="1" customWidth="1"/>
    <col min="5893" max="5893" width="12.875" style="9" bestFit="1" customWidth="1"/>
    <col min="5894" max="5894" width="71.625" style="9" bestFit="1" customWidth="1"/>
    <col min="5895" max="5896" width="10.875" style="9" bestFit="1" customWidth="1"/>
    <col min="5897" max="5897" width="22" style="9" bestFit="1" customWidth="1"/>
    <col min="5898" max="5898" width="15" style="9" bestFit="1" customWidth="1"/>
    <col min="5899" max="5899" width="39.375" style="9" bestFit="1" customWidth="1"/>
    <col min="5900" max="5900" width="255.625" style="9" bestFit="1" customWidth="1"/>
    <col min="5901" max="5901" width="15" style="9" bestFit="1" customWidth="1"/>
    <col min="5902" max="5902" width="12.875" style="9" bestFit="1" customWidth="1"/>
    <col min="5903" max="5903" width="10.875" style="9" bestFit="1" customWidth="1"/>
    <col min="5904" max="5905" width="19.75" style="9" bestFit="1" customWidth="1"/>
    <col min="5906" max="5906" width="7.5" style="9" bestFit="1" customWidth="1"/>
    <col min="5907" max="6144" width="9" style="9"/>
    <col min="6145" max="6145" width="7.125" style="9" bestFit="1" customWidth="1"/>
    <col min="6146" max="6146" width="7.125" style="9" customWidth="1"/>
    <col min="6147" max="6147" width="16.5" style="9" bestFit="1" customWidth="1"/>
    <col min="6148" max="6148" width="13.875" style="9" bestFit="1" customWidth="1"/>
    <col min="6149" max="6149" width="12.875" style="9" bestFit="1" customWidth="1"/>
    <col min="6150" max="6150" width="71.625" style="9" bestFit="1" customWidth="1"/>
    <col min="6151" max="6152" width="10.875" style="9" bestFit="1" customWidth="1"/>
    <col min="6153" max="6153" width="22" style="9" bestFit="1" customWidth="1"/>
    <col min="6154" max="6154" width="15" style="9" bestFit="1" customWidth="1"/>
    <col min="6155" max="6155" width="39.375" style="9" bestFit="1" customWidth="1"/>
    <col min="6156" max="6156" width="255.625" style="9" bestFit="1" customWidth="1"/>
    <col min="6157" max="6157" width="15" style="9" bestFit="1" customWidth="1"/>
    <col min="6158" max="6158" width="12.875" style="9" bestFit="1" customWidth="1"/>
    <col min="6159" max="6159" width="10.875" style="9" bestFit="1" customWidth="1"/>
    <col min="6160" max="6161" width="19.75" style="9" bestFit="1" customWidth="1"/>
    <col min="6162" max="6162" width="7.5" style="9" bestFit="1" customWidth="1"/>
    <col min="6163" max="6400" width="9" style="9"/>
    <col min="6401" max="6401" width="7.125" style="9" bestFit="1" customWidth="1"/>
    <col min="6402" max="6402" width="7.125" style="9" customWidth="1"/>
    <col min="6403" max="6403" width="16.5" style="9" bestFit="1" customWidth="1"/>
    <col min="6404" max="6404" width="13.875" style="9" bestFit="1" customWidth="1"/>
    <col min="6405" max="6405" width="12.875" style="9" bestFit="1" customWidth="1"/>
    <col min="6406" max="6406" width="71.625" style="9" bestFit="1" customWidth="1"/>
    <col min="6407" max="6408" width="10.875" style="9" bestFit="1" customWidth="1"/>
    <col min="6409" max="6409" width="22" style="9" bestFit="1" customWidth="1"/>
    <col min="6410" max="6410" width="15" style="9" bestFit="1" customWidth="1"/>
    <col min="6411" max="6411" width="39.375" style="9" bestFit="1" customWidth="1"/>
    <col min="6412" max="6412" width="255.625" style="9" bestFit="1" customWidth="1"/>
    <col min="6413" max="6413" width="15" style="9" bestFit="1" customWidth="1"/>
    <col min="6414" max="6414" width="12.875" style="9" bestFit="1" customWidth="1"/>
    <col min="6415" max="6415" width="10.875" style="9" bestFit="1" customWidth="1"/>
    <col min="6416" max="6417" width="19.75" style="9" bestFit="1" customWidth="1"/>
    <col min="6418" max="6418" width="7.5" style="9" bestFit="1" customWidth="1"/>
    <col min="6419" max="6656" width="9" style="9"/>
    <col min="6657" max="6657" width="7.125" style="9" bestFit="1" customWidth="1"/>
    <col min="6658" max="6658" width="7.125" style="9" customWidth="1"/>
    <col min="6659" max="6659" width="16.5" style="9" bestFit="1" customWidth="1"/>
    <col min="6660" max="6660" width="13.875" style="9" bestFit="1" customWidth="1"/>
    <col min="6661" max="6661" width="12.875" style="9" bestFit="1" customWidth="1"/>
    <col min="6662" max="6662" width="71.625" style="9" bestFit="1" customWidth="1"/>
    <col min="6663" max="6664" width="10.875" style="9" bestFit="1" customWidth="1"/>
    <col min="6665" max="6665" width="22" style="9" bestFit="1" customWidth="1"/>
    <col min="6666" max="6666" width="15" style="9" bestFit="1" customWidth="1"/>
    <col min="6667" max="6667" width="39.375" style="9" bestFit="1" customWidth="1"/>
    <col min="6668" max="6668" width="255.625" style="9" bestFit="1" customWidth="1"/>
    <col min="6669" max="6669" width="15" style="9" bestFit="1" customWidth="1"/>
    <col min="6670" max="6670" width="12.875" style="9" bestFit="1" customWidth="1"/>
    <col min="6671" max="6671" width="10.875" style="9" bestFit="1" customWidth="1"/>
    <col min="6672" max="6673" width="19.75" style="9" bestFit="1" customWidth="1"/>
    <col min="6674" max="6674" width="7.5" style="9" bestFit="1" customWidth="1"/>
    <col min="6675" max="6912" width="9" style="9"/>
    <col min="6913" max="6913" width="7.125" style="9" bestFit="1" customWidth="1"/>
    <col min="6914" max="6914" width="7.125" style="9" customWidth="1"/>
    <col min="6915" max="6915" width="16.5" style="9" bestFit="1" customWidth="1"/>
    <col min="6916" max="6916" width="13.875" style="9" bestFit="1" customWidth="1"/>
    <col min="6917" max="6917" width="12.875" style="9" bestFit="1" customWidth="1"/>
    <col min="6918" max="6918" width="71.625" style="9" bestFit="1" customWidth="1"/>
    <col min="6919" max="6920" width="10.875" style="9" bestFit="1" customWidth="1"/>
    <col min="6921" max="6921" width="22" style="9" bestFit="1" customWidth="1"/>
    <col min="6922" max="6922" width="15" style="9" bestFit="1" customWidth="1"/>
    <col min="6923" max="6923" width="39.375" style="9" bestFit="1" customWidth="1"/>
    <col min="6924" max="6924" width="255.625" style="9" bestFit="1" customWidth="1"/>
    <col min="6925" max="6925" width="15" style="9" bestFit="1" customWidth="1"/>
    <col min="6926" max="6926" width="12.875" style="9" bestFit="1" customWidth="1"/>
    <col min="6927" max="6927" width="10.875" style="9" bestFit="1" customWidth="1"/>
    <col min="6928" max="6929" width="19.75" style="9" bestFit="1" customWidth="1"/>
    <col min="6930" max="6930" width="7.5" style="9" bestFit="1" customWidth="1"/>
    <col min="6931" max="7168" width="9" style="9"/>
    <col min="7169" max="7169" width="7.125" style="9" bestFit="1" customWidth="1"/>
    <col min="7170" max="7170" width="7.125" style="9" customWidth="1"/>
    <col min="7171" max="7171" width="16.5" style="9" bestFit="1" customWidth="1"/>
    <col min="7172" max="7172" width="13.875" style="9" bestFit="1" customWidth="1"/>
    <col min="7173" max="7173" width="12.875" style="9" bestFit="1" customWidth="1"/>
    <col min="7174" max="7174" width="71.625" style="9" bestFit="1" customWidth="1"/>
    <col min="7175" max="7176" width="10.875" style="9" bestFit="1" customWidth="1"/>
    <col min="7177" max="7177" width="22" style="9" bestFit="1" customWidth="1"/>
    <col min="7178" max="7178" width="15" style="9" bestFit="1" customWidth="1"/>
    <col min="7179" max="7179" width="39.375" style="9" bestFit="1" customWidth="1"/>
    <col min="7180" max="7180" width="255.625" style="9" bestFit="1" customWidth="1"/>
    <col min="7181" max="7181" width="15" style="9" bestFit="1" customWidth="1"/>
    <col min="7182" max="7182" width="12.875" style="9" bestFit="1" customWidth="1"/>
    <col min="7183" max="7183" width="10.875" style="9" bestFit="1" customWidth="1"/>
    <col min="7184" max="7185" width="19.75" style="9" bestFit="1" customWidth="1"/>
    <col min="7186" max="7186" width="7.5" style="9" bestFit="1" customWidth="1"/>
    <col min="7187" max="7424" width="9" style="9"/>
    <col min="7425" max="7425" width="7.125" style="9" bestFit="1" customWidth="1"/>
    <col min="7426" max="7426" width="7.125" style="9" customWidth="1"/>
    <col min="7427" max="7427" width="16.5" style="9" bestFit="1" customWidth="1"/>
    <col min="7428" max="7428" width="13.875" style="9" bestFit="1" customWidth="1"/>
    <col min="7429" max="7429" width="12.875" style="9" bestFit="1" customWidth="1"/>
    <col min="7430" max="7430" width="71.625" style="9" bestFit="1" customWidth="1"/>
    <col min="7431" max="7432" width="10.875" style="9" bestFit="1" customWidth="1"/>
    <col min="7433" max="7433" width="22" style="9" bestFit="1" customWidth="1"/>
    <col min="7434" max="7434" width="15" style="9" bestFit="1" customWidth="1"/>
    <col min="7435" max="7435" width="39.375" style="9" bestFit="1" customWidth="1"/>
    <col min="7436" max="7436" width="255.625" style="9" bestFit="1" customWidth="1"/>
    <col min="7437" max="7437" width="15" style="9" bestFit="1" customWidth="1"/>
    <col min="7438" max="7438" width="12.875" style="9" bestFit="1" customWidth="1"/>
    <col min="7439" max="7439" width="10.875" style="9" bestFit="1" customWidth="1"/>
    <col min="7440" max="7441" width="19.75" style="9" bestFit="1" customWidth="1"/>
    <col min="7442" max="7442" width="7.5" style="9" bestFit="1" customWidth="1"/>
    <col min="7443" max="7680" width="9" style="9"/>
    <col min="7681" max="7681" width="7.125" style="9" bestFit="1" customWidth="1"/>
    <col min="7682" max="7682" width="7.125" style="9" customWidth="1"/>
    <col min="7683" max="7683" width="16.5" style="9" bestFit="1" customWidth="1"/>
    <col min="7684" max="7684" width="13.875" style="9" bestFit="1" customWidth="1"/>
    <col min="7685" max="7685" width="12.875" style="9" bestFit="1" customWidth="1"/>
    <col min="7686" max="7686" width="71.625" style="9" bestFit="1" customWidth="1"/>
    <col min="7687" max="7688" width="10.875" style="9" bestFit="1" customWidth="1"/>
    <col min="7689" max="7689" width="22" style="9" bestFit="1" customWidth="1"/>
    <col min="7690" max="7690" width="15" style="9" bestFit="1" customWidth="1"/>
    <col min="7691" max="7691" width="39.375" style="9" bestFit="1" customWidth="1"/>
    <col min="7692" max="7692" width="255.625" style="9" bestFit="1" customWidth="1"/>
    <col min="7693" max="7693" width="15" style="9" bestFit="1" customWidth="1"/>
    <col min="7694" max="7694" width="12.875" style="9" bestFit="1" customWidth="1"/>
    <col min="7695" max="7695" width="10.875" style="9" bestFit="1" customWidth="1"/>
    <col min="7696" max="7697" width="19.75" style="9" bestFit="1" customWidth="1"/>
    <col min="7698" max="7698" width="7.5" style="9" bestFit="1" customWidth="1"/>
    <col min="7699" max="7936" width="9" style="9"/>
    <col min="7937" max="7937" width="7.125" style="9" bestFit="1" customWidth="1"/>
    <col min="7938" max="7938" width="7.125" style="9" customWidth="1"/>
    <col min="7939" max="7939" width="16.5" style="9" bestFit="1" customWidth="1"/>
    <col min="7940" max="7940" width="13.875" style="9" bestFit="1" customWidth="1"/>
    <col min="7941" max="7941" width="12.875" style="9" bestFit="1" customWidth="1"/>
    <col min="7942" max="7942" width="71.625" style="9" bestFit="1" customWidth="1"/>
    <col min="7943" max="7944" width="10.875" style="9" bestFit="1" customWidth="1"/>
    <col min="7945" max="7945" width="22" style="9" bestFit="1" customWidth="1"/>
    <col min="7946" max="7946" width="15" style="9" bestFit="1" customWidth="1"/>
    <col min="7947" max="7947" width="39.375" style="9" bestFit="1" customWidth="1"/>
    <col min="7948" max="7948" width="255.625" style="9" bestFit="1" customWidth="1"/>
    <col min="7949" max="7949" width="15" style="9" bestFit="1" customWidth="1"/>
    <col min="7950" max="7950" width="12.875" style="9" bestFit="1" customWidth="1"/>
    <col min="7951" max="7951" width="10.875" style="9" bestFit="1" customWidth="1"/>
    <col min="7952" max="7953" width="19.75" style="9" bestFit="1" customWidth="1"/>
    <col min="7954" max="7954" width="7.5" style="9" bestFit="1" customWidth="1"/>
    <col min="7955" max="8192" width="9" style="9"/>
    <col min="8193" max="8193" width="7.125" style="9" bestFit="1" customWidth="1"/>
    <col min="8194" max="8194" width="7.125" style="9" customWidth="1"/>
    <col min="8195" max="8195" width="16.5" style="9" bestFit="1" customWidth="1"/>
    <col min="8196" max="8196" width="13.875" style="9" bestFit="1" customWidth="1"/>
    <col min="8197" max="8197" width="12.875" style="9" bestFit="1" customWidth="1"/>
    <col min="8198" max="8198" width="71.625" style="9" bestFit="1" customWidth="1"/>
    <col min="8199" max="8200" width="10.875" style="9" bestFit="1" customWidth="1"/>
    <col min="8201" max="8201" width="22" style="9" bestFit="1" customWidth="1"/>
    <col min="8202" max="8202" width="15" style="9" bestFit="1" customWidth="1"/>
    <col min="8203" max="8203" width="39.375" style="9" bestFit="1" customWidth="1"/>
    <col min="8204" max="8204" width="255.625" style="9" bestFit="1" customWidth="1"/>
    <col min="8205" max="8205" width="15" style="9" bestFit="1" customWidth="1"/>
    <col min="8206" max="8206" width="12.875" style="9" bestFit="1" customWidth="1"/>
    <col min="8207" max="8207" width="10.875" style="9" bestFit="1" customWidth="1"/>
    <col min="8208" max="8209" width="19.75" style="9" bestFit="1" customWidth="1"/>
    <col min="8210" max="8210" width="7.5" style="9" bestFit="1" customWidth="1"/>
    <col min="8211" max="8448" width="9" style="9"/>
    <col min="8449" max="8449" width="7.125" style="9" bestFit="1" customWidth="1"/>
    <col min="8450" max="8450" width="7.125" style="9" customWidth="1"/>
    <col min="8451" max="8451" width="16.5" style="9" bestFit="1" customWidth="1"/>
    <col min="8452" max="8452" width="13.875" style="9" bestFit="1" customWidth="1"/>
    <col min="8453" max="8453" width="12.875" style="9" bestFit="1" customWidth="1"/>
    <col min="8454" max="8454" width="71.625" style="9" bestFit="1" customWidth="1"/>
    <col min="8455" max="8456" width="10.875" style="9" bestFit="1" customWidth="1"/>
    <col min="8457" max="8457" width="22" style="9" bestFit="1" customWidth="1"/>
    <col min="8458" max="8458" width="15" style="9" bestFit="1" customWidth="1"/>
    <col min="8459" max="8459" width="39.375" style="9" bestFit="1" customWidth="1"/>
    <col min="8460" max="8460" width="255.625" style="9" bestFit="1" customWidth="1"/>
    <col min="8461" max="8461" width="15" style="9" bestFit="1" customWidth="1"/>
    <col min="8462" max="8462" width="12.875" style="9" bestFit="1" customWidth="1"/>
    <col min="8463" max="8463" width="10.875" style="9" bestFit="1" customWidth="1"/>
    <col min="8464" max="8465" width="19.75" style="9" bestFit="1" customWidth="1"/>
    <col min="8466" max="8466" width="7.5" style="9" bestFit="1" customWidth="1"/>
    <col min="8467" max="8704" width="9" style="9"/>
    <col min="8705" max="8705" width="7.125" style="9" bestFit="1" customWidth="1"/>
    <col min="8706" max="8706" width="7.125" style="9" customWidth="1"/>
    <col min="8707" max="8707" width="16.5" style="9" bestFit="1" customWidth="1"/>
    <col min="8708" max="8708" width="13.875" style="9" bestFit="1" customWidth="1"/>
    <col min="8709" max="8709" width="12.875" style="9" bestFit="1" customWidth="1"/>
    <col min="8710" max="8710" width="71.625" style="9" bestFit="1" customWidth="1"/>
    <col min="8711" max="8712" width="10.875" style="9" bestFit="1" customWidth="1"/>
    <col min="8713" max="8713" width="22" style="9" bestFit="1" customWidth="1"/>
    <col min="8714" max="8714" width="15" style="9" bestFit="1" customWidth="1"/>
    <col min="8715" max="8715" width="39.375" style="9" bestFit="1" customWidth="1"/>
    <col min="8716" max="8716" width="255.625" style="9" bestFit="1" customWidth="1"/>
    <col min="8717" max="8717" width="15" style="9" bestFit="1" customWidth="1"/>
    <col min="8718" max="8718" width="12.875" style="9" bestFit="1" customWidth="1"/>
    <col min="8719" max="8719" width="10.875" style="9" bestFit="1" customWidth="1"/>
    <col min="8720" max="8721" width="19.75" style="9" bestFit="1" customWidth="1"/>
    <col min="8722" max="8722" width="7.5" style="9" bestFit="1" customWidth="1"/>
    <col min="8723" max="8960" width="9" style="9"/>
    <col min="8961" max="8961" width="7.125" style="9" bestFit="1" customWidth="1"/>
    <col min="8962" max="8962" width="7.125" style="9" customWidth="1"/>
    <col min="8963" max="8963" width="16.5" style="9" bestFit="1" customWidth="1"/>
    <col min="8964" max="8964" width="13.875" style="9" bestFit="1" customWidth="1"/>
    <col min="8965" max="8965" width="12.875" style="9" bestFit="1" customWidth="1"/>
    <col min="8966" max="8966" width="71.625" style="9" bestFit="1" customWidth="1"/>
    <col min="8967" max="8968" width="10.875" style="9" bestFit="1" customWidth="1"/>
    <col min="8969" max="8969" width="22" style="9" bestFit="1" customWidth="1"/>
    <col min="8970" max="8970" width="15" style="9" bestFit="1" customWidth="1"/>
    <col min="8971" max="8971" width="39.375" style="9" bestFit="1" customWidth="1"/>
    <col min="8972" max="8972" width="255.625" style="9" bestFit="1" customWidth="1"/>
    <col min="8973" max="8973" width="15" style="9" bestFit="1" customWidth="1"/>
    <col min="8974" max="8974" width="12.875" style="9" bestFit="1" customWidth="1"/>
    <col min="8975" max="8975" width="10.875" style="9" bestFit="1" customWidth="1"/>
    <col min="8976" max="8977" width="19.75" style="9" bestFit="1" customWidth="1"/>
    <col min="8978" max="8978" width="7.5" style="9" bestFit="1" customWidth="1"/>
    <col min="8979" max="9216" width="9" style="9"/>
    <col min="9217" max="9217" width="7.125" style="9" bestFit="1" customWidth="1"/>
    <col min="9218" max="9218" width="7.125" style="9" customWidth="1"/>
    <col min="9219" max="9219" width="16.5" style="9" bestFit="1" customWidth="1"/>
    <col min="9220" max="9220" width="13.875" style="9" bestFit="1" customWidth="1"/>
    <col min="9221" max="9221" width="12.875" style="9" bestFit="1" customWidth="1"/>
    <col min="9222" max="9222" width="71.625" style="9" bestFit="1" customWidth="1"/>
    <col min="9223" max="9224" width="10.875" style="9" bestFit="1" customWidth="1"/>
    <col min="9225" max="9225" width="22" style="9" bestFit="1" customWidth="1"/>
    <col min="9226" max="9226" width="15" style="9" bestFit="1" customWidth="1"/>
    <col min="9227" max="9227" width="39.375" style="9" bestFit="1" customWidth="1"/>
    <col min="9228" max="9228" width="255.625" style="9" bestFit="1" customWidth="1"/>
    <col min="9229" max="9229" width="15" style="9" bestFit="1" customWidth="1"/>
    <col min="9230" max="9230" width="12.875" style="9" bestFit="1" customWidth="1"/>
    <col min="9231" max="9231" width="10.875" style="9" bestFit="1" customWidth="1"/>
    <col min="9232" max="9233" width="19.75" style="9" bestFit="1" customWidth="1"/>
    <col min="9234" max="9234" width="7.5" style="9" bestFit="1" customWidth="1"/>
    <col min="9235" max="9472" width="9" style="9"/>
    <col min="9473" max="9473" width="7.125" style="9" bestFit="1" customWidth="1"/>
    <col min="9474" max="9474" width="7.125" style="9" customWidth="1"/>
    <col min="9475" max="9475" width="16.5" style="9" bestFit="1" customWidth="1"/>
    <col min="9476" max="9476" width="13.875" style="9" bestFit="1" customWidth="1"/>
    <col min="9477" max="9477" width="12.875" style="9" bestFit="1" customWidth="1"/>
    <col min="9478" max="9478" width="71.625" style="9" bestFit="1" customWidth="1"/>
    <col min="9479" max="9480" width="10.875" style="9" bestFit="1" customWidth="1"/>
    <col min="9481" max="9481" width="22" style="9" bestFit="1" customWidth="1"/>
    <col min="9482" max="9482" width="15" style="9" bestFit="1" customWidth="1"/>
    <col min="9483" max="9483" width="39.375" style="9" bestFit="1" customWidth="1"/>
    <col min="9484" max="9484" width="255.625" style="9" bestFit="1" customWidth="1"/>
    <col min="9485" max="9485" width="15" style="9" bestFit="1" customWidth="1"/>
    <col min="9486" max="9486" width="12.875" style="9" bestFit="1" customWidth="1"/>
    <col min="9487" max="9487" width="10.875" style="9" bestFit="1" customWidth="1"/>
    <col min="9488" max="9489" width="19.75" style="9" bestFit="1" customWidth="1"/>
    <col min="9490" max="9490" width="7.5" style="9" bestFit="1" customWidth="1"/>
    <col min="9491" max="9728" width="9" style="9"/>
    <col min="9729" max="9729" width="7.125" style="9" bestFit="1" customWidth="1"/>
    <col min="9730" max="9730" width="7.125" style="9" customWidth="1"/>
    <col min="9731" max="9731" width="16.5" style="9" bestFit="1" customWidth="1"/>
    <col min="9732" max="9732" width="13.875" style="9" bestFit="1" customWidth="1"/>
    <col min="9733" max="9733" width="12.875" style="9" bestFit="1" customWidth="1"/>
    <col min="9734" max="9734" width="71.625" style="9" bestFit="1" customWidth="1"/>
    <col min="9735" max="9736" width="10.875" style="9" bestFit="1" customWidth="1"/>
    <col min="9737" max="9737" width="22" style="9" bestFit="1" customWidth="1"/>
    <col min="9738" max="9738" width="15" style="9" bestFit="1" customWidth="1"/>
    <col min="9739" max="9739" width="39.375" style="9" bestFit="1" customWidth="1"/>
    <col min="9740" max="9740" width="255.625" style="9" bestFit="1" customWidth="1"/>
    <col min="9741" max="9741" width="15" style="9" bestFit="1" customWidth="1"/>
    <col min="9742" max="9742" width="12.875" style="9" bestFit="1" customWidth="1"/>
    <col min="9743" max="9743" width="10.875" style="9" bestFit="1" customWidth="1"/>
    <col min="9744" max="9745" width="19.75" style="9" bestFit="1" customWidth="1"/>
    <col min="9746" max="9746" width="7.5" style="9" bestFit="1" customWidth="1"/>
    <col min="9747" max="9984" width="9" style="9"/>
    <col min="9985" max="9985" width="7.125" style="9" bestFit="1" customWidth="1"/>
    <col min="9986" max="9986" width="7.125" style="9" customWidth="1"/>
    <col min="9987" max="9987" width="16.5" style="9" bestFit="1" customWidth="1"/>
    <col min="9988" max="9988" width="13.875" style="9" bestFit="1" customWidth="1"/>
    <col min="9989" max="9989" width="12.875" style="9" bestFit="1" customWidth="1"/>
    <col min="9990" max="9990" width="71.625" style="9" bestFit="1" customWidth="1"/>
    <col min="9991" max="9992" width="10.875" style="9" bestFit="1" customWidth="1"/>
    <col min="9993" max="9993" width="22" style="9" bestFit="1" customWidth="1"/>
    <col min="9994" max="9994" width="15" style="9" bestFit="1" customWidth="1"/>
    <col min="9995" max="9995" width="39.375" style="9" bestFit="1" customWidth="1"/>
    <col min="9996" max="9996" width="255.625" style="9" bestFit="1" customWidth="1"/>
    <col min="9997" max="9997" width="15" style="9" bestFit="1" customWidth="1"/>
    <col min="9998" max="9998" width="12.875" style="9" bestFit="1" customWidth="1"/>
    <col min="9999" max="9999" width="10.875" style="9" bestFit="1" customWidth="1"/>
    <col min="10000" max="10001" width="19.75" style="9" bestFit="1" customWidth="1"/>
    <col min="10002" max="10002" width="7.5" style="9" bestFit="1" customWidth="1"/>
    <col min="10003" max="10240" width="9" style="9"/>
    <col min="10241" max="10241" width="7.125" style="9" bestFit="1" customWidth="1"/>
    <col min="10242" max="10242" width="7.125" style="9" customWidth="1"/>
    <col min="10243" max="10243" width="16.5" style="9" bestFit="1" customWidth="1"/>
    <col min="10244" max="10244" width="13.875" style="9" bestFit="1" customWidth="1"/>
    <col min="10245" max="10245" width="12.875" style="9" bestFit="1" customWidth="1"/>
    <col min="10246" max="10246" width="71.625" style="9" bestFit="1" customWidth="1"/>
    <col min="10247" max="10248" width="10.875" style="9" bestFit="1" customWidth="1"/>
    <col min="10249" max="10249" width="22" style="9" bestFit="1" customWidth="1"/>
    <col min="10250" max="10250" width="15" style="9" bestFit="1" customWidth="1"/>
    <col min="10251" max="10251" width="39.375" style="9" bestFit="1" customWidth="1"/>
    <col min="10252" max="10252" width="255.625" style="9" bestFit="1" customWidth="1"/>
    <col min="10253" max="10253" width="15" style="9" bestFit="1" customWidth="1"/>
    <col min="10254" max="10254" width="12.875" style="9" bestFit="1" customWidth="1"/>
    <col min="10255" max="10255" width="10.875" style="9" bestFit="1" customWidth="1"/>
    <col min="10256" max="10257" width="19.75" style="9" bestFit="1" customWidth="1"/>
    <col min="10258" max="10258" width="7.5" style="9" bestFit="1" customWidth="1"/>
    <col min="10259" max="10496" width="9" style="9"/>
    <col min="10497" max="10497" width="7.125" style="9" bestFit="1" customWidth="1"/>
    <col min="10498" max="10498" width="7.125" style="9" customWidth="1"/>
    <col min="10499" max="10499" width="16.5" style="9" bestFit="1" customWidth="1"/>
    <col min="10500" max="10500" width="13.875" style="9" bestFit="1" customWidth="1"/>
    <col min="10501" max="10501" width="12.875" style="9" bestFit="1" customWidth="1"/>
    <col min="10502" max="10502" width="71.625" style="9" bestFit="1" customWidth="1"/>
    <col min="10503" max="10504" width="10.875" style="9" bestFit="1" customWidth="1"/>
    <col min="10505" max="10505" width="22" style="9" bestFit="1" customWidth="1"/>
    <col min="10506" max="10506" width="15" style="9" bestFit="1" customWidth="1"/>
    <col min="10507" max="10507" width="39.375" style="9" bestFit="1" customWidth="1"/>
    <col min="10508" max="10508" width="255.625" style="9" bestFit="1" customWidth="1"/>
    <col min="10509" max="10509" width="15" style="9" bestFit="1" customWidth="1"/>
    <col min="10510" max="10510" width="12.875" style="9" bestFit="1" customWidth="1"/>
    <col min="10511" max="10511" width="10.875" style="9" bestFit="1" customWidth="1"/>
    <col min="10512" max="10513" width="19.75" style="9" bestFit="1" customWidth="1"/>
    <col min="10514" max="10514" width="7.5" style="9" bestFit="1" customWidth="1"/>
    <col min="10515" max="10752" width="9" style="9"/>
    <col min="10753" max="10753" width="7.125" style="9" bestFit="1" customWidth="1"/>
    <col min="10754" max="10754" width="7.125" style="9" customWidth="1"/>
    <col min="10755" max="10755" width="16.5" style="9" bestFit="1" customWidth="1"/>
    <col min="10756" max="10756" width="13.875" style="9" bestFit="1" customWidth="1"/>
    <col min="10757" max="10757" width="12.875" style="9" bestFit="1" customWidth="1"/>
    <col min="10758" max="10758" width="71.625" style="9" bestFit="1" customWidth="1"/>
    <col min="10759" max="10760" width="10.875" style="9" bestFit="1" customWidth="1"/>
    <col min="10761" max="10761" width="22" style="9" bestFit="1" customWidth="1"/>
    <col min="10762" max="10762" width="15" style="9" bestFit="1" customWidth="1"/>
    <col min="10763" max="10763" width="39.375" style="9" bestFit="1" customWidth="1"/>
    <col min="10764" max="10764" width="255.625" style="9" bestFit="1" customWidth="1"/>
    <col min="10765" max="10765" width="15" style="9" bestFit="1" customWidth="1"/>
    <col min="10766" max="10766" width="12.875" style="9" bestFit="1" customWidth="1"/>
    <col min="10767" max="10767" width="10.875" style="9" bestFit="1" customWidth="1"/>
    <col min="10768" max="10769" width="19.75" style="9" bestFit="1" customWidth="1"/>
    <col min="10770" max="10770" width="7.5" style="9" bestFit="1" customWidth="1"/>
    <col min="10771" max="11008" width="9" style="9"/>
    <col min="11009" max="11009" width="7.125" style="9" bestFit="1" customWidth="1"/>
    <col min="11010" max="11010" width="7.125" style="9" customWidth="1"/>
    <col min="11011" max="11011" width="16.5" style="9" bestFit="1" customWidth="1"/>
    <col min="11012" max="11012" width="13.875" style="9" bestFit="1" customWidth="1"/>
    <col min="11013" max="11013" width="12.875" style="9" bestFit="1" customWidth="1"/>
    <col min="11014" max="11014" width="71.625" style="9" bestFit="1" customWidth="1"/>
    <col min="11015" max="11016" width="10.875" style="9" bestFit="1" customWidth="1"/>
    <col min="11017" max="11017" width="22" style="9" bestFit="1" customWidth="1"/>
    <col min="11018" max="11018" width="15" style="9" bestFit="1" customWidth="1"/>
    <col min="11019" max="11019" width="39.375" style="9" bestFit="1" customWidth="1"/>
    <col min="11020" max="11020" width="255.625" style="9" bestFit="1" customWidth="1"/>
    <col min="11021" max="11021" width="15" style="9" bestFit="1" customWidth="1"/>
    <col min="11022" max="11022" width="12.875" style="9" bestFit="1" customWidth="1"/>
    <col min="11023" max="11023" width="10.875" style="9" bestFit="1" customWidth="1"/>
    <col min="11024" max="11025" width="19.75" style="9" bestFit="1" customWidth="1"/>
    <col min="11026" max="11026" width="7.5" style="9" bestFit="1" customWidth="1"/>
    <col min="11027" max="11264" width="9" style="9"/>
    <col min="11265" max="11265" width="7.125" style="9" bestFit="1" customWidth="1"/>
    <col min="11266" max="11266" width="7.125" style="9" customWidth="1"/>
    <col min="11267" max="11267" width="16.5" style="9" bestFit="1" customWidth="1"/>
    <col min="11268" max="11268" width="13.875" style="9" bestFit="1" customWidth="1"/>
    <col min="11269" max="11269" width="12.875" style="9" bestFit="1" customWidth="1"/>
    <col min="11270" max="11270" width="71.625" style="9" bestFit="1" customWidth="1"/>
    <col min="11271" max="11272" width="10.875" style="9" bestFit="1" customWidth="1"/>
    <col min="11273" max="11273" width="22" style="9" bestFit="1" customWidth="1"/>
    <col min="11274" max="11274" width="15" style="9" bestFit="1" customWidth="1"/>
    <col min="11275" max="11275" width="39.375" style="9" bestFit="1" customWidth="1"/>
    <col min="11276" max="11276" width="255.625" style="9" bestFit="1" customWidth="1"/>
    <col min="11277" max="11277" width="15" style="9" bestFit="1" customWidth="1"/>
    <col min="11278" max="11278" width="12.875" style="9" bestFit="1" customWidth="1"/>
    <col min="11279" max="11279" width="10.875" style="9" bestFit="1" customWidth="1"/>
    <col min="11280" max="11281" width="19.75" style="9" bestFit="1" customWidth="1"/>
    <col min="11282" max="11282" width="7.5" style="9" bestFit="1" customWidth="1"/>
    <col min="11283" max="11520" width="9" style="9"/>
    <col min="11521" max="11521" width="7.125" style="9" bestFit="1" customWidth="1"/>
    <col min="11522" max="11522" width="7.125" style="9" customWidth="1"/>
    <col min="11523" max="11523" width="16.5" style="9" bestFit="1" customWidth="1"/>
    <col min="11524" max="11524" width="13.875" style="9" bestFit="1" customWidth="1"/>
    <col min="11525" max="11525" width="12.875" style="9" bestFit="1" customWidth="1"/>
    <col min="11526" max="11526" width="71.625" style="9" bestFit="1" customWidth="1"/>
    <col min="11527" max="11528" width="10.875" style="9" bestFit="1" customWidth="1"/>
    <col min="11529" max="11529" width="22" style="9" bestFit="1" customWidth="1"/>
    <col min="11530" max="11530" width="15" style="9" bestFit="1" customWidth="1"/>
    <col min="11531" max="11531" width="39.375" style="9" bestFit="1" customWidth="1"/>
    <col min="11532" max="11532" width="255.625" style="9" bestFit="1" customWidth="1"/>
    <col min="11533" max="11533" width="15" style="9" bestFit="1" customWidth="1"/>
    <col min="11534" max="11534" width="12.875" style="9" bestFit="1" customWidth="1"/>
    <col min="11535" max="11535" width="10.875" style="9" bestFit="1" customWidth="1"/>
    <col min="11536" max="11537" width="19.75" style="9" bestFit="1" customWidth="1"/>
    <col min="11538" max="11538" width="7.5" style="9" bestFit="1" customWidth="1"/>
    <col min="11539" max="11776" width="9" style="9"/>
    <col min="11777" max="11777" width="7.125" style="9" bestFit="1" customWidth="1"/>
    <col min="11778" max="11778" width="7.125" style="9" customWidth="1"/>
    <col min="11779" max="11779" width="16.5" style="9" bestFit="1" customWidth="1"/>
    <col min="11780" max="11780" width="13.875" style="9" bestFit="1" customWidth="1"/>
    <col min="11781" max="11781" width="12.875" style="9" bestFit="1" customWidth="1"/>
    <col min="11782" max="11782" width="71.625" style="9" bestFit="1" customWidth="1"/>
    <col min="11783" max="11784" width="10.875" style="9" bestFit="1" customWidth="1"/>
    <col min="11785" max="11785" width="22" style="9" bestFit="1" customWidth="1"/>
    <col min="11786" max="11786" width="15" style="9" bestFit="1" customWidth="1"/>
    <col min="11787" max="11787" width="39.375" style="9" bestFit="1" customWidth="1"/>
    <col min="11788" max="11788" width="255.625" style="9" bestFit="1" customWidth="1"/>
    <col min="11789" max="11789" width="15" style="9" bestFit="1" customWidth="1"/>
    <col min="11790" max="11790" width="12.875" style="9" bestFit="1" customWidth="1"/>
    <col min="11791" max="11791" width="10.875" style="9" bestFit="1" customWidth="1"/>
    <col min="11792" max="11793" width="19.75" style="9" bestFit="1" customWidth="1"/>
    <col min="11794" max="11794" width="7.5" style="9" bestFit="1" customWidth="1"/>
    <col min="11795" max="12032" width="9" style="9"/>
    <col min="12033" max="12033" width="7.125" style="9" bestFit="1" customWidth="1"/>
    <col min="12034" max="12034" width="7.125" style="9" customWidth="1"/>
    <col min="12035" max="12035" width="16.5" style="9" bestFit="1" customWidth="1"/>
    <col min="12036" max="12036" width="13.875" style="9" bestFit="1" customWidth="1"/>
    <col min="12037" max="12037" width="12.875" style="9" bestFit="1" customWidth="1"/>
    <col min="12038" max="12038" width="71.625" style="9" bestFit="1" customWidth="1"/>
    <col min="12039" max="12040" width="10.875" style="9" bestFit="1" customWidth="1"/>
    <col min="12041" max="12041" width="22" style="9" bestFit="1" customWidth="1"/>
    <col min="12042" max="12042" width="15" style="9" bestFit="1" customWidth="1"/>
    <col min="12043" max="12043" width="39.375" style="9" bestFit="1" customWidth="1"/>
    <col min="12044" max="12044" width="255.625" style="9" bestFit="1" customWidth="1"/>
    <col min="12045" max="12045" width="15" style="9" bestFit="1" customWidth="1"/>
    <col min="12046" max="12046" width="12.875" style="9" bestFit="1" customWidth="1"/>
    <col min="12047" max="12047" width="10.875" style="9" bestFit="1" customWidth="1"/>
    <col min="12048" max="12049" width="19.75" style="9" bestFit="1" customWidth="1"/>
    <col min="12050" max="12050" width="7.5" style="9" bestFit="1" customWidth="1"/>
    <col min="12051" max="12288" width="9" style="9"/>
    <col min="12289" max="12289" width="7.125" style="9" bestFit="1" customWidth="1"/>
    <col min="12290" max="12290" width="7.125" style="9" customWidth="1"/>
    <col min="12291" max="12291" width="16.5" style="9" bestFit="1" customWidth="1"/>
    <col min="12292" max="12292" width="13.875" style="9" bestFit="1" customWidth="1"/>
    <col min="12293" max="12293" width="12.875" style="9" bestFit="1" customWidth="1"/>
    <col min="12294" max="12294" width="71.625" style="9" bestFit="1" customWidth="1"/>
    <col min="12295" max="12296" width="10.875" style="9" bestFit="1" customWidth="1"/>
    <col min="12297" max="12297" width="22" style="9" bestFit="1" customWidth="1"/>
    <col min="12298" max="12298" width="15" style="9" bestFit="1" customWidth="1"/>
    <col min="12299" max="12299" width="39.375" style="9" bestFit="1" customWidth="1"/>
    <col min="12300" max="12300" width="255.625" style="9" bestFit="1" customWidth="1"/>
    <col min="12301" max="12301" width="15" style="9" bestFit="1" customWidth="1"/>
    <col min="12302" max="12302" width="12.875" style="9" bestFit="1" customWidth="1"/>
    <col min="12303" max="12303" width="10.875" style="9" bestFit="1" customWidth="1"/>
    <col min="12304" max="12305" width="19.75" style="9" bestFit="1" customWidth="1"/>
    <col min="12306" max="12306" width="7.5" style="9" bestFit="1" customWidth="1"/>
    <col min="12307" max="12544" width="9" style="9"/>
    <col min="12545" max="12545" width="7.125" style="9" bestFit="1" customWidth="1"/>
    <col min="12546" max="12546" width="7.125" style="9" customWidth="1"/>
    <col min="12547" max="12547" width="16.5" style="9" bestFit="1" customWidth="1"/>
    <col min="12548" max="12548" width="13.875" style="9" bestFit="1" customWidth="1"/>
    <col min="12549" max="12549" width="12.875" style="9" bestFit="1" customWidth="1"/>
    <col min="12550" max="12550" width="71.625" style="9" bestFit="1" customWidth="1"/>
    <col min="12551" max="12552" width="10.875" style="9" bestFit="1" customWidth="1"/>
    <col min="12553" max="12553" width="22" style="9" bestFit="1" customWidth="1"/>
    <col min="12554" max="12554" width="15" style="9" bestFit="1" customWidth="1"/>
    <col min="12555" max="12555" width="39.375" style="9" bestFit="1" customWidth="1"/>
    <col min="12556" max="12556" width="255.625" style="9" bestFit="1" customWidth="1"/>
    <col min="12557" max="12557" width="15" style="9" bestFit="1" customWidth="1"/>
    <col min="12558" max="12558" width="12.875" style="9" bestFit="1" customWidth="1"/>
    <col min="12559" max="12559" width="10.875" style="9" bestFit="1" customWidth="1"/>
    <col min="12560" max="12561" width="19.75" style="9" bestFit="1" customWidth="1"/>
    <col min="12562" max="12562" width="7.5" style="9" bestFit="1" customWidth="1"/>
    <col min="12563" max="12800" width="9" style="9"/>
    <col min="12801" max="12801" width="7.125" style="9" bestFit="1" customWidth="1"/>
    <col min="12802" max="12802" width="7.125" style="9" customWidth="1"/>
    <col min="12803" max="12803" width="16.5" style="9" bestFit="1" customWidth="1"/>
    <col min="12804" max="12804" width="13.875" style="9" bestFit="1" customWidth="1"/>
    <col min="12805" max="12805" width="12.875" style="9" bestFit="1" customWidth="1"/>
    <col min="12806" max="12806" width="71.625" style="9" bestFit="1" customWidth="1"/>
    <col min="12807" max="12808" width="10.875" style="9" bestFit="1" customWidth="1"/>
    <col min="12809" max="12809" width="22" style="9" bestFit="1" customWidth="1"/>
    <col min="12810" max="12810" width="15" style="9" bestFit="1" customWidth="1"/>
    <col min="12811" max="12811" width="39.375" style="9" bestFit="1" customWidth="1"/>
    <col min="12812" max="12812" width="255.625" style="9" bestFit="1" customWidth="1"/>
    <col min="12813" max="12813" width="15" style="9" bestFit="1" customWidth="1"/>
    <col min="12814" max="12814" width="12.875" style="9" bestFit="1" customWidth="1"/>
    <col min="12815" max="12815" width="10.875" style="9" bestFit="1" customWidth="1"/>
    <col min="12816" max="12817" width="19.75" style="9" bestFit="1" customWidth="1"/>
    <col min="12818" max="12818" width="7.5" style="9" bestFit="1" customWidth="1"/>
    <col min="12819" max="13056" width="9" style="9"/>
    <col min="13057" max="13057" width="7.125" style="9" bestFit="1" customWidth="1"/>
    <col min="13058" max="13058" width="7.125" style="9" customWidth="1"/>
    <col min="13059" max="13059" width="16.5" style="9" bestFit="1" customWidth="1"/>
    <col min="13060" max="13060" width="13.875" style="9" bestFit="1" customWidth="1"/>
    <col min="13061" max="13061" width="12.875" style="9" bestFit="1" customWidth="1"/>
    <col min="13062" max="13062" width="71.625" style="9" bestFit="1" customWidth="1"/>
    <col min="13063" max="13064" width="10.875" style="9" bestFit="1" customWidth="1"/>
    <col min="13065" max="13065" width="22" style="9" bestFit="1" customWidth="1"/>
    <col min="13066" max="13066" width="15" style="9" bestFit="1" customWidth="1"/>
    <col min="13067" max="13067" width="39.375" style="9" bestFit="1" customWidth="1"/>
    <col min="13068" max="13068" width="255.625" style="9" bestFit="1" customWidth="1"/>
    <col min="13069" max="13069" width="15" style="9" bestFit="1" customWidth="1"/>
    <col min="13070" max="13070" width="12.875" style="9" bestFit="1" customWidth="1"/>
    <col min="13071" max="13071" width="10.875" style="9" bestFit="1" customWidth="1"/>
    <col min="13072" max="13073" width="19.75" style="9" bestFit="1" customWidth="1"/>
    <col min="13074" max="13074" width="7.5" style="9" bestFit="1" customWidth="1"/>
    <col min="13075" max="13312" width="9" style="9"/>
    <col min="13313" max="13313" width="7.125" style="9" bestFit="1" customWidth="1"/>
    <col min="13314" max="13314" width="7.125" style="9" customWidth="1"/>
    <col min="13315" max="13315" width="16.5" style="9" bestFit="1" customWidth="1"/>
    <col min="13316" max="13316" width="13.875" style="9" bestFit="1" customWidth="1"/>
    <col min="13317" max="13317" width="12.875" style="9" bestFit="1" customWidth="1"/>
    <col min="13318" max="13318" width="71.625" style="9" bestFit="1" customWidth="1"/>
    <col min="13319" max="13320" width="10.875" style="9" bestFit="1" customWidth="1"/>
    <col min="13321" max="13321" width="22" style="9" bestFit="1" customWidth="1"/>
    <col min="13322" max="13322" width="15" style="9" bestFit="1" customWidth="1"/>
    <col min="13323" max="13323" width="39.375" style="9" bestFit="1" customWidth="1"/>
    <col min="13324" max="13324" width="255.625" style="9" bestFit="1" customWidth="1"/>
    <col min="13325" max="13325" width="15" style="9" bestFit="1" customWidth="1"/>
    <col min="13326" max="13326" width="12.875" style="9" bestFit="1" customWidth="1"/>
    <col min="13327" max="13327" width="10.875" style="9" bestFit="1" customWidth="1"/>
    <col min="13328" max="13329" width="19.75" style="9" bestFit="1" customWidth="1"/>
    <col min="13330" max="13330" width="7.5" style="9" bestFit="1" customWidth="1"/>
    <col min="13331" max="13568" width="9" style="9"/>
    <col min="13569" max="13569" width="7.125" style="9" bestFit="1" customWidth="1"/>
    <col min="13570" max="13570" width="7.125" style="9" customWidth="1"/>
    <col min="13571" max="13571" width="16.5" style="9" bestFit="1" customWidth="1"/>
    <col min="13572" max="13572" width="13.875" style="9" bestFit="1" customWidth="1"/>
    <col min="13573" max="13573" width="12.875" style="9" bestFit="1" customWidth="1"/>
    <col min="13574" max="13574" width="71.625" style="9" bestFit="1" customWidth="1"/>
    <col min="13575" max="13576" width="10.875" style="9" bestFit="1" customWidth="1"/>
    <col min="13577" max="13577" width="22" style="9" bestFit="1" customWidth="1"/>
    <col min="13578" max="13578" width="15" style="9" bestFit="1" customWidth="1"/>
    <col min="13579" max="13579" width="39.375" style="9" bestFit="1" customWidth="1"/>
    <col min="13580" max="13580" width="255.625" style="9" bestFit="1" customWidth="1"/>
    <col min="13581" max="13581" width="15" style="9" bestFit="1" customWidth="1"/>
    <col min="13582" max="13582" width="12.875" style="9" bestFit="1" customWidth="1"/>
    <col min="13583" max="13583" width="10.875" style="9" bestFit="1" customWidth="1"/>
    <col min="13584" max="13585" width="19.75" style="9" bestFit="1" customWidth="1"/>
    <col min="13586" max="13586" width="7.5" style="9" bestFit="1" customWidth="1"/>
    <col min="13587" max="13824" width="9" style="9"/>
    <col min="13825" max="13825" width="7.125" style="9" bestFit="1" customWidth="1"/>
    <col min="13826" max="13826" width="7.125" style="9" customWidth="1"/>
    <col min="13827" max="13827" width="16.5" style="9" bestFit="1" customWidth="1"/>
    <col min="13828" max="13828" width="13.875" style="9" bestFit="1" customWidth="1"/>
    <col min="13829" max="13829" width="12.875" style="9" bestFit="1" customWidth="1"/>
    <col min="13830" max="13830" width="71.625" style="9" bestFit="1" customWidth="1"/>
    <col min="13831" max="13832" width="10.875" style="9" bestFit="1" customWidth="1"/>
    <col min="13833" max="13833" width="22" style="9" bestFit="1" customWidth="1"/>
    <col min="13834" max="13834" width="15" style="9" bestFit="1" customWidth="1"/>
    <col min="13835" max="13835" width="39.375" style="9" bestFit="1" customWidth="1"/>
    <col min="13836" max="13836" width="255.625" style="9" bestFit="1" customWidth="1"/>
    <col min="13837" max="13837" width="15" style="9" bestFit="1" customWidth="1"/>
    <col min="13838" max="13838" width="12.875" style="9" bestFit="1" customWidth="1"/>
    <col min="13839" max="13839" width="10.875" style="9" bestFit="1" customWidth="1"/>
    <col min="13840" max="13841" width="19.75" style="9" bestFit="1" customWidth="1"/>
    <col min="13842" max="13842" width="7.5" style="9" bestFit="1" customWidth="1"/>
    <col min="13843" max="14080" width="9" style="9"/>
    <col min="14081" max="14081" width="7.125" style="9" bestFit="1" customWidth="1"/>
    <col min="14082" max="14082" width="7.125" style="9" customWidth="1"/>
    <col min="14083" max="14083" width="16.5" style="9" bestFit="1" customWidth="1"/>
    <col min="14084" max="14084" width="13.875" style="9" bestFit="1" customWidth="1"/>
    <col min="14085" max="14085" width="12.875" style="9" bestFit="1" customWidth="1"/>
    <col min="14086" max="14086" width="71.625" style="9" bestFit="1" customWidth="1"/>
    <col min="14087" max="14088" width="10.875" style="9" bestFit="1" customWidth="1"/>
    <col min="14089" max="14089" width="22" style="9" bestFit="1" customWidth="1"/>
    <col min="14090" max="14090" width="15" style="9" bestFit="1" customWidth="1"/>
    <col min="14091" max="14091" width="39.375" style="9" bestFit="1" customWidth="1"/>
    <col min="14092" max="14092" width="255.625" style="9" bestFit="1" customWidth="1"/>
    <col min="14093" max="14093" width="15" style="9" bestFit="1" customWidth="1"/>
    <col min="14094" max="14094" width="12.875" style="9" bestFit="1" customWidth="1"/>
    <col min="14095" max="14095" width="10.875" style="9" bestFit="1" customWidth="1"/>
    <col min="14096" max="14097" width="19.75" style="9" bestFit="1" customWidth="1"/>
    <col min="14098" max="14098" width="7.5" style="9" bestFit="1" customWidth="1"/>
    <col min="14099" max="14336" width="9" style="9"/>
    <col min="14337" max="14337" width="7.125" style="9" bestFit="1" customWidth="1"/>
    <col min="14338" max="14338" width="7.125" style="9" customWidth="1"/>
    <col min="14339" max="14339" width="16.5" style="9" bestFit="1" customWidth="1"/>
    <col min="14340" max="14340" width="13.875" style="9" bestFit="1" customWidth="1"/>
    <col min="14341" max="14341" width="12.875" style="9" bestFit="1" customWidth="1"/>
    <col min="14342" max="14342" width="71.625" style="9" bestFit="1" customWidth="1"/>
    <col min="14343" max="14344" width="10.875" style="9" bestFit="1" customWidth="1"/>
    <col min="14345" max="14345" width="22" style="9" bestFit="1" customWidth="1"/>
    <col min="14346" max="14346" width="15" style="9" bestFit="1" customWidth="1"/>
    <col min="14347" max="14347" width="39.375" style="9" bestFit="1" customWidth="1"/>
    <col min="14348" max="14348" width="255.625" style="9" bestFit="1" customWidth="1"/>
    <col min="14349" max="14349" width="15" style="9" bestFit="1" customWidth="1"/>
    <col min="14350" max="14350" width="12.875" style="9" bestFit="1" customWidth="1"/>
    <col min="14351" max="14351" width="10.875" style="9" bestFit="1" customWidth="1"/>
    <col min="14352" max="14353" width="19.75" style="9" bestFit="1" customWidth="1"/>
    <col min="14354" max="14354" width="7.5" style="9" bestFit="1" customWidth="1"/>
    <col min="14355" max="14592" width="9" style="9"/>
    <col min="14593" max="14593" width="7.125" style="9" bestFit="1" customWidth="1"/>
    <col min="14594" max="14594" width="7.125" style="9" customWidth="1"/>
    <col min="14595" max="14595" width="16.5" style="9" bestFit="1" customWidth="1"/>
    <col min="14596" max="14596" width="13.875" style="9" bestFit="1" customWidth="1"/>
    <col min="14597" max="14597" width="12.875" style="9" bestFit="1" customWidth="1"/>
    <col min="14598" max="14598" width="71.625" style="9" bestFit="1" customWidth="1"/>
    <col min="14599" max="14600" width="10.875" style="9" bestFit="1" customWidth="1"/>
    <col min="14601" max="14601" width="22" style="9" bestFit="1" customWidth="1"/>
    <col min="14602" max="14602" width="15" style="9" bestFit="1" customWidth="1"/>
    <col min="14603" max="14603" width="39.375" style="9" bestFit="1" customWidth="1"/>
    <col min="14604" max="14604" width="255.625" style="9" bestFit="1" customWidth="1"/>
    <col min="14605" max="14605" width="15" style="9" bestFit="1" customWidth="1"/>
    <col min="14606" max="14606" width="12.875" style="9" bestFit="1" customWidth="1"/>
    <col min="14607" max="14607" width="10.875" style="9" bestFit="1" customWidth="1"/>
    <col min="14608" max="14609" width="19.75" style="9" bestFit="1" customWidth="1"/>
    <col min="14610" max="14610" width="7.5" style="9" bestFit="1" customWidth="1"/>
    <col min="14611" max="14848" width="9" style="9"/>
    <col min="14849" max="14849" width="7.125" style="9" bestFit="1" customWidth="1"/>
    <col min="14850" max="14850" width="7.125" style="9" customWidth="1"/>
    <col min="14851" max="14851" width="16.5" style="9" bestFit="1" customWidth="1"/>
    <col min="14852" max="14852" width="13.875" style="9" bestFit="1" customWidth="1"/>
    <col min="14853" max="14853" width="12.875" style="9" bestFit="1" customWidth="1"/>
    <col min="14854" max="14854" width="71.625" style="9" bestFit="1" customWidth="1"/>
    <col min="14855" max="14856" width="10.875" style="9" bestFit="1" customWidth="1"/>
    <col min="14857" max="14857" width="22" style="9" bestFit="1" customWidth="1"/>
    <col min="14858" max="14858" width="15" style="9" bestFit="1" customWidth="1"/>
    <col min="14859" max="14859" width="39.375" style="9" bestFit="1" customWidth="1"/>
    <col min="14860" max="14860" width="255.625" style="9" bestFit="1" customWidth="1"/>
    <col min="14861" max="14861" width="15" style="9" bestFit="1" customWidth="1"/>
    <col min="14862" max="14862" width="12.875" style="9" bestFit="1" customWidth="1"/>
    <col min="14863" max="14863" width="10.875" style="9" bestFit="1" customWidth="1"/>
    <col min="14864" max="14865" width="19.75" style="9" bestFit="1" customWidth="1"/>
    <col min="14866" max="14866" width="7.5" style="9" bestFit="1" customWidth="1"/>
    <col min="14867" max="15104" width="9" style="9"/>
    <col min="15105" max="15105" width="7.125" style="9" bestFit="1" customWidth="1"/>
    <col min="15106" max="15106" width="7.125" style="9" customWidth="1"/>
    <col min="15107" max="15107" width="16.5" style="9" bestFit="1" customWidth="1"/>
    <col min="15108" max="15108" width="13.875" style="9" bestFit="1" customWidth="1"/>
    <col min="15109" max="15109" width="12.875" style="9" bestFit="1" customWidth="1"/>
    <col min="15110" max="15110" width="71.625" style="9" bestFit="1" customWidth="1"/>
    <col min="15111" max="15112" width="10.875" style="9" bestFit="1" customWidth="1"/>
    <col min="15113" max="15113" width="22" style="9" bestFit="1" customWidth="1"/>
    <col min="15114" max="15114" width="15" style="9" bestFit="1" customWidth="1"/>
    <col min="15115" max="15115" width="39.375" style="9" bestFit="1" customWidth="1"/>
    <col min="15116" max="15116" width="255.625" style="9" bestFit="1" customWidth="1"/>
    <col min="15117" max="15117" width="15" style="9" bestFit="1" customWidth="1"/>
    <col min="15118" max="15118" width="12.875" style="9" bestFit="1" customWidth="1"/>
    <col min="15119" max="15119" width="10.875" style="9" bestFit="1" customWidth="1"/>
    <col min="15120" max="15121" width="19.75" style="9" bestFit="1" customWidth="1"/>
    <col min="15122" max="15122" width="7.5" style="9" bestFit="1" customWidth="1"/>
    <col min="15123" max="15360" width="9" style="9"/>
    <col min="15361" max="15361" width="7.125" style="9" bestFit="1" customWidth="1"/>
    <col min="15362" max="15362" width="7.125" style="9" customWidth="1"/>
    <col min="15363" max="15363" width="16.5" style="9" bestFit="1" customWidth="1"/>
    <col min="15364" max="15364" width="13.875" style="9" bestFit="1" customWidth="1"/>
    <col min="15365" max="15365" width="12.875" style="9" bestFit="1" customWidth="1"/>
    <col min="15366" max="15366" width="71.625" style="9" bestFit="1" customWidth="1"/>
    <col min="15367" max="15368" width="10.875" style="9" bestFit="1" customWidth="1"/>
    <col min="15369" max="15369" width="22" style="9" bestFit="1" customWidth="1"/>
    <col min="15370" max="15370" width="15" style="9" bestFit="1" customWidth="1"/>
    <col min="15371" max="15371" width="39.375" style="9" bestFit="1" customWidth="1"/>
    <col min="15372" max="15372" width="255.625" style="9" bestFit="1" customWidth="1"/>
    <col min="15373" max="15373" width="15" style="9" bestFit="1" customWidth="1"/>
    <col min="15374" max="15374" width="12.875" style="9" bestFit="1" customWidth="1"/>
    <col min="15375" max="15375" width="10.875" style="9" bestFit="1" customWidth="1"/>
    <col min="15376" max="15377" width="19.75" style="9" bestFit="1" customWidth="1"/>
    <col min="15378" max="15378" width="7.5" style="9" bestFit="1" customWidth="1"/>
    <col min="15379" max="15616" width="9" style="9"/>
    <col min="15617" max="15617" width="7.125" style="9" bestFit="1" customWidth="1"/>
    <col min="15618" max="15618" width="7.125" style="9" customWidth="1"/>
    <col min="15619" max="15619" width="16.5" style="9" bestFit="1" customWidth="1"/>
    <col min="15620" max="15620" width="13.875" style="9" bestFit="1" customWidth="1"/>
    <col min="15621" max="15621" width="12.875" style="9" bestFit="1" customWidth="1"/>
    <col min="15622" max="15622" width="71.625" style="9" bestFit="1" customWidth="1"/>
    <col min="15623" max="15624" width="10.875" style="9" bestFit="1" customWidth="1"/>
    <col min="15625" max="15625" width="22" style="9" bestFit="1" customWidth="1"/>
    <col min="15626" max="15626" width="15" style="9" bestFit="1" customWidth="1"/>
    <col min="15627" max="15627" width="39.375" style="9" bestFit="1" customWidth="1"/>
    <col min="15628" max="15628" width="255.625" style="9" bestFit="1" customWidth="1"/>
    <col min="15629" max="15629" width="15" style="9" bestFit="1" customWidth="1"/>
    <col min="15630" max="15630" width="12.875" style="9" bestFit="1" customWidth="1"/>
    <col min="15631" max="15631" width="10.875" style="9" bestFit="1" customWidth="1"/>
    <col min="15632" max="15633" width="19.75" style="9" bestFit="1" customWidth="1"/>
    <col min="15634" max="15634" width="7.5" style="9" bestFit="1" customWidth="1"/>
    <col min="15635" max="15872" width="9" style="9"/>
    <col min="15873" max="15873" width="7.125" style="9" bestFit="1" customWidth="1"/>
    <col min="15874" max="15874" width="7.125" style="9" customWidth="1"/>
    <col min="15875" max="15875" width="16.5" style="9" bestFit="1" customWidth="1"/>
    <col min="15876" max="15876" width="13.875" style="9" bestFit="1" customWidth="1"/>
    <col min="15877" max="15877" width="12.875" style="9" bestFit="1" customWidth="1"/>
    <col min="15878" max="15878" width="71.625" style="9" bestFit="1" customWidth="1"/>
    <col min="15879" max="15880" width="10.875" style="9" bestFit="1" customWidth="1"/>
    <col min="15881" max="15881" width="22" style="9" bestFit="1" customWidth="1"/>
    <col min="15882" max="15882" width="15" style="9" bestFit="1" customWidth="1"/>
    <col min="15883" max="15883" width="39.375" style="9" bestFit="1" customWidth="1"/>
    <col min="15884" max="15884" width="255.625" style="9" bestFit="1" customWidth="1"/>
    <col min="15885" max="15885" width="15" style="9" bestFit="1" customWidth="1"/>
    <col min="15886" max="15886" width="12.875" style="9" bestFit="1" customWidth="1"/>
    <col min="15887" max="15887" width="10.875" style="9" bestFit="1" customWidth="1"/>
    <col min="15888" max="15889" width="19.75" style="9" bestFit="1" customWidth="1"/>
    <col min="15890" max="15890" width="7.5" style="9" bestFit="1" customWidth="1"/>
    <col min="15891" max="16128" width="9" style="9"/>
    <col min="16129" max="16129" width="7.125" style="9" bestFit="1" customWidth="1"/>
    <col min="16130" max="16130" width="7.125" style="9" customWidth="1"/>
    <col min="16131" max="16131" width="16.5" style="9" bestFit="1" customWidth="1"/>
    <col min="16132" max="16132" width="13.875" style="9" bestFit="1" customWidth="1"/>
    <col min="16133" max="16133" width="12.875" style="9" bestFit="1" customWidth="1"/>
    <col min="16134" max="16134" width="71.625" style="9" bestFit="1" customWidth="1"/>
    <col min="16135" max="16136" width="10.875" style="9" bestFit="1" customWidth="1"/>
    <col min="16137" max="16137" width="22" style="9" bestFit="1" customWidth="1"/>
    <col min="16138" max="16138" width="15" style="9" bestFit="1" customWidth="1"/>
    <col min="16139" max="16139" width="39.375" style="9" bestFit="1" customWidth="1"/>
    <col min="16140" max="16140" width="255.625" style="9" bestFit="1" customWidth="1"/>
    <col min="16141" max="16141" width="15" style="9" bestFit="1" customWidth="1"/>
    <col min="16142" max="16142" width="12.875" style="9" bestFit="1" customWidth="1"/>
    <col min="16143" max="16143" width="10.875" style="9" bestFit="1" customWidth="1"/>
    <col min="16144" max="16145" width="19.75" style="9" bestFit="1" customWidth="1"/>
    <col min="16146" max="16146" width="7.5" style="9" bestFit="1" customWidth="1"/>
    <col min="16147" max="16384" width="9" style="9"/>
  </cols>
  <sheetData>
    <row r="2" spans="1:18" ht="20.100000000000001" customHeight="1">
      <c r="C2" s="1" t="s">
        <v>0</v>
      </c>
      <c r="D2" s="1"/>
      <c r="E2" s="1"/>
      <c r="F2" s="2" t="s">
        <v>3446</v>
      </c>
      <c r="H2" s="4" t="s">
        <v>2</v>
      </c>
      <c r="I2" s="5"/>
      <c r="J2" s="6"/>
      <c r="K2" s="7">
        <f>SUM(I:I)</f>
        <v>147282</v>
      </c>
    </row>
    <row r="3" spans="1:18" ht="20.100000000000001" customHeight="1">
      <c r="C3" s="1" t="s">
        <v>3</v>
      </c>
      <c r="D3" s="1"/>
      <c r="E3" s="1"/>
      <c r="F3" s="13" t="s">
        <v>3447</v>
      </c>
    </row>
    <row r="4" spans="1:18" ht="20.100000000000001" customHeight="1">
      <c r="C4" s="1" t="s">
        <v>5</v>
      </c>
      <c r="D4" s="1"/>
      <c r="E4" s="1"/>
      <c r="F4" s="13">
        <v>204328</v>
      </c>
      <c r="I4" s="78"/>
      <c r="K4" s="402" t="s">
        <v>3448</v>
      </c>
      <c r="L4" s="403"/>
    </row>
    <row r="5" spans="1:18" ht="20.100000000000001" customHeight="1">
      <c r="C5" s="1" t="s">
        <v>6</v>
      </c>
      <c r="D5" s="1"/>
      <c r="E5" s="1"/>
      <c r="F5" s="16">
        <v>45126</v>
      </c>
      <c r="K5" s="404"/>
      <c r="L5" s="405"/>
    </row>
    <row r="6" spans="1:18" ht="20.100000000000001" customHeight="1">
      <c r="C6" s="1" t="s">
        <v>7</v>
      </c>
      <c r="D6" s="1"/>
      <c r="E6" s="1"/>
      <c r="F6" s="16">
        <v>45127</v>
      </c>
      <c r="H6" s="1216"/>
      <c r="I6" s="9" t="s">
        <v>3449</v>
      </c>
      <c r="K6" s="83"/>
      <c r="L6" s="84"/>
    </row>
    <row r="7" spans="1:18" ht="20.100000000000001" customHeight="1">
      <c r="C7" s="85"/>
      <c r="D7" s="85"/>
      <c r="E7" s="85"/>
      <c r="F7" s="86"/>
      <c r="H7" s="406"/>
      <c r="I7" s="9" t="s">
        <v>859</v>
      </c>
      <c r="K7" s="83"/>
      <c r="L7" s="84"/>
      <c r="M7" s="89"/>
    </row>
    <row r="8" spans="1:18" ht="20.100000000000001" customHeight="1">
      <c r="C8" s="85"/>
      <c r="D8" s="85"/>
      <c r="E8" s="85"/>
      <c r="F8" s="86"/>
      <c r="I8" s="407"/>
      <c r="K8" s="83"/>
      <c r="L8" s="84"/>
      <c r="M8" s="89"/>
    </row>
    <row r="10" spans="1:18" s="8" customFormat="1" ht="19.7" customHeight="1">
      <c r="A10" s="18" t="s">
        <v>860</v>
      </c>
      <c r="B10" s="18"/>
      <c r="C10" s="17" t="s">
        <v>8</v>
      </c>
      <c r="D10" s="17" t="s">
        <v>9</v>
      </c>
      <c r="E10" s="17" t="s">
        <v>10</v>
      </c>
      <c r="F10" s="18" t="s">
        <v>11</v>
      </c>
      <c r="G10" s="18" t="s">
        <v>12</v>
      </c>
      <c r="H10" s="18" t="s">
        <v>13</v>
      </c>
      <c r="I10" s="22" t="s">
        <v>14</v>
      </c>
      <c r="J10" s="22" t="s">
        <v>15</v>
      </c>
      <c r="K10" s="18" t="s">
        <v>16</v>
      </c>
      <c r="L10" s="18" t="s">
        <v>17</v>
      </c>
      <c r="M10" s="18" t="s">
        <v>18</v>
      </c>
      <c r="N10" s="30" t="s">
        <v>19</v>
      </c>
      <c r="O10" s="17" t="s">
        <v>20</v>
      </c>
      <c r="P10" s="18" t="s">
        <v>21</v>
      </c>
      <c r="Q10" s="30" t="s">
        <v>22</v>
      </c>
      <c r="R10" s="23" t="s">
        <v>23</v>
      </c>
    </row>
    <row r="11" spans="1:18" s="8" customFormat="1" ht="19.7" customHeight="1">
      <c r="A11" s="18"/>
      <c r="B11" s="18"/>
      <c r="C11" s="408" t="s">
        <v>3450</v>
      </c>
      <c r="D11" s="409"/>
      <c r="E11" s="409"/>
      <c r="F11" s="410"/>
      <c r="G11" s="18"/>
      <c r="H11" s="118"/>
      <c r="I11" s="94"/>
      <c r="J11" s="411"/>
      <c r="K11" s="26"/>
      <c r="L11" s="26"/>
      <c r="M11" s="17"/>
      <c r="N11" s="30"/>
      <c r="O11" s="17"/>
      <c r="P11" s="29"/>
      <c r="Q11" s="29"/>
      <c r="R11" s="23"/>
    </row>
    <row r="12" spans="1:18" s="8" customFormat="1" ht="19.7" customHeight="1">
      <c r="A12" s="18"/>
      <c r="B12" s="18"/>
      <c r="C12" s="17"/>
      <c r="D12" s="18"/>
      <c r="E12" s="18"/>
      <c r="F12" s="122"/>
      <c r="G12" s="18"/>
      <c r="H12" s="118"/>
      <c r="I12" s="118"/>
      <c r="J12" s="411"/>
      <c r="K12" s="24"/>
      <c r="L12" s="418"/>
      <c r="M12" s="17"/>
      <c r="N12" s="30"/>
      <c r="O12" s="17"/>
      <c r="P12" s="29"/>
      <c r="Q12" s="29"/>
      <c r="R12" s="23"/>
    </row>
    <row r="13" spans="1:18" s="8" customFormat="1" ht="19.7" customHeight="1">
      <c r="A13" s="18" t="s">
        <v>628</v>
      </c>
      <c r="B13" s="210"/>
      <c r="C13" s="17">
        <v>1</v>
      </c>
      <c r="D13" s="1217" t="s">
        <v>66</v>
      </c>
      <c r="E13" s="1218" t="s">
        <v>136</v>
      </c>
      <c r="F13" s="415" t="s">
        <v>3451</v>
      </c>
      <c r="G13" s="210">
        <v>1</v>
      </c>
      <c r="H13" s="577">
        <v>5260</v>
      </c>
      <c r="I13" s="118">
        <f t="shared" ref="I13:I36" si="0">G13*H13</f>
        <v>5260</v>
      </c>
      <c r="J13" s="411"/>
      <c r="K13" s="120" t="s">
        <v>3452</v>
      </c>
      <c r="L13" s="1219" t="s">
        <v>3453</v>
      </c>
      <c r="M13" s="17"/>
      <c r="N13" s="30">
        <v>45104</v>
      </c>
      <c r="O13" s="17"/>
      <c r="P13" s="29" t="s">
        <v>3454</v>
      </c>
      <c r="Q13" s="29" t="s">
        <v>3455</v>
      </c>
      <c r="R13" s="23"/>
    </row>
    <row r="14" spans="1:18" s="8" customFormat="1" ht="19.7" customHeight="1">
      <c r="A14" s="18" t="s">
        <v>628</v>
      </c>
      <c r="B14" s="210"/>
      <c r="C14" s="17">
        <f t="shared" ref="C14:C36" si="1">+C13+1</f>
        <v>2</v>
      </c>
      <c r="D14" s="1111" t="s">
        <v>167</v>
      </c>
      <c r="E14" s="1111" t="s">
        <v>167</v>
      </c>
      <c r="F14" s="1220" t="s">
        <v>3456</v>
      </c>
      <c r="G14" s="1111">
        <v>2</v>
      </c>
      <c r="H14" s="1221">
        <v>830</v>
      </c>
      <c r="I14" s="118">
        <f t="shared" si="0"/>
        <v>1660</v>
      </c>
      <c r="J14" s="411"/>
      <c r="K14" s="24" t="s">
        <v>275</v>
      </c>
      <c r="L14" s="418"/>
      <c r="M14" s="17"/>
      <c r="N14" s="30">
        <v>45104</v>
      </c>
      <c r="O14" s="17"/>
      <c r="P14" s="29"/>
      <c r="Q14" s="29" t="s">
        <v>3454</v>
      </c>
      <c r="R14" s="23"/>
    </row>
    <row r="15" spans="1:18" s="8" customFormat="1" ht="19.7" customHeight="1">
      <c r="A15" s="18" t="s">
        <v>276</v>
      </c>
      <c r="B15" s="210"/>
      <c r="C15" s="17">
        <f t="shared" si="1"/>
        <v>3</v>
      </c>
      <c r="D15" s="210" t="s">
        <v>167</v>
      </c>
      <c r="E15" s="210" t="s">
        <v>167</v>
      </c>
      <c r="F15" s="1222" t="s">
        <v>719</v>
      </c>
      <c r="G15" s="1223">
        <v>2</v>
      </c>
      <c r="H15" s="577">
        <v>270</v>
      </c>
      <c r="I15" s="118">
        <f t="shared" si="0"/>
        <v>540</v>
      </c>
      <c r="J15" s="118"/>
      <c r="K15" s="209" t="s">
        <v>3457</v>
      </c>
      <c r="L15" s="418"/>
      <c r="M15" s="17"/>
      <c r="N15" s="30">
        <v>45104</v>
      </c>
      <c r="O15" s="17"/>
      <c r="P15" s="29"/>
      <c r="Q15" s="29" t="s">
        <v>3454</v>
      </c>
      <c r="R15" s="23"/>
    </row>
    <row r="16" spans="1:18" s="8" customFormat="1" ht="19.7" customHeight="1">
      <c r="A16" s="18" t="s">
        <v>276</v>
      </c>
      <c r="B16" s="210"/>
      <c r="C16" s="17">
        <f t="shared" si="1"/>
        <v>4</v>
      </c>
      <c r="D16" s="210" t="s">
        <v>167</v>
      </c>
      <c r="E16" s="210" t="s">
        <v>167</v>
      </c>
      <c r="F16" s="1222" t="s">
        <v>3458</v>
      </c>
      <c r="G16" s="1223">
        <v>1</v>
      </c>
      <c r="H16" s="1224">
        <v>290</v>
      </c>
      <c r="I16" s="118">
        <f t="shared" si="0"/>
        <v>290</v>
      </c>
      <c r="J16" s="118"/>
      <c r="K16" s="1225" t="s">
        <v>3459</v>
      </c>
      <c r="L16" s="418"/>
      <c r="M16" s="17"/>
      <c r="N16" s="30">
        <v>45104</v>
      </c>
      <c r="O16" s="17"/>
      <c r="P16" s="29"/>
      <c r="Q16" s="29" t="s">
        <v>3454</v>
      </c>
      <c r="R16" s="23"/>
    </row>
    <row r="17" spans="1:18" s="8" customFormat="1" ht="19.7" customHeight="1">
      <c r="A17" s="18" t="s">
        <v>276</v>
      </c>
      <c r="B17" s="210"/>
      <c r="C17" s="17">
        <f t="shared" si="1"/>
        <v>5</v>
      </c>
      <c r="D17" s="210" t="s">
        <v>167</v>
      </c>
      <c r="E17" s="210" t="s">
        <v>167</v>
      </c>
      <c r="F17" s="1222" t="s">
        <v>3460</v>
      </c>
      <c r="G17" s="1226">
        <v>1</v>
      </c>
      <c r="H17" s="577">
        <v>70</v>
      </c>
      <c r="I17" s="93">
        <f t="shared" si="0"/>
        <v>70</v>
      </c>
      <c r="J17" s="119"/>
      <c r="K17" s="209" t="s">
        <v>3461</v>
      </c>
      <c r="L17" s="418"/>
      <c r="M17" s="17"/>
      <c r="N17" s="30">
        <v>45104</v>
      </c>
      <c r="O17" s="17"/>
      <c r="P17" s="29"/>
      <c r="Q17" s="29" t="s">
        <v>3454</v>
      </c>
      <c r="R17" s="23"/>
    </row>
    <row r="18" spans="1:18" s="8" customFormat="1" ht="19.7" customHeight="1">
      <c r="A18" s="18" t="s">
        <v>276</v>
      </c>
      <c r="B18" s="210"/>
      <c r="C18" s="17">
        <f>+C17+1</f>
        <v>6</v>
      </c>
      <c r="D18" s="210" t="s">
        <v>167</v>
      </c>
      <c r="E18" s="210" t="s">
        <v>167</v>
      </c>
      <c r="F18" s="1222" t="s">
        <v>3462</v>
      </c>
      <c r="G18" s="1223">
        <v>1</v>
      </c>
      <c r="H18" s="577">
        <v>76</v>
      </c>
      <c r="I18" s="93">
        <f t="shared" si="0"/>
        <v>76</v>
      </c>
      <c r="J18" s="22"/>
      <c r="K18" s="209" t="s">
        <v>3461</v>
      </c>
      <c r="L18" s="418"/>
      <c r="M18" s="17"/>
      <c r="N18" s="30">
        <v>45104</v>
      </c>
      <c r="O18" s="17"/>
      <c r="P18" s="29"/>
      <c r="Q18" s="29" t="s">
        <v>3454</v>
      </c>
      <c r="R18" s="23"/>
    </row>
    <row r="19" spans="1:18" s="8" customFormat="1" ht="19.7" customHeight="1">
      <c r="A19" s="18" t="s">
        <v>3463</v>
      </c>
      <c r="B19" s="210"/>
      <c r="C19" s="17">
        <f t="shared" si="1"/>
        <v>7</v>
      </c>
      <c r="D19" s="903" t="s">
        <v>2322</v>
      </c>
      <c r="E19" s="903" t="s">
        <v>2322</v>
      </c>
      <c r="F19" s="1227" t="s">
        <v>3464</v>
      </c>
      <c r="G19" s="1228">
        <v>1</v>
      </c>
      <c r="H19" s="1229">
        <v>7500</v>
      </c>
      <c r="I19" s="93">
        <f t="shared" si="0"/>
        <v>7500</v>
      </c>
      <c r="J19" s="871"/>
      <c r="K19" s="209" t="s">
        <v>3465</v>
      </c>
      <c r="L19" s="418"/>
      <c r="M19" s="17"/>
      <c r="N19" s="30">
        <v>45104</v>
      </c>
      <c r="O19" s="17"/>
      <c r="P19" s="29" t="s">
        <v>3466</v>
      </c>
      <c r="Q19" s="29" t="s">
        <v>3467</v>
      </c>
      <c r="R19" s="23"/>
    </row>
    <row r="20" spans="1:18" s="8" customFormat="1" ht="19.7" customHeight="1">
      <c r="A20" s="18" t="s">
        <v>269</v>
      </c>
      <c r="B20" s="210"/>
      <c r="C20" s="17">
        <f t="shared" si="1"/>
        <v>8</v>
      </c>
      <c r="D20" s="1230" t="s">
        <v>167</v>
      </c>
      <c r="E20" s="1230" t="s">
        <v>167</v>
      </c>
      <c r="F20" s="1231" t="s">
        <v>3468</v>
      </c>
      <c r="G20" s="1232">
        <v>1</v>
      </c>
      <c r="H20" s="1221">
        <v>4258</v>
      </c>
      <c r="I20" s="118">
        <f>G20*H20</f>
        <v>4258</v>
      </c>
      <c r="J20" s="208"/>
      <c r="K20" s="24" t="s">
        <v>3469</v>
      </c>
      <c r="L20" s="418"/>
      <c r="M20" s="17"/>
      <c r="N20" s="30">
        <v>45104</v>
      </c>
      <c r="O20" s="17"/>
      <c r="P20" s="29"/>
      <c r="Q20" s="29" t="s">
        <v>3454</v>
      </c>
      <c r="R20" s="23"/>
    </row>
    <row r="21" spans="1:18" s="8" customFormat="1" ht="19.7" customHeight="1">
      <c r="A21" s="18" t="s">
        <v>269</v>
      </c>
      <c r="B21" s="210"/>
      <c r="C21" s="17">
        <f>+C20+1</f>
        <v>9</v>
      </c>
      <c r="D21" s="1230" t="s">
        <v>167</v>
      </c>
      <c r="E21" s="1230" t="s">
        <v>167</v>
      </c>
      <c r="F21" s="1231" t="s">
        <v>3470</v>
      </c>
      <c r="G21" s="1111">
        <v>1</v>
      </c>
      <c r="H21" s="1221">
        <v>1810</v>
      </c>
      <c r="I21" s="118">
        <f>G21*H21</f>
        <v>1810</v>
      </c>
      <c r="J21" s="411"/>
      <c r="K21" s="24" t="s">
        <v>3471</v>
      </c>
      <c r="L21" s="418"/>
      <c r="M21" s="17"/>
      <c r="N21" s="30">
        <v>45104</v>
      </c>
      <c r="O21" s="17"/>
      <c r="P21" s="29"/>
      <c r="Q21" s="29" t="s">
        <v>3454</v>
      </c>
      <c r="R21" s="23"/>
    </row>
    <row r="22" spans="1:18" s="8" customFormat="1" ht="19.7" customHeight="1">
      <c r="A22" s="18" t="s">
        <v>276</v>
      </c>
      <c r="B22" s="210"/>
      <c r="C22" s="17">
        <f>+C21+1</f>
        <v>10</v>
      </c>
      <c r="D22" s="1230" t="s">
        <v>167</v>
      </c>
      <c r="E22" s="1230" t="s">
        <v>167</v>
      </c>
      <c r="F22" s="1231" t="s">
        <v>3472</v>
      </c>
      <c r="G22" s="1111">
        <v>6</v>
      </c>
      <c r="H22" s="1221">
        <v>49</v>
      </c>
      <c r="I22" s="118">
        <f>G22*H22</f>
        <v>294</v>
      </c>
      <c r="J22" s="411"/>
      <c r="K22" s="24" t="s">
        <v>3473</v>
      </c>
      <c r="L22" s="418"/>
      <c r="M22" s="17"/>
      <c r="N22" s="30">
        <v>45104</v>
      </c>
      <c r="O22" s="17"/>
      <c r="P22" s="29"/>
      <c r="Q22" s="29" t="s">
        <v>3454</v>
      </c>
      <c r="R22" s="23"/>
    </row>
    <row r="23" spans="1:18" s="8" customFormat="1" ht="19.7" customHeight="1">
      <c r="A23" s="18" t="s">
        <v>2321</v>
      </c>
      <c r="B23" s="210"/>
      <c r="C23" s="17">
        <f>+C22+1</f>
        <v>11</v>
      </c>
      <c r="D23" s="903" t="s">
        <v>2322</v>
      </c>
      <c r="E23" s="903" t="s">
        <v>2322</v>
      </c>
      <c r="F23" s="1233" t="s">
        <v>3474</v>
      </c>
      <c r="G23" s="318">
        <v>1</v>
      </c>
      <c r="H23" s="1234">
        <v>9000</v>
      </c>
      <c r="I23" s="118">
        <f t="shared" si="0"/>
        <v>9000</v>
      </c>
      <c r="J23" s="411"/>
      <c r="K23" s="24" t="s">
        <v>3475</v>
      </c>
      <c r="L23" s="418" t="s">
        <v>3476</v>
      </c>
      <c r="M23" s="17"/>
      <c r="N23" s="30">
        <v>45104</v>
      </c>
      <c r="O23" s="17"/>
      <c r="P23" s="29" t="s">
        <v>3466</v>
      </c>
      <c r="Q23" s="29" t="s">
        <v>3467</v>
      </c>
      <c r="R23" s="23"/>
    </row>
    <row r="24" spans="1:18" s="8" customFormat="1" ht="19.7" customHeight="1">
      <c r="A24" s="18" t="s">
        <v>2321</v>
      </c>
      <c r="B24" s="210"/>
      <c r="C24" s="17">
        <f t="shared" si="1"/>
        <v>12</v>
      </c>
      <c r="D24" s="903" t="s">
        <v>2322</v>
      </c>
      <c r="E24" s="903" t="s">
        <v>2322</v>
      </c>
      <c r="F24" s="1233" t="s">
        <v>3477</v>
      </c>
      <c r="G24" s="318">
        <v>1</v>
      </c>
      <c r="H24" s="1234">
        <v>18500</v>
      </c>
      <c r="I24" s="118">
        <f t="shared" si="0"/>
        <v>18500</v>
      </c>
      <c r="J24" s="411"/>
      <c r="K24" s="24" t="s">
        <v>3478</v>
      </c>
      <c r="L24" s="416" t="s">
        <v>3479</v>
      </c>
      <c r="M24" s="17"/>
      <c r="N24" s="30">
        <v>45104</v>
      </c>
      <c r="O24" s="17"/>
      <c r="P24" s="29" t="s">
        <v>3466</v>
      </c>
      <c r="Q24" s="29" t="s">
        <v>3467</v>
      </c>
      <c r="R24" s="23"/>
    </row>
    <row r="25" spans="1:18" s="8" customFormat="1" ht="19.7" customHeight="1">
      <c r="A25" s="18" t="s">
        <v>628</v>
      </c>
      <c r="B25" s="210"/>
      <c r="C25" s="17">
        <f t="shared" si="1"/>
        <v>13</v>
      </c>
      <c r="D25" s="210" t="s">
        <v>167</v>
      </c>
      <c r="E25" s="210" t="s">
        <v>167</v>
      </c>
      <c r="F25" s="415" t="s">
        <v>3480</v>
      </c>
      <c r="G25" s="210">
        <v>1</v>
      </c>
      <c r="H25" s="577">
        <v>270</v>
      </c>
      <c r="I25" s="118">
        <f t="shared" si="0"/>
        <v>270</v>
      </c>
      <c r="J25" s="411"/>
      <c r="K25" s="24"/>
      <c r="L25" s="418"/>
      <c r="M25" s="17"/>
      <c r="N25" s="30">
        <v>45104</v>
      </c>
      <c r="O25" s="17"/>
      <c r="P25" s="29"/>
      <c r="Q25" s="29" t="s">
        <v>3454</v>
      </c>
      <c r="R25" s="23"/>
    </row>
    <row r="26" spans="1:18" s="8" customFormat="1" ht="19.7" customHeight="1">
      <c r="A26" s="18" t="s">
        <v>276</v>
      </c>
      <c r="B26" s="210"/>
      <c r="C26" s="17">
        <f t="shared" si="1"/>
        <v>14</v>
      </c>
      <c r="D26" s="210" t="s">
        <v>167</v>
      </c>
      <c r="E26" s="210" t="s">
        <v>167</v>
      </c>
      <c r="F26" s="415" t="s">
        <v>3481</v>
      </c>
      <c r="G26" s="210">
        <v>1</v>
      </c>
      <c r="H26" s="577">
        <v>352</v>
      </c>
      <c r="I26" s="118">
        <f t="shared" si="0"/>
        <v>352</v>
      </c>
      <c r="J26" s="411"/>
      <c r="K26" s="24" t="s">
        <v>3482</v>
      </c>
      <c r="L26" s="418"/>
      <c r="M26" s="17"/>
      <c r="N26" s="30">
        <v>45104</v>
      </c>
      <c r="O26" s="17"/>
      <c r="P26" s="29"/>
      <c r="Q26" s="29" t="s">
        <v>3454</v>
      </c>
      <c r="R26" s="23"/>
    </row>
    <row r="27" spans="1:18" s="8" customFormat="1" ht="19.7" customHeight="1">
      <c r="A27" s="18" t="s">
        <v>2321</v>
      </c>
      <c r="B27" s="210"/>
      <c r="C27" s="17">
        <f t="shared" si="1"/>
        <v>15</v>
      </c>
      <c r="D27" s="903" t="s">
        <v>2322</v>
      </c>
      <c r="E27" s="903" t="s">
        <v>2322</v>
      </c>
      <c r="F27" s="1233" t="s">
        <v>3483</v>
      </c>
      <c r="G27" s="318">
        <v>1</v>
      </c>
      <c r="H27" s="1234">
        <v>13500</v>
      </c>
      <c r="I27" s="118">
        <f t="shared" si="0"/>
        <v>13500</v>
      </c>
      <c r="J27" s="411"/>
      <c r="K27" s="24"/>
      <c r="L27" s="1235" t="s">
        <v>3484</v>
      </c>
      <c r="M27" s="17"/>
      <c r="N27" s="30">
        <v>45104</v>
      </c>
      <c r="O27" s="17"/>
      <c r="P27" s="29" t="s">
        <v>3466</v>
      </c>
      <c r="Q27" s="29" t="s">
        <v>3467</v>
      </c>
      <c r="R27" s="23"/>
    </row>
    <row r="28" spans="1:18" s="8" customFormat="1" ht="19.7" customHeight="1">
      <c r="A28" s="18" t="s">
        <v>2321</v>
      </c>
      <c r="B28" s="210"/>
      <c r="C28" s="17">
        <f t="shared" si="1"/>
        <v>16</v>
      </c>
      <c r="D28" s="903" t="s">
        <v>2322</v>
      </c>
      <c r="E28" s="903" t="s">
        <v>2322</v>
      </c>
      <c r="F28" s="1233" t="s">
        <v>3485</v>
      </c>
      <c r="G28" s="318">
        <v>1</v>
      </c>
      <c r="H28" s="1234">
        <v>23000</v>
      </c>
      <c r="I28" s="118">
        <f t="shared" si="0"/>
        <v>23000</v>
      </c>
      <c r="J28" s="411"/>
      <c r="K28" s="24"/>
      <c r="L28" s="1236" t="s">
        <v>3486</v>
      </c>
      <c r="M28" s="17"/>
      <c r="N28" s="30">
        <v>45104</v>
      </c>
      <c r="O28" s="17"/>
      <c r="P28" s="29" t="s">
        <v>3466</v>
      </c>
      <c r="Q28" s="29" t="s">
        <v>3467</v>
      </c>
      <c r="R28" s="23"/>
    </row>
    <row r="29" spans="1:18" s="8" customFormat="1" ht="19.7" customHeight="1">
      <c r="A29" s="18" t="s">
        <v>276</v>
      </c>
      <c r="B29" s="210"/>
      <c r="C29" s="17">
        <f t="shared" si="1"/>
        <v>17</v>
      </c>
      <c r="D29" s="210" t="s">
        <v>167</v>
      </c>
      <c r="E29" s="210" t="s">
        <v>167</v>
      </c>
      <c r="F29" s="415" t="s">
        <v>2124</v>
      </c>
      <c r="G29" s="210">
        <v>4</v>
      </c>
      <c r="H29" s="577">
        <v>169</v>
      </c>
      <c r="I29" s="118">
        <f t="shared" si="0"/>
        <v>676</v>
      </c>
      <c r="J29" s="411"/>
      <c r="K29" s="24" t="s">
        <v>3099</v>
      </c>
      <c r="L29" s="418"/>
      <c r="M29" s="17"/>
      <c r="N29" s="30">
        <v>45104</v>
      </c>
      <c r="O29" s="17"/>
      <c r="P29" s="29"/>
      <c r="Q29" s="29" t="s">
        <v>3454</v>
      </c>
      <c r="R29" s="23"/>
    </row>
    <row r="30" spans="1:18" s="8" customFormat="1" ht="19.7" customHeight="1">
      <c r="A30" s="18" t="s">
        <v>2321</v>
      </c>
      <c r="B30" s="210"/>
      <c r="C30" s="17">
        <f t="shared" si="1"/>
        <v>18</v>
      </c>
      <c r="D30" s="903" t="s">
        <v>2322</v>
      </c>
      <c r="E30" s="903" t="s">
        <v>2322</v>
      </c>
      <c r="F30" s="1233" t="s">
        <v>3487</v>
      </c>
      <c r="G30" s="318">
        <v>1</v>
      </c>
      <c r="H30" s="1234">
        <v>23000</v>
      </c>
      <c r="I30" s="118">
        <f t="shared" si="0"/>
        <v>23000</v>
      </c>
      <c r="J30" s="411"/>
      <c r="K30" s="24"/>
      <c r="L30" s="1236" t="s">
        <v>3486</v>
      </c>
      <c r="M30" s="17"/>
      <c r="N30" s="30">
        <v>45104</v>
      </c>
      <c r="O30" s="17"/>
      <c r="P30" s="29" t="s">
        <v>3466</v>
      </c>
      <c r="Q30" s="29" t="s">
        <v>3467</v>
      </c>
      <c r="R30" s="23"/>
    </row>
    <row r="31" spans="1:18" s="8" customFormat="1" ht="19.7" customHeight="1">
      <c r="A31" s="18" t="s">
        <v>2321</v>
      </c>
      <c r="B31" s="210"/>
      <c r="C31" s="17">
        <f t="shared" si="1"/>
        <v>19</v>
      </c>
      <c r="D31" s="903" t="s">
        <v>2322</v>
      </c>
      <c r="E31" s="903" t="s">
        <v>2322</v>
      </c>
      <c r="F31" s="1233" t="s">
        <v>3488</v>
      </c>
      <c r="G31" s="318">
        <v>1</v>
      </c>
      <c r="H31" s="1234">
        <v>22000</v>
      </c>
      <c r="I31" s="118">
        <f t="shared" si="0"/>
        <v>22000</v>
      </c>
      <c r="J31" s="411"/>
      <c r="K31" s="24"/>
      <c r="L31" s="1235" t="s">
        <v>3484</v>
      </c>
      <c r="M31" s="17"/>
      <c r="N31" s="30">
        <v>45104</v>
      </c>
      <c r="O31" s="17"/>
      <c r="P31" s="29" t="s">
        <v>3466</v>
      </c>
      <c r="Q31" s="29" t="s">
        <v>3467</v>
      </c>
      <c r="R31" s="23"/>
    </row>
    <row r="32" spans="1:18" s="8" customFormat="1" ht="19.7" customHeight="1">
      <c r="A32" s="18" t="s">
        <v>276</v>
      </c>
      <c r="B32" s="210"/>
      <c r="C32" s="17">
        <f t="shared" si="1"/>
        <v>20</v>
      </c>
      <c r="D32" s="210" t="s">
        <v>167</v>
      </c>
      <c r="E32" s="210" t="s">
        <v>167</v>
      </c>
      <c r="F32" s="415" t="s">
        <v>3489</v>
      </c>
      <c r="G32" s="210">
        <v>1</v>
      </c>
      <c r="H32" s="577">
        <v>2370</v>
      </c>
      <c r="I32" s="118">
        <f t="shared" si="0"/>
        <v>2370</v>
      </c>
      <c r="J32" s="411"/>
      <c r="K32" s="24" t="s">
        <v>3490</v>
      </c>
      <c r="L32" s="418"/>
      <c r="M32" s="17"/>
      <c r="N32" s="30">
        <v>45104</v>
      </c>
      <c r="O32" s="17"/>
      <c r="P32" s="29"/>
      <c r="Q32" s="29" t="s">
        <v>3454</v>
      </c>
      <c r="R32" s="23"/>
    </row>
    <row r="33" spans="1:18" s="8" customFormat="1" ht="19.7" customHeight="1">
      <c r="A33" s="18" t="s">
        <v>282</v>
      </c>
      <c r="B33" s="210"/>
      <c r="C33" s="17">
        <f t="shared" si="1"/>
        <v>21</v>
      </c>
      <c r="D33" s="210" t="s">
        <v>3491</v>
      </c>
      <c r="E33" s="210" t="s">
        <v>167</v>
      </c>
      <c r="F33" s="415" t="s">
        <v>3492</v>
      </c>
      <c r="G33" s="210">
        <v>1</v>
      </c>
      <c r="H33" s="577">
        <v>556</v>
      </c>
      <c r="I33" s="118">
        <f t="shared" si="0"/>
        <v>556</v>
      </c>
      <c r="J33" s="411"/>
      <c r="K33" s="24" t="s">
        <v>3493</v>
      </c>
      <c r="L33" s="418"/>
      <c r="M33" s="17"/>
      <c r="N33" s="30">
        <v>45104</v>
      </c>
      <c r="O33" s="17"/>
      <c r="P33" s="29"/>
      <c r="Q33" s="29" t="s">
        <v>3454</v>
      </c>
      <c r="R33" s="23"/>
    </row>
    <row r="34" spans="1:18" s="8" customFormat="1" ht="19.7" customHeight="1">
      <c r="A34" s="18" t="s">
        <v>276</v>
      </c>
      <c r="B34" s="210"/>
      <c r="C34" s="17">
        <f t="shared" si="1"/>
        <v>22</v>
      </c>
      <c r="D34" s="210" t="s">
        <v>167</v>
      </c>
      <c r="E34" s="210" t="s">
        <v>167</v>
      </c>
      <c r="F34" s="415" t="s">
        <v>3494</v>
      </c>
      <c r="G34" s="210">
        <v>1</v>
      </c>
      <c r="H34" s="577">
        <v>880</v>
      </c>
      <c r="I34" s="118">
        <f t="shared" si="0"/>
        <v>880</v>
      </c>
      <c r="J34" s="411"/>
      <c r="K34" s="24" t="s">
        <v>3495</v>
      </c>
      <c r="L34" s="421"/>
      <c r="M34" s="17"/>
      <c r="N34" s="30">
        <v>45104</v>
      </c>
      <c r="O34" s="17"/>
      <c r="P34" s="29"/>
      <c r="Q34" s="29" t="s">
        <v>3454</v>
      </c>
      <c r="R34" s="23"/>
    </row>
    <row r="35" spans="1:18" s="8" customFormat="1" ht="19.7" customHeight="1">
      <c r="A35" s="18" t="s">
        <v>276</v>
      </c>
      <c r="B35" s="210"/>
      <c r="C35" s="17">
        <f t="shared" si="1"/>
        <v>23</v>
      </c>
      <c r="D35" s="210" t="s">
        <v>167</v>
      </c>
      <c r="E35" s="210" t="s">
        <v>167</v>
      </c>
      <c r="F35" s="415" t="s">
        <v>3496</v>
      </c>
      <c r="G35" s="210">
        <v>2</v>
      </c>
      <c r="H35" s="577">
        <v>460</v>
      </c>
      <c r="I35" s="118">
        <f t="shared" si="0"/>
        <v>920</v>
      </c>
      <c r="J35" s="411"/>
      <c r="K35" s="24" t="s">
        <v>1506</v>
      </c>
      <c r="L35" s="421"/>
      <c r="M35" s="17"/>
      <c r="N35" s="30">
        <v>45104</v>
      </c>
      <c r="O35" s="17"/>
      <c r="P35" s="29"/>
      <c r="Q35" s="29" t="s">
        <v>3454</v>
      </c>
      <c r="R35" s="23"/>
    </row>
    <row r="36" spans="1:18" s="8" customFormat="1" ht="19.7" customHeight="1">
      <c r="A36" s="18" t="s">
        <v>2321</v>
      </c>
      <c r="B36" s="210"/>
      <c r="C36" s="17">
        <f t="shared" si="1"/>
        <v>24</v>
      </c>
      <c r="D36" s="903" t="s">
        <v>2322</v>
      </c>
      <c r="E36" s="903" t="s">
        <v>2322</v>
      </c>
      <c r="F36" s="1233" t="s">
        <v>3497</v>
      </c>
      <c r="G36" s="318">
        <v>1</v>
      </c>
      <c r="H36" s="1234">
        <v>10500</v>
      </c>
      <c r="I36" s="118">
        <f t="shared" si="0"/>
        <v>10500</v>
      </c>
      <c r="J36" s="411"/>
      <c r="K36" s="24"/>
      <c r="L36" s="1235" t="s">
        <v>3484</v>
      </c>
      <c r="M36" s="17"/>
      <c r="N36" s="30">
        <v>45104</v>
      </c>
      <c r="O36" s="17"/>
      <c r="P36" s="29" t="s">
        <v>3466</v>
      </c>
      <c r="Q36" s="29" t="s">
        <v>3467</v>
      </c>
      <c r="R36" s="23"/>
    </row>
    <row r="37" spans="1:18" s="8" customFormat="1" ht="19.7" customHeight="1">
      <c r="A37" s="18"/>
      <c r="B37" s="18"/>
      <c r="C37" s="17"/>
      <c r="D37" s="17"/>
      <c r="E37" s="17"/>
      <c r="F37" s="122"/>
      <c r="G37" s="18"/>
      <c r="H37" s="118"/>
      <c r="I37" s="118"/>
      <c r="J37" s="411"/>
      <c r="K37" s="24"/>
      <c r="L37" s="421"/>
      <c r="M37" s="17"/>
      <c r="N37" s="30"/>
      <c r="O37" s="17"/>
      <c r="P37" s="29"/>
      <c r="Q37" s="29"/>
      <c r="R37" s="23"/>
    </row>
    <row r="38" spans="1:18" s="8" customFormat="1" ht="19.7" customHeight="1">
      <c r="A38" s="18"/>
      <c r="B38" s="18"/>
      <c r="C38" s="17"/>
      <c r="D38" s="17"/>
      <c r="E38" s="17"/>
      <c r="F38" s="122"/>
      <c r="G38" s="18"/>
      <c r="H38" s="118"/>
      <c r="I38" s="118"/>
      <c r="J38" s="411"/>
      <c r="K38" s="24"/>
      <c r="L38" s="421"/>
      <c r="M38" s="17"/>
      <c r="N38" s="30"/>
      <c r="O38" s="17"/>
      <c r="P38" s="29"/>
      <c r="Q38" s="29"/>
      <c r="R38" s="23"/>
    </row>
    <row r="39" spans="1:18" s="8" customFormat="1" ht="19.7" customHeight="1">
      <c r="A39" s="18"/>
      <c r="B39" s="18"/>
      <c r="C39" s="17"/>
      <c r="D39" s="17"/>
      <c r="E39" s="17"/>
      <c r="F39" s="122"/>
      <c r="G39" s="18"/>
      <c r="H39" s="118"/>
      <c r="I39" s="118"/>
      <c r="J39" s="411"/>
      <c r="K39" s="24"/>
      <c r="L39" s="421"/>
      <c r="M39" s="17"/>
      <c r="N39" s="30"/>
      <c r="O39" s="17"/>
      <c r="P39" s="29"/>
      <c r="Q39" s="29"/>
      <c r="R39" s="23"/>
    </row>
    <row r="40" spans="1:18" s="8" customFormat="1" ht="19.7" customHeight="1">
      <c r="A40" s="18"/>
      <c r="B40" s="18"/>
      <c r="C40" s="17"/>
      <c r="D40" s="17"/>
      <c r="E40" s="17"/>
      <c r="F40" s="1237">
        <f>SUM(I13:I38)</f>
        <v>147282</v>
      </c>
      <c r="G40" s="18"/>
      <c r="H40" s="118"/>
      <c r="I40" s="18"/>
      <c r="J40" s="411"/>
      <c r="K40" s="26"/>
      <c r="L40" s="26"/>
      <c r="M40" s="17"/>
      <c r="N40" s="30"/>
      <c r="O40" s="17"/>
      <c r="P40" s="29"/>
      <c r="Q40" s="29"/>
      <c r="R40" s="23"/>
    </row>
    <row r="41" spans="1:18" s="8" customFormat="1" ht="19.7" customHeight="1">
      <c r="A41" s="18"/>
      <c r="B41" s="18"/>
      <c r="C41" s="17"/>
      <c r="D41" s="17"/>
      <c r="E41" s="17"/>
      <c r="F41" s="423"/>
      <c r="G41" s="18"/>
      <c r="H41" s="118"/>
      <c r="J41" s="411"/>
      <c r="K41" s="26"/>
      <c r="L41" s="26"/>
      <c r="M41" s="17"/>
      <c r="N41" s="30"/>
      <c r="O41" s="17"/>
      <c r="P41" s="29"/>
      <c r="Q41" s="29"/>
      <c r="R41" s="23"/>
    </row>
    <row r="42" spans="1:18" s="8" customFormat="1" ht="19.7" customHeight="1">
      <c r="A42" s="18"/>
      <c r="B42" s="18"/>
      <c r="C42" s="17"/>
      <c r="D42" s="17"/>
      <c r="E42" s="17"/>
      <c r="F42" s="122"/>
      <c r="G42" s="18"/>
      <c r="H42" s="118"/>
      <c r="I42" s="94"/>
      <c r="J42" s="411"/>
      <c r="K42" s="26"/>
      <c r="L42" s="26"/>
      <c r="M42" s="17"/>
      <c r="N42" s="30"/>
      <c r="O42" s="17"/>
      <c r="P42" s="29"/>
      <c r="Q42" s="29"/>
      <c r="R42" s="23"/>
    </row>
    <row r="43" spans="1:18" s="8" customFormat="1" ht="19.7" customHeight="1">
      <c r="A43" s="18"/>
      <c r="B43" s="18"/>
      <c r="C43" s="17"/>
      <c r="D43" s="17"/>
      <c r="E43" s="17"/>
      <c r="F43" s="122"/>
      <c r="G43" s="18"/>
      <c r="H43" s="118"/>
      <c r="I43" s="94"/>
      <c r="J43" s="411"/>
      <c r="K43" s="26"/>
      <c r="L43" s="26"/>
      <c r="M43" s="17"/>
      <c r="N43" s="30"/>
      <c r="O43" s="17"/>
      <c r="P43" s="29"/>
      <c r="Q43" s="29"/>
      <c r="R43" s="23"/>
    </row>
    <row r="44" spans="1:18" s="8" customFormat="1" ht="19.7" customHeight="1">
      <c r="A44" s="18"/>
      <c r="B44" s="18"/>
      <c r="C44" s="179"/>
      <c r="D44" s="179"/>
      <c r="E44" s="179"/>
      <c r="F44" s="179"/>
      <c r="G44" s="18"/>
      <c r="H44" s="118"/>
      <c r="I44" s="94"/>
      <c r="J44" s="411"/>
      <c r="K44" s="26"/>
      <c r="L44" s="26"/>
      <c r="M44" s="17"/>
      <c r="N44" s="30"/>
      <c r="O44" s="17"/>
      <c r="P44" s="29"/>
      <c r="Q44" s="29"/>
      <c r="R44" s="23"/>
    </row>
    <row r="45" spans="1:18" s="8" customFormat="1" ht="19.7" customHeight="1">
      <c r="A45" s="18"/>
      <c r="B45" s="18"/>
      <c r="C45" s="17"/>
      <c r="D45" s="105"/>
      <c r="E45" s="105"/>
      <c r="F45" s="122"/>
      <c r="G45" s="18"/>
      <c r="H45" s="26"/>
      <c r="I45" s="26"/>
      <c r="J45" s="424"/>
      <c r="K45" s="26"/>
      <c r="L45" s="26"/>
      <c r="M45" s="17"/>
      <c r="N45" s="30"/>
      <c r="O45" s="17"/>
      <c r="P45" s="29"/>
      <c r="Q45" s="29"/>
      <c r="R45" s="23"/>
    </row>
    <row r="46" spans="1:18" s="8" customFormat="1" ht="19.7" customHeight="1">
      <c r="A46" s="18"/>
      <c r="B46" s="18"/>
      <c r="C46" s="17"/>
      <c r="D46" s="17"/>
      <c r="E46" s="17"/>
      <c r="F46" s="50"/>
      <c r="G46" s="18"/>
      <c r="H46" s="425"/>
      <c r="I46" s="94"/>
      <c r="J46" s="22"/>
      <c r="K46" s="26"/>
      <c r="L46" s="26"/>
      <c r="M46" s="17"/>
      <c r="N46" s="30"/>
      <c r="O46" s="17"/>
      <c r="P46" s="29"/>
      <c r="Q46" s="29"/>
      <c r="R46" s="23"/>
    </row>
    <row r="47" spans="1:18" s="8" customFormat="1" ht="19.7" customHeight="1">
      <c r="A47" s="18"/>
      <c r="B47" s="18"/>
      <c r="C47" s="17"/>
      <c r="D47" s="17"/>
      <c r="E47" s="17"/>
      <c r="F47" s="50"/>
      <c r="G47" s="18"/>
      <c r="H47" s="425"/>
      <c r="I47" s="94"/>
      <c r="J47" s="22"/>
      <c r="K47" s="26"/>
      <c r="L47" s="26"/>
      <c r="M47" s="17"/>
      <c r="N47" s="30"/>
      <c r="O47" s="17"/>
      <c r="P47" s="29"/>
      <c r="Q47" s="29"/>
      <c r="R47" s="23"/>
    </row>
    <row r="48" spans="1:18" s="8" customFormat="1" ht="19.7" customHeight="1">
      <c r="A48" s="18"/>
      <c r="B48" s="18"/>
      <c r="C48" s="17"/>
      <c r="D48" s="17"/>
      <c r="E48" s="17"/>
      <c r="F48" s="423"/>
      <c r="G48" s="123"/>
      <c r="H48" s="125"/>
      <c r="I48" s="118"/>
      <c r="J48" s="124"/>
      <c r="K48" s="26"/>
      <c r="L48" s="26"/>
      <c r="M48" s="17"/>
      <c r="N48" s="30"/>
      <c r="O48" s="17"/>
      <c r="P48" s="29"/>
      <c r="Q48" s="29"/>
      <c r="R48" s="23"/>
    </row>
    <row r="49" spans="1:18" s="8" customFormat="1" ht="19.7" customHeight="1">
      <c r="A49" s="18"/>
      <c r="B49" s="18"/>
      <c r="C49" s="17"/>
      <c r="D49" s="17"/>
      <c r="E49" s="17"/>
      <c r="F49" s="50"/>
      <c r="G49" s="126"/>
      <c r="H49" s="127"/>
      <c r="I49" s="118"/>
      <c r="J49" s="128"/>
      <c r="K49" s="129"/>
      <c r="L49" s="26"/>
      <c r="M49" s="17"/>
      <c r="N49" s="30"/>
      <c r="O49" s="17"/>
      <c r="P49" s="29"/>
      <c r="Q49" s="29"/>
      <c r="R49" s="23"/>
    </row>
    <row r="50" spans="1:18" s="8" customFormat="1" ht="19.7" customHeight="1">
      <c r="A50" s="18"/>
      <c r="B50" s="18"/>
      <c r="C50" s="17"/>
      <c r="D50" s="17"/>
      <c r="E50" s="17"/>
      <c r="F50" s="26"/>
      <c r="G50" s="18"/>
      <c r="H50" s="181"/>
      <c r="I50" s="109"/>
      <c r="J50" s="182"/>
      <c r="K50" s="171"/>
      <c r="L50" s="94"/>
      <c r="M50" s="17"/>
      <c r="N50" s="30"/>
      <c r="O50" s="17"/>
      <c r="P50" s="29"/>
      <c r="Q50" s="29"/>
      <c r="R50" s="23"/>
    </row>
    <row r="51" spans="1:18" s="8" customFormat="1" ht="19.7" customHeight="1">
      <c r="A51" s="18"/>
      <c r="B51" s="18"/>
      <c r="C51" s="17"/>
      <c r="D51" s="17"/>
      <c r="E51" s="17"/>
      <c r="F51" s="122"/>
      <c r="G51" s="123"/>
      <c r="H51" s="118"/>
      <c r="I51" s="109"/>
      <c r="J51" s="124"/>
      <c r="K51" s="122"/>
      <c r="L51" s="94"/>
      <c r="M51" s="17"/>
      <c r="N51" s="30"/>
      <c r="O51" s="17"/>
      <c r="P51" s="29"/>
      <c r="Q51" s="29"/>
      <c r="R51" s="23"/>
    </row>
    <row r="52" spans="1:18" s="8" customFormat="1" ht="19.7" customHeight="1">
      <c r="A52" s="18"/>
      <c r="B52" s="18"/>
      <c r="C52" s="17"/>
      <c r="D52" s="17"/>
      <c r="E52" s="17"/>
      <c r="F52" s="50"/>
      <c r="G52" s="123"/>
      <c r="H52" s="125"/>
      <c r="I52" s="109"/>
      <c r="J52" s="124"/>
      <c r="K52" s="26"/>
      <c r="L52" s="26"/>
      <c r="M52" s="17"/>
      <c r="N52" s="30"/>
      <c r="O52" s="17"/>
      <c r="P52" s="29"/>
      <c r="Q52" s="29"/>
      <c r="R52" s="23"/>
    </row>
    <row r="53" spans="1:18" s="8" customFormat="1" ht="19.7" customHeight="1">
      <c r="A53" s="18"/>
      <c r="B53" s="18"/>
      <c r="C53" s="17"/>
      <c r="D53" s="17"/>
      <c r="E53" s="17"/>
      <c r="F53" s="50"/>
      <c r="G53" s="123"/>
      <c r="H53" s="125"/>
      <c r="I53" s="109"/>
      <c r="J53" s="124"/>
      <c r="K53" s="26"/>
      <c r="L53" s="26"/>
      <c r="M53" s="17"/>
      <c r="N53" s="30"/>
      <c r="O53" s="17"/>
      <c r="P53" s="29"/>
      <c r="Q53" s="29"/>
      <c r="R53" s="23"/>
    </row>
    <row r="54" spans="1:18" s="8" customFormat="1" ht="19.7" customHeight="1">
      <c r="A54" s="18"/>
      <c r="B54" s="18"/>
      <c r="C54" s="17"/>
      <c r="D54" s="17"/>
      <c r="E54" s="17"/>
      <c r="F54" s="50"/>
      <c r="G54" s="126"/>
      <c r="H54" s="127"/>
      <c r="I54" s="118"/>
      <c r="J54" s="128"/>
      <c r="K54" s="129"/>
      <c r="L54" s="26"/>
      <c r="M54" s="17"/>
      <c r="N54" s="30"/>
      <c r="O54" s="17"/>
      <c r="P54" s="29"/>
      <c r="Q54" s="29"/>
      <c r="R54" s="23"/>
    </row>
    <row r="55" spans="1:18" s="8" customFormat="1" ht="19.7" customHeight="1">
      <c r="A55" s="18"/>
      <c r="B55" s="18"/>
      <c r="C55" s="17"/>
      <c r="D55" s="17"/>
      <c r="E55" s="17"/>
      <c r="F55" s="24"/>
      <c r="G55" s="18"/>
      <c r="H55" s="118"/>
      <c r="I55" s="169"/>
      <c r="J55" s="411"/>
      <c r="K55" s="26"/>
      <c r="L55" s="26"/>
      <c r="M55" s="17"/>
      <c r="N55" s="30"/>
      <c r="O55" s="30"/>
      <c r="P55" s="30"/>
      <c r="Q55" s="29"/>
      <c r="R55" s="23"/>
    </row>
    <row r="56" spans="1:18" s="8" customFormat="1" ht="19.7" customHeight="1">
      <c r="A56" s="18"/>
      <c r="B56" s="18"/>
      <c r="C56" s="17"/>
      <c r="D56" s="17"/>
      <c r="E56" s="17"/>
      <c r="F56" s="426"/>
      <c r="G56" s="18"/>
      <c r="H56" s="118"/>
      <c r="I56" s="118"/>
      <c r="J56" s="411"/>
      <c r="K56" s="26"/>
      <c r="L56" s="26"/>
      <c r="M56" s="17"/>
      <c r="N56" s="30"/>
      <c r="O56" s="17"/>
      <c r="P56" s="29"/>
      <c r="Q56" s="29"/>
      <c r="R56" s="23"/>
    </row>
    <row r="57" spans="1:18" s="8" customFormat="1" ht="19.7" customHeight="1">
      <c r="A57" s="18"/>
      <c r="B57" s="18"/>
      <c r="C57" s="17"/>
      <c r="D57" s="17"/>
      <c r="E57" s="17"/>
      <c r="F57" s="24"/>
      <c r="G57" s="18"/>
      <c r="H57" s="118"/>
      <c r="I57" s="169"/>
      <c r="J57" s="411"/>
      <c r="K57" s="26"/>
      <c r="L57" s="26"/>
      <c r="M57" s="17"/>
      <c r="N57" s="30"/>
      <c r="O57" s="17"/>
      <c r="P57" s="29"/>
      <c r="Q57" s="29"/>
      <c r="R57" s="23"/>
    </row>
    <row r="58" spans="1:18" s="8" customFormat="1" ht="19.7" customHeight="1">
      <c r="A58" s="18"/>
      <c r="B58" s="18"/>
      <c r="C58" s="17"/>
      <c r="D58" s="17"/>
      <c r="E58" s="17"/>
      <c r="F58" s="24"/>
      <c r="G58" s="18"/>
      <c r="H58" s="118"/>
      <c r="I58" s="169"/>
      <c r="J58" s="411"/>
      <c r="K58" s="26"/>
      <c r="L58" s="26"/>
      <c r="M58" s="17"/>
      <c r="N58" s="30"/>
      <c r="O58" s="17"/>
      <c r="P58" s="29"/>
      <c r="Q58" s="29"/>
      <c r="R58" s="23"/>
    </row>
    <row r="59" spans="1:18" s="8" customFormat="1" ht="19.7" customHeight="1">
      <c r="A59" s="18"/>
      <c r="B59" s="18"/>
      <c r="C59" s="17"/>
      <c r="D59" s="17"/>
      <c r="E59" s="17"/>
      <c r="F59" s="50"/>
      <c r="G59" s="18"/>
      <c r="H59" s="51"/>
      <c r="I59" s="169"/>
      <c r="J59" s="22"/>
      <c r="K59" s="26"/>
      <c r="L59" s="26"/>
      <c r="M59" s="17"/>
      <c r="N59" s="30"/>
      <c r="O59" s="17"/>
      <c r="P59" s="29"/>
      <c r="Q59" s="29"/>
      <c r="R59" s="23"/>
    </row>
    <row r="60" spans="1:18" s="8" customFormat="1" ht="19.7" customHeight="1">
      <c r="A60" s="18"/>
      <c r="B60" s="18"/>
      <c r="C60" s="17"/>
      <c r="D60" s="17"/>
      <c r="E60" s="17"/>
      <c r="F60" s="50"/>
      <c r="G60" s="18"/>
      <c r="H60" s="51"/>
      <c r="I60" s="169"/>
      <c r="J60" s="22"/>
      <c r="K60" s="26"/>
      <c r="L60" s="26"/>
      <c r="M60" s="17"/>
      <c r="N60" s="30"/>
      <c r="O60" s="17"/>
      <c r="P60" s="29"/>
      <c r="Q60" s="29"/>
      <c r="R60" s="23"/>
    </row>
    <row r="61" spans="1:18" ht="19.7" customHeight="1">
      <c r="A61" s="26"/>
      <c r="B61" s="26"/>
      <c r="C61" s="17"/>
      <c r="D61" s="18"/>
      <c r="E61" s="18"/>
      <c r="F61" s="50"/>
      <c r="G61" s="18"/>
      <c r="H61" s="51"/>
      <c r="I61" s="169"/>
      <c r="J61" s="22"/>
      <c r="K61" s="26"/>
      <c r="L61" s="24"/>
      <c r="M61" s="17"/>
      <c r="N61" s="30"/>
      <c r="O61" s="17"/>
      <c r="P61" s="29"/>
      <c r="Q61" s="29"/>
      <c r="R61" s="23"/>
    </row>
    <row r="62" spans="1:18" ht="19.7" customHeight="1">
      <c r="A62" s="26"/>
      <c r="B62" s="26"/>
      <c r="C62" s="17"/>
      <c r="D62" s="17"/>
      <c r="E62" s="17"/>
      <c r="F62" s="122"/>
      <c r="G62" s="18"/>
      <c r="H62" s="51"/>
      <c r="I62" s="118"/>
      <c r="J62" s="22"/>
      <c r="K62" s="26"/>
      <c r="L62" s="26"/>
      <c r="M62" s="17"/>
      <c r="N62" s="30"/>
      <c r="O62" s="17"/>
      <c r="P62" s="29"/>
      <c r="Q62" s="29"/>
      <c r="R62" s="23"/>
    </row>
    <row r="63" spans="1:18" ht="19.7" customHeight="1">
      <c r="A63" s="26"/>
      <c r="B63" s="26"/>
      <c r="C63" s="17"/>
      <c r="D63" s="17"/>
      <c r="E63" s="17"/>
      <c r="F63" s="50"/>
      <c r="G63" s="18"/>
      <c r="H63" s="51"/>
      <c r="I63" s="169"/>
      <c r="J63" s="22"/>
      <c r="K63" s="26"/>
      <c r="L63" s="24"/>
      <c r="M63" s="17"/>
      <c r="N63" s="30"/>
      <c r="O63" s="17"/>
      <c r="P63" s="29"/>
      <c r="Q63" s="110"/>
      <c r="R63" s="23"/>
    </row>
    <row r="64" spans="1:18" ht="19.7" customHeight="1">
      <c r="A64" s="26"/>
      <c r="B64" s="26"/>
      <c r="C64" s="17"/>
      <c r="D64" s="17"/>
      <c r="E64" s="17"/>
      <c r="F64" s="50"/>
      <c r="G64" s="18"/>
      <c r="H64" s="51"/>
      <c r="I64" s="169"/>
      <c r="J64" s="22"/>
      <c r="K64" s="26"/>
      <c r="L64" s="24"/>
      <c r="M64" s="17"/>
      <c r="N64" s="30"/>
      <c r="O64" s="17"/>
      <c r="P64" s="29"/>
      <c r="Q64" s="29"/>
      <c r="R64" s="23"/>
    </row>
    <row r="65" spans="1:18" ht="19.7" customHeight="1">
      <c r="A65" s="26"/>
      <c r="B65" s="26"/>
      <c r="C65" s="17"/>
      <c r="D65" s="17"/>
      <c r="E65" s="17"/>
      <c r="F65" s="50"/>
      <c r="G65" s="18"/>
      <c r="H65" s="51"/>
      <c r="I65" s="169"/>
      <c r="J65" s="22"/>
      <c r="K65" s="26"/>
      <c r="L65" s="24"/>
      <c r="M65" s="17"/>
      <c r="N65" s="30"/>
      <c r="O65" s="17"/>
      <c r="P65" s="29"/>
      <c r="Q65" s="29"/>
      <c r="R65" s="23"/>
    </row>
    <row r="66" spans="1:18" ht="19.7" customHeight="1">
      <c r="A66" s="26"/>
      <c r="B66" s="26"/>
      <c r="C66" s="17"/>
      <c r="D66" s="17"/>
      <c r="E66" s="17"/>
      <c r="F66" s="50"/>
      <c r="G66" s="18"/>
      <c r="H66" s="51"/>
      <c r="I66" s="169">
        <f t="shared" ref="I66:I71" si="2">G66*H66</f>
        <v>0</v>
      </c>
      <c r="J66" s="22"/>
      <c r="K66" s="26"/>
      <c r="L66" s="24"/>
      <c r="M66" s="17"/>
      <c r="N66" s="30"/>
      <c r="O66" s="17"/>
      <c r="P66" s="29"/>
      <c r="Q66" s="29"/>
      <c r="R66" s="23"/>
    </row>
    <row r="67" spans="1:18" ht="19.7" customHeight="1">
      <c r="A67" s="26"/>
      <c r="B67" s="26"/>
      <c r="C67" s="17"/>
      <c r="D67" s="17"/>
      <c r="E67" s="17"/>
      <c r="F67" s="50"/>
      <c r="G67" s="18"/>
      <c r="H67" s="51"/>
      <c r="I67" s="169">
        <f t="shared" si="2"/>
        <v>0</v>
      </c>
      <c r="J67" s="22"/>
      <c r="K67" s="26"/>
      <c r="L67" s="24"/>
      <c r="M67" s="17"/>
      <c r="N67" s="30"/>
      <c r="O67" s="17"/>
      <c r="P67" s="29"/>
      <c r="Q67" s="29"/>
      <c r="R67" s="23"/>
    </row>
    <row r="68" spans="1:18" ht="19.7" customHeight="1">
      <c r="A68" s="26"/>
      <c r="B68" s="26"/>
      <c r="C68" s="17"/>
      <c r="D68" s="17"/>
      <c r="E68" s="17"/>
      <c r="F68" s="50"/>
      <c r="G68" s="18"/>
      <c r="H68" s="51"/>
      <c r="I68" s="169">
        <f t="shared" si="2"/>
        <v>0</v>
      </c>
      <c r="J68" s="22"/>
      <c r="K68" s="26"/>
      <c r="L68" s="24"/>
      <c r="M68" s="17"/>
      <c r="N68" s="30"/>
      <c r="O68" s="17"/>
      <c r="P68" s="29"/>
      <c r="Q68" s="29"/>
      <c r="R68" s="23"/>
    </row>
    <row r="69" spans="1:18" ht="19.7" customHeight="1">
      <c r="A69" s="26"/>
      <c r="B69" s="26"/>
      <c r="C69" s="17"/>
      <c r="D69" s="17"/>
      <c r="E69" s="17"/>
      <c r="F69" s="50"/>
      <c r="G69" s="18"/>
      <c r="H69" s="51"/>
      <c r="I69" s="169">
        <f t="shared" si="2"/>
        <v>0</v>
      </c>
      <c r="J69" s="22"/>
      <c r="K69" s="26"/>
      <c r="L69" s="24"/>
      <c r="M69" s="17"/>
      <c r="N69" s="30"/>
      <c r="O69" s="17"/>
      <c r="P69" s="29"/>
      <c r="Q69" s="29"/>
      <c r="R69" s="23"/>
    </row>
    <row r="70" spans="1:18" ht="19.7" customHeight="1">
      <c r="A70" s="26"/>
      <c r="B70" s="26"/>
      <c r="C70" s="17"/>
      <c r="D70" s="17"/>
      <c r="E70" s="17"/>
      <c r="F70" s="50"/>
      <c r="G70" s="18"/>
      <c r="H70" s="51"/>
      <c r="I70" s="169">
        <f t="shared" si="2"/>
        <v>0</v>
      </c>
      <c r="J70" s="22"/>
      <c r="K70" s="26"/>
      <c r="L70" s="24"/>
      <c r="M70" s="17"/>
      <c r="N70" s="30"/>
      <c r="O70" s="17"/>
      <c r="P70" s="29"/>
      <c r="Q70" s="29"/>
      <c r="R70" s="23"/>
    </row>
    <row r="71" spans="1:18" ht="19.7" customHeight="1">
      <c r="A71" s="26"/>
      <c r="B71" s="26"/>
      <c r="C71" s="17"/>
      <c r="D71" s="17"/>
      <c r="E71" s="17"/>
      <c r="F71" s="50"/>
      <c r="G71" s="18"/>
      <c r="H71" s="51"/>
      <c r="I71" s="169">
        <f t="shared" si="2"/>
        <v>0</v>
      </c>
      <c r="J71" s="22"/>
      <c r="K71" s="26"/>
      <c r="L71" s="24"/>
      <c r="M71" s="17"/>
      <c r="N71" s="30"/>
      <c r="O71" s="17"/>
      <c r="P71" s="29"/>
      <c r="Q71" s="29"/>
      <c r="R71" s="23"/>
    </row>
    <row r="72" spans="1:18">
      <c r="I72" s="131"/>
    </row>
  </sheetData>
  <autoFilter ref="C10:P47" xr:uid="{53113142-10FF-4B83-B4CA-7650FE7E9370}"/>
  <mergeCells count="8">
    <mergeCell ref="C6:E6"/>
    <mergeCell ref="C11:F11"/>
    <mergeCell ref="C2:E2"/>
    <mergeCell ref="H2:J2"/>
    <mergeCell ref="C3:E3"/>
    <mergeCell ref="C4:E4"/>
    <mergeCell ref="K4:L5"/>
    <mergeCell ref="C5:E5"/>
  </mergeCells>
  <phoneticPr fontId="3"/>
  <dataValidations count="1">
    <dataValidation imeMode="hiragana" allowBlank="1" showInputMessage="1" showErrorMessage="1" sqref="K14 JG14 TC14 ACY14 AMU14 AWQ14 BGM14 BQI14 CAE14 CKA14 CTW14 DDS14 DNO14 DXK14 EHG14 ERC14 FAY14 FKU14 FUQ14 GEM14 GOI14 GYE14 HIA14 HRW14 IBS14 ILO14 IVK14 JFG14 JPC14 JYY14 KIU14 KSQ14 LCM14 LMI14 LWE14 MGA14 MPW14 MZS14 NJO14 NTK14 ODG14 ONC14 OWY14 PGU14 PQQ14 QAM14 QKI14 QUE14 REA14 RNW14 RXS14 SHO14 SRK14 TBG14 TLC14 TUY14 UEU14 UOQ14 UYM14 VII14 VSE14 WCA14 WLW14 WVS14 K65550 JG65550 TC65550 ACY65550 AMU65550 AWQ65550 BGM65550 BQI65550 CAE65550 CKA65550 CTW65550 DDS65550 DNO65550 DXK65550 EHG65550 ERC65550 FAY65550 FKU65550 FUQ65550 GEM65550 GOI65550 GYE65550 HIA65550 HRW65550 IBS65550 ILO65550 IVK65550 JFG65550 JPC65550 JYY65550 KIU65550 KSQ65550 LCM65550 LMI65550 LWE65550 MGA65550 MPW65550 MZS65550 NJO65550 NTK65550 ODG65550 ONC65550 OWY65550 PGU65550 PQQ65550 QAM65550 QKI65550 QUE65550 REA65550 RNW65550 RXS65550 SHO65550 SRK65550 TBG65550 TLC65550 TUY65550 UEU65550 UOQ65550 UYM65550 VII65550 VSE65550 WCA65550 WLW65550 WVS65550 K131086 JG131086 TC131086 ACY131086 AMU131086 AWQ131086 BGM131086 BQI131086 CAE131086 CKA131086 CTW131086 DDS131086 DNO131086 DXK131086 EHG131086 ERC131086 FAY131086 FKU131086 FUQ131086 GEM131086 GOI131086 GYE131086 HIA131086 HRW131086 IBS131086 ILO131086 IVK131086 JFG131086 JPC131086 JYY131086 KIU131086 KSQ131086 LCM131086 LMI131086 LWE131086 MGA131086 MPW131086 MZS131086 NJO131086 NTK131086 ODG131086 ONC131086 OWY131086 PGU131086 PQQ131086 QAM131086 QKI131086 QUE131086 REA131086 RNW131086 RXS131086 SHO131086 SRK131086 TBG131086 TLC131086 TUY131086 UEU131086 UOQ131086 UYM131086 VII131086 VSE131086 WCA131086 WLW131086 WVS131086 K196622 JG196622 TC196622 ACY196622 AMU196622 AWQ196622 BGM196622 BQI196622 CAE196622 CKA196622 CTW196622 DDS196622 DNO196622 DXK196622 EHG196622 ERC196622 FAY196622 FKU196622 FUQ196622 GEM196622 GOI196622 GYE196622 HIA196622 HRW196622 IBS196622 ILO196622 IVK196622 JFG196622 JPC196622 JYY196622 KIU196622 KSQ196622 LCM196622 LMI196622 LWE196622 MGA196622 MPW196622 MZS196622 NJO196622 NTK196622 ODG196622 ONC196622 OWY196622 PGU196622 PQQ196622 QAM196622 QKI196622 QUE196622 REA196622 RNW196622 RXS196622 SHO196622 SRK196622 TBG196622 TLC196622 TUY196622 UEU196622 UOQ196622 UYM196622 VII196622 VSE196622 WCA196622 WLW196622 WVS196622 K262158 JG262158 TC262158 ACY262158 AMU262158 AWQ262158 BGM262158 BQI262158 CAE262158 CKA262158 CTW262158 DDS262158 DNO262158 DXK262158 EHG262158 ERC262158 FAY262158 FKU262158 FUQ262158 GEM262158 GOI262158 GYE262158 HIA262158 HRW262158 IBS262158 ILO262158 IVK262158 JFG262158 JPC262158 JYY262158 KIU262158 KSQ262158 LCM262158 LMI262158 LWE262158 MGA262158 MPW262158 MZS262158 NJO262158 NTK262158 ODG262158 ONC262158 OWY262158 PGU262158 PQQ262158 QAM262158 QKI262158 QUE262158 REA262158 RNW262158 RXS262158 SHO262158 SRK262158 TBG262158 TLC262158 TUY262158 UEU262158 UOQ262158 UYM262158 VII262158 VSE262158 WCA262158 WLW262158 WVS262158 K327694 JG327694 TC327694 ACY327694 AMU327694 AWQ327694 BGM327694 BQI327694 CAE327694 CKA327694 CTW327694 DDS327694 DNO327694 DXK327694 EHG327694 ERC327694 FAY327694 FKU327694 FUQ327694 GEM327694 GOI327694 GYE327694 HIA327694 HRW327694 IBS327694 ILO327694 IVK327694 JFG327694 JPC327694 JYY327694 KIU327694 KSQ327694 LCM327694 LMI327694 LWE327694 MGA327694 MPW327694 MZS327694 NJO327694 NTK327694 ODG327694 ONC327694 OWY327694 PGU327694 PQQ327694 QAM327694 QKI327694 QUE327694 REA327694 RNW327694 RXS327694 SHO327694 SRK327694 TBG327694 TLC327694 TUY327694 UEU327694 UOQ327694 UYM327694 VII327694 VSE327694 WCA327694 WLW327694 WVS327694 K393230 JG393230 TC393230 ACY393230 AMU393230 AWQ393230 BGM393230 BQI393230 CAE393230 CKA393230 CTW393230 DDS393230 DNO393230 DXK393230 EHG393230 ERC393230 FAY393230 FKU393230 FUQ393230 GEM393230 GOI393230 GYE393230 HIA393230 HRW393230 IBS393230 ILO393230 IVK393230 JFG393230 JPC393230 JYY393230 KIU393230 KSQ393230 LCM393230 LMI393230 LWE393230 MGA393230 MPW393230 MZS393230 NJO393230 NTK393230 ODG393230 ONC393230 OWY393230 PGU393230 PQQ393230 QAM393230 QKI393230 QUE393230 REA393230 RNW393230 RXS393230 SHO393230 SRK393230 TBG393230 TLC393230 TUY393230 UEU393230 UOQ393230 UYM393230 VII393230 VSE393230 WCA393230 WLW393230 WVS393230 K458766 JG458766 TC458766 ACY458766 AMU458766 AWQ458766 BGM458766 BQI458766 CAE458766 CKA458766 CTW458766 DDS458766 DNO458766 DXK458766 EHG458766 ERC458766 FAY458766 FKU458766 FUQ458766 GEM458766 GOI458766 GYE458766 HIA458766 HRW458766 IBS458766 ILO458766 IVK458766 JFG458766 JPC458766 JYY458766 KIU458766 KSQ458766 LCM458766 LMI458766 LWE458766 MGA458766 MPW458766 MZS458766 NJO458766 NTK458766 ODG458766 ONC458766 OWY458766 PGU458766 PQQ458766 QAM458766 QKI458766 QUE458766 REA458766 RNW458766 RXS458766 SHO458766 SRK458766 TBG458766 TLC458766 TUY458766 UEU458766 UOQ458766 UYM458766 VII458766 VSE458766 WCA458766 WLW458766 WVS458766 K524302 JG524302 TC524302 ACY524302 AMU524302 AWQ524302 BGM524302 BQI524302 CAE524302 CKA524302 CTW524302 DDS524302 DNO524302 DXK524302 EHG524302 ERC524302 FAY524302 FKU524302 FUQ524302 GEM524302 GOI524302 GYE524302 HIA524302 HRW524302 IBS524302 ILO524302 IVK524302 JFG524302 JPC524302 JYY524302 KIU524302 KSQ524302 LCM524302 LMI524302 LWE524302 MGA524302 MPW524302 MZS524302 NJO524302 NTK524302 ODG524302 ONC524302 OWY524302 PGU524302 PQQ524302 QAM524302 QKI524302 QUE524302 REA524302 RNW524302 RXS524302 SHO524302 SRK524302 TBG524302 TLC524302 TUY524302 UEU524302 UOQ524302 UYM524302 VII524302 VSE524302 WCA524302 WLW524302 WVS524302 K589838 JG589838 TC589838 ACY589838 AMU589838 AWQ589838 BGM589838 BQI589838 CAE589838 CKA589838 CTW589838 DDS589838 DNO589838 DXK589838 EHG589838 ERC589838 FAY589838 FKU589838 FUQ589838 GEM589838 GOI589838 GYE589838 HIA589838 HRW589838 IBS589838 ILO589838 IVK589838 JFG589838 JPC589838 JYY589838 KIU589838 KSQ589838 LCM589838 LMI589838 LWE589838 MGA589838 MPW589838 MZS589838 NJO589838 NTK589838 ODG589838 ONC589838 OWY589838 PGU589838 PQQ589838 QAM589838 QKI589838 QUE589838 REA589838 RNW589838 RXS589838 SHO589838 SRK589838 TBG589838 TLC589838 TUY589838 UEU589838 UOQ589838 UYM589838 VII589838 VSE589838 WCA589838 WLW589838 WVS589838 K655374 JG655374 TC655374 ACY655374 AMU655374 AWQ655374 BGM655374 BQI655374 CAE655374 CKA655374 CTW655374 DDS655374 DNO655374 DXK655374 EHG655374 ERC655374 FAY655374 FKU655374 FUQ655374 GEM655374 GOI655374 GYE655374 HIA655374 HRW655374 IBS655374 ILO655374 IVK655374 JFG655374 JPC655374 JYY655374 KIU655374 KSQ655374 LCM655374 LMI655374 LWE655374 MGA655374 MPW655374 MZS655374 NJO655374 NTK655374 ODG655374 ONC655374 OWY655374 PGU655374 PQQ655374 QAM655374 QKI655374 QUE655374 REA655374 RNW655374 RXS655374 SHO655374 SRK655374 TBG655374 TLC655374 TUY655374 UEU655374 UOQ655374 UYM655374 VII655374 VSE655374 WCA655374 WLW655374 WVS655374 K720910 JG720910 TC720910 ACY720910 AMU720910 AWQ720910 BGM720910 BQI720910 CAE720910 CKA720910 CTW720910 DDS720910 DNO720910 DXK720910 EHG720910 ERC720910 FAY720910 FKU720910 FUQ720910 GEM720910 GOI720910 GYE720910 HIA720910 HRW720910 IBS720910 ILO720910 IVK720910 JFG720910 JPC720910 JYY720910 KIU720910 KSQ720910 LCM720910 LMI720910 LWE720910 MGA720910 MPW720910 MZS720910 NJO720910 NTK720910 ODG720910 ONC720910 OWY720910 PGU720910 PQQ720910 QAM720910 QKI720910 QUE720910 REA720910 RNW720910 RXS720910 SHO720910 SRK720910 TBG720910 TLC720910 TUY720910 UEU720910 UOQ720910 UYM720910 VII720910 VSE720910 WCA720910 WLW720910 WVS720910 K786446 JG786446 TC786446 ACY786446 AMU786446 AWQ786446 BGM786446 BQI786446 CAE786446 CKA786446 CTW786446 DDS786446 DNO786446 DXK786446 EHG786446 ERC786446 FAY786446 FKU786446 FUQ786446 GEM786446 GOI786446 GYE786446 HIA786446 HRW786446 IBS786446 ILO786446 IVK786446 JFG786446 JPC786446 JYY786446 KIU786446 KSQ786446 LCM786446 LMI786446 LWE786446 MGA786446 MPW786446 MZS786446 NJO786446 NTK786446 ODG786446 ONC786446 OWY786446 PGU786446 PQQ786446 QAM786446 QKI786446 QUE786446 REA786446 RNW786446 RXS786446 SHO786446 SRK786446 TBG786446 TLC786446 TUY786446 UEU786446 UOQ786446 UYM786446 VII786446 VSE786446 WCA786446 WLW786446 WVS786446 K851982 JG851982 TC851982 ACY851982 AMU851982 AWQ851982 BGM851982 BQI851982 CAE851982 CKA851982 CTW851982 DDS851982 DNO851982 DXK851982 EHG851982 ERC851982 FAY851982 FKU851982 FUQ851982 GEM851982 GOI851982 GYE851982 HIA851982 HRW851982 IBS851982 ILO851982 IVK851982 JFG851982 JPC851982 JYY851982 KIU851982 KSQ851982 LCM851982 LMI851982 LWE851982 MGA851982 MPW851982 MZS851982 NJO851982 NTK851982 ODG851982 ONC851982 OWY851982 PGU851982 PQQ851982 QAM851982 QKI851982 QUE851982 REA851982 RNW851982 RXS851982 SHO851982 SRK851982 TBG851982 TLC851982 TUY851982 UEU851982 UOQ851982 UYM851982 VII851982 VSE851982 WCA851982 WLW851982 WVS851982 K917518 JG917518 TC917518 ACY917518 AMU917518 AWQ917518 BGM917518 BQI917518 CAE917518 CKA917518 CTW917518 DDS917518 DNO917518 DXK917518 EHG917518 ERC917518 FAY917518 FKU917518 FUQ917518 GEM917518 GOI917518 GYE917518 HIA917518 HRW917518 IBS917518 ILO917518 IVK917518 JFG917518 JPC917518 JYY917518 KIU917518 KSQ917518 LCM917518 LMI917518 LWE917518 MGA917518 MPW917518 MZS917518 NJO917518 NTK917518 ODG917518 ONC917518 OWY917518 PGU917518 PQQ917518 QAM917518 QKI917518 QUE917518 REA917518 RNW917518 RXS917518 SHO917518 SRK917518 TBG917518 TLC917518 TUY917518 UEU917518 UOQ917518 UYM917518 VII917518 VSE917518 WCA917518 WLW917518 WVS917518 K983054 JG983054 TC983054 ACY983054 AMU983054 AWQ983054 BGM983054 BQI983054 CAE983054 CKA983054 CTW983054 DDS983054 DNO983054 DXK983054 EHG983054 ERC983054 FAY983054 FKU983054 FUQ983054 GEM983054 GOI983054 GYE983054 HIA983054 HRW983054 IBS983054 ILO983054 IVK983054 JFG983054 JPC983054 JYY983054 KIU983054 KSQ983054 LCM983054 LMI983054 LWE983054 MGA983054 MPW983054 MZS983054 NJO983054 NTK983054 ODG983054 ONC983054 OWY983054 PGU983054 PQQ983054 QAM983054 QKI983054 QUE983054 REA983054 RNW983054 RXS983054 SHO983054 SRK983054 TBG983054 TLC983054 TUY983054 UEU983054 UOQ983054 UYM983054 VII983054 VSE983054 WCA983054 WLW983054 WVS983054 K16:K18 JG16:JG18 TC16:TC18 ACY16:ACY18 AMU16:AMU18 AWQ16:AWQ18 BGM16:BGM18 BQI16:BQI18 CAE16:CAE18 CKA16:CKA18 CTW16:CTW18 DDS16:DDS18 DNO16:DNO18 DXK16:DXK18 EHG16:EHG18 ERC16:ERC18 FAY16:FAY18 FKU16:FKU18 FUQ16:FUQ18 GEM16:GEM18 GOI16:GOI18 GYE16:GYE18 HIA16:HIA18 HRW16:HRW18 IBS16:IBS18 ILO16:ILO18 IVK16:IVK18 JFG16:JFG18 JPC16:JPC18 JYY16:JYY18 KIU16:KIU18 KSQ16:KSQ18 LCM16:LCM18 LMI16:LMI18 LWE16:LWE18 MGA16:MGA18 MPW16:MPW18 MZS16:MZS18 NJO16:NJO18 NTK16:NTK18 ODG16:ODG18 ONC16:ONC18 OWY16:OWY18 PGU16:PGU18 PQQ16:PQQ18 QAM16:QAM18 QKI16:QKI18 QUE16:QUE18 REA16:REA18 RNW16:RNW18 RXS16:RXS18 SHO16:SHO18 SRK16:SRK18 TBG16:TBG18 TLC16:TLC18 TUY16:TUY18 UEU16:UEU18 UOQ16:UOQ18 UYM16:UYM18 VII16:VII18 VSE16:VSE18 WCA16:WCA18 WLW16:WLW18 WVS16:WVS18 K65552:K65554 JG65552:JG65554 TC65552:TC65554 ACY65552:ACY65554 AMU65552:AMU65554 AWQ65552:AWQ65554 BGM65552:BGM65554 BQI65552:BQI65554 CAE65552:CAE65554 CKA65552:CKA65554 CTW65552:CTW65554 DDS65552:DDS65554 DNO65552:DNO65554 DXK65552:DXK65554 EHG65552:EHG65554 ERC65552:ERC65554 FAY65552:FAY65554 FKU65552:FKU65554 FUQ65552:FUQ65554 GEM65552:GEM65554 GOI65552:GOI65554 GYE65552:GYE65554 HIA65552:HIA65554 HRW65552:HRW65554 IBS65552:IBS65554 ILO65552:ILO65554 IVK65552:IVK65554 JFG65552:JFG65554 JPC65552:JPC65554 JYY65552:JYY65554 KIU65552:KIU65554 KSQ65552:KSQ65554 LCM65552:LCM65554 LMI65552:LMI65554 LWE65552:LWE65554 MGA65552:MGA65554 MPW65552:MPW65554 MZS65552:MZS65554 NJO65552:NJO65554 NTK65552:NTK65554 ODG65552:ODG65554 ONC65552:ONC65554 OWY65552:OWY65554 PGU65552:PGU65554 PQQ65552:PQQ65554 QAM65552:QAM65554 QKI65552:QKI65554 QUE65552:QUE65554 REA65552:REA65554 RNW65552:RNW65554 RXS65552:RXS65554 SHO65552:SHO65554 SRK65552:SRK65554 TBG65552:TBG65554 TLC65552:TLC65554 TUY65552:TUY65554 UEU65552:UEU65554 UOQ65552:UOQ65554 UYM65552:UYM65554 VII65552:VII65554 VSE65552:VSE65554 WCA65552:WCA65554 WLW65552:WLW65554 WVS65552:WVS65554 K131088:K131090 JG131088:JG131090 TC131088:TC131090 ACY131088:ACY131090 AMU131088:AMU131090 AWQ131088:AWQ131090 BGM131088:BGM131090 BQI131088:BQI131090 CAE131088:CAE131090 CKA131088:CKA131090 CTW131088:CTW131090 DDS131088:DDS131090 DNO131088:DNO131090 DXK131088:DXK131090 EHG131088:EHG131090 ERC131088:ERC131090 FAY131088:FAY131090 FKU131088:FKU131090 FUQ131088:FUQ131090 GEM131088:GEM131090 GOI131088:GOI131090 GYE131088:GYE131090 HIA131088:HIA131090 HRW131088:HRW131090 IBS131088:IBS131090 ILO131088:ILO131090 IVK131088:IVK131090 JFG131088:JFG131090 JPC131088:JPC131090 JYY131088:JYY131090 KIU131088:KIU131090 KSQ131088:KSQ131090 LCM131088:LCM131090 LMI131088:LMI131090 LWE131088:LWE131090 MGA131088:MGA131090 MPW131088:MPW131090 MZS131088:MZS131090 NJO131088:NJO131090 NTK131088:NTK131090 ODG131088:ODG131090 ONC131088:ONC131090 OWY131088:OWY131090 PGU131088:PGU131090 PQQ131088:PQQ131090 QAM131088:QAM131090 QKI131088:QKI131090 QUE131088:QUE131090 REA131088:REA131090 RNW131088:RNW131090 RXS131088:RXS131090 SHO131088:SHO131090 SRK131088:SRK131090 TBG131088:TBG131090 TLC131088:TLC131090 TUY131088:TUY131090 UEU131088:UEU131090 UOQ131088:UOQ131090 UYM131088:UYM131090 VII131088:VII131090 VSE131088:VSE131090 WCA131088:WCA131090 WLW131088:WLW131090 WVS131088:WVS131090 K196624:K196626 JG196624:JG196626 TC196624:TC196626 ACY196624:ACY196626 AMU196624:AMU196626 AWQ196624:AWQ196626 BGM196624:BGM196626 BQI196624:BQI196626 CAE196624:CAE196626 CKA196624:CKA196626 CTW196624:CTW196626 DDS196624:DDS196626 DNO196624:DNO196626 DXK196624:DXK196626 EHG196624:EHG196626 ERC196624:ERC196626 FAY196624:FAY196626 FKU196624:FKU196626 FUQ196624:FUQ196626 GEM196624:GEM196626 GOI196624:GOI196626 GYE196624:GYE196626 HIA196624:HIA196626 HRW196624:HRW196626 IBS196624:IBS196626 ILO196624:ILO196626 IVK196624:IVK196626 JFG196624:JFG196626 JPC196624:JPC196626 JYY196624:JYY196626 KIU196624:KIU196626 KSQ196624:KSQ196626 LCM196624:LCM196626 LMI196624:LMI196626 LWE196624:LWE196626 MGA196624:MGA196626 MPW196624:MPW196626 MZS196624:MZS196626 NJO196624:NJO196626 NTK196624:NTK196626 ODG196624:ODG196626 ONC196624:ONC196626 OWY196624:OWY196626 PGU196624:PGU196626 PQQ196624:PQQ196626 QAM196624:QAM196626 QKI196624:QKI196626 QUE196624:QUE196626 REA196624:REA196626 RNW196624:RNW196626 RXS196624:RXS196626 SHO196624:SHO196626 SRK196624:SRK196626 TBG196624:TBG196626 TLC196624:TLC196626 TUY196624:TUY196626 UEU196624:UEU196626 UOQ196624:UOQ196626 UYM196624:UYM196626 VII196624:VII196626 VSE196624:VSE196626 WCA196624:WCA196626 WLW196624:WLW196626 WVS196624:WVS196626 K262160:K262162 JG262160:JG262162 TC262160:TC262162 ACY262160:ACY262162 AMU262160:AMU262162 AWQ262160:AWQ262162 BGM262160:BGM262162 BQI262160:BQI262162 CAE262160:CAE262162 CKA262160:CKA262162 CTW262160:CTW262162 DDS262160:DDS262162 DNO262160:DNO262162 DXK262160:DXK262162 EHG262160:EHG262162 ERC262160:ERC262162 FAY262160:FAY262162 FKU262160:FKU262162 FUQ262160:FUQ262162 GEM262160:GEM262162 GOI262160:GOI262162 GYE262160:GYE262162 HIA262160:HIA262162 HRW262160:HRW262162 IBS262160:IBS262162 ILO262160:ILO262162 IVK262160:IVK262162 JFG262160:JFG262162 JPC262160:JPC262162 JYY262160:JYY262162 KIU262160:KIU262162 KSQ262160:KSQ262162 LCM262160:LCM262162 LMI262160:LMI262162 LWE262160:LWE262162 MGA262160:MGA262162 MPW262160:MPW262162 MZS262160:MZS262162 NJO262160:NJO262162 NTK262160:NTK262162 ODG262160:ODG262162 ONC262160:ONC262162 OWY262160:OWY262162 PGU262160:PGU262162 PQQ262160:PQQ262162 QAM262160:QAM262162 QKI262160:QKI262162 QUE262160:QUE262162 REA262160:REA262162 RNW262160:RNW262162 RXS262160:RXS262162 SHO262160:SHO262162 SRK262160:SRK262162 TBG262160:TBG262162 TLC262160:TLC262162 TUY262160:TUY262162 UEU262160:UEU262162 UOQ262160:UOQ262162 UYM262160:UYM262162 VII262160:VII262162 VSE262160:VSE262162 WCA262160:WCA262162 WLW262160:WLW262162 WVS262160:WVS262162 K327696:K327698 JG327696:JG327698 TC327696:TC327698 ACY327696:ACY327698 AMU327696:AMU327698 AWQ327696:AWQ327698 BGM327696:BGM327698 BQI327696:BQI327698 CAE327696:CAE327698 CKA327696:CKA327698 CTW327696:CTW327698 DDS327696:DDS327698 DNO327696:DNO327698 DXK327696:DXK327698 EHG327696:EHG327698 ERC327696:ERC327698 FAY327696:FAY327698 FKU327696:FKU327698 FUQ327696:FUQ327698 GEM327696:GEM327698 GOI327696:GOI327698 GYE327696:GYE327698 HIA327696:HIA327698 HRW327696:HRW327698 IBS327696:IBS327698 ILO327696:ILO327698 IVK327696:IVK327698 JFG327696:JFG327698 JPC327696:JPC327698 JYY327696:JYY327698 KIU327696:KIU327698 KSQ327696:KSQ327698 LCM327696:LCM327698 LMI327696:LMI327698 LWE327696:LWE327698 MGA327696:MGA327698 MPW327696:MPW327698 MZS327696:MZS327698 NJO327696:NJO327698 NTK327696:NTK327698 ODG327696:ODG327698 ONC327696:ONC327698 OWY327696:OWY327698 PGU327696:PGU327698 PQQ327696:PQQ327698 QAM327696:QAM327698 QKI327696:QKI327698 QUE327696:QUE327698 REA327696:REA327698 RNW327696:RNW327698 RXS327696:RXS327698 SHO327696:SHO327698 SRK327696:SRK327698 TBG327696:TBG327698 TLC327696:TLC327698 TUY327696:TUY327698 UEU327696:UEU327698 UOQ327696:UOQ327698 UYM327696:UYM327698 VII327696:VII327698 VSE327696:VSE327698 WCA327696:WCA327698 WLW327696:WLW327698 WVS327696:WVS327698 K393232:K393234 JG393232:JG393234 TC393232:TC393234 ACY393232:ACY393234 AMU393232:AMU393234 AWQ393232:AWQ393234 BGM393232:BGM393234 BQI393232:BQI393234 CAE393232:CAE393234 CKA393232:CKA393234 CTW393232:CTW393234 DDS393232:DDS393234 DNO393232:DNO393234 DXK393232:DXK393234 EHG393232:EHG393234 ERC393232:ERC393234 FAY393232:FAY393234 FKU393232:FKU393234 FUQ393232:FUQ393234 GEM393232:GEM393234 GOI393232:GOI393234 GYE393232:GYE393234 HIA393232:HIA393234 HRW393232:HRW393234 IBS393232:IBS393234 ILO393232:ILO393234 IVK393232:IVK393234 JFG393232:JFG393234 JPC393232:JPC393234 JYY393232:JYY393234 KIU393232:KIU393234 KSQ393232:KSQ393234 LCM393232:LCM393234 LMI393232:LMI393234 LWE393232:LWE393234 MGA393232:MGA393234 MPW393232:MPW393234 MZS393232:MZS393234 NJO393232:NJO393234 NTK393232:NTK393234 ODG393232:ODG393234 ONC393232:ONC393234 OWY393232:OWY393234 PGU393232:PGU393234 PQQ393232:PQQ393234 QAM393232:QAM393234 QKI393232:QKI393234 QUE393232:QUE393234 REA393232:REA393234 RNW393232:RNW393234 RXS393232:RXS393234 SHO393232:SHO393234 SRK393232:SRK393234 TBG393232:TBG393234 TLC393232:TLC393234 TUY393232:TUY393234 UEU393232:UEU393234 UOQ393232:UOQ393234 UYM393232:UYM393234 VII393232:VII393234 VSE393232:VSE393234 WCA393232:WCA393234 WLW393232:WLW393234 WVS393232:WVS393234 K458768:K458770 JG458768:JG458770 TC458768:TC458770 ACY458768:ACY458770 AMU458768:AMU458770 AWQ458768:AWQ458770 BGM458768:BGM458770 BQI458768:BQI458770 CAE458768:CAE458770 CKA458768:CKA458770 CTW458768:CTW458770 DDS458768:DDS458770 DNO458768:DNO458770 DXK458768:DXK458770 EHG458768:EHG458770 ERC458768:ERC458770 FAY458768:FAY458770 FKU458768:FKU458770 FUQ458768:FUQ458770 GEM458768:GEM458770 GOI458768:GOI458770 GYE458768:GYE458770 HIA458768:HIA458770 HRW458768:HRW458770 IBS458768:IBS458770 ILO458768:ILO458770 IVK458768:IVK458770 JFG458768:JFG458770 JPC458768:JPC458770 JYY458768:JYY458770 KIU458768:KIU458770 KSQ458768:KSQ458770 LCM458768:LCM458770 LMI458768:LMI458770 LWE458768:LWE458770 MGA458768:MGA458770 MPW458768:MPW458770 MZS458768:MZS458770 NJO458768:NJO458770 NTK458768:NTK458770 ODG458768:ODG458770 ONC458768:ONC458770 OWY458768:OWY458770 PGU458768:PGU458770 PQQ458768:PQQ458770 QAM458768:QAM458770 QKI458768:QKI458770 QUE458768:QUE458770 REA458768:REA458770 RNW458768:RNW458770 RXS458768:RXS458770 SHO458768:SHO458770 SRK458768:SRK458770 TBG458768:TBG458770 TLC458768:TLC458770 TUY458768:TUY458770 UEU458768:UEU458770 UOQ458768:UOQ458770 UYM458768:UYM458770 VII458768:VII458770 VSE458768:VSE458770 WCA458768:WCA458770 WLW458768:WLW458770 WVS458768:WVS458770 K524304:K524306 JG524304:JG524306 TC524304:TC524306 ACY524304:ACY524306 AMU524304:AMU524306 AWQ524304:AWQ524306 BGM524304:BGM524306 BQI524304:BQI524306 CAE524304:CAE524306 CKA524304:CKA524306 CTW524304:CTW524306 DDS524304:DDS524306 DNO524304:DNO524306 DXK524304:DXK524306 EHG524304:EHG524306 ERC524304:ERC524306 FAY524304:FAY524306 FKU524304:FKU524306 FUQ524304:FUQ524306 GEM524304:GEM524306 GOI524304:GOI524306 GYE524304:GYE524306 HIA524304:HIA524306 HRW524304:HRW524306 IBS524304:IBS524306 ILO524304:ILO524306 IVK524304:IVK524306 JFG524304:JFG524306 JPC524304:JPC524306 JYY524304:JYY524306 KIU524304:KIU524306 KSQ524304:KSQ524306 LCM524304:LCM524306 LMI524304:LMI524306 LWE524304:LWE524306 MGA524304:MGA524306 MPW524304:MPW524306 MZS524304:MZS524306 NJO524304:NJO524306 NTK524304:NTK524306 ODG524304:ODG524306 ONC524304:ONC524306 OWY524304:OWY524306 PGU524304:PGU524306 PQQ524304:PQQ524306 QAM524304:QAM524306 QKI524304:QKI524306 QUE524304:QUE524306 REA524304:REA524306 RNW524304:RNW524306 RXS524304:RXS524306 SHO524304:SHO524306 SRK524304:SRK524306 TBG524304:TBG524306 TLC524304:TLC524306 TUY524304:TUY524306 UEU524304:UEU524306 UOQ524304:UOQ524306 UYM524304:UYM524306 VII524304:VII524306 VSE524304:VSE524306 WCA524304:WCA524306 WLW524304:WLW524306 WVS524304:WVS524306 K589840:K589842 JG589840:JG589842 TC589840:TC589842 ACY589840:ACY589842 AMU589840:AMU589842 AWQ589840:AWQ589842 BGM589840:BGM589842 BQI589840:BQI589842 CAE589840:CAE589842 CKA589840:CKA589842 CTW589840:CTW589842 DDS589840:DDS589842 DNO589840:DNO589842 DXK589840:DXK589842 EHG589840:EHG589842 ERC589840:ERC589842 FAY589840:FAY589842 FKU589840:FKU589842 FUQ589840:FUQ589842 GEM589840:GEM589842 GOI589840:GOI589842 GYE589840:GYE589842 HIA589840:HIA589842 HRW589840:HRW589842 IBS589840:IBS589842 ILO589840:ILO589842 IVK589840:IVK589842 JFG589840:JFG589842 JPC589840:JPC589842 JYY589840:JYY589842 KIU589840:KIU589842 KSQ589840:KSQ589842 LCM589840:LCM589842 LMI589840:LMI589842 LWE589840:LWE589842 MGA589840:MGA589842 MPW589840:MPW589842 MZS589840:MZS589842 NJO589840:NJO589842 NTK589840:NTK589842 ODG589840:ODG589842 ONC589840:ONC589842 OWY589840:OWY589842 PGU589840:PGU589842 PQQ589840:PQQ589842 QAM589840:QAM589842 QKI589840:QKI589842 QUE589840:QUE589842 REA589840:REA589842 RNW589840:RNW589842 RXS589840:RXS589842 SHO589840:SHO589842 SRK589840:SRK589842 TBG589840:TBG589842 TLC589840:TLC589842 TUY589840:TUY589842 UEU589840:UEU589842 UOQ589840:UOQ589842 UYM589840:UYM589842 VII589840:VII589842 VSE589840:VSE589842 WCA589840:WCA589842 WLW589840:WLW589842 WVS589840:WVS589842 K655376:K655378 JG655376:JG655378 TC655376:TC655378 ACY655376:ACY655378 AMU655376:AMU655378 AWQ655376:AWQ655378 BGM655376:BGM655378 BQI655376:BQI655378 CAE655376:CAE655378 CKA655376:CKA655378 CTW655376:CTW655378 DDS655376:DDS655378 DNO655376:DNO655378 DXK655376:DXK655378 EHG655376:EHG655378 ERC655376:ERC655378 FAY655376:FAY655378 FKU655376:FKU655378 FUQ655376:FUQ655378 GEM655376:GEM655378 GOI655376:GOI655378 GYE655376:GYE655378 HIA655376:HIA655378 HRW655376:HRW655378 IBS655376:IBS655378 ILO655376:ILO655378 IVK655376:IVK655378 JFG655376:JFG655378 JPC655376:JPC655378 JYY655376:JYY655378 KIU655376:KIU655378 KSQ655376:KSQ655378 LCM655376:LCM655378 LMI655376:LMI655378 LWE655376:LWE655378 MGA655376:MGA655378 MPW655376:MPW655378 MZS655376:MZS655378 NJO655376:NJO655378 NTK655376:NTK655378 ODG655376:ODG655378 ONC655376:ONC655378 OWY655376:OWY655378 PGU655376:PGU655378 PQQ655376:PQQ655378 QAM655376:QAM655378 QKI655376:QKI655378 QUE655376:QUE655378 REA655376:REA655378 RNW655376:RNW655378 RXS655376:RXS655378 SHO655376:SHO655378 SRK655376:SRK655378 TBG655376:TBG655378 TLC655376:TLC655378 TUY655376:TUY655378 UEU655376:UEU655378 UOQ655376:UOQ655378 UYM655376:UYM655378 VII655376:VII655378 VSE655376:VSE655378 WCA655376:WCA655378 WLW655376:WLW655378 WVS655376:WVS655378 K720912:K720914 JG720912:JG720914 TC720912:TC720914 ACY720912:ACY720914 AMU720912:AMU720914 AWQ720912:AWQ720914 BGM720912:BGM720914 BQI720912:BQI720914 CAE720912:CAE720914 CKA720912:CKA720914 CTW720912:CTW720914 DDS720912:DDS720914 DNO720912:DNO720914 DXK720912:DXK720914 EHG720912:EHG720914 ERC720912:ERC720914 FAY720912:FAY720914 FKU720912:FKU720914 FUQ720912:FUQ720914 GEM720912:GEM720914 GOI720912:GOI720914 GYE720912:GYE720914 HIA720912:HIA720914 HRW720912:HRW720914 IBS720912:IBS720914 ILO720912:ILO720914 IVK720912:IVK720914 JFG720912:JFG720914 JPC720912:JPC720914 JYY720912:JYY720914 KIU720912:KIU720914 KSQ720912:KSQ720914 LCM720912:LCM720914 LMI720912:LMI720914 LWE720912:LWE720914 MGA720912:MGA720914 MPW720912:MPW720914 MZS720912:MZS720914 NJO720912:NJO720914 NTK720912:NTK720914 ODG720912:ODG720914 ONC720912:ONC720914 OWY720912:OWY720914 PGU720912:PGU720914 PQQ720912:PQQ720914 QAM720912:QAM720914 QKI720912:QKI720914 QUE720912:QUE720914 REA720912:REA720914 RNW720912:RNW720914 RXS720912:RXS720914 SHO720912:SHO720914 SRK720912:SRK720914 TBG720912:TBG720914 TLC720912:TLC720914 TUY720912:TUY720914 UEU720912:UEU720914 UOQ720912:UOQ720914 UYM720912:UYM720914 VII720912:VII720914 VSE720912:VSE720914 WCA720912:WCA720914 WLW720912:WLW720914 WVS720912:WVS720914 K786448:K786450 JG786448:JG786450 TC786448:TC786450 ACY786448:ACY786450 AMU786448:AMU786450 AWQ786448:AWQ786450 BGM786448:BGM786450 BQI786448:BQI786450 CAE786448:CAE786450 CKA786448:CKA786450 CTW786448:CTW786450 DDS786448:DDS786450 DNO786448:DNO786450 DXK786448:DXK786450 EHG786448:EHG786450 ERC786448:ERC786450 FAY786448:FAY786450 FKU786448:FKU786450 FUQ786448:FUQ786450 GEM786448:GEM786450 GOI786448:GOI786450 GYE786448:GYE786450 HIA786448:HIA786450 HRW786448:HRW786450 IBS786448:IBS786450 ILO786448:ILO786450 IVK786448:IVK786450 JFG786448:JFG786450 JPC786448:JPC786450 JYY786448:JYY786450 KIU786448:KIU786450 KSQ786448:KSQ786450 LCM786448:LCM786450 LMI786448:LMI786450 LWE786448:LWE786450 MGA786448:MGA786450 MPW786448:MPW786450 MZS786448:MZS786450 NJO786448:NJO786450 NTK786448:NTK786450 ODG786448:ODG786450 ONC786448:ONC786450 OWY786448:OWY786450 PGU786448:PGU786450 PQQ786448:PQQ786450 QAM786448:QAM786450 QKI786448:QKI786450 QUE786448:QUE786450 REA786448:REA786450 RNW786448:RNW786450 RXS786448:RXS786450 SHO786448:SHO786450 SRK786448:SRK786450 TBG786448:TBG786450 TLC786448:TLC786450 TUY786448:TUY786450 UEU786448:UEU786450 UOQ786448:UOQ786450 UYM786448:UYM786450 VII786448:VII786450 VSE786448:VSE786450 WCA786448:WCA786450 WLW786448:WLW786450 WVS786448:WVS786450 K851984:K851986 JG851984:JG851986 TC851984:TC851986 ACY851984:ACY851986 AMU851984:AMU851986 AWQ851984:AWQ851986 BGM851984:BGM851986 BQI851984:BQI851986 CAE851984:CAE851986 CKA851984:CKA851986 CTW851984:CTW851986 DDS851984:DDS851986 DNO851984:DNO851986 DXK851984:DXK851986 EHG851984:EHG851986 ERC851984:ERC851986 FAY851984:FAY851986 FKU851984:FKU851986 FUQ851984:FUQ851986 GEM851984:GEM851986 GOI851984:GOI851986 GYE851984:GYE851986 HIA851984:HIA851986 HRW851984:HRW851986 IBS851984:IBS851986 ILO851984:ILO851986 IVK851984:IVK851986 JFG851984:JFG851986 JPC851984:JPC851986 JYY851984:JYY851986 KIU851984:KIU851986 KSQ851984:KSQ851986 LCM851984:LCM851986 LMI851984:LMI851986 LWE851984:LWE851986 MGA851984:MGA851986 MPW851984:MPW851986 MZS851984:MZS851986 NJO851984:NJO851986 NTK851984:NTK851986 ODG851984:ODG851986 ONC851984:ONC851986 OWY851984:OWY851986 PGU851984:PGU851986 PQQ851984:PQQ851986 QAM851984:QAM851986 QKI851984:QKI851986 QUE851984:QUE851986 REA851984:REA851986 RNW851984:RNW851986 RXS851984:RXS851986 SHO851984:SHO851986 SRK851984:SRK851986 TBG851984:TBG851986 TLC851984:TLC851986 TUY851984:TUY851986 UEU851984:UEU851986 UOQ851984:UOQ851986 UYM851984:UYM851986 VII851984:VII851986 VSE851984:VSE851986 WCA851984:WCA851986 WLW851984:WLW851986 WVS851984:WVS851986 K917520:K917522 JG917520:JG917522 TC917520:TC917522 ACY917520:ACY917522 AMU917520:AMU917522 AWQ917520:AWQ917522 BGM917520:BGM917522 BQI917520:BQI917522 CAE917520:CAE917522 CKA917520:CKA917522 CTW917520:CTW917522 DDS917520:DDS917522 DNO917520:DNO917522 DXK917520:DXK917522 EHG917520:EHG917522 ERC917520:ERC917522 FAY917520:FAY917522 FKU917520:FKU917522 FUQ917520:FUQ917522 GEM917520:GEM917522 GOI917520:GOI917522 GYE917520:GYE917522 HIA917520:HIA917522 HRW917520:HRW917522 IBS917520:IBS917522 ILO917520:ILO917522 IVK917520:IVK917522 JFG917520:JFG917522 JPC917520:JPC917522 JYY917520:JYY917522 KIU917520:KIU917522 KSQ917520:KSQ917522 LCM917520:LCM917522 LMI917520:LMI917522 LWE917520:LWE917522 MGA917520:MGA917522 MPW917520:MPW917522 MZS917520:MZS917522 NJO917520:NJO917522 NTK917520:NTK917522 ODG917520:ODG917522 ONC917520:ONC917522 OWY917520:OWY917522 PGU917520:PGU917522 PQQ917520:PQQ917522 QAM917520:QAM917522 QKI917520:QKI917522 QUE917520:QUE917522 REA917520:REA917522 RNW917520:RNW917522 RXS917520:RXS917522 SHO917520:SHO917522 SRK917520:SRK917522 TBG917520:TBG917522 TLC917520:TLC917522 TUY917520:TUY917522 UEU917520:UEU917522 UOQ917520:UOQ917522 UYM917520:UYM917522 VII917520:VII917522 VSE917520:VSE917522 WCA917520:WCA917522 WLW917520:WLW917522 WVS917520:WVS917522 K983056:K983058 JG983056:JG983058 TC983056:TC983058 ACY983056:ACY983058 AMU983056:AMU983058 AWQ983056:AWQ983058 BGM983056:BGM983058 BQI983056:BQI983058 CAE983056:CAE983058 CKA983056:CKA983058 CTW983056:CTW983058 DDS983056:DDS983058 DNO983056:DNO983058 DXK983056:DXK983058 EHG983056:EHG983058 ERC983056:ERC983058 FAY983056:FAY983058 FKU983056:FKU983058 FUQ983056:FUQ983058 GEM983056:GEM983058 GOI983056:GOI983058 GYE983056:GYE983058 HIA983056:HIA983058 HRW983056:HRW983058 IBS983056:IBS983058 ILO983056:ILO983058 IVK983056:IVK983058 JFG983056:JFG983058 JPC983056:JPC983058 JYY983056:JYY983058 KIU983056:KIU983058 KSQ983056:KSQ983058 LCM983056:LCM983058 LMI983056:LMI983058 LWE983056:LWE983058 MGA983056:MGA983058 MPW983056:MPW983058 MZS983056:MZS983058 NJO983056:NJO983058 NTK983056:NTK983058 ODG983056:ODG983058 ONC983056:ONC983058 OWY983056:OWY983058 PGU983056:PGU983058 PQQ983056:PQQ983058 QAM983056:QAM983058 QKI983056:QKI983058 QUE983056:QUE983058 REA983056:REA983058 RNW983056:RNW983058 RXS983056:RXS983058 SHO983056:SHO983058 SRK983056:SRK983058 TBG983056:TBG983058 TLC983056:TLC983058 TUY983056:TUY983058 UEU983056:UEU983058 UOQ983056:UOQ983058 UYM983056:UYM983058 VII983056:VII983058 VSE983056:VSE983058 WCA983056:WCA983058 WLW983056:WLW983058 WVS983056:WVS983058 K12 JG12 TC12 ACY12 AMU12 AWQ12 BGM12 BQI12 CAE12 CKA12 CTW12 DDS12 DNO12 DXK12 EHG12 ERC12 FAY12 FKU12 FUQ12 GEM12 GOI12 GYE12 HIA12 HRW12 IBS12 ILO12 IVK12 JFG12 JPC12 JYY12 KIU12 KSQ12 LCM12 LMI12 LWE12 MGA12 MPW12 MZS12 NJO12 NTK12 ODG12 ONC12 OWY12 PGU12 PQQ12 QAM12 QKI12 QUE12 REA12 RNW12 RXS12 SHO12 SRK12 TBG12 TLC12 TUY12 UEU12 UOQ12 UYM12 VII12 VSE12 WCA12 WLW12 WVS12 K65548 JG65548 TC65548 ACY65548 AMU65548 AWQ65548 BGM65548 BQI65548 CAE65548 CKA65548 CTW65548 DDS65548 DNO65548 DXK65548 EHG65548 ERC65548 FAY65548 FKU65548 FUQ65548 GEM65548 GOI65548 GYE65548 HIA65548 HRW65548 IBS65548 ILO65548 IVK65548 JFG65548 JPC65548 JYY65548 KIU65548 KSQ65548 LCM65548 LMI65548 LWE65548 MGA65548 MPW65548 MZS65548 NJO65548 NTK65548 ODG65548 ONC65548 OWY65548 PGU65548 PQQ65548 QAM65548 QKI65548 QUE65548 REA65548 RNW65548 RXS65548 SHO65548 SRK65548 TBG65548 TLC65548 TUY65548 UEU65548 UOQ65548 UYM65548 VII65548 VSE65548 WCA65548 WLW65548 WVS65548 K131084 JG131084 TC131084 ACY131084 AMU131084 AWQ131084 BGM131084 BQI131084 CAE131084 CKA131084 CTW131084 DDS131084 DNO131084 DXK131084 EHG131084 ERC131084 FAY131084 FKU131084 FUQ131084 GEM131084 GOI131084 GYE131084 HIA131084 HRW131084 IBS131084 ILO131084 IVK131084 JFG131084 JPC131084 JYY131084 KIU131084 KSQ131084 LCM131084 LMI131084 LWE131084 MGA131084 MPW131084 MZS131084 NJO131084 NTK131084 ODG131084 ONC131084 OWY131084 PGU131084 PQQ131084 QAM131084 QKI131084 QUE131084 REA131084 RNW131084 RXS131084 SHO131084 SRK131084 TBG131084 TLC131084 TUY131084 UEU131084 UOQ131084 UYM131084 VII131084 VSE131084 WCA131084 WLW131084 WVS131084 K196620 JG196620 TC196620 ACY196620 AMU196620 AWQ196620 BGM196620 BQI196620 CAE196620 CKA196620 CTW196620 DDS196620 DNO196620 DXK196620 EHG196620 ERC196620 FAY196620 FKU196620 FUQ196620 GEM196620 GOI196620 GYE196620 HIA196620 HRW196620 IBS196620 ILO196620 IVK196620 JFG196620 JPC196620 JYY196620 KIU196620 KSQ196620 LCM196620 LMI196620 LWE196620 MGA196620 MPW196620 MZS196620 NJO196620 NTK196620 ODG196620 ONC196620 OWY196620 PGU196620 PQQ196620 QAM196620 QKI196620 QUE196620 REA196620 RNW196620 RXS196620 SHO196620 SRK196620 TBG196620 TLC196620 TUY196620 UEU196620 UOQ196620 UYM196620 VII196620 VSE196620 WCA196620 WLW196620 WVS196620 K262156 JG262156 TC262156 ACY262156 AMU262156 AWQ262156 BGM262156 BQI262156 CAE262156 CKA262156 CTW262156 DDS262156 DNO262156 DXK262156 EHG262156 ERC262156 FAY262156 FKU262156 FUQ262156 GEM262156 GOI262156 GYE262156 HIA262156 HRW262156 IBS262156 ILO262156 IVK262156 JFG262156 JPC262156 JYY262156 KIU262156 KSQ262156 LCM262156 LMI262156 LWE262156 MGA262156 MPW262156 MZS262156 NJO262156 NTK262156 ODG262156 ONC262156 OWY262156 PGU262156 PQQ262156 QAM262156 QKI262156 QUE262156 REA262156 RNW262156 RXS262156 SHO262156 SRK262156 TBG262156 TLC262156 TUY262156 UEU262156 UOQ262156 UYM262156 VII262156 VSE262156 WCA262156 WLW262156 WVS262156 K327692 JG327692 TC327692 ACY327692 AMU327692 AWQ327692 BGM327692 BQI327692 CAE327692 CKA327692 CTW327692 DDS327692 DNO327692 DXK327692 EHG327692 ERC327692 FAY327692 FKU327692 FUQ327692 GEM327692 GOI327692 GYE327692 HIA327692 HRW327692 IBS327692 ILO327692 IVK327692 JFG327692 JPC327692 JYY327692 KIU327692 KSQ327692 LCM327692 LMI327692 LWE327692 MGA327692 MPW327692 MZS327692 NJO327692 NTK327692 ODG327692 ONC327692 OWY327692 PGU327692 PQQ327692 QAM327692 QKI327692 QUE327692 REA327692 RNW327692 RXS327692 SHO327692 SRK327692 TBG327692 TLC327692 TUY327692 UEU327692 UOQ327692 UYM327692 VII327692 VSE327692 WCA327692 WLW327692 WVS327692 K393228 JG393228 TC393228 ACY393228 AMU393228 AWQ393228 BGM393228 BQI393228 CAE393228 CKA393228 CTW393228 DDS393228 DNO393228 DXK393228 EHG393228 ERC393228 FAY393228 FKU393228 FUQ393228 GEM393228 GOI393228 GYE393228 HIA393228 HRW393228 IBS393228 ILO393228 IVK393228 JFG393228 JPC393228 JYY393228 KIU393228 KSQ393228 LCM393228 LMI393228 LWE393228 MGA393228 MPW393228 MZS393228 NJO393228 NTK393228 ODG393228 ONC393228 OWY393228 PGU393228 PQQ393228 QAM393228 QKI393228 QUE393228 REA393228 RNW393228 RXS393228 SHO393228 SRK393228 TBG393228 TLC393228 TUY393228 UEU393228 UOQ393228 UYM393228 VII393228 VSE393228 WCA393228 WLW393228 WVS393228 K458764 JG458764 TC458764 ACY458764 AMU458764 AWQ458764 BGM458764 BQI458764 CAE458764 CKA458764 CTW458764 DDS458764 DNO458764 DXK458764 EHG458764 ERC458764 FAY458764 FKU458764 FUQ458764 GEM458764 GOI458764 GYE458764 HIA458764 HRW458764 IBS458764 ILO458764 IVK458764 JFG458764 JPC458764 JYY458764 KIU458764 KSQ458764 LCM458764 LMI458764 LWE458764 MGA458764 MPW458764 MZS458764 NJO458764 NTK458764 ODG458764 ONC458764 OWY458764 PGU458764 PQQ458764 QAM458764 QKI458764 QUE458764 REA458764 RNW458764 RXS458764 SHO458764 SRK458764 TBG458764 TLC458764 TUY458764 UEU458764 UOQ458764 UYM458764 VII458764 VSE458764 WCA458764 WLW458764 WVS458764 K524300 JG524300 TC524300 ACY524300 AMU524300 AWQ524300 BGM524300 BQI524300 CAE524300 CKA524300 CTW524300 DDS524300 DNO524300 DXK524300 EHG524300 ERC524300 FAY524300 FKU524300 FUQ524300 GEM524300 GOI524300 GYE524300 HIA524300 HRW524300 IBS524300 ILO524300 IVK524300 JFG524300 JPC524300 JYY524300 KIU524300 KSQ524300 LCM524300 LMI524300 LWE524300 MGA524300 MPW524300 MZS524300 NJO524300 NTK524300 ODG524300 ONC524300 OWY524300 PGU524300 PQQ524300 QAM524300 QKI524300 QUE524300 REA524300 RNW524300 RXS524300 SHO524300 SRK524300 TBG524300 TLC524300 TUY524300 UEU524300 UOQ524300 UYM524300 VII524300 VSE524300 WCA524300 WLW524300 WVS524300 K589836 JG589836 TC589836 ACY589836 AMU589836 AWQ589836 BGM589836 BQI589836 CAE589836 CKA589836 CTW589836 DDS589836 DNO589836 DXK589836 EHG589836 ERC589836 FAY589836 FKU589836 FUQ589836 GEM589836 GOI589836 GYE589836 HIA589836 HRW589836 IBS589836 ILO589836 IVK589836 JFG589836 JPC589836 JYY589836 KIU589836 KSQ589836 LCM589836 LMI589836 LWE589836 MGA589836 MPW589836 MZS589836 NJO589836 NTK589836 ODG589836 ONC589836 OWY589836 PGU589836 PQQ589836 QAM589836 QKI589836 QUE589836 REA589836 RNW589836 RXS589836 SHO589836 SRK589836 TBG589836 TLC589836 TUY589836 UEU589836 UOQ589836 UYM589836 VII589836 VSE589836 WCA589836 WLW589836 WVS589836 K655372 JG655372 TC655372 ACY655372 AMU655372 AWQ655372 BGM655372 BQI655372 CAE655372 CKA655372 CTW655372 DDS655372 DNO655372 DXK655372 EHG655372 ERC655372 FAY655372 FKU655372 FUQ655372 GEM655372 GOI655372 GYE655372 HIA655372 HRW655372 IBS655372 ILO655372 IVK655372 JFG655372 JPC655372 JYY655372 KIU655372 KSQ655372 LCM655372 LMI655372 LWE655372 MGA655372 MPW655372 MZS655372 NJO655372 NTK655372 ODG655372 ONC655372 OWY655372 PGU655372 PQQ655372 QAM655372 QKI655372 QUE655372 REA655372 RNW655372 RXS655372 SHO655372 SRK655372 TBG655372 TLC655372 TUY655372 UEU655372 UOQ655372 UYM655372 VII655372 VSE655372 WCA655372 WLW655372 WVS655372 K720908 JG720908 TC720908 ACY720908 AMU720908 AWQ720908 BGM720908 BQI720908 CAE720908 CKA720908 CTW720908 DDS720908 DNO720908 DXK720908 EHG720908 ERC720908 FAY720908 FKU720908 FUQ720908 GEM720908 GOI720908 GYE720908 HIA720908 HRW720908 IBS720908 ILO720908 IVK720908 JFG720908 JPC720908 JYY720908 KIU720908 KSQ720908 LCM720908 LMI720908 LWE720908 MGA720908 MPW720908 MZS720908 NJO720908 NTK720908 ODG720908 ONC720908 OWY720908 PGU720908 PQQ720908 QAM720908 QKI720908 QUE720908 REA720908 RNW720908 RXS720908 SHO720908 SRK720908 TBG720908 TLC720908 TUY720908 UEU720908 UOQ720908 UYM720908 VII720908 VSE720908 WCA720908 WLW720908 WVS720908 K786444 JG786444 TC786444 ACY786444 AMU786444 AWQ786444 BGM786444 BQI786444 CAE786444 CKA786444 CTW786444 DDS786444 DNO786444 DXK786444 EHG786444 ERC786444 FAY786444 FKU786444 FUQ786444 GEM786444 GOI786444 GYE786444 HIA786444 HRW786444 IBS786444 ILO786444 IVK786444 JFG786444 JPC786444 JYY786444 KIU786444 KSQ786444 LCM786444 LMI786444 LWE786444 MGA786444 MPW786444 MZS786444 NJO786444 NTK786444 ODG786444 ONC786444 OWY786444 PGU786444 PQQ786444 QAM786444 QKI786444 QUE786444 REA786444 RNW786444 RXS786444 SHO786444 SRK786444 TBG786444 TLC786444 TUY786444 UEU786444 UOQ786444 UYM786444 VII786444 VSE786444 WCA786444 WLW786444 WVS786444 K851980 JG851980 TC851980 ACY851980 AMU851980 AWQ851980 BGM851980 BQI851980 CAE851980 CKA851980 CTW851980 DDS851980 DNO851980 DXK851980 EHG851980 ERC851980 FAY851980 FKU851980 FUQ851980 GEM851980 GOI851980 GYE851980 HIA851980 HRW851980 IBS851980 ILO851980 IVK851980 JFG851980 JPC851980 JYY851980 KIU851980 KSQ851980 LCM851980 LMI851980 LWE851980 MGA851980 MPW851980 MZS851980 NJO851980 NTK851980 ODG851980 ONC851980 OWY851980 PGU851980 PQQ851980 QAM851980 QKI851980 QUE851980 REA851980 RNW851980 RXS851980 SHO851980 SRK851980 TBG851980 TLC851980 TUY851980 UEU851980 UOQ851980 UYM851980 VII851980 VSE851980 WCA851980 WLW851980 WVS851980 K917516 JG917516 TC917516 ACY917516 AMU917516 AWQ917516 BGM917516 BQI917516 CAE917516 CKA917516 CTW917516 DDS917516 DNO917516 DXK917516 EHG917516 ERC917516 FAY917516 FKU917516 FUQ917516 GEM917516 GOI917516 GYE917516 HIA917516 HRW917516 IBS917516 ILO917516 IVK917516 JFG917516 JPC917516 JYY917516 KIU917516 KSQ917516 LCM917516 LMI917516 LWE917516 MGA917516 MPW917516 MZS917516 NJO917516 NTK917516 ODG917516 ONC917516 OWY917516 PGU917516 PQQ917516 QAM917516 QKI917516 QUE917516 REA917516 RNW917516 RXS917516 SHO917516 SRK917516 TBG917516 TLC917516 TUY917516 UEU917516 UOQ917516 UYM917516 VII917516 VSE917516 WCA917516 WLW917516 WVS917516 K983052 JG983052 TC983052 ACY983052 AMU983052 AWQ983052 BGM983052 BQI983052 CAE983052 CKA983052 CTW983052 DDS983052 DNO983052 DXK983052 EHG983052 ERC983052 FAY983052 FKU983052 FUQ983052 GEM983052 GOI983052 GYE983052 HIA983052 HRW983052 IBS983052 ILO983052 IVK983052 JFG983052 JPC983052 JYY983052 KIU983052 KSQ983052 LCM983052 LMI983052 LWE983052 MGA983052 MPW983052 MZS983052 NJO983052 NTK983052 ODG983052 ONC983052 OWY983052 PGU983052 PQQ983052 QAM983052 QKI983052 QUE983052 REA983052 RNW983052 RXS983052 SHO983052 SRK983052 TBG983052 TLC983052 TUY983052 UEU983052 UOQ983052 UYM983052 VII983052 VSE983052 WCA983052 WLW983052 WVS983052 K20:K39 JG20:JG39 TC20:TC39 ACY20:ACY39 AMU20:AMU39 AWQ20:AWQ39 BGM20:BGM39 BQI20:BQI39 CAE20:CAE39 CKA20:CKA39 CTW20:CTW39 DDS20:DDS39 DNO20:DNO39 DXK20:DXK39 EHG20:EHG39 ERC20:ERC39 FAY20:FAY39 FKU20:FKU39 FUQ20:FUQ39 GEM20:GEM39 GOI20:GOI39 GYE20:GYE39 HIA20:HIA39 HRW20:HRW39 IBS20:IBS39 ILO20:ILO39 IVK20:IVK39 JFG20:JFG39 JPC20:JPC39 JYY20:JYY39 KIU20:KIU39 KSQ20:KSQ39 LCM20:LCM39 LMI20:LMI39 LWE20:LWE39 MGA20:MGA39 MPW20:MPW39 MZS20:MZS39 NJO20:NJO39 NTK20:NTK39 ODG20:ODG39 ONC20:ONC39 OWY20:OWY39 PGU20:PGU39 PQQ20:PQQ39 QAM20:QAM39 QKI20:QKI39 QUE20:QUE39 REA20:REA39 RNW20:RNW39 RXS20:RXS39 SHO20:SHO39 SRK20:SRK39 TBG20:TBG39 TLC20:TLC39 TUY20:TUY39 UEU20:UEU39 UOQ20:UOQ39 UYM20:UYM39 VII20:VII39 VSE20:VSE39 WCA20:WCA39 WLW20:WLW39 WVS20:WVS39 K65556:K65575 JG65556:JG65575 TC65556:TC65575 ACY65556:ACY65575 AMU65556:AMU65575 AWQ65556:AWQ65575 BGM65556:BGM65575 BQI65556:BQI65575 CAE65556:CAE65575 CKA65556:CKA65575 CTW65556:CTW65575 DDS65556:DDS65575 DNO65556:DNO65575 DXK65556:DXK65575 EHG65556:EHG65575 ERC65556:ERC65575 FAY65556:FAY65575 FKU65556:FKU65575 FUQ65556:FUQ65575 GEM65556:GEM65575 GOI65556:GOI65575 GYE65556:GYE65575 HIA65556:HIA65575 HRW65556:HRW65575 IBS65556:IBS65575 ILO65556:ILO65575 IVK65556:IVK65575 JFG65556:JFG65575 JPC65556:JPC65575 JYY65556:JYY65575 KIU65556:KIU65575 KSQ65556:KSQ65575 LCM65556:LCM65575 LMI65556:LMI65575 LWE65556:LWE65575 MGA65556:MGA65575 MPW65556:MPW65575 MZS65556:MZS65575 NJO65556:NJO65575 NTK65556:NTK65575 ODG65556:ODG65575 ONC65556:ONC65575 OWY65556:OWY65575 PGU65556:PGU65575 PQQ65556:PQQ65575 QAM65556:QAM65575 QKI65556:QKI65575 QUE65556:QUE65575 REA65556:REA65575 RNW65556:RNW65575 RXS65556:RXS65575 SHO65556:SHO65575 SRK65556:SRK65575 TBG65556:TBG65575 TLC65556:TLC65575 TUY65556:TUY65575 UEU65556:UEU65575 UOQ65556:UOQ65575 UYM65556:UYM65575 VII65556:VII65575 VSE65556:VSE65575 WCA65556:WCA65575 WLW65556:WLW65575 WVS65556:WVS65575 K131092:K131111 JG131092:JG131111 TC131092:TC131111 ACY131092:ACY131111 AMU131092:AMU131111 AWQ131092:AWQ131111 BGM131092:BGM131111 BQI131092:BQI131111 CAE131092:CAE131111 CKA131092:CKA131111 CTW131092:CTW131111 DDS131092:DDS131111 DNO131092:DNO131111 DXK131092:DXK131111 EHG131092:EHG131111 ERC131092:ERC131111 FAY131092:FAY131111 FKU131092:FKU131111 FUQ131092:FUQ131111 GEM131092:GEM131111 GOI131092:GOI131111 GYE131092:GYE131111 HIA131092:HIA131111 HRW131092:HRW131111 IBS131092:IBS131111 ILO131092:ILO131111 IVK131092:IVK131111 JFG131092:JFG131111 JPC131092:JPC131111 JYY131092:JYY131111 KIU131092:KIU131111 KSQ131092:KSQ131111 LCM131092:LCM131111 LMI131092:LMI131111 LWE131092:LWE131111 MGA131092:MGA131111 MPW131092:MPW131111 MZS131092:MZS131111 NJO131092:NJO131111 NTK131092:NTK131111 ODG131092:ODG131111 ONC131092:ONC131111 OWY131092:OWY131111 PGU131092:PGU131111 PQQ131092:PQQ131111 QAM131092:QAM131111 QKI131092:QKI131111 QUE131092:QUE131111 REA131092:REA131111 RNW131092:RNW131111 RXS131092:RXS131111 SHO131092:SHO131111 SRK131092:SRK131111 TBG131092:TBG131111 TLC131092:TLC131111 TUY131092:TUY131111 UEU131092:UEU131111 UOQ131092:UOQ131111 UYM131092:UYM131111 VII131092:VII131111 VSE131092:VSE131111 WCA131092:WCA131111 WLW131092:WLW131111 WVS131092:WVS131111 K196628:K196647 JG196628:JG196647 TC196628:TC196647 ACY196628:ACY196647 AMU196628:AMU196647 AWQ196628:AWQ196647 BGM196628:BGM196647 BQI196628:BQI196647 CAE196628:CAE196647 CKA196628:CKA196647 CTW196628:CTW196647 DDS196628:DDS196647 DNO196628:DNO196647 DXK196628:DXK196647 EHG196628:EHG196647 ERC196628:ERC196647 FAY196628:FAY196647 FKU196628:FKU196647 FUQ196628:FUQ196647 GEM196628:GEM196647 GOI196628:GOI196647 GYE196628:GYE196647 HIA196628:HIA196647 HRW196628:HRW196647 IBS196628:IBS196647 ILO196628:ILO196647 IVK196628:IVK196647 JFG196628:JFG196647 JPC196628:JPC196647 JYY196628:JYY196647 KIU196628:KIU196647 KSQ196628:KSQ196647 LCM196628:LCM196647 LMI196628:LMI196647 LWE196628:LWE196647 MGA196628:MGA196647 MPW196628:MPW196647 MZS196628:MZS196647 NJO196628:NJO196647 NTK196628:NTK196647 ODG196628:ODG196647 ONC196628:ONC196647 OWY196628:OWY196647 PGU196628:PGU196647 PQQ196628:PQQ196647 QAM196628:QAM196647 QKI196628:QKI196647 QUE196628:QUE196647 REA196628:REA196647 RNW196628:RNW196647 RXS196628:RXS196647 SHO196628:SHO196647 SRK196628:SRK196647 TBG196628:TBG196647 TLC196628:TLC196647 TUY196628:TUY196647 UEU196628:UEU196647 UOQ196628:UOQ196647 UYM196628:UYM196647 VII196628:VII196647 VSE196628:VSE196647 WCA196628:WCA196647 WLW196628:WLW196647 WVS196628:WVS196647 K262164:K262183 JG262164:JG262183 TC262164:TC262183 ACY262164:ACY262183 AMU262164:AMU262183 AWQ262164:AWQ262183 BGM262164:BGM262183 BQI262164:BQI262183 CAE262164:CAE262183 CKA262164:CKA262183 CTW262164:CTW262183 DDS262164:DDS262183 DNO262164:DNO262183 DXK262164:DXK262183 EHG262164:EHG262183 ERC262164:ERC262183 FAY262164:FAY262183 FKU262164:FKU262183 FUQ262164:FUQ262183 GEM262164:GEM262183 GOI262164:GOI262183 GYE262164:GYE262183 HIA262164:HIA262183 HRW262164:HRW262183 IBS262164:IBS262183 ILO262164:ILO262183 IVK262164:IVK262183 JFG262164:JFG262183 JPC262164:JPC262183 JYY262164:JYY262183 KIU262164:KIU262183 KSQ262164:KSQ262183 LCM262164:LCM262183 LMI262164:LMI262183 LWE262164:LWE262183 MGA262164:MGA262183 MPW262164:MPW262183 MZS262164:MZS262183 NJO262164:NJO262183 NTK262164:NTK262183 ODG262164:ODG262183 ONC262164:ONC262183 OWY262164:OWY262183 PGU262164:PGU262183 PQQ262164:PQQ262183 QAM262164:QAM262183 QKI262164:QKI262183 QUE262164:QUE262183 REA262164:REA262183 RNW262164:RNW262183 RXS262164:RXS262183 SHO262164:SHO262183 SRK262164:SRK262183 TBG262164:TBG262183 TLC262164:TLC262183 TUY262164:TUY262183 UEU262164:UEU262183 UOQ262164:UOQ262183 UYM262164:UYM262183 VII262164:VII262183 VSE262164:VSE262183 WCA262164:WCA262183 WLW262164:WLW262183 WVS262164:WVS262183 K327700:K327719 JG327700:JG327719 TC327700:TC327719 ACY327700:ACY327719 AMU327700:AMU327719 AWQ327700:AWQ327719 BGM327700:BGM327719 BQI327700:BQI327719 CAE327700:CAE327719 CKA327700:CKA327719 CTW327700:CTW327719 DDS327700:DDS327719 DNO327700:DNO327719 DXK327700:DXK327719 EHG327700:EHG327719 ERC327700:ERC327719 FAY327700:FAY327719 FKU327700:FKU327719 FUQ327700:FUQ327719 GEM327700:GEM327719 GOI327700:GOI327719 GYE327700:GYE327719 HIA327700:HIA327719 HRW327700:HRW327719 IBS327700:IBS327719 ILO327700:ILO327719 IVK327700:IVK327719 JFG327700:JFG327719 JPC327700:JPC327719 JYY327700:JYY327719 KIU327700:KIU327719 KSQ327700:KSQ327719 LCM327700:LCM327719 LMI327700:LMI327719 LWE327700:LWE327719 MGA327700:MGA327719 MPW327700:MPW327719 MZS327700:MZS327719 NJO327700:NJO327719 NTK327700:NTK327719 ODG327700:ODG327719 ONC327700:ONC327719 OWY327700:OWY327719 PGU327700:PGU327719 PQQ327700:PQQ327719 QAM327700:QAM327719 QKI327700:QKI327719 QUE327700:QUE327719 REA327700:REA327719 RNW327700:RNW327719 RXS327700:RXS327719 SHO327700:SHO327719 SRK327700:SRK327719 TBG327700:TBG327719 TLC327700:TLC327719 TUY327700:TUY327719 UEU327700:UEU327719 UOQ327700:UOQ327719 UYM327700:UYM327719 VII327700:VII327719 VSE327700:VSE327719 WCA327700:WCA327719 WLW327700:WLW327719 WVS327700:WVS327719 K393236:K393255 JG393236:JG393255 TC393236:TC393255 ACY393236:ACY393255 AMU393236:AMU393255 AWQ393236:AWQ393255 BGM393236:BGM393255 BQI393236:BQI393255 CAE393236:CAE393255 CKA393236:CKA393255 CTW393236:CTW393255 DDS393236:DDS393255 DNO393236:DNO393255 DXK393236:DXK393255 EHG393236:EHG393255 ERC393236:ERC393255 FAY393236:FAY393255 FKU393236:FKU393255 FUQ393236:FUQ393255 GEM393236:GEM393255 GOI393236:GOI393255 GYE393236:GYE393255 HIA393236:HIA393255 HRW393236:HRW393255 IBS393236:IBS393255 ILO393236:ILO393255 IVK393236:IVK393255 JFG393236:JFG393255 JPC393236:JPC393255 JYY393236:JYY393255 KIU393236:KIU393255 KSQ393236:KSQ393255 LCM393236:LCM393255 LMI393236:LMI393255 LWE393236:LWE393255 MGA393236:MGA393255 MPW393236:MPW393255 MZS393236:MZS393255 NJO393236:NJO393255 NTK393236:NTK393255 ODG393236:ODG393255 ONC393236:ONC393255 OWY393236:OWY393255 PGU393236:PGU393255 PQQ393236:PQQ393255 QAM393236:QAM393255 QKI393236:QKI393255 QUE393236:QUE393255 REA393236:REA393255 RNW393236:RNW393255 RXS393236:RXS393255 SHO393236:SHO393255 SRK393236:SRK393255 TBG393236:TBG393255 TLC393236:TLC393255 TUY393236:TUY393255 UEU393236:UEU393255 UOQ393236:UOQ393255 UYM393236:UYM393255 VII393236:VII393255 VSE393236:VSE393255 WCA393236:WCA393255 WLW393236:WLW393255 WVS393236:WVS393255 K458772:K458791 JG458772:JG458791 TC458772:TC458791 ACY458772:ACY458791 AMU458772:AMU458791 AWQ458772:AWQ458791 BGM458772:BGM458791 BQI458772:BQI458791 CAE458772:CAE458791 CKA458772:CKA458791 CTW458772:CTW458791 DDS458772:DDS458791 DNO458772:DNO458791 DXK458772:DXK458791 EHG458772:EHG458791 ERC458772:ERC458791 FAY458772:FAY458791 FKU458772:FKU458791 FUQ458772:FUQ458791 GEM458772:GEM458791 GOI458772:GOI458791 GYE458772:GYE458791 HIA458772:HIA458791 HRW458772:HRW458791 IBS458772:IBS458791 ILO458772:ILO458791 IVK458772:IVK458791 JFG458772:JFG458791 JPC458772:JPC458791 JYY458772:JYY458791 KIU458772:KIU458791 KSQ458772:KSQ458791 LCM458772:LCM458791 LMI458772:LMI458791 LWE458772:LWE458791 MGA458772:MGA458791 MPW458772:MPW458791 MZS458772:MZS458791 NJO458772:NJO458791 NTK458772:NTK458791 ODG458772:ODG458791 ONC458772:ONC458791 OWY458772:OWY458791 PGU458772:PGU458791 PQQ458772:PQQ458791 QAM458772:QAM458791 QKI458772:QKI458791 QUE458772:QUE458791 REA458772:REA458791 RNW458772:RNW458791 RXS458772:RXS458791 SHO458772:SHO458791 SRK458772:SRK458791 TBG458772:TBG458791 TLC458772:TLC458791 TUY458772:TUY458791 UEU458772:UEU458791 UOQ458772:UOQ458791 UYM458772:UYM458791 VII458772:VII458791 VSE458772:VSE458791 WCA458772:WCA458791 WLW458772:WLW458791 WVS458772:WVS458791 K524308:K524327 JG524308:JG524327 TC524308:TC524327 ACY524308:ACY524327 AMU524308:AMU524327 AWQ524308:AWQ524327 BGM524308:BGM524327 BQI524308:BQI524327 CAE524308:CAE524327 CKA524308:CKA524327 CTW524308:CTW524327 DDS524308:DDS524327 DNO524308:DNO524327 DXK524308:DXK524327 EHG524308:EHG524327 ERC524308:ERC524327 FAY524308:FAY524327 FKU524308:FKU524327 FUQ524308:FUQ524327 GEM524308:GEM524327 GOI524308:GOI524327 GYE524308:GYE524327 HIA524308:HIA524327 HRW524308:HRW524327 IBS524308:IBS524327 ILO524308:ILO524327 IVK524308:IVK524327 JFG524308:JFG524327 JPC524308:JPC524327 JYY524308:JYY524327 KIU524308:KIU524327 KSQ524308:KSQ524327 LCM524308:LCM524327 LMI524308:LMI524327 LWE524308:LWE524327 MGA524308:MGA524327 MPW524308:MPW524327 MZS524308:MZS524327 NJO524308:NJO524327 NTK524308:NTK524327 ODG524308:ODG524327 ONC524308:ONC524327 OWY524308:OWY524327 PGU524308:PGU524327 PQQ524308:PQQ524327 QAM524308:QAM524327 QKI524308:QKI524327 QUE524308:QUE524327 REA524308:REA524327 RNW524308:RNW524327 RXS524308:RXS524327 SHO524308:SHO524327 SRK524308:SRK524327 TBG524308:TBG524327 TLC524308:TLC524327 TUY524308:TUY524327 UEU524308:UEU524327 UOQ524308:UOQ524327 UYM524308:UYM524327 VII524308:VII524327 VSE524308:VSE524327 WCA524308:WCA524327 WLW524308:WLW524327 WVS524308:WVS524327 K589844:K589863 JG589844:JG589863 TC589844:TC589863 ACY589844:ACY589863 AMU589844:AMU589863 AWQ589844:AWQ589863 BGM589844:BGM589863 BQI589844:BQI589863 CAE589844:CAE589863 CKA589844:CKA589863 CTW589844:CTW589863 DDS589844:DDS589863 DNO589844:DNO589863 DXK589844:DXK589863 EHG589844:EHG589863 ERC589844:ERC589863 FAY589844:FAY589863 FKU589844:FKU589863 FUQ589844:FUQ589863 GEM589844:GEM589863 GOI589844:GOI589863 GYE589844:GYE589863 HIA589844:HIA589863 HRW589844:HRW589863 IBS589844:IBS589863 ILO589844:ILO589863 IVK589844:IVK589863 JFG589844:JFG589863 JPC589844:JPC589863 JYY589844:JYY589863 KIU589844:KIU589863 KSQ589844:KSQ589863 LCM589844:LCM589863 LMI589844:LMI589863 LWE589844:LWE589863 MGA589844:MGA589863 MPW589844:MPW589863 MZS589844:MZS589863 NJO589844:NJO589863 NTK589844:NTK589863 ODG589844:ODG589863 ONC589844:ONC589863 OWY589844:OWY589863 PGU589844:PGU589863 PQQ589844:PQQ589863 QAM589844:QAM589863 QKI589844:QKI589863 QUE589844:QUE589863 REA589844:REA589863 RNW589844:RNW589863 RXS589844:RXS589863 SHO589844:SHO589863 SRK589844:SRK589863 TBG589844:TBG589863 TLC589844:TLC589863 TUY589844:TUY589863 UEU589844:UEU589863 UOQ589844:UOQ589863 UYM589844:UYM589863 VII589844:VII589863 VSE589844:VSE589863 WCA589844:WCA589863 WLW589844:WLW589863 WVS589844:WVS589863 K655380:K655399 JG655380:JG655399 TC655380:TC655399 ACY655380:ACY655399 AMU655380:AMU655399 AWQ655380:AWQ655399 BGM655380:BGM655399 BQI655380:BQI655399 CAE655380:CAE655399 CKA655380:CKA655399 CTW655380:CTW655399 DDS655380:DDS655399 DNO655380:DNO655399 DXK655380:DXK655399 EHG655380:EHG655399 ERC655380:ERC655399 FAY655380:FAY655399 FKU655380:FKU655399 FUQ655380:FUQ655399 GEM655380:GEM655399 GOI655380:GOI655399 GYE655380:GYE655399 HIA655380:HIA655399 HRW655380:HRW655399 IBS655380:IBS655399 ILO655380:ILO655399 IVK655380:IVK655399 JFG655380:JFG655399 JPC655380:JPC655399 JYY655380:JYY655399 KIU655380:KIU655399 KSQ655380:KSQ655399 LCM655380:LCM655399 LMI655380:LMI655399 LWE655380:LWE655399 MGA655380:MGA655399 MPW655380:MPW655399 MZS655380:MZS655399 NJO655380:NJO655399 NTK655380:NTK655399 ODG655380:ODG655399 ONC655380:ONC655399 OWY655380:OWY655399 PGU655380:PGU655399 PQQ655380:PQQ655399 QAM655380:QAM655399 QKI655380:QKI655399 QUE655380:QUE655399 REA655380:REA655399 RNW655380:RNW655399 RXS655380:RXS655399 SHO655380:SHO655399 SRK655380:SRK655399 TBG655380:TBG655399 TLC655380:TLC655399 TUY655380:TUY655399 UEU655380:UEU655399 UOQ655380:UOQ655399 UYM655380:UYM655399 VII655380:VII655399 VSE655380:VSE655399 WCA655380:WCA655399 WLW655380:WLW655399 WVS655380:WVS655399 K720916:K720935 JG720916:JG720935 TC720916:TC720935 ACY720916:ACY720935 AMU720916:AMU720935 AWQ720916:AWQ720935 BGM720916:BGM720935 BQI720916:BQI720935 CAE720916:CAE720935 CKA720916:CKA720935 CTW720916:CTW720935 DDS720916:DDS720935 DNO720916:DNO720935 DXK720916:DXK720935 EHG720916:EHG720935 ERC720916:ERC720935 FAY720916:FAY720935 FKU720916:FKU720935 FUQ720916:FUQ720935 GEM720916:GEM720935 GOI720916:GOI720935 GYE720916:GYE720935 HIA720916:HIA720935 HRW720916:HRW720935 IBS720916:IBS720935 ILO720916:ILO720935 IVK720916:IVK720935 JFG720916:JFG720935 JPC720916:JPC720935 JYY720916:JYY720935 KIU720916:KIU720935 KSQ720916:KSQ720935 LCM720916:LCM720935 LMI720916:LMI720935 LWE720916:LWE720935 MGA720916:MGA720935 MPW720916:MPW720935 MZS720916:MZS720935 NJO720916:NJO720935 NTK720916:NTK720935 ODG720916:ODG720935 ONC720916:ONC720935 OWY720916:OWY720935 PGU720916:PGU720935 PQQ720916:PQQ720935 QAM720916:QAM720935 QKI720916:QKI720935 QUE720916:QUE720935 REA720916:REA720935 RNW720916:RNW720935 RXS720916:RXS720935 SHO720916:SHO720935 SRK720916:SRK720935 TBG720916:TBG720935 TLC720916:TLC720935 TUY720916:TUY720935 UEU720916:UEU720935 UOQ720916:UOQ720935 UYM720916:UYM720935 VII720916:VII720935 VSE720916:VSE720935 WCA720916:WCA720935 WLW720916:WLW720935 WVS720916:WVS720935 K786452:K786471 JG786452:JG786471 TC786452:TC786471 ACY786452:ACY786471 AMU786452:AMU786471 AWQ786452:AWQ786471 BGM786452:BGM786471 BQI786452:BQI786471 CAE786452:CAE786471 CKA786452:CKA786471 CTW786452:CTW786471 DDS786452:DDS786471 DNO786452:DNO786471 DXK786452:DXK786471 EHG786452:EHG786471 ERC786452:ERC786471 FAY786452:FAY786471 FKU786452:FKU786471 FUQ786452:FUQ786471 GEM786452:GEM786471 GOI786452:GOI786471 GYE786452:GYE786471 HIA786452:HIA786471 HRW786452:HRW786471 IBS786452:IBS786471 ILO786452:ILO786471 IVK786452:IVK786471 JFG786452:JFG786471 JPC786452:JPC786471 JYY786452:JYY786471 KIU786452:KIU786471 KSQ786452:KSQ786471 LCM786452:LCM786471 LMI786452:LMI786471 LWE786452:LWE786471 MGA786452:MGA786471 MPW786452:MPW786471 MZS786452:MZS786471 NJO786452:NJO786471 NTK786452:NTK786471 ODG786452:ODG786471 ONC786452:ONC786471 OWY786452:OWY786471 PGU786452:PGU786471 PQQ786452:PQQ786471 QAM786452:QAM786471 QKI786452:QKI786471 QUE786452:QUE786471 REA786452:REA786471 RNW786452:RNW786471 RXS786452:RXS786471 SHO786452:SHO786471 SRK786452:SRK786471 TBG786452:TBG786471 TLC786452:TLC786471 TUY786452:TUY786471 UEU786452:UEU786471 UOQ786452:UOQ786471 UYM786452:UYM786471 VII786452:VII786471 VSE786452:VSE786471 WCA786452:WCA786471 WLW786452:WLW786471 WVS786452:WVS786471 K851988:K852007 JG851988:JG852007 TC851988:TC852007 ACY851988:ACY852007 AMU851988:AMU852007 AWQ851988:AWQ852007 BGM851988:BGM852007 BQI851988:BQI852007 CAE851988:CAE852007 CKA851988:CKA852007 CTW851988:CTW852007 DDS851988:DDS852007 DNO851988:DNO852007 DXK851988:DXK852007 EHG851988:EHG852007 ERC851988:ERC852007 FAY851988:FAY852007 FKU851988:FKU852007 FUQ851988:FUQ852007 GEM851988:GEM852007 GOI851988:GOI852007 GYE851988:GYE852007 HIA851988:HIA852007 HRW851988:HRW852007 IBS851988:IBS852007 ILO851988:ILO852007 IVK851988:IVK852007 JFG851988:JFG852007 JPC851988:JPC852007 JYY851988:JYY852007 KIU851988:KIU852007 KSQ851988:KSQ852007 LCM851988:LCM852007 LMI851988:LMI852007 LWE851988:LWE852007 MGA851988:MGA852007 MPW851988:MPW852007 MZS851988:MZS852007 NJO851988:NJO852007 NTK851988:NTK852007 ODG851988:ODG852007 ONC851988:ONC852007 OWY851988:OWY852007 PGU851988:PGU852007 PQQ851988:PQQ852007 QAM851988:QAM852007 QKI851988:QKI852007 QUE851988:QUE852007 REA851988:REA852007 RNW851988:RNW852007 RXS851988:RXS852007 SHO851988:SHO852007 SRK851988:SRK852007 TBG851988:TBG852007 TLC851988:TLC852007 TUY851988:TUY852007 UEU851988:UEU852007 UOQ851988:UOQ852007 UYM851988:UYM852007 VII851988:VII852007 VSE851988:VSE852007 WCA851988:WCA852007 WLW851988:WLW852007 WVS851988:WVS852007 K917524:K917543 JG917524:JG917543 TC917524:TC917543 ACY917524:ACY917543 AMU917524:AMU917543 AWQ917524:AWQ917543 BGM917524:BGM917543 BQI917524:BQI917543 CAE917524:CAE917543 CKA917524:CKA917543 CTW917524:CTW917543 DDS917524:DDS917543 DNO917524:DNO917543 DXK917524:DXK917543 EHG917524:EHG917543 ERC917524:ERC917543 FAY917524:FAY917543 FKU917524:FKU917543 FUQ917524:FUQ917543 GEM917524:GEM917543 GOI917524:GOI917543 GYE917524:GYE917543 HIA917524:HIA917543 HRW917524:HRW917543 IBS917524:IBS917543 ILO917524:ILO917543 IVK917524:IVK917543 JFG917524:JFG917543 JPC917524:JPC917543 JYY917524:JYY917543 KIU917524:KIU917543 KSQ917524:KSQ917543 LCM917524:LCM917543 LMI917524:LMI917543 LWE917524:LWE917543 MGA917524:MGA917543 MPW917524:MPW917543 MZS917524:MZS917543 NJO917524:NJO917543 NTK917524:NTK917543 ODG917524:ODG917543 ONC917524:ONC917543 OWY917524:OWY917543 PGU917524:PGU917543 PQQ917524:PQQ917543 QAM917524:QAM917543 QKI917524:QKI917543 QUE917524:QUE917543 REA917524:REA917543 RNW917524:RNW917543 RXS917524:RXS917543 SHO917524:SHO917543 SRK917524:SRK917543 TBG917524:TBG917543 TLC917524:TLC917543 TUY917524:TUY917543 UEU917524:UEU917543 UOQ917524:UOQ917543 UYM917524:UYM917543 VII917524:VII917543 VSE917524:VSE917543 WCA917524:WCA917543 WLW917524:WLW917543 WVS917524:WVS917543 K983060:K983079 JG983060:JG983079 TC983060:TC983079 ACY983060:ACY983079 AMU983060:AMU983079 AWQ983060:AWQ983079 BGM983060:BGM983079 BQI983060:BQI983079 CAE983060:CAE983079 CKA983060:CKA983079 CTW983060:CTW983079 DDS983060:DDS983079 DNO983060:DNO983079 DXK983060:DXK983079 EHG983060:EHG983079 ERC983060:ERC983079 FAY983060:FAY983079 FKU983060:FKU983079 FUQ983060:FUQ983079 GEM983060:GEM983079 GOI983060:GOI983079 GYE983060:GYE983079 HIA983060:HIA983079 HRW983060:HRW983079 IBS983060:IBS983079 ILO983060:ILO983079 IVK983060:IVK983079 JFG983060:JFG983079 JPC983060:JPC983079 JYY983060:JYY983079 KIU983060:KIU983079 KSQ983060:KSQ983079 LCM983060:LCM983079 LMI983060:LMI983079 LWE983060:LWE983079 MGA983060:MGA983079 MPW983060:MPW983079 MZS983060:MZS983079 NJO983060:NJO983079 NTK983060:NTK983079 ODG983060:ODG983079 ONC983060:ONC983079 OWY983060:OWY983079 PGU983060:PGU983079 PQQ983060:PQQ983079 QAM983060:QAM983079 QKI983060:QKI983079 QUE983060:QUE983079 REA983060:REA983079 RNW983060:RNW983079 RXS983060:RXS983079 SHO983060:SHO983079 SRK983060:SRK983079 TBG983060:TBG983079 TLC983060:TLC983079 TUY983060:TUY983079 UEU983060:UEU983079 UOQ983060:UOQ983079 UYM983060:UYM983079 VII983060:VII983079 VSE983060:VSE983079 WCA983060:WCA983079 WLW983060:WLW983079 WVS983060:WVS983079" xr:uid="{B477877C-0C0A-49EC-8CD8-40DDDFDC877E}"/>
  </dataValidations>
  <hyperlinks>
    <hyperlink ref="L13" r:id="rId1" display="https://www.monotaro.com/p/5183/9401/?utm_source=Overture&amp;utm_medium=cpc&amp;utm_campaign=568056_6493295470&amp;utm_content=78172182855&amp;utm_term=_531382189112_x_aud-1380337644641:dsa-1293357533976&amp;cq_plt=yp&amp;yclid=YSS.1000110717.EAIaIQobChMIxOq3oJbg_wIVx7CWCh3FvwvdEAAYASAAEgK-lPD_BwE&amp;gclid=COLztaOW4P8CFUbjvAod9AUPlg&amp;gclsrc=ds" xr:uid="{1D4D386B-9300-4B59-BF21-CA3DEF0B8E9D}"/>
  </hyperlinks>
  <pageMargins left="0.2" right="0.2" top="0.36" bottom="0.41" header="0.3" footer="0.3"/>
  <pageSetup paperSize="8" scale="36" orientation="landscape" r:id="rId2"/>
  <legacy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9E469-D501-4F4F-94BC-1937CD672DA1}">
  <dimension ref="A2:S80"/>
  <sheetViews>
    <sheetView zoomScale="83" zoomScaleNormal="83" workbookViewId="0">
      <pane xSplit="12" ySplit="9" topLeftCell="O37" activePane="bottomRight" state="frozen"/>
      <selection pane="topRight" activeCell="K1" sqref="K1"/>
      <selection pane="bottomLeft" activeCell="A9" sqref="A9"/>
      <selection pane="bottomRight" activeCell="O55" sqref="O55"/>
    </sheetView>
  </sheetViews>
  <sheetFormatPr defaultRowHeight="18.75"/>
  <cols>
    <col min="1" max="2" width="9" style="9"/>
    <col min="3" max="3" width="17.25" style="9" customWidth="1"/>
    <col min="4" max="4" width="18.125" style="8" customWidth="1"/>
    <col min="5" max="5" width="14.375" style="9" bestFit="1" customWidth="1"/>
    <col min="6" max="6" width="13.125" style="9" bestFit="1" customWidth="1"/>
    <col min="7" max="7" width="52.375" style="9" customWidth="1"/>
    <col min="8" max="8" width="6.25" style="8" customWidth="1"/>
    <col min="9" max="10" width="9.875" style="10" bestFit="1" customWidth="1"/>
    <col min="11" max="11" width="5.75" style="10" customWidth="1"/>
    <col min="12" max="12" width="49" style="9" customWidth="1"/>
    <col min="13" max="13" width="41.625" style="9" customWidth="1"/>
    <col min="14" max="14" width="25.125" style="8" customWidth="1"/>
    <col min="15" max="15" width="13.75" style="48" customWidth="1"/>
    <col min="16" max="16" width="6.375" style="9" customWidth="1"/>
    <col min="17" max="17" width="13.25" style="10" customWidth="1"/>
    <col min="18" max="18" width="14.5" style="49" customWidth="1"/>
    <col min="19" max="19" width="15.625" style="11" customWidth="1"/>
    <col min="20" max="258" width="9" style="9"/>
    <col min="259" max="259" width="17.25" style="9" customWidth="1"/>
    <col min="260" max="260" width="18.125" style="9" customWidth="1"/>
    <col min="261" max="261" width="14.375" style="9" bestFit="1" customWidth="1"/>
    <col min="262" max="262" width="13.125" style="9" bestFit="1" customWidth="1"/>
    <col min="263" max="263" width="52.375" style="9" customWidth="1"/>
    <col min="264" max="264" width="6.25" style="9" customWidth="1"/>
    <col min="265" max="266" width="9.875" style="9" bestFit="1" customWidth="1"/>
    <col min="267" max="267" width="5.75" style="9" customWidth="1"/>
    <col min="268" max="268" width="49" style="9" customWidth="1"/>
    <col min="269" max="269" width="41.625" style="9" customWidth="1"/>
    <col min="270" max="270" width="25.125" style="9" customWidth="1"/>
    <col min="271" max="271" width="13.75" style="9" customWidth="1"/>
    <col min="272" max="272" width="6.375" style="9" customWidth="1"/>
    <col min="273" max="273" width="13.25" style="9" customWidth="1"/>
    <col min="274" max="274" width="14.5" style="9" customWidth="1"/>
    <col min="275" max="275" width="15.625" style="9" customWidth="1"/>
    <col min="276" max="514" width="9" style="9"/>
    <col min="515" max="515" width="17.25" style="9" customWidth="1"/>
    <col min="516" max="516" width="18.125" style="9" customWidth="1"/>
    <col min="517" max="517" width="14.375" style="9" bestFit="1" customWidth="1"/>
    <col min="518" max="518" width="13.125" style="9" bestFit="1" customWidth="1"/>
    <col min="519" max="519" width="52.375" style="9" customWidth="1"/>
    <col min="520" max="520" width="6.25" style="9" customWidth="1"/>
    <col min="521" max="522" width="9.875" style="9" bestFit="1" customWidth="1"/>
    <col min="523" max="523" width="5.75" style="9" customWidth="1"/>
    <col min="524" max="524" width="49" style="9" customWidth="1"/>
    <col min="525" max="525" width="41.625" style="9" customWidth="1"/>
    <col min="526" max="526" width="25.125" style="9" customWidth="1"/>
    <col min="527" max="527" width="13.75" style="9" customWidth="1"/>
    <col min="528" max="528" width="6.375" style="9" customWidth="1"/>
    <col min="529" max="529" width="13.25" style="9" customWidth="1"/>
    <col min="530" max="530" width="14.5" style="9" customWidth="1"/>
    <col min="531" max="531" width="15.625" style="9" customWidth="1"/>
    <col min="532" max="770" width="9" style="9"/>
    <col min="771" max="771" width="17.25" style="9" customWidth="1"/>
    <col min="772" max="772" width="18.125" style="9" customWidth="1"/>
    <col min="773" max="773" width="14.375" style="9" bestFit="1" customWidth="1"/>
    <col min="774" max="774" width="13.125" style="9" bestFit="1" customWidth="1"/>
    <col min="775" max="775" width="52.375" style="9" customWidth="1"/>
    <col min="776" max="776" width="6.25" style="9" customWidth="1"/>
    <col min="777" max="778" width="9.875" style="9" bestFit="1" customWidth="1"/>
    <col min="779" max="779" width="5.75" style="9" customWidth="1"/>
    <col min="780" max="780" width="49" style="9" customWidth="1"/>
    <col min="781" max="781" width="41.625" style="9" customWidth="1"/>
    <col min="782" max="782" width="25.125" style="9" customWidth="1"/>
    <col min="783" max="783" width="13.75" style="9" customWidth="1"/>
    <col min="784" max="784" width="6.375" style="9" customWidth="1"/>
    <col min="785" max="785" width="13.25" style="9" customWidth="1"/>
    <col min="786" max="786" width="14.5" style="9" customWidth="1"/>
    <col min="787" max="787" width="15.625" style="9" customWidth="1"/>
    <col min="788" max="1026" width="9" style="9"/>
    <col min="1027" max="1027" width="17.25" style="9" customWidth="1"/>
    <col min="1028" max="1028" width="18.125" style="9" customWidth="1"/>
    <col min="1029" max="1029" width="14.375" style="9" bestFit="1" customWidth="1"/>
    <col min="1030" max="1030" width="13.125" style="9" bestFit="1" customWidth="1"/>
    <col min="1031" max="1031" width="52.375" style="9" customWidth="1"/>
    <col min="1032" max="1032" width="6.25" style="9" customWidth="1"/>
    <col min="1033" max="1034" width="9.875" style="9" bestFit="1" customWidth="1"/>
    <col min="1035" max="1035" width="5.75" style="9" customWidth="1"/>
    <col min="1036" max="1036" width="49" style="9" customWidth="1"/>
    <col min="1037" max="1037" width="41.625" style="9" customWidth="1"/>
    <col min="1038" max="1038" width="25.125" style="9" customWidth="1"/>
    <col min="1039" max="1039" width="13.75" style="9" customWidth="1"/>
    <col min="1040" max="1040" width="6.375" style="9" customWidth="1"/>
    <col min="1041" max="1041" width="13.25" style="9" customWidth="1"/>
    <col min="1042" max="1042" width="14.5" style="9" customWidth="1"/>
    <col min="1043" max="1043" width="15.625" style="9" customWidth="1"/>
    <col min="1044" max="1282" width="9" style="9"/>
    <col min="1283" max="1283" width="17.25" style="9" customWidth="1"/>
    <col min="1284" max="1284" width="18.125" style="9" customWidth="1"/>
    <col min="1285" max="1285" width="14.375" style="9" bestFit="1" customWidth="1"/>
    <col min="1286" max="1286" width="13.125" style="9" bestFit="1" customWidth="1"/>
    <col min="1287" max="1287" width="52.375" style="9" customWidth="1"/>
    <col min="1288" max="1288" width="6.25" style="9" customWidth="1"/>
    <col min="1289" max="1290" width="9.875" style="9" bestFit="1" customWidth="1"/>
    <col min="1291" max="1291" width="5.75" style="9" customWidth="1"/>
    <col min="1292" max="1292" width="49" style="9" customWidth="1"/>
    <col min="1293" max="1293" width="41.625" style="9" customWidth="1"/>
    <col min="1294" max="1294" width="25.125" style="9" customWidth="1"/>
    <col min="1295" max="1295" width="13.75" style="9" customWidth="1"/>
    <col min="1296" max="1296" width="6.375" style="9" customWidth="1"/>
    <col min="1297" max="1297" width="13.25" style="9" customWidth="1"/>
    <col min="1298" max="1298" width="14.5" style="9" customWidth="1"/>
    <col min="1299" max="1299" width="15.625" style="9" customWidth="1"/>
    <col min="1300" max="1538" width="9" style="9"/>
    <col min="1539" max="1539" width="17.25" style="9" customWidth="1"/>
    <col min="1540" max="1540" width="18.125" style="9" customWidth="1"/>
    <col min="1541" max="1541" width="14.375" style="9" bestFit="1" customWidth="1"/>
    <col min="1542" max="1542" width="13.125" style="9" bestFit="1" customWidth="1"/>
    <col min="1543" max="1543" width="52.375" style="9" customWidth="1"/>
    <col min="1544" max="1544" width="6.25" style="9" customWidth="1"/>
    <col min="1545" max="1546" width="9.875" style="9" bestFit="1" customWidth="1"/>
    <col min="1547" max="1547" width="5.75" style="9" customWidth="1"/>
    <col min="1548" max="1548" width="49" style="9" customWidth="1"/>
    <col min="1549" max="1549" width="41.625" style="9" customWidth="1"/>
    <col min="1550" max="1550" width="25.125" style="9" customWidth="1"/>
    <col min="1551" max="1551" width="13.75" style="9" customWidth="1"/>
    <col min="1552" max="1552" width="6.375" style="9" customWidth="1"/>
    <col min="1553" max="1553" width="13.25" style="9" customWidth="1"/>
    <col min="1554" max="1554" width="14.5" style="9" customWidth="1"/>
    <col min="1555" max="1555" width="15.625" style="9" customWidth="1"/>
    <col min="1556" max="1794" width="9" style="9"/>
    <col min="1795" max="1795" width="17.25" style="9" customWidth="1"/>
    <col min="1796" max="1796" width="18.125" style="9" customWidth="1"/>
    <col min="1797" max="1797" width="14.375" style="9" bestFit="1" customWidth="1"/>
    <col min="1798" max="1798" width="13.125" style="9" bestFit="1" customWidth="1"/>
    <col min="1799" max="1799" width="52.375" style="9" customWidth="1"/>
    <col min="1800" max="1800" width="6.25" style="9" customWidth="1"/>
    <col min="1801" max="1802" width="9.875" style="9" bestFit="1" customWidth="1"/>
    <col min="1803" max="1803" width="5.75" style="9" customWidth="1"/>
    <col min="1804" max="1804" width="49" style="9" customWidth="1"/>
    <col min="1805" max="1805" width="41.625" style="9" customWidth="1"/>
    <col min="1806" max="1806" width="25.125" style="9" customWidth="1"/>
    <col min="1807" max="1807" width="13.75" style="9" customWidth="1"/>
    <col min="1808" max="1808" width="6.375" style="9" customWidth="1"/>
    <col min="1809" max="1809" width="13.25" style="9" customWidth="1"/>
    <col min="1810" max="1810" width="14.5" style="9" customWidth="1"/>
    <col min="1811" max="1811" width="15.625" style="9" customWidth="1"/>
    <col min="1812" max="2050" width="9" style="9"/>
    <col min="2051" max="2051" width="17.25" style="9" customWidth="1"/>
    <col min="2052" max="2052" width="18.125" style="9" customWidth="1"/>
    <col min="2053" max="2053" width="14.375" style="9" bestFit="1" customWidth="1"/>
    <col min="2054" max="2054" width="13.125" style="9" bestFit="1" customWidth="1"/>
    <col min="2055" max="2055" width="52.375" style="9" customWidth="1"/>
    <col min="2056" max="2056" width="6.25" style="9" customWidth="1"/>
    <col min="2057" max="2058" width="9.875" style="9" bestFit="1" customWidth="1"/>
    <col min="2059" max="2059" width="5.75" style="9" customWidth="1"/>
    <col min="2060" max="2060" width="49" style="9" customWidth="1"/>
    <col min="2061" max="2061" width="41.625" style="9" customWidth="1"/>
    <col min="2062" max="2062" width="25.125" style="9" customWidth="1"/>
    <col min="2063" max="2063" width="13.75" style="9" customWidth="1"/>
    <col min="2064" max="2064" width="6.375" style="9" customWidth="1"/>
    <col min="2065" max="2065" width="13.25" style="9" customWidth="1"/>
    <col min="2066" max="2066" width="14.5" style="9" customWidth="1"/>
    <col min="2067" max="2067" width="15.625" style="9" customWidth="1"/>
    <col min="2068" max="2306" width="9" style="9"/>
    <col min="2307" max="2307" width="17.25" style="9" customWidth="1"/>
    <col min="2308" max="2308" width="18.125" style="9" customWidth="1"/>
    <col min="2309" max="2309" width="14.375" style="9" bestFit="1" customWidth="1"/>
    <col min="2310" max="2310" width="13.125" style="9" bestFit="1" customWidth="1"/>
    <col min="2311" max="2311" width="52.375" style="9" customWidth="1"/>
    <col min="2312" max="2312" width="6.25" style="9" customWidth="1"/>
    <col min="2313" max="2314" width="9.875" style="9" bestFit="1" customWidth="1"/>
    <col min="2315" max="2315" width="5.75" style="9" customWidth="1"/>
    <col min="2316" max="2316" width="49" style="9" customWidth="1"/>
    <col min="2317" max="2317" width="41.625" style="9" customWidth="1"/>
    <col min="2318" max="2318" width="25.125" style="9" customWidth="1"/>
    <col min="2319" max="2319" width="13.75" style="9" customWidth="1"/>
    <col min="2320" max="2320" width="6.375" style="9" customWidth="1"/>
    <col min="2321" max="2321" width="13.25" style="9" customWidth="1"/>
    <col min="2322" max="2322" width="14.5" style="9" customWidth="1"/>
    <col min="2323" max="2323" width="15.625" style="9" customWidth="1"/>
    <col min="2324" max="2562" width="9" style="9"/>
    <col min="2563" max="2563" width="17.25" style="9" customWidth="1"/>
    <col min="2564" max="2564" width="18.125" style="9" customWidth="1"/>
    <col min="2565" max="2565" width="14.375" style="9" bestFit="1" customWidth="1"/>
    <col min="2566" max="2566" width="13.125" style="9" bestFit="1" customWidth="1"/>
    <col min="2567" max="2567" width="52.375" style="9" customWidth="1"/>
    <col min="2568" max="2568" width="6.25" style="9" customWidth="1"/>
    <col min="2569" max="2570" width="9.875" style="9" bestFit="1" customWidth="1"/>
    <col min="2571" max="2571" width="5.75" style="9" customWidth="1"/>
    <col min="2572" max="2572" width="49" style="9" customWidth="1"/>
    <col min="2573" max="2573" width="41.625" style="9" customWidth="1"/>
    <col min="2574" max="2574" width="25.125" style="9" customWidth="1"/>
    <col min="2575" max="2575" width="13.75" style="9" customWidth="1"/>
    <col min="2576" max="2576" width="6.375" style="9" customWidth="1"/>
    <col min="2577" max="2577" width="13.25" style="9" customWidth="1"/>
    <col min="2578" max="2578" width="14.5" style="9" customWidth="1"/>
    <col min="2579" max="2579" width="15.625" style="9" customWidth="1"/>
    <col min="2580" max="2818" width="9" style="9"/>
    <col min="2819" max="2819" width="17.25" style="9" customWidth="1"/>
    <col min="2820" max="2820" width="18.125" style="9" customWidth="1"/>
    <col min="2821" max="2821" width="14.375" style="9" bestFit="1" customWidth="1"/>
    <col min="2822" max="2822" width="13.125" style="9" bestFit="1" customWidth="1"/>
    <col min="2823" max="2823" width="52.375" style="9" customWidth="1"/>
    <col min="2824" max="2824" width="6.25" style="9" customWidth="1"/>
    <col min="2825" max="2826" width="9.875" style="9" bestFit="1" customWidth="1"/>
    <col min="2827" max="2827" width="5.75" style="9" customWidth="1"/>
    <col min="2828" max="2828" width="49" style="9" customWidth="1"/>
    <col min="2829" max="2829" width="41.625" style="9" customWidth="1"/>
    <col min="2830" max="2830" width="25.125" style="9" customWidth="1"/>
    <col min="2831" max="2831" width="13.75" style="9" customWidth="1"/>
    <col min="2832" max="2832" width="6.375" style="9" customWidth="1"/>
    <col min="2833" max="2833" width="13.25" style="9" customWidth="1"/>
    <col min="2834" max="2834" width="14.5" style="9" customWidth="1"/>
    <col min="2835" max="2835" width="15.625" style="9" customWidth="1"/>
    <col min="2836" max="3074" width="9" style="9"/>
    <col min="3075" max="3075" width="17.25" style="9" customWidth="1"/>
    <col min="3076" max="3076" width="18.125" style="9" customWidth="1"/>
    <col min="3077" max="3077" width="14.375" style="9" bestFit="1" customWidth="1"/>
    <col min="3078" max="3078" width="13.125" style="9" bestFit="1" customWidth="1"/>
    <col min="3079" max="3079" width="52.375" style="9" customWidth="1"/>
    <col min="3080" max="3080" width="6.25" style="9" customWidth="1"/>
    <col min="3081" max="3082" width="9.875" style="9" bestFit="1" customWidth="1"/>
    <col min="3083" max="3083" width="5.75" style="9" customWidth="1"/>
    <col min="3084" max="3084" width="49" style="9" customWidth="1"/>
    <col min="3085" max="3085" width="41.625" style="9" customWidth="1"/>
    <col min="3086" max="3086" width="25.125" style="9" customWidth="1"/>
    <col min="3087" max="3087" width="13.75" style="9" customWidth="1"/>
    <col min="3088" max="3088" width="6.375" style="9" customWidth="1"/>
    <col min="3089" max="3089" width="13.25" style="9" customWidth="1"/>
    <col min="3090" max="3090" width="14.5" style="9" customWidth="1"/>
    <col min="3091" max="3091" width="15.625" style="9" customWidth="1"/>
    <col min="3092" max="3330" width="9" style="9"/>
    <col min="3331" max="3331" width="17.25" style="9" customWidth="1"/>
    <col min="3332" max="3332" width="18.125" style="9" customWidth="1"/>
    <col min="3333" max="3333" width="14.375" style="9" bestFit="1" customWidth="1"/>
    <col min="3334" max="3334" width="13.125" style="9" bestFit="1" customWidth="1"/>
    <col min="3335" max="3335" width="52.375" style="9" customWidth="1"/>
    <col min="3336" max="3336" width="6.25" style="9" customWidth="1"/>
    <col min="3337" max="3338" width="9.875" style="9" bestFit="1" customWidth="1"/>
    <col min="3339" max="3339" width="5.75" style="9" customWidth="1"/>
    <col min="3340" max="3340" width="49" style="9" customWidth="1"/>
    <col min="3341" max="3341" width="41.625" style="9" customWidth="1"/>
    <col min="3342" max="3342" width="25.125" style="9" customWidth="1"/>
    <col min="3343" max="3343" width="13.75" style="9" customWidth="1"/>
    <col min="3344" max="3344" width="6.375" style="9" customWidth="1"/>
    <col min="3345" max="3345" width="13.25" style="9" customWidth="1"/>
    <col min="3346" max="3346" width="14.5" style="9" customWidth="1"/>
    <col min="3347" max="3347" width="15.625" style="9" customWidth="1"/>
    <col min="3348" max="3586" width="9" style="9"/>
    <col min="3587" max="3587" width="17.25" style="9" customWidth="1"/>
    <col min="3588" max="3588" width="18.125" style="9" customWidth="1"/>
    <col min="3589" max="3589" width="14.375" style="9" bestFit="1" customWidth="1"/>
    <col min="3590" max="3590" width="13.125" style="9" bestFit="1" customWidth="1"/>
    <col min="3591" max="3591" width="52.375" style="9" customWidth="1"/>
    <col min="3592" max="3592" width="6.25" style="9" customWidth="1"/>
    <col min="3593" max="3594" width="9.875" style="9" bestFit="1" customWidth="1"/>
    <col min="3595" max="3595" width="5.75" style="9" customWidth="1"/>
    <col min="3596" max="3596" width="49" style="9" customWidth="1"/>
    <col min="3597" max="3597" width="41.625" style="9" customWidth="1"/>
    <col min="3598" max="3598" width="25.125" style="9" customWidth="1"/>
    <col min="3599" max="3599" width="13.75" style="9" customWidth="1"/>
    <col min="3600" max="3600" width="6.375" style="9" customWidth="1"/>
    <col min="3601" max="3601" width="13.25" style="9" customWidth="1"/>
    <col min="3602" max="3602" width="14.5" style="9" customWidth="1"/>
    <col min="3603" max="3603" width="15.625" style="9" customWidth="1"/>
    <col min="3604" max="3842" width="9" style="9"/>
    <col min="3843" max="3843" width="17.25" style="9" customWidth="1"/>
    <col min="3844" max="3844" width="18.125" style="9" customWidth="1"/>
    <col min="3845" max="3845" width="14.375" style="9" bestFit="1" customWidth="1"/>
    <col min="3846" max="3846" width="13.125" style="9" bestFit="1" customWidth="1"/>
    <col min="3847" max="3847" width="52.375" style="9" customWidth="1"/>
    <col min="3848" max="3848" width="6.25" style="9" customWidth="1"/>
    <col min="3849" max="3850" width="9.875" style="9" bestFit="1" customWidth="1"/>
    <col min="3851" max="3851" width="5.75" style="9" customWidth="1"/>
    <col min="3852" max="3852" width="49" style="9" customWidth="1"/>
    <col min="3853" max="3853" width="41.625" style="9" customWidth="1"/>
    <col min="3854" max="3854" width="25.125" style="9" customWidth="1"/>
    <col min="3855" max="3855" width="13.75" style="9" customWidth="1"/>
    <col min="3856" max="3856" width="6.375" style="9" customWidth="1"/>
    <col min="3857" max="3857" width="13.25" style="9" customWidth="1"/>
    <col min="3858" max="3858" width="14.5" style="9" customWidth="1"/>
    <col min="3859" max="3859" width="15.625" style="9" customWidth="1"/>
    <col min="3860" max="4098" width="9" style="9"/>
    <col min="4099" max="4099" width="17.25" style="9" customWidth="1"/>
    <col min="4100" max="4100" width="18.125" style="9" customWidth="1"/>
    <col min="4101" max="4101" width="14.375" style="9" bestFit="1" customWidth="1"/>
    <col min="4102" max="4102" width="13.125" style="9" bestFit="1" customWidth="1"/>
    <col min="4103" max="4103" width="52.375" style="9" customWidth="1"/>
    <col min="4104" max="4104" width="6.25" style="9" customWidth="1"/>
    <col min="4105" max="4106" width="9.875" style="9" bestFit="1" customWidth="1"/>
    <col min="4107" max="4107" width="5.75" style="9" customWidth="1"/>
    <col min="4108" max="4108" width="49" style="9" customWidth="1"/>
    <col min="4109" max="4109" width="41.625" style="9" customWidth="1"/>
    <col min="4110" max="4110" width="25.125" style="9" customWidth="1"/>
    <col min="4111" max="4111" width="13.75" style="9" customWidth="1"/>
    <col min="4112" max="4112" width="6.375" style="9" customWidth="1"/>
    <col min="4113" max="4113" width="13.25" style="9" customWidth="1"/>
    <col min="4114" max="4114" width="14.5" style="9" customWidth="1"/>
    <col min="4115" max="4115" width="15.625" style="9" customWidth="1"/>
    <col min="4116" max="4354" width="9" style="9"/>
    <col min="4355" max="4355" width="17.25" style="9" customWidth="1"/>
    <col min="4356" max="4356" width="18.125" style="9" customWidth="1"/>
    <col min="4357" max="4357" width="14.375" style="9" bestFit="1" customWidth="1"/>
    <col min="4358" max="4358" width="13.125" style="9" bestFit="1" customWidth="1"/>
    <col min="4359" max="4359" width="52.375" style="9" customWidth="1"/>
    <col min="4360" max="4360" width="6.25" style="9" customWidth="1"/>
    <col min="4361" max="4362" width="9.875" style="9" bestFit="1" customWidth="1"/>
    <col min="4363" max="4363" width="5.75" style="9" customWidth="1"/>
    <col min="4364" max="4364" width="49" style="9" customWidth="1"/>
    <col min="4365" max="4365" width="41.625" style="9" customWidth="1"/>
    <col min="4366" max="4366" width="25.125" style="9" customWidth="1"/>
    <col min="4367" max="4367" width="13.75" style="9" customWidth="1"/>
    <col min="4368" max="4368" width="6.375" style="9" customWidth="1"/>
    <col min="4369" max="4369" width="13.25" style="9" customWidth="1"/>
    <col min="4370" max="4370" width="14.5" style="9" customWidth="1"/>
    <col min="4371" max="4371" width="15.625" style="9" customWidth="1"/>
    <col min="4372" max="4610" width="9" style="9"/>
    <col min="4611" max="4611" width="17.25" style="9" customWidth="1"/>
    <col min="4612" max="4612" width="18.125" style="9" customWidth="1"/>
    <col min="4613" max="4613" width="14.375" style="9" bestFit="1" customWidth="1"/>
    <col min="4614" max="4614" width="13.125" style="9" bestFit="1" customWidth="1"/>
    <col min="4615" max="4615" width="52.375" style="9" customWidth="1"/>
    <col min="4616" max="4616" width="6.25" style="9" customWidth="1"/>
    <col min="4617" max="4618" width="9.875" style="9" bestFit="1" customWidth="1"/>
    <col min="4619" max="4619" width="5.75" style="9" customWidth="1"/>
    <col min="4620" max="4620" width="49" style="9" customWidth="1"/>
    <col min="4621" max="4621" width="41.625" style="9" customWidth="1"/>
    <col min="4622" max="4622" width="25.125" style="9" customWidth="1"/>
    <col min="4623" max="4623" width="13.75" style="9" customWidth="1"/>
    <col min="4624" max="4624" width="6.375" style="9" customWidth="1"/>
    <col min="4625" max="4625" width="13.25" style="9" customWidth="1"/>
    <col min="4626" max="4626" width="14.5" style="9" customWidth="1"/>
    <col min="4627" max="4627" width="15.625" style="9" customWidth="1"/>
    <col min="4628" max="4866" width="9" style="9"/>
    <col min="4867" max="4867" width="17.25" style="9" customWidth="1"/>
    <col min="4868" max="4868" width="18.125" style="9" customWidth="1"/>
    <col min="4869" max="4869" width="14.375" style="9" bestFit="1" customWidth="1"/>
    <col min="4870" max="4870" width="13.125" style="9" bestFit="1" customWidth="1"/>
    <col min="4871" max="4871" width="52.375" style="9" customWidth="1"/>
    <col min="4872" max="4872" width="6.25" style="9" customWidth="1"/>
    <col min="4873" max="4874" width="9.875" style="9" bestFit="1" customWidth="1"/>
    <col min="4875" max="4875" width="5.75" style="9" customWidth="1"/>
    <col min="4876" max="4876" width="49" style="9" customWidth="1"/>
    <col min="4877" max="4877" width="41.625" style="9" customWidth="1"/>
    <col min="4878" max="4878" width="25.125" style="9" customWidth="1"/>
    <col min="4879" max="4879" width="13.75" style="9" customWidth="1"/>
    <col min="4880" max="4880" width="6.375" style="9" customWidth="1"/>
    <col min="4881" max="4881" width="13.25" style="9" customWidth="1"/>
    <col min="4882" max="4882" width="14.5" style="9" customWidth="1"/>
    <col min="4883" max="4883" width="15.625" style="9" customWidth="1"/>
    <col min="4884" max="5122" width="9" style="9"/>
    <col min="5123" max="5123" width="17.25" style="9" customWidth="1"/>
    <col min="5124" max="5124" width="18.125" style="9" customWidth="1"/>
    <col min="5125" max="5125" width="14.375" style="9" bestFit="1" customWidth="1"/>
    <col min="5126" max="5126" width="13.125" style="9" bestFit="1" customWidth="1"/>
    <col min="5127" max="5127" width="52.375" style="9" customWidth="1"/>
    <col min="5128" max="5128" width="6.25" style="9" customWidth="1"/>
    <col min="5129" max="5130" width="9.875" style="9" bestFit="1" customWidth="1"/>
    <col min="5131" max="5131" width="5.75" style="9" customWidth="1"/>
    <col min="5132" max="5132" width="49" style="9" customWidth="1"/>
    <col min="5133" max="5133" width="41.625" style="9" customWidth="1"/>
    <col min="5134" max="5134" width="25.125" style="9" customWidth="1"/>
    <col min="5135" max="5135" width="13.75" style="9" customWidth="1"/>
    <col min="5136" max="5136" width="6.375" style="9" customWidth="1"/>
    <col min="5137" max="5137" width="13.25" style="9" customWidth="1"/>
    <col min="5138" max="5138" width="14.5" style="9" customWidth="1"/>
    <col min="5139" max="5139" width="15.625" style="9" customWidth="1"/>
    <col min="5140" max="5378" width="9" style="9"/>
    <col min="5379" max="5379" width="17.25" style="9" customWidth="1"/>
    <col min="5380" max="5380" width="18.125" style="9" customWidth="1"/>
    <col min="5381" max="5381" width="14.375" style="9" bestFit="1" customWidth="1"/>
    <col min="5382" max="5382" width="13.125" style="9" bestFit="1" customWidth="1"/>
    <col min="5383" max="5383" width="52.375" style="9" customWidth="1"/>
    <col min="5384" max="5384" width="6.25" style="9" customWidth="1"/>
    <col min="5385" max="5386" width="9.875" style="9" bestFit="1" customWidth="1"/>
    <col min="5387" max="5387" width="5.75" style="9" customWidth="1"/>
    <col min="5388" max="5388" width="49" style="9" customWidth="1"/>
    <col min="5389" max="5389" width="41.625" style="9" customWidth="1"/>
    <col min="5390" max="5390" width="25.125" style="9" customWidth="1"/>
    <col min="5391" max="5391" width="13.75" style="9" customWidth="1"/>
    <col min="5392" max="5392" width="6.375" style="9" customWidth="1"/>
    <col min="5393" max="5393" width="13.25" style="9" customWidth="1"/>
    <col min="5394" max="5394" width="14.5" style="9" customWidth="1"/>
    <col min="5395" max="5395" width="15.625" style="9" customWidth="1"/>
    <col min="5396" max="5634" width="9" style="9"/>
    <col min="5635" max="5635" width="17.25" style="9" customWidth="1"/>
    <col min="5636" max="5636" width="18.125" style="9" customWidth="1"/>
    <col min="5637" max="5637" width="14.375" style="9" bestFit="1" customWidth="1"/>
    <col min="5638" max="5638" width="13.125" style="9" bestFit="1" customWidth="1"/>
    <col min="5639" max="5639" width="52.375" style="9" customWidth="1"/>
    <col min="5640" max="5640" width="6.25" style="9" customWidth="1"/>
    <col min="5641" max="5642" width="9.875" style="9" bestFit="1" customWidth="1"/>
    <col min="5643" max="5643" width="5.75" style="9" customWidth="1"/>
    <col min="5644" max="5644" width="49" style="9" customWidth="1"/>
    <col min="5645" max="5645" width="41.625" style="9" customWidth="1"/>
    <col min="5646" max="5646" width="25.125" style="9" customWidth="1"/>
    <col min="5647" max="5647" width="13.75" style="9" customWidth="1"/>
    <col min="5648" max="5648" width="6.375" style="9" customWidth="1"/>
    <col min="5649" max="5649" width="13.25" style="9" customWidth="1"/>
    <col min="5650" max="5650" width="14.5" style="9" customWidth="1"/>
    <col min="5651" max="5651" width="15.625" style="9" customWidth="1"/>
    <col min="5652" max="5890" width="9" style="9"/>
    <col min="5891" max="5891" width="17.25" style="9" customWidth="1"/>
    <col min="5892" max="5892" width="18.125" style="9" customWidth="1"/>
    <col min="5893" max="5893" width="14.375" style="9" bestFit="1" customWidth="1"/>
    <col min="5894" max="5894" width="13.125" style="9" bestFit="1" customWidth="1"/>
    <col min="5895" max="5895" width="52.375" style="9" customWidth="1"/>
    <col min="5896" max="5896" width="6.25" style="9" customWidth="1"/>
    <col min="5897" max="5898" width="9.875" style="9" bestFit="1" customWidth="1"/>
    <col min="5899" max="5899" width="5.75" style="9" customWidth="1"/>
    <col min="5900" max="5900" width="49" style="9" customWidth="1"/>
    <col min="5901" max="5901" width="41.625" style="9" customWidth="1"/>
    <col min="5902" max="5902" width="25.125" style="9" customWidth="1"/>
    <col min="5903" max="5903" width="13.75" style="9" customWidth="1"/>
    <col min="5904" max="5904" width="6.375" style="9" customWidth="1"/>
    <col min="5905" max="5905" width="13.25" style="9" customWidth="1"/>
    <col min="5906" max="5906" width="14.5" style="9" customWidth="1"/>
    <col min="5907" max="5907" width="15.625" style="9" customWidth="1"/>
    <col min="5908" max="6146" width="9" style="9"/>
    <col min="6147" max="6147" width="17.25" style="9" customWidth="1"/>
    <col min="6148" max="6148" width="18.125" style="9" customWidth="1"/>
    <col min="6149" max="6149" width="14.375" style="9" bestFit="1" customWidth="1"/>
    <col min="6150" max="6150" width="13.125" style="9" bestFit="1" customWidth="1"/>
    <col min="6151" max="6151" width="52.375" style="9" customWidth="1"/>
    <col min="6152" max="6152" width="6.25" style="9" customWidth="1"/>
    <col min="6153" max="6154" width="9.875" style="9" bestFit="1" customWidth="1"/>
    <col min="6155" max="6155" width="5.75" style="9" customWidth="1"/>
    <col min="6156" max="6156" width="49" style="9" customWidth="1"/>
    <col min="6157" max="6157" width="41.625" style="9" customWidth="1"/>
    <col min="6158" max="6158" width="25.125" style="9" customWidth="1"/>
    <col min="6159" max="6159" width="13.75" style="9" customWidth="1"/>
    <col min="6160" max="6160" width="6.375" style="9" customWidth="1"/>
    <col min="6161" max="6161" width="13.25" style="9" customWidth="1"/>
    <col min="6162" max="6162" width="14.5" style="9" customWidth="1"/>
    <col min="6163" max="6163" width="15.625" style="9" customWidth="1"/>
    <col min="6164" max="6402" width="9" style="9"/>
    <col min="6403" max="6403" width="17.25" style="9" customWidth="1"/>
    <col min="6404" max="6404" width="18.125" style="9" customWidth="1"/>
    <col min="6405" max="6405" width="14.375" style="9" bestFit="1" customWidth="1"/>
    <col min="6406" max="6406" width="13.125" style="9" bestFit="1" customWidth="1"/>
    <col min="6407" max="6407" width="52.375" style="9" customWidth="1"/>
    <col min="6408" max="6408" width="6.25" style="9" customWidth="1"/>
    <col min="6409" max="6410" width="9.875" style="9" bestFit="1" customWidth="1"/>
    <col min="6411" max="6411" width="5.75" style="9" customWidth="1"/>
    <col min="6412" max="6412" width="49" style="9" customWidth="1"/>
    <col min="6413" max="6413" width="41.625" style="9" customWidth="1"/>
    <col min="6414" max="6414" width="25.125" style="9" customWidth="1"/>
    <col min="6415" max="6415" width="13.75" style="9" customWidth="1"/>
    <col min="6416" max="6416" width="6.375" style="9" customWidth="1"/>
    <col min="6417" max="6417" width="13.25" style="9" customWidth="1"/>
    <col min="6418" max="6418" width="14.5" style="9" customWidth="1"/>
    <col min="6419" max="6419" width="15.625" style="9" customWidth="1"/>
    <col min="6420" max="6658" width="9" style="9"/>
    <col min="6659" max="6659" width="17.25" style="9" customWidth="1"/>
    <col min="6660" max="6660" width="18.125" style="9" customWidth="1"/>
    <col min="6661" max="6661" width="14.375" style="9" bestFit="1" customWidth="1"/>
    <col min="6662" max="6662" width="13.125" style="9" bestFit="1" customWidth="1"/>
    <col min="6663" max="6663" width="52.375" style="9" customWidth="1"/>
    <col min="6664" max="6664" width="6.25" style="9" customWidth="1"/>
    <col min="6665" max="6666" width="9.875" style="9" bestFit="1" customWidth="1"/>
    <col min="6667" max="6667" width="5.75" style="9" customWidth="1"/>
    <col min="6668" max="6668" width="49" style="9" customWidth="1"/>
    <col min="6669" max="6669" width="41.625" style="9" customWidth="1"/>
    <col min="6670" max="6670" width="25.125" style="9" customWidth="1"/>
    <col min="6671" max="6671" width="13.75" style="9" customWidth="1"/>
    <col min="6672" max="6672" width="6.375" style="9" customWidth="1"/>
    <col min="6673" max="6673" width="13.25" style="9" customWidth="1"/>
    <col min="6674" max="6674" width="14.5" style="9" customWidth="1"/>
    <col min="6675" max="6675" width="15.625" style="9" customWidth="1"/>
    <col min="6676" max="6914" width="9" style="9"/>
    <col min="6915" max="6915" width="17.25" style="9" customWidth="1"/>
    <col min="6916" max="6916" width="18.125" style="9" customWidth="1"/>
    <col min="6917" max="6917" width="14.375" style="9" bestFit="1" customWidth="1"/>
    <col min="6918" max="6918" width="13.125" style="9" bestFit="1" customWidth="1"/>
    <col min="6919" max="6919" width="52.375" style="9" customWidth="1"/>
    <col min="6920" max="6920" width="6.25" style="9" customWidth="1"/>
    <col min="6921" max="6922" width="9.875" style="9" bestFit="1" customWidth="1"/>
    <col min="6923" max="6923" width="5.75" style="9" customWidth="1"/>
    <col min="6924" max="6924" width="49" style="9" customWidth="1"/>
    <col min="6925" max="6925" width="41.625" style="9" customWidth="1"/>
    <col min="6926" max="6926" width="25.125" style="9" customWidth="1"/>
    <col min="6927" max="6927" width="13.75" style="9" customWidth="1"/>
    <col min="6928" max="6928" width="6.375" style="9" customWidth="1"/>
    <col min="6929" max="6929" width="13.25" style="9" customWidth="1"/>
    <col min="6930" max="6930" width="14.5" style="9" customWidth="1"/>
    <col min="6931" max="6931" width="15.625" style="9" customWidth="1"/>
    <col min="6932" max="7170" width="9" style="9"/>
    <col min="7171" max="7171" width="17.25" style="9" customWidth="1"/>
    <col min="7172" max="7172" width="18.125" style="9" customWidth="1"/>
    <col min="7173" max="7173" width="14.375" style="9" bestFit="1" customWidth="1"/>
    <col min="7174" max="7174" width="13.125" style="9" bestFit="1" customWidth="1"/>
    <col min="7175" max="7175" width="52.375" style="9" customWidth="1"/>
    <col min="7176" max="7176" width="6.25" style="9" customWidth="1"/>
    <col min="7177" max="7178" width="9.875" style="9" bestFit="1" customWidth="1"/>
    <col min="7179" max="7179" width="5.75" style="9" customWidth="1"/>
    <col min="7180" max="7180" width="49" style="9" customWidth="1"/>
    <col min="7181" max="7181" width="41.625" style="9" customWidth="1"/>
    <col min="7182" max="7182" width="25.125" style="9" customWidth="1"/>
    <col min="7183" max="7183" width="13.75" style="9" customWidth="1"/>
    <col min="7184" max="7184" width="6.375" style="9" customWidth="1"/>
    <col min="7185" max="7185" width="13.25" style="9" customWidth="1"/>
    <col min="7186" max="7186" width="14.5" style="9" customWidth="1"/>
    <col min="7187" max="7187" width="15.625" style="9" customWidth="1"/>
    <col min="7188" max="7426" width="9" style="9"/>
    <col min="7427" max="7427" width="17.25" style="9" customWidth="1"/>
    <col min="7428" max="7428" width="18.125" style="9" customWidth="1"/>
    <col min="7429" max="7429" width="14.375" style="9" bestFit="1" customWidth="1"/>
    <col min="7430" max="7430" width="13.125" style="9" bestFit="1" customWidth="1"/>
    <col min="7431" max="7431" width="52.375" style="9" customWidth="1"/>
    <col min="7432" max="7432" width="6.25" style="9" customWidth="1"/>
    <col min="7433" max="7434" width="9.875" style="9" bestFit="1" customWidth="1"/>
    <col min="7435" max="7435" width="5.75" style="9" customWidth="1"/>
    <col min="7436" max="7436" width="49" style="9" customWidth="1"/>
    <col min="7437" max="7437" width="41.625" style="9" customWidth="1"/>
    <col min="7438" max="7438" width="25.125" style="9" customWidth="1"/>
    <col min="7439" max="7439" width="13.75" style="9" customWidth="1"/>
    <col min="7440" max="7440" width="6.375" style="9" customWidth="1"/>
    <col min="7441" max="7441" width="13.25" style="9" customWidth="1"/>
    <col min="7442" max="7442" width="14.5" style="9" customWidth="1"/>
    <col min="7443" max="7443" width="15.625" style="9" customWidth="1"/>
    <col min="7444" max="7682" width="9" style="9"/>
    <col min="7683" max="7683" width="17.25" style="9" customWidth="1"/>
    <col min="7684" max="7684" width="18.125" style="9" customWidth="1"/>
    <col min="7685" max="7685" width="14.375" style="9" bestFit="1" customWidth="1"/>
    <col min="7686" max="7686" width="13.125" style="9" bestFit="1" customWidth="1"/>
    <col min="7687" max="7687" width="52.375" style="9" customWidth="1"/>
    <col min="7688" max="7688" width="6.25" style="9" customWidth="1"/>
    <col min="7689" max="7690" width="9.875" style="9" bestFit="1" customWidth="1"/>
    <col min="7691" max="7691" width="5.75" style="9" customWidth="1"/>
    <col min="7692" max="7692" width="49" style="9" customWidth="1"/>
    <col min="7693" max="7693" width="41.625" style="9" customWidth="1"/>
    <col min="7694" max="7694" width="25.125" style="9" customWidth="1"/>
    <col min="7695" max="7695" width="13.75" style="9" customWidth="1"/>
    <col min="7696" max="7696" width="6.375" style="9" customWidth="1"/>
    <col min="7697" max="7697" width="13.25" style="9" customWidth="1"/>
    <col min="7698" max="7698" width="14.5" style="9" customWidth="1"/>
    <col min="7699" max="7699" width="15.625" style="9" customWidth="1"/>
    <col min="7700" max="7938" width="9" style="9"/>
    <col min="7939" max="7939" width="17.25" style="9" customWidth="1"/>
    <col min="7940" max="7940" width="18.125" style="9" customWidth="1"/>
    <col min="7941" max="7941" width="14.375" style="9" bestFit="1" customWidth="1"/>
    <col min="7942" max="7942" width="13.125" style="9" bestFit="1" customWidth="1"/>
    <col min="7943" max="7943" width="52.375" style="9" customWidth="1"/>
    <col min="7944" max="7944" width="6.25" style="9" customWidth="1"/>
    <col min="7945" max="7946" width="9.875" style="9" bestFit="1" customWidth="1"/>
    <col min="7947" max="7947" width="5.75" style="9" customWidth="1"/>
    <col min="7948" max="7948" width="49" style="9" customWidth="1"/>
    <col min="7949" max="7949" width="41.625" style="9" customWidth="1"/>
    <col min="7950" max="7950" width="25.125" style="9" customWidth="1"/>
    <col min="7951" max="7951" width="13.75" style="9" customWidth="1"/>
    <col min="7952" max="7952" width="6.375" style="9" customWidth="1"/>
    <col min="7953" max="7953" width="13.25" style="9" customWidth="1"/>
    <col min="7954" max="7954" width="14.5" style="9" customWidth="1"/>
    <col min="7955" max="7955" width="15.625" style="9" customWidth="1"/>
    <col min="7956" max="8194" width="9" style="9"/>
    <col min="8195" max="8195" width="17.25" style="9" customWidth="1"/>
    <col min="8196" max="8196" width="18.125" style="9" customWidth="1"/>
    <col min="8197" max="8197" width="14.375" style="9" bestFit="1" customWidth="1"/>
    <col min="8198" max="8198" width="13.125" style="9" bestFit="1" customWidth="1"/>
    <col min="8199" max="8199" width="52.375" style="9" customWidth="1"/>
    <col min="8200" max="8200" width="6.25" style="9" customWidth="1"/>
    <col min="8201" max="8202" width="9.875" style="9" bestFit="1" customWidth="1"/>
    <col min="8203" max="8203" width="5.75" style="9" customWidth="1"/>
    <col min="8204" max="8204" width="49" style="9" customWidth="1"/>
    <col min="8205" max="8205" width="41.625" style="9" customWidth="1"/>
    <col min="8206" max="8206" width="25.125" style="9" customWidth="1"/>
    <col min="8207" max="8207" width="13.75" style="9" customWidth="1"/>
    <col min="8208" max="8208" width="6.375" style="9" customWidth="1"/>
    <col min="8209" max="8209" width="13.25" style="9" customWidth="1"/>
    <col min="8210" max="8210" width="14.5" style="9" customWidth="1"/>
    <col min="8211" max="8211" width="15.625" style="9" customWidth="1"/>
    <col min="8212" max="8450" width="9" style="9"/>
    <col min="8451" max="8451" width="17.25" style="9" customWidth="1"/>
    <col min="8452" max="8452" width="18.125" style="9" customWidth="1"/>
    <col min="8453" max="8453" width="14.375" style="9" bestFit="1" customWidth="1"/>
    <col min="8454" max="8454" width="13.125" style="9" bestFit="1" customWidth="1"/>
    <col min="8455" max="8455" width="52.375" style="9" customWidth="1"/>
    <col min="8456" max="8456" width="6.25" style="9" customWidth="1"/>
    <col min="8457" max="8458" width="9.875" style="9" bestFit="1" customWidth="1"/>
    <col min="8459" max="8459" width="5.75" style="9" customWidth="1"/>
    <col min="8460" max="8460" width="49" style="9" customWidth="1"/>
    <col min="8461" max="8461" width="41.625" style="9" customWidth="1"/>
    <col min="8462" max="8462" width="25.125" style="9" customWidth="1"/>
    <col min="8463" max="8463" width="13.75" style="9" customWidth="1"/>
    <col min="8464" max="8464" width="6.375" style="9" customWidth="1"/>
    <col min="8465" max="8465" width="13.25" style="9" customWidth="1"/>
    <col min="8466" max="8466" width="14.5" style="9" customWidth="1"/>
    <col min="8467" max="8467" width="15.625" style="9" customWidth="1"/>
    <col min="8468" max="8706" width="9" style="9"/>
    <col min="8707" max="8707" width="17.25" style="9" customWidth="1"/>
    <col min="8708" max="8708" width="18.125" style="9" customWidth="1"/>
    <col min="8709" max="8709" width="14.375" style="9" bestFit="1" customWidth="1"/>
    <col min="8710" max="8710" width="13.125" style="9" bestFit="1" customWidth="1"/>
    <col min="8711" max="8711" width="52.375" style="9" customWidth="1"/>
    <col min="8712" max="8712" width="6.25" style="9" customWidth="1"/>
    <col min="8713" max="8714" width="9.875" style="9" bestFit="1" customWidth="1"/>
    <col min="8715" max="8715" width="5.75" style="9" customWidth="1"/>
    <col min="8716" max="8716" width="49" style="9" customWidth="1"/>
    <col min="8717" max="8717" width="41.625" style="9" customWidth="1"/>
    <col min="8718" max="8718" width="25.125" style="9" customWidth="1"/>
    <col min="8719" max="8719" width="13.75" style="9" customWidth="1"/>
    <col min="8720" max="8720" width="6.375" style="9" customWidth="1"/>
    <col min="8721" max="8721" width="13.25" style="9" customWidth="1"/>
    <col min="8722" max="8722" width="14.5" style="9" customWidth="1"/>
    <col min="8723" max="8723" width="15.625" style="9" customWidth="1"/>
    <col min="8724" max="8962" width="9" style="9"/>
    <col min="8963" max="8963" width="17.25" style="9" customWidth="1"/>
    <col min="8964" max="8964" width="18.125" style="9" customWidth="1"/>
    <col min="8965" max="8965" width="14.375" style="9" bestFit="1" customWidth="1"/>
    <col min="8966" max="8966" width="13.125" style="9" bestFit="1" customWidth="1"/>
    <col min="8967" max="8967" width="52.375" style="9" customWidth="1"/>
    <col min="8968" max="8968" width="6.25" style="9" customWidth="1"/>
    <col min="8969" max="8970" width="9.875" style="9" bestFit="1" customWidth="1"/>
    <col min="8971" max="8971" width="5.75" style="9" customWidth="1"/>
    <col min="8972" max="8972" width="49" style="9" customWidth="1"/>
    <col min="8973" max="8973" width="41.625" style="9" customWidth="1"/>
    <col min="8974" max="8974" width="25.125" style="9" customWidth="1"/>
    <col min="8975" max="8975" width="13.75" style="9" customWidth="1"/>
    <col min="8976" max="8976" width="6.375" style="9" customWidth="1"/>
    <col min="8977" max="8977" width="13.25" style="9" customWidth="1"/>
    <col min="8978" max="8978" width="14.5" style="9" customWidth="1"/>
    <col min="8979" max="8979" width="15.625" style="9" customWidth="1"/>
    <col min="8980" max="9218" width="9" style="9"/>
    <col min="9219" max="9219" width="17.25" style="9" customWidth="1"/>
    <col min="9220" max="9220" width="18.125" style="9" customWidth="1"/>
    <col min="9221" max="9221" width="14.375" style="9" bestFit="1" customWidth="1"/>
    <col min="9222" max="9222" width="13.125" style="9" bestFit="1" customWidth="1"/>
    <col min="9223" max="9223" width="52.375" style="9" customWidth="1"/>
    <col min="9224" max="9224" width="6.25" style="9" customWidth="1"/>
    <col min="9225" max="9226" width="9.875" style="9" bestFit="1" customWidth="1"/>
    <col min="9227" max="9227" width="5.75" style="9" customWidth="1"/>
    <col min="9228" max="9228" width="49" style="9" customWidth="1"/>
    <col min="9229" max="9229" width="41.625" style="9" customWidth="1"/>
    <col min="9230" max="9230" width="25.125" style="9" customWidth="1"/>
    <col min="9231" max="9231" width="13.75" style="9" customWidth="1"/>
    <col min="9232" max="9232" width="6.375" style="9" customWidth="1"/>
    <col min="9233" max="9233" width="13.25" style="9" customWidth="1"/>
    <col min="9234" max="9234" width="14.5" style="9" customWidth="1"/>
    <col min="9235" max="9235" width="15.625" style="9" customWidth="1"/>
    <col min="9236" max="9474" width="9" style="9"/>
    <col min="9475" max="9475" width="17.25" style="9" customWidth="1"/>
    <col min="9476" max="9476" width="18.125" style="9" customWidth="1"/>
    <col min="9477" max="9477" width="14.375" style="9" bestFit="1" customWidth="1"/>
    <col min="9478" max="9478" width="13.125" style="9" bestFit="1" customWidth="1"/>
    <col min="9479" max="9479" width="52.375" style="9" customWidth="1"/>
    <col min="9480" max="9480" width="6.25" style="9" customWidth="1"/>
    <col min="9481" max="9482" width="9.875" style="9" bestFit="1" customWidth="1"/>
    <col min="9483" max="9483" width="5.75" style="9" customWidth="1"/>
    <col min="9484" max="9484" width="49" style="9" customWidth="1"/>
    <col min="9485" max="9485" width="41.625" style="9" customWidth="1"/>
    <col min="9486" max="9486" width="25.125" style="9" customWidth="1"/>
    <col min="9487" max="9487" width="13.75" style="9" customWidth="1"/>
    <col min="9488" max="9488" width="6.375" style="9" customWidth="1"/>
    <col min="9489" max="9489" width="13.25" style="9" customWidth="1"/>
    <col min="9490" max="9490" width="14.5" style="9" customWidth="1"/>
    <col min="9491" max="9491" width="15.625" style="9" customWidth="1"/>
    <col min="9492" max="9730" width="9" style="9"/>
    <col min="9731" max="9731" width="17.25" style="9" customWidth="1"/>
    <col min="9732" max="9732" width="18.125" style="9" customWidth="1"/>
    <col min="9733" max="9733" width="14.375" style="9" bestFit="1" customWidth="1"/>
    <col min="9734" max="9734" width="13.125" style="9" bestFit="1" customWidth="1"/>
    <col min="9735" max="9735" width="52.375" style="9" customWidth="1"/>
    <col min="9736" max="9736" width="6.25" style="9" customWidth="1"/>
    <col min="9737" max="9738" width="9.875" style="9" bestFit="1" customWidth="1"/>
    <col min="9739" max="9739" width="5.75" style="9" customWidth="1"/>
    <col min="9740" max="9740" width="49" style="9" customWidth="1"/>
    <col min="9741" max="9741" width="41.625" style="9" customWidth="1"/>
    <col min="9742" max="9742" width="25.125" style="9" customWidth="1"/>
    <col min="9743" max="9743" width="13.75" style="9" customWidth="1"/>
    <col min="9744" max="9744" width="6.375" style="9" customWidth="1"/>
    <col min="9745" max="9745" width="13.25" style="9" customWidth="1"/>
    <col min="9746" max="9746" width="14.5" style="9" customWidth="1"/>
    <col min="9747" max="9747" width="15.625" style="9" customWidth="1"/>
    <col min="9748" max="9986" width="9" style="9"/>
    <col min="9987" max="9987" width="17.25" style="9" customWidth="1"/>
    <col min="9988" max="9988" width="18.125" style="9" customWidth="1"/>
    <col min="9989" max="9989" width="14.375" style="9" bestFit="1" customWidth="1"/>
    <col min="9990" max="9990" width="13.125" style="9" bestFit="1" customWidth="1"/>
    <col min="9991" max="9991" width="52.375" style="9" customWidth="1"/>
    <col min="9992" max="9992" width="6.25" style="9" customWidth="1"/>
    <col min="9993" max="9994" width="9.875" style="9" bestFit="1" customWidth="1"/>
    <col min="9995" max="9995" width="5.75" style="9" customWidth="1"/>
    <col min="9996" max="9996" width="49" style="9" customWidth="1"/>
    <col min="9997" max="9997" width="41.625" style="9" customWidth="1"/>
    <col min="9998" max="9998" width="25.125" style="9" customWidth="1"/>
    <col min="9999" max="9999" width="13.75" style="9" customWidth="1"/>
    <col min="10000" max="10000" width="6.375" style="9" customWidth="1"/>
    <col min="10001" max="10001" width="13.25" style="9" customWidth="1"/>
    <col min="10002" max="10002" width="14.5" style="9" customWidth="1"/>
    <col min="10003" max="10003" width="15.625" style="9" customWidth="1"/>
    <col min="10004" max="10242" width="9" style="9"/>
    <col min="10243" max="10243" width="17.25" style="9" customWidth="1"/>
    <col min="10244" max="10244" width="18.125" style="9" customWidth="1"/>
    <col min="10245" max="10245" width="14.375" style="9" bestFit="1" customWidth="1"/>
    <col min="10246" max="10246" width="13.125" style="9" bestFit="1" customWidth="1"/>
    <col min="10247" max="10247" width="52.375" style="9" customWidth="1"/>
    <col min="10248" max="10248" width="6.25" style="9" customWidth="1"/>
    <col min="10249" max="10250" width="9.875" style="9" bestFit="1" customWidth="1"/>
    <col min="10251" max="10251" width="5.75" style="9" customWidth="1"/>
    <col min="10252" max="10252" width="49" style="9" customWidth="1"/>
    <col min="10253" max="10253" width="41.625" style="9" customWidth="1"/>
    <col min="10254" max="10254" width="25.125" style="9" customWidth="1"/>
    <col min="10255" max="10255" width="13.75" style="9" customWidth="1"/>
    <col min="10256" max="10256" width="6.375" style="9" customWidth="1"/>
    <col min="10257" max="10257" width="13.25" style="9" customWidth="1"/>
    <col min="10258" max="10258" width="14.5" style="9" customWidth="1"/>
    <col min="10259" max="10259" width="15.625" style="9" customWidth="1"/>
    <col min="10260" max="10498" width="9" style="9"/>
    <col min="10499" max="10499" width="17.25" style="9" customWidth="1"/>
    <col min="10500" max="10500" width="18.125" style="9" customWidth="1"/>
    <col min="10501" max="10501" width="14.375" style="9" bestFit="1" customWidth="1"/>
    <col min="10502" max="10502" width="13.125" style="9" bestFit="1" customWidth="1"/>
    <col min="10503" max="10503" width="52.375" style="9" customWidth="1"/>
    <col min="10504" max="10504" width="6.25" style="9" customWidth="1"/>
    <col min="10505" max="10506" width="9.875" style="9" bestFit="1" customWidth="1"/>
    <col min="10507" max="10507" width="5.75" style="9" customWidth="1"/>
    <col min="10508" max="10508" width="49" style="9" customWidth="1"/>
    <col min="10509" max="10509" width="41.625" style="9" customWidth="1"/>
    <col min="10510" max="10510" width="25.125" style="9" customWidth="1"/>
    <col min="10511" max="10511" width="13.75" style="9" customWidth="1"/>
    <col min="10512" max="10512" width="6.375" style="9" customWidth="1"/>
    <col min="10513" max="10513" width="13.25" style="9" customWidth="1"/>
    <col min="10514" max="10514" width="14.5" style="9" customWidth="1"/>
    <col min="10515" max="10515" width="15.625" style="9" customWidth="1"/>
    <col min="10516" max="10754" width="9" style="9"/>
    <col min="10755" max="10755" width="17.25" style="9" customWidth="1"/>
    <col min="10756" max="10756" width="18.125" style="9" customWidth="1"/>
    <col min="10757" max="10757" width="14.375" style="9" bestFit="1" customWidth="1"/>
    <col min="10758" max="10758" width="13.125" style="9" bestFit="1" customWidth="1"/>
    <col min="10759" max="10759" width="52.375" style="9" customWidth="1"/>
    <col min="10760" max="10760" width="6.25" style="9" customWidth="1"/>
    <col min="10761" max="10762" width="9.875" style="9" bestFit="1" customWidth="1"/>
    <col min="10763" max="10763" width="5.75" style="9" customWidth="1"/>
    <col min="10764" max="10764" width="49" style="9" customWidth="1"/>
    <col min="10765" max="10765" width="41.625" style="9" customWidth="1"/>
    <col min="10766" max="10766" width="25.125" style="9" customWidth="1"/>
    <col min="10767" max="10767" width="13.75" style="9" customWidth="1"/>
    <col min="10768" max="10768" width="6.375" style="9" customWidth="1"/>
    <col min="10769" max="10769" width="13.25" style="9" customWidth="1"/>
    <col min="10770" max="10770" width="14.5" style="9" customWidth="1"/>
    <col min="10771" max="10771" width="15.625" style="9" customWidth="1"/>
    <col min="10772" max="11010" width="9" style="9"/>
    <col min="11011" max="11011" width="17.25" style="9" customWidth="1"/>
    <col min="11012" max="11012" width="18.125" style="9" customWidth="1"/>
    <col min="11013" max="11013" width="14.375" style="9" bestFit="1" customWidth="1"/>
    <col min="11014" max="11014" width="13.125" style="9" bestFit="1" customWidth="1"/>
    <col min="11015" max="11015" width="52.375" style="9" customWidth="1"/>
    <col min="11016" max="11016" width="6.25" style="9" customWidth="1"/>
    <col min="11017" max="11018" width="9.875" style="9" bestFit="1" customWidth="1"/>
    <col min="11019" max="11019" width="5.75" style="9" customWidth="1"/>
    <col min="11020" max="11020" width="49" style="9" customWidth="1"/>
    <col min="11021" max="11021" width="41.625" style="9" customWidth="1"/>
    <col min="11022" max="11022" width="25.125" style="9" customWidth="1"/>
    <col min="11023" max="11023" width="13.75" style="9" customWidth="1"/>
    <col min="11024" max="11024" width="6.375" style="9" customWidth="1"/>
    <col min="11025" max="11025" width="13.25" style="9" customWidth="1"/>
    <col min="11026" max="11026" width="14.5" style="9" customWidth="1"/>
    <col min="11027" max="11027" width="15.625" style="9" customWidth="1"/>
    <col min="11028" max="11266" width="9" style="9"/>
    <col min="11267" max="11267" width="17.25" style="9" customWidth="1"/>
    <col min="11268" max="11268" width="18.125" style="9" customWidth="1"/>
    <col min="11269" max="11269" width="14.375" style="9" bestFit="1" customWidth="1"/>
    <col min="11270" max="11270" width="13.125" style="9" bestFit="1" customWidth="1"/>
    <col min="11271" max="11271" width="52.375" style="9" customWidth="1"/>
    <col min="11272" max="11272" width="6.25" style="9" customWidth="1"/>
    <col min="11273" max="11274" width="9.875" style="9" bestFit="1" customWidth="1"/>
    <col min="11275" max="11275" width="5.75" style="9" customWidth="1"/>
    <col min="11276" max="11276" width="49" style="9" customWidth="1"/>
    <col min="11277" max="11277" width="41.625" style="9" customWidth="1"/>
    <col min="11278" max="11278" width="25.125" style="9" customWidth="1"/>
    <col min="11279" max="11279" width="13.75" style="9" customWidth="1"/>
    <col min="11280" max="11280" width="6.375" style="9" customWidth="1"/>
    <col min="11281" max="11281" width="13.25" style="9" customWidth="1"/>
    <col min="11282" max="11282" width="14.5" style="9" customWidth="1"/>
    <col min="11283" max="11283" width="15.625" style="9" customWidth="1"/>
    <col min="11284" max="11522" width="9" style="9"/>
    <col min="11523" max="11523" width="17.25" style="9" customWidth="1"/>
    <col min="11524" max="11524" width="18.125" style="9" customWidth="1"/>
    <col min="11525" max="11525" width="14.375" style="9" bestFit="1" customWidth="1"/>
    <col min="11526" max="11526" width="13.125" style="9" bestFit="1" customWidth="1"/>
    <col min="11527" max="11527" width="52.375" style="9" customWidth="1"/>
    <col min="11528" max="11528" width="6.25" style="9" customWidth="1"/>
    <col min="11529" max="11530" width="9.875" style="9" bestFit="1" customWidth="1"/>
    <col min="11531" max="11531" width="5.75" style="9" customWidth="1"/>
    <col min="11532" max="11532" width="49" style="9" customWidth="1"/>
    <col min="11533" max="11533" width="41.625" style="9" customWidth="1"/>
    <col min="11534" max="11534" width="25.125" style="9" customWidth="1"/>
    <col min="11535" max="11535" width="13.75" style="9" customWidth="1"/>
    <col min="11536" max="11536" width="6.375" style="9" customWidth="1"/>
    <col min="11537" max="11537" width="13.25" style="9" customWidth="1"/>
    <col min="11538" max="11538" width="14.5" style="9" customWidth="1"/>
    <col min="11539" max="11539" width="15.625" style="9" customWidth="1"/>
    <col min="11540" max="11778" width="9" style="9"/>
    <col min="11779" max="11779" width="17.25" style="9" customWidth="1"/>
    <col min="11780" max="11780" width="18.125" style="9" customWidth="1"/>
    <col min="11781" max="11781" width="14.375" style="9" bestFit="1" customWidth="1"/>
    <col min="11782" max="11782" width="13.125" style="9" bestFit="1" customWidth="1"/>
    <col min="11783" max="11783" width="52.375" style="9" customWidth="1"/>
    <col min="11784" max="11784" width="6.25" style="9" customWidth="1"/>
    <col min="11785" max="11786" width="9.875" style="9" bestFit="1" customWidth="1"/>
    <col min="11787" max="11787" width="5.75" style="9" customWidth="1"/>
    <col min="11788" max="11788" width="49" style="9" customWidth="1"/>
    <col min="11789" max="11789" width="41.625" style="9" customWidth="1"/>
    <col min="11790" max="11790" width="25.125" style="9" customWidth="1"/>
    <col min="11791" max="11791" width="13.75" style="9" customWidth="1"/>
    <col min="11792" max="11792" width="6.375" style="9" customWidth="1"/>
    <col min="11793" max="11793" width="13.25" style="9" customWidth="1"/>
    <col min="11794" max="11794" width="14.5" style="9" customWidth="1"/>
    <col min="11795" max="11795" width="15.625" style="9" customWidth="1"/>
    <col min="11796" max="12034" width="9" style="9"/>
    <col min="12035" max="12035" width="17.25" style="9" customWidth="1"/>
    <col min="12036" max="12036" width="18.125" style="9" customWidth="1"/>
    <col min="12037" max="12037" width="14.375" style="9" bestFit="1" customWidth="1"/>
    <col min="12038" max="12038" width="13.125" style="9" bestFit="1" customWidth="1"/>
    <col min="12039" max="12039" width="52.375" style="9" customWidth="1"/>
    <col min="12040" max="12040" width="6.25" style="9" customWidth="1"/>
    <col min="12041" max="12042" width="9.875" style="9" bestFit="1" customWidth="1"/>
    <col min="12043" max="12043" width="5.75" style="9" customWidth="1"/>
    <col min="12044" max="12044" width="49" style="9" customWidth="1"/>
    <col min="12045" max="12045" width="41.625" style="9" customWidth="1"/>
    <col min="12046" max="12046" width="25.125" style="9" customWidth="1"/>
    <col min="12047" max="12047" width="13.75" style="9" customWidth="1"/>
    <col min="12048" max="12048" width="6.375" style="9" customWidth="1"/>
    <col min="12049" max="12049" width="13.25" style="9" customWidth="1"/>
    <col min="12050" max="12050" width="14.5" style="9" customWidth="1"/>
    <col min="12051" max="12051" width="15.625" style="9" customWidth="1"/>
    <col min="12052" max="12290" width="9" style="9"/>
    <col min="12291" max="12291" width="17.25" style="9" customWidth="1"/>
    <col min="12292" max="12292" width="18.125" style="9" customWidth="1"/>
    <col min="12293" max="12293" width="14.375" style="9" bestFit="1" customWidth="1"/>
    <col min="12294" max="12294" width="13.125" style="9" bestFit="1" customWidth="1"/>
    <col min="12295" max="12295" width="52.375" style="9" customWidth="1"/>
    <col min="12296" max="12296" width="6.25" style="9" customWidth="1"/>
    <col min="12297" max="12298" width="9.875" style="9" bestFit="1" customWidth="1"/>
    <col min="12299" max="12299" width="5.75" style="9" customWidth="1"/>
    <col min="12300" max="12300" width="49" style="9" customWidth="1"/>
    <col min="12301" max="12301" width="41.625" style="9" customWidth="1"/>
    <col min="12302" max="12302" width="25.125" style="9" customWidth="1"/>
    <col min="12303" max="12303" width="13.75" style="9" customWidth="1"/>
    <col min="12304" max="12304" width="6.375" style="9" customWidth="1"/>
    <col min="12305" max="12305" width="13.25" style="9" customWidth="1"/>
    <col min="12306" max="12306" width="14.5" style="9" customWidth="1"/>
    <col min="12307" max="12307" width="15.625" style="9" customWidth="1"/>
    <col min="12308" max="12546" width="9" style="9"/>
    <col min="12547" max="12547" width="17.25" style="9" customWidth="1"/>
    <col min="12548" max="12548" width="18.125" style="9" customWidth="1"/>
    <col min="12549" max="12549" width="14.375" style="9" bestFit="1" customWidth="1"/>
    <col min="12550" max="12550" width="13.125" style="9" bestFit="1" customWidth="1"/>
    <col min="12551" max="12551" width="52.375" style="9" customWidth="1"/>
    <col min="12552" max="12552" width="6.25" style="9" customWidth="1"/>
    <col min="12553" max="12554" width="9.875" style="9" bestFit="1" customWidth="1"/>
    <col min="12555" max="12555" width="5.75" style="9" customWidth="1"/>
    <col min="12556" max="12556" width="49" style="9" customWidth="1"/>
    <col min="12557" max="12557" width="41.625" style="9" customWidth="1"/>
    <col min="12558" max="12558" width="25.125" style="9" customWidth="1"/>
    <col min="12559" max="12559" width="13.75" style="9" customWidth="1"/>
    <col min="12560" max="12560" width="6.375" style="9" customWidth="1"/>
    <col min="12561" max="12561" width="13.25" style="9" customWidth="1"/>
    <col min="12562" max="12562" width="14.5" style="9" customWidth="1"/>
    <col min="12563" max="12563" width="15.625" style="9" customWidth="1"/>
    <col min="12564" max="12802" width="9" style="9"/>
    <col min="12803" max="12803" width="17.25" style="9" customWidth="1"/>
    <col min="12804" max="12804" width="18.125" style="9" customWidth="1"/>
    <col min="12805" max="12805" width="14.375" style="9" bestFit="1" customWidth="1"/>
    <col min="12806" max="12806" width="13.125" style="9" bestFit="1" customWidth="1"/>
    <col min="12807" max="12807" width="52.375" style="9" customWidth="1"/>
    <col min="12808" max="12808" width="6.25" style="9" customWidth="1"/>
    <col min="12809" max="12810" width="9.875" style="9" bestFit="1" customWidth="1"/>
    <col min="12811" max="12811" width="5.75" style="9" customWidth="1"/>
    <col min="12812" max="12812" width="49" style="9" customWidth="1"/>
    <col min="12813" max="12813" width="41.625" style="9" customWidth="1"/>
    <col min="12814" max="12814" width="25.125" style="9" customWidth="1"/>
    <col min="12815" max="12815" width="13.75" style="9" customWidth="1"/>
    <col min="12816" max="12816" width="6.375" style="9" customWidth="1"/>
    <col min="12817" max="12817" width="13.25" style="9" customWidth="1"/>
    <col min="12818" max="12818" width="14.5" style="9" customWidth="1"/>
    <col min="12819" max="12819" width="15.625" style="9" customWidth="1"/>
    <col min="12820" max="13058" width="9" style="9"/>
    <col min="13059" max="13059" width="17.25" style="9" customWidth="1"/>
    <col min="13060" max="13060" width="18.125" style="9" customWidth="1"/>
    <col min="13061" max="13061" width="14.375" style="9" bestFit="1" customWidth="1"/>
    <col min="13062" max="13062" width="13.125" style="9" bestFit="1" customWidth="1"/>
    <col min="13063" max="13063" width="52.375" style="9" customWidth="1"/>
    <col min="13064" max="13064" width="6.25" style="9" customWidth="1"/>
    <col min="13065" max="13066" width="9.875" style="9" bestFit="1" customWidth="1"/>
    <col min="13067" max="13067" width="5.75" style="9" customWidth="1"/>
    <col min="13068" max="13068" width="49" style="9" customWidth="1"/>
    <col min="13069" max="13069" width="41.625" style="9" customWidth="1"/>
    <col min="13070" max="13070" width="25.125" style="9" customWidth="1"/>
    <col min="13071" max="13071" width="13.75" style="9" customWidth="1"/>
    <col min="13072" max="13072" width="6.375" style="9" customWidth="1"/>
    <col min="13073" max="13073" width="13.25" style="9" customWidth="1"/>
    <col min="13074" max="13074" width="14.5" style="9" customWidth="1"/>
    <col min="13075" max="13075" width="15.625" style="9" customWidth="1"/>
    <col min="13076" max="13314" width="9" style="9"/>
    <col min="13315" max="13315" width="17.25" style="9" customWidth="1"/>
    <col min="13316" max="13316" width="18.125" style="9" customWidth="1"/>
    <col min="13317" max="13317" width="14.375" style="9" bestFit="1" customWidth="1"/>
    <col min="13318" max="13318" width="13.125" style="9" bestFit="1" customWidth="1"/>
    <col min="13319" max="13319" width="52.375" style="9" customWidth="1"/>
    <col min="13320" max="13320" width="6.25" style="9" customWidth="1"/>
    <col min="13321" max="13322" width="9.875" style="9" bestFit="1" customWidth="1"/>
    <col min="13323" max="13323" width="5.75" style="9" customWidth="1"/>
    <col min="13324" max="13324" width="49" style="9" customWidth="1"/>
    <col min="13325" max="13325" width="41.625" style="9" customWidth="1"/>
    <col min="13326" max="13326" width="25.125" style="9" customWidth="1"/>
    <col min="13327" max="13327" width="13.75" style="9" customWidth="1"/>
    <col min="13328" max="13328" width="6.375" style="9" customWidth="1"/>
    <col min="13329" max="13329" width="13.25" style="9" customWidth="1"/>
    <col min="13330" max="13330" width="14.5" style="9" customWidth="1"/>
    <col min="13331" max="13331" width="15.625" style="9" customWidth="1"/>
    <col min="13332" max="13570" width="9" style="9"/>
    <col min="13571" max="13571" width="17.25" style="9" customWidth="1"/>
    <col min="13572" max="13572" width="18.125" style="9" customWidth="1"/>
    <col min="13573" max="13573" width="14.375" style="9" bestFit="1" customWidth="1"/>
    <col min="13574" max="13574" width="13.125" style="9" bestFit="1" customWidth="1"/>
    <col min="13575" max="13575" width="52.375" style="9" customWidth="1"/>
    <col min="13576" max="13576" width="6.25" style="9" customWidth="1"/>
    <col min="13577" max="13578" width="9.875" style="9" bestFit="1" customWidth="1"/>
    <col min="13579" max="13579" width="5.75" style="9" customWidth="1"/>
    <col min="13580" max="13580" width="49" style="9" customWidth="1"/>
    <col min="13581" max="13581" width="41.625" style="9" customWidth="1"/>
    <col min="13582" max="13582" width="25.125" style="9" customWidth="1"/>
    <col min="13583" max="13583" width="13.75" style="9" customWidth="1"/>
    <col min="13584" max="13584" width="6.375" style="9" customWidth="1"/>
    <col min="13585" max="13585" width="13.25" style="9" customWidth="1"/>
    <col min="13586" max="13586" width="14.5" style="9" customWidth="1"/>
    <col min="13587" max="13587" width="15.625" style="9" customWidth="1"/>
    <col min="13588" max="13826" width="9" style="9"/>
    <col min="13827" max="13827" width="17.25" style="9" customWidth="1"/>
    <col min="13828" max="13828" width="18.125" style="9" customWidth="1"/>
    <col min="13829" max="13829" width="14.375" style="9" bestFit="1" customWidth="1"/>
    <col min="13830" max="13830" width="13.125" style="9" bestFit="1" customWidth="1"/>
    <col min="13831" max="13831" width="52.375" style="9" customWidth="1"/>
    <col min="13832" max="13832" width="6.25" style="9" customWidth="1"/>
    <col min="13833" max="13834" width="9.875" style="9" bestFit="1" customWidth="1"/>
    <col min="13835" max="13835" width="5.75" style="9" customWidth="1"/>
    <col min="13836" max="13836" width="49" style="9" customWidth="1"/>
    <col min="13837" max="13837" width="41.625" style="9" customWidth="1"/>
    <col min="13838" max="13838" width="25.125" style="9" customWidth="1"/>
    <col min="13839" max="13839" width="13.75" style="9" customWidth="1"/>
    <col min="13840" max="13840" width="6.375" style="9" customWidth="1"/>
    <col min="13841" max="13841" width="13.25" style="9" customWidth="1"/>
    <col min="13842" max="13842" width="14.5" style="9" customWidth="1"/>
    <col min="13843" max="13843" width="15.625" style="9" customWidth="1"/>
    <col min="13844" max="14082" width="9" style="9"/>
    <col min="14083" max="14083" width="17.25" style="9" customWidth="1"/>
    <col min="14084" max="14084" width="18.125" style="9" customWidth="1"/>
    <col min="14085" max="14085" width="14.375" style="9" bestFit="1" customWidth="1"/>
    <col min="14086" max="14086" width="13.125" style="9" bestFit="1" customWidth="1"/>
    <col min="14087" max="14087" width="52.375" style="9" customWidth="1"/>
    <col min="14088" max="14088" width="6.25" style="9" customWidth="1"/>
    <col min="14089" max="14090" width="9.875" style="9" bestFit="1" customWidth="1"/>
    <col min="14091" max="14091" width="5.75" style="9" customWidth="1"/>
    <col min="14092" max="14092" width="49" style="9" customWidth="1"/>
    <col min="14093" max="14093" width="41.625" style="9" customWidth="1"/>
    <col min="14094" max="14094" width="25.125" style="9" customWidth="1"/>
    <col min="14095" max="14095" width="13.75" style="9" customWidth="1"/>
    <col min="14096" max="14096" width="6.375" style="9" customWidth="1"/>
    <col min="14097" max="14097" width="13.25" style="9" customWidth="1"/>
    <col min="14098" max="14098" width="14.5" style="9" customWidth="1"/>
    <col min="14099" max="14099" width="15.625" style="9" customWidth="1"/>
    <col min="14100" max="14338" width="9" style="9"/>
    <col min="14339" max="14339" width="17.25" style="9" customWidth="1"/>
    <col min="14340" max="14340" width="18.125" style="9" customWidth="1"/>
    <col min="14341" max="14341" width="14.375" style="9" bestFit="1" customWidth="1"/>
    <col min="14342" max="14342" width="13.125" style="9" bestFit="1" customWidth="1"/>
    <col min="14343" max="14343" width="52.375" style="9" customWidth="1"/>
    <col min="14344" max="14344" width="6.25" style="9" customWidth="1"/>
    <col min="14345" max="14346" width="9.875" style="9" bestFit="1" customWidth="1"/>
    <col min="14347" max="14347" width="5.75" style="9" customWidth="1"/>
    <col min="14348" max="14348" width="49" style="9" customWidth="1"/>
    <col min="14349" max="14349" width="41.625" style="9" customWidth="1"/>
    <col min="14350" max="14350" width="25.125" style="9" customWidth="1"/>
    <col min="14351" max="14351" width="13.75" style="9" customWidth="1"/>
    <col min="14352" max="14352" width="6.375" style="9" customWidth="1"/>
    <col min="14353" max="14353" width="13.25" style="9" customWidth="1"/>
    <col min="14354" max="14354" width="14.5" style="9" customWidth="1"/>
    <col min="14355" max="14355" width="15.625" style="9" customWidth="1"/>
    <col min="14356" max="14594" width="9" style="9"/>
    <col min="14595" max="14595" width="17.25" style="9" customWidth="1"/>
    <col min="14596" max="14596" width="18.125" style="9" customWidth="1"/>
    <col min="14597" max="14597" width="14.375" style="9" bestFit="1" customWidth="1"/>
    <col min="14598" max="14598" width="13.125" style="9" bestFit="1" customWidth="1"/>
    <col min="14599" max="14599" width="52.375" style="9" customWidth="1"/>
    <col min="14600" max="14600" width="6.25" style="9" customWidth="1"/>
    <col min="14601" max="14602" width="9.875" style="9" bestFit="1" customWidth="1"/>
    <col min="14603" max="14603" width="5.75" style="9" customWidth="1"/>
    <col min="14604" max="14604" width="49" style="9" customWidth="1"/>
    <col min="14605" max="14605" width="41.625" style="9" customWidth="1"/>
    <col min="14606" max="14606" width="25.125" style="9" customWidth="1"/>
    <col min="14607" max="14607" width="13.75" style="9" customWidth="1"/>
    <col min="14608" max="14608" width="6.375" style="9" customWidth="1"/>
    <col min="14609" max="14609" width="13.25" style="9" customWidth="1"/>
    <col min="14610" max="14610" width="14.5" style="9" customWidth="1"/>
    <col min="14611" max="14611" width="15.625" style="9" customWidth="1"/>
    <col min="14612" max="14850" width="9" style="9"/>
    <col min="14851" max="14851" width="17.25" style="9" customWidth="1"/>
    <col min="14852" max="14852" width="18.125" style="9" customWidth="1"/>
    <col min="14853" max="14853" width="14.375" style="9" bestFit="1" customWidth="1"/>
    <col min="14854" max="14854" width="13.125" style="9" bestFit="1" customWidth="1"/>
    <col min="14855" max="14855" width="52.375" style="9" customWidth="1"/>
    <col min="14856" max="14856" width="6.25" style="9" customWidth="1"/>
    <col min="14857" max="14858" width="9.875" style="9" bestFit="1" customWidth="1"/>
    <col min="14859" max="14859" width="5.75" style="9" customWidth="1"/>
    <col min="14860" max="14860" width="49" style="9" customWidth="1"/>
    <col min="14861" max="14861" width="41.625" style="9" customWidth="1"/>
    <col min="14862" max="14862" width="25.125" style="9" customWidth="1"/>
    <col min="14863" max="14863" width="13.75" style="9" customWidth="1"/>
    <col min="14864" max="14864" width="6.375" style="9" customWidth="1"/>
    <col min="14865" max="14865" width="13.25" style="9" customWidth="1"/>
    <col min="14866" max="14866" width="14.5" style="9" customWidth="1"/>
    <col min="14867" max="14867" width="15.625" style="9" customWidth="1"/>
    <col min="14868" max="15106" width="9" style="9"/>
    <col min="15107" max="15107" width="17.25" style="9" customWidth="1"/>
    <col min="15108" max="15108" width="18.125" style="9" customWidth="1"/>
    <col min="15109" max="15109" width="14.375" style="9" bestFit="1" customWidth="1"/>
    <col min="15110" max="15110" width="13.125" style="9" bestFit="1" customWidth="1"/>
    <col min="15111" max="15111" width="52.375" style="9" customWidth="1"/>
    <col min="15112" max="15112" width="6.25" style="9" customWidth="1"/>
    <col min="15113" max="15114" width="9.875" style="9" bestFit="1" customWidth="1"/>
    <col min="15115" max="15115" width="5.75" style="9" customWidth="1"/>
    <col min="15116" max="15116" width="49" style="9" customWidth="1"/>
    <col min="15117" max="15117" width="41.625" style="9" customWidth="1"/>
    <col min="15118" max="15118" width="25.125" style="9" customWidth="1"/>
    <col min="15119" max="15119" width="13.75" style="9" customWidth="1"/>
    <col min="15120" max="15120" width="6.375" style="9" customWidth="1"/>
    <col min="15121" max="15121" width="13.25" style="9" customWidth="1"/>
    <col min="15122" max="15122" width="14.5" style="9" customWidth="1"/>
    <col min="15123" max="15123" width="15.625" style="9" customWidth="1"/>
    <col min="15124" max="15362" width="9" style="9"/>
    <col min="15363" max="15363" width="17.25" style="9" customWidth="1"/>
    <col min="15364" max="15364" width="18.125" style="9" customWidth="1"/>
    <col min="15365" max="15365" width="14.375" style="9" bestFit="1" customWidth="1"/>
    <col min="15366" max="15366" width="13.125" style="9" bestFit="1" customWidth="1"/>
    <col min="15367" max="15367" width="52.375" style="9" customWidth="1"/>
    <col min="15368" max="15368" width="6.25" style="9" customWidth="1"/>
    <col min="15369" max="15370" width="9.875" style="9" bestFit="1" customWidth="1"/>
    <col min="15371" max="15371" width="5.75" style="9" customWidth="1"/>
    <col min="15372" max="15372" width="49" style="9" customWidth="1"/>
    <col min="15373" max="15373" width="41.625" style="9" customWidth="1"/>
    <col min="15374" max="15374" width="25.125" style="9" customWidth="1"/>
    <col min="15375" max="15375" width="13.75" style="9" customWidth="1"/>
    <col min="15376" max="15376" width="6.375" style="9" customWidth="1"/>
    <col min="15377" max="15377" width="13.25" style="9" customWidth="1"/>
    <col min="15378" max="15378" width="14.5" style="9" customWidth="1"/>
    <col min="15379" max="15379" width="15.625" style="9" customWidth="1"/>
    <col min="15380" max="15618" width="9" style="9"/>
    <col min="15619" max="15619" width="17.25" style="9" customWidth="1"/>
    <col min="15620" max="15620" width="18.125" style="9" customWidth="1"/>
    <col min="15621" max="15621" width="14.375" style="9" bestFit="1" customWidth="1"/>
    <col min="15622" max="15622" width="13.125" style="9" bestFit="1" customWidth="1"/>
    <col min="15623" max="15623" width="52.375" style="9" customWidth="1"/>
    <col min="15624" max="15624" width="6.25" style="9" customWidth="1"/>
    <col min="15625" max="15626" width="9.875" style="9" bestFit="1" customWidth="1"/>
    <col min="15627" max="15627" width="5.75" style="9" customWidth="1"/>
    <col min="15628" max="15628" width="49" style="9" customWidth="1"/>
    <col min="15629" max="15629" width="41.625" style="9" customWidth="1"/>
    <col min="15630" max="15630" width="25.125" style="9" customWidth="1"/>
    <col min="15631" max="15631" width="13.75" style="9" customWidth="1"/>
    <col min="15632" max="15632" width="6.375" style="9" customWidth="1"/>
    <col min="15633" max="15633" width="13.25" style="9" customWidth="1"/>
    <col min="15634" max="15634" width="14.5" style="9" customWidth="1"/>
    <col min="15635" max="15635" width="15.625" style="9" customWidth="1"/>
    <col min="15636" max="15874" width="9" style="9"/>
    <col min="15875" max="15875" width="17.25" style="9" customWidth="1"/>
    <col min="15876" max="15876" width="18.125" style="9" customWidth="1"/>
    <col min="15877" max="15877" width="14.375" style="9" bestFit="1" customWidth="1"/>
    <col min="15878" max="15878" width="13.125" style="9" bestFit="1" customWidth="1"/>
    <col min="15879" max="15879" width="52.375" style="9" customWidth="1"/>
    <col min="15880" max="15880" width="6.25" style="9" customWidth="1"/>
    <col min="15881" max="15882" width="9.875" style="9" bestFit="1" customWidth="1"/>
    <col min="15883" max="15883" width="5.75" style="9" customWidth="1"/>
    <col min="15884" max="15884" width="49" style="9" customWidth="1"/>
    <col min="15885" max="15885" width="41.625" style="9" customWidth="1"/>
    <col min="15886" max="15886" width="25.125" style="9" customWidth="1"/>
    <col min="15887" max="15887" width="13.75" style="9" customWidth="1"/>
    <col min="15888" max="15888" width="6.375" style="9" customWidth="1"/>
    <col min="15889" max="15889" width="13.25" style="9" customWidth="1"/>
    <col min="15890" max="15890" width="14.5" style="9" customWidth="1"/>
    <col min="15891" max="15891" width="15.625" style="9" customWidth="1"/>
    <col min="15892" max="16130" width="9" style="9"/>
    <col min="16131" max="16131" width="17.25" style="9" customWidth="1"/>
    <col min="16132" max="16132" width="18.125" style="9" customWidth="1"/>
    <col min="16133" max="16133" width="14.375" style="9" bestFit="1" customWidth="1"/>
    <col min="16134" max="16134" width="13.125" style="9" bestFit="1" customWidth="1"/>
    <col min="16135" max="16135" width="52.375" style="9" customWidth="1"/>
    <col min="16136" max="16136" width="6.25" style="9" customWidth="1"/>
    <col min="16137" max="16138" width="9.875" style="9" bestFit="1" customWidth="1"/>
    <col min="16139" max="16139" width="5.75" style="9" customWidth="1"/>
    <col min="16140" max="16140" width="49" style="9" customWidth="1"/>
    <col min="16141" max="16141" width="41.625" style="9" customWidth="1"/>
    <col min="16142" max="16142" width="25.125" style="9" customWidth="1"/>
    <col min="16143" max="16143" width="13.75" style="9" customWidth="1"/>
    <col min="16144" max="16144" width="6.375" style="9" customWidth="1"/>
    <col min="16145" max="16145" width="13.25" style="9" customWidth="1"/>
    <col min="16146" max="16146" width="14.5" style="9" customWidth="1"/>
    <col min="16147" max="16147" width="15.625" style="9" customWidth="1"/>
    <col min="16148" max="16384" width="9" style="9"/>
  </cols>
  <sheetData>
    <row r="2" spans="1:19" ht="20.100000000000001" customHeight="1">
      <c r="D2" s="1" t="s">
        <v>0</v>
      </c>
      <c r="E2" s="1"/>
      <c r="F2" s="1"/>
      <c r="G2" s="2" t="s">
        <v>3498</v>
      </c>
      <c r="I2" s="4" t="s">
        <v>2</v>
      </c>
      <c r="J2" s="5"/>
      <c r="K2" s="6"/>
      <c r="L2" s="7">
        <f>SUM(J:J)</f>
        <v>106654</v>
      </c>
    </row>
    <row r="3" spans="1:19" ht="20.100000000000001" customHeight="1">
      <c r="D3" s="1" t="s">
        <v>3</v>
      </c>
      <c r="E3" s="1"/>
      <c r="F3" s="1"/>
      <c r="G3" s="13" t="s">
        <v>3499</v>
      </c>
    </row>
    <row r="4" spans="1:19" ht="20.100000000000001" customHeight="1">
      <c r="D4" s="1" t="s">
        <v>5</v>
      </c>
      <c r="E4" s="1"/>
      <c r="F4" s="1"/>
      <c r="G4" s="77" t="s">
        <v>3500</v>
      </c>
      <c r="J4" s="1238"/>
      <c r="L4" s="1239" t="s">
        <v>3501</v>
      </c>
      <c r="M4" s="1240"/>
    </row>
    <row r="5" spans="1:19" ht="20.100000000000001" customHeight="1">
      <c r="D5" s="1" t="s">
        <v>6</v>
      </c>
      <c r="E5" s="1"/>
      <c r="F5" s="1"/>
      <c r="G5" s="16">
        <v>45061</v>
      </c>
      <c r="L5" s="1241"/>
      <c r="M5" s="1242"/>
    </row>
    <row r="6" spans="1:19" ht="20.100000000000001" customHeight="1">
      <c r="D6" s="1" t="s">
        <v>7</v>
      </c>
      <c r="E6" s="1"/>
      <c r="F6" s="1"/>
      <c r="G6" s="16">
        <v>45062</v>
      </c>
      <c r="L6" s="83"/>
      <c r="M6" s="84"/>
    </row>
    <row r="7" spans="1:19" ht="20.100000000000001" customHeight="1">
      <c r="D7" s="85"/>
      <c r="E7" s="85"/>
      <c r="F7" s="85"/>
      <c r="G7" s="86"/>
      <c r="L7" s="83"/>
      <c r="M7" s="84"/>
      <c r="N7" s="89"/>
    </row>
    <row r="9" spans="1:19" s="8" customFormat="1" ht="19.7" customHeight="1">
      <c r="C9" s="18" t="s">
        <v>3051</v>
      </c>
      <c r="D9" s="17" t="s">
        <v>8</v>
      </c>
      <c r="E9" s="17" t="s">
        <v>9</v>
      </c>
      <c r="F9" s="17" t="s">
        <v>10</v>
      </c>
      <c r="G9" s="18" t="s">
        <v>11</v>
      </c>
      <c r="H9" s="18" t="s">
        <v>12</v>
      </c>
      <c r="I9" s="27" t="s">
        <v>13</v>
      </c>
      <c r="J9" s="424" t="s">
        <v>14</v>
      </c>
      <c r="K9" s="22" t="s">
        <v>15</v>
      </c>
      <c r="L9" s="18" t="s">
        <v>16</v>
      </c>
      <c r="M9" s="18" t="s">
        <v>17</v>
      </c>
      <c r="N9" s="18" t="s">
        <v>18</v>
      </c>
      <c r="O9" s="30" t="s">
        <v>19</v>
      </c>
      <c r="P9" s="17" t="s">
        <v>20</v>
      </c>
      <c r="Q9" s="18" t="s">
        <v>21</v>
      </c>
      <c r="R9" s="30" t="s">
        <v>22</v>
      </c>
      <c r="S9" s="23" t="s">
        <v>23</v>
      </c>
    </row>
    <row r="10" spans="1:19" s="8" customFormat="1" ht="19.7" customHeight="1">
      <c r="A10" s="91"/>
      <c r="B10" s="92"/>
      <c r="C10" s="18"/>
      <c r="D10" s="17"/>
      <c r="E10" s="17"/>
      <c r="F10" s="17"/>
      <c r="G10" s="50"/>
      <c r="H10" s="18"/>
      <c r="I10" s="51"/>
      <c r="J10" s="533"/>
      <c r="K10" s="22"/>
      <c r="L10" s="26"/>
      <c r="M10" s="94"/>
      <c r="N10" s="17"/>
      <c r="O10" s="30"/>
      <c r="P10" s="17"/>
      <c r="Q10" s="29"/>
      <c r="R10" s="29"/>
      <c r="S10" s="23"/>
    </row>
    <row r="11" spans="1:19" s="8" customFormat="1" ht="19.7" customHeight="1">
      <c r="A11" s="91"/>
      <c r="B11" s="92"/>
      <c r="C11" s="18"/>
      <c r="D11" s="508" t="s">
        <v>3502</v>
      </c>
      <c r="E11" s="509"/>
      <c r="F11" s="509"/>
      <c r="G11" s="510"/>
      <c r="H11" s="18"/>
      <c r="I11" s="51"/>
      <c r="J11" s="533"/>
      <c r="K11" s="22"/>
      <c r="L11" s="26"/>
      <c r="M11" s="94"/>
      <c r="N11" s="17"/>
      <c r="O11" s="30"/>
      <c r="P11" s="17"/>
      <c r="Q11" s="29"/>
      <c r="R11" s="29"/>
      <c r="S11" s="23"/>
    </row>
    <row r="12" spans="1:19" s="8" customFormat="1" ht="19.7" customHeight="1">
      <c r="A12" s="318" t="s">
        <v>1570</v>
      </c>
      <c r="B12" s="92"/>
      <c r="C12" s="694">
        <v>20</v>
      </c>
      <c r="D12" s="17">
        <v>1</v>
      </c>
      <c r="E12" s="17" t="s">
        <v>270</v>
      </c>
      <c r="F12" s="17" t="s">
        <v>167</v>
      </c>
      <c r="G12" s="24" t="s">
        <v>3503</v>
      </c>
      <c r="H12" s="1081">
        <v>1</v>
      </c>
      <c r="I12" s="18">
        <v>39714</v>
      </c>
      <c r="J12" s="177">
        <f t="shared" ref="J12:J21" si="0">H12*I12</f>
        <v>39714</v>
      </c>
      <c r="K12" s="18"/>
      <c r="L12" s="57" t="s">
        <v>3504</v>
      </c>
      <c r="M12" s="94"/>
      <c r="N12" s="17"/>
      <c r="O12" s="30">
        <v>45036</v>
      </c>
      <c r="P12" s="17"/>
      <c r="Q12" s="29"/>
      <c r="R12" s="29">
        <v>45061</v>
      </c>
      <c r="S12" s="23">
        <v>45061</v>
      </c>
    </row>
    <row r="13" spans="1:19" s="8" customFormat="1" ht="19.7" customHeight="1">
      <c r="A13" s="1243" t="s">
        <v>276</v>
      </c>
      <c r="B13" s="92"/>
      <c r="C13" s="694">
        <v>20</v>
      </c>
      <c r="D13" s="17">
        <f t="shared" ref="D13:D21" si="1">+D12+1</f>
        <v>2</v>
      </c>
      <c r="E13" s="18" t="s">
        <v>1097</v>
      </c>
      <c r="F13" s="111" t="s">
        <v>279</v>
      </c>
      <c r="G13" s="120">
        <v>620705016</v>
      </c>
      <c r="H13" s="1118">
        <v>6</v>
      </c>
      <c r="I13" s="98">
        <v>340</v>
      </c>
      <c r="J13" s="311">
        <f t="shared" si="0"/>
        <v>2040</v>
      </c>
      <c r="K13" s="22"/>
      <c r="L13" s="106" t="s">
        <v>2118</v>
      </c>
      <c r="M13" s="94"/>
      <c r="N13" s="17"/>
      <c r="O13" s="30">
        <v>45036</v>
      </c>
      <c r="P13" s="17"/>
      <c r="Q13" s="29"/>
      <c r="R13" s="29">
        <v>45061</v>
      </c>
      <c r="S13" s="23">
        <v>45061</v>
      </c>
    </row>
    <row r="14" spans="1:19" s="8" customFormat="1" ht="19.7" customHeight="1">
      <c r="A14" s="318" t="s">
        <v>1533</v>
      </c>
      <c r="B14" s="92"/>
      <c r="C14" s="694">
        <v>20</v>
      </c>
      <c r="D14" s="17">
        <f t="shared" si="1"/>
        <v>3</v>
      </c>
      <c r="E14" s="111" t="s">
        <v>279</v>
      </c>
      <c r="F14" s="111" t="s">
        <v>279</v>
      </c>
      <c r="G14" s="321" t="s">
        <v>2119</v>
      </c>
      <c r="H14" s="1081">
        <v>2</v>
      </c>
      <c r="I14" s="18">
        <v>6080</v>
      </c>
      <c r="J14" s="784">
        <f t="shared" si="0"/>
        <v>12160</v>
      </c>
      <c r="K14" s="357"/>
      <c r="L14" s="246" t="s">
        <v>2120</v>
      </c>
      <c r="M14" s="94"/>
      <c r="N14" s="17"/>
      <c r="O14" s="30">
        <v>45036</v>
      </c>
      <c r="P14" s="17"/>
      <c r="Q14" s="29"/>
      <c r="R14" s="29">
        <v>45061</v>
      </c>
      <c r="S14" s="23">
        <v>45061</v>
      </c>
    </row>
    <row r="15" spans="1:19" s="8" customFormat="1" ht="19.7" customHeight="1">
      <c r="A15" s="318" t="s">
        <v>2083</v>
      </c>
      <c r="B15" s="92"/>
      <c r="C15" s="694">
        <v>20</v>
      </c>
      <c r="D15" s="17">
        <f t="shared" si="1"/>
        <v>4</v>
      </c>
      <c r="E15" s="111" t="s">
        <v>279</v>
      </c>
      <c r="F15" s="111" t="s">
        <v>279</v>
      </c>
      <c r="G15" s="321" t="s">
        <v>3505</v>
      </c>
      <c r="H15" s="1081">
        <v>6</v>
      </c>
      <c r="I15" s="18">
        <v>570</v>
      </c>
      <c r="J15" s="784">
        <f t="shared" si="0"/>
        <v>3420</v>
      </c>
      <c r="K15" s="357"/>
      <c r="L15" s="246" t="s">
        <v>3506</v>
      </c>
      <c r="M15" s="94"/>
      <c r="N15" s="17"/>
      <c r="O15" s="30">
        <v>45036</v>
      </c>
      <c r="P15" s="17"/>
      <c r="Q15" s="29"/>
      <c r="R15" s="29">
        <v>45061</v>
      </c>
      <c r="S15" s="23">
        <v>45061</v>
      </c>
    </row>
    <row r="16" spans="1:19" s="8" customFormat="1" ht="19.7" customHeight="1">
      <c r="A16" s="318" t="s">
        <v>276</v>
      </c>
      <c r="B16" s="92"/>
      <c r="C16" s="694">
        <v>20</v>
      </c>
      <c r="D16" s="17">
        <f t="shared" si="1"/>
        <v>5</v>
      </c>
      <c r="E16" s="336" t="s">
        <v>279</v>
      </c>
      <c r="F16" s="336" t="s">
        <v>279</v>
      </c>
      <c r="G16" s="546" t="s">
        <v>879</v>
      </c>
      <c r="H16" s="546">
        <v>10</v>
      </c>
      <c r="I16" s="351">
        <v>79</v>
      </c>
      <c r="J16" s="177">
        <f t="shared" si="0"/>
        <v>790</v>
      </c>
      <c r="K16" s="119"/>
      <c r="L16" s="553" t="s">
        <v>3507</v>
      </c>
      <c r="M16" s="94"/>
      <c r="N16" s="17"/>
      <c r="O16" s="30">
        <v>45036</v>
      </c>
      <c r="P16" s="17"/>
      <c r="Q16" s="29"/>
      <c r="R16" s="29">
        <v>45061</v>
      </c>
      <c r="S16" s="23">
        <v>45061</v>
      </c>
    </row>
    <row r="17" spans="1:19" s="8" customFormat="1" ht="19.7" customHeight="1">
      <c r="A17" s="318" t="s">
        <v>276</v>
      </c>
      <c r="B17" s="92"/>
      <c r="C17" s="694">
        <v>20</v>
      </c>
      <c r="D17" s="17">
        <f t="shared" si="1"/>
        <v>6</v>
      </c>
      <c r="E17" s="336" t="s">
        <v>279</v>
      </c>
      <c r="F17" s="336" t="s">
        <v>279</v>
      </c>
      <c r="G17" s="546" t="s">
        <v>2124</v>
      </c>
      <c r="H17" s="546">
        <v>4</v>
      </c>
      <c r="I17" s="351">
        <v>169</v>
      </c>
      <c r="J17" s="177">
        <f t="shared" si="0"/>
        <v>676</v>
      </c>
      <c r="K17" s="119"/>
      <c r="L17" s="553" t="s">
        <v>3508</v>
      </c>
      <c r="M17" s="94"/>
      <c r="N17" s="17"/>
      <c r="O17" s="30">
        <v>45036</v>
      </c>
      <c r="P17" s="17"/>
      <c r="Q17" s="29"/>
      <c r="R17" s="29">
        <v>45061</v>
      </c>
      <c r="S17" s="23">
        <v>45061</v>
      </c>
    </row>
    <row r="18" spans="1:19" s="8" customFormat="1" ht="19.7" customHeight="1">
      <c r="A18" s="318" t="s">
        <v>276</v>
      </c>
      <c r="B18" s="92"/>
      <c r="C18" s="694">
        <v>20</v>
      </c>
      <c r="D18" s="17">
        <f t="shared" si="1"/>
        <v>7</v>
      </c>
      <c r="E18" s="336" t="s">
        <v>279</v>
      </c>
      <c r="F18" s="336" t="s">
        <v>279</v>
      </c>
      <c r="G18" s="546" t="s">
        <v>2126</v>
      </c>
      <c r="H18" s="546">
        <v>4</v>
      </c>
      <c r="I18" s="351">
        <v>169</v>
      </c>
      <c r="J18" s="177">
        <f t="shared" si="0"/>
        <v>676</v>
      </c>
      <c r="K18" s="119"/>
      <c r="L18" s="553" t="s">
        <v>2127</v>
      </c>
      <c r="M18" s="94"/>
      <c r="N18" s="17"/>
      <c r="O18" s="30">
        <v>45036</v>
      </c>
      <c r="P18" s="17"/>
      <c r="Q18" s="29"/>
      <c r="R18" s="29">
        <v>45061</v>
      </c>
      <c r="S18" s="23">
        <v>45061</v>
      </c>
    </row>
    <row r="19" spans="1:19" s="8" customFormat="1" ht="19.7" customHeight="1">
      <c r="A19" s="318" t="s">
        <v>276</v>
      </c>
      <c r="B19" s="92"/>
      <c r="C19" s="694">
        <v>20</v>
      </c>
      <c r="D19" s="17">
        <f t="shared" si="1"/>
        <v>8</v>
      </c>
      <c r="E19" s="336" t="s">
        <v>279</v>
      </c>
      <c r="F19" s="336" t="s">
        <v>279</v>
      </c>
      <c r="G19" s="1244" t="s">
        <v>3509</v>
      </c>
      <c r="H19" s="1244">
        <v>1</v>
      </c>
      <c r="I19" s="1245">
        <v>880</v>
      </c>
      <c r="J19" s="779">
        <f t="shared" si="0"/>
        <v>880</v>
      </c>
      <c r="K19" s="789"/>
      <c r="L19" s="790" t="s">
        <v>3510</v>
      </c>
      <c r="M19" s="94"/>
      <c r="N19" s="17"/>
      <c r="O19" s="30">
        <v>45036</v>
      </c>
      <c r="P19" s="17"/>
      <c r="Q19" s="29"/>
      <c r="R19" s="29">
        <v>45061</v>
      </c>
      <c r="S19" s="23">
        <v>45061</v>
      </c>
    </row>
    <row r="20" spans="1:19" s="8" customFormat="1" ht="19.7" customHeight="1">
      <c r="A20" s="1243" t="s">
        <v>276</v>
      </c>
      <c r="B20" s="92"/>
      <c r="C20" s="694">
        <v>20</v>
      </c>
      <c r="D20" s="17">
        <f t="shared" si="1"/>
        <v>9</v>
      </c>
      <c r="E20" s="341" t="s">
        <v>279</v>
      </c>
      <c r="F20" s="341" t="s">
        <v>279</v>
      </c>
      <c r="G20" s="342" t="s">
        <v>792</v>
      </c>
      <c r="H20" s="791"/>
      <c r="I20" s="1246">
        <v>25</v>
      </c>
      <c r="J20" s="345">
        <f t="shared" si="0"/>
        <v>0</v>
      </c>
      <c r="K20" s="346"/>
      <c r="L20" s="342" t="s">
        <v>2130</v>
      </c>
      <c r="M20" s="94"/>
      <c r="N20" s="17"/>
      <c r="O20" s="30"/>
      <c r="P20" s="17"/>
      <c r="Q20" s="29"/>
      <c r="R20" s="29"/>
      <c r="S20" s="23"/>
    </row>
    <row r="21" spans="1:19" s="8" customFormat="1" ht="19.7" customHeight="1">
      <c r="A21" s="318" t="s">
        <v>276</v>
      </c>
      <c r="B21" s="92"/>
      <c r="C21" s="694">
        <v>20</v>
      </c>
      <c r="D21" s="17">
        <f t="shared" si="1"/>
        <v>10</v>
      </c>
      <c r="E21" s="111" t="s">
        <v>279</v>
      </c>
      <c r="F21" s="111" t="s">
        <v>279</v>
      </c>
      <c r="G21" s="24" t="s">
        <v>3511</v>
      </c>
      <c r="H21" s="1081">
        <v>1</v>
      </c>
      <c r="I21" s="18">
        <v>1050</v>
      </c>
      <c r="J21" s="784">
        <f t="shared" si="0"/>
        <v>1050</v>
      </c>
      <c r="K21" s="22"/>
      <c r="L21" s="357" t="s">
        <v>3512</v>
      </c>
      <c r="M21" s="94"/>
      <c r="N21" s="17"/>
      <c r="O21" s="30">
        <v>45036</v>
      </c>
      <c r="P21" s="17"/>
      <c r="Q21" s="29"/>
      <c r="R21" s="29">
        <v>45061</v>
      </c>
      <c r="S21" s="23">
        <v>45061</v>
      </c>
    </row>
    <row r="22" spans="1:19" s="8" customFormat="1" ht="19.7" customHeight="1">
      <c r="A22" s="91"/>
      <c r="B22" s="92"/>
      <c r="C22" s="18"/>
      <c r="D22" s="17"/>
      <c r="E22" s="17"/>
      <c r="F22" s="17"/>
      <c r="G22" s="50"/>
      <c r="H22" s="18"/>
      <c r="I22" s="51"/>
      <c r="J22" s="533"/>
      <c r="K22" s="22"/>
      <c r="L22" s="26"/>
      <c r="M22" s="94"/>
      <c r="N22" s="17"/>
      <c r="O22" s="30"/>
      <c r="P22" s="17"/>
      <c r="Q22" s="29"/>
      <c r="R22" s="29"/>
      <c r="S22" s="23"/>
    </row>
    <row r="23" spans="1:19" s="8" customFormat="1" ht="19.7" customHeight="1">
      <c r="A23" s="91"/>
      <c r="B23" s="92"/>
      <c r="C23" s="18"/>
      <c r="D23" s="17"/>
      <c r="E23" s="17"/>
      <c r="F23" s="17"/>
      <c r="G23" s="50"/>
      <c r="H23" s="18"/>
      <c r="I23" s="51"/>
      <c r="J23" s="533"/>
      <c r="K23" s="22"/>
      <c r="L23" s="26"/>
      <c r="M23" s="94"/>
      <c r="N23" s="17"/>
      <c r="O23" s="30"/>
      <c r="P23" s="17"/>
      <c r="Q23" s="29"/>
      <c r="R23" s="29"/>
      <c r="S23" s="23"/>
    </row>
    <row r="24" spans="1:19" s="8" customFormat="1" ht="19.7" customHeight="1">
      <c r="A24" s="91"/>
      <c r="B24" s="92"/>
      <c r="C24" s="18"/>
      <c r="D24" s="17"/>
      <c r="E24" s="17"/>
      <c r="F24" s="17"/>
      <c r="G24" s="1040">
        <f>SUM(J12:J22)</f>
        <v>61406</v>
      </c>
      <c r="H24" s="18"/>
      <c r="I24" s="51"/>
      <c r="J24" s="533"/>
      <c r="K24" s="22"/>
      <c r="L24" s="26"/>
      <c r="M24" s="94"/>
      <c r="N24" s="17"/>
      <c r="O24" s="30"/>
      <c r="P24" s="17"/>
      <c r="Q24" s="29"/>
      <c r="R24" s="29"/>
      <c r="S24" s="23"/>
    </row>
    <row r="25" spans="1:19" s="8" customFormat="1" ht="19.7" customHeight="1">
      <c r="A25" s="91"/>
      <c r="B25" s="92"/>
      <c r="C25" s="18"/>
      <c r="D25" s="17"/>
      <c r="E25" s="17"/>
      <c r="F25" s="17"/>
      <c r="G25" s="50"/>
      <c r="H25" s="18"/>
      <c r="I25" s="51"/>
      <c r="J25" s="533"/>
      <c r="K25" s="22"/>
      <c r="L25" s="26"/>
      <c r="M25" s="94"/>
      <c r="N25" s="17"/>
      <c r="O25" s="30"/>
      <c r="P25" s="17"/>
      <c r="Q25" s="29"/>
      <c r="R25" s="29"/>
      <c r="S25" s="23"/>
    </row>
    <row r="26" spans="1:19" s="8" customFormat="1" ht="19.7" customHeight="1">
      <c r="A26" s="91"/>
      <c r="B26" s="92"/>
      <c r="C26" s="18"/>
      <c r="D26" s="17"/>
      <c r="E26" s="17"/>
      <c r="F26" s="17"/>
      <c r="G26" s="50"/>
      <c r="H26" s="18"/>
      <c r="I26" s="51"/>
      <c r="J26" s="533"/>
      <c r="K26" s="22"/>
      <c r="L26" s="26"/>
      <c r="M26" s="94"/>
      <c r="N26" s="17"/>
      <c r="O26" s="30"/>
      <c r="P26" s="17"/>
      <c r="Q26" s="29"/>
      <c r="R26" s="29"/>
      <c r="S26" s="23"/>
    </row>
    <row r="27" spans="1:19" s="8" customFormat="1" ht="19.7" customHeight="1">
      <c r="A27" s="91"/>
      <c r="B27" s="92"/>
      <c r="C27" s="18"/>
      <c r="D27" s="17"/>
      <c r="E27" s="17"/>
      <c r="F27" s="17"/>
      <c r="G27" s="50"/>
      <c r="H27" s="18"/>
      <c r="I27" s="51"/>
      <c r="J27" s="533"/>
      <c r="K27" s="22"/>
      <c r="L27" s="26"/>
      <c r="M27" s="94"/>
      <c r="N27" s="17"/>
      <c r="O27" s="30"/>
      <c r="P27" s="17"/>
      <c r="Q27" s="29"/>
      <c r="R27" s="29"/>
      <c r="S27" s="23"/>
    </row>
    <row r="28" spans="1:19" s="8" customFormat="1" ht="19.7" customHeight="1">
      <c r="A28" s="91"/>
      <c r="B28" s="92"/>
      <c r="C28" s="18"/>
      <c r="D28" s="508" t="s">
        <v>3513</v>
      </c>
      <c r="E28" s="509"/>
      <c r="F28" s="509"/>
      <c r="G28" s="510"/>
      <c r="H28" s="18"/>
      <c r="I28" s="51"/>
      <c r="J28" s="533"/>
      <c r="K28" s="22"/>
      <c r="L28" s="26"/>
      <c r="M28" s="94"/>
      <c r="N28" s="17"/>
      <c r="O28" s="30"/>
      <c r="P28" s="17"/>
      <c r="Q28" s="29"/>
      <c r="R28" s="29"/>
      <c r="S28" s="23"/>
    </row>
    <row r="29" spans="1:19" s="8" customFormat="1" ht="19.7" customHeight="1">
      <c r="A29" s="1247" t="s">
        <v>628</v>
      </c>
      <c r="B29" s="1248"/>
      <c r="C29" s="1111">
        <v>21</v>
      </c>
      <c r="D29" s="17">
        <f>+D21+1</f>
        <v>11</v>
      </c>
      <c r="E29" s="17" t="s">
        <v>270</v>
      </c>
      <c r="F29" s="17" t="s">
        <v>167</v>
      </c>
      <c r="G29" s="50" t="s">
        <v>3514</v>
      </c>
      <c r="H29" s="18">
        <v>1</v>
      </c>
      <c r="I29" s="51">
        <v>8320</v>
      </c>
      <c r="J29" s="1249">
        <f t="shared" ref="J29:J50" si="2">H29*I29</f>
        <v>8320</v>
      </c>
      <c r="K29" s="22"/>
      <c r="L29" s="26" t="s">
        <v>3515</v>
      </c>
      <c r="M29" s="94"/>
      <c r="N29" s="17"/>
      <c r="O29" s="30">
        <v>45036</v>
      </c>
      <c r="P29" s="17"/>
      <c r="Q29" s="29"/>
      <c r="R29" s="29">
        <v>45061</v>
      </c>
      <c r="S29" s="23">
        <v>45061</v>
      </c>
    </row>
    <row r="30" spans="1:19" s="8" customFormat="1" ht="19.7" customHeight="1">
      <c r="A30" s="1247" t="s">
        <v>276</v>
      </c>
      <c r="B30" s="1248"/>
      <c r="C30" s="1111">
        <v>21</v>
      </c>
      <c r="D30" s="17">
        <f t="shared" ref="D30:D50" si="3">+D29+1</f>
        <v>12</v>
      </c>
      <c r="E30" s="111" t="s">
        <v>167</v>
      </c>
      <c r="F30" s="111" t="s">
        <v>167</v>
      </c>
      <c r="G30" s="50" t="s">
        <v>3516</v>
      </c>
      <c r="H30" s="18">
        <v>16</v>
      </c>
      <c r="I30" s="51">
        <v>90</v>
      </c>
      <c r="J30" s="1249">
        <f t="shared" si="2"/>
        <v>1440</v>
      </c>
      <c r="K30" s="22"/>
      <c r="L30" s="26" t="s">
        <v>3517</v>
      </c>
      <c r="M30" s="94"/>
      <c r="N30" s="17"/>
      <c r="O30" s="30">
        <v>45036</v>
      </c>
      <c r="P30" s="17"/>
      <c r="Q30" s="29"/>
      <c r="R30" s="29">
        <v>45061</v>
      </c>
      <c r="S30" s="23">
        <v>45061</v>
      </c>
    </row>
    <row r="31" spans="1:19" s="8" customFormat="1" ht="19.7" customHeight="1">
      <c r="A31" s="1247" t="s">
        <v>276</v>
      </c>
      <c r="B31" s="1248"/>
      <c r="C31" s="1111">
        <v>21</v>
      </c>
      <c r="D31" s="17">
        <f t="shared" si="3"/>
        <v>13</v>
      </c>
      <c r="E31" s="111" t="s">
        <v>383</v>
      </c>
      <c r="F31" s="111" t="s">
        <v>167</v>
      </c>
      <c r="G31" s="50" t="s">
        <v>3518</v>
      </c>
      <c r="H31" s="18">
        <v>6</v>
      </c>
      <c r="I31" s="51">
        <v>87</v>
      </c>
      <c r="J31" s="1249">
        <f t="shared" si="2"/>
        <v>522</v>
      </c>
      <c r="K31" s="22"/>
      <c r="L31" s="26" t="s">
        <v>3519</v>
      </c>
      <c r="M31" s="94"/>
      <c r="N31" s="17"/>
      <c r="O31" s="30">
        <v>45036</v>
      </c>
      <c r="P31" s="17"/>
      <c r="Q31" s="29"/>
      <c r="R31" s="29">
        <v>45061</v>
      </c>
      <c r="S31" s="23">
        <v>45061</v>
      </c>
    </row>
    <row r="32" spans="1:19" s="8" customFormat="1" ht="19.7" customHeight="1">
      <c r="A32" s="1247" t="s">
        <v>276</v>
      </c>
      <c r="B32" s="1248"/>
      <c r="C32" s="1111">
        <v>21</v>
      </c>
      <c r="D32" s="17">
        <f t="shared" si="3"/>
        <v>14</v>
      </c>
      <c r="E32" s="111" t="s">
        <v>167</v>
      </c>
      <c r="F32" s="111" t="s">
        <v>167</v>
      </c>
      <c r="G32" s="50" t="s">
        <v>3520</v>
      </c>
      <c r="H32" s="18">
        <v>6</v>
      </c>
      <c r="I32" s="51">
        <v>270</v>
      </c>
      <c r="J32" s="1249">
        <f t="shared" si="2"/>
        <v>1620</v>
      </c>
      <c r="K32" s="22"/>
      <c r="L32" s="26" t="s">
        <v>3521</v>
      </c>
      <c r="M32" s="94"/>
      <c r="N32" s="17"/>
      <c r="O32" s="30">
        <v>45036</v>
      </c>
      <c r="P32" s="17"/>
      <c r="Q32" s="29"/>
      <c r="R32" s="29">
        <v>45061</v>
      </c>
      <c r="S32" s="23">
        <v>45061</v>
      </c>
    </row>
    <row r="33" spans="1:19" s="8" customFormat="1" ht="19.7" customHeight="1">
      <c r="A33" s="1247" t="s">
        <v>276</v>
      </c>
      <c r="B33" s="1248"/>
      <c r="C33" s="1111">
        <v>21</v>
      </c>
      <c r="D33" s="17">
        <f t="shared" si="3"/>
        <v>15</v>
      </c>
      <c r="E33" s="111" t="s">
        <v>167</v>
      </c>
      <c r="F33" s="111" t="s">
        <v>167</v>
      </c>
      <c r="G33" s="50" t="s">
        <v>756</v>
      </c>
      <c r="H33" s="18">
        <v>10</v>
      </c>
      <c r="I33" s="51">
        <v>32</v>
      </c>
      <c r="J33" s="1249">
        <f t="shared" si="2"/>
        <v>320</v>
      </c>
      <c r="K33" s="22"/>
      <c r="L33" s="130" t="s">
        <v>3522</v>
      </c>
      <c r="M33" s="94"/>
      <c r="N33" s="17"/>
      <c r="O33" s="30">
        <v>45036</v>
      </c>
      <c r="P33" s="17"/>
      <c r="Q33" s="29"/>
      <c r="R33" s="29">
        <v>45061</v>
      </c>
      <c r="S33" s="23">
        <v>45061</v>
      </c>
    </row>
    <row r="34" spans="1:19" s="8" customFormat="1" ht="19.7" customHeight="1">
      <c r="A34" s="1247" t="s">
        <v>276</v>
      </c>
      <c r="B34" s="1248"/>
      <c r="C34" s="1111">
        <v>21</v>
      </c>
      <c r="D34" s="17">
        <f t="shared" si="3"/>
        <v>16</v>
      </c>
      <c r="E34" s="117" t="s">
        <v>167</v>
      </c>
      <c r="F34" s="117" t="s">
        <v>167</v>
      </c>
      <c r="G34" s="120" t="s">
        <v>747</v>
      </c>
      <c r="H34" s="107">
        <v>2</v>
      </c>
      <c r="I34" s="107">
        <v>250</v>
      </c>
      <c r="J34" s="177">
        <f t="shared" si="2"/>
        <v>500</v>
      </c>
      <c r="K34" s="208"/>
      <c r="L34" s="120" t="s">
        <v>748</v>
      </c>
      <c r="M34" s="94"/>
      <c r="N34" s="17"/>
      <c r="O34" s="30">
        <v>45036</v>
      </c>
      <c r="P34" s="17"/>
      <c r="Q34" s="29"/>
      <c r="R34" s="29">
        <v>45061</v>
      </c>
      <c r="S34" s="23">
        <v>45061</v>
      </c>
    </row>
    <row r="35" spans="1:19" s="8" customFormat="1" ht="19.7" customHeight="1">
      <c r="A35" s="1247" t="s">
        <v>282</v>
      </c>
      <c r="B35" s="1248"/>
      <c r="C35" s="1111">
        <v>21</v>
      </c>
      <c r="D35" s="17">
        <f t="shared" si="3"/>
        <v>17</v>
      </c>
      <c r="E35" s="17" t="s">
        <v>167</v>
      </c>
      <c r="F35" s="17" t="s">
        <v>167</v>
      </c>
      <c r="G35" s="249" t="s">
        <v>3160</v>
      </c>
      <c r="H35" s="54">
        <v>1</v>
      </c>
      <c r="I35" s="485">
        <v>1752</v>
      </c>
      <c r="J35" s="20">
        <f>H35*I35</f>
        <v>1752</v>
      </c>
      <c r="K35" s="118"/>
      <c r="L35" s="176" t="s">
        <v>796</v>
      </c>
      <c r="M35" s="94"/>
      <c r="N35" s="17"/>
      <c r="O35" s="30">
        <v>45036</v>
      </c>
      <c r="P35" s="17"/>
      <c r="Q35" s="29"/>
      <c r="R35" s="29">
        <v>45061</v>
      </c>
      <c r="S35" s="23">
        <v>45061</v>
      </c>
    </row>
    <row r="36" spans="1:19" s="8" customFormat="1" ht="19.7" customHeight="1">
      <c r="A36" s="1247" t="s">
        <v>282</v>
      </c>
      <c r="B36" s="1248"/>
      <c r="C36" s="1111">
        <v>21</v>
      </c>
      <c r="D36" s="17">
        <f t="shared" si="3"/>
        <v>18</v>
      </c>
      <c r="E36" s="17" t="s">
        <v>167</v>
      </c>
      <c r="F36" s="17" t="s">
        <v>167</v>
      </c>
      <c r="G36" s="1250" t="s">
        <v>3523</v>
      </c>
      <c r="H36" s="54">
        <v>1</v>
      </c>
      <c r="I36" s="485">
        <v>5020</v>
      </c>
      <c r="J36" s="20">
        <f t="shared" si="2"/>
        <v>5020</v>
      </c>
      <c r="K36" s="118"/>
      <c r="L36" s="26" t="s">
        <v>798</v>
      </c>
      <c r="M36" s="94"/>
      <c r="N36" s="17"/>
      <c r="O36" s="30">
        <v>45036</v>
      </c>
      <c r="P36" s="17"/>
      <c r="Q36" s="29"/>
      <c r="R36" s="29">
        <v>45061</v>
      </c>
      <c r="S36" s="23">
        <v>45061</v>
      </c>
    </row>
    <row r="37" spans="1:19" s="8" customFormat="1" ht="19.7" customHeight="1">
      <c r="A37" s="1247" t="s">
        <v>276</v>
      </c>
      <c r="B37" s="1248"/>
      <c r="C37" s="1111">
        <v>21</v>
      </c>
      <c r="D37" s="17">
        <f t="shared" si="3"/>
        <v>19</v>
      </c>
      <c r="E37" s="17" t="s">
        <v>167</v>
      </c>
      <c r="F37" s="17" t="s">
        <v>167</v>
      </c>
      <c r="G37" s="57" t="s">
        <v>557</v>
      </c>
      <c r="H37" s="54">
        <v>1</v>
      </c>
      <c r="I37" s="485">
        <v>5117</v>
      </c>
      <c r="J37" s="20">
        <f t="shared" si="2"/>
        <v>5117</v>
      </c>
      <c r="K37" s="118"/>
      <c r="L37" s="26" t="s">
        <v>800</v>
      </c>
      <c r="M37" s="94"/>
      <c r="N37" s="17"/>
      <c r="O37" s="30">
        <v>45036</v>
      </c>
      <c r="P37" s="17"/>
      <c r="Q37" s="29"/>
      <c r="R37" s="29">
        <v>45061</v>
      </c>
      <c r="S37" s="23">
        <v>45061</v>
      </c>
    </row>
    <row r="38" spans="1:19" s="8" customFormat="1" ht="19.7" customHeight="1">
      <c r="A38" s="1247" t="s">
        <v>276</v>
      </c>
      <c r="B38" s="1248"/>
      <c r="C38" s="1111">
        <v>21</v>
      </c>
      <c r="D38" s="17">
        <f t="shared" si="3"/>
        <v>20</v>
      </c>
      <c r="E38" s="17" t="s">
        <v>167</v>
      </c>
      <c r="F38" s="17" t="s">
        <v>167</v>
      </c>
      <c r="G38" s="57" t="s">
        <v>3524</v>
      </c>
      <c r="H38" s="54">
        <v>2</v>
      </c>
      <c r="I38" s="485">
        <v>4239</v>
      </c>
      <c r="J38" s="20">
        <f t="shared" si="2"/>
        <v>8478</v>
      </c>
      <c r="K38" s="347"/>
      <c r="L38" s="26" t="s">
        <v>2041</v>
      </c>
      <c r="M38" s="94"/>
      <c r="N38" s="17"/>
      <c r="O38" s="30">
        <v>45036</v>
      </c>
      <c r="P38" s="17"/>
      <c r="Q38" s="29"/>
      <c r="R38" s="29">
        <v>45061</v>
      </c>
      <c r="S38" s="23">
        <v>45061</v>
      </c>
    </row>
    <row r="39" spans="1:19" s="8" customFormat="1" ht="19.7" customHeight="1">
      <c r="A39" s="1247" t="s">
        <v>628</v>
      </c>
      <c r="B39" s="1248"/>
      <c r="C39" s="1111">
        <v>21</v>
      </c>
      <c r="D39" s="17">
        <f t="shared" si="3"/>
        <v>21</v>
      </c>
      <c r="E39" s="17" t="s">
        <v>167</v>
      </c>
      <c r="F39" s="17" t="s">
        <v>167</v>
      </c>
      <c r="G39" s="57" t="s">
        <v>3176</v>
      </c>
      <c r="H39" s="54">
        <v>1</v>
      </c>
      <c r="I39" s="485">
        <v>1134</v>
      </c>
      <c r="J39" s="20">
        <f t="shared" si="2"/>
        <v>1134</v>
      </c>
      <c r="K39" s="411"/>
      <c r="L39" s="26" t="s">
        <v>804</v>
      </c>
      <c r="M39" s="94"/>
      <c r="N39" s="17"/>
      <c r="O39" s="30">
        <v>45036</v>
      </c>
      <c r="P39" s="17"/>
      <c r="Q39" s="29"/>
      <c r="R39" s="29">
        <v>45061</v>
      </c>
      <c r="S39" s="23">
        <v>45061</v>
      </c>
    </row>
    <row r="40" spans="1:19" s="8" customFormat="1" ht="19.7" customHeight="1">
      <c r="A40" s="1247" t="s">
        <v>628</v>
      </c>
      <c r="B40" s="1248"/>
      <c r="C40" s="1111">
        <v>21</v>
      </c>
      <c r="D40" s="17">
        <f t="shared" si="3"/>
        <v>22</v>
      </c>
      <c r="E40" s="18" t="s">
        <v>144</v>
      </c>
      <c r="F40" s="17" t="s">
        <v>167</v>
      </c>
      <c r="G40" s="1251" t="s">
        <v>2056</v>
      </c>
      <c r="H40" s="220">
        <v>8</v>
      </c>
      <c r="I40" s="113">
        <v>72</v>
      </c>
      <c r="J40" s="20">
        <f t="shared" si="2"/>
        <v>576</v>
      </c>
      <c r="K40" s="208"/>
      <c r="L40" s="209" t="s">
        <v>3525</v>
      </c>
      <c r="M40" s="94"/>
      <c r="N40" s="17"/>
      <c r="O40" s="30">
        <v>45036</v>
      </c>
      <c r="P40" s="17"/>
      <c r="Q40" s="29"/>
      <c r="R40" s="29">
        <v>45061</v>
      </c>
      <c r="S40" s="23">
        <v>45061</v>
      </c>
    </row>
    <row r="41" spans="1:19" s="8" customFormat="1" ht="19.7" customHeight="1">
      <c r="A41" s="1247" t="s">
        <v>276</v>
      </c>
      <c r="B41" s="1248"/>
      <c r="C41" s="1111">
        <v>21</v>
      </c>
      <c r="D41" s="17">
        <f t="shared" si="3"/>
        <v>23</v>
      </c>
      <c r="E41" s="111" t="s">
        <v>167</v>
      </c>
      <c r="F41" s="111" t="s">
        <v>167</v>
      </c>
      <c r="G41" s="321" t="s">
        <v>738</v>
      </c>
      <c r="H41" s="144">
        <v>2</v>
      </c>
      <c r="I41" s="1252">
        <v>860</v>
      </c>
      <c r="J41" s="1089">
        <f>H41*I41</f>
        <v>1720</v>
      </c>
      <c r="K41" s="243"/>
      <c r="L41" s="244" t="s">
        <v>739</v>
      </c>
      <c r="M41" s="94"/>
      <c r="N41" s="17"/>
      <c r="O41" s="30">
        <v>45036</v>
      </c>
      <c r="P41" s="17"/>
      <c r="Q41" s="29"/>
      <c r="R41" s="29">
        <v>45061</v>
      </c>
      <c r="S41" s="23">
        <v>45061</v>
      </c>
    </row>
    <row r="42" spans="1:19" s="8" customFormat="1" ht="19.7" customHeight="1">
      <c r="A42" s="1247" t="s">
        <v>273</v>
      </c>
      <c r="B42" s="1248"/>
      <c r="C42" s="1111">
        <v>21</v>
      </c>
      <c r="D42" s="17">
        <f>+D41+1</f>
        <v>24</v>
      </c>
      <c r="E42" s="111" t="s">
        <v>3526</v>
      </c>
      <c r="F42" s="111" t="s">
        <v>167</v>
      </c>
      <c r="G42" s="321" t="s">
        <v>1680</v>
      </c>
      <c r="H42" s="112">
        <v>1</v>
      </c>
      <c r="I42" s="1252">
        <v>1367</v>
      </c>
      <c r="J42" s="1253">
        <f>H42*I42</f>
        <v>1367</v>
      </c>
      <c r="K42" s="726"/>
      <c r="L42" s="521" t="s">
        <v>3527</v>
      </c>
      <c r="M42" s="94"/>
      <c r="N42" s="17"/>
      <c r="O42" s="30">
        <v>45036</v>
      </c>
      <c r="P42" s="17"/>
      <c r="Q42" s="29"/>
      <c r="R42" s="29">
        <v>45061</v>
      </c>
      <c r="S42" s="23">
        <v>45061</v>
      </c>
    </row>
    <row r="43" spans="1:19" s="8" customFormat="1" ht="19.7" customHeight="1">
      <c r="A43" s="1247" t="s">
        <v>276</v>
      </c>
      <c r="B43" s="1248"/>
      <c r="C43" s="1111">
        <v>21</v>
      </c>
      <c r="D43" s="17">
        <f>+D42+1</f>
        <v>25</v>
      </c>
      <c r="E43" s="18" t="s">
        <v>1458</v>
      </c>
      <c r="F43" s="18" t="s">
        <v>1459</v>
      </c>
      <c r="G43" s="24" t="s">
        <v>3528</v>
      </c>
      <c r="H43" s="18">
        <v>1</v>
      </c>
      <c r="I43" s="27">
        <v>3040</v>
      </c>
      <c r="J43" s="1249">
        <f t="shared" si="2"/>
        <v>3040</v>
      </c>
      <c r="K43" s="22"/>
      <c r="L43" s="24" t="s">
        <v>3529</v>
      </c>
      <c r="M43" s="24"/>
      <c r="N43" s="17"/>
      <c r="O43" s="30">
        <v>45037</v>
      </c>
      <c r="P43" s="17"/>
      <c r="Q43" s="29">
        <v>45061</v>
      </c>
      <c r="R43" s="29">
        <v>45058</v>
      </c>
      <c r="S43" s="23">
        <v>45057</v>
      </c>
    </row>
    <row r="44" spans="1:19" s="8" customFormat="1" ht="19.7" customHeight="1">
      <c r="A44" s="1247" t="s">
        <v>282</v>
      </c>
      <c r="B44" s="1248"/>
      <c r="C44" s="1111">
        <v>21</v>
      </c>
      <c r="D44" s="17">
        <f t="shared" si="3"/>
        <v>26</v>
      </c>
      <c r="E44" s="17" t="s">
        <v>167</v>
      </c>
      <c r="F44" s="17" t="s">
        <v>167</v>
      </c>
      <c r="G44" s="24" t="s">
        <v>719</v>
      </c>
      <c r="H44" s="18">
        <v>2</v>
      </c>
      <c r="I44" s="27">
        <v>270</v>
      </c>
      <c r="J44" s="1249">
        <f t="shared" si="2"/>
        <v>540</v>
      </c>
      <c r="K44" s="22"/>
      <c r="L44" s="24" t="s">
        <v>3389</v>
      </c>
      <c r="M44" s="24"/>
      <c r="N44" s="17"/>
      <c r="O44" s="30">
        <v>45036</v>
      </c>
      <c r="P44" s="17"/>
      <c r="Q44" s="29"/>
      <c r="R44" s="29">
        <v>45061</v>
      </c>
      <c r="S44" s="23">
        <v>45061</v>
      </c>
    </row>
    <row r="45" spans="1:19" s="8" customFormat="1" ht="19.7" customHeight="1">
      <c r="A45" s="1247" t="s">
        <v>276</v>
      </c>
      <c r="B45" s="1248"/>
      <c r="C45" s="1111">
        <v>21</v>
      </c>
      <c r="D45" s="17">
        <f t="shared" si="3"/>
        <v>27</v>
      </c>
      <c r="E45" s="1191" t="s">
        <v>1713</v>
      </c>
      <c r="F45" s="1254" t="s">
        <v>67</v>
      </c>
      <c r="G45" s="233" t="s">
        <v>1714</v>
      </c>
      <c r="H45" s="609">
        <v>2</v>
      </c>
      <c r="I45" s="610">
        <v>800</v>
      </c>
      <c r="J45" s="169">
        <f>H45*I45</f>
        <v>1600</v>
      </c>
      <c r="K45" s="22"/>
      <c r="L45" s="26" t="s">
        <v>1715</v>
      </c>
      <c r="M45" s="94"/>
      <c r="N45" s="17"/>
      <c r="O45" s="30">
        <v>45037</v>
      </c>
      <c r="P45" s="17"/>
      <c r="Q45" s="29">
        <v>45061</v>
      </c>
      <c r="R45" s="29">
        <v>45058</v>
      </c>
      <c r="S45" s="23">
        <v>45057</v>
      </c>
    </row>
    <row r="46" spans="1:19" s="8" customFormat="1" ht="19.7" customHeight="1">
      <c r="A46" s="1247" t="s">
        <v>276</v>
      </c>
      <c r="B46" s="1248"/>
      <c r="C46" s="1111">
        <v>21</v>
      </c>
      <c r="D46" s="17">
        <f t="shared" si="3"/>
        <v>28</v>
      </c>
      <c r="E46" s="1191" t="s">
        <v>1713</v>
      </c>
      <c r="F46" s="1255" t="s">
        <v>67</v>
      </c>
      <c r="G46" s="669" t="s">
        <v>1716</v>
      </c>
      <c r="H46" s="609">
        <v>2</v>
      </c>
      <c r="I46" s="610">
        <v>280</v>
      </c>
      <c r="J46" s="169">
        <f>H46*I46</f>
        <v>560</v>
      </c>
      <c r="K46" s="22"/>
      <c r="L46" s="26" t="s">
        <v>1717</v>
      </c>
      <c r="M46" s="94"/>
      <c r="N46" s="17"/>
      <c r="O46" s="30">
        <v>45037</v>
      </c>
      <c r="P46" s="17"/>
      <c r="Q46" s="29">
        <v>45061</v>
      </c>
      <c r="R46" s="29">
        <v>45058</v>
      </c>
      <c r="S46" s="23">
        <v>45057</v>
      </c>
    </row>
    <row r="47" spans="1:19" s="8" customFormat="1" ht="19.7" customHeight="1">
      <c r="A47" s="1247" t="s">
        <v>276</v>
      </c>
      <c r="B47" s="1248"/>
      <c r="C47" s="1111">
        <v>21</v>
      </c>
      <c r="D47" s="17">
        <f t="shared" si="3"/>
        <v>29</v>
      </c>
      <c r="E47" s="1191" t="s">
        <v>1713</v>
      </c>
      <c r="F47" s="1255" t="s">
        <v>67</v>
      </c>
      <c r="G47" s="669" t="s">
        <v>3530</v>
      </c>
      <c r="H47" s="609">
        <v>1</v>
      </c>
      <c r="I47" s="610">
        <v>240</v>
      </c>
      <c r="J47" s="169">
        <f>H47*I47</f>
        <v>240</v>
      </c>
      <c r="K47" s="22"/>
      <c r="L47" s="26" t="s">
        <v>1719</v>
      </c>
      <c r="M47" s="196"/>
      <c r="N47" s="17"/>
      <c r="O47" s="30">
        <v>45037</v>
      </c>
      <c r="P47" s="17"/>
      <c r="Q47" s="29">
        <v>45061</v>
      </c>
      <c r="R47" s="29">
        <v>45058</v>
      </c>
      <c r="S47" s="23">
        <v>45057</v>
      </c>
    </row>
    <row r="48" spans="1:19" s="8" customFormat="1" ht="19.7" customHeight="1">
      <c r="A48" s="1247" t="s">
        <v>276</v>
      </c>
      <c r="B48" s="1248"/>
      <c r="C48" s="1111">
        <v>21</v>
      </c>
      <c r="D48" s="17">
        <f t="shared" si="3"/>
        <v>30</v>
      </c>
      <c r="E48" s="161" t="s">
        <v>3396</v>
      </c>
      <c r="F48" s="111" t="s">
        <v>167</v>
      </c>
      <c r="G48" s="802" t="s">
        <v>3397</v>
      </c>
      <c r="H48" s="803">
        <v>1</v>
      </c>
      <c r="I48" s="804">
        <v>622</v>
      </c>
      <c r="J48" s="197">
        <f t="shared" si="2"/>
        <v>622</v>
      </c>
      <c r="K48" s="22"/>
      <c r="L48" s="209" t="s">
        <v>3398</v>
      </c>
      <c r="M48" s="94"/>
      <c r="N48" s="17"/>
      <c r="O48" s="30">
        <v>45036</v>
      </c>
      <c r="P48" s="17"/>
      <c r="Q48" s="29"/>
      <c r="R48" s="29">
        <v>45061</v>
      </c>
      <c r="S48" s="23">
        <v>45061</v>
      </c>
    </row>
    <row r="49" spans="1:19" s="8" customFormat="1" ht="19.7" customHeight="1">
      <c r="A49" s="1247" t="s">
        <v>276</v>
      </c>
      <c r="B49" s="1248"/>
      <c r="C49" s="1111">
        <v>21</v>
      </c>
      <c r="D49" s="17">
        <f t="shared" si="3"/>
        <v>31</v>
      </c>
      <c r="E49" s="111" t="s">
        <v>167</v>
      </c>
      <c r="F49" s="111" t="s">
        <v>167</v>
      </c>
      <c r="G49" s="746" t="s">
        <v>1463</v>
      </c>
      <c r="H49" s="739">
        <v>3</v>
      </c>
      <c r="I49" s="750">
        <v>120</v>
      </c>
      <c r="J49" s="197">
        <f t="shared" si="2"/>
        <v>360</v>
      </c>
      <c r="K49" s="27"/>
      <c r="L49" s="26" t="s">
        <v>3151</v>
      </c>
      <c r="M49" s="94"/>
      <c r="N49" s="17"/>
      <c r="O49" s="30">
        <v>45036</v>
      </c>
      <c r="P49" s="17"/>
      <c r="Q49" s="29"/>
      <c r="R49" s="29">
        <v>45061</v>
      </c>
      <c r="S49" s="23">
        <v>45061</v>
      </c>
    </row>
    <row r="50" spans="1:19" s="8" customFormat="1" ht="19.7" customHeight="1">
      <c r="A50" s="1247" t="s">
        <v>276</v>
      </c>
      <c r="B50" s="1248"/>
      <c r="C50" s="1111">
        <v>21</v>
      </c>
      <c r="D50" s="17">
        <f t="shared" si="3"/>
        <v>32</v>
      </c>
      <c r="E50" s="117" t="s">
        <v>167</v>
      </c>
      <c r="F50" s="117" t="s">
        <v>167</v>
      </c>
      <c r="G50" s="782" t="s">
        <v>749</v>
      </c>
      <c r="H50" s="797">
        <v>2</v>
      </c>
      <c r="I50" s="797">
        <v>200</v>
      </c>
      <c r="J50" s="177">
        <f t="shared" si="2"/>
        <v>400</v>
      </c>
      <c r="K50" s="208"/>
      <c r="L50" s="120" t="s">
        <v>2055</v>
      </c>
      <c r="M50" s="94"/>
      <c r="N50" s="17"/>
      <c r="O50" s="30">
        <v>45036</v>
      </c>
      <c r="P50" s="17"/>
      <c r="Q50" s="29"/>
      <c r="R50" s="29">
        <v>45061</v>
      </c>
      <c r="S50" s="23">
        <v>45061</v>
      </c>
    </row>
    <row r="51" spans="1:19" s="8" customFormat="1" ht="19.7" customHeight="1">
      <c r="A51" s="91"/>
      <c r="B51" s="92"/>
      <c r="C51" s="18"/>
      <c r="D51" s="17"/>
      <c r="E51" s="117"/>
      <c r="F51" s="117"/>
      <c r="G51" s="120"/>
      <c r="H51" s="107"/>
      <c r="I51" s="107"/>
      <c r="J51" s="177"/>
      <c r="K51" s="208"/>
      <c r="L51" s="120"/>
      <c r="M51" s="94"/>
      <c r="N51" s="17"/>
      <c r="O51" s="30"/>
      <c r="P51" s="17"/>
      <c r="Q51" s="29"/>
      <c r="R51" s="29"/>
      <c r="S51" s="23"/>
    </row>
    <row r="52" spans="1:19" s="8" customFormat="1" ht="19.7" customHeight="1">
      <c r="A52" s="91"/>
      <c r="B52" s="92"/>
      <c r="C52" s="18"/>
      <c r="D52" s="17"/>
      <c r="E52" s="117"/>
      <c r="F52" s="117"/>
      <c r="G52" s="120"/>
      <c r="H52" s="107"/>
      <c r="I52" s="107"/>
      <c r="J52" s="177"/>
      <c r="K52" s="208"/>
      <c r="L52" s="120"/>
      <c r="M52" s="94"/>
      <c r="N52" s="17"/>
      <c r="O52" s="30"/>
      <c r="P52" s="17"/>
      <c r="Q52" s="29"/>
      <c r="R52" s="29"/>
      <c r="S52" s="23"/>
    </row>
    <row r="53" spans="1:19" s="8" customFormat="1" ht="19.7" customHeight="1">
      <c r="A53" s="91"/>
      <c r="B53" s="92"/>
      <c r="C53" s="18"/>
      <c r="D53" s="17"/>
      <c r="E53" s="161"/>
      <c r="F53" s="17"/>
      <c r="G53" s="1040">
        <f>SUM(J29:J51)</f>
        <v>45248</v>
      </c>
      <c r="H53" s="1256"/>
      <c r="I53" s="1257"/>
      <c r="J53" s="20"/>
      <c r="K53" s="177"/>
      <c r="L53" s="120"/>
      <c r="M53" s="94"/>
      <c r="N53" s="17"/>
      <c r="O53" s="30"/>
      <c r="P53" s="17"/>
      <c r="Q53" s="29"/>
      <c r="R53" s="29"/>
      <c r="S53" s="23"/>
    </row>
    <row r="54" spans="1:19" s="8" customFormat="1" ht="19.7" customHeight="1">
      <c r="A54" s="91"/>
      <c r="B54" s="92"/>
      <c r="C54" s="18"/>
      <c r="D54" s="17"/>
      <c r="E54" s="161"/>
      <c r="F54" s="123"/>
      <c r="G54" s="24"/>
      <c r="H54" s="1256"/>
      <c r="I54" s="1257"/>
      <c r="J54" s="20"/>
      <c r="K54" s="177"/>
      <c r="L54" s="120"/>
      <c r="M54" s="94"/>
      <c r="N54" s="17"/>
      <c r="O54" s="30"/>
      <c r="P54" s="17"/>
      <c r="Q54" s="29"/>
      <c r="R54" s="29"/>
      <c r="S54" s="23"/>
    </row>
    <row r="55" spans="1:19" s="8" customFormat="1" ht="19.7" customHeight="1">
      <c r="A55" s="91"/>
      <c r="B55" s="92"/>
      <c r="C55" s="18"/>
      <c r="D55" s="17"/>
      <c r="E55" s="17"/>
      <c r="F55" s="1258"/>
      <c r="G55" s="24"/>
      <c r="H55" s="1256"/>
      <c r="I55" s="1257"/>
      <c r="J55" s="1249"/>
      <c r="K55" s="177"/>
      <c r="L55" s="120"/>
      <c r="M55" s="94"/>
      <c r="N55" s="17"/>
      <c r="O55" s="30"/>
      <c r="P55" s="17"/>
      <c r="Q55" s="29"/>
      <c r="R55" s="29"/>
      <c r="S55" s="23"/>
    </row>
    <row r="56" spans="1:19" s="8" customFormat="1" ht="19.7" customHeight="1">
      <c r="A56" s="91"/>
      <c r="B56" s="92"/>
      <c r="C56" s="18"/>
      <c r="D56" s="17"/>
      <c r="E56" s="17"/>
      <c r="F56" s="17"/>
      <c r="G56" s="122"/>
      <c r="H56" s="18"/>
      <c r="I56" s="20"/>
      <c r="J56" s="51"/>
      <c r="K56" s="411"/>
      <c r="L56" s="26"/>
      <c r="M56" s="26"/>
      <c r="N56" s="17"/>
      <c r="O56" s="30"/>
      <c r="P56" s="17"/>
      <c r="Q56" s="29"/>
      <c r="R56" s="29"/>
      <c r="S56" s="23"/>
    </row>
    <row r="57" spans="1:19" s="8" customFormat="1" ht="19.7" customHeight="1">
      <c r="A57" s="91"/>
      <c r="B57" s="92"/>
      <c r="C57" s="18"/>
      <c r="D57" s="17"/>
      <c r="E57" s="17"/>
      <c r="F57" s="17"/>
      <c r="G57" s="50"/>
      <c r="H57" s="123"/>
      <c r="I57" s="181"/>
      <c r="J57" s="113"/>
      <c r="K57" s="124"/>
      <c r="L57" s="26"/>
      <c r="M57" s="26"/>
      <c r="N57" s="17"/>
      <c r="O57" s="30"/>
      <c r="P57" s="17"/>
      <c r="Q57" s="29"/>
      <c r="R57" s="29"/>
      <c r="S57" s="23"/>
    </row>
    <row r="58" spans="1:19" s="8" customFormat="1" ht="19.7" customHeight="1">
      <c r="A58" s="91"/>
      <c r="B58" s="92"/>
      <c r="C58" s="18"/>
      <c r="D58" s="17"/>
      <c r="E58" s="17"/>
      <c r="F58" s="17"/>
      <c r="G58" s="50"/>
      <c r="H58" s="126"/>
      <c r="I58" s="1259"/>
      <c r="J58" s="20"/>
      <c r="K58" s="128"/>
      <c r="L58" s="129"/>
      <c r="M58" s="26"/>
      <c r="N58" s="17"/>
      <c r="O58" s="30"/>
      <c r="P58" s="17"/>
      <c r="Q58" s="29"/>
      <c r="R58" s="29"/>
      <c r="S58" s="23"/>
    </row>
    <row r="59" spans="1:19" s="8" customFormat="1" ht="19.7" customHeight="1">
      <c r="A59" s="91"/>
      <c r="B59" s="92"/>
      <c r="C59" s="18"/>
      <c r="D59" s="17"/>
      <c r="E59" s="17"/>
      <c r="F59" s="17"/>
      <c r="G59" s="130"/>
      <c r="H59" s="18"/>
      <c r="I59" s="20"/>
      <c r="J59" s="20"/>
      <c r="K59" s="22"/>
      <c r="L59" s="26"/>
      <c r="M59" s="94"/>
      <c r="N59" s="17"/>
      <c r="O59" s="30"/>
      <c r="P59" s="17"/>
      <c r="Q59" s="29"/>
      <c r="R59" s="29"/>
      <c r="S59" s="23"/>
    </row>
    <row r="60" spans="1:19" s="8" customFormat="1" ht="19.7" customHeight="1">
      <c r="A60" s="91"/>
      <c r="B60" s="92"/>
      <c r="C60" s="18"/>
      <c r="D60" s="17"/>
      <c r="E60" s="17"/>
      <c r="F60" s="17"/>
      <c r="G60" s="426"/>
      <c r="H60" s="18"/>
      <c r="I60" s="20"/>
      <c r="J60" s="20"/>
      <c r="K60" s="22"/>
      <c r="L60" s="26"/>
      <c r="M60" s="94"/>
      <c r="N60" s="17"/>
      <c r="O60" s="30"/>
      <c r="P60" s="17"/>
      <c r="Q60" s="29"/>
      <c r="R60" s="29"/>
      <c r="S60" s="23"/>
    </row>
    <row r="61" spans="1:19" s="8" customFormat="1" ht="19.7" customHeight="1">
      <c r="A61" s="91"/>
      <c r="B61" s="91"/>
      <c r="C61" s="1260"/>
      <c r="D61" s="17"/>
      <c r="E61" s="17"/>
      <c r="F61" s="17"/>
      <c r="G61" s="50"/>
      <c r="H61" s="18"/>
      <c r="I61" s="51"/>
      <c r="J61" s="533"/>
      <c r="K61" s="22"/>
      <c r="L61" s="26"/>
      <c r="M61" s="26"/>
      <c r="N61" s="17"/>
      <c r="O61" s="30"/>
      <c r="P61" s="30"/>
      <c r="Q61" s="30"/>
      <c r="R61" s="29"/>
      <c r="S61" s="23"/>
    </row>
    <row r="62" spans="1:19" s="8" customFormat="1" ht="19.7" customHeight="1">
      <c r="A62" s="91"/>
      <c r="B62" s="91"/>
      <c r="C62" s="168"/>
      <c r="D62" s="17"/>
      <c r="E62" s="17"/>
      <c r="F62" s="17"/>
      <c r="G62" s="24"/>
      <c r="H62" s="18"/>
      <c r="I62" s="20"/>
      <c r="J62" s="533"/>
      <c r="K62" s="411"/>
      <c r="L62" s="26"/>
      <c r="M62" s="26"/>
      <c r="N62" s="17"/>
      <c r="O62" s="30"/>
      <c r="P62" s="30"/>
      <c r="Q62" s="30"/>
      <c r="R62" s="29"/>
      <c r="S62" s="23"/>
    </row>
    <row r="63" spans="1:19" s="8" customFormat="1" ht="19.7" customHeight="1">
      <c r="A63" s="91"/>
      <c r="B63" s="91"/>
      <c r="C63" s="168"/>
      <c r="D63" s="17"/>
      <c r="E63" s="17"/>
      <c r="F63" s="17"/>
      <c r="G63" s="24"/>
      <c r="H63" s="18"/>
      <c r="I63" s="20"/>
      <c r="J63" s="20"/>
      <c r="K63" s="411"/>
      <c r="L63" s="26"/>
      <c r="M63" s="26"/>
      <c r="N63" s="17"/>
      <c r="O63" s="30"/>
      <c r="P63" s="17"/>
      <c r="Q63" s="29"/>
      <c r="R63" s="29"/>
      <c r="S63" s="23"/>
    </row>
    <row r="64" spans="1:19" s="8" customFormat="1" ht="19.7" customHeight="1">
      <c r="A64" s="91"/>
      <c r="B64" s="91"/>
      <c r="C64" s="168"/>
      <c r="D64" s="17"/>
      <c r="E64" s="17"/>
      <c r="F64" s="17"/>
      <c r="G64" s="24"/>
      <c r="H64" s="18"/>
      <c r="I64" s="20"/>
      <c r="J64" s="533"/>
      <c r="K64" s="411"/>
      <c r="L64" s="26"/>
      <c r="M64" s="26"/>
      <c r="N64" s="17"/>
      <c r="O64" s="30"/>
      <c r="P64" s="17"/>
      <c r="Q64" s="29"/>
      <c r="R64" s="29"/>
      <c r="S64" s="23"/>
    </row>
    <row r="65" spans="1:19" s="8" customFormat="1" ht="19.7" customHeight="1">
      <c r="A65" s="91"/>
      <c r="B65" s="91"/>
      <c r="C65" s="168"/>
      <c r="D65" s="17"/>
      <c r="E65" s="17"/>
      <c r="F65" s="17"/>
      <c r="G65" s="24"/>
      <c r="H65" s="18"/>
      <c r="I65" s="20"/>
      <c r="J65" s="533"/>
      <c r="K65" s="411"/>
      <c r="L65" s="26"/>
      <c r="M65" s="26"/>
      <c r="N65" s="17"/>
      <c r="O65" s="30"/>
      <c r="P65" s="17"/>
      <c r="Q65" s="29"/>
      <c r="R65" s="29"/>
      <c r="S65" s="23"/>
    </row>
    <row r="66" spans="1:19" s="8" customFormat="1" ht="19.7" customHeight="1">
      <c r="A66" s="91"/>
      <c r="B66" s="91"/>
      <c r="C66" s="168"/>
      <c r="D66" s="17"/>
      <c r="E66" s="17"/>
      <c r="F66" s="17"/>
      <c r="G66" s="24"/>
      <c r="H66" s="18"/>
      <c r="I66" s="20"/>
      <c r="J66" s="533"/>
      <c r="K66" s="411"/>
      <c r="L66" s="26"/>
      <c r="M66" s="26"/>
      <c r="N66" s="17"/>
      <c r="O66" s="30"/>
      <c r="P66" s="17"/>
      <c r="Q66" s="29"/>
      <c r="R66" s="29"/>
      <c r="S66" s="23"/>
    </row>
    <row r="67" spans="1:19" s="8" customFormat="1" ht="19.7" customHeight="1">
      <c r="A67" s="91"/>
      <c r="B67" s="91"/>
      <c r="C67" s="168"/>
      <c r="D67" s="17"/>
      <c r="E67" s="17"/>
      <c r="F67" s="17"/>
      <c r="G67" s="50"/>
      <c r="H67" s="18"/>
      <c r="I67" s="51"/>
      <c r="J67" s="533"/>
      <c r="K67" s="22"/>
      <c r="L67" s="26"/>
      <c r="M67" s="26"/>
      <c r="N67" s="17"/>
      <c r="O67" s="30"/>
      <c r="P67" s="17"/>
      <c r="Q67" s="29"/>
      <c r="R67" s="29"/>
      <c r="S67" s="23"/>
    </row>
    <row r="68" spans="1:19" s="8" customFormat="1" ht="19.7" customHeight="1">
      <c r="A68" s="91"/>
      <c r="B68" s="91"/>
      <c r="C68" s="168"/>
      <c r="D68" s="17"/>
      <c r="E68" s="17"/>
      <c r="F68" s="17"/>
      <c r="G68" s="50"/>
      <c r="H68" s="18"/>
      <c r="I68" s="51"/>
      <c r="J68" s="533"/>
      <c r="K68" s="22"/>
      <c r="L68" s="26"/>
      <c r="M68" s="26"/>
      <c r="N68" s="17"/>
      <c r="O68" s="30"/>
      <c r="P68" s="17"/>
      <c r="Q68" s="29"/>
      <c r="R68" s="29"/>
      <c r="S68" s="23"/>
    </row>
    <row r="69" spans="1:19" ht="19.7" customHeight="1">
      <c r="A69" s="91"/>
      <c r="B69" s="91"/>
      <c r="C69" s="168"/>
      <c r="D69" s="17"/>
      <c r="E69" s="18"/>
      <c r="F69" s="18"/>
      <c r="G69" s="50"/>
      <c r="H69" s="18"/>
      <c r="I69" s="51"/>
      <c r="J69" s="533"/>
      <c r="K69" s="22"/>
      <c r="L69" s="26"/>
      <c r="M69" s="24"/>
      <c r="N69" s="17"/>
      <c r="O69" s="30"/>
      <c r="P69" s="17"/>
      <c r="Q69" s="29"/>
      <c r="R69" s="29"/>
      <c r="S69" s="23"/>
    </row>
    <row r="70" spans="1:19" ht="19.7" customHeight="1">
      <c r="A70" s="91"/>
      <c r="B70" s="91"/>
      <c r="C70" s="168"/>
      <c r="D70" s="17"/>
      <c r="E70" s="17"/>
      <c r="F70" s="17"/>
      <c r="G70" s="122"/>
      <c r="H70" s="18"/>
      <c r="I70" s="51"/>
      <c r="J70" s="20"/>
      <c r="K70" s="22"/>
      <c r="L70" s="26"/>
      <c r="M70" s="26"/>
      <c r="N70" s="17"/>
      <c r="O70" s="30"/>
      <c r="P70" s="17"/>
      <c r="Q70" s="29"/>
      <c r="R70" s="29"/>
      <c r="S70" s="23"/>
    </row>
    <row r="71" spans="1:19" ht="19.7" customHeight="1">
      <c r="A71" s="91"/>
      <c r="B71" s="91"/>
      <c r="C71" s="168"/>
      <c r="D71" s="17"/>
      <c r="E71" s="17"/>
      <c r="F71" s="17"/>
      <c r="G71" s="50"/>
      <c r="H71" s="18"/>
      <c r="I71" s="51"/>
      <c r="J71" s="533"/>
      <c r="K71" s="22"/>
      <c r="L71" s="26"/>
      <c r="M71" s="24"/>
      <c r="N71" s="17"/>
      <c r="O71" s="30"/>
      <c r="P71" s="17"/>
      <c r="Q71" s="29"/>
      <c r="R71" s="110"/>
      <c r="S71" s="23"/>
    </row>
    <row r="72" spans="1:19" ht="19.7" customHeight="1">
      <c r="A72" s="91"/>
      <c r="B72" s="91"/>
      <c r="C72" s="168"/>
      <c r="D72" s="17"/>
      <c r="E72" s="17"/>
      <c r="F72" s="17"/>
      <c r="G72" s="50"/>
      <c r="H72" s="18"/>
      <c r="I72" s="51"/>
      <c r="J72" s="533"/>
      <c r="K72" s="22"/>
      <c r="L72" s="26"/>
      <c r="M72" s="24"/>
      <c r="N72" s="17"/>
      <c r="O72" s="30"/>
      <c r="P72" s="17"/>
      <c r="Q72" s="29"/>
      <c r="R72" s="29"/>
      <c r="S72" s="23"/>
    </row>
    <row r="73" spans="1:19" ht="19.7" customHeight="1">
      <c r="A73" s="91"/>
      <c r="B73" s="91"/>
      <c r="C73" s="168"/>
      <c r="D73" s="17"/>
      <c r="E73" s="17"/>
      <c r="F73" s="17"/>
      <c r="G73" s="50"/>
      <c r="H73" s="18"/>
      <c r="I73" s="51"/>
      <c r="J73" s="533"/>
      <c r="K73" s="22"/>
      <c r="L73" s="26"/>
      <c r="M73" s="24"/>
      <c r="N73" s="17"/>
      <c r="O73" s="30"/>
      <c r="P73" s="17"/>
      <c r="Q73" s="29"/>
      <c r="R73" s="29"/>
      <c r="S73" s="23"/>
    </row>
    <row r="74" spans="1:19" ht="19.7" customHeight="1">
      <c r="A74" s="91"/>
      <c r="B74" s="91"/>
      <c r="C74" s="168"/>
      <c r="D74" s="17"/>
      <c r="E74" s="17"/>
      <c r="F74" s="17"/>
      <c r="G74" s="50"/>
      <c r="H74" s="18"/>
      <c r="I74" s="51"/>
      <c r="J74" s="533">
        <f t="shared" ref="J74:J79" si="4">H74*I74</f>
        <v>0</v>
      </c>
      <c r="K74" s="22"/>
      <c r="L74" s="26"/>
      <c r="M74" s="24"/>
      <c r="N74" s="17"/>
      <c r="O74" s="30"/>
      <c r="P74" s="17"/>
      <c r="Q74" s="29"/>
      <c r="R74" s="29"/>
      <c r="S74" s="23"/>
    </row>
    <row r="75" spans="1:19" ht="19.7" customHeight="1">
      <c r="A75" s="91"/>
      <c r="B75" s="91"/>
      <c r="C75" s="168"/>
      <c r="D75" s="17"/>
      <c r="E75" s="17"/>
      <c r="F75" s="17"/>
      <c r="G75" s="50"/>
      <c r="H75" s="18"/>
      <c r="I75" s="51"/>
      <c r="J75" s="533">
        <f t="shared" si="4"/>
        <v>0</v>
      </c>
      <c r="K75" s="22"/>
      <c r="L75" s="26"/>
      <c r="M75" s="24"/>
      <c r="N75" s="17"/>
      <c r="O75" s="30"/>
      <c r="P75" s="17"/>
      <c r="Q75" s="29"/>
      <c r="R75" s="29"/>
      <c r="S75" s="23"/>
    </row>
    <row r="76" spans="1:19" ht="19.7" customHeight="1">
      <c r="A76" s="91"/>
      <c r="B76" s="91"/>
      <c r="C76" s="168"/>
      <c r="D76" s="17"/>
      <c r="E76" s="17"/>
      <c r="F76" s="17"/>
      <c r="G76" s="50"/>
      <c r="H76" s="18"/>
      <c r="I76" s="51"/>
      <c r="J76" s="533">
        <f t="shared" si="4"/>
        <v>0</v>
      </c>
      <c r="K76" s="22"/>
      <c r="L76" s="26"/>
      <c r="M76" s="24"/>
      <c r="N76" s="17"/>
      <c r="O76" s="30"/>
      <c r="P76" s="17"/>
      <c r="Q76" s="29"/>
      <c r="R76" s="29"/>
      <c r="S76" s="23"/>
    </row>
    <row r="77" spans="1:19" ht="19.7" customHeight="1">
      <c r="A77" s="91"/>
      <c r="B77" s="91"/>
      <c r="C77" s="168"/>
      <c r="D77" s="17"/>
      <c r="E77" s="17"/>
      <c r="F77" s="17"/>
      <c r="G77" s="50"/>
      <c r="H77" s="18"/>
      <c r="I77" s="51"/>
      <c r="J77" s="533">
        <f t="shared" si="4"/>
        <v>0</v>
      </c>
      <c r="K77" s="22"/>
      <c r="L77" s="26"/>
      <c r="M77" s="24"/>
      <c r="N77" s="17"/>
      <c r="O77" s="30"/>
      <c r="P77" s="17"/>
      <c r="Q77" s="29"/>
      <c r="R77" s="29"/>
      <c r="S77" s="23"/>
    </row>
    <row r="78" spans="1:19" ht="19.7" customHeight="1">
      <c r="A78" s="91"/>
      <c r="B78" s="91"/>
      <c r="C78" s="168"/>
      <c r="D78" s="17"/>
      <c r="E78" s="17"/>
      <c r="F78" s="17"/>
      <c r="G78" s="50"/>
      <c r="H78" s="18"/>
      <c r="I78" s="51"/>
      <c r="J78" s="533">
        <f t="shared" si="4"/>
        <v>0</v>
      </c>
      <c r="K78" s="22"/>
      <c r="L78" s="26"/>
      <c r="M78" s="24"/>
      <c r="N78" s="17"/>
      <c r="O78" s="30"/>
      <c r="P78" s="17"/>
      <c r="Q78" s="29"/>
      <c r="R78" s="29"/>
      <c r="S78" s="23"/>
    </row>
    <row r="79" spans="1:19" ht="19.7" customHeight="1">
      <c r="A79" s="91"/>
      <c r="B79" s="91"/>
      <c r="C79" s="168"/>
      <c r="D79" s="17"/>
      <c r="E79" s="17"/>
      <c r="F79" s="17"/>
      <c r="G79" s="50"/>
      <c r="H79" s="18"/>
      <c r="I79" s="51"/>
      <c r="J79" s="533">
        <f t="shared" si="4"/>
        <v>0</v>
      </c>
      <c r="K79" s="22"/>
      <c r="L79" s="26"/>
      <c r="M79" s="24"/>
      <c r="N79" s="17"/>
      <c r="O79" s="30"/>
      <c r="P79" s="17"/>
      <c r="Q79" s="29"/>
      <c r="R79" s="29"/>
      <c r="S79" s="23"/>
    </row>
    <row r="80" spans="1:19">
      <c r="J80" s="15"/>
    </row>
  </sheetData>
  <autoFilter ref="D9:Q9" xr:uid="{5D9DB0D7-2E1F-47E3-9C05-3DFA1DCB76D6}"/>
  <mergeCells count="9">
    <mergeCell ref="D6:F6"/>
    <mergeCell ref="D11:G11"/>
    <mergeCell ref="D28:G28"/>
    <mergeCell ref="D2:F2"/>
    <mergeCell ref="I2:K2"/>
    <mergeCell ref="D3:F3"/>
    <mergeCell ref="D4:F4"/>
    <mergeCell ref="L4:M5"/>
    <mergeCell ref="D5:F5"/>
  </mergeCells>
  <phoneticPr fontId="3"/>
  <dataValidations count="1">
    <dataValidation imeMode="hiragana" allowBlank="1" showInputMessage="1" showErrorMessage="1" sqref="L13 JH13 TD13 ACZ13 AMV13 AWR13 BGN13 BQJ13 CAF13 CKB13 CTX13 DDT13 DNP13 DXL13 EHH13 ERD13 FAZ13 FKV13 FUR13 GEN13 GOJ13 GYF13 HIB13 HRX13 IBT13 ILP13 IVL13 JFH13 JPD13 JYZ13 KIV13 KSR13 LCN13 LMJ13 LWF13 MGB13 MPX13 MZT13 NJP13 NTL13 ODH13 OND13 OWZ13 PGV13 PQR13 QAN13 QKJ13 QUF13 REB13 RNX13 RXT13 SHP13 SRL13 TBH13 TLD13 TUZ13 UEV13 UOR13 UYN13 VIJ13 VSF13 WCB13 WLX13 WVT13 L65549 JH65549 TD65549 ACZ65549 AMV65549 AWR65549 BGN65549 BQJ65549 CAF65549 CKB65549 CTX65549 DDT65549 DNP65549 DXL65549 EHH65549 ERD65549 FAZ65549 FKV65549 FUR65549 GEN65549 GOJ65549 GYF65549 HIB65549 HRX65549 IBT65549 ILP65549 IVL65549 JFH65549 JPD65549 JYZ65549 KIV65549 KSR65549 LCN65549 LMJ65549 LWF65549 MGB65549 MPX65549 MZT65549 NJP65549 NTL65549 ODH65549 OND65549 OWZ65549 PGV65549 PQR65549 QAN65549 QKJ65549 QUF65549 REB65549 RNX65549 RXT65549 SHP65549 SRL65549 TBH65549 TLD65549 TUZ65549 UEV65549 UOR65549 UYN65549 VIJ65549 VSF65549 WCB65549 WLX65549 WVT65549 L131085 JH131085 TD131085 ACZ131085 AMV131085 AWR131085 BGN131085 BQJ131085 CAF131085 CKB131085 CTX131085 DDT131085 DNP131085 DXL131085 EHH131085 ERD131085 FAZ131085 FKV131085 FUR131085 GEN131085 GOJ131085 GYF131085 HIB131085 HRX131085 IBT131085 ILP131085 IVL131085 JFH131085 JPD131085 JYZ131085 KIV131085 KSR131085 LCN131085 LMJ131085 LWF131085 MGB131085 MPX131085 MZT131085 NJP131085 NTL131085 ODH131085 OND131085 OWZ131085 PGV131085 PQR131085 QAN131085 QKJ131085 QUF131085 REB131085 RNX131085 RXT131085 SHP131085 SRL131085 TBH131085 TLD131085 TUZ131085 UEV131085 UOR131085 UYN131085 VIJ131085 VSF131085 WCB131085 WLX131085 WVT131085 L196621 JH196621 TD196621 ACZ196621 AMV196621 AWR196621 BGN196621 BQJ196621 CAF196621 CKB196621 CTX196621 DDT196621 DNP196621 DXL196621 EHH196621 ERD196621 FAZ196621 FKV196621 FUR196621 GEN196621 GOJ196621 GYF196621 HIB196621 HRX196621 IBT196621 ILP196621 IVL196621 JFH196621 JPD196621 JYZ196621 KIV196621 KSR196621 LCN196621 LMJ196621 LWF196621 MGB196621 MPX196621 MZT196621 NJP196621 NTL196621 ODH196621 OND196621 OWZ196621 PGV196621 PQR196621 QAN196621 QKJ196621 QUF196621 REB196621 RNX196621 RXT196621 SHP196621 SRL196621 TBH196621 TLD196621 TUZ196621 UEV196621 UOR196621 UYN196621 VIJ196621 VSF196621 WCB196621 WLX196621 WVT196621 L262157 JH262157 TD262157 ACZ262157 AMV262157 AWR262157 BGN262157 BQJ262157 CAF262157 CKB262157 CTX262157 DDT262157 DNP262157 DXL262157 EHH262157 ERD262157 FAZ262157 FKV262157 FUR262157 GEN262157 GOJ262157 GYF262157 HIB262157 HRX262157 IBT262157 ILP262157 IVL262157 JFH262157 JPD262157 JYZ262157 KIV262157 KSR262157 LCN262157 LMJ262157 LWF262157 MGB262157 MPX262157 MZT262157 NJP262157 NTL262157 ODH262157 OND262157 OWZ262157 PGV262157 PQR262157 QAN262157 QKJ262157 QUF262157 REB262157 RNX262157 RXT262157 SHP262157 SRL262157 TBH262157 TLD262157 TUZ262157 UEV262157 UOR262157 UYN262157 VIJ262157 VSF262157 WCB262157 WLX262157 WVT262157 L327693 JH327693 TD327693 ACZ327693 AMV327693 AWR327693 BGN327693 BQJ327693 CAF327693 CKB327693 CTX327693 DDT327693 DNP327693 DXL327693 EHH327693 ERD327693 FAZ327693 FKV327693 FUR327693 GEN327693 GOJ327693 GYF327693 HIB327693 HRX327693 IBT327693 ILP327693 IVL327693 JFH327693 JPD327693 JYZ327693 KIV327693 KSR327693 LCN327693 LMJ327693 LWF327693 MGB327693 MPX327693 MZT327693 NJP327693 NTL327693 ODH327693 OND327693 OWZ327693 PGV327693 PQR327693 QAN327693 QKJ327693 QUF327693 REB327693 RNX327693 RXT327693 SHP327693 SRL327693 TBH327693 TLD327693 TUZ327693 UEV327693 UOR327693 UYN327693 VIJ327693 VSF327693 WCB327693 WLX327693 WVT327693 L393229 JH393229 TD393229 ACZ393229 AMV393229 AWR393229 BGN393229 BQJ393229 CAF393229 CKB393229 CTX393229 DDT393229 DNP393229 DXL393229 EHH393229 ERD393229 FAZ393229 FKV393229 FUR393229 GEN393229 GOJ393229 GYF393229 HIB393229 HRX393229 IBT393229 ILP393229 IVL393229 JFH393229 JPD393229 JYZ393229 KIV393229 KSR393229 LCN393229 LMJ393229 LWF393229 MGB393229 MPX393229 MZT393229 NJP393229 NTL393229 ODH393229 OND393229 OWZ393229 PGV393229 PQR393229 QAN393229 QKJ393229 QUF393229 REB393229 RNX393229 RXT393229 SHP393229 SRL393229 TBH393229 TLD393229 TUZ393229 UEV393229 UOR393229 UYN393229 VIJ393229 VSF393229 WCB393229 WLX393229 WVT393229 L458765 JH458765 TD458765 ACZ458765 AMV458765 AWR458765 BGN458765 BQJ458765 CAF458765 CKB458765 CTX458765 DDT458765 DNP458765 DXL458765 EHH458765 ERD458765 FAZ458765 FKV458765 FUR458765 GEN458765 GOJ458765 GYF458765 HIB458765 HRX458765 IBT458765 ILP458765 IVL458765 JFH458765 JPD458765 JYZ458765 KIV458765 KSR458765 LCN458765 LMJ458765 LWF458765 MGB458765 MPX458765 MZT458765 NJP458765 NTL458765 ODH458765 OND458765 OWZ458765 PGV458765 PQR458765 QAN458765 QKJ458765 QUF458765 REB458765 RNX458765 RXT458765 SHP458765 SRL458765 TBH458765 TLD458765 TUZ458765 UEV458765 UOR458765 UYN458765 VIJ458765 VSF458765 WCB458765 WLX458765 WVT458765 L524301 JH524301 TD524301 ACZ524301 AMV524301 AWR524301 BGN524301 BQJ524301 CAF524301 CKB524301 CTX524301 DDT524301 DNP524301 DXL524301 EHH524301 ERD524301 FAZ524301 FKV524301 FUR524301 GEN524301 GOJ524301 GYF524301 HIB524301 HRX524301 IBT524301 ILP524301 IVL524301 JFH524301 JPD524301 JYZ524301 KIV524301 KSR524301 LCN524301 LMJ524301 LWF524301 MGB524301 MPX524301 MZT524301 NJP524301 NTL524301 ODH524301 OND524301 OWZ524301 PGV524301 PQR524301 QAN524301 QKJ524301 QUF524301 REB524301 RNX524301 RXT524301 SHP524301 SRL524301 TBH524301 TLD524301 TUZ524301 UEV524301 UOR524301 UYN524301 VIJ524301 VSF524301 WCB524301 WLX524301 WVT524301 L589837 JH589837 TD589837 ACZ589837 AMV589837 AWR589837 BGN589837 BQJ589837 CAF589837 CKB589837 CTX589837 DDT589837 DNP589837 DXL589837 EHH589837 ERD589837 FAZ589837 FKV589837 FUR589837 GEN589837 GOJ589837 GYF589837 HIB589837 HRX589837 IBT589837 ILP589837 IVL589837 JFH589837 JPD589837 JYZ589837 KIV589837 KSR589837 LCN589837 LMJ589837 LWF589837 MGB589837 MPX589837 MZT589837 NJP589837 NTL589837 ODH589837 OND589837 OWZ589837 PGV589837 PQR589837 QAN589837 QKJ589837 QUF589837 REB589837 RNX589837 RXT589837 SHP589837 SRL589837 TBH589837 TLD589837 TUZ589837 UEV589837 UOR589837 UYN589837 VIJ589837 VSF589837 WCB589837 WLX589837 WVT589837 L655373 JH655373 TD655373 ACZ655373 AMV655373 AWR655373 BGN655373 BQJ655373 CAF655373 CKB655373 CTX655373 DDT655373 DNP655373 DXL655373 EHH655373 ERD655373 FAZ655373 FKV655373 FUR655373 GEN655373 GOJ655373 GYF655373 HIB655373 HRX655373 IBT655373 ILP655373 IVL655373 JFH655373 JPD655373 JYZ655373 KIV655373 KSR655373 LCN655373 LMJ655373 LWF655373 MGB655373 MPX655373 MZT655373 NJP655373 NTL655373 ODH655373 OND655373 OWZ655373 PGV655373 PQR655373 QAN655373 QKJ655373 QUF655373 REB655373 RNX655373 RXT655373 SHP655373 SRL655373 TBH655373 TLD655373 TUZ655373 UEV655373 UOR655373 UYN655373 VIJ655373 VSF655373 WCB655373 WLX655373 WVT655373 L720909 JH720909 TD720909 ACZ720909 AMV720909 AWR720909 BGN720909 BQJ720909 CAF720909 CKB720909 CTX720909 DDT720909 DNP720909 DXL720909 EHH720909 ERD720909 FAZ720909 FKV720909 FUR720909 GEN720909 GOJ720909 GYF720909 HIB720909 HRX720909 IBT720909 ILP720909 IVL720909 JFH720909 JPD720909 JYZ720909 KIV720909 KSR720909 LCN720909 LMJ720909 LWF720909 MGB720909 MPX720909 MZT720909 NJP720909 NTL720909 ODH720909 OND720909 OWZ720909 PGV720909 PQR720909 QAN720909 QKJ720909 QUF720909 REB720909 RNX720909 RXT720909 SHP720909 SRL720909 TBH720909 TLD720909 TUZ720909 UEV720909 UOR720909 UYN720909 VIJ720909 VSF720909 WCB720909 WLX720909 WVT720909 L786445 JH786445 TD786445 ACZ786445 AMV786445 AWR786445 BGN786445 BQJ786445 CAF786445 CKB786445 CTX786445 DDT786445 DNP786445 DXL786445 EHH786445 ERD786445 FAZ786445 FKV786445 FUR786445 GEN786445 GOJ786445 GYF786445 HIB786445 HRX786445 IBT786445 ILP786445 IVL786445 JFH786445 JPD786445 JYZ786445 KIV786445 KSR786445 LCN786445 LMJ786445 LWF786445 MGB786445 MPX786445 MZT786445 NJP786445 NTL786445 ODH786445 OND786445 OWZ786445 PGV786445 PQR786445 QAN786445 QKJ786445 QUF786445 REB786445 RNX786445 RXT786445 SHP786445 SRL786445 TBH786445 TLD786445 TUZ786445 UEV786445 UOR786445 UYN786445 VIJ786445 VSF786445 WCB786445 WLX786445 WVT786445 L851981 JH851981 TD851981 ACZ851981 AMV851981 AWR851981 BGN851981 BQJ851981 CAF851981 CKB851981 CTX851981 DDT851981 DNP851981 DXL851981 EHH851981 ERD851981 FAZ851981 FKV851981 FUR851981 GEN851981 GOJ851981 GYF851981 HIB851981 HRX851981 IBT851981 ILP851981 IVL851981 JFH851981 JPD851981 JYZ851981 KIV851981 KSR851981 LCN851981 LMJ851981 LWF851981 MGB851981 MPX851981 MZT851981 NJP851981 NTL851981 ODH851981 OND851981 OWZ851981 PGV851981 PQR851981 QAN851981 QKJ851981 QUF851981 REB851981 RNX851981 RXT851981 SHP851981 SRL851981 TBH851981 TLD851981 TUZ851981 UEV851981 UOR851981 UYN851981 VIJ851981 VSF851981 WCB851981 WLX851981 WVT851981 L917517 JH917517 TD917517 ACZ917517 AMV917517 AWR917517 BGN917517 BQJ917517 CAF917517 CKB917517 CTX917517 DDT917517 DNP917517 DXL917517 EHH917517 ERD917517 FAZ917517 FKV917517 FUR917517 GEN917517 GOJ917517 GYF917517 HIB917517 HRX917517 IBT917517 ILP917517 IVL917517 JFH917517 JPD917517 JYZ917517 KIV917517 KSR917517 LCN917517 LMJ917517 LWF917517 MGB917517 MPX917517 MZT917517 NJP917517 NTL917517 ODH917517 OND917517 OWZ917517 PGV917517 PQR917517 QAN917517 QKJ917517 QUF917517 REB917517 RNX917517 RXT917517 SHP917517 SRL917517 TBH917517 TLD917517 TUZ917517 UEV917517 UOR917517 UYN917517 VIJ917517 VSF917517 WCB917517 WLX917517 WVT917517 L983053 JH983053 TD983053 ACZ983053 AMV983053 AWR983053 BGN983053 BQJ983053 CAF983053 CKB983053 CTX983053 DDT983053 DNP983053 DXL983053 EHH983053 ERD983053 FAZ983053 FKV983053 FUR983053 GEN983053 GOJ983053 GYF983053 HIB983053 HRX983053 IBT983053 ILP983053 IVL983053 JFH983053 JPD983053 JYZ983053 KIV983053 KSR983053 LCN983053 LMJ983053 LWF983053 MGB983053 MPX983053 MZT983053 NJP983053 NTL983053 ODH983053 OND983053 OWZ983053 PGV983053 PQR983053 QAN983053 QKJ983053 QUF983053 REB983053 RNX983053 RXT983053 SHP983053 SRL983053 TBH983053 TLD983053 TUZ983053 UEV983053 UOR983053 UYN983053 VIJ983053 VSF983053 WCB983053 WLX983053 WVT983053" xr:uid="{C9D5D925-2F4F-43E2-8E68-7D3B538BFAF0}"/>
  </dataValidations>
  <pageMargins left="0.2" right="0.2" top="0.36" bottom="0.41" header="0.3" footer="0.3"/>
  <pageSetup paperSize="9" scale="70"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475C-4171-44F7-BB2E-1E69BB1D10CE}">
  <dimension ref="A2:S80"/>
  <sheetViews>
    <sheetView zoomScale="83" zoomScaleNormal="83" workbookViewId="0">
      <pane xSplit="12" ySplit="9" topLeftCell="O10" activePane="bottomRight" state="frozen"/>
      <selection pane="topRight" activeCell="K1" sqref="K1"/>
      <selection pane="bottomLeft" activeCell="A9" sqref="A9"/>
      <selection pane="bottomRight" activeCell="S45" sqref="S45"/>
    </sheetView>
  </sheetViews>
  <sheetFormatPr defaultRowHeight="18.75"/>
  <cols>
    <col min="1" max="2" width="9" style="9"/>
    <col min="3" max="3" width="17.25" style="9" customWidth="1"/>
    <col min="4" max="4" width="18.125" style="8" customWidth="1"/>
    <col min="5" max="5" width="14.375" style="9" bestFit="1" customWidth="1"/>
    <col min="6" max="6" width="13.125" style="9" bestFit="1" customWidth="1"/>
    <col min="7" max="7" width="52.375" style="9" customWidth="1"/>
    <col min="8" max="8" width="6.25" style="8" customWidth="1"/>
    <col min="9" max="10" width="9.875" style="10" bestFit="1" customWidth="1"/>
    <col min="11" max="11" width="5.75" style="10" customWidth="1"/>
    <col min="12" max="12" width="49" style="9" customWidth="1"/>
    <col min="13" max="13" width="41.625" style="9" customWidth="1"/>
    <col min="14" max="14" width="25.125" style="8" customWidth="1"/>
    <col min="15" max="15" width="13.75" style="48" customWidth="1"/>
    <col min="16" max="16" width="6.375" style="9" customWidth="1"/>
    <col min="17" max="17" width="13.25" style="10" customWidth="1"/>
    <col min="18" max="18" width="14.5" style="49" customWidth="1"/>
    <col min="19" max="19" width="15.625" style="11" customWidth="1"/>
    <col min="20" max="258" width="9" style="9"/>
    <col min="259" max="259" width="17.25" style="9" customWidth="1"/>
    <col min="260" max="260" width="18.125" style="9" customWidth="1"/>
    <col min="261" max="261" width="14.375" style="9" bestFit="1" customWidth="1"/>
    <col min="262" max="262" width="13.125" style="9" bestFit="1" customWidth="1"/>
    <col min="263" max="263" width="52.375" style="9" customWidth="1"/>
    <col min="264" max="264" width="6.25" style="9" customWidth="1"/>
    <col min="265" max="266" width="9.875" style="9" bestFit="1" customWidth="1"/>
    <col min="267" max="267" width="5.75" style="9" customWidth="1"/>
    <col min="268" max="268" width="49" style="9" customWidth="1"/>
    <col min="269" max="269" width="41.625" style="9" customWidth="1"/>
    <col min="270" max="270" width="25.125" style="9" customWidth="1"/>
    <col min="271" max="271" width="13.75" style="9" customWidth="1"/>
    <col min="272" max="272" width="6.375" style="9" customWidth="1"/>
    <col min="273" max="273" width="13.25" style="9" customWidth="1"/>
    <col min="274" max="274" width="14.5" style="9" customWidth="1"/>
    <col min="275" max="275" width="15.625" style="9" customWidth="1"/>
    <col min="276" max="514" width="9" style="9"/>
    <col min="515" max="515" width="17.25" style="9" customWidth="1"/>
    <col min="516" max="516" width="18.125" style="9" customWidth="1"/>
    <col min="517" max="517" width="14.375" style="9" bestFit="1" customWidth="1"/>
    <col min="518" max="518" width="13.125" style="9" bestFit="1" customWidth="1"/>
    <col min="519" max="519" width="52.375" style="9" customWidth="1"/>
    <col min="520" max="520" width="6.25" style="9" customWidth="1"/>
    <col min="521" max="522" width="9.875" style="9" bestFit="1" customWidth="1"/>
    <col min="523" max="523" width="5.75" style="9" customWidth="1"/>
    <col min="524" max="524" width="49" style="9" customWidth="1"/>
    <col min="525" max="525" width="41.625" style="9" customWidth="1"/>
    <col min="526" max="526" width="25.125" style="9" customWidth="1"/>
    <col min="527" max="527" width="13.75" style="9" customWidth="1"/>
    <col min="528" max="528" width="6.375" style="9" customWidth="1"/>
    <col min="529" max="529" width="13.25" style="9" customWidth="1"/>
    <col min="530" max="530" width="14.5" style="9" customWidth="1"/>
    <col min="531" max="531" width="15.625" style="9" customWidth="1"/>
    <col min="532" max="770" width="9" style="9"/>
    <col min="771" max="771" width="17.25" style="9" customWidth="1"/>
    <col min="772" max="772" width="18.125" style="9" customWidth="1"/>
    <col min="773" max="773" width="14.375" style="9" bestFit="1" customWidth="1"/>
    <col min="774" max="774" width="13.125" style="9" bestFit="1" customWidth="1"/>
    <col min="775" max="775" width="52.375" style="9" customWidth="1"/>
    <col min="776" max="776" width="6.25" style="9" customWidth="1"/>
    <col min="777" max="778" width="9.875" style="9" bestFit="1" customWidth="1"/>
    <col min="779" max="779" width="5.75" style="9" customWidth="1"/>
    <col min="780" max="780" width="49" style="9" customWidth="1"/>
    <col min="781" max="781" width="41.625" style="9" customWidth="1"/>
    <col min="782" max="782" width="25.125" style="9" customWidth="1"/>
    <col min="783" max="783" width="13.75" style="9" customWidth="1"/>
    <col min="784" max="784" width="6.375" style="9" customWidth="1"/>
    <col min="785" max="785" width="13.25" style="9" customWidth="1"/>
    <col min="786" max="786" width="14.5" style="9" customWidth="1"/>
    <col min="787" max="787" width="15.625" style="9" customWidth="1"/>
    <col min="788" max="1026" width="9" style="9"/>
    <col min="1027" max="1027" width="17.25" style="9" customWidth="1"/>
    <col min="1028" max="1028" width="18.125" style="9" customWidth="1"/>
    <col min="1029" max="1029" width="14.375" style="9" bestFit="1" customWidth="1"/>
    <col min="1030" max="1030" width="13.125" style="9" bestFit="1" customWidth="1"/>
    <col min="1031" max="1031" width="52.375" style="9" customWidth="1"/>
    <col min="1032" max="1032" width="6.25" style="9" customWidth="1"/>
    <col min="1033" max="1034" width="9.875" style="9" bestFit="1" customWidth="1"/>
    <col min="1035" max="1035" width="5.75" style="9" customWidth="1"/>
    <col min="1036" max="1036" width="49" style="9" customWidth="1"/>
    <col min="1037" max="1037" width="41.625" style="9" customWidth="1"/>
    <col min="1038" max="1038" width="25.125" style="9" customWidth="1"/>
    <col min="1039" max="1039" width="13.75" style="9" customWidth="1"/>
    <col min="1040" max="1040" width="6.375" style="9" customWidth="1"/>
    <col min="1041" max="1041" width="13.25" style="9" customWidth="1"/>
    <col min="1042" max="1042" width="14.5" style="9" customWidth="1"/>
    <col min="1043" max="1043" width="15.625" style="9" customWidth="1"/>
    <col min="1044" max="1282" width="9" style="9"/>
    <col min="1283" max="1283" width="17.25" style="9" customWidth="1"/>
    <col min="1284" max="1284" width="18.125" style="9" customWidth="1"/>
    <col min="1285" max="1285" width="14.375" style="9" bestFit="1" customWidth="1"/>
    <col min="1286" max="1286" width="13.125" style="9" bestFit="1" customWidth="1"/>
    <col min="1287" max="1287" width="52.375" style="9" customWidth="1"/>
    <col min="1288" max="1288" width="6.25" style="9" customWidth="1"/>
    <col min="1289" max="1290" width="9.875" style="9" bestFit="1" customWidth="1"/>
    <col min="1291" max="1291" width="5.75" style="9" customWidth="1"/>
    <col min="1292" max="1292" width="49" style="9" customWidth="1"/>
    <col min="1293" max="1293" width="41.625" style="9" customWidth="1"/>
    <col min="1294" max="1294" width="25.125" style="9" customWidth="1"/>
    <col min="1295" max="1295" width="13.75" style="9" customWidth="1"/>
    <col min="1296" max="1296" width="6.375" style="9" customWidth="1"/>
    <col min="1297" max="1297" width="13.25" style="9" customWidth="1"/>
    <col min="1298" max="1298" width="14.5" style="9" customWidth="1"/>
    <col min="1299" max="1299" width="15.625" style="9" customWidth="1"/>
    <col min="1300" max="1538" width="9" style="9"/>
    <col min="1539" max="1539" width="17.25" style="9" customWidth="1"/>
    <col min="1540" max="1540" width="18.125" style="9" customWidth="1"/>
    <col min="1541" max="1541" width="14.375" style="9" bestFit="1" customWidth="1"/>
    <col min="1542" max="1542" width="13.125" style="9" bestFit="1" customWidth="1"/>
    <col min="1543" max="1543" width="52.375" style="9" customWidth="1"/>
    <col min="1544" max="1544" width="6.25" style="9" customWidth="1"/>
    <col min="1545" max="1546" width="9.875" style="9" bestFit="1" customWidth="1"/>
    <col min="1547" max="1547" width="5.75" style="9" customWidth="1"/>
    <col min="1548" max="1548" width="49" style="9" customWidth="1"/>
    <col min="1549" max="1549" width="41.625" style="9" customWidth="1"/>
    <col min="1550" max="1550" width="25.125" style="9" customWidth="1"/>
    <col min="1551" max="1551" width="13.75" style="9" customWidth="1"/>
    <col min="1552" max="1552" width="6.375" style="9" customWidth="1"/>
    <col min="1553" max="1553" width="13.25" style="9" customWidth="1"/>
    <col min="1554" max="1554" width="14.5" style="9" customWidth="1"/>
    <col min="1555" max="1555" width="15.625" style="9" customWidth="1"/>
    <col min="1556" max="1794" width="9" style="9"/>
    <col min="1795" max="1795" width="17.25" style="9" customWidth="1"/>
    <col min="1796" max="1796" width="18.125" style="9" customWidth="1"/>
    <col min="1797" max="1797" width="14.375" style="9" bestFit="1" customWidth="1"/>
    <col min="1798" max="1798" width="13.125" style="9" bestFit="1" customWidth="1"/>
    <col min="1799" max="1799" width="52.375" style="9" customWidth="1"/>
    <col min="1800" max="1800" width="6.25" style="9" customWidth="1"/>
    <col min="1801" max="1802" width="9.875" style="9" bestFit="1" customWidth="1"/>
    <col min="1803" max="1803" width="5.75" style="9" customWidth="1"/>
    <col min="1804" max="1804" width="49" style="9" customWidth="1"/>
    <col min="1805" max="1805" width="41.625" style="9" customWidth="1"/>
    <col min="1806" max="1806" width="25.125" style="9" customWidth="1"/>
    <col min="1807" max="1807" width="13.75" style="9" customWidth="1"/>
    <col min="1808" max="1808" width="6.375" style="9" customWidth="1"/>
    <col min="1809" max="1809" width="13.25" style="9" customWidth="1"/>
    <col min="1810" max="1810" width="14.5" style="9" customWidth="1"/>
    <col min="1811" max="1811" width="15.625" style="9" customWidth="1"/>
    <col min="1812" max="2050" width="9" style="9"/>
    <col min="2051" max="2051" width="17.25" style="9" customWidth="1"/>
    <col min="2052" max="2052" width="18.125" style="9" customWidth="1"/>
    <col min="2053" max="2053" width="14.375" style="9" bestFit="1" customWidth="1"/>
    <col min="2054" max="2054" width="13.125" style="9" bestFit="1" customWidth="1"/>
    <col min="2055" max="2055" width="52.375" style="9" customWidth="1"/>
    <col min="2056" max="2056" width="6.25" style="9" customWidth="1"/>
    <col min="2057" max="2058" width="9.875" style="9" bestFit="1" customWidth="1"/>
    <col min="2059" max="2059" width="5.75" style="9" customWidth="1"/>
    <col min="2060" max="2060" width="49" style="9" customWidth="1"/>
    <col min="2061" max="2061" width="41.625" style="9" customWidth="1"/>
    <col min="2062" max="2062" width="25.125" style="9" customWidth="1"/>
    <col min="2063" max="2063" width="13.75" style="9" customWidth="1"/>
    <col min="2064" max="2064" width="6.375" style="9" customWidth="1"/>
    <col min="2065" max="2065" width="13.25" style="9" customWidth="1"/>
    <col min="2066" max="2066" width="14.5" style="9" customWidth="1"/>
    <col min="2067" max="2067" width="15.625" style="9" customWidth="1"/>
    <col min="2068" max="2306" width="9" style="9"/>
    <col min="2307" max="2307" width="17.25" style="9" customWidth="1"/>
    <col min="2308" max="2308" width="18.125" style="9" customWidth="1"/>
    <col min="2309" max="2309" width="14.375" style="9" bestFit="1" customWidth="1"/>
    <col min="2310" max="2310" width="13.125" style="9" bestFit="1" customWidth="1"/>
    <col min="2311" max="2311" width="52.375" style="9" customWidth="1"/>
    <col min="2312" max="2312" width="6.25" style="9" customWidth="1"/>
    <col min="2313" max="2314" width="9.875" style="9" bestFit="1" customWidth="1"/>
    <col min="2315" max="2315" width="5.75" style="9" customWidth="1"/>
    <col min="2316" max="2316" width="49" style="9" customWidth="1"/>
    <col min="2317" max="2317" width="41.625" style="9" customWidth="1"/>
    <col min="2318" max="2318" width="25.125" style="9" customWidth="1"/>
    <col min="2319" max="2319" width="13.75" style="9" customWidth="1"/>
    <col min="2320" max="2320" width="6.375" style="9" customWidth="1"/>
    <col min="2321" max="2321" width="13.25" style="9" customWidth="1"/>
    <col min="2322" max="2322" width="14.5" style="9" customWidth="1"/>
    <col min="2323" max="2323" width="15.625" style="9" customWidth="1"/>
    <col min="2324" max="2562" width="9" style="9"/>
    <col min="2563" max="2563" width="17.25" style="9" customWidth="1"/>
    <col min="2564" max="2564" width="18.125" style="9" customWidth="1"/>
    <col min="2565" max="2565" width="14.375" style="9" bestFit="1" customWidth="1"/>
    <col min="2566" max="2566" width="13.125" style="9" bestFit="1" customWidth="1"/>
    <col min="2567" max="2567" width="52.375" style="9" customWidth="1"/>
    <col min="2568" max="2568" width="6.25" style="9" customWidth="1"/>
    <col min="2569" max="2570" width="9.875" style="9" bestFit="1" customWidth="1"/>
    <col min="2571" max="2571" width="5.75" style="9" customWidth="1"/>
    <col min="2572" max="2572" width="49" style="9" customWidth="1"/>
    <col min="2573" max="2573" width="41.625" style="9" customWidth="1"/>
    <col min="2574" max="2574" width="25.125" style="9" customWidth="1"/>
    <col min="2575" max="2575" width="13.75" style="9" customWidth="1"/>
    <col min="2576" max="2576" width="6.375" style="9" customWidth="1"/>
    <col min="2577" max="2577" width="13.25" style="9" customWidth="1"/>
    <col min="2578" max="2578" width="14.5" style="9" customWidth="1"/>
    <col min="2579" max="2579" width="15.625" style="9" customWidth="1"/>
    <col min="2580" max="2818" width="9" style="9"/>
    <col min="2819" max="2819" width="17.25" style="9" customWidth="1"/>
    <col min="2820" max="2820" width="18.125" style="9" customWidth="1"/>
    <col min="2821" max="2821" width="14.375" style="9" bestFit="1" customWidth="1"/>
    <col min="2822" max="2822" width="13.125" style="9" bestFit="1" customWidth="1"/>
    <col min="2823" max="2823" width="52.375" style="9" customWidth="1"/>
    <col min="2824" max="2824" width="6.25" style="9" customWidth="1"/>
    <col min="2825" max="2826" width="9.875" style="9" bestFit="1" customWidth="1"/>
    <col min="2827" max="2827" width="5.75" style="9" customWidth="1"/>
    <col min="2828" max="2828" width="49" style="9" customWidth="1"/>
    <col min="2829" max="2829" width="41.625" style="9" customWidth="1"/>
    <col min="2830" max="2830" width="25.125" style="9" customWidth="1"/>
    <col min="2831" max="2831" width="13.75" style="9" customWidth="1"/>
    <col min="2832" max="2832" width="6.375" style="9" customWidth="1"/>
    <col min="2833" max="2833" width="13.25" style="9" customWidth="1"/>
    <col min="2834" max="2834" width="14.5" style="9" customWidth="1"/>
    <col min="2835" max="2835" width="15.625" style="9" customWidth="1"/>
    <col min="2836" max="3074" width="9" style="9"/>
    <col min="3075" max="3075" width="17.25" style="9" customWidth="1"/>
    <col min="3076" max="3076" width="18.125" style="9" customWidth="1"/>
    <col min="3077" max="3077" width="14.375" style="9" bestFit="1" customWidth="1"/>
    <col min="3078" max="3078" width="13.125" style="9" bestFit="1" customWidth="1"/>
    <col min="3079" max="3079" width="52.375" style="9" customWidth="1"/>
    <col min="3080" max="3080" width="6.25" style="9" customWidth="1"/>
    <col min="3081" max="3082" width="9.875" style="9" bestFit="1" customWidth="1"/>
    <col min="3083" max="3083" width="5.75" style="9" customWidth="1"/>
    <col min="3084" max="3084" width="49" style="9" customWidth="1"/>
    <col min="3085" max="3085" width="41.625" style="9" customWidth="1"/>
    <col min="3086" max="3086" width="25.125" style="9" customWidth="1"/>
    <col min="3087" max="3087" width="13.75" style="9" customWidth="1"/>
    <col min="3088" max="3088" width="6.375" style="9" customWidth="1"/>
    <col min="3089" max="3089" width="13.25" style="9" customWidth="1"/>
    <col min="3090" max="3090" width="14.5" style="9" customWidth="1"/>
    <col min="3091" max="3091" width="15.625" style="9" customWidth="1"/>
    <col min="3092" max="3330" width="9" style="9"/>
    <col min="3331" max="3331" width="17.25" style="9" customWidth="1"/>
    <col min="3332" max="3332" width="18.125" style="9" customWidth="1"/>
    <col min="3333" max="3333" width="14.375" style="9" bestFit="1" customWidth="1"/>
    <col min="3334" max="3334" width="13.125" style="9" bestFit="1" customWidth="1"/>
    <col min="3335" max="3335" width="52.375" style="9" customWidth="1"/>
    <col min="3336" max="3336" width="6.25" style="9" customWidth="1"/>
    <col min="3337" max="3338" width="9.875" style="9" bestFit="1" customWidth="1"/>
    <col min="3339" max="3339" width="5.75" style="9" customWidth="1"/>
    <col min="3340" max="3340" width="49" style="9" customWidth="1"/>
    <col min="3341" max="3341" width="41.625" style="9" customWidth="1"/>
    <col min="3342" max="3342" width="25.125" style="9" customWidth="1"/>
    <col min="3343" max="3343" width="13.75" style="9" customWidth="1"/>
    <col min="3344" max="3344" width="6.375" style="9" customWidth="1"/>
    <col min="3345" max="3345" width="13.25" style="9" customWidth="1"/>
    <col min="3346" max="3346" width="14.5" style="9" customWidth="1"/>
    <col min="3347" max="3347" width="15.625" style="9" customWidth="1"/>
    <col min="3348" max="3586" width="9" style="9"/>
    <col min="3587" max="3587" width="17.25" style="9" customWidth="1"/>
    <col min="3588" max="3588" width="18.125" style="9" customWidth="1"/>
    <col min="3589" max="3589" width="14.375" style="9" bestFit="1" customWidth="1"/>
    <col min="3590" max="3590" width="13.125" style="9" bestFit="1" customWidth="1"/>
    <col min="3591" max="3591" width="52.375" style="9" customWidth="1"/>
    <col min="3592" max="3592" width="6.25" style="9" customWidth="1"/>
    <col min="3593" max="3594" width="9.875" style="9" bestFit="1" customWidth="1"/>
    <col min="3595" max="3595" width="5.75" style="9" customWidth="1"/>
    <col min="3596" max="3596" width="49" style="9" customWidth="1"/>
    <col min="3597" max="3597" width="41.625" style="9" customWidth="1"/>
    <col min="3598" max="3598" width="25.125" style="9" customWidth="1"/>
    <col min="3599" max="3599" width="13.75" style="9" customWidth="1"/>
    <col min="3600" max="3600" width="6.375" style="9" customWidth="1"/>
    <col min="3601" max="3601" width="13.25" style="9" customWidth="1"/>
    <col min="3602" max="3602" width="14.5" style="9" customWidth="1"/>
    <col min="3603" max="3603" width="15.625" style="9" customWidth="1"/>
    <col min="3604" max="3842" width="9" style="9"/>
    <col min="3843" max="3843" width="17.25" style="9" customWidth="1"/>
    <col min="3844" max="3844" width="18.125" style="9" customWidth="1"/>
    <col min="3845" max="3845" width="14.375" style="9" bestFit="1" customWidth="1"/>
    <col min="3846" max="3846" width="13.125" style="9" bestFit="1" customWidth="1"/>
    <col min="3847" max="3847" width="52.375" style="9" customWidth="1"/>
    <col min="3848" max="3848" width="6.25" style="9" customWidth="1"/>
    <col min="3849" max="3850" width="9.875" style="9" bestFit="1" customWidth="1"/>
    <col min="3851" max="3851" width="5.75" style="9" customWidth="1"/>
    <col min="3852" max="3852" width="49" style="9" customWidth="1"/>
    <col min="3853" max="3853" width="41.625" style="9" customWidth="1"/>
    <col min="3854" max="3854" width="25.125" style="9" customWidth="1"/>
    <col min="3855" max="3855" width="13.75" style="9" customWidth="1"/>
    <col min="3856" max="3856" width="6.375" style="9" customWidth="1"/>
    <col min="3857" max="3857" width="13.25" style="9" customWidth="1"/>
    <col min="3858" max="3858" width="14.5" style="9" customWidth="1"/>
    <col min="3859" max="3859" width="15.625" style="9" customWidth="1"/>
    <col min="3860" max="4098" width="9" style="9"/>
    <col min="4099" max="4099" width="17.25" style="9" customWidth="1"/>
    <col min="4100" max="4100" width="18.125" style="9" customWidth="1"/>
    <col min="4101" max="4101" width="14.375" style="9" bestFit="1" customWidth="1"/>
    <col min="4102" max="4102" width="13.125" style="9" bestFit="1" customWidth="1"/>
    <col min="4103" max="4103" width="52.375" style="9" customWidth="1"/>
    <col min="4104" max="4104" width="6.25" style="9" customWidth="1"/>
    <col min="4105" max="4106" width="9.875" style="9" bestFit="1" customWidth="1"/>
    <col min="4107" max="4107" width="5.75" style="9" customWidth="1"/>
    <col min="4108" max="4108" width="49" style="9" customWidth="1"/>
    <col min="4109" max="4109" width="41.625" style="9" customWidth="1"/>
    <col min="4110" max="4110" width="25.125" style="9" customWidth="1"/>
    <col min="4111" max="4111" width="13.75" style="9" customWidth="1"/>
    <col min="4112" max="4112" width="6.375" style="9" customWidth="1"/>
    <col min="4113" max="4113" width="13.25" style="9" customWidth="1"/>
    <col min="4114" max="4114" width="14.5" style="9" customWidth="1"/>
    <col min="4115" max="4115" width="15.625" style="9" customWidth="1"/>
    <col min="4116" max="4354" width="9" style="9"/>
    <col min="4355" max="4355" width="17.25" style="9" customWidth="1"/>
    <col min="4356" max="4356" width="18.125" style="9" customWidth="1"/>
    <col min="4357" max="4357" width="14.375" style="9" bestFit="1" customWidth="1"/>
    <col min="4358" max="4358" width="13.125" style="9" bestFit="1" customWidth="1"/>
    <col min="4359" max="4359" width="52.375" style="9" customWidth="1"/>
    <col min="4360" max="4360" width="6.25" style="9" customWidth="1"/>
    <col min="4361" max="4362" width="9.875" style="9" bestFit="1" customWidth="1"/>
    <col min="4363" max="4363" width="5.75" style="9" customWidth="1"/>
    <col min="4364" max="4364" width="49" style="9" customWidth="1"/>
    <col min="4365" max="4365" width="41.625" style="9" customWidth="1"/>
    <col min="4366" max="4366" width="25.125" style="9" customWidth="1"/>
    <col min="4367" max="4367" width="13.75" style="9" customWidth="1"/>
    <col min="4368" max="4368" width="6.375" style="9" customWidth="1"/>
    <col min="4369" max="4369" width="13.25" style="9" customWidth="1"/>
    <col min="4370" max="4370" width="14.5" style="9" customWidth="1"/>
    <col min="4371" max="4371" width="15.625" style="9" customWidth="1"/>
    <col min="4372" max="4610" width="9" style="9"/>
    <col min="4611" max="4611" width="17.25" style="9" customWidth="1"/>
    <col min="4612" max="4612" width="18.125" style="9" customWidth="1"/>
    <col min="4613" max="4613" width="14.375" style="9" bestFit="1" customWidth="1"/>
    <col min="4614" max="4614" width="13.125" style="9" bestFit="1" customWidth="1"/>
    <col min="4615" max="4615" width="52.375" style="9" customWidth="1"/>
    <col min="4616" max="4616" width="6.25" style="9" customWidth="1"/>
    <col min="4617" max="4618" width="9.875" style="9" bestFit="1" customWidth="1"/>
    <col min="4619" max="4619" width="5.75" style="9" customWidth="1"/>
    <col min="4620" max="4620" width="49" style="9" customWidth="1"/>
    <col min="4621" max="4621" width="41.625" style="9" customWidth="1"/>
    <col min="4622" max="4622" width="25.125" style="9" customWidth="1"/>
    <col min="4623" max="4623" width="13.75" style="9" customWidth="1"/>
    <col min="4624" max="4624" width="6.375" style="9" customWidth="1"/>
    <col min="4625" max="4625" width="13.25" style="9" customWidth="1"/>
    <col min="4626" max="4626" width="14.5" style="9" customWidth="1"/>
    <col min="4627" max="4627" width="15.625" style="9" customWidth="1"/>
    <col min="4628" max="4866" width="9" style="9"/>
    <col min="4867" max="4867" width="17.25" style="9" customWidth="1"/>
    <col min="4868" max="4868" width="18.125" style="9" customWidth="1"/>
    <col min="4869" max="4869" width="14.375" style="9" bestFit="1" customWidth="1"/>
    <col min="4870" max="4870" width="13.125" style="9" bestFit="1" customWidth="1"/>
    <col min="4871" max="4871" width="52.375" style="9" customWidth="1"/>
    <col min="4872" max="4872" width="6.25" style="9" customWidth="1"/>
    <col min="4873" max="4874" width="9.875" style="9" bestFit="1" customWidth="1"/>
    <col min="4875" max="4875" width="5.75" style="9" customWidth="1"/>
    <col min="4876" max="4876" width="49" style="9" customWidth="1"/>
    <col min="4877" max="4877" width="41.625" style="9" customWidth="1"/>
    <col min="4878" max="4878" width="25.125" style="9" customWidth="1"/>
    <col min="4879" max="4879" width="13.75" style="9" customWidth="1"/>
    <col min="4880" max="4880" width="6.375" style="9" customWidth="1"/>
    <col min="4881" max="4881" width="13.25" style="9" customWidth="1"/>
    <col min="4882" max="4882" width="14.5" style="9" customWidth="1"/>
    <col min="4883" max="4883" width="15.625" style="9" customWidth="1"/>
    <col min="4884" max="5122" width="9" style="9"/>
    <col min="5123" max="5123" width="17.25" style="9" customWidth="1"/>
    <col min="5124" max="5124" width="18.125" style="9" customWidth="1"/>
    <col min="5125" max="5125" width="14.375" style="9" bestFit="1" customWidth="1"/>
    <col min="5126" max="5126" width="13.125" style="9" bestFit="1" customWidth="1"/>
    <col min="5127" max="5127" width="52.375" style="9" customWidth="1"/>
    <col min="5128" max="5128" width="6.25" style="9" customWidth="1"/>
    <col min="5129" max="5130" width="9.875" style="9" bestFit="1" customWidth="1"/>
    <col min="5131" max="5131" width="5.75" style="9" customWidth="1"/>
    <col min="5132" max="5132" width="49" style="9" customWidth="1"/>
    <col min="5133" max="5133" width="41.625" style="9" customWidth="1"/>
    <col min="5134" max="5134" width="25.125" style="9" customWidth="1"/>
    <col min="5135" max="5135" width="13.75" style="9" customWidth="1"/>
    <col min="5136" max="5136" width="6.375" style="9" customWidth="1"/>
    <col min="5137" max="5137" width="13.25" style="9" customWidth="1"/>
    <col min="5138" max="5138" width="14.5" style="9" customWidth="1"/>
    <col min="5139" max="5139" width="15.625" style="9" customWidth="1"/>
    <col min="5140" max="5378" width="9" style="9"/>
    <col min="5379" max="5379" width="17.25" style="9" customWidth="1"/>
    <col min="5380" max="5380" width="18.125" style="9" customWidth="1"/>
    <col min="5381" max="5381" width="14.375" style="9" bestFit="1" customWidth="1"/>
    <col min="5382" max="5382" width="13.125" style="9" bestFit="1" customWidth="1"/>
    <col min="5383" max="5383" width="52.375" style="9" customWidth="1"/>
    <col min="5384" max="5384" width="6.25" style="9" customWidth="1"/>
    <col min="5385" max="5386" width="9.875" style="9" bestFit="1" customWidth="1"/>
    <col min="5387" max="5387" width="5.75" style="9" customWidth="1"/>
    <col min="5388" max="5388" width="49" style="9" customWidth="1"/>
    <col min="5389" max="5389" width="41.625" style="9" customWidth="1"/>
    <col min="5390" max="5390" width="25.125" style="9" customWidth="1"/>
    <col min="5391" max="5391" width="13.75" style="9" customWidth="1"/>
    <col min="5392" max="5392" width="6.375" style="9" customWidth="1"/>
    <col min="5393" max="5393" width="13.25" style="9" customWidth="1"/>
    <col min="5394" max="5394" width="14.5" style="9" customWidth="1"/>
    <col min="5395" max="5395" width="15.625" style="9" customWidth="1"/>
    <col min="5396" max="5634" width="9" style="9"/>
    <col min="5635" max="5635" width="17.25" style="9" customWidth="1"/>
    <col min="5636" max="5636" width="18.125" style="9" customWidth="1"/>
    <col min="5637" max="5637" width="14.375" style="9" bestFit="1" customWidth="1"/>
    <col min="5638" max="5638" width="13.125" style="9" bestFit="1" customWidth="1"/>
    <col min="5639" max="5639" width="52.375" style="9" customWidth="1"/>
    <col min="5640" max="5640" width="6.25" style="9" customWidth="1"/>
    <col min="5641" max="5642" width="9.875" style="9" bestFit="1" customWidth="1"/>
    <col min="5643" max="5643" width="5.75" style="9" customWidth="1"/>
    <col min="5644" max="5644" width="49" style="9" customWidth="1"/>
    <col min="5645" max="5645" width="41.625" style="9" customWidth="1"/>
    <col min="5646" max="5646" width="25.125" style="9" customWidth="1"/>
    <col min="5647" max="5647" width="13.75" style="9" customWidth="1"/>
    <col min="5648" max="5648" width="6.375" style="9" customWidth="1"/>
    <col min="5649" max="5649" width="13.25" style="9" customWidth="1"/>
    <col min="5650" max="5650" width="14.5" style="9" customWidth="1"/>
    <col min="5651" max="5651" width="15.625" style="9" customWidth="1"/>
    <col min="5652" max="5890" width="9" style="9"/>
    <col min="5891" max="5891" width="17.25" style="9" customWidth="1"/>
    <col min="5892" max="5892" width="18.125" style="9" customWidth="1"/>
    <col min="5893" max="5893" width="14.375" style="9" bestFit="1" customWidth="1"/>
    <col min="5894" max="5894" width="13.125" style="9" bestFit="1" customWidth="1"/>
    <col min="5895" max="5895" width="52.375" style="9" customWidth="1"/>
    <col min="5896" max="5896" width="6.25" style="9" customWidth="1"/>
    <col min="5897" max="5898" width="9.875" style="9" bestFit="1" customWidth="1"/>
    <col min="5899" max="5899" width="5.75" style="9" customWidth="1"/>
    <col min="5900" max="5900" width="49" style="9" customWidth="1"/>
    <col min="5901" max="5901" width="41.625" style="9" customWidth="1"/>
    <col min="5902" max="5902" width="25.125" style="9" customWidth="1"/>
    <col min="5903" max="5903" width="13.75" style="9" customWidth="1"/>
    <col min="5904" max="5904" width="6.375" style="9" customWidth="1"/>
    <col min="5905" max="5905" width="13.25" style="9" customWidth="1"/>
    <col min="5906" max="5906" width="14.5" style="9" customWidth="1"/>
    <col min="5907" max="5907" width="15.625" style="9" customWidth="1"/>
    <col min="5908" max="6146" width="9" style="9"/>
    <col min="6147" max="6147" width="17.25" style="9" customWidth="1"/>
    <col min="6148" max="6148" width="18.125" style="9" customWidth="1"/>
    <col min="6149" max="6149" width="14.375" style="9" bestFit="1" customWidth="1"/>
    <col min="6150" max="6150" width="13.125" style="9" bestFit="1" customWidth="1"/>
    <col min="6151" max="6151" width="52.375" style="9" customWidth="1"/>
    <col min="6152" max="6152" width="6.25" style="9" customWidth="1"/>
    <col min="6153" max="6154" width="9.875" style="9" bestFit="1" customWidth="1"/>
    <col min="6155" max="6155" width="5.75" style="9" customWidth="1"/>
    <col min="6156" max="6156" width="49" style="9" customWidth="1"/>
    <col min="6157" max="6157" width="41.625" style="9" customWidth="1"/>
    <col min="6158" max="6158" width="25.125" style="9" customWidth="1"/>
    <col min="6159" max="6159" width="13.75" style="9" customWidth="1"/>
    <col min="6160" max="6160" width="6.375" style="9" customWidth="1"/>
    <col min="6161" max="6161" width="13.25" style="9" customWidth="1"/>
    <col min="6162" max="6162" width="14.5" style="9" customWidth="1"/>
    <col min="6163" max="6163" width="15.625" style="9" customWidth="1"/>
    <col min="6164" max="6402" width="9" style="9"/>
    <col min="6403" max="6403" width="17.25" style="9" customWidth="1"/>
    <col min="6404" max="6404" width="18.125" style="9" customWidth="1"/>
    <col min="6405" max="6405" width="14.375" style="9" bestFit="1" customWidth="1"/>
    <col min="6406" max="6406" width="13.125" style="9" bestFit="1" customWidth="1"/>
    <col min="6407" max="6407" width="52.375" style="9" customWidth="1"/>
    <col min="6408" max="6408" width="6.25" style="9" customWidth="1"/>
    <col min="6409" max="6410" width="9.875" style="9" bestFit="1" customWidth="1"/>
    <col min="6411" max="6411" width="5.75" style="9" customWidth="1"/>
    <col min="6412" max="6412" width="49" style="9" customWidth="1"/>
    <col min="6413" max="6413" width="41.625" style="9" customWidth="1"/>
    <col min="6414" max="6414" width="25.125" style="9" customWidth="1"/>
    <col min="6415" max="6415" width="13.75" style="9" customWidth="1"/>
    <col min="6416" max="6416" width="6.375" style="9" customWidth="1"/>
    <col min="6417" max="6417" width="13.25" style="9" customWidth="1"/>
    <col min="6418" max="6418" width="14.5" style="9" customWidth="1"/>
    <col min="6419" max="6419" width="15.625" style="9" customWidth="1"/>
    <col min="6420" max="6658" width="9" style="9"/>
    <col min="6659" max="6659" width="17.25" style="9" customWidth="1"/>
    <col min="6660" max="6660" width="18.125" style="9" customWidth="1"/>
    <col min="6661" max="6661" width="14.375" style="9" bestFit="1" customWidth="1"/>
    <col min="6662" max="6662" width="13.125" style="9" bestFit="1" customWidth="1"/>
    <col min="6663" max="6663" width="52.375" style="9" customWidth="1"/>
    <col min="6664" max="6664" width="6.25" style="9" customWidth="1"/>
    <col min="6665" max="6666" width="9.875" style="9" bestFit="1" customWidth="1"/>
    <col min="6667" max="6667" width="5.75" style="9" customWidth="1"/>
    <col min="6668" max="6668" width="49" style="9" customWidth="1"/>
    <col min="6669" max="6669" width="41.625" style="9" customWidth="1"/>
    <col min="6670" max="6670" width="25.125" style="9" customWidth="1"/>
    <col min="6671" max="6671" width="13.75" style="9" customWidth="1"/>
    <col min="6672" max="6672" width="6.375" style="9" customWidth="1"/>
    <col min="6673" max="6673" width="13.25" style="9" customWidth="1"/>
    <col min="6674" max="6674" width="14.5" style="9" customWidth="1"/>
    <col min="6675" max="6675" width="15.625" style="9" customWidth="1"/>
    <col min="6676" max="6914" width="9" style="9"/>
    <col min="6915" max="6915" width="17.25" style="9" customWidth="1"/>
    <col min="6916" max="6916" width="18.125" style="9" customWidth="1"/>
    <col min="6917" max="6917" width="14.375" style="9" bestFit="1" customWidth="1"/>
    <col min="6918" max="6918" width="13.125" style="9" bestFit="1" customWidth="1"/>
    <col min="6919" max="6919" width="52.375" style="9" customWidth="1"/>
    <col min="6920" max="6920" width="6.25" style="9" customWidth="1"/>
    <col min="6921" max="6922" width="9.875" style="9" bestFit="1" customWidth="1"/>
    <col min="6923" max="6923" width="5.75" style="9" customWidth="1"/>
    <col min="6924" max="6924" width="49" style="9" customWidth="1"/>
    <col min="6925" max="6925" width="41.625" style="9" customWidth="1"/>
    <col min="6926" max="6926" width="25.125" style="9" customWidth="1"/>
    <col min="6927" max="6927" width="13.75" style="9" customWidth="1"/>
    <col min="6928" max="6928" width="6.375" style="9" customWidth="1"/>
    <col min="6929" max="6929" width="13.25" style="9" customWidth="1"/>
    <col min="6930" max="6930" width="14.5" style="9" customWidth="1"/>
    <col min="6931" max="6931" width="15.625" style="9" customWidth="1"/>
    <col min="6932" max="7170" width="9" style="9"/>
    <col min="7171" max="7171" width="17.25" style="9" customWidth="1"/>
    <col min="7172" max="7172" width="18.125" style="9" customWidth="1"/>
    <col min="7173" max="7173" width="14.375" style="9" bestFit="1" customWidth="1"/>
    <col min="7174" max="7174" width="13.125" style="9" bestFit="1" customWidth="1"/>
    <col min="7175" max="7175" width="52.375" style="9" customWidth="1"/>
    <col min="7176" max="7176" width="6.25" style="9" customWidth="1"/>
    <col min="7177" max="7178" width="9.875" style="9" bestFit="1" customWidth="1"/>
    <col min="7179" max="7179" width="5.75" style="9" customWidth="1"/>
    <col min="7180" max="7180" width="49" style="9" customWidth="1"/>
    <col min="7181" max="7181" width="41.625" style="9" customWidth="1"/>
    <col min="7182" max="7182" width="25.125" style="9" customWidth="1"/>
    <col min="7183" max="7183" width="13.75" style="9" customWidth="1"/>
    <col min="7184" max="7184" width="6.375" style="9" customWidth="1"/>
    <col min="7185" max="7185" width="13.25" style="9" customWidth="1"/>
    <col min="7186" max="7186" width="14.5" style="9" customWidth="1"/>
    <col min="7187" max="7187" width="15.625" style="9" customWidth="1"/>
    <col min="7188" max="7426" width="9" style="9"/>
    <col min="7427" max="7427" width="17.25" style="9" customWidth="1"/>
    <col min="7428" max="7428" width="18.125" style="9" customWidth="1"/>
    <col min="7429" max="7429" width="14.375" style="9" bestFit="1" customWidth="1"/>
    <col min="7430" max="7430" width="13.125" style="9" bestFit="1" customWidth="1"/>
    <col min="7431" max="7431" width="52.375" style="9" customWidth="1"/>
    <col min="7432" max="7432" width="6.25" style="9" customWidth="1"/>
    <col min="7433" max="7434" width="9.875" style="9" bestFit="1" customWidth="1"/>
    <col min="7435" max="7435" width="5.75" style="9" customWidth="1"/>
    <col min="7436" max="7436" width="49" style="9" customWidth="1"/>
    <col min="7437" max="7437" width="41.625" style="9" customWidth="1"/>
    <col min="7438" max="7438" width="25.125" style="9" customWidth="1"/>
    <col min="7439" max="7439" width="13.75" style="9" customWidth="1"/>
    <col min="7440" max="7440" width="6.375" style="9" customWidth="1"/>
    <col min="7441" max="7441" width="13.25" style="9" customWidth="1"/>
    <col min="7442" max="7442" width="14.5" style="9" customWidth="1"/>
    <col min="7443" max="7443" width="15.625" style="9" customWidth="1"/>
    <col min="7444" max="7682" width="9" style="9"/>
    <col min="7683" max="7683" width="17.25" style="9" customWidth="1"/>
    <col min="7684" max="7684" width="18.125" style="9" customWidth="1"/>
    <col min="7685" max="7685" width="14.375" style="9" bestFit="1" customWidth="1"/>
    <col min="7686" max="7686" width="13.125" style="9" bestFit="1" customWidth="1"/>
    <col min="7687" max="7687" width="52.375" style="9" customWidth="1"/>
    <col min="7688" max="7688" width="6.25" style="9" customWidth="1"/>
    <col min="7689" max="7690" width="9.875" style="9" bestFit="1" customWidth="1"/>
    <col min="7691" max="7691" width="5.75" style="9" customWidth="1"/>
    <col min="7692" max="7692" width="49" style="9" customWidth="1"/>
    <col min="7693" max="7693" width="41.625" style="9" customWidth="1"/>
    <col min="7694" max="7694" width="25.125" style="9" customWidth="1"/>
    <col min="7695" max="7695" width="13.75" style="9" customWidth="1"/>
    <col min="7696" max="7696" width="6.375" style="9" customWidth="1"/>
    <col min="7697" max="7697" width="13.25" style="9" customWidth="1"/>
    <col min="7698" max="7698" width="14.5" style="9" customWidth="1"/>
    <col min="7699" max="7699" width="15.625" style="9" customWidth="1"/>
    <col min="7700" max="7938" width="9" style="9"/>
    <col min="7939" max="7939" width="17.25" style="9" customWidth="1"/>
    <col min="7940" max="7940" width="18.125" style="9" customWidth="1"/>
    <col min="7941" max="7941" width="14.375" style="9" bestFit="1" customWidth="1"/>
    <col min="7942" max="7942" width="13.125" style="9" bestFit="1" customWidth="1"/>
    <col min="7943" max="7943" width="52.375" style="9" customWidth="1"/>
    <col min="7944" max="7944" width="6.25" style="9" customWidth="1"/>
    <col min="7945" max="7946" width="9.875" style="9" bestFit="1" customWidth="1"/>
    <col min="7947" max="7947" width="5.75" style="9" customWidth="1"/>
    <col min="7948" max="7948" width="49" style="9" customWidth="1"/>
    <col min="7949" max="7949" width="41.625" style="9" customWidth="1"/>
    <col min="7950" max="7950" width="25.125" style="9" customWidth="1"/>
    <col min="7951" max="7951" width="13.75" style="9" customWidth="1"/>
    <col min="7952" max="7952" width="6.375" style="9" customWidth="1"/>
    <col min="7953" max="7953" width="13.25" style="9" customWidth="1"/>
    <col min="7954" max="7954" width="14.5" style="9" customWidth="1"/>
    <col min="7955" max="7955" width="15.625" style="9" customWidth="1"/>
    <col min="7956" max="8194" width="9" style="9"/>
    <col min="8195" max="8195" width="17.25" style="9" customWidth="1"/>
    <col min="8196" max="8196" width="18.125" style="9" customWidth="1"/>
    <col min="8197" max="8197" width="14.375" style="9" bestFit="1" customWidth="1"/>
    <col min="8198" max="8198" width="13.125" style="9" bestFit="1" customWidth="1"/>
    <col min="8199" max="8199" width="52.375" style="9" customWidth="1"/>
    <col min="8200" max="8200" width="6.25" style="9" customWidth="1"/>
    <col min="8201" max="8202" width="9.875" style="9" bestFit="1" customWidth="1"/>
    <col min="8203" max="8203" width="5.75" style="9" customWidth="1"/>
    <col min="8204" max="8204" width="49" style="9" customWidth="1"/>
    <col min="8205" max="8205" width="41.625" style="9" customWidth="1"/>
    <col min="8206" max="8206" width="25.125" style="9" customWidth="1"/>
    <col min="8207" max="8207" width="13.75" style="9" customWidth="1"/>
    <col min="8208" max="8208" width="6.375" style="9" customWidth="1"/>
    <col min="8209" max="8209" width="13.25" style="9" customWidth="1"/>
    <col min="8210" max="8210" width="14.5" style="9" customWidth="1"/>
    <col min="8211" max="8211" width="15.625" style="9" customWidth="1"/>
    <col min="8212" max="8450" width="9" style="9"/>
    <col min="8451" max="8451" width="17.25" style="9" customWidth="1"/>
    <col min="8452" max="8452" width="18.125" style="9" customWidth="1"/>
    <col min="8453" max="8453" width="14.375" style="9" bestFit="1" customWidth="1"/>
    <col min="8454" max="8454" width="13.125" style="9" bestFit="1" customWidth="1"/>
    <col min="8455" max="8455" width="52.375" style="9" customWidth="1"/>
    <col min="8456" max="8456" width="6.25" style="9" customWidth="1"/>
    <col min="8457" max="8458" width="9.875" style="9" bestFit="1" customWidth="1"/>
    <col min="8459" max="8459" width="5.75" style="9" customWidth="1"/>
    <col min="8460" max="8460" width="49" style="9" customWidth="1"/>
    <col min="8461" max="8461" width="41.625" style="9" customWidth="1"/>
    <col min="8462" max="8462" width="25.125" style="9" customWidth="1"/>
    <col min="8463" max="8463" width="13.75" style="9" customWidth="1"/>
    <col min="8464" max="8464" width="6.375" style="9" customWidth="1"/>
    <col min="8465" max="8465" width="13.25" style="9" customWidth="1"/>
    <col min="8466" max="8466" width="14.5" style="9" customWidth="1"/>
    <col min="8467" max="8467" width="15.625" style="9" customWidth="1"/>
    <col min="8468" max="8706" width="9" style="9"/>
    <col min="8707" max="8707" width="17.25" style="9" customWidth="1"/>
    <col min="8708" max="8708" width="18.125" style="9" customWidth="1"/>
    <col min="8709" max="8709" width="14.375" style="9" bestFit="1" customWidth="1"/>
    <col min="8710" max="8710" width="13.125" style="9" bestFit="1" customWidth="1"/>
    <col min="8711" max="8711" width="52.375" style="9" customWidth="1"/>
    <col min="8712" max="8712" width="6.25" style="9" customWidth="1"/>
    <col min="8713" max="8714" width="9.875" style="9" bestFit="1" customWidth="1"/>
    <col min="8715" max="8715" width="5.75" style="9" customWidth="1"/>
    <col min="8716" max="8716" width="49" style="9" customWidth="1"/>
    <col min="8717" max="8717" width="41.625" style="9" customWidth="1"/>
    <col min="8718" max="8718" width="25.125" style="9" customWidth="1"/>
    <col min="8719" max="8719" width="13.75" style="9" customWidth="1"/>
    <col min="8720" max="8720" width="6.375" style="9" customWidth="1"/>
    <col min="8721" max="8721" width="13.25" style="9" customWidth="1"/>
    <col min="8722" max="8722" width="14.5" style="9" customWidth="1"/>
    <col min="8723" max="8723" width="15.625" style="9" customWidth="1"/>
    <col min="8724" max="8962" width="9" style="9"/>
    <col min="8963" max="8963" width="17.25" style="9" customWidth="1"/>
    <col min="8964" max="8964" width="18.125" style="9" customWidth="1"/>
    <col min="8965" max="8965" width="14.375" style="9" bestFit="1" customWidth="1"/>
    <col min="8966" max="8966" width="13.125" style="9" bestFit="1" customWidth="1"/>
    <col min="8967" max="8967" width="52.375" style="9" customWidth="1"/>
    <col min="8968" max="8968" width="6.25" style="9" customWidth="1"/>
    <col min="8969" max="8970" width="9.875" style="9" bestFit="1" customWidth="1"/>
    <col min="8971" max="8971" width="5.75" style="9" customWidth="1"/>
    <col min="8972" max="8972" width="49" style="9" customWidth="1"/>
    <col min="8973" max="8973" width="41.625" style="9" customWidth="1"/>
    <col min="8974" max="8974" width="25.125" style="9" customWidth="1"/>
    <col min="8975" max="8975" width="13.75" style="9" customWidth="1"/>
    <col min="8976" max="8976" width="6.375" style="9" customWidth="1"/>
    <col min="8977" max="8977" width="13.25" style="9" customWidth="1"/>
    <col min="8978" max="8978" width="14.5" style="9" customWidth="1"/>
    <col min="8979" max="8979" width="15.625" style="9" customWidth="1"/>
    <col min="8980" max="9218" width="9" style="9"/>
    <col min="9219" max="9219" width="17.25" style="9" customWidth="1"/>
    <col min="9220" max="9220" width="18.125" style="9" customWidth="1"/>
    <col min="9221" max="9221" width="14.375" style="9" bestFit="1" customWidth="1"/>
    <col min="9222" max="9222" width="13.125" style="9" bestFit="1" customWidth="1"/>
    <col min="9223" max="9223" width="52.375" style="9" customWidth="1"/>
    <col min="9224" max="9224" width="6.25" style="9" customWidth="1"/>
    <col min="9225" max="9226" width="9.875" style="9" bestFit="1" customWidth="1"/>
    <col min="9227" max="9227" width="5.75" style="9" customWidth="1"/>
    <col min="9228" max="9228" width="49" style="9" customWidth="1"/>
    <col min="9229" max="9229" width="41.625" style="9" customWidth="1"/>
    <col min="9230" max="9230" width="25.125" style="9" customWidth="1"/>
    <col min="9231" max="9231" width="13.75" style="9" customWidth="1"/>
    <col min="9232" max="9232" width="6.375" style="9" customWidth="1"/>
    <col min="9233" max="9233" width="13.25" style="9" customWidth="1"/>
    <col min="9234" max="9234" width="14.5" style="9" customWidth="1"/>
    <col min="9235" max="9235" width="15.625" style="9" customWidth="1"/>
    <col min="9236" max="9474" width="9" style="9"/>
    <col min="9475" max="9475" width="17.25" style="9" customWidth="1"/>
    <col min="9476" max="9476" width="18.125" style="9" customWidth="1"/>
    <col min="9477" max="9477" width="14.375" style="9" bestFit="1" customWidth="1"/>
    <col min="9478" max="9478" width="13.125" style="9" bestFit="1" customWidth="1"/>
    <col min="9479" max="9479" width="52.375" style="9" customWidth="1"/>
    <col min="9480" max="9480" width="6.25" style="9" customWidth="1"/>
    <col min="9481" max="9482" width="9.875" style="9" bestFit="1" customWidth="1"/>
    <col min="9483" max="9483" width="5.75" style="9" customWidth="1"/>
    <col min="9484" max="9484" width="49" style="9" customWidth="1"/>
    <col min="9485" max="9485" width="41.625" style="9" customWidth="1"/>
    <col min="9486" max="9486" width="25.125" style="9" customWidth="1"/>
    <col min="9487" max="9487" width="13.75" style="9" customWidth="1"/>
    <col min="9488" max="9488" width="6.375" style="9" customWidth="1"/>
    <col min="9489" max="9489" width="13.25" style="9" customWidth="1"/>
    <col min="9490" max="9490" width="14.5" style="9" customWidth="1"/>
    <col min="9491" max="9491" width="15.625" style="9" customWidth="1"/>
    <col min="9492" max="9730" width="9" style="9"/>
    <col min="9731" max="9731" width="17.25" style="9" customWidth="1"/>
    <col min="9732" max="9732" width="18.125" style="9" customWidth="1"/>
    <col min="9733" max="9733" width="14.375" style="9" bestFit="1" customWidth="1"/>
    <col min="9734" max="9734" width="13.125" style="9" bestFit="1" customWidth="1"/>
    <col min="9735" max="9735" width="52.375" style="9" customWidth="1"/>
    <col min="9736" max="9736" width="6.25" style="9" customWidth="1"/>
    <col min="9737" max="9738" width="9.875" style="9" bestFit="1" customWidth="1"/>
    <col min="9739" max="9739" width="5.75" style="9" customWidth="1"/>
    <col min="9740" max="9740" width="49" style="9" customWidth="1"/>
    <col min="9741" max="9741" width="41.625" style="9" customWidth="1"/>
    <col min="9742" max="9742" width="25.125" style="9" customWidth="1"/>
    <col min="9743" max="9743" width="13.75" style="9" customWidth="1"/>
    <col min="9744" max="9744" width="6.375" style="9" customWidth="1"/>
    <col min="9745" max="9745" width="13.25" style="9" customWidth="1"/>
    <col min="9746" max="9746" width="14.5" style="9" customWidth="1"/>
    <col min="9747" max="9747" width="15.625" style="9" customWidth="1"/>
    <col min="9748" max="9986" width="9" style="9"/>
    <col min="9987" max="9987" width="17.25" style="9" customWidth="1"/>
    <col min="9988" max="9988" width="18.125" style="9" customWidth="1"/>
    <col min="9989" max="9989" width="14.375" style="9" bestFit="1" customWidth="1"/>
    <col min="9990" max="9990" width="13.125" style="9" bestFit="1" customWidth="1"/>
    <col min="9991" max="9991" width="52.375" style="9" customWidth="1"/>
    <col min="9992" max="9992" width="6.25" style="9" customWidth="1"/>
    <col min="9993" max="9994" width="9.875" style="9" bestFit="1" customWidth="1"/>
    <col min="9995" max="9995" width="5.75" style="9" customWidth="1"/>
    <col min="9996" max="9996" width="49" style="9" customWidth="1"/>
    <col min="9997" max="9997" width="41.625" style="9" customWidth="1"/>
    <col min="9998" max="9998" width="25.125" style="9" customWidth="1"/>
    <col min="9999" max="9999" width="13.75" style="9" customWidth="1"/>
    <col min="10000" max="10000" width="6.375" style="9" customWidth="1"/>
    <col min="10001" max="10001" width="13.25" style="9" customWidth="1"/>
    <col min="10002" max="10002" width="14.5" style="9" customWidth="1"/>
    <col min="10003" max="10003" width="15.625" style="9" customWidth="1"/>
    <col min="10004" max="10242" width="9" style="9"/>
    <col min="10243" max="10243" width="17.25" style="9" customWidth="1"/>
    <col min="10244" max="10244" width="18.125" style="9" customWidth="1"/>
    <col min="10245" max="10245" width="14.375" style="9" bestFit="1" customWidth="1"/>
    <col min="10246" max="10246" width="13.125" style="9" bestFit="1" customWidth="1"/>
    <col min="10247" max="10247" width="52.375" style="9" customWidth="1"/>
    <col min="10248" max="10248" width="6.25" style="9" customWidth="1"/>
    <col min="10249" max="10250" width="9.875" style="9" bestFit="1" customWidth="1"/>
    <col min="10251" max="10251" width="5.75" style="9" customWidth="1"/>
    <col min="10252" max="10252" width="49" style="9" customWidth="1"/>
    <col min="10253" max="10253" width="41.625" style="9" customWidth="1"/>
    <col min="10254" max="10254" width="25.125" style="9" customWidth="1"/>
    <col min="10255" max="10255" width="13.75" style="9" customWidth="1"/>
    <col min="10256" max="10256" width="6.375" style="9" customWidth="1"/>
    <col min="10257" max="10257" width="13.25" style="9" customWidth="1"/>
    <col min="10258" max="10258" width="14.5" style="9" customWidth="1"/>
    <col min="10259" max="10259" width="15.625" style="9" customWidth="1"/>
    <col min="10260" max="10498" width="9" style="9"/>
    <col min="10499" max="10499" width="17.25" style="9" customWidth="1"/>
    <col min="10500" max="10500" width="18.125" style="9" customWidth="1"/>
    <col min="10501" max="10501" width="14.375" style="9" bestFit="1" customWidth="1"/>
    <col min="10502" max="10502" width="13.125" style="9" bestFit="1" customWidth="1"/>
    <col min="10503" max="10503" width="52.375" style="9" customWidth="1"/>
    <col min="10504" max="10504" width="6.25" style="9" customWidth="1"/>
    <col min="10505" max="10506" width="9.875" style="9" bestFit="1" customWidth="1"/>
    <col min="10507" max="10507" width="5.75" style="9" customWidth="1"/>
    <col min="10508" max="10508" width="49" style="9" customWidth="1"/>
    <col min="10509" max="10509" width="41.625" style="9" customWidth="1"/>
    <col min="10510" max="10510" width="25.125" style="9" customWidth="1"/>
    <col min="10511" max="10511" width="13.75" style="9" customWidth="1"/>
    <col min="10512" max="10512" width="6.375" style="9" customWidth="1"/>
    <col min="10513" max="10513" width="13.25" style="9" customWidth="1"/>
    <col min="10514" max="10514" width="14.5" style="9" customWidth="1"/>
    <col min="10515" max="10515" width="15.625" style="9" customWidth="1"/>
    <col min="10516" max="10754" width="9" style="9"/>
    <col min="10755" max="10755" width="17.25" style="9" customWidth="1"/>
    <col min="10756" max="10756" width="18.125" style="9" customWidth="1"/>
    <col min="10757" max="10757" width="14.375" style="9" bestFit="1" customWidth="1"/>
    <col min="10758" max="10758" width="13.125" style="9" bestFit="1" customWidth="1"/>
    <col min="10759" max="10759" width="52.375" style="9" customWidth="1"/>
    <col min="10760" max="10760" width="6.25" style="9" customWidth="1"/>
    <col min="10761" max="10762" width="9.875" style="9" bestFit="1" customWidth="1"/>
    <col min="10763" max="10763" width="5.75" style="9" customWidth="1"/>
    <col min="10764" max="10764" width="49" style="9" customWidth="1"/>
    <col min="10765" max="10765" width="41.625" style="9" customWidth="1"/>
    <col min="10766" max="10766" width="25.125" style="9" customWidth="1"/>
    <col min="10767" max="10767" width="13.75" style="9" customWidth="1"/>
    <col min="10768" max="10768" width="6.375" style="9" customWidth="1"/>
    <col min="10769" max="10769" width="13.25" style="9" customWidth="1"/>
    <col min="10770" max="10770" width="14.5" style="9" customWidth="1"/>
    <col min="10771" max="10771" width="15.625" style="9" customWidth="1"/>
    <col min="10772" max="11010" width="9" style="9"/>
    <col min="11011" max="11011" width="17.25" style="9" customWidth="1"/>
    <col min="11012" max="11012" width="18.125" style="9" customWidth="1"/>
    <col min="11013" max="11013" width="14.375" style="9" bestFit="1" customWidth="1"/>
    <col min="11014" max="11014" width="13.125" style="9" bestFit="1" customWidth="1"/>
    <col min="11015" max="11015" width="52.375" style="9" customWidth="1"/>
    <col min="11016" max="11016" width="6.25" style="9" customWidth="1"/>
    <col min="11017" max="11018" width="9.875" style="9" bestFit="1" customWidth="1"/>
    <col min="11019" max="11019" width="5.75" style="9" customWidth="1"/>
    <col min="11020" max="11020" width="49" style="9" customWidth="1"/>
    <col min="11021" max="11021" width="41.625" style="9" customWidth="1"/>
    <col min="11022" max="11022" width="25.125" style="9" customWidth="1"/>
    <col min="11023" max="11023" width="13.75" style="9" customWidth="1"/>
    <col min="11024" max="11024" width="6.375" style="9" customWidth="1"/>
    <col min="11025" max="11025" width="13.25" style="9" customWidth="1"/>
    <col min="11026" max="11026" width="14.5" style="9" customWidth="1"/>
    <col min="11027" max="11027" width="15.625" style="9" customWidth="1"/>
    <col min="11028" max="11266" width="9" style="9"/>
    <col min="11267" max="11267" width="17.25" style="9" customWidth="1"/>
    <col min="11268" max="11268" width="18.125" style="9" customWidth="1"/>
    <col min="11269" max="11269" width="14.375" style="9" bestFit="1" customWidth="1"/>
    <col min="11270" max="11270" width="13.125" style="9" bestFit="1" customWidth="1"/>
    <col min="11271" max="11271" width="52.375" style="9" customWidth="1"/>
    <col min="11272" max="11272" width="6.25" style="9" customWidth="1"/>
    <col min="11273" max="11274" width="9.875" style="9" bestFit="1" customWidth="1"/>
    <col min="11275" max="11275" width="5.75" style="9" customWidth="1"/>
    <col min="11276" max="11276" width="49" style="9" customWidth="1"/>
    <col min="11277" max="11277" width="41.625" style="9" customWidth="1"/>
    <col min="11278" max="11278" width="25.125" style="9" customWidth="1"/>
    <col min="11279" max="11279" width="13.75" style="9" customWidth="1"/>
    <col min="11280" max="11280" width="6.375" style="9" customWidth="1"/>
    <col min="11281" max="11281" width="13.25" style="9" customWidth="1"/>
    <col min="11282" max="11282" width="14.5" style="9" customWidth="1"/>
    <col min="11283" max="11283" width="15.625" style="9" customWidth="1"/>
    <col min="11284" max="11522" width="9" style="9"/>
    <col min="11523" max="11523" width="17.25" style="9" customWidth="1"/>
    <col min="11524" max="11524" width="18.125" style="9" customWidth="1"/>
    <col min="11525" max="11525" width="14.375" style="9" bestFit="1" customWidth="1"/>
    <col min="11526" max="11526" width="13.125" style="9" bestFit="1" customWidth="1"/>
    <col min="11527" max="11527" width="52.375" style="9" customWidth="1"/>
    <col min="11528" max="11528" width="6.25" style="9" customWidth="1"/>
    <col min="11529" max="11530" width="9.875" style="9" bestFit="1" customWidth="1"/>
    <col min="11531" max="11531" width="5.75" style="9" customWidth="1"/>
    <col min="11532" max="11532" width="49" style="9" customWidth="1"/>
    <col min="11533" max="11533" width="41.625" style="9" customWidth="1"/>
    <col min="11534" max="11534" width="25.125" style="9" customWidth="1"/>
    <col min="11535" max="11535" width="13.75" style="9" customWidth="1"/>
    <col min="11536" max="11536" width="6.375" style="9" customWidth="1"/>
    <col min="11537" max="11537" width="13.25" style="9" customWidth="1"/>
    <col min="11538" max="11538" width="14.5" style="9" customWidth="1"/>
    <col min="11539" max="11539" width="15.625" style="9" customWidth="1"/>
    <col min="11540" max="11778" width="9" style="9"/>
    <col min="11779" max="11779" width="17.25" style="9" customWidth="1"/>
    <col min="11780" max="11780" width="18.125" style="9" customWidth="1"/>
    <col min="11781" max="11781" width="14.375" style="9" bestFit="1" customWidth="1"/>
    <col min="11782" max="11782" width="13.125" style="9" bestFit="1" customWidth="1"/>
    <col min="11783" max="11783" width="52.375" style="9" customWidth="1"/>
    <col min="11784" max="11784" width="6.25" style="9" customWidth="1"/>
    <col min="11785" max="11786" width="9.875" style="9" bestFit="1" customWidth="1"/>
    <col min="11787" max="11787" width="5.75" style="9" customWidth="1"/>
    <col min="11788" max="11788" width="49" style="9" customWidth="1"/>
    <col min="11789" max="11789" width="41.625" style="9" customWidth="1"/>
    <col min="11790" max="11790" width="25.125" style="9" customWidth="1"/>
    <col min="11791" max="11791" width="13.75" style="9" customWidth="1"/>
    <col min="11792" max="11792" width="6.375" style="9" customWidth="1"/>
    <col min="11793" max="11793" width="13.25" style="9" customWidth="1"/>
    <col min="11794" max="11794" width="14.5" style="9" customWidth="1"/>
    <col min="11795" max="11795" width="15.625" style="9" customWidth="1"/>
    <col min="11796" max="12034" width="9" style="9"/>
    <col min="12035" max="12035" width="17.25" style="9" customWidth="1"/>
    <col min="12036" max="12036" width="18.125" style="9" customWidth="1"/>
    <col min="12037" max="12037" width="14.375" style="9" bestFit="1" customWidth="1"/>
    <col min="12038" max="12038" width="13.125" style="9" bestFit="1" customWidth="1"/>
    <col min="12039" max="12039" width="52.375" style="9" customWidth="1"/>
    <col min="12040" max="12040" width="6.25" style="9" customWidth="1"/>
    <col min="12041" max="12042" width="9.875" style="9" bestFit="1" customWidth="1"/>
    <col min="12043" max="12043" width="5.75" style="9" customWidth="1"/>
    <col min="12044" max="12044" width="49" style="9" customWidth="1"/>
    <col min="12045" max="12045" width="41.625" style="9" customWidth="1"/>
    <col min="12046" max="12046" width="25.125" style="9" customWidth="1"/>
    <col min="12047" max="12047" width="13.75" style="9" customWidth="1"/>
    <col min="12048" max="12048" width="6.375" style="9" customWidth="1"/>
    <col min="12049" max="12049" width="13.25" style="9" customWidth="1"/>
    <col min="12050" max="12050" width="14.5" style="9" customWidth="1"/>
    <col min="12051" max="12051" width="15.625" style="9" customWidth="1"/>
    <col min="12052" max="12290" width="9" style="9"/>
    <col min="12291" max="12291" width="17.25" style="9" customWidth="1"/>
    <col min="12292" max="12292" width="18.125" style="9" customWidth="1"/>
    <col min="12293" max="12293" width="14.375" style="9" bestFit="1" customWidth="1"/>
    <col min="12294" max="12294" width="13.125" style="9" bestFit="1" customWidth="1"/>
    <col min="12295" max="12295" width="52.375" style="9" customWidth="1"/>
    <col min="12296" max="12296" width="6.25" style="9" customWidth="1"/>
    <col min="12297" max="12298" width="9.875" style="9" bestFit="1" customWidth="1"/>
    <col min="12299" max="12299" width="5.75" style="9" customWidth="1"/>
    <col min="12300" max="12300" width="49" style="9" customWidth="1"/>
    <col min="12301" max="12301" width="41.625" style="9" customWidth="1"/>
    <col min="12302" max="12302" width="25.125" style="9" customWidth="1"/>
    <col min="12303" max="12303" width="13.75" style="9" customWidth="1"/>
    <col min="12304" max="12304" width="6.375" style="9" customWidth="1"/>
    <col min="12305" max="12305" width="13.25" style="9" customWidth="1"/>
    <col min="12306" max="12306" width="14.5" style="9" customWidth="1"/>
    <col min="12307" max="12307" width="15.625" style="9" customWidth="1"/>
    <col min="12308" max="12546" width="9" style="9"/>
    <col min="12547" max="12547" width="17.25" style="9" customWidth="1"/>
    <col min="12548" max="12548" width="18.125" style="9" customWidth="1"/>
    <col min="12549" max="12549" width="14.375" style="9" bestFit="1" customWidth="1"/>
    <col min="12550" max="12550" width="13.125" style="9" bestFit="1" customWidth="1"/>
    <col min="12551" max="12551" width="52.375" style="9" customWidth="1"/>
    <col min="12552" max="12552" width="6.25" style="9" customWidth="1"/>
    <col min="12553" max="12554" width="9.875" style="9" bestFit="1" customWidth="1"/>
    <col min="12555" max="12555" width="5.75" style="9" customWidth="1"/>
    <col min="12556" max="12556" width="49" style="9" customWidth="1"/>
    <col min="12557" max="12557" width="41.625" style="9" customWidth="1"/>
    <col min="12558" max="12558" width="25.125" style="9" customWidth="1"/>
    <col min="12559" max="12559" width="13.75" style="9" customWidth="1"/>
    <col min="12560" max="12560" width="6.375" style="9" customWidth="1"/>
    <col min="12561" max="12561" width="13.25" style="9" customWidth="1"/>
    <col min="12562" max="12562" width="14.5" style="9" customWidth="1"/>
    <col min="12563" max="12563" width="15.625" style="9" customWidth="1"/>
    <col min="12564" max="12802" width="9" style="9"/>
    <col min="12803" max="12803" width="17.25" style="9" customWidth="1"/>
    <col min="12804" max="12804" width="18.125" style="9" customWidth="1"/>
    <col min="12805" max="12805" width="14.375" style="9" bestFit="1" customWidth="1"/>
    <col min="12806" max="12806" width="13.125" style="9" bestFit="1" customWidth="1"/>
    <col min="12807" max="12807" width="52.375" style="9" customWidth="1"/>
    <col min="12808" max="12808" width="6.25" style="9" customWidth="1"/>
    <col min="12809" max="12810" width="9.875" style="9" bestFit="1" customWidth="1"/>
    <col min="12811" max="12811" width="5.75" style="9" customWidth="1"/>
    <col min="12812" max="12812" width="49" style="9" customWidth="1"/>
    <col min="12813" max="12813" width="41.625" style="9" customWidth="1"/>
    <col min="12814" max="12814" width="25.125" style="9" customWidth="1"/>
    <col min="12815" max="12815" width="13.75" style="9" customWidth="1"/>
    <col min="12816" max="12816" width="6.375" style="9" customWidth="1"/>
    <col min="12817" max="12817" width="13.25" style="9" customWidth="1"/>
    <col min="12818" max="12818" width="14.5" style="9" customWidth="1"/>
    <col min="12819" max="12819" width="15.625" style="9" customWidth="1"/>
    <col min="12820" max="13058" width="9" style="9"/>
    <col min="13059" max="13059" width="17.25" style="9" customWidth="1"/>
    <col min="13060" max="13060" width="18.125" style="9" customWidth="1"/>
    <col min="13061" max="13061" width="14.375" style="9" bestFit="1" customWidth="1"/>
    <col min="13062" max="13062" width="13.125" style="9" bestFit="1" customWidth="1"/>
    <col min="13063" max="13063" width="52.375" style="9" customWidth="1"/>
    <col min="13064" max="13064" width="6.25" style="9" customWidth="1"/>
    <col min="13065" max="13066" width="9.875" style="9" bestFit="1" customWidth="1"/>
    <col min="13067" max="13067" width="5.75" style="9" customWidth="1"/>
    <col min="13068" max="13068" width="49" style="9" customWidth="1"/>
    <col min="13069" max="13069" width="41.625" style="9" customWidth="1"/>
    <col min="13070" max="13070" width="25.125" style="9" customWidth="1"/>
    <col min="13071" max="13071" width="13.75" style="9" customWidth="1"/>
    <col min="13072" max="13072" width="6.375" style="9" customWidth="1"/>
    <col min="13073" max="13073" width="13.25" style="9" customWidth="1"/>
    <col min="13074" max="13074" width="14.5" style="9" customWidth="1"/>
    <col min="13075" max="13075" width="15.625" style="9" customWidth="1"/>
    <col min="13076" max="13314" width="9" style="9"/>
    <col min="13315" max="13315" width="17.25" style="9" customWidth="1"/>
    <col min="13316" max="13316" width="18.125" style="9" customWidth="1"/>
    <col min="13317" max="13317" width="14.375" style="9" bestFit="1" customWidth="1"/>
    <col min="13318" max="13318" width="13.125" style="9" bestFit="1" customWidth="1"/>
    <col min="13319" max="13319" width="52.375" style="9" customWidth="1"/>
    <col min="13320" max="13320" width="6.25" style="9" customWidth="1"/>
    <col min="13321" max="13322" width="9.875" style="9" bestFit="1" customWidth="1"/>
    <col min="13323" max="13323" width="5.75" style="9" customWidth="1"/>
    <col min="13324" max="13324" width="49" style="9" customWidth="1"/>
    <col min="13325" max="13325" width="41.625" style="9" customWidth="1"/>
    <col min="13326" max="13326" width="25.125" style="9" customWidth="1"/>
    <col min="13327" max="13327" width="13.75" style="9" customWidth="1"/>
    <col min="13328" max="13328" width="6.375" style="9" customWidth="1"/>
    <col min="13329" max="13329" width="13.25" style="9" customWidth="1"/>
    <col min="13330" max="13330" width="14.5" style="9" customWidth="1"/>
    <col min="13331" max="13331" width="15.625" style="9" customWidth="1"/>
    <col min="13332" max="13570" width="9" style="9"/>
    <col min="13571" max="13571" width="17.25" style="9" customWidth="1"/>
    <col min="13572" max="13572" width="18.125" style="9" customWidth="1"/>
    <col min="13573" max="13573" width="14.375" style="9" bestFit="1" customWidth="1"/>
    <col min="13574" max="13574" width="13.125" style="9" bestFit="1" customWidth="1"/>
    <col min="13575" max="13575" width="52.375" style="9" customWidth="1"/>
    <col min="13576" max="13576" width="6.25" style="9" customWidth="1"/>
    <col min="13577" max="13578" width="9.875" style="9" bestFit="1" customWidth="1"/>
    <col min="13579" max="13579" width="5.75" style="9" customWidth="1"/>
    <col min="13580" max="13580" width="49" style="9" customWidth="1"/>
    <col min="13581" max="13581" width="41.625" style="9" customWidth="1"/>
    <col min="13582" max="13582" width="25.125" style="9" customWidth="1"/>
    <col min="13583" max="13583" width="13.75" style="9" customWidth="1"/>
    <col min="13584" max="13584" width="6.375" style="9" customWidth="1"/>
    <col min="13585" max="13585" width="13.25" style="9" customWidth="1"/>
    <col min="13586" max="13586" width="14.5" style="9" customWidth="1"/>
    <col min="13587" max="13587" width="15.625" style="9" customWidth="1"/>
    <col min="13588" max="13826" width="9" style="9"/>
    <col min="13827" max="13827" width="17.25" style="9" customWidth="1"/>
    <col min="13828" max="13828" width="18.125" style="9" customWidth="1"/>
    <col min="13829" max="13829" width="14.375" style="9" bestFit="1" customWidth="1"/>
    <col min="13830" max="13830" width="13.125" style="9" bestFit="1" customWidth="1"/>
    <col min="13831" max="13831" width="52.375" style="9" customWidth="1"/>
    <col min="13832" max="13832" width="6.25" style="9" customWidth="1"/>
    <col min="13833" max="13834" width="9.875" style="9" bestFit="1" customWidth="1"/>
    <col min="13835" max="13835" width="5.75" style="9" customWidth="1"/>
    <col min="13836" max="13836" width="49" style="9" customWidth="1"/>
    <col min="13837" max="13837" width="41.625" style="9" customWidth="1"/>
    <col min="13838" max="13838" width="25.125" style="9" customWidth="1"/>
    <col min="13839" max="13839" width="13.75" style="9" customWidth="1"/>
    <col min="13840" max="13840" width="6.375" style="9" customWidth="1"/>
    <col min="13841" max="13841" width="13.25" style="9" customWidth="1"/>
    <col min="13842" max="13842" width="14.5" style="9" customWidth="1"/>
    <col min="13843" max="13843" width="15.625" style="9" customWidth="1"/>
    <col min="13844" max="14082" width="9" style="9"/>
    <col min="14083" max="14083" width="17.25" style="9" customWidth="1"/>
    <col min="14084" max="14084" width="18.125" style="9" customWidth="1"/>
    <col min="14085" max="14085" width="14.375" style="9" bestFit="1" customWidth="1"/>
    <col min="14086" max="14086" width="13.125" style="9" bestFit="1" customWidth="1"/>
    <col min="14087" max="14087" width="52.375" style="9" customWidth="1"/>
    <col min="14088" max="14088" width="6.25" style="9" customWidth="1"/>
    <col min="14089" max="14090" width="9.875" style="9" bestFit="1" customWidth="1"/>
    <col min="14091" max="14091" width="5.75" style="9" customWidth="1"/>
    <col min="14092" max="14092" width="49" style="9" customWidth="1"/>
    <col min="14093" max="14093" width="41.625" style="9" customWidth="1"/>
    <col min="14094" max="14094" width="25.125" style="9" customWidth="1"/>
    <col min="14095" max="14095" width="13.75" style="9" customWidth="1"/>
    <col min="14096" max="14096" width="6.375" style="9" customWidth="1"/>
    <col min="14097" max="14097" width="13.25" style="9" customWidth="1"/>
    <col min="14098" max="14098" width="14.5" style="9" customWidth="1"/>
    <col min="14099" max="14099" width="15.625" style="9" customWidth="1"/>
    <col min="14100" max="14338" width="9" style="9"/>
    <col min="14339" max="14339" width="17.25" style="9" customWidth="1"/>
    <col min="14340" max="14340" width="18.125" style="9" customWidth="1"/>
    <col min="14341" max="14341" width="14.375" style="9" bestFit="1" customWidth="1"/>
    <col min="14342" max="14342" width="13.125" style="9" bestFit="1" customWidth="1"/>
    <col min="14343" max="14343" width="52.375" style="9" customWidth="1"/>
    <col min="14344" max="14344" width="6.25" style="9" customWidth="1"/>
    <col min="14345" max="14346" width="9.875" style="9" bestFit="1" customWidth="1"/>
    <col min="14347" max="14347" width="5.75" style="9" customWidth="1"/>
    <col min="14348" max="14348" width="49" style="9" customWidth="1"/>
    <col min="14349" max="14349" width="41.625" style="9" customWidth="1"/>
    <col min="14350" max="14350" width="25.125" style="9" customWidth="1"/>
    <col min="14351" max="14351" width="13.75" style="9" customWidth="1"/>
    <col min="14352" max="14352" width="6.375" style="9" customWidth="1"/>
    <col min="14353" max="14353" width="13.25" style="9" customWidth="1"/>
    <col min="14354" max="14354" width="14.5" style="9" customWidth="1"/>
    <col min="14355" max="14355" width="15.625" style="9" customWidth="1"/>
    <col min="14356" max="14594" width="9" style="9"/>
    <col min="14595" max="14595" width="17.25" style="9" customWidth="1"/>
    <col min="14596" max="14596" width="18.125" style="9" customWidth="1"/>
    <col min="14597" max="14597" width="14.375" style="9" bestFit="1" customWidth="1"/>
    <col min="14598" max="14598" width="13.125" style="9" bestFit="1" customWidth="1"/>
    <col min="14599" max="14599" width="52.375" style="9" customWidth="1"/>
    <col min="14600" max="14600" width="6.25" style="9" customWidth="1"/>
    <col min="14601" max="14602" width="9.875" style="9" bestFit="1" customWidth="1"/>
    <col min="14603" max="14603" width="5.75" style="9" customWidth="1"/>
    <col min="14604" max="14604" width="49" style="9" customWidth="1"/>
    <col min="14605" max="14605" width="41.625" style="9" customWidth="1"/>
    <col min="14606" max="14606" width="25.125" style="9" customWidth="1"/>
    <col min="14607" max="14607" width="13.75" style="9" customWidth="1"/>
    <col min="14608" max="14608" width="6.375" style="9" customWidth="1"/>
    <col min="14609" max="14609" width="13.25" style="9" customWidth="1"/>
    <col min="14610" max="14610" width="14.5" style="9" customWidth="1"/>
    <col min="14611" max="14611" width="15.625" style="9" customWidth="1"/>
    <col min="14612" max="14850" width="9" style="9"/>
    <col min="14851" max="14851" width="17.25" style="9" customWidth="1"/>
    <col min="14852" max="14852" width="18.125" style="9" customWidth="1"/>
    <col min="14853" max="14853" width="14.375" style="9" bestFit="1" customWidth="1"/>
    <col min="14854" max="14854" width="13.125" style="9" bestFit="1" customWidth="1"/>
    <col min="14855" max="14855" width="52.375" style="9" customWidth="1"/>
    <col min="14856" max="14856" width="6.25" style="9" customWidth="1"/>
    <col min="14857" max="14858" width="9.875" style="9" bestFit="1" customWidth="1"/>
    <col min="14859" max="14859" width="5.75" style="9" customWidth="1"/>
    <col min="14860" max="14860" width="49" style="9" customWidth="1"/>
    <col min="14861" max="14861" width="41.625" style="9" customWidth="1"/>
    <col min="14862" max="14862" width="25.125" style="9" customWidth="1"/>
    <col min="14863" max="14863" width="13.75" style="9" customWidth="1"/>
    <col min="14864" max="14864" width="6.375" style="9" customWidth="1"/>
    <col min="14865" max="14865" width="13.25" style="9" customWidth="1"/>
    <col min="14866" max="14866" width="14.5" style="9" customWidth="1"/>
    <col min="14867" max="14867" width="15.625" style="9" customWidth="1"/>
    <col min="14868" max="15106" width="9" style="9"/>
    <col min="15107" max="15107" width="17.25" style="9" customWidth="1"/>
    <col min="15108" max="15108" width="18.125" style="9" customWidth="1"/>
    <col min="15109" max="15109" width="14.375" style="9" bestFit="1" customWidth="1"/>
    <col min="15110" max="15110" width="13.125" style="9" bestFit="1" customWidth="1"/>
    <col min="15111" max="15111" width="52.375" style="9" customWidth="1"/>
    <col min="15112" max="15112" width="6.25" style="9" customWidth="1"/>
    <col min="15113" max="15114" width="9.875" style="9" bestFit="1" customWidth="1"/>
    <col min="15115" max="15115" width="5.75" style="9" customWidth="1"/>
    <col min="15116" max="15116" width="49" style="9" customWidth="1"/>
    <col min="15117" max="15117" width="41.625" style="9" customWidth="1"/>
    <col min="15118" max="15118" width="25.125" style="9" customWidth="1"/>
    <col min="15119" max="15119" width="13.75" style="9" customWidth="1"/>
    <col min="15120" max="15120" width="6.375" style="9" customWidth="1"/>
    <col min="15121" max="15121" width="13.25" style="9" customWidth="1"/>
    <col min="15122" max="15122" width="14.5" style="9" customWidth="1"/>
    <col min="15123" max="15123" width="15.625" style="9" customWidth="1"/>
    <col min="15124" max="15362" width="9" style="9"/>
    <col min="15363" max="15363" width="17.25" style="9" customWidth="1"/>
    <col min="15364" max="15364" width="18.125" style="9" customWidth="1"/>
    <col min="15365" max="15365" width="14.375" style="9" bestFit="1" customWidth="1"/>
    <col min="15366" max="15366" width="13.125" style="9" bestFit="1" customWidth="1"/>
    <col min="15367" max="15367" width="52.375" style="9" customWidth="1"/>
    <col min="15368" max="15368" width="6.25" style="9" customWidth="1"/>
    <col min="15369" max="15370" width="9.875" style="9" bestFit="1" customWidth="1"/>
    <col min="15371" max="15371" width="5.75" style="9" customWidth="1"/>
    <col min="15372" max="15372" width="49" style="9" customWidth="1"/>
    <col min="15373" max="15373" width="41.625" style="9" customWidth="1"/>
    <col min="15374" max="15374" width="25.125" style="9" customWidth="1"/>
    <col min="15375" max="15375" width="13.75" style="9" customWidth="1"/>
    <col min="15376" max="15376" width="6.375" style="9" customWidth="1"/>
    <col min="15377" max="15377" width="13.25" style="9" customWidth="1"/>
    <col min="15378" max="15378" width="14.5" style="9" customWidth="1"/>
    <col min="15379" max="15379" width="15.625" style="9" customWidth="1"/>
    <col min="15380" max="15618" width="9" style="9"/>
    <col min="15619" max="15619" width="17.25" style="9" customWidth="1"/>
    <col min="15620" max="15620" width="18.125" style="9" customWidth="1"/>
    <col min="15621" max="15621" width="14.375" style="9" bestFit="1" customWidth="1"/>
    <col min="15622" max="15622" width="13.125" style="9" bestFit="1" customWidth="1"/>
    <col min="15623" max="15623" width="52.375" style="9" customWidth="1"/>
    <col min="15624" max="15624" width="6.25" style="9" customWidth="1"/>
    <col min="15625" max="15626" width="9.875" style="9" bestFit="1" customWidth="1"/>
    <col min="15627" max="15627" width="5.75" style="9" customWidth="1"/>
    <col min="15628" max="15628" width="49" style="9" customWidth="1"/>
    <col min="15629" max="15629" width="41.625" style="9" customWidth="1"/>
    <col min="15630" max="15630" width="25.125" style="9" customWidth="1"/>
    <col min="15631" max="15631" width="13.75" style="9" customWidth="1"/>
    <col min="15632" max="15632" width="6.375" style="9" customWidth="1"/>
    <col min="15633" max="15633" width="13.25" style="9" customWidth="1"/>
    <col min="15634" max="15634" width="14.5" style="9" customWidth="1"/>
    <col min="15635" max="15635" width="15.625" style="9" customWidth="1"/>
    <col min="15636" max="15874" width="9" style="9"/>
    <col min="15875" max="15875" width="17.25" style="9" customWidth="1"/>
    <col min="15876" max="15876" width="18.125" style="9" customWidth="1"/>
    <col min="15877" max="15877" width="14.375" style="9" bestFit="1" customWidth="1"/>
    <col min="15878" max="15878" width="13.125" style="9" bestFit="1" customWidth="1"/>
    <col min="15879" max="15879" width="52.375" style="9" customWidth="1"/>
    <col min="15880" max="15880" width="6.25" style="9" customWidth="1"/>
    <col min="15881" max="15882" width="9.875" style="9" bestFit="1" customWidth="1"/>
    <col min="15883" max="15883" width="5.75" style="9" customWidth="1"/>
    <col min="15884" max="15884" width="49" style="9" customWidth="1"/>
    <col min="15885" max="15885" width="41.625" style="9" customWidth="1"/>
    <col min="15886" max="15886" width="25.125" style="9" customWidth="1"/>
    <col min="15887" max="15887" width="13.75" style="9" customWidth="1"/>
    <col min="15888" max="15888" width="6.375" style="9" customWidth="1"/>
    <col min="15889" max="15889" width="13.25" style="9" customWidth="1"/>
    <col min="15890" max="15890" width="14.5" style="9" customWidth="1"/>
    <col min="15891" max="15891" width="15.625" style="9" customWidth="1"/>
    <col min="15892" max="16130" width="9" style="9"/>
    <col min="16131" max="16131" width="17.25" style="9" customWidth="1"/>
    <col min="16132" max="16132" width="18.125" style="9" customWidth="1"/>
    <col min="16133" max="16133" width="14.375" style="9" bestFit="1" customWidth="1"/>
    <col min="16134" max="16134" width="13.125" style="9" bestFit="1" customWidth="1"/>
    <col min="16135" max="16135" width="52.375" style="9" customWidth="1"/>
    <col min="16136" max="16136" width="6.25" style="9" customWidth="1"/>
    <col min="16137" max="16138" width="9.875" style="9" bestFit="1" customWidth="1"/>
    <col min="16139" max="16139" width="5.75" style="9" customWidth="1"/>
    <col min="16140" max="16140" width="49" style="9" customWidth="1"/>
    <col min="16141" max="16141" width="41.625" style="9" customWidth="1"/>
    <col min="16142" max="16142" width="25.125" style="9" customWidth="1"/>
    <col min="16143" max="16143" width="13.75" style="9" customWidth="1"/>
    <col min="16144" max="16144" width="6.375" style="9" customWidth="1"/>
    <col min="16145" max="16145" width="13.25" style="9" customWidth="1"/>
    <col min="16146" max="16146" width="14.5" style="9" customWidth="1"/>
    <col min="16147" max="16147" width="15.625" style="9" customWidth="1"/>
    <col min="16148" max="16384" width="9" style="9"/>
  </cols>
  <sheetData>
    <row r="2" spans="1:19" ht="20.100000000000001" customHeight="1">
      <c r="D2" s="1" t="s">
        <v>0</v>
      </c>
      <c r="E2" s="1"/>
      <c r="F2" s="1"/>
      <c r="G2" s="2" t="s">
        <v>3498</v>
      </c>
      <c r="I2" s="4" t="s">
        <v>2</v>
      </c>
      <c r="J2" s="5"/>
      <c r="K2" s="6"/>
      <c r="L2" s="7">
        <f>SUM(J:J)</f>
        <v>106414</v>
      </c>
    </row>
    <row r="3" spans="1:19" ht="20.100000000000001" customHeight="1">
      <c r="D3" s="1" t="s">
        <v>3</v>
      </c>
      <c r="E3" s="1"/>
      <c r="F3" s="1"/>
      <c r="G3" s="13" t="s">
        <v>3499</v>
      </c>
    </row>
    <row r="4" spans="1:19" ht="20.100000000000001" customHeight="1">
      <c r="D4" s="1" t="s">
        <v>5</v>
      </c>
      <c r="E4" s="1"/>
      <c r="F4" s="1"/>
      <c r="G4" s="77" t="s">
        <v>3500</v>
      </c>
      <c r="J4" s="1238"/>
      <c r="L4" s="1239" t="s">
        <v>3501</v>
      </c>
      <c r="M4" s="1240"/>
    </row>
    <row r="5" spans="1:19" ht="20.100000000000001" customHeight="1">
      <c r="D5" s="1" t="s">
        <v>6</v>
      </c>
      <c r="E5" s="1"/>
      <c r="F5" s="1"/>
      <c r="G5" s="16">
        <v>45064</v>
      </c>
      <c r="L5" s="1241"/>
      <c r="M5" s="1242"/>
    </row>
    <row r="6" spans="1:19" ht="20.100000000000001" customHeight="1">
      <c r="D6" s="1" t="s">
        <v>7</v>
      </c>
      <c r="E6" s="1"/>
      <c r="F6" s="1"/>
      <c r="G6" s="16">
        <v>45065</v>
      </c>
      <c r="L6" s="83"/>
      <c r="M6" s="84"/>
    </row>
    <row r="7" spans="1:19" ht="20.100000000000001" customHeight="1">
      <c r="D7" s="85"/>
      <c r="E7" s="85"/>
      <c r="F7" s="85"/>
      <c r="G7" s="86"/>
      <c r="L7" s="83"/>
      <c r="M7" s="84"/>
      <c r="N7" s="89"/>
    </row>
    <row r="9" spans="1:19" s="8" customFormat="1" ht="19.7" customHeight="1">
      <c r="C9" s="18" t="s">
        <v>3051</v>
      </c>
      <c r="D9" s="17" t="s">
        <v>8</v>
      </c>
      <c r="E9" s="17" t="s">
        <v>9</v>
      </c>
      <c r="F9" s="17" t="s">
        <v>10</v>
      </c>
      <c r="G9" s="18" t="s">
        <v>11</v>
      </c>
      <c r="H9" s="18" t="s">
        <v>12</v>
      </c>
      <c r="I9" s="27" t="s">
        <v>13</v>
      </c>
      <c r="J9" s="424" t="s">
        <v>14</v>
      </c>
      <c r="K9" s="22" t="s">
        <v>15</v>
      </c>
      <c r="L9" s="18" t="s">
        <v>16</v>
      </c>
      <c r="M9" s="18" t="s">
        <v>17</v>
      </c>
      <c r="N9" s="18" t="s">
        <v>18</v>
      </c>
      <c r="O9" s="30" t="s">
        <v>19</v>
      </c>
      <c r="P9" s="17" t="s">
        <v>20</v>
      </c>
      <c r="Q9" s="18" t="s">
        <v>21</v>
      </c>
      <c r="R9" s="30" t="s">
        <v>22</v>
      </c>
      <c r="S9" s="23" t="s">
        <v>23</v>
      </c>
    </row>
    <row r="10" spans="1:19" s="8" customFormat="1" ht="19.7" customHeight="1">
      <c r="A10" s="91"/>
      <c r="B10" s="92"/>
      <c r="C10" s="18"/>
      <c r="D10" s="17"/>
      <c r="E10" s="17"/>
      <c r="F10" s="17"/>
      <c r="G10" s="50"/>
      <c r="H10" s="18"/>
      <c r="I10" s="51"/>
      <c r="J10" s="533"/>
      <c r="K10" s="22"/>
      <c r="L10" s="26"/>
      <c r="M10" s="94"/>
      <c r="N10" s="17"/>
      <c r="O10" s="30"/>
      <c r="P10" s="17"/>
      <c r="Q10" s="29"/>
      <c r="R10" s="29"/>
      <c r="S10" s="23"/>
    </row>
    <row r="11" spans="1:19" s="8" customFormat="1" ht="19.7" customHeight="1">
      <c r="A11" s="91"/>
      <c r="B11" s="92"/>
      <c r="C11" s="18"/>
      <c r="D11" s="508" t="s">
        <v>3502</v>
      </c>
      <c r="E11" s="509"/>
      <c r="F11" s="509"/>
      <c r="G11" s="510"/>
      <c r="H11" s="18"/>
      <c r="I11" s="51"/>
      <c r="J11" s="533"/>
      <c r="K11" s="22"/>
      <c r="L11" s="26"/>
      <c r="M11" s="94"/>
      <c r="N11" s="17"/>
      <c r="O11" s="30"/>
      <c r="P11" s="17"/>
      <c r="Q11" s="29"/>
      <c r="R11" s="29"/>
      <c r="S11" s="23"/>
    </row>
    <row r="12" spans="1:19" s="8" customFormat="1" ht="19.7" customHeight="1">
      <c r="A12" s="318" t="s">
        <v>1570</v>
      </c>
      <c r="B12" s="92"/>
      <c r="C12" s="694">
        <v>20</v>
      </c>
      <c r="D12" s="17">
        <v>1</v>
      </c>
      <c r="E12" s="17" t="s">
        <v>270</v>
      </c>
      <c r="F12" s="17" t="s">
        <v>167</v>
      </c>
      <c r="G12" s="24" t="s">
        <v>3503</v>
      </c>
      <c r="H12" s="1081">
        <v>1</v>
      </c>
      <c r="I12" s="18">
        <v>39714</v>
      </c>
      <c r="J12" s="177">
        <f t="shared" ref="J12:J21" si="0">H12*I12</f>
        <v>39714</v>
      </c>
      <c r="K12" s="18"/>
      <c r="L12" s="57" t="s">
        <v>3504</v>
      </c>
      <c r="M12" s="94"/>
      <c r="N12" s="17"/>
      <c r="O12" s="30">
        <v>45055</v>
      </c>
      <c r="P12" s="17"/>
      <c r="Q12" s="29">
        <v>45068</v>
      </c>
      <c r="R12" s="29">
        <v>45068</v>
      </c>
      <c r="S12" s="23"/>
    </row>
    <row r="13" spans="1:19" s="8" customFormat="1" ht="19.7" customHeight="1">
      <c r="A13" s="1243" t="s">
        <v>276</v>
      </c>
      <c r="B13" s="92"/>
      <c r="C13" s="694">
        <v>20</v>
      </c>
      <c r="D13" s="17">
        <f t="shared" ref="D13:D21" si="1">+D12+1</f>
        <v>2</v>
      </c>
      <c r="E13" s="18" t="s">
        <v>1097</v>
      </c>
      <c r="F13" s="111" t="s">
        <v>279</v>
      </c>
      <c r="G13" s="120">
        <v>620705016</v>
      </c>
      <c r="H13" s="1118">
        <v>6</v>
      </c>
      <c r="I13" s="98">
        <v>340</v>
      </c>
      <c r="J13" s="311">
        <f t="shared" si="0"/>
        <v>2040</v>
      </c>
      <c r="K13" s="22"/>
      <c r="L13" s="106" t="s">
        <v>2118</v>
      </c>
      <c r="M13" s="94"/>
      <c r="N13" s="17"/>
      <c r="O13" s="30">
        <v>45055</v>
      </c>
      <c r="P13" s="17"/>
      <c r="Q13" s="29">
        <v>45064</v>
      </c>
      <c r="R13" s="29">
        <v>45064</v>
      </c>
      <c r="S13" s="23">
        <v>45064</v>
      </c>
    </row>
    <row r="14" spans="1:19" s="8" customFormat="1" ht="19.7" customHeight="1">
      <c r="A14" s="318" t="s">
        <v>1533</v>
      </c>
      <c r="B14" s="92"/>
      <c r="C14" s="694">
        <v>20</v>
      </c>
      <c r="D14" s="17">
        <f t="shared" si="1"/>
        <v>3</v>
      </c>
      <c r="E14" s="111" t="s">
        <v>279</v>
      </c>
      <c r="F14" s="111" t="s">
        <v>279</v>
      </c>
      <c r="G14" s="321" t="s">
        <v>2119</v>
      </c>
      <c r="H14" s="1081">
        <v>2</v>
      </c>
      <c r="I14" s="18">
        <v>6080</v>
      </c>
      <c r="J14" s="784">
        <f t="shared" si="0"/>
        <v>12160</v>
      </c>
      <c r="K14" s="357"/>
      <c r="L14" s="246" t="s">
        <v>2120</v>
      </c>
      <c r="M14" s="94"/>
      <c r="N14" s="17"/>
      <c r="O14" s="30">
        <v>45055</v>
      </c>
      <c r="P14" s="17"/>
      <c r="Q14" s="29">
        <v>45064</v>
      </c>
      <c r="R14" s="29">
        <v>45064</v>
      </c>
      <c r="S14" s="23">
        <v>45064</v>
      </c>
    </row>
    <row r="15" spans="1:19" s="8" customFormat="1" ht="19.7" customHeight="1">
      <c r="A15" s="318" t="s">
        <v>2083</v>
      </c>
      <c r="B15" s="92"/>
      <c r="C15" s="694">
        <v>20</v>
      </c>
      <c r="D15" s="17">
        <f t="shared" si="1"/>
        <v>4</v>
      </c>
      <c r="E15" s="111" t="s">
        <v>279</v>
      </c>
      <c r="F15" s="111" t="s">
        <v>279</v>
      </c>
      <c r="G15" s="321" t="s">
        <v>3505</v>
      </c>
      <c r="H15" s="1081">
        <v>6</v>
      </c>
      <c r="I15" s="18">
        <v>570</v>
      </c>
      <c r="J15" s="784">
        <f t="shared" si="0"/>
        <v>3420</v>
      </c>
      <c r="K15" s="357"/>
      <c r="L15" s="246" t="s">
        <v>3506</v>
      </c>
      <c r="M15" s="94"/>
      <c r="N15" s="17"/>
      <c r="O15" s="30">
        <v>45055</v>
      </c>
      <c r="P15" s="17"/>
      <c r="Q15" s="29">
        <v>45064</v>
      </c>
      <c r="R15" s="29">
        <v>45064</v>
      </c>
      <c r="S15" s="23">
        <v>45064</v>
      </c>
    </row>
    <row r="16" spans="1:19" s="8" customFormat="1" ht="19.7" customHeight="1">
      <c r="A16" s="318" t="s">
        <v>276</v>
      </c>
      <c r="B16" s="92"/>
      <c r="C16" s="694">
        <v>20</v>
      </c>
      <c r="D16" s="17">
        <f t="shared" si="1"/>
        <v>5</v>
      </c>
      <c r="E16" s="336" t="s">
        <v>279</v>
      </c>
      <c r="F16" s="336" t="s">
        <v>279</v>
      </c>
      <c r="G16" s="546" t="s">
        <v>879</v>
      </c>
      <c r="H16" s="546">
        <v>10</v>
      </c>
      <c r="I16" s="351">
        <v>79</v>
      </c>
      <c r="J16" s="177">
        <f t="shared" si="0"/>
        <v>790</v>
      </c>
      <c r="K16" s="119"/>
      <c r="L16" s="553" t="s">
        <v>3507</v>
      </c>
      <c r="M16" s="94"/>
      <c r="N16" s="17"/>
      <c r="O16" s="30">
        <v>45055</v>
      </c>
      <c r="P16" s="17"/>
      <c r="Q16" s="29">
        <v>45064</v>
      </c>
      <c r="R16" s="29">
        <v>45064</v>
      </c>
      <c r="S16" s="23">
        <v>45064</v>
      </c>
    </row>
    <row r="17" spans="1:19" s="8" customFormat="1" ht="19.7" customHeight="1">
      <c r="A17" s="318" t="s">
        <v>276</v>
      </c>
      <c r="B17" s="92"/>
      <c r="C17" s="694">
        <v>20</v>
      </c>
      <c r="D17" s="17">
        <f t="shared" si="1"/>
        <v>6</v>
      </c>
      <c r="E17" s="336" t="s">
        <v>279</v>
      </c>
      <c r="F17" s="336" t="s">
        <v>279</v>
      </c>
      <c r="G17" s="546" t="s">
        <v>2124</v>
      </c>
      <c r="H17" s="546">
        <v>4</v>
      </c>
      <c r="I17" s="351">
        <v>169</v>
      </c>
      <c r="J17" s="177">
        <f t="shared" si="0"/>
        <v>676</v>
      </c>
      <c r="K17" s="119"/>
      <c r="L17" s="553" t="s">
        <v>3508</v>
      </c>
      <c r="M17" s="94"/>
      <c r="N17" s="17"/>
      <c r="O17" s="30">
        <v>45055</v>
      </c>
      <c r="P17" s="17"/>
      <c r="Q17" s="29">
        <v>45064</v>
      </c>
      <c r="R17" s="29">
        <v>45064</v>
      </c>
      <c r="S17" s="23">
        <v>45064</v>
      </c>
    </row>
    <row r="18" spans="1:19" s="8" customFormat="1" ht="19.7" customHeight="1">
      <c r="A18" s="318" t="s">
        <v>276</v>
      </c>
      <c r="B18" s="92"/>
      <c r="C18" s="694">
        <v>20</v>
      </c>
      <c r="D18" s="17">
        <f t="shared" si="1"/>
        <v>7</v>
      </c>
      <c r="E18" s="336" t="s">
        <v>279</v>
      </c>
      <c r="F18" s="336" t="s">
        <v>279</v>
      </c>
      <c r="G18" s="546" t="s">
        <v>2126</v>
      </c>
      <c r="H18" s="546">
        <v>4</v>
      </c>
      <c r="I18" s="351">
        <v>169</v>
      </c>
      <c r="J18" s="177">
        <f t="shared" si="0"/>
        <v>676</v>
      </c>
      <c r="K18" s="119"/>
      <c r="L18" s="553" t="s">
        <v>2127</v>
      </c>
      <c r="M18" s="94"/>
      <c r="N18" s="17"/>
      <c r="O18" s="30">
        <v>45055</v>
      </c>
      <c r="P18" s="17"/>
      <c r="Q18" s="29">
        <v>45064</v>
      </c>
      <c r="R18" s="29">
        <v>45064</v>
      </c>
      <c r="S18" s="23">
        <v>45064</v>
      </c>
    </row>
    <row r="19" spans="1:19" s="8" customFormat="1" ht="19.7" customHeight="1">
      <c r="A19" s="318" t="s">
        <v>276</v>
      </c>
      <c r="B19" s="92"/>
      <c r="C19" s="694">
        <v>20</v>
      </c>
      <c r="D19" s="17">
        <f t="shared" si="1"/>
        <v>8</v>
      </c>
      <c r="E19" s="336" t="s">
        <v>279</v>
      </c>
      <c r="F19" s="336" t="s">
        <v>279</v>
      </c>
      <c r="G19" s="1244" t="s">
        <v>3509</v>
      </c>
      <c r="H19" s="1244">
        <v>1</v>
      </c>
      <c r="I19" s="1245">
        <v>880</v>
      </c>
      <c r="J19" s="779">
        <f t="shared" si="0"/>
        <v>880</v>
      </c>
      <c r="K19" s="789"/>
      <c r="L19" s="790" t="s">
        <v>3510</v>
      </c>
      <c r="M19" s="94"/>
      <c r="N19" s="17"/>
      <c r="O19" s="30">
        <v>45055</v>
      </c>
      <c r="P19" s="17"/>
      <c r="Q19" s="29">
        <v>45064</v>
      </c>
      <c r="R19" s="29">
        <v>45064</v>
      </c>
      <c r="S19" s="23">
        <v>45064</v>
      </c>
    </row>
    <row r="20" spans="1:19" s="8" customFormat="1" ht="19.7" customHeight="1">
      <c r="A20" s="1243" t="s">
        <v>276</v>
      </c>
      <c r="B20" s="92"/>
      <c r="C20" s="694">
        <v>20</v>
      </c>
      <c r="D20" s="17">
        <f t="shared" si="1"/>
        <v>9</v>
      </c>
      <c r="E20" s="341" t="s">
        <v>279</v>
      </c>
      <c r="F20" s="341" t="s">
        <v>279</v>
      </c>
      <c r="G20" s="342" t="s">
        <v>792</v>
      </c>
      <c r="H20" s="791"/>
      <c r="I20" s="1246">
        <v>25</v>
      </c>
      <c r="J20" s="345">
        <f t="shared" si="0"/>
        <v>0</v>
      </c>
      <c r="K20" s="346"/>
      <c r="L20" s="342" t="s">
        <v>2130</v>
      </c>
      <c r="M20" s="94"/>
      <c r="N20" s="17"/>
      <c r="O20" s="30"/>
      <c r="P20" s="17"/>
      <c r="Q20" s="29"/>
      <c r="R20" s="29"/>
      <c r="S20" s="23"/>
    </row>
    <row r="21" spans="1:19" s="8" customFormat="1" ht="19.7" customHeight="1">
      <c r="A21" s="318" t="s">
        <v>276</v>
      </c>
      <c r="B21" s="92"/>
      <c r="C21" s="694">
        <v>20</v>
      </c>
      <c r="D21" s="17">
        <f t="shared" si="1"/>
        <v>10</v>
      </c>
      <c r="E21" s="111" t="s">
        <v>279</v>
      </c>
      <c r="F21" s="111" t="s">
        <v>279</v>
      </c>
      <c r="G21" s="24" t="s">
        <v>3511</v>
      </c>
      <c r="H21" s="1081">
        <v>1</v>
      </c>
      <c r="I21" s="18">
        <v>1050</v>
      </c>
      <c r="J21" s="784">
        <f t="shared" si="0"/>
        <v>1050</v>
      </c>
      <c r="K21" s="22"/>
      <c r="L21" s="357" t="s">
        <v>3512</v>
      </c>
      <c r="M21" s="94"/>
      <c r="N21" s="17"/>
      <c r="O21" s="30">
        <v>45055</v>
      </c>
      <c r="P21" s="17"/>
      <c r="Q21" s="29">
        <v>45064</v>
      </c>
      <c r="R21" s="29">
        <v>45064</v>
      </c>
      <c r="S21" s="23">
        <v>45064</v>
      </c>
    </row>
    <row r="22" spans="1:19" s="8" customFormat="1" ht="19.7" customHeight="1">
      <c r="A22" s="91"/>
      <c r="B22" s="92"/>
      <c r="C22" s="18"/>
      <c r="D22" s="17"/>
      <c r="E22" s="17"/>
      <c r="F22" s="17"/>
      <c r="G22" s="50"/>
      <c r="H22" s="18"/>
      <c r="I22" s="51"/>
      <c r="J22" s="533"/>
      <c r="K22" s="22"/>
      <c r="L22" s="26"/>
      <c r="M22" s="94"/>
      <c r="N22" s="17"/>
      <c r="O22" s="30"/>
      <c r="P22" s="17"/>
      <c r="Q22" s="29"/>
      <c r="R22" s="29"/>
      <c r="S22" s="23"/>
    </row>
    <row r="23" spans="1:19" s="8" customFormat="1" ht="19.7" customHeight="1">
      <c r="A23" s="91"/>
      <c r="B23" s="92"/>
      <c r="C23" s="18"/>
      <c r="D23" s="17"/>
      <c r="E23" s="17"/>
      <c r="F23" s="17"/>
      <c r="G23" s="50"/>
      <c r="H23" s="18"/>
      <c r="I23" s="51"/>
      <c r="J23" s="533"/>
      <c r="K23" s="22"/>
      <c r="L23" s="26"/>
      <c r="M23" s="94"/>
      <c r="N23" s="17"/>
      <c r="O23" s="30"/>
      <c r="P23" s="17"/>
      <c r="Q23" s="29"/>
      <c r="R23" s="29"/>
      <c r="S23" s="23"/>
    </row>
    <row r="24" spans="1:19" s="8" customFormat="1" ht="19.7" customHeight="1">
      <c r="A24" s="91"/>
      <c r="B24" s="92"/>
      <c r="C24" s="18"/>
      <c r="D24" s="17"/>
      <c r="E24" s="17"/>
      <c r="F24" s="17"/>
      <c r="G24" s="1040">
        <f>SUM(J12:J22)</f>
        <v>61406</v>
      </c>
      <c r="H24" s="18"/>
      <c r="I24" s="51"/>
      <c r="J24" s="533"/>
      <c r="K24" s="22"/>
      <c r="L24" s="26"/>
      <c r="M24" s="94"/>
      <c r="N24" s="17"/>
      <c r="O24" s="30"/>
      <c r="P24" s="17"/>
      <c r="Q24" s="29"/>
      <c r="R24" s="29"/>
      <c r="S24" s="23"/>
    </row>
    <row r="25" spans="1:19" s="8" customFormat="1" ht="19.7" customHeight="1">
      <c r="A25" s="91"/>
      <c r="B25" s="92"/>
      <c r="C25" s="18"/>
      <c r="D25" s="17"/>
      <c r="E25" s="17"/>
      <c r="F25" s="17"/>
      <c r="G25" s="50"/>
      <c r="H25" s="18"/>
      <c r="I25" s="51"/>
      <c r="J25" s="533"/>
      <c r="K25" s="22"/>
      <c r="L25" s="26"/>
      <c r="M25" s="94"/>
      <c r="N25" s="17"/>
      <c r="O25" s="30"/>
      <c r="P25" s="17"/>
      <c r="Q25" s="29"/>
      <c r="R25" s="29"/>
      <c r="S25" s="23"/>
    </row>
    <row r="26" spans="1:19" s="8" customFormat="1" ht="19.7" customHeight="1">
      <c r="A26" s="91"/>
      <c r="B26" s="92"/>
      <c r="C26" s="18"/>
      <c r="D26" s="17"/>
      <c r="E26" s="17"/>
      <c r="F26" s="17"/>
      <c r="G26" s="50"/>
      <c r="H26" s="18"/>
      <c r="I26" s="51"/>
      <c r="J26" s="533"/>
      <c r="K26" s="22"/>
      <c r="L26" s="26"/>
      <c r="M26" s="94"/>
      <c r="N26" s="17"/>
      <c r="O26" s="30"/>
      <c r="P26" s="17"/>
      <c r="Q26" s="29"/>
      <c r="R26" s="29"/>
      <c r="S26" s="23"/>
    </row>
    <row r="27" spans="1:19" s="8" customFormat="1" ht="19.7" customHeight="1">
      <c r="A27" s="91"/>
      <c r="B27" s="92"/>
      <c r="C27" s="18"/>
      <c r="D27" s="17"/>
      <c r="E27" s="17"/>
      <c r="F27" s="17"/>
      <c r="G27" s="50"/>
      <c r="H27" s="18"/>
      <c r="I27" s="51"/>
      <c r="J27" s="533"/>
      <c r="K27" s="22"/>
      <c r="L27" s="26"/>
      <c r="M27" s="94"/>
      <c r="N27" s="17"/>
      <c r="O27" s="30"/>
      <c r="P27" s="17"/>
      <c r="Q27" s="29"/>
      <c r="R27" s="29"/>
      <c r="S27" s="23"/>
    </row>
    <row r="28" spans="1:19" s="8" customFormat="1" ht="19.7" customHeight="1">
      <c r="A28" s="91"/>
      <c r="B28" s="92"/>
      <c r="C28" s="18"/>
      <c r="D28" s="508" t="s">
        <v>3513</v>
      </c>
      <c r="E28" s="509"/>
      <c r="F28" s="509"/>
      <c r="G28" s="510"/>
      <c r="H28" s="18"/>
      <c r="I28" s="51"/>
      <c r="J28" s="533"/>
      <c r="K28" s="22"/>
      <c r="L28" s="26"/>
      <c r="M28" s="94"/>
      <c r="N28" s="17"/>
      <c r="O28" s="30"/>
      <c r="P28" s="17"/>
      <c r="Q28" s="29"/>
      <c r="R28" s="29"/>
      <c r="S28" s="23"/>
    </row>
    <row r="29" spans="1:19" s="8" customFormat="1" ht="19.7" customHeight="1">
      <c r="A29" s="1247" t="s">
        <v>628</v>
      </c>
      <c r="B29" s="1248"/>
      <c r="C29" s="1111">
        <v>21</v>
      </c>
      <c r="D29" s="17">
        <f>+D21+1</f>
        <v>11</v>
      </c>
      <c r="E29" s="17" t="s">
        <v>270</v>
      </c>
      <c r="F29" s="17" t="s">
        <v>167</v>
      </c>
      <c r="G29" s="50" t="s">
        <v>3514</v>
      </c>
      <c r="H29" s="18">
        <v>1</v>
      </c>
      <c r="I29" s="51">
        <v>8320</v>
      </c>
      <c r="J29" s="1249">
        <f t="shared" ref="J29:J50" si="2">H29*I29</f>
        <v>8320</v>
      </c>
      <c r="K29" s="22"/>
      <c r="L29" s="26" t="s">
        <v>3515</v>
      </c>
      <c r="M29" s="94"/>
      <c r="N29" s="17"/>
      <c r="O29" s="30">
        <v>45055</v>
      </c>
      <c r="P29" s="17"/>
      <c r="Q29" s="29">
        <v>45064</v>
      </c>
      <c r="R29" s="29">
        <v>45064</v>
      </c>
      <c r="S29" s="23">
        <v>45064</v>
      </c>
    </row>
    <row r="30" spans="1:19" s="8" customFormat="1" ht="19.7" customHeight="1">
      <c r="A30" s="1247" t="s">
        <v>276</v>
      </c>
      <c r="B30" s="1248"/>
      <c r="C30" s="1111">
        <v>21</v>
      </c>
      <c r="D30" s="17">
        <f t="shared" ref="D30:D50" si="3">+D29+1</f>
        <v>12</v>
      </c>
      <c r="E30" s="111" t="s">
        <v>167</v>
      </c>
      <c r="F30" s="111" t="s">
        <v>167</v>
      </c>
      <c r="G30" s="50" t="s">
        <v>3516</v>
      </c>
      <c r="H30" s="18">
        <v>16</v>
      </c>
      <c r="I30" s="51">
        <v>90</v>
      </c>
      <c r="J30" s="1249">
        <f t="shared" si="2"/>
        <v>1440</v>
      </c>
      <c r="K30" s="22"/>
      <c r="L30" s="26" t="s">
        <v>3517</v>
      </c>
      <c r="M30" s="94"/>
      <c r="N30" s="17"/>
      <c r="O30" s="30">
        <v>45055</v>
      </c>
      <c r="P30" s="17"/>
      <c r="Q30" s="29">
        <v>45064</v>
      </c>
      <c r="R30" s="29">
        <v>45064</v>
      </c>
      <c r="S30" s="23">
        <v>45064</v>
      </c>
    </row>
    <row r="31" spans="1:19" s="8" customFormat="1" ht="19.7" customHeight="1">
      <c r="A31" s="1247" t="s">
        <v>276</v>
      </c>
      <c r="B31" s="1248"/>
      <c r="C31" s="1111">
        <v>21</v>
      </c>
      <c r="D31" s="17">
        <f t="shared" si="3"/>
        <v>13</v>
      </c>
      <c r="E31" s="111" t="s">
        <v>383</v>
      </c>
      <c r="F31" s="111" t="s">
        <v>167</v>
      </c>
      <c r="G31" s="50" t="s">
        <v>3518</v>
      </c>
      <c r="H31" s="18">
        <v>6</v>
      </c>
      <c r="I31" s="51">
        <v>87</v>
      </c>
      <c r="J31" s="1249">
        <f t="shared" si="2"/>
        <v>522</v>
      </c>
      <c r="K31" s="22"/>
      <c r="L31" s="26" t="s">
        <v>3519</v>
      </c>
      <c r="M31" s="94"/>
      <c r="N31" s="17"/>
      <c r="O31" s="30">
        <v>45055</v>
      </c>
      <c r="P31" s="17"/>
      <c r="Q31" s="29">
        <v>45064</v>
      </c>
      <c r="R31" s="29">
        <v>45064</v>
      </c>
      <c r="S31" s="23">
        <v>45064</v>
      </c>
    </row>
    <row r="32" spans="1:19" s="8" customFormat="1" ht="19.7" customHeight="1">
      <c r="A32" s="1247" t="s">
        <v>276</v>
      </c>
      <c r="B32" s="1248"/>
      <c r="C32" s="1111">
        <v>21</v>
      </c>
      <c r="D32" s="17">
        <f t="shared" si="3"/>
        <v>14</v>
      </c>
      <c r="E32" s="111" t="s">
        <v>167</v>
      </c>
      <c r="F32" s="111" t="s">
        <v>167</v>
      </c>
      <c r="G32" s="50" t="s">
        <v>3520</v>
      </c>
      <c r="H32" s="18">
        <v>6</v>
      </c>
      <c r="I32" s="51">
        <v>270</v>
      </c>
      <c r="J32" s="1249">
        <f t="shared" si="2"/>
        <v>1620</v>
      </c>
      <c r="K32" s="22"/>
      <c r="L32" s="26" t="s">
        <v>3521</v>
      </c>
      <c r="M32" s="94"/>
      <c r="N32" s="17"/>
      <c r="O32" s="30">
        <v>45055</v>
      </c>
      <c r="P32" s="17"/>
      <c r="Q32" s="29">
        <v>45064</v>
      </c>
      <c r="R32" s="29">
        <v>45064</v>
      </c>
      <c r="S32" s="23">
        <v>45064</v>
      </c>
    </row>
    <row r="33" spans="1:19" s="8" customFormat="1" ht="19.7" customHeight="1">
      <c r="A33" s="1247" t="s">
        <v>276</v>
      </c>
      <c r="B33" s="1248"/>
      <c r="C33" s="1111">
        <v>21</v>
      </c>
      <c r="D33" s="17">
        <f t="shared" si="3"/>
        <v>15</v>
      </c>
      <c r="E33" s="111" t="s">
        <v>167</v>
      </c>
      <c r="F33" s="111" t="s">
        <v>167</v>
      </c>
      <c r="G33" s="50" t="s">
        <v>756</v>
      </c>
      <c r="H33" s="18">
        <v>10</v>
      </c>
      <c r="I33" s="51">
        <v>32</v>
      </c>
      <c r="J33" s="1249">
        <f t="shared" si="2"/>
        <v>320</v>
      </c>
      <c r="K33" s="22"/>
      <c r="L33" s="130" t="s">
        <v>3522</v>
      </c>
      <c r="M33" s="94"/>
      <c r="N33" s="17"/>
      <c r="O33" s="30">
        <v>45055</v>
      </c>
      <c r="P33" s="17"/>
      <c r="Q33" s="29">
        <v>45064</v>
      </c>
      <c r="R33" s="29">
        <v>45064</v>
      </c>
      <c r="S33" s="23">
        <v>45064</v>
      </c>
    </row>
    <row r="34" spans="1:19" s="8" customFormat="1" ht="19.7" customHeight="1">
      <c r="A34" s="1247" t="s">
        <v>276</v>
      </c>
      <c r="B34" s="1248"/>
      <c r="C34" s="1111">
        <v>21</v>
      </c>
      <c r="D34" s="17">
        <f t="shared" si="3"/>
        <v>16</v>
      </c>
      <c r="E34" s="117" t="s">
        <v>167</v>
      </c>
      <c r="F34" s="117" t="s">
        <v>167</v>
      </c>
      <c r="G34" s="120" t="s">
        <v>747</v>
      </c>
      <c r="H34" s="107">
        <v>2</v>
      </c>
      <c r="I34" s="107">
        <v>250</v>
      </c>
      <c r="J34" s="177">
        <f t="shared" si="2"/>
        <v>500</v>
      </c>
      <c r="K34" s="208"/>
      <c r="L34" s="120" t="s">
        <v>748</v>
      </c>
      <c r="M34" s="94"/>
      <c r="N34" s="17"/>
      <c r="O34" s="30">
        <v>45055</v>
      </c>
      <c r="P34" s="17"/>
      <c r="Q34" s="29">
        <v>45064</v>
      </c>
      <c r="R34" s="29">
        <v>45064</v>
      </c>
      <c r="S34" s="23">
        <v>45064</v>
      </c>
    </row>
    <row r="35" spans="1:19" s="8" customFormat="1" ht="19.7" customHeight="1">
      <c r="A35" s="1247" t="s">
        <v>282</v>
      </c>
      <c r="B35" s="1248"/>
      <c r="C35" s="1111">
        <v>21</v>
      </c>
      <c r="D35" s="17">
        <f t="shared" si="3"/>
        <v>17</v>
      </c>
      <c r="E35" s="17" t="s">
        <v>167</v>
      </c>
      <c r="F35" s="17" t="s">
        <v>167</v>
      </c>
      <c r="G35" s="249" t="s">
        <v>3160</v>
      </c>
      <c r="H35" s="54">
        <v>1</v>
      </c>
      <c r="I35" s="485">
        <v>1752</v>
      </c>
      <c r="J35" s="20">
        <f>H35*I35</f>
        <v>1752</v>
      </c>
      <c r="K35" s="118"/>
      <c r="L35" s="176" t="s">
        <v>796</v>
      </c>
      <c r="M35" s="94"/>
      <c r="N35" s="17"/>
      <c r="O35" s="30">
        <v>45055</v>
      </c>
      <c r="P35" s="17"/>
      <c r="Q35" s="29">
        <v>45064</v>
      </c>
      <c r="R35" s="29">
        <v>45064</v>
      </c>
      <c r="S35" s="23">
        <v>45064</v>
      </c>
    </row>
    <row r="36" spans="1:19" s="8" customFormat="1" ht="19.7" customHeight="1">
      <c r="A36" s="1247" t="s">
        <v>282</v>
      </c>
      <c r="B36" s="1248"/>
      <c r="C36" s="1111">
        <v>21</v>
      </c>
      <c r="D36" s="17">
        <f t="shared" si="3"/>
        <v>18</v>
      </c>
      <c r="E36" s="17" t="s">
        <v>167</v>
      </c>
      <c r="F36" s="17" t="s">
        <v>167</v>
      </c>
      <c r="G36" s="1250" t="s">
        <v>3523</v>
      </c>
      <c r="H36" s="54">
        <v>1</v>
      </c>
      <c r="I36" s="485">
        <v>5020</v>
      </c>
      <c r="J36" s="20">
        <f t="shared" si="2"/>
        <v>5020</v>
      </c>
      <c r="K36" s="118"/>
      <c r="L36" s="26" t="s">
        <v>798</v>
      </c>
      <c r="M36" s="94"/>
      <c r="N36" s="17"/>
      <c r="O36" s="30">
        <v>45055</v>
      </c>
      <c r="P36" s="17"/>
      <c r="Q36" s="29">
        <v>45064</v>
      </c>
      <c r="R36" s="29">
        <v>45064</v>
      </c>
      <c r="S36" s="23">
        <v>45064</v>
      </c>
    </row>
    <row r="37" spans="1:19" s="8" customFormat="1" ht="19.7" customHeight="1">
      <c r="A37" s="1247" t="s">
        <v>276</v>
      </c>
      <c r="B37" s="1248"/>
      <c r="C37" s="1111">
        <v>21</v>
      </c>
      <c r="D37" s="17">
        <f t="shared" si="3"/>
        <v>19</v>
      </c>
      <c r="E37" s="17" t="s">
        <v>167</v>
      </c>
      <c r="F37" s="17" t="s">
        <v>167</v>
      </c>
      <c r="G37" s="57" t="s">
        <v>557</v>
      </c>
      <c r="H37" s="54">
        <v>1</v>
      </c>
      <c r="I37" s="485">
        <v>5117</v>
      </c>
      <c r="J37" s="20">
        <f t="shared" si="2"/>
        <v>5117</v>
      </c>
      <c r="K37" s="118"/>
      <c r="L37" s="26" t="s">
        <v>800</v>
      </c>
      <c r="M37" s="94"/>
      <c r="N37" s="17"/>
      <c r="O37" s="30">
        <v>45055</v>
      </c>
      <c r="P37" s="17"/>
      <c r="Q37" s="29">
        <v>45064</v>
      </c>
      <c r="R37" s="29">
        <v>45064</v>
      </c>
      <c r="S37" s="23">
        <v>45064</v>
      </c>
    </row>
    <row r="38" spans="1:19" s="8" customFormat="1" ht="19.7" customHeight="1">
      <c r="A38" s="1247" t="s">
        <v>276</v>
      </c>
      <c r="B38" s="1248"/>
      <c r="C38" s="1111">
        <v>21</v>
      </c>
      <c r="D38" s="17">
        <f t="shared" si="3"/>
        <v>20</v>
      </c>
      <c r="E38" s="17" t="s">
        <v>167</v>
      </c>
      <c r="F38" s="17" t="s">
        <v>167</v>
      </c>
      <c r="G38" s="57" t="s">
        <v>3524</v>
      </c>
      <c r="H38" s="54">
        <v>2</v>
      </c>
      <c r="I38" s="485">
        <v>4239</v>
      </c>
      <c r="J38" s="20">
        <f t="shared" si="2"/>
        <v>8478</v>
      </c>
      <c r="K38" s="347"/>
      <c r="L38" s="26" t="s">
        <v>2041</v>
      </c>
      <c r="M38" s="94"/>
      <c r="N38" s="17"/>
      <c r="O38" s="30">
        <v>45055</v>
      </c>
      <c r="P38" s="17"/>
      <c r="Q38" s="29">
        <v>45064</v>
      </c>
      <c r="R38" s="29">
        <v>45064</v>
      </c>
      <c r="S38" s="23">
        <v>45064</v>
      </c>
    </row>
    <row r="39" spans="1:19" s="8" customFormat="1" ht="19.7" customHeight="1">
      <c r="A39" s="1247" t="s">
        <v>628</v>
      </c>
      <c r="B39" s="1248"/>
      <c r="C39" s="1111">
        <v>21</v>
      </c>
      <c r="D39" s="17">
        <f t="shared" si="3"/>
        <v>21</v>
      </c>
      <c r="E39" s="17" t="s">
        <v>167</v>
      </c>
      <c r="F39" s="17" t="s">
        <v>167</v>
      </c>
      <c r="G39" s="57" t="s">
        <v>3176</v>
      </c>
      <c r="H39" s="54">
        <v>1</v>
      </c>
      <c r="I39" s="485">
        <v>1134</v>
      </c>
      <c r="J39" s="20">
        <f t="shared" si="2"/>
        <v>1134</v>
      </c>
      <c r="K39" s="411"/>
      <c r="L39" s="26" t="s">
        <v>804</v>
      </c>
      <c r="M39" s="94"/>
      <c r="N39" s="17"/>
      <c r="O39" s="30">
        <v>45055</v>
      </c>
      <c r="P39" s="17"/>
      <c r="Q39" s="29">
        <v>45064</v>
      </c>
      <c r="R39" s="29">
        <v>45064</v>
      </c>
      <c r="S39" s="23">
        <v>45064</v>
      </c>
    </row>
    <row r="40" spans="1:19" s="8" customFormat="1" ht="19.7" customHeight="1">
      <c r="A40" s="1247" t="s">
        <v>628</v>
      </c>
      <c r="B40" s="1248"/>
      <c r="C40" s="1111">
        <v>21</v>
      </c>
      <c r="D40" s="17">
        <f t="shared" si="3"/>
        <v>22</v>
      </c>
      <c r="E40" s="18" t="s">
        <v>144</v>
      </c>
      <c r="F40" s="17" t="s">
        <v>167</v>
      </c>
      <c r="G40" s="1251" t="s">
        <v>2056</v>
      </c>
      <c r="H40" s="220">
        <v>8</v>
      </c>
      <c r="I40" s="113">
        <v>72</v>
      </c>
      <c r="J40" s="20">
        <f t="shared" si="2"/>
        <v>576</v>
      </c>
      <c r="K40" s="208"/>
      <c r="L40" s="209" t="s">
        <v>3525</v>
      </c>
      <c r="M40" s="94"/>
      <c r="N40" s="17"/>
      <c r="O40" s="30">
        <v>45055</v>
      </c>
      <c r="P40" s="17"/>
      <c r="Q40" s="29">
        <v>45064</v>
      </c>
      <c r="R40" s="29">
        <v>45064</v>
      </c>
      <c r="S40" s="23">
        <v>45064</v>
      </c>
    </row>
    <row r="41" spans="1:19" s="8" customFormat="1" ht="19.7" customHeight="1">
      <c r="A41" s="1247" t="s">
        <v>276</v>
      </c>
      <c r="B41" s="1248"/>
      <c r="C41" s="1111">
        <v>21</v>
      </c>
      <c r="D41" s="17">
        <f t="shared" si="3"/>
        <v>23</v>
      </c>
      <c r="E41" s="111" t="s">
        <v>167</v>
      </c>
      <c r="F41" s="111" t="s">
        <v>167</v>
      </c>
      <c r="G41" s="321" t="s">
        <v>738</v>
      </c>
      <c r="H41" s="144">
        <v>2</v>
      </c>
      <c r="I41" s="1252">
        <v>860</v>
      </c>
      <c r="J41" s="1089">
        <f>H41*I41</f>
        <v>1720</v>
      </c>
      <c r="K41" s="243"/>
      <c r="L41" s="244" t="s">
        <v>739</v>
      </c>
      <c r="M41" s="94"/>
      <c r="N41" s="17"/>
      <c r="O41" s="30">
        <v>45055</v>
      </c>
      <c r="P41" s="17"/>
      <c r="Q41" s="29">
        <v>45064</v>
      </c>
      <c r="R41" s="29">
        <v>45064</v>
      </c>
      <c r="S41" s="23">
        <v>45064</v>
      </c>
    </row>
    <row r="42" spans="1:19" s="8" customFormat="1" ht="19.7" customHeight="1">
      <c r="A42" s="1247" t="s">
        <v>273</v>
      </c>
      <c r="B42" s="1248"/>
      <c r="C42" s="1111">
        <v>21</v>
      </c>
      <c r="D42" s="17">
        <f>+D41+1</f>
        <v>24</v>
      </c>
      <c r="E42" s="111" t="s">
        <v>3526</v>
      </c>
      <c r="F42" s="111" t="s">
        <v>167</v>
      </c>
      <c r="G42" s="321" t="s">
        <v>1680</v>
      </c>
      <c r="H42" s="112">
        <v>1</v>
      </c>
      <c r="I42" s="1252">
        <v>1367</v>
      </c>
      <c r="J42" s="1253">
        <f>H42*I42</f>
        <v>1367</v>
      </c>
      <c r="K42" s="726"/>
      <c r="L42" s="521" t="s">
        <v>3527</v>
      </c>
      <c r="M42" s="94"/>
      <c r="N42" s="17"/>
      <c r="O42" s="30">
        <v>45055</v>
      </c>
      <c r="P42" s="17"/>
      <c r="Q42" s="29">
        <v>45064</v>
      </c>
      <c r="R42" s="29">
        <v>45064</v>
      </c>
      <c r="S42" s="23">
        <v>45064</v>
      </c>
    </row>
    <row r="43" spans="1:19" s="8" customFormat="1" ht="19.7" customHeight="1">
      <c r="A43" s="1247" t="s">
        <v>276</v>
      </c>
      <c r="B43" s="1248"/>
      <c r="C43" s="1111">
        <v>21</v>
      </c>
      <c r="D43" s="17">
        <f>+D42+1</f>
        <v>25</v>
      </c>
      <c r="E43" s="18" t="s">
        <v>1458</v>
      </c>
      <c r="F43" s="18" t="s">
        <v>1459</v>
      </c>
      <c r="G43" s="24" t="s">
        <v>3531</v>
      </c>
      <c r="H43" s="18">
        <v>1</v>
      </c>
      <c r="I43" s="27">
        <v>3040</v>
      </c>
      <c r="J43" s="1249">
        <f t="shared" si="2"/>
        <v>3040</v>
      </c>
      <c r="K43" s="22"/>
      <c r="L43" s="24" t="s">
        <v>3529</v>
      </c>
      <c r="M43" s="24"/>
      <c r="N43" s="17"/>
      <c r="O43" s="30">
        <v>45055</v>
      </c>
      <c r="P43" s="17"/>
      <c r="Q43" s="29">
        <v>45064</v>
      </c>
      <c r="R43" s="29">
        <v>45063</v>
      </c>
      <c r="S43" s="23">
        <v>45062</v>
      </c>
    </row>
    <row r="44" spans="1:19" s="8" customFormat="1" ht="19.5" customHeight="1">
      <c r="A44" s="1247" t="s">
        <v>282</v>
      </c>
      <c r="B44" s="1248"/>
      <c r="C44" s="1111">
        <v>21</v>
      </c>
      <c r="D44" s="17">
        <f t="shared" si="3"/>
        <v>26</v>
      </c>
      <c r="E44" s="17" t="s">
        <v>167</v>
      </c>
      <c r="F44" s="17" t="s">
        <v>167</v>
      </c>
      <c r="G44" s="24" t="s">
        <v>719</v>
      </c>
      <c r="H44" s="18">
        <v>2</v>
      </c>
      <c r="I44" s="27">
        <v>270</v>
      </c>
      <c r="J44" s="1249">
        <f t="shared" si="2"/>
        <v>540</v>
      </c>
      <c r="K44" s="22"/>
      <c r="L44" s="24" t="s">
        <v>3389</v>
      </c>
      <c r="M44" s="24"/>
      <c r="N44" s="17"/>
      <c r="O44" s="30">
        <v>45055</v>
      </c>
      <c r="P44" s="17"/>
      <c r="Q44" s="29">
        <v>45064</v>
      </c>
      <c r="R44" s="29">
        <v>45064</v>
      </c>
      <c r="S44" s="23">
        <v>45064</v>
      </c>
    </row>
    <row r="45" spans="1:19" s="8" customFormat="1" ht="19.7" customHeight="1">
      <c r="A45" s="1247" t="s">
        <v>276</v>
      </c>
      <c r="B45" s="1248"/>
      <c r="C45" s="1111">
        <v>21</v>
      </c>
      <c r="D45" s="17">
        <f t="shared" si="3"/>
        <v>27</v>
      </c>
      <c r="E45" s="1191" t="s">
        <v>1713</v>
      </c>
      <c r="F45" s="413" t="s">
        <v>67</v>
      </c>
      <c r="G45" s="233" t="s">
        <v>1714</v>
      </c>
      <c r="H45" s="609">
        <v>2</v>
      </c>
      <c r="I45" s="610">
        <v>800</v>
      </c>
      <c r="J45" s="169">
        <f>H45*I45</f>
        <v>1600</v>
      </c>
      <c r="K45" s="22"/>
      <c r="L45" s="26" t="s">
        <v>1715</v>
      </c>
      <c r="M45" s="94"/>
      <c r="N45" s="17"/>
      <c r="O45" s="30">
        <v>45055</v>
      </c>
      <c r="P45" s="17"/>
      <c r="Q45" s="29">
        <v>45064</v>
      </c>
      <c r="R45" s="29">
        <v>45063</v>
      </c>
      <c r="S45" s="23">
        <v>45062</v>
      </c>
    </row>
    <row r="46" spans="1:19" s="8" customFormat="1" ht="19.7" customHeight="1">
      <c r="A46" s="1247" t="s">
        <v>276</v>
      </c>
      <c r="B46" s="1248"/>
      <c r="C46" s="1111">
        <v>21</v>
      </c>
      <c r="D46" s="17">
        <f t="shared" si="3"/>
        <v>28</v>
      </c>
      <c r="E46" s="1191" t="s">
        <v>1713</v>
      </c>
      <c r="F46" s="1261" t="s">
        <v>67</v>
      </c>
      <c r="G46" s="669" t="s">
        <v>1716</v>
      </c>
      <c r="H46" s="609">
        <v>2</v>
      </c>
      <c r="I46" s="610">
        <v>280</v>
      </c>
      <c r="J46" s="169">
        <f>H46*I46</f>
        <v>560</v>
      </c>
      <c r="K46" s="22"/>
      <c r="L46" s="26" t="s">
        <v>1717</v>
      </c>
      <c r="M46" s="94"/>
      <c r="N46" s="17"/>
      <c r="O46" s="30">
        <v>45055</v>
      </c>
      <c r="P46" s="17"/>
      <c r="Q46" s="29">
        <v>45064</v>
      </c>
      <c r="R46" s="29">
        <v>45063</v>
      </c>
      <c r="S46" s="23">
        <v>45062</v>
      </c>
    </row>
    <row r="47" spans="1:19" s="8" customFormat="1" ht="19.7" customHeight="1">
      <c r="A47" s="1247" t="s">
        <v>276</v>
      </c>
      <c r="B47" s="1248"/>
      <c r="C47" s="1111">
        <v>21</v>
      </c>
      <c r="D47" s="17">
        <f t="shared" si="3"/>
        <v>29</v>
      </c>
      <c r="E47" s="887" t="s">
        <v>1713</v>
      </c>
      <c r="F47" s="1262" t="s">
        <v>67</v>
      </c>
      <c r="G47" s="1263" t="s">
        <v>1718</v>
      </c>
      <c r="H47" s="1153"/>
      <c r="I47" s="923">
        <v>299</v>
      </c>
      <c r="J47" s="1264">
        <f>H47*I47</f>
        <v>0</v>
      </c>
      <c r="K47" s="22"/>
      <c r="L47" s="921" t="s">
        <v>1719</v>
      </c>
      <c r="M47" s="1265" t="s">
        <v>758</v>
      </c>
      <c r="N47" s="17"/>
      <c r="O47" s="30"/>
      <c r="P47" s="17"/>
      <c r="Q47" s="29"/>
      <c r="R47" s="29"/>
      <c r="S47" s="23"/>
    </row>
    <row r="48" spans="1:19" s="8" customFormat="1" ht="19.7" customHeight="1">
      <c r="A48" s="1247" t="s">
        <v>276</v>
      </c>
      <c r="B48" s="1248"/>
      <c r="C48" s="1111">
        <v>21</v>
      </c>
      <c r="D48" s="17">
        <f t="shared" si="3"/>
        <v>30</v>
      </c>
      <c r="E48" s="161" t="s">
        <v>3396</v>
      </c>
      <c r="F48" s="111" t="s">
        <v>167</v>
      </c>
      <c r="G48" s="802" t="s">
        <v>3397</v>
      </c>
      <c r="H48" s="803">
        <v>1</v>
      </c>
      <c r="I48" s="804">
        <v>622</v>
      </c>
      <c r="J48" s="197">
        <f t="shared" si="2"/>
        <v>622</v>
      </c>
      <c r="K48" s="22"/>
      <c r="L48" s="209" t="s">
        <v>3398</v>
      </c>
      <c r="M48" s="94"/>
      <c r="N48" s="17"/>
      <c r="O48" s="30">
        <v>45055</v>
      </c>
      <c r="P48" s="17"/>
      <c r="Q48" s="29">
        <v>45064</v>
      </c>
      <c r="R48" s="29">
        <v>45064</v>
      </c>
      <c r="S48" s="23">
        <v>45064</v>
      </c>
    </row>
    <row r="49" spans="1:19" s="8" customFormat="1" ht="19.7" customHeight="1">
      <c r="A49" s="1247" t="s">
        <v>276</v>
      </c>
      <c r="B49" s="1248"/>
      <c r="C49" s="1111">
        <v>21</v>
      </c>
      <c r="D49" s="17">
        <f t="shared" si="3"/>
        <v>31</v>
      </c>
      <c r="E49" s="111" t="s">
        <v>167</v>
      </c>
      <c r="F49" s="111" t="s">
        <v>167</v>
      </c>
      <c r="G49" s="746" t="s">
        <v>1463</v>
      </c>
      <c r="H49" s="739">
        <v>3</v>
      </c>
      <c r="I49" s="750">
        <v>120</v>
      </c>
      <c r="J49" s="197">
        <f t="shared" si="2"/>
        <v>360</v>
      </c>
      <c r="K49" s="27"/>
      <c r="L49" s="26" t="s">
        <v>3151</v>
      </c>
      <c r="M49" s="94"/>
      <c r="N49" s="17"/>
      <c r="O49" s="30">
        <v>45055</v>
      </c>
      <c r="P49" s="17"/>
      <c r="Q49" s="29">
        <v>45064</v>
      </c>
      <c r="R49" s="29">
        <v>45064</v>
      </c>
      <c r="S49" s="23">
        <v>45064</v>
      </c>
    </row>
    <row r="50" spans="1:19" s="8" customFormat="1" ht="19.7" customHeight="1">
      <c r="A50" s="1247" t="s">
        <v>276</v>
      </c>
      <c r="B50" s="1248"/>
      <c r="C50" s="1111">
        <v>21</v>
      </c>
      <c r="D50" s="17">
        <f t="shared" si="3"/>
        <v>32</v>
      </c>
      <c r="E50" s="117" t="s">
        <v>167</v>
      </c>
      <c r="F50" s="117" t="s">
        <v>167</v>
      </c>
      <c r="G50" s="782" t="s">
        <v>749</v>
      </c>
      <c r="H50" s="797">
        <v>2</v>
      </c>
      <c r="I50" s="797">
        <v>200</v>
      </c>
      <c r="J50" s="177">
        <f t="shared" si="2"/>
        <v>400</v>
      </c>
      <c r="K50" s="208"/>
      <c r="L50" s="120" t="s">
        <v>2055</v>
      </c>
      <c r="M50" s="94"/>
      <c r="N50" s="17"/>
      <c r="O50" s="30">
        <v>45055</v>
      </c>
      <c r="P50" s="17"/>
      <c r="Q50" s="29">
        <v>45064</v>
      </c>
      <c r="R50" s="29">
        <v>45064</v>
      </c>
      <c r="S50" s="23">
        <v>45064</v>
      </c>
    </row>
    <row r="51" spans="1:19" s="8" customFormat="1" ht="19.7" customHeight="1">
      <c r="A51" s="91"/>
      <c r="B51" s="92"/>
      <c r="C51" s="18"/>
      <c r="D51" s="17"/>
      <c r="E51" s="117"/>
      <c r="F51" s="117"/>
      <c r="G51" s="120"/>
      <c r="H51" s="107"/>
      <c r="I51" s="107"/>
      <c r="J51" s="177"/>
      <c r="K51" s="208"/>
      <c r="L51" s="120"/>
      <c r="M51" s="94"/>
      <c r="N51" s="17"/>
      <c r="O51" s="30"/>
      <c r="P51" s="17"/>
      <c r="Q51" s="29"/>
      <c r="R51" s="29"/>
      <c r="S51" s="23"/>
    </row>
    <row r="52" spans="1:19" s="8" customFormat="1" ht="19.7" customHeight="1">
      <c r="A52" s="91"/>
      <c r="B52" s="92"/>
      <c r="C52" s="18"/>
      <c r="D52" s="17"/>
      <c r="E52" s="117"/>
      <c r="F52" s="117"/>
      <c r="G52" s="120"/>
      <c r="H52" s="107"/>
      <c r="I52" s="107"/>
      <c r="J52" s="177"/>
      <c r="K52" s="208"/>
      <c r="L52" s="120"/>
      <c r="M52" s="94"/>
      <c r="N52" s="17"/>
      <c r="O52" s="30"/>
      <c r="P52" s="17"/>
      <c r="Q52" s="29"/>
      <c r="R52" s="29"/>
      <c r="S52" s="23"/>
    </row>
    <row r="53" spans="1:19" s="8" customFormat="1" ht="19.7" customHeight="1">
      <c r="A53" s="91"/>
      <c r="B53" s="92"/>
      <c r="C53" s="18"/>
      <c r="D53" s="17"/>
      <c r="E53" s="161"/>
      <c r="F53" s="17"/>
      <c r="G53" s="1040">
        <f>SUM(J29:J51)</f>
        <v>45008</v>
      </c>
      <c r="H53" s="1256"/>
      <c r="I53" s="1257"/>
      <c r="J53" s="20"/>
      <c r="K53" s="177"/>
      <c r="L53" s="120"/>
      <c r="M53" s="94"/>
      <c r="N53" s="17"/>
      <c r="O53" s="30"/>
      <c r="P53" s="17"/>
      <c r="Q53" s="29"/>
      <c r="R53" s="29"/>
      <c r="S53" s="23"/>
    </row>
    <row r="54" spans="1:19" s="8" customFormat="1" ht="19.7" customHeight="1">
      <c r="A54" s="91"/>
      <c r="B54" s="92"/>
      <c r="C54" s="18"/>
      <c r="D54" s="17"/>
      <c r="E54" s="161"/>
      <c r="F54" s="123"/>
      <c r="G54" s="24"/>
      <c r="H54" s="1256"/>
      <c r="I54" s="1257"/>
      <c r="J54" s="20"/>
      <c r="K54" s="177"/>
      <c r="L54" s="120"/>
      <c r="M54" s="94"/>
      <c r="N54" s="17"/>
      <c r="O54" s="30"/>
      <c r="P54" s="17"/>
      <c r="Q54" s="29"/>
      <c r="R54" s="29"/>
      <c r="S54" s="23"/>
    </row>
    <row r="55" spans="1:19" s="8" customFormat="1" ht="19.7" customHeight="1">
      <c r="A55" s="91"/>
      <c r="B55" s="92"/>
      <c r="C55" s="18"/>
      <c r="D55" s="17"/>
      <c r="E55" s="17"/>
      <c r="F55" s="1258"/>
      <c r="G55" s="24"/>
      <c r="H55" s="1256"/>
      <c r="I55" s="1257"/>
      <c r="J55" s="1249"/>
      <c r="K55" s="177"/>
      <c r="L55" s="120"/>
      <c r="M55" s="94"/>
      <c r="N55" s="17"/>
      <c r="O55" s="30"/>
      <c r="P55" s="17"/>
      <c r="Q55" s="29"/>
      <c r="R55" s="29"/>
      <c r="S55" s="23"/>
    </row>
    <row r="56" spans="1:19" s="8" customFormat="1" ht="19.7" customHeight="1">
      <c r="A56" s="91"/>
      <c r="B56" s="92"/>
      <c r="C56" s="18"/>
      <c r="D56" s="17"/>
      <c r="E56" s="17"/>
      <c r="F56" s="17"/>
      <c r="G56" s="122"/>
      <c r="H56" s="18"/>
      <c r="I56" s="20"/>
      <c r="J56" s="51"/>
      <c r="K56" s="411"/>
      <c r="L56" s="26"/>
      <c r="M56" s="26"/>
      <c r="N56" s="17"/>
      <c r="O56" s="30"/>
      <c r="P56" s="17"/>
      <c r="Q56" s="29"/>
      <c r="R56" s="29"/>
      <c r="S56" s="23"/>
    </row>
    <row r="57" spans="1:19" s="8" customFormat="1" ht="19.7" customHeight="1">
      <c r="A57" s="91"/>
      <c r="B57" s="92"/>
      <c r="C57" s="18"/>
      <c r="D57" s="17"/>
      <c r="E57" s="17"/>
      <c r="F57" s="17"/>
      <c r="G57" s="50"/>
      <c r="H57" s="123"/>
      <c r="I57" s="181"/>
      <c r="J57" s="113"/>
      <c r="K57" s="124"/>
      <c r="L57" s="26"/>
      <c r="M57" s="26"/>
      <c r="N57" s="17"/>
      <c r="O57" s="30"/>
      <c r="P57" s="17"/>
      <c r="Q57" s="29"/>
      <c r="R57" s="29"/>
      <c r="S57" s="23"/>
    </row>
    <row r="58" spans="1:19" s="8" customFormat="1" ht="19.7" customHeight="1">
      <c r="A58" s="91"/>
      <c r="B58" s="92"/>
      <c r="C58" s="18"/>
      <c r="D58" s="17"/>
      <c r="E58" s="17"/>
      <c r="F58" s="17"/>
      <c r="G58" s="50"/>
      <c r="H58" s="126"/>
      <c r="I58" s="1259"/>
      <c r="J58" s="20"/>
      <c r="K58" s="128"/>
      <c r="L58" s="129"/>
      <c r="M58" s="26"/>
      <c r="N58" s="17"/>
      <c r="O58" s="30"/>
      <c r="P58" s="17"/>
      <c r="Q58" s="29"/>
      <c r="R58" s="29"/>
      <c r="S58" s="23"/>
    </row>
    <row r="59" spans="1:19" s="8" customFormat="1" ht="19.7" customHeight="1">
      <c r="A59" s="91"/>
      <c r="B59" s="92"/>
      <c r="C59" s="18"/>
      <c r="D59" s="17"/>
      <c r="E59" s="17"/>
      <c r="F59" s="17"/>
      <c r="G59" s="130"/>
      <c r="H59" s="18"/>
      <c r="I59" s="20"/>
      <c r="J59" s="20"/>
      <c r="K59" s="22"/>
      <c r="L59" s="26"/>
      <c r="M59" s="94"/>
      <c r="N59" s="17"/>
      <c r="O59" s="30"/>
      <c r="P59" s="17"/>
      <c r="Q59" s="29"/>
      <c r="R59" s="29"/>
      <c r="S59" s="23"/>
    </row>
    <row r="60" spans="1:19" s="8" customFormat="1" ht="19.7" customHeight="1">
      <c r="A60" s="91"/>
      <c r="B60" s="92"/>
      <c r="C60" s="18"/>
      <c r="D60" s="17"/>
      <c r="E60" s="17"/>
      <c r="F60" s="17"/>
      <c r="G60" s="426"/>
      <c r="H60" s="18"/>
      <c r="I60" s="20"/>
      <c r="J60" s="20"/>
      <c r="K60" s="22"/>
      <c r="L60" s="26"/>
      <c r="M60" s="94"/>
      <c r="N60" s="17"/>
      <c r="O60" s="30"/>
      <c r="P60" s="17"/>
      <c r="Q60" s="29"/>
      <c r="R60" s="29"/>
      <c r="S60" s="23"/>
    </row>
    <row r="61" spans="1:19" s="8" customFormat="1" ht="19.7" customHeight="1">
      <c r="A61" s="91"/>
      <c r="B61" s="91"/>
      <c r="C61" s="1260"/>
      <c r="D61" s="17"/>
      <c r="E61" s="17"/>
      <c r="F61" s="17"/>
      <c r="G61" s="50"/>
      <c r="H61" s="18"/>
      <c r="I61" s="51"/>
      <c r="J61" s="533"/>
      <c r="K61" s="22"/>
      <c r="L61" s="26"/>
      <c r="M61" s="26"/>
      <c r="N61" s="17"/>
      <c r="O61" s="30"/>
      <c r="P61" s="30"/>
      <c r="Q61" s="30"/>
      <c r="R61" s="29"/>
      <c r="S61" s="23"/>
    </row>
    <row r="62" spans="1:19" s="8" customFormat="1" ht="19.7" customHeight="1">
      <c r="A62" s="91"/>
      <c r="B62" s="91"/>
      <c r="C62" s="168"/>
      <c r="D62" s="17"/>
      <c r="E62" s="17"/>
      <c r="F62" s="17"/>
      <c r="G62" s="24"/>
      <c r="H62" s="18"/>
      <c r="I62" s="20"/>
      <c r="J62" s="533"/>
      <c r="K62" s="411"/>
      <c r="L62" s="26"/>
      <c r="M62" s="26"/>
      <c r="N62" s="17"/>
      <c r="O62" s="30"/>
      <c r="P62" s="30"/>
      <c r="Q62" s="30"/>
      <c r="R62" s="29"/>
      <c r="S62" s="23"/>
    </row>
    <row r="63" spans="1:19" s="8" customFormat="1" ht="19.7" customHeight="1">
      <c r="A63" s="91"/>
      <c r="B63" s="91"/>
      <c r="C63" s="168"/>
      <c r="D63" s="17"/>
      <c r="E63" s="17"/>
      <c r="F63" s="17"/>
      <c r="G63" s="24"/>
      <c r="H63" s="18"/>
      <c r="I63" s="20"/>
      <c r="J63" s="20"/>
      <c r="K63" s="411"/>
      <c r="L63" s="26"/>
      <c r="M63" s="26"/>
      <c r="N63" s="17"/>
      <c r="O63" s="30"/>
      <c r="P63" s="17"/>
      <c r="Q63" s="29"/>
      <c r="R63" s="29"/>
      <c r="S63" s="23"/>
    </row>
    <row r="64" spans="1:19" s="8" customFormat="1" ht="19.7" customHeight="1">
      <c r="A64" s="91"/>
      <c r="B64" s="91"/>
      <c r="C64" s="168"/>
      <c r="D64" s="17"/>
      <c r="E64" s="17"/>
      <c r="F64" s="17"/>
      <c r="G64" s="24"/>
      <c r="H64" s="18"/>
      <c r="I64" s="20"/>
      <c r="J64" s="533"/>
      <c r="K64" s="411"/>
      <c r="L64" s="26"/>
      <c r="M64" s="26"/>
      <c r="N64" s="17"/>
      <c r="O64" s="30"/>
      <c r="P64" s="17"/>
      <c r="Q64" s="29"/>
      <c r="R64" s="29"/>
      <c r="S64" s="23"/>
    </row>
    <row r="65" spans="1:19" s="8" customFormat="1" ht="19.7" customHeight="1">
      <c r="A65" s="91"/>
      <c r="B65" s="91"/>
      <c r="C65" s="168"/>
      <c r="D65" s="17"/>
      <c r="E65" s="17"/>
      <c r="F65" s="17"/>
      <c r="G65" s="24"/>
      <c r="H65" s="18"/>
      <c r="I65" s="20"/>
      <c r="J65" s="533"/>
      <c r="K65" s="411"/>
      <c r="L65" s="26"/>
      <c r="M65" s="26"/>
      <c r="N65" s="17"/>
      <c r="O65" s="30"/>
      <c r="P65" s="17"/>
      <c r="Q65" s="29"/>
      <c r="R65" s="29"/>
      <c r="S65" s="23"/>
    </row>
    <row r="66" spans="1:19" s="8" customFormat="1" ht="19.7" customHeight="1">
      <c r="A66" s="91"/>
      <c r="B66" s="91"/>
      <c r="C66" s="168"/>
      <c r="D66" s="17"/>
      <c r="E66" s="17"/>
      <c r="F66" s="17"/>
      <c r="G66" s="24"/>
      <c r="H66" s="18"/>
      <c r="I66" s="20"/>
      <c r="J66" s="533"/>
      <c r="K66" s="411"/>
      <c r="L66" s="26"/>
      <c r="M66" s="26"/>
      <c r="N66" s="17"/>
      <c r="O66" s="30"/>
      <c r="P66" s="17"/>
      <c r="Q66" s="29"/>
      <c r="R66" s="29"/>
      <c r="S66" s="23"/>
    </row>
    <row r="67" spans="1:19" s="8" customFormat="1" ht="19.7" customHeight="1">
      <c r="A67" s="91"/>
      <c r="B67" s="91"/>
      <c r="C67" s="168"/>
      <c r="D67" s="17"/>
      <c r="E67" s="17"/>
      <c r="F67" s="17"/>
      <c r="G67" s="50"/>
      <c r="H67" s="18"/>
      <c r="I67" s="51"/>
      <c r="J67" s="533"/>
      <c r="K67" s="22"/>
      <c r="L67" s="26"/>
      <c r="M67" s="26"/>
      <c r="N67" s="17"/>
      <c r="O67" s="30"/>
      <c r="P67" s="17"/>
      <c r="Q67" s="29"/>
      <c r="R67" s="29"/>
      <c r="S67" s="23"/>
    </row>
    <row r="68" spans="1:19" s="8" customFormat="1" ht="19.7" customHeight="1">
      <c r="A68" s="91"/>
      <c r="B68" s="91"/>
      <c r="C68" s="168"/>
      <c r="D68" s="17"/>
      <c r="E68" s="17"/>
      <c r="F68" s="17"/>
      <c r="G68" s="50"/>
      <c r="H68" s="18"/>
      <c r="I68" s="51"/>
      <c r="J68" s="533"/>
      <c r="K68" s="22"/>
      <c r="L68" s="26"/>
      <c r="M68" s="26"/>
      <c r="N68" s="17"/>
      <c r="O68" s="30"/>
      <c r="P68" s="17"/>
      <c r="Q68" s="29"/>
      <c r="R68" s="29"/>
      <c r="S68" s="23"/>
    </row>
    <row r="69" spans="1:19" ht="19.7" customHeight="1">
      <c r="A69" s="91"/>
      <c r="B69" s="91"/>
      <c r="C69" s="168"/>
      <c r="D69" s="17"/>
      <c r="E69" s="18"/>
      <c r="F69" s="18"/>
      <c r="G69" s="50"/>
      <c r="H69" s="18"/>
      <c r="I69" s="51"/>
      <c r="J69" s="533"/>
      <c r="K69" s="22"/>
      <c r="L69" s="26"/>
      <c r="M69" s="24"/>
      <c r="N69" s="17"/>
      <c r="O69" s="30"/>
      <c r="P69" s="17"/>
      <c r="Q69" s="29"/>
      <c r="R69" s="29"/>
      <c r="S69" s="23"/>
    </row>
    <row r="70" spans="1:19" ht="19.7" customHeight="1">
      <c r="A70" s="91"/>
      <c r="B70" s="91"/>
      <c r="C70" s="168"/>
      <c r="D70" s="17"/>
      <c r="E70" s="17"/>
      <c r="F70" s="17"/>
      <c r="G70" s="122"/>
      <c r="H70" s="18"/>
      <c r="I70" s="51"/>
      <c r="J70" s="20"/>
      <c r="K70" s="22"/>
      <c r="L70" s="26"/>
      <c r="M70" s="26"/>
      <c r="N70" s="17"/>
      <c r="O70" s="30"/>
      <c r="P70" s="17"/>
      <c r="Q70" s="29"/>
      <c r="R70" s="29"/>
      <c r="S70" s="23"/>
    </row>
    <row r="71" spans="1:19" ht="19.7" customHeight="1">
      <c r="A71" s="91"/>
      <c r="B71" s="91"/>
      <c r="C71" s="168"/>
      <c r="D71" s="17"/>
      <c r="E71" s="17"/>
      <c r="F71" s="17"/>
      <c r="G71" s="50"/>
      <c r="H71" s="18"/>
      <c r="I71" s="51"/>
      <c r="J71" s="533"/>
      <c r="K71" s="22"/>
      <c r="L71" s="26"/>
      <c r="M71" s="24"/>
      <c r="N71" s="17"/>
      <c r="O71" s="30"/>
      <c r="P71" s="17"/>
      <c r="Q71" s="29"/>
      <c r="R71" s="110"/>
      <c r="S71" s="23"/>
    </row>
    <row r="72" spans="1:19" ht="19.7" customHeight="1">
      <c r="A72" s="91"/>
      <c r="B72" s="91"/>
      <c r="C72" s="168"/>
      <c r="D72" s="17"/>
      <c r="E72" s="17"/>
      <c r="F72" s="17"/>
      <c r="G72" s="50"/>
      <c r="H72" s="18"/>
      <c r="I72" s="51"/>
      <c r="J72" s="533"/>
      <c r="K72" s="22"/>
      <c r="L72" s="26"/>
      <c r="M72" s="24"/>
      <c r="N72" s="17"/>
      <c r="O72" s="30"/>
      <c r="P72" s="17"/>
      <c r="Q72" s="29"/>
      <c r="R72" s="29"/>
      <c r="S72" s="23"/>
    </row>
    <row r="73" spans="1:19" ht="19.7" customHeight="1">
      <c r="A73" s="91"/>
      <c r="B73" s="91"/>
      <c r="C73" s="168"/>
      <c r="D73" s="17"/>
      <c r="E73" s="17"/>
      <c r="F73" s="17"/>
      <c r="G73" s="50"/>
      <c r="H73" s="18"/>
      <c r="I73" s="51"/>
      <c r="J73" s="533"/>
      <c r="K73" s="22"/>
      <c r="L73" s="26"/>
      <c r="M73" s="24"/>
      <c r="N73" s="17"/>
      <c r="O73" s="30"/>
      <c r="P73" s="17"/>
      <c r="Q73" s="29"/>
      <c r="R73" s="29"/>
      <c r="S73" s="23"/>
    </row>
    <row r="74" spans="1:19" ht="19.7" customHeight="1">
      <c r="A74" s="91"/>
      <c r="B74" s="91"/>
      <c r="C74" s="168"/>
      <c r="D74" s="17"/>
      <c r="E74" s="17"/>
      <c r="F74" s="17"/>
      <c r="G74" s="50"/>
      <c r="H74" s="18"/>
      <c r="I74" s="51"/>
      <c r="J74" s="533">
        <f t="shared" ref="J74:J79" si="4">H74*I74</f>
        <v>0</v>
      </c>
      <c r="K74" s="22"/>
      <c r="L74" s="26"/>
      <c r="M74" s="24"/>
      <c r="N74" s="17"/>
      <c r="O74" s="30"/>
      <c r="P74" s="17"/>
      <c r="Q74" s="29"/>
      <c r="R74" s="29"/>
      <c r="S74" s="23"/>
    </row>
    <row r="75" spans="1:19" ht="19.7" customHeight="1">
      <c r="A75" s="91"/>
      <c r="B75" s="91"/>
      <c r="C75" s="168"/>
      <c r="D75" s="17"/>
      <c r="E75" s="17"/>
      <c r="F75" s="17"/>
      <c r="G75" s="50"/>
      <c r="H75" s="18"/>
      <c r="I75" s="51"/>
      <c r="J75" s="533">
        <f t="shared" si="4"/>
        <v>0</v>
      </c>
      <c r="K75" s="22"/>
      <c r="L75" s="26"/>
      <c r="M75" s="24"/>
      <c r="N75" s="17"/>
      <c r="O75" s="30"/>
      <c r="P75" s="17"/>
      <c r="Q75" s="29"/>
      <c r="R75" s="29"/>
      <c r="S75" s="23"/>
    </row>
    <row r="76" spans="1:19" ht="19.7" customHeight="1">
      <c r="A76" s="91"/>
      <c r="B76" s="91"/>
      <c r="C76" s="168"/>
      <c r="D76" s="17"/>
      <c r="E76" s="17"/>
      <c r="F76" s="17"/>
      <c r="G76" s="50"/>
      <c r="H76" s="18"/>
      <c r="I76" s="51"/>
      <c r="J76" s="533">
        <f t="shared" si="4"/>
        <v>0</v>
      </c>
      <c r="K76" s="22"/>
      <c r="L76" s="26"/>
      <c r="M76" s="24"/>
      <c r="N76" s="17"/>
      <c r="O76" s="30"/>
      <c r="P76" s="17"/>
      <c r="Q76" s="29"/>
      <c r="R76" s="29"/>
      <c r="S76" s="23"/>
    </row>
    <row r="77" spans="1:19" ht="19.7" customHeight="1">
      <c r="A77" s="91"/>
      <c r="B77" s="91"/>
      <c r="C77" s="168"/>
      <c r="D77" s="17"/>
      <c r="E77" s="17"/>
      <c r="F77" s="17"/>
      <c r="G77" s="50"/>
      <c r="H77" s="18"/>
      <c r="I77" s="51"/>
      <c r="J77" s="533">
        <f t="shared" si="4"/>
        <v>0</v>
      </c>
      <c r="K77" s="22"/>
      <c r="L77" s="26"/>
      <c r="M77" s="24"/>
      <c r="N77" s="17"/>
      <c r="O77" s="30"/>
      <c r="P77" s="17"/>
      <c r="Q77" s="29"/>
      <c r="R77" s="29"/>
      <c r="S77" s="23"/>
    </row>
    <row r="78" spans="1:19" ht="19.7" customHeight="1">
      <c r="A78" s="91"/>
      <c r="B78" s="91"/>
      <c r="C78" s="168"/>
      <c r="D78" s="17"/>
      <c r="E78" s="17"/>
      <c r="F78" s="17"/>
      <c r="G78" s="50"/>
      <c r="H78" s="18"/>
      <c r="I78" s="51"/>
      <c r="J78" s="533">
        <f t="shared" si="4"/>
        <v>0</v>
      </c>
      <c r="K78" s="22"/>
      <c r="L78" s="26"/>
      <c r="M78" s="24"/>
      <c r="N78" s="17"/>
      <c r="O78" s="30"/>
      <c r="P78" s="17"/>
      <c r="Q78" s="29"/>
      <c r="R78" s="29"/>
      <c r="S78" s="23"/>
    </row>
    <row r="79" spans="1:19" ht="19.7" customHeight="1">
      <c r="A79" s="91"/>
      <c r="B79" s="91"/>
      <c r="C79" s="168"/>
      <c r="D79" s="17"/>
      <c r="E79" s="17"/>
      <c r="F79" s="17"/>
      <c r="G79" s="50"/>
      <c r="H79" s="18"/>
      <c r="I79" s="51"/>
      <c r="J79" s="533">
        <f t="shared" si="4"/>
        <v>0</v>
      </c>
      <c r="K79" s="22"/>
      <c r="L79" s="26"/>
      <c r="M79" s="24"/>
      <c r="N79" s="17"/>
      <c r="O79" s="30"/>
      <c r="P79" s="17"/>
      <c r="Q79" s="29"/>
      <c r="R79" s="29"/>
      <c r="S79" s="23"/>
    </row>
    <row r="80" spans="1:19">
      <c r="J80" s="15"/>
    </row>
  </sheetData>
  <autoFilter ref="D9:Q9" xr:uid="{54BDEFF5-EF80-4AA2-85F6-69735F6E5502}"/>
  <mergeCells count="9">
    <mergeCell ref="D6:F6"/>
    <mergeCell ref="D11:G11"/>
    <mergeCell ref="D28:G28"/>
    <mergeCell ref="D2:F2"/>
    <mergeCell ref="I2:K2"/>
    <mergeCell ref="D3:F3"/>
    <mergeCell ref="D4:F4"/>
    <mergeCell ref="L4:M5"/>
    <mergeCell ref="D5:F5"/>
  </mergeCells>
  <phoneticPr fontId="3"/>
  <dataValidations count="1">
    <dataValidation imeMode="hiragana" allowBlank="1" showInputMessage="1" showErrorMessage="1" sqref="L13 JH13 TD13 ACZ13 AMV13 AWR13 BGN13 BQJ13 CAF13 CKB13 CTX13 DDT13 DNP13 DXL13 EHH13 ERD13 FAZ13 FKV13 FUR13 GEN13 GOJ13 GYF13 HIB13 HRX13 IBT13 ILP13 IVL13 JFH13 JPD13 JYZ13 KIV13 KSR13 LCN13 LMJ13 LWF13 MGB13 MPX13 MZT13 NJP13 NTL13 ODH13 OND13 OWZ13 PGV13 PQR13 QAN13 QKJ13 QUF13 REB13 RNX13 RXT13 SHP13 SRL13 TBH13 TLD13 TUZ13 UEV13 UOR13 UYN13 VIJ13 VSF13 WCB13 WLX13 WVT13 L65549 JH65549 TD65549 ACZ65549 AMV65549 AWR65549 BGN65549 BQJ65549 CAF65549 CKB65549 CTX65549 DDT65549 DNP65549 DXL65549 EHH65549 ERD65549 FAZ65549 FKV65549 FUR65549 GEN65549 GOJ65549 GYF65549 HIB65549 HRX65549 IBT65549 ILP65549 IVL65549 JFH65549 JPD65549 JYZ65549 KIV65549 KSR65549 LCN65549 LMJ65549 LWF65549 MGB65549 MPX65549 MZT65549 NJP65549 NTL65549 ODH65549 OND65549 OWZ65549 PGV65549 PQR65549 QAN65549 QKJ65549 QUF65549 REB65549 RNX65549 RXT65549 SHP65549 SRL65549 TBH65549 TLD65549 TUZ65549 UEV65549 UOR65549 UYN65549 VIJ65549 VSF65549 WCB65549 WLX65549 WVT65549 L131085 JH131085 TD131085 ACZ131085 AMV131085 AWR131085 BGN131085 BQJ131085 CAF131085 CKB131085 CTX131085 DDT131085 DNP131085 DXL131085 EHH131085 ERD131085 FAZ131085 FKV131085 FUR131085 GEN131085 GOJ131085 GYF131085 HIB131085 HRX131085 IBT131085 ILP131085 IVL131085 JFH131085 JPD131085 JYZ131085 KIV131085 KSR131085 LCN131085 LMJ131085 LWF131085 MGB131085 MPX131085 MZT131085 NJP131085 NTL131085 ODH131085 OND131085 OWZ131085 PGV131085 PQR131085 QAN131085 QKJ131085 QUF131085 REB131085 RNX131085 RXT131085 SHP131085 SRL131085 TBH131085 TLD131085 TUZ131085 UEV131085 UOR131085 UYN131085 VIJ131085 VSF131085 WCB131085 WLX131085 WVT131085 L196621 JH196621 TD196621 ACZ196621 AMV196621 AWR196621 BGN196621 BQJ196621 CAF196621 CKB196621 CTX196621 DDT196621 DNP196621 DXL196621 EHH196621 ERD196621 FAZ196621 FKV196621 FUR196621 GEN196621 GOJ196621 GYF196621 HIB196621 HRX196621 IBT196621 ILP196621 IVL196621 JFH196621 JPD196621 JYZ196621 KIV196621 KSR196621 LCN196621 LMJ196621 LWF196621 MGB196621 MPX196621 MZT196621 NJP196621 NTL196621 ODH196621 OND196621 OWZ196621 PGV196621 PQR196621 QAN196621 QKJ196621 QUF196621 REB196621 RNX196621 RXT196621 SHP196621 SRL196621 TBH196621 TLD196621 TUZ196621 UEV196621 UOR196621 UYN196621 VIJ196621 VSF196621 WCB196621 WLX196621 WVT196621 L262157 JH262157 TD262157 ACZ262157 AMV262157 AWR262157 BGN262157 BQJ262157 CAF262157 CKB262157 CTX262157 DDT262157 DNP262157 DXL262157 EHH262157 ERD262157 FAZ262157 FKV262157 FUR262157 GEN262157 GOJ262157 GYF262157 HIB262157 HRX262157 IBT262157 ILP262157 IVL262157 JFH262157 JPD262157 JYZ262157 KIV262157 KSR262157 LCN262157 LMJ262157 LWF262157 MGB262157 MPX262157 MZT262157 NJP262157 NTL262157 ODH262157 OND262157 OWZ262157 PGV262157 PQR262157 QAN262157 QKJ262157 QUF262157 REB262157 RNX262157 RXT262157 SHP262157 SRL262157 TBH262157 TLD262157 TUZ262157 UEV262157 UOR262157 UYN262157 VIJ262157 VSF262157 WCB262157 WLX262157 WVT262157 L327693 JH327693 TD327693 ACZ327693 AMV327693 AWR327693 BGN327693 BQJ327693 CAF327693 CKB327693 CTX327693 DDT327693 DNP327693 DXL327693 EHH327693 ERD327693 FAZ327693 FKV327693 FUR327693 GEN327693 GOJ327693 GYF327693 HIB327693 HRX327693 IBT327693 ILP327693 IVL327693 JFH327693 JPD327693 JYZ327693 KIV327693 KSR327693 LCN327693 LMJ327693 LWF327693 MGB327693 MPX327693 MZT327693 NJP327693 NTL327693 ODH327693 OND327693 OWZ327693 PGV327693 PQR327693 QAN327693 QKJ327693 QUF327693 REB327693 RNX327693 RXT327693 SHP327693 SRL327693 TBH327693 TLD327693 TUZ327693 UEV327693 UOR327693 UYN327693 VIJ327693 VSF327693 WCB327693 WLX327693 WVT327693 L393229 JH393229 TD393229 ACZ393229 AMV393229 AWR393229 BGN393229 BQJ393229 CAF393229 CKB393229 CTX393229 DDT393229 DNP393229 DXL393229 EHH393229 ERD393229 FAZ393229 FKV393229 FUR393229 GEN393229 GOJ393229 GYF393229 HIB393229 HRX393229 IBT393229 ILP393229 IVL393229 JFH393229 JPD393229 JYZ393229 KIV393229 KSR393229 LCN393229 LMJ393229 LWF393229 MGB393229 MPX393229 MZT393229 NJP393229 NTL393229 ODH393229 OND393229 OWZ393229 PGV393229 PQR393229 QAN393229 QKJ393229 QUF393229 REB393229 RNX393229 RXT393229 SHP393229 SRL393229 TBH393229 TLD393229 TUZ393229 UEV393229 UOR393229 UYN393229 VIJ393229 VSF393229 WCB393229 WLX393229 WVT393229 L458765 JH458765 TD458765 ACZ458765 AMV458765 AWR458765 BGN458765 BQJ458765 CAF458765 CKB458765 CTX458765 DDT458765 DNP458765 DXL458765 EHH458765 ERD458765 FAZ458765 FKV458765 FUR458765 GEN458765 GOJ458765 GYF458765 HIB458765 HRX458765 IBT458765 ILP458765 IVL458765 JFH458765 JPD458765 JYZ458765 KIV458765 KSR458765 LCN458765 LMJ458765 LWF458765 MGB458765 MPX458765 MZT458765 NJP458765 NTL458765 ODH458765 OND458765 OWZ458765 PGV458765 PQR458765 QAN458765 QKJ458765 QUF458765 REB458765 RNX458765 RXT458765 SHP458765 SRL458765 TBH458765 TLD458765 TUZ458765 UEV458765 UOR458765 UYN458765 VIJ458765 VSF458765 WCB458765 WLX458765 WVT458765 L524301 JH524301 TD524301 ACZ524301 AMV524301 AWR524301 BGN524301 BQJ524301 CAF524301 CKB524301 CTX524301 DDT524301 DNP524301 DXL524301 EHH524301 ERD524301 FAZ524301 FKV524301 FUR524301 GEN524301 GOJ524301 GYF524301 HIB524301 HRX524301 IBT524301 ILP524301 IVL524301 JFH524301 JPD524301 JYZ524301 KIV524301 KSR524301 LCN524301 LMJ524301 LWF524301 MGB524301 MPX524301 MZT524301 NJP524301 NTL524301 ODH524301 OND524301 OWZ524301 PGV524301 PQR524301 QAN524301 QKJ524301 QUF524301 REB524301 RNX524301 RXT524301 SHP524301 SRL524301 TBH524301 TLD524301 TUZ524301 UEV524301 UOR524301 UYN524301 VIJ524301 VSF524301 WCB524301 WLX524301 WVT524301 L589837 JH589837 TD589837 ACZ589837 AMV589837 AWR589837 BGN589837 BQJ589837 CAF589837 CKB589837 CTX589837 DDT589837 DNP589837 DXL589837 EHH589837 ERD589837 FAZ589837 FKV589837 FUR589837 GEN589837 GOJ589837 GYF589837 HIB589837 HRX589837 IBT589837 ILP589837 IVL589837 JFH589837 JPD589837 JYZ589837 KIV589837 KSR589837 LCN589837 LMJ589837 LWF589837 MGB589837 MPX589837 MZT589837 NJP589837 NTL589837 ODH589837 OND589837 OWZ589837 PGV589837 PQR589837 QAN589837 QKJ589837 QUF589837 REB589837 RNX589837 RXT589837 SHP589837 SRL589837 TBH589837 TLD589837 TUZ589837 UEV589837 UOR589837 UYN589837 VIJ589837 VSF589837 WCB589837 WLX589837 WVT589837 L655373 JH655373 TD655373 ACZ655373 AMV655373 AWR655373 BGN655373 BQJ655373 CAF655373 CKB655373 CTX655373 DDT655373 DNP655373 DXL655373 EHH655373 ERD655373 FAZ655373 FKV655373 FUR655373 GEN655373 GOJ655373 GYF655373 HIB655373 HRX655373 IBT655373 ILP655373 IVL655373 JFH655373 JPD655373 JYZ655373 KIV655373 KSR655373 LCN655373 LMJ655373 LWF655373 MGB655373 MPX655373 MZT655373 NJP655373 NTL655373 ODH655373 OND655373 OWZ655373 PGV655373 PQR655373 QAN655373 QKJ655373 QUF655373 REB655373 RNX655373 RXT655373 SHP655373 SRL655373 TBH655373 TLD655373 TUZ655373 UEV655373 UOR655373 UYN655373 VIJ655373 VSF655373 WCB655373 WLX655373 WVT655373 L720909 JH720909 TD720909 ACZ720909 AMV720909 AWR720909 BGN720909 BQJ720909 CAF720909 CKB720909 CTX720909 DDT720909 DNP720909 DXL720909 EHH720909 ERD720909 FAZ720909 FKV720909 FUR720909 GEN720909 GOJ720909 GYF720909 HIB720909 HRX720909 IBT720909 ILP720909 IVL720909 JFH720909 JPD720909 JYZ720909 KIV720909 KSR720909 LCN720909 LMJ720909 LWF720909 MGB720909 MPX720909 MZT720909 NJP720909 NTL720909 ODH720909 OND720909 OWZ720909 PGV720909 PQR720909 QAN720909 QKJ720909 QUF720909 REB720909 RNX720909 RXT720909 SHP720909 SRL720909 TBH720909 TLD720909 TUZ720909 UEV720909 UOR720909 UYN720909 VIJ720909 VSF720909 WCB720909 WLX720909 WVT720909 L786445 JH786445 TD786445 ACZ786445 AMV786445 AWR786445 BGN786445 BQJ786445 CAF786445 CKB786445 CTX786445 DDT786445 DNP786445 DXL786445 EHH786445 ERD786445 FAZ786445 FKV786445 FUR786445 GEN786445 GOJ786445 GYF786445 HIB786445 HRX786445 IBT786445 ILP786445 IVL786445 JFH786445 JPD786445 JYZ786445 KIV786445 KSR786445 LCN786445 LMJ786445 LWF786445 MGB786445 MPX786445 MZT786445 NJP786445 NTL786445 ODH786445 OND786445 OWZ786445 PGV786445 PQR786445 QAN786445 QKJ786445 QUF786445 REB786445 RNX786445 RXT786445 SHP786445 SRL786445 TBH786445 TLD786445 TUZ786445 UEV786445 UOR786445 UYN786445 VIJ786445 VSF786445 WCB786445 WLX786445 WVT786445 L851981 JH851981 TD851981 ACZ851981 AMV851981 AWR851981 BGN851981 BQJ851981 CAF851981 CKB851981 CTX851981 DDT851981 DNP851981 DXL851981 EHH851981 ERD851981 FAZ851981 FKV851981 FUR851981 GEN851981 GOJ851981 GYF851981 HIB851981 HRX851981 IBT851981 ILP851981 IVL851981 JFH851981 JPD851981 JYZ851981 KIV851981 KSR851981 LCN851981 LMJ851981 LWF851981 MGB851981 MPX851981 MZT851981 NJP851981 NTL851981 ODH851981 OND851981 OWZ851981 PGV851981 PQR851981 QAN851981 QKJ851981 QUF851981 REB851981 RNX851981 RXT851981 SHP851981 SRL851981 TBH851981 TLD851981 TUZ851981 UEV851981 UOR851981 UYN851981 VIJ851981 VSF851981 WCB851981 WLX851981 WVT851981 L917517 JH917517 TD917517 ACZ917517 AMV917517 AWR917517 BGN917517 BQJ917517 CAF917517 CKB917517 CTX917517 DDT917517 DNP917517 DXL917517 EHH917517 ERD917517 FAZ917517 FKV917517 FUR917517 GEN917517 GOJ917517 GYF917517 HIB917517 HRX917517 IBT917517 ILP917517 IVL917517 JFH917517 JPD917517 JYZ917517 KIV917517 KSR917517 LCN917517 LMJ917517 LWF917517 MGB917517 MPX917517 MZT917517 NJP917517 NTL917517 ODH917517 OND917517 OWZ917517 PGV917517 PQR917517 QAN917517 QKJ917517 QUF917517 REB917517 RNX917517 RXT917517 SHP917517 SRL917517 TBH917517 TLD917517 TUZ917517 UEV917517 UOR917517 UYN917517 VIJ917517 VSF917517 WCB917517 WLX917517 WVT917517 L983053 JH983053 TD983053 ACZ983053 AMV983053 AWR983053 BGN983053 BQJ983053 CAF983053 CKB983053 CTX983053 DDT983053 DNP983053 DXL983053 EHH983053 ERD983053 FAZ983053 FKV983053 FUR983053 GEN983053 GOJ983053 GYF983053 HIB983053 HRX983053 IBT983053 ILP983053 IVL983053 JFH983053 JPD983053 JYZ983053 KIV983053 KSR983053 LCN983053 LMJ983053 LWF983053 MGB983053 MPX983053 MZT983053 NJP983053 NTL983053 ODH983053 OND983053 OWZ983053 PGV983053 PQR983053 QAN983053 QKJ983053 QUF983053 REB983053 RNX983053 RXT983053 SHP983053 SRL983053 TBH983053 TLD983053 TUZ983053 UEV983053 UOR983053 UYN983053 VIJ983053 VSF983053 WCB983053 WLX983053 WVT983053" xr:uid="{FB16FFDA-336B-4B1D-BCBB-0602FE873793}"/>
  </dataValidations>
  <pageMargins left="0.2" right="0.2" top="0.36" bottom="0.41" header="0.3" footer="0.3"/>
  <pageSetup paperSize="9" scale="7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EC6B4-5318-498F-ACC1-9FB40B6E5E29}">
  <sheetPr>
    <tabColor rgb="FFFFC000"/>
  </sheetPr>
  <dimension ref="A2:R24"/>
  <sheetViews>
    <sheetView zoomScale="85" zoomScaleNormal="85" workbookViewId="0">
      <pane xSplit="11" ySplit="8" topLeftCell="P9" activePane="bottomRight" state="frozen"/>
      <selection activeCell="D26" sqref="D26"/>
      <selection pane="topRight" activeCell="D26" sqref="D26"/>
      <selection pane="bottomLeft" activeCell="D26" sqref="D26"/>
      <selection pane="bottomRight" activeCell="Q31" sqref="Q31"/>
    </sheetView>
  </sheetViews>
  <sheetFormatPr defaultColWidth="11.875" defaultRowHeight="13.5" customHeight="1"/>
  <cols>
    <col min="1" max="1" width="18.625" style="9" customWidth="1"/>
    <col min="2" max="2" width="17" style="9" customWidth="1"/>
    <col min="3" max="3" width="6.125" style="8" customWidth="1"/>
    <col min="4" max="4" width="15.125" style="9" customWidth="1"/>
    <col min="5" max="5" width="15.5" style="9" customWidth="1"/>
    <col min="6" max="6" width="66.5" style="9" customWidth="1"/>
    <col min="7" max="7" width="7.875" style="8" customWidth="1"/>
    <col min="8" max="8" width="9.625" style="8" customWidth="1"/>
    <col min="9" max="9" width="9.375" style="8" customWidth="1"/>
    <col min="10" max="10" width="7.125" style="10" customWidth="1"/>
    <col min="11" max="11" width="44.875" style="9" customWidth="1"/>
    <col min="12" max="12" width="26.125" style="9" customWidth="1"/>
    <col min="13" max="13" width="8.125" style="8" customWidth="1"/>
    <col min="14" max="14" width="17" style="8" customWidth="1"/>
    <col min="15" max="15" width="7.875" style="9" customWidth="1"/>
    <col min="16" max="16" width="16.375" style="8" customWidth="1"/>
    <col min="17" max="17" width="17.875" style="188" customWidth="1"/>
    <col min="18" max="18" width="19.375" style="188" customWidth="1"/>
    <col min="19" max="16384" width="11.875" style="9"/>
  </cols>
  <sheetData>
    <row r="2" spans="1:18" ht="20.100000000000001" customHeight="1">
      <c r="C2" s="183" t="s">
        <v>592</v>
      </c>
      <c r="D2" s="183"/>
      <c r="E2" s="183"/>
      <c r="F2" s="164" t="s">
        <v>3532</v>
      </c>
      <c r="H2" s="184" t="s">
        <v>594</v>
      </c>
      <c r="I2" s="185"/>
      <c r="J2" s="186"/>
      <c r="K2" s="187">
        <f>SUM(I:I)</f>
        <v>931000</v>
      </c>
    </row>
    <row r="3" spans="1:18" ht="20.100000000000001" customHeight="1">
      <c r="C3" s="183" t="s">
        <v>595</v>
      </c>
      <c r="D3" s="183"/>
      <c r="E3" s="183"/>
      <c r="F3" s="165" t="s">
        <v>3533</v>
      </c>
    </row>
    <row r="4" spans="1:18" ht="20.100000000000001" customHeight="1">
      <c r="C4" s="183" t="s">
        <v>597</v>
      </c>
      <c r="D4" s="183"/>
      <c r="E4" s="183"/>
      <c r="F4" s="165" t="s">
        <v>3534</v>
      </c>
      <c r="G4" s="1266"/>
      <c r="H4" s="641" t="s">
        <v>3535</v>
      </c>
      <c r="I4" s="641"/>
      <c r="J4" s="641"/>
      <c r="K4" s="641"/>
    </row>
    <row r="5" spans="1:18" ht="20.100000000000001" customHeight="1">
      <c r="C5" s="183" t="s">
        <v>600</v>
      </c>
      <c r="D5" s="183"/>
      <c r="E5" s="183"/>
      <c r="F5" s="167">
        <v>45083</v>
      </c>
      <c r="G5" s="1266"/>
      <c r="H5" s="641"/>
      <c r="I5" s="641"/>
      <c r="J5" s="641"/>
      <c r="K5" s="641"/>
    </row>
    <row r="6" spans="1:18" ht="20.100000000000001" customHeight="1">
      <c r="C6" s="183" t="s">
        <v>601</v>
      </c>
      <c r="D6" s="183"/>
      <c r="E6" s="183"/>
      <c r="F6" s="167">
        <v>45084</v>
      </c>
      <c r="H6" s="642" t="s">
        <v>3536</v>
      </c>
      <c r="I6" s="642"/>
      <c r="J6" s="642"/>
      <c r="K6" s="642"/>
    </row>
    <row r="8" spans="1:18" s="8" customFormat="1" ht="19.5" customHeight="1">
      <c r="B8" s="104" t="s">
        <v>602</v>
      </c>
      <c r="C8" s="190" t="s">
        <v>603</v>
      </c>
      <c r="D8" s="191" t="s">
        <v>604</v>
      </c>
      <c r="E8" s="191" t="s">
        <v>605</v>
      </c>
      <c r="F8" s="192" t="s">
        <v>606</v>
      </c>
      <c r="G8" s="192" t="s">
        <v>12</v>
      </c>
      <c r="H8" s="192" t="s">
        <v>13</v>
      </c>
      <c r="I8" s="193" t="s">
        <v>14</v>
      </c>
      <c r="J8" s="193" t="s">
        <v>607</v>
      </c>
      <c r="K8" s="192" t="s">
        <v>608</v>
      </c>
      <c r="L8" s="192" t="s">
        <v>609</v>
      </c>
      <c r="M8" s="192" t="s">
        <v>610</v>
      </c>
      <c r="N8" s="194" t="s">
        <v>611</v>
      </c>
      <c r="O8" s="191" t="s">
        <v>612</v>
      </c>
      <c r="P8" s="192" t="s">
        <v>613</v>
      </c>
      <c r="Q8" s="194" t="s">
        <v>614</v>
      </c>
      <c r="R8" s="195" t="s">
        <v>615</v>
      </c>
    </row>
    <row r="9" spans="1:18" s="8" customFormat="1" ht="19.5" customHeight="1">
      <c r="C9" s="643" t="s">
        <v>1963</v>
      </c>
      <c r="D9" s="644"/>
      <c r="E9" s="644"/>
      <c r="F9" s="645"/>
      <c r="G9" s="197"/>
      <c r="H9" s="197"/>
      <c r="I9" s="197"/>
      <c r="J9" s="198"/>
      <c r="K9" s="199"/>
      <c r="L9" s="192"/>
      <c r="M9" s="192"/>
      <c r="N9" s="194"/>
      <c r="O9" s="191"/>
      <c r="P9" s="192"/>
      <c r="Q9" s="194"/>
      <c r="R9" s="195"/>
    </row>
    <row r="10" spans="1:18" s="8" customFormat="1" ht="19.5" customHeight="1">
      <c r="A10" s="18"/>
      <c r="B10" s="646">
        <v>1</v>
      </c>
      <c r="C10" s="647"/>
      <c r="D10" s="648" t="s">
        <v>1964</v>
      </c>
      <c r="E10" s="648" t="s">
        <v>1964</v>
      </c>
      <c r="F10" s="649" t="s">
        <v>3537</v>
      </c>
      <c r="G10" s="650">
        <v>1</v>
      </c>
      <c r="H10" s="648">
        <v>931000</v>
      </c>
      <c r="I10" s="651">
        <f>G10*H10</f>
        <v>931000</v>
      </c>
      <c r="J10" s="652"/>
      <c r="K10" s="649" t="s">
        <v>3538</v>
      </c>
      <c r="L10" s="653"/>
      <c r="M10" s="653"/>
      <c r="N10" s="194">
        <v>45044</v>
      </c>
      <c r="O10" s="191"/>
      <c r="P10" s="1267">
        <v>45083</v>
      </c>
      <c r="Q10" s="194"/>
      <c r="R10" s="206">
        <v>45072</v>
      </c>
    </row>
    <row r="11" spans="1:18" s="8" customFormat="1" ht="19.5" customHeight="1">
      <c r="A11" s="18"/>
      <c r="B11" s="646">
        <v>1</v>
      </c>
      <c r="C11" s="647"/>
      <c r="D11" s="648" t="s">
        <v>1964</v>
      </c>
      <c r="E11" s="648" t="s">
        <v>1964</v>
      </c>
      <c r="F11" s="654" t="s">
        <v>478</v>
      </c>
      <c r="G11" s="650">
        <v>1</v>
      </c>
      <c r="H11" s="648">
        <v>0</v>
      </c>
      <c r="I11" s="651">
        <f t="shared" ref="I11:I12" si="0">G11*H11</f>
        <v>0</v>
      </c>
      <c r="J11" s="652"/>
      <c r="K11" s="649"/>
      <c r="L11" s="653"/>
      <c r="M11" s="653"/>
      <c r="N11" s="194"/>
      <c r="O11" s="191"/>
      <c r="P11" s="192"/>
      <c r="Q11" s="194"/>
      <c r="R11" s="195"/>
    </row>
    <row r="12" spans="1:18" s="8" customFormat="1" ht="19.5" customHeight="1">
      <c r="A12" s="18"/>
      <c r="B12" s="646">
        <v>1</v>
      </c>
      <c r="C12" s="655"/>
      <c r="D12" s="656" t="s">
        <v>1964</v>
      </c>
      <c r="E12" s="656" t="s">
        <v>1964</v>
      </c>
      <c r="F12" s="657" t="s">
        <v>1967</v>
      </c>
      <c r="G12" s="658">
        <v>1</v>
      </c>
      <c r="H12" s="659">
        <v>0</v>
      </c>
      <c r="I12" s="651">
        <f t="shared" si="0"/>
        <v>0</v>
      </c>
      <c r="J12" s="660"/>
      <c r="K12" s="661"/>
      <c r="L12" s="653"/>
      <c r="M12" s="653"/>
      <c r="N12" s="194"/>
      <c r="O12" s="191"/>
      <c r="P12" s="192"/>
      <c r="Q12" s="194"/>
      <c r="R12" s="195"/>
    </row>
    <row r="13" spans="1:18" s="8" customFormat="1" ht="19.5" customHeight="1">
      <c r="C13" s="17"/>
      <c r="D13" s="17"/>
      <c r="E13" s="17"/>
      <c r="F13" s="176"/>
      <c r="G13" s="177"/>
      <c r="H13" s="177"/>
      <c r="I13" s="177"/>
      <c r="J13" s="119"/>
      <c r="K13" s="662"/>
      <c r="L13" s="192"/>
      <c r="M13" s="192"/>
      <c r="N13" s="194"/>
      <c r="O13" s="191"/>
      <c r="P13" s="192"/>
      <c r="Q13" s="194"/>
      <c r="R13" s="195"/>
    </row>
    <row r="14" spans="1:18" s="8" customFormat="1" ht="19.5" customHeight="1">
      <c r="C14" s="17"/>
      <c r="D14" s="17"/>
      <c r="E14" s="17"/>
      <c r="F14" s="176"/>
      <c r="G14" s="177"/>
      <c r="H14" s="177"/>
      <c r="I14" s="177"/>
      <c r="J14" s="119"/>
      <c r="K14" s="662"/>
      <c r="L14" s="192"/>
      <c r="M14" s="192"/>
      <c r="N14" s="194"/>
      <c r="O14" s="191"/>
      <c r="P14" s="192"/>
      <c r="Q14" s="194"/>
      <c r="R14" s="195"/>
    </row>
    <row r="15" spans="1:18" s="8" customFormat="1" ht="19.5" customHeight="1">
      <c r="C15" s="17"/>
      <c r="D15" s="17"/>
      <c r="E15" s="17"/>
      <c r="F15" s="176"/>
      <c r="G15" s="177"/>
      <c r="H15" s="177"/>
      <c r="I15" s="177"/>
      <c r="J15" s="119"/>
      <c r="K15" s="662"/>
      <c r="L15" s="192"/>
      <c r="M15" s="192"/>
      <c r="N15" s="194"/>
      <c r="O15" s="191"/>
      <c r="P15" s="192"/>
      <c r="Q15" s="194"/>
      <c r="R15" s="195"/>
    </row>
    <row r="16" spans="1:18" ht="18" customHeight="1">
      <c r="C16" s="192"/>
      <c r="D16" s="191"/>
      <c r="E16" s="191"/>
      <c r="F16" s="293"/>
      <c r="G16" s="294"/>
      <c r="H16" s="294"/>
      <c r="I16" s="295"/>
      <c r="J16" s="259"/>
      <c r="K16" s="257"/>
      <c r="L16" s="196"/>
      <c r="M16" s="205"/>
      <c r="N16" s="194"/>
      <c r="O16" s="195"/>
      <c r="P16" s="195"/>
      <c r="Q16" s="194"/>
      <c r="R16" s="206"/>
    </row>
    <row r="17" spans="3:18" ht="18" customHeight="1">
      <c r="C17" s="192"/>
      <c r="D17" s="191"/>
      <c r="E17" s="191"/>
      <c r="F17" s="204"/>
      <c r="G17" s="203"/>
      <c r="H17" s="203"/>
      <c r="I17" s="197"/>
      <c r="J17" s="193"/>
      <c r="K17" s="204"/>
      <c r="L17" s="196"/>
      <c r="M17" s="205"/>
      <c r="N17" s="194"/>
      <c r="O17" s="195"/>
      <c r="P17" s="195"/>
      <c r="Q17" s="194"/>
      <c r="R17" s="206"/>
    </row>
    <row r="18" spans="3:18" ht="18" customHeight="1">
      <c r="C18" s="192"/>
      <c r="D18" s="192"/>
      <c r="E18" s="192"/>
      <c r="F18" s="196" t="s">
        <v>853</v>
      </c>
      <c r="G18" s="197"/>
      <c r="H18" s="197"/>
      <c r="I18" s="197">
        <f>G18*H18</f>
        <v>0</v>
      </c>
      <c r="J18" s="198"/>
      <c r="K18" s="204" t="s">
        <v>854</v>
      </c>
      <c r="L18" s="398"/>
      <c r="M18" s="192"/>
      <c r="N18" s="194"/>
      <c r="O18" s="398"/>
      <c r="P18" s="192"/>
      <c r="Q18" s="194"/>
      <c r="R18" s="206"/>
    </row>
    <row r="19" spans="3:18" ht="18" customHeight="1">
      <c r="C19" s="192"/>
      <c r="D19" s="191"/>
      <c r="E19" s="191"/>
      <c r="F19" s="196" t="s">
        <v>854</v>
      </c>
      <c r="G19" s="197"/>
      <c r="H19" s="197">
        <v>5000</v>
      </c>
      <c r="I19" s="197">
        <f>G19*H19</f>
        <v>0</v>
      </c>
      <c r="J19" s="198"/>
      <c r="K19" s="204" t="s">
        <v>855</v>
      </c>
      <c r="L19" s="398"/>
      <c r="M19" s="192"/>
      <c r="N19" s="194"/>
      <c r="O19" s="398"/>
      <c r="P19" s="192"/>
      <c r="Q19" s="194"/>
      <c r="R19" s="195"/>
    </row>
    <row r="20" spans="3:18" ht="18" customHeight="1">
      <c r="C20" s="192"/>
      <c r="D20" s="191"/>
      <c r="E20" s="191"/>
      <c r="F20" s="196" t="s">
        <v>855</v>
      </c>
      <c r="G20" s="197"/>
      <c r="H20" s="197"/>
      <c r="I20" s="197">
        <f>G20*H20</f>
        <v>0</v>
      </c>
      <c r="J20" s="198"/>
      <c r="K20" s="205"/>
      <c r="L20" s="398"/>
      <c r="M20" s="192"/>
      <c r="N20" s="192"/>
      <c r="O20" s="398"/>
      <c r="P20" s="192"/>
      <c r="Q20" s="195"/>
      <c r="R20" s="195"/>
    </row>
    <row r="21" spans="3:18" ht="18" customHeight="1">
      <c r="C21" s="192"/>
      <c r="D21" s="191"/>
      <c r="E21" s="191"/>
      <c r="F21" s="399"/>
      <c r="G21" s="400"/>
      <c r="H21" s="400"/>
      <c r="I21" s="401"/>
      <c r="J21" s="259"/>
      <c r="K21" s="257"/>
    </row>
    <row r="22" spans="3:18" ht="18" customHeight="1"/>
    <row r="23" spans="3:18" ht="18" customHeight="1"/>
    <row r="24" spans="3:18" ht="18" customHeight="1"/>
  </sheetData>
  <autoFilter ref="C8:P24" xr:uid="{00000000-0009-0000-0000-000003000000}"/>
  <mergeCells count="12">
    <mergeCell ref="C6:E6"/>
    <mergeCell ref="H6:K6"/>
    <mergeCell ref="C9:F9"/>
    <mergeCell ref="F16:I16"/>
    <mergeCell ref="F21:I21"/>
    <mergeCell ref="C2:E2"/>
    <mergeCell ref="H2:J2"/>
    <mergeCell ref="C3:E3"/>
    <mergeCell ref="C4:E4"/>
    <mergeCell ref="G4:G5"/>
    <mergeCell ref="H4:K5"/>
    <mergeCell ref="C5:E5"/>
  </mergeCells>
  <phoneticPr fontId="3"/>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DFCC5-285C-4D64-858E-3232E255D048}">
  <dimension ref="A2:S132"/>
  <sheetViews>
    <sheetView zoomScale="82" zoomScaleNormal="82" workbookViewId="0">
      <pane xSplit="12" ySplit="9" topLeftCell="O10" activePane="bottomRight" state="frozen"/>
      <selection pane="topRight" activeCell="K1" sqref="K1"/>
      <selection pane="bottomLeft" activeCell="A9" sqref="A9"/>
      <selection pane="bottomRight" activeCell="A101" sqref="A101:XFD101"/>
    </sheetView>
  </sheetViews>
  <sheetFormatPr defaultRowHeight="18.75"/>
  <cols>
    <col min="1" max="2" width="9" style="9"/>
    <col min="3" max="3" width="17.25" style="9" customWidth="1"/>
    <col min="4" max="4" width="18.125" style="8" customWidth="1"/>
    <col min="5" max="5" width="14.375" style="9" bestFit="1" customWidth="1"/>
    <col min="6" max="6" width="13.125" style="9" bestFit="1" customWidth="1"/>
    <col min="7" max="7" width="52.375" style="9" customWidth="1"/>
    <col min="8" max="8" width="6.25" style="8" customWidth="1"/>
    <col min="9" max="10" width="9.875" style="10" bestFit="1" customWidth="1"/>
    <col min="11" max="11" width="5.75" style="10" customWidth="1"/>
    <col min="12" max="12" width="49" style="9" customWidth="1"/>
    <col min="13" max="13" width="41.625" style="9" customWidth="1"/>
    <col min="14" max="14" width="46.875" style="8" customWidth="1"/>
    <col min="15" max="15" width="13.75" style="48" customWidth="1"/>
    <col min="16" max="16" width="6.375" style="9" customWidth="1"/>
    <col min="17" max="17" width="13.25" style="10" customWidth="1"/>
    <col min="18" max="18" width="14.5" style="49" customWidth="1"/>
    <col min="19" max="19" width="15.625" style="11" customWidth="1"/>
    <col min="20" max="16384" width="9" style="9"/>
  </cols>
  <sheetData>
    <row r="2" spans="1:19" ht="20.100000000000001" customHeight="1">
      <c r="D2" s="1" t="s">
        <v>0</v>
      </c>
      <c r="E2" s="1"/>
      <c r="F2" s="1"/>
      <c r="G2" s="2" t="s">
        <v>3539</v>
      </c>
      <c r="I2" s="4" t="s">
        <v>2</v>
      </c>
      <c r="J2" s="5"/>
      <c r="K2" s="6"/>
      <c r="L2" s="7">
        <f>SUM(J:J)</f>
        <v>195594</v>
      </c>
    </row>
    <row r="3" spans="1:19" ht="20.100000000000001" customHeight="1">
      <c r="D3" s="1" t="s">
        <v>3</v>
      </c>
      <c r="E3" s="1"/>
      <c r="F3" s="1"/>
      <c r="G3" s="13" t="s">
        <v>3540</v>
      </c>
    </row>
    <row r="4" spans="1:19" ht="20.100000000000001" customHeight="1">
      <c r="D4" s="1" t="s">
        <v>5</v>
      </c>
      <c r="E4" s="1"/>
      <c r="F4" s="1"/>
      <c r="G4" s="77" t="s">
        <v>3541</v>
      </c>
      <c r="J4" s="1238"/>
      <c r="L4" s="1239" t="s">
        <v>3542</v>
      </c>
      <c r="M4" s="1240"/>
    </row>
    <row r="5" spans="1:19" ht="20.100000000000001" customHeight="1">
      <c r="D5" s="1" t="s">
        <v>6</v>
      </c>
      <c r="E5" s="1"/>
      <c r="F5" s="1"/>
      <c r="G5" s="16">
        <v>45085</v>
      </c>
      <c r="I5" s="1268" t="s">
        <v>1493</v>
      </c>
      <c r="L5" s="1241"/>
      <c r="M5" s="1242"/>
    </row>
    <row r="6" spans="1:19" ht="20.100000000000001" customHeight="1">
      <c r="D6" s="1" t="s">
        <v>7</v>
      </c>
      <c r="E6" s="1"/>
      <c r="F6" s="1"/>
      <c r="G6" s="16">
        <v>45089</v>
      </c>
      <c r="I6" s="1268"/>
      <c r="L6" s="83"/>
      <c r="M6" s="84"/>
    </row>
    <row r="7" spans="1:19" ht="20.100000000000001" customHeight="1">
      <c r="D7" s="85"/>
      <c r="E7" s="85"/>
      <c r="F7" s="85"/>
      <c r="G7" s="86"/>
      <c r="L7" s="83"/>
      <c r="M7" s="84"/>
      <c r="N7" s="89"/>
    </row>
    <row r="9" spans="1:19" s="8" customFormat="1" ht="19.7" customHeight="1">
      <c r="C9" s="18" t="s">
        <v>3051</v>
      </c>
      <c r="D9" s="17" t="s">
        <v>8</v>
      </c>
      <c r="E9" s="17" t="s">
        <v>9</v>
      </c>
      <c r="F9" s="17" t="s">
        <v>10</v>
      </c>
      <c r="G9" s="18" t="s">
        <v>11</v>
      </c>
      <c r="H9" s="18" t="s">
        <v>12</v>
      </c>
      <c r="I9" s="27" t="s">
        <v>13</v>
      </c>
      <c r="J9" s="424" t="s">
        <v>14</v>
      </c>
      <c r="K9" s="22" t="s">
        <v>15</v>
      </c>
      <c r="L9" s="18" t="s">
        <v>16</v>
      </c>
      <c r="M9" s="18" t="s">
        <v>17</v>
      </c>
      <c r="N9" s="18" t="s">
        <v>18</v>
      </c>
      <c r="O9" s="30" t="s">
        <v>19</v>
      </c>
      <c r="P9" s="17" t="s">
        <v>20</v>
      </c>
      <c r="Q9" s="18" t="s">
        <v>21</v>
      </c>
      <c r="R9" s="30" t="s">
        <v>22</v>
      </c>
      <c r="S9" s="23" t="s">
        <v>23</v>
      </c>
    </row>
    <row r="10" spans="1:19" s="8" customFormat="1" ht="19.7" customHeight="1">
      <c r="A10" s="91"/>
      <c r="B10" s="92"/>
      <c r="C10" s="18"/>
      <c r="D10" s="179"/>
      <c r="E10" s="179"/>
      <c r="F10" s="179"/>
      <c r="G10" s="179"/>
      <c r="H10" s="18"/>
      <c r="I10" s="27"/>
      <c r="J10" s="424"/>
      <c r="K10" s="22"/>
      <c r="L10" s="18"/>
      <c r="M10" s="18"/>
      <c r="N10" s="18"/>
      <c r="O10" s="30"/>
      <c r="P10" s="17"/>
      <c r="Q10" s="18"/>
      <c r="R10" s="30"/>
      <c r="S10" s="23"/>
    </row>
    <row r="11" spans="1:19" s="8" customFormat="1" ht="19.7" customHeight="1">
      <c r="A11" s="91"/>
      <c r="B11" s="92"/>
      <c r="C11" s="18"/>
      <c r="D11" s="17"/>
      <c r="E11" s="17"/>
      <c r="F11" s="17"/>
      <c r="G11" s="50"/>
      <c r="H11" s="18"/>
      <c r="I11" s="51"/>
      <c r="J11" s="533"/>
      <c r="K11" s="22"/>
      <c r="L11" s="26"/>
      <c r="M11" s="94"/>
      <c r="N11" s="17"/>
      <c r="O11" s="30"/>
      <c r="P11" s="17"/>
      <c r="Q11" s="29"/>
      <c r="R11" s="29"/>
      <c r="S11" s="23"/>
    </row>
    <row r="12" spans="1:19" s="8" customFormat="1" ht="19.7" customHeight="1">
      <c r="A12" s="91"/>
      <c r="B12" s="92"/>
      <c r="C12" s="18"/>
      <c r="D12" s="508" t="s">
        <v>1494</v>
      </c>
      <c r="E12" s="509"/>
      <c r="F12" s="509"/>
      <c r="G12" s="510"/>
      <c r="H12" s="18"/>
      <c r="I12" s="51"/>
      <c r="J12" s="533"/>
      <c r="K12" s="22"/>
      <c r="L12" s="26"/>
      <c r="M12" s="94"/>
      <c r="N12" s="17"/>
      <c r="O12" s="30"/>
      <c r="P12" s="17"/>
      <c r="Q12" s="29"/>
      <c r="R12" s="29"/>
      <c r="S12" s="23"/>
    </row>
    <row r="13" spans="1:19" s="8" customFormat="1" ht="19.7" customHeight="1">
      <c r="A13" s="1269" t="s">
        <v>642</v>
      </c>
      <c r="B13" s="1270"/>
      <c r="C13" s="318">
        <v>7</v>
      </c>
      <c r="D13" s="17">
        <v>1</v>
      </c>
      <c r="E13" s="1271" t="s">
        <v>270</v>
      </c>
      <c r="F13" s="684" t="s">
        <v>279</v>
      </c>
      <c r="G13" s="1272" t="s">
        <v>3543</v>
      </c>
      <c r="H13" s="704">
        <v>1</v>
      </c>
      <c r="I13" s="1273">
        <v>13336</v>
      </c>
      <c r="J13" s="20">
        <f t="shared" ref="J13:J17" si="0">H13*I13</f>
        <v>13336</v>
      </c>
      <c r="K13" s="208"/>
      <c r="L13" s="120" t="s">
        <v>3544</v>
      </c>
      <c r="M13" s="94"/>
      <c r="N13" s="17"/>
      <c r="O13" s="30">
        <v>45062</v>
      </c>
      <c r="P13" s="17"/>
      <c r="Q13" s="29"/>
      <c r="R13" s="29">
        <v>45085</v>
      </c>
      <c r="S13" s="23">
        <v>45085</v>
      </c>
    </row>
    <row r="14" spans="1:19" s="8" customFormat="1" ht="19.7" customHeight="1">
      <c r="A14" s="1269" t="s">
        <v>276</v>
      </c>
      <c r="B14" s="1270"/>
      <c r="C14" s="318">
        <v>7</v>
      </c>
      <c r="D14" s="17">
        <f>+D13+1</f>
        <v>2</v>
      </c>
      <c r="E14" s="283" t="s">
        <v>167</v>
      </c>
      <c r="F14" s="283" t="s">
        <v>167</v>
      </c>
      <c r="G14" s="221" t="s">
        <v>871</v>
      </c>
      <c r="H14" s="222"/>
      <c r="I14" s="984">
        <v>23</v>
      </c>
      <c r="J14" s="20">
        <f t="shared" si="0"/>
        <v>0</v>
      </c>
      <c r="K14" s="208"/>
      <c r="L14" s="209" t="s">
        <v>3545</v>
      </c>
      <c r="M14" s="94"/>
      <c r="N14" s="17"/>
      <c r="O14" s="30"/>
      <c r="P14" s="17"/>
      <c r="Q14" s="29"/>
      <c r="R14" s="29"/>
      <c r="S14" s="23"/>
    </row>
    <row r="15" spans="1:19" s="8" customFormat="1" ht="19.7" customHeight="1">
      <c r="A15" s="1269" t="s">
        <v>276</v>
      </c>
      <c r="B15" s="1270"/>
      <c r="C15" s="318">
        <v>7</v>
      </c>
      <c r="D15" s="17">
        <f>+D14+1</f>
        <v>3</v>
      </c>
      <c r="E15" s="1274" t="s">
        <v>167</v>
      </c>
      <c r="F15" s="1274" t="s">
        <v>167</v>
      </c>
      <c r="G15" s="1275" t="s">
        <v>1507</v>
      </c>
      <c r="H15" s="672">
        <v>2</v>
      </c>
      <c r="I15" s="1276">
        <v>319</v>
      </c>
      <c r="J15" s="113">
        <f t="shared" si="0"/>
        <v>638</v>
      </c>
      <c r="K15" s="1277"/>
      <c r="L15" s="414" t="s">
        <v>3546</v>
      </c>
      <c r="M15" s="94"/>
      <c r="N15" s="17"/>
      <c r="O15" s="30">
        <v>45062</v>
      </c>
      <c r="P15" s="17"/>
      <c r="Q15" s="29"/>
      <c r="R15" s="29">
        <v>45085</v>
      </c>
      <c r="S15" s="23">
        <v>45085</v>
      </c>
    </row>
    <row r="16" spans="1:19" s="8" customFormat="1" ht="19.7" customHeight="1">
      <c r="A16" s="1269" t="s">
        <v>276</v>
      </c>
      <c r="B16" s="1270"/>
      <c r="C16" s="318">
        <v>7</v>
      </c>
      <c r="D16" s="17">
        <f>+D15+1</f>
        <v>4</v>
      </c>
      <c r="E16" s="283" t="s">
        <v>167</v>
      </c>
      <c r="F16" s="283" t="s">
        <v>167</v>
      </c>
      <c r="G16" s="221" t="s">
        <v>3547</v>
      </c>
      <c r="H16" s="222"/>
      <c r="I16" s="984">
        <v>23</v>
      </c>
      <c r="J16" s="20">
        <f t="shared" si="0"/>
        <v>0</v>
      </c>
      <c r="K16" s="208"/>
      <c r="L16" s="209" t="s">
        <v>3545</v>
      </c>
      <c r="M16" s="94"/>
      <c r="N16" s="17"/>
      <c r="O16" s="30"/>
      <c r="P16" s="17"/>
      <c r="Q16" s="29"/>
      <c r="R16" s="29"/>
      <c r="S16" s="23"/>
    </row>
    <row r="17" spans="1:19" s="8" customFormat="1" ht="19.7" customHeight="1">
      <c r="A17" s="1269" t="s">
        <v>282</v>
      </c>
      <c r="B17" s="1270"/>
      <c r="C17" s="318">
        <v>7</v>
      </c>
      <c r="D17" s="17">
        <f>+D16+1</f>
        <v>5</v>
      </c>
      <c r="E17" s="1278" t="s">
        <v>167</v>
      </c>
      <c r="F17" s="1278" t="s">
        <v>167</v>
      </c>
      <c r="G17" s="1279" t="s">
        <v>3548</v>
      </c>
      <c r="H17" s="1280">
        <v>2</v>
      </c>
      <c r="I17" s="1281">
        <v>1390</v>
      </c>
      <c r="J17" s="1249">
        <f t="shared" si="0"/>
        <v>2780</v>
      </c>
      <c r="K17" s="118"/>
      <c r="L17" s="24" t="s">
        <v>2329</v>
      </c>
      <c r="M17" s="94"/>
      <c r="N17" s="17"/>
      <c r="O17" s="30">
        <v>45062</v>
      </c>
      <c r="P17" s="17"/>
      <c r="Q17" s="29"/>
      <c r="R17" s="29">
        <v>45085</v>
      </c>
      <c r="S17" s="23">
        <v>45085</v>
      </c>
    </row>
    <row r="18" spans="1:19" s="8" customFormat="1" ht="19.7" customHeight="1">
      <c r="A18" s="91"/>
      <c r="B18" s="92"/>
      <c r="C18" s="18"/>
      <c r="D18" s="17"/>
      <c r="E18" s="17"/>
      <c r="F18" s="1258"/>
      <c r="G18" s="24"/>
      <c r="H18" s="1256"/>
      <c r="I18" s="1257"/>
      <c r="J18" s="1249"/>
      <c r="K18" s="119"/>
      <c r="L18" s="209"/>
      <c r="M18" s="94"/>
      <c r="N18" s="17"/>
      <c r="O18" s="30"/>
      <c r="P18" s="17"/>
      <c r="Q18" s="29"/>
      <c r="R18" s="29"/>
      <c r="S18" s="23"/>
    </row>
    <row r="19" spans="1:19" s="8" customFormat="1" ht="19.7" customHeight="1">
      <c r="A19" s="91"/>
      <c r="B19" s="92"/>
      <c r="C19" s="18"/>
      <c r="D19" s="17"/>
      <c r="E19" s="17"/>
      <c r="F19" s="17"/>
      <c r="G19" s="1282">
        <f>SUM(J13:J18)</f>
        <v>16754</v>
      </c>
      <c r="H19" s="112"/>
      <c r="I19" s="20"/>
      <c r="J19" s="20"/>
      <c r="K19" s="118"/>
      <c r="L19" s="24"/>
      <c r="M19" s="94"/>
      <c r="N19" s="17"/>
      <c r="O19" s="30"/>
      <c r="P19" s="17"/>
      <c r="Q19" s="29"/>
      <c r="R19" s="29"/>
      <c r="S19" s="23"/>
    </row>
    <row r="20" spans="1:19" s="8" customFormat="1" ht="19.7" customHeight="1">
      <c r="A20" s="91"/>
      <c r="B20" s="92"/>
      <c r="C20" s="18"/>
      <c r="D20" s="17"/>
      <c r="E20" s="17"/>
      <c r="F20" s="17"/>
      <c r="G20" s="321"/>
      <c r="H20" s="18"/>
      <c r="I20" s="51"/>
      <c r="J20" s="20"/>
      <c r="K20" s="22"/>
      <c r="L20" s="24"/>
      <c r="M20" s="94"/>
      <c r="N20" s="17"/>
      <c r="O20" s="30"/>
      <c r="P20" s="17"/>
      <c r="Q20" s="29"/>
      <c r="R20" s="29"/>
      <c r="S20" s="23"/>
    </row>
    <row r="21" spans="1:19" s="8" customFormat="1" ht="19.7" customHeight="1">
      <c r="A21" s="91"/>
      <c r="B21" s="92"/>
      <c r="C21" s="18"/>
      <c r="D21" s="17"/>
      <c r="E21" s="17"/>
      <c r="F21" s="17"/>
      <c r="G21" s="321"/>
      <c r="H21" s="18"/>
      <c r="I21" s="51"/>
      <c r="J21" s="20"/>
      <c r="K21" s="22"/>
      <c r="L21" s="24"/>
      <c r="M21" s="94"/>
      <c r="N21" s="17"/>
      <c r="O21" s="30"/>
      <c r="P21" s="17"/>
      <c r="Q21" s="29"/>
      <c r="R21" s="29"/>
      <c r="S21" s="23"/>
    </row>
    <row r="22" spans="1:19" s="8" customFormat="1" ht="19.7" customHeight="1">
      <c r="A22" s="91"/>
      <c r="B22" s="92"/>
      <c r="C22" s="18"/>
      <c r="D22" s="508" t="s">
        <v>3549</v>
      </c>
      <c r="E22" s="509"/>
      <c r="F22" s="509"/>
      <c r="G22" s="510"/>
      <c r="H22" s="18"/>
      <c r="I22" s="51"/>
      <c r="J22" s="20"/>
      <c r="K22" s="22"/>
      <c r="L22" s="24"/>
      <c r="M22" s="94"/>
      <c r="N22" s="17"/>
      <c r="O22" s="30"/>
      <c r="P22" s="17"/>
      <c r="Q22" s="29"/>
      <c r="R22" s="29"/>
      <c r="S22" s="23"/>
    </row>
    <row r="23" spans="1:19" s="8" customFormat="1" ht="19.7" customHeight="1">
      <c r="A23" s="1269" t="s">
        <v>642</v>
      </c>
      <c r="B23" s="1270"/>
      <c r="C23" s="1111">
        <v>10</v>
      </c>
      <c r="D23" s="17">
        <f>+D17+1</f>
        <v>6</v>
      </c>
      <c r="E23" s="1271" t="s">
        <v>270</v>
      </c>
      <c r="F23" s="1271" t="s">
        <v>167</v>
      </c>
      <c r="G23" s="1283" t="s">
        <v>3550</v>
      </c>
      <c r="H23" s="694">
        <v>1</v>
      </c>
      <c r="I23" s="1284">
        <v>17285</v>
      </c>
      <c r="J23" s="1249">
        <f t="shared" ref="J23:J29" si="1">H23*I23</f>
        <v>17285</v>
      </c>
      <c r="K23" s="22"/>
      <c r="L23" s="24" t="s">
        <v>3551</v>
      </c>
      <c r="M23" s="94"/>
      <c r="N23" s="17"/>
      <c r="O23" s="30">
        <v>45062</v>
      </c>
      <c r="P23" s="17"/>
      <c r="Q23" s="29"/>
      <c r="R23" s="29">
        <v>45085</v>
      </c>
      <c r="S23" s="23">
        <v>45085</v>
      </c>
    </row>
    <row r="24" spans="1:19" s="8" customFormat="1" ht="19.7" customHeight="1">
      <c r="A24" s="1269" t="s">
        <v>273</v>
      </c>
      <c r="B24" s="1270"/>
      <c r="C24" s="1111">
        <v>10</v>
      </c>
      <c r="D24" s="17">
        <f>+D23+1</f>
        <v>7</v>
      </c>
      <c r="E24" s="677" t="s">
        <v>167</v>
      </c>
      <c r="F24" s="677" t="s">
        <v>167</v>
      </c>
      <c r="G24" s="1283" t="s">
        <v>3552</v>
      </c>
      <c r="H24" s="694">
        <v>2</v>
      </c>
      <c r="I24" s="1284">
        <v>1200</v>
      </c>
      <c r="J24" s="1249">
        <f t="shared" si="1"/>
        <v>2400</v>
      </c>
      <c r="K24" s="22"/>
      <c r="L24" s="24" t="s">
        <v>874</v>
      </c>
      <c r="M24" s="94"/>
      <c r="N24" s="17"/>
      <c r="O24" s="30">
        <v>45062</v>
      </c>
      <c r="P24" s="17"/>
      <c r="Q24" s="29"/>
      <c r="R24" s="29">
        <v>45085</v>
      </c>
      <c r="S24" s="23">
        <v>45085</v>
      </c>
    </row>
    <row r="25" spans="1:19" s="8" customFormat="1" ht="19.7" customHeight="1">
      <c r="A25" s="1269" t="s">
        <v>273</v>
      </c>
      <c r="B25" s="1270"/>
      <c r="C25" s="1111">
        <v>10</v>
      </c>
      <c r="D25" s="17">
        <f t="shared" ref="D25:D46" si="2">+D24+1</f>
        <v>8</v>
      </c>
      <c r="E25" s="677" t="s">
        <v>167</v>
      </c>
      <c r="F25" s="677" t="s">
        <v>167</v>
      </c>
      <c r="G25" s="1283" t="s">
        <v>3553</v>
      </c>
      <c r="H25" s="694">
        <v>2</v>
      </c>
      <c r="I25" s="1284">
        <v>1290</v>
      </c>
      <c r="J25" s="1249">
        <f t="shared" si="1"/>
        <v>2580</v>
      </c>
      <c r="K25" s="22"/>
      <c r="L25" s="24" t="s">
        <v>874</v>
      </c>
      <c r="M25" s="94"/>
      <c r="N25" s="17"/>
      <c r="O25" s="30">
        <v>45062</v>
      </c>
      <c r="P25" s="17"/>
      <c r="Q25" s="29"/>
      <c r="R25" s="29">
        <v>45085</v>
      </c>
      <c r="S25" s="23">
        <v>45085</v>
      </c>
    </row>
    <row r="26" spans="1:19" s="8" customFormat="1" ht="19.7" customHeight="1">
      <c r="A26" s="1269" t="s">
        <v>273</v>
      </c>
      <c r="B26" s="1270"/>
      <c r="C26" s="1111">
        <v>10</v>
      </c>
      <c r="D26" s="17">
        <f t="shared" si="2"/>
        <v>9</v>
      </c>
      <c r="E26" s="677" t="s">
        <v>167</v>
      </c>
      <c r="F26" s="677" t="s">
        <v>167</v>
      </c>
      <c r="G26" s="1283" t="s">
        <v>3554</v>
      </c>
      <c r="H26" s="694">
        <v>2</v>
      </c>
      <c r="I26" s="1284">
        <v>800</v>
      </c>
      <c r="J26" s="1249">
        <f t="shared" si="1"/>
        <v>1600</v>
      </c>
      <c r="K26" s="22"/>
      <c r="L26" s="24" t="s">
        <v>3555</v>
      </c>
      <c r="M26" s="94"/>
      <c r="N26" s="17"/>
      <c r="O26" s="30">
        <v>45062</v>
      </c>
      <c r="P26" s="17"/>
      <c r="Q26" s="29"/>
      <c r="R26" s="29">
        <v>45085</v>
      </c>
      <c r="S26" s="23">
        <v>45085</v>
      </c>
    </row>
    <row r="27" spans="1:19" s="8" customFormat="1" ht="19.7" customHeight="1">
      <c r="A27" s="1269" t="s">
        <v>273</v>
      </c>
      <c r="B27" s="1270"/>
      <c r="C27" s="1111">
        <v>10</v>
      </c>
      <c r="D27" s="17">
        <f t="shared" si="2"/>
        <v>10</v>
      </c>
      <c r="E27" s="677" t="s">
        <v>167</v>
      </c>
      <c r="F27" s="677" t="s">
        <v>167</v>
      </c>
      <c r="G27" s="1283" t="s">
        <v>3556</v>
      </c>
      <c r="H27" s="694">
        <v>4</v>
      </c>
      <c r="I27" s="1284">
        <v>1030</v>
      </c>
      <c r="J27" s="1249">
        <f t="shared" si="1"/>
        <v>4120</v>
      </c>
      <c r="K27" s="22"/>
      <c r="L27" s="24" t="s">
        <v>2459</v>
      </c>
      <c r="M27" s="94"/>
      <c r="N27" s="17"/>
      <c r="O27" s="30">
        <v>45062</v>
      </c>
      <c r="P27" s="17"/>
      <c r="Q27" s="29"/>
      <c r="R27" s="29">
        <v>45085</v>
      </c>
      <c r="S27" s="23">
        <v>45085</v>
      </c>
    </row>
    <row r="28" spans="1:19" s="8" customFormat="1" ht="19.7" customHeight="1">
      <c r="A28" s="1269" t="s">
        <v>276</v>
      </c>
      <c r="B28" s="1270"/>
      <c r="C28" s="1111">
        <v>10</v>
      </c>
      <c r="D28" s="17">
        <f t="shared" si="2"/>
        <v>11</v>
      </c>
      <c r="E28" s="360" t="s">
        <v>167</v>
      </c>
      <c r="F28" s="360" t="s">
        <v>167</v>
      </c>
      <c r="G28" s="417" t="s">
        <v>879</v>
      </c>
      <c r="H28" s="360"/>
      <c r="I28" s="605">
        <v>19</v>
      </c>
      <c r="J28" s="1285">
        <f t="shared" si="1"/>
        <v>0</v>
      </c>
      <c r="K28" s="363"/>
      <c r="L28" s="68" t="s">
        <v>3557</v>
      </c>
      <c r="M28" s="538" t="s">
        <v>3558</v>
      </c>
      <c r="N28" s="17"/>
      <c r="O28" s="30"/>
      <c r="P28" s="17"/>
      <c r="Q28" s="29"/>
      <c r="R28" s="29"/>
      <c r="S28" s="23"/>
    </row>
    <row r="29" spans="1:19" s="8" customFormat="1" ht="19.7" customHeight="1">
      <c r="A29" s="1269" t="s">
        <v>276</v>
      </c>
      <c r="B29" s="1270"/>
      <c r="C29" s="1111">
        <v>10</v>
      </c>
      <c r="D29" s="17">
        <f t="shared" si="2"/>
        <v>12</v>
      </c>
      <c r="E29" s="283" t="s">
        <v>167</v>
      </c>
      <c r="F29" s="283" t="s">
        <v>167</v>
      </c>
      <c r="G29" s="221" t="s">
        <v>2357</v>
      </c>
      <c r="H29" s="222"/>
      <c r="I29" s="984">
        <v>23</v>
      </c>
      <c r="J29" s="1249">
        <f t="shared" si="1"/>
        <v>0</v>
      </c>
      <c r="K29" s="208"/>
      <c r="L29" s="209" t="s">
        <v>3545</v>
      </c>
      <c r="M29" s="94"/>
      <c r="N29" s="17"/>
      <c r="O29" s="30"/>
      <c r="P29" s="17"/>
      <c r="Q29" s="29"/>
      <c r="R29" s="29"/>
      <c r="S29" s="23"/>
    </row>
    <row r="30" spans="1:19" s="8" customFormat="1" ht="19.7" customHeight="1">
      <c r="A30" s="91"/>
      <c r="B30" s="92"/>
      <c r="C30" s="18"/>
      <c r="D30" s="17"/>
      <c r="E30" s="54"/>
      <c r="F30" s="54"/>
      <c r="G30" s="321"/>
      <c r="H30" s="18"/>
      <c r="I30" s="51"/>
      <c r="J30" s="1249"/>
      <c r="K30" s="22"/>
      <c r="L30" s="24"/>
      <c r="M30" s="94"/>
      <c r="N30" s="17"/>
      <c r="O30" s="30"/>
      <c r="P30" s="17"/>
      <c r="Q30" s="29"/>
      <c r="R30" s="29"/>
      <c r="S30" s="23"/>
    </row>
    <row r="31" spans="1:19" s="8" customFormat="1" ht="19.7" customHeight="1">
      <c r="A31" s="1269" t="s">
        <v>642</v>
      </c>
      <c r="B31" s="1270"/>
      <c r="C31" s="1111">
        <v>10</v>
      </c>
      <c r="D31" s="17">
        <f>+D29+1</f>
        <v>13</v>
      </c>
      <c r="E31" s="1271" t="s">
        <v>270</v>
      </c>
      <c r="F31" s="1271" t="s">
        <v>167</v>
      </c>
      <c r="G31" s="1283" t="s">
        <v>3559</v>
      </c>
      <c r="H31" s="694">
        <v>1</v>
      </c>
      <c r="I31" s="1284">
        <v>5131</v>
      </c>
      <c r="J31" s="1249">
        <f t="shared" ref="J31:J46" si="3">H31*I31</f>
        <v>5131</v>
      </c>
      <c r="K31" s="22"/>
      <c r="L31" s="24" t="s">
        <v>3560</v>
      </c>
      <c r="M31" s="94"/>
      <c r="N31" s="17"/>
      <c r="O31" s="30">
        <v>45062</v>
      </c>
      <c r="P31" s="17"/>
      <c r="Q31" s="29"/>
      <c r="R31" s="29">
        <v>45085</v>
      </c>
      <c r="S31" s="23">
        <v>45085</v>
      </c>
    </row>
    <row r="32" spans="1:19" s="8" customFormat="1" ht="19.7" customHeight="1">
      <c r="A32" s="1269" t="s">
        <v>276</v>
      </c>
      <c r="B32" s="1270"/>
      <c r="C32" s="1111">
        <v>10</v>
      </c>
      <c r="D32" s="17">
        <f t="shared" si="2"/>
        <v>14</v>
      </c>
      <c r="E32" s="283" t="s">
        <v>167</v>
      </c>
      <c r="F32" s="283" t="s">
        <v>167</v>
      </c>
      <c r="G32" s="221" t="s">
        <v>889</v>
      </c>
      <c r="H32" s="222"/>
      <c r="I32" s="984">
        <v>23</v>
      </c>
      <c r="J32" s="1249">
        <f>H32*I32</f>
        <v>0</v>
      </c>
      <c r="K32" s="208"/>
      <c r="L32" s="209" t="s">
        <v>3545</v>
      </c>
      <c r="M32" s="94"/>
      <c r="N32" s="17"/>
      <c r="O32" s="30"/>
      <c r="P32" s="17"/>
      <c r="Q32" s="29"/>
      <c r="R32" s="29"/>
      <c r="S32" s="23"/>
    </row>
    <row r="33" spans="1:19" s="8" customFormat="1" ht="19.7" customHeight="1">
      <c r="A33" s="91"/>
      <c r="B33" s="92"/>
      <c r="C33" s="18"/>
      <c r="D33" s="17"/>
      <c r="E33" s="54"/>
      <c r="F33" s="54"/>
      <c r="G33" s="321"/>
      <c r="H33" s="18"/>
      <c r="I33" s="51"/>
      <c r="J33" s="1249"/>
      <c r="K33" s="22"/>
      <c r="L33" s="24"/>
      <c r="M33" s="94"/>
      <c r="N33" s="17"/>
      <c r="O33" s="30"/>
      <c r="P33" s="17"/>
      <c r="Q33" s="29"/>
      <c r="R33" s="29"/>
      <c r="S33" s="23"/>
    </row>
    <row r="34" spans="1:19" s="8" customFormat="1" ht="19.7" customHeight="1">
      <c r="A34" s="1269" t="s">
        <v>642</v>
      </c>
      <c r="B34" s="1270"/>
      <c r="C34" s="1111">
        <v>10</v>
      </c>
      <c r="D34" s="17">
        <f>+D32+1</f>
        <v>15</v>
      </c>
      <c r="E34" s="1271" t="s">
        <v>270</v>
      </c>
      <c r="F34" s="1271" t="s">
        <v>167</v>
      </c>
      <c r="G34" s="1283" t="s">
        <v>3561</v>
      </c>
      <c r="H34" s="694">
        <v>1</v>
      </c>
      <c r="I34" s="1284">
        <v>12503</v>
      </c>
      <c r="J34" s="1249">
        <f t="shared" si="3"/>
        <v>12503</v>
      </c>
      <c r="K34" s="22"/>
      <c r="L34" s="24" t="s">
        <v>3562</v>
      </c>
      <c r="M34" s="94"/>
      <c r="N34" s="17"/>
      <c r="O34" s="30">
        <v>45062</v>
      </c>
      <c r="P34" s="17"/>
      <c r="Q34" s="29"/>
      <c r="R34" s="29">
        <v>45085</v>
      </c>
      <c r="S34" s="23">
        <v>45085</v>
      </c>
    </row>
    <row r="35" spans="1:19" s="8" customFormat="1" ht="19.7" customHeight="1">
      <c r="A35" s="1286" t="s">
        <v>276</v>
      </c>
      <c r="B35" s="92"/>
      <c r="C35" s="1111">
        <v>10</v>
      </c>
      <c r="D35" s="17">
        <f t="shared" si="2"/>
        <v>16</v>
      </c>
      <c r="E35" s="283" t="s">
        <v>167</v>
      </c>
      <c r="F35" s="283" t="s">
        <v>167</v>
      </c>
      <c r="G35" s="221" t="s">
        <v>2357</v>
      </c>
      <c r="H35" s="222"/>
      <c r="I35" s="984">
        <v>23</v>
      </c>
      <c r="J35" s="1249">
        <f>H35*I35</f>
        <v>0</v>
      </c>
      <c r="K35" s="208"/>
      <c r="L35" s="209" t="s">
        <v>3563</v>
      </c>
      <c r="M35" s="94"/>
      <c r="N35" s="17"/>
      <c r="O35" s="30"/>
      <c r="P35" s="17"/>
      <c r="Q35" s="29"/>
      <c r="R35" s="29"/>
      <c r="S35" s="23"/>
    </row>
    <row r="36" spans="1:19" s="8" customFormat="1" ht="19.7" customHeight="1">
      <c r="A36" s="91"/>
      <c r="B36" s="92"/>
      <c r="C36" s="18"/>
      <c r="D36" s="17"/>
      <c r="E36" s="54"/>
      <c r="F36" s="54"/>
      <c r="G36" s="321"/>
      <c r="H36" s="18"/>
      <c r="I36" s="51"/>
      <c r="J36" s="1249"/>
      <c r="K36" s="22"/>
      <c r="L36" s="24"/>
      <c r="M36" s="94"/>
      <c r="N36" s="17"/>
      <c r="O36" s="30"/>
      <c r="P36" s="17"/>
      <c r="Q36" s="29"/>
      <c r="R36" s="29"/>
      <c r="S36" s="23"/>
    </row>
    <row r="37" spans="1:19" s="8" customFormat="1" ht="19.7" customHeight="1">
      <c r="A37" s="1269" t="s">
        <v>628</v>
      </c>
      <c r="B37" s="1270"/>
      <c r="C37" s="1111">
        <v>10</v>
      </c>
      <c r="D37" s="17">
        <f>+D35+1</f>
        <v>17</v>
      </c>
      <c r="E37" s="1271" t="s">
        <v>270</v>
      </c>
      <c r="F37" s="1271" t="s">
        <v>167</v>
      </c>
      <c r="G37" s="1283" t="s">
        <v>3564</v>
      </c>
      <c r="H37" s="694">
        <v>1</v>
      </c>
      <c r="I37" s="1284">
        <v>2120</v>
      </c>
      <c r="J37" s="1249">
        <f t="shared" si="3"/>
        <v>2120</v>
      </c>
      <c r="K37" s="22"/>
      <c r="L37" s="24" t="s">
        <v>3565</v>
      </c>
      <c r="M37" s="94"/>
      <c r="N37" s="17"/>
      <c r="O37" s="30">
        <v>45062</v>
      </c>
      <c r="P37" s="17"/>
      <c r="Q37" s="29"/>
      <c r="R37" s="29">
        <v>45085</v>
      </c>
      <c r="S37" s="23">
        <v>45085</v>
      </c>
    </row>
    <row r="38" spans="1:19" s="8" customFormat="1" ht="19.7" customHeight="1">
      <c r="A38" s="1269" t="s">
        <v>276</v>
      </c>
      <c r="B38" s="1270"/>
      <c r="C38" s="1111">
        <v>10</v>
      </c>
      <c r="D38" s="17">
        <f t="shared" si="2"/>
        <v>18</v>
      </c>
      <c r="E38" s="677" t="s">
        <v>167</v>
      </c>
      <c r="F38" s="677" t="s">
        <v>167</v>
      </c>
      <c r="G38" s="1283" t="s">
        <v>3566</v>
      </c>
      <c r="H38" s="694">
        <v>4</v>
      </c>
      <c r="I38" s="1284">
        <v>104</v>
      </c>
      <c r="J38" s="1249">
        <f t="shared" si="3"/>
        <v>416</v>
      </c>
      <c r="K38" s="22"/>
      <c r="L38" s="24" t="s">
        <v>3567</v>
      </c>
      <c r="M38" s="94"/>
      <c r="N38" s="17"/>
      <c r="O38" s="30">
        <v>45062</v>
      </c>
      <c r="P38" s="17"/>
      <c r="Q38" s="29"/>
      <c r="R38" s="29">
        <v>45085</v>
      </c>
      <c r="S38" s="23">
        <v>45085</v>
      </c>
    </row>
    <row r="39" spans="1:19" s="8" customFormat="1" ht="19.7" customHeight="1">
      <c r="A39" s="91"/>
      <c r="B39" s="92"/>
      <c r="C39" s="18"/>
      <c r="D39" s="17"/>
      <c r="E39" s="54"/>
      <c r="F39" s="54"/>
      <c r="G39" s="321"/>
      <c r="H39" s="18"/>
      <c r="I39" s="51"/>
      <c r="J39" s="1249"/>
      <c r="K39" s="22"/>
      <c r="L39" s="24"/>
      <c r="M39" s="94"/>
      <c r="N39" s="17"/>
      <c r="O39" s="30"/>
      <c r="P39" s="17"/>
      <c r="Q39" s="29"/>
      <c r="R39" s="29"/>
      <c r="S39" s="23"/>
    </row>
    <row r="40" spans="1:19" s="8" customFormat="1" ht="19.7" customHeight="1">
      <c r="A40" s="1269" t="s">
        <v>642</v>
      </c>
      <c r="B40" s="1270"/>
      <c r="C40" s="1111">
        <v>10</v>
      </c>
      <c r="D40" s="17">
        <f>+D38+1</f>
        <v>19</v>
      </c>
      <c r="E40" s="1271" t="s">
        <v>270</v>
      </c>
      <c r="F40" s="1271" t="s">
        <v>167</v>
      </c>
      <c r="G40" s="1283" t="s">
        <v>3568</v>
      </c>
      <c r="H40" s="694">
        <v>1</v>
      </c>
      <c r="I40" s="1284">
        <v>24533</v>
      </c>
      <c r="J40" s="1249">
        <f t="shared" si="3"/>
        <v>24533</v>
      </c>
      <c r="K40" s="22"/>
      <c r="L40" s="24" t="s">
        <v>3569</v>
      </c>
      <c r="M40" s="94"/>
      <c r="N40" s="17"/>
      <c r="O40" s="30">
        <v>45062</v>
      </c>
      <c r="P40" s="17"/>
      <c r="Q40" s="29"/>
      <c r="R40" s="29">
        <v>45085</v>
      </c>
      <c r="S40" s="23">
        <v>45085</v>
      </c>
    </row>
    <row r="41" spans="1:19" s="8" customFormat="1" ht="19.7" customHeight="1">
      <c r="A41" s="1269" t="s">
        <v>628</v>
      </c>
      <c r="B41" s="1270"/>
      <c r="C41" s="1111">
        <v>10</v>
      </c>
      <c r="D41" s="17">
        <f t="shared" si="2"/>
        <v>20</v>
      </c>
      <c r="E41" s="677" t="s">
        <v>167</v>
      </c>
      <c r="F41" s="677" t="s">
        <v>167</v>
      </c>
      <c r="G41" s="1283" t="s">
        <v>3570</v>
      </c>
      <c r="H41" s="694">
        <v>1</v>
      </c>
      <c r="I41" s="1284">
        <v>600</v>
      </c>
      <c r="J41" s="1249">
        <f t="shared" si="3"/>
        <v>600</v>
      </c>
      <c r="K41" s="22"/>
      <c r="L41" s="24" t="s">
        <v>3571</v>
      </c>
      <c r="M41" s="94"/>
      <c r="N41" s="17"/>
      <c r="O41" s="30">
        <v>45062</v>
      </c>
      <c r="P41" s="17"/>
      <c r="Q41" s="29"/>
      <c r="R41" s="29">
        <v>45085</v>
      </c>
      <c r="S41" s="23">
        <v>45085</v>
      </c>
    </row>
    <row r="42" spans="1:19" s="8" customFormat="1" ht="19.7" customHeight="1">
      <c r="A42" s="1269" t="s">
        <v>628</v>
      </c>
      <c r="B42" s="1270"/>
      <c r="C42" s="1111">
        <v>10</v>
      </c>
      <c r="D42" s="17">
        <f t="shared" si="2"/>
        <v>21</v>
      </c>
      <c r="E42" s="677" t="s">
        <v>167</v>
      </c>
      <c r="F42" s="677" t="s">
        <v>167</v>
      </c>
      <c r="G42" s="1283" t="s">
        <v>3572</v>
      </c>
      <c r="H42" s="694">
        <v>1</v>
      </c>
      <c r="I42" s="1284">
        <v>600</v>
      </c>
      <c r="J42" s="1249">
        <f t="shared" si="3"/>
        <v>600</v>
      </c>
      <c r="K42" s="22"/>
      <c r="L42" s="24" t="s">
        <v>3571</v>
      </c>
      <c r="M42" s="94"/>
      <c r="N42" s="17"/>
      <c r="O42" s="30">
        <v>45062</v>
      </c>
      <c r="P42" s="17"/>
      <c r="Q42" s="29"/>
      <c r="R42" s="29">
        <v>45085</v>
      </c>
      <c r="S42" s="23">
        <v>45085</v>
      </c>
    </row>
    <row r="43" spans="1:19" s="8" customFormat="1" ht="19.7" customHeight="1">
      <c r="A43" s="1269" t="s">
        <v>276</v>
      </c>
      <c r="B43" s="1270"/>
      <c r="C43" s="1111">
        <v>10</v>
      </c>
      <c r="D43" s="17">
        <f t="shared" si="2"/>
        <v>22</v>
      </c>
      <c r="E43" s="677" t="s">
        <v>167</v>
      </c>
      <c r="F43" s="677" t="s">
        <v>167</v>
      </c>
      <c r="G43" s="1283" t="s">
        <v>3573</v>
      </c>
      <c r="H43" s="694">
        <v>30</v>
      </c>
      <c r="I43" s="1284">
        <v>19</v>
      </c>
      <c r="J43" s="1249">
        <f t="shared" si="3"/>
        <v>570</v>
      </c>
      <c r="K43" s="22"/>
      <c r="L43" s="24" t="s">
        <v>3574</v>
      </c>
      <c r="M43" s="94"/>
      <c r="N43" s="17"/>
      <c r="O43" s="30">
        <v>45062</v>
      </c>
      <c r="P43" s="17"/>
      <c r="Q43" s="29"/>
      <c r="R43" s="29">
        <v>45085</v>
      </c>
      <c r="S43" s="23">
        <v>45085</v>
      </c>
    </row>
    <row r="44" spans="1:19" s="8" customFormat="1" ht="19.7" customHeight="1">
      <c r="A44" s="1269" t="s">
        <v>276</v>
      </c>
      <c r="B44" s="1270"/>
      <c r="C44" s="1111">
        <v>10</v>
      </c>
      <c r="D44" s="17">
        <f t="shared" si="2"/>
        <v>23</v>
      </c>
      <c r="E44" s="677" t="s">
        <v>167</v>
      </c>
      <c r="F44" s="677" t="s">
        <v>167</v>
      </c>
      <c r="G44" s="1283" t="s">
        <v>3291</v>
      </c>
      <c r="H44" s="694">
        <v>10</v>
      </c>
      <c r="I44" s="1284">
        <v>23</v>
      </c>
      <c r="J44" s="1249">
        <f t="shared" si="3"/>
        <v>230</v>
      </c>
      <c r="K44" s="22"/>
      <c r="L44" s="414" t="s">
        <v>3575</v>
      </c>
      <c r="M44" s="94"/>
      <c r="N44" s="17"/>
      <c r="O44" s="30">
        <v>45062</v>
      </c>
      <c r="P44" s="17"/>
      <c r="Q44" s="29"/>
      <c r="R44" s="29">
        <v>45085</v>
      </c>
      <c r="S44" s="23">
        <v>45085</v>
      </c>
    </row>
    <row r="45" spans="1:19" s="8" customFormat="1" ht="19.7" customHeight="1">
      <c r="A45" s="1269" t="s">
        <v>276</v>
      </c>
      <c r="B45" s="1270"/>
      <c r="C45" s="1111">
        <v>10</v>
      </c>
      <c r="D45" s="17">
        <f t="shared" si="2"/>
        <v>24</v>
      </c>
      <c r="E45" s="283" t="s">
        <v>167</v>
      </c>
      <c r="F45" s="283" t="s">
        <v>167</v>
      </c>
      <c r="G45" s="221" t="s">
        <v>2357</v>
      </c>
      <c r="H45" s="222"/>
      <c r="I45" s="984">
        <v>23</v>
      </c>
      <c r="J45" s="1249">
        <f t="shared" si="3"/>
        <v>0</v>
      </c>
      <c r="K45" s="208"/>
      <c r="L45" s="209" t="s">
        <v>3576</v>
      </c>
      <c r="M45" s="94"/>
      <c r="N45" s="17"/>
      <c r="O45" s="30"/>
      <c r="P45" s="17"/>
      <c r="Q45" s="29"/>
      <c r="R45" s="29"/>
      <c r="S45" s="23"/>
    </row>
    <row r="46" spans="1:19" s="8" customFormat="1" ht="19.7" customHeight="1">
      <c r="A46" s="1269" t="s">
        <v>282</v>
      </c>
      <c r="B46" s="1270"/>
      <c r="C46" s="1111">
        <v>10</v>
      </c>
      <c r="D46" s="17">
        <f t="shared" si="2"/>
        <v>25</v>
      </c>
      <c r="E46" s="677" t="s">
        <v>167</v>
      </c>
      <c r="F46" s="677" t="s">
        <v>167</v>
      </c>
      <c r="G46" s="1283" t="s">
        <v>3577</v>
      </c>
      <c r="H46" s="694">
        <v>4</v>
      </c>
      <c r="I46" s="1284">
        <v>2420</v>
      </c>
      <c r="J46" s="1249">
        <f t="shared" si="3"/>
        <v>9680</v>
      </c>
      <c r="K46" s="22"/>
      <c r="L46" s="24" t="s">
        <v>3578</v>
      </c>
      <c r="M46" s="94"/>
      <c r="N46" s="17"/>
      <c r="O46" s="30">
        <v>45062</v>
      </c>
      <c r="P46" s="17"/>
      <c r="Q46" s="29"/>
      <c r="R46" s="29">
        <v>45085</v>
      </c>
      <c r="S46" s="23">
        <v>45085</v>
      </c>
    </row>
    <row r="47" spans="1:19" s="8" customFormat="1" ht="19.7" customHeight="1">
      <c r="A47" s="91"/>
      <c r="B47" s="92"/>
      <c r="C47" s="18"/>
      <c r="D47" s="17"/>
      <c r="E47" s="17"/>
      <c r="F47" s="17"/>
      <c r="G47" s="321"/>
      <c r="H47" s="18"/>
      <c r="I47" s="51"/>
      <c r="J47" s="20"/>
      <c r="K47" s="22"/>
      <c r="L47" s="24"/>
      <c r="M47" s="94"/>
      <c r="N47" s="17"/>
      <c r="O47" s="30"/>
      <c r="P47" s="17"/>
      <c r="Q47" s="29"/>
      <c r="R47" s="29"/>
      <c r="S47" s="23"/>
    </row>
    <row r="48" spans="1:19" s="8" customFormat="1" ht="19.7" customHeight="1">
      <c r="A48" s="91"/>
      <c r="B48" s="92"/>
      <c r="C48" s="18"/>
      <c r="D48" s="17"/>
      <c r="E48" s="17"/>
      <c r="F48" s="17"/>
      <c r="G48" s="1282">
        <f>SUM(J23:J46)</f>
        <v>84368</v>
      </c>
      <c r="H48" s="18"/>
      <c r="I48" s="51"/>
      <c r="J48" s="20"/>
      <c r="K48" s="22"/>
      <c r="L48" s="24"/>
      <c r="M48" s="94"/>
      <c r="N48" s="17"/>
      <c r="O48" s="30"/>
      <c r="P48" s="17"/>
      <c r="Q48" s="29"/>
      <c r="R48" s="29"/>
      <c r="S48" s="23"/>
    </row>
    <row r="49" spans="1:19" s="8" customFormat="1" ht="19.7" customHeight="1">
      <c r="A49" s="91"/>
      <c r="B49" s="92"/>
      <c r="C49" s="18"/>
      <c r="D49" s="17"/>
      <c r="E49" s="17"/>
      <c r="F49" s="17"/>
      <c r="G49" s="321"/>
      <c r="H49" s="18"/>
      <c r="I49" s="51"/>
      <c r="J49" s="20"/>
      <c r="K49" s="22"/>
      <c r="L49" s="24"/>
      <c r="M49" s="94"/>
      <c r="N49" s="17"/>
      <c r="O49" s="30"/>
      <c r="P49" s="17"/>
      <c r="Q49" s="29"/>
      <c r="R49" s="29"/>
      <c r="S49" s="23"/>
    </row>
    <row r="50" spans="1:19" s="8" customFormat="1" ht="19.7" customHeight="1">
      <c r="A50" s="91"/>
      <c r="B50" s="92"/>
      <c r="C50" s="18"/>
      <c r="D50" s="17"/>
      <c r="E50" s="17"/>
      <c r="F50" s="17"/>
      <c r="G50" s="321"/>
      <c r="H50" s="18"/>
      <c r="I50" s="51"/>
      <c r="J50" s="20"/>
      <c r="K50" s="22"/>
      <c r="L50" s="24"/>
      <c r="M50" s="94"/>
      <c r="N50" s="17"/>
      <c r="O50" s="30"/>
      <c r="P50" s="17"/>
      <c r="Q50" s="29"/>
      <c r="R50" s="29"/>
      <c r="S50" s="23"/>
    </row>
    <row r="51" spans="1:19" s="8" customFormat="1" ht="19.7" customHeight="1">
      <c r="A51" s="91"/>
      <c r="B51" s="92"/>
      <c r="C51" s="18"/>
      <c r="D51" s="17"/>
      <c r="E51" s="17"/>
      <c r="F51" s="17"/>
      <c r="G51" s="321"/>
      <c r="H51" s="18"/>
      <c r="I51" s="51"/>
      <c r="J51" s="20"/>
      <c r="K51" s="22"/>
      <c r="L51" s="24"/>
      <c r="M51" s="94"/>
      <c r="N51" s="17"/>
      <c r="O51" s="30"/>
      <c r="P51" s="17"/>
      <c r="Q51" s="29"/>
      <c r="R51" s="29"/>
      <c r="S51" s="23"/>
    </row>
    <row r="52" spans="1:19" s="8" customFormat="1" ht="19.7" customHeight="1">
      <c r="A52" s="91"/>
      <c r="B52" s="92"/>
      <c r="C52" s="18"/>
      <c r="D52" s="17"/>
      <c r="E52" s="17"/>
      <c r="F52" s="17"/>
      <c r="G52" s="50"/>
      <c r="H52" s="18"/>
      <c r="I52" s="51"/>
      <c r="J52" s="533"/>
      <c r="K52" s="22"/>
      <c r="L52" s="26"/>
      <c r="M52" s="94"/>
      <c r="N52" s="17"/>
      <c r="O52" s="30"/>
      <c r="P52" s="17"/>
      <c r="Q52" s="29"/>
      <c r="R52" s="29"/>
      <c r="S52" s="23"/>
    </row>
    <row r="53" spans="1:19" s="8" customFormat="1" ht="19.7" customHeight="1">
      <c r="A53" s="91"/>
      <c r="B53" s="92"/>
      <c r="C53" s="18"/>
      <c r="D53" s="95" t="s">
        <v>3579</v>
      </c>
      <c r="E53" s="96"/>
      <c r="F53" s="96"/>
      <c r="G53" s="97"/>
      <c r="H53" s="98"/>
      <c r="I53" s="99"/>
      <c r="J53" s="100"/>
      <c r="K53" s="101"/>
      <c r="L53" s="102"/>
      <c r="M53" s="94"/>
      <c r="N53" s="17"/>
      <c r="O53" s="30"/>
      <c r="P53" s="17"/>
      <c r="Q53" s="29"/>
      <c r="R53" s="29"/>
      <c r="S53" s="23"/>
    </row>
    <row r="54" spans="1:19" s="8" customFormat="1" ht="19.7" customHeight="1">
      <c r="A54" s="1269" t="s">
        <v>273</v>
      </c>
      <c r="B54" s="1270"/>
      <c r="C54" s="740">
        <v>9</v>
      </c>
      <c r="D54" s="17">
        <f>+D46+1</f>
        <v>26</v>
      </c>
      <c r="E54" s="1271" t="s">
        <v>187</v>
      </c>
      <c r="F54" s="1287" t="s">
        <v>188</v>
      </c>
      <c r="G54" s="1288" t="s">
        <v>3580</v>
      </c>
      <c r="H54" s="667">
        <v>1</v>
      </c>
      <c r="I54" s="1289">
        <v>1120</v>
      </c>
      <c r="J54" s="93">
        <f>H54*I54</f>
        <v>1120</v>
      </c>
      <c r="K54" s="208"/>
      <c r="L54" s="209" t="s">
        <v>3581</v>
      </c>
      <c r="M54" s="94"/>
      <c r="N54" s="17"/>
      <c r="O54" s="29">
        <v>45062</v>
      </c>
      <c r="P54" s="17"/>
      <c r="Q54" s="29">
        <v>45085</v>
      </c>
      <c r="R54" s="110">
        <v>45085</v>
      </c>
      <c r="S54" s="23">
        <v>45083</v>
      </c>
    </row>
    <row r="55" spans="1:19" s="8" customFormat="1" ht="19.7" customHeight="1">
      <c r="A55" s="1269" t="s">
        <v>3582</v>
      </c>
      <c r="B55" s="1270"/>
      <c r="C55" s="740">
        <v>9</v>
      </c>
      <c r="D55" s="17" t="e">
        <f>+#REF!+1</f>
        <v>#REF!</v>
      </c>
      <c r="E55" s="1290" t="s">
        <v>2322</v>
      </c>
      <c r="F55" s="1290" t="s">
        <v>2322</v>
      </c>
      <c r="G55" s="1291" t="s">
        <v>3583</v>
      </c>
      <c r="H55" s="704">
        <v>1</v>
      </c>
      <c r="I55" s="1292">
        <v>6600</v>
      </c>
      <c r="J55" s="109">
        <f>H55*I55</f>
        <v>6600</v>
      </c>
      <c r="K55" s="56"/>
      <c r="L55" s="106" t="s">
        <v>3584</v>
      </c>
      <c r="M55" s="94"/>
      <c r="N55" s="17"/>
      <c r="O55" s="29">
        <v>45062</v>
      </c>
      <c r="P55" s="17"/>
      <c r="Q55" s="29">
        <v>45085</v>
      </c>
      <c r="R55" s="110">
        <v>45086</v>
      </c>
      <c r="S55" s="23">
        <v>45084</v>
      </c>
    </row>
    <row r="56" spans="1:19" s="8" customFormat="1" ht="19.7" customHeight="1">
      <c r="A56" s="1269" t="s">
        <v>3582</v>
      </c>
      <c r="B56" s="1270"/>
      <c r="C56" s="740">
        <v>9</v>
      </c>
      <c r="D56" s="17" t="e">
        <f t="shared" ref="D56:D71" si="4">+D55+1</f>
        <v>#REF!</v>
      </c>
      <c r="E56" s="1290" t="s">
        <v>2322</v>
      </c>
      <c r="F56" s="1290" t="s">
        <v>2322</v>
      </c>
      <c r="G56" s="1291" t="s">
        <v>3585</v>
      </c>
      <c r="H56" s="704">
        <v>1</v>
      </c>
      <c r="I56" s="1292">
        <v>2400</v>
      </c>
      <c r="J56" s="109">
        <f>H56*I56</f>
        <v>2400</v>
      </c>
      <c r="K56" s="56"/>
      <c r="L56" s="106" t="s">
        <v>3586</v>
      </c>
      <c r="M56" s="94"/>
      <c r="N56" s="17"/>
      <c r="O56" s="30">
        <v>45062</v>
      </c>
      <c r="P56" s="17"/>
      <c r="Q56" s="29">
        <v>45085</v>
      </c>
      <c r="R56" s="110">
        <v>45086</v>
      </c>
      <c r="S56" s="23">
        <v>45084</v>
      </c>
    </row>
    <row r="57" spans="1:19" s="8" customFormat="1" ht="19.7" customHeight="1">
      <c r="A57" s="1269" t="s">
        <v>3582</v>
      </c>
      <c r="B57" s="1270"/>
      <c r="C57" s="740">
        <v>9</v>
      </c>
      <c r="D57" s="17" t="e">
        <f t="shared" si="4"/>
        <v>#REF!</v>
      </c>
      <c r="E57" s="1290" t="s">
        <v>2322</v>
      </c>
      <c r="F57" s="1290" t="s">
        <v>2322</v>
      </c>
      <c r="G57" s="1291" t="s">
        <v>3587</v>
      </c>
      <c r="H57" s="704">
        <v>1</v>
      </c>
      <c r="I57" s="1292">
        <v>12500</v>
      </c>
      <c r="J57" s="109">
        <f>H57*I57</f>
        <v>12500</v>
      </c>
      <c r="K57" s="56"/>
      <c r="L57" s="106" t="s">
        <v>3588</v>
      </c>
      <c r="M57" s="94"/>
      <c r="N57" s="17"/>
      <c r="O57" s="30">
        <v>45062</v>
      </c>
      <c r="P57" s="17"/>
      <c r="Q57" s="29">
        <v>45085</v>
      </c>
      <c r="R57" s="110">
        <v>45086</v>
      </c>
      <c r="S57" s="23">
        <v>45084</v>
      </c>
    </row>
    <row r="58" spans="1:19" s="8" customFormat="1" ht="19.7" customHeight="1">
      <c r="A58" s="1269" t="s">
        <v>282</v>
      </c>
      <c r="B58" s="1270"/>
      <c r="C58" s="740">
        <v>9</v>
      </c>
      <c r="D58" s="17" t="e">
        <f>+D57+1</f>
        <v>#REF!</v>
      </c>
      <c r="E58" s="17" t="s">
        <v>167</v>
      </c>
      <c r="F58" s="17" t="s">
        <v>167</v>
      </c>
      <c r="G58" s="1291" t="s">
        <v>3589</v>
      </c>
      <c r="H58" s="704">
        <v>1</v>
      </c>
      <c r="I58" s="1292">
        <v>900</v>
      </c>
      <c r="J58" s="109">
        <f t="shared" ref="J58:J71" si="5">H58*I58</f>
        <v>900</v>
      </c>
      <c r="K58" s="56"/>
      <c r="L58" s="106" t="s">
        <v>3590</v>
      </c>
      <c r="M58" s="94"/>
      <c r="N58" s="17"/>
      <c r="O58" s="30">
        <v>45062</v>
      </c>
      <c r="P58" s="17"/>
      <c r="Q58" s="29"/>
      <c r="R58" s="29">
        <v>45085</v>
      </c>
      <c r="S58" s="23">
        <v>45085</v>
      </c>
    </row>
    <row r="59" spans="1:19" s="8" customFormat="1" ht="19.7" customHeight="1">
      <c r="A59" s="1049" t="s">
        <v>273</v>
      </c>
      <c r="B59" s="1270"/>
      <c r="C59" s="740">
        <v>9</v>
      </c>
      <c r="D59" s="17" t="e">
        <f t="shared" ref="D59:D65" si="6">+D58+1</f>
        <v>#REF!</v>
      </c>
      <c r="E59" s="52" t="s">
        <v>279</v>
      </c>
      <c r="F59" s="52" t="s">
        <v>279</v>
      </c>
      <c r="G59" s="1293" t="s">
        <v>280</v>
      </c>
      <c r="H59" s="1294">
        <v>1</v>
      </c>
      <c r="I59" s="1295">
        <v>390</v>
      </c>
      <c r="J59" s="116">
        <f>H59*I59</f>
        <v>390</v>
      </c>
      <c r="K59" s="56"/>
      <c r="L59" s="57" t="s">
        <v>281</v>
      </c>
      <c r="M59" s="94"/>
      <c r="N59" s="17"/>
      <c r="O59" s="30">
        <v>45062</v>
      </c>
      <c r="P59" s="17"/>
      <c r="Q59" s="29"/>
      <c r="R59" s="29">
        <v>45085</v>
      </c>
      <c r="S59" s="23">
        <v>45085</v>
      </c>
    </row>
    <row r="60" spans="1:19" s="8" customFormat="1" ht="19.7" customHeight="1">
      <c r="A60" s="1049" t="s">
        <v>273</v>
      </c>
      <c r="B60" s="1270"/>
      <c r="C60" s="740">
        <v>9</v>
      </c>
      <c r="D60" s="17" t="e">
        <f t="shared" si="6"/>
        <v>#REF!</v>
      </c>
      <c r="E60" s="52" t="s">
        <v>279</v>
      </c>
      <c r="F60" s="52" t="s">
        <v>279</v>
      </c>
      <c r="G60" s="1293" t="s">
        <v>3591</v>
      </c>
      <c r="H60" s="1294">
        <v>1</v>
      </c>
      <c r="I60" s="1295">
        <v>240</v>
      </c>
      <c r="J60" s="116">
        <f>H60*I60</f>
        <v>240</v>
      </c>
      <c r="K60" s="56"/>
      <c r="L60" s="57" t="s">
        <v>281</v>
      </c>
      <c r="M60" s="94"/>
      <c r="N60" s="17"/>
      <c r="O60" s="30">
        <v>45062</v>
      </c>
      <c r="P60" s="17"/>
      <c r="Q60" s="29"/>
      <c r="R60" s="29">
        <v>45085</v>
      </c>
      <c r="S60" s="23">
        <v>45085</v>
      </c>
    </row>
    <row r="61" spans="1:19" s="8" customFormat="1" ht="19.7" customHeight="1">
      <c r="A61" s="1269" t="s">
        <v>273</v>
      </c>
      <c r="B61" s="1270"/>
      <c r="C61" s="740">
        <v>9</v>
      </c>
      <c r="D61" s="17" t="e">
        <f t="shared" si="6"/>
        <v>#REF!</v>
      </c>
      <c r="E61" s="17" t="s">
        <v>167</v>
      </c>
      <c r="F61" s="17" t="s">
        <v>167</v>
      </c>
      <c r="G61" s="1291" t="s">
        <v>274</v>
      </c>
      <c r="H61" s="704">
        <v>1</v>
      </c>
      <c r="I61" s="1292">
        <v>540</v>
      </c>
      <c r="J61" s="109">
        <f t="shared" si="5"/>
        <v>540</v>
      </c>
      <c r="K61" s="56"/>
      <c r="L61" s="106" t="s">
        <v>275</v>
      </c>
      <c r="M61" s="94"/>
      <c r="N61" s="17"/>
      <c r="O61" s="30">
        <v>45062</v>
      </c>
      <c r="P61" s="17"/>
      <c r="Q61" s="29"/>
      <c r="R61" s="29">
        <v>45085</v>
      </c>
      <c r="S61" s="23">
        <v>45085</v>
      </c>
    </row>
    <row r="62" spans="1:19" s="8" customFormat="1" ht="19.7" customHeight="1">
      <c r="A62" s="1269" t="s">
        <v>276</v>
      </c>
      <c r="B62" s="1270"/>
      <c r="C62" s="740">
        <v>9</v>
      </c>
      <c r="D62" s="17" t="e">
        <f t="shared" si="6"/>
        <v>#REF!</v>
      </c>
      <c r="E62" s="17" t="s">
        <v>167</v>
      </c>
      <c r="F62" s="17" t="s">
        <v>167</v>
      </c>
      <c r="G62" s="1291" t="s">
        <v>3592</v>
      </c>
      <c r="H62" s="704">
        <v>1</v>
      </c>
      <c r="I62" s="1292">
        <v>230</v>
      </c>
      <c r="J62" s="109">
        <f t="shared" si="5"/>
        <v>230</v>
      </c>
      <c r="K62" s="56"/>
      <c r="L62" s="106" t="s">
        <v>3389</v>
      </c>
      <c r="M62" s="94"/>
      <c r="N62" s="17"/>
      <c r="O62" s="30">
        <v>45062</v>
      </c>
      <c r="P62" s="17"/>
      <c r="Q62" s="29"/>
      <c r="R62" s="29">
        <v>45085</v>
      </c>
      <c r="S62" s="23">
        <v>45085</v>
      </c>
    </row>
    <row r="63" spans="1:19" s="8" customFormat="1" ht="19.7" customHeight="1">
      <c r="A63" s="1269" t="s">
        <v>276</v>
      </c>
      <c r="B63" s="1270"/>
      <c r="C63" s="740">
        <v>9</v>
      </c>
      <c r="D63" s="17" t="e">
        <f t="shared" si="6"/>
        <v>#REF!</v>
      </c>
      <c r="E63" s="111" t="s">
        <v>167</v>
      </c>
      <c r="F63" s="111" t="s">
        <v>167</v>
      </c>
      <c r="G63" s="1292" t="s">
        <v>277</v>
      </c>
      <c r="H63" s="677">
        <v>1</v>
      </c>
      <c r="I63" s="1276">
        <v>434</v>
      </c>
      <c r="J63" s="109">
        <f t="shared" si="5"/>
        <v>434</v>
      </c>
      <c r="K63" s="56"/>
      <c r="L63" s="26" t="s">
        <v>278</v>
      </c>
      <c r="M63" s="94"/>
      <c r="N63" s="17"/>
      <c r="O63" s="30">
        <v>45062</v>
      </c>
      <c r="P63" s="17"/>
      <c r="Q63" s="29"/>
      <c r="R63" s="29">
        <v>45085</v>
      </c>
      <c r="S63" s="23">
        <v>45085</v>
      </c>
    </row>
    <row r="64" spans="1:19" s="8" customFormat="1" ht="19.7" customHeight="1">
      <c r="A64" s="1269" t="s">
        <v>276</v>
      </c>
      <c r="B64" s="1270"/>
      <c r="C64" s="740">
        <v>9</v>
      </c>
      <c r="D64" s="17" t="e">
        <f t="shared" si="6"/>
        <v>#REF!</v>
      </c>
      <c r="E64" s="887" t="s">
        <v>167</v>
      </c>
      <c r="F64" s="887" t="s">
        <v>167</v>
      </c>
      <c r="G64" s="1296" t="s">
        <v>889</v>
      </c>
      <c r="H64" s="1297"/>
      <c r="I64" s="895">
        <v>27</v>
      </c>
      <c r="J64" s="1298">
        <f t="shared" si="5"/>
        <v>0</v>
      </c>
      <c r="K64" s="1153"/>
      <c r="L64" s="921" t="s">
        <v>866</v>
      </c>
      <c r="M64" s="1154" t="s">
        <v>3593</v>
      </c>
      <c r="N64" s="17"/>
      <c r="O64" s="30"/>
      <c r="P64" s="17"/>
      <c r="Q64" s="29"/>
      <c r="R64" s="29"/>
      <c r="S64" s="23"/>
    </row>
    <row r="65" spans="1:19" s="8" customFormat="1" ht="19.7" customHeight="1">
      <c r="A65" s="1269" t="s">
        <v>276</v>
      </c>
      <c r="B65" s="1270"/>
      <c r="C65" s="740">
        <v>9</v>
      </c>
      <c r="D65" s="17" t="e">
        <f t="shared" si="6"/>
        <v>#REF!</v>
      </c>
      <c r="E65" s="17" t="s">
        <v>167</v>
      </c>
      <c r="F65" s="17" t="s">
        <v>167</v>
      </c>
      <c r="G65" s="1291" t="s">
        <v>3594</v>
      </c>
      <c r="H65" s="704">
        <v>2</v>
      </c>
      <c r="I65" s="1292">
        <v>180</v>
      </c>
      <c r="J65" s="109">
        <f t="shared" si="5"/>
        <v>360</v>
      </c>
      <c r="K65" s="56"/>
      <c r="L65" s="106" t="s">
        <v>3595</v>
      </c>
      <c r="M65" s="94"/>
      <c r="N65" s="17"/>
      <c r="O65" s="30">
        <v>45062</v>
      </c>
      <c r="P65" s="17"/>
      <c r="Q65" s="29"/>
      <c r="R65" s="29">
        <v>45085</v>
      </c>
      <c r="S65" s="23">
        <v>45085</v>
      </c>
    </row>
    <row r="66" spans="1:19" s="8" customFormat="1" ht="19.7" customHeight="1">
      <c r="A66" s="1269" t="s">
        <v>628</v>
      </c>
      <c r="B66" s="1270"/>
      <c r="C66" s="740">
        <v>9</v>
      </c>
      <c r="D66" s="17" t="e">
        <f t="shared" si="4"/>
        <v>#REF!</v>
      </c>
      <c r="E66" s="17" t="s">
        <v>167</v>
      </c>
      <c r="F66" s="17" t="s">
        <v>167</v>
      </c>
      <c r="G66" s="1291" t="s">
        <v>3596</v>
      </c>
      <c r="H66" s="704">
        <v>1</v>
      </c>
      <c r="I66" s="1292">
        <v>110</v>
      </c>
      <c r="J66" s="109">
        <f t="shared" si="5"/>
        <v>110</v>
      </c>
      <c r="K66" s="56"/>
      <c r="L66" s="106" t="s">
        <v>275</v>
      </c>
      <c r="M66" s="94"/>
      <c r="N66" s="17"/>
      <c r="O66" s="30">
        <v>45062</v>
      </c>
      <c r="P66" s="17"/>
      <c r="Q66" s="29"/>
      <c r="R66" s="29">
        <v>45085</v>
      </c>
      <c r="S66" s="23">
        <v>45085</v>
      </c>
    </row>
    <row r="67" spans="1:19" s="8" customFormat="1" ht="19.7" customHeight="1">
      <c r="A67" s="1269" t="s">
        <v>3597</v>
      </c>
      <c r="B67" s="1270"/>
      <c r="C67" s="740">
        <v>9</v>
      </c>
      <c r="D67" s="1299" t="e">
        <f>+D66+1</f>
        <v>#REF!</v>
      </c>
      <c r="E67" s="722" t="s">
        <v>66</v>
      </c>
      <c r="F67" s="1271" t="s">
        <v>810</v>
      </c>
      <c r="G67" s="1300" t="s">
        <v>3598</v>
      </c>
      <c r="H67" s="694">
        <v>1</v>
      </c>
      <c r="I67" s="1301">
        <v>23139</v>
      </c>
      <c r="J67" s="1249">
        <f t="shared" si="5"/>
        <v>23139</v>
      </c>
      <c r="K67" s="858"/>
      <c r="L67" s="1302" t="s">
        <v>3599</v>
      </c>
      <c r="M67" s="1303" t="s">
        <v>3600</v>
      </c>
      <c r="N67" s="17"/>
      <c r="O67" s="30">
        <v>45062</v>
      </c>
      <c r="P67" s="17"/>
      <c r="Q67" s="29">
        <v>45085</v>
      </c>
      <c r="R67" s="29">
        <v>45071</v>
      </c>
      <c r="S67" s="23">
        <v>45071</v>
      </c>
    </row>
    <row r="68" spans="1:19" s="8" customFormat="1" ht="19.7" customHeight="1">
      <c r="A68" s="1269" t="s">
        <v>276</v>
      </c>
      <c r="B68" s="1270"/>
      <c r="C68" s="740">
        <v>9</v>
      </c>
      <c r="D68" s="107" t="e">
        <f t="shared" si="4"/>
        <v>#REF!</v>
      </c>
      <c r="E68" s="17" t="s">
        <v>167</v>
      </c>
      <c r="F68" s="17" t="s">
        <v>167</v>
      </c>
      <c r="G68" s="1292" t="s">
        <v>719</v>
      </c>
      <c r="H68" s="704">
        <v>2</v>
      </c>
      <c r="I68" s="1292">
        <v>270</v>
      </c>
      <c r="J68" s="109">
        <f t="shared" si="5"/>
        <v>540</v>
      </c>
      <c r="K68" s="56"/>
      <c r="L68" s="120" t="s">
        <v>3601</v>
      </c>
      <c r="M68" s="94" t="s">
        <v>3602</v>
      </c>
      <c r="N68" s="17"/>
      <c r="O68" s="30">
        <v>45062</v>
      </c>
      <c r="P68" s="17"/>
      <c r="Q68" s="29"/>
      <c r="R68" s="29">
        <v>45085</v>
      </c>
      <c r="S68" s="23">
        <v>45085</v>
      </c>
    </row>
    <row r="69" spans="1:19" s="8" customFormat="1" ht="19.7" customHeight="1">
      <c r="A69" s="1269" t="s">
        <v>276</v>
      </c>
      <c r="B69" s="1270"/>
      <c r="C69" s="740">
        <v>9</v>
      </c>
      <c r="D69" s="107" t="e">
        <f>+D68+1</f>
        <v>#REF!</v>
      </c>
      <c r="E69" s="17" t="s">
        <v>167</v>
      </c>
      <c r="F69" s="17" t="s">
        <v>167</v>
      </c>
      <c r="G69" s="1300" t="s">
        <v>3603</v>
      </c>
      <c r="H69" s="694">
        <v>1</v>
      </c>
      <c r="I69" s="1301">
        <v>260</v>
      </c>
      <c r="J69" s="1249">
        <f t="shared" si="5"/>
        <v>260</v>
      </c>
      <c r="K69" s="858"/>
      <c r="L69" s="1304" t="s">
        <v>3604</v>
      </c>
      <c r="M69" s="94"/>
      <c r="N69" s="17"/>
      <c r="O69" s="30">
        <v>45062</v>
      </c>
      <c r="P69" s="17"/>
      <c r="Q69" s="29"/>
      <c r="R69" s="29">
        <v>45085</v>
      </c>
      <c r="S69" s="23">
        <v>45085</v>
      </c>
    </row>
    <row r="70" spans="1:19" s="8" customFormat="1" ht="19.7" customHeight="1">
      <c r="A70" s="1269" t="s">
        <v>276</v>
      </c>
      <c r="B70" s="1270"/>
      <c r="C70" s="740">
        <v>9</v>
      </c>
      <c r="D70" s="107" t="e">
        <f>+D69+1</f>
        <v>#REF!</v>
      </c>
      <c r="E70" s="111" t="s">
        <v>167</v>
      </c>
      <c r="F70" s="111" t="s">
        <v>167</v>
      </c>
      <c r="G70" s="1283" t="s">
        <v>781</v>
      </c>
      <c r="H70" s="1305">
        <v>1</v>
      </c>
      <c r="I70" s="1306">
        <v>690</v>
      </c>
      <c r="J70" s="943">
        <f t="shared" si="5"/>
        <v>690</v>
      </c>
      <c r="K70" s="243"/>
      <c r="L70" s="322" t="s">
        <v>2395</v>
      </c>
      <c r="M70" s="64"/>
      <c r="N70" s="17"/>
      <c r="O70" s="30">
        <v>45062</v>
      </c>
      <c r="P70" s="17"/>
      <c r="Q70" s="29"/>
      <c r="R70" s="29">
        <v>45085</v>
      </c>
      <c r="S70" s="23">
        <v>45085</v>
      </c>
    </row>
    <row r="71" spans="1:19" s="8" customFormat="1" ht="19.7" customHeight="1">
      <c r="A71" s="1269" t="s">
        <v>276</v>
      </c>
      <c r="B71" s="1270"/>
      <c r="C71" s="740">
        <v>9</v>
      </c>
      <c r="D71" s="107" t="e">
        <f t="shared" si="4"/>
        <v>#REF!</v>
      </c>
      <c r="E71" s="111" t="s">
        <v>167</v>
      </c>
      <c r="F71" s="111" t="s">
        <v>167</v>
      </c>
      <c r="G71" s="1283" t="s">
        <v>783</v>
      </c>
      <c r="H71" s="1305">
        <v>1</v>
      </c>
      <c r="I71" s="1306">
        <v>990</v>
      </c>
      <c r="J71" s="943">
        <f t="shared" si="5"/>
        <v>990</v>
      </c>
      <c r="K71" s="243"/>
      <c r="L71" s="322" t="s">
        <v>2395</v>
      </c>
      <c r="M71" s="64"/>
      <c r="N71" s="17"/>
      <c r="O71" s="30">
        <v>45062</v>
      </c>
      <c r="P71" s="17"/>
      <c r="Q71" s="29"/>
      <c r="R71" s="29">
        <v>45085</v>
      </c>
      <c r="S71" s="23">
        <v>45085</v>
      </c>
    </row>
    <row r="72" spans="1:19" s="8" customFormat="1" ht="19.7" customHeight="1">
      <c r="A72" s="91"/>
      <c r="B72" s="92"/>
      <c r="C72" s="18"/>
      <c r="D72" s="117"/>
      <c r="E72" s="98"/>
      <c r="F72" s="98"/>
      <c r="G72" s="108"/>
      <c r="H72" s="107"/>
      <c r="I72" s="108"/>
      <c r="J72" s="118"/>
      <c r="K72" s="119"/>
      <c r="L72" s="120"/>
      <c r="M72" s="94"/>
      <c r="N72" s="17"/>
      <c r="O72" s="30"/>
      <c r="P72" s="17"/>
      <c r="Q72" s="29"/>
      <c r="R72" s="29"/>
      <c r="S72" s="23"/>
    </row>
    <row r="73" spans="1:19" s="8" customFormat="1" ht="19.7" customHeight="1">
      <c r="A73" s="91"/>
      <c r="B73" s="92"/>
      <c r="C73" s="18"/>
      <c r="D73" s="117"/>
      <c r="E73" s="98"/>
      <c r="F73" s="75"/>
      <c r="G73" s="121">
        <f>SUM(J54:J71)</f>
        <v>51443</v>
      </c>
      <c r="H73" s="107"/>
      <c r="I73" s="108"/>
      <c r="J73" s="9"/>
      <c r="K73" s="119"/>
      <c r="L73" s="120"/>
      <c r="M73" s="94"/>
      <c r="N73" s="17"/>
      <c r="O73" s="30"/>
      <c r="P73" s="17"/>
      <c r="Q73" s="29"/>
      <c r="R73" s="29"/>
      <c r="S73" s="23"/>
    </row>
    <row r="74" spans="1:19" s="8" customFormat="1" ht="19.7" customHeight="1">
      <c r="A74" s="91"/>
      <c r="B74" s="92"/>
      <c r="C74" s="18"/>
      <c r="D74" s="17"/>
      <c r="E74" s="17"/>
      <c r="F74" s="17"/>
      <c r="G74" s="76"/>
      <c r="H74" s="18"/>
      <c r="I74" s="51"/>
      <c r="J74" s="93"/>
      <c r="K74" s="22"/>
      <c r="L74" s="26"/>
      <c r="M74" s="94"/>
      <c r="N74" s="17"/>
      <c r="O74" s="30"/>
      <c r="P74" s="17"/>
      <c r="Q74" s="29"/>
      <c r="R74" s="29"/>
      <c r="S74" s="23"/>
    </row>
    <row r="75" spans="1:19" s="8" customFormat="1" ht="19.7" customHeight="1">
      <c r="A75" s="91"/>
      <c r="B75" s="92"/>
      <c r="C75" s="18"/>
      <c r="D75" s="17"/>
      <c r="E75" s="17"/>
      <c r="F75" s="17"/>
      <c r="G75" s="50"/>
      <c r="H75" s="18"/>
      <c r="I75" s="51"/>
      <c r="J75" s="533"/>
      <c r="K75" s="22"/>
      <c r="L75" s="26"/>
      <c r="M75" s="94"/>
      <c r="N75" s="17"/>
      <c r="O75" s="30"/>
      <c r="P75" s="17"/>
      <c r="Q75" s="29"/>
      <c r="R75" s="29"/>
      <c r="S75" s="23"/>
    </row>
    <row r="76" spans="1:19" s="8" customFormat="1" ht="19.7" customHeight="1">
      <c r="A76" s="91"/>
      <c r="B76" s="92"/>
      <c r="C76" s="18"/>
      <c r="D76" s="17"/>
      <c r="E76" s="17"/>
      <c r="F76" s="17"/>
      <c r="G76" s="50"/>
      <c r="H76" s="18"/>
      <c r="I76" s="51"/>
      <c r="J76" s="533"/>
      <c r="K76" s="22"/>
      <c r="L76" s="26"/>
      <c r="M76" s="94"/>
      <c r="N76" s="17"/>
      <c r="O76" s="30"/>
      <c r="P76" s="17"/>
      <c r="Q76" s="29"/>
      <c r="R76" s="29"/>
      <c r="S76" s="23"/>
    </row>
    <row r="77" spans="1:19" s="8" customFormat="1" ht="19.7" customHeight="1">
      <c r="A77" s="91"/>
      <c r="B77" s="92"/>
      <c r="C77" s="18"/>
      <c r="D77" s="508" t="s">
        <v>3513</v>
      </c>
      <c r="E77" s="509"/>
      <c r="F77" s="509"/>
      <c r="G77" s="510"/>
      <c r="H77" s="18"/>
      <c r="I77" s="51"/>
      <c r="J77" s="533"/>
      <c r="K77" s="22"/>
      <c r="L77" s="26"/>
      <c r="M77" s="94"/>
      <c r="N77" s="17"/>
      <c r="O77" s="30"/>
      <c r="P77" s="17"/>
      <c r="Q77" s="29"/>
      <c r="R77" s="29"/>
      <c r="S77" s="23"/>
    </row>
    <row r="78" spans="1:19" s="8" customFormat="1" ht="19.7" customHeight="1">
      <c r="A78" s="1269" t="s">
        <v>628</v>
      </c>
      <c r="B78" s="1270"/>
      <c r="C78" s="948">
        <v>8</v>
      </c>
      <c r="D78" s="17" t="e">
        <f>+D71+1</f>
        <v>#REF!</v>
      </c>
      <c r="E78" s="1271" t="s">
        <v>270</v>
      </c>
      <c r="F78" s="1271" t="s">
        <v>167</v>
      </c>
      <c r="G78" s="1307" t="s">
        <v>3605</v>
      </c>
      <c r="H78" s="694">
        <v>1</v>
      </c>
      <c r="I78" s="1284">
        <v>6780</v>
      </c>
      <c r="J78" s="1249">
        <f t="shared" ref="J78:J101" si="7">H78*I78</f>
        <v>6780</v>
      </c>
      <c r="K78" s="22"/>
      <c r="L78" s="26" t="s">
        <v>3606</v>
      </c>
      <c r="M78" s="94"/>
      <c r="N78" s="17"/>
      <c r="O78" s="30">
        <v>45062</v>
      </c>
      <c r="P78" s="17"/>
      <c r="Q78" s="29"/>
      <c r="R78" s="29">
        <v>45085</v>
      </c>
      <c r="S78" s="23">
        <v>45085</v>
      </c>
    </row>
    <row r="79" spans="1:19" s="8" customFormat="1" ht="19.7" customHeight="1">
      <c r="A79" s="1269" t="s">
        <v>276</v>
      </c>
      <c r="B79" s="1270"/>
      <c r="C79" s="948">
        <v>8</v>
      </c>
      <c r="D79" s="17" t="e">
        <f t="shared" ref="D79:D96" si="8">+D78+1</f>
        <v>#REF!</v>
      </c>
      <c r="E79" s="111" t="s">
        <v>167</v>
      </c>
      <c r="F79" s="111" t="s">
        <v>167</v>
      </c>
      <c r="G79" s="1307" t="s">
        <v>3516</v>
      </c>
      <c r="H79" s="694">
        <v>16</v>
      </c>
      <c r="I79" s="1284">
        <v>90</v>
      </c>
      <c r="J79" s="1249">
        <f t="shared" si="7"/>
        <v>1440</v>
      </c>
      <c r="K79" s="22"/>
      <c r="L79" s="26" t="s">
        <v>3517</v>
      </c>
      <c r="M79" s="94"/>
      <c r="N79" s="17"/>
      <c r="O79" s="30">
        <v>45062</v>
      </c>
      <c r="P79" s="17"/>
      <c r="Q79" s="29"/>
      <c r="R79" s="29">
        <v>45085</v>
      </c>
      <c r="S79" s="23">
        <v>45085</v>
      </c>
    </row>
    <row r="80" spans="1:19" s="8" customFormat="1" ht="19.7" customHeight="1">
      <c r="A80" s="1269" t="s">
        <v>276</v>
      </c>
      <c r="B80" s="1270"/>
      <c r="C80" s="948">
        <v>8</v>
      </c>
      <c r="D80" s="17" t="e">
        <f t="shared" si="8"/>
        <v>#REF!</v>
      </c>
      <c r="E80" s="283" t="s">
        <v>167</v>
      </c>
      <c r="F80" s="283" t="s">
        <v>167</v>
      </c>
      <c r="G80" s="417" t="s">
        <v>759</v>
      </c>
      <c r="H80" s="417"/>
      <c r="I80" s="545">
        <v>92</v>
      </c>
      <c r="J80" s="545">
        <f t="shared" si="7"/>
        <v>0</v>
      </c>
      <c r="K80" s="1095"/>
      <c r="L80" s="369" t="s">
        <v>3607</v>
      </c>
      <c r="M80" s="1154" t="s">
        <v>3608</v>
      </c>
      <c r="N80" s="17"/>
      <c r="O80" s="30"/>
      <c r="P80" s="17"/>
      <c r="Q80" s="29"/>
      <c r="R80" s="29"/>
      <c r="S80" s="23"/>
    </row>
    <row r="81" spans="1:19" s="8" customFormat="1" ht="19.7" customHeight="1">
      <c r="A81" s="1269" t="s">
        <v>276</v>
      </c>
      <c r="B81" s="1270"/>
      <c r="C81" s="948">
        <v>8</v>
      </c>
      <c r="D81" s="17" t="e">
        <f t="shared" si="8"/>
        <v>#REF!</v>
      </c>
      <c r="E81" s="111" t="s">
        <v>167</v>
      </c>
      <c r="F81" s="111" t="s">
        <v>167</v>
      </c>
      <c r="G81" s="1307" t="s">
        <v>3520</v>
      </c>
      <c r="H81" s="694">
        <v>6</v>
      </c>
      <c r="I81" s="1284">
        <v>270</v>
      </c>
      <c r="J81" s="1249">
        <f t="shared" si="7"/>
        <v>1620</v>
      </c>
      <c r="K81" s="22"/>
      <c r="L81" s="26" t="s">
        <v>3521</v>
      </c>
      <c r="M81" s="94"/>
      <c r="N81" s="17"/>
      <c r="O81" s="30">
        <v>45062</v>
      </c>
      <c r="P81" s="17"/>
      <c r="Q81" s="29"/>
      <c r="R81" s="29">
        <v>45085</v>
      </c>
      <c r="S81" s="23">
        <v>45085</v>
      </c>
    </row>
    <row r="82" spans="1:19" s="8" customFormat="1" ht="19.7" customHeight="1">
      <c r="A82" s="1269" t="s">
        <v>276</v>
      </c>
      <c r="B82" s="1270"/>
      <c r="C82" s="948">
        <v>8</v>
      </c>
      <c r="D82" s="17" t="e">
        <f t="shared" si="8"/>
        <v>#REF!</v>
      </c>
      <c r="E82" s="111" t="s">
        <v>167</v>
      </c>
      <c r="F82" s="111" t="s">
        <v>167</v>
      </c>
      <c r="G82" s="1307" t="s">
        <v>2365</v>
      </c>
      <c r="H82" s="694">
        <v>10</v>
      </c>
      <c r="I82" s="1284">
        <v>18</v>
      </c>
      <c r="J82" s="1249">
        <f t="shared" si="7"/>
        <v>180</v>
      </c>
      <c r="K82" s="22"/>
      <c r="L82" s="130" t="s">
        <v>3522</v>
      </c>
      <c r="M82" s="94"/>
      <c r="N82" s="17"/>
      <c r="O82" s="30">
        <v>45062</v>
      </c>
      <c r="P82" s="17"/>
      <c r="Q82" s="29"/>
      <c r="R82" s="29">
        <v>45085</v>
      </c>
      <c r="S82" s="23">
        <v>45085</v>
      </c>
    </row>
    <row r="83" spans="1:19" s="8" customFormat="1" ht="19.7" customHeight="1">
      <c r="A83" s="1269" t="s">
        <v>276</v>
      </c>
      <c r="B83" s="1270"/>
      <c r="C83" s="948">
        <v>8</v>
      </c>
      <c r="D83" s="17" t="e">
        <f t="shared" si="8"/>
        <v>#REF!</v>
      </c>
      <c r="E83" s="111" t="s">
        <v>167</v>
      </c>
      <c r="F83" s="111" t="s">
        <v>167</v>
      </c>
      <c r="G83" s="1307" t="s">
        <v>756</v>
      </c>
      <c r="H83" s="694">
        <v>10</v>
      </c>
      <c r="I83" s="1284">
        <v>32</v>
      </c>
      <c r="J83" s="1249">
        <f t="shared" si="7"/>
        <v>320</v>
      </c>
      <c r="K83" s="22"/>
      <c r="L83" s="130" t="s">
        <v>3609</v>
      </c>
      <c r="M83" s="94"/>
      <c r="N83" s="17"/>
      <c r="O83" s="30">
        <v>45062</v>
      </c>
      <c r="P83" s="17"/>
      <c r="Q83" s="29"/>
      <c r="R83" s="29">
        <v>45085</v>
      </c>
      <c r="S83" s="23">
        <v>45085</v>
      </c>
    </row>
    <row r="84" spans="1:19" s="8" customFormat="1" ht="19.7" customHeight="1">
      <c r="A84" s="1269" t="s">
        <v>276</v>
      </c>
      <c r="B84" s="1270"/>
      <c r="C84" s="948">
        <v>8</v>
      </c>
      <c r="D84" s="17" t="e">
        <f t="shared" si="8"/>
        <v>#REF!</v>
      </c>
      <c r="E84" s="111" t="s">
        <v>167</v>
      </c>
      <c r="F84" s="111" t="s">
        <v>167</v>
      </c>
      <c r="G84" s="1307" t="s">
        <v>3610</v>
      </c>
      <c r="H84" s="694">
        <v>10</v>
      </c>
      <c r="I84" s="1284">
        <v>27</v>
      </c>
      <c r="J84" s="1249">
        <f t="shared" si="7"/>
        <v>270</v>
      </c>
      <c r="K84" s="22"/>
      <c r="L84" s="130" t="s">
        <v>3522</v>
      </c>
      <c r="M84" s="94"/>
      <c r="N84" s="17"/>
      <c r="O84" s="30">
        <v>45062</v>
      </c>
      <c r="P84" s="17"/>
      <c r="Q84" s="29"/>
      <c r="R84" s="29">
        <v>45085</v>
      </c>
      <c r="S84" s="23">
        <v>45085</v>
      </c>
    </row>
    <row r="85" spans="1:19" s="8" customFormat="1" ht="19.7" customHeight="1">
      <c r="A85" s="1269" t="s">
        <v>282</v>
      </c>
      <c r="B85" s="1270"/>
      <c r="C85" s="948">
        <v>8</v>
      </c>
      <c r="D85" s="17" t="e">
        <f t="shared" si="8"/>
        <v>#REF!</v>
      </c>
      <c r="E85" s="17" t="s">
        <v>167</v>
      </c>
      <c r="F85" s="17" t="s">
        <v>167</v>
      </c>
      <c r="G85" s="1308" t="s">
        <v>3611</v>
      </c>
      <c r="H85" s="677">
        <v>1</v>
      </c>
      <c r="I85" s="1273">
        <v>1627</v>
      </c>
      <c r="J85" s="20">
        <f>H85*I85</f>
        <v>1627</v>
      </c>
      <c r="K85" s="118"/>
      <c r="L85" s="176" t="s">
        <v>796</v>
      </c>
      <c r="M85" s="94"/>
      <c r="N85" s="17"/>
      <c r="O85" s="30">
        <v>45062</v>
      </c>
      <c r="P85" s="17"/>
      <c r="Q85" s="29"/>
      <c r="R85" s="29">
        <v>45085</v>
      </c>
      <c r="S85" s="23">
        <v>45085</v>
      </c>
    </row>
    <row r="86" spans="1:19" s="8" customFormat="1" ht="19.7" customHeight="1">
      <c r="A86" s="1269" t="s">
        <v>282</v>
      </c>
      <c r="B86" s="1270"/>
      <c r="C86" s="948">
        <v>8</v>
      </c>
      <c r="D86" s="17" t="e">
        <f t="shared" si="8"/>
        <v>#REF!</v>
      </c>
      <c r="E86" s="17" t="s">
        <v>167</v>
      </c>
      <c r="F86" s="17" t="s">
        <v>167</v>
      </c>
      <c r="G86" s="1308" t="s">
        <v>797</v>
      </c>
      <c r="H86" s="677">
        <v>1</v>
      </c>
      <c r="I86" s="1273">
        <v>4059</v>
      </c>
      <c r="J86" s="20">
        <f t="shared" si="7"/>
        <v>4059</v>
      </c>
      <c r="K86" s="118"/>
      <c r="L86" s="26" t="s">
        <v>798</v>
      </c>
      <c r="M86" s="94"/>
      <c r="N86" s="17"/>
      <c r="O86" s="30">
        <v>45062</v>
      </c>
      <c r="P86" s="17"/>
      <c r="Q86" s="29"/>
      <c r="R86" s="29">
        <v>45085</v>
      </c>
      <c r="S86" s="23">
        <v>45085</v>
      </c>
    </row>
    <row r="87" spans="1:19" s="8" customFormat="1" ht="19.7" customHeight="1">
      <c r="A87" s="1269" t="s">
        <v>276</v>
      </c>
      <c r="B87" s="1270"/>
      <c r="C87" s="948">
        <v>8</v>
      </c>
      <c r="D87" s="17" t="e">
        <f t="shared" si="8"/>
        <v>#REF!</v>
      </c>
      <c r="E87" s="17" t="s">
        <v>167</v>
      </c>
      <c r="F87" s="17" t="s">
        <v>167</v>
      </c>
      <c r="G87" s="1293" t="s">
        <v>557</v>
      </c>
      <c r="H87" s="677">
        <v>1</v>
      </c>
      <c r="I87" s="1273">
        <v>5117</v>
      </c>
      <c r="J87" s="20">
        <f t="shared" si="7"/>
        <v>5117</v>
      </c>
      <c r="K87" s="118"/>
      <c r="L87" s="26" t="s">
        <v>800</v>
      </c>
      <c r="M87" s="94"/>
      <c r="N87" s="17"/>
      <c r="O87" s="30">
        <v>45062</v>
      </c>
      <c r="P87" s="17"/>
      <c r="Q87" s="29"/>
      <c r="R87" s="29">
        <v>45085</v>
      </c>
      <c r="S87" s="23">
        <v>45085</v>
      </c>
    </row>
    <row r="88" spans="1:19" s="8" customFormat="1" ht="19.7" customHeight="1">
      <c r="A88" s="1269" t="s">
        <v>276</v>
      </c>
      <c r="B88" s="1270"/>
      <c r="C88" s="948">
        <v>8</v>
      </c>
      <c r="D88" s="17" t="e">
        <f t="shared" si="8"/>
        <v>#REF!</v>
      </c>
      <c r="E88" s="17" t="s">
        <v>167</v>
      </c>
      <c r="F88" s="17" t="s">
        <v>167</v>
      </c>
      <c r="G88" s="1293" t="s">
        <v>228</v>
      </c>
      <c r="H88" s="677">
        <v>1</v>
      </c>
      <c r="I88" s="1273">
        <v>4239</v>
      </c>
      <c r="J88" s="20">
        <f t="shared" si="7"/>
        <v>4239</v>
      </c>
      <c r="K88" s="347"/>
      <c r="L88" s="26" t="s">
        <v>2041</v>
      </c>
      <c r="M88" s="94"/>
      <c r="N88" s="17"/>
      <c r="O88" s="30">
        <v>45062</v>
      </c>
      <c r="P88" s="17"/>
      <c r="Q88" s="29"/>
      <c r="R88" s="29">
        <v>45085</v>
      </c>
      <c r="S88" s="23">
        <v>45085</v>
      </c>
    </row>
    <row r="89" spans="1:19" s="8" customFormat="1" ht="19.7" customHeight="1">
      <c r="A89" s="1269" t="s">
        <v>628</v>
      </c>
      <c r="B89" s="1270"/>
      <c r="C89" s="948">
        <v>8</v>
      </c>
      <c r="D89" s="17" t="e">
        <f t="shared" si="8"/>
        <v>#REF!</v>
      </c>
      <c r="E89" s="17" t="s">
        <v>167</v>
      </c>
      <c r="F89" s="17" t="s">
        <v>167</v>
      </c>
      <c r="G89" s="1293" t="s">
        <v>1678</v>
      </c>
      <c r="H89" s="677">
        <v>1</v>
      </c>
      <c r="I89" s="1273">
        <v>977</v>
      </c>
      <c r="J89" s="20">
        <f t="shared" si="7"/>
        <v>977</v>
      </c>
      <c r="K89" s="411"/>
      <c r="L89" s="26" t="s">
        <v>804</v>
      </c>
      <c r="M89" s="94"/>
      <c r="N89" s="17"/>
      <c r="O89" s="30">
        <v>45062</v>
      </c>
      <c r="P89" s="17"/>
      <c r="Q89" s="29"/>
      <c r="R89" s="29">
        <v>45085</v>
      </c>
      <c r="S89" s="23">
        <v>45085</v>
      </c>
    </row>
    <row r="90" spans="1:19" s="8" customFormat="1" ht="19.7" customHeight="1">
      <c r="A90" s="1269" t="s">
        <v>276</v>
      </c>
      <c r="B90" s="1270"/>
      <c r="C90" s="948">
        <v>8</v>
      </c>
      <c r="D90" s="17" t="e">
        <f>+D89+1</f>
        <v>#REF!</v>
      </c>
      <c r="E90" s="111" t="s">
        <v>167</v>
      </c>
      <c r="F90" s="111" t="s">
        <v>167</v>
      </c>
      <c r="G90" s="1283" t="s">
        <v>738</v>
      </c>
      <c r="H90" s="1305">
        <v>1</v>
      </c>
      <c r="I90" s="1309">
        <v>860</v>
      </c>
      <c r="J90" s="1089">
        <f>H90*I90</f>
        <v>860</v>
      </c>
      <c r="K90" s="243"/>
      <c r="L90" s="244" t="s">
        <v>739</v>
      </c>
      <c r="M90" s="94"/>
      <c r="N90" s="17"/>
      <c r="O90" s="30">
        <v>45062</v>
      </c>
      <c r="P90" s="17"/>
      <c r="Q90" s="29"/>
      <c r="R90" s="29">
        <v>45085</v>
      </c>
      <c r="S90" s="23">
        <v>45085</v>
      </c>
    </row>
    <row r="91" spans="1:19" s="8" customFormat="1" ht="19.7" customHeight="1">
      <c r="A91" s="1269" t="s">
        <v>3612</v>
      </c>
      <c r="B91" s="1270"/>
      <c r="C91" s="948">
        <v>8</v>
      </c>
      <c r="D91" s="17" t="e">
        <f t="shared" si="8"/>
        <v>#REF!</v>
      </c>
      <c r="E91" s="17" t="s">
        <v>167</v>
      </c>
      <c r="F91" s="17" t="s">
        <v>167</v>
      </c>
      <c r="G91" s="1310" t="s">
        <v>3613</v>
      </c>
      <c r="H91" s="677"/>
      <c r="I91" s="1295"/>
      <c r="J91" s="51">
        <f>H91*I91</f>
        <v>0</v>
      </c>
      <c r="K91" s="22"/>
      <c r="L91" s="26" t="s">
        <v>3614</v>
      </c>
      <c r="M91" s="94"/>
      <c r="N91" s="17"/>
      <c r="O91" s="30"/>
      <c r="P91" s="17"/>
      <c r="Q91" s="29"/>
      <c r="R91" s="29"/>
      <c r="S91" s="23"/>
    </row>
    <row r="92" spans="1:19" s="8" customFormat="1" ht="19.7" customHeight="1">
      <c r="A92" s="1269" t="s">
        <v>3612</v>
      </c>
      <c r="B92" s="1270"/>
      <c r="C92" s="948">
        <v>8</v>
      </c>
      <c r="D92" s="17" t="e">
        <f t="shared" si="8"/>
        <v>#REF!</v>
      </c>
      <c r="E92" s="17" t="s">
        <v>167</v>
      </c>
      <c r="F92" s="17" t="s">
        <v>167</v>
      </c>
      <c r="G92" s="1310" t="s">
        <v>3615</v>
      </c>
      <c r="H92" s="677"/>
      <c r="I92" s="1295"/>
      <c r="J92" s="51">
        <f>H92*I92</f>
        <v>0</v>
      </c>
      <c r="K92" s="22"/>
      <c r="L92" s="26" t="s">
        <v>3616</v>
      </c>
      <c r="M92" s="94"/>
      <c r="N92" s="17"/>
      <c r="O92" s="30"/>
      <c r="P92" s="17"/>
      <c r="Q92" s="29"/>
      <c r="R92" s="29"/>
      <c r="S92" s="23"/>
    </row>
    <row r="93" spans="1:19" s="8" customFormat="1" ht="19.7" customHeight="1">
      <c r="A93" s="1269" t="s">
        <v>273</v>
      </c>
      <c r="B93" s="1270"/>
      <c r="C93" s="948">
        <v>8</v>
      </c>
      <c r="D93" s="17" t="e">
        <f t="shared" si="8"/>
        <v>#REF!</v>
      </c>
      <c r="E93" s="111" t="s">
        <v>3526</v>
      </c>
      <c r="F93" s="111" t="s">
        <v>167</v>
      </c>
      <c r="G93" s="1283" t="s">
        <v>1680</v>
      </c>
      <c r="H93" s="1311">
        <v>1</v>
      </c>
      <c r="I93" s="1309">
        <v>1367</v>
      </c>
      <c r="J93" s="1253">
        <f>H93*I93</f>
        <v>1367</v>
      </c>
      <c r="K93" s="726"/>
      <c r="L93" s="521" t="s">
        <v>3617</v>
      </c>
      <c r="M93" s="94"/>
      <c r="N93" s="17"/>
      <c r="O93" s="30">
        <v>45062</v>
      </c>
      <c r="P93" s="17"/>
      <c r="Q93" s="29"/>
      <c r="R93" s="29">
        <v>45085</v>
      </c>
      <c r="S93" s="23">
        <v>45085</v>
      </c>
    </row>
    <row r="94" spans="1:19" s="8" customFormat="1" ht="19.7" customHeight="1">
      <c r="A94" s="1269" t="s">
        <v>276</v>
      </c>
      <c r="B94" s="1270"/>
      <c r="C94" s="948">
        <v>8</v>
      </c>
      <c r="D94" s="17" t="e">
        <f t="shared" si="8"/>
        <v>#REF!</v>
      </c>
      <c r="E94" s="17" t="s">
        <v>167</v>
      </c>
      <c r="F94" s="17" t="s">
        <v>167</v>
      </c>
      <c r="G94" s="1312" t="s">
        <v>805</v>
      </c>
      <c r="H94" s="677">
        <v>1</v>
      </c>
      <c r="I94" s="1276">
        <v>672</v>
      </c>
      <c r="J94" s="51">
        <f>H94*I94</f>
        <v>672</v>
      </c>
      <c r="K94" s="350"/>
      <c r="L94" s="53" t="s">
        <v>806</v>
      </c>
      <c r="M94" s="94"/>
      <c r="N94" s="17"/>
      <c r="O94" s="30">
        <v>45062</v>
      </c>
      <c r="P94" s="17"/>
      <c r="Q94" s="29"/>
      <c r="R94" s="29">
        <v>45085</v>
      </c>
      <c r="S94" s="23">
        <v>45085</v>
      </c>
    </row>
    <row r="95" spans="1:19" s="8" customFormat="1" ht="19.7" customHeight="1">
      <c r="A95" s="1269" t="s">
        <v>276</v>
      </c>
      <c r="B95" s="1270"/>
      <c r="C95" s="948">
        <v>8</v>
      </c>
      <c r="D95" s="17" t="e">
        <f t="shared" si="8"/>
        <v>#REF!</v>
      </c>
      <c r="E95" s="18" t="s">
        <v>1458</v>
      </c>
      <c r="F95" s="18" t="s">
        <v>1459</v>
      </c>
      <c r="G95" s="1313" t="s">
        <v>3618</v>
      </c>
      <c r="H95" s="694">
        <v>1</v>
      </c>
      <c r="I95" s="1314">
        <v>3040</v>
      </c>
      <c r="J95" s="1249">
        <f t="shared" si="7"/>
        <v>3040</v>
      </c>
      <c r="K95" s="22"/>
      <c r="L95" s="24" t="s">
        <v>3529</v>
      </c>
      <c r="M95" s="24"/>
      <c r="N95" s="17"/>
      <c r="O95" s="30">
        <v>45062</v>
      </c>
      <c r="P95" s="17"/>
      <c r="Q95" s="29">
        <v>45085</v>
      </c>
      <c r="R95" s="29">
        <v>45084</v>
      </c>
      <c r="S95" s="23">
        <v>45083</v>
      </c>
    </row>
    <row r="96" spans="1:19" s="8" customFormat="1" ht="19.7" customHeight="1">
      <c r="A96" s="1269" t="s">
        <v>276</v>
      </c>
      <c r="B96" s="1270"/>
      <c r="C96" s="948">
        <v>8</v>
      </c>
      <c r="D96" s="17" t="e">
        <f t="shared" si="8"/>
        <v>#REF!</v>
      </c>
      <c r="E96" s="17" t="s">
        <v>167</v>
      </c>
      <c r="F96" s="17" t="s">
        <v>167</v>
      </c>
      <c r="G96" s="1313" t="s">
        <v>719</v>
      </c>
      <c r="H96" s="694">
        <v>4</v>
      </c>
      <c r="I96" s="1314">
        <v>270</v>
      </c>
      <c r="J96" s="1249">
        <f t="shared" si="7"/>
        <v>1080</v>
      </c>
      <c r="K96" s="22"/>
      <c r="L96" s="24" t="s">
        <v>3389</v>
      </c>
      <c r="M96" s="24"/>
      <c r="N96" s="17"/>
      <c r="O96" s="30">
        <v>45062</v>
      </c>
      <c r="P96" s="17"/>
      <c r="Q96" s="29"/>
      <c r="R96" s="29">
        <v>45085</v>
      </c>
      <c r="S96" s="23">
        <v>45085</v>
      </c>
    </row>
    <row r="97" spans="1:19" s="8" customFormat="1" ht="19.7" customHeight="1">
      <c r="A97" s="1269" t="s">
        <v>276</v>
      </c>
      <c r="B97" s="1270"/>
      <c r="C97" s="948">
        <v>8</v>
      </c>
      <c r="D97" s="664" t="e">
        <f>D96+1</f>
        <v>#REF!</v>
      </c>
      <c r="E97" s="161" t="s">
        <v>3396</v>
      </c>
      <c r="F97" s="111" t="s">
        <v>167</v>
      </c>
      <c r="G97" s="1308" t="s">
        <v>3397</v>
      </c>
      <c r="H97" s="722">
        <v>1</v>
      </c>
      <c r="I97" s="722">
        <v>622</v>
      </c>
      <c r="J97" s="197">
        <f t="shared" si="7"/>
        <v>622</v>
      </c>
      <c r="K97" s="22"/>
      <c r="L97" s="209" t="s">
        <v>3398</v>
      </c>
      <c r="M97" s="94"/>
      <c r="N97" s="17"/>
      <c r="O97" s="30">
        <v>45062</v>
      </c>
      <c r="P97" s="17"/>
      <c r="Q97" s="29"/>
      <c r="R97" s="29">
        <v>45085</v>
      </c>
      <c r="S97" s="23">
        <v>45085</v>
      </c>
    </row>
    <row r="98" spans="1:19" s="8" customFormat="1" ht="19.7" customHeight="1">
      <c r="A98" s="1269" t="s">
        <v>276</v>
      </c>
      <c r="B98" s="1270"/>
      <c r="C98" s="948">
        <v>8</v>
      </c>
      <c r="D98" s="664" t="e">
        <f t="shared" ref="D98:D104" si="9">D97+1</f>
        <v>#REF!</v>
      </c>
      <c r="E98" s="111" t="s">
        <v>167</v>
      </c>
      <c r="F98" s="111" t="s">
        <v>167</v>
      </c>
      <c r="G98" s="1315" t="s">
        <v>1463</v>
      </c>
      <c r="H98" s="694">
        <v>2</v>
      </c>
      <c r="I98" s="694">
        <v>120</v>
      </c>
      <c r="J98" s="197">
        <f t="shared" si="7"/>
        <v>240</v>
      </c>
      <c r="K98" s="27"/>
      <c r="L98" s="26" t="s">
        <v>1464</v>
      </c>
      <c r="M98" s="94"/>
      <c r="N98" s="17"/>
      <c r="O98" s="30">
        <v>45062</v>
      </c>
      <c r="P98" s="17"/>
      <c r="Q98" s="29"/>
      <c r="R98" s="29">
        <v>45085</v>
      </c>
      <c r="S98" s="23">
        <v>45085</v>
      </c>
    </row>
    <row r="99" spans="1:19" s="8" customFormat="1" ht="19.7" customHeight="1">
      <c r="A99" s="1269" t="s">
        <v>276</v>
      </c>
      <c r="B99" s="1270"/>
      <c r="C99" s="948">
        <v>8</v>
      </c>
      <c r="D99" s="664" t="e">
        <f t="shared" si="9"/>
        <v>#REF!</v>
      </c>
      <c r="E99" s="117" t="s">
        <v>167</v>
      </c>
      <c r="F99" s="117" t="s">
        <v>167</v>
      </c>
      <c r="G99" s="1272" t="s">
        <v>747</v>
      </c>
      <c r="H99" s="704">
        <v>2</v>
      </c>
      <c r="I99" s="704">
        <v>250</v>
      </c>
      <c r="J99" s="177">
        <f t="shared" si="7"/>
        <v>500</v>
      </c>
      <c r="K99" s="208"/>
      <c r="L99" s="120" t="s">
        <v>748</v>
      </c>
      <c r="M99" s="94"/>
      <c r="N99" s="17"/>
      <c r="O99" s="30">
        <v>45062</v>
      </c>
      <c r="P99" s="17"/>
      <c r="Q99" s="29"/>
      <c r="R99" s="29">
        <v>45085</v>
      </c>
      <c r="S99" s="23">
        <v>45085</v>
      </c>
    </row>
    <row r="100" spans="1:19" s="8" customFormat="1" ht="19.7" customHeight="1">
      <c r="A100" s="1269" t="s">
        <v>276</v>
      </c>
      <c r="B100" s="1270"/>
      <c r="C100" s="948">
        <v>8</v>
      </c>
      <c r="D100" s="664" t="e">
        <f t="shared" si="9"/>
        <v>#REF!</v>
      </c>
      <c r="E100" s="117" t="s">
        <v>167</v>
      </c>
      <c r="F100" s="117" t="s">
        <v>167</v>
      </c>
      <c r="G100" s="1272" t="s">
        <v>749</v>
      </c>
      <c r="H100" s="704">
        <v>2</v>
      </c>
      <c r="I100" s="704">
        <v>200</v>
      </c>
      <c r="J100" s="177">
        <f t="shared" si="7"/>
        <v>400</v>
      </c>
      <c r="K100" s="208"/>
      <c r="L100" s="120" t="s">
        <v>750</v>
      </c>
      <c r="M100" s="94"/>
      <c r="N100" s="17"/>
      <c r="O100" s="30">
        <v>45062</v>
      </c>
      <c r="P100" s="17"/>
      <c r="Q100" s="29"/>
      <c r="R100" s="29">
        <v>45085</v>
      </c>
      <c r="S100" s="23">
        <v>45085</v>
      </c>
    </row>
    <row r="101" spans="1:19" s="8" customFormat="1" ht="19.7" customHeight="1">
      <c r="A101" s="1269" t="s">
        <v>282</v>
      </c>
      <c r="B101" s="1270"/>
      <c r="C101" s="948">
        <v>8</v>
      </c>
      <c r="D101" s="664" t="e">
        <f t="shared" si="9"/>
        <v>#REF!</v>
      </c>
      <c r="E101" s="17" t="s">
        <v>167</v>
      </c>
      <c r="F101" s="17" t="s">
        <v>167</v>
      </c>
      <c r="G101" s="1316" t="s">
        <v>2151</v>
      </c>
      <c r="H101" s="694">
        <v>1</v>
      </c>
      <c r="I101" s="667">
        <v>5400</v>
      </c>
      <c r="J101" s="177">
        <f t="shared" si="7"/>
        <v>5400</v>
      </c>
      <c r="K101" s="357"/>
      <c r="L101" s="24" t="s">
        <v>808</v>
      </c>
      <c r="M101" s="94"/>
      <c r="N101" s="17"/>
      <c r="O101" s="30">
        <v>45062</v>
      </c>
      <c r="P101" s="17"/>
      <c r="Q101" s="29"/>
      <c r="R101" s="29">
        <v>45085</v>
      </c>
      <c r="S101" s="23">
        <v>45085</v>
      </c>
    </row>
    <row r="102" spans="1:19" s="8" customFormat="1" ht="19.7" customHeight="1">
      <c r="A102" s="1269" t="s">
        <v>276</v>
      </c>
      <c r="B102" s="1270"/>
      <c r="C102" s="948">
        <v>8</v>
      </c>
      <c r="D102" s="1317" t="e">
        <f t="shared" si="9"/>
        <v>#REF!</v>
      </c>
      <c r="E102" s="1271" t="s">
        <v>1713</v>
      </c>
      <c r="F102" s="1274" t="s">
        <v>67</v>
      </c>
      <c r="G102" s="1315" t="s">
        <v>1714</v>
      </c>
      <c r="H102" s="1318">
        <v>2</v>
      </c>
      <c r="I102" s="1319">
        <v>690</v>
      </c>
      <c r="J102" s="1320">
        <f>H102*I102</f>
        <v>1380</v>
      </c>
      <c r="K102" s="1318"/>
      <c r="L102" s="1315" t="s">
        <v>1715</v>
      </c>
      <c r="M102" s="94"/>
      <c r="N102" s="17"/>
      <c r="O102" s="30">
        <v>45062</v>
      </c>
      <c r="P102" s="17"/>
      <c r="Q102" s="29">
        <v>45085</v>
      </c>
      <c r="R102" s="29">
        <v>45084</v>
      </c>
      <c r="S102" s="23">
        <v>45083</v>
      </c>
    </row>
    <row r="103" spans="1:19" s="8" customFormat="1" ht="19.7" customHeight="1">
      <c r="A103" s="1269" t="s">
        <v>276</v>
      </c>
      <c r="B103" s="1270"/>
      <c r="C103" s="948">
        <v>8</v>
      </c>
      <c r="D103" s="1317" t="e">
        <f t="shared" si="9"/>
        <v>#REF!</v>
      </c>
      <c r="E103" s="1271" t="s">
        <v>1713</v>
      </c>
      <c r="F103" s="1321" t="s">
        <v>67</v>
      </c>
      <c r="G103" s="1275" t="s">
        <v>1716</v>
      </c>
      <c r="H103" s="1318">
        <v>2</v>
      </c>
      <c r="I103" s="1319">
        <v>270</v>
      </c>
      <c r="J103" s="1320">
        <f>H103*I103</f>
        <v>540</v>
      </c>
      <c r="K103" s="1318"/>
      <c r="L103" s="1315" t="s">
        <v>1717</v>
      </c>
      <c r="M103" s="94"/>
      <c r="N103" s="17"/>
      <c r="O103" s="30">
        <v>45062</v>
      </c>
      <c r="P103" s="17"/>
      <c r="Q103" s="29">
        <v>45085</v>
      </c>
      <c r="R103" s="29">
        <v>45084</v>
      </c>
      <c r="S103" s="23">
        <v>45083</v>
      </c>
    </row>
    <row r="104" spans="1:19" s="8" customFormat="1" ht="19.7" customHeight="1">
      <c r="A104" s="1269" t="s">
        <v>276</v>
      </c>
      <c r="B104" s="1270"/>
      <c r="C104" s="948">
        <v>8</v>
      </c>
      <c r="D104" s="1317" t="e">
        <f t="shared" si="9"/>
        <v>#REF!</v>
      </c>
      <c r="E104" s="1274" t="s">
        <v>1713</v>
      </c>
      <c r="F104" s="1322" t="s">
        <v>67</v>
      </c>
      <c r="G104" s="1275" t="s">
        <v>1718</v>
      </c>
      <c r="H104" s="1323">
        <v>1</v>
      </c>
      <c r="I104" s="1324">
        <v>299</v>
      </c>
      <c r="J104" s="1325">
        <f>H104*I104</f>
        <v>299</v>
      </c>
      <c r="K104" s="1323"/>
      <c r="L104" s="1310" t="s">
        <v>1719</v>
      </c>
      <c r="M104" s="692"/>
      <c r="N104" s="17"/>
      <c r="O104" s="30">
        <v>45062</v>
      </c>
      <c r="P104" s="17"/>
      <c r="Q104" s="29">
        <v>45085</v>
      </c>
      <c r="R104" s="29">
        <v>45084</v>
      </c>
      <c r="S104" s="23">
        <v>45083</v>
      </c>
    </row>
    <row r="105" spans="1:19" s="8" customFormat="1" ht="19.7" customHeight="1">
      <c r="A105" s="91"/>
      <c r="B105" s="92"/>
      <c r="C105" s="18"/>
      <c r="D105" s="664"/>
      <c r="E105" s="17"/>
      <c r="F105" s="1258"/>
      <c r="G105" s="24"/>
      <c r="H105" s="1256"/>
      <c r="I105" s="1257"/>
      <c r="J105" s="1249"/>
      <c r="K105" s="177"/>
      <c r="L105" s="120"/>
      <c r="M105" s="94"/>
      <c r="N105" s="17"/>
      <c r="O105" s="30"/>
      <c r="P105" s="17"/>
      <c r="Q105" s="29"/>
      <c r="R105" s="29"/>
      <c r="S105" s="23"/>
    </row>
    <row r="106" spans="1:19" s="8" customFormat="1" ht="19.7" customHeight="1">
      <c r="A106" s="91"/>
      <c r="B106" s="92"/>
      <c r="C106" s="18"/>
      <c r="D106" s="17"/>
      <c r="E106" s="17"/>
      <c r="F106" s="1258"/>
      <c r="G106" s="24"/>
      <c r="H106" s="1256"/>
      <c r="I106" s="1257"/>
      <c r="J106" s="20"/>
      <c r="K106" s="177"/>
      <c r="L106" s="120"/>
      <c r="M106" s="94"/>
      <c r="N106" s="17"/>
      <c r="O106" s="30"/>
      <c r="P106" s="17"/>
      <c r="Q106" s="29"/>
      <c r="R106" s="29"/>
      <c r="S106" s="23"/>
    </row>
    <row r="107" spans="1:19" s="8" customFormat="1" ht="19.7" customHeight="1">
      <c r="A107" s="91"/>
      <c r="B107" s="92"/>
      <c r="C107" s="18"/>
      <c r="D107" s="17"/>
      <c r="E107" s="161"/>
      <c r="F107" s="17"/>
      <c r="G107" s="1040">
        <f>SUM(J78:J105)</f>
        <v>43029</v>
      </c>
      <c r="H107" s="1256"/>
      <c r="I107" s="1257"/>
      <c r="J107" s="20"/>
      <c r="K107" s="177"/>
      <c r="L107" s="120"/>
      <c r="M107" s="94"/>
      <c r="N107" s="17"/>
      <c r="O107" s="30"/>
      <c r="P107" s="17"/>
      <c r="Q107" s="29"/>
      <c r="R107" s="29"/>
      <c r="S107" s="23"/>
    </row>
    <row r="108" spans="1:19" s="8" customFormat="1" ht="19.7" customHeight="1">
      <c r="A108" s="91"/>
      <c r="B108" s="92"/>
      <c r="C108" s="18"/>
      <c r="D108" s="17"/>
      <c r="E108" s="161"/>
      <c r="F108" s="123"/>
      <c r="G108" s="24"/>
      <c r="H108" s="1256"/>
      <c r="I108" s="1257"/>
      <c r="J108" s="20"/>
      <c r="K108" s="177"/>
      <c r="L108" s="120"/>
      <c r="M108" s="94"/>
      <c r="N108" s="17"/>
      <c r="O108" s="30"/>
      <c r="P108" s="17"/>
      <c r="Q108" s="29"/>
      <c r="R108" s="29"/>
      <c r="S108" s="23"/>
    </row>
    <row r="109" spans="1:19" s="8" customFormat="1" ht="19.7" customHeight="1">
      <c r="A109" s="91"/>
      <c r="B109" s="92"/>
      <c r="C109" s="18"/>
      <c r="D109" s="17"/>
      <c r="E109" s="17"/>
      <c r="F109" s="1258"/>
      <c r="G109" s="24"/>
      <c r="H109" s="1256"/>
      <c r="I109" s="1257"/>
      <c r="J109" s="1249"/>
      <c r="K109" s="177"/>
      <c r="L109" s="120"/>
      <c r="M109" s="94"/>
      <c r="N109" s="17"/>
      <c r="O109" s="30"/>
      <c r="P109" s="17"/>
      <c r="Q109" s="29"/>
      <c r="R109" s="29"/>
      <c r="S109" s="23"/>
    </row>
    <row r="110" spans="1:19" s="8" customFormat="1" ht="19.7" customHeight="1">
      <c r="A110" s="91"/>
      <c r="B110" s="92"/>
      <c r="C110" s="18"/>
      <c r="D110" s="17"/>
      <c r="E110" s="17"/>
      <c r="F110" s="17"/>
      <c r="G110" s="50"/>
      <c r="H110" s="126"/>
      <c r="I110" s="1259"/>
      <c r="J110" s="20"/>
      <c r="K110" s="128"/>
      <c r="L110" s="129"/>
      <c r="M110" s="26"/>
      <c r="N110" s="17"/>
      <c r="O110" s="30"/>
      <c r="P110" s="17"/>
      <c r="Q110" s="29"/>
      <c r="R110" s="29"/>
      <c r="S110" s="23"/>
    </row>
    <row r="111" spans="1:19" s="8" customFormat="1" ht="19.7" customHeight="1">
      <c r="A111" s="91"/>
      <c r="B111" s="92"/>
      <c r="C111" s="18"/>
      <c r="D111" s="17"/>
      <c r="E111" s="17"/>
      <c r="F111" s="17"/>
      <c r="G111" s="130"/>
      <c r="H111" s="18"/>
      <c r="I111" s="20"/>
      <c r="J111" s="20"/>
      <c r="K111" s="22"/>
      <c r="L111" s="26"/>
      <c r="M111" s="94"/>
      <c r="N111" s="17"/>
      <c r="O111" s="30"/>
      <c r="P111" s="17"/>
      <c r="Q111" s="29"/>
      <c r="R111" s="29"/>
      <c r="S111" s="23"/>
    </row>
    <row r="112" spans="1:19" s="8" customFormat="1" ht="19.7" customHeight="1">
      <c r="A112" s="91"/>
      <c r="B112" s="92"/>
      <c r="C112" s="18"/>
      <c r="D112" s="17"/>
      <c r="E112" s="17"/>
      <c r="F112" s="17"/>
      <c r="G112" s="426"/>
      <c r="H112" s="18"/>
      <c r="I112" s="20"/>
      <c r="J112" s="20"/>
      <c r="K112" s="22"/>
      <c r="L112" s="26"/>
      <c r="M112" s="94"/>
      <c r="N112" s="17"/>
      <c r="O112" s="30"/>
      <c r="P112" s="17"/>
      <c r="Q112" s="29"/>
      <c r="R112" s="29"/>
      <c r="S112" s="23"/>
    </row>
    <row r="113" spans="1:19" s="8" customFormat="1" ht="19.7" customHeight="1">
      <c r="A113" s="91"/>
      <c r="B113" s="91"/>
      <c r="C113" s="18"/>
      <c r="D113" s="17"/>
      <c r="E113" s="17"/>
      <c r="F113" s="17"/>
      <c r="G113" s="50"/>
      <c r="H113" s="18"/>
      <c r="I113" s="51"/>
      <c r="J113" s="533"/>
      <c r="K113" s="22"/>
      <c r="L113" s="26"/>
      <c r="M113" s="26"/>
      <c r="N113" s="17"/>
      <c r="O113" s="30"/>
      <c r="P113" s="30"/>
      <c r="Q113" s="30"/>
      <c r="R113" s="29"/>
      <c r="S113" s="23"/>
    </row>
    <row r="114" spans="1:19" s="8" customFormat="1" ht="19.7" customHeight="1">
      <c r="A114" s="91"/>
      <c r="B114" s="91"/>
      <c r="C114" s="18"/>
      <c r="D114" s="17"/>
      <c r="E114" s="17"/>
      <c r="F114" s="17"/>
      <c r="G114" s="24"/>
      <c r="H114" s="18"/>
      <c r="I114" s="20"/>
      <c r="J114" s="533"/>
      <c r="K114" s="411"/>
      <c r="L114" s="26"/>
      <c r="M114" s="26"/>
      <c r="N114" s="17"/>
      <c r="O114" s="30"/>
      <c r="P114" s="30"/>
      <c r="Q114" s="30"/>
      <c r="R114" s="29"/>
      <c r="S114" s="23"/>
    </row>
    <row r="115" spans="1:19" s="8" customFormat="1" ht="19.7" customHeight="1">
      <c r="A115" s="91"/>
      <c r="B115" s="91"/>
      <c r="C115" s="18"/>
      <c r="D115" s="17"/>
      <c r="E115" s="17"/>
      <c r="F115" s="17"/>
      <c r="G115" s="24"/>
      <c r="H115" s="18"/>
      <c r="I115" s="20"/>
      <c r="J115" s="20"/>
      <c r="K115" s="411"/>
      <c r="L115" s="26"/>
      <c r="M115" s="26"/>
      <c r="N115" s="17"/>
      <c r="O115" s="30"/>
      <c r="P115" s="17"/>
      <c r="Q115" s="29"/>
      <c r="R115" s="29"/>
      <c r="S115" s="23"/>
    </row>
    <row r="116" spans="1:19" s="8" customFormat="1" ht="19.7" customHeight="1">
      <c r="A116" s="91"/>
      <c r="B116" s="91"/>
      <c r="C116" s="18"/>
      <c r="D116" s="17"/>
      <c r="E116" s="17"/>
      <c r="F116" s="17"/>
      <c r="G116" s="24"/>
      <c r="H116" s="18"/>
      <c r="I116" s="20"/>
      <c r="J116" s="533"/>
      <c r="K116" s="411"/>
      <c r="L116" s="26"/>
      <c r="M116" s="26"/>
      <c r="N116" s="17"/>
      <c r="O116" s="30"/>
      <c r="P116" s="17"/>
      <c r="Q116" s="29"/>
      <c r="R116" s="29"/>
      <c r="S116" s="23"/>
    </row>
    <row r="117" spans="1:19" s="8" customFormat="1" ht="19.7" customHeight="1">
      <c r="A117" s="91"/>
      <c r="B117" s="91"/>
      <c r="C117" s="18"/>
      <c r="D117" s="17"/>
      <c r="E117" s="17"/>
      <c r="F117" s="17"/>
      <c r="G117" s="24"/>
      <c r="H117" s="18"/>
      <c r="I117" s="20"/>
      <c r="J117" s="533"/>
      <c r="K117" s="411"/>
      <c r="L117" s="26"/>
      <c r="M117" s="26"/>
      <c r="N117" s="17"/>
      <c r="O117" s="30"/>
      <c r="P117" s="17"/>
      <c r="Q117" s="29"/>
      <c r="R117" s="29"/>
      <c r="S117" s="23"/>
    </row>
    <row r="118" spans="1:19" s="8" customFormat="1" ht="19.7" customHeight="1">
      <c r="A118" s="91"/>
      <c r="B118" s="91"/>
      <c r="C118" s="18"/>
      <c r="D118" s="17"/>
      <c r="E118" s="17"/>
      <c r="F118" s="17"/>
      <c r="G118" s="24"/>
      <c r="H118" s="18"/>
      <c r="I118" s="20"/>
      <c r="J118" s="533"/>
      <c r="K118" s="411"/>
      <c r="L118" s="26"/>
      <c r="M118" s="26"/>
      <c r="N118" s="17"/>
      <c r="O118" s="30"/>
      <c r="P118" s="17"/>
      <c r="Q118" s="29"/>
      <c r="R118" s="29"/>
      <c r="S118" s="23"/>
    </row>
    <row r="119" spans="1:19" s="8" customFormat="1" ht="19.7" customHeight="1">
      <c r="A119" s="91"/>
      <c r="B119" s="91"/>
      <c r="C119" s="18"/>
      <c r="D119" s="17"/>
      <c r="E119" s="17"/>
      <c r="F119" s="17"/>
      <c r="G119" s="50"/>
      <c r="H119" s="18"/>
      <c r="I119" s="51"/>
      <c r="J119" s="533"/>
      <c r="K119" s="22"/>
      <c r="L119" s="26"/>
      <c r="M119" s="26"/>
      <c r="N119" s="17"/>
      <c r="O119" s="30"/>
      <c r="P119" s="17"/>
      <c r="Q119" s="29"/>
      <c r="R119" s="29"/>
      <c r="S119" s="23"/>
    </row>
    <row r="120" spans="1:19" s="8" customFormat="1" ht="19.7" customHeight="1">
      <c r="A120" s="91"/>
      <c r="B120" s="91"/>
      <c r="C120" s="18"/>
      <c r="D120" s="17"/>
      <c r="E120" s="17"/>
      <c r="F120" s="17"/>
      <c r="G120" s="50"/>
      <c r="H120" s="18"/>
      <c r="I120" s="51"/>
      <c r="J120" s="533"/>
      <c r="K120" s="22"/>
      <c r="L120" s="26"/>
      <c r="M120" s="26"/>
      <c r="N120" s="17"/>
      <c r="O120" s="30"/>
      <c r="P120" s="17"/>
      <c r="Q120" s="29"/>
      <c r="R120" s="29"/>
      <c r="S120" s="23"/>
    </row>
    <row r="121" spans="1:19" ht="19.7" customHeight="1">
      <c r="A121" s="91"/>
      <c r="B121" s="91"/>
      <c r="C121" s="18"/>
      <c r="D121" s="17"/>
      <c r="E121" s="18"/>
      <c r="F121" s="18"/>
      <c r="G121" s="50"/>
      <c r="H121" s="18"/>
      <c r="I121" s="51"/>
      <c r="J121" s="533"/>
      <c r="K121" s="22"/>
      <c r="L121" s="26"/>
      <c r="M121" s="24"/>
      <c r="N121" s="17"/>
      <c r="O121" s="30"/>
      <c r="P121" s="17"/>
      <c r="Q121" s="29"/>
      <c r="R121" s="29"/>
      <c r="S121" s="23"/>
    </row>
    <row r="122" spans="1:19" ht="19.7" customHeight="1">
      <c r="A122" s="91"/>
      <c r="B122" s="91"/>
      <c r="C122" s="18"/>
      <c r="D122" s="17"/>
      <c r="E122" s="17"/>
      <c r="F122" s="17"/>
      <c r="G122" s="122"/>
      <c r="H122" s="18"/>
      <c r="I122" s="51"/>
      <c r="J122" s="20"/>
      <c r="K122" s="22"/>
      <c r="L122" s="26"/>
      <c r="M122" s="26"/>
      <c r="N122" s="17"/>
      <c r="O122" s="30"/>
      <c r="P122" s="17"/>
      <c r="Q122" s="29"/>
      <c r="R122" s="29"/>
      <c r="S122" s="23"/>
    </row>
    <row r="123" spans="1:19" ht="19.7" customHeight="1">
      <c r="A123" s="91"/>
      <c r="B123" s="91"/>
      <c r="C123" s="18"/>
      <c r="D123" s="17"/>
      <c r="E123" s="17"/>
      <c r="F123" s="17"/>
      <c r="G123" s="50"/>
      <c r="H123" s="18"/>
      <c r="I123" s="51"/>
      <c r="J123" s="533"/>
      <c r="K123" s="22"/>
      <c r="L123" s="26"/>
      <c r="M123" s="24"/>
      <c r="N123" s="17"/>
      <c r="O123" s="30"/>
      <c r="P123" s="17"/>
      <c r="Q123" s="29"/>
      <c r="R123" s="110"/>
      <c r="S123" s="23"/>
    </row>
    <row r="124" spans="1:19" ht="19.7" customHeight="1">
      <c r="A124" s="91"/>
      <c r="B124" s="91"/>
      <c r="C124" s="18"/>
      <c r="D124" s="17"/>
      <c r="E124" s="17"/>
      <c r="F124" s="17"/>
      <c r="G124" s="50"/>
      <c r="H124" s="18"/>
      <c r="I124" s="51"/>
      <c r="J124" s="533"/>
      <c r="K124" s="22"/>
      <c r="L124" s="26"/>
      <c r="M124" s="24"/>
      <c r="N124" s="17"/>
      <c r="O124" s="30"/>
      <c r="P124" s="17"/>
      <c r="Q124" s="29"/>
      <c r="R124" s="29"/>
      <c r="S124" s="23"/>
    </row>
    <row r="125" spans="1:19" ht="19.7" customHeight="1">
      <c r="A125" s="91"/>
      <c r="B125" s="91"/>
      <c r="C125" s="18"/>
      <c r="D125" s="17"/>
      <c r="E125" s="17"/>
      <c r="F125" s="17"/>
      <c r="G125" s="50"/>
      <c r="H125" s="18"/>
      <c r="I125" s="51"/>
      <c r="J125" s="533"/>
      <c r="K125" s="22"/>
      <c r="L125" s="26"/>
      <c r="M125" s="24"/>
      <c r="N125" s="17"/>
      <c r="O125" s="30"/>
      <c r="P125" s="17"/>
      <c r="Q125" s="29"/>
      <c r="R125" s="29"/>
      <c r="S125" s="23"/>
    </row>
    <row r="126" spans="1:19" ht="19.7" customHeight="1">
      <c r="A126" s="91"/>
      <c r="B126" s="91"/>
      <c r="C126" s="18"/>
      <c r="D126" s="17"/>
      <c r="E126" s="17"/>
      <c r="F126" s="17"/>
      <c r="G126" s="50"/>
      <c r="H126" s="18"/>
      <c r="I126" s="51"/>
      <c r="J126" s="533">
        <f t="shared" ref="J126:J131" si="10">H126*I126</f>
        <v>0</v>
      </c>
      <c r="K126" s="22"/>
      <c r="L126" s="26"/>
      <c r="M126" s="24"/>
      <c r="N126" s="17"/>
      <c r="O126" s="30"/>
      <c r="P126" s="17"/>
      <c r="Q126" s="29"/>
      <c r="R126" s="29"/>
      <c r="S126" s="23"/>
    </row>
    <row r="127" spans="1:19" ht="19.7" customHeight="1">
      <c r="A127" s="91"/>
      <c r="B127" s="91"/>
      <c r="C127" s="18"/>
      <c r="D127" s="17"/>
      <c r="E127" s="17"/>
      <c r="F127" s="17"/>
      <c r="G127" s="50"/>
      <c r="H127" s="18"/>
      <c r="I127" s="51"/>
      <c r="J127" s="533">
        <f t="shared" si="10"/>
        <v>0</v>
      </c>
      <c r="K127" s="22"/>
      <c r="L127" s="26"/>
      <c r="M127" s="24"/>
      <c r="N127" s="17"/>
      <c r="O127" s="30"/>
      <c r="P127" s="17"/>
      <c r="Q127" s="29"/>
      <c r="R127" s="29"/>
      <c r="S127" s="23"/>
    </row>
    <row r="128" spans="1:19" ht="19.7" customHeight="1">
      <c r="A128" s="91"/>
      <c r="B128" s="91"/>
      <c r="C128" s="18"/>
      <c r="D128" s="17"/>
      <c r="E128" s="17"/>
      <c r="F128" s="17"/>
      <c r="G128" s="50"/>
      <c r="H128" s="18"/>
      <c r="I128" s="51"/>
      <c r="J128" s="533">
        <f t="shared" si="10"/>
        <v>0</v>
      </c>
      <c r="K128" s="22"/>
      <c r="L128" s="26"/>
      <c r="M128" s="24"/>
      <c r="N128" s="17"/>
      <c r="O128" s="30"/>
      <c r="P128" s="17"/>
      <c r="Q128" s="29"/>
      <c r="R128" s="29"/>
      <c r="S128" s="23"/>
    </row>
    <row r="129" spans="1:19" ht="19.7" customHeight="1">
      <c r="A129" s="91"/>
      <c r="B129" s="91"/>
      <c r="C129" s="168"/>
      <c r="D129" s="17"/>
      <c r="E129" s="17"/>
      <c r="F129" s="17"/>
      <c r="G129" s="50"/>
      <c r="H129" s="18"/>
      <c r="I129" s="51"/>
      <c r="J129" s="533">
        <f t="shared" si="10"/>
        <v>0</v>
      </c>
      <c r="K129" s="22"/>
      <c r="L129" s="26"/>
      <c r="M129" s="24"/>
      <c r="N129" s="17"/>
      <c r="O129" s="30"/>
      <c r="P129" s="17"/>
      <c r="Q129" s="29"/>
      <c r="R129" s="29"/>
      <c r="S129" s="23"/>
    </row>
    <row r="130" spans="1:19" ht="19.7" customHeight="1">
      <c r="A130" s="91"/>
      <c r="B130" s="91"/>
      <c r="C130" s="168"/>
      <c r="D130" s="17"/>
      <c r="E130" s="17"/>
      <c r="F130" s="17"/>
      <c r="G130" s="50"/>
      <c r="H130" s="18"/>
      <c r="I130" s="51"/>
      <c r="J130" s="533">
        <f t="shared" si="10"/>
        <v>0</v>
      </c>
      <c r="K130" s="22"/>
      <c r="L130" s="26"/>
      <c r="M130" s="24"/>
      <c r="N130" s="17"/>
      <c r="O130" s="30"/>
      <c r="P130" s="17"/>
      <c r="Q130" s="29"/>
      <c r="R130" s="29"/>
      <c r="S130" s="23"/>
    </row>
    <row r="131" spans="1:19" ht="19.7" customHeight="1">
      <c r="A131" s="91"/>
      <c r="B131" s="91"/>
      <c r="C131" s="168"/>
      <c r="D131" s="17"/>
      <c r="E131" s="17"/>
      <c r="F131" s="17"/>
      <c r="G131" s="50"/>
      <c r="H131" s="18"/>
      <c r="I131" s="51"/>
      <c r="J131" s="533">
        <f t="shared" si="10"/>
        <v>0</v>
      </c>
      <c r="K131" s="22"/>
      <c r="L131" s="26"/>
      <c r="M131" s="24"/>
      <c r="N131" s="17"/>
      <c r="O131" s="30"/>
      <c r="P131" s="17"/>
      <c r="Q131" s="29"/>
      <c r="R131" s="29"/>
      <c r="S131" s="23"/>
    </row>
    <row r="132" spans="1:19">
      <c r="J132" s="15"/>
    </row>
  </sheetData>
  <autoFilter ref="D9:Q109" xr:uid="{00000000-0009-0000-0000-000000000000}"/>
  <mergeCells count="12">
    <mergeCell ref="D12:G12"/>
    <mergeCell ref="D22:G22"/>
    <mergeCell ref="D53:G53"/>
    <mergeCell ref="D77:G77"/>
    <mergeCell ref="D2:F2"/>
    <mergeCell ref="I2:K2"/>
    <mergeCell ref="D3:F3"/>
    <mergeCell ref="D4:F4"/>
    <mergeCell ref="L4:M5"/>
    <mergeCell ref="D5:F5"/>
    <mergeCell ref="I5:I6"/>
    <mergeCell ref="D6:F6"/>
  </mergeCells>
  <phoneticPr fontId="3"/>
  <dataValidations count="2">
    <dataValidation allowBlank="1" showInputMessage="1" showErrorMessage="1" sqref="L17" xr:uid="{B6B3A0EB-B321-4383-B7FA-2D51FA2986A6}"/>
    <dataValidation imeMode="hiragana" allowBlank="1" showInputMessage="1" showErrorMessage="1" sqref="L36:L43 L19:L28 L30:L31 L33:L34 L80 L46:L51" xr:uid="{78717525-B9DB-4BD9-96A4-33D730A9CB96}"/>
  </dataValidations>
  <hyperlinks>
    <hyperlink ref="M67" r:id="rId1" display="https://www.monotaro.com/p/4461/0362/?t.mpn=zx1101-j15lz-e55c" xr:uid="{A13799EC-3FE8-4935-8850-20357CA32091}"/>
  </hyperlinks>
  <pageMargins left="0.2" right="0.2" top="0.36" bottom="0.41" header="0.3" footer="0.3"/>
  <pageSetup paperSize="9" scale="70" orientation="landscape"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5AAF2-31CF-4826-95C8-0A78DEA9230B}">
  <dimension ref="B2:Q65"/>
  <sheetViews>
    <sheetView zoomScale="85" zoomScaleNormal="85" workbookViewId="0">
      <pane xSplit="10" ySplit="8" topLeftCell="K12" activePane="bottomRight" state="frozen"/>
      <selection pane="topRight" activeCell="K1" sqref="K1"/>
      <selection pane="bottomLeft" activeCell="A9" sqref="A9"/>
      <selection pane="bottomRight" activeCell="C11" sqref="C11"/>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6.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6.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6.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6.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6.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6.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6.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6.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6.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6.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6.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6.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6.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6.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6.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6.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6.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6.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6.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6.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6.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6.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6.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6.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6.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6.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6.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6.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6.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6.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6.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6.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6.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6.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6.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6.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6.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6.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6.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6.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6.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6.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6.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6.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6.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6.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6.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6.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6.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6.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6.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6.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6.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6.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6.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6.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6.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6.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6.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6.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6.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6.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6.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6.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3619</v>
      </c>
      <c r="G2" s="4" t="s">
        <v>2</v>
      </c>
      <c r="H2" s="5"/>
      <c r="I2" s="6"/>
      <c r="J2" s="7">
        <f>SUM(H:H)</f>
        <v>161057</v>
      </c>
    </row>
    <row r="3" spans="2:17" ht="20.100000000000001" customHeight="1">
      <c r="B3" s="1" t="s">
        <v>3</v>
      </c>
      <c r="C3" s="1"/>
      <c r="D3" s="1"/>
      <c r="E3" s="13" t="s">
        <v>475</v>
      </c>
    </row>
    <row r="4" spans="2:17" ht="20.100000000000001" customHeight="1">
      <c r="B4" s="1" t="s">
        <v>5</v>
      </c>
      <c r="C4" s="1"/>
      <c r="D4" s="1"/>
      <c r="E4" s="13">
        <v>206508</v>
      </c>
    </row>
    <row r="5" spans="2:17" ht="20.100000000000001" customHeight="1">
      <c r="B5" s="1" t="s">
        <v>6</v>
      </c>
      <c r="C5" s="1"/>
      <c r="D5" s="1"/>
      <c r="E5" s="16">
        <v>45105</v>
      </c>
    </row>
    <row r="6" spans="2:17" ht="20.100000000000001" customHeight="1">
      <c r="B6" s="1" t="s">
        <v>7</v>
      </c>
      <c r="C6" s="1"/>
      <c r="D6" s="1"/>
      <c r="E6" s="16">
        <v>45133</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40"/>
      <c r="G9" s="51">
        <v>0</v>
      </c>
      <c r="H9" s="51">
        <f t="shared" ref="H9:H21" si="0">F9*G9</f>
        <v>0</v>
      </c>
      <c r="I9" s="22"/>
      <c r="J9" s="24"/>
      <c r="K9" s="24"/>
      <c r="L9" s="18"/>
      <c r="M9" s="30"/>
      <c r="N9" s="17"/>
      <c r="O9" s="18"/>
      <c r="P9" s="30"/>
      <c r="Q9" s="23"/>
    </row>
    <row r="10" spans="2:17" s="8" customFormat="1" ht="19.7" customHeight="1">
      <c r="B10" s="17">
        <v>5</v>
      </c>
      <c r="C10" s="154" t="s">
        <v>187</v>
      </c>
      <c r="D10" s="154" t="s">
        <v>188</v>
      </c>
      <c r="E10" s="50" t="s">
        <v>189</v>
      </c>
      <c r="F10" s="140">
        <v>1</v>
      </c>
      <c r="G10" s="51">
        <v>2000</v>
      </c>
      <c r="H10" s="157">
        <f>F10*G10</f>
        <v>2000</v>
      </c>
      <c r="I10" s="158"/>
      <c r="J10" s="24" t="s">
        <v>3620</v>
      </c>
      <c r="K10" s="24" t="s">
        <v>3621</v>
      </c>
      <c r="L10" s="18"/>
      <c r="M10" s="30">
        <v>45085</v>
      </c>
      <c r="N10" s="17"/>
      <c r="O10" s="29">
        <v>45105</v>
      </c>
      <c r="P10" s="30"/>
      <c r="Q10" s="23">
        <v>45089</v>
      </c>
    </row>
    <row r="11" spans="2:17" s="8" customFormat="1" ht="19.7" customHeight="1">
      <c r="B11" s="65"/>
      <c r="C11" s="159"/>
      <c r="D11" s="159"/>
      <c r="E11" s="66"/>
      <c r="F11" s="1326"/>
      <c r="G11" s="51">
        <v>0</v>
      </c>
      <c r="H11" s="142">
        <f>F11*G11</f>
        <v>0</v>
      </c>
      <c r="I11" s="143"/>
      <c r="J11" s="57"/>
      <c r="K11" s="18"/>
      <c r="L11" s="18"/>
      <c r="M11" s="30"/>
      <c r="N11" s="17"/>
      <c r="O11" s="18"/>
      <c r="P11" s="30"/>
      <c r="Q11" s="23"/>
    </row>
    <row r="12" spans="2:17" s="8" customFormat="1" ht="19.7" customHeight="1">
      <c r="B12" s="17">
        <v>16</v>
      </c>
      <c r="C12" s="154" t="s">
        <v>66</v>
      </c>
      <c r="D12" s="154" t="s">
        <v>67</v>
      </c>
      <c r="E12" s="50" t="s">
        <v>717</v>
      </c>
      <c r="F12" s="140">
        <v>1</v>
      </c>
      <c r="G12" s="51">
        <v>3040</v>
      </c>
      <c r="H12" s="157">
        <f t="shared" si="0"/>
        <v>3040</v>
      </c>
      <c r="I12" s="158"/>
      <c r="J12" s="24" t="s">
        <v>3622</v>
      </c>
      <c r="K12" s="135" t="s">
        <v>3623</v>
      </c>
      <c r="L12" s="18"/>
      <c r="M12" s="30">
        <v>45085</v>
      </c>
      <c r="N12" s="17"/>
      <c r="O12" s="29">
        <v>45105</v>
      </c>
      <c r="P12" s="30">
        <v>45105</v>
      </c>
      <c r="Q12" s="23">
        <v>45104</v>
      </c>
    </row>
    <row r="13" spans="2:17" s="8" customFormat="1" ht="19.7" customHeight="1">
      <c r="B13" s="17">
        <v>16</v>
      </c>
      <c r="C13" s="154" t="s">
        <v>66</v>
      </c>
      <c r="D13" s="154" t="s">
        <v>67</v>
      </c>
      <c r="E13" s="50" t="s">
        <v>316</v>
      </c>
      <c r="F13" s="140">
        <v>2</v>
      </c>
      <c r="G13" s="51">
        <v>210</v>
      </c>
      <c r="H13" s="157">
        <f t="shared" si="0"/>
        <v>420</v>
      </c>
      <c r="I13" s="158"/>
      <c r="J13" s="24" t="s">
        <v>3624</v>
      </c>
      <c r="K13" s="135" t="s">
        <v>3623</v>
      </c>
      <c r="L13" s="18"/>
      <c r="M13" s="30">
        <v>45085</v>
      </c>
      <c r="N13" s="17"/>
      <c r="O13" s="29">
        <v>45105</v>
      </c>
      <c r="P13" s="30">
        <v>45105</v>
      </c>
      <c r="Q13" s="23">
        <v>45104</v>
      </c>
    </row>
    <row r="14" spans="2:17" s="8" customFormat="1" ht="19.7" customHeight="1">
      <c r="B14" s="17">
        <v>16</v>
      </c>
      <c r="C14" s="154" t="s">
        <v>66</v>
      </c>
      <c r="D14" s="154" t="s">
        <v>67</v>
      </c>
      <c r="E14" s="50" t="s">
        <v>260</v>
      </c>
      <c r="F14" s="140">
        <v>1</v>
      </c>
      <c r="G14" s="51">
        <v>230</v>
      </c>
      <c r="H14" s="157">
        <f t="shared" si="0"/>
        <v>230</v>
      </c>
      <c r="I14" s="158"/>
      <c r="J14" s="24" t="s">
        <v>3624</v>
      </c>
      <c r="K14" s="135" t="s">
        <v>3623</v>
      </c>
      <c r="L14" s="18"/>
      <c r="M14" s="30">
        <v>45085</v>
      </c>
      <c r="N14" s="17"/>
      <c r="O14" s="29">
        <v>45105</v>
      </c>
      <c r="P14" s="30">
        <v>45105</v>
      </c>
      <c r="Q14" s="23">
        <v>45104</v>
      </c>
    </row>
    <row r="15" spans="2:17" s="8" customFormat="1" ht="19.7" customHeight="1">
      <c r="B15" s="17">
        <v>16</v>
      </c>
      <c r="C15" s="154" t="s">
        <v>66</v>
      </c>
      <c r="D15" s="154" t="s">
        <v>67</v>
      </c>
      <c r="E15" s="50" t="s">
        <v>3625</v>
      </c>
      <c r="F15" s="140">
        <v>1</v>
      </c>
      <c r="G15" s="51">
        <v>1150</v>
      </c>
      <c r="H15" s="157">
        <f t="shared" si="0"/>
        <v>1150</v>
      </c>
      <c r="I15" s="158"/>
      <c r="J15" s="24" t="s">
        <v>3626</v>
      </c>
      <c r="K15" s="135" t="s">
        <v>3623</v>
      </c>
      <c r="L15" s="18"/>
      <c r="M15" s="30">
        <v>45085</v>
      </c>
      <c r="N15" s="17"/>
      <c r="O15" s="29">
        <v>45105</v>
      </c>
      <c r="P15" s="30">
        <v>45105</v>
      </c>
      <c r="Q15" s="23">
        <v>45104</v>
      </c>
    </row>
    <row r="16" spans="2:17" s="8" customFormat="1" ht="19.7" customHeight="1">
      <c r="B16" s="17">
        <v>16</v>
      </c>
      <c r="C16" s="154" t="s">
        <v>66</v>
      </c>
      <c r="D16" s="154" t="s">
        <v>67</v>
      </c>
      <c r="E16" s="50" t="s">
        <v>3627</v>
      </c>
      <c r="F16" s="140">
        <v>1</v>
      </c>
      <c r="G16" s="51">
        <v>200</v>
      </c>
      <c r="H16" s="157">
        <f t="shared" si="0"/>
        <v>200</v>
      </c>
      <c r="I16" s="158"/>
      <c r="J16" s="24" t="s">
        <v>3624</v>
      </c>
      <c r="K16" s="135" t="s">
        <v>3623</v>
      </c>
      <c r="L16" s="18"/>
      <c r="M16" s="30">
        <v>45085</v>
      </c>
      <c r="N16" s="17"/>
      <c r="O16" s="29">
        <v>45105</v>
      </c>
      <c r="P16" s="30">
        <v>45105</v>
      </c>
      <c r="Q16" s="23">
        <v>45104</v>
      </c>
    </row>
    <row r="17" spans="2:17" s="8" customFormat="1" ht="19.7" customHeight="1">
      <c r="B17" s="17">
        <v>16</v>
      </c>
      <c r="C17" s="154" t="s">
        <v>66</v>
      </c>
      <c r="D17" s="154" t="s">
        <v>67</v>
      </c>
      <c r="E17" s="50" t="s">
        <v>3628</v>
      </c>
      <c r="F17" s="140">
        <v>1</v>
      </c>
      <c r="G17" s="51">
        <v>4080</v>
      </c>
      <c r="H17" s="157">
        <f t="shared" si="0"/>
        <v>4080</v>
      </c>
      <c r="I17" s="158"/>
      <c r="J17" s="24" t="s">
        <v>3629</v>
      </c>
      <c r="K17" s="135" t="s">
        <v>3623</v>
      </c>
      <c r="L17" s="18"/>
      <c r="M17" s="30">
        <v>45085</v>
      </c>
      <c r="N17" s="17"/>
      <c r="O17" s="29">
        <v>45105</v>
      </c>
      <c r="P17" s="30">
        <v>45105</v>
      </c>
      <c r="Q17" s="23">
        <v>45104</v>
      </c>
    </row>
    <row r="18" spans="2:17" s="8" customFormat="1" ht="19.7" customHeight="1">
      <c r="B18" s="17">
        <v>16</v>
      </c>
      <c r="C18" s="154" t="s">
        <v>66</v>
      </c>
      <c r="D18" s="154" t="s">
        <v>67</v>
      </c>
      <c r="E18" s="50" t="s">
        <v>3630</v>
      </c>
      <c r="F18" s="140">
        <v>2</v>
      </c>
      <c r="G18" s="51">
        <v>140</v>
      </c>
      <c r="H18" s="157">
        <f t="shared" si="0"/>
        <v>280</v>
      </c>
      <c r="I18" s="158"/>
      <c r="J18" s="24" t="s">
        <v>3624</v>
      </c>
      <c r="K18" s="135" t="s">
        <v>3623</v>
      </c>
      <c r="L18" s="18"/>
      <c r="M18" s="30">
        <v>45085</v>
      </c>
      <c r="N18" s="17"/>
      <c r="O18" s="29">
        <v>45105</v>
      </c>
      <c r="P18" s="30">
        <v>45105</v>
      </c>
      <c r="Q18" s="23">
        <v>45104</v>
      </c>
    </row>
    <row r="19" spans="2:17" s="8" customFormat="1" ht="19.7" customHeight="1">
      <c r="B19" s="17">
        <v>16</v>
      </c>
      <c r="C19" s="154" t="s">
        <v>66</v>
      </c>
      <c r="D19" s="154" t="s">
        <v>67</v>
      </c>
      <c r="E19" s="50" t="s">
        <v>3231</v>
      </c>
      <c r="F19" s="140">
        <v>1</v>
      </c>
      <c r="G19" s="51">
        <v>175</v>
      </c>
      <c r="H19" s="157">
        <f t="shared" si="0"/>
        <v>175</v>
      </c>
      <c r="I19" s="158"/>
      <c r="J19" s="24" t="s">
        <v>3624</v>
      </c>
      <c r="K19" s="135" t="s">
        <v>3623</v>
      </c>
      <c r="L19" s="18"/>
      <c r="M19" s="30">
        <v>45085</v>
      </c>
      <c r="N19" s="17"/>
      <c r="O19" s="29">
        <v>45105</v>
      </c>
      <c r="P19" s="30">
        <v>45105</v>
      </c>
      <c r="Q19" s="23">
        <v>45104</v>
      </c>
    </row>
    <row r="20" spans="2:17" s="8" customFormat="1" ht="19.7" customHeight="1">
      <c r="B20" s="17">
        <v>16</v>
      </c>
      <c r="C20" s="154" t="s">
        <v>66</v>
      </c>
      <c r="D20" s="154" t="s">
        <v>67</v>
      </c>
      <c r="E20" s="50" t="s">
        <v>316</v>
      </c>
      <c r="F20" s="140">
        <v>1</v>
      </c>
      <c r="G20" s="51">
        <v>210</v>
      </c>
      <c r="H20" s="157">
        <f t="shared" si="0"/>
        <v>210</v>
      </c>
      <c r="I20" s="158"/>
      <c r="J20" s="24" t="s">
        <v>3624</v>
      </c>
      <c r="K20" s="135" t="s">
        <v>3623</v>
      </c>
      <c r="L20" s="18"/>
      <c r="M20" s="30">
        <v>45085</v>
      </c>
      <c r="N20" s="17"/>
      <c r="O20" s="29">
        <v>45105</v>
      </c>
      <c r="P20" s="30">
        <v>45105</v>
      </c>
      <c r="Q20" s="23">
        <v>45104</v>
      </c>
    </row>
    <row r="21" spans="2:17" s="8" customFormat="1" ht="19.7" customHeight="1">
      <c r="B21" s="17">
        <v>16</v>
      </c>
      <c r="C21" s="154" t="s">
        <v>66</v>
      </c>
      <c r="D21" s="154" t="s">
        <v>67</v>
      </c>
      <c r="E21" s="50" t="s">
        <v>3631</v>
      </c>
      <c r="F21" s="140">
        <v>1</v>
      </c>
      <c r="G21" s="51">
        <v>220</v>
      </c>
      <c r="H21" s="157">
        <f t="shared" si="0"/>
        <v>220</v>
      </c>
      <c r="I21" s="158"/>
      <c r="J21" s="24" t="s">
        <v>3624</v>
      </c>
      <c r="K21" s="135" t="s">
        <v>3623</v>
      </c>
      <c r="L21" s="18"/>
      <c r="M21" s="30">
        <v>45085</v>
      </c>
      <c r="N21" s="17"/>
      <c r="O21" s="29">
        <v>45105</v>
      </c>
      <c r="P21" s="30">
        <v>45105</v>
      </c>
      <c r="Q21" s="23">
        <v>45104</v>
      </c>
    </row>
    <row r="22" spans="2:17" s="8" customFormat="1" ht="19.7" customHeight="1">
      <c r="B22" s="17"/>
      <c r="C22" s="154"/>
      <c r="D22" s="154"/>
      <c r="E22" s="50"/>
      <c r="F22" s="140"/>
      <c r="G22" s="51">
        <v>0</v>
      </c>
      <c r="H22" s="157">
        <f>F22*G22</f>
        <v>0</v>
      </c>
      <c r="I22" s="158"/>
      <c r="J22" s="24"/>
      <c r="K22" s="18"/>
      <c r="L22" s="18"/>
      <c r="M22" s="30"/>
      <c r="N22" s="17"/>
      <c r="O22" s="18"/>
      <c r="P22" s="30"/>
      <c r="Q22" s="23"/>
    </row>
    <row r="23" spans="2:17" s="8" customFormat="1" ht="19.7" customHeight="1">
      <c r="B23" s="17">
        <v>16</v>
      </c>
      <c r="C23" s="154" t="s">
        <v>767</v>
      </c>
      <c r="D23" s="154" t="s">
        <v>767</v>
      </c>
      <c r="E23" s="50" t="s">
        <v>3632</v>
      </c>
      <c r="F23" s="140">
        <v>1</v>
      </c>
      <c r="G23" s="51">
        <v>2970</v>
      </c>
      <c r="H23" s="157">
        <f>F23*G23</f>
        <v>2970</v>
      </c>
      <c r="I23" s="158"/>
      <c r="J23" s="24" t="s">
        <v>3633</v>
      </c>
      <c r="K23" s="24" t="s">
        <v>3634</v>
      </c>
      <c r="L23" s="18"/>
      <c r="M23" s="30">
        <v>45085</v>
      </c>
      <c r="N23" s="17"/>
      <c r="O23" s="18"/>
      <c r="P23" s="30">
        <v>45098</v>
      </c>
      <c r="Q23" s="23">
        <v>45098</v>
      </c>
    </row>
    <row r="24" spans="2:17" s="8" customFormat="1" ht="19.7" customHeight="1">
      <c r="B24" s="17">
        <v>16</v>
      </c>
      <c r="C24" s="154" t="s">
        <v>767</v>
      </c>
      <c r="D24" s="154" t="s">
        <v>767</v>
      </c>
      <c r="E24" s="50" t="s">
        <v>3635</v>
      </c>
      <c r="F24" s="140">
        <v>1</v>
      </c>
      <c r="G24" s="51">
        <v>2180</v>
      </c>
      <c r="H24" s="157">
        <f t="shared" ref="H24:H64" si="1">F24*G24</f>
        <v>2180</v>
      </c>
      <c r="I24" s="158"/>
      <c r="J24" s="50" t="s">
        <v>3636</v>
      </c>
      <c r="K24" s="24" t="s">
        <v>3634</v>
      </c>
      <c r="L24" s="18"/>
      <c r="M24" s="30">
        <v>45085</v>
      </c>
      <c r="N24" s="17"/>
      <c r="O24" s="18"/>
      <c r="P24" s="30">
        <v>45098</v>
      </c>
      <c r="Q24" s="23">
        <v>45098</v>
      </c>
    </row>
    <row r="25" spans="2:17" s="8" customFormat="1" ht="19.7" customHeight="1">
      <c r="B25" s="17">
        <v>16</v>
      </c>
      <c r="C25" s="154" t="s">
        <v>767</v>
      </c>
      <c r="D25" s="154" t="s">
        <v>767</v>
      </c>
      <c r="E25" s="50" t="s">
        <v>3637</v>
      </c>
      <c r="F25" s="140">
        <v>1</v>
      </c>
      <c r="G25" s="51">
        <v>3140</v>
      </c>
      <c r="H25" s="157">
        <f t="shared" si="1"/>
        <v>3140</v>
      </c>
      <c r="I25" s="158"/>
      <c r="J25" s="50" t="s">
        <v>3638</v>
      </c>
      <c r="K25" s="24" t="s">
        <v>3634</v>
      </c>
      <c r="L25" s="18"/>
      <c r="M25" s="30">
        <v>45085</v>
      </c>
      <c r="N25" s="17"/>
      <c r="O25" s="18"/>
      <c r="P25" s="30">
        <v>45098</v>
      </c>
      <c r="Q25" s="23">
        <v>45098</v>
      </c>
    </row>
    <row r="26" spans="2:17" s="8" customFormat="1" ht="19.7" customHeight="1">
      <c r="B26" s="17">
        <v>16</v>
      </c>
      <c r="C26" s="154" t="s">
        <v>767</v>
      </c>
      <c r="D26" s="154" t="s">
        <v>767</v>
      </c>
      <c r="E26" s="50" t="s">
        <v>3639</v>
      </c>
      <c r="F26" s="140">
        <v>1</v>
      </c>
      <c r="G26" s="51">
        <v>3590</v>
      </c>
      <c r="H26" s="157">
        <f t="shared" si="1"/>
        <v>3590</v>
      </c>
      <c r="I26" s="158"/>
      <c r="J26" s="50" t="s">
        <v>3640</v>
      </c>
      <c r="K26" s="24" t="s">
        <v>3634</v>
      </c>
      <c r="L26" s="18"/>
      <c r="M26" s="30">
        <v>45085</v>
      </c>
      <c r="N26" s="17"/>
      <c r="O26" s="18"/>
      <c r="P26" s="30">
        <v>45098</v>
      </c>
      <c r="Q26" s="23">
        <v>45098</v>
      </c>
    </row>
    <row r="27" spans="2:17" s="8" customFormat="1" ht="19.7" customHeight="1">
      <c r="B27" s="17">
        <v>5</v>
      </c>
      <c r="C27" s="154" t="s">
        <v>767</v>
      </c>
      <c r="D27" s="154" t="s">
        <v>767</v>
      </c>
      <c r="E27" s="50" t="s">
        <v>3641</v>
      </c>
      <c r="F27" s="140">
        <v>1</v>
      </c>
      <c r="G27" s="51">
        <v>277</v>
      </c>
      <c r="H27" s="157">
        <f t="shared" si="1"/>
        <v>277</v>
      </c>
      <c r="I27" s="158"/>
      <c r="J27" s="24" t="s">
        <v>994</v>
      </c>
      <c r="K27" s="24" t="s">
        <v>3634</v>
      </c>
      <c r="L27" s="18"/>
      <c r="M27" s="30">
        <v>45085</v>
      </c>
      <c r="N27" s="17"/>
      <c r="O27" s="18"/>
      <c r="P27" s="30">
        <v>45098</v>
      </c>
      <c r="Q27" s="23">
        <v>45098</v>
      </c>
    </row>
    <row r="28" spans="2:17" s="8" customFormat="1" ht="19.7" customHeight="1">
      <c r="B28" s="17">
        <v>5</v>
      </c>
      <c r="C28" s="154" t="s">
        <v>767</v>
      </c>
      <c r="D28" s="154" t="s">
        <v>767</v>
      </c>
      <c r="E28" s="50" t="s">
        <v>3642</v>
      </c>
      <c r="F28" s="140">
        <v>4</v>
      </c>
      <c r="G28" s="51">
        <v>72</v>
      </c>
      <c r="H28" s="157">
        <f t="shared" si="1"/>
        <v>288</v>
      </c>
      <c r="I28" s="158"/>
      <c r="J28" s="24" t="s">
        <v>3643</v>
      </c>
      <c r="K28" s="24" t="s">
        <v>3634</v>
      </c>
      <c r="L28" s="18"/>
      <c r="M28" s="30">
        <v>45085</v>
      </c>
      <c r="N28" s="17"/>
      <c r="O28" s="18"/>
      <c r="P28" s="30">
        <v>45098</v>
      </c>
      <c r="Q28" s="23">
        <v>45098</v>
      </c>
    </row>
    <row r="29" spans="2:17" s="8" customFormat="1" ht="19.7" customHeight="1">
      <c r="B29" s="17">
        <v>5</v>
      </c>
      <c r="C29" s="154" t="s">
        <v>767</v>
      </c>
      <c r="D29" s="154" t="s">
        <v>767</v>
      </c>
      <c r="E29" s="50" t="s">
        <v>3644</v>
      </c>
      <c r="F29" s="140">
        <v>2</v>
      </c>
      <c r="G29" s="51">
        <v>266</v>
      </c>
      <c r="H29" s="157">
        <f t="shared" si="1"/>
        <v>532</v>
      </c>
      <c r="I29" s="158"/>
      <c r="J29" s="24" t="s">
        <v>998</v>
      </c>
      <c r="K29" s="24" t="s">
        <v>3634</v>
      </c>
      <c r="L29" s="18"/>
      <c r="M29" s="30">
        <v>45085</v>
      </c>
      <c r="N29" s="17"/>
      <c r="O29" s="18"/>
      <c r="P29" s="30">
        <v>45098</v>
      </c>
      <c r="Q29" s="23">
        <v>45098</v>
      </c>
    </row>
    <row r="30" spans="2:17" s="8" customFormat="1" ht="19.7" customHeight="1">
      <c r="B30" s="17">
        <v>5</v>
      </c>
      <c r="C30" s="154" t="s">
        <v>1097</v>
      </c>
      <c r="D30" s="154" t="s">
        <v>767</v>
      </c>
      <c r="E30" s="50" t="s">
        <v>192</v>
      </c>
      <c r="F30" s="140">
        <v>3</v>
      </c>
      <c r="G30" s="51">
        <v>102</v>
      </c>
      <c r="H30" s="157">
        <f t="shared" si="1"/>
        <v>306</v>
      </c>
      <c r="I30" s="158"/>
      <c r="J30" s="24" t="s">
        <v>2808</v>
      </c>
      <c r="K30" s="24" t="s">
        <v>3634</v>
      </c>
      <c r="L30" s="18"/>
      <c r="M30" s="30">
        <v>45085</v>
      </c>
      <c r="N30" s="17"/>
      <c r="O30" s="18"/>
      <c r="P30" s="30">
        <v>45098</v>
      </c>
      <c r="Q30" s="23">
        <v>45098</v>
      </c>
    </row>
    <row r="31" spans="2:17" s="8" customFormat="1" ht="19.7" customHeight="1">
      <c r="B31" s="17">
        <v>5</v>
      </c>
      <c r="C31" s="154" t="s">
        <v>767</v>
      </c>
      <c r="D31" s="154" t="s">
        <v>767</v>
      </c>
      <c r="E31" s="50" t="s">
        <v>194</v>
      </c>
      <c r="F31" s="140">
        <v>3</v>
      </c>
      <c r="G31" s="51">
        <v>51</v>
      </c>
      <c r="H31" s="157">
        <f t="shared" si="1"/>
        <v>153</v>
      </c>
      <c r="I31" s="158"/>
      <c r="J31" s="24" t="s">
        <v>2812</v>
      </c>
      <c r="K31" s="24" t="s">
        <v>3634</v>
      </c>
      <c r="L31" s="18"/>
      <c r="M31" s="30">
        <v>45085</v>
      </c>
      <c r="N31" s="17"/>
      <c r="O31" s="18"/>
      <c r="P31" s="30">
        <v>45098</v>
      </c>
      <c r="Q31" s="23">
        <v>45098</v>
      </c>
    </row>
    <row r="32" spans="2:17" s="8" customFormat="1" ht="19.7" customHeight="1">
      <c r="B32" s="17">
        <v>5</v>
      </c>
      <c r="C32" s="154" t="s">
        <v>767</v>
      </c>
      <c r="D32" s="154" t="s">
        <v>767</v>
      </c>
      <c r="E32" s="50" t="s">
        <v>3645</v>
      </c>
      <c r="F32" s="140">
        <v>1</v>
      </c>
      <c r="G32" s="51">
        <v>149</v>
      </c>
      <c r="H32" s="157">
        <f t="shared" si="1"/>
        <v>149</v>
      </c>
      <c r="I32" s="158"/>
      <c r="J32" s="24" t="s">
        <v>201</v>
      </c>
      <c r="K32" s="24" t="s">
        <v>3634</v>
      </c>
      <c r="L32" s="18"/>
      <c r="M32" s="30">
        <v>45085</v>
      </c>
      <c r="N32" s="17"/>
      <c r="O32" s="18"/>
      <c r="P32" s="30">
        <v>45098</v>
      </c>
      <c r="Q32" s="23">
        <v>45098</v>
      </c>
    </row>
    <row r="33" spans="2:17" s="8" customFormat="1" ht="19.7" customHeight="1">
      <c r="B33" s="17">
        <v>5</v>
      </c>
      <c r="C33" s="154" t="s">
        <v>767</v>
      </c>
      <c r="D33" s="154" t="s">
        <v>767</v>
      </c>
      <c r="E33" s="50" t="s">
        <v>3646</v>
      </c>
      <c r="F33" s="140">
        <v>1</v>
      </c>
      <c r="G33" s="51">
        <v>34</v>
      </c>
      <c r="H33" s="157">
        <f t="shared" si="1"/>
        <v>34</v>
      </c>
      <c r="I33" s="158"/>
      <c r="J33" s="24" t="s">
        <v>3643</v>
      </c>
      <c r="K33" s="24" t="s">
        <v>3634</v>
      </c>
      <c r="L33" s="18"/>
      <c r="M33" s="30">
        <v>45085</v>
      </c>
      <c r="N33" s="17"/>
      <c r="O33" s="18"/>
      <c r="P33" s="30">
        <v>45098</v>
      </c>
      <c r="Q33" s="23">
        <v>45098</v>
      </c>
    </row>
    <row r="34" spans="2:17" s="8" customFormat="1" ht="19.7" customHeight="1">
      <c r="B34" s="17">
        <v>5</v>
      </c>
      <c r="C34" s="154" t="s">
        <v>767</v>
      </c>
      <c r="D34" s="154" t="s">
        <v>767</v>
      </c>
      <c r="E34" s="50" t="s">
        <v>3647</v>
      </c>
      <c r="F34" s="140">
        <v>1</v>
      </c>
      <c r="G34" s="51">
        <v>5600</v>
      </c>
      <c r="H34" s="157">
        <f t="shared" si="1"/>
        <v>5600</v>
      </c>
      <c r="I34" s="158"/>
      <c r="J34" s="24" t="s">
        <v>536</v>
      </c>
      <c r="K34" s="24" t="s">
        <v>3634</v>
      </c>
      <c r="L34" s="18"/>
      <c r="M34" s="30">
        <v>45085</v>
      </c>
      <c r="N34" s="17"/>
      <c r="O34" s="18"/>
      <c r="P34" s="30">
        <v>45098</v>
      </c>
      <c r="Q34" s="23">
        <v>45098</v>
      </c>
    </row>
    <row r="35" spans="2:17" s="8" customFormat="1" ht="19.7" customHeight="1">
      <c r="B35" s="17">
        <v>5</v>
      </c>
      <c r="C35" s="154" t="s">
        <v>767</v>
      </c>
      <c r="D35" s="154" t="s">
        <v>767</v>
      </c>
      <c r="E35" s="50" t="s">
        <v>3648</v>
      </c>
      <c r="F35" s="140">
        <v>1</v>
      </c>
      <c r="G35" s="51">
        <v>4590</v>
      </c>
      <c r="H35" s="157">
        <f t="shared" si="1"/>
        <v>4590</v>
      </c>
      <c r="I35" s="158"/>
      <c r="J35" s="50" t="s">
        <v>3649</v>
      </c>
      <c r="K35" s="24" t="s">
        <v>3634</v>
      </c>
      <c r="L35" s="18"/>
      <c r="M35" s="30">
        <v>45085</v>
      </c>
      <c r="N35" s="17"/>
      <c r="O35" s="18"/>
      <c r="P35" s="30">
        <v>45098</v>
      </c>
      <c r="Q35" s="23">
        <v>45098</v>
      </c>
    </row>
    <row r="36" spans="2:17" s="8" customFormat="1" ht="19.7" customHeight="1">
      <c r="B36" s="52">
        <v>5</v>
      </c>
      <c r="C36" s="111" t="s">
        <v>767</v>
      </c>
      <c r="D36" s="111" t="s">
        <v>767</v>
      </c>
      <c r="E36" s="62" t="s">
        <v>3650</v>
      </c>
      <c r="F36" s="1327">
        <v>0</v>
      </c>
      <c r="G36" s="55">
        <v>3490</v>
      </c>
      <c r="H36" s="142">
        <f t="shared" si="1"/>
        <v>0</v>
      </c>
      <c r="I36" s="143"/>
      <c r="J36" s="62" t="s">
        <v>3651</v>
      </c>
      <c r="K36" s="24" t="s">
        <v>3652</v>
      </c>
      <c r="L36" s="18"/>
      <c r="M36" s="30">
        <v>45085</v>
      </c>
      <c r="N36" s="17"/>
      <c r="O36" s="18"/>
      <c r="P36" s="30">
        <v>45098</v>
      </c>
      <c r="Q36" s="23"/>
    </row>
    <row r="37" spans="2:17" s="8" customFormat="1" ht="19.7" customHeight="1">
      <c r="B37" s="17">
        <v>5</v>
      </c>
      <c r="C37" s="154" t="s">
        <v>767</v>
      </c>
      <c r="D37" s="154" t="s">
        <v>767</v>
      </c>
      <c r="E37" s="50" t="s">
        <v>3653</v>
      </c>
      <c r="F37" s="1327">
        <v>0</v>
      </c>
      <c r="G37" s="51">
        <v>3460</v>
      </c>
      <c r="H37" s="51">
        <f>F37*G37</f>
        <v>0</v>
      </c>
      <c r="I37" s="22"/>
      <c r="J37" s="50" t="s">
        <v>3654</v>
      </c>
      <c r="K37" s="1328" t="s">
        <v>3655</v>
      </c>
      <c r="L37" s="18"/>
      <c r="M37" s="30">
        <v>45107</v>
      </c>
      <c r="N37" s="17"/>
      <c r="O37" s="18"/>
      <c r="P37" s="30">
        <v>45113</v>
      </c>
      <c r="Q37" s="23"/>
    </row>
    <row r="38" spans="2:17" s="8" customFormat="1" ht="19.7" customHeight="1">
      <c r="B38" s="17">
        <v>5</v>
      </c>
      <c r="C38" s="154" t="s">
        <v>767</v>
      </c>
      <c r="D38" s="154" t="s">
        <v>767</v>
      </c>
      <c r="E38" s="50" t="s">
        <v>3656</v>
      </c>
      <c r="F38" s="140">
        <v>1</v>
      </c>
      <c r="G38" s="51">
        <v>3490</v>
      </c>
      <c r="H38" s="157">
        <f>F38*G38</f>
        <v>3490</v>
      </c>
      <c r="I38" s="158"/>
      <c r="J38" s="50" t="s">
        <v>3651</v>
      </c>
      <c r="K38" s="24" t="s">
        <v>3634</v>
      </c>
      <c r="L38" s="18"/>
      <c r="M38" s="30">
        <v>45091</v>
      </c>
      <c r="N38" s="17"/>
      <c r="O38" s="18"/>
      <c r="P38" s="30">
        <v>45098</v>
      </c>
      <c r="Q38" s="23">
        <v>45098</v>
      </c>
    </row>
    <row r="39" spans="2:17" s="8" customFormat="1" ht="19.7" customHeight="1">
      <c r="B39" s="17">
        <v>1</v>
      </c>
      <c r="C39" s="154" t="s">
        <v>1097</v>
      </c>
      <c r="D39" s="154" t="s">
        <v>767</v>
      </c>
      <c r="E39" s="50" t="s">
        <v>369</v>
      </c>
      <c r="F39" s="140">
        <v>2</v>
      </c>
      <c r="G39" s="51">
        <v>147</v>
      </c>
      <c r="H39" s="157">
        <f t="shared" si="1"/>
        <v>294</v>
      </c>
      <c r="I39" s="158"/>
      <c r="J39" s="24" t="s">
        <v>1099</v>
      </c>
      <c r="K39" s="24" t="s">
        <v>3634</v>
      </c>
      <c r="L39" s="18"/>
      <c r="M39" s="30">
        <v>45085</v>
      </c>
      <c r="N39" s="17"/>
      <c r="O39" s="18"/>
      <c r="P39" s="30">
        <v>45098</v>
      </c>
      <c r="Q39" s="23">
        <v>45098</v>
      </c>
    </row>
    <row r="40" spans="2:17" s="8" customFormat="1" ht="19.7" customHeight="1">
      <c r="B40" s="17">
        <v>1</v>
      </c>
      <c r="C40" s="154" t="s">
        <v>767</v>
      </c>
      <c r="D40" s="154" t="s">
        <v>767</v>
      </c>
      <c r="E40" s="50" t="s">
        <v>3657</v>
      </c>
      <c r="F40" s="140">
        <v>2</v>
      </c>
      <c r="G40" s="51">
        <v>360</v>
      </c>
      <c r="H40" s="157">
        <f t="shared" si="1"/>
        <v>720</v>
      </c>
      <c r="I40" s="158"/>
      <c r="J40" s="24" t="s">
        <v>3658</v>
      </c>
      <c r="K40" s="24" t="s">
        <v>3634</v>
      </c>
      <c r="L40" s="18"/>
      <c r="M40" s="30">
        <v>45085</v>
      </c>
      <c r="N40" s="17"/>
      <c r="O40" s="18"/>
      <c r="P40" s="30">
        <v>45098</v>
      </c>
      <c r="Q40" s="23">
        <v>45098</v>
      </c>
    </row>
    <row r="41" spans="2:17" s="8" customFormat="1" ht="19.7" customHeight="1">
      <c r="B41" s="17">
        <v>1</v>
      </c>
      <c r="C41" s="154" t="s">
        <v>767</v>
      </c>
      <c r="D41" s="154" t="s">
        <v>767</v>
      </c>
      <c r="E41" s="50" t="s">
        <v>3659</v>
      </c>
      <c r="F41" s="140">
        <v>1</v>
      </c>
      <c r="G41" s="51">
        <v>9076</v>
      </c>
      <c r="H41" s="157">
        <f t="shared" si="1"/>
        <v>9076</v>
      </c>
      <c r="I41" s="158"/>
      <c r="J41" s="50" t="s">
        <v>3660</v>
      </c>
      <c r="K41" s="24" t="s">
        <v>3634</v>
      </c>
      <c r="L41" s="18"/>
      <c r="M41" s="30">
        <v>45085</v>
      </c>
      <c r="N41" s="17"/>
      <c r="O41" s="18"/>
      <c r="P41" s="30">
        <v>45098</v>
      </c>
      <c r="Q41" s="23">
        <v>45098</v>
      </c>
    </row>
    <row r="42" spans="2:17" s="8" customFormat="1" ht="19.7" customHeight="1">
      <c r="B42" s="17">
        <v>1</v>
      </c>
      <c r="C42" s="154" t="s">
        <v>767</v>
      </c>
      <c r="D42" s="154" t="s">
        <v>767</v>
      </c>
      <c r="E42" s="50" t="s">
        <v>3661</v>
      </c>
      <c r="F42" s="140">
        <v>1</v>
      </c>
      <c r="G42" s="51">
        <v>1770</v>
      </c>
      <c r="H42" s="157">
        <f t="shared" si="1"/>
        <v>1770</v>
      </c>
      <c r="I42" s="158"/>
      <c r="J42" s="50" t="s">
        <v>3662</v>
      </c>
      <c r="K42" s="24" t="s">
        <v>3634</v>
      </c>
      <c r="L42" s="18"/>
      <c r="M42" s="30">
        <v>45085</v>
      </c>
      <c r="N42" s="17"/>
      <c r="O42" s="18"/>
      <c r="P42" s="30">
        <v>45098</v>
      </c>
      <c r="Q42" s="23">
        <v>45098</v>
      </c>
    </row>
    <row r="43" spans="2:17" s="8" customFormat="1" ht="19.7" customHeight="1">
      <c r="B43" s="17">
        <v>5</v>
      </c>
      <c r="C43" s="154" t="s">
        <v>767</v>
      </c>
      <c r="D43" s="154" t="s">
        <v>767</v>
      </c>
      <c r="E43" s="50" t="s">
        <v>3663</v>
      </c>
      <c r="F43" s="140">
        <v>1</v>
      </c>
      <c r="G43" s="51">
        <v>3460</v>
      </c>
      <c r="H43" s="51">
        <f>F43*G43</f>
        <v>3460</v>
      </c>
      <c r="I43" s="22"/>
      <c r="J43" s="50" t="s">
        <v>3664</v>
      </c>
      <c r="K43" s="24" t="s">
        <v>3634</v>
      </c>
      <c r="L43" s="18"/>
      <c r="M43" s="30">
        <v>45110</v>
      </c>
      <c r="N43" s="17"/>
      <c r="O43" s="18"/>
      <c r="P43" s="30">
        <v>45114</v>
      </c>
      <c r="Q43" s="23">
        <v>45114</v>
      </c>
    </row>
    <row r="44" spans="2:17" s="8" customFormat="1" ht="19.7" customHeight="1">
      <c r="B44" s="17">
        <v>6</v>
      </c>
      <c r="C44" s="154" t="s">
        <v>1097</v>
      </c>
      <c r="D44" s="154" t="s">
        <v>767</v>
      </c>
      <c r="E44" s="50" t="s">
        <v>369</v>
      </c>
      <c r="F44" s="140">
        <v>10</v>
      </c>
      <c r="G44" s="51">
        <v>147</v>
      </c>
      <c r="H44" s="157">
        <f t="shared" si="1"/>
        <v>1470</v>
      </c>
      <c r="I44" s="158"/>
      <c r="J44" s="24" t="s">
        <v>1099</v>
      </c>
      <c r="K44" s="24" t="s">
        <v>3634</v>
      </c>
      <c r="L44" s="18"/>
      <c r="M44" s="30">
        <v>45085</v>
      </c>
      <c r="N44" s="17"/>
      <c r="O44" s="18"/>
      <c r="P44" s="30">
        <v>45098</v>
      </c>
      <c r="Q44" s="23">
        <v>45098</v>
      </c>
    </row>
    <row r="45" spans="2:17" s="8" customFormat="1" ht="19.7" customHeight="1">
      <c r="B45" s="17">
        <v>6</v>
      </c>
      <c r="C45" s="154" t="s">
        <v>383</v>
      </c>
      <c r="D45" s="154" t="s">
        <v>767</v>
      </c>
      <c r="E45" s="50" t="s">
        <v>3665</v>
      </c>
      <c r="F45" s="140">
        <v>4</v>
      </c>
      <c r="G45" s="51">
        <v>118</v>
      </c>
      <c r="H45" s="157">
        <f t="shared" si="1"/>
        <v>472</v>
      </c>
      <c r="I45" s="158"/>
      <c r="J45" s="24" t="s">
        <v>1002</v>
      </c>
      <c r="K45" s="24" t="s">
        <v>3634</v>
      </c>
      <c r="L45" s="18"/>
      <c r="M45" s="30">
        <v>45085</v>
      </c>
      <c r="N45" s="17"/>
      <c r="O45" s="18"/>
      <c r="P45" s="30">
        <v>45098</v>
      </c>
      <c r="Q45" s="23">
        <v>45098</v>
      </c>
    </row>
    <row r="46" spans="2:17" s="8" customFormat="1" ht="19.7" customHeight="1">
      <c r="B46" s="17">
        <v>6</v>
      </c>
      <c r="C46" s="154" t="s">
        <v>383</v>
      </c>
      <c r="D46" s="154" t="s">
        <v>767</v>
      </c>
      <c r="E46" s="50" t="s">
        <v>2481</v>
      </c>
      <c r="F46" s="140">
        <v>8</v>
      </c>
      <c r="G46" s="51">
        <v>23</v>
      </c>
      <c r="H46" s="157">
        <f t="shared" si="1"/>
        <v>184</v>
      </c>
      <c r="I46" s="158"/>
      <c r="J46" s="24" t="s">
        <v>235</v>
      </c>
      <c r="K46" s="24" t="s">
        <v>3634</v>
      </c>
      <c r="L46" s="18"/>
      <c r="M46" s="30">
        <v>45085</v>
      </c>
      <c r="N46" s="17"/>
      <c r="O46" s="18"/>
      <c r="P46" s="30">
        <v>45098</v>
      </c>
      <c r="Q46" s="23">
        <v>45098</v>
      </c>
    </row>
    <row r="47" spans="2:17" s="8" customFormat="1" ht="19.7" customHeight="1">
      <c r="B47" s="17">
        <v>6</v>
      </c>
      <c r="C47" s="154" t="s">
        <v>3666</v>
      </c>
      <c r="D47" s="154" t="s">
        <v>767</v>
      </c>
      <c r="E47" s="50" t="s">
        <v>3667</v>
      </c>
      <c r="F47" s="140">
        <v>4</v>
      </c>
      <c r="G47" s="51">
        <v>887</v>
      </c>
      <c r="H47" s="157">
        <f t="shared" si="1"/>
        <v>3548</v>
      </c>
      <c r="I47" s="158"/>
      <c r="J47" s="24" t="s">
        <v>1943</v>
      </c>
      <c r="K47" s="24" t="s">
        <v>3634</v>
      </c>
      <c r="L47" s="18"/>
      <c r="M47" s="30">
        <v>45085</v>
      </c>
      <c r="N47" s="17"/>
      <c r="O47" s="18"/>
      <c r="P47" s="30">
        <v>45098</v>
      </c>
      <c r="Q47" s="23">
        <v>45098</v>
      </c>
    </row>
    <row r="48" spans="2:17" s="8" customFormat="1" ht="19.7" customHeight="1">
      <c r="B48" s="17">
        <v>6</v>
      </c>
      <c r="C48" s="154" t="s">
        <v>767</v>
      </c>
      <c r="D48" s="154" t="s">
        <v>767</v>
      </c>
      <c r="E48" s="50" t="s">
        <v>521</v>
      </c>
      <c r="F48" s="140">
        <v>1</v>
      </c>
      <c r="G48" s="51">
        <v>861</v>
      </c>
      <c r="H48" s="157">
        <f t="shared" si="1"/>
        <v>861</v>
      </c>
      <c r="I48" s="158"/>
      <c r="J48" s="24" t="s">
        <v>3668</v>
      </c>
      <c r="K48" s="24" t="s">
        <v>3634</v>
      </c>
      <c r="L48" s="18"/>
      <c r="M48" s="30">
        <v>45085</v>
      </c>
      <c r="N48" s="17"/>
      <c r="O48" s="18"/>
      <c r="P48" s="30">
        <v>45098</v>
      </c>
      <c r="Q48" s="23">
        <v>45098</v>
      </c>
    </row>
    <row r="49" spans="2:17" s="8" customFormat="1" ht="19.7" customHeight="1">
      <c r="B49" s="17">
        <v>6</v>
      </c>
      <c r="C49" s="154" t="s">
        <v>767</v>
      </c>
      <c r="D49" s="154" t="s">
        <v>767</v>
      </c>
      <c r="E49" s="50" t="s">
        <v>3669</v>
      </c>
      <c r="F49" s="140">
        <v>1</v>
      </c>
      <c r="G49" s="51">
        <v>19974</v>
      </c>
      <c r="H49" s="157">
        <f t="shared" si="1"/>
        <v>19974</v>
      </c>
      <c r="I49" s="158"/>
      <c r="J49" s="50" t="s">
        <v>3670</v>
      </c>
      <c r="K49" s="24" t="s">
        <v>3634</v>
      </c>
      <c r="L49" s="18"/>
      <c r="M49" s="30">
        <v>45085</v>
      </c>
      <c r="N49" s="17"/>
      <c r="O49" s="18"/>
      <c r="P49" s="30">
        <v>45098</v>
      </c>
      <c r="Q49" s="23">
        <v>45098</v>
      </c>
    </row>
    <row r="50" spans="2:17" s="8" customFormat="1" ht="19.7" customHeight="1">
      <c r="B50" s="17">
        <v>6</v>
      </c>
      <c r="C50" s="154" t="s">
        <v>767</v>
      </c>
      <c r="D50" s="154" t="s">
        <v>767</v>
      </c>
      <c r="E50" s="50" t="s">
        <v>3671</v>
      </c>
      <c r="F50" s="140">
        <v>2</v>
      </c>
      <c r="G50" s="51">
        <v>5456</v>
      </c>
      <c r="H50" s="157">
        <f t="shared" si="1"/>
        <v>10912</v>
      </c>
      <c r="I50" s="158"/>
      <c r="J50" s="50" t="s">
        <v>3672</v>
      </c>
      <c r="K50" s="24" t="s">
        <v>3634</v>
      </c>
      <c r="L50" s="18"/>
      <c r="M50" s="30">
        <v>45085</v>
      </c>
      <c r="N50" s="17"/>
      <c r="O50" s="18"/>
      <c r="P50" s="30">
        <v>45098</v>
      </c>
      <c r="Q50" s="23">
        <v>45098</v>
      </c>
    </row>
    <row r="51" spans="2:17" s="8" customFormat="1" ht="19.7" customHeight="1">
      <c r="B51" s="17">
        <v>6</v>
      </c>
      <c r="C51" s="154" t="s">
        <v>767</v>
      </c>
      <c r="D51" s="154" t="s">
        <v>767</v>
      </c>
      <c r="E51" s="50" t="s">
        <v>3673</v>
      </c>
      <c r="F51" s="140">
        <v>2</v>
      </c>
      <c r="G51" s="51">
        <v>10127</v>
      </c>
      <c r="H51" s="157">
        <f t="shared" si="1"/>
        <v>20254</v>
      </c>
      <c r="I51" s="158"/>
      <c r="J51" s="50" t="s">
        <v>3674</v>
      </c>
      <c r="K51" s="24" t="s">
        <v>3634</v>
      </c>
      <c r="L51" s="18"/>
      <c r="M51" s="30">
        <v>45085</v>
      </c>
      <c r="N51" s="17"/>
      <c r="O51" s="18"/>
      <c r="P51" s="30">
        <v>45098</v>
      </c>
      <c r="Q51" s="23">
        <v>45098</v>
      </c>
    </row>
    <row r="52" spans="2:17" s="8" customFormat="1" ht="19.7" customHeight="1">
      <c r="B52" s="17">
        <v>6</v>
      </c>
      <c r="C52" s="154" t="s">
        <v>767</v>
      </c>
      <c r="D52" s="154" t="s">
        <v>767</v>
      </c>
      <c r="E52" s="50" t="s">
        <v>3675</v>
      </c>
      <c r="F52" s="140">
        <v>4</v>
      </c>
      <c r="G52" s="51">
        <v>3272</v>
      </c>
      <c r="H52" s="157">
        <f t="shared" si="1"/>
        <v>13088</v>
      </c>
      <c r="I52" s="158"/>
      <c r="J52" s="50" t="s">
        <v>3676</v>
      </c>
      <c r="K52" s="24" t="s">
        <v>3634</v>
      </c>
      <c r="L52" s="18"/>
      <c r="M52" s="30">
        <v>45085</v>
      </c>
      <c r="N52" s="17"/>
      <c r="O52" s="18"/>
      <c r="P52" s="30">
        <v>45098</v>
      </c>
      <c r="Q52" s="23">
        <v>45098</v>
      </c>
    </row>
    <row r="53" spans="2:17" s="8" customFormat="1" ht="19.7" customHeight="1">
      <c r="B53" s="17">
        <v>6</v>
      </c>
      <c r="C53" s="154" t="s">
        <v>767</v>
      </c>
      <c r="D53" s="154" t="s">
        <v>767</v>
      </c>
      <c r="E53" s="50" t="s">
        <v>531</v>
      </c>
      <c r="F53" s="18">
        <v>4</v>
      </c>
      <c r="G53" s="51">
        <v>4324</v>
      </c>
      <c r="H53" s="157">
        <f t="shared" si="1"/>
        <v>17296</v>
      </c>
      <c r="I53" s="158"/>
      <c r="J53" s="50" t="s">
        <v>532</v>
      </c>
      <c r="K53" s="24" t="s">
        <v>3634</v>
      </c>
      <c r="L53" s="18"/>
      <c r="M53" s="30">
        <v>45085</v>
      </c>
      <c r="N53" s="17"/>
      <c r="O53" s="18"/>
      <c r="P53" s="30">
        <v>45098</v>
      </c>
      <c r="Q53" s="23">
        <v>45098</v>
      </c>
    </row>
    <row r="54" spans="2:17" s="8" customFormat="1" ht="19.7" customHeight="1">
      <c r="B54" s="17">
        <v>6</v>
      </c>
      <c r="C54" s="154" t="s">
        <v>767</v>
      </c>
      <c r="D54" s="154" t="s">
        <v>767</v>
      </c>
      <c r="E54" s="50" t="s">
        <v>533</v>
      </c>
      <c r="F54" s="18">
        <v>4</v>
      </c>
      <c r="G54" s="51">
        <v>3061</v>
      </c>
      <c r="H54" s="157">
        <f t="shared" si="1"/>
        <v>12244</v>
      </c>
      <c r="I54" s="158"/>
      <c r="J54" s="50" t="s">
        <v>534</v>
      </c>
      <c r="K54" s="24" t="s">
        <v>3634</v>
      </c>
      <c r="L54" s="18"/>
      <c r="M54" s="30">
        <v>45085</v>
      </c>
      <c r="N54" s="17"/>
      <c r="O54" s="18"/>
      <c r="P54" s="30">
        <v>45098</v>
      </c>
      <c r="Q54" s="23">
        <v>45098</v>
      </c>
    </row>
    <row r="55" spans="2:17" s="8" customFormat="1" ht="19.7" customHeight="1">
      <c r="B55" s="17">
        <v>7</v>
      </c>
      <c r="C55" s="154" t="s">
        <v>767</v>
      </c>
      <c r="D55" s="154" t="s">
        <v>767</v>
      </c>
      <c r="E55" s="50" t="s">
        <v>3677</v>
      </c>
      <c r="F55" s="140">
        <v>1</v>
      </c>
      <c r="G55" s="51">
        <v>2650</v>
      </c>
      <c r="H55" s="157">
        <f t="shared" si="1"/>
        <v>2650</v>
      </c>
      <c r="I55" s="158"/>
      <c r="J55" s="24" t="s">
        <v>3678</v>
      </c>
      <c r="K55" s="24" t="s">
        <v>3634</v>
      </c>
      <c r="L55" s="18"/>
      <c r="M55" s="30">
        <v>45085</v>
      </c>
      <c r="N55" s="17"/>
      <c r="O55" s="18"/>
      <c r="P55" s="30">
        <v>45098</v>
      </c>
      <c r="Q55" s="23">
        <v>45098</v>
      </c>
    </row>
    <row r="56" spans="2:17" s="8" customFormat="1" ht="19.7" customHeight="1">
      <c r="B56" s="17">
        <v>5</v>
      </c>
      <c r="C56" s="154" t="s">
        <v>767</v>
      </c>
      <c r="D56" s="154" t="s">
        <v>767</v>
      </c>
      <c r="E56" s="50" t="s">
        <v>3679</v>
      </c>
      <c r="F56" s="140">
        <v>1</v>
      </c>
      <c r="G56" s="51">
        <v>3480</v>
      </c>
      <c r="H56" s="51">
        <f>F56*G56</f>
        <v>3480</v>
      </c>
      <c r="I56" s="22"/>
      <c r="J56" s="50" t="s">
        <v>3680</v>
      </c>
      <c r="K56" s="24" t="s">
        <v>3634</v>
      </c>
      <c r="L56" s="18"/>
      <c r="M56" s="30">
        <v>45114</v>
      </c>
      <c r="N56" s="17"/>
      <c r="O56" s="18"/>
      <c r="P56" s="30">
        <v>45120</v>
      </c>
      <c r="Q56" s="23">
        <v>45120</v>
      </c>
    </row>
    <row r="57" spans="2:17" s="8" customFormat="1" ht="19.7" customHeight="1">
      <c r="B57" s="17"/>
      <c r="C57" s="154"/>
      <c r="D57" s="154"/>
      <c r="E57" s="50"/>
      <c r="F57" s="140"/>
      <c r="G57" s="51">
        <v>0</v>
      </c>
      <c r="H57" s="157">
        <f t="shared" si="1"/>
        <v>0</v>
      </c>
      <c r="I57" s="158"/>
      <c r="J57" s="24"/>
      <c r="K57" s="18"/>
      <c r="L57" s="18"/>
      <c r="M57" s="30"/>
      <c r="N57" s="17"/>
      <c r="O57" s="18"/>
      <c r="P57" s="30"/>
      <c r="Q57" s="23"/>
    </row>
    <row r="58" spans="2:17" s="8" customFormat="1" ht="19.7" customHeight="1">
      <c r="B58" s="17"/>
      <c r="C58" s="17"/>
      <c r="D58" s="17"/>
      <c r="E58" s="50"/>
      <c r="F58" s="140"/>
      <c r="G58" s="51">
        <v>0</v>
      </c>
      <c r="H58" s="51">
        <f t="shared" si="1"/>
        <v>0</v>
      </c>
      <c r="I58" s="22"/>
      <c r="J58" s="26"/>
      <c r="K58" s="18"/>
      <c r="L58" s="18"/>
      <c r="M58" s="30"/>
      <c r="N58" s="17"/>
      <c r="O58" s="18"/>
      <c r="P58" s="30"/>
      <c r="Q58" s="23"/>
    </row>
    <row r="59" spans="2:17" s="8" customFormat="1" ht="19.5" customHeight="1">
      <c r="B59" s="17"/>
      <c r="C59" s="105"/>
      <c r="D59" s="105"/>
      <c r="E59" s="62"/>
      <c r="F59" s="141"/>
      <c r="G59" s="51">
        <v>0</v>
      </c>
      <c r="H59" s="142">
        <f>F59*G59</f>
        <v>0</v>
      </c>
      <c r="I59" s="143"/>
      <c r="J59" s="57"/>
      <c r="K59" s="18"/>
      <c r="L59" s="18"/>
      <c r="M59" s="30"/>
      <c r="N59" s="17"/>
      <c r="O59" s="18"/>
      <c r="P59" s="30"/>
      <c r="Q59" s="23"/>
    </row>
    <row r="60" spans="2:17" s="8" customFormat="1" ht="19.7" customHeight="1">
      <c r="B60" s="17"/>
      <c r="C60" s="17"/>
      <c r="D60" s="17"/>
      <c r="E60" s="50"/>
      <c r="F60" s="140"/>
      <c r="G60" s="51">
        <v>0</v>
      </c>
      <c r="H60" s="51">
        <f t="shared" si="1"/>
        <v>0</v>
      </c>
      <c r="I60" s="22"/>
      <c r="J60" s="26"/>
      <c r="K60" s="18"/>
      <c r="L60" s="18"/>
      <c r="M60" s="30"/>
      <c r="N60" s="17"/>
      <c r="O60" s="18"/>
      <c r="P60" s="30"/>
      <c r="Q60" s="23"/>
    </row>
    <row r="61" spans="2:17" s="8" customFormat="1" ht="19.7" customHeight="1">
      <c r="B61" s="17"/>
      <c r="C61" s="154"/>
      <c r="D61" s="154"/>
      <c r="E61" s="50"/>
      <c r="F61" s="140"/>
      <c r="G61" s="51">
        <v>0</v>
      </c>
      <c r="H61" s="157">
        <f t="shared" si="1"/>
        <v>0</v>
      </c>
      <c r="I61" s="158"/>
      <c r="J61" s="24"/>
      <c r="K61" s="24"/>
      <c r="L61" s="18"/>
      <c r="M61" s="30"/>
      <c r="N61" s="17"/>
      <c r="O61" s="29"/>
      <c r="P61" s="30"/>
      <c r="Q61" s="23"/>
    </row>
    <row r="62" spans="2:17" s="8" customFormat="1" ht="19.7" customHeight="1">
      <c r="B62" s="17"/>
      <c r="C62" s="17"/>
      <c r="D62" s="17"/>
      <c r="E62" s="50"/>
      <c r="F62" s="140"/>
      <c r="G62" s="51">
        <v>0</v>
      </c>
      <c r="H62" s="51">
        <f t="shared" si="1"/>
        <v>0</v>
      </c>
      <c r="I62" s="22"/>
      <c r="J62" s="26"/>
      <c r="K62" s="18"/>
      <c r="L62" s="18"/>
      <c r="M62" s="30"/>
      <c r="N62" s="17"/>
      <c r="O62" s="18"/>
      <c r="P62" s="30"/>
      <c r="Q62" s="23"/>
    </row>
    <row r="63" spans="2:17" s="8" customFormat="1" ht="19.7" customHeight="1">
      <c r="B63" s="17"/>
      <c r="C63" s="17"/>
      <c r="D63" s="17"/>
      <c r="E63" s="50"/>
      <c r="F63" s="140"/>
      <c r="G63" s="51">
        <v>0</v>
      </c>
      <c r="H63" s="51">
        <f t="shared" si="1"/>
        <v>0</v>
      </c>
      <c r="I63" s="22"/>
      <c r="J63" s="26"/>
      <c r="K63" s="18"/>
      <c r="L63" s="18"/>
      <c r="M63" s="30"/>
      <c r="N63" s="17"/>
      <c r="O63" s="18"/>
      <c r="P63" s="30"/>
      <c r="Q63" s="23"/>
    </row>
    <row r="64" spans="2:17" s="8" customFormat="1" ht="19.7" customHeight="1">
      <c r="B64" s="17"/>
      <c r="C64" s="17"/>
      <c r="D64" s="17"/>
      <c r="E64" s="50"/>
      <c r="F64" s="140"/>
      <c r="G64" s="51">
        <v>0</v>
      </c>
      <c r="H64" s="51">
        <f t="shared" si="1"/>
        <v>0</v>
      </c>
      <c r="I64" s="22"/>
      <c r="J64" s="26"/>
      <c r="K64" s="18"/>
      <c r="L64" s="18"/>
      <c r="M64" s="30"/>
      <c r="N64" s="17"/>
      <c r="O64" s="18"/>
      <c r="P64" s="30"/>
      <c r="Q64" s="23"/>
    </row>
    <row r="65" spans="7:8">
      <c r="G65" s="10"/>
      <c r="H65" s="10"/>
    </row>
  </sheetData>
  <autoFilter ref="B8:O64" xr:uid="{B4ACCCB3-22CE-4FB4-90CB-CABE5D0170F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D8C44-26EE-4B1D-8CD5-2961D5DF8A48}">
  <dimension ref="B2:Q21"/>
  <sheetViews>
    <sheetView zoomScale="85" zoomScaleNormal="85" workbookViewId="0">
      <pane xSplit="10" ySplit="8" topLeftCell="K9" activePane="bottomRight" state="frozen"/>
      <selection pane="topRight" activeCell="K1" sqref="K1"/>
      <selection pane="bottomLeft" activeCell="A9" sqref="A9"/>
      <selection pane="bottomRight" activeCell="E19" sqref="E19"/>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9.8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9.8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9.8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9.8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9.8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9.8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9.8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9.8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9.8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9.8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9.8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9.8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9.8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9.8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9.8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9.8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9.8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9.8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9.8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9.8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9.8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9.8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9.8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9.8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9.8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9.8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9.8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9.8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9.8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9.8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9.8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9.8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9.8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9.8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9.8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9.8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9.8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9.8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9.8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9.8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9.8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9.8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9.8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9.8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9.8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9.8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9.8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9.8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9.8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9.8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9.8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9.8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9.8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9.8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9.8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9.8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9.8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9.8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9.8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9.8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9.8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9.8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9.8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9.8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3681</v>
      </c>
      <c r="G2" s="4" t="s">
        <v>2</v>
      </c>
      <c r="H2" s="5"/>
      <c r="I2" s="6"/>
      <c r="J2" s="7">
        <f>SUM(H:H)</f>
        <v>20674</v>
      </c>
    </row>
    <row r="3" spans="2:17" ht="20.100000000000001" customHeight="1">
      <c r="B3" s="1" t="s">
        <v>3</v>
      </c>
      <c r="C3" s="1"/>
      <c r="D3" s="1"/>
      <c r="E3" s="13" t="s">
        <v>2473</v>
      </c>
    </row>
    <row r="4" spans="2:17" ht="20.100000000000001" customHeight="1">
      <c r="B4" s="1" t="s">
        <v>5</v>
      </c>
      <c r="C4" s="1"/>
      <c r="D4" s="1"/>
      <c r="E4" s="13">
        <v>206554</v>
      </c>
    </row>
    <row r="5" spans="2:17" ht="20.100000000000001" customHeight="1">
      <c r="B5" s="1" t="s">
        <v>6</v>
      </c>
      <c r="C5" s="1"/>
      <c r="D5" s="1"/>
      <c r="E5" s="16">
        <v>45104</v>
      </c>
    </row>
    <row r="6" spans="2:17" ht="20.100000000000001" customHeight="1">
      <c r="B6" s="1" t="s">
        <v>7</v>
      </c>
      <c r="C6" s="1"/>
      <c r="D6" s="1"/>
      <c r="E6" s="16">
        <v>45117</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15" si="0">F9*G9</f>
        <v>0</v>
      </c>
      <c r="I9" s="22"/>
      <c r="J9" s="24"/>
      <c r="K9" s="24"/>
      <c r="L9" s="18"/>
      <c r="M9" s="30"/>
      <c r="N9" s="17"/>
      <c r="O9" s="18"/>
      <c r="P9" s="30"/>
      <c r="Q9" s="23"/>
    </row>
    <row r="10" spans="2:17" s="8" customFormat="1" ht="19.7" customHeight="1">
      <c r="B10" s="17">
        <v>1</v>
      </c>
      <c r="C10" s="154" t="s">
        <v>1200</v>
      </c>
      <c r="D10" s="154" t="s">
        <v>1200</v>
      </c>
      <c r="E10" s="50" t="s">
        <v>3682</v>
      </c>
      <c r="F10" s="18">
        <v>1</v>
      </c>
      <c r="G10" s="51">
        <v>7800</v>
      </c>
      <c r="H10" s="51">
        <f>F10*G10</f>
        <v>7800</v>
      </c>
      <c r="I10" s="22"/>
      <c r="J10" s="26" t="s">
        <v>2475</v>
      </c>
      <c r="K10" s="18"/>
      <c r="L10" s="18"/>
      <c r="M10" s="30">
        <v>45083</v>
      </c>
      <c r="N10" s="17"/>
      <c r="O10" s="29">
        <v>45104</v>
      </c>
      <c r="P10" s="30"/>
      <c r="Q10" s="23">
        <v>45104</v>
      </c>
    </row>
    <row r="11" spans="2:17" s="8" customFormat="1" ht="19.7" customHeight="1">
      <c r="B11" s="65"/>
      <c r="C11" s="65"/>
      <c r="D11" s="65"/>
      <c r="E11" s="66"/>
      <c r="F11" s="138"/>
      <c r="G11" s="51">
        <v>0</v>
      </c>
      <c r="H11" s="51">
        <f>F11*G11</f>
        <v>0</v>
      </c>
      <c r="I11" s="22"/>
      <c r="J11" s="26"/>
      <c r="K11" s="18"/>
      <c r="L11" s="18"/>
      <c r="M11" s="30"/>
      <c r="N11" s="17"/>
      <c r="O11" s="18"/>
      <c r="P11" s="30"/>
      <c r="Q11" s="23"/>
    </row>
    <row r="12" spans="2:17" s="8" customFormat="1" ht="19.7" customHeight="1">
      <c r="B12" s="17">
        <v>1</v>
      </c>
      <c r="C12" s="17" t="s">
        <v>167</v>
      </c>
      <c r="D12" s="17" t="s">
        <v>167</v>
      </c>
      <c r="E12" s="50" t="s">
        <v>2478</v>
      </c>
      <c r="F12" s="18">
        <v>2</v>
      </c>
      <c r="G12" s="51">
        <v>1890</v>
      </c>
      <c r="H12" s="51">
        <f t="shared" si="0"/>
        <v>3780</v>
      </c>
      <c r="I12" s="22"/>
      <c r="J12" s="26" t="s">
        <v>2479</v>
      </c>
      <c r="K12" s="24" t="s">
        <v>3683</v>
      </c>
      <c r="L12" s="18"/>
      <c r="M12" s="30">
        <v>45085</v>
      </c>
      <c r="N12" s="17"/>
      <c r="O12" s="18"/>
      <c r="P12" s="30">
        <v>45092</v>
      </c>
      <c r="Q12" s="23">
        <v>45092</v>
      </c>
    </row>
    <row r="13" spans="2:17" s="8" customFormat="1" ht="19.7" customHeight="1">
      <c r="B13" s="17">
        <v>1</v>
      </c>
      <c r="C13" s="17" t="s">
        <v>383</v>
      </c>
      <c r="D13" s="17" t="s">
        <v>167</v>
      </c>
      <c r="E13" s="50" t="s">
        <v>2481</v>
      </c>
      <c r="F13" s="18">
        <v>8</v>
      </c>
      <c r="G13" s="51">
        <v>23</v>
      </c>
      <c r="H13" s="51">
        <f t="shared" si="0"/>
        <v>184</v>
      </c>
      <c r="I13" s="22"/>
      <c r="J13" s="26" t="s">
        <v>1002</v>
      </c>
      <c r="K13" s="24" t="s">
        <v>3683</v>
      </c>
      <c r="L13" s="18"/>
      <c r="M13" s="30">
        <v>45085</v>
      </c>
      <c r="N13" s="17"/>
      <c r="O13" s="18"/>
      <c r="P13" s="30">
        <v>45092</v>
      </c>
      <c r="Q13" s="23">
        <v>45092</v>
      </c>
    </row>
    <row r="14" spans="2:17" s="8" customFormat="1" ht="19.7" customHeight="1">
      <c r="B14" s="17">
        <v>1</v>
      </c>
      <c r="C14" s="17" t="s">
        <v>167</v>
      </c>
      <c r="D14" s="17" t="s">
        <v>167</v>
      </c>
      <c r="E14" s="50" t="s">
        <v>2482</v>
      </c>
      <c r="F14" s="18">
        <v>2</v>
      </c>
      <c r="G14" s="51">
        <v>110</v>
      </c>
      <c r="H14" s="51">
        <f t="shared" si="0"/>
        <v>220</v>
      </c>
      <c r="I14" s="22"/>
      <c r="J14" s="26" t="s">
        <v>2483</v>
      </c>
      <c r="K14" s="24" t="s">
        <v>3683</v>
      </c>
      <c r="L14" s="18"/>
      <c r="M14" s="30">
        <v>45085</v>
      </c>
      <c r="N14" s="17"/>
      <c r="O14" s="18"/>
      <c r="P14" s="30">
        <v>45092</v>
      </c>
      <c r="Q14" s="23">
        <v>45092</v>
      </c>
    </row>
    <row r="15" spans="2:17" s="8" customFormat="1" ht="19.7" customHeight="1">
      <c r="B15" s="17">
        <v>1</v>
      </c>
      <c r="C15" s="17" t="s">
        <v>167</v>
      </c>
      <c r="D15" s="17" t="s">
        <v>167</v>
      </c>
      <c r="E15" s="50" t="s">
        <v>2484</v>
      </c>
      <c r="F15" s="18">
        <v>1</v>
      </c>
      <c r="G15" s="51">
        <v>1190</v>
      </c>
      <c r="H15" s="51">
        <f t="shared" si="0"/>
        <v>1190</v>
      </c>
      <c r="I15" s="22"/>
      <c r="J15" s="26" t="s">
        <v>2485</v>
      </c>
      <c r="K15" s="24" t="s">
        <v>3683</v>
      </c>
      <c r="L15" s="18"/>
      <c r="M15" s="30">
        <v>45085</v>
      </c>
      <c r="N15" s="17"/>
      <c r="O15" s="18"/>
      <c r="P15" s="30">
        <v>45092</v>
      </c>
      <c r="Q15" s="23">
        <v>45092</v>
      </c>
    </row>
    <row r="16" spans="2:17" s="8" customFormat="1" ht="19.7" customHeight="1">
      <c r="B16" s="17"/>
      <c r="C16" s="17"/>
      <c r="D16" s="17"/>
      <c r="E16" s="50"/>
      <c r="F16" s="18"/>
      <c r="G16" s="51">
        <v>0</v>
      </c>
      <c r="H16" s="51">
        <f>F16*G16</f>
        <v>0</v>
      </c>
      <c r="I16" s="22"/>
      <c r="J16" s="26"/>
      <c r="K16" s="18"/>
      <c r="L16" s="18"/>
      <c r="M16" s="30"/>
      <c r="N16" s="17"/>
      <c r="O16" s="18"/>
      <c r="P16" s="30"/>
      <c r="Q16" s="23"/>
    </row>
    <row r="17" spans="2:17" s="8" customFormat="1" ht="19.7" customHeight="1">
      <c r="B17" s="17">
        <v>1</v>
      </c>
      <c r="C17" s="17" t="s">
        <v>1200</v>
      </c>
      <c r="D17" s="17" t="s">
        <v>1200</v>
      </c>
      <c r="E17" s="50" t="s">
        <v>2474</v>
      </c>
      <c r="F17" s="18">
        <v>1</v>
      </c>
      <c r="G17" s="51">
        <v>7500</v>
      </c>
      <c r="H17" s="51">
        <f>F17*G17</f>
        <v>7500</v>
      </c>
      <c r="I17" s="22"/>
      <c r="J17" s="26" t="s">
        <v>2475</v>
      </c>
      <c r="K17" s="18" t="s">
        <v>3684</v>
      </c>
      <c r="L17" s="18"/>
      <c r="M17" s="30"/>
      <c r="N17" s="17"/>
      <c r="O17" s="18"/>
      <c r="P17" s="30"/>
      <c r="Q17" s="23">
        <v>45096</v>
      </c>
    </row>
    <row r="18" spans="2:17" s="8" customFormat="1" ht="19.7" customHeight="1">
      <c r="B18" s="17"/>
      <c r="C18" s="17"/>
      <c r="D18" s="17"/>
      <c r="E18" s="50"/>
      <c r="F18" s="18"/>
      <c r="G18" s="51">
        <v>0</v>
      </c>
      <c r="H18" s="51">
        <f>F18*G18</f>
        <v>0</v>
      </c>
      <c r="I18" s="22"/>
      <c r="J18" s="26"/>
      <c r="K18" s="18"/>
      <c r="L18" s="18"/>
      <c r="M18" s="30"/>
      <c r="N18" s="17"/>
      <c r="O18" s="18"/>
      <c r="P18" s="30"/>
      <c r="Q18" s="23"/>
    </row>
    <row r="19" spans="2:17" s="8" customFormat="1" ht="19.7" customHeight="1">
      <c r="B19" s="17"/>
      <c r="C19" s="17"/>
      <c r="D19" s="17"/>
      <c r="E19" s="50"/>
      <c r="F19" s="18"/>
      <c r="G19" s="51">
        <v>0</v>
      </c>
      <c r="H19" s="51">
        <f>F19*G19</f>
        <v>0</v>
      </c>
      <c r="I19" s="22"/>
      <c r="J19" s="26"/>
      <c r="K19" s="18"/>
      <c r="L19" s="18"/>
      <c r="M19" s="30"/>
      <c r="N19" s="17"/>
      <c r="O19" s="18"/>
      <c r="P19" s="30"/>
      <c r="Q19" s="23"/>
    </row>
    <row r="20" spans="2:17" s="8" customFormat="1" ht="19.7" customHeight="1">
      <c r="B20" s="17"/>
      <c r="C20" s="17"/>
      <c r="D20" s="17"/>
      <c r="E20" s="50"/>
      <c r="F20" s="18"/>
      <c r="G20" s="51">
        <v>0</v>
      </c>
      <c r="H20" s="51">
        <f>F20*G20</f>
        <v>0</v>
      </c>
      <c r="I20" s="22"/>
      <c r="J20" s="26"/>
      <c r="K20" s="18"/>
      <c r="L20" s="18"/>
      <c r="M20" s="30"/>
      <c r="N20" s="17"/>
      <c r="O20" s="18"/>
      <c r="P20" s="30"/>
      <c r="Q20" s="23"/>
    </row>
    <row r="21" spans="2:17">
      <c r="G21" s="10"/>
      <c r="H21" s="10"/>
    </row>
  </sheetData>
  <autoFilter ref="B8:O20" xr:uid="{F9AACD71-D570-4794-9525-A57B8399F9B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A12E9-B49D-49F3-9201-5FFAAB4BD596}">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3685</v>
      </c>
      <c r="G2" s="4" t="s">
        <v>2</v>
      </c>
      <c r="H2" s="5"/>
      <c r="I2" s="6"/>
      <c r="J2" s="7">
        <f>SUM(H:H)</f>
        <v>6016</v>
      </c>
    </row>
    <row r="3" spans="2:17" ht="20.100000000000001" customHeight="1">
      <c r="B3" s="1" t="s">
        <v>3</v>
      </c>
      <c r="C3" s="1"/>
      <c r="D3" s="1"/>
      <c r="E3" s="13" t="s">
        <v>1771</v>
      </c>
    </row>
    <row r="4" spans="2:17" ht="20.100000000000001" customHeight="1">
      <c r="B4" s="1" t="s">
        <v>5</v>
      </c>
      <c r="C4" s="1"/>
      <c r="D4" s="1"/>
      <c r="E4" s="13">
        <v>206935</v>
      </c>
    </row>
    <row r="5" spans="2:17" ht="20.100000000000001" customHeight="1">
      <c r="B5" s="1" t="s">
        <v>6</v>
      </c>
      <c r="C5" s="1"/>
      <c r="D5" s="1"/>
      <c r="E5" s="16">
        <v>45106</v>
      </c>
    </row>
    <row r="6" spans="2:17" ht="20.100000000000001" customHeight="1">
      <c r="B6" s="1" t="s">
        <v>7</v>
      </c>
      <c r="C6" s="1"/>
      <c r="D6" s="1"/>
      <c r="E6" s="16">
        <v>45110</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51">
        <v>0</v>
      </c>
      <c r="H9" s="51">
        <f t="shared" ref="H9:H14" si="0">F9*G9</f>
        <v>0</v>
      </c>
      <c r="I9" s="22"/>
      <c r="J9" s="26"/>
      <c r="K9" s="18"/>
      <c r="L9" s="18"/>
      <c r="M9" s="30"/>
      <c r="N9" s="17"/>
      <c r="O9" s="18"/>
      <c r="P9" s="30"/>
      <c r="Q9" s="23"/>
    </row>
    <row r="10" spans="2:17" s="8" customFormat="1" ht="19.7" customHeight="1">
      <c r="B10" s="17">
        <v>1</v>
      </c>
      <c r="C10" s="17" t="s">
        <v>167</v>
      </c>
      <c r="D10" s="17" t="s">
        <v>167</v>
      </c>
      <c r="E10" s="50" t="s">
        <v>573</v>
      </c>
      <c r="F10" s="18">
        <v>1</v>
      </c>
      <c r="G10" s="51">
        <v>1536</v>
      </c>
      <c r="H10" s="51">
        <f t="shared" si="0"/>
        <v>1536</v>
      </c>
      <c r="I10" s="22"/>
      <c r="J10" s="26" t="s">
        <v>574</v>
      </c>
      <c r="K10" s="24" t="s">
        <v>3686</v>
      </c>
      <c r="L10" s="18"/>
      <c r="M10" s="30">
        <v>45099</v>
      </c>
      <c r="N10" s="17"/>
      <c r="O10" s="18"/>
      <c r="P10" s="30">
        <v>45106</v>
      </c>
      <c r="Q10" s="23">
        <v>45106</v>
      </c>
    </row>
    <row r="11" spans="2:17" s="8" customFormat="1" ht="19.7" customHeight="1">
      <c r="B11" s="17">
        <v>1</v>
      </c>
      <c r="C11" s="17" t="s">
        <v>167</v>
      </c>
      <c r="D11" s="17" t="s">
        <v>167</v>
      </c>
      <c r="E11" s="50" t="s">
        <v>575</v>
      </c>
      <c r="F11" s="18">
        <v>1</v>
      </c>
      <c r="G11" s="51">
        <v>1488</v>
      </c>
      <c r="H11" s="51">
        <f t="shared" si="0"/>
        <v>1488</v>
      </c>
      <c r="I11" s="22"/>
      <c r="J11" s="26" t="s">
        <v>576</v>
      </c>
      <c r="K11" s="24" t="s">
        <v>3686</v>
      </c>
      <c r="L11" s="18"/>
      <c r="M11" s="30">
        <v>45099</v>
      </c>
      <c r="N11" s="17"/>
      <c r="O11" s="18"/>
      <c r="P11" s="30">
        <v>45106</v>
      </c>
      <c r="Q11" s="23">
        <v>45106</v>
      </c>
    </row>
    <row r="12" spans="2:17" s="8" customFormat="1" ht="19.7" customHeight="1">
      <c r="B12" s="17">
        <v>1</v>
      </c>
      <c r="C12" s="17" t="s">
        <v>167</v>
      </c>
      <c r="D12" s="17" t="s">
        <v>167</v>
      </c>
      <c r="E12" s="50" t="s">
        <v>577</v>
      </c>
      <c r="F12" s="18">
        <v>1</v>
      </c>
      <c r="G12" s="51">
        <v>1312</v>
      </c>
      <c r="H12" s="51">
        <f t="shared" si="0"/>
        <v>1312</v>
      </c>
      <c r="I12" s="22"/>
      <c r="J12" s="26" t="s">
        <v>578</v>
      </c>
      <c r="K12" s="24" t="s">
        <v>3686</v>
      </c>
      <c r="L12" s="18"/>
      <c r="M12" s="30">
        <v>45099</v>
      </c>
      <c r="N12" s="17"/>
      <c r="O12" s="18"/>
      <c r="P12" s="30">
        <v>45106</v>
      </c>
      <c r="Q12" s="23">
        <v>45106</v>
      </c>
    </row>
    <row r="13" spans="2:17" s="8" customFormat="1" ht="19.7" customHeight="1">
      <c r="B13" s="17">
        <v>1</v>
      </c>
      <c r="C13" s="17" t="s">
        <v>167</v>
      </c>
      <c r="D13" s="17" t="s">
        <v>167</v>
      </c>
      <c r="E13" s="50" t="s">
        <v>752</v>
      </c>
      <c r="F13" s="18">
        <v>1</v>
      </c>
      <c r="G13" s="51">
        <v>930</v>
      </c>
      <c r="H13" s="51">
        <f t="shared" si="0"/>
        <v>930</v>
      </c>
      <c r="I13" s="22"/>
      <c r="J13" s="26" t="s">
        <v>753</v>
      </c>
      <c r="K13" s="24" t="s">
        <v>3686</v>
      </c>
      <c r="L13" s="18"/>
      <c r="M13" s="30">
        <v>45099</v>
      </c>
      <c r="N13" s="17"/>
      <c r="O13" s="18"/>
      <c r="P13" s="30">
        <v>45106</v>
      </c>
      <c r="Q13" s="23">
        <v>45106</v>
      </c>
    </row>
    <row r="14" spans="2:17" s="8" customFormat="1" ht="19.7" customHeight="1">
      <c r="B14" s="17">
        <v>1</v>
      </c>
      <c r="C14" s="17" t="s">
        <v>167</v>
      </c>
      <c r="D14" s="17" t="s">
        <v>167</v>
      </c>
      <c r="E14" s="50" t="s">
        <v>754</v>
      </c>
      <c r="F14" s="18">
        <v>1</v>
      </c>
      <c r="G14" s="51">
        <v>750</v>
      </c>
      <c r="H14" s="51">
        <f t="shared" si="0"/>
        <v>750</v>
      </c>
      <c r="I14" s="22"/>
      <c r="J14" s="26" t="s">
        <v>755</v>
      </c>
      <c r="K14" s="24" t="s">
        <v>3686</v>
      </c>
      <c r="L14" s="18"/>
      <c r="M14" s="30">
        <v>45099</v>
      </c>
      <c r="N14" s="17"/>
      <c r="O14" s="18"/>
      <c r="P14" s="30">
        <v>45106</v>
      </c>
      <c r="Q14" s="23">
        <v>45106</v>
      </c>
    </row>
    <row r="15" spans="2:17" s="8" customFormat="1" ht="19.7" customHeight="1">
      <c r="B15" s="17"/>
      <c r="C15" s="17"/>
      <c r="D15" s="17"/>
      <c r="E15" s="50"/>
      <c r="F15" s="18"/>
      <c r="G15" s="51">
        <v>0</v>
      </c>
      <c r="H15" s="51">
        <f>F15*G15</f>
        <v>0</v>
      </c>
      <c r="I15" s="22"/>
      <c r="J15" s="26"/>
      <c r="K15" s="18"/>
      <c r="L15" s="18"/>
      <c r="M15" s="30"/>
      <c r="N15" s="17"/>
      <c r="O15" s="18"/>
      <c r="P15" s="30"/>
      <c r="Q15" s="23"/>
    </row>
    <row r="16" spans="2:17" s="8" customFormat="1" ht="19.7" customHeight="1">
      <c r="B16" s="17"/>
      <c r="C16" s="17"/>
      <c r="D16" s="17"/>
      <c r="E16" s="50"/>
      <c r="F16" s="18"/>
      <c r="G16" s="51">
        <v>0</v>
      </c>
      <c r="H16" s="51">
        <f>F16*G16</f>
        <v>0</v>
      </c>
      <c r="I16" s="22"/>
      <c r="J16" s="26"/>
      <c r="K16" s="18"/>
      <c r="L16" s="18"/>
      <c r="M16" s="30"/>
      <c r="N16" s="17"/>
      <c r="O16" s="18"/>
      <c r="P16" s="30"/>
      <c r="Q16" s="23"/>
    </row>
    <row r="17" spans="2:17" s="8" customFormat="1" ht="19.7" customHeight="1">
      <c r="B17" s="17"/>
      <c r="C17" s="17"/>
      <c r="D17" s="17"/>
      <c r="E17" s="50"/>
      <c r="F17" s="18"/>
      <c r="G17" s="51">
        <v>0</v>
      </c>
      <c r="H17" s="51">
        <f>F17*G17</f>
        <v>0</v>
      </c>
      <c r="I17" s="22"/>
      <c r="J17" s="26"/>
      <c r="K17" s="18"/>
      <c r="L17" s="18"/>
      <c r="M17" s="30"/>
      <c r="N17" s="17"/>
      <c r="O17" s="18"/>
      <c r="P17" s="30"/>
      <c r="Q17" s="23"/>
    </row>
    <row r="18" spans="2:17" s="8" customFormat="1" ht="19.7" customHeight="1">
      <c r="B18" s="17"/>
      <c r="C18" s="17"/>
      <c r="D18" s="17"/>
      <c r="E18" s="50"/>
      <c r="F18" s="18"/>
      <c r="G18" s="51">
        <v>0</v>
      </c>
      <c r="H18" s="51">
        <f>F18*G18</f>
        <v>0</v>
      </c>
      <c r="I18" s="22"/>
      <c r="J18" s="26"/>
      <c r="K18" s="18"/>
      <c r="L18" s="18"/>
      <c r="M18" s="30"/>
      <c r="N18" s="17"/>
      <c r="O18" s="18"/>
      <c r="P18" s="30"/>
      <c r="Q18" s="23"/>
    </row>
    <row r="19" spans="2:17" s="8" customFormat="1" ht="19.7" customHeight="1">
      <c r="B19" s="17"/>
      <c r="C19" s="17"/>
      <c r="D19" s="17"/>
      <c r="E19" s="50"/>
      <c r="F19" s="18"/>
      <c r="G19" s="51">
        <v>0</v>
      </c>
      <c r="H19" s="51">
        <f>F19*G19</f>
        <v>0</v>
      </c>
      <c r="I19" s="22"/>
      <c r="J19" s="26"/>
      <c r="K19" s="18"/>
      <c r="L19" s="18"/>
      <c r="M19" s="30"/>
      <c r="N19" s="17"/>
      <c r="O19" s="18"/>
      <c r="P19" s="30"/>
      <c r="Q19" s="23"/>
    </row>
    <row r="20" spans="2:17">
      <c r="G20" s="10"/>
      <c r="H20" s="10"/>
    </row>
  </sheetData>
  <autoFilter ref="B8:O19" xr:uid="{DAED46EF-EF46-4463-BB7E-2B1E37E67CE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B2EDB-3F5B-4A2A-8A5C-06CF47E00D80}">
  <dimension ref="A2:S59"/>
  <sheetViews>
    <sheetView zoomScale="89" zoomScaleNormal="89" workbookViewId="0">
      <pane xSplit="12" ySplit="8" topLeftCell="O21" activePane="bottomRight" state="frozen"/>
      <selection pane="topRight" activeCell="K1" sqref="K1"/>
      <selection pane="bottomLeft" activeCell="A9" sqref="A9"/>
      <selection pane="bottomRight" activeCell="G2" sqref="G2:G6"/>
    </sheetView>
  </sheetViews>
  <sheetFormatPr defaultRowHeight="18.75"/>
  <cols>
    <col min="1" max="1" width="8.875" style="8" customWidth="1"/>
    <col min="2" max="2" width="9" style="9"/>
    <col min="3" max="3" width="2.625" style="9" customWidth="1"/>
    <col min="4" max="4" width="5.75" style="8" customWidth="1"/>
    <col min="5" max="6" width="15.75" style="9" customWidth="1"/>
    <col min="7" max="7" width="40.625" style="9" customWidth="1"/>
    <col min="8" max="8" width="6.25" style="9" customWidth="1"/>
    <col min="9" max="10" width="9.875" style="9" bestFit="1" customWidth="1"/>
    <col min="11" max="11" width="5.75" style="10" customWidth="1"/>
    <col min="12" max="12" width="59.625" style="9" customWidth="1"/>
    <col min="13" max="13" width="50" style="9" customWidth="1"/>
    <col min="14" max="14" width="39.875" style="8" customWidth="1"/>
    <col min="15" max="15" width="13.75" style="48" customWidth="1"/>
    <col min="16" max="16" width="6.375" style="9" customWidth="1"/>
    <col min="17" max="17" width="13.25" style="10" customWidth="1"/>
    <col min="18" max="18" width="14.5" style="49" customWidth="1"/>
    <col min="19" max="19" width="15.625" style="11" customWidth="1"/>
    <col min="20" max="256" width="9" style="9"/>
    <col min="257" max="257" width="8.875" style="9" customWidth="1"/>
    <col min="258" max="258" width="9" style="9"/>
    <col min="259" max="259" width="2.625" style="9" customWidth="1"/>
    <col min="260" max="260" width="5.75" style="9" customWidth="1"/>
    <col min="261" max="262" width="15.75" style="9" customWidth="1"/>
    <col min="263" max="263" width="40.625" style="9" customWidth="1"/>
    <col min="264" max="264" width="6.25" style="9" customWidth="1"/>
    <col min="265" max="266" width="9.875" style="9" bestFit="1" customWidth="1"/>
    <col min="267" max="267" width="5.75" style="9" customWidth="1"/>
    <col min="268" max="268" width="59.625" style="9" customWidth="1"/>
    <col min="269" max="269" width="50" style="9" customWidth="1"/>
    <col min="270" max="270" width="39.875" style="9" customWidth="1"/>
    <col min="271" max="271" width="13.75" style="9" customWidth="1"/>
    <col min="272" max="272" width="6.375" style="9" customWidth="1"/>
    <col min="273" max="273" width="13.25" style="9" customWidth="1"/>
    <col min="274" max="274" width="14.5" style="9" customWidth="1"/>
    <col min="275" max="275" width="15.625" style="9" customWidth="1"/>
    <col min="276" max="512" width="9" style="9"/>
    <col min="513" max="513" width="8.875" style="9" customWidth="1"/>
    <col min="514" max="514" width="9" style="9"/>
    <col min="515" max="515" width="2.625" style="9" customWidth="1"/>
    <col min="516" max="516" width="5.75" style="9" customWidth="1"/>
    <col min="517" max="518" width="15.75" style="9" customWidth="1"/>
    <col min="519" max="519" width="40.625" style="9" customWidth="1"/>
    <col min="520" max="520" width="6.25" style="9" customWidth="1"/>
    <col min="521" max="522" width="9.875" style="9" bestFit="1" customWidth="1"/>
    <col min="523" max="523" width="5.75" style="9" customWidth="1"/>
    <col min="524" max="524" width="59.625" style="9" customWidth="1"/>
    <col min="525" max="525" width="50" style="9" customWidth="1"/>
    <col min="526" max="526" width="39.875" style="9" customWidth="1"/>
    <col min="527" max="527" width="13.75" style="9" customWidth="1"/>
    <col min="528" max="528" width="6.375" style="9" customWidth="1"/>
    <col min="529" max="529" width="13.25" style="9" customWidth="1"/>
    <col min="530" max="530" width="14.5" style="9" customWidth="1"/>
    <col min="531" max="531" width="15.625" style="9" customWidth="1"/>
    <col min="532" max="768" width="9" style="9"/>
    <col min="769" max="769" width="8.875" style="9" customWidth="1"/>
    <col min="770" max="770" width="9" style="9"/>
    <col min="771" max="771" width="2.625" style="9" customWidth="1"/>
    <col min="772" max="772" width="5.75" style="9" customWidth="1"/>
    <col min="773" max="774" width="15.75" style="9" customWidth="1"/>
    <col min="775" max="775" width="40.625" style="9" customWidth="1"/>
    <col min="776" max="776" width="6.25" style="9" customWidth="1"/>
    <col min="777" max="778" width="9.875" style="9" bestFit="1" customWidth="1"/>
    <col min="779" max="779" width="5.75" style="9" customWidth="1"/>
    <col min="780" max="780" width="59.625" style="9" customWidth="1"/>
    <col min="781" max="781" width="50" style="9" customWidth="1"/>
    <col min="782" max="782" width="39.875" style="9" customWidth="1"/>
    <col min="783" max="783" width="13.75" style="9" customWidth="1"/>
    <col min="784" max="784" width="6.375" style="9" customWidth="1"/>
    <col min="785" max="785" width="13.25" style="9" customWidth="1"/>
    <col min="786" max="786" width="14.5" style="9" customWidth="1"/>
    <col min="787" max="787" width="15.625" style="9" customWidth="1"/>
    <col min="788" max="1024" width="9" style="9"/>
    <col min="1025" max="1025" width="8.875" style="9" customWidth="1"/>
    <col min="1026" max="1026" width="9" style="9"/>
    <col min="1027" max="1027" width="2.625" style="9" customWidth="1"/>
    <col min="1028" max="1028" width="5.75" style="9" customWidth="1"/>
    <col min="1029" max="1030" width="15.75" style="9" customWidth="1"/>
    <col min="1031" max="1031" width="40.625" style="9" customWidth="1"/>
    <col min="1032" max="1032" width="6.25" style="9" customWidth="1"/>
    <col min="1033" max="1034" width="9.875" style="9" bestFit="1" customWidth="1"/>
    <col min="1035" max="1035" width="5.75" style="9" customWidth="1"/>
    <col min="1036" max="1036" width="59.625" style="9" customWidth="1"/>
    <col min="1037" max="1037" width="50" style="9" customWidth="1"/>
    <col min="1038" max="1038" width="39.875" style="9" customWidth="1"/>
    <col min="1039" max="1039" width="13.75" style="9" customWidth="1"/>
    <col min="1040" max="1040" width="6.375" style="9" customWidth="1"/>
    <col min="1041" max="1041" width="13.25" style="9" customWidth="1"/>
    <col min="1042" max="1042" width="14.5" style="9" customWidth="1"/>
    <col min="1043" max="1043" width="15.625" style="9" customWidth="1"/>
    <col min="1044" max="1280" width="9" style="9"/>
    <col min="1281" max="1281" width="8.875" style="9" customWidth="1"/>
    <col min="1282" max="1282" width="9" style="9"/>
    <col min="1283" max="1283" width="2.625" style="9" customWidth="1"/>
    <col min="1284" max="1284" width="5.75" style="9" customWidth="1"/>
    <col min="1285" max="1286" width="15.75" style="9" customWidth="1"/>
    <col min="1287" max="1287" width="40.625" style="9" customWidth="1"/>
    <col min="1288" max="1288" width="6.25" style="9" customWidth="1"/>
    <col min="1289" max="1290" width="9.875" style="9" bestFit="1" customWidth="1"/>
    <col min="1291" max="1291" width="5.75" style="9" customWidth="1"/>
    <col min="1292" max="1292" width="59.625" style="9" customWidth="1"/>
    <col min="1293" max="1293" width="50" style="9" customWidth="1"/>
    <col min="1294" max="1294" width="39.875" style="9" customWidth="1"/>
    <col min="1295" max="1295" width="13.75" style="9" customWidth="1"/>
    <col min="1296" max="1296" width="6.375" style="9" customWidth="1"/>
    <col min="1297" max="1297" width="13.25" style="9" customWidth="1"/>
    <col min="1298" max="1298" width="14.5" style="9" customWidth="1"/>
    <col min="1299" max="1299" width="15.625" style="9" customWidth="1"/>
    <col min="1300" max="1536" width="9" style="9"/>
    <col min="1537" max="1537" width="8.875" style="9" customWidth="1"/>
    <col min="1538" max="1538" width="9" style="9"/>
    <col min="1539" max="1539" width="2.625" style="9" customWidth="1"/>
    <col min="1540" max="1540" width="5.75" style="9" customWidth="1"/>
    <col min="1541" max="1542" width="15.75" style="9" customWidth="1"/>
    <col min="1543" max="1543" width="40.625" style="9" customWidth="1"/>
    <col min="1544" max="1544" width="6.25" style="9" customWidth="1"/>
    <col min="1545" max="1546" width="9.875" style="9" bestFit="1" customWidth="1"/>
    <col min="1547" max="1547" width="5.75" style="9" customWidth="1"/>
    <col min="1548" max="1548" width="59.625" style="9" customWidth="1"/>
    <col min="1549" max="1549" width="50" style="9" customWidth="1"/>
    <col min="1550" max="1550" width="39.875" style="9" customWidth="1"/>
    <col min="1551" max="1551" width="13.75" style="9" customWidth="1"/>
    <col min="1552" max="1552" width="6.375" style="9" customWidth="1"/>
    <col min="1553" max="1553" width="13.25" style="9" customWidth="1"/>
    <col min="1554" max="1554" width="14.5" style="9" customWidth="1"/>
    <col min="1555" max="1555" width="15.625" style="9" customWidth="1"/>
    <col min="1556" max="1792" width="9" style="9"/>
    <col min="1793" max="1793" width="8.875" style="9" customWidth="1"/>
    <col min="1794" max="1794" width="9" style="9"/>
    <col min="1795" max="1795" width="2.625" style="9" customWidth="1"/>
    <col min="1796" max="1796" width="5.75" style="9" customWidth="1"/>
    <col min="1797" max="1798" width="15.75" style="9" customWidth="1"/>
    <col min="1799" max="1799" width="40.625" style="9" customWidth="1"/>
    <col min="1800" max="1800" width="6.25" style="9" customWidth="1"/>
    <col min="1801" max="1802" width="9.875" style="9" bestFit="1" customWidth="1"/>
    <col min="1803" max="1803" width="5.75" style="9" customWidth="1"/>
    <col min="1804" max="1804" width="59.625" style="9" customWidth="1"/>
    <col min="1805" max="1805" width="50" style="9" customWidth="1"/>
    <col min="1806" max="1806" width="39.875" style="9" customWidth="1"/>
    <col min="1807" max="1807" width="13.75" style="9" customWidth="1"/>
    <col min="1808" max="1808" width="6.375" style="9" customWidth="1"/>
    <col min="1809" max="1809" width="13.25" style="9" customWidth="1"/>
    <col min="1810" max="1810" width="14.5" style="9" customWidth="1"/>
    <col min="1811" max="1811" width="15.625" style="9" customWidth="1"/>
    <col min="1812" max="2048" width="9" style="9"/>
    <col min="2049" max="2049" width="8.875" style="9" customWidth="1"/>
    <col min="2050" max="2050" width="9" style="9"/>
    <col min="2051" max="2051" width="2.625" style="9" customWidth="1"/>
    <col min="2052" max="2052" width="5.75" style="9" customWidth="1"/>
    <col min="2053" max="2054" width="15.75" style="9" customWidth="1"/>
    <col min="2055" max="2055" width="40.625" style="9" customWidth="1"/>
    <col min="2056" max="2056" width="6.25" style="9" customWidth="1"/>
    <col min="2057" max="2058" width="9.875" style="9" bestFit="1" customWidth="1"/>
    <col min="2059" max="2059" width="5.75" style="9" customWidth="1"/>
    <col min="2060" max="2060" width="59.625" style="9" customWidth="1"/>
    <col min="2061" max="2061" width="50" style="9" customWidth="1"/>
    <col min="2062" max="2062" width="39.875" style="9" customWidth="1"/>
    <col min="2063" max="2063" width="13.75" style="9" customWidth="1"/>
    <col min="2064" max="2064" width="6.375" style="9" customWidth="1"/>
    <col min="2065" max="2065" width="13.25" style="9" customWidth="1"/>
    <col min="2066" max="2066" width="14.5" style="9" customWidth="1"/>
    <col min="2067" max="2067" width="15.625" style="9" customWidth="1"/>
    <col min="2068" max="2304" width="9" style="9"/>
    <col min="2305" max="2305" width="8.875" style="9" customWidth="1"/>
    <col min="2306" max="2306" width="9" style="9"/>
    <col min="2307" max="2307" width="2.625" style="9" customWidth="1"/>
    <col min="2308" max="2308" width="5.75" style="9" customWidth="1"/>
    <col min="2309" max="2310" width="15.75" style="9" customWidth="1"/>
    <col min="2311" max="2311" width="40.625" style="9" customWidth="1"/>
    <col min="2312" max="2312" width="6.25" style="9" customWidth="1"/>
    <col min="2313" max="2314" width="9.875" style="9" bestFit="1" customWidth="1"/>
    <col min="2315" max="2315" width="5.75" style="9" customWidth="1"/>
    <col min="2316" max="2316" width="59.625" style="9" customWidth="1"/>
    <col min="2317" max="2317" width="50" style="9" customWidth="1"/>
    <col min="2318" max="2318" width="39.875" style="9" customWidth="1"/>
    <col min="2319" max="2319" width="13.75" style="9" customWidth="1"/>
    <col min="2320" max="2320" width="6.375" style="9" customWidth="1"/>
    <col min="2321" max="2321" width="13.25" style="9" customWidth="1"/>
    <col min="2322" max="2322" width="14.5" style="9" customWidth="1"/>
    <col min="2323" max="2323" width="15.625" style="9" customWidth="1"/>
    <col min="2324" max="2560" width="9" style="9"/>
    <col min="2561" max="2561" width="8.875" style="9" customWidth="1"/>
    <col min="2562" max="2562" width="9" style="9"/>
    <col min="2563" max="2563" width="2.625" style="9" customWidth="1"/>
    <col min="2564" max="2564" width="5.75" style="9" customWidth="1"/>
    <col min="2565" max="2566" width="15.75" style="9" customWidth="1"/>
    <col min="2567" max="2567" width="40.625" style="9" customWidth="1"/>
    <col min="2568" max="2568" width="6.25" style="9" customWidth="1"/>
    <col min="2569" max="2570" width="9.875" style="9" bestFit="1" customWidth="1"/>
    <col min="2571" max="2571" width="5.75" style="9" customWidth="1"/>
    <col min="2572" max="2572" width="59.625" style="9" customWidth="1"/>
    <col min="2573" max="2573" width="50" style="9" customWidth="1"/>
    <col min="2574" max="2574" width="39.875" style="9" customWidth="1"/>
    <col min="2575" max="2575" width="13.75" style="9" customWidth="1"/>
    <col min="2576" max="2576" width="6.375" style="9" customWidth="1"/>
    <col min="2577" max="2577" width="13.25" style="9" customWidth="1"/>
    <col min="2578" max="2578" width="14.5" style="9" customWidth="1"/>
    <col min="2579" max="2579" width="15.625" style="9" customWidth="1"/>
    <col min="2580" max="2816" width="9" style="9"/>
    <col min="2817" max="2817" width="8.875" style="9" customWidth="1"/>
    <col min="2818" max="2818" width="9" style="9"/>
    <col min="2819" max="2819" width="2.625" style="9" customWidth="1"/>
    <col min="2820" max="2820" width="5.75" style="9" customWidth="1"/>
    <col min="2821" max="2822" width="15.75" style="9" customWidth="1"/>
    <col min="2823" max="2823" width="40.625" style="9" customWidth="1"/>
    <col min="2824" max="2824" width="6.25" style="9" customWidth="1"/>
    <col min="2825" max="2826" width="9.875" style="9" bestFit="1" customWidth="1"/>
    <col min="2827" max="2827" width="5.75" style="9" customWidth="1"/>
    <col min="2828" max="2828" width="59.625" style="9" customWidth="1"/>
    <col min="2829" max="2829" width="50" style="9" customWidth="1"/>
    <col min="2830" max="2830" width="39.875" style="9" customWidth="1"/>
    <col min="2831" max="2831" width="13.75" style="9" customWidth="1"/>
    <col min="2832" max="2832" width="6.375" style="9" customWidth="1"/>
    <col min="2833" max="2833" width="13.25" style="9" customWidth="1"/>
    <col min="2834" max="2834" width="14.5" style="9" customWidth="1"/>
    <col min="2835" max="2835" width="15.625" style="9" customWidth="1"/>
    <col min="2836" max="3072" width="9" style="9"/>
    <col min="3073" max="3073" width="8.875" style="9" customWidth="1"/>
    <col min="3074" max="3074" width="9" style="9"/>
    <col min="3075" max="3075" width="2.625" style="9" customWidth="1"/>
    <col min="3076" max="3076" width="5.75" style="9" customWidth="1"/>
    <col min="3077" max="3078" width="15.75" style="9" customWidth="1"/>
    <col min="3079" max="3079" width="40.625" style="9" customWidth="1"/>
    <col min="3080" max="3080" width="6.25" style="9" customWidth="1"/>
    <col min="3081" max="3082" width="9.875" style="9" bestFit="1" customWidth="1"/>
    <col min="3083" max="3083" width="5.75" style="9" customWidth="1"/>
    <col min="3084" max="3084" width="59.625" style="9" customWidth="1"/>
    <col min="3085" max="3085" width="50" style="9" customWidth="1"/>
    <col min="3086" max="3086" width="39.875" style="9" customWidth="1"/>
    <col min="3087" max="3087" width="13.75" style="9" customWidth="1"/>
    <col min="3088" max="3088" width="6.375" style="9" customWidth="1"/>
    <col min="3089" max="3089" width="13.25" style="9" customWidth="1"/>
    <col min="3090" max="3090" width="14.5" style="9" customWidth="1"/>
    <col min="3091" max="3091" width="15.625" style="9" customWidth="1"/>
    <col min="3092" max="3328" width="9" style="9"/>
    <col min="3329" max="3329" width="8.875" style="9" customWidth="1"/>
    <col min="3330" max="3330" width="9" style="9"/>
    <col min="3331" max="3331" width="2.625" style="9" customWidth="1"/>
    <col min="3332" max="3332" width="5.75" style="9" customWidth="1"/>
    <col min="3333" max="3334" width="15.75" style="9" customWidth="1"/>
    <col min="3335" max="3335" width="40.625" style="9" customWidth="1"/>
    <col min="3336" max="3336" width="6.25" style="9" customWidth="1"/>
    <col min="3337" max="3338" width="9.875" style="9" bestFit="1" customWidth="1"/>
    <col min="3339" max="3339" width="5.75" style="9" customWidth="1"/>
    <col min="3340" max="3340" width="59.625" style="9" customWidth="1"/>
    <col min="3341" max="3341" width="50" style="9" customWidth="1"/>
    <col min="3342" max="3342" width="39.875" style="9" customWidth="1"/>
    <col min="3343" max="3343" width="13.75" style="9" customWidth="1"/>
    <col min="3344" max="3344" width="6.375" style="9" customWidth="1"/>
    <col min="3345" max="3345" width="13.25" style="9" customWidth="1"/>
    <col min="3346" max="3346" width="14.5" style="9" customWidth="1"/>
    <col min="3347" max="3347" width="15.625" style="9" customWidth="1"/>
    <col min="3348" max="3584" width="9" style="9"/>
    <col min="3585" max="3585" width="8.875" style="9" customWidth="1"/>
    <col min="3586" max="3586" width="9" style="9"/>
    <col min="3587" max="3587" width="2.625" style="9" customWidth="1"/>
    <col min="3588" max="3588" width="5.75" style="9" customWidth="1"/>
    <col min="3589" max="3590" width="15.75" style="9" customWidth="1"/>
    <col min="3591" max="3591" width="40.625" style="9" customWidth="1"/>
    <col min="3592" max="3592" width="6.25" style="9" customWidth="1"/>
    <col min="3593" max="3594" width="9.875" style="9" bestFit="1" customWidth="1"/>
    <col min="3595" max="3595" width="5.75" style="9" customWidth="1"/>
    <col min="3596" max="3596" width="59.625" style="9" customWidth="1"/>
    <col min="3597" max="3597" width="50" style="9" customWidth="1"/>
    <col min="3598" max="3598" width="39.875" style="9" customWidth="1"/>
    <col min="3599" max="3599" width="13.75" style="9" customWidth="1"/>
    <col min="3600" max="3600" width="6.375" style="9" customWidth="1"/>
    <col min="3601" max="3601" width="13.25" style="9" customWidth="1"/>
    <col min="3602" max="3602" width="14.5" style="9" customWidth="1"/>
    <col min="3603" max="3603" width="15.625" style="9" customWidth="1"/>
    <col min="3604" max="3840" width="9" style="9"/>
    <col min="3841" max="3841" width="8.875" style="9" customWidth="1"/>
    <col min="3842" max="3842" width="9" style="9"/>
    <col min="3843" max="3843" width="2.625" style="9" customWidth="1"/>
    <col min="3844" max="3844" width="5.75" style="9" customWidth="1"/>
    <col min="3845" max="3846" width="15.75" style="9" customWidth="1"/>
    <col min="3847" max="3847" width="40.625" style="9" customWidth="1"/>
    <col min="3848" max="3848" width="6.25" style="9" customWidth="1"/>
    <col min="3849" max="3850" width="9.875" style="9" bestFit="1" customWidth="1"/>
    <col min="3851" max="3851" width="5.75" style="9" customWidth="1"/>
    <col min="3852" max="3852" width="59.625" style="9" customWidth="1"/>
    <col min="3853" max="3853" width="50" style="9" customWidth="1"/>
    <col min="3854" max="3854" width="39.875" style="9" customWidth="1"/>
    <col min="3855" max="3855" width="13.75" style="9" customWidth="1"/>
    <col min="3856" max="3856" width="6.375" style="9" customWidth="1"/>
    <col min="3857" max="3857" width="13.25" style="9" customWidth="1"/>
    <col min="3858" max="3858" width="14.5" style="9" customWidth="1"/>
    <col min="3859" max="3859" width="15.625" style="9" customWidth="1"/>
    <col min="3860" max="4096" width="9" style="9"/>
    <col min="4097" max="4097" width="8.875" style="9" customWidth="1"/>
    <col min="4098" max="4098" width="9" style="9"/>
    <col min="4099" max="4099" width="2.625" style="9" customWidth="1"/>
    <col min="4100" max="4100" width="5.75" style="9" customWidth="1"/>
    <col min="4101" max="4102" width="15.75" style="9" customWidth="1"/>
    <col min="4103" max="4103" width="40.625" style="9" customWidth="1"/>
    <col min="4104" max="4104" width="6.25" style="9" customWidth="1"/>
    <col min="4105" max="4106" width="9.875" style="9" bestFit="1" customWidth="1"/>
    <col min="4107" max="4107" width="5.75" style="9" customWidth="1"/>
    <col min="4108" max="4108" width="59.625" style="9" customWidth="1"/>
    <col min="4109" max="4109" width="50" style="9" customWidth="1"/>
    <col min="4110" max="4110" width="39.875" style="9" customWidth="1"/>
    <col min="4111" max="4111" width="13.75" style="9" customWidth="1"/>
    <col min="4112" max="4112" width="6.375" style="9" customWidth="1"/>
    <col min="4113" max="4113" width="13.25" style="9" customWidth="1"/>
    <col min="4114" max="4114" width="14.5" style="9" customWidth="1"/>
    <col min="4115" max="4115" width="15.625" style="9" customWidth="1"/>
    <col min="4116" max="4352" width="9" style="9"/>
    <col min="4353" max="4353" width="8.875" style="9" customWidth="1"/>
    <col min="4354" max="4354" width="9" style="9"/>
    <col min="4355" max="4355" width="2.625" style="9" customWidth="1"/>
    <col min="4356" max="4356" width="5.75" style="9" customWidth="1"/>
    <col min="4357" max="4358" width="15.75" style="9" customWidth="1"/>
    <col min="4359" max="4359" width="40.625" style="9" customWidth="1"/>
    <col min="4360" max="4360" width="6.25" style="9" customWidth="1"/>
    <col min="4361" max="4362" width="9.875" style="9" bestFit="1" customWidth="1"/>
    <col min="4363" max="4363" width="5.75" style="9" customWidth="1"/>
    <col min="4364" max="4364" width="59.625" style="9" customWidth="1"/>
    <col min="4365" max="4365" width="50" style="9" customWidth="1"/>
    <col min="4366" max="4366" width="39.875" style="9" customWidth="1"/>
    <col min="4367" max="4367" width="13.75" style="9" customWidth="1"/>
    <col min="4368" max="4368" width="6.375" style="9" customWidth="1"/>
    <col min="4369" max="4369" width="13.25" style="9" customWidth="1"/>
    <col min="4370" max="4370" width="14.5" style="9" customWidth="1"/>
    <col min="4371" max="4371" width="15.625" style="9" customWidth="1"/>
    <col min="4372" max="4608" width="9" style="9"/>
    <col min="4609" max="4609" width="8.875" style="9" customWidth="1"/>
    <col min="4610" max="4610" width="9" style="9"/>
    <col min="4611" max="4611" width="2.625" style="9" customWidth="1"/>
    <col min="4612" max="4612" width="5.75" style="9" customWidth="1"/>
    <col min="4613" max="4614" width="15.75" style="9" customWidth="1"/>
    <col min="4615" max="4615" width="40.625" style="9" customWidth="1"/>
    <col min="4616" max="4616" width="6.25" style="9" customWidth="1"/>
    <col min="4617" max="4618" width="9.875" style="9" bestFit="1" customWidth="1"/>
    <col min="4619" max="4619" width="5.75" style="9" customWidth="1"/>
    <col min="4620" max="4620" width="59.625" style="9" customWidth="1"/>
    <col min="4621" max="4621" width="50" style="9" customWidth="1"/>
    <col min="4622" max="4622" width="39.875" style="9" customWidth="1"/>
    <col min="4623" max="4623" width="13.75" style="9" customWidth="1"/>
    <col min="4624" max="4624" width="6.375" style="9" customWidth="1"/>
    <col min="4625" max="4625" width="13.25" style="9" customWidth="1"/>
    <col min="4626" max="4626" width="14.5" style="9" customWidth="1"/>
    <col min="4627" max="4627" width="15.625" style="9" customWidth="1"/>
    <col min="4628" max="4864" width="9" style="9"/>
    <col min="4865" max="4865" width="8.875" style="9" customWidth="1"/>
    <col min="4866" max="4866" width="9" style="9"/>
    <col min="4867" max="4867" width="2.625" style="9" customWidth="1"/>
    <col min="4868" max="4868" width="5.75" style="9" customWidth="1"/>
    <col min="4869" max="4870" width="15.75" style="9" customWidth="1"/>
    <col min="4871" max="4871" width="40.625" style="9" customWidth="1"/>
    <col min="4872" max="4872" width="6.25" style="9" customWidth="1"/>
    <col min="4873" max="4874" width="9.875" style="9" bestFit="1" customWidth="1"/>
    <col min="4875" max="4875" width="5.75" style="9" customWidth="1"/>
    <col min="4876" max="4876" width="59.625" style="9" customWidth="1"/>
    <col min="4877" max="4877" width="50" style="9" customWidth="1"/>
    <col min="4878" max="4878" width="39.875" style="9" customWidth="1"/>
    <col min="4879" max="4879" width="13.75" style="9" customWidth="1"/>
    <col min="4880" max="4880" width="6.375" style="9" customWidth="1"/>
    <col min="4881" max="4881" width="13.25" style="9" customWidth="1"/>
    <col min="4882" max="4882" width="14.5" style="9" customWidth="1"/>
    <col min="4883" max="4883" width="15.625" style="9" customWidth="1"/>
    <col min="4884" max="5120" width="9" style="9"/>
    <col min="5121" max="5121" width="8.875" style="9" customWidth="1"/>
    <col min="5122" max="5122" width="9" style="9"/>
    <col min="5123" max="5123" width="2.625" style="9" customWidth="1"/>
    <col min="5124" max="5124" width="5.75" style="9" customWidth="1"/>
    <col min="5125" max="5126" width="15.75" style="9" customWidth="1"/>
    <col min="5127" max="5127" width="40.625" style="9" customWidth="1"/>
    <col min="5128" max="5128" width="6.25" style="9" customWidth="1"/>
    <col min="5129" max="5130" width="9.875" style="9" bestFit="1" customWidth="1"/>
    <col min="5131" max="5131" width="5.75" style="9" customWidth="1"/>
    <col min="5132" max="5132" width="59.625" style="9" customWidth="1"/>
    <col min="5133" max="5133" width="50" style="9" customWidth="1"/>
    <col min="5134" max="5134" width="39.875" style="9" customWidth="1"/>
    <col min="5135" max="5135" width="13.75" style="9" customWidth="1"/>
    <col min="5136" max="5136" width="6.375" style="9" customWidth="1"/>
    <col min="5137" max="5137" width="13.25" style="9" customWidth="1"/>
    <col min="5138" max="5138" width="14.5" style="9" customWidth="1"/>
    <col min="5139" max="5139" width="15.625" style="9" customWidth="1"/>
    <col min="5140" max="5376" width="9" style="9"/>
    <col min="5377" max="5377" width="8.875" style="9" customWidth="1"/>
    <col min="5378" max="5378" width="9" style="9"/>
    <col min="5379" max="5379" width="2.625" style="9" customWidth="1"/>
    <col min="5380" max="5380" width="5.75" style="9" customWidth="1"/>
    <col min="5381" max="5382" width="15.75" style="9" customWidth="1"/>
    <col min="5383" max="5383" width="40.625" style="9" customWidth="1"/>
    <col min="5384" max="5384" width="6.25" style="9" customWidth="1"/>
    <col min="5385" max="5386" width="9.875" style="9" bestFit="1" customWidth="1"/>
    <col min="5387" max="5387" width="5.75" style="9" customWidth="1"/>
    <col min="5388" max="5388" width="59.625" style="9" customWidth="1"/>
    <col min="5389" max="5389" width="50" style="9" customWidth="1"/>
    <col min="5390" max="5390" width="39.875" style="9" customWidth="1"/>
    <col min="5391" max="5391" width="13.75" style="9" customWidth="1"/>
    <col min="5392" max="5392" width="6.375" style="9" customWidth="1"/>
    <col min="5393" max="5393" width="13.25" style="9" customWidth="1"/>
    <col min="5394" max="5394" width="14.5" style="9" customWidth="1"/>
    <col min="5395" max="5395" width="15.625" style="9" customWidth="1"/>
    <col min="5396" max="5632" width="9" style="9"/>
    <col min="5633" max="5633" width="8.875" style="9" customWidth="1"/>
    <col min="5634" max="5634" width="9" style="9"/>
    <col min="5635" max="5635" width="2.625" style="9" customWidth="1"/>
    <col min="5636" max="5636" width="5.75" style="9" customWidth="1"/>
    <col min="5637" max="5638" width="15.75" style="9" customWidth="1"/>
    <col min="5639" max="5639" width="40.625" style="9" customWidth="1"/>
    <col min="5640" max="5640" width="6.25" style="9" customWidth="1"/>
    <col min="5641" max="5642" width="9.875" style="9" bestFit="1" customWidth="1"/>
    <col min="5643" max="5643" width="5.75" style="9" customWidth="1"/>
    <col min="5644" max="5644" width="59.625" style="9" customWidth="1"/>
    <col min="5645" max="5645" width="50" style="9" customWidth="1"/>
    <col min="5646" max="5646" width="39.875" style="9" customWidth="1"/>
    <col min="5647" max="5647" width="13.75" style="9" customWidth="1"/>
    <col min="5648" max="5648" width="6.375" style="9" customWidth="1"/>
    <col min="5649" max="5649" width="13.25" style="9" customWidth="1"/>
    <col min="5650" max="5650" width="14.5" style="9" customWidth="1"/>
    <col min="5651" max="5651" width="15.625" style="9" customWidth="1"/>
    <col min="5652" max="5888" width="9" style="9"/>
    <col min="5889" max="5889" width="8.875" style="9" customWidth="1"/>
    <col min="5890" max="5890" width="9" style="9"/>
    <col min="5891" max="5891" width="2.625" style="9" customWidth="1"/>
    <col min="5892" max="5892" width="5.75" style="9" customWidth="1"/>
    <col min="5893" max="5894" width="15.75" style="9" customWidth="1"/>
    <col min="5895" max="5895" width="40.625" style="9" customWidth="1"/>
    <col min="5896" max="5896" width="6.25" style="9" customWidth="1"/>
    <col min="5897" max="5898" width="9.875" style="9" bestFit="1" customWidth="1"/>
    <col min="5899" max="5899" width="5.75" style="9" customWidth="1"/>
    <col min="5900" max="5900" width="59.625" style="9" customWidth="1"/>
    <col min="5901" max="5901" width="50" style="9" customWidth="1"/>
    <col min="5902" max="5902" width="39.875" style="9" customWidth="1"/>
    <col min="5903" max="5903" width="13.75" style="9" customWidth="1"/>
    <col min="5904" max="5904" width="6.375" style="9" customWidth="1"/>
    <col min="5905" max="5905" width="13.25" style="9" customWidth="1"/>
    <col min="5906" max="5906" width="14.5" style="9" customWidth="1"/>
    <col min="5907" max="5907" width="15.625" style="9" customWidth="1"/>
    <col min="5908" max="6144" width="9" style="9"/>
    <col min="6145" max="6145" width="8.875" style="9" customWidth="1"/>
    <col min="6146" max="6146" width="9" style="9"/>
    <col min="6147" max="6147" width="2.625" style="9" customWidth="1"/>
    <col min="6148" max="6148" width="5.75" style="9" customWidth="1"/>
    <col min="6149" max="6150" width="15.75" style="9" customWidth="1"/>
    <col min="6151" max="6151" width="40.625" style="9" customWidth="1"/>
    <col min="6152" max="6152" width="6.25" style="9" customWidth="1"/>
    <col min="6153" max="6154" width="9.875" style="9" bestFit="1" customWidth="1"/>
    <col min="6155" max="6155" width="5.75" style="9" customWidth="1"/>
    <col min="6156" max="6156" width="59.625" style="9" customWidth="1"/>
    <col min="6157" max="6157" width="50" style="9" customWidth="1"/>
    <col min="6158" max="6158" width="39.875" style="9" customWidth="1"/>
    <col min="6159" max="6159" width="13.75" style="9" customWidth="1"/>
    <col min="6160" max="6160" width="6.375" style="9" customWidth="1"/>
    <col min="6161" max="6161" width="13.25" style="9" customWidth="1"/>
    <col min="6162" max="6162" width="14.5" style="9" customWidth="1"/>
    <col min="6163" max="6163" width="15.625" style="9" customWidth="1"/>
    <col min="6164" max="6400" width="9" style="9"/>
    <col min="6401" max="6401" width="8.875" style="9" customWidth="1"/>
    <col min="6402" max="6402" width="9" style="9"/>
    <col min="6403" max="6403" width="2.625" style="9" customWidth="1"/>
    <col min="6404" max="6404" width="5.75" style="9" customWidth="1"/>
    <col min="6405" max="6406" width="15.75" style="9" customWidth="1"/>
    <col min="6407" max="6407" width="40.625" style="9" customWidth="1"/>
    <col min="6408" max="6408" width="6.25" style="9" customWidth="1"/>
    <col min="6409" max="6410" width="9.875" style="9" bestFit="1" customWidth="1"/>
    <col min="6411" max="6411" width="5.75" style="9" customWidth="1"/>
    <col min="6412" max="6412" width="59.625" style="9" customWidth="1"/>
    <col min="6413" max="6413" width="50" style="9" customWidth="1"/>
    <col min="6414" max="6414" width="39.875" style="9" customWidth="1"/>
    <col min="6415" max="6415" width="13.75" style="9" customWidth="1"/>
    <col min="6416" max="6416" width="6.375" style="9" customWidth="1"/>
    <col min="6417" max="6417" width="13.25" style="9" customWidth="1"/>
    <col min="6418" max="6418" width="14.5" style="9" customWidth="1"/>
    <col min="6419" max="6419" width="15.625" style="9" customWidth="1"/>
    <col min="6420" max="6656" width="9" style="9"/>
    <col min="6657" max="6657" width="8.875" style="9" customWidth="1"/>
    <col min="6658" max="6658" width="9" style="9"/>
    <col min="6659" max="6659" width="2.625" style="9" customWidth="1"/>
    <col min="6660" max="6660" width="5.75" style="9" customWidth="1"/>
    <col min="6661" max="6662" width="15.75" style="9" customWidth="1"/>
    <col min="6663" max="6663" width="40.625" style="9" customWidth="1"/>
    <col min="6664" max="6664" width="6.25" style="9" customWidth="1"/>
    <col min="6665" max="6666" width="9.875" style="9" bestFit="1" customWidth="1"/>
    <col min="6667" max="6667" width="5.75" style="9" customWidth="1"/>
    <col min="6668" max="6668" width="59.625" style="9" customWidth="1"/>
    <col min="6669" max="6669" width="50" style="9" customWidth="1"/>
    <col min="6670" max="6670" width="39.875" style="9" customWidth="1"/>
    <col min="6671" max="6671" width="13.75" style="9" customWidth="1"/>
    <col min="6672" max="6672" width="6.375" style="9" customWidth="1"/>
    <col min="6673" max="6673" width="13.25" style="9" customWidth="1"/>
    <col min="6674" max="6674" width="14.5" style="9" customWidth="1"/>
    <col min="6675" max="6675" width="15.625" style="9" customWidth="1"/>
    <col min="6676" max="6912" width="9" style="9"/>
    <col min="6913" max="6913" width="8.875" style="9" customWidth="1"/>
    <col min="6914" max="6914" width="9" style="9"/>
    <col min="6915" max="6915" width="2.625" style="9" customWidth="1"/>
    <col min="6916" max="6916" width="5.75" style="9" customWidth="1"/>
    <col min="6917" max="6918" width="15.75" style="9" customWidth="1"/>
    <col min="6919" max="6919" width="40.625" style="9" customWidth="1"/>
    <col min="6920" max="6920" width="6.25" style="9" customWidth="1"/>
    <col min="6921" max="6922" width="9.875" style="9" bestFit="1" customWidth="1"/>
    <col min="6923" max="6923" width="5.75" style="9" customWidth="1"/>
    <col min="6924" max="6924" width="59.625" style="9" customWidth="1"/>
    <col min="6925" max="6925" width="50" style="9" customWidth="1"/>
    <col min="6926" max="6926" width="39.875" style="9" customWidth="1"/>
    <col min="6927" max="6927" width="13.75" style="9" customWidth="1"/>
    <col min="6928" max="6928" width="6.375" style="9" customWidth="1"/>
    <col min="6929" max="6929" width="13.25" style="9" customWidth="1"/>
    <col min="6930" max="6930" width="14.5" style="9" customWidth="1"/>
    <col min="6931" max="6931" width="15.625" style="9" customWidth="1"/>
    <col min="6932" max="7168" width="9" style="9"/>
    <col min="7169" max="7169" width="8.875" style="9" customWidth="1"/>
    <col min="7170" max="7170" width="9" style="9"/>
    <col min="7171" max="7171" width="2.625" style="9" customWidth="1"/>
    <col min="7172" max="7172" width="5.75" style="9" customWidth="1"/>
    <col min="7173" max="7174" width="15.75" style="9" customWidth="1"/>
    <col min="7175" max="7175" width="40.625" style="9" customWidth="1"/>
    <col min="7176" max="7176" width="6.25" style="9" customWidth="1"/>
    <col min="7177" max="7178" width="9.875" style="9" bestFit="1" customWidth="1"/>
    <col min="7179" max="7179" width="5.75" style="9" customWidth="1"/>
    <col min="7180" max="7180" width="59.625" style="9" customWidth="1"/>
    <col min="7181" max="7181" width="50" style="9" customWidth="1"/>
    <col min="7182" max="7182" width="39.875" style="9" customWidth="1"/>
    <col min="7183" max="7183" width="13.75" style="9" customWidth="1"/>
    <col min="7184" max="7184" width="6.375" style="9" customWidth="1"/>
    <col min="7185" max="7185" width="13.25" style="9" customWidth="1"/>
    <col min="7186" max="7186" width="14.5" style="9" customWidth="1"/>
    <col min="7187" max="7187" width="15.625" style="9" customWidth="1"/>
    <col min="7188" max="7424" width="9" style="9"/>
    <col min="7425" max="7425" width="8.875" style="9" customWidth="1"/>
    <col min="7426" max="7426" width="9" style="9"/>
    <col min="7427" max="7427" width="2.625" style="9" customWidth="1"/>
    <col min="7428" max="7428" width="5.75" style="9" customWidth="1"/>
    <col min="7429" max="7430" width="15.75" style="9" customWidth="1"/>
    <col min="7431" max="7431" width="40.625" style="9" customWidth="1"/>
    <col min="7432" max="7432" width="6.25" style="9" customWidth="1"/>
    <col min="7433" max="7434" width="9.875" style="9" bestFit="1" customWidth="1"/>
    <col min="7435" max="7435" width="5.75" style="9" customWidth="1"/>
    <col min="7436" max="7436" width="59.625" style="9" customWidth="1"/>
    <col min="7437" max="7437" width="50" style="9" customWidth="1"/>
    <col min="7438" max="7438" width="39.875" style="9" customWidth="1"/>
    <col min="7439" max="7439" width="13.75" style="9" customWidth="1"/>
    <col min="7440" max="7440" width="6.375" style="9" customWidth="1"/>
    <col min="7441" max="7441" width="13.25" style="9" customWidth="1"/>
    <col min="7442" max="7442" width="14.5" style="9" customWidth="1"/>
    <col min="7443" max="7443" width="15.625" style="9" customWidth="1"/>
    <col min="7444" max="7680" width="9" style="9"/>
    <col min="7681" max="7681" width="8.875" style="9" customWidth="1"/>
    <col min="7682" max="7682" width="9" style="9"/>
    <col min="7683" max="7683" width="2.625" style="9" customWidth="1"/>
    <col min="7684" max="7684" width="5.75" style="9" customWidth="1"/>
    <col min="7685" max="7686" width="15.75" style="9" customWidth="1"/>
    <col min="7687" max="7687" width="40.625" style="9" customWidth="1"/>
    <col min="7688" max="7688" width="6.25" style="9" customWidth="1"/>
    <col min="7689" max="7690" width="9.875" style="9" bestFit="1" customWidth="1"/>
    <col min="7691" max="7691" width="5.75" style="9" customWidth="1"/>
    <col min="7692" max="7692" width="59.625" style="9" customWidth="1"/>
    <col min="7693" max="7693" width="50" style="9" customWidth="1"/>
    <col min="7694" max="7694" width="39.875" style="9" customWidth="1"/>
    <col min="7695" max="7695" width="13.75" style="9" customWidth="1"/>
    <col min="7696" max="7696" width="6.375" style="9" customWidth="1"/>
    <col min="7697" max="7697" width="13.25" style="9" customWidth="1"/>
    <col min="7698" max="7698" width="14.5" style="9" customWidth="1"/>
    <col min="7699" max="7699" width="15.625" style="9" customWidth="1"/>
    <col min="7700" max="7936" width="9" style="9"/>
    <col min="7937" max="7937" width="8.875" style="9" customWidth="1"/>
    <col min="7938" max="7938" width="9" style="9"/>
    <col min="7939" max="7939" width="2.625" style="9" customWidth="1"/>
    <col min="7940" max="7940" width="5.75" style="9" customWidth="1"/>
    <col min="7941" max="7942" width="15.75" style="9" customWidth="1"/>
    <col min="7943" max="7943" width="40.625" style="9" customWidth="1"/>
    <col min="7944" max="7944" width="6.25" style="9" customWidth="1"/>
    <col min="7945" max="7946" width="9.875" style="9" bestFit="1" customWidth="1"/>
    <col min="7947" max="7947" width="5.75" style="9" customWidth="1"/>
    <col min="7948" max="7948" width="59.625" style="9" customWidth="1"/>
    <col min="7949" max="7949" width="50" style="9" customWidth="1"/>
    <col min="7950" max="7950" width="39.875" style="9" customWidth="1"/>
    <col min="7951" max="7951" width="13.75" style="9" customWidth="1"/>
    <col min="7952" max="7952" width="6.375" style="9" customWidth="1"/>
    <col min="7953" max="7953" width="13.25" style="9" customWidth="1"/>
    <col min="7954" max="7954" width="14.5" style="9" customWidth="1"/>
    <col min="7955" max="7955" width="15.625" style="9" customWidth="1"/>
    <col min="7956" max="8192" width="9" style="9"/>
    <col min="8193" max="8193" width="8.875" style="9" customWidth="1"/>
    <col min="8194" max="8194" width="9" style="9"/>
    <col min="8195" max="8195" width="2.625" style="9" customWidth="1"/>
    <col min="8196" max="8196" width="5.75" style="9" customWidth="1"/>
    <col min="8197" max="8198" width="15.75" style="9" customWidth="1"/>
    <col min="8199" max="8199" width="40.625" style="9" customWidth="1"/>
    <col min="8200" max="8200" width="6.25" style="9" customWidth="1"/>
    <col min="8201" max="8202" width="9.875" style="9" bestFit="1" customWidth="1"/>
    <col min="8203" max="8203" width="5.75" style="9" customWidth="1"/>
    <col min="8204" max="8204" width="59.625" style="9" customWidth="1"/>
    <col min="8205" max="8205" width="50" style="9" customWidth="1"/>
    <col min="8206" max="8206" width="39.875" style="9" customWidth="1"/>
    <col min="8207" max="8207" width="13.75" style="9" customWidth="1"/>
    <col min="8208" max="8208" width="6.375" style="9" customWidth="1"/>
    <col min="8209" max="8209" width="13.25" style="9" customWidth="1"/>
    <col min="8210" max="8210" width="14.5" style="9" customWidth="1"/>
    <col min="8211" max="8211" width="15.625" style="9" customWidth="1"/>
    <col min="8212" max="8448" width="9" style="9"/>
    <col min="8449" max="8449" width="8.875" style="9" customWidth="1"/>
    <col min="8450" max="8450" width="9" style="9"/>
    <col min="8451" max="8451" width="2.625" style="9" customWidth="1"/>
    <col min="8452" max="8452" width="5.75" style="9" customWidth="1"/>
    <col min="8453" max="8454" width="15.75" style="9" customWidth="1"/>
    <col min="8455" max="8455" width="40.625" style="9" customWidth="1"/>
    <col min="8456" max="8456" width="6.25" style="9" customWidth="1"/>
    <col min="8457" max="8458" width="9.875" style="9" bestFit="1" customWidth="1"/>
    <col min="8459" max="8459" width="5.75" style="9" customWidth="1"/>
    <col min="8460" max="8460" width="59.625" style="9" customWidth="1"/>
    <col min="8461" max="8461" width="50" style="9" customWidth="1"/>
    <col min="8462" max="8462" width="39.875" style="9" customWidth="1"/>
    <col min="8463" max="8463" width="13.75" style="9" customWidth="1"/>
    <col min="8464" max="8464" width="6.375" style="9" customWidth="1"/>
    <col min="8465" max="8465" width="13.25" style="9" customWidth="1"/>
    <col min="8466" max="8466" width="14.5" style="9" customWidth="1"/>
    <col min="8467" max="8467" width="15.625" style="9" customWidth="1"/>
    <col min="8468" max="8704" width="9" style="9"/>
    <col min="8705" max="8705" width="8.875" style="9" customWidth="1"/>
    <col min="8706" max="8706" width="9" style="9"/>
    <col min="8707" max="8707" width="2.625" style="9" customWidth="1"/>
    <col min="8708" max="8708" width="5.75" style="9" customWidth="1"/>
    <col min="8709" max="8710" width="15.75" style="9" customWidth="1"/>
    <col min="8711" max="8711" width="40.625" style="9" customWidth="1"/>
    <col min="8712" max="8712" width="6.25" style="9" customWidth="1"/>
    <col min="8713" max="8714" width="9.875" style="9" bestFit="1" customWidth="1"/>
    <col min="8715" max="8715" width="5.75" style="9" customWidth="1"/>
    <col min="8716" max="8716" width="59.625" style="9" customWidth="1"/>
    <col min="8717" max="8717" width="50" style="9" customWidth="1"/>
    <col min="8718" max="8718" width="39.875" style="9" customWidth="1"/>
    <col min="8719" max="8719" width="13.75" style="9" customWidth="1"/>
    <col min="8720" max="8720" width="6.375" style="9" customWidth="1"/>
    <col min="8721" max="8721" width="13.25" style="9" customWidth="1"/>
    <col min="8722" max="8722" width="14.5" style="9" customWidth="1"/>
    <col min="8723" max="8723" width="15.625" style="9" customWidth="1"/>
    <col min="8724" max="8960" width="9" style="9"/>
    <col min="8961" max="8961" width="8.875" style="9" customWidth="1"/>
    <col min="8962" max="8962" width="9" style="9"/>
    <col min="8963" max="8963" width="2.625" style="9" customWidth="1"/>
    <col min="8964" max="8964" width="5.75" style="9" customWidth="1"/>
    <col min="8965" max="8966" width="15.75" style="9" customWidth="1"/>
    <col min="8967" max="8967" width="40.625" style="9" customWidth="1"/>
    <col min="8968" max="8968" width="6.25" style="9" customWidth="1"/>
    <col min="8969" max="8970" width="9.875" style="9" bestFit="1" customWidth="1"/>
    <col min="8971" max="8971" width="5.75" style="9" customWidth="1"/>
    <col min="8972" max="8972" width="59.625" style="9" customWidth="1"/>
    <col min="8973" max="8973" width="50" style="9" customWidth="1"/>
    <col min="8974" max="8974" width="39.875" style="9" customWidth="1"/>
    <col min="8975" max="8975" width="13.75" style="9" customWidth="1"/>
    <col min="8976" max="8976" width="6.375" style="9" customWidth="1"/>
    <col min="8977" max="8977" width="13.25" style="9" customWidth="1"/>
    <col min="8978" max="8978" width="14.5" style="9" customWidth="1"/>
    <col min="8979" max="8979" width="15.625" style="9" customWidth="1"/>
    <col min="8980" max="9216" width="9" style="9"/>
    <col min="9217" max="9217" width="8.875" style="9" customWidth="1"/>
    <col min="9218" max="9218" width="9" style="9"/>
    <col min="9219" max="9219" width="2.625" style="9" customWidth="1"/>
    <col min="9220" max="9220" width="5.75" style="9" customWidth="1"/>
    <col min="9221" max="9222" width="15.75" style="9" customWidth="1"/>
    <col min="9223" max="9223" width="40.625" style="9" customWidth="1"/>
    <col min="9224" max="9224" width="6.25" style="9" customWidth="1"/>
    <col min="9225" max="9226" width="9.875" style="9" bestFit="1" customWidth="1"/>
    <col min="9227" max="9227" width="5.75" style="9" customWidth="1"/>
    <col min="9228" max="9228" width="59.625" style="9" customWidth="1"/>
    <col min="9229" max="9229" width="50" style="9" customWidth="1"/>
    <col min="9230" max="9230" width="39.875" style="9" customWidth="1"/>
    <col min="9231" max="9231" width="13.75" style="9" customWidth="1"/>
    <col min="9232" max="9232" width="6.375" style="9" customWidth="1"/>
    <col min="9233" max="9233" width="13.25" style="9" customWidth="1"/>
    <col min="9234" max="9234" width="14.5" style="9" customWidth="1"/>
    <col min="9235" max="9235" width="15.625" style="9" customWidth="1"/>
    <col min="9236" max="9472" width="9" style="9"/>
    <col min="9473" max="9473" width="8.875" style="9" customWidth="1"/>
    <col min="9474" max="9474" width="9" style="9"/>
    <col min="9475" max="9475" width="2.625" style="9" customWidth="1"/>
    <col min="9476" max="9476" width="5.75" style="9" customWidth="1"/>
    <col min="9477" max="9478" width="15.75" style="9" customWidth="1"/>
    <col min="9479" max="9479" width="40.625" style="9" customWidth="1"/>
    <col min="9480" max="9480" width="6.25" style="9" customWidth="1"/>
    <col min="9481" max="9482" width="9.875" style="9" bestFit="1" customWidth="1"/>
    <col min="9483" max="9483" width="5.75" style="9" customWidth="1"/>
    <col min="9484" max="9484" width="59.625" style="9" customWidth="1"/>
    <col min="9485" max="9485" width="50" style="9" customWidth="1"/>
    <col min="9486" max="9486" width="39.875" style="9" customWidth="1"/>
    <col min="9487" max="9487" width="13.75" style="9" customWidth="1"/>
    <col min="9488" max="9488" width="6.375" style="9" customWidth="1"/>
    <col min="9489" max="9489" width="13.25" style="9" customWidth="1"/>
    <col min="9490" max="9490" width="14.5" style="9" customWidth="1"/>
    <col min="9491" max="9491" width="15.625" style="9" customWidth="1"/>
    <col min="9492" max="9728" width="9" style="9"/>
    <col min="9729" max="9729" width="8.875" style="9" customWidth="1"/>
    <col min="9730" max="9730" width="9" style="9"/>
    <col min="9731" max="9731" width="2.625" style="9" customWidth="1"/>
    <col min="9732" max="9732" width="5.75" style="9" customWidth="1"/>
    <col min="9733" max="9734" width="15.75" style="9" customWidth="1"/>
    <col min="9735" max="9735" width="40.625" style="9" customWidth="1"/>
    <col min="9736" max="9736" width="6.25" style="9" customWidth="1"/>
    <col min="9737" max="9738" width="9.875" style="9" bestFit="1" customWidth="1"/>
    <col min="9739" max="9739" width="5.75" style="9" customWidth="1"/>
    <col min="9740" max="9740" width="59.625" style="9" customWidth="1"/>
    <col min="9741" max="9741" width="50" style="9" customWidth="1"/>
    <col min="9742" max="9742" width="39.875" style="9" customWidth="1"/>
    <col min="9743" max="9743" width="13.75" style="9" customWidth="1"/>
    <col min="9744" max="9744" width="6.375" style="9" customWidth="1"/>
    <col min="9745" max="9745" width="13.25" style="9" customWidth="1"/>
    <col min="9746" max="9746" width="14.5" style="9" customWidth="1"/>
    <col min="9747" max="9747" width="15.625" style="9" customWidth="1"/>
    <col min="9748" max="9984" width="9" style="9"/>
    <col min="9985" max="9985" width="8.875" style="9" customWidth="1"/>
    <col min="9986" max="9986" width="9" style="9"/>
    <col min="9987" max="9987" width="2.625" style="9" customWidth="1"/>
    <col min="9988" max="9988" width="5.75" style="9" customWidth="1"/>
    <col min="9989" max="9990" width="15.75" style="9" customWidth="1"/>
    <col min="9991" max="9991" width="40.625" style="9" customWidth="1"/>
    <col min="9992" max="9992" width="6.25" style="9" customWidth="1"/>
    <col min="9993" max="9994" width="9.875" style="9" bestFit="1" customWidth="1"/>
    <col min="9995" max="9995" width="5.75" style="9" customWidth="1"/>
    <col min="9996" max="9996" width="59.625" style="9" customWidth="1"/>
    <col min="9997" max="9997" width="50" style="9" customWidth="1"/>
    <col min="9998" max="9998" width="39.875" style="9" customWidth="1"/>
    <col min="9999" max="9999" width="13.75" style="9" customWidth="1"/>
    <col min="10000" max="10000" width="6.375" style="9" customWidth="1"/>
    <col min="10001" max="10001" width="13.25" style="9" customWidth="1"/>
    <col min="10002" max="10002" width="14.5" style="9" customWidth="1"/>
    <col min="10003" max="10003" width="15.625" style="9" customWidth="1"/>
    <col min="10004" max="10240" width="9" style="9"/>
    <col min="10241" max="10241" width="8.875" style="9" customWidth="1"/>
    <col min="10242" max="10242" width="9" style="9"/>
    <col min="10243" max="10243" width="2.625" style="9" customWidth="1"/>
    <col min="10244" max="10244" width="5.75" style="9" customWidth="1"/>
    <col min="10245" max="10246" width="15.75" style="9" customWidth="1"/>
    <col min="10247" max="10247" width="40.625" style="9" customWidth="1"/>
    <col min="10248" max="10248" width="6.25" style="9" customWidth="1"/>
    <col min="10249" max="10250" width="9.875" style="9" bestFit="1" customWidth="1"/>
    <col min="10251" max="10251" width="5.75" style="9" customWidth="1"/>
    <col min="10252" max="10252" width="59.625" style="9" customWidth="1"/>
    <col min="10253" max="10253" width="50" style="9" customWidth="1"/>
    <col min="10254" max="10254" width="39.875" style="9" customWidth="1"/>
    <col min="10255" max="10255" width="13.75" style="9" customWidth="1"/>
    <col min="10256" max="10256" width="6.375" style="9" customWidth="1"/>
    <col min="10257" max="10257" width="13.25" style="9" customWidth="1"/>
    <col min="10258" max="10258" width="14.5" style="9" customWidth="1"/>
    <col min="10259" max="10259" width="15.625" style="9" customWidth="1"/>
    <col min="10260" max="10496" width="9" style="9"/>
    <col min="10497" max="10497" width="8.875" style="9" customWidth="1"/>
    <col min="10498" max="10498" width="9" style="9"/>
    <col min="10499" max="10499" width="2.625" style="9" customWidth="1"/>
    <col min="10500" max="10500" width="5.75" style="9" customWidth="1"/>
    <col min="10501" max="10502" width="15.75" style="9" customWidth="1"/>
    <col min="10503" max="10503" width="40.625" style="9" customWidth="1"/>
    <col min="10504" max="10504" width="6.25" style="9" customWidth="1"/>
    <col min="10505" max="10506" width="9.875" style="9" bestFit="1" customWidth="1"/>
    <col min="10507" max="10507" width="5.75" style="9" customWidth="1"/>
    <col min="10508" max="10508" width="59.625" style="9" customWidth="1"/>
    <col min="10509" max="10509" width="50" style="9" customWidth="1"/>
    <col min="10510" max="10510" width="39.875" style="9" customWidth="1"/>
    <col min="10511" max="10511" width="13.75" style="9" customWidth="1"/>
    <col min="10512" max="10512" width="6.375" style="9" customWidth="1"/>
    <col min="10513" max="10513" width="13.25" style="9" customWidth="1"/>
    <col min="10514" max="10514" width="14.5" style="9" customWidth="1"/>
    <col min="10515" max="10515" width="15.625" style="9" customWidth="1"/>
    <col min="10516" max="10752" width="9" style="9"/>
    <col min="10753" max="10753" width="8.875" style="9" customWidth="1"/>
    <col min="10754" max="10754" width="9" style="9"/>
    <col min="10755" max="10755" width="2.625" style="9" customWidth="1"/>
    <col min="10756" max="10756" width="5.75" style="9" customWidth="1"/>
    <col min="10757" max="10758" width="15.75" style="9" customWidth="1"/>
    <col min="10759" max="10759" width="40.625" style="9" customWidth="1"/>
    <col min="10760" max="10760" width="6.25" style="9" customWidth="1"/>
    <col min="10761" max="10762" width="9.875" style="9" bestFit="1" customWidth="1"/>
    <col min="10763" max="10763" width="5.75" style="9" customWidth="1"/>
    <col min="10764" max="10764" width="59.625" style="9" customWidth="1"/>
    <col min="10765" max="10765" width="50" style="9" customWidth="1"/>
    <col min="10766" max="10766" width="39.875" style="9" customWidth="1"/>
    <col min="10767" max="10767" width="13.75" style="9" customWidth="1"/>
    <col min="10768" max="10768" width="6.375" style="9" customWidth="1"/>
    <col min="10769" max="10769" width="13.25" style="9" customWidth="1"/>
    <col min="10770" max="10770" width="14.5" style="9" customWidth="1"/>
    <col min="10771" max="10771" width="15.625" style="9" customWidth="1"/>
    <col min="10772" max="11008" width="9" style="9"/>
    <col min="11009" max="11009" width="8.875" style="9" customWidth="1"/>
    <col min="11010" max="11010" width="9" style="9"/>
    <col min="11011" max="11011" width="2.625" style="9" customWidth="1"/>
    <col min="11012" max="11012" width="5.75" style="9" customWidth="1"/>
    <col min="11013" max="11014" width="15.75" style="9" customWidth="1"/>
    <col min="11015" max="11015" width="40.625" style="9" customWidth="1"/>
    <col min="11016" max="11016" width="6.25" style="9" customWidth="1"/>
    <col min="11017" max="11018" width="9.875" style="9" bestFit="1" customWidth="1"/>
    <col min="11019" max="11019" width="5.75" style="9" customWidth="1"/>
    <col min="11020" max="11020" width="59.625" style="9" customWidth="1"/>
    <col min="11021" max="11021" width="50" style="9" customWidth="1"/>
    <col min="11022" max="11022" width="39.875" style="9" customWidth="1"/>
    <col min="11023" max="11023" width="13.75" style="9" customWidth="1"/>
    <col min="11024" max="11024" width="6.375" style="9" customWidth="1"/>
    <col min="11025" max="11025" width="13.25" style="9" customWidth="1"/>
    <col min="11026" max="11026" width="14.5" style="9" customWidth="1"/>
    <col min="11027" max="11027" width="15.625" style="9" customWidth="1"/>
    <col min="11028" max="11264" width="9" style="9"/>
    <col min="11265" max="11265" width="8.875" style="9" customWidth="1"/>
    <col min="11266" max="11266" width="9" style="9"/>
    <col min="11267" max="11267" width="2.625" style="9" customWidth="1"/>
    <col min="11268" max="11268" width="5.75" style="9" customWidth="1"/>
    <col min="11269" max="11270" width="15.75" style="9" customWidth="1"/>
    <col min="11271" max="11271" width="40.625" style="9" customWidth="1"/>
    <col min="11272" max="11272" width="6.25" style="9" customWidth="1"/>
    <col min="11273" max="11274" width="9.875" style="9" bestFit="1" customWidth="1"/>
    <col min="11275" max="11275" width="5.75" style="9" customWidth="1"/>
    <col min="11276" max="11276" width="59.625" style="9" customWidth="1"/>
    <col min="11277" max="11277" width="50" style="9" customWidth="1"/>
    <col min="11278" max="11278" width="39.875" style="9" customWidth="1"/>
    <col min="11279" max="11279" width="13.75" style="9" customWidth="1"/>
    <col min="11280" max="11280" width="6.375" style="9" customWidth="1"/>
    <col min="11281" max="11281" width="13.25" style="9" customWidth="1"/>
    <col min="11282" max="11282" width="14.5" style="9" customWidth="1"/>
    <col min="11283" max="11283" width="15.625" style="9" customWidth="1"/>
    <col min="11284" max="11520" width="9" style="9"/>
    <col min="11521" max="11521" width="8.875" style="9" customWidth="1"/>
    <col min="11522" max="11522" width="9" style="9"/>
    <col min="11523" max="11523" width="2.625" style="9" customWidth="1"/>
    <col min="11524" max="11524" width="5.75" style="9" customWidth="1"/>
    <col min="11525" max="11526" width="15.75" style="9" customWidth="1"/>
    <col min="11527" max="11527" width="40.625" style="9" customWidth="1"/>
    <col min="11528" max="11528" width="6.25" style="9" customWidth="1"/>
    <col min="11529" max="11530" width="9.875" style="9" bestFit="1" customWidth="1"/>
    <col min="11531" max="11531" width="5.75" style="9" customWidth="1"/>
    <col min="11532" max="11532" width="59.625" style="9" customWidth="1"/>
    <col min="11533" max="11533" width="50" style="9" customWidth="1"/>
    <col min="11534" max="11534" width="39.875" style="9" customWidth="1"/>
    <col min="11535" max="11535" width="13.75" style="9" customWidth="1"/>
    <col min="11536" max="11536" width="6.375" style="9" customWidth="1"/>
    <col min="11537" max="11537" width="13.25" style="9" customWidth="1"/>
    <col min="11538" max="11538" width="14.5" style="9" customWidth="1"/>
    <col min="11539" max="11539" width="15.625" style="9" customWidth="1"/>
    <col min="11540" max="11776" width="9" style="9"/>
    <col min="11777" max="11777" width="8.875" style="9" customWidth="1"/>
    <col min="11778" max="11778" width="9" style="9"/>
    <col min="11779" max="11779" width="2.625" style="9" customWidth="1"/>
    <col min="11780" max="11780" width="5.75" style="9" customWidth="1"/>
    <col min="11781" max="11782" width="15.75" style="9" customWidth="1"/>
    <col min="11783" max="11783" width="40.625" style="9" customWidth="1"/>
    <col min="11784" max="11784" width="6.25" style="9" customWidth="1"/>
    <col min="11785" max="11786" width="9.875" style="9" bestFit="1" customWidth="1"/>
    <col min="11787" max="11787" width="5.75" style="9" customWidth="1"/>
    <col min="11788" max="11788" width="59.625" style="9" customWidth="1"/>
    <col min="11789" max="11789" width="50" style="9" customWidth="1"/>
    <col min="11790" max="11790" width="39.875" style="9" customWidth="1"/>
    <col min="11791" max="11791" width="13.75" style="9" customWidth="1"/>
    <col min="11792" max="11792" width="6.375" style="9" customWidth="1"/>
    <col min="11793" max="11793" width="13.25" style="9" customWidth="1"/>
    <col min="11794" max="11794" width="14.5" style="9" customWidth="1"/>
    <col min="11795" max="11795" width="15.625" style="9" customWidth="1"/>
    <col min="11796" max="12032" width="9" style="9"/>
    <col min="12033" max="12033" width="8.875" style="9" customWidth="1"/>
    <col min="12034" max="12034" width="9" style="9"/>
    <col min="12035" max="12035" width="2.625" style="9" customWidth="1"/>
    <col min="12036" max="12036" width="5.75" style="9" customWidth="1"/>
    <col min="12037" max="12038" width="15.75" style="9" customWidth="1"/>
    <col min="12039" max="12039" width="40.625" style="9" customWidth="1"/>
    <col min="12040" max="12040" width="6.25" style="9" customWidth="1"/>
    <col min="12041" max="12042" width="9.875" style="9" bestFit="1" customWidth="1"/>
    <col min="12043" max="12043" width="5.75" style="9" customWidth="1"/>
    <col min="12044" max="12044" width="59.625" style="9" customWidth="1"/>
    <col min="12045" max="12045" width="50" style="9" customWidth="1"/>
    <col min="12046" max="12046" width="39.875" style="9" customWidth="1"/>
    <col min="12047" max="12047" width="13.75" style="9" customWidth="1"/>
    <col min="12048" max="12048" width="6.375" style="9" customWidth="1"/>
    <col min="12049" max="12049" width="13.25" style="9" customWidth="1"/>
    <col min="12050" max="12050" width="14.5" style="9" customWidth="1"/>
    <col min="12051" max="12051" width="15.625" style="9" customWidth="1"/>
    <col min="12052" max="12288" width="9" style="9"/>
    <col min="12289" max="12289" width="8.875" style="9" customWidth="1"/>
    <col min="12290" max="12290" width="9" style="9"/>
    <col min="12291" max="12291" width="2.625" style="9" customWidth="1"/>
    <col min="12292" max="12292" width="5.75" style="9" customWidth="1"/>
    <col min="12293" max="12294" width="15.75" style="9" customWidth="1"/>
    <col min="12295" max="12295" width="40.625" style="9" customWidth="1"/>
    <col min="12296" max="12296" width="6.25" style="9" customWidth="1"/>
    <col min="12297" max="12298" width="9.875" style="9" bestFit="1" customWidth="1"/>
    <col min="12299" max="12299" width="5.75" style="9" customWidth="1"/>
    <col min="12300" max="12300" width="59.625" style="9" customWidth="1"/>
    <col min="12301" max="12301" width="50" style="9" customWidth="1"/>
    <col min="12302" max="12302" width="39.875" style="9" customWidth="1"/>
    <col min="12303" max="12303" width="13.75" style="9" customWidth="1"/>
    <col min="12304" max="12304" width="6.375" style="9" customWidth="1"/>
    <col min="12305" max="12305" width="13.25" style="9" customWidth="1"/>
    <col min="12306" max="12306" width="14.5" style="9" customWidth="1"/>
    <col min="12307" max="12307" width="15.625" style="9" customWidth="1"/>
    <col min="12308" max="12544" width="9" style="9"/>
    <col min="12545" max="12545" width="8.875" style="9" customWidth="1"/>
    <col min="12546" max="12546" width="9" style="9"/>
    <col min="12547" max="12547" width="2.625" style="9" customWidth="1"/>
    <col min="12548" max="12548" width="5.75" style="9" customWidth="1"/>
    <col min="12549" max="12550" width="15.75" style="9" customWidth="1"/>
    <col min="12551" max="12551" width="40.625" style="9" customWidth="1"/>
    <col min="12552" max="12552" width="6.25" style="9" customWidth="1"/>
    <col min="12553" max="12554" width="9.875" style="9" bestFit="1" customWidth="1"/>
    <col min="12555" max="12555" width="5.75" style="9" customWidth="1"/>
    <col min="12556" max="12556" width="59.625" style="9" customWidth="1"/>
    <col min="12557" max="12557" width="50" style="9" customWidth="1"/>
    <col min="12558" max="12558" width="39.875" style="9" customWidth="1"/>
    <col min="12559" max="12559" width="13.75" style="9" customWidth="1"/>
    <col min="12560" max="12560" width="6.375" style="9" customWidth="1"/>
    <col min="12561" max="12561" width="13.25" style="9" customWidth="1"/>
    <col min="12562" max="12562" width="14.5" style="9" customWidth="1"/>
    <col min="12563" max="12563" width="15.625" style="9" customWidth="1"/>
    <col min="12564" max="12800" width="9" style="9"/>
    <col min="12801" max="12801" width="8.875" style="9" customWidth="1"/>
    <col min="12802" max="12802" width="9" style="9"/>
    <col min="12803" max="12803" width="2.625" style="9" customWidth="1"/>
    <col min="12804" max="12804" width="5.75" style="9" customWidth="1"/>
    <col min="12805" max="12806" width="15.75" style="9" customWidth="1"/>
    <col min="12807" max="12807" width="40.625" style="9" customWidth="1"/>
    <col min="12808" max="12808" width="6.25" style="9" customWidth="1"/>
    <col min="12809" max="12810" width="9.875" style="9" bestFit="1" customWidth="1"/>
    <col min="12811" max="12811" width="5.75" style="9" customWidth="1"/>
    <col min="12812" max="12812" width="59.625" style="9" customWidth="1"/>
    <col min="12813" max="12813" width="50" style="9" customWidth="1"/>
    <col min="12814" max="12814" width="39.875" style="9" customWidth="1"/>
    <col min="12815" max="12815" width="13.75" style="9" customWidth="1"/>
    <col min="12816" max="12816" width="6.375" style="9" customWidth="1"/>
    <col min="12817" max="12817" width="13.25" style="9" customWidth="1"/>
    <col min="12818" max="12818" width="14.5" style="9" customWidth="1"/>
    <col min="12819" max="12819" width="15.625" style="9" customWidth="1"/>
    <col min="12820" max="13056" width="9" style="9"/>
    <col min="13057" max="13057" width="8.875" style="9" customWidth="1"/>
    <col min="13058" max="13058" width="9" style="9"/>
    <col min="13059" max="13059" width="2.625" style="9" customWidth="1"/>
    <col min="13060" max="13060" width="5.75" style="9" customWidth="1"/>
    <col min="13061" max="13062" width="15.75" style="9" customWidth="1"/>
    <col min="13063" max="13063" width="40.625" style="9" customWidth="1"/>
    <col min="13064" max="13064" width="6.25" style="9" customWidth="1"/>
    <col min="13065" max="13066" width="9.875" style="9" bestFit="1" customWidth="1"/>
    <col min="13067" max="13067" width="5.75" style="9" customWidth="1"/>
    <col min="13068" max="13068" width="59.625" style="9" customWidth="1"/>
    <col min="13069" max="13069" width="50" style="9" customWidth="1"/>
    <col min="13070" max="13070" width="39.875" style="9" customWidth="1"/>
    <col min="13071" max="13071" width="13.75" style="9" customWidth="1"/>
    <col min="13072" max="13072" width="6.375" style="9" customWidth="1"/>
    <col min="13073" max="13073" width="13.25" style="9" customWidth="1"/>
    <col min="13074" max="13074" width="14.5" style="9" customWidth="1"/>
    <col min="13075" max="13075" width="15.625" style="9" customWidth="1"/>
    <col min="13076" max="13312" width="9" style="9"/>
    <col min="13313" max="13313" width="8.875" style="9" customWidth="1"/>
    <col min="13314" max="13314" width="9" style="9"/>
    <col min="13315" max="13315" width="2.625" style="9" customWidth="1"/>
    <col min="13316" max="13316" width="5.75" style="9" customWidth="1"/>
    <col min="13317" max="13318" width="15.75" style="9" customWidth="1"/>
    <col min="13319" max="13319" width="40.625" style="9" customWidth="1"/>
    <col min="13320" max="13320" width="6.25" style="9" customWidth="1"/>
    <col min="13321" max="13322" width="9.875" style="9" bestFit="1" customWidth="1"/>
    <col min="13323" max="13323" width="5.75" style="9" customWidth="1"/>
    <col min="13324" max="13324" width="59.625" style="9" customWidth="1"/>
    <col min="13325" max="13325" width="50" style="9" customWidth="1"/>
    <col min="13326" max="13326" width="39.875" style="9" customWidth="1"/>
    <col min="13327" max="13327" width="13.75" style="9" customWidth="1"/>
    <col min="13328" max="13328" width="6.375" style="9" customWidth="1"/>
    <col min="13329" max="13329" width="13.25" style="9" customWidth="1"/>
    <col min="13330" max="13330" width="14.5" style="9" customWidth="1"/>
    <col min="13331" max="13331" width="15.625" style="9" customWidth="1"/>
    <col min="13332" max="13568" width="9" style="9"/>
    <col min="13569" max="13569" width="8.875" style="9" customWidth="1"/>
    <col min="13570" max="13570" width="9" style="9"/>
    <col min="13571" max="13571" width="2.625" style="9" customWidth="1"/>
    <col min="13572" max="13572" width="5.75" style="9" customWidth="1"/>
    <col min="13573" max="13574" width="15.75" style="9" customWidth="1"/>
    <col min="13575" max="13575" width="40.625" style="9" customWidth="1"/>
    <col min="13576" max="13576" width="6.25" style="9" customWidth="1"/>
    <col min="13577" max="13578" width="9.875" style="9" bestFit="1" customWidth="1"/>
    <col min="13579" max="13579" width="5.75" style="9" customWidth="1"/>
    <col min="13580" max="13580" width="59.625" style="9" customWidth="1"/>
    <col min="13581" max="13581" width="50" style="9" customWidth="1"/>
    <col min="13582" max="13582" width="39.875" style="9" customWidth="1"/>
    <col min="13583" max="13583" width="13.75" style="9" customWidth="1"/>
    <col min="13584" max="13584" width="6.375" style="9" customWidth="1"/>
    <col min="13585" max="13585" width="13.25" style="9" customWidth="1"/>
    <col min="13586" max="13586" width="14.5" style="9" customWidth="1"/>
    <col min="13587" max="13587" width="15.625" style="9" customWidth="1"/>
    <col min="13588" max="13824" width="9" style="9"/>
    <col min="13825" max="13825" width="8.875" style="9" customWidth="1"/>
    <col min="13826" max="13826" width="9" style="9"/>
    <col min="13827" max="13827" width="2.625" style="9" customWidth="1"/>
    <col min="13828" max="13828" width="5.75" style="9" customWidth="1"/>
    <col min="13829" max="13830" width="15.75" style="9" customWidth="1"/>
    <col min="13831" max="13831" width="40.625" style="9" customWidth="1"/>
    <col min="13832" max="13832" width="6.25" style="9" customWidth="1"/>
    <col min="13833" max="13834" width="9.875" style="9" bestFit="1" customWidth="1"/>
    <col min="13835" max="13835" width="5.75" style="9" customWidth="1"/>
    <col min="13836" max="13836" width="59.625" style="9" customWidth="1"/>
    <col min="13837" max="13837" width="50" style="9" customWidth="1"/>
    <col min="13838" max="13838" width="39.875" style="9" customWidth="1"/>
    <col min="13839" max="13839" width="13.75" style="9" customWidth="1"/>
    <col min="13840" max="13840" width="6.375" style="9" customWidth="1"/>
    <col min="13841" max="13841" width="13.25" style="9" customWidth="1"/>
    <col min="13842" max="13842" width="14.5" style="9" customWidth="1"/>
    <col min="13843" max="13843" width="15.625" style="9" customWidth="1"/>
    <col min="13844" max="14080" width="9" style="9"/>
    <col min="14081" max="14081" width="8.875" style="9" customWidth="1"/>
    <col min="14082" max="14082" width="9" style="9"/>
    <col min="14083" max="14083" width="2.625" style="9" customWidth="1"/>
    <col min="14084" max="14084" width="5.75" style="9" customWidth="1"/>
    <col min="14085" max="14086" width="15.75" style="9" customWidth="1"/>
    <col min="14087" max="14087" width="40.625" style="9" customWidth="1"/>
    <col min="14088" max="14088" width="6.25" style="9" customWidth="1"/>
    <col min="14089" max="14090" width="9.875" style="9" bestFit="1" customWidth="1"/>
    <col min="14091" max="14091" width="5.75" style="9" customWidth="1"/>
    <col min="14092" max="14092" width="59.625" style="9" customWidth="1"/>
    <col min="14093" max="14093" width="50" style="9" customWidth="1"/>
    <col min="14094" max="14094" width="39.875" style="9" customWidth="1"/>
    <col min="14095" max="14095" width="13.75" style="9" customWidth="1"/>
    <col min="14096" max="14096" width="6.375" style="9" customWidth="1"/>
    <col min="14097" max="14097" width="13.25" style="9" customWidth="1"/>
    <col min="14098" max="14098" width="14.5" style="9" customWidth="1"/>
    <col min="14099" max="14099" width="15.625" style="9" customWidth="1"/>
    <col min="14100" max="14336" width="9" style="9"/>
    <col min="14337" max="14337" width="8.875" style="9" customWidth="1"/>
    <col min="14338" max="14338" width="9" style="9"/>
    <col min="14339" max="14339" width="2.625" style="9" customWidth="1"/>
    <col min="14340" max="14340" width="5.75" style="9" customWidth="1"/>
    <col min="14341" max="14342" width="15.75" style="9" customWidth="1"/>
    <col min="14343" max="14343" width="40.625" style="9" customWidth="1"/>
    <col min="14344" max="14344" width="6.25" style="9" customWidth="1"/>
    <col min="14345" max="14346" width="9.875" style="9" bestFit="1" customWidth="1"/>
    <col min="14347" max="14347" width="5.75" style="9" customWidth="1"/>
    <col min="14348" max="14348" width="59.625" style="9" customWidth="1"/>
    <col min="14349" max="14349" width="50" style="9" customWidth="1"/>
    <col min="14350" max="14350" width="39.875" style="9" customWidth="1"/>
    <col min="14351" max="14351" width="13.75" style="9" customWidth="1"/>
    <col min="14352" max="14352" width="6.375" style="9" customWidth="1"/>
    <col min="14353" max="14353" width="13.25" style="9" customWidth="1"/>
    <col min="14354" max="14354" width="14.5" style="9" customWidth="1"/>
    <col min="14355" max="14355" width="15.625" style="9" customWidth="1"/>
    <col min="14356" max="14592" width="9" style="9"/>
    <col min="14593" max="14593" width="8.875" style="9" customWidth="1"/>
    <col min="14594" max="14594" width="9" style="9"/>
    <col min="14595" max="14595" width="2.625" style="9" customWidth="1"/>
    <col min="14596" max="14596" width="5.75" style="9" customWidth="1"/>
    <col min="14597" max="14598" width="15.75" style="9" customWidth="1"/>
    <col min="14599" max="14599" width="40.625" style="9" customWidth="1"/>
    <col min="14600" max="14600" width="6.25" style="9" customWidth="1"/>
    <col min="14601" max="14602" width="9.875" style="9" bestFit="1" customWidth="1"/>
    <col min="14603" max="14603" width="5.75" style="9" customWidth="1"/>
    <col min="14604" max="14604" width="59.625" style="9" customWidth="1"/>
    <col min="14605" max="14605" width="50" style="9" customWidth="1"/>
    <col min="14606" max="14606" width="39.875" style="9" customWidth="1"/>
    <col min="14607" max="14607" width="13.75" style="9" customWidth="1"/>
    <col min="14608" max="14608" width="6.375" style="9" customWidth="1"/>
    <col min="14609" max="14609" width="13.25" style="9" customWidth="1"/>
    <col min="14610" max="14610" width="14.5" style="9" customWidth="1"/>
    <col min="14611" max="14611" width="15.625" style="9" customWidth="1"/>
    <col min="14612" max="14848" width="9" style="9"/>
    <col min="14849" max="14849" width="8.875" style="9" customWidth="1"/>
    <col min="14850" max="14850" width="9" style="9"/>
    <col min="14851" max="14851" width="2.625" style="9" customWidth="1"/>
    <col min="14852" max="14852" width="5.75" style="9" customWidth="1"/>
    <col min="14853" max="14854" width="15.75" style="9" customWidth="1"/>
    <col min="14855" max="14855" width="40.625" style="9" customWidth="1"/>
    <col min="14856" max="14856" width="6.25" style="9" customWidth="1"/>
    <col min="14857" max="14858" width="9.875" style="9" bestFit="1" customWidth="1"/>
    <col min="14859" max="14859" width="5.75" style="9" customWidth="1"/>
    <col min="14860" max="14860" width="59.625" style="9" customWidth="1"/>
    <col min="14861" max="14861" width="50" style="9" customWidth="1"/>
    <col min="14862" max="14862" width="39.875" style="9" customWidth="1"/>
    <col min="14863" max="14863" width="13.75" style="9" customWidth="1"/>
    <col min="14864" max="14864" width="6.375" style="9" customWidth="1"/>
    <col min="14865" max="14865" width="13.25" style="9" customWidth="1"/>
    <col min="14866" max="14866" width="14.5" style="9" customWidth="1"/>
    <col min="14867" max="14867" width="15.625" style="9" customWidth="1"/>
    <col min="14868" max="15104" width="9" style="9"/>
    <col min="15105" max="15105" width="8.875" style="9" customWidth="1"/>
    <col min="15106" max="15106" width="9" style="9"/>
    <col min="15107" max="15107" width="2.625" style="9" customWidth="1"/>
    <col min="15108" max="15108" width="5.75" style="9" customWidth="1"/>
    <col min="15109" max="15110" width="15.75" style="9" customWidth="1"/>
    <col min="15111" max="15111" width="40.625" style="9" customWidth="1"/>
    <col min="15112" max="15112" width="6.25" style="9" customWidth="1"/>
    <col min="15113" max="15114" width="9.875" style="9" bestFit="1" customWidth="1"/>
    <col min="15115" max="15115" width="5.75" style="9" customWidth="1"/>
    <col min="15116" max="15116" width="59.625" style="9" customWidth="1"/>
    <col min="15117" max="15117" width="50" style="9" customWidth="1"/>
    <col min="15118" max="15118" width="39.875" style="9" customWidth="1"/>
    <col min="15119" max="15119" width="13.75" style="9" customWidth="1"/>
    <col min="15120" max="15120" width="6.375" style="9" customWidth="1"/>
    <col min="15121" max="15121" width="13.25" style="9" customWidth="1"/>
    <col min="15122" max="15122" width="14.5" style="9" customWidth="1"/>
    <col min="15123" max="15123" width="15.625" style="9" customWidth="1"/>
    <col min="15124" max="15360" width="9" style="9"/>
    <col min="15361" max="15361" width="8.875" style="9" customWidth="1"/>
    <col min="15362" max="15362" width="9" style="9"/>
    <col min="15363" max="15363" width="2.625" style="9" customWidth="1"/>
    <col min="15364" max="15364" width="5.75" style="9" customWidth="1"/>
    <col min="15365" max="15366" width="15.75" style="9" customWidth="1"/>
    <col min="15367" max="15367" width="40.625" style="9" customWidth="1"/>
    <col min="15368" max="15368" width="6.25" style="9" customWidth="1"/>
    <col min="15369" max="15370" width="9.875" style="9" bestFit="1" customWidth="1"/>
    <col min="15371" max="15371" width="5.75" style="9" customWidth="1"/>
    <col min="15372" max="15372" width="59.625" style="9" customWidth="1"/>
    <col min="15373" max="15373" width="50" style="9" customWidth="1"/>
    <col min="15374" max="15374" width="39.875" style="9" customWidth="1"/>
    <col min="15375" max="15375" width="13.75" style="9" customWidth="1"/>
    <col min="15376" max="15376" width="6.375" style="9" customWidth="1"/>
    <col min="15377" max="15377" width="13.25" style="9" customWidth="1"/>
    <col min="15378" max="15378" width="14.5" style="9" customWidth="1"/>
    <col min="15379" max="15379" width="15.625" style="9" customWidth="1"/>
    <col min="15380" max="15616" width="9" style="9"/>
    <col min="15617" max="15617" width="8.875" style="9" customWidth="1"/>
    <col min="15618" max="15618" width="9" style="9"/>
    <col min="15619" max="15619" width="2.625" style="9" customWidth="1"/>
    <col min="15620" max="15620" width="5.75" style="9" customWidth="1"/>
    <col min="15621" max="15622" width="15.75" style="9" customWidth="1"/>
    <col min="15623" max="15623" width="40.625" style="9" customWidth="1"/>
    <col min="15624" max="15624" width="6.25" style="9" customWidth="1"/>
    <col min="15625" max="15626" width="9.875" style="9" bestFit="1" customWidth="1"/>
    <col min="15627" max="15627" width="5.75" style="9" customWidth="1"/>
    <col min="15628" max="15628" width="59.625" style="9" customWidth="1"/>
    <col min="15629" max="15629" width="50" style="9" customWidth="1"/>
    <col min="15630" max="15630" width="39.875" style="9" customWidth="1"/>
    <col min="15631" max="15631" width="13.75" style="9" customWidth="1"/>
    <col min="15632" max="15632" width="6.375" style="9" customWidth="1"/>
    <col min="15633" max="15633" width="13.25" style="9" customWidth="1"/>
    <col min="15634" max="15634" width="14.5" style="9" customWidth="1"/>
    <col min="15635" max="15635" width="15.625" style="9" customWidth="1"/>
    <col min="15636" max="15872" width="9" style="9"/>
    <col min="15873" max="15873" width="8.875" style="9" customWidth="1"/>
    <col min="15874" max="15874" width="9" style="9"/>
    <col min="15875" max="15875" width="2.625" style="9" customWidth="1"/>
    <col min="15876" max="15876" width="5.75" style="9" customWidth="1"/>
    <col min="15877" max="15878" width="15.75" style="9" customWidth="1"/>
    <col min="15879" max="15879" width="40.625" style="9" customWidth="1"/>
    <col min="15880" max="15880" width="6.25" style="9" customWidth="1"/>
    <col min="15881" max="15882" width="9.875" style="9" bestFit="1" customWidth="1"/>
    <col min="15883" max="15883" width="5.75" style="9" customWidth="1"/>
    <col min="15884" max="15884" width="59.625" style="9" customWidth="1"/>
    <col min="15885" max="15885" width="50" style="9" customWidth="1"/>
    <col min="15886" max="15886" width="39.875" style="9" customWidth="1"/>
    <col min="15887" max="15887" width="13.75" style="9" customWidth="1"/>
    <col min="15888" max="15888" width="6.375" style="9" customWidth="1"/>
    <col min="15889" max="15889" width="13.25" style="9" customWidth="1"/>
    <col min="15890" max="15890" width="14.5" style="9" customWidth="1"/>
    <col min="15891" max="15891" width="15.625" style="9" customWidth="1"/>
    <col min="15892" max="16128" width="9" style="9"/>
    <col min="16129" max="16129" width="8.875" style="9" customWidth="1"/>
    <col min="16130" max="16130" width="9" style="9"/>
    <col min="16131" max="16131" width="2.625" style="9" customWidth="1"/>
    <col min="16132" max="16132" width="5.75" style="9" customWidth="1"/>
    <col min="16133" max="16134" width="15.75" style="9" customWidth="1"/>
    <col min="16135" max="16135" width="40.625" style="9" customWidth="1"/>
    <col min="16136" max="16136" width="6.25" style="9" customWidth="1"/>
    <col min="16137" max="16138" width="9.875" style="9" bestFit="1" customWidth="1"/>
    <col min="16139" max="16139" width="5.75" style="9" customWidth="1"/>
    <col min="16140" max="16140" width="59.625" style="9" customWidth="1"/>
    <col min="16141" max="16141" width="50" style="9" customWidth="1"/>
    <col min="16142" max="16142" width="39.875" style="9" customWidth="1"/>
    <col min="16143" max="16143" width="13.75" style="9" customWidth="1"/>
    <col min="16144" max="16144" width="6.375" style="9" customWidth="1"/>
    <col min="16145" max="16145" width="13.25" style="9" customWidth="1"/>
    <col min="16146" max="16146" width="14.5" style="9" customWidth="1"/>
    <col min="16147" max="16147" width="15.625" style="9" customWidth="1"/>
    <col min="16148" max="16384" width="9" style="9"/>
  </cols>
  <sheetData>
    <row r="2" spans="1:19" ht="20.100000000000001" customHeight="1">
      <c r="D2" s="1" t="s">
        <v>0</v>
      </c>
      <c r="E2" s="1"/>
      <c r="F2" s="1"/>
      <c r="G2" s="2" t="s">
        <v>3278</v>
      </c>
      <c r="I2" s="4" t="s">
        <v>2</v>
      </c>
      <c r="J2" s="5"/>
      <c r="K2" s="6"/>
      <c r="L2" s="7">
        <f>SUM(J:J)</f>
        <v>541881</v>
      </c>
    </row>
    <row r="3" spans="1:19" ht="20.100000000000001" customHeight="1">
      <c r="D3" s="1" t="s">
        <v>3</v>
      </c>
      <c r="E3" s="1"/>
      <c r="F3" s="1"/>
      <c r="G3" s="13" t="s">
        <v>3279</v>
      </c>
    </row>
    <row r="4" spans="1:19" ht="20.100000000000001" customHeight="1">
      <c r="D4" s="1" t="s">
        <v>1373</v>
      </c>
      <c r="E4" s="1"/>
      <c r="F4" s="1"/>
      <c r="G4" s="13" t="s">
        <v>3687</v>
      </c>
      <c r="L4" s="1146" t="s">
        <v>3281</v>
      </c>
    </row>
    <row r="5" spans="1:19" ht="20.100000000000001" customHeight="1">
      <c r="D5" s="1" t="s">
        <v>6</v>
      </c>
      <c r="E5" s="1"/>
      <c r="F5" s="1"/>
      <c r="G5" s="16">
        <v>45117</v>
      </c>
    </row>
    <row r="6" spans="1:19" ht="20.100000000000001" customHeight="1">
      <c r="D6" s="1" t="s">
        <v>7</v>
      </c>
      <c r="E6" s="1"/>
      <c r="F6" s="1"/>
      <c r="G6" s="16">
        <v>45118</v>
      </c>
    </row>
    <row r="8" spans="1:19" s="8" customFormat="1" ht="19.7" customHeight="1">
      <c r="A8" s="8" t="s">
        <v>860</v>
      </c>
      <c r="D8" s="17" t="s">
        <v>8</v>
      </c>
      <c r="E8" s="17" t="s">
        <v>9</v>
      </c>
      <c r="F8" s="17" t="s">
        <v>10</v>
      </c>
      <c r="G8" s="18" t="s">
        <v>11</v>
      </c>
      <c r="H8" s="18" t="s">
        <v>12</v>
      </c>
      <c r="I8" s="18" t="s">
        <v>13</v>
      </c>
      <c r="J8" s="22" t="s">
        <v>14</v>
      </c>
      <c r="K8" s="22" t="s">
        <v>15</v>
      </c>
      <c r="L8" s="18" t="s">
        <v>16</v>
      </c>
      <c r="M8" s="18" t="s">
        <v>17</v>
      </c>
      <c r="N8" s="18" t="s">
        <v>18</v>
      </c>
      <c r="O8" s="30" t="s">
        <v>19</v>
      </c>
      <c r="P8" s="17" t="s">
        <v>20</v>
      </c>
      <c r="Q8" s="18" t="s">
        <v>21</v>
      </c>
      <c r="R8" s="30" t="s">
        <v>22</v>
      </c>
      <c r="S8" s="23" t="s">
        <v>23</v>
      </c>
    </row>
    <row r="9" spans="1:19" s="473" customFormat="1" ht="19.7" customHeight="1">
      <c r="A9" s="8"/>
      <c r="B9" s="8"/>
      <c r="C9" s="8"/>
      <c r="D9" s="17"/>
      <c r="E9" s="1329" t="s">
        <v>288</v>
      </c>
      <c r="F9" s="1330"/>
      <c r="G9" s="1331"/>
      <c r="H9" s="107"/>
      <c r="I9" s="108"/>
      <c r="J9" s="177"/>
      <c r="K9" s="22"/>
      <c r="L9" s="209"/>
      <c r="M9" s="18"/>
      <c r="N9" s="471"/>
      <c r="O9" s="472"/>
      <c r="P9" s="34"/>
      <c r="Q9" s="33"/>
      <c r="R9" s="472"/>
      <c r="S9" s="40"/>
    </row>
    <row r="10" spans="1:19" s="473" customFormat="1" ht="19.7" customHeight="1">
      <c r="A10" s="8"/>
      <c r="B10" s="8"/>
      <c r="C10" s="8"/>
      <c r="D10" s="17">
        <v>1</v>
      </c>
      <c r="E10" s="17" t="s">
        <v>288</v>
      </c>
      <c r="F10" s="17" t="s">
        <v>288</v>
      </c>
      <c r="G10" s="24" t="s">
        <v>3688</v>
      </c>
      <c r="H10" s="18">
        <v>1</v>
      </c>
      <c r="I10" s="132">
        <v>450000</v>
      </c>
      <c r="J10" s="153">
        <f>H10*I10</f>
        <v>450000</v>
      </c>
      <c r="K10" s="22"/>
      <c r="L10" s="24" t="s">
        <v>3689</v>
      </c>
      <c r="M10" s="18"/>
      <c r="N10" s="471"/>
      <c r="O10" s="472"/>
      <c r="P10" s="34"/>
      <c r="Q10" s="33"/>
      <c r="R10" s="472"/>
      <c r="S10" s="40"/>
    </row>
    <row r="11" spans="1:19" s="473" customFormat="1" ht="19.7" customHeight="1">
      <c r="A11" s="8"/>
      <c r="B11" s="8"/>
      <c r="C11" s="8"/>
      <c r="D11" s="17">
        <f>+D10+1</f>
        <v>2</v>
      </c>
      <c r="E11" s="483" t="s">
        <v>288</v>
      </c>
      <c r="F11" s="483" t="s">
        <v>288</v>
      </c>
      <c r="G11" s="108" t="s">
        <v>3690</v>
      </c>
      <c r="H11" s="107">
        <v>1</v>
      </c>
      <c r="I11" s="1332">
        <v>48000</v>
      </c>
      <c r="J11" s="1333">
        <f>H11*I11</f>
        <v>48000</v>
      </c>
      <c r="K11" s="861"/>
      <c r="L11" s="108" t="s">
        <v>3691</v>
      </c>
      <c r="M11" s="18"/>
      <c r="N11" s="471"/>
      <c r="O11" s="472"/>
      <c r="P11" s="34"/>
      <c r="Q11" s="33"/>
      <c r="R11" s="472"/>
      <c r="S11" s="40"/>
    </row>
    <row r="12" spans="1:19" s="473" customFormat="1" ht="19.7" customHeight="1">
      <c r="A12" s="8"/>
      <c r="B12" s="8"/>
      <c r="C12" s="8"/>
      <c r="D12" s="34"/>
      <c r="E12" s="611"/>
      <c r="F12" s="111"/>
      <c r="G12" s="482"/>
      <c r="H12" s="18"/>
      <c r="I12" s="20"/>
      <c r="J12" s="118"/>
      <c r="K12" s="22"/>
      <c r="L12" s="28"/>
      <c r="M12" s="33"/>
      <c r="N12" s="471"/>
      <c r="O12" s="472"/>
      <c r="P12" s="34"/>
      <c r="Q12" s="33"/>
      <c r="R12" s="472"/>
      <c r="S12" s="40"/>
    </row>
    <row r="13" spans="1:19" s="473" customFormat="1" ht="19.7" customHeight="1">
      <c r="A13" s="8"/>
      <c r="B13" s="8"/>
      <c r="C13" s="8"/>
      <c r="D13" s="34"/>
      <c r="E13" s="611"/>
      <c r="F13" s="111"/>
      <c r="G13" s="1168">
        <f>SUM(J10:J12)</f>
        <v>498000</v>
      </c>
      <c r="H13" s="18"/>
      <c r="I13" s="20"/>
      <c r="J13" s="118"/>
      <c r="K13" s="22"/>
      <c r="L13" s="28"/>
      <c r="M13" s="33"/>
      <c r="N13" s="471"/>
      <c r="O13" s="472"/>
      <c r="P13" s="34"/>
      <c r="Q13" s="33"/>
      <c r="R13" s="472"/>
      <c r="S13" s="40"/>
    </row>
    <row r="14" spans="1:19" s="473" customFormat="1" ht="19.7" customHeight="1">
      <c r="A14" s="8"/>
      <c r="B14" s="8"/>
      <c r="C14" s="8"/>
      <c r="D14" s="34"/>
      <c r="E14" s="611"/>
      <c r="F14" s="111"/>
      <c r="G14" s="482"/>
      <c r="H14" s="18"/>
      <c r="I14" s="20"/>
      <c r="J14" s="118"/>
      <c r="K14" s="22"/>
      <c r="L14" s="28"/>
      <c r="M14" s="33"/>
      <c r="N14" s="471"/>
      <c r="O14" s="472"/>
      <c r="P14" s="34"/>
      <c r="Q14" s="33"/>
      <c r="R14" s="472"/>
      <c r="S14" s="40"/>
    </row>
    <row r="15" spans="1:19" s="473" customFormat="1" ht="19.7" customHeight="1">
      <c r="A15" s="8"/>
      <c r="B15" s="8"/>
      <c r="C15" s="8"/>
      <c r="D15" s="34"/>
      <c r="E15" s="611"/>
      <c r="F15" s="111"/>
      <c r="G15" s="482"/>
      <c r="H15" s="18"/>
      <c r="I15" s="20"/>
      <c r="J15" s="118"/>
      <c r="K15" s="22"/>
      <c r="L15" s="28"/>
      <c r="M15" s="33"/>
      <c r="N15" s="471"/>
      <c r="O15" s="472"/>
      <c r="P15" s="34"/>
      <c r="Q15" s="33"/>
      <c r="R15" s="472"/>
      <c r="S15" s="40"/>
    </row>
    <row r="16" spans="1:19" s="473" customFormat="1" ht="19.7" customHeight="1">
      <c r="A16" s="8"/>
      <c r="B16" s="8"/>
      <c r="C16" s="8"/>
      <c r="D16" s="34"/>
      <c r="E16" s="1147" t="s">
        <v>3282</v>
      </c>
      <c r="F16" s="1148"/>
      <c r="G16" s="1149"/>
      <c r="H16" s="18"/>
      <c r="I16" s="20"/>
      <c r="J16" s="118"/>
      <c r="K16" s="22"/>
      <c r="L16" s="28"/>
      <c r="M16" s="33"/>
      <c r="N16" s="471"/>
      <c r="O16" s="472"/>
      <c r="P16" s="34"/>
      <c r="Q16" s="33"/>
      <c r="R16" s="472"/>
      <c r="S16" s="40"/>
    </row>
    <row r="17" spans="1:19" s="473" customFormat="1" ht="19.7" customHeight="1">
      <c r="A17" s="8"/>
      <c r="B17" s="8"/>
      <c r="C17" s="8"/>
      <c r="D17" s="34"/>
      <c r="E17" s="111"/>
      <c r="F17" s="17"/>
      <c r="G17" s="24"/>
      <c r="H17" s="18"/>
      <c r="I17" s="20"/>
      <c r="J17" s="125"/>
      <c r="K17" s="22"/>
      <c r="L17" s="28"/>
      <c r="M17" s="33"/>
      <c r="N17" s="471"/>
      <c r="O17" s="472"/>
      <c r="P17" s="34"/>
      <c r="Q17" s="33"/>
      <c r="R17" s="472"/>
      <c r="S17" s="40"/>
    </row>
    <row r="18" spans="1:19" s="473" customFormat="1" ht="19.7" customHeight="1">
      <c r="A18" s="1018" t="s">
        <v>1570</v>
      </c>
      <c r="B18" s="8"/>
      <c r="C18" s="8"/>
      <c r="D18" s="34">
        <f>+D11+1</f>
        <v>3</v>
      </c>
      <c r="E18" s="1150" t="s">
        <v>2639</v>
      </c>
      <c r="F18" s="1150" t="s">
        <v>279</v>
      </c>
      <c r="G18" s="24" t="s">
        <v>3692</v>
      </c>
      <c r="H18" s="18">
        <v>1</v>
      </c>
      <c r="I18" s="177">
        <v>9402</v>
      </c>
      <c r="J18" s="125">
        <f>H18*I18</f>
        <v>9402</v>
      </c>
      <c r="K18" s="22"/>
      <c r="L18" s="28" t="s">
        <v>3693</v>
      </c>
      <c r="M18" s="33"/>
      <c r="N18" s="471"/>
      <c r="O18" s="472">
        <v>45104</v>
      </c>
      <c r="P18" s="34"/>
      <c r="Q18" s="43">
        <v>45117</v>
      </c>
      <c r="R18" s="43">
        <v>45117</v>
      </c>
      <c r="S18" s="40">
        <v>45117</v>
      </c>
    </row>
    <row r="19" spans="1:19" s="473" customFormat="1" ht="19.7" customHeight="1">
      <c r="A19" s="1018" t="s">
        <v>273</v>
      </c>
      <c r="B19" s="8"/>
      <c r="C19" s="8"/>
      <c r="D19" s="34">
        <f>+D18+1</f>
        <v>4</v>
      </c>
      <c r="E19" s="52" t="s">
        <v>167</v>
      </c>
      <c r="F19" s="52" t="s">
        <v>167</v>
      </c>
      <c r="G19" s="24" t="s">
        <v>3285</v>
      </c>
      <c r="H19" s="18">
        <v>2</v>
      </c>
      <c r="I19" s="177">
        <v>730</v>
      </c>
      <c r="J19" s="125">
        <f>H19*I19</f>
        <v>1460</v>
      </c>
      <c r="K19" s="22"/>
      <c r="L19" s="28" t="s">
        <v>2528</v>
      </c>
      <c r="M19" s="33"/>
      <c r="N19" s="471"/>
      <c r="O19" s="472">
        <v>45104</v>
      </c>
      <c r="P19" s="34"/>
      <c r="Q19" s="43">
        <v>45117</v>
      </c>
      <c r="R19" s="43">
        <v>45117</v>
      </c>
      <c r="S19" s="40">
        <v>45117</v>
      </c>
    </row>
    <row r="20" spans="1:19" s="473" customFormat="1" ht="19.7" customHeight="1">
      <c r="A20" s="1018" t="s">
        <v>276</v>
      </c>
      <c r="B20" s="8"/>
      <c r="C20" s="8"/>
      <c r="D20" s="34">
        <f t="shared" ref="D20:D33" si="0">+D19+1</f>
        <v>5</v>
      </c>
      <c r="E20" s="52" t="s">
        <v>167</v>
      </c>
      <c r="F20" s="52" t="s">
        <v>167</v>
      </c>
      <c r="G20" s="108" t="s">
        <v>879</v>
      </c>
      <c r="H20" s="1128">
        <v>5</v>
      </c>
      <c r="I20" s="98">
        <v>139</v>
      </c>
      <c r="J20" s="219">
        <f>H20*I20</f>
        <v>695</v>
      </c>
      <c r="K20" s="22"/>
      <c r="L20" s="106" t="s">
        <v>3287</v>
      </c>
      <c r="M20" s="33"/>
      <c r="N20" s="471"/>
      <c r="O20" s="472">
        <v>45104</v>
      </c>
      <c r="P20" s="34"/>
      <c r="Q20" s="43">
        <v>45117</v>
      </c>
      <c r="R20" s="43">
        <v>45117</v>
      </c>
      <c r="S20" s="40">
        <v>45117</v>
      </c>
    </row>
    <row r="21" spans="1:19" s="473" customFormat="1" ht="19.7" customHeight="1">
      <c r="A21" s="1018" t="s">
        <v>276</v>
      </c>
      <c r="B21" s="8"/>
      <c r="C21" s="8"/>
      <c r="D21" s="34">
        <f t="shared" si="0"/>
        <v>6</v>
      </c>
      <c r="E21" s="887" t="s">
        <v>167</v>
      </c>
      <c r="F21" s="887" t="s">
        <v>167</v>
      </c>
      <c r="G21" s="888" t="s">
        <v>2419</v>
      </c>
      <c r="H21" s="895"/>
      <c r="I21" s="895">
        <v>23</v>
      </c>
      <c r="J21" s="1152">
        <f>H21*I21</f>
        <v>0</v>
      </c>
      <c r="K21" s="1153"/>
      <c r="L21" s="1154" t="s">
        <v>3288</v>
      </c>
      <c r="M21" s="33"/>
      <c r="N21" s="471"/>
      <c r="O21" s="472"/>
      <c r="P21" s="34"/>
      <c r="Q21" s="33"/>
      <c r="R21" s="472"/>
      <c r="S21" s="40"/>
    </row>
    <row r="22" spans="1:19" s="473" customFormat="1" ht="19.7" customHeight="1">
      <c r="A22" s="1018" t="s">
        <v>642</v>
      </c>
      <c r="B22" s="8"/>
      <c r="C22" s="8"/>
      <c r="D22" s="34">
        <f t="shared" si="0"/>
        <v>7</v>
      </c>
      <c r="E22" s="1150" t="s">
        <v>270</v>
      </c>
      <c r="F22" s="1150" t="s">
        <v>167</v>
      </c>
      <c r="G22" s="1155" t="s">
        <v>3289</v>
      </c>
      <c r="H22" s="332">
        <v>1</v>
      </c>
      <c r="I22" s="332">
        <v>7630</v>
      </c>
      <c r="J22" s="489">
        <f t="shared" ref="J22:J31" si="1">H22*I22</f>
        <v>7630</v>
      </c>
      <c r="K22" s="429"/>
      <c r="L22" s="1156" t="s">
        <v>3290</v>
      </c>
      <c r="M22" s="33"/>
      <c r="N22" s="471"/>
      <c r="O22" s="472">
        <v>45104</v>
      </c>
      <c r="P22" s="34"/>
      <c r="Q22" s="43">
        <v>45117</v>
      </c>
      <c r="R22" s="43">
        <v>45117</v>
      </c>
      <c r="S22" s="40">
        <v>45117</v>
      </c>
    </row>
    <row r="23" spans="1:19" s="473" customFormat="1" ht="19.7" customHeight="1">
      <c r="A23" s="1018" t="s">
        <v>276</v>
      </c>
      <c r="B23" s="8"/>
      <c r="C23" s="8"/>
      <c r="D23" s="34">
        <f t="shared" si="0"/>
        <v>8</v>
      </c>
      <c r="E23" s="52" t="s">
        <v>167</v>
      </c>
      <c r="F23" s="52" t="s">
        <v>167</v>
      </c>
      <c r="G23" s="321" t="s">
        <v>3291</v>
      </c>
      <c r="H23" s="54">
        <v>10</v>
      </c>
      <c r="I23" s="54">
        <v>23</v>
      </c>
      <c r="J23" s="725">
        <f t="shared" si="1"/>
        <v>230</v>
      </c>
      <c r="K23" s="56"/>
      <c r="L23" s="57" t="s">
        <v>3292</v>
      </c>
      <c r="M23" s="33"/>
      <c r="N23" s="471"/>
      <c r="O23" s="472">
        <v>45104</v>
      </c>
      <c r="P23" s="34"/>
      <c r="Q23" s="43">
        <v>45117</v>
      </c>
      <c r="R23" s="43">
        <v>45117</v>
      </c>
      <c r="S23" s="40">
        <v>45117</v>
      </c>
    </row>
    <row r="24" spans="1:19" s="473" customFormat="1" ht="19.7" customHeight="1">
      <c r="A24" s="1018" t="s">
        <v>642</v>
      </c>
      <c r="B24" s="8"/>
      <c r="C24" s="8"/>
      <c r="D24" s="34">
        <f t="shared" si="0"/>
        <v>9</v>
      </c>
      <c r="E24" s="1150" t="s">
        <v>270</v>
      </c>
      <c r="F24" s="1150" t="s">
        <v>167</v>
      </c>
      <c r="G24" s="1157" t="s">
        <v>3293</v>
      </c>
      <c r="H24" s="332">
        <v>1</v>
      </c>
      <c r="I24" s="332">
        <v>6545</v>
      </c>
      <c r="J24" s="489">
        <f t="shared" si="1"/>
        <v>6545</v>
      </c>
      <c r="K24" s="429"/>
      <c r="L24" s="1156" t="s">
        <v>3294</v>
      </c>
      <c r="M24" s="33"/>
      <c r="N24" s="471"/>
      <c r="O24" s="472">
        <v>45104</v>
      </c>
      <c r="P24" s="34"/>
      <c r="Q24" s="43">
        <v>45117</v>
      </c>
      <c r="R24" s="43">
        <v>45117</v>
      </c>
      <c r="S24" s="40">
        <v>45117</v>
      </c>
    </row>
    <row r="25" spans="1:19" s="473" customFormat="1" ht="19.7" customHeight="1">
      <c r="A25" s="1018" t="s">
        <v>276</v>
      </c>
      <c r="B25" s="8"/>
      <c r="C25" s="8"/>
      <c r="D25" s="34">
        <f t="shared" si="0"/>
        <v>10</v>
      </c>
      <c r="E25" s="887" t="s">
        <v>167</v>
      </c>
      <c r="F25" s="887" t="s">
        <v>167</v>
      </c>
      <c r="G25" s="888" t="s">
        <v>2357</v>
      </c>
      <c r="H25" s="895"/>
      <c r="I25" s="895">
        <v>23</v>
      </c>
      <c r="J25" s="1152">
        <f t="shared" si="1"/>
        <v>0</v>
      </c>
      <c r="K25" s="1153"/>
      <c r="L25" s="1154" t="s">
        <v>3295</v>
      </c>
      <c r="M25" s="33"/>
      <c r="N25" s="471"/>
      <c r="O25" s="472"/>
      <c r="P25" s="34"/>
      <c r="Q25" s="33"/>
      <c r="R25" s="472"/>
      <c r="S25" s="40"/>
    </row>
    <row r="26" spans="1:19" s="473" customFormat="1" ht="19.7" customHeight="1">
      <c r="A26" s="1018" t="s">
        <v>276</v>
      </c>
      <c r="B26" s="8"/>
      <c r="C26" s="8"/>
      <c r="D26" s="34">
        <f t="shared" si="0"/>
        <v>11</v>
      </c>
      <c r="E26" s="887" t="s">
        <v>167</v>
      </c>
      <c r="F26" s="887" t="s">
        <v>167</v>
      </c>
      <c r="G26" s="888" t="s">
        <v>3291</v>
      </c>
      <c r="H26" s="895"/>
      <c r="I26" s="895">
        <v>23</v>
      </c>
      <c r="J26" s="1152">
        <f>H26*I26</f>
        <v>0</v>
      </c>
      <c r="K26" s="1153"/>
      <c r="L26" s="1154" t="s">
        <v>3296</v>
      </c>
      <c r="M26" s="33"/>
      <c r="N26" s="471"/>
      <c r="O26" s="472"/>
      <c r="P26" s="34"/>
      <c r="Q26" s="33"/>
      <c r="R26" s="472"/>
      <c r="S26" s="40"/>
    </row>
    <row r="27" spans="1:19" s="473" customFormat="1" ht="19.7" customHeight="1">
      <c r="A27" s="1018" t="s">
        <v>276</v>
      </c>
      <c r="B27" s="8"/>
      <c r="C27" s="8"/>
      <c r="D27" s="34">
        <f t="shared" si="0"/>
        <v>12</v>
      </c>
      <c r="E27" s="887" t="s">
        <v>167</v>
      </c>
      <c r="F27" s="887" t="s">
        <v>167</v>
      </c>
      <c r="G27" s="1158" t="s">
        <v>879</v>
      </c>
      <c r="H27" s="1159"/>
      <c r="I27" s="1160">
        <v>79</v>
      </c>
      <c r="J27" s="1161">
        <f>H27*I27</f>
        <v>0</v>
      </c>
      <c r="K27" s="1153"/>
      <c r="L27" s="896" t="s">
        <v>3297</v>
      </c>
      <c r="M27" s="33"/>
      <c r="N27" s="471"/>
      <c r="O27" s="472"/>
      <c r="P27" s="34"/>
      <c r="Q27" s="33"/>
      <c r="R27" s="472"/>
      <c r="S27" s="40"/>
    </row>
    <row r="28" spans="1:19" s="473" customFormat="1" ht="19.7" customHeight="1">
      <c r="A28" s="1018" t="s">
        <v>642</v>
      </c>
      <c r="B28" s="8"/>
      <c r="C28" s="8"/>
      <c r="D28" s="34">
        <f t="shared" si="0"/>
        <v>13</v>
      </c>
      <c r="E28" s="1150" t="s">
        <v>270</v>
      </c>
      <c r="F28" s="1150" t="s">
        <v>167</v>
      </c>
      <c r="G28" s="1157" t="s">
        <v>3298</v>
      </c>
      <c r="H28" s="332">
        <v>1</v>
      </c>
      <c r="I28" s="332">
        <v>5453</v>
      </c>
      <c r="J28" s="489">
        <f t="shared" si="1"/>
        <v>5453</v>
      </c>
      <c r="K28" s="429"/>
      <c r="L28" s="1156" t="s">
        <v>3299</v>
      </c>
      <c r="M28" s="33"/>
      <c r="N28" s="471"/>
      <c r="O28" s="472">
        <v>45104</v>
      </c>
      <c r="P28" s="34"/>
      <c r="Q28" s="43">
        <v>45117</v>
      </c>
      <c r="R28" s="43">
        <v>45117</v>
      </c>
      <c r="S28" s="40">
        <v>45117</v>
      </c>
    </row>
    <row r="29" spans="1:19" s="473" customFormat="1" ht="19.7" customHeight="1">
      <c r="A29" s="1018" t="s">
        <v>282</v>
      </c>
      <c r="B29" s="8"/>
      <c r="C29" s="8"/>
      <c r="D29" s="34">
        <f t="shared" si="0"/>
        <v>14</v>
      </c>
      <c r="E29" s="17" t="s">
        <v>167</v>
      </c>
      <c r="F29" s="17" t="s">
        <v>167</v>
      </c>
      <c r="G29" s="1157" t="s">
        <v>3300</v>
      </c>
      <c r="H29" s="18">
        <v>1</v>
      </c>
      <c r="I29" s="18">
        <v>1270</v>
      </c>
      <c r="J29" s="489">
        <f t="shared" si="1"/>
        <v>1270</v>
      </c>
      <c r="K29" s="22"/>
      <c r="L29" s="24" t="s">
        <v>3301</v>
      </c>
      <c r="M29" s="33"/>
      <c r="N29" s="471"/>
      <c r="O29" s="472">
        <v>45104</v>
      </c>
      <c r="P29" s="34"/>
      <c r="Q29" s="43">
        <v>45117</v>
      </c>
      <c r="R29" s="43">
        <v>45117</v>
      </c>
      <c r="S29" s="40">
        <v>45117</v>
      </c>
    </row>
    <row r="30" spans="1:19" s="473" customFormat="1" ht="19.7" customHeight="1">
      <c r="A30" s="1018" t="s">
        <v>282</v>
      </c>
      <c r="B30" s="8"/>
      <c r="C30" s="8"/>
      <c r="D30" s="34">
        <f t="shared" si="0"/>
        <v>15</v>
      </c>
      <c r="E30" s="17" t="s">
        <v>167</v>
      </c>
      <c r="F30" s="17" t="s">
        <v>167</v>
      </c>
      <c r="G30" s="1157" t="s">
        <v>3302</v>
      </c>
      <c r="H30" s="18">
        <v>1</v>
      </c>
      <c r="I30" s="18">
        <v>1270</v>
      </c>
      <c r="J30" s="489">
        <f t="shared" si="1"/>
        <v>1270</v>
      </c>
      <c r="K30" s="22"/>
      <c r="L30" s="24" t="s">
        <v>3303</v>
      </c>
      <c r="M30" s="33"/>
      <c r="N30" s="471"/>
      <c r="O30" s="472">
        <v>45104</v>
      </c>
      <c r="P30" s="34"/>
      <c r="Q30" s="43">
        <v>45117</v>
      </c>
      <c r="R30" s="43">
        <v>45117</v>
      </c>
      <c r="S30" s="40">
        <v>45117</v>
      </c>
    </row>
    <row r="31" spans="1:19" s="473" customFormat="1" ht="19.7" customHeight="1">
      <c r="A31" s="1018" t="s">
        <v>282</v>
      </c>
      <c r="B31" s="8"/>
      <c r="C31" s="8"/>
      <c r="D31" s="34">
        <f t="shared" si="0"/>
        <v>16</v>
      </c>
      <c r="E31" s="17" t="s">
        <v>167</v>
      </c>
      <c r="F31" s="17" t="s">
        <v>167</v>
      </c>
      <c r="G31" s="1157" t="s">
        <v>3304</v>
      </c>
      <c r="H31" s="18">
        <v>1</v>
      </c>
      <c r="I31" s="18">
        <v>1270</v>
      </c>
      <c r="J31" s="489">
        <f t="shared" si="1"/>
        <v>1270</v>
      </c>
      <c r="K31" s="22"/>
      <c r="L31" s="24" t="s">
        <v>3305</v>
      </c>
      <c r="M31" s="33"/>
      <c r="N31" s="471"/>
      <c r="O31" s="472">
        <v>45104</v>
      </c>
      <c r="P31" s="34"/>
      <c r="Q31" s="43">
        <v>45117</v>
      </c>
      <c r="R31" s="43">
        <v>45117</v>
      </c>
      <c r="S31" s="40">
        <v>45117</v>
      </c>
    </row>
    <row r="32" spans="1:19" s="473" customFormat="1" ht="19.7" customHeight="1">
      <c r="A32" s="1018" t="s">
        <v>276</v>
      </c>
      <c r="B32" s="8"/>
      <c r="C32" s="8"/>
      <c r="D32" s="34">
        <f t="shared" si="0"/>
        <v>17</v>
      </c>
      <c r="E32" s="887" t="s">
        <v>167</v>
      </c>
      <c r="F32" s="887" t="s">
        <v>167</v>
      </c>
      <c r="G32" s="888" t="s">
        <v>2367</v>
      </c>
      <c r="H32" s="1162"/>
      <c r="I32" s="1163">
        <v>23</v>
      </c>
      <c r="J32" s="1163">
        <f>H32*I32</f>
        <v>0</v>
      </c>
      <c r="K32" s="889"/>
      <c r="L32" s="1154" t="s">
        <v>3295</v>
      </c>
      <c r="M32" s="33"/>
      <c r="N32" s="471"/>
      <c r="O32" s="472"/>
      <c r="P32" s="34"/>
      <c r="Q32" s="33"/>
      <c r="R32" s="472"/>
      <c r="S32" s="40"/>
    </row>
    <row r="33" spans="1:19" s="473" customFormat="1" ht="19.7" customHeight="1">
      <c r="A33" s="1018" t="s">
        <v>276</v>
      </c>
      <c r="B33" s="8"/>
      <c r="C33" s="8"/>
      <c r="D33" s="34">
        <f t="shared" si="0"/>
        <v>18</v>
      </c>
      <c r="E33" s="17" t="s">
        <v>167</v>
      </c>
      <c r="F33" s="17" t="s">
        <v>167</v>
      </c>
      <c r="G33" s="1164" t="s">
        <v>2505</v>
      </c>
      <c r="H33" s="1165">
        <v>2</v>
      </c>
      <c r="I33" s="1166">
        <v>78</v>
      </c>
      <c r="J33" s="1166">
        <f>H33*I33</f>
        <v>156</v>
      </c>
      <c r="K33" s="1167"/>
      <c r="L33" s="1156" t="s">
        <v>3306</v>
      </c>
      <c r="M33" s="33"/>
      <c r="N33" s="471"/>
      <c r="O33" s="472">
        <v>45104</v>
      </c>
      <c r="P33" s="34"/>
      <c r="Q33" s="43">
        <v>45117</v>
      </c>
      <c r="R33" s="43">
        <v>45117</v>
      </c>
      <c r="S33" s="40">
        <v>45117</v>
      </c>
    </row>
    <row r="34" spans="1:19" s="473" customFormat="1" ht="19.7" customHeight="1">
      <c r="A34" s="8"/>
      <c r="B34" s="8"/>
      <c r="C34" s="8"/>
      <c r="D34" s="34"/>
      <c r="E34" s="111"/>
      <c r="F34" s="111"/>
      <c r="G34" s="24"/>
      <c r="H34" s="18"/>
      <c r="I34" s="20"/>
      <c r="J34" s="33"/>
      <c r="K34" s="22"/>
      <c r="L34" s="28"/>
      <c r="M34" s="33"/>
      <c r="N34" s="471"/>
      <c r="O34" s="472"/>
      <c r="P34" s="34"/>
      <c r="Q34" s="33"/>
      <c r="R34" s="472"/>
      <c r="S34" s="40"/>
    </row>
    <row r="35" spans="1:19" s="473" customFormat="1" ht="19.7" customHeight="1">
      <c r="A35" s="8"/>
      <c r="B35" s="8"/>
      <c r="C35" s="8"/>
      <c r="D35" s="34"/>
      <c r="E35" s="111"/>
      <c r="F35" s="111"/>
      <c r="G35" s="1168">
        <f>SUM(J18:J33)</f>
        <v>35381</v>
      </c>
      <c r="H35" s="18"/>
      <c r="I35" s="20"/>
      <c r="J35" s="33"/>
      <c r="K35" s="22"/>
      <c r="L35" s="28"/>
      <c r="M35" s="33"/>
      <c r="N35" s="471"/>
      <c r="O35" s="472"/>
      <c r="P35" s="34"/>
      <c r="Q35" s="33"/>
      <c r="R35" s="472"/>
      <c r="S35" s="40"/>
    </row>
    <row r="36" spans="1:19" s="473" customFormat="1" ht="19.7" customHeight="1">
      <c r="A36" s="8"/>
      <c r="B36" s="8"/>
      <c r="C36" s="8"/>
      <c r="D36" s="34"/>
      <c r="E36" s="111"/>
      <c r="F36" s="111"/>
      <c r="G36" s="24"/>
      <c r="H36" s="18"/>
      <c r="I36" s="20"/>
      <c r="J36" s="125"/>
      <c r="K36" s="22"/>
      <c r="L36" s="28"/>
      <c r="M36" s="33"/>
      <c r="N36" s="471"/>
      <c r="O36" s="472"/>
      <c r="P36" s="34"/>
      <c r="Q36" s="33"/>
      <c r="R36" s="472"/>
      <c r="S36" s="40"/>
    </row>
    <row r="37" spans="1:19" s="473" customFormat="1" ht="19.7" customHeight="1">
      <c r="A37" s="8"/>
      <c r="B37" s="8"/>
      <c r="C37" s="8"/>
      <c r="D37" s="34"/>
      <c r="E37" s="111"/>
      <c r="F37" s="111"/>
      <c r="G37" s="24"/>
      <c r="H37" s="18"/>
      <c r="I37" s="20"/>
      <c r="J37" s="125"/>
      <c r="K37" s="22"/>
      <c r="L37" s="28"/>
      <c r="M37" s="33"/>
      <c r="N37" s="471"/>
      <c r="O37" s="472"/>
      <c r="P37" s="34"/>
      <c r="Q37" s="33"/>
      <c r="R37" s="472"/>
      <c r="S37" s="40"/>
    </row>
    <row r="38" spans="1:19" s="473" customFormat="1" ht="19.7" customHeight="1">
      <c r="A38" s="8"/>
      <c r="B38" s="8"/>
      <c r="C38" s="8"/>
      <c r="D38" s="34"/>
      <c r="E38" s="833" t="s">
        <v>2233</v>
      </c>
      <c r="F38" s="834"/>
      <c r="G38" s="834"/>
      <c r="H38" s="835"/>
      <c r="I38" s="20"/>
      <c r="J38" s="125"/>
      <c r="K38" s="22"/>
      <c r="L38" s="28"/>
      <c r="M38" s="33"/>
      <c r="N38" s="471"/>
      <c r="O38" s="472"/>
      <c r="P38" s="34"/>
      <c r="Q38" s="33"/>
      <c r="R38" s="472"/>
      <c r="S38" s="40"/>
    </row>
    <row r="39" spans="1:19" s="473" customFormat="1" ht="19.7" customHeight="1">
      <c r="A39" s="1018" t="s">
        <v>642</v>
      </c>
      <c r="B39" s="8"/>
      <c r="C39" s="8"/>
      <c r="D39" s="34">
        <f>+D33+1</f>
        <v>19</v>
      </c>
      <c r="E39" s="17" t="s">
        <v>167</v>
      </c>
      <c r="F39" s="17" t="s">
        <v>167</v>
      </c>
      <c r="G39" s="24" t="s">
        <v>472</v>
      </c>
      <c r="H39" s="18">
        <v>1</v>
      </c>
      <c r="I39" s="20">
        <v>8500</v>
      </c>
      <c r="J39" s="1166">
        <f>H39*I39</f>
        <v>8500</v>
      </c>
      <c r="K39" s="22"/>
      <c r="L39" s="28" t="s">
        <v>3694</v>
      </c>
      <c r="M39" s="33"/>
      <c r="N39" s="471"/>
      <c r="O39" s="472">
        <v>45104</v>
      </c>
      <c r="P39" s="34"/>
      <c r="Q39" s="43">
        <v>45117</v>
      </c>
      <c r="R39" s="472"/>
      <c r="S39" s="40">
        <v>45117</v>
      </c>
    </row>
    <row r="40" spans="1:19" s="473" customFormat="1" ht="19.7" customHeight="1">
      <c r="A40" s="8"/>
      <c r="B40" s="8"/>
      <c r="C40" s="8"/>
      <c r="D40" s="34"/>
      <c r="E40" s="111"/>
      <c r="F40" s="111"/>
      <c r="G40" s="24"/>
      <c r="H40" s="18"/>
      <c r="I40" s="20"/>
      <c r="J40" s="125"/>
      <c r="K40" s="22"/>
      <c r="L40" s="28"/>
      <c r="M40" s="33"/>
      <c r="N40" s="471"/>
      <c r="O40" s="472"/>
      <c r="P40" s="34"/>
      <c r="Q40" s="33"/>
      <c r="R40" s="472"/>
      <c r="S40" s="40"/>
    </row>
    <row r="41" spans="1:19" s="473" customFormat="1" ht="19.7" customHeight="1">
      <c r="A41" s="8"/>
      <c r="B41" s="8"/>
      <c r="C41" s="8"/>
      <c r="D41" s="34"/>
      <c r="E41" s="111"/>
      <c r="F41" s="111"/>
      <c r="G41" s="1168">
        <f>SUM(J39)</f>
        <v>8500</v>
      </c>
      <c r="H41" s="18"/>
      <c r="I41" s="20"/>
      <c r="J41" s="125"/>
      <c r="K41" s="22"/>
      <c r="L41" s="28"/>
      <c r="M41" s="33"/>
      <c r="N41" s="471"/>
      <c r="O41" s="472"/>
      <c r="P41" s="34"/>
      <c r="Q41" s="33"/>
      <c r="R41" s="472"/>
      <c r="S41" s="40"/>
    </row>
    <row r="42" spans="1:19" s="473" customFormat="1" ht="19.7" customHeight="1">
      <c r="A42" s="8"/>
      <c r="B42" s="8"/>
      <c r="C42" s="8"/>
      <c r="D42" s="34"/>
      <c r="E42" s="111"/>
      <c r="F42" s="111"/>
      <c r="G42" s="24"/>
      <c r="H42" s="18"/>
      <c r="I42" s="20"/>
      <c r="J42" s="125"/>
      <c r="K42" s="22"/>
      <c r="L42" s="28"/>
      <c r="M42" s="33"/>
      <c r="N42" s="471"/>
      <c r="O42" s="472"/>
      <c r="P42" s="34"/>
      <c r="Q42" s="33"/>
      <c r="R42" s="472"/>
      <c r="S42" s="40"/>
    </row>
    <row r="43" spans="1:19" s="473" customFormat="1" ht="19.7" customHeight="1">
      <c r="A43" s="8"/>
      <c r="B43" s="8"/>
      <c r="C43" s="8"/>
      <c r="D43" s="34"/>
      <c r="E43" s="111"/>
      <c r="F43" s="111"/>
      <c r="G43" s="24"/>
      <c r="H43" s="18"/>
      <c r="I43" s="20"/>
      <c r="J43" s="125"/>
      <c r="K43" s="22"/>
      <c r="L43" s="28"/>
      <c r="M43" s="33"/>
      <c r="N43" s="471"/>
      <c r="O43" s="472"/>
      <c r="P43" s="34"/>
      <c r="Q43" s="33"/>
      <c r="R43" s="472"/>
      <c r="S43" s="40"/>
    </row>
    <row r="44" spans="1:19" s="473" customFormat="1" ht="19.7" customHeight="1">
      <c r="A44" s="8"/>
      <c r="B44" s="8"/>
      <c r="C44" s="8"/>
      <c r="D44" s="34"/>
      <c r="E44" s="111"/>
      <c r="F44" s="111"/>
      <c r="G44" s="24"/>
      <c r="H44" s="18"/>
      <c r="I44" s="20"/>
      <c r="J44" s="125"/>
      <c r="K44" s="22"/>
      <c r="L44" s="28"/>
      <c r="M44" s="33"/>
      <c r="N44" s="471"/>
      <c r="O44" s="472"/>
      <c r="P44" s="34"/>
      <c r="Q44" s="33"/>
      <c r="R44" s="472"/>
      <c r="S44" s="40"/>
    </row>
    <row r="45" spans="1:19" s="473" customFormat="1" ht="19.7" customHeight="1">
      <c r="A45" s="8"/>
      <c r="B45" s="8"/>
      <c r="C45" s="8"/>
      <c r="D45" s="34"/>
      <c r="E45" s="111"/>
      <c r="F45" s="111"/>
      <c r="G45" s="24"/>
      <c r="H45" s="18"/>
      <c r="I45" s="20"/>
      <c r="J45" s="125"/>
      <c r="K45" s="22"/>
      <c r="L45" s="28"/>
      <c r="M45" s="33"/>
      <c r="N45" s="471"/>
      <c r="O45" s="472"/>
      <c r="P45" s="34"/>
      <c r="Q45" s="33"/>
      <c r="R45" s="472"/>
      <c r="S45" s="40"/>
    </row>
    <row r="46" spans="1:19" s="473" customFormat="1" ht="19.7" customHeight="1">
      <c r="A46" s="8"/>
      <c r="B46" s="8"/>
      <c r="C46" s="8"/>
      <c r="D46" s="34"/>
      <c r="E46" s="111"/>
      <c r="F46" s="111"/>
      <c r="G46" s="24"/>
      <c r="H46" s="18"/>
      <c r="I46" s="20"/>
      <c r="J46" s="125"/>
      <c r="K46" s="22"/>
      <c r="L46" s="28"/>
      <c r="M46" s="33"/>
      <c r="N46" s="471"/>
      <c r="O46" s="472"/>
      <c r="P46" s="34"/>
      <c r="Q46" s="33"/>
      <c r="R46" s="472"/>
      <c r="S46" s="40"/>
    </row>
    <row r="47" spans="1:19" s="473" customFormat="1" ht="19.7" customHeight="1">
      <c r="A47" s="8"/>
      <c r="B47" s="8"/>
      <c r="C47" s="8"/>
      <c r="D47" s="34"/>
      <c r="E47" s="111"/>
      <c r="F47" s="111"/>
      <c r="G47" s="24"/>
      <c r="H47" s="18"/>
      <c r="I47" s="20"/>
      <c r="J47" s="125"/>
      <c r="K47" s="22"/>
      <c r="L47" s="28"/>
      <c r="M47" s="33"/>
      <c r="N47" s="471"/>
      <c r="O47" s="472"/>
      <c r="P47" s="34"/>
      <c r="Q47" s="33"/>
      <c r="R47" s="472"/>
      <c r="S47" s="40"/>
    </row>
    <row r="48" spans="1:19" s="473" customFormat="1" ht="19.7" customHeight="1">
      <c r="A48" s="8"/>
      <c r="B48" s="8"/>
      <c r="C48" s="8"/>
      <c r="D48" s="34"/>
      <c r="E48" s="111"/>
      <c r="F48" s="111"/>
      <c r="G48" s="24"/>
      <c r="H48" s="18"/>
      <c r="I48" s="20"/>
      <c r="J48" s="125"/>
      <c r="K48" s="22"/>
      <c r="L48" s="28"/>
      <c r="M48" s="33"/>
      <c r="N48" s="471"/>
      <c r="O48" s="472"/>
      <c r="P48" s="34"/>
      <c r="Q48" s="33"/>
      <c r="R48" s="472"/>
      <c r="S48" s="40"/>
    </row>
    <row r="49" spans="1:19" s="473" customFormat="1" ht="19.7" customHeight="1">
      <c r="A49" s="8"/>
      <c r="B49" s="8"/>
      <c r="C49" s="8"/>
      <c r="D49" s="34"/>
      <c r="E49" s="111"/>
      <c r="F49" s="111"/>
      <c r="G49" s="24"/>
      <c r="H49" s="18"/>
      <c r="I49" s="20"/>
      <c r="J49" s="125"/>
      <c r="K49" s="22"/>
      <c r="L49" s="28"/>
      <c r="M49" s="33"/>
      <c r="N49" s="471"/>
      <c r="O49" s="472"/>
      <c r="P49" s="34"/>
      <c r="Q49" s="33"/>
      <c r="R49" s="472"/>
      <c r="S49" s="40"/>
    </row>
    <row r="50" spans="1:19" s="473" customFormat="1" ht="19.7" customHeight="1">
      <c r="A50" s="8"/>
      <c r="B50" s="8"/>
      <c r="C50" s="8"/>
      <c r="D50" s="34"/>
      <c r="E50" s="111"/>
      <c r="F50" s="111"/>
      <c r="G50" s="24"/>
      <c r="H50" s="18"/>
      <c r="I50" s="20"/>
      <c r="J50" s="125"/>
      <c r="K50" s="22"/>
      <c r="L50" s="28"/>
      <c r="M50" s="33"/>
      <c r="N50" s="471"/>
      <c r="O50" s="472"/>
      <c r="P50" s="34"/>
      <c r="Q50" s="33"/>
      <c r="R50" s="472"/>
      <c r="S50" s="40"/>
    </row>
    <row r="51" spans="1:19" s="473" customFormat="1" ht="19.7" customHeight="1">
      <c r="A51" s="8"/>
      <c r="B51" s="8"/>
      <c r="C51" s="8"/>
      <c r="D51" s="34"/>
      <c r="E51" s="111"/>
      <c r="F51" s="111"/>
      <c r="G51" s="24"/>
      <c r="H51" s="18"/>
      <c r="I51" s="20"/>
      <c r="J51" s="125"/>
      <c r="K51" s="22"/>
      <c r="L51" s="28"/>
      <c r="M51" s="33"/>
      <c r="N51" s="471"/>
      <c r="O51" s="472"/>
      <c r="P51" s="34"/>
      <c r="Q51" s="33"/>
      <c r="R51" s="472"/>
      <c r="S51" s="40"/>
    </row>
    <row r="52" spans="1:19" s="473" customFormat="1" ht="19.7" customHeight="1">
      <c r="A52" s="8"/>
      <c r="B52" s="8"/>
      <c r="C52" s="8"/>
      <c r="D52" s="34"/>
      <c r="E52" s="111"/>
      <c r="F52" s="111"/>
      <c r="G52" s="24"/>
      <c r="H52" s="18"/>
      <c r="I52" s="20"/>
      <c r="J52" s="125"/>
      <c r="K52" s="22"/>
      <c r="L52" s="28"/>
      <c r="M52" s="33"/>
      <c r="N52" s="471"/>
      <c r="O52" s="472"/>
      <c r="P52" s="34"/>
      <c r="Q52" s="33"/>
      <c r="R52" s="472"/>
      <c r="S52" s="40"/>
    </row>
    <row r="53" spans="1:19" s="473" customFormat="1" ht="19.7" customHeight="1">
      <c r="A53" s="8"/>
      <c r="B53" s="8"/>
      <c r="C53" s="8"/>
      <c r="D53" s="34"/>
      <c r="E53" s="111"/>
      <c r="F53" s="111"/>
      <c r="G53" s="24"/>
      <c r="H53" s="18"/>
      <c r="I53" s="20"/>
      <c r="J53" s="125"/>
      <c r="K53" s="22"/>
      <c r="L53" s="28"/>
      <c r="M53" s="33"/>
      <c r="N53" s="471"/>
      <c r="O53" s="472"/>
      <c r="P53" s="34"/>
      <c r="Q53" s="33"/>
      <c r="R53" s="472"/>
      <c r="S53" s="40"/>
    </row>
    <row r="54" spans="1:19" s="8" customFormat="1" ht="19.7" customHeight="1">
      <c r="D54" s="17"/>
      <c r="E54" s="17"/>
      <c r="F54" s="17"/>
      <c r="G54" s="1169"/>
      <c r="H54" s="1170"/>
      <c r="I54" s="27"/>
      <c r="J54" s="118"/>
      <c r="K54" s="22"/>
      <c r="L54" s="24"/>
      <c r="M54" s="18"/>
      <c r="N54" s="18"/>
      <c r="O54" s="30"/>
      <c r="P54" s="17"/>
      <c r="Q54" s="18"/>
      <c r="R54" s="30"/>
      <c r="S54" s="23"/>
    </row>
    <row r="55" spans="1:19" s="8" customFormat="1" ht="19.7" customHeight="1">
      <c r="D55" s="17"/>
      <c r="E55" s="17"/>
      <c r="F55" s="17"/>
      <c r="G55" s="321"/>
      <c r="H55" s="1170"/>
      <c r="I55" s="27"/>
      <c r="J55" s="118"/>
      <c r="K55" s="22"/>
      <c r="L55" s="24"/>
      <c r="M55" s="18"/>
      <c r="N55" s="18"/>
      <c r="O55" s="30"/>
      <c r="P55" s="17"/>
      <c r="Q55" s="18"/>
      <c r="R55" s="30"/>
      <c r="S55" s="23"/>
    </row>
    <row r="56" spans="1:19" s="8" customFormat="1" ht="19.7" customHeight="1">
      <c r="D56" s="17"/>
      <c r="E56" s="17"/>
      <c r="F56" s="17"/>
      <c r="G56" s="321"/>
      <c r="H56" s="1170"/>
      <c r="I56" s="27"/>
      <c r="J56" s="118"/>
      <c r="K56" s="22"/>
      <c r="L56" s="24"/>
      <c r="M56" s="18"/>
      <c r="N56" s="18"/>
      <c r="O56" s="30"/>
      <c r="P56" s="17"/>
      <c r="Q56" s="18"/>
      <c r="R56" s="30"/>
      <c r="S56" s="23"/>
    </row>
    <row r="57" spans="1:19" s="8" customFormat="1" ht="19.7" customHeight="1">
      <c r="D57" s="17"/>
      <c r="E57" s="17"/>
      <c r="F57" s="17"/>
      <c r="G57" s="321"/>
      <c r="H57" s="1170"/>
      <c r="I57" s="27"/>
      <c r="J57" s="118"/>
      <c r="K57" s="22"/>
      <c r="L57" s="24"/>
      <c r="M57" s="18"/>
      <c r="N57" s="18"/>
      <c r="O57" s="30"/>
      <c r="P57" s="17"/>
      <c r="Q57" s="18"/>
      <c r="R57" s="30"/>
      <c r="S57" s="23"/>
    </row>
    <row r="58" spans="1:19" s="8" customFormat="1" ht="19.7" customHeight="1">
      <c r="D58" s="17"/>
      <c r="E58" s="17"/>
      <c r="F58" s="17"/>
      <c r="G58" s="24"/>
      <c r="H58" s="531"/>
      <c r="I58" s="27"/>
      <c r="J58" s="118">
        <f>H58*I58</f>
        <v>0</v>
      </c>
      <c r="K58" s="22"/>
      <c r="L58" s="24"/>
      <c r="M58" s="24"/>
      <c r="N58" s="18"/>
      <c r="O58" s="30"/>
      <c r="P58" s="17"/>
      <c r="Q58" s="18"/>
      <c r="R58" s="30"/>
      <c r="S58" s="23"/>
    </row>
    <row r="59" spans="1:19" s="8" customFormat="1" ht="19.7" customHeight="1">
      <c r="D59" s="17"/>
      <c r="E59" s="17"/>
      <c r="F59" s="17"/>
      <c r="G59" s="24"/>
      <c r="H59" s="531"/>
      <c r="I59" s="27"/>
      <c r="J59" s="118"/>
      <c r="K59" s="22"/>
      <c r="L59" s="24"/>
      <c r="M59" s="18"/>
      <c r="N59" s="18"/>
      <c r="O59" s="30"/>
      <c r="P59" s="17"/>
      <c r="Q59" s="18"/>
      <c r="R59" s="30"/>
      <c r="S59" s="23"/>
    </row>
  </sheetData>
  <autoFilter ref="D8:Q59" xr:uid="{B4DC999A-57E6-46DB-92FA-3F6A41D6ECC5}"/>
  <mergeCells count="9">
    <mergeCell ref="E9:G9"/>
    <mergeCell ref="E16:G16"/>
    <mergeCell ref="E38:H38"/>
    <mergeCell ref="D2:F2"/>
    <mergeCell ref="I2:K2"/>
    <mergeCell ref="D3:F3"/>
    <mergeCell ref="D4:F4"/>
    <mergeCell ref="D5:F5"/>
    <mergeCell ref="D6:F6"/>
  </mergeCells>
  <phoneticPr fontId="3"/>
  <dataValidations count="1">
    <dataValidation imeMode="hiragana" allowBlank="1" showInputMessage="1" showErrorMessage="1" sqref="L23 JH23 TD23 ACZ23 AMV23 AWR23 BGN23 BQJ23 CAF23 CKB23 CTX23 DDT23 DNP23 DXL23 EHH23 ERD23 FAZ23 FKV23 FUR23 GEN23 GOJ23 GYF23 HIB23 HRX23 IBT23 ILP23 IVL23 JFH23 JPD23 JYZ23 KIV23 KSR23 LCN23 LMJ23 LWF23 MGB23 MPX23 MZT23 NJP23 NTL23 ODH23 OND23 OWZ23 PGV23 PQR23 QAN23 QKJ23 QUF23 REB23 RNX23 RXT23 SHP23 SRL23 TBH23 TLD23 TUZ23 UEV23 UOR23 UYN23 VIJ23 VSF23 WCB23 WLX23 WVT23 L65559 JH65559 TD65559 ACZ65559 AMV65559 AWR65559 BGN65559 BQJ65559 CAF65559 CKB65559 CTX65559 DDT65559 DNP65559 DXL65559 EHH65559 ERD65559 FAZ65559 FKV65559 FUR65559 GEN65559 GOJ65559 GYF65559 HIB65559 HRX65559 IBT65559 ILP65559 IVL65559 JFH65559 JPD65559 JYZ65559 KIV65559 KSR65559 LCN65559 LMJ65559 LWF65559 MGB65559 MPX65559 MZT65559 NJP65559 NTL65559 ODH65559 OND65559 OWZ65559 PGV65559 PQR65559 QAN65559 QKJ65559 QUF65559 REB65559 RNX65559 RXT65559 SHP65559 SRL65559 TBH65559 TLD65559 TUZ65559 UEV65559 UOR65559 UYN65559 VIJ65559 VSF65559 WCB65559 WLX65559 WVT65559 L131095 JH131095 TD131095 ACZ131095 AMV131095 AWR131095 BGN131095 BQJ131095 CAF131095 CKB131095 CTX131095 DDT131095 DNP131095 DXL131095 EHH131095 ERD131095 FAZ131095 FKV131095 FUR131095 GEN131095 GOJ131095 GYF131095 HIB131095 HRX131095 IBT131095 ILP131095 IVL131095 JFH131095 JPD131095 JYZ131095 KIV131095 KSR131095 LCN131095 LMJ131095 LWF131095 MGB131095 MPX131095 MZT131095 NJP131095 NTL131095 ODH131095 OND131095 OWZ131095 PGV131095 PQR131095 QAN131095 QKJ131095 QUF131095 REB131095 RNX131095 RXT131095 SHP131095 SRL131095 TBH131095 TLD131095 TUZ131095 UEV131095 UOR131095 UYN131095 VIJ131095 VSF131095 WCB131095 WLX131095 WVT131095 L196631 JH196631 TD196631 ACZ196631 AMV196631 AWR196631 BGN196631 BQJ196631 CAF196631 CKB196631 CTX196631 DDT196631 DNP196631 DXL196631 EHH196631 ERD196631 FAZ196631 FKV196631 FUR196631 GEN196631 GOJ196631 GYF196631 HIB196631 HRX196631 IBT196631 ILP196631 IVL196631 JFH196631 JPD196631 JYZ196631 KIV196631 KSR196631 LCN196631 LMJ196631 LWF196631 MGB196631 MPX196631 MZT196631 NJP196631 NTL196631 ODH196631 OND196631 OWZ196631 PGV196631 PQR196631 QAN196631 QKJ196631 QUF196631 REB196631 RNX196631 RXT196631 SHP196631 SRL196631 TBH196631 TLD196631 TUZ196631 UEV196631 UOR196631 UYN196631 VIJ196631 VSF196631 WCB196631 WLX196631 WVT196631 L262167 JH262167 TD262167 ACZ262167 AMV262167 AWR262167 BGN262167 BQJ262167 CAF262167 CKB262167 CTX262167 DDT262167 DNP262167 DXL262167 EHH262167 ERD262167 FAZ262167 FKV262167 FUR262167 GEN262167 GOJ262167 GYF262167 HIB262167 HRX262167 IBT262167 ILP262167 IVL262167 JFH262167 JPD262167 JYZ262167 KIV262167 KSR262167 LCN262167 LMJ262167 LWF262167 MGB262167 MPX262167 MZT262167 NJP262167 NTL262167 ODH262167 OND262167 OWZ262167 PGV262167 PQR262167 QAN262167 QKJ262167 QUF262167 REB262167 RNX262167 RXT262167 SHP262167 SRL262167 TBH262167 TLD262167 TUZ262167 UEV262167 UOR262167 UYN262167 VIJ262167 VSF262167 WCB262167 WLX262167 WVT262167 L327703 JH327703 TD327703 ACZ327703 AMV327703 AWR327703 BGN327703 BQJ327703 CAF327703 CKB327703 CTX327703 DDT327703 DNP327703 DXL327703 EHH327703 ERD327703 FAZ327703 FKV327703 FUR327703 GEN327703 GOJ327703 GYF327703 HIB327703 HRX327703 IBT327703 ILP327703 IVL327703 JFH327703 JPD327703 JYZ327703 KIV327703 KSR327703 LCN327703 LMJ327703 LWF327703 MGB327703 MPX327703 MZT327703 NJP327703 NTL327703 ODH327703 OND327703 OWZ327703 PGV327703 PQR327703 QAN327703 QKJ327703 QUF327703 REB327703 RNX327703 RXT327703 SHP327703 SRL327703 TBH327703 TLD327703 TUZ327703 UEV327703 UOR327703 UYN327703 VIJ327703 VSF327703 WCB327703 WLX327703 WVT327703 L393239 JH393239 TD393239 ACZ393239 AMV393239 AWR393239 BGN393239 BQJ393239 CAF393239 CKB393239 CTX393239 DDT393239 DNP393239 DXL393239 EHH393239 ERD393239 FAZ393239 FKV393239 FUR393239 GEN393239 GOJ393239 GYF393239 HIB393239 HRX393239 IBT393239 ILP393239 IVL393239 JFH393239 JPD393239 JYZ393239 KIV393239 KSR393239 LCN393239 LMJ393239 LWF393239 MGB393239 MPX393239 MZT393239 NJP393239 NTL393239 ODH393239 OND393239 OWZ393239 PGV393239 PQR393239 QAN393239 QKJ393239 QUF393239 REB393239 RNX393239 RXT393239 SHP393239 SRL393239 TBH393239 TLD393239 TUZ393239 UEV393239 UOR393239 UYN393239 VIJ393239 VSF393239 WCB393239 WLX393239 WVT393239 L458775 JH458775 TD458775 ACZ458775 AMV458775 AWR458775 BGN458775 BQJ458775 CAF458775 CKB458775 CTX458775 DDT458775 DNP458775 DXL458775 EHH458775 ERD458775 FAZ458775 FKV458775 FUR458775 GEN458775 GOJ458775 GYF458775 HIB458775 HRX458775 IBT458775 ILP458775 IVL458775 JFH458775 JPD458775 JYZ458775 KIV458775 KSR458775 LCN458775 LMJ458775 LWF458775 MGB458775 MPX458775 MZT458775 NJP458775 NTL458775 ODH458775 OND458775 OWZ458775 PGV458775 PQR458775 QAN458775 QKJ458775 QUF458775 REB458775 RNX458775 RXT458775 SHP458775 SRL458775 TBH458775 TLD458775 TUZ458775 UEV458775 UOR458775 UYN458775 VIJ458775 VSF458775 WCB458775 WLX458775 WVT458775 L524311 JH524311 TD524311 ACZ524311 AMV524311 AWR524311 BGN524311 BQJ524311 CAF524311 CKB524311 CTX524311 DDT524311 DNP524311 DXL524311 EHH524311 ERD524311 FAZ524311 FKV524311 FUR524311 GEN524311 GOJ524311 GYF524311 HIB524311 HRX524311 IBT524311 ILP524311 IVL524311 JFH524311 JPD524311 JYZ524311 KIV524311 KSR524311 LCN524311 LMJ524311 LWF524311 MGB524311 MPX524311 MZT524311 NJP524311 NTL524311 ODH524311 OND524311 OWZ524311 PGV524311 PQR524311 QAN524311 QKJ524311 QUF524311 REB524311 RNX524311 RXT524311 SHP524311 SRL524311 TBH524311 TLD524311 TUZ524311 UEV524311 UOR524311 UYN524311 VIJ524311 VSF524311 WCB524311 WLX524311 WVT524311 L589847 JH589847 TD589847 ACZ589847 AMV589847 AWR589847 BGN589847 BQJ589847 CAF589847 CKB589847 CTX589847 DDT589847 DNP589847 DXL589847 EHH589847 ERD589847 FAZ589847 FKV589847 FUR589847 GEN589847 GOJ589847 GYF589847 HIB589847 HRX589847 IBT589847 ILP589847 IVL589847 JFH589847 JPD589847 JYZ589847 KIV589847 KSR589847 LCN589847 LMJ589847 LWF589847 MGB589847 MPX589847 MZT589847 NJP589847 NTL589847 ODH589847 OND589847 OWZ589847 PGV589847 PQR589847 QAN589847 QKJ589847 QUF589847 REB589847 RNX589847 RXT589847 SHP589847 SRL589847 TBH589847 TLD589847 TUZ589847 UEV589847 UOR589847 UYN589847 VIJ589847 VSF589847 WCB589847 WLX589847 WVT589847 L655383 JH655383 TD655383 ACZ655383 AMV655383 AWR655383 BGN655383 BQJ655383 CAF655383 CKB655383 CTX655383 DDT655383 DNP655383 DXL655383 EHH655383 ERD655383 FAZ655383 FKV655383 FUR655383 GEN655383 GOJ655383 GYF655383 HIB655383 HRX655383 IBT655383 ILP655383 IVL655383 JFH655383 JPD655383 JYZ655383 KIV655383 KSR655383 LCN655383 LMJ655383 LWF655383 MGB655383 MPX655383 MZT655383 NJP655383 NTL655383 ODH655383 OND655383 OWZ655383 PGV655383 PQR655383 QAN655383 QKJ655383 QUF655383 REB655383 RNX655383 RXT655383 SHP655383 SRL655383 TBH655383 TLD655383 TUZ655383 UEV655383 UOR655383 UYN655383 VIJ655383 VSF655383 WCB655383 WLX655383 WVT655383 L720919 JH720919 TD720919 ACZ720919 AMV720919 AWR720919 BGN720919 BQJ720919 CAF720919 CKB720919 CTX720919 DDT720919 DNP720919 DXL720919 EHH720919 ERD720919 FAZ720919 FKV720919 FUR720919 GEN720919 GOJ720919 GYF720919 HIB720919 HRX720919 IBT720919 ILP720919 IVL720919 JFH720919 JPD720919 JYZ720919 KIV720919 KSR720919 LCN720919 LMJ720919 LWF720919 MGB720919 MPX720919 MZT720919 NJP720919 NTL720919 ODH720919 OND720919 OWZ720919 PGV720919 PQR720919 QAN720919 QKJ720919 QUF720919 REB720919 RNX720919 RXT720919 SHP720919 SRL720919 TBH720919 TLD720919 TUZ720919 UEV720919 UOR720919 UYN720919 VIJ720919 VSF720919 WCB720919 WLX720919 WVT720919 L786455 JH786455 TD786455 ACZ786455 AMV786455 AWR786455 BGN786455 BQJ786455 CAF786455 CKB786455 CTX786455 DDT786455 DNP786455 DXL786455 EHH786455 ERD786455 FAZ786455 FKV786455 FUR786455 GEN786455 GOJ786455 GYF786455 HIB786455 HRX786455 IBT786455 ILP786455 IVL786455 JFH786455 JPD786455 JYZ786455 KIV786455 KSR786455 LCN786455 LMJ786455 LWF786455 MGB786455 MPX786455 MZT786455 NJP786455 NTL786455 ODH786455 OND786455 OWZ786455 PGV786455 PQR786455 QAN786455 QKJ786455 QUF786455 REB786455 RNX786455 RXT786455 SHP786455 SRL786455 TBH786455 TLD786455 TUZ786455 UEV786455 UOR786455 UYN786455 VIJ786455 VSF786455 WCB786455 WLX786455 WVT786455 L851991 JH851991 TD851991 ACZ851991 AMV851991 AWR851991 BGN851991 BQJ851991 CAF851991 CKB851991 CTX851991 DDT851991 DNP851991 DXL851991 EHH851991 ERD851991 FAZ851991 FKV851991 FUR851991 GEN851991 GOJ851991 GYF851991 HIB851991 HRX851991 IBT851991 ILP851991 IVL851991 JFH851991 JPD851991 JYZ851991 KIV851991 KSR851991 LCN851991 LMJ851991 LWF851991 MGB851991 MPX851991 MZT851991 NJP851991 NTL851991 ODH851991 OND851991 OWZ851991 PGV851991 PQR851991 QAN851991 QKJ851991 QUF851991 REB851991 RNX851991 RXT851991 SHP851991 SRL851991 TBH851991 TLD851991 TUZ851991 UEV851991 UOR851991 UYN851991 VIJ851991 VSF851991 WCB851991 WLX851991 WVT851991 L917527 JH917527 TD917527 ACZ917527 AMV917527 AWR917527 BGN917527 BQJ917527 CAF917527 CKB917527 CTX917527 DDT917527 DNP917527 DXL917527 EHH917527 ERD917527 FAZ917527 FKV917527 FUR917527 GEN917527 GOJ917527 GYF917527 HIB917527 HRX917527 IBT917527 ILP917527 IVL917527 JFH917527 JPD917527 JYZ917527 KIV917527 KSR917527 LCN917527 LMJ917527 LWF917527 MGB917527 MPX917527 MZT917527 NJP917527 NTL917527 ODH917527 OND917527 OWZ917527 PGV917527 PQR917527 QAN917527 QKJ917527 QUF917527 REB917527 RNX917527 RXT917527 SHP917527 SRL917527 TBH917527 TLD917527 TUZ917527 UEV917527 UOR917527 UYN917527 VIJ917527 VSF917527 WCB917527 WLX917527 WVT917527 L983063 JH983063 TD983063 ACZ983063 AMV983063 AWR983063 BGN983063 BQJ983063 CAF983063 CKB983063 CTX983063 DDT983063 DNP983063 DXL983063 EHH983063 ERD983063 FAZ983063 FKV983063 FUR983063 GEN983063 GOJ983063 GYF983063 HIB983063 HRX983063 IBT983063 ILP983063 IVL983063 JFH983063 JPD983063 JYZ983063 KIV983063 KSR983063 LCN983063 LMJ983063 LWF983063 MGB983063 MPX983063 MZT983063 NJP983063 NTL983063 ODH983063 OND983063 OWZ983063 PGV983063 PQR983063 QAN983063 QKJ983063 QUF983063 REB983063 RNX983063 RXT983063 SHP983063 SRL983063 TBH983063 TLD983063 TUZ983063 UEV983063 UOR983063 UYN983063 VIJ983063 VSF983063 WCB983063 WLX983063 WVT983063 L20:L21 JH20:JH21 TD20:TD21 ACZ20:ACZ21 AMV20:AMV21 AWR20:AWR21 BGN20:BGN21 BQJ20:BQJ21 CAF20:CAF21 CKB20:CKB21 CTX20:CTX21 DDT20:DDT21 DNP20:DNP21 DXL20:DXL21 EHH20:EHH21 ERD20:ERD21 FAZ20:FAZ21 FKV20:FKV21 FUR20:FUR21 GEN20:GEN21 GOJ20:GOJ21 GYF20:GYF21 HIB20:HIB21 HRX20:HRX21 IBT20:IBT21 ILP20:ILP21 IVL20:IVL21 JFH20:JFH21 JPD20:JPD21 JYZ20:JYZ21 KIV20:KIV21 KSR20:KSR21 LCN20:LCN21 LMJ20:LMJ21 LWF20:LWF21 MGB20:MGB21 MPX20:MPX21 MZT20:MZT21 NJP20:NJP21 NTL20:NTL21 ODH20:ODH21 OND20:OND21 OWZ20:OWZ21 PGV20:PGV21 PQR20:PQR21 QAN20:QAN21 QKJ20:QKJ21 QUF20:QUF21 REB20:REB21 RNX20:RNX21 RXT20:RXT21 SHP20:SHP21 SRL20:SRL21 TBH20:TBH21 TLD20:TLD21 TUZ20:TUZ21 UEV20:UEV21 UOR20:UOR21 UYN20:UYN21 VIJ20:VIJ21 VSF20:VSF21 WCB20:WCB21 WLX20:WLX21 WVT20:WVT21 L65556:L65557 JH65556:JH65557 TD65556:TD65557 ACZ65556:ACZ65557 AMV65556:AMV65557 AWR65556:AWR65557 BGN65556:BGN65557 BQJ65556:BQJ65557 CAF65556:CAF65557 CKB65556:CKB65557 CTX65556:CTX65557 DDT65556:DDT65557 DNP65556:DNP65557 DXL65556:DXL65557 EHH65556:EHH65557 ERD65556:ERD65557 FAZ65556:FAZ65557 FKV65556:FKV65557 FUR65556:FUR65557 GEN65556:GEN65557 GOJ65556:GOJ65557 GYF65556:GYF65557 HIB65556:HIB65557 HRX65556:HRX65557 IBT65556:IBT65557 ILP65556:ILP65557 IVL65556:IVL65557 JFH65556:JFH65557 JPD65556:JPD65557 JYZ65556:JYZ65557 KIV65556:KIV65557 KSR65556:KSR65557 LCN65556:LCN65557 LMJ65556:LMJ65557 LWF65556:LWF65557 MGB65556:MGB65557 MPX65556:MPX65557 MZT65556:MZT65557 NJP65556:NJP65557 NTL65556:NTL65557 ODH65556:ODH65557 OND65556:OND65557 OWZ65556:OWZ65557 PGV65556:PGV65557 PQR65556:PQR65557 QAN65556:QAN65557 QKJ65556:QKJ65557 QUF65556:QUF65557 REB65556:REB65557 RNX65556:RNX65557 RXT65556:RXT65557 SHP65556:SHP65557 SRL65556:SRL65557 TBH65556:TBH65557 TLD65556:TLD65557 TUZ65556:TUZ65557 UEV65556:UEV65557 UOR65556:UOR65557 UYN65556:UYN65557 VIJ65556:VIJ65557 VSF65556:VSF65557 WCB65556:WCB65557 WLX65556:WLX65557 WVT65556:WVT65557 L131092:L131093 JH131092:JH131093 TD131092:TD131093 ACZ131092:ACZ131093 AMV131092:AMV131093 AWR131092:AWR131093 BGN131092:BGN131093 BQJ131092:BQJ131093 CAF131092:CAF131093 CKB131092:CKB131093 CTX131092:CTX131093 DDT131092:DDT131093 DNP131092:DNP131093 DXL131092:DXL131093 EHH131092:EHH131093 ERD131092:ERD131093 FAZ131092:FAZ131093 FKV131092:FKV131093 FUR131092:FUR131093 GEN131092:GEN131093 GOJ131092:GOJ131093 GYF131092:GYF131093 HIB131092:HIB131093 HRX131092:HRX131093 IBT131092:IBT131093 ILP131092:ILP131093 IVL131092:IVL131093 JFH131092:JFH131093 JPD131092:JPD131093 JYZ131092:JYZ131093 KIV131092:KIV131093 KSR131092:KSR131093 LCN131092:LCN131093 LMJ131092:LMJ131093 LWF131092:LWF131093 MGB131092:MGB131093 MPX131092:MPX131093 MZT131092:MZT131093 NJP131092:NJP131093 NTL131092:NTL131093 ODH131092:ODH131093 OND131092:OND131093 OWZ131092:OWZ131093 PGV131092:PGV131093 PQR131092:PQR131093 QAN131092:QAN131093 QKJ131092:QKJ131093 QUF131092:QUF131093 REB131092:REB131093 RNX131092:RNX131093 RXT131092:RXT131093 SHP131092:SHP131093 SRL131092:SRL131093 TBH131092:TBH131093 TLD131092:TLD131093 TUZ131092:TUZ131093 UEV131092:UEV131093 UOR131092:UOR131093 UYN131092:UYN131093 VIJ131092:VIJ131093 VSF131092:VSF131093 WCB131092:WCB131093 WLX131092:WLX131093 WVT131092:WVT131093 L196628:L196629 JH196628:JH196629 TD196628:TD196629 ACZ196628:ACZ196629 AMV196628:AMV196629 AWR196628:AWR196629 BGN196628:BGN196629 BQJ196628:BQJ196629 CAF196628:CAF196629 CKB196628:CKB196629 CTX196628:CTX196629 DDT196628:DDT196629 DNP196628:DNP196629 DXL196628:DXL196629 EHH196628:EHH196629 ERD196628:ERD196629 FAZ196628:FAZ196629 FKV196628:FKV196629 FUR196628:FUR196629 GEN196628:GEN196629 GOJ196628:GOJ196629 GYF196628:GYF196629 HIB196628:HIB196629 HRX196628:HRX196629 IBT196628:IBT196629 ILP196628:ILP196629 IVL196628:IVL196629 JFH196628:JFH196629 JPD196628:JPD196629 JYZ196628:JYZ196629 KIV196628:KIV196629 KSR196628:KSR196629 LCN196628:LCN196629 LMJ196628:LMJ196629 LWF196628:LWF196629 MGB196628:MGB196629 MPX196628:MPX196629 MZT196628:MZT196629 NJP196628:NJP196629 NTL196628:NTL196629 ODH196628:ODH196629 OND196628:OND196629 OWZ196628:OWZ196629 PGV196628:PGV196629 PQR196628:PQR196629 QAN196628:QAN196629 QKJ196628:QKJ196629 QUF196628:QUF196629 REB196628:REB196629 RNX196628:RNX196629 RXT196628:RXT196629 SHP196628:SHP196629 SRL196628:SRL196629 TBH196628:TBH196629 TLD196628:TLD196629 TUZ196628:TUZ196629 UEV196628:UEV196629 UOR196628:UOR196629 UYN196628:UYN196629 VIJ196628:VIJ196629 VSF196628:VSF196629 WCB196628:WCB196629 WLX196628:WLX196629 WVT196628:WVT196629 L262164:L262165 JH262164:JH262165 TD262164:TD262165 ACZ262164:ACZ262165 AMV262164:AMV262165 AWR262164:AWR262165 BGN262164:BGN262165 BQJ262164:BQJ262165 CAF262164:CAF262165 CKB262164:CKB262165 CTX262164:CTX262165 DDT262164:DDT262165 DNP262164:DNP262165 DXL262164:DXL262165 EHH262164:EHH262165 ERD262164:ERD262165 FAZ262164:FAZ262165 FKV262164:FKV262165 FUR262164:FUR262165 GEN262164:GEN262165 GOJ262164:GOJ262165 GYF262164:GYF262165 HIB262164:HIB262165 HRX262164:HRX262165 IBT262164:IBT262165 ILP262164:ILP262165 IVL262164:IVL262165 JFH262164:JFH262165 JPD262164:JPD262165 JYZ262164:JYZ262165 KIV262164:KIV262165 KSR262164:KSR262165 LCN262164:LCN262165 LMJ262164:LMJ262165 LWF262164:LWF262165 MGB262164:MGB262165 MPX262164:MPX262165 MZT262164:MZT262165 NJP262164:NJP262165 NTL262164:NTL262165 ODH262164:ODH262165 OND262164:OND262165 OWZ262164:OWZ262165 PGV262164:PGV262165 PQR262164:PQR262165 QAN262164:QAN262165 QKJ262164:QKJ262165 QUF262164:QUF262165 REB262164:REB262165 RNX262164:RNX262165 RXT262164:RXT262165 SHP262164:SHP262165 SRL262164:SRL262165 TBH262164:TBH262165 TLD262164:TLD262165 TUZ262164:TUZ262165 UEV262164:UEV262165 UOR262164:UOR262165 UYN262164:UYN262165 VIJ262164:VIJ262165 VSF262164:VSF262165 WCB262164:WCB262165 WLX262164:WLX262165 WVT262164:WVT262165 L327700:L327701 JH327700:JH327701 TD327700:TD327701 ACZ327700:ACZ327701 AMV327700:AMV327701 AWR327700:AWR327701 BGN327700:BGN327701 BQJ327700:BQJ327701 CAF327700:CAF327701 CKB327700:CKB327701 CTX327700:CTX327701 DDT327700:DDT327701 DNP327700:DNP327701 DXL327700:DXL327701 EHH327700:EHH327701 ERD327700:ERD327701 FAZ327700:FAZ327701 FKV327700:FKV327701 FUR327700:FUR327701 GEN327700:GEN327701 GOJ327700:GOJ327701 GYF327700:GYF327701 HIB327700:HIB327701 HRX327700:HRX327701 IBT327700:IBT327701 ILP327700:ILP327701 IVL327700:IVL327701 JFH327700:JFH327701 JPD327700:JPD327701 JYZ327700:JYZ327701 KIV327700:KIV327701 KSR327700:KSR327701 LCN327700:LCN327701 LMJ327700:LMJ327701 LWF327700:LWF327701 MGB327700:MGB327701 MPX327700:MPX327701 MZT327700:MZT327701 NJP327700:NJP327701 NTL327700:NTL327701 ODH327700:ODH327701 OND327700:OND327701 OWZ327700:OWZ327701 PGV327700:PGV327701 PQR327700:PQR327701 QAN327700:QAN327701 QKJ327700:QKJ327701 QUF327700:QUF327701 REB327700:REB327701 RNX327700:RNX327701 RXT327700:RXT327701 SHP327700:SHP327701 SRL327700:SRL327701 TBH327700:TBH327701 TLD327700:TLD327701 TUZ327700:TUZ327701 UEV327700:UEV327701 UOR327700:UOR327701 UYN327700:UYN327701 VIJ327700:VIJ327701 VSF327700:VSF327701 WCB327700:WCB327701 WLX327700:WLX327701 WVT327700:WVT327701 L393236:L393237 JH393236:JH393237 TD393236:TD393237 ACZ393236:ACZ393237 AMV393236:AMV393237 AWR393236:AWR393237 BGN393236:BGN393237 BQJ393236:BQJ393237 CAF393236:CAF393237 CKB393236:CKB393237 CTX393236:CTX393237 DDT393236:DDT393237 DNP393236:DNP393237 DXL393236:DXL393237 EHH393236:EHH393237 ERD393236:ERD393237 FAZ393236:FAZ393237 FKV393236:FKV393237 FUR393236:FUR393237 GEN393236:GEN393237 GOJ393236:GOJ393237 GYF393236:GYF393237 HIB393236:HIB393237 HRX393236:HRX393237 IBT393236:IBT393237 ILP393236:ILP393237 IVL393236:IVL393237 JFH393236:JFH393237 JPD393236:JPD393237 JYZ393236:JYZ393237 KIV393236:KIV393237 KSR393236:KSR393237 LCN393236:LCN393237 LMJ393236:LMJ393237 LWF393236:LWF393237 MGB393236:MGB393237 MPX393236:MPX393237 MZT393236:MZT393237 NJP393236:NJP393237 NTL393236:NTL393237 ODH393236:ODH393237 OND393236:OND393237 OWZ393236:OWZ393237 PGV393236:PGV393237 PQR393236:PQR393237 QAN393236:QAN393237 QKJ393236:QKJ393237 QUF393236:QUF393237 REB393236:REB393237 RNX393236:RNX393237 RXT393236:RXT393237 SHP393236:SHP393237 SRL393236:SRL393237 TBH393236:TBH393237 TLD393236:TLD393237 TUZ393236:TUZ393237 UEV393236:UEV393237 UOR393236:UOR393237 UYN393236:UYN393237 VIJ393236:VIJ393237 VSF393236:VSF393237 WCB393236:WCB393237 WLX393236:WLX393237 WVT393236:WVT393237 L458772:L458773 JH458772:JH458773 TD458772:TD458773 ACZ458772:ACZ458773 AMV458772:AMV458773 AWR458772:AWR458773 BGN458772:BGN458773 BQJ458772:BQJ458773 CAF458772:CAF458773 CKB458772:CKB458773 CTX458772:CTX458773 DDT458772:DDT458773 DNP458772:DNP458773 DXL458772:DXL458773 EHH458772:EHH458773 ERD458772:ERD458773 FAZ458772:FAZ458773 FKV458772:FKV458773 FUR458772:FUR458773 GEN458772:GEN458773 GOJ458772:GOJ458773 GYF458772:GYF458773 HIB458772:HIB458773 HRX458772:HRX458773 IBT458772:IBT458773 ILP458772:ILP458773 IVL458772:IVL458773 JFH458772:JFH458773 JPD458772:JPD458773 JYZ458772:JYZ458773 KIV458772:KIV458773 KSR458772:KSR458773 LCN458772:LCN458773 LMJ458772:LMJ458773 LWF458772:LWF458773 MGB458772:MGB458773 MPX458772:MPX458773 MZT458772:MZT458773 NJP458772:NJP458773 NTL458772:NTL458773 ODH458772:ODH458773 OND458772:OND458773 OWZ458772:OWZ458773 PGV458772:PGV458773 PQR458772:PQR458773 QAN458772:QAN458773 QKJ458772:QKJ458773 QUF458772:QUF458773 REB458772:REB458773 RNX458772:RNX458773 RXT458772:RXT458773 SHP458772:SHP458773 SRL458772:SRL458773 TBH458772:TBH458773 TLD458772:TLD458773 TUZ458772:TUZ458773 UEV458772:UEV458773 UOR458772:UOR458773 UYN458772:UYN458773 VIJ458772:VIJ458773 VSF458772:VSF458773 WCB458772:WCB458773 WLX458772:WLX458773 WVT458772:WVT458773 L524308:L524309 JH524308:JH524309 TD524308:TD524309 ACZ524308:ACZ524309 AMV524308:AMV524309 AWR524308:AWR524309 BGN524308:BGN524309 BQJ524308:BQJ524309 CAF524308:CAF524309 CKB524308:CKB524309 CTX524308:CTX524309 DDT524308:DDT524309 DNP524308:DNP524309 DXL524308:DXL524309 EHH524308:EHH524309 ERD524308:ERD524309 FAZ524308:FAZ524309 FKV524308:FKV524309 FUR524308:FUR524309 GEN524308:GEN524309 GOJ524308:GOJ524309 GYF524308:GYF524309 HIB524308:HIB524309 HRX524308:HRX524309 IBT524308:IBT524309 ILP524308:ILP524309 IVL524308:IVL524309 JFH524308:JFH524309 JPD524308:JPD524309 JYZ524308:JYZ524309 KIV524308:KIV524309 KSR524308:KSR524309 LCN524308:LCN524309 LMJ524308:LMJ524309 LWF524308:LWF524309 MGB524308:MGB524309 MPX524308:MPX524309 MZT524308:MZT524309 NJP524308:NJP524309 NTL524308:NTL524309 ODH524308:ODH524309 OND524308:OND524309 OWZ524308:OWZ524309 PGV524308:PGV524309 PQR524308:PQR524309 QAN524308:QAN524309 QKJ524308:QKJ524309 QUF524308:QUF524309 REB524308:REB524309 RNX524308:RNX524309 RXT524308:RXT524309 SHP524308:SHP524309 SRL524308:SRL524309 TBH524308:TBH524309 TLD524308:TLD524309 TUZ524308:TUZ524309 UEV524308:UEV524309 UOR524308:UOR524309 UYN524308:UYN524309 VIJ524308:VIJ524309 VSF524308:VSF524309 WCB524308:WCB524309 WLX524308:WLX524309 WVT524308:WVT524309 L589844:L589845 JH589844:JH589845 TD589844:TD589845 ACZ589844:ACZ589845 AMV589844:AMV589845 AWR589844:AWR589845 BGN589844:BGN589845 BQJ589844:BQJ589845 CAF589844:CAF589845 CKB589844:CKB589845 CTX589844:CTX589845 DDT589844:DDT589845 DNP589844:DNP589845 DXL589844:DXL589845 EHH589844:EHH589845 ERD589844:ERD589845 FAZ589844:FAZ589845 FKV589844:FKV589845 FUR589844:FUR589845 GEN589844:GEN589845 GOJ589844:GOJ589845 GYF589844:GYF589845 HIB589844:HIB589845 HRX589844:HRX589845 IBT589844:IBT589845 ILP589844:ILP589845 IVL589844:IVL589845 JFH589844:JFH589845 JPD589844:JPD589845 JYZ589844:JYZ589845 KIV589844:KIV589845 KSR589844:KSR589845 LCN589844:LCN589845 LMJ589844:LMJ589845 LWF589844:LWF589845 MGB589844:MGB589845 MPX589844:MPX589845 MZT589844:MZT589845 NJP589844:NJP589845 NTL589844:NTL589845 ODH589844:ODH589845 OND589844:OND589845 OWZ589844:OWZ589845 PGV589844:PGV589845 PQR589844:PQR589845 QAN589844:QAN589845 QKJ589844:QKJ589845 QUF589844:QUF589845 REB589844:REB589845 RNX589844:RNX589845 RXT589844:RXT589845 SHP589844:SHP589845 SRL589844:SRL589845 TBH589844:TBH589845 TLD589844:TLD589845 TUZ589844:TUZ589845 UEV589844:UEV589845 UOR589844:UOR589845 UYN589844:UYN589845 VIJ589844:VIJ589845 VSF589844:VSF589845 WCB589844:WCB589845 WLX589844:WLX589845 WVT589844:WVT589845 L655380:L655381 JH655380:JH655381 TD655380:TD655381 ACZ655380:ACZ655381 AMV655380:AMV655381 AWR655380:AWR655381 BGN655380:BGN655381 BQJ655380:BQJ655381 CAF655380:CAF655381 CKB655380:CKB655381 CTX655380:CTX655381 DDT655380:DDT655381 DNP655380:DNP655381 DXL655380:DXL655381 EHH655380:EHH655381 ERD655380:ERD655381 FAZ655380:FAZ655381 FKV655380:FKV655381 FUR655380:FUR655381 GEN655380:GEN655381 GOJ655380:GOJ655381 GYF655380:GYF655381 HIB655380:HIB655381 HRX655380:HRX655381 IBT655380:IBT655381 ILP655380:ILP655381 IVL655380:IVL655381 JFH655380:JFH655381 JPD655380:JPD655381 JYZ655380:JYZ655381 KIV655380:KIV655381 KSR655380:KSR655381 LCN655380:LCN655381 LMJ655380:LMJ655381 LWF655380:LWF655381 MGB655380:MGB655381 MPX655380:MPX655381 MZT655380:MZT655381 NJP655380:NJP655381 NTL655380:NTL655381 ODH655380:ODH655381 OND655380:OND655381 OWZ655380:OWZ655381 PGV655380:PGV655381 PQR655380:PQR655381 QAN655380:QAN655381 QKJ655380:QKJ655381 QUF655380:QUF655381 REB655380:REB655381 RNX655380:RNX655381 RXT655380:RXT655381 SHP655380:SHP655381 SRL655380:SRL655381 TBH655380:TBH655381 TLD655380:TLD655381 TUZ655380:TUZ655381 UEV655380:UEV655381 UOR655380:UOR655381 UYN655380:UYN655381 VIJ655380:VIJ655381 VSF655380:VSF655381 WCB655380:WCB655381 WLX655380:WLX655381 WVT655380:WVT655381 L720916:L720917 JH720916:JH720917 TD720916:TD720917 ACZ720916:ACZ720917 AMV720916:AMV720917 AWR720916:AWR720917 BGN720916:BGN720917 BQJ720916:BQJ720917 CAF720916:CAF720917 CKB720916:CKB720917 CTX720916:CTX720917 DDT720916:DDT720917 DNP720916:DNP720917 DXL720916:DXL720917 EHH720916:EHH720917 ERD720916:ERD720917 FAZ720916:FAZ720917 FKV720916:FKV720917 FUR720916:FUR720917 GEN720916:GEN720917 GOJ720916:GOJ720917 GYF720916:GYF720917 HIB720916:HIB720917 HRX720916:HRX720917 IBT720916:IBT720917 ILP720916:ILP720917 IVL720916:IVL720917 JFH720916:JFH720917 JPD720916:JPD720917 JYZ720916:JYZ720917 KIV720916:KIV720917 KSR720916:KSR720917 LCN720916:LCN720917 LMJ720916:LMJ720917 LWF720916:LWF720917 MGB720916:MGB720917 MPX720916:MPX720917 MZT720916:MZT720917 NJP720916:NJP720917 NTL720916:NTL720917 ODH720916:ODH720917 OND720916:OND720917 OWZ720916:OWZ720917 PGV720916:PGV720917 PQR720916:PQR720917 QAN720916:QAN720917 QKJ720916:QKJ720917 QUF720916:QUF720917 REB720916:REB720917 RNX720916:RNX720917 RXT720916:RXT720917 SHP720916:SHP720917 SRL720916:SRL720917 TBH720916:TBH720917 TLD720916:TLD720917 TUZ720916:TUZ720917 UEV720916:UEV720917 UOR720916:UOR720917 UYN720916:UYN720917 VIJ720916:VIJ720917 VSF720916:VSF720917 WCB720916:WCB720917 WLX720916:WLX720917 WVT720916:WVT720917 L786452:L786453 JH786452:JH786453 TD786452:TD786453 ACZ786452:ACZ786453 AMV786452:AMV786453 AWR786452:AWR786453 BGN786452:BGN786453 BQJ786452:BQJ786453 CAF786452:CAF786453 CKB786452:CKB786453 CTX786452:CTX786453 DDT786452:DDT786453 DNP786452:DNP786453 DXL786452:DXL786453 EHH786452:EHH786453 ERD786452:ERD786453 FAZ786452:FAZ786453 FKV786452:FKV786453 FUR786452:FUR786453 GEN786452:GEN786453 GOJ786452:GOJ786453 GYF786452:GYF786453 HIB786452:HIB786453 HRX786452:HRX786453 IBT786452:IBT786453 ILP786452:ILP786453 IVL786452:IVL786453 JFH786452:JFH786453 JPD786452:JPD786453 JYZ786452:JYZ786453 KIV786452:KIV786453 KSR786452:KSR786453 LCN786452:LCN786453 LMJ786452:LMJ786453 LWF786452:LWF786453 MGB786452:MGB786453 MPX786452:MPX786453 MZT786452:MZT786453 NJP786452:NJP786453 NTL786452:NTL786453 ODH786452:ODH786453 OND786452:OND786453 OWZ786452:OWZ786453 PGV786452:PGV786453 PQR786452:PQR786453 QAN786452:QAN786453 QKJ786452:QKJ786453 QUF786452:QUF786453 REB786452:REB786453 RNX786452:RNX786453 RXT786452:RXT786453 SHP786452:SHP786453 SRL786452:SRL786453 TBH786452:TBH786453 TLD786452:TLD786453 TUZ786452:TUZ786453 UEV786452:UEV786453 UOR786452:UOR786453 UYN786452:UYN786453 VIJ786452:VIJ786453 VSF786452:VSF786453 WCB786452:WCB786453 WLX786452:WLX786453 WVT786452:WVT786453 L851988:L851989 JH851988:JH851989 TD851988:TD851989 ACZ851988:ACZ851989 AMV851988:AMV851989 AWR851988:AWR851989 BGN851988:BGN851989 BQJ851988:BQJ851989 CAF851988:CAF851989 CKB851988:CKB851989 CTX851988:CTX851989 DDT851988:DDT851989 DNP851988:DNP851989 DXL851988:DXL851989 EHH851988:EHH851989 ERD851988:ERD851989 FAZ851988:FAZ851989 FKV851988:FKV851989 FUR851988:FUR851989 GEN851988:GEN851989 GOJ851988:GOJ851989 GYF851988:GYF851989 HIB851988:HIB851989 HRX851988:HRX851989 IBT851988:IBT851989 ILP851988:ILP851989 IVL851988:IVL851989 JFH851988:JFH851989 JPD851988:JPD851989 JYZ851988:JYZ851989 KIV851988:KIV851989 KSR851988:KSR851989 LCN851988:LCN851989 LMJ851988:LMJ851989 LWF851988:LWF851989 MGB851988:MGB851989 MPX851988:MPX851989 MZT851988:MZT851989 NJP851988:NJP851989 NTL851988:NTL851989 ODH851988:ODH851989 OND851988:OND851989 OWZ851988:OWZ851989 PGV851988:PGV851989 PQR851988:PQR851989 QAN851988:QAN851989 QKJ851988:QKJ851989 QUF851988:QUF851989 REB851988:REB851989 RNX851988:RNX851989 RXT851988:RXT851989 SHP851988:SHP851989 SRL851988:SRL851989 TBH851988:TBH851989 TLD851988:TLD851989 TUZ851988:TUZ851989 UEV851988:UEV851989 UOR851988:UOR851989 UYN851988:UYN851989 VIJ851988:VIJ851989 VSF851988:VSF851989 WCB851988:WCB851989 WLX851988:WLX851989 WVT851988:WVT851989 L917524:L917525 JH917524:JH917525 TD917524:TD917525 ACZ917524:ACZ917525 AMV917524:AMV917525 AWR917524:AWR917525 BGN917524:BGN917525 BQJ917524:BQJ917525 CAF917524:CAF917525 CKB917524:CKB917525 CTX917524:CTX917525 DDT917524:DDT917525 DNP917524:DNP917525 DXL917524:DXL917525 EHH917524:EHH917525 ERD917524:ERD917525 FAZ917524:FAZ917525 FKV917524:FKV917525 FUR917524:FUR917525 GEN917524:GEN917525 GOJ917524:GOJ917525 GYF917524:GYF917525 HIB917524:HIB917525 HRX917524:HRX917525 IBT917524:IBT917525 ILP917524:ILP917525 IVL917524:IVL917525 JFH917524:JFH917525 JPD917524:JPD917525 JYZ917524:JYZ917525 KIV917524:KIV917525 KSR917524:KSR917525 LCN917524:LCN917525 LMJ917524:LMJ917525 LWF917524:LWF917525 MGB917524:MGB917525 MPX917524:MPX917525 MZT917524:MZT917525 NJP917524:NJP917525 NTL917524:NTL917525 ODH917524:ODH917525 OND917524:OND917525 OWZ917524:OWZ917525 PGV917524:PGV917525 PQR917524:PQR917525 QAN917524:QAN917525 QKJ917524:QKJ917525 QUF917524:QUF917525 REB917524:REB917525 RNX917524:RNX917525 RXT917524:RXT917525 SHP917524:SHP917525 SRL917524:SRL917525 TBH917524:TBH917525 TLD917524:TLD917525 TUZ917524:TUZ917525 UEV917524:UEV917525 UOR917524:UOR917525 UYN917524:UYN917525 VIJ917524:VIJ917525 VSF917524:VSF917525 WCB917524:WCB917525 WLX917524:WLX917525 WVT917524:WVT917525 L983060:L983061 JH983060:JH983061 TD983060:TD983061 ACZ983060:ACZ983061 AMV983060:AMV983061 AWR983060:AWR983061 BGN983060:BGN983061 BQJ983060:BQJ983061 CAF983060:CAF983061 CKB983060:CKB983061 CTX983060:CTX983061 DDT983060:DDT983061 DNP983060:DNP983061 DXL983060:DXL983061 EHH983060:EHH983061 ERD983060:ERD983061 FAZ983060:FAZ983061 FKV983060:FKV983061 FUR983060:FUR983061 GEN983060:GEN983061 GOJ983060:GOJ983061 GYF983060:GYF983061 HIB983060:HIB983061 HRX983060:HRX983061 IBT983060:IBT983061 ILP983060:ILP983061 IVL983060:IVL983061 JFH983060:JFH983061 JPD983060:JPD983061 JYZ983060:JYZ983061 KIV983060:KIV983061 KSR983060:KSR983061 LCN983060:LCN983061 LMJ983060:LMJ983061 LWF983060:LWF983061 MGB983060:MGB983061 MPX983060:MPX983061 MZT983060:MZT983061 NJP983060:NJP983061 NTL983060:NTL983061 ODH983060:ODH983061 OND983060:OND983061 OWZ983060:OWZ983061 PGV983060:PGV983061 PQR983060:PQR983061 QAN983060:QAN983061 QKJ983060:QKJ983061 QUF983060:QUF983061 REB983060:REB983061 RNX983060:RNX983061 RXT983060:RXT983061 SHP983060:SHP983061 SRL983060:SRL983061 TBH983060:TBH983061 TLD983060:TLD983061 TUZ983060:TUZ983061 UEV983060:UEV983061 UOR983060:UOR983061 UYN983060:UYN983061 VIJ983060:VIJ983061 VSF983060:VSF983061 WCB983060:WCB983061 WLX983060:WLX983061 WVT983060:WVT983061 L32:L33 JH32:JH33 TD32:TD33 ACZ32:ACZ33 AMV32:AMV33 AWR32:AWR33 BGN32:BGN33 BQJ32:BQJ33 CAF32:CAF33 CKB32:CKB33 CTX32:CTX33 DDT32:DDT33 DNP32:DNP33 DXL32:DXL33 EHH32:EHH33 ERD32:ERD33 FAZ32:FAZ33 FKV32:FKV33 FUR32:FUR33 GEN32:GEN33 GOJ32:GOJ33 GYF32:GYF33 HIB32:HIB33 HRX32:HRX33 IBT32:IBT33 ILP32:ILP33 IVL32:IVL33 JFH32:JFH33 JPD32:JPD33 JYZ32:JYZ33 KIV32:KIV33 KSR32:KSR33 LCN32:LCN33 LMJ32:LMJ33 LWF32:LWF33 MGB32:MGB33 MPX32:MPX33 MZT32:MZT33 NJP32:NJP33 NTL32:NTL33 ODH32:ODH33 OND32:OND33 OWZ32:OWZ33 PGV32:PGV33 PQR32:PQR33 QAN32:QAN33 QKJ32:QKJ33 QUF32:QUF33 REB32:REB33 RNX32:RNX33 RXT32:RXT33 SHP32:SHP33 SRL32:SRL33 TBH32:TBH33 TLD32:TLD33 TUZ32:TUZ33 UEV32:UEV33 UOR32:UOR33 UYN32:UYN33 VIJ32:VIJ33 VSF32:VSF33 WCB32:WCB33 WLX32:WLX33 WVT32:WVT33 L65568:L65569 JH65568:JH65569 TD65568:TD65569 ACZ65568:ACZ65569 AMV65568:AMV65569 AWR65568:AWR65569 BGN65568:BGN65569 BQJ65568:BQJ65569 CAF65568:CAF65569 CKB65568:CKB65569 CTX65568:CTX65569 DDT65568:DDT65569 DNP65568:DNP65569 DXL65568:DXL65569 EHH65568:EHH65569 ERD65568:ERD65569 FAZ65568:FAZ65569 FKV65568:FKV65569 FUR65568:FUR65569 GEN65568:GEN65569 GOJ65568:GOJ65569 GYF65568:GYF65569 HIB65568:HIB65569 HRX65568:HRX65569 IBT65568:IBT65569 ILP65568:ILP65569 IVL65568:IVL65569 JFH65568:JFH65569 JPD65568:JPD65569 JYZ65568:JYZ65569 KIV65568:KIV65569 KSR65568:KSR65569 LCN65568:LCN65569 LMJ65568:LMJ65569 LWF65568:LWF65569 MGB65568:MGB65569 MPX65568:MPX65569 MZT65568:MZT65569 NJP65568:NJP65569 NTL65568:NTL65569 ODH65568:ODH65569 OND65568:OND65569 OWZ65568:OWZ65569 PGV65568:PGV65569 PQR65568:PQR65569 QAN65568:QAN65569 QKJ65568:QKJ65569 QUF65568:QUF65569 REB65568:REB65569 RNX65568:RNX65569 RXT65568:RXT65569 SHP65568:SHP65569 SRL65568:SRL65569 TBH65568:TBH65569 TLD65568:TLD65569 TUZ65568:TUZ65569 UEV65568:UEV65569 UOR65568:UOR65569 UYN65568:UYN65569 VIJ65568:VIJ65569 VSF65568:VSF65569 WCB65568:WCB65569 WLX65568:WLX65569 WVT65568:WVT65569 L131104:L131105 JH131104:JH131105 TD131104:TD131105 ACZ131104:ACZ131105 AMV131104:AMV131105 AWR131104:AWR131105 BGN131104:BGN131105 BQJ131104:BQJ131105 CAF131104:CAF131105 CKB131104:CKB131105 CTX131104:CTX131105 DDT131104:DDT131105 DNP131104:DNP131105 DXL131104:DXL131105 EHH131104:EHH131105 ERD131104:ERD131105 FAZ131104:FAZ131105 FKV131104:FKV131105 FUR131104:FUR131105 GEN131104:GEN131105 GOJ131104:GOJ131105 GYF131104:GYF131105 HIB131104:HIB131105 HRX131104:HRX131105 IBT131104:IBT131105 ILP131104:ILP131105 IVL131104:IVL131105 JFH131104:JFH131105 JPD131104:JPD131105 JYZ131104:JYZ131105 KIV131104:KIV131105 KSR131104:KSR131105 LCN131104:LCN131105 LMJ131104:LMJ131105 LWF131104:LWF131105 MGB131104:MGB131105 MPX131104:MPX131105 MZT131104:MZT131105 NJP131104:NJP131105 NTL131104:NTL131105 ODH131104:ODH131105 OND131104:OND131105 OWZ131104:OWZ131105 PGV131104:PGV131105 PQR131104:PQR131105 QAN131104:QAN131105 QKJ131104:QKJ131105 QUF131104:QUF131105 REB131104:REB131105 RNX131104:RNX131105 RXT131104:RXT131105 SHP131104:SHP131105 SRL131104:SRL131105 TBH131104:TBH131105 TLD131104:TLD131105 TUZ131104:TUZ131105 UEV131104:UEV131105 UOR131104:UOR131105 UYN131104:UYN131105 VIJ131104:VIJ131105 VSF131104:VSF131105 WCB131104:WCB131105 WLX131104:WLX131105 WVT131104:WVT131105 L196640:L196641 JH196640:JH196641 TD196640:TD196641 ACZ196640:ACZ196641 AMV196640:AMV196641 AWR196640:AWR196641 BGN196640:BGN196641 BQJ196640:BQJ196641 CAF196640:CAF196641 CKB196640:CKB196641 CTX196640:CTX196641 DDT196640:DDT196641 DNP196640:DNP196641 DXL196640:DXL196641 EHH196640:EHH196641 ERD196640:ERD196641 FAZ196640:FAZ196641 FKV196640:FKV196641 FUR196640:FUR196641 GEN196640:GEN196641 GOJ196640:GOJ196641 GYF196640:GYF196641 HIB196640:HIB196641 HRX196640:HRX196641 IBT196640:IBT196641 ILP196640:ILP196641 IVL196640:IVL196641 JFH196640:JFH196641 JPD196640:JPD196641 JYZ196640:JYZ196641 KIV196640:KIV196641 KSR196640:KSR196641 LCN196640:LCN196641 LMJ196640:LMJ196641 LWF196640:LWF196641 MGB196640:MGB196641 MPX196640:MPX196641 MZT196640:MZT196641 NJP196640:NJP196641 NTL196640:NTL196641 ODH196640:ODH196641 OND196640:OND196641 OWZ196640:OWZ196641 PGV196640:PGV196641 PQR196640:PQR196641 QAN196640:QAN196641 QKJ196640:QKJ196641 QUF196640:QUF196641 REB196640:REB196641 RNX196640:RNX196641 RXT196640:RXT196641 SHP196640:SHP196641 SRL196640:SRL196641 TBH196640:TBH196641 TLD196640:TLD196641 TUZ196640:TUZ196641 UEV196640:UEV196641 UOR196640:UOR196641 UYN196640:UYN196641 VIJ196640:VIJ196641 VSF196640:VSF196641 WCB196640:WCB196641 WLX196640:WLX196641 WVT196640:WVT196641 L262176:L262177 JH262176:JH262177 TD262176:TD262177 ACZ262176:ACZ262177 AMV262176:AMV262177 AWR262176:AWR262177 BGN262176:BGN262177 BQJ262176:BQJ262177 CAF262176:CAF262177 CKB262176:CKB262177 CTX262176:CTX262177 DDT262176:DDT262177 DNP262176:DNP262177 DXL262176:DXL262177 EHH262176:EHH262177 ERD262176:ERD262177 FAZ262176:FAZ262177 FKV262176:FKV262177 FUR262176:FUR262177 GEN262176:GEN262177 GOJ262176:GOJ262177 GYF262176:GYF262177 HIB262176:HIB262177 HRX262176:HRX262177 IBT262176:IBT262177 ILP262176:ILP262177 IVL262176:IVL262177 JFH262176:JFH262177 JPD262176:JPD262177 JYZ262176:JYZ262177 KIV262176:KIV262177 KSR262176:KSR262177 LCN262176:LCN262177 LMJ262176:LMJ262177 LWF262176:LWF262177 MGB262176:MGB262177 MPX262176:MPX262177 MZT262176:MZT262177 NJP262176:NJP262177 NTL262176:NTL262177 ODH262176:ODH262177 OND262176:OND262177 OWZ262176:OWZ262177 PGV262176:PGV262177 PQR262176:PQR262177 QAN262176:QAN262177 QKJ262176:QKJ262177 QUF262176:QUF262177 REB262176:REB262177 RNX262176:RNX262177 RXT262176:RXT262177 SHP262176:SHP262177 SRL262176:SRL262177 TBH262176:TBH262177 TLD262176:TLD262177 TUZ262176:TUZ262177 UEV262176:UEV262177 UOR262176:UOR262177 UYN262176:UYN262177 VIJ262176:VIJ262177 VSF262176:VSF262177 WCB262176:WCB262177 WLX262176:WLX262177 WVT262176:WVT262177 L327712:L327713 JH327712:JH327713 TD327712:TD327713 ACZ327712:ACZ327713 AMV327712:AMV327713 AWR327712:AWR327713 BGN327712:BGN327713 BQJ327712:BQJ327713 CAF327712:CAF327713 CKB327712:CKB327713 CTX327712:CTX327713 DDT327712:DDT327713 DNP327712:DNP327713 DXL327712:DXL327713 EHH327712:EHH327713 ERD327712:ERD327713 FAZ327712:FAZ327713 FKV327712:FKV327713 FUR327712:FUR327713 GEN327712:GEN327713 GOJ327712:GOJ327713 GYF327712:GYF327713 HIB327712:HIB327713 HRX327712:HRX327713 IBT327712:IBT327713 ILP327712:ILP327713 IVL327712:IVL327713 JFH327712:JFH327713 JPD327712:JPD327713 JYZ327712:JYZ327713 KIV327712:KIV327713 KSR327712:KSR327713 LCN327712:LCN327713 LMJ327712:LMJ327713 LWF327712:LWF327713 MGB327712:MGB327713 MPX327712:MPX327713 MZT327712:MZT327713 NJP327712:NJP327713 NTL327712:NTL327713 ODH327712:ODH327713 OND327712:OND327713 OWZ327712:OWZ327713 PGV327712:PGV327713 PQR327712:PQR327713 QAN327712:QAN327713 QKJ327712:QKJ327713 QUF327712:QUF327713 REB327712:REB327713 RNX327712:RNX327713 RXT327712:RXT327713 SHP327712:SHP327713 SRL327712:SRL327713 TBH327712:TBH327713 TLD327712:TLD327713 TUZ327712:TUZ327713 UEV327712:UEV327713 UOR327712:UOR327713 UYN327712:UYN327713 VIJ327712:VIJ327713 VSF327712:VSF327713 WCB327712:WCB327713 WLX327712:WLX327713 WVT327712:WVT327713 L393248:L393249 JH393248:JH393249 TD393248:TD393249 ACZ393248:ACZ393249 AMV393248:AMV393249 AWR393248:AWR393249 BGN393248:BGN393249 BQJ393248:BQJ393249 CAF393248:CAF393249 CKB393248:CKB393249 CTX393248:CTX393249 DDT393248:DDT393249 DNP393248:DNP393249 DXL393248:DXL393249 EHH393248:EHH393249 ERD393248:ERD393249 FAZ393248:FAZ393249 FKV393248:FKV393249 FUR393248:FUR393249 GEN393248:GEN393249 GOJ393248:GOJ393249 GYF393248:GYF393249 HIB393248:HIB393249 HRX393248:HRX393249 IBT393248:IBT393249 ILP393248:ILP393249 IVL393248:IVL393249 JFH393248:JFH393249 JPD393248:JPD393249 JYZ393248:JYZ393249 KIV393248:KIV393249 KSR393248:KSR393249 LCN393248:LCN393249 LMJ393248:LMJ393249 LWF393248:LWF393249 MGB393248:MGB393249 MPX393248:MPX393249 MZT393248:MZT393249 NJP393248:NJP393249 NTL393248:NTL393249 ODH393248:ODH393249 OND393248:OND393249 OWZ393248:OWZ393249 PGV393248:PGV393249 PQR393248:PQR393249 QAN393248:QAN393249 QKJ393248:QKJ393249 QUF393248:QUF393249 REB393248:REB393249 RNX393248:RNX393249 RXT393248:RXT393249 SHP393248:SHP393249 SRL393248:SRL393249 TBH393248:TBH393249 TLD393248:TLD393249 TUZ393248:TUZ393249 UEV393248:UEV393249 UOR393248:UOR393249 UYN393248:UYN393249 VIJ393248:VIJ393249 VSF393248:VSF393249 WCB393248:WCB393249 WLX393248:WLX393249 WVT393248:WVT393249 L458784:L458785 JH458784:JH458785 TD458784:TD458785 ACZ458784:ACZ458785 AMV458784:AMV458785 AWR458784:AWR458785 BGN458784:BGN458785 BQJ458784:BQJ458785 CAF458784:CAF458785 CKB458784:CKB458785 CTX458784:CTX458785 DDT458784:DDT458785 DNP458784:DNP458785 DXL458784:DXL458785 EHH458784:EHH458785 ERD458784:ERD458785 FAZ458784:FAZ458785 FKV458784:FKV458785 FUR458784:FUR458785 GEN458784:GEN458785 GOJ458784:GOJ458785 GYF458784:GYF458785 HIB458784:HIB458785 HRX458784:HRX458785 IBT458784:IBT458785 ILP458784:ILP458785 IVL458784:IVL458785 JFH458784:JFH458785 JPD458784:JPD458785 JYZ458784:JYZ458785 KIV458784:KIV458785 KSR458784:KSR458785 LCN458784:LCN458785 LMJ458784:LMJ458785 LWF458784:LWF458785 MGB458784:MGB458785 MPX458784:MPX458785 MZT458784:MZT458785 NJP458784:NJP458785 NTL458784:NTL458785 ODH458784:ODH458785 OND458784:OND458785 OWZ458784:OWZ458785 PGV458784:PGV458785 PQR458784:PQR458785 QAN458784:QAN458785 QKJ458784:QKJ458785 QUF458784:QUF458785 REB458784:REB458785 RNX458784:RNX458785 RXT458784:RXT458785 SHP458784:SHP458785 SRL458784:SRL458785 TBH458784:TBH458785 TLD458784:TLD458785 TUZ458784:TUZ458785 UEV458784:UEV458785 UOR458784:UOR458785 UYN458784:UYN458785 VIJ458784:VIJ458785 VSF458784:VSF458785 WCB458784:WCB458785 WLX458784:WLX458785 WVT458784:WVT458785 L524320:L524321 JH524320:JH524321 TD524320:TD524321 ACZ524320:ACZ524321 AMV524320:AMV524321 AWR524320:AWR524321 BGN524320:BGN524321 BQJ524320:BQJ524321 CAF524320:CAF524321 CKB524320:CKB524321 CTX524320:CTX524321 DDT524320:DDT524321 DNP524320:DNP524321 DXL524320:DXL524321 EHH524320:EHH524321 ERD524320:ERD524321 FAZ524320:FAZ524321 FKV524320:FKV524321 FUR524320:FUR524321 GEN524320:GEN524321 GOJ524320:GOJ524321 GYF524320:GYF524321 HIB524320:HIB524321 HRX524320:HRX524321 IBT524320:IBT524321 ILP524320:ILP524321 IVL524320:IVL524321 JFH524320:JFH524321 JPD524320:JPD524321 JYZ524320:JYZ524321 KIV524320:KIV524321 KSR524320:KSR524321 LCN524320:LCN524321 LMJ524320:LMJ524321 LWF524320:LWF524321 MGB524320:MGB524321 MPX524320:MPX524321 MZT524320:MZT524321 NJP524320:NJP524321 NTL524320:NTL524321 ODH524320:ODH524321 OND524320:OND524321 OWZ524320:OWZ524321 PGV524320:PGV524321 PQR524320:PQR524321 QAN524320:QAN524321 QKJ524320:QKJ524321 QUF524320:QUF524321 REB524320:REB524321 RNX524320:RNX524321 RXT524320:RXT524321 SHP524320:SHP524321 SRL524320:SRL524321 TBH524320:TBH524321 TLD524320:TLD524321 TUZ524320:TUZ524321 UEV524320:UEV524321 UOR524320:UOR524321 UYN524320:UYN524321 VIJ524320:VIJ524321 VSF524320:VSF524321 WCB524320:WCB524321 WLX524320:WLX524321 WVT524320:WVT524321 L589856:L589857 JH589856:JH589857 TD589856:TD589857 ACZ589856:ACZ589857 AMV589856:AMV589857 AWR589856:AWR589857 BGN589856:BGN589857 BQJ589856:BQJ589857 CAF589856:CAF589857 CKB589856:CKB589857 CTX589856:CTX589857 DDT589856:DDT589857 DNP589856:DNP589857 DXL589856:DXL589857 EHH589856:EHH589857 ERD589856:ERD589857 FAZ589856:FAZ589857 FKV589856:FKV589857 FUR589856:FUR589857 GEN589856:GEN589857 GOJ589856:GOJ589857 GYF589856:GYF589857 HIB589856:HIB589857 HRX589856:HRX589857 IBT589856:IBT589857 ILP589856:ILP589857 IVL589856:IVL589857 JFH589856:JFH589857 JPD589856:JPD589857 JYZ589856:JYZ589857 KIV589856:KIV589857 KSR589856:KSR589857 LCN589856:LCN589857 LMJ589856:LMJ589857 LWF589856:LWF589857 MGB589856:MGB589857 MPX589856:MPX589857 MZT589856:MZT589857 NJP589856:NJP589857 NTL589856:NTL589857 ODH589856:ODH589857 OND589856:OND589857 OWZ589856:OWZ589857 PGV589856:PGV589857 PQR589856:PQR589857 QAN589856:QAN589857 QKJ589856:QKJ589857 QUF589856:QUF589857 REB589856:REB589857 RNX589856:RNX589857 RXT589856:RXT589857 SHP589856:SHP589857 SRL589856:SRL589857 TBH589856:TBH589857 TLD589856:TLD589857 TUZ589856:TUZ589857 UEV589856:UEV589857 UOR589856:UOR589857 UYN589856:UYN589857 VIJ589856:VIJ589857 VSF589856:VSF589857 WCB589856:WCB589857 WLX589856:WLX589857 WVT589856:WVT589857 L655392:L655393 JH655392:JH655393 TD655392:TD655393 ACZ655392:ACZ655393 AMV655392:AMV655393 AWR655392:AWR655393 BGN655392:BGN655393 BQJ655392:BQJ655393 CAF655392:CAF655393 CKB655392:CKB655393 CTX655392:CTX655393 DDT655392:DDT655393 DNP655392:DNP655393 DXL655392:DXL655393 EHH655392:EHH655393 ERD655392:ERD655393 FAZ655392:FAZ655393 FKV655392:FKV655393 FUR655392:FUR655393 GEN655392:GEN655393 GOJ655392:GOJ655393 GYF655392:GYF655393 HIB655392:HIB655393 HRX655392:HRX655393 IBT655392:IBT655393 ILP655392:ILP655393 IVL655392:IVL655393 JFH655392:JFH655393 JPD655392:JPD655393 JYZ655392:JYZ655393 KIV655392:KIV655393 KSR655392:KSR655393 LCN655392:LCN655393 LMJ655392:LMJ655393 LWF655392:LWF655393 MGB655392:MGB655393 MPX655392:MPX655393 MZT655392:MZT655393 NJP655392:NJP655393 NTL655392:NTL655393 ODH655392:ODH655393 OND655392:OND655393 OWZ655392:OWZ655393 PGV655392:PGV655393 PQR655392:PQR655393 QAN655392:QAN655393 QKJ655392:QKJ655393 QUF655392:QUF655393 REB655392:REB655393 RNX655392:RNX655393 RXT655392:RXT655393 SHP655392:SHP655393 SRL655392:SRL655393 TBH655392:TBH655393 TLD655392:TLD655393 TUZ655392:TUZ655393 UEV655392:UEV655393 UOR655392:UOR655393 UYN655392:UYN655393 VIJ655392:VIJ655393 VSF655392:VSF655393 WCB655392:WCB655393 WLX655392:WLX655393 WVT655392:WVT655393 L720928:L720929 JH720928:JH720929 TD720928:TD720929 ACZ720928:ACZ720929 AMV720928:AMV720929 AWR720928:AWR720929 BGN720928:BGN720929 BQJ720928:BQJ720929 CAF720928:CAF720929 CKB720928:CKB720929 CTX720928:CTX720929 DDT720928:DDT720929 DNP720928:DNP720929 DXL720928:DXL720929 EHH720928:EHH720929 ERD720928:ERD720929 FAZ720928:FAZ720929 FKV720928:FKV720929 FUR720928:FUR720929 GEN720928:GEN720929 GOJ720928:GOJ720929 GYF720928:GYF720929 HIB720928:HIB720929 HRX720928:HRX720929 IBT720928:IBT720929 ILP720928:ILP720929 IVL720928:IVL720929 JFH720928:JFH720929 JPD720928:JPD720929 JYZ720928:JYZ720929 KIV720928:KIV720929 KSR720928:KSR720929 LCN720928:LCN720929 LMJ720928:LMJ720929 LWF720928:LWF720929 MGB720928:MGB720929 MPX720928:MPX720929 MZT720928:MZT720929 NJP720928:NJP720929 NTL720928:NTL720929 ODH720928:ODH720929 OND720928:OND720929 OWZ720928:OWZ720929 PGV720928:PGV720929 PQR720928:PQR720929 QAN720928:QAN720929 QKJ720928:QKJ720929 QUF720928:QUF720929 REB720928:REB720929 RNX720928:RNX720929 RXT720928:RXT720929 SHP720928:SHP720929 SRL720928:SRL720929 TBH720928:TBH720929 TLD720928:TLD720929 TUZ720928:TUZ720929 UEV720928:UEV720929 UOR720928:UOR720929 UYN720928:UYN720929 VIJ720928:VIJ720929 VSF720928:VSF720929 WCB720928:WCB720929 WLX720928:WLX720929 WVT720928:WVT720929 L786464:L786465 JH786464:JH786465 TD786464:TD786465 ACZ786464:ACZ786465 AMV786464:AMV786465 AWR786464:AWR786465 BGN786464:BGN786465 BQJ786464:BQJ786465 CAF786464:CAF786465 CKB786464:CKB786465 CTX786464:CTX786465 DDT786464:DDT786465 DNP786464:DNP786465 DXL786464:DXL786465 EHH786464:EHH786465 ERD786464:ERD786465 FAZ786464:FAZ786465 FKV786464:FKV786465 FUR786464:FUR786465 GEN786464:GEN786465 GOJ786464:GOJ786465 GYF786464:GYF786465 HIB786464:HIB786465 HRX786464:HRX786465 IBT786464:IBT786465 ILP786464:ILP786465 IVL786464:IVL786465 JFH786464:JFH786465 JPD786464:JPD786465 JYZ786464:JYZ786465 KIV786464:KIV786465 KSR786464:KSR786465 LCN786464:LCN786465 LMJ786464:LMJ786465 LWF786464:LWF786465 MGB786464:MGB786465 MPX786464:MPX786465 MZT786464:MZT786465 NJP786464:NJP786465 NTL786464:NTL786465 ODH786464:ODH786465 OND786464:OND786465 OWZ786464:OWZ786465 PGV786464:PGV786465 PQR786464:PQR786465 QAN786464:QAN786465 QKJ786464:QKJ786465 QUF786464:QUF786465 REB786464:REB786465 RNX786464:RNX786465 RXT786464:RXT786465 SHP786464:SHP786465 SRL786464:SRL786465 TBH786464:TBH786465 TLD786464:TLD786465 TUZ786464:TUZ786465 UEV786464:UEV786465 UOR786464:UOR786465 UYN786464:UYN786465 VIJ786464:VIJ786465 VSF786464:VSF786465 WCB786464:WCB786465 WLX786464:WLX786465 WVT786464:WVT786465 L852000:L852001 JH852000:JH852001 TD852000:TD852001 ACZ852000:ACZ852001 AMV852000:AMV852001 AWR852000:AWR852001 BGN852000:BGN852001 BQJ852000:BQJ852001 CAF852000:CAF852001 CKB852000:CKB852001 CTX852000:CTX852001 DDT852000:DDT852001 DNP852000:DNP852001 DXL852000:DXL852001 EHH852000:EHH852001 ERD852000:ERD852001 FAZ852000:FAZ852001 FKV852000:FKV852001 FUR852000:FUR852001 GEN852000:GEN852001 GOJ852000:GOJ852001 GYF852000:GYF852001 HIB852000:HIB852001 HRX852000:HRX852001 IBT852000:IBT852001 ILP852000:ILP852001 IVL852000:IVL852001 JFH852000:JFH852001 JPD852000:JPD852001 JYZ852000:JYZ852001 KIV852000:KIV852001 KSR852000:KSR852001 LCN852000:LCN852001 LMJ852000:LMJ852001 LWF852000:LWF852001 MGB852000:MGB852001 MPX852000:MPX852001 MZT852000:MZT852001 NJP852000:NJP852001 NTL852000:NTL852001 ODH852000:ODH852001 OND852000:OND852001 OWZ852000:OWZ852001 PGV852000:PGV852001 PQR852000:PQR852001 QAN852000:QAN852001 QKJ852000:QKJ852001 QUF852000:QUF852001 REB852000:REB852001 RNX852000:RNX852001 RXT852000:RXT852001 SHP852000:SHP852001 SRL852000:SRL852001 TBH852000:TBH852001 TLD852000:TLD852001 TUZ852000:TUZ852001 UEV852000:UEV852001 UOR852000:UOR852001 UYN852000:UYN852001 VIJ852000:VIJ852001 VSF852000:VSF852001 WCB852000:WCB852001 WLX852000:WLX852001 WVT852000:WVT852001 L917536:L917537 JH917536:JH917537 TD917536:TD917537 ACZ917536:ACZ917537 AMV917536:AMV917537 AWR917536:AWR917537 BGN917536:BGN917537 BQJ917536:BQJ917537 CAF917536:CAF917537 CKB917536:CKB917537 CTX917536:CTX917537 DDT917536:DDT917537 DNP917536:DNP917537 DXL917536:DXL917537 EHH917536:EHH917537 ERD917536:ERD917537 FAZ917536:FAZ917537 FKV917536:FKV917537 FUR917536:FUR917537 GEN917536:GEN917537 GOJ917536:GOJ917537 GYF917536:GYF917537 HIB917536:HIB917537 HRX917536:HRX917537 IBT917536:IBT917537 ILP917536:ILP917537 IVL917536:IVL917537 JFH917536:JFH917537 JPD917536:JPD917537 JYZ917536:JYZ917537 KIV917536:KIV917537 KSR917536:KSR917537 LCN917536:LCN917537 LMJ917536:LMJ917537 LWF917536:LWF917537 MGB917536:MGB917537 MPX917536:MPX917537 MZT917536:MZT917537 NJP917536:NJP917537 NTL917536:NTL917537 ODH917536:ODH917537 OND917536:OND917537 OWZ917536:OWZ917537 PGV917536:PGV917537 PQR917536:PQR917537 QAN917536:QAN917537 QKJ917536:QKJ917537 QUF917536:QUF917537 REB917536:REB917537 RNX917536:RNX917537 RXT917536:RXT917537 SHP917536:SHP917537 SRL917536:SRL917537 TBH917536:TBH917537 TLD917536:TLD917537 TUZ917536:TUZ917537 UEV917536:UEV917537 UOR917536:UOR917537 UYN917536:UYN917537 VIJ917536:VIJ917537 VSF917536:VSF917537 WCB917536:WCB917537 WLX917536:WLX917537 WVT917536:WVT917537 L983072:L983073 JH983072:JH983073 TD983072:TD983073 ACZ983072:ACZ983073 AMV983072:AMV983073 AWR983072:AWR983073 BGN983072:BGN983073 BQJ983072:BQJ983073 CAF983072:CAF983073 CKB983072:CKB983073 CTX983072:CTX983073 DDT983072:DDT983073 DNP983072:DNP983073 DXL983072:DXL983073 EHH983072:EHH983073 ERD983072:ERD983073 FAZ983072:FAZ983073 FKV983072:FKV983073 FUR983072:FUR983073 GEN983072:GEN983073 GOJ983072:GOJ983073 GYF983072:GYF983073 HIB983072:HIB983073 HRX983072:HRX983073 IBT983072:IBT983073 ILP983072:ILP983073 IVL983072:IVL983073 JFH983072:JFH983073 JPD983072:JPD983073 JYZ983072:JYZ983073 KIV983072:KIV983073 KSR983072:KSR983073 LCN983072:LCN983073 LMJ983072:LMJ983073 LWF983072:LWF983073 MGB983072:MGB983073 MPX983072:MPX983073 MZT983072:MZT983073 NJP983072:NJP983073 NTL983072:NTL983073 ODH983072:ODH983073 OND983072:OND983073 OWZ983072:OWZ983073 PGV983072:PGV983073 PQR983072:PQR983073 QAN983072:QAN983073 QKJ983072:QKJ983073 QUF983072:QUF983073 REB983072:REB983073 RNX983072:RNX983073 RXT983072:RXT983073 SHP983072:SHP983073 SRL983072:SRL983073 TBH983072:TBH983073 TLD983072:TLD983073 TUZ983072:TUZ983073 UEV983072:UEV983073 UOR983072:UOR983073 UYN983072:UYN983073 VIJ983072:VIJ983073 VSF983072:VSF983073 WCB983072:WCB983073 WLX983072:WLX983073 WVT983072:WVT983073 L25:L27 JH25:JH27 TD25:TD27 ACZ25:ACZ27 AMV25:AMV27 AWR25:AWR27 BGN25:BGN27 BQJ25:BQJ27 CAF25:CAF27 CKB25:CKB27 CTX25:CTX27 DDT25:DDT27 DNP25:DNP27 DXL25:DXL27 EHH25:EHH27 ERD25:ERD27 FAZ25:FAZ27 FKV25:FKV27 FUR25:FUR27 GEN25:GEN27 GOJ25:GOJ27 GYF25:GYF27 HIB25:HIB27 HRX25:HRX27 IBT25:IBT27 ILP25:ILP27 IVL25:IVL27 JFH25:JFH27 JPD25:JPD27 JYZ25:JYZ27 KIV25:KIV27 KSR25:KSR27 LCN25:LCN27 LMJ25:LMJ27 LWF25:LWF27 MGB25:MGB27 MPX25:MPX27 MZT25:MZT27 NJP25:NJP27 NTL25:NTL27 ODH25:ODH27 OND25:OND27 OWZ25:OWZ27 PGV25:PGV27 PQR25:PQR27 QAN25:QAN27 QKJ25:QKJ27 QUF25:QUF27 REB25:REB27 RNX25:RNX27 RXT25:RXT27 SHP25:SHP27 SRL25:SRL27 TBH25:TBH27 TLD25:TLD27 TUZ25:TUZ27 UEV25:UEV27 UOR25:UOR27 UYN25:UYN27 VIJ25:VIJ27 VSF25:VSF27 WCB25:WCB27 WLX25:WLX27 WVT25:WVT27 L65561:L65563 JH65561:JH65563 TD65561:TD65563 ACZ65561:ACZ65563 AMV65561:AMV65563 AWR65561:AWR65563 BGN65561:BGN65563 BQJ65561:BQJ65563 CAF65561:CAF65563 CKB65561:CKB65563 CTX65561:CTX65563 DDT65561:DDT65563 DNP65561:DNP65563 DXL65561:DXL65563 EHH65561:EHH65563 ERD65561:ERD65563 FAZ65561:FAZ65563 FKV65561:FKV65563 FUR65561:FUR65563 GEN65561:GEN65563 GOJ65561:GOJ65563 GYF65561:GYF65563 HIB65561:HIB65563 HRX65561:HRX65563 IBT65561:IBT65563 ILP65561:ILP65563 IVL65561:IVL65563 JFH65561:JFH65563 JPD65561:JPD65563 JYZ65561:JYZ65563 KIV65561:KIV65563 KSR65561:KSR65563 LCN65561:LCN65563 LMJ65561:LMJ65563 LWF65561:LWF65563 MGB65561:MGB65563 MPX65561:MPX65563 MZT65561:MZT65563 NJP65561:NJP65563 NTL65561:NTL65563 ODH65561:ODH65563 OND65561:OND65563 OWZ65561:OWZ65563 PGV65561:PGV65563 PQR65561:PQR65563 QAN65561:QAN65563 QKJ65561:QKJ65563 QUF65561:QUF65563 REB65561:REB65563 RNX65561:RNX65563 RXT65561:RXT65563 SHP65561:SHP65563 SRL65561:SRL65563 TBH65561:TBH65563 TLD65561:TLD65563 TUZ65561:TUZ65563 UEV65561:UEV65563 UOR65561:UOR65563 UYN65561:UYN65563 VIJ65561:VIJ65563 VSF65561:VSF65563 WCB65561:WCB65563 WLX65561:WLX65563 WVT65561:WVT65563 L131097:L131099 JH131097:JH131099 TD131097:TD131099 ACZ131097:ACZ131099 AMV131097:AMV131099 AWR131097:AWR131099 BGN131097:BGN131099 BQJ131097:BQJ131099 CAF131097:CAF131099 CKB131097:CKB131099 CTX131097:CTX131099 DDT131097:DDT131099 DNP131097:DNP131099 DXL131097:DXL131099 EHH131097:EHH131099 ERD131097:ERD131099 FAZ131097:FAZ131099 FKV131097:FKV131099 FUR131097:FUR131099 GEN131097:GEN131099 GOJ131097:GOJ131099 GYF131097:GYF131099 HIB131097:HIB131099 HRX131097:HRX131099 IBT131097:IBT131099 ILP131097:ILP131099 IVL131097:IVL131099 JFH131097:JFH131099 JPD131097:JPD131099 JYZ131097:JYZ131099 KIV131097:KIV131099 KSR131097:KSR131099 LCN131097:LCN131099 LMJ131097:LMJ131099 LWF131097:LWF131099 MGB131097:MGB131099 MPX131097:MPX131099 MZT131097:MZT131099 NJP131097:NJP131099 NTL131097:NTL131099 ODH131097:ODH131099 OND131097:OND131099 OWZ131097:OWZ131099 PGV131097:PGV131099 PQR131097:PQR131099 QAN131097:QAN131099 QKJ131097:QKJ131099 QUF131097:QUF131099 REB131097:REB131099 RNX131097:RNX131099 RXT131097:RXT131099 SHP131097:SHP131099 SRL131097:SRL131099 TBH131097:TBH131099 TLD131097:TLD131099 TUZ131097:TUZ131099 UEV131097:UEV131099 UOR131097:UOR131099 UYN131097:UYN131099 VIJ131097:VIJ131099 VSF131097:VSF131099 WCB131097:WCB131099 WLX131097:WLX131099 WVT131097:WVT131099 L196633:L196635 JH196633:JH196635 TD196633:TD196635 ACZ196633:ACZ196635 AMV196633:AMV196635 AWR196633:AWR196635 BGN196633:BGN196635 BQJ196633:BQJ196635 CAF196633:CAF196635 CKB196633:CKB196635 CTX196633:CTX196635 DDT196633:DDT196635 DNP196633:DNP196635 DXL196633:DXL196635 EHH196633:EHH196635 ERD196633:ERD196635 FAZ196633:FAZ196635 FKV196633:FKV196635 FUR196633:FUR196635 GEN196633:GEN196635 GOJ196633:GOJ196635 GYF196633:GYF196635 HIB196633:HIB196635 HRX196633:HRX196635 IBT196633:IBT196635 ILP196633:ILP196635 IVL196633:IVL196635 JFH196633:JFH196635 JPD196633:JPD196635 JYZ196633:JYZ196635 KIV196633:KIV196635 KSR196633:KSR196635 LCN196633:LCN196635 LMJ196633:LMJ196635 LWF196633:LWF196635 MGB196633:MGB196635 MPX196633:MPX196635 MZT196633:MZT196635 NJP196633:NJP196635 NTL196633:NTL196635 ODH196633:ODH196635 OND196633:OND196635 OWZ196633:OWZ196635 PGV196633:PGV196635 PQR196633:PQR196635 QAN196633:QAN196635 QKJ196633:QKJ196635 QUF196633:QUF196635 REB196633:REB196635 RNX196633:RNX196635 RXT196633:RXT196635 SHP196633:SHP196635 SRL196633:SRL196635 TBH196633:TBH196635 TLD196633:TLD196635 TUZ196633:TUZ196635 UEV196633:UEV196635 UOR196633:UOR196635 UYN196633:UYN196635 VIJ196633:VIJ196635 VSF196633:VSF196635 WCB196633:WCB196635 WLX196633:WLX196635 WVT196633:WVT196635 L262169:L262171 JH262169:JH262171 TD262169:TD262171 ACZ262169:ACZ262171 AMV262169:AMV262171 AWR262169:AWR262171 BGN262169:BGN262171 BQJ262169:BQJ262171 CAF262169:CAF262171 CKB262169:CKB262171 CTX262169:CTX262171 DDT262169:DDT262171 DNP262169:DNP262171 DXL262169:DXL262171 EHH262169:EHH262171 ERD262169:ERD262171 FAZ262169:FAZ262171 FKV262169:FKV262171 FUR262169:FUR262171 GEN262169:GEN262171 GOJ262169:GOJ262171 GYF262169:GYF262171 HIB262169:HIB262171 HRX262169:HRX262171 IBT262169:IBT262171 ILP262169:ILP262171 IVL262169:IVL262171 JFH262169:JFH262171 JPD262169:JPD262171 JYZ262169:JYZ262171 KIV262169:KIV262171 KSR262169:KSR262171 LCN262169:LCN262171 LMJ262169:LMJ262171 LWF262169:LWF262171 MGB262169:MGB262171 MPX262169:MPX262171 MZT262169:MZT262171 NJP262169:NJP262171 NTL262169:NTL262171 ODH262169:ODH262171 OND262169:OND262171 OWZ262169:OWZ262171 PGV262169:PGV262171 PQR262169:PQR262171 QAN262169:QAN262171 QKJ262169:QKJ262171 QUF262169:QUF262171 REB262169:REB262171 RNX262169:RNX262171 RXT262169:RXT262171 SHP262169:SHP262171 SRL262169:SRL262171 TBH262169:TBH262171 TLD262169:TLD262171 TUZ262169:TUZ262171 UEV262169:UEV262171 UOR262169:UOR262171 UYN262169:UYN262171 VIJ262169:VIJ262171 VSF262169:VSF262171 WCB262169:WCB262171 WLX262169:WLX262171 WVT262169:WVT262171 L327705:L327707 JH327705:JH327707 TD327705:TD327707 ACZ327705:ACZ327707 AMV327705:AMV327707 AWR327705:AWR327707 BGN327705:BGN327707 BQJ327705:BQJ327707 CAF327705:CAF327707 CKB327705:CKB327707 CTX327705:CTX327707 DDT327705:DDT327707 DNP327705:DNP327707 DXL327705:DXL327707 EHH327705:EHH327707 ERD327705:ERD327707 FAZ327705:FAZ327707 FKV327705:FKV327707 FUR327705:FUR327707 GEN327705:GEN327707 GOJ327705:GOJ327707 GYF327705:GYF327707 HIB327705:HIB327707 HRX327705:HRX327707 IBT327705:IBT327707 ILP327705:ILP327707 IVL327705:IVL327707 JFH327705:JFH327707 JPD327705:JPD327707 JYZ327705:JYZ327707 KIV327705:KIV327707 KSR327705:KSR327707 LCN327705:LCN327707 LMJ327705:LMJ327707 LWF327705:LWF327707 MGB327705:MGB327707 MPX327705:MPX327707 MZT327705:MZT327707 NJP327705:NJP327707 NTL327705:NTL327707 ODH327705:ODH327707 OND327705:OND327707 OWZ327705:OWZ327707 PGV327705:PGV327707 PQR327705:PQR327707 QAN327705:QAN327707 QKJ327705:QKJ327707 QUF327705:QUF327707 REB327705:REB327707 RNX327705:RNX327707 RXT327705:RXT327707 SHP327705:SHP327707 SRL327705:SRL327707 TBH327705:TBH327707 TLD327705:TLD327707 TUZ327705:TUZ327707 UEV327705:UEV327707 UOR327705:UOR327707 UYN327705:UYN327707 VIJ327705:VIJ327707 VSF327705:VSF327707 WCB327705:WCB327707 WLX327705:WLX327707 WVT327705:WVT327707 L393241:L393243 JH393241:JH393243 TD393241:TD393243 ACZ393241:ACZ393243 AMV393241:AMV393243 AWR393241:AWR393243 BGN393241:BGN393243 BQJ393241:BQJ393243 CAF393241:CAF393243 CKB393241:CKB393243 CTX393241:CTX393243 DDT393241:DDT393243 DNP393241:DNP393243 DXL393241:DXL393243 EHH393241:EHH393243 ERD393241:ERD393243 FAZ393241:FAZ393243 FKV393241:FKV393243 FUR393241:FUR393243 GEN393241:GEN393243 GOJ393241:GOJ393243 GYF393241:GYF393243 HIB393241:HIB393243 HRX393241:HRX393243 IBT393241:IBT393243 ILP393241:ILP393243 IVL393241:IVL393243 JFH393241:JFH393243 JPD393241:JPD393243 JYZ393241:JYZ393243 KIV393241:KIV393243 KSR393241:KSR393243 LCN393241:LCN393243 LMJ393241:LMJ393243 LWF393241:LWF393243 MGB393241:MGB393243 MPX393241:MPX393243 MZT393241:MZT393243 NJP393241:NJP393243 NTL393241:NTL393243 ODH393241:ODH393243 OND393241:OND393243 OWZ393241:OWZ393243 PGV393241:PGV393243 PQR393241:PQR393243 QAN393241:QAN393243 QKJ393241:QKJ393243 QUF393241:QUF393243 REB393241:REB393243 RNX393241:RNX393243 RXT393241:RXT393243 SHP393241:SHP393243 SRL393241:SRL393243 TBH393241:TBH393243 TLD393241:TLD393243 TUZ393241:TUZ393243 UEV393241:UEV393243 UOR393241:UOR393243 UYN393241:UYN393243 VIJ393241:VIJ393243 VSF393241:VSF393243 WCB393241:WCB393243 WLX393241:WLX393243 WVT393241:WVT393243 L458777:L458779 JH458777:JH458779 TD458777:TD458779 ACZ458777:ACZ458779 AMV458777:AMV458779 AWR458777:AWR458779 BGN458777:BGN458779 BQJ458777:BQJ458779 CAF458777:CAF458779 CKB458777:CKB458779 CTX458777:CTX458779 DDT458777:DDT458779 DNP458777:DNP458779 DXL458777:DXL458779 EHH458777:EHH458779 ERD458777:ERD458779 FAZ458777:FAZ458779 FKV458777:FKV458779 FUR458777:FUR458779 GEN458777:GEN458779 GOJ458777:GOJ458779 GYF458777:GYF458779 HIB458777:HIB458779 HRX458777:HRX458779 IBT458777:IBT458779 ILP458777:ILP458779 IVL458777:IVL458779 JFH458777:JFH458779 JPD458777:JPD458779 JYZ458777:JYZ458779 KIV458777:KIV458779 KSR458777:KSR458779 LCN458777:LCN458779 LMJ458777:LMJ458779 LWF458777:LWF458779 MGB458777:MGB458779 MPX458777:MPX458779 MZT458777:MZT458779 NJP458777:NJP458779 NTL458777:NTL458779 ODH458777:ODH458779 OND458777:OND458779 OWZ458777:OWZ458779 PGV458777:PGV458779 PQR458777:PQR458779 QAN458777:QAN458779 QKJ458777:QKJ458779 QUF458777:QUF458779 REB458777:REB458779 RNX458777:RNX458779 RXT458777:RXT458779 SHP458777:SHP458779 SRL458777:SRL458779 TBH458777:TBH458779 TLD458777:TLD458779 TUZ458777:TUZ458779 UEV458777:UEV458779 UOR458777:UOR458779 UYN458777:UYN458779 VIJ458777:VIJ458779 VSF458777:VSF458779 WCB458777:WCB458779 WLX458777:WLX458779 WVT458777:WVT458779 L524313:L524315 JH524313:JH524315 TD524313:TD524315 ACZ524313:ACZ524315 AMV524313:AMV524315 AWR524313:AWR524315 BGN524313:BGN524315 BQJ524313:BQJ524315 CAF524313:CAF524315 CKB524313:CKB524315 CTX524313:CTX524315 DDT524313:DDT524315 DNP524313:DNP524315 DXL524313:DXL524315 EHH524313:EHH524315 ERD524313:ERD524315 FAZ524313:FAZ524315 FKV524313:FKV524315 FUR524313:FUR524315 GEN524313:GEN524315 GOJ524313:GOJ524315 GYF524313:GYF524315 HIB524313:HIB524315 HRX524313:HRX524315 IBT524313:IBT524315 ILP524313:ILP524315 IVL524313:IVL524315 JFH524313:JFH524315 JPD524313:JPD524315 JYZ524313:JYZ524315 KIV524313:KIV524315 KSR524313:KSR524315 LCN524313:LCN524315 LMJ524313:LMJ524315 LWF524313:LWF524315 MGB524313:MGB524315 MPX524313:MPX524315 MZT524313:MZT524315 NJP524313:NJP524315 NTL524313:NTL524315 ODH524313:ODH524315 OND524313:OND524315 OWZ524313:OWZ524315 PGV524313:PGV524315 PQR524313:PQR524315 QAN524313:QAN524315 QKJ524313:QKJ524315 QUF524313:QUF524315 REB524313:REB524315 RNX524313:RNX524315 RXT524313:RXT524315 SHP524313:SHP524315 SRL524313:SRL524315 TBH524313:TBH524315 TLD524313:TLD524315 TUZ524313:TUZ524315 UEV524313:UEV524315 UOR524313:UOR524315 UYN524313:UYN524315 VIJ524313:VIJ524315 VSF524313:VSF524315 WCB524313:WCB524315 WLX524313:WLX524315 WVT524313:WVT524315 L589849:L589851 JH589849:JH589851 TD589849:TD589851 ACZ589849:ACZ589851 AMV589849:AMV589851 AWR589849:AWR589851 BGN589849:BGN589851 BQJ589849:BQJ589851 CAF589849:CAF589851 CKB589849:CKB589851 CTX589849:CTX589851 DDT589849:DDT589851 DNP589849:DNP589851 DXL589849:DXL589851 EHH589849:EHH589851 ERD589849:ERD589851 FAZ589849:FAZ589851 FKV589849:FKV589851 FUR589849:FUR589851 GEN589849:GEN589851 GOJ589849:GOJ589851 GYF589849:GYF589851 HIB589849:HIB589851 HRX589849:HRX589851 IBT589849:IBT589851 ILP589849:ILP589851 IVL589849:IVL589851 JFH589849:JFH589851 JPD589849:JPD589851 JYZ589849:JYZ589851 KIV589849:KIV589851 KSR589849:KSR589851 LCN589849:LCN589851 LMJ589849:LMJ589851 LWF589849:LWF589851 MGB589849:MGB589851 MPX589849:MPX589851 MZT589849:MZT589851 NJP589849:NJP589851 NTL589849:NTL589851 ODH589849:ODH589851 OND589849:OND589851 OWZ589849:OWZ589851 PGV589849:PGV589851 PQR589849:PQR589851 QAN589849:QAN589851 QKJ589849:QKJ589851 QUF589849:QUF589851 REB589849:REB589851 RNX589849:RNX589851 RXT589849:RXT589851 SHP589849:SHP589851 SRL589849:SRL589851 TBH589849:TBH589851 TLD589849:TLD589851 TUZ589849:TUZ589851 UEV589849:UEV589851 UOR589849:UOR589851 UYN589849:UYN589851 VIJ589849:VIJ589851 VSF589849:VSF589851 WCB589849:WCB589851 WLX589849:WLX589851 WVT589849:WVT589851 L655385:L655387 JH655385:JH655387 TD655385:TD655387 ACZ655385:ACZ655387 AMV655385:AMV655387 AWR655385:AWR655387 BGN655385:BGN655387 BQJ655385:BQJ655387 CAF655385:CAF655387 CKB655385:CKB655387 CTX655385:CTX655387 DDT655385:DDT655387 DNP655385:DNP655387 DXL655385:DXL655387 EHH655385:EHH655387 ERD655385:ERD655387 FAZ655385:FAZ655387 FKV655385:FKV655387 FUR655385:FUR655387 GEN655385:GEN655387 GOJ655385:GOJ655387 GYF655385:GYF655387 HIB655385:HIB655387 HRX655385:HRX655387 IBT655385:IBT655387 ILP655385:ILP655387 IVL655385:IVL655387 JFH655385:JFH655387 JPD655385:JPD655387 JYZ655385:JYZ655387 KIV655385:KIV655387 KSR655385:KSR655387 LCN655385:LCN655387 LMJ655385:LMJ655387 LWF655385:LWF655387 MGB655385:MGB655387 MPX655385:MPX655387 MZT655385:MZT655387 NJP655385:NJP655387 NTL655385:NTL655387 ODH655385:ODH655387 OND655385:OND655387 OWZ655385:OWZ655387 PGV655385:PGV655387 PQR655385:PQR655387 QAN655385:QAN655387 QKJ655385:QKJ655387 QUF655385:QUF655387 REB655385:REB655387 RNX655385:RNX655387 RXT655385:RXT655387 SHP655385:SHP655387 SRL655385:SRL655387 TBH655385:TBH655387 TLD655385:TLD655387 TUZ655385:TUZ655387 UEV655385:UEV655387 UOR655385:UOR655387 UYN655385:UYN655387 VIJ655385:VIJ655387 VSF655385:VSF655387 WCB655385:WCB655387 WLX655385:WLX655387 WVT655385:WVT655387 L720921:L720923 JH720921:JH720923 TD720921:TD720923 ACZ720921:ACZ720923 AMV720921:AMV720923 AWR720921:AWR720923 BGN720921:BGN720923 BQJ720921:BQJ720923 CAF720921:CAF720923 CKB720921:CKB720923 CTX720921:CTX720923 DDT720921:DDT720923 DNP720921:DNP720923 DXL720921:DXL720923 EHH720921:EHH720923 ERD720921:ERD720923 FAZ720921:FAZ720923 FKV720921:FKV720923 FUR720921:FUR720923 GEN720921:GEN720923 GOJ720921:GOJ720923 GYF720921:GYF720923 HIB720921:HIB720923 HRX720921:HRX720923 IBT720921:IBT720923 ILP720921:ILP720923 IVL720921:IVL720923 JFH720921:JFH720923 JPD720921:JPD720923 JYZ720921:JYZ720923 KIV720921:KIV720923 KSR720921:KSR720923 LCN720921:LCN720923 LMJ720921:LMJ720923 LWF720921:LWF720923 MGB720921:MGB720923 MPX720921:MPX720923 MZT720921:MZT720923 NJP720921:NJP720923 NTL720921:NTL720923 ODH720921:ODH720923 OND720921:OND720923 OWZ720921:OWZ720923 PGV720921:PGV720923 PQR720921:PQR720923 QAN720921:QAN720923 QKJ720921:QKJ720923 QUF720921:QUF720923 REB720921:REB720923 RNX720921:RNX720923 RXT720921:RXT720923 SHP720921:SHP720923 SRL720921:SRL720923 TBH720921:TBH720923 TLD720921:TLD720923 TUZ720921:TUZ720923 UEV720921:UEV720923 UOR720921:UOR720923 UYN720921:UYN720923 VIJ720921:VIJ720923 VSF720921:VSF720923 WCB720921:WCB720923 WLX720921:WLX720923 WVT720921:WVT720923 L786457:L786459 JH786457:JH786459 TD786457:TD786459 ACZ786457:ACZ786459 AMV786457:AMV786459 AWR786457:AWR786459 BGN786457:BGN786459 BQJ786457:BQJ786459 CAF786457:CAF786459 CKB786457:CKB786459 CTX786457:CTX786459 DDT786457:DDT786459 DNP786457:DNP786459 DXL786457:DXL786459 EHH786457:EHH786459 ERD786457:ERD786459 FAZ786457:FAZ786459 FKV786457:FKV786459 FUR786457:FUR786459 GEN786457:GEN786459 GOJ786457:GOJ786459 GYF786457:GYF786459 HIB786457:HIB786459 HRX786457:HRX786459 IBT786457:IBT786459 ILP786457:ILP786459 IVL786457:IVL786459 JFH786457:JFH786459 JPD786457:JPD786459 JYZ786457:JYZ786459 KIV786457:KIV786459 KSR786457:KSR786459 LCN786457:LCN786459 LMJ786457:LMJ786459 LWF786457:LWF786459 MGB786457:MGB786459 MPX786457:MPX786459 MZT786457:MZT786459 NJP786457:NJP786459 NTL786457:NTL786459 ODH786457:ODH786459 OND786457:OND786459 OWZ786457:OWZ786459 PGV786457:PGV786459 PQR786457:PQR786459 QAN786457:QAN786459 QKJ786457:QKJ786459 QUF786457:QUF786459 REB786457:REB786459 RNX786457:RNX786459 RXT786457:RXT786459 SHP786457:SHP786459 SRL786457:SRL786459 TBH786457:TBH786459 TLD786457:TLD786459 TUZ786457:TUZ786459 UEV786457:UEV786459 UOR786457:UOR786459 UYN786457:UYN786459 VIJ786457:VIJ786459 VSF786457:VSF786459 WCB786457:WCB786459 WLX786457:WLX786459 WVT786457:WVT786459 L851993:L851995 JH851993:JH851995 TD851993:TD851995 ACZ851993:ACZ851995 AMV851993:AMV851995 AWR851993:AWR851995 BGN851993:BGN851995 BQJ851993:BQJ851995 CAF851993:CAF851995 CKB851993:CKB851995 CTX851993:CTX851995 DDT851993:DDT851995 DNP851993:DNP851995 DXL851993:DXL851995 EHH851993:EHH851995 ERD851993:ERD851995 FAZ851993:FAZ851995 FKV851993:FKV851995 FUR851993:FUR851995 GEN851993:GEN851995 GOJ851993:GOJ851995 GYF851993:GYF851995 HIB851993:HIB851995 HRX851993:HRX851995 IBT851993:IBT851995 ILP851993:ILP851995 IVL851993:IVL851995 JFH851993:JFH851995 JPD851993:JPD851995 JYZ851993:JYZ851995 KIV851993:KIV851995 KSR851993:KSR851995 LCN851993:LCN851995 LMJ851993:LMJ851995 LWF851993:LWF851995 MGB851993:MGB851995 MPX851993:MPX851995 MZT851993:MZT851995 NJP851993:NJP851995 NTL851993:NTL851995 ODH851993:ODH851995 OND851993:OND851995 OWZ851993:OWZ851995 PGV851993:PGV851995 PQR851993:PQR851995 QAN851993:QAN851995 QKJ851993:QKJ851995 QUF851993:QUF851995 REB851993:REB851995 RNX851993:RNX851995 RXT851993:RXT851995 SHP851993:SHP851995 SRL851993:SRL851995 TBH851993:TBH851995 TLD851993:TLD851995 TUZ851993:TUZ851995 UEV851993:UEV851995 UOR851993:UOR851995 UYN851993:UYN851995 VIJ851993:VIJ851995 VSF851993:VSF851995 WCB851993:WCB851995 WLX851993:WLX851995 WVT851993:WVT851995 L917529:L917531 JH917529:JH917531 TD917529:TD917531 ACZ917529:ACZ917531 AMV917529:AMV917531 AWR917529:AWR917531 BGN917529:BGN917531 BQJ917529:BQJ917531 CAF917529:CAF917531 CKB917529:CKB917531 CTX917529:CTX917531 DDT917529:DDT917531 DNP917529:DNP917531 DXL917529:DXL917531 EHH917529:EHH917531 ERD917529:ERD917531 FAZ917529:FAZ917531 FKV917529:FKV917531 FUR917529:FUR917531 GEN917529:GEN917531 GOJ917529:GOJ917531 GYF917529:GYF917531 HIB917529:HIB917531 HRX917529:HRX917531 IBT917529:IBT917531 ILP917529:ILP917531 IVL917529:IVL917531 JFH917529:JFH917531 JPD917529:JPD917531 JYZ917529:JYZ917531 KIV917529:KIV917531 KSR917529:KSR917531 LCN917529:LCN917531 LMJ917529:LMJ917531 LWF917529:LWF917531 MGB917529:MGB917531 MPX917529:MPX917531 MZT917529:MZT917531 NJP917529:NJP917531 NTL917529:NTL917531 ODH917529:ODH917531 OND917529:OND917531 OWZ917529:OWZ917531 PGV917529:PGV917531 PQR917529:PQR917531 QAN917529:QAN917531 QKJ917529:QKJ917531 QUF917529:QUF917531 REB917529:REB917531 RNX917529:RNX917531 RXT917529:RXT917531 SHP917529:SHP917531 SRL917529:SRL917531 TBH917529:TBH917531 TLD917529:TLD917531 TUZ917529:TUZ917531 UEV917529:UEV917531 UOR917529:UOR917531 UYN917529:UYN917531 VIJ917529:VIJ917531 VSF917529:VSF917531 WCB917529:WCB917531 WLX917529:WLX917531 WVT917529:WVT917531 L983065:L983067 JH983065:JH983067 TD983065:TD983067 ACZ983065:ACZ983067 AMV983065:AMV983067 AWR983065:AWR983067 BGN983065:BGN983067 BQJ983065:BQJ983067 CAF983065:CAF983067 CKB983065:CKB983067 CTX983065:CTX983067 DDT983065:DDT983067 DNP983065:DNP983067 DXL983065:DXL983067 EHH983065:EHH983067 ERD983065:ERD983067 FAZ983065:FAZ983067 FKV983065:FKV983067 FUR983065:FUR983067 GEN983065:GEN983067 GOJ983065:GOJ983067 GYF983065:GYF983067 HIB983065:HIB983067 HRX983065:HRX983067 IBT983065:IBT983067 ILP983065:ILP983067 IVL983065:IVL983067 JFH983065:JFH983067 JPD983065:JPD983067 JYZ983065:JYZ983067 KIV983065:KIV983067 KSR983065:KSR983067 LCN983065:LCN983067 LMJ983065:LMJ983067 LWF983065:LWF983067 MGB983065:MGB983067 MPX983065:MPX983067 MZT983065:MZT983067 NJP983065:NJP983067 NTL983065:NTL983067 ODH983065:ODH983067 OND983065:OND983067 OWZ983065:OWZ983067 PGV983065:PGV983067 PQR983065:PQR983067 QAN983065:QAN983067 QKJ983065:QKJ983067 QUF983065:QUF983067 REB983065:REB983067 RNX983065:RNX983067 RXT983065:RXT983067 SHP983065:SHP983067 SRL983065:SRL983067 TBH983065:TBH983067 TLD983065:TLD983067 TUZ983065:TUZ983067 UEV983065:UEV983067 UOR983065:UOR983067 UYN983065:UYN983067 VIJ983065:VIJ983067 VSF983065:VSF983067 WCB983065:WCB983067 WLX983065:WLX983067 WVT983065:WVT983067" xr:uid="{61EB5B1E-96C6-4518-8126-4B8ECC780194}"/>
  </dataValidations>
  <pageMargins left="0.2" right="0.2" top="0.36" bottom="0.41" header="0.3" footer="0.3"/>
  <pageSetup paperSize="9" scale="70"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965F8-162F-483B-A7F8-D82C1916DF34}">
  <sheetPr>
    <tabColor rgb="FFFFC000"/>
  </sheetPr>
  <dimension ref="A2:R28"/>
  <sheetViews>
    <sheetView zoomScale="85" zoomScaleNormal="85" workbookViewId="0">
      <pane xSplit="11" ySplit="8" topLeftCell="L9" activePane="bottomRight" state="frozen"/>
      <selection activeCell="D26" sqref="D26"/>
      <selection pane="topRight" activeCell="D26" sqref="D26"/>
      <selection pane="bottomLeft" activeCell="D26" sqref="D26"/>
      <selection pane="bottomRight" activeCell="F13" sqref="F13"/>
    </sheetView>
  </sheetViews>
  <sheetFormatPr defaultColWidth="11.75" defaultRowHeight="13.5" customHeight="1"/>
  <cols>
    <col min="1" max="1" width="18.625" style="9" customWidth="1"/>
    <col min="2" max="2" width="17" style="9" customWidth="1"/>
    <col min="3" max="3" width="6.25" style="8" customWidth="1"/>
    <col min="4" max="4" width="15.25" style="9" customWidth="1"/>
    <col min="5" max="5" width="15.5" style="9" customWidth="1"/>
    <col min="6" max="6" width="66.5" style="9" customWidth="1"/>
    <col min="7" max="7" width="7.75" style="8" customWidth="1"/>
    <col min="8" max="8" width="9.625" style="8" customWidth="1"/>
    <col min="9" max="9" width="9.375" style="8" customWidth="1"/>
    <col min="10" max="10" width="7.125" style="10" customWidth="1"/>
    <col min="11" max="11" width="44.875" style="9" customWidth="1"/>
    <col min="12" max="12" width="26.25" style="9" customWidth="1"/>
    <col min="13" max="13" width="8.125" style="8" customWidth="1"/>
    <col min="14" max="14" width="17" style="8" customWidth="1"/>
    <col min="15" max="15" width="7.875" style="9" customWidth="1"/>
    <col min="16" max="16" width="16.375" style="8" customWidth="1"/>
    <col min="17" max="17" width="17.875" style="188" customWidth="1"/>
    <col min="18" max="18" width="19.375" style="188" customWidth="1"/>
    <col min="19" max="16384" width="11.75" style="9"/>
  </cols>
  <sheetData>
    <row r="2" spans="1:18" ht="20.100000000000001" customHeight="1">
      <c r="C2" s="183" t="s">
        <v>592</v>
      </c>
      <c r="D2" s="183"/>
      <c r="E2" s="183"/>
      <c r="F2" s="164" t="s">
        <v>3532</v>
      </c>
      <c r="H2" s="184" t="s">
        <v>594</v>
      </c>
      <c r="I2" s="185"/>
      <c r="J2" s="186"/>
      <c r="K2" s="187">
        <f>SUM(I:I)</f>
        <v>41870</v>
      </c>
    </row>
    <row r="3" spans="1:18" ht="20.100000000000001" customHeight="1">
      <c r="C3" s="183" t="s">
        <v>595</v>
      </c>
      <c r="D3" s="183"/>
      <c r="E3" s="183"/>
      <c r="F3" s="165" t="s">
        <v>3533</v>
      </c>
    </row>
    <row r="4" spans="1:18" ht="20.100000000000001" customHeight="1">
      <c r="C4" s="183" t="s">
        <v>597</v>
      </c>
      <c r="D4" s="183"/>
      <c r="E4" s="183"/>
      <c r="F4" s="165" t="s">
        <v>3695</v>
      </c>
      <c r="G4" s="640" t="s">
        <v>3696</v>
      </c>
      <c r="H4" s="641" t="s">
        <v>3697</v>
      </c>
      <c r="I4" s="641"/>
      <c r="J4" s="641"/>
      <c r="K4" s="641"/>
    </row>
    <row r="5" spans="1:18" ht="20.100000000000001" customHeight="1">
      <c r="C5" s="183" t="s">
        <v>600</v>
      </c>
      <c r="D5" s="183"/>
      <c r="E5" s="183"/>
      <c r="F5" s="167">
        <v>45135</v>
      </c>
      <c r="G5" s="640"/>
      <c r="H5" s="641"/>
      <c r="I5" s="641"/>
      <c r="J5" s="641"/>
      <c r="K5" s="641"/>
    </row>
    <row r="6" spans="1:18" ht="20.100000000000001" customHeight="1">
      <c r="C6" s="183" t="s">
        <v>601</v>
      </c>
      <c r="D6" s="183"/>
      <c r="E6" s="183"/>
      <c r="F6" s="167">
        <v>45135</v>
      </c>
      <c r="H6" s="642" t="s">
        <v>3536</v>
      </c>
      <c r="I6" s="642"/>
      <c r="J6" s="642"/>
      <c r="K6" s="642"/>
    </row>
    <row r="8" spans="1:18" s="8" customFormat="1" ht="19.5" customHeight="1">
      <c r="B8" s="104" t="s">
        <v>602</v>
      </c>
      <c r="C8" s="190" t="s">
        <v>603</v>
      </c>
      <c r="D8" s="191" t="s">
        <v>604</v>
      </c>
      <c r="E8" s="191" t="s">
        <v>605</v>
      </c>
      <c r="F8" s="192" t="s">
        <v>606</v>
      </c>
      <c r="G8" s="192" t="s">
        <v>12</v>
      </c>
      <c r="H8" s="192" t="s">
        <v>13</v>
      </c>
      <c r="I8" s="193" t="s">
        <v>14</v>
      </c>
      <c r="J8" s="193" t="s">
        <v>607</v>
      </c>
      <c r="K8" s="192" t="s">
        <v>608</v>
      </c>
      <c r="L8" s="192" t="s">
        <v>609</v>
      </c>
      <c r="M8" s="192" t="s">
        <v>610</v>
      </c>
      <c r="N8" s="194" t="s">
        <v>611</v>
      </c>
      <c r="O8" s="191" t="s">
        <v>612</v>
      </c>
      <c r="P8" s="192" t="s">
        <v>613</v>
      </c>
      <c r="Q8" s="194" t="s">
        <v>614</v>
      </c>
      <c r="R8" s="195" t="s">
        <v>615</v>
      </c>
    </row>
    <row r="9" spans="1:18" s="8" customFormat="1" ht="19.5" customHeight="1">
      <c r="C9" s="643" t="s">
        <v>3698</v>
      </c>
      <c r="D9" s="644"/>
      <c r="E9" s="644"/>
      <c r="F9" s="645"/>
      <c r="G9" s="197"/>
      <c r="H9" s="197"/>
      <c r="I9" s="197"/>
      <c r="J9" s="198"/>
      <c r="K9" s="199"/>
      <c r="L9" s="192"/>
      <c r="M9" s="192"/>
      <c r="N9" s="194"/>
      <c r="O9" s="191"/>
      <c r="P9" s="192"/>
      <c r="Q9" s="194"/>
      <c r="R9" s="195"/>
    </row>
    <row r="10" spans="1:18" s="8" customFormat="1" ht="19.5" customHeight="1">
      <c r="A10" s="18" t="s">
        <v>3699</v>
      </c>
      <c r="B10" s="646">
        <v>1</v>
      </c>
      <c r="C10" s="647"/>
      <c r="D10" s="648" t="s">
        <v>3700</v>
      </c>
      <c r="E10" s="648" t="s">
        <v>3701</v>
      </c>
      <c r="F10" s="649" t="s">
        <v>3702</v>
      </c>
      <c r="G10" s="653">
        <v>1</v>
      </c>
      <c r="H10" s="648">
        <v>24338</v>
      </c>
      <c r="I10" s="197">
        <f t="shared" ref="I10:I15" si="0">G10*H10</f>
        <v>24338</v>
      </c>
      <c r="J10" s="652"/>
      <c r="K10" s="649" t="s">
        <v>3703</v>
      </c>
      <c r="L10" s="653" t="s">
        <v>3704</v>
      </c>
      <c r="M10" s="653"/>
      <c r="N10" s="194">
        <v>45120</v>
      </c>
      <c r="O10" s="191"/>
      <c r="P10" s="1267">
        <v>45134</v>
      </c>
      <c r="Q10" s="194"/>
      <c r="R10" s="195"/>
    </row>
    <row r="11" spans="1:18" s="8" customFormat="1" ht="19.5" customHeight="1">
      <c r="A11" s="18" t="s">
        <v>3705</v>
      </c>
      <c r="B11" s="646"/>
      <c r="C11" s="647"/>
      <c r="D11" s="648" t="s">
        <v>3701</v>
      </c>
      <c r="E11" s="648" t="s">
        <v>3701</v>
      </c>
      <c r="F11" s="657" t="s">
        <v>647</v>
      </c>
      <c r="G11" s="1334">
        <v>24</v>
      </c>
      <c r="H11" s="659">
        <v>44</v>
      </c>
      <c r="I11" s="197">
        <f t="shared" si="0"/>
        <v>1056</v>
      </c>
      <c r="J11" s="660"/>
      <c r="K11" s="661" t="s">
        <v>3706</v>
      </c>
      <c r="L11" s="653" t="s">
        <v>3707</v>
      </c>
      <c r="M11" s="653"/>
      <c r="N11" s="194">
        <v>45120</v>
      </c>
      <c r="O11" s="191"/>
      <c r="P11" s="1267">
        <v>45132</v>
      </c>
      <c r="Q11" s="194"/>
      <c r="R11" s="195"/>
    </row>
    <row r="12" spans="1:18" s="8" customFormat="1" ht="19.5" customHeight="1">
      <c r="A12" s="18"/>
      <c r="B12" s="646"/>
      <c r="C12" s="647"/>
      <c r="D12" s="648"/>
      <c r="E12" s="648"/>
      <c r="F12" s="649"/>
      <c r="G12" s="653"/>
      <c r="H12" s="659"/>
      <c r="I12" s="197">
        <f t="shared" si="0"/>
        <v>0</v>
      </c>
      <c r="J12" s="652"/>
      <c r="K12" s="649"/>
      <c r="L12" s="653"/>
      <c r="M12" s="653"/>
      <c r="N12" s="194"/>
      <c r="O12" s="191"/>
      <c r="P12" s="192"/>
      <c r="Q12" s="194"/>
      <c r="R12" s="195"/>
    </row>
    <row r="13" spans="1:18" s="8" customFormat="1" ht="19.5" customHeight="1">
      <c r="A13" s="18" t="s">
        <v>3708</v>
      </c>
      <c r="B13" s="646">
        <v>1</v>
      </c>
      <c r="C13" s="647"/>
      <c r="D13" s="648" t="s">
        <v>3701</v>
      </c>
      <c r="E13" s="648" t="s">
        <v>3701</v>
      </c>
      <c r="F13" s="654" t="s">
        <v>3709</v>
      </c>
      <c r="G13" s="653">
        <v>2</v>
      </c>
      <c r="H13" s="648">
        <v>6356</v>
      </c>
      <c r="I13" s="197">
        <f t="shared" si="0"/>
        <v>12712</v>
      </c>
      <c r="J13" s="652"/>
      <c r="K13" s="649" t="s">
        <v>3710</v>
      </c>
      <c r="L13" s="653" t="s">
        <v>3704</v>
      </c>
      <c r="M13" s="653"/>
      <c r="N13" s="194">
        <v>45120</v>
      </c>
      <c r="O13" s="191"/>
      <c r="P13" s="1267">
        <v>45134</v>
      </c>
      <c r="Q13" s="194"/>
      <c r="R13" s="195"/>
    </row>
    <row r="14" spans="1:18" s="8" customFormat="1" ht="19.5" customHeight="1">
      <c r="A14" s="18" t="s">
        <v>3705</v>
      </c>
      <c r="B14" s="646">
        <v>1</v>
      </c>
      <c r="C14" s="655"/>
      <c r="D14" s="648" t="s">
        <v>3701</v>
      </c>
      <c r="E14" s="648" t="s">
        <v>3701</v>
      </c>
      <c r="F14" s="657" t="s">
        <v>655</v>
      </c>
      <c r="G14" s="1334">
        <v>30</v>
      </c>
      <c r="H14" s="659">
        <v>19</v>
      </c>
      <c r="I14" s="197">
        <f t="shared" si="0"/>
        <v>570</v>
      </c>
      <c r="J14" s="660"/>
      <c r="K14" s="661" t="s">
        <v>3711</v>
      </c>
      <c r="L14" s="653" t="s">
        <v>3707</v>
      </c>
      <c r="M14" s="653"/>
      <c r="N14" s="194">
        <v>45120</v>
      </c>
      <c r="O14" s="191"/>
      <c r="P14" s="1267">
        <v>45132</v>
      </c>
      <c r="Q14" s="194"/>
      <c r="R14" s="195"/>
    </row>
    <row r="15" spans="1:18" s="8" customFormat="1" ht="19.5" customHeight="1">
      <c r="A15" s="18" t="s">
        <v>3705</v>
      </c>
      <c r="B15" s="646">
        <v>1</v>
      </c>
      <c r="C15" s="17"/>
      <c r="D15" s="648" t="s">
        <v>3701</v>
      </c>
      <c r="E15" s="648" t="s">
        <v>3701</v>
      </c>
      <c r="F15" s="176" t="s">
        <v>3712</v>
      </c>
      <c r="G15" s="177">
        <v>8</v>
      </c>
      <c r="H15" s="659">
        <v>56</v>
      </c>
      <c r="I15" s="197">
        <f t="shared" si="0"/>
        <v>448</v>
      </c>
      <c r="J15" s="119"/>
      <c r="K15" s="661" t="s">
        <v>3713</v>
      </c>
      <c r="L15" s="192" t="s">
        <v>3707</v>
      </c>
      <c r="M15" s="192"/>
      <c r="N15" s="194">
        <v>45120</v>
      </c>
      <c r="O15" s="191"/>
      <c r="P15" s="1267">
        <v>45132</v>
      </c>
      <c r="Q15" s="194"/>
      <c r="R15" s="195"/>
    </row>
    <row r="16" spans="1:18" s="8" customFormat="1" ht="19.5" customHeight="1">
      <c r="C16" s="17"/>
      <c r="D16" s="17"/>
      <c r="E16" s="17"/>
      <c r="F16" s="176"/>
      <c r="G16" s="177"/>
      <c r="H16" s="177"/>
      <c r="J16" s="119"/>
      <c r="K16" s="662"/>
      <c r="L16" s="192"/>
      <c r="M16" s="192"/>
      <c r="N16" s="194"/>
      <c r="O16" s="191"/>
      <c r="P16" s="192"/>
      <c r="Q16" s="194"/>
      <c r="R16" s="195"/>
    </row>
    <row r="17" spans="1:18" s="8" customFormat="1" ht="19.5" customHeight="1">
      <c r="A17" s="412" t="s">
        <v>3714</v>
      </c>
      <c r="B17" s="646">
        <v>1</v>
      </c>
      <c r="C17" s="17"/>
      <c r="D17" s="648" t="s">
        <v>3701</v>
      </c>
      <c r="E17" s="648" t="s">
        <v>3701</v>
      </c>
      <c r="F17" s="176" t="s">
        <v>3715</v>
      </c>
      <c r="G17" s="177">
        <v>2</v>
      </c>
      <c r="H17" s="177">
        <v>1373</v>
      </c>
      <c r="I17" s="197">
        <f t="shared" ref="I17" si="1">G17*H17</f>
        <v>2746</v>
      </c>
      <c r="J17" s="119"/>
      <c r="K17" s="662" t="s">
        <v>3716</v>
      </c>
      <c r="L17" s="8" t="s">
        <v>3717</v>
      </c>
      <c r="M17" s="192"/>
      <c r="N17" s="194">
        <v>45145</v>
      </c>
      <c r="O17" s="191"/>
      <c r="P17" s="1267">
        <v>45147</v>
      </c>
      <c r="Q17" s="194"/>
      <c r="R17" s="195"/>
    </row>
    <row r="18" spans="1:18" s="8" customFormat="1" ht="19.5" customHeight="1">
      <c r="C18" s="17"/>
      <c r="D18" s="17"/>
      <c r="E18" s="17"/>
      <c r="F18" s="176"/>
      <c r="G18" s="177"/>
      <c r="H18" s="177"/>
      <c r="J18" s="119"/>
      <c r="K18" s="662"/>
      <c r="L18" s="192"/>
      <c r="M18" s="192"/>
      <c r="N18" s="194"/>
      <c r="O18" s="191"/>
      <c r="P18" s="192"/>
      <c r="Q18" s="194"/>
      <c r="R18" s="195"/>
    </row>
    <row r="19" spans="1:18" s="8" customFormat="1" ht="19.5" customHeight="1">
      <c r="C19" s="17"/>
      <c r="D19" s="17"/>
      <c r="E19" s="17"/>
      <c r="F19" s="1335">
        <f>SUM(I10:I17)</f>
        <v>41870</v>
      </c>
      <c r="G19" s="177"/>
      <c r="H19" s="177"/>
      <c r="I19" s="177"/>
      <c r="J19" s="119"/>
      <c r="K19" s="662"/>
      <c r="L19" s="192"/>
      <c r="M19" s="192"/>
      <c r="N19" s="194"/>
      <c r="O19" s="191"/>
      <c r="P19" s="192"/>
      <c r="Q19" s="194"/>
      <c r="R19" s="195"/>
    </row>
    <row r="20" spans="1:18" ht="18" customHeight="1">
      <c r="C20" s="192"/>
      <c r="D20" s="191"/>
      <c r="E20" s="738"/>
      <c r="F20" s="1336"/>
      <c r="G20" s="1336"/>
      <c r="H20" s="1336"/>
      <c r="I20" s="1336"/>
      <c r="J20" s="118"/>
      <c r="K20" s="1337"/>
      <c r="L20" s="196"/>
      <c r="M20" s="205"/>
      <c r="N20" s="194"/>
      <c r="O20" s="195"/>
      <c r="P20" s="195"/>
      <c r="Q20" s="194"/>
      <c r="R20" s="206"/>
    </row>
    <row r="21" spans="1:18" ht="18" customHeight="1">
      <c r="C21" s="192"/>
      <c r="D21" s="191"/>
      <c r="E21" s="191"/>
      <c r="F21" s="1338"/>
      <c r="G21" s="251"/>
      <c r="H21" s="251"/>
      <c r="I21" s="271"/>
      <c r="J21" s="1339"/>
      <c r="K21" s="204"/>
      <c r="L21" s="196"/>
      <c r="M21" s="205"/>
      <c r="N21" s="194"/>
      <c r="O21" s="195"/>
      <c r="P21" s="195"/>
      <c r="Q21" s="194"/>
      <c r="R21" s="206"/>
    </row>
    <row r="22" spans="1:18" ht="18" customHeight="1">
      <c r="C22" s="192"/>
      <c r="D22" s="192"/>
      <c r="E22" s="192"/>
      <c r="F22" s="196" t="s">
        <v>853</v>
      </c>
      <c r="G22" s="197"/>
      <c r="H22" s="197"/>
      <c r="I22" s="197">
        <f>G22*H22</f>
        <v>0</v>
      </c>
      <c r="J22" s="198"/>
      <c r="K22" s="204" t="s">
        <v>854</v>
      </c>
      <c r="L22" s="398"/>
      <c r="M22" s="192"/>
      <c r="N22" s="194"/>
      <c r="O22" s="398"/>
      <c r="P22" s="192"/>
      <c r="Q22" s="194"/>
      <c r="R22" s="206"/>
    </row>
    <row r="23" spans="1:18" ht="18" customHeight="1">
      <c r="C23" s="192"/>
      <c r="D23" s="191"/>
      <c r="E23" s="191"/>
      <c r="F23" s="196" t="s">
        <v>854</v>
      </c>
      <c r="G23" s="197"/>
      <c r="H23" s="197">
        <v>5000</v>
      </c>
      <c r="I23" s="197">
        <f>G23*H23</f>
        <v>0</v>
      </c>
      <c r="J23" s="198"/>
      <c r="K23" s="204" t="s">
        <v>855</v>
      </c>
      <c r="L23" s="398"/>
      <c r="M23" s="192"/>
      <c r="N23" s="194"/>
      <c r="O23" s="398"/>
      <c r="P23" s="192"/>
      <c r="Q23" s="194"/>
      <c r="R23" s="195"/>
    </row>
    <row r="24" spans="1:18" ht="18" customHeight="1">
      <c r="C24" s="192"/>
      <c r="D24" s="191"/>
      <c r="E24" s="191"/>
      <c r="F24" s="196" t="s">
        <v>855</v>
      </c>
      <c r="G24" s="197"/>
      <c r="H24" s="197"/>
      <c r="I24" s="197">
        <f>G24*H24</f>
        <v>0</v>
      </c>
      <c r="J24" s="198"/>
      <c r="K24" s="205"/>
      <c r="L24" s="398"/>
      <c r="M24" s="192"/>
      <c r="N24" s="192"/>
      <c r="O24" s="398"/>
      <c r="P24" s="192"/>
      <c r="Q24" s="195"/>
      <c r="R24" s="195"/>
    </row>
    <row r="25" spans="1:18" ht="18" customHeight="1">
      <c r="C25" s="192"/>
      <c r="D25" s="191"/>
      <c r="E25" s="191"/>
      <c r="F25" s="399"/>
      <c r="G25" s="400"/>
      <c r="H25" s="400"/>
      <c r="I25" s="401"/>
      <c r="J25" s="259"/>
      <c r="K25" s="257"/>
    </row>
    <row r="26" spans="1:18" ht="18" customHeight="1"/>
    <row r="27" spans="1:18" ht="18" customHeight="1"/>
    <row r="28" spans="1:18" ht="18" customHeight="1"/>
  </sheetData>
  <autoFilter ref="C8:P28" xr:uid="{00000000-0009-0000-0000-000003000000}"/>
  <mergeCells count="11">
    <mergeCell ref="C6:E6"/>
    <mergeCell ref="H6:K6"/>
    <mergeCell ref="C9:F9"/>
    <mergeCell ref="F25:I25"/>
    <mergeCell ref="C2:E2"/>
    <mergeCell ref="H2:J2"/>
    <mergeCell ref="C3:E3"/>
    <mergeCell ref="C4:E4"/>
    <mergeCell ref="G4:G5"/>
    <mergeCell ref="H4:K5"/>
    <mergeCell ref="C5:E5"/>
  </mergeCells>
  <phoneticPr fontId="3"/>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14507-2408-4A5D-B4C7-85AEF7CBFAA3}">
  <dimension ref="B2:Q18"/>
  <sheetViews>
    <sheetView zoomScale="85" zoomScaleNormal="85" workbookViewId="0">
      <pane xSplit="10" ySplit="8" topLeftCell="K9" activePane="bottomRight" state="frozen"/>
      <selection pane="topRight" activeCell="K1" sqref="K1"/>
      <selection pane="bottomLeft" activeCell="A9" sqref="A9"/>
      <selection pane="bottomRight" activeCell="E8" sqref="E8"/>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3718</v>
      </c>
      <c r="G2" s="4" t="s">
        <v>2</v>
      </c>
      <c r="H2" s="5"/>
      <c r="I2" s="6"/>
      <c r="J2" s="7">
        <f>SUM(H:H)</f>
        <v>4840</v>
      </c>
    </row>
    <row r="3" spans="2:17" ht="20.100000000000001" customHeight="1">
      <c r="B3" s="1" t="s">
        <v>3</v>
      </c>
      <c r="C3" s="1"/>
      <c r="D3" s="1"/>
      <c r="E3" s="13" t="s">
        <v>2155</v>
      </c>
    </row>
    <row r="4" spans="2:17" ht="20.100000000000001" customHeight="1">
      <c r="B4" s="1" t="s">
        <v>5</v>
      </c>
      <c r="C4" s="1"/>
      <c r="D4" s="1"/>
      <c r="E4" s="13">
        <v>207264</v>
      </c>
    </row>
    <row r="5" spans="2:17" ht="20.100000000000001" customHeight="1">
      <c r="B5" s="1" t="s">
        <v>6</v>
      </c>
      <c r="C5" s="1"/>
      <c r="D5" s="1"/>
      <c r="E5" s="16">
        <v>45118</v>
      </c>
    </row>
    <row r="6" spans="2:17" ht="20.100000000000001" customHeight="1">
      <c r="B6" s="1" t="s">
        <v>7</v>
      </c>
      <c r="C6" s="1"/>
      <c r="D6" s="1"/>
      <c r="E6" s="16">
        <v>45132</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17" si="0">F9*G9</f>
        <v>0</v>
      </c>
      <c r="I9" s="22"/>
      <c r="J9" s="24"/>
      <c r="K9" s="24"/>
      <c r="L9" s="18"/>
      <c r="M9" s="30"/>
      <c r="N9" s="17"/>
      <c r="O9" s="18"/>
      <c r="P9" s="30"/>
      <c r="Q9" s="23"/>
    </row>
    <row r="10" spans="2:17" s="8" customFormat="1" ht="19.7" customHeight="1">
      <c r="B10" s="52">
        <v>2</v>
      </c>
      <c r="C10" s="52" t="s">
        <v>167</v>
      </c>
      <c r="D10" s="52" t="s">
        <v>167</v>
      </c>
      <c r="E10" s="145" t="s">
        <v>3719</v>
      </c>
      <c r="F10" s="160">
        <v>1</v>
      </c>
      <c r="G10" s="51">
        <v>2870</v>
      </c>
      <c r="H10" s="51">
        <f t="shared" si="0"/>
        <v>2870</v>
      </c>
      <c r="I10" s="22"/>
      <c r="J10" s="150" t="s">
        <v>3720</v>
      </c>
      <c r="K10" s="24" t="s">
        <v>3721</v>
      </c>
      <c r="L10" s="18"/>
      <c r="M10" s="30">
        <v>45111</v>
      </c>
      <c r="N10" s="17"/>
      <c r="O10" s="18"/>
      <c r="P10" s="30">
        <v>45118</v>
      </c>
      <c r="Q10" s="23">
        <v>45118</v>
      </c>
    </row>
    <row r="11" spans="2:17" s="8" customFormat="1" ht="19.7" customHeight="1">
      <c r="B11" s="52">
        <v>2</v>
      </c>
      <c r="C11" s="52" t="s">
        <v>167</v>
      </c>
      <c r="D11" s="52" t="s">
        <v>167</v>
      </c>
      <c r="E11" s="145" t="s">
        <v>3722</v>
      </c>
      <c r="F11" s="160">
        <v>1</v>
      </c>
      <c r="G11" s="51">
        <v>1970</v>
      </c>
      <c r="H11" s="51">
        <f t="shared" si="0"/>
        <v>1970</v>
      </c>
      <c r="I11" s="22"/>
      <c r="J11" s="150" t="s">
        <v>3723</v>
      </c>
      <c r="K11" s="24" t="s">
        <v>3721</v>
      </c>
      <c r="L11" s="18"/>
      <c r="M11" s="30">
        <v>45111</v>
      </c>
      <c r="N11" s="17"/>
      <c r="O11" s="18"/>
      <c r="P11" s="30">
        <v>45118</v>
      </c>
      <c r="Q11" s="23">
        <v>45118</v>
      </c>
    </row>
    <row r="12" spans="2:17" s="8" customFormat="1" ht="19.7" customHeight="1">
      <c r="B12" s="17"/>
      <c r="C12" s="17"/>
      <c r="D12" s="17"/>
      <c r="E12" s="50"/>
      <c r="F12" s="18"/>
      <c r="G12" s="51">
        <v>0</v>
      </c>
      <c r="H12" s="51">
        <f t="shared" si="0"/>
        <v>0</v>
      </c>
      <c r="I12" s="22"/>
      <c r="J12" s="26"/>
      <c r="K12" s="18"/>
      <c r="L12" s="18"/>
      <c r="M12" s="30"/>
      <c r="N12" s="17"/>
      <c r="O12" s="18"/>
      <c r="P12" s="30"/>
      <c r="Q12" s="23"/>
    </row>
    <row r="13" spans="2:17" s="8" customFormat="1" ht="19.7" customHeight="1">
      <c r="B13" s="17"/>
      <c r="C13" s="17"/>
      <c r="D13" s="17"/>
      <c r="E13" s="50"/>
      <c r="F13" s="18"/>
      <c r="G13" s="51">
        <v>0</v>
      </c>
      <c r="H13" s="51">
        <f t="shared" si="0"/>
        <v>0</v>
      </c>
      <c r="I13" s="22"/>
      <c r="J13" s="26"/>
      <c r="K13" s="18"/>
      <c r="L13" s="18"/>
      <c r="M13" s="30"/>
      <c r="N13" s="17"/>
      <c r="O13" s="18"/>
      <c r="P13" s="30"/>
      <c r="Q13" s="23"/>
    </row>
    <row r="14" spans="2:17" s="8" customFormat="1" ht="19.7" customHeight="1">
      <c r="B14" s="17"/>
      <c r="C14" s="17"/>
      <c r="D14" s="17"/>
      <c r="E14" s="50"/>
      <c r="F14" s="18"/>
      <c r="G14" s="51">
        <v>0</v>
      </c>
      <c r="H14" s="51">
        <f t="shared" si="0"/>
        <v>0</v>
      </c>
      <c r="I14" s="22"/>
      <c r="J14" s="26"/>
      <c r="K14" s="18"/>
      <c r="L14" s="18"/>
      <c r="M14" s="30"/>
      <c r="N14" s="17"/>
      <c r="O14" s="18"/>
      <c r="P14" s="30"/>
      <c r="Q14" s="23"/>
    </row>
    <row r="15" spans="2:17" s="8" customFormat="1" ht="19.7" customHeight="1">
      <c r="B15" s="17"/>
      <c r="C15" s="17"/>
      <c r="D15" s="17"/>
      <c r="E15" s="50"/>
      <c r="F15" s="18"/>
      <c r="G15" s="51">
        <v>0</v>
      </c>
      <c r="H15" s="51">
        <f t="shared" si="0"/>
        <v>0</v>
      </c>
      <c r="I15" s="22"/>
      <c r="J15" s="26"/>
      <c r="K15" s="18"/>
      <c r="L15" s="18"/>
      <c r="M15" s="30"/>
      <c r="N15" s="17"/>
      <c r="O15" s="18"/>
      <c r="P15" s="30"/>
      <c r="Q15" s="23"/>
    </row>
    <row r="16" spans="2:17" s="8" customFormat="1" ht="19.7" customHeight="1">
      <c r="B16" s="17"/>
      <c r="C16" s="17"/>
      <c r="D16" s="17"/>
      <c r="E16" s="50"/>
      <c r="F16" s="18"/>
      <c r="G16" s="51">
        <v>0</v>
      </c>
      <c r="H16" s="51">
        <f t="shared" si="0"/>
        <v>0</v>
      </c>
      <c r="I16" s="22"/>
      <c r="J16" s="26"/>
      <c r="K16" s="18"/>
      <c r="L16" s="18"/>
      <c r="M16" s="30"/>
      <c r="N16" s="17"/>
      <c r="O16" s="18"/>
      <c r="P16" s="30"/>
      <c r="Q16" s="23"/>
    </row>
    <row r="17" spans="2:17" s="8" customFormat="1" ht="19.7" customHeight="1">
      <c r="B17" s="17"/>
      <c r="C17" s="17"/>
      <c r="D17" s="17"/>
      <c r="E17" s="50"/>
      <c r="F17" s="18"/>
      <c r="G17" s="51">
        <v>0</v>
      </c>
      <c r="H17" s="51">
        <f t="shared" si="0"/>
        <v>0</v>
      </c>
      <c r="I17" s="22"/>
      <c r="J17" s="26"/>
      <c r="K17" s="18"/>
      <c r="L17" s="18"/>
      <c r="M17" s="30"/>
      <c r="N17" s="17"/>
      <c r="O17" s="18"/>
      <c r="P17" s="30"/>
      <c r="Q17" s="23"/>
    </row>
    <row r="18" spans="2:17">
      <c r="G18" s="10"/>
      <c r="H18" s="10"/>
    </row>
  </sheetData>
  <autoFilter ref="B8:O17" xr:uid="{0B9831B6-EEEB-40A6-BB8C-4139D986ACFD}"/>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0FAD7-4579-4705-8687-7DFD03E1CBAF}">
  <dimension ref="B2:Q16"/>
  <sheetViews>
    <sheetView zoomScale="85" zoomScaleNormal="85" workbookViewId="0">
      <pane xSplit="10" ySplit="8" topLeftCell="K9" activePane="bottomRight" state="frozen"/>
      <selection pane="topRight" activeCell="K1" sqref="K1"/>
      <selection pane="bottomLeft" activeCell="A9" sqref="A9"/>
      <selection pane="bottomRight" activeCell="C10" sqref="C10"/>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3724</v>
      </c>
      <c r="G2" s="4" t="s">
        <v>2</v>
      </c>
      <c r="H2" s="5"/>
      <c r="I2" s="6"/>
      <c r="J2" s="7">
        <f>SUM(H:H)</f>
        <v>7400</v>
      </c>
    </row>
    <row r="3" spans="2:17" ht="20.100000000000001" customHeight="1">
      <c r="B3" s="1" t="s">
        <v>3</v>
      </c>
      <c r="C3" s="1"/>
      <c r="D3" s="1"/>
      <c r="E3" s="13" t="s">
        <v>469</v>
      </c>
    </row>
    <row r="4" spans="2:17" ht="20.100000000000001" customHeight="1">
      <c r="B4" s="1" t="s">
        <v>5</v>
      </c>
      <c r="C4" s="1"/>
      <c r="D4" s="1"/>
      <c r="E4" s="13">
        <v>207006</v>
      </c>
    </row>
    <row r="5" spans="2:17" ht="20.100000000000001" customHeight="1">
      <c r="B5" s="1" t="s">
        <v>6</v>
      </c>
      <c r="C5" s="1"/>
      <c r="D5" s="1"/>
      <c r="E5" s="16">
        <v>45114</v>
      </c>
    </row>
    <row r="6" spans="2:17" ht="20.100000000000001" customHeight="1">
      <c r="B6" s="1" t="s">
        <v>7</v>
      </c>
      <c r="C6" s="1"/>
      <c r="D6" s="1"/>
      <c r="E6" s="16">
        <v>45139</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15" si="0">F9*G9</f>
        <v>0</v>
      </c>
      <c r="I9" s="22"/>
      <c r="J9" s="24"/>
      <c r="K9" s="24"/>
      <c r="L9" s="18"/>
      <c r="M9" s="30"/>
      <c r="N9" s="17"/>
      <c r="O9" s="18"/>
      <c r="P9" s="30"/>
      <c r="Q9" s="23"/>
    </row>
    <row r="10" spans="2:17" s="8" customFormat="1" ht="19.7" customHeight="1">
      <c r="B10" s="65"/>
      <c r="C10" s="52" t="s">
        <v>167</v>
      </c>
      <c r="D10" s="52" t="s">
        <v>167</v>
      </c>
      <c r="E10" s="62" t="s">
        <v>425</v>
      </c>
      <c r="F10" s="18">
        <v>1</v>
      </c>
      <c r="G10" s="51">
        <v>7400</v>
      </c>
      <c r="H10" s="51">
        <f t="shared" si="0"/>
        <v>7400</v>
      </c>
      <c r="I10" s="22"/>
      <c r="J10" s="26" t="s">
        <v>3725</v>
      </c>
      <c r="K10" s="24" t="s">
        <v>3726</v>
      </c>
      <c r="L10" s="18"/>
      <c r="M10" s="30">
        <v>45104</v>
      </c>
      <c r="N10" s="17"/>
      <c r="O10" s="18"/>
      <c r="P10" s="30">
        <v>45114</v>
      </c>
      <c r="Q10" s="23">
        <v>45114</v>
      </c>
    </row>
    <row r="11" spans="2:17" s="8" customFormat="1" ht="19.7" customHeight="1">
      <c r="B11" s="17"/>
      <c r="C11" s="17"/>
      <c r="D11" s="17"/>
      <c r="E11" s="50"/>
      <c r="F11" s="18"/>
      <c r="G11" s="51">
        <v>0</v>
      </c>
      <c r="H11" s="51">
        <f t="shared" si="0"/>
        <v>0</v>
      </c>
      <c r="I11" s="22"/>
      <c r="J11" s="26"/>
      <c r="K11" s="18"/>
      <c r="L11" s="18"/>
      <c r="M11" s="30"/>
      <c r="N11" s="17"/>
      <c r="O11" s="18"/>
      <c r="P11" s="30"/>
      <c r="Q11" s="23"/>
    </row>
    <row r="12" spans="2:17" s="8" customFormat="1" ht="19.7" customHeight="1">
      <c r="B12" s="17"/>
      <c r="C12" s="17"/>
      <c r="D12" s="17"/>
      <c r="E12" s="50"/>
      <c r="F12" s="18"/>
      <c r="G12" s="51">
        <v>0</v>
      </c>
      <c r="H12" s="51">
        <f t="shared" si="0"/>
        <v>0</v>
      </c>
      <c r="I12" s="22"/>
      <c r="J12" s="26"/>
      <c r="K12" s="18"/>
      <c r="L12" s="18"/>
      <c r="M12" s="30"/>
      <c r="N12" s="17"/>
      <c r="O12" s="18"/>
      <c r="P12" s="30"/>
      <c r="Q12" s="23"/>
    </row>
    <row r="13" spans="2:17" s="8" customFormat="1" ht="19.7" customHeight="1">
      <c r="B13" s="17"/>
      <c r="C13" s="17"/>
      <c r="D13" s="17"/>
      <c r="E13" s="50"/>
      <c r="F13" s="18"/>
      <c r="G13" s="51">
        <v>0</v>
      </c>
      <c r="H13" s="51">
        <f t="shared" si="0"/>
        <v>0</v>
      </c>
      <c r="I13" s="22"/>
      <c r="J13" s="26"/>
      <c r="K13" s="18"/>
      <c r="L13" s="18"/>
      <c r="M13" s="30"/>
      <c r="N13" s="17"/>
      <c r="O13" s="18"/>
      <c r="P13" s="30"/>
      <c r="Q13" s="23"/>
    </row>
    <row r="14" spans="2:17" s="8" customFormat="1" ht="19.7" customHeight="1">
      <c r="B14" s="17"/>
      <c r="C14" s="17"/>
      <c r="D14" s="17"/>
      <c r="E14" s="50"/>
      <c r="F14" s="18"/>
      <c r="G14" s="51">
        <v>0</v>
      </c>
      <c r="H14" s="51">
        <f t="shared" si="0"/>
        <v>0</v>
      </c>
      <c r="I14" s="22"/>
      <c r="J14" s="26"/>
      <c r="K14" s="18"/>
      <c r="L14" s="18"/>
      <c r="M14" s="30"/>
      <c r="N14" s="17"/>
      <c r="O14" s="18"/>
      <c r="P14" s="30"/>
      <c r="Q14" s="23"/>
    </row>
    <row r="15" spans="2:17" s="8" customFormat="1" ht="19.7" customHeight="1">
      <c r="B15" s="17"/>
      <c r="C15" s="17"/>
      <c r="D15" s="17"/>
      <c r="E15" s="50"/>
      <c r="F15" s="18"/>
      <c r="G15" s="51">
        <v>0</v>
      </c>
      <c r="H15" s="51">
        <f t="shared" si="0"/>
        <v>0</v>
      </c>
      <c r="I15" s="22"/>
      <c r="J15" s="26"/>
      <c r="K15" s="18"/>
      <c r="L15" s="18"/>
      <c r="M15" s="30"/>
      <c r="N15" s="17"/>
      <c r="O15" s="18"/>
      <c r="P15" s="30"/>
      <c r="Q15" s="23"/>
    </row>
    <row r="16" spans="2:17">
      <c r="G16" s="10"/>
      <c r="H16" s="10"/>
    </row>
  </sheetData>
  <autoFilter ref="B8:O15" xr:uid="{2A439145-F694-4E1D-B09A-4AA605A9C6DC}"/>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1BDE5-8706-4749-92F1-10F54D43A2FE}">
  <dimension ref="B2:Q85"/>
  <sheetViews>
    <sheetView zoomScale="85" zoomScaleNormal="85" workbookViewId="0">
      <pane xSplit="10" ySplit="8" topLeftCell="K9" activePane="bottomRight" state="frozen"/>
      <selection pane="topRight" activeCell="K1" sqref="K1"/>
      <selection pane="bottomLeft" activeCell="A9" sqref="A9"/>
      <selection pane="bottomRight" activeCell="C9" sqref="C9"/>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6.875" style="9" customWidth="1"/>
    <col min="12" max="12" width="27.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6.875" style="9" customWidth="1"/>
    <col min="268" max="268" width="27.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6.875" style="9" customWidth="1"/>
    <col min="524" max="524" width="27.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6.875" style="9" customWidth="1"/>
    <col min="780" max="780" width="27.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6.875" style="9" customWidth="1"/>
    <col min="1036" max="1036" width="27.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6.875" style="9" customWidth="1"/>
    <col min="1292" max="1292" width="27.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6.875" style="9" customWidth="1"/>
    <col min="1548" max="1548" width="27.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6.875" style="9" customWidth="1"/>
    <col min="1804" max="1804" width="27.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6.875" style="9" customWidth="1"/>
    <col min="2060" max="2060" width="27.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6.875" style="9" customWidth="1"/>
    <col min="2316" max="2316" width="27.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6.875" style="9" customWidth="1"/>
    <col min="2572" max="2572" width="27.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6.875" style="9" customWidth="1"/>
    <col min="2828" max="2828" width="27.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6.875" style="9" customWidth="1"/>
    <col min="3084" max="3084" width="27.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6.875" style="9" customWidth="1"/>
    <col min="3340" max="3340" width="27.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6.875" style="9" customWidth="1"/>
    <col min="3596" max="3596" width="27.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6.875" style="9" customWidth="1"/>
    <col min="3852" max="3852" width="27.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6.875" style="9" customWidth="1"/>
    <col min="4108" max="4108" width="27.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6.875" style="9" customWidth="1"/>
    <col min="4364" max="4364" width="27.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6.875" style="9" customWidth="1"/>
    <col min="4620" max="4620" width="27.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6.875" style="9" customWidth="1"/>
    <col min="4876" max="4876" width="27.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6.875" style="9" customWidth="1"/>
    <col min="5132" max="5132" width="27.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6.875" style="9" customWidth="1"/>
    <col min="5388" max="5388" width="27.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6.875" style="9" customWidth="1"/>
    <col min="5644" max="5644" width="27.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6.875" style="9" customWidth="1"/>
    <col min="5900" max="5900" width="27.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6.875" style="9" customWidth="1"/>
    <col min="6156" max="6156" width="27.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6.875" style="9" customWidth="1"/>
    <col min="6412" max="6412" width="27.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6.875" style="9" customWidth="1"/>
    <col min="6668" max="6668" width="27.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6.875" style="9" customWidth="1"/>
    <col min="6924" max="6924" width="27.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6.875" style="9" customWidth="1"/>
    <col min="7180" max="7180" width="27.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6.875" style="9" customWidth="1"/>
    <col min="7436" max="7436" width="27.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6.875" style="9" customWidth="1"/>
    <col min="7692" max="7692" width="27.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6.875" style="9" customWidth="1"/>
    <col min="7948" max="7948" width="27.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6.875" style="9" customWidth="1"/>
    <col min="8204" max="8204" width="27.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6.875" style="9" customWidth="1"/>
    <col min="8460" max="8460" width="27.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6.875" style="9" customWidth="1"/>
    <col min="8716" max="8716" width="27.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6.875" style="9" customWidth="1"/>
    <col min="8972" max="8972" width="27.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6.875" style="9" customWidth="1"/>
    <col min="9228" max="9228" width="27.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6.875" style="9" customWidth="1"/>
    <col min="9484" max="9484" width="27.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6.875" style="9" customWidth="1"/>
    <col min="9740" max="9740" width="27.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6.875" style="9" customWidth="1"/>
    <col min="9996" max="9996" width="27.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6.875" style="9" customWidth="1"/>
    <col min="10252" max="10252" width="27.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6.875" style="9" customWidth="1"/>
    <col min="10508" max="10508" width="27.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6.875" style="9" customWidth="1"/>
    <col min="10764" max="10764" width="27.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6.875" style="9" customWidth="1"/>
    <col min="11020" max="11020" width="27.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6.875" style="9" customWidth="1"/>
    <col min="11276" max="11276" width="27.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6.875" style="9" customWidth="1"/>
    <col min="11532" max="11532" width="27.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6.875" style="9" customWidth="1"/>
    <col min="11788" max="11788" width="27.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6.875" style="9" customWidth="1"/>
    <col min="12044" max="12044" width="27.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6.875" style="9" customWidth="1"/>
    <col min="12300" max="12300" width="27.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6.875" style="9" customWidth="1"/>
    <col min="12556" max="12556" width="27.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6.875" style="9" customWidth="1"/>
    <col min="12812" max="12812" width="27.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6.875" style="9" customWidth="1"/>
    <col min="13068" max="13068" width="27.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6.875" style="9" customWidth="1"/>
    <col min="13324" max="13324" width="27.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6.875" style="9" customWidth="1"/>
    <col min="13580" max="13580" width="27.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6.875" style="9" customWidth="1"/>
    <col min="13836" max="13836" width="27.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6.875" style="9" customWidth="1"/>
    <col min="14092" max="14092" width="27.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6.875" style="9" customWidth="1"/>
    <col min="14348" max="14348" width="27.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6.875" style="9" customWidth="1"/>
    <col min="14604" max="14604" width="27.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6.875" style="9" customWidth="1"/>
    <col min="14860" max="14860" width="27.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6.875" style="9" customWidth="1"/>
    <col min="15116" max="15116" width="27.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6.875" style="9" customWidth="1"/>
    <col min="15372" max="15372" width="27.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6.875" style="9" customWidth="1"/>
    <col min="15628" max="15628" width="27.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6.875" style="9" customWidth="1"/>
    <col min="15884" max="15884" width="27.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6.875" style="9" customWidth="1"/>
    <col min="16140" max="16140" width="27.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3727</v>
      </c>
      <c r="G2" s="4" t="s">
        <v>2</v>
      </c>
      <c r="H2" s="5"/>
      <c r="I2" s="6"/>
      <c r="J2" s="7">
        <f>SUM(H:H)</f>
        <v>106825</v>
      </c>
    </row>
    <row r="3" spans="2:17" ht="20.100000000000001" customHeight="1">
      <c r="B3" s="1" t="s">
        <v>3</v>
      </c>
      <c r="C3" s="1"/>
      <c r="D3" s="1"/>
      <c r="E3" s="13" t="s">
        <v>894</v>
      </c>
    </row>
    <row r="4" spans="2:17" ht="20.100000000000001" customHeight="1">
      <c r="B4" s="1" t="s">
        <v>5</v>
      </c>
      <c r="C4" s="1"/>
      <c r="D4" s="1"/>
      <c r="E4" s="13">
        <v>207163</v>
      </c>
    </row>
    <row r="5" spans="2:17" ht="20.100000000000001" customHeight="1">
      <c r="B5" s="1" t="s">
        <v>6</v>
      </c>
      <c r="C5" s="1"/>
      <c r="D5" s="1"/>
      <c r="E5" s="16">
        <v>45135</v>
      </c>
    </row>
    <row r="6" spans="2:17" ht="20.100000000000001" customHeight="1">
      <c r="B6" s="1" t="s">
        <v>7</v>
      </c>
      <c r="C6" s="1"/>
      <c r="D6" s="1"/>
      <c r="E6" s="16">
        <v>45163</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72" si="0">F9*G9</f>
        <v>0</v>
      </c>
      <c r="I9" s="22"/>
      <c r="J9" s="24"/>
      <c r="K9" s="24"/>
      <c r="L9" s="18"/>
      <c r="M9" s="30"/>
      <c r="N9" s="17"/>
      <c r="O9" s="18"/>
      <c r="P9" s="30"/>
      <c r="Q9" s="23"/>
    </row>
    <row r="10" spans="2:17" s="8" customFormat="1" ht="19.7" customHeight="1">
      <c r="B10" s="17">
        <v>3</v>
      </c>
      <c r="C10" s="154" t="s">
        <v>1800</v>
      </c>
      <c r="D10" s="154" t="s">
        <v>1720</v>
      </c>
      <c r="E10" s="50" t="s">
        <v>3728</v>
      </c>
      <c r="F10" s="151">
        <v>1</v>
      </c>
      <c r="G10" s="51">
        <v>610</v>
      </c>
      <c r="H10" s="157">
        <f t="shared" si="0"/>
        <v>610</v>
      </c>
      <c r="I10" s="158"/>
      <c r="J10" s="24" t="s">
        <v>3729</v>
      </c>
      <c r="K10" s="1340" t="s">
        <v>3730</v>
      </c>
      <c r="L10" s="18"/>
      <c r="M10" s="30">
        <v>45113</v>
      </c>
      <c r="N10" s="17"/>
      <c r="O10" s="29">
        <v>45135</v>
      </c>
      <c r="P10" s="30">
        <v>45135</v>
      </c>
      <c r="Q10" s="23">
        <v>45134</v>
      </c>
    </row>
    <row r="11" spans="2:17" s="8" customFormat="1" ht="19.7" customHeight="1">
      <c r="B11" s="17">
        <v>4</v>
      </c>
      <c r="C11" s="17" t="s">
        <v>3731</v>
      </c>
      <c r="D11" s="17" t="s">
        <v>3731</v>
      </c>
      <c r="E11" s="155" t="s">
        <v>3732</v>
      </c>
      <c r="F11" s="156">
        <v>1</v>
      </c>
      <c r="G11" s="134">
        <v>3360</v>
      </c>
      <c r="H11" s="157">
        <f t="shared" si="0"/>
        <v>3360</v>
      </c>
      <c r="I11" s="158"/>
      <c r="J11" s="135" t="s">
        <v>3733</v>
      </c>
      <c r="K11" s="18"/>
      <c r="L11" s="18"/>
      <c r="M11" s="30">
        <v>45110</v>
      </c>
      <c r="N11" s="17"/>
      <c r="O11" s="29">
        <v>45135</v>
      </c>
      <c r="P11" s="30">
        <v>45135</v>
      </c>
      <c r="Q11" s="23">
        <v>45135</v>
      </c>
    </row>
    <row r="12" spans="2:17" s="8" customFormat="1" ht="19.7" customHeight="1">
      <c r="B12" s="17">
        <v>4</v>
      </c>
      <c r="C12" s="17" t="s">
        <v>3731</v>
      </c>
      <c r="D12" s="17" t="s">
        <v>3731</v>
      </c>
      <c r="E12" s="155" t="s">
        <v>291</v>
      </c>
      <c r="F12" s="156">
        <v>1</v>
      </c>
      <c r="G12" s="134">
        <v>1200</v>
      </c>
      <c r="H12" s="157">
        <f t="shared" si="0"/>
        <v>1200</v>
      </c>
      <c r="I12" s="158"/>
      <c r="J12" s="135"/>
      <c r="K12" s="18"/>
      <c r="L12" s="18"/>
      <c r="M12" s="30">
        <v>45110</v>
      </c>
      <c r="N12" s="17"/>
      <c r="O12" s="29">
        <v>45135</v>
      </c>
      <c r="P12" s="30">
        <v>45135</v>
      </c>
      <c r="Q12" s="23">
        <v>45135</v>
      </c>
    </row>
    <row r="13" spans="2:17" s="8" customFormat="1" ht="19.5" customHeight="1">
      <c r="B13" s="17"/>
      <c r="C13" s="17"/>
      <c r="D13" s="17"/>
      <c r="E13" s="50"/>
      <c r="F13" s="18"/>
      <c r="G13" s="132">
        <v>0</v>
      </c>
      <c r="H13" s="132">
        <f t="shared" si="0"/>
        <v>0</v>
      </c>
      <c r="I13" s="22"/>
      <c r="J13" s="24"/>
      <c r="K13" s="24"/>
      <c r="L13" s="18"/>
      <c r="M13" s="30"/>
      <c r="N13" s="17"/>
      <c r="O13" s="18"/>
      <c r="P13" s="30"/>
      <c r="Q13" s="23"/>
    </row>
    <row r="14" spans="2:17" s="8" customFormat="1" ht="19.7" customHeight="1">
      <c r="B14" s="17">
        <v>3</v>
      </c>
      <c r="C14" s="154" t="s">
        <v>167</v>
      </c>
      <c r="D14" s="154" t="s">
        <v>167</v>
      </c>
      <c r="E14" s="50" t="s">
        <v>3734</v>
      </c>
      <c r="F14" s="151">
        <v>1</v>
      </c>
      <c r="G14" s="51">
        <v>584</v>
      </c>
      <c r="H14" s="157">
        <f t="shared" si="0"/>
        <v>584</v>
      </c>
      <c r="I14" s="158"/>
      <c r="J14" s="24" t="s">
        <v>3735</v>
      </c>
      <c r="K14" s="24" t="s">
        <v>3736</v>
      </c>
      <c r="L14" s="18"/>
      <c r="M14" s="30">
        <v>45107</v>
      </c>
      <c r="N14" s="17"/>
      <c r="O14" s="18"/>
      <c r="P14" s="30">
        <v>45118</v>
      </c>
      <c r="Q14" s="23">
        <v>45118</v>
      </c>
    </row>
    <row r="15" spans="2:17" s="8" customFormat="1" ht="19.7" customHeight="1">
      <c r="B15" s="17">
        <v>3</v>
      </c>
      <c r="C15" s="154" t="s">
        <v>167</v>
      </c>
      <c r="D15" s="154" t="s">
        <v>167</v>
      </c>
      <c r="E15" s="50" t="s">
        <v>3737</v>
      </c>
      <c r="F15" s="151">
        <v>1</v>
      </c>
      <c r="G15" s="51">
        <v>238</v>
      </c>
      <c r="H15" s="157">
        <f t="shared" si="0"/>
        <v>238</v>
      </c>
      <c r="I15" s="158"/>
      <c r="J15" s="24" t="s">
        <v>3738</v>
      </c>
      <c r="K15" s="24" t="s">
        <v>3736</v>
      </c>
      <c r="L15" s="18"/>
      <c r="M15" s="30">
        <v>45107</v>
      </c>
      <c r="N15" s="17"/>
      <c r="O15" s="18"/>
      <c r="P15" s="30">
        <v>45118</v>
      </c>
      <c r="Q15" s="23">
        <v>45118</v>
      </c>
    </row>
    <row r="16" spans="2:17" s="8" customFormat="1" ht="19.7" customHeight="1">
      <c r="B16" s="17">
        <v>3</v>
      </c>
      <c r="C16" s="154" t="s">
        <v>167</v>
      </c>
      <c r="D16" s="154" t="s">
        <v>167</v>
      </c>
      <c r="E16" s="150" t="s">
        <v>3739</v>
      </c>
      <c r="F16" s="151">
        <v>1</v>
      </c>
      <c r="G16" s="51">
        <v>630</v>
      </c>
      <c r="H16" s="157">
        <f t="shared" si="0"/>
        <v>630</v>
      </c>
      <c r="I16" s="158"/>
      <c r="J16" s="24" t="s">
        <v>3740</v>
      </c>
      <c r="K16" s="24" t="s">
        <v>3736</v>
      </c>
      <c r="L16" s="18"/>
      <c r="M16" s="30">
        <v>45107</v>
      </c>
      <c r="N16" s="17"/>
      <c r="O16" s="18"/>
      <c r="P16" s="30">
        <v>45118</v>
      </c>
      <c r="Q16" s="23">
        <v>45118</v>
      </c>
    </row>
    <row r="17" spans="2:17" s="8" customFormat="1" ht="19.7" customHeight="1">
      <c r="B17" s="17">
        <v>3</v>
      </c>
      <c r="C17" s="154" t="s">
        <v>3741</v>
      </c>
      <c r="D17" s="154" t="s">
        <v>167</v>
      </c>
      <c r="E17" s="50" t="s">
        <v>3742</v>
      </c>
      <c r="F17" s="151">
        <v>3</v>
      </c>
      <c r="G17" s="51">
        <v>229</v>
      </c>
      <c r="H17" s="157">
        <f t="shared" si="0"/>
        <v>687</v>
      </c>
      <c r="I17" s="158"/>
      <c r="J17" s="24" t="s">
        <v>3743</v>
      </c>
      <c r="K17" s="24" t="s">
        <v>3736</v>
      </c>
      <c r="L17" s="18"/>
      <c r="M17" s="30">
        <v>45107</v>
      </c>
      <c r="N17" s="17"/>
      <c r="O17" s="18"/>
      <c r="P17" s="30">
        <v>45118</v>
      </c>
      <c r="Q17" s="23">
        <v>45118</v>
      </c>
    </row>
    <row r="18" spans="2:17" s="8" customFormat="1" ht="19.7" customHeight="1">
      <c r="B18" s="17">
        <v>3</v>
      </c>
      <c r="C18" s="154" t="s">
        <v>3744</v>
      </c>
      <c r="D18" s="154" t="s">
        <v>167</v>
      </c>
      <c r="E18" s="155" t="s">
        <v>3745</v>
      </c>
      <c r="F18" s="156">
        <v>1</v>
      </c>
      <c r="G18" s="134">
        <v>138</v>
      </c>
      <c r="H18" s="157">
        <f t="shared" si="0"/>
        <v>138</v>
      </c>
      <c r="I18" s="158"/>
      <c r="J18" s="135" t="s">
        <v>3746</v>
      </c>
      <c r="K18" s="24" t="s">
        <v>3736</v>
      </c>
      <c r="L18" s="18"/>
      <c r="M18" s="30">
        <v>45107</v>
      </c>
      <c r="N18" s="17"/>
      <c r="O18" s="18"/>
      <c r="P18" s="30">
        <v>45118</v>
      </c>
      <c r="Q18" s="23">
        <v>45118</v>
      </c>
    </row>
    <row r="19" spans="2:17" s="8" customFormat="1" ht="19.7" customHeight="1">
      <c r="B19" s="17">
        <v>3</v>
      </c>
      <c r="C19" s="154" t="s">
        <v>167</v>
      </c>
      <c r="D19" s="154" t="s">
        <v>167</v>
      </c>
      <c r="E19" s="50" t="s">
        <v>3747</v>
      </c>
      <c r="F19" s="151">
        <v>1</v>
      </c>
      <c r="G19" s="51">
        <v>1866</v>
      </c>
      <c r="H19" s="157">
        <f t="shared" si="0"/>
        <v>1866</v>
      </c>
      <c r="I19" s="158"/>
      <c r="J19" s="24" t="s">
        <v>3748</v>
      </c>
      <c r="K19" s="24" t="s">
        <v>3736</v>
      </c>
      <c r="L19" s="18"/>
      <c r="M19" s="30">
        <v>45107</v>
      </c>
      <c r="N19" s="17"/>
      <c r="O19" s="18"/>
      <c r="P19" s="30">
        <v>45118</v>
      </c>
      <c r="Q19" s="23">
        <v>45118</v>
      </c>
    </row>
    <row r="20" spans="2:17" s="8" customFormat="1" ht="19.7" customHeight="1">
      <c r="B20" s="17">
        <v>3</v>
      </c>
      <c r="C20" s="154" t="s">
        <v>167</v>
      </c>
      <c r="D20" s="154" t="s">
        <v>167</v>
      </c>
      <c r="E20" s="133" t="s">
        <v>3749</v>
      </c>
      <c r="F20" s="156">
        <v>1</v>
      </c>
      <c r="G20" s="134">
        <v>849</v>
      </c>
      <c r="H20" s="157">
        <f t="shared" si="0"/>
        <v>849</v>
      </c>
      <c r="I20" s="158"/>
      <c r="J20" s="135" t="s">
        <v>3750</v>
      </c>
      <c r="K20" s="24" t="s">
        <v>3736</v>
      </c>
      <c r="L20" s="18"/>
      <c r="M20" s="30">
        <v>45107</v>
      </c>
      <c r="N20" s="17"/>
      <c r="O20" s="18"/>
      <c r="P20" s="30">
        <v>45118</v>
      </c>
      <c r="Q20" s="23">
        <v>45118</v>
      </c>
    </row>
    <row r="21" spans="2:17" s="8" customFormat="1" ht="19.7" customHeight="1">
      <c r="B21" s="17">
        <v>3</v>
      </c>
      <c r="C21" s="154" t="s">
        <v>167</v>
      </c>
      <c r="D21" s="154" t="s">
        <v>167</v>
      </c>
      <c r="E21" s="50" t="s">
        <v>3751</v>
      </c>
      <c r="F21" s="151">
        <v>1</v>
      </c>
      <c r="G21" s="51">
        <v>1912</v>
      </c>
      <c r="H21" s="157">
        <f t="shared" si="0"/>
        <v>1912</v>
      </c>
      <c r="I21" s="158"/>
      <c r="J21" s="24" t="s">
        <v>3752</v>
      </c>
      <c r="K21" s="24" t="s">
        <v>3736</v>
      </c>
      <c r="L21" s="18"/>
      <c r="M21" s="30">
        <v>45107</v>
      </c>
      <c r="N21" s="17"/>
      <c r="O21" s="18"/>
      <c r="P21" s="30">
        <v>45118</v>
      </c>
      <c r="Q21" s="23">
        <v>45118</v>
      </c>
    </row>
    <row r="22" spans="2:17" s="8" customFormat="1" ht="19.7" customHeight="1">
      <c r="B22" s="17">
        <v>3</v>
      </c>
      <c r="C22" s="154" t="s">
        <v>167</v>
      </c>
      <c r="D22" s="154" t="s">
        <v>167</v>
      </c>
      <c r="E22" s="50" t="s">
        <v>3753</v>
      </c>
      <c r="F22" s="151">
        <v>1</v>
      </c>
      <c r="G22" s="51">
        <v>2520</v>
      </c>
      <c r="H22" s="157">
        <f t="shared" si="0"/>
        <v>2520</v>
      </c>
      <c r="I22" s="158"/>
      <c r="J22" s="24" t="s">
        <v>3750</v>
      </c>
      <c r="K22" s="24" t="s">
        <v>3736</v>
      </c>
      <c r="L22" s="18"/>
      <c r="M22" s="30">
        <v>45107</v>
      </c>
      <c r="N22" s="17"/>
      <c r="O22" s="18"/>
      <c r="P22" s="30">
        <v>45118</v>
      </c>
      <c r="Q22" s="23">
        <v>45118</v>
      </c>
    </row>
    <row r="23" spans="2:17" s="8" customFormat="1" ht="19.7" customHeight="1">
      <c r="B23" s="17">
        <v>3</v>
      </c>
      <c r="C23" s="154" t="s">
        <v>167</v>
      </c>
      <c r="D23" s="154" t="s">
        <v>167</v>
      </c>
      <c r="E23" s="150" t="s">
        <v>412</v>
      </c>
      <c r="F23" s="151">
        <v>1</v>
      </c>
      <c r="G23" s="51">
        <v>1054</v>
      </c>
      <c r="H23" s="157">
        <f t="shared" si="0"/>
        <v>1054</v>
      </c>
      <c r="I23" s="158"/>
      <c r="J23" s="24" t="s">
        <v>3754</v>
      </c>
      <c r="K23" s="24" t="s">
        <v>3736</v>
      </c>
      <c r="L23" s="18"/>
      <c r="M23" s="30">
        <v>45107</v>
      </c>
      <c r="N23" s="17"/>
      <c r="O23" s="18"/>
      <c r="P23" s="30">
        <v>45118</v>
      </c>
      <c r="Q23" s="23">
        <v>45118</v>
      </c>
    </row>
    <row r="24" spans="2:17" s="8" customFormat="1" ht="19.7" customHeight="1">
      <c r="B24" s="17">
        <v>3</v>
      </c>
      <c r="C24" s="154" t="s">
        <v>167</v>
      </c>
      <c r="D24" s="154" t="s">
        <v>167</v>
      </c>
      <c r="E24" s="155" t="s">
        <v>3755</v>
      </c>
      <c r="F24" s="156">
        <v>1</v>
      </c>
      <c r="G24" s="134">
        <v>985</v>
      </c>
      <c r="H24" s="157">
        <f t="shared" si="0"/>
        <v>985</v>
      </c>
      <c r="I24" s="158"/>
      <c r="J24" s="135" t="s">
        <v>3756</v>
      </c>
      <c r="K24" s="24" t="s">
        <v>3736</v>
      </c>
      <c r="L24" s="18"/>
      <c r="M24" s="30">
        <v>45107</v>
      </c>
      <c r="N24" s="17"/>
      <c r="O24" s="18"/>
      <c r="P24" s="30">
        <v>45118</v>
      </c>
      <c r="Q24" s="23">
        <v>45118</v>
      </c>
    </row>
    <row r="25" spans="2:17" s="8" customFormat="1" ht="19.7" customHeight="1">
      <c r="B25" s="17">
        <v>3</v>
      </c>
      <c r="C25" s="154" t="s">
        <v>167</v>
      </c>
      <c r="D25" s="154" t="s">
        <v>167</v>
      </c>
      <c r="E25" s="155" t="s">
        <v>3757</v>
      </c>
      <c r="F25" s="156">
        <v>1</v>
      </c>
      <c r="G25" s="134">
        <v>977</v>
      </c>
      <c r="H25" s="157">
        <f t="shared" si="0"/>
        <v>977</v>
      </c>
      <c r="I25" s="158"/>
      <c r="J25" s="135" t="s">
        <v>209</v>
      </c>
      <c r="K25" s="24" t="s">
        <v>3736</v>
      </c>
      <c r="L25" s="18"/>
      <c r="M25" s="30">
        <v>45107</v>
      </c>
      <c r="N25" s="17"/>
      <c r="O25" s="18"/>
      <c r="P25" s="30">
        <v>45118</v>
      </c>
      <c r="Q25" s="23">
        <v>45118</v>
      </c>
    </row>
    <row r="26" spans="2:17" s="8" customFormat="1" ht="19.7" customHeight="1">
      <c r="B26" s="17">
        <v>3</v>
      </c>
      <c r="C26" s="154" t="s">
        <v>167</v>
      </c>
      <c r="D26" s="154" t="s">
        <v>167</v>
      </c>
      <c r="E26" s="155" t="s">
        <v>3758</v>
      </c>
      <c r="F26" s="156">
        <v>3</v>
      </c>
      <c r="G26" s="134">
        <v>205</v>
      </c>
      <c r="H26" s="157">
        <f t="shared" si="0"/>
        <v>615</v>
      </c>
      <c r="I26" s="158"/>
      <c r="J26" s="135" t="s">
        <v>1115</v>
      </c>
      <c r="K26" s="24" t="s">
        <v>3736</v>
      </c>
      <c r="L26" s="18"/>
      <c r="M26" s="30">
        <v>45107</v>
      </c>
      <c r="N26" s="17"/>
      <c r="O26" s="18"/>
      <c r="P26" s="30">
        <v>45118</v>
      </c>
      <c r="Q26" s="23">
        <v>45118</v>
      </c>
    </row>
    <row r="27" spans="2:17" s="8" customFormat="1" ht="19.7" customHeight="1">
      <c r="B27" s="17">
        <v>3</v>
      </c>
      <c r="C27" s="154" t="s">
        <v>167</v>
      </c>
      <c r="D27" s="154" t="s">
        <v>167</v>
      </c>
      <c r="E27" s="155" t="s">
        <v>3759</v>
      </c>
      <c r="F27" s="156">
        <v>1</v>
      </c>
      <c r="G27" s="134">
        <v>2500</v>
      </c>
      <c r="H27" s="157">
        <f t="shared" si="0"/>
        <v>2500</v>
      </c>
      <c r="I27" s="158"/>
      <c r="J27" s="135" t="s">
        <v>3760</v>
      </c>
      <c r="K27" s="24" t="s">
        <v>3736</v>
      </c>
      <c r="L27" s="18"/>
      <c r="M27" s="30">
        <v>45107</v>
      </c>
      <c r="N27" s="17"/>
      <c r="O27" s="18"/>
      <c r="P27" s="30">
        <v>45118</v>
      </c>
      <c r="Q27" s="23">
        <v>45118</v>
      </c>
    </row>
    <row r="28" spans="2:17" s="8" customFormat="1" ht="19.7" customHeight="1">
      <c r="B28" s="17">
        <v>3</v>
      </c>
      <c r="C28" s="154" t="s">
        <v>167</v>
      </c>
      <c r="D28" s="154" t="s">
        <v>167</v>
      </c>
      <c r="E28" s="133" t="s">
        <v>3761</v>
      </c>
      <c r="F28" s="156">
        <v>1</v>
      </c>
      <c r="G28" s="134">
        <v>3491</v>
      </c>
      <c r="H28" s="157">
        <f t="shared" si="0"/>
        <v>3491</v>
      </c>
      <c r="I28" s="158"/>
      <c r="J28" s="135" t="s">
        <v>3762</v>
      </c>
      <c r="K28" s="24" t="s">
        <v>3736</v>
      </c>
      <c r="L28" s="18"/>
      <c r="M28" s="30">
        <v>45107</v>
      </c>
      <c r="N28" s="17"/>
      <c r="O28" s="18"/>
      <c r="P28" s="30">
        <v>45118</v>
      </c>
      <c r="Q28" s="23">
        <v>45118</v>
      </c>
    </row>
    <row r="29" spans="2:17" s="8" customFormat="1" ht="19.7" customHeight="1">
      <c r="B29" s="17">
        <v>3</v>
      </c>
      <c r="C29" s="17" t="s">
        <v>1713</v>
      </c>
      <c r="D29" s="154" t="s">
        <v>167</v>
      </c>
      <c r="E29" s="150" t="s">
        <v>3763</v>
      </c>
      <c r="F29" s="151">
        <v>1</v>
      </c>
      <c r="G29" s="51">
        <v>887</v>
      </c>
      <c r="H29" s="157">
        <f t="shared" si="0"/>
        <v>887</v>
      </c>
      <c r="I29" s="158"/>
      <c r="J29" s="24" t="s">
        <v>3764</v>
      </c>
      <c r="K29" s="24" t="s">
        <v>3736</v>
      </c>
      <c r="L29" s="18"/>
      <c r="M29" s="30">
        <v>45107</v>
      </c>
      <c r="N29" s="17"/>
      <c r="O29" s="18"/>
      <c r="P29" s="30">
        <v>45118</v>
      </c>
      <c r="Q29" s="23">
        <v>45118</v>
      </c>
    </row>
    <row r="30" spans="2:17" s="8" customFormat="1" ht="19.7" customHeight="1">
      <c r="B30" s="17">
        <v>3</v>
      </c>
      <c r="C30" s="154" t="s">
        <v>167</v>
      </c>
      <c r="D30" s="154" t="s">
        <v>167</v>
      </c>
      <c r="E30" s="155" t="s">
        <v>3765</v>
      </c>
      <c r="F30" s="156">
        <v>1</v>
      </c>
      <c r="G30" s="134">
        <v>5201</v>
      </c>
      <c r="H30" s="157">
        <f t="shared" si="0"/>
        <v>5201</v>
      </c>
      <c r="I30" s="158"/>
      <c r="J30" s="135" t="s">
        <v>3766</v>
      </c>
      <c r="K30" s="24" t="s">
        <v>3736</v>
      </c>
      <c r="L30" s="18"/>
      <c r="M30" s="30">
        <v>45107</v>
      </c>
      <c r="N30" s="17"/>
      <c r="O30" s="18"/>
      <c r="P30" s="30">
        <v>45118</v>
      </c>
      <c r="Q30" s="23">
        <v>45118</v>
      </c>
    </row>
    <row r="31" spans="2:17" s="8" customFormat="1" ht="19.7" customHeight="1">
      <c r="B31" s="17">
        <v>4</v>
      </c>
      <c r="C31" s="154" t="s">
        <v>149</v>
      </c>
      <c r="D31" s="154" t="s">
        <v>167</v>
      </c>
      <c r="E31" s="155" t="s">
        <v>3767</v>
      </c>
      <c r="F31" s="431">
        <v>0</v>
      </c>
      <c r="G31" s="134">
        <v>6189</v>
      </c>
      <c r="H31" s="157">
        <f t="shared" si="0"/>
        <v>0</v>
      </c>
      <c r="I31" s="158"/>
      <c r="J31" s="135" t="s">
        <v>3768</v>
      </c>
      <c r="K31" s="1341" t="s">
        <v>3769</v>
      </c>
      <c r="L31" s="18"/>
      <c r="M31" s="30">
        <v>45107</v>
      </c>
      <c r="N31" s="17"/>
      <c r="O31" s="18"/>
      <c r="P31" s="30"/>
      <c r="Q31" s="23"/>
    </row>
    <row r="32" spans="2:17" s="8" customFormat="1" ht="19.7" customHeight="1">
      <c r="B32" s="17"/>
      <c r="C32" s="17"/>
      <c r="D32" s="17"/>
      <c r="E32" s="50"/>
      <c r="F32" s="18"/>
      <c r="G32" s="51">
        <v>0</v>
      </c>
      <c r="H32" s="51">
        <f t="shared" si="0"/>
        <v>0</v>
      </c>
      <c r="I32" s="22"/>
      <c r="J32" s="26"/>
      <c r="K32" s="18"/>
      <c r="L32" s="18"/>
      <c r="M32" s="30"/>
      <c r="N32" s="17"/>
      <c r="O32" s="18"/>
      <c r="P32" s="30"/>
      <c r="Q32" s="23"/>
    </row>
    <row r="33" spans="2:17" s="8" customFormat="1" ht="19.7" customHeight="1">
      <c r="B33" s="17"/>
      <c r="C33" s="17"/>
      <c r="D33" s="17"/>
      <c r="E33" s="50"/>
      <c r="F33" s="18"/>
      <c r="G33" s="51">
        <v>0</v>
      </c>
      <c r="H33" s="51">
        <f t="shared" si="0"/>
        <v>0</v>
      </c>
      <c r="I33" s="22"/>
      <c r="J33" s="26"/>
      <c r="K33" s="18"/>
      <c r="L33" s="18"/>
      <c r="M33" s="30"/>
      <c r="N33" s="17"/>
      <c r="O33" s="18"/>
      <c r="P33" s="30"/>
      <c r="Q33" s="23"/>
    </row>
    <row r="34" spans="2:17" s="8" customFormat="1" ht="19.7" customHeight="1">
      <c r="B34" s="52">
        <v>4</v>
      </c>
      <c r="C34" s="111" t="s">
        <v>149</v>
      </c>
      <c r="D34" s="111" t="s">
        <v>810</v>
      </c>
      <c r="E34" s="146" t="s">
        <v>3770</v>
      </c>
      <c r="F34" s="431">
        <v>0</v>
      </c>
      <c r="G34" s="147">
        <v>7990</v>
      </c>
      <c r="H34" s="142">
        <f t="shared" si="0"/>
        <v>0</v>
      </c>
      <c r="I34" s="143"/>
      <c r="J34" s="28" t="s">
        <v>3771</v>
      </c>
      <c r="K34" s="9" t="s">
        <v>3772</v>
      </c>
      <c r="L34" s="18"/>
      <c r="M34" s="30">
        <v>45112</v>
      </c>
      <c r="N34" s="17"/>
      <c r="O34" s="18"/>
      <c r="P34" s="30"/>
      <c r="Q34" s="23"/>
    </row>
    <row r="35" spans="2:17" s="8" customFormat="1" ht="19.7" customHeight="1">
      <c r="B35" s="52">
        <v>4</v>
      </c>
      <c r="C35" s="111" t="s">
        <v>149</v>
      </c>
      <c r="D35" s="111" t="s">
        <v>167</v>
      </c>
      <c r="E35" s="146" t="s">
        <v>3767</v>
      </c>
      <c r="F35" s="431">
        <v>0</v>
      </c>
      <c r="G35" s="147">
        <v>6189</v>
      </c>
      <c r="H35" s="142">
        <f t="shared" si="0"/>
        <v>0</v>
      </c>
      <c r="I35" s="143"/>
      <c r="J35" s="28" t="s">
        <v>3768</v>
      </c>
      <c r="K35" s="24" t="s">
        <v>3773</v>
      </c>
      <c r="L35" s="18"/>
      <c r="M35" s="30">
        <v>45111</v>
      </c>
      <c r="N35" s="17"/>
      <c r="O35" s="18"/>
      <c r="P35" s="30"/>
      <c r="Q35" s="23"/>
    </row>
    <row r="36" spans="2:17" s="61" customFormat="1" ht="19.7" customHeight="1">
      <c r="B36" s="52">
        <v>4</v>
      </c>
      <c r="C36" s="111" t="s">
        <v>149</v>
      </c>
      <c r="D36" s="52" t="s">
        <v>3774</v>
      </c>
      <c r="E36" s="62" t="s">
        <v>3775</v>
      </c>
      <c r="F36" s="67">
        <v>0</v>
      </c>
      <c r="G36" s="55">
        <v>8230</v>
      </c>
      <c r="H36" s="55">
        <f t="shared" si="0"/>
        <v>0</v>
      </c>
      <c r="I36" s="56"/>
      <c r="J36" s="53" t="s">
        <v>3776</v>
      </c>
      <c r="K36" s="57" t="s">
        <v>3777</v>
      </c>
      <c r="L36" s="54"/>
      <c r="M36" s="58">
        <v>45118</v>
      </c>
      <c r="N36" s="52"/>
      <c r="O36" s="59">
        <v>45135</v>
      </c>
      <c r="P36" s="58"/>
      <c r="Q36" s="60"/>
    </row>
    <row r="37" spans="2:17" s="8" customFormat="1" ht="19.7" customHeight="1">
      <c r="B37" s="17"/>
      <c r="C37" s="17"/>
      <c r="D37" s="17"/>
      <c r="E37" s="50"/>
      <c r="F37" s="18"/>
      <c r="G37" s="51">
        <v>0</v>
      </c>
      <c r="H37" s="51">
        <f t="shared" si="0"/>
        <v>0</v>
      </c>
      <c r="I37" s="22"/>
      <c r="J37" s="26"/>
      <c r="K37" s="18"/>
      <c r="L37" s="18"/>
      <c r="M37" s="30"/>
      <c r="N37" s="17"/>
      <c r="O37" s="18"/>
      <c r="P37" s="30"/>
      <c r="Q37" s="23"/>
    </row>
    <row r="38" spans="2:17" s="8" customFormat="1" ht="19.7" customHeight="1">
      <c r="B38" s="17">
        <v>3</v>
      </c>
      <c r="C38" s="105" t="s">
        <v>167</v>
      </c>
      <c r="D38" s="105" t="s">
        <v>167</v>
      </c>
      <c r="E38" s="62" t="s">
        <v>3778</v>
      </c>
      <c r="F38" s="1342">
        <v>0</v>
      </c>
      <c r="G38" s="55"/>
      <c r="H38" s="142">
        <f>F38*G38</f>
        <v>0</v>
      </c>
      <c r="I38" s="143"/>
      <c r="J38" s="57" t="s">
        <v>3779</v>
      </c>
      <c r="K38" s="18"/>
      <c r="L38" s="18"/>
      <c r="M38" s="139" t="s">
        <v>191</v>
      </c>
      <c r="N38" s="17"/>
      <c r="O38" s="18"/>
      <c r="P38" s="30"/>
      <c r="Q38" s="23"/>
    </row>
    <row r="39" spans="2:17" s="8" customFormat="1" ht="19.7" customHeight="1">
      <c r="B39" s="17"/>
      <c r="C39" s="17"/>
      <c r="D39" s="17"/>
      <c r="E39" s="50"/>
      <c r="F39" s="18"/>
      <c r="G39" s="51">
        <v>0</v>
      </c>
      <c r="H39" s="51">
        <f t="shared" si="0"/>
        <v>0</v>
      </c>
      <c r="I39" s="22"/>
      <c r="J39" s="26"/>
      <c r="K39" s="18"/>
      <c r="L39" s="18"/>
      <c r="M39" s="30"/>
      <c r="N39" s="17"/>
      <c r="O39" s="18"/>
      <c r="P39" s="30"/>
      <c r="Q39" s="23"/>
    </row>
    <row r="40" spans="2:17" s="61" customFormat="1" ht="19.7" customHeight="1">
      <c r="B40" s="52">
        <v>4</v>
      </c>
      <c r="C40" s="111" t="s">
        <v>167</v>
      </c>
      <c r="D40" s="111" t="s">
        <v>167</v>
      </c>
      <c r="E40" s="62" t="s">
        <v>3780</v>
      </c>
      <c r="F40" s="54">
        <v>3</v>
      </c>
      <c r="G40" s="55">
        <v>1880</v>
      </c>
      <c r="H40" s="55">
        <f>F40*G40</f>
        <v>5640</v>
      </c>
      <c r="I40" s="56"/>
      <c r="J40" s="53" t="s">
        <v>3781</v>
      </c>
      <c r="K40" s="57" t="s">
        <v>3736</v>
      </c>
      <c r="L40" s="54"/>
      <c r="M40" s="58">
        <v>45111</v>
      </c>
      <c r="N40" s="52"/>
      <c r="O40" s="54"/>
      <c r="P40" s="58">
        <v>45125</v>
      </c>
      <c r="Q40" s="60">
        <v>45125</v>
      </c>
    </row>
    <row r="41" spans="2:17" s="61" customFormat="1" ht="19.7" customHeight="1">
      <c r="B41" s="52">
        <v>4</v>
      </c>
      <c r="C41" s="111" t="s">
        <v>167</v>
      </c>
      <c r="D41" s="111" t="s">
        <v>167</v>
      </c>
      <c r="E41" s="62" t="s">
        <v>3782</v>
      </c>
      <c r="F41" s="634">
        <v>1</v>
      </c>
      <c r="G41" s="55">
        <v>1230</v>
      </c>
      <c r="H41" s="995">
        <f t="shared" si="0"/>
        <v>1230</v>
      </c>
      <c r="I41" s="996"/>
      <c r="J41" s="57" t="s">
        <v>3783</v>
      </c>
      <c r="K41" s="57" t="s">
        <v>3736</v>
      </c>
      <c r="L41" s="54"/>
      <c r="M41" s="58">
        <v>45111</v>
      </c>
      <c r="N41" s="52"/>
      <c r="O41" s="54"/>
      <c r="P41" s="58">
        <v>45125</v>
      </c>
      <c r="Q41" s="60">
        <v>45125</v>
      </c>
    </row>
    <row r="42" spans="2:17" s="61" customFormat="1" ht="19.7" customHeight="1">
      <c r="B42" s="52">
        <v>4</v>
      </c>
      <c r="C42" s="111" t="s">
        <v>167</v>
      </c>
      <c r="D42" s="111" t="s">
        <v>167</v>
      </c>
      <c r="E42" s="62" t="s">
        <v>3784</v>
      </c>
      <c r="F42" s="634">
        <v>1</v>
      </c>
      <c r="G42" s="55">
        <v>1390</v>
      </c>
      <c r="H42" s="995">
        <f t="shared" si="0"/>
        <v>1390</v>
      </c>
      <c r="I42" s="996"/>
      <c r="J42" s="57" t="s">
        <v>3783</v>
      </c>
      <c r="K42" s="57" t="s">
        <v>3736</v>
      </c>
      <c r="L42" s="54"/>
      <c r="M42" s="58">
        <v>45111</v>
      </c>
      <c r="N42" s="52"/>
      <c r="O42" s="54"/>
      <c r="P42" s="58">
        <v>45125</v>
      </c>
      <c r="Q42" s="60">
        <v>45125</v>
      </c>
    </row>
    <row r="43" spans="2:17" s="61" customFormat="1" ht="19.7" customHeight="1">
      <c r="B43" s="52">
        <v>4</v>
      </c>
      <c r="C43" s="111" t="s">
        <v>167</v>
      </c>
      <c r="D43" s="111" t="s">
        <v>167</v>
      </c>
      <c r="E43" s="146" t="s">
        <v>3785</v>
      </c>
      <c r="F43" s="824">
        <v>2</v>
      </c>
      <c r="G43" s="826">
        <v>990</v>
      </c>
      <c r="H43" s="995">
        <f t="shared" si="0"/>
        <v>1980</v>
      </c>
      <c r="I43" s="996"/>
      <c r="J43" s="249" t="s">
        <v>3786</v>
      </c>
      <c r="K43" s="57" t="s">
        <v>3736</v>
      </c>
      <c r="L43" s="54"/>
      <c r="M43" s="58">
        <v>45111</v>
      </c>
      <c r="N43" s="52"/>
      <c r="O43" s="54"/>
      <c r="P43" s="58">
        <v>45125</v>
      </c>
      <c r="Q43" s="60">
        <v>45125</v>
      </c>
    </row>
    <row r="44" spans="2:17" s="61" customFormat="1" ht="19.7" customHeight="1">
      <c r="B44" s="52">
        <v>4</v>
      </c>
      <c r="C44" s="111" t="s">
        <v>167</v>
      </c>
      <c r="D44" s="111" t="s">
        <v>167</v>
      </c>
      <c r="E44" s="146" t="s">
        <v>3787</v>
      </c>
      <c r="F44" s="824">
        <v>2</v>
      </c>
      <c r="G44" s="826">
        <v>990</v>
      </c>
      <c r="H44" s="995">
        <f t="shared" si="0"/>
        <v>1980</v>
      </c>
      <c r="I44" s="996"/>
      <c r="J44" s="249" t="s">
        <v>3786</v>
      </c>
      <c r="K44" s="57" t="s">
        <v>3736</v>
      </c>
      <c r="L44" s="54"/>
      <c r="M44" s="58">
        <v>45111</v>
      </c>
      <c r="N44" s="52"/>
      <c r="O44" s="54"/>
      <c r="P44" s="58">
        <v>45125</v>
      </c>
      <c r="Q44" s="60">
        <v>45125</v>
      </c>
    </row>
    <row r="45" spans="2:17" s="61" customFormat="1" ht="19.7" customHeight="1">
      <c r="B45" s="52">
        <v>4</v>
      </c>
      <c r="C45" s="111" t="s">
        <v>167</v>
      </c>
      <c r="D45" s="111" t="s">
        <v>167</v>
      </c>
      <c r="E45" s="146" t="s">
        <v>3788</v>
      </c>
      <c r="F45" s="824">
        <v>2</v>
      </c>
      <c r="G45" s="826">
        <v>1750</v>
      </c>
      <c r="H45" s="995">
        <f>F45*G45</f>
        <v>3500</v>
      </c>
      <c r="I45" s="996"/>
      <c r="J45" s="249" t="s">
        <v>3786</v>
      </c>
      <c r="K45" s="57" t="s">
        <v>3736</v>
      </c>
      <c r="L45" s="54"/>
      <c r="M45" s="58">
        <v>45111</v>
      </c>
      <c r="N45" s="52"/>
      <c r="O45" s="54"/>
      <c r="P45" s="58">
        <v>45125</v>
      </c>
      <c r="Q45" s="60">
        <v>45125</v>
      </c>
    </row>
    <row r="46" spans="2:17" s="61" customFormat="1" ht="19.7" customHeight="1">
      <c r="B46" s="52">
        <v>4</v>
      </c>
      <c r="C46" s="111" t="s">
        <v>383</v>
      </c>
      <c r="D46" s="111" t="s">
        <v>167</v>
      </c>
      <c r="E46" s="62" t="s">
        <v>3789</v>
      </c>
      <c r="F46" s="634">
        <v>1</v>
      </c>
      <c r="G46" s="55">
        <v>326</v>
      </c>
      <c r="H46" s="995">
        <f t="shared" si="0"/>
        <v>326</v>
      </c>
      <c r="I46" s="996"/>
      <c r="J46" s="57" t="s">
        <v>1002</v>
      </c>
      <c r="K46" s="57" t="s">
        <v>3736</v>
      </c>
      <c r="L46" s="54"/>
      <c r="M46" s="58">
        <v>45111</v>
      </c>
      <c r="N46" s="52"/>
      <c r="O46" s="54"/>
      <c r="P46" s="58">
        <v>45125</v>
      </c>
      <c r="Q46" s="60">
        <v>45125</v>
      </c>
    </row>
    <row r="47" spans="2:17" s="61" customFormat="1" ht="19.7" customHeight="1">
      <c r="B47" s="52">
        <v>4</v>
      </c>
      <c r="C47" s="111" t="s">
        <v>167</v>
      </c>
      <c r="D47" s="111" t="s">
        <v>167</v>
      </c>
      <c r="E47" s="63" t="s">
        <v>1891</v>
      </c>
      <c r="F47" s="824">
        <v>1</v>
      </c>
      <c r="G47" s="826">
        <v>322</v>
      </c>
      <c r="H47" s="995">
        <f t="shared" si="0"/>
        <v>322</v>
      </c>
      <c r="I47" s="996"/>
      <c r="J47" s="249" t="s">
        <v>1002</v>
      </c>
      <c r="K47" s="57" t="s">
        <v>3736</v>
      </c>
      <c r="L47" s="54"/>
      <c r="M47" s="58">
        <v>45111</v>
      </c>
      <c r="N47" s="52"/>
      <c r="O47" s="54"/>
      <c r="P47" s="58">
        <v>45125</v>
      </c>
      <c r="Q47" s="60">
        <v>45125</v>
      </c>
    </row>
    <row r="48" spans="2:17" s="61" customFormat="1" ht="19.7" customHeight="1">
      <c r="B48" s="52">
        <v>4</v>
      </c>
      <c r="C48" s="111" t="s">
        <v>167</v>
      </c>
      <c r="D48" s="111" t="s">
        <v>167</v>
      </c>
      <c r="E48" s="63" t="s">
        <v>3790</v>
      </c>
      <c r="F48" s="824">
        <v>1</v>
      </c>
      <c r="G48" s="826">
        <v>540</v>
      </c>
      <c r="H48" s="995">
        <f t="shared" si="0"/>
        <v>540</v>
      </c>
      <c r="I48" s="996"/>
      <c r="J48" s="249" t="s">
        <v>994</v>
      </c>
      <c r="K48" s="57" t="s">
        <v>3736</v>
      </c>
      <c r="L48" s="54"/>
      <c r="M48" s="58">
        <v>45111</v>
      </c>
      <c r="N48" s="52"/>
      <c r="O48" s="54"/>
      <c r="P48" s="58">
        <v>45125</v>
      </c>
      <c r="Q48" s="60">
        <v>45125</v>
      </c>
    </row>
    <row r="49" spans="2:17" s="61" customFormat="1" ht="19.7" customHeight="1">
      <c r="B49" s="52">
        <v>4</v>
      </c>
      <c r="C49" s="111" t="s">
        <v>167</v>
      </c>
      <c r="D49" s="111" t="s">
        <v>167</v>
      </c>
      <c r="E49" s="146" t="s">
        <v>1074</v>
      </c>
      <c r="F49" s="824">
        <v>1</v>
      </c>
      <c r="G49" s="826">
        <v>256</v>
      </c>
      <c r="H49" s="995">
        <f t="shared" si="0"/>
        <v>256</v>
      </c>
      <c r="I49" s="996"/>
      <c r="J49" s="249" t="s">
        <v>998</v>
      </c>
      <c r="K49" s="57" t="s">
        <v>3736</v>
      </c>
      <c r="L49" s="54"/>
      <c r="M49" s="58">
        <v>45111</v>
      </c>
      <c r="N49" s="52"/>
      <c r="O49" s="54"/>
      <c r="P49" s="58">
        <v>45125</v>
      </c>
      <c r="Q49" s="60">
        <v>45125</v>
      </c>
    </row>
    <row r="50" spans="2:17" s="61" customFormat="1" ht="19.7" customHeight="1">
      <c r="B50" s="52">
        <v>4</v>
      </c>
      <c r="C50" s="52" t="s">
        <v>383</v>
      </c>
      <c r="D50" s="111" t="s">
        <v>167</v>
      </c>
      <c r="E50" s="145" t="s">
        <v>3791</v>
      </c>
      <c r="F50" s="634">
        <v>1</v>
      </c>
      <c r="G50" s="55">
        <v>763</v>
      </c>
      <c r="H50" s="995">
        <f>F50*G50</f>
        <v>763</v>
      </c>
      <c r="I50" s="996"/>
      <c r="J50" s="57" t="s">
        <v>3792</v>
      </c>
      <c r="K50" s="57" t="s">
        <v>3736</v>
      </c>
      <c r="L50" s="54"/>
      <c r="M50" s="58">
        <v>45111</v>
      </c>
      <c r="N50" s="52"/>
      <c r="O50" s="54"/>
      <c r="P50" s="58">
        <v>45125</v>
      </c>
      <c r="Q50" s="60">
        <v>45125</v>
      </c>
    </row>
    <row r="51" spans="2:17" s="61" customFormat="1" ht="19.7" customHeight="1">
      <c r="B51" s="52">
        <v>4</v>
      </c>
      <c r="C51" s="111" t="s">
        <v>167</v>
      </c>
      <c r="D51" s="111" t="s">
        <v>167</v>
      </c>
      <c r="E51" s="62" t="s">
        <v>3793</v>
      </c>
      <c r="F51" s="634">
        <v>3</v>
      </c>
      <c r="G51" s="55">
        <v>242</v>
      </c>
      <c r="H51" s="995">
        <f t="shared" si="0"/>
        <v>726</v>
      </c>
      <c r="I51" s="996"/>
      <c r="J51" s="57" t="s">
        <v>201</v>
      </c>
      <c r="K51" s="57" t="s">
        <v>3736</v>
      </c>
      <c r="L51" s="54"/>
      <c r="M51" s="58">
        <v>45111</v>
      </c>
      <c r="N51" s="52"/>
      <c r="O51" s="54"/>
      <c r="P51" s="58">
        <v>45125</v>
      </c>
      <c r="Q51" s="60">
        <v>45125</v>
      </c>
    </row>
    <row r="52" spans="2:17" s="61" customFormat="1" ht="19.7" customHeight="1">
      <c r="B52" s="52">
        <v>4</v>
      </c>
      <c r="C52" s="111" t="s">
        <v>167</v>
      </c>
      <c r="D52" s="111" t="s">
        <v>167</v>
      </c>
      <c r="E52" s="62" t="s">
        <v>3794</v>
      </c>
      <c r="F52" s="634">
        <v>3</v>
      </c>
      <c r="G52" s="55">
        <v>37</v>
      </c>
      <c r="H52" s="995">
        <f t="shared" si="0"/>
        <v>111</v>
      </c>
      <c r="I52" s="996"/>
      <c r="J52" s="57" t="s">
        <v>3643</v>
      </c>
      <c r="K52" s="57" t="s">
        <v>3736</v>
      </c>
      <c r="L52" s="54"/>
      <c r="M52" s="58">
        <v>45111</v>
      </c>
      <c r="N52" s="52"/>
      <c r="O52" s="54"/>
      <c r="P52" s="58">
        <v>45125</v>
      </c>
      <c r="Q52" s="60">
        <v>45125</v>
      </c>
    </row>
    <row r="53" spans="2:17" s="61" customFormat="1" ht="19.7" customHeight="1">
      <c r="B53" s="52">
        <v>4</v>
      </c>
      <c r="C53" s="111" t="s">
        <v>167</v>
      </c>
      <c r="D53" s="111" t="s">
        <v>167</v>
      </c>
      <c r="E53" s="62" t="s">
        <v>1018</v>
      </c>
      <c r="F53" s="634">
        <v>2</v>
      </c>
      <c r="G53" s="55">
        <v>80</v>
      </c>
      <c r="H53" s="995">
        <f t="shared" si="0"/>
        <v>160</v>
      </c>
      <c r="I53" s="996"/>
      <c r="J53" s="57" t="s">
        <v>3643</v>
      </c>
      <c r="K53" s="57" t="s">
        <v>3736</v>
      </c>
      <c r="L53" s="54"/>
      <c r="M53" s="58">
        <v>45111</v>
      </c>
      <c r="N53" s="52"/>
      <c r="O53" s="54"/>
      <c r="P53" s="58">
        <v>45125</v>
      </c>
      <c r="Q53" s="60">
        <v>45125</v>
      </c>
    </row>
    <row r="54" spans="2:17" s="61" customFormat="1" ht="19.7" customHeight="1">
      <c r="B54" s="52">
        <v>4</v>
      </c>
      <c r="C54" s="111" t="s">
        <v>167</v>
      </c>
      <c r="D54" s="111" t="s">
        <v>167</v>
      </c>
      <c r="E54" s="62" t="s">
        <v>3795</v>
      </c>
      <c r="F54" s="634">
        <v>1</v>
      </c>
      <c r="G54" s="55">
        <v>7677</v>
      </c>
      <c r="H54" s="995">
        <f t="shared" si="0"/>
        <v>7677</v>
      </c>
      <c r="I54" s="996"/>
      <c r="J54" s="62" t="s">
        <v>3796</v>
      </c>
      <c r="K54" s="57" t="s">
        <v>3736</v>
      </c>
      <c r="L54" s="54"/>
      <c r="M54" s="58">
        <v>45111</v>
      </c>
      <c r="N54" s="52"/>
      <c r="O54" s="54"/>
      <c r="P54" s="58">
        <v>45125</v>
      </c>
      <c r="Q54" s="60">
        <v>45125</v>
      </c>
    </row>
    <row r="55" spans="2:17" s="61" customFormat="1" ht="19.7" customHeight="1">
      <c r="B55" s="52">
        <v>4</v>
      </c>
      <c r="C55" s="111" t="s">
        <v>167</v>
      </c>
      <c r="D55" s="111" t="s">
        <v>167</v>
      </c>
      <c r="E55" s="146" t="s">
        <v>3797</v>
      </c>
      <c r="F55" s="824">
        <v>1</v>
      </c>
      <c r="G55" s="826">
        <v>3840</v>
      </c>
      <c r="H55" s="995">
        <f t="shared" si="0"/>
        <v>3840</v>
      </c>
      <c r="I55" s="996"/>
      <c r="J55" s="146" t="s">
        <v>3798</v>
      </c>
      <c r="K55" s="57" t="s">
        <v>3736</v>
      </c>
      <c r="L55" s="54"/>
      <c r="M55" s="58">
        <v>45111</v>
      </c>
      <c r="N55" s="52"/>
      <c r="O55" s="54"/>
      <c r="P55" s="58">
        <v>45125</v>
      </c>
      <c r="Q55" s="60">
        <v>45125</v>
      </c>
    </row>
    <row r="56" spans="2:17" s="61" customFormat="1" ht="19.7" customHeight="1">
      <c r="B56" s="52">
        <v>4</v>
      </c>
      <c r="C56" s="111" t="s">
        <v>167</v>
      </c>
      <c r="D56" s="111" t="s">
        <v>167</v>
      </c>
      <c r="E56" s="146" t="s">
        <v>3799</v>
      </c>
      <c r="F56" s="824">
        <v>1</v>
      </c>
      <c r="G56" s="826">
        <v>2250</v>
      </c>
      <c r="H56" s="995">
        <f t="shared" si="0"/>
        <v>2250</v>
      </c>
      <c r="I56" s="996"/>
      <c r="J56" s="146" t="s">
        <v>3800</v>
      </c>
      <c r="K56" s="57" t="s">
        <v>3736</v>
      </c>
      <c r="L56" s="54"/>
      <c r="M56" s="58">
        <v>45111</v>
      </c>
      <c r="N56" s="52"/>
      <c r="O56" s="54"/>
      <c r="P56" s="58">
        <v>45125</v>
      </c>
      <c r="Q56" s="60">
        <v>45125</v>
      </c>
    </row>
    <row r="57" spans="2:17" s="61" customFormat="1" ht="19.7" customHeight="1">
      <c r="B57" s="52">
        <v>4</v>
      </c>
      <c r="C57" s="111" t="s">
        <v>167</v>
      </c>
      <c r="D57" s="111" t="s">
        <v>167</v>
      </c>
      <c r="E57" s="146" t="s">
        <v>3801</v>
      </c>
      <c r="F57" s="824">
        <v>2</v>
      </c>
      <c r="G57" s="826">
        <v>1910</v>
      </c>
      <c r="H57" s="995">
        <f t="shared" si="0"/>
        <v>3820</v>
      </c>
      <c r="I57" s="996"/>
      <c r="J57" s="146" t="s">
        <v>3802</v>
      </c>
      <c r="K57" s="57" t="s">
        <v>3736</v>
      </c>
      <c r="L57" s="54"/>
      <c r="M57" s="58">
        <v>45111</v>
      </c>
      <c r="N57" s="52"/>
      <c r="O57" s="54"/>
      <c r="P57" s="58">
        <v>45125</v>
      </c>
      <c r="Q57" s="60">
        <v>45125</v>
      </c>
    </row>
    <row r="58" spans="2:17" s="61" customFormat="1" ht="19.7" customHeight="1">
      <c r="B58" s="52">
        <v>4</v>
      </c>
      <c r="C58" s="111" t="s">
        <v>167</v>
      </c>
      <c r="D58" s="111" t="s">
        <v>167</v>
      </c>
      <c r="E58" s="62" t="s">
        <v>3803</v>
      </c>
      <c r="F58" s="634">
        <v>1</v>
      </c>
      <c r="G58" s="55">
        <v>2050</v>
      </c>
      <c r="H58" s="995">
        <f t="shared" si="0"/>
        <v>2050</v>
      </c>
      <c r="I58" s="996"/>
      <c r="J58" s="62" t="s">
        <v>3804</v>
      </c>
      <c r="K58" s="57" t="s">
        <v>3736</v>
      </c>
      <c r="L58" s="54"/>
      <c r="M58" s="58">
        <v>45111</v>
      </c>
      <c r="N58" s="52"/>
      <c r="O58" s="54"/>
      <c r="P58" s="58">
        <v>45125</v>
      </c>
      <c r="Q58" s="60">
        <v>45125</v>
      </c>
    </row>
    <row r="59" spans="2:17" s="8" customFormat="1" ht="19.7" customHeight="1">
      <c r="B59" s="17"/>
      <c r="C59" s="105"/>
      <c r="D59" s="105"/>
      <c r="E59" s="148"/>
      <c r="F59" s="312"/>
      <c r="G59" s="51">
        <v>0</v>
      </c>
      <c r="H59" s="142">
        <f t="shared" si="0"/>
        <v>0</v>
      </c>
      <c r="I59" s="143"/>
      <c r="J59" s="28"/>
      <c r="K59" s="18"/>
      <c r="L59" s="18"/>
      <c r="M59" s="30"/>
      <c r="N59" s="17"/>
      <c r="O59" s="18"/>
      <c r="P59" s="30"/>
      <c r="Q59" s="23"/>
    </row>
    <row r="60" spans="2:17" s="8" customFormat="1" ht="19.7" customHeight="1">
      <c r="B60" s="17">
        <v>4</v>
      </c>
      <c r="C60" s="17" t="s">
        <v>149</v>
      </c>
      <c r="D60" s="17" t="s">
        <v>67</v>
      </c>
      <c r="E60" s="50" t="s">
        <v>3805</v>
      </c>
      <c r="F60" s="140">
        <v>4</v>
      </c>
      <c r="G60" s="51">
        <v>480</v>
      </c>
      <c r="H60" s="51">
        <f t="shared" si="0"/>
        <v>1920</v>
      </c>
      <c r="I60" s="22"/>
      <c r="J60" s="26" t="s">
        <v>3806</v>
      </c>
      <c r="K60" s="24" t="s">
        <v>3807</v>
      </c>
      <c r="L60" s="18"/>
      <c r="M60" s="30">
        <v>45125</v>
      </c>
      <c r="N60" s="17"/>
      <c r="O60" s="29">
        <v>45132</v>
      </c>
      <c r="P60" s="30">
        <v>45132</v>
      </c>
      <c r="Q60" s="23">
        <v>45131</v>
      </c>
    </row>
    <row r="61" spans="2:17" s="8" customFormat="1" ht="19.7" customHeight="1">
      <c r="B61" s="17">
        <v>4</v>
      </c>
      <c r="C61" s="17" t="s">
        <v>149</v>
      </c>
      <c r="D61" s="17" t="s">
        <v>67</v>
      </c>
      <c r="E61" s="50" t="s">
        <v>3808</v>
      </c>
      <c r="F61" s="140">
        <v>4</v>
      </c>
      <c r="G61" s="51">
        <v>390</v>
      </c>
      <c r="H61" s="51">
        <f t="shared" si="0"/>
        <v>1560</v>
      </c>
      <c r="I61" s="22"/>
      <c r="J61" s="26" t="s">
        <v>3809</v>
      </c>
      <c r="K61" s="24" t="s">
        <v>3807</v>
      </c>
      <c r="L61" s="18"/>
      <c r="M61" s="30">
        <v>45125</v>
      </c>
      <c r="N61" s="17"/>
      <c r="O61" s="29">
        <v>45132</v>
      </c>
      <c r="P61" s="30">
        <v>45132</v>
      </c>
      <c r="Q61" s="23">
        <v>45131</v>
      </c>
    </row>
    <row r="62" spans="2:17" s="8" customFormat="1" ht="19.7" customHeight="1">
      <c r="B62" s="17"/>
      <c r="C62" s="17"/>
      <c r="D62" s="17"/>
      <c r="E62" s="50"/>
      <c r="F62" s="140"/>
      <c r="G62" s="51">
        <v>0</v>
      </c>
      <c r="H62" s="51">
        <f t="shared" si="0"/>
        <v>0</v>
      </c>
      <c r="I62" s="22"/>
      <c r="J62" s="26"/>
      <c r="K62" s="18"/>
      <c r="L62" s="18"/>
      <c r="M62" s="30"/>
      <c r="N62" s="17"/>
      <c r="O62" s="18"/>
      <c r="P62" s="30"/>
      <c r="Q62" s="23"/>
    </row>
    <row r="63" spans="2:17" s="8" customFormat="1" ht="19.7" customHeight="1">
      <c r="B63" s="17">
        <v>4</v>
      </c>
      <c r="C63" s="17" t="s">
        <v>149</v>
      </c>
      <c r="D63" s="17" t="s">
        <v>67</v>
      </c>
      <c r="E63" s="50" t="s">
        <v>3775</v>
      </c>
      <c r="F63" s="140">
        <v>2</v>
      </c>
      <c r="G63" s="51">
        <v>8230</v>
      </c>
      <c r="H63" s="51">
        <f t="shared" si="0"/>
        <v>16460</v>
      </c>
      <c r="I63" s="22"/>
      <c r="J63" s="26" t="s">
        <v>3776</v>
      </c>
      <c r="K63" s="24" t="s">
        <v>3810</v>
      </c>
      <c r="L63" s="18"/>
      <c r="M63" s="30">
        <v>45125</v>
      </c>
      <c r="N63" s="17"/>
      <c r="O63" s="29">
        <v>45132</v>
      </c>
      <c r="P63" s="30">
        <v>45132</v>
      </c>
      <c r="Q63" s="23">
        <v>45131</v>
      </c>
    </row>
    <row r="64" spans="2:17" s="8" customFormat="1" ht="19.7" customHeight="1">
      <c r="B64" s="17"/>
      <c r="C64" s="17"/>
      <c r="D64" s="17"/>
      <c r="E64" s="50"/>
      <c r="F64" s="140"/>
      <c r="G64" s="51">
        <v>0</v>
      </c>
      <c r="H64" s="51">
        <f t="shared" si="0"/>
        <v>0</v>
      </c>
      <c r="I64" s="22"/>
      <c r="J64" s="26"/>
      <c r="K64" s="18"/>
      <c r="L64" s="18"/>
      <c r="M64" s="30"/>
      <c r="N64" s="17"/>
      <c r="O64" s="18"/>
      <c r="P64" s="30"/>
      <c r="Q64" s="23"/>
    </row>
    <row r="65" spans="2:17" s="8" customFormat="1" ht="19.7" customHeight="1">
      <c r="B65" s="17">
        <v>3</v>
      </c>
      <c r="C65" s="154" t="s">
        <v>167</v>
      </c>
      <c r="D65" s="154" t="s">
        <v>167</v>
      </c>
      <c r="E65" s="133" t="s">
        <v>3811</v>
      </c>
      <c r="F65" s="1343">
        <v>1</v>
      </c>
      <c r="G65" s="134">
        <v>8580</v>
      </c>
      <c r="H65" s="157">
        <f t="shared" si="0"/>
        <v>8580</v>
      </c>
      <c r="I65" s="158"/>
      <c r="J65" s="135" t="s">
        <v>3812</v>
      </c>
      <c r="K65" s="24" t="s">
        <v>3736</v>
      </c>
      <c r="L65" s="18"/>
      <c r="M65" s="30">
        <v>45121</v>
      </c>
      <c r="N65" s="17"/>
      <c r="O65" s="18"/>
      <c r="P65" s="30">
        <v>45132</v>
      </c>
      <c r="Q65" s="23">
        <v>45132</v>
      </c>
    </row>
    <row r="66" spans="2:17" s="8" customFormat="1" ht="19.7" customHeight="1">
      <c r="B66" s="17">
        <v>3</v>
      </c>
      <c r="C66" s="154" t="s">
        <v>167</v>
      </c>
      <c r="D66" s="154" t="s">
        <v>167</v>
      </c>
      <c r="E66" s="155" t="s">
        <v>3813</v>
      </c>
      <c r="F66" s="1343">
        <v>1</v>
      </c>
      <c r="G66" s="134">
        <v>1069</v>
      </c>
      <c r="H66" s="157">
        <f t="shared" si="0"/>
        <v>1069</v>
      </c>
      <c r="I66" s="158"/>
      <c r="J66" s="135" t="s">
        <v>3814</v>
      </c>
      <c r="K66" s="24" t="s">
        <v>3736</v>
      </c>
      <c r="L66" s="18"/>
      <c r="M66" s="30">
        <v>45121</v>
      </c>
      <c r="N66" s="17"/>
      <c r="O66" s="18"/>
      <c r="P66" s="30">
        <v>45132</v>
      </c>
      <c r="Q66" s="23">
        <v>45132</v>
      </c>
    </row>
    <row r="67" spans="2:17" s="8" customFormat="1" ht="19.7" customHeight="1">
      <c r="B67" s="17">
        <v>3</v>
      </c>
      <c r="C67" s="154" t="s">
        <v>167</v>
      </c>
      <c r="D67" s="154" t="s">
        <v>167</v>
      </c>
      <c r="E67" s="155" t="s">
        <v>3815</v>
      </c>
      <c r="F67" s="1343">
        <v>1</v>
      </c>
      <c r="G67" s="134">
        <v>1124</v>
      </c>
      <c r="H67" s="157">
        <f t="shared" si="0"/>
        <v>1124</v>
      </c>
      <c r="I67" s="158"/>
      <c r="J67" s="135" t="s">
        <v>3816</v>
      </c>
      <c r="K67" s="24" t="s">
        <v>3736</v>
      </c>
      <c r="L67" s="18"/>
      <c r="M67" s="30">
        <v>45121</v>
      </c>
      <c r="N67" s="17"/>
      <c r="O67" s="18"/>
      <c r="P67" s="30">
        <v>45132</v>
      </c>
      <c r="Q67" s="23">
        <v>45132</v>
      </c>
    </row>
    <row r="68" spans="2:17" s="8" customFormat="1" ht="19.7" customHeight="1">
      <c r="B68" s="17">
        <v>4</v>
      </c>
      <c r="C68" s="154" t="s">
        <v>167</v>
      </c>
      <c r="D68" s="154" t="s">
        <v>167</v>
      </c>
      <c r="E68" s="50" t="s">
        <v>3817</v>
      </c>
      <c r="F68" s="140">
        <v>2</v>
      </c>
      <c r="G68" s="51">
        <v>1970</v>
      </c>
      <c r="H68" s="51">
        <f t="shared" si="0"/>
        <v>3940</v>
      </c>
      <c r="I68" s="22"/>
      <c r="J68" s="155" t="s">
        <v>3818</v>
      </c>
      <c r="K68" s="24" t="s">
        <v>3736</v>
      </c>
      <c r="L68" s="18"/>
      <c r="M68" s="30">
        <v>45121</v>
      </c>
      <c r="N68" s="17"/>
      <c r="O68" s="18"/>
      <c r="P68" s="30">
        <v>45132</v>
      </c>
      <c r="Q68" s="23">
        <v>45132</v>
      </c>
    </row>
    <row r="69" spans="2:17" s="8" customFormat="1" ht="19.7" customHeight="1">
      <c r="B69" s="17">
        <v>3</v>
      </c>
      <c r="C69" s="154" t="s">
        <v>167</v>
      </c>
      <c r="D69" s="154" t="s">
        <v>167</v>
      </c>
      <c r="E69" s="155" t="s">
        <v>3819</v>
      </c>
      <c r="F69" s="1343">
        <v>1</v>
      </c>
      <c r="G69" s="134">
        <v>985</v>
      </c>
      <c r="H69" s="157">
        <f t="shared" si="0"/>
        <v>985</v>
      </c>
      <c r="I69" s="158"/>
      <c r="J69" s="135" t="s">
        <v>3820</v>
      </c>
      <c r="K69" s="24" t="s">
        <v>3736</v>
      </c>
      <c r="L69" s="18"/>
      <c r="M69" s="30">
        <v>45121</v>
      </c>
      <c r="N69" s="17"/>
      <c r="O69" s="18"/>
      <c r="P69" s="30">
        <v>45132</v>
      </c>
      <c r="Q69" s="23">
        <v>45132</v>
      </c>
    </row>
    <row r="70" spans="2:17" s="8" customFormat="1" ht="19.7" customHeight="1">
      <c r="B70" s="17">
        <v>3</v>
      </c>
      <c r="C70" s="154" t="s">
        <v>167</v>
      </c>
      <c r="D70" s="154" t="s">
        <v>167</v>
      </c>
      <c r="E70" s="50" t="s">
        <v>3821</v>
      </c>
      <c r="F70" s="140">
        <v>1</v>
      </c>
      <c r="G70" s="51">
        <v>1150</v>
      </c>
      <c r="H70" s="51">
        <f t="shared" si="0"/>
        <v>1150</v>
      </c>
      <c r="I70" s="22"/>
      <c r="J70" s="26" t="s">
        <v>3822</v>
      </c>
      <c r="K70" s="24" t="s">
        <v>3736</v>
      </c>
      <c r="L70" s="18"/>
      <c r="M70" s="30">
        <v>45121</v>
      </c>
      <c r="N70" s="17"/>
      <c r="O70" s="18"/>
      <c r="P70" s="30">
        <v>45132</v>
      </c>
      <c r="Q70" s="23">
        <v>45132</v>
      </c>
    </row>
    <row r="71" spans="2:17" s="8" customFormat="1" ht="19.7" customHeight="1">
      <c r="B71" s="17">
        <v>3</v>
      </c>
      <c r="C71" s="154" t="s">
        <v>167</v>
      </c>
      <c r="D71" s="154" t="s">
        <v>167</v>
      </c>
      <c r="E71" s="50" t="s">
        <v>3823</v>
      </c>
      <c r="F71" s="140">
        <v>1</v>
      </c>
      <c r="G71" s="51">
        <v>1072</v>
      </c>
      <c r="H71" s="51">
        <f t="shared" si="0"/>
        <v>1072</v>
      </c>
      <c r="I71" s="22"/>
      <c r="J71" s="26" t="s">
        <v>3824</v>
      </c>
      <c r="K71" s="24" t="s">
        <v>3736</v>
      </c>
      <c r="L71" s="18"/>
      <c r="M71" s="30">
        <v>45121</v>
      </c>
      <c r="N71" s="17"/>
      <c r="O71" s="18"/>
      <c r="P71" s="30">
        <v>45132</v>
      </c>
      <c r="Q71" s="23">
        <v>45132</v>
      </c>
    </row>
    <row r="72" spans="2:17" s="8" customFormat="1" ht="19.7" customHeight="1">
      <c r="B72" s="17"/>
      <c r="C72" s="17"/>
      <c r="D72" s="17"/>
      <c r="E72" s="50"/>
      <c r="F72" s="140"/>
      <c r="G72" s="51">
        <v>0</v>
      </c>
      <c r="H72" s="51">
        <f t="shared" si="0"/>
        <v>0</v>
      </c>
      <c r="I72" s="22"/>
      <c r="J72" s="26"/>
      <c r="K72" s="18"/>
      <c r="L72" s="18"/>
      <c r="M72" s="30"/>
      <c r="N72" s="17"/>
      <c r="O72" s="18"/>
      <c r="P72" s="30"/>
      <c r="Q72" s="23"/>
    </row>
    <row r="73" spans="2:17" s="8" customFormat="1" ht="19.7" customHeight="1">
      <c r="B73" s="65">
        <v>3</v>
      </c>
      <c r="C73" s="65" t="s">
        <v>149</v>
      </c>
      <c r="D73" s="65" t="s">
        <v>167</v>
      </c>
      <c r="E73" s="66" t="s">
        <v>156</v>
      </c>
      <c r="F73" s="1326">
        <v>2</v>
      </c>
      <c r="G73" s="51">
        <v>50</v>
      </c>
      <c r="H73" s="51">
        <f t="shared" ref="H73:H89" si="1">F73*G73</f>
        <v>100</v>
      </c>
      <c r="I73" s="22"/>
      <c r="J73" s="26" t="s">
        <v>306</v>
      </c>
      <c r="K73" s="24" t="s">
        <v>3736</v>
      </c>
      <c r="L73" s="18"/>
      <c r="M73" s="30">
        <v>45121</v>
      </c>
      <c r="N73" s="17"/>
      <c r="O73" s="18"/>
      <c r="P73" s="30">
        <v>45132</v>
      </c>
      <c r="Q73" s="23">
        <v>45132</v>
      </c>
    </row>
    <row r="74" spans="2:17" s="8" customFormat="1" ht="19.7" customHeight="1">
      <c r="B74" s="17"/>
      <c r="C74" s="17"/>
      <c r="D74" s="17"/>
      <c r="E74" s="50"/>
      <c r="F74" s="140"/>
      <c r="G74" s="51">
        <v>0</v>
      </c>
      <c r="H74" s="51">
        <f t="shared" si="1"/>
        <v>0</v>
      </c>
      <c r="I74" s="22"/>
      <c r="J74" s="26"/>
      <c r="K74" s="18"/>
      <c r="L74" s="18"/>
      <c r="M74" s="30"/>
      <c r="N74" s="17"/>
      <c r="O74" s="18"/>
      <c r="P74" s="30"/>
      <c r="Q74" s="23"/>
    </row>
    <row r="75" spans="2:17" s="8" customFormat="1" ht="19.7" customHeight="1">
      <c r="B75" s="17"/>
      <c r="C75" s="17"/>
      <c r="D75" s="17"/>
      <c r="E75" s="50"/>
      <c r="F75" s="140"/>
      <c r="G75" s="51">
        <v>0</v>
      </c>
      <c r="H75" s="51">
        <f t="shared" si="1"/>
        <v>0</v>
      </c>
      <c r="I75" s="22"/>
      <c r="J75" s="26"/>
      <c r="K75" s="18"/>
      <c r="L75" s="18"/>
      <c r="M75" s="30"/>
      <c r="N75" s="17"/>
      <c r="O75" s="18"/>
      <c r="P75" s="30"/>
      <c r="Q75" s="23"/>
    </row>
    <row r="76" spans="2:17" s="8" customFormat="1" ht="19.7" customHeight="1">
      <c r="B76" s="17"/>
      <c r="C76" s="154"/>
      <c r="D76" s="154"/>
      <c r="E76" s="155"/>
      <c r="F76" s="156"/>
      <c r="G76" s="51">
        <v>0</v>
      </c>
      <c r="H76" s="157">
        <f t="shared" si="1"/>
        <v>0</v>
      </c>
      <c r="I76" s="158"/>
      <c r="J76" s="135"/>
      <c r="K76" s="18"/>
      <c r="L76" s="18"/>
      <c r="M76" s="30"/>
      <c r="N76" s="17"/>
      <c r="O76" s="18"/>
      <c r="P76" s="30"/>
      <c r="Q76" s="23"/>
    </row>
    <row r="77" spans="2:17" s="8" customFormat="1" ht="19.7" customHeight="1">
      <c r="B77" s="17"/>
      <c r="C77" s="17"/>
      <c r="D77" s="17"/>
      <c r="E77" s="50"/>
      <c r="F77" s="18"/>
      <c r="G77" s="51">
        <v>0</v>
      </c>
      <c r="H77" s="51">
        <f t="shared" si="1"/>
        <v>0</v>
      </c>
      <c r="I77" s="22"/>
      <c r="J77" s="26"/>
      <c r="K77" s="18"/>
      <c r="L77" s="18"/>
      <c r="M77" s="30"/>
      <c r="N77" s="17"/>
      <c r="O77" s="18"/>
      <c r="P77" s="30"/>
      <c r="Q77" s="23"/>
    </row>
    <row r="78" spans="2:17" s="8" customFormat="1" ht="19.7" customHeight="1">
      <c r="B78" s="17"/>
      <c r="C78" s="17"/>
      <c r="D78" s="17"/>
      <c r="E78" s="50"/>
      <c r="F78" s="18"/>
      <c r="G78" s="51">
        <v>0</v>
      </c>
      <c r="H78" s="51">
        <f t="shared" si="1"/>
        <v>0</v>
      </c>
      <c r="I78" s="22"/>
      <c r="J78" s="26"/>
      <c r="K78" s="18"/>
      <c r="L78" s="18"/>
      <c r="M78" s="30"/>
      <c r="N78" s="17"/>
      <c r="O78" s="18"/>
      <c r="P78" s="30"/>
      <c r="Q78" s="23"/>
    </row>
    <row r="79" spans="2:17" s="8" customFormat="1" ht="19.7" customHeight="1">
      <c r="B79" s="17"/>
      <c r="C79" s="17"/>
      <c r="D79" s="17"/>
      <c r="E79" s="50"/>
      <c r="F79" s="18"/>
      <c r="G79" s="51">
        <v>0</v>
      </c>
      <c r="H79" s="51">
        <f t="shared" si="1"/>
        <v>0</v>
      </c>
      <c r="I79" s="22"/>
      <c r="J79" s="26"/>
      <c r="K79" s="18"/>
      <c r="L79" s="18"/>
      <c r="M79" s="30"/>
      <c r="N79" s="17"/>
      <c r="O79" s="18"/>
      <c r="P79" s="30"/>
      <c r="Q79" s="23"/>
    </row>
    <row r="80" spans="2:17" s="8" customFormat="1" ht="19.7" customHeight="1">
      <c r="B80" s="17"/>
      <c r="C80" s="17"/>
      <c r="D80" s="17"/>
      <c r="E80" s="50"/>
      <c r="F80" s="18"/>
      <c r="G80" s="51">
        <v>0</v>
      </c>
      <c r="H80" s="51">
        <f t="shared" si="1"/>
        <v>0</v>
      </c>
      <c r="I80" s="22"/>
      <c r="J80" s="26"/>
      <c r="K80" s="18"/>
      <c r="L80" s="18"/>
      <c r="M80" s="30"/>
      <c r="N80" s="17"/>
      <c r="O80" s="18"/>
      <c r="P80" s="30"/>
      <c r="Q80" s="23"/>
    </row>
    <row r="81" spans="2:17" s="8" customFormat="1" ht="19.7" customHeight="1">
      <c r="B81" s="17"/>
      <c r="C81" s="17"/>
      <c r="D81" s="17"/>
      <c r="E81" s="50"/>
      <c r="F81" s="18"/>
      <c r="G81" s="51">
        <v>0</v>
      </c>
      <c r="H81" s="51">
        <f t="shared" si="1"/>
        <v>0</v>
      </c>
      <c r="I81" s="22"/>
      <c r="J81" s="26"/>
      <c r="K81" s="18"/>
      <c r="L81" s="18"/>
      <c r="M81" s="30"/>
      <c r="N81" s="17"/>
      <c r="O81" s="18"/>
      <c r="P81" s="30"/>
      <c r="Q81" s="23"/>
    </row>
    <row r="82" spans="2:17" s="8" customFormat="1" ht="19.7" customHeight="1">
      <c r="B82" s="17"/>
      <c r="C82" s="17"/>
      <c r="D82" s="17"/>
      <c r="E82" s="50"/>
      <c r="F82" s="18"/>
      <c r="G82" s="51">
        <v>0</v>
      </c>
      <c r="H82" s="51">
        <f t="shared" si="1"/>
        <v>0</v>
      </c>
      <c r="I82" s="22"/>
      <c r="J82" s="26"/>
      <c r="K82" s="18"/>
      <c r="L82" s="18"/>
      <c r="M82" s="30"/>
      <c r="N82" s="17"/>
      <c r="O82" s="18"/>
      <c r="P82" s="30"/>
      <c r="Q82" s="23"/>
    </row>
    <row r="83" spans="2:17" s="8" customFormat="1" ht="19.7" customHeight="1">
      <c r="B83" s="17"/>
      <c r="C83" s="17"/>
      <c r="D83" s="17"/>
      <c r="E83" s="50"/>
      <c r="F83" s="18"/>
      <c r="G83" s="51">
        <v>0</v>
      </c>
      <c r="H83" s="51">
        <f t="shared" si="1"/>
        <v>0</v>
      </c>
      <c r="I83" s="22"/>
      <c r="J83" s="26"/>
      <c r="K83" s="18"/>
      <c r="L83" s="18"/>
      <c r="M83" s="30"/>
      <c r="N83" s="17"/>
      <c r="O83" s="18"/>
      <c r="P83" s="30"/>
      <c r="Q83" s="23"/>
    </row>
    <row r="84" spans="2:17" s="8" customFormat="1" ht="19.7" customHeight="1">
      <c r="B84" s="17"/>
      <c r="C84" s="17"/>
      <c r="D84" s="17"/>
      <c r="E84" s="50"/>
      <c r="F84" s="18"/>
      <c r="G84" s="51">
        <v>0</v>
      </c>
      <c r="H84" s="51">
        <f t="shared" si="1"/>
        <v>0</v>
      </c>
      <c r="I84" s="22"/>
      <c r="J84" s="26"/>
      <c r="K84" s="18"/>
      <c r="L84" s="18"/>
      <c r="M84" s="30"/>
      <c r="N84" s="17"/>
      <c r="O84" s="18"/>
      <c r="P84" s="30"/>
      <c r="Q84" s="23"/>
    </row>
    <row r="85" spans="2:17">
      <c r="G85" s="10"/>
      <c r="H85" s="10"/>
    </row>
  </sheetData>
  <autoFilter ref="B8:O84" xr:uid="{9A1B33B8-7565-4290-B105-3C71DFA03D9F}"/>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296D5-65D5-4B5D-8CB7-ABF3236AEB0B}">
  <dimension ref="B2:Q80"/>
  <sheetViews>
    <sheetView zoomScale="85" zoomScaleNormal="85" workbookViewId="0">
      <pane xSplit="10" ySplit="8" topLeftCell="K9" activePane="bottomRight" state="frozen"/>
      <selection pane="topRight" activeCell="K1" sqref="K1"/>
      <selection pane="bottomLeft" activeCell="A9" sqref="A9"/>
      <selection pane="bottomRight" activeCell="C9" sqref="C9"/>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3825</v>
      </c>
      <c r="G2" s="4" t="s">
        <v>2</v>
      </c>
      <c r="H2" s="5"/>
      <c r="I2" s="6"/>
      <c r="J2" s="7">
        <f>SUM(H:H)</f>
        <v>341925</v>
      </c>
    </row>
    <row r="3" spans="2:17" ht="20.100000000000001" customHeight="1">
      <c r="B3" s="1" t="s">
        <v>3</v>
      </c>
      <c r="C3" s="1"/>
      <c r="D3" s="1"/>
      <c r="E3" s="13" t="s">
        <v>3826</v>
      </c>
    </row>
    <row r="4" spans="2:17" ht="20.100000000000001" customHeight="1">
      <c r="B4" s="1" t="s">
        <v>5</v>
      </c>
      <c r="C4" s="1"/>
      <c r="D4" s="1"/>
      <c r="E4" s="13">
        <v>207486</v>
      </c>
    </row>
    <row r="5" spans="2:17" ht="20.100000000000001" customHeight="1">
      <c r="B5" s="1" t="s">
        <v>6</v>
      </c>
      <c r="C5" s="1"/>
      <c r="D5" s="1"/>
      <c r="E5" s="16">
        <v>45141</v>
      </c>
    </row>
    <row r="6" spans="2:17" ht="20.100000000000001" customHeight="1">
      <c r="B6" s="1" t="s">
        <v>7</v>
      </c>
      <c r="C6" s="1"/>
      <c r="D6" s="1"/>
      <c r="E6" s="16">
        <v>45156</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72" si="0">F9*G9</f>
        <v>0</v>
      </c>
      <c r="I9" s="22"/>
      <c r="J9" s="24"/>
      <c r="K9" s="24"/>
      <c r="L9" s="18"/>
      <c r="M9" s="30"/>
      <c r="N9" s="17"/>
      <c r="O9" s="18"/>
      <c r="P9" s="30"/>
      <c r="Q9" s="23"/>
    </row>
    <row r="10" spans="2:17" s="61" customFormat="1" ht="19.7" customHeight="1">
      <c r="B10" s="52">
        <v>13</v>
      </c>
      <c r="C10" s="52" t="s">
        <v>3827</v>
      </c>
      <c r="D10" s="52" t="s">
        <v>3827</v>
      </c>
      <c r="E10" s="53" t="s">
        <v>3828</v>
      </c>
      <c r="F10" s="54">
        <v>1</v>
      </c>
      <c r="G10" s="55">
        <v>16900</v>
      </c>
      <c r="H10" s="461">
        <f t="shared" si="0"/>
        <v>16900</v>
      </c>
      <c r="I10" s="56"/>
      <c r="J10" s="57" t="s">
        <v>3829</v>
      </c>
      <c r="K10" s="57" t="s">
        <v>3830</v>
      </c>
      <c r="L10" s="54"/>
      <c r="M10" s="58">
        <v>45121</v>
      </c>
      <c r="N10" s="52"/>
      <c r="O10" s="59">
        <v>45141</v>
      </c>
      <c r="P10" s="58"/>
      <c r="Q10" s="60">
        <v>45140</v>
      </c>
    </row>
    <row r="11" spans="2:17" s="61" customFormat="1" ht="19.7" customHeight="1">
      <c r="B11" s="52">
        <v>13</v>
      </c>
      <c r="C11" s="52" t="s">
        <v>3827</v>
      </c>
      <c r="D11" s="52" t="s">
        <v>3827</v>
      </c>
      <c r="E11" s="53" t="s">
        <v>3831</v>
      </c>
      <c r="F11" s="54">
        <v>1</v>
      </c>
      <c r="G11" s="55">
        <v>12100</v>
      </c>
      <c r="H11" s="461">
        <f t="shared" si="0"/>
        <v>12100</v>
      </c>
      <c r="I11" s="56"/>
      <c r="J11" s="57" t="s">
        <v>3832</v>
      </c>
      <c r="K11" s="57" t="s">
        <v>3830</v>
      </c>
      <c r="L11" s="54"/>
      <c r="M11" s="58">
        <v>45121</v>
      </c>
      <c r="N11" s="52"/>
      <c r="O11" s="58">
        <v>45141</v>
      </c>
      <c r="P11" s="58"/>
      <c r="Q11" s="60">
        <v>45140</v>
      </c>
    </row>
    <row r="12" spans="2:17" s="61" customFormat="1" ht="19.7" customHeight="1">
      <c r="B12" s="52">
        <v>13</v>
      </c>
      <c r="C12" s="52" t="s">
        <v>3827</v>
      </c>
      <c r="D12" s="52" t="s">
        <v>3827</v>
      </c>
      <c r="E12" s="53" t="s">
        <v>3464</v>
      </c>
      <c r="F12" s="54">
        <v>1</v>
      </c>
      <c r="G12" s="55">
        <v>7150</v>
      </c>
      <c r="H12" s="461">
        <f t="shared" si="0"/>
        <v>7150</v>
      </c>
      <c r="I12" s="56"/>
      <c r="J12" s="57" t="s">
        <v>3465</v>
      </c>
      <c r="K12" s="57" t="s">
        <v>3830</v>
      </c>
      <c r="L12" s="54"/>
      <c r="M12" s="58">
        <v>45121</v>
      </c>
      <c r="N12" s="52"/>
      <c r="O12" s="58">
        <v>45141</v>
      </c>
      <c r="P12" s="58"/>
      <c r="Q12" s="60">
        <v>45140</v>
      </c>
    </row>
    <row r="13" spans="2:17" s="61" customFormat="1" ht="19.7" customHeight="1">
      <c r="B13" s="52">
        <v>13</v>
      </c>
      <c r="C13" s="52" t="s">
        <v>3827</v>
      </c>
      <c r="D13" s="52" t="s">
        <v>3827</v>
      </c>
      <c r="E13" s="53" t="s">
        <v>3833</v>
      </c>
      <c r="F13" s="54">
        <v>1</v>
      </c>
      <c r="G13" s="55">
        <v>3150</v>
      </c>
      <c r="H13" s="461">
        <f t="shared" si="0"/>
        <v>3150</v>
      </c>
      <c r="I13" s="56"/>
      <c r="J13" s="57" t="s">
        <v>3834</v>
      </c>
      <c r="K13" s="57" t="s">
        <v>3830</v>
      </c>
      <c r="L13" s="54"/>
      <c r="M13" s="58">
        <v>45121</v>
      </c>
      <c r="N13" s="52"/>
      <c r="O13" s="58">
        <v>45141</v>
      </c>
      <c r="P13" s="58"/>
      <c r="Q13" s="60">
        <v>45140</v>
      </c>
    </row>
    <row r="14" spans="2:17" s="61" customFormat="1" ht="19.7" customHeight="1">
      <c r="B14" s="52"/>
      <c r="C14" s="52"/>
      <c r="D14" s="52"/>
      <c r="E14" s="57"/>
      <c r="F14" s="634"/>
      <c r="G14" s="461">
        <v>0</v>
      </c>
      <c r="H14" s="461">
        <f t="shared" si="0"/>
        <v>0</v>
      </c>
      <c r="I14" s="56"/>
      <c r="J14" s="53"/>
      <c r="K14" s="57"/>
      <c r="L14" s="54"/>
      <c r="M14" s="58"/>
      <c r="N14" s="52"/>
      <c r="O14" s="58"/>
      <c r="P14" s="58"/>
      <c r="Q14" s="60"/>
    </row>
    <row r="15" spans="2:17" s="61" customFormat="1" ht="19.7" customHeight="1">
      <c r="B15" s="52">
        <v>9</v>
      </c>
      <c r="C15" s="52" t="s">
        <v>2193</v>
      </c>
      <c r="D15" s="52" t="s">
        <v>2193</v>
      </c>
      <c r="E15" s="53" t="s">
        <v>3835</v>
      </c>
      <c r="F15" s="54">
        <v>1</v>
      </c>
      <c r="G15" s="461">
        <v>15000</v>
      </c>
      <c r="H15" s="461">
        <f t="shared" si="0"/>
        <v>15000</v>
      </c>
      <c r="I15" s="56"/>
      <c r="J15" s="53" t="s">
        <v>3836</v>
      </c>
      <c r="K15" s="57" t="s">
        <v>3837</v>
      </c>
      <c r="L15" s="54"/>
      <c r="M15" s="58">
        <v>45121</v>
      </c>
      <c r="N15" s="52"/>
      <c r="O15" s="58">
        <v>45141</v>
      </c>
      <c r="P15" s="58"/>
      <c r="Q15" s="60">
        <v>45141</v>
      </c>
    </row>
    <row r="16" spans="2:17" s="61" customFormat="1" ht="19.7" customHeight="1">
      <c r="B16" s="52"/>
      <c r="C16" s="52"/>
      <c r="D16" s="52"/>
      <c r="E16" s="53"/>
      <c r="F16" s="54"/>
      <c r="G16" s="461">
        <v>0</v>
      </c>
      <c r="H16" s="461">
        <f t="shared" si="0"/>
        <v>0</v>
      </c>
      <c r="I16" s="56"/>
      <c r="J16" s="53"/>
      <c r="K16" s="57"/>
      <c r="L16" s="54"/>
      <c r="M16" s="58"/>
      <c r="N16" s="52"/>
      <c r="O16" s="58"/>
      <c r="P16" s="58"/>
      <c r="Q16" s="60"/>
    </row>
    <row r="17" spans="2:17" s="61" customFormat="1" ht="19.7" customHeight="1">
      <c r="B17" s="52">
        <v>13</v>
      </c>
      <c r="C17" s="52" t="s">
        <v>66</v>
      </c>
      <c r="D17" s="52" t="s">
        <v>67</v>
      </c>
      <c r="E17" s="62" t="s">
        <v>3838</v>
      </c>
      <c r="F17" s="54">
        <v>1</v>
      </c>
      <c r="G17" s="461">
        <v>5410</v>
      </c>
      <c r="H17" s="461">
        <f t="shared" si="0"/>
        <v>5410</v>
      </c>
      <c r="I17" s="56"/>
      <c r="J17" s="53" t="s">
        <v>3839</v>
      </c>
      <c r="K17" s="57" t="s">
        <v>3840</v>
      </c>
      <c r="L17" s="54"/>
      <c r="M17" s="58">
        <v>45121</v>
      </c>
      <c r="N17" s="52"/>
      <c r="O17" s="58">
        <v>45141</v>
      </c>
      <c r="P17" s="58">
        <v>45140</v>
      </c>
      <c r="Q17" s="60">
        <v>45140</v>
      </c>
    </row>
    <row r="18" spans="2:17" s="8" customFormat="1" ht="19.7" customHeight="1">
      <c r="B18" s="65">
        <v>13</v>
      </c>
      <c r="C18" s="65" t="s">
        <v>66</v>
      </c>
      <c r="D18" s="65" t="s">
        <v>67</v>
      </c>
      <c r="E18" s="66" t="s">
        <v>3841</v>
      </c>
      <c r="F18" s="67">
        <v>0</v>
      </c>
      <c r="G18" s="132">
        <v>2290</v>
      </c>
      <c r="H18" s="132">
        <f t="shared" si="0"/>
        <v>0</v>
      </c>
      <c r="I18" s="22"/>
      <c r="J18" s="26" t="s">
        <v>718</v>
      </c>
      <c r="K18" s="1344" t="s">
        <v>3842</v>
      </c>
      <c r="L18" s="18"/>
      <c r="M18" s="30"/>
      <c r="N18" s="17"/>
      <c r="O18" s="30"/>
      <c r="P18" s="30"/>
      <c r="Q18" s="23"/>
    </row>
    <row r="19" spans="2:17" s="61" customFormat="1" ht="19.7" customHeight="1">
      <c r="B19" s="52">
        <v>13</v>
      </c>
      <c r="C19" s="52" t="s">
        <v>66</v>
      </c>
      <c r="D19" s="52" t="s">
        <v>810</v>
      </c>
      <c r="E19" s="62" t="s">
        <v>3841</v>
      </c>
      <c r="F19" s="54">
        <v>2</v>
      </c>
      <c r="G19" s="461">
        <v>3190</v>
      </c>
      <c r="H19" s="461">
        <f t="shared" si="0"/>
        <v>6380</v>
      </c>
      <c r="I19" s="56"/>
      <c r="J19" s="53" t="s">
        <v>718</v>
      </c>
      <c r="K19" s="1345" t="s">
        <v>3843</v>
      </c>
      <c r="L19" s="54"/>
      <c r="M19" s="58"/>
      <c r="N19" s="52"/>
      <c r="O19" s="58"/>
      <c r="P19" s="58">
        <v>45139</v>
      </c>
      <c r="Q19" s="60">
        <v>45131</v>
      </c>
    </row>
    <row r="20" spans="2:17" s="61" customFormat="1" ht="19.7" customHeight="1">
      <c r="B20" s="52">
        <v>13</v>
      </c>
      <c r="C20" s="52" t="s">
        <v>810</v>
      </c>
      <c r="D20" s="52" t="s">
        <v>810</v>
      </c>
      <c r="E20" s="62" t="s">
        <v>291</v>
      </c>
      <c r="F20" s="54">
        <v>1</v>
      </c>
      <c r="G20" s="461">
        <v>500</v>
      </c>
      <c r="H20" s="461">
        <f t="shared" si="0"/>
        <v>500</v>
      </c>
      <c r="I20" s="56"/>
      <c r="J20" s="53"/>
      <c r="K20" s="57"/>
      <c r="L20" s="54"/>
      <c r="M20" s="58"/>
      <c r="N20" s="52"/>
      <c r="O20" s="58"/>
      <c r="P20" s="58">
        <v>45139</v>
      </c>
      <c r="Q20" s="60"/>
    </row>
    <row r="21" spans="2:17" s="61" customFormat="1" ht="19.7" customHeight="1">
      <c r="B21" s="52"/>
      <c r="C21" s="52"/>
      <c r="D21" s="52"/>
      <c r="E21" s="53"/>
      <c r="F21" s="54"/>
      <c r="G21" s="461">
        <v>0</v>
      </c>
      <c r="H21" s="461">
        <f t="shared" si="0"/>
        <v>0</v>
      </c>
      <c r="I21" s="56"/>
      <c r="J21" s="53"/>
      <c r="K21" s="57"/>
      <c r="L21" s="54"/>
      <c r="M21" s="58"/>
      <c r="N21" s="52"/>
      <c r="O21" s="58"/>
      <c r="P21" s="58"/>
      <c r="Q21" s="60"/>
    </row>
    <row r="22" spans="2:17" s="61" customFormat="1" ht="19.7" customHeight="1">
      <c r="B22" s="52">
        <v>13</v>
      </c>
      <c r="C22" s="52" t="s">
        <v>3844</v>
      </c>
      <c r="D22" s="52" t="s">
        <v>3844</v>
      </c>
      <c r="E22" s="62" t="s">
        <v>3845</v>
      </c>
      <c r="F22" s="54">
        <v>2</v>
      </c>
      <c r="G22" s="55">
        <v>8</v>
      </c>
      <c r="H22" s="55">
        <f t="shared" si="0"/>
        <v>16</v>
      </c>
      <c r="I22" s="56"/>
      <c r="J22" s="53" t="s">
        <v>3846</v>
      </c>
      <c r="K22" s="57" t="s">
        <v>3847</v>
      </c>
      <c r="L22" s="54"/>
      <c r="M22" s="58">
        <v>45121</v>
      </c>
      <c r="N22" s="52"/>
      <c r="O22" s="58">
        <v>45141</v>
      </c>
      <c r="P22" s="58">
        <v>45141</v>
      </c>
      <c r="Q22" s="60">
        <v>45140</v>
      </c>
    </row>
    <row r="23" spans="2:17" s="61" customFormat="1" ht="19.7" customHeight="1">
      <c r="B23" s="52">
        <v>13</v>
      </c>
      <c r="C23" s="52" t="s">
        <v>3844</v>
      </c>
      <c r="D23" s="52" t="s">
        <v>3844</v>
      </c>
      <c r="E23" s="62" t="s">
        <v>291</v>
      </c>
      <c r="F23" s="54">
        <v>1</v>
      </c>
      <c r="G23" s="461">
        <v>1000</v>
      </c>
      <c r="H23" s="461">
        <f t="shared" si="0"/>
        <v>1000</v>
      </c>
      <c r="I23" s="56"/>
      <c r="J23" s="57"/>
      <c r="K23" s="57" t="s">
        <v>3847</v>
      </c>
      <c r="L23" s="54"/>
      <c r="M23" s="58">
        <v>45121</v>
      </c>
      <c r="N23" s="52"/>
      <c r="O23" s="58">
        <v>45141</v>
      </c>
      <c r="P23" s="58">
        <v>45141</v>
      </c>
      <c r="Q23" s="60">
        <v>45140</v>
      </c>
    </row>
    <row r="24" spans="2:17" s="61" customFormat="1" ht="19.7" customHeight="1">
      <c r="B24" s="52"/>
      <c r="C24" s="52"/>
      <c r="D24" s="52"/>
      <c r="E24" s="62"/>
      <c r="F24" s="54"/>
      <c r="G24" s="461">
        <v>0</v>
      </c>
      <c r="H24" s="461">
        <f t="shared" si="0"/>
        <v>0</v>
      </c>
      <c r="I24" s="56"/>
      <c r="J24" s="57"/>
      <c r="K24" s="57"/>
      <c r="L24" s="54"/>
      <c r="M24" s="58"/>
      <c r="N24" s="52"/>
      <c r="O24" s="58"/>
      <c r="P24" s="58"/>
      <c r="Q24" s="60"/>
    </row>
    <row r="25" spans="2:17" s="61" customFormat="1" ht="19.7" customHeight="1">
      <c r="B25" s="52">
        <v>13</v>
      </c>
      <c r="C25" s="52" t="s">
        <v>3848</v>
      </c>
      <c r="D25" s="52" t="s">
        <v>188</v>
      </c>
      <c r="E25" s="62" t="s">
        <v>3849</v>
      </c>
      <c r="F25" s="54">
        <v>2</v>
      </c>
      <c r="G25" s="55">
        <v>156</v>
      </c>
      <c r="H25" s="55">
        <f t="shared" si="0"/>
        <v>312</v>
      </c>
      <c r="I25" s="56"/>
      <c r="J25" s="53" t="s">
        <v>3850</v>
      </c>
      <c r="K25" s="57" t="s">
        <v>3851</v>
      </c>
      <c r="L25" s="54"/>
      <c r="M25" s="58">
        <v>45121</v>
      </c>
      <c r="N25" s="52"/>
      <c r="O25" s="58">
        <v>45141</v>
      </c>
      <c r="P25" s="58"/>
      <c r="Q25" s="60"/>
    </row>
    <row r="26" spans="2:17" s="61" customFormat="1" ht="19.7" customHeight="1">
      <c r="B26" s="52"/>
      <c r="C26" s="52"/>
      <c r="D26" s="52"/>
      <c r="E26" s="53"/>
      <c r="F26" s="54"/>
      <c r="G26" s="461">
        <v>0</v>
      </c>
      <c r="H26" s="461">
        <f t="shared" si="0"/>
        <v>0</v>
      </c>
      <c r="I26" s="56"/>
      <c r="J26" s="53"/>
      <c r="K26" s="54"/>
      <c r="L26" s="54"/>
      <c r="M26" s="58"/>
      <c r="N26" s="52"/>
      <c r="O26" s="54"/>
      <c r="P26" s="58"/>
      <c r="Q26" s="60"/>
    </row>
    <row r="27" spans="2:17" s="61" customFormat="1" ht="19.7" customHeight="1">
      <c r="B27" s="52">
        <v>13</v>
      </c>
      <c r="C27" s="52" t="s">
        <v>167</v>
      </c>
      <c r="D27" s="52" t="s">
        <v>167</v>
      </c>
      <c r="E27" s="62" t="s">
        <v>3852</v>
      </c>
      <c r="F27" s="54">
        <v>1</v>
      </c>
      <c r="G27" s="55">
        <v>500</v>
      </c>
      <c r="H27" s="55">
        <f t="shared" si="0"/>
        <v>500</v>
      </c>
      <c r="I27" s="56"/>
      <c r="J27" s="53" t="s">
        <v>275</v>
      </c>
      <c r="K27" s="57" t="s">
        <v>3853</v>
      </c>
      <c r="L27" s="54"/>
      <c r="M27" s="58">
        <v>45120</v>
      </c>
      <c r="N27" s="52"/>
      <c r="O27" s="54"/>
      <c r="P27" s="58">
        <v>45140</v>
      </c>
      <c r="Q27" s="60">
        <v>45140</v>
      </c>
    </row>
    <row r="28" spans="2:17" s="61" customFormat="1" ht="19.7" customHeight="1">
      <c r="B28" s="52">
        <v>13</v>
      </c>
      <c r="C28" s="52" t="s">
        <v>3854</v>
      </c>
      <c r="D28" s="52" t="s">
        <v>167</v>
      </c>
      <c r="E28" s="62" t="s">
        <v>3460</v>
      </c>
      <c r="F28" s="54">
        <v>2</v>
      </c>
      <c r="G28" s="55">
        <v>80</v>
      </c>
      <c r="H28" s="55">
        <f t="shared" si="0"/>
        <v>160</v>
      </c>
      <c r="I28" s="56"/>
      <c r="J28" s="53" t="s">
        <v>3846</v>
      </c>
      <c r="K28" s="57" t="s">
        <v>3853</v>
      </c>
      <c r="L28" s="54"/>
      <c r="M28" s="58">
        <v>45120</v>
      </c>
      <c r="N28" s="52"/>
      <c r="O28" s="54"/>
      <c r="P28" s="58">
        <v>45140</v>
      </c>
      <c r="Q28" s="60">
        <v>45140</v>
      </c>
    </row>
    <row r="29" spans="2:17" s="61" customFormat="1" ht="19.7" customHeight="1">
      <c r="B29" s="52">
        <v>13</v>
      </c>
      <c r="C29" s="52" t="s">
        <v>3854</v>
      </c>
      <c r="D29" s="52" t="s">
        <v>167</v>
      </c>
      <c r="E29" s="62" t="s">
        <v>3855</v>
      </c>
      <c r="F29" s="54">
        <v>10</v>
      </c>
      <c r="G29" s="55">
        <v>16</v>
      </c>
      <c r="H29" s="55">
        <f t="shared" si="0"/>
        <v>160</v>
      </c>
      <c r="I29" s="56"/>
      <c r="J29" s="53" t="s">
        <v>3846</v>
      </c>
      <c r="K29" s="57" t="s">
        <v>3853</v>
      </c>
      <c r="L29" s="54"/>
      <c r="M29" s="58">
        <v>45120</v>
      </c>
      <c r="N29" s="52"/>
      <c r="O29" s="54"/>
      <c r="P29" s="58">
        <v>45140</v>
      </c>
      <c r="Q29" s="60">
        <v>45140</v>
      </c>
    </row>
    <row r="30" spans="2:17" s="61" customFormat="1" ht="19.7" customHeight="1">
      <c r="B30" s="52">
        <v>13</v>
      </c>
      <c r="C30" s="52" t="s">
        <v>3854</v>
      </c>
      <c r="D30" s="52" t="s">
        <v>167</v>
      </c>
      <c r="E30" s="62" t="s">
        <v>3856</v>
      </c>
      <c r="F30" s="54">
        <v>10</v>
      </c>
      <c r="G30" s="55">
        <v>67</v>
      </c>
      <c r="H30" s="55">
        <f t="shared" si="0"/>
        <v>670</v>
      </c>
      <c r="I30" s="56"/>
      <c r="J30" s="53" t="s">
        <v>3846</v>
      </c>
      <c r="K30" s="57" t="s">
        <v>3853</v>
      </c>
      <c r="L30" s="54"/>
      <c r="M30" s="58">
        <v>45120</v>
      </c>
      <c r="N30" s="52"/>
      <c r="O30" s="54"/>
      <c r="P30" s="58">
        <v>45140</v>
      </c>
      <c r="Q30" s="60">
        <v>45140</v>
      </c>
    </row>
    <row r="31" spans="2:17" s="61" customFormat="1" ht="19.7" customHeight="1">
      <c r="B31" s="52">
        <v>13</v>
      </c>
      <c r="C31" s="52" t="s">
        <v>167</v>
      </c>
      <c r="D31" s="52" t="s">
        <v>167</v>
      </c>
      <c r="E31" s="62" t="s">
        <v>719</v>
      </c>
      <c r="F31" s="54">
        <v>2</v>
      </c>
      <c r="G31" s="55">
        <v>290</v>
      </c>
      <c r="H31" s="55">
        <f t="shared" si="0"/>
        <v>580</v>
      </c>
      <c r="I31" s="56"/>
      <c r="J31" s="53" t="s">
        <v>3389</v>
      </c>
      <c r="K31" s="57" t="s">
        <v>3853</v>
      </c>
      <c r="L31" s="54"/>
      <c r="M31" s="58">
        <v>45120</v>
      </c>
      <c r="N31" s="52"/>
      <c r="O31" s="54"/>
      <c r="P31" s="58">
        <v>45140</v>
      </c>
      <c r="Q31" s="60">
        <v>45140</v>
      </c>
    </row>
    <row r="32" spans="2:17" s="61" customFormat="1" ht="19.7" customHeight="1">
      <c r="B32" s="52">
        <v>13</v>
      </c>
      <c r="C32" s="52" t="s">
        <v>167</v>
      </c>
      <c r="D32" s="52" t="s">
        <v>167</v>
      </c>
      <c r="E32" s="62" t="s">
        <v>3857</v>
      </c>
      <c r="F32" s="54">
        <v>1</v>
      </c>
      <c r="G32" s="55">
        <v>130</v>
      </c>
      <c r="H32" s="55">
        <f t="shared" si="0"/>
        <v>130</v>
      </c>
      <c r="I32" s="56"/>
      <c r="J32" s="53" t="s">
        <v>3858</v>
      </c>
      <c r="K32" s="57" t="s">
        <v>3853</v>
      </c>
      <c r="L32" s="54"/>
      <c r="M32" s="58">
        <v>45120</v>
      </c>
      <c r="N32" s="52"/>
      <c r="O32" s="54"/>
      <c r="P32" s="58">
        <v>45140</v>
      </c>
      <c r="Q32" s="60">
        <v>45140</v>
      </c>
    </row>
    <row r="33" spans="2:17" s="61" customFormat="1" ht="19.7" customHeight="1">
      <c r="B33" s="52">
        <v>13</v>
      </c>
      <c r="C33" s="52" t="s">
        <v>167</v>
      </c>
      <c r="D33" s="52" t="s">
        <v>167</v>
      </c>
      <c r="E33" s="62" t="s">
        <v>3458</v>
      </c>
      <c r="F33" s="54">
        <v>1</v>
      </c>
      <c r="G33" s="55">
        <v>320</v>
      </c>
      <c r="H33" s="55">
        <f t="shared" si="0"/>
        <v>320</v>
      </c>
      <c r="I33" s="56"/>
      <c r="J33" s="53" t="s">
        <v>3859</v>
      </c>
      <c r="K33" s="57" t="s">
        <v>3853</v>
      </c>
      <c r="L33" s="54"/>
      <c r="M33" s="58">
        <v>45120</v>
      </c>
      <c r="N33" s="52"/>
      <c r="O33" s="54"/>
      <c r="P33" s="58">
        <v>45140</v>
      </c>
      <c r="Q33" s="60">
        <v>45140</v>
      </c>
    </row>
    <row r="34" spans="2:17" s="61" customFormat="1" ht="19.7" customHeight="1">
      <c r="B34" s="52">
        <v>13</v>
      </c>
      <c r="C34" s="52" t="s">
        <v>167</v>
      </c>
      <c r="D34" s="52" t="s">
        <v>167</v>
      </c>
      <c r="E34" s="62" t="s">
        <v>3860</v>
      </c>
      <c r="F34" s="54">
        <v>2</v>
      </c>
      <c r="G34" s="55">
        <v>330</v>
      </c>
      <c r="H34" s="55">
        <f t="shared" si="0"/>
        <v>660</v>
      </c>
      <c r="I34" s="56"/>
      <c r="J34" s="53" t="s">
        <v>3861</v>
      </c>
      <c r="K34" s="57" t="s">
        <v>3853</v>
      </c>
      <c r="L34" s="54"/>
      <c r="M34" s="58">
        <v>45120</v>
      </c>
      <c r="N34" s="52"/>
      <c r="O34" s="54"/>
      <c r="P34" s="58">
        <v>45140</v>
      </c>
      <c r="Q34" s="60">
        <v>45140</v>
      </c>
    </row>
    <row r="35" spans="2:17" s="61" customFormat="1" ht="19.7" customHeight="1">
      <c r="B35" s="52">
        <v>13</v>
      </c>
      <c r="C35" s="52" t="s">
        <v>167</v>
      </c>
      <c r="D35" s="52" t="s">
        <v>167</v>
      </c>
      <c r="E35" s="62" t="s">
        <v>3862</v>
      </c>
      <c r="F35" s="54">
        <v>2</v>
      </c>
      <c r="G35" s="55">
        <v>390</v>
      </c>
      <c r="H35" s="55">
        <f t="shared" si="0"/>
        <v>780</v>
      </c>
      <c r="I35" s="56"/>
      <c r="J35" s="53" t="s">
        <v>3863</v>
      </c>
      <c r="K35" s="57" t="s">
        <v>3853</v>
      </c>
      <c r="L35" s="54"/>
      <c r="M35" s="58">
        <v>45120</v>
      </c>
      <c r="N35" s="52"/>
      <c r="O35" s="54"/>
      <c r="P35" s="58">
        <v>45140</v>
      </c>
      <c r="Q35" s="60">
        <v>45140</v>
      </c>
    </row>
    <row r="36" spans="2:17" s="61" customFormat="1" ht="19.7" customHeight="1">
      <c r="B36" s="52">
        <v>13</v>
      </c>
      <c r="C36" s="52" t="s">
        <v>167</v>
      </c>
      <c r="D36" s="52" t="s">
        <v>167</v>
      </c>
      <c r="E36" s="62" t="s">
        <v>2409</v>
      </c>
      <c r="F36" s="54">
        <v>2</v>
      </c>
      <c r="G36" s="55">
        <v>990</v>
      </c>
      <c r="H36" s="55">
        <f t="shared" si="0"/>
        <v>1980</v>
      </c>
      <c r="I36" s="56"/>
      <c r="J36" s="53" t="s">
        <v>2410</v>
      </c>
      <c r="K36" s="57" t="s">
        <v>3853</v>
      </c>
      <c r="L36" s="54"/>
      <c r="M36" s="58">
        <v>45120</v>
      </c>
      <c r="N36" s="52"/>
      <c r="O36" s="54"/>
      <c r="P36" s="58">
        <v>45140</v>
      </c>
      <c r="Q36" s="60">
        <v>45140</v>
      </c>
    </row>
    <row r="37" spans="2:17" s="61" customFormat="1" ht="19.7" customHeight="1">
      <c r="B37" s="52">
        <v>13</v>
      </c>
      <c r="C37" s="52" t="s">
        <v>167</v>
      </c>
      <c r="D37" s="52" t="s">
        <v>167</v>
      </c>
      <c r="E37" s="62" t="s">
        <v>3592</v>
      </c>
      <c r="F37" s="54">
        <v>2</v>
      </c>
      <c r="G37" s="55">
        <v>240</v>
      </c>
      <c r="H37" s="55">
        <f t="shared" si="0"/>
        <v>480</v>
      </c>
      <c r="I37" s="56"/>
      <c r="J37" s="53" t="s">
        <v>3389</v>
      </c>
      <c r="K37" s="57" t="s">
        <v>3853</v>
      </c>
      <c r="L37" s="54"/>
      <c r="M37" s="58">
        <v>45120</v>
      </c>
      <c r="N37" s="52"/>
      <c r="O37" s="54"/>
      <c r="P37" s="58">
        <v>45140</v>
      </c>
      <c r="Q37" s="60">
        <v>45140</v>
      </c>
    </row>
    <row r="38" spans="2:17" s="61" customFormat="1" ht="19.7" customHeight="1">
      <c r="B38" s="52">
        <v>10</v>
      </c>
      <c r="C38" s="52" t="s">
        <v>167</v>
      </c>
      <c r="D38" s="52" t="s">
        <v>167</v>
      </c>
      <c r="E38" s="62" t="s">
        <v>3864</v>
      </c>
      <c r="F38" s="54">
        <v>1</v>
      </c>
      <c r="G38" s="55">
        <v>44280</v>
      </c>
      <c r="H38" s="55">
        <f>F38*G38</f>
        <v>44280</v>
      </c>
      <c r="I38" s="56"/>
      <c r="J38" s="53" t="s">
        <v>3865</v>
      </c>
      <c r="K38" s="57" t="s">
        <v>3853</v>
      </c>
      <c r="L38" s="54"/>
      <c r="M38" s="58">
        <v>45120</v>
      </c>
      <c r="N38" s="52"/>
      <c r="O38" s="54"/>
      <c r="P38" s="58">
        <v>45140</v>
      </c>
      <c r="Q38" s="60">
        <v>45140</v>
      </c>
    </row>
    <row r="39" spans="2:17" s="61" customFormat="1" ht="19.7" customHeight="1">
      <c r="B39" s="52">
        <v>14</v>
      </c>
      <c r="C39" s="52" t="s">
        <v>167</v>
      </c>
      <c r="D39" s="52" t="s">
        <v>167</v>
      </c>
      <c r="E39" s="62" t="s">
        <v>3864</v>
      </c>
      <c r="F39" s="54">
        <v>1</v>
      </c>
      <c r="G39" s="55">
        <v>44280</v>
      </c>
      <c r="H39" s="55">
        <f t="shared" si="0"/>
        <v>44280</v>
      </c>
      <c r="I39" s="56"/>
      <c r="J39" s="53" t="s">
        <v>3865</v>
      </c>
      <c r="K39" s="57" t="s">
        <v>3853</v>
      </c>
      <c r="L39" s="54"/>
      <c r="M39" s="58">
        <v>45120</v>
      </c>
      <c r="N39" s="52"/>
      <c r="O39" s="54"/>
      <c r="P39" s="58">
        <v>45140</v>
      </c>
      <c r="Q39" s="60">
        <v>45140</v>
      </c>
    </row>
    <row r="40" spans="2:17" s="61" customFormat="1" ht="19.7" customHeight="1">
      <c r="B40" s="52">
        <v>10</v>
      </c>
      <c r="C40" s="52" t="s">
        <v>167</v>
      </c>
      <c r="D40" s="52" t="s">
        <v>167</v>
      </c>
      <c r="E40" s="62" t="s">
        <v>3866</v>
      </c>
      <c r="F40" s="54">
        <v>1</v>
      </c>
      <c r="G40" s="55">
        <v>635</v>
      </c>
      <c r="H40" s="55">
        <f>F40*G40</f>
        <v>635</v>
      </c>
      <c r="I40" s="56"/>
      <c r="J40" s="53" t="s">
        <v>3867</v>
      </c>
      <c r="K40" s="57" t="s">
        <v>3853</v>
      </c>
      <c r="L40" s="54"/>
      <c r="M40" s="58">
        <v>45120</v>
      </c>
      <c r="N40" s="52"/>
      <c r="O40" s="54"/>
      <c r="P40" s="58">
        <v>45140</v>
      </c>
      <c r="Q40" s="60">
        <v>45140</v>
      </c>
    </row>
    <row r="41" spans="2:17" s="61" customFormat="1" ht="19.7" customHeight="1">
      <c r="B41" s="52">
        <v>14</v>
      </c>
      <c r="C41" s="52" t="s">
        <v>167</v>
      </c>
      <c r="D41" s="52" t="s">
        <v>167</v>
      </c>
      <c r="E41" s="62" t="s">
        <v>3866</v>
      </c>
      <c r="F41" s="54">
        <v>1</v>
      </c>
      <c r="G41" s="55">
        <v>635</v>
      </c>
      <c r="H41" s="55">
        <f t="shared" si="0"/>
        <v>635</v>
      </c>
      <c r="I41" s="56"/>
      <c r="J41" s="53" t="s">
        <v>3867</v>
      </c>
      <c r="K41" s="57" t="s">
        <v>3853</v>
      </c>
      <c r="L41" s="54"/>
      <c r="M41" s="58">
        <v>45120</v>
      </c>
      <c r="N41" s="52"/>
      <c r="O41" s="54"/>
      <c r="P41" s="58">
        <v>45140</v>
      </c>
      <c r="Q41" s="60">
        <v>45140</v>
      </c>
    </row>
    <row r="42" spans="2:17" s="61" customFormat="1" ht="19.7" customHeight="1">
      <c r="B42" s="52">
        <v>10</v>
      </c>
      <c r="C42" s="52" t="s">
        <v>167</v>
      </c>
      <c r="D42" s="52" t="s">
        <v>167</v>
      </c>
      <c r="E42" s="63" t="s">
        <v>3868</v>
      </c>
      <c r="F42" s="112">
        <v>1</v>
      </c>
      <c r="G42" s="55">
        <v>2151</v>
      </c>
      <c r="H42" s="55">
        <f t="shared" si="0"/>
        <v>2151</v>
      </c>
      <c r="I42" s="56"/>
      <c r="J42" s="249" t="s">
        <v>1318</v>
      </c>
      <c r="K42" s="57" t="s">
        <v>3853</v>
      </c>
      <c r="L42" s="54"/>
      <c r="M42" s="58">
        <v>45120</v>
      </c>
      <c r="N42" s="52"/>
      <c r="O42" s="54"/>
      <c r="P42" s="58">
        <v>45140</v>
      </c>
      <c r="Q42" s="60">
        <v>45140</v>
      </c>
    </row>
    <row r="43" spans="2:17" s="61" customFormat="1" ht="19.7" customHeight="1">
      <c r="B43" s="52">
        <v>10</v>
      </c>
      <c r="C43" s="111" t="s">
        <v>167</v>
      </c>
      <c r="D43" s="111" t="s">
        <v>167</v>
      </c>
      <c r="E43" s="62" t="s">
        <v>3869</v>
      </c>
      <c r="F43" s="54">
        <v>1</v>
      </c>
      <c r="G43" s="55">
        <v>1993</v>
      </c>
      <c r="H43" s="55">
        <f t="shared" si="0"/>
        <v>1993</v>
      </c>
      <c r="I43" s="56"/>
      <c r="J43" s="53" t="s">
        <v>3870</v>
      </c>
      <c r="K43" s="57" t="s">
        <v>3853</v>
      </c>
      <c r="L43" s="54"/>
      <c r="M43" s="58">
        <v>45120</v>
      </c>
      <c r="N43" s="52"/>
      <c r="O43" s="54"/>
      <c r="P43" s="58">
        <v>45140</v>
      </c>
      <c r="Q43" s="60">
        <v>45140</v>
      </c>
    </row>
    <row r="44" spans="2:17" s="61" customFormat="1" ht="19.7" customHeight="1">
      <c r="B44" s="52">
        <v>10</v>
      </c>
      <c r="C44" s="111" t="s">
        <v>167</v>
      </c>
      <c r="D44" s="111" t="s">
        <v>167</v>
      </c>
      <c r="E44" s="62" t="s">
        <v>3871</v>
      </c>
      <c r="F44" s="54">
        <v>1</v>
      </c>
      <c r="G44" s="55">
        <v>1340</v>
      </c>
      <c r="H44" s="55">
        <f>F44*G44</f>
        <v>1340</v>
      </c>
      <c r="I44" s="56"/>
      <c r="J44" s="53" t="s">
        <v>3872</v>
      </c>
      <c r="K44" s="57" t="s">
        <v>3853</v>
      </c>
      <c r="L44" s="54"/>
      <c r="M44" s="58">
        <v>45120</v>
      </c>
      <c r="N44" s="52"/>
      <c r="O44" s="54"/>
      <c r="P44" s="58">
        <v>45140</v>
      </c>
      <c r="Q44" s="60">
        <v>45140</v>
      </c>
    </row>
    <row r="45" spans="2:17" s="61" customFormat="1" ht="19.7" customHeight="1">
      <c r="B45" s="52">
        <v>14</v>
      </c>
      <c r="C45" s="111" t="s">
        <v>167</v>
      </c>
      <c r="D45" s="111" t="s">
        <v>167</v>
      </c>
      <c r="E45" s="62" t="s">
        <v>3871</v>
      </c>
      <c r="F45" s="54">
        <v>1</v>
      </c>
      <c r="G45" s="55">
        <v>1340</v>
      </c>
      <c r="H45" s="55">
        <f t="shared" si="0"/>
        <v>1340</v>
      </c>
      <c r="I45" s="56"/>
      <c r="J45" s="53" t="s">
        <v>3872</v>
      </c>
      <c r="K45" s="57" t="s">
        <v>3853</v>
      </c>
      <c r="L45" s="54"/>
      <c r="M45" s="58">
        <v>45120</v>
      </c>
      <c r="N45" s="52"/>
      <c r="O45" s="54"/>
      <c r="P45" s="58">
        <v>45140</v>
      </c>
      <c r="Q45" s="60">
        <v>45140</v>
      </c>
    </row>
    <row r="46" spans="2:17" s="61" customFormat="1" ht="19.7" customHeight="1">
      <c r="B46" s="52">
        <v>9</v>
      </c>
      <c r="C46" s="52" t="s">
        <v>167</v>
      </c>
      <c r="D46" s="52" t="s">
        <v>167</v>
      </c>
      <c r="E46" s="63" t="s">
        <v>3873</v>
      </c>
      <c r="F46" s="54">
        <v>1</v>
      </c>
      <c r="G46" s="55">
        <v>94</v>
      </c>
      <c r="H46" s="55">
        <f t="shared" si="0"/>
        <v>94</v>
      </c>
      <c r="I46" s="56"/>
      <c r="J46" s="53" t="s">
        <v>3874</v>
      </c>
      <c r="K46" s="57" t="s">
        <v>3853</v>
      </c>
      <c r="L46" s="54"/>
      <c r="M46" s="58">
        <v>45120</v>
      </c>
      <c r="N46" s="52"/>
      <c r="O46" s="54"/>
      <c r="P46" s="58">
        <v>45140</v>
      </c>
      <c r="Q46" s="60">
        <v>45140</v>
      </c>
    </row>
    <row r="47" spans="2:17" s="61" customFormat="1" ht="19.7" customHeight="1">
      <c r="B47" s="52">
        <v>9</v>
      </c>
      <c r="C47" s="52" t="s">
        <v>167</v>
      </c>
      <c r="D47" s="52" t="s">
        <v>167</v>
      </c>
      <c r="E47" s="62" t="s">
        <v>3875</v>
      </c>
      <c r="F47" s="54">
        <v>1</v>
      </c>
      <c r="G47" s="55">
        <v>830</v>
      </c>
      <c r="H47" s="55">
        <f t="shared" si="0"/>
        <v>830</v>
      </c>
      <c r="I47" s="56"/>
      <c r="J47" s="53" t="s">
        <v>3876</v>
      </c>
      <c r="K47" s="57" t="s">
        <v>3853</v>
      </c>
      <c r="L47" s="54"/>
      <c r="M47" s="58">
        <v>45120</v>
      </c>
      <c r="N47" s="52"/>
      <c r="O47" s="54"/>
      <c r="P47" s="58">
        <v>45140</v>
      </c>
      <c r="Q47" s="60">
        <v>45140</v>
      </c>
    </row>
    <row r="48" spans="2:17" s="61" customFormat="1" ht="19.7" customHeight="1">
      <c r="B48" s="52">
        <v>10</v>
      </c>
      <c r="C48" s="52" t="s">
        <v>167</v>
      </c>
      <c r="D48" s="52" t="s">
        <v>167</v>
      </c>
      <c r="E48" s="57" t="s">
        <v>3877</v>
      </c>
      <c r="F48" s="1346">
        <v>1</v>
      </c>
      <c r="G48" s="55">
        <v>4390</v>
      </c>
      <c r="H48" s="55">
        <f>F48*G48</f>
        <v>4390</v>
      </c>
      <c r="I48" s="56"/>
      <c r="J48" s="53" t="s">
        <v>3878</v>
      </c>
      <c r="K48" s="57" t="s">
        <v>3853</v>
      </c>
      <c r="L48" s="54"/>
      <c r="M48" s="58">
        <v>45120</v>
      </c>
      <c r="N48" s="52"/>
      <c r="O48" s="54"/>
      <c r="P48" s="58">
        <v>45140</v>
      </c>
      <c r="Q48" s="60">
        <v>45140</v>
      </c>
    </row>
    <row r="49" spans="2:17" s="61" customFormat="1" ht="19.7" customHeight="1">
      <c r="B49" s="52">
        <v>14</v>
      </c>
      <c r="C49" s="52" t="s">
        <v>167</v>
      </c>
      <c r="D49" s="52" t="s">
        <v>167</v>
      </c>
      <c r="E49" s="57" t="s">
        <v>3877</v>
      </c>
      <c r="F49" s="1346">
        <v>1</v>
      </c>
      <c r="G49" s="55">
        <v>4390</v>
      </c>
      <c r="H49" s="55">
        <f t="shared" si="0"/>
        <v>4390</v>
      </c>
      <c r="I49" s="56"/>
      <c r="J49" s="53" t="s">
        <v>3878</v>
      </c>
      <c r="K49" s="57" t="s">
        <v>3853</v>
      </c>
      <c r="L49" s="54"/>
      <c r="M49" s="58">
        <v>45120</v>
      </c>
      <c r="N49" s="52"/>
      <c r="O49" s="54"/>
      <c r="P49" s="58">
        <v>45140</v>
      </c>
      <c r="Q49" s="954">
        <v>45140</v>
      </c>
    </row>
    <row r="50" spans="2:17" s="61" customFormat="1" ht="19.7" customHeight="1">
      <c r="B50" s="52">
        <v>13</v>
      </c>
      <c r="C50" s="52" t="s">
        <v>167</v>
      </c>
      <c r="D50" s="52" t="s">
        <v>167</v>
      </c>
      <c r="E50" s="57" t="s">
        <v>3879</v>
      </c>
      <c r="F50" s="54">
        <v>2</v>
      </c>
      <c r="G50" s="55">
        <v>439</v>
      </c>
      <c r="H50" s="55">
        <f t="shared" si="0"/>
        <v>878</v>
      </c>
      <c r="I50" s="1347"/>
      <c r="J50" s="136" t="s">
        <v>3880</v>
      </c>
      <c r="K50" s="57" t="s">
        <v>3853</v>
      </c>
      <c r="L50" s="54"/>
      <c r="M50" s="58">
        <v>45120</v>
      </c>
      <c r="N50" s="52"/>
      <c r="O50" s="54"/>
      <c r="P50" s="58">
        <v>45140</v>
      </c>
      <c r="Q50" s="60">
        <v>45140</v>
      </c>
    </row>
    <row r="51" spans="2:17" s="61" customFormat="1" ht="19.7" customHeight="1">
      <c r="B51" s="52">
        <v>13</v>
      </c>
      <c r="C51" s="52" t="s">
        <v>167</v>
      </c>
      <c r="D51" s="52" t="s">
        <v>167</v>
      </c>
      <c r="E51" s="57" t="s">
        <v>3881</v>
      </c>
      <c r="F51" s="54">
        <v>2</v>
      </c>
      <c r="G51" s="55">
        <v>320</v>
      </c>
      <c r="H51" s="55">
        <f t="shared" si="0"/>
        <v>640</v>
      </c>
      <c r="I51" s="1347"/>
      <c r="J51" s="136" t="s">
        <v>3882</v>
      </c>
      <c r="K51" s="57" t="s">
        <v>3853</v>
      </c>
      <c r="L51" s="54"/>
      <c r="M51" s="58">
        <v>45120</v>
      </c>
      <c r="N51" s="52"/>
      <c r="O51" s="54"/>
      <c r="P51" s="58">
        <v>45140</v>
      </c>
      <c r="Q51" s="60">
        <v>45140</v>
      </c>
    </row>
    <row r="52" spans="2:17" s="61" customFormat="1" ht="19.7" customHeight="1">
      <c r="B52" s="52">
        <v>13</v>
      </c>
      <c r="C52" s="52" t="s">
        <v>167</v>
      </c>
      <c r="D52" s="52" t="s">
        <v>167</v>
      </c>
      <c r="E52" s="57" t="s">
        <v>3883</v>
      </c>
      <c r="F52" s="54">
        <v>2</v>
      </c>
      <c r="G52" s="55">
        <v>800</v>
      </c>
      <c r="H52" s="55">
        <f t="shared" si="0"/>
        <v>1600</v>
      </c>
      <c r="I52" s="1347"/>
      <c r="J52" s="136" t="s">
        <v>3884</v>
      </c>
      <c r="K52" s="57" t="s">
        <v>3853</v>
      </c>
      <c r="L52" s="54"/>
      <c r="M52" s="58">
        <v>45120</v>
      </c>
      <c r="N52" s="52"/>
      <c r="O52" s="54"/>
      <c r="P52" s="58">
        <v>45140</v>
      </c>
      <c r="Q52" s="60">
        <v>45140</v>
      </c>
    </row>
    <row r="53" spans="2:17" s="61" customFormat="1" ht="19.7" customHeight="1">
      <c r="B53" s="52">
        <v>10</v>
      </c>
      <c r="C53" s="52" t="s">
        <v>3885</v>
      </c>
      <c r="D53" s="52" t="s">
        <v>167</v>
      </c>
      <c r="E53" s="57" t="s">
        <v>3886</v>
      </c>
      <c r="F53" s="54">
        <v>1</v>
      </c>
      <c r="G53" s="55">
        <v>3834</v>
      </c>
      <c r="H53" s="55">
        <f t="shared" si="0"/>
        <v>3834</v>
      </c>
      <c r="I53" s="56"/>
      <c r="J53" s="53" t="s">
        <v>3887</v>
      </c>
      <c r="K53" s="57" t="s">
        <v>3853</v>
      </c>
      <c r="L53" s="54"/>
      <c r="M53" s="58">
        <v>45120</v>
      </c>
      <c r="N53" s="52"/>
      <c r="O53" s="54"/>
      <c r="P53" s="58">
        <v>45140</v>
      </c>
      <c r="Q53" s="60">
        <v>45140</v>
      </c>
    </row>
    <row r="54" spans="2:17" s="61" customFormat="1" ht="19.7" customHeight="1">
      <c r="B54" s="52">
        <v>13</v>
      </c>
      <c r="C54" s="111" t="s">
        <v>167</v>
      </c>
      <c r="D54" s="111" t="s">
        <v>167</v>
      </c>
      <c r="E54" s="57" t="s">
        <v>3888</v>
      </c>
      <c r="F54" s="54">
        <v>1</v>
      </c>
      <c r="G54" s="55">
        <v>1452</v>
      </c>
      <c r="H54" s="55">
        <f t="shared" si="0"/>
        <v>1452</v>
      </c>
      <c r="I54" s="56"/>
      <c r="J54" s="57" t="s">
        <v>3889</v>
      </c>
      <c r="K54" s="57" t="s">
        <v>3853</v>
      </c>
      <c r="L54" s="54"/>
      <c r="M54" s="58">
        <v>45120</v>
      </c>
      <c r="N54" s="52"/>
      <c r="O54" s="54"/>
      <c r="P54" s="58">
        <v>45140</v>
      </c>
      <c r="Q54" s="60">
        <v>45140</v>
      </c>
    </row>
    <row r="55" spans="2:17" s="61" customFormat="1" ht="19.7" customHeight="1">
      <c r="B55" s="52">
        <v>13</v>
      </c>
      <c r="C55" s="111" t="s">
        <v>383</v>
      </c>
      <c r="D55" s="111" t="s">
        <v>167</v>
      </c>
      <c r="E55" s="53" t="s">
        <v>3890</v>
      </c>
      <c r="F55" s="54">
        <v>12</v>
      </c>
      <c r="G55" s="55">
        <v>71</v>
      </c>
      <c r="H55" s="55">
        <f t="shared" si="0"/>
        <v>852</v>
      </c>
      <c r="I55" s="56"/>
      <c r="J55" s="57" t="s">
        <v>3891</v>
      </c>
      <c r="K55" s="57" t="s">
        <v>3853</v>
      </c>
      <c r="L55" s="54"/>
      <c r="M55" s="58">
        <v>45120</v>
      </c>
      <c r="N55" s="52"/>
      <c r="O55" s="54"/>
      <c r="P55" s="58">
        <v>45140</v>
      </c>
      <c r="Q55" s="60">
        <v>45140</v>
      </c>
    </row>
    <row r="56" spans="2:17" s="61" customFormat="1" ht="19.7" customHeight="1">
      <c r="B56" s="52">
        <v>13</v>
      </c>
      <c r="C56" s="111" t="s">
        <v>383</v>
      </c>
      <c r="D56" s="111" t="s">
        <v>167</v>
      </c>
      <c r="E56" s="53" t="s">
        <v>3892</v>
      </c>
      <c r="F56" s="54">
        <v>6</v>
      </c>
      <c r="G56" s="55">
        <v>123</v>
      </c>
      <c r="H56" s="55">
        <f t="shared" si="0"/>
        <v>738</v>
      </c>
      <c r="I56" s="56"/>
      <c r="J56" s="57" t="s">
        <v>3893</v>
      </c>
      <c r="K56" s="57" t="s">
        <v>3853</v>
      </c>
      <c r="L56" s="54"/>
      <c r="M56" s="58">
        <v>45120</v>
      </c>
      <c r="N56" s="52"/>
      <c r="O56" s="54"/>
      <c r="P56" s="58">
        <v>45140</v>
      </c>
      <c r="Q56" s="60">
        <v>45140</v>
      </c>
    </row>
    <row r="57" spans="2:17" s="61" customFormat="1" ht="19.7" customHeight="1">
      <c r="B57" s="52">
        <v>13</v>
      </c>
      <c r="C57" s="52" t="s">
        <v>3894</v>
      </c>
      <c r="D57" s="52" t="s">
        <v>167</v>
      </c>
      <c r="E57" s="53" t="s">
        <v>3895</v>
      </c>
      <c r="F57" s="54">
        <v>50</v>
      </c>
      <c r="G57" s="55">
        <v>22</v>
      </c>
      <c r="H57" s="55">
        <f t="shared" si="0"/>
        <v>1100</v>
      </c>
      <c r="I57" s="56"/>
      <c r="J57" s="57" t="s">
        <v>3896</v>
      </c>
      <c r="K57" s="57" t="s">
        <v>3853</v>
      </c>
      <c r="L57" s="54"/>
      <c r="M57" s="58">
        <v>45120</v>
      </c>
      <c r="N57" s="52"/>
      <c r="O57" s="54"/>
      <c r="P57" s="58">
        <v>45140</v>
      </c>
      <c r="Q57" s="60">
        <v>45140</v>
      </c>
    </row>
    <row r="58" spans="2:17" s="61" customFormat="1" ht="19.7" customHeight="1">
      <c r="B58" s="52">
        <v>9</v>
      </c>
      <c r="C58" s="52" t="s">
        <v>167</v>
      </c>
      <c r="D58" s="52" t="s">
        <v>167</v>
      </c>
      <c r="E58" s="57" t="s">
        <v>3897</v>
      </c>
      <c r="F58" s="54">
        <v>1</v>
      </c>
      <c r="G58" s="55">
        <v>16565</v>
      </c>
      <c r="H58" s="55">
        <f t="shared" si="0"/>
        <v>16565</v>
      </c>
      <c r="I58" s="56"/>
      <c r="J58" s="57" t="s">
        <v>3898</v>
      </c>
      <c r="K58" s="57" t="s">
        <v>3853</v>
      </c>
      <c r="L58" s="54"/>
      <c r="M58" s="58">
        <v>45120</v>
      </c>
      <c r="N58" s="52"/>
      <c r="O58" s="54"/>
      <c r="P58" s="58">
        <v>45140</v>
      </c>
      <c r="Q58" s="60">
        <v>45140</v>
      </c>
    </row>
    <row r="59" spans="2:17" s="61" customFormat="1" ht="19.7" customHeight="1">
      <c r="B59" s="52">
        <v>9</v>
      </c>
      <c r="C59" s="52" t="s">
        <v>167</v>
      </c>
      <c r="D59" s="52" t="s">
        <v>167</v>
      </c>
      <c r="E59" s="57" t="s">
        <v>3899</v>
      </c>
      <c r="F59" s="54">
        <v>1</v>
      </c>
      <c r="G59" s="55">
        <v>1920</v>
      </c>
      <c r="H59" s="55">
        <f t="shared" si="0"/>
        <v>1920</v>
      </c>
      <c r="I59" s="56"/>
      <c r="J59" s="57" t="s">
        <v>3900</v>
      </c>
      <c r="K59" s="57" t="s">
        <v>3853</v>
      </c>
      <c r="L59" s="54"/>
      <c r="M59" s="58">
        <v>45120</v>
      </c>
      <c r="N59" s="52"/>
      <c r="O59" s="54"/>
      <c r="P59" s="58">
        <v>45140</v>
      </c>
      <c r="Q59" s="60">
        <v>45140</v>
      </c>
    </row>
    <row r="60" spans="2:17" s="61" customFormat="1" ht="19.7" customHeight="1">
      <c r="B60" s="52">
        <v>9</v>
      </c>
      <c r="C60" s="52" t="s">
        <v>167</v>
      </c>
      <c r="D60" s="52" t="s">
        <v>167</v>
      </c>
      <c r="E60" s="62" t="s">
        <v>3901</v>
      </c>
      <c r="F60" s="54">
        <v>1</v>
      </c>
      <c r="G60" s="55">
        <v>2260</v>
      </c>
      <c r="H60" s="55">
        <f t="shared" si="0"/>
        <v>2260</v>
      </c>
      <c r="I60" s="56"/>
      <c r="J60" s="62" t="s">
        <v>3902</v>
      </c>
      <c r="K60" s="57" t="s">
        <v>3853</v>
      </c>
      <c r="L60" s="54"/>
      <c r="M60" s="58">
        <v>45120</v>
      </c>
      <c r="N60" s="52"/>
      <c r="O60" s="54"/>
      <c r="P60" s="58">
        <v>45140</v>
      </c>
      <c r="Q60" s="60">
        <v>45140</v>
      </c>
    </row>
    <row r="61" spans="2:17" s="61" customFormat="1" ht="19.7" customHeight="1">
      <c r="B61" s="52">
        <v>13</v>
      </c>
      <c r="C61" s="52" t="s">
        <v>167</v>
      </c>
      <c r="D61" s="52" t="s">
        <v>167</v>
      </c>
      <c r="E61" s="57" t="s">
        <v>3903</v>
      </c>
      <c r="F61" s="54">
        <v>1</v>
      </c>
      <c r="G61" s="55">
        <v>17357</v>
      </c>
      <c r="H61" s="55">
        <f t="shared" si="0"/>
        <v>17357</v>
      </c>
      <c r="I61" s="56"/>
      <c r="J61" s="57" t="s">
        <v>3904</v>
      </c>
      <c r="K61" s="57" t="s">
        <v>3853</v>
      </c>
      <c r="L61" s="54"/>
      <c r="M61" s="58">
        <v>45120</v>
      </c>
      <c r="N61" s="52"/>
      <c r="O61" s="54"/>
      <c r="P61" s="58">
        <v>45140</v>
      </c>
      <c r="Q61" s="60">
        <v>45140</v>
      </c>
    </row>
    <row r="62" spans="2:17" s="61" customFormat="1" ht="19.7" customHeight="1">
      <c r="B62" s="52">
        <v>13</v>
      </c>
      <c r="C62" s="52" t="s">
        <v>167</v>
      </c>
      <c r="D62" s="52" t="s">
        <v>167</v>
      </c>
      <c r="E62" s="57" t="s">
        <v>3905</v>
      </c>
      <c r="F62" s="54">
        <v>1</v>
      </c>
      <c r="G62" s="55">
        <v>17357</v>
      </c>
      <c r="H62" s="55">
        <f t="shared" si="0"/>
        <v>17357</v>
      </c>
      <c r="I62" s="56"/>
      <c r="J62" s="57" t="s">
        <v>3906</v>
      </c>
      <c r="K62" s="57" t="s">
        <v>3853</v>
      </c>
      <c r="L62" s="54"/>
      <c r="M62" s="58">
        <v>45120</v>
      </c>
      <c r="N62" s="52"/>
      <c r="O62" s="54"/>
      <c r="P62" s="58">
        <v>45140</v>
      </c>
      <c r="Q62" s="60">
        <v>45140</v>
      </c>
    </row>
    <row r="63" spans="2:17" s="61" customFormat="1" ht="19.7" customHeight="1">
      <c r="B63" s="52">
        <v>13</v>
      </c>
      <c r="C63" s="52" t="s">
        <v>167</v>
      </c>
      <c r="D63" s="52" t="s">
        <v>167</v>
      </c>
      <c r="E63" s="57" t="s">
        <v>3907</v>
      </c>
      <c r="F63" s="54">
        <v>2</v>
      </c>
      <c r="G63" s="55">
        <v>15124</v>
      </c>
      <c r="H63" s="55">
        <f t="shared" si="0"/>
        <v>30248</v>
      </c>
      <c r="I63" s="56"/>
      <c r="J63" s="57" t="s">
        <v>3908</v>
      </c>
      <c r="K63" s="57" t="s">
        <v>3853</v>
      </c>
      <c r="L63" s="54"/>
      <c r="M63" s="58">
        <v>45120</v>
      </c>
      <c r="N63" s="52"/>
      <c r="O63" s="54"/>
      <c r="P63" s="58">
        <v>45140</v>
      </c>
      <c r="Q63" s="60">
        <v>45140</v>
      </c>
    </row>
    <row r="64" spans="2:17" s="61" customFormat="1" ht="19.7" customHeight="1">
      <c r="B64" s="52">
        <v>13</v>
      </c>
      <c r="C64" s="52" t="s">
        <v>167</v>
      </c>
      <c r="D64" s="52" t="s">
        <v>167</v>
      </c>
      <c r="E64" s="57" t="s">
        <v>3909</v>
      </c>
      <c r="F64" s="54">
        <v>1</v>
      </c>
      <c r="G64" s="55">
        <v>16917</v>
      </c>
      <c r="H64" s="55">
        <f t="shared" si="0"/>
        <v>16917</v>
      </c>
      <c r="I64" s="56"/>
      <c r="J64" s="57" t="s">
        <v>3910</v>
      </c>
      <c r="K64" s="57" t="s">
        <v>3853</v>
      </c>
      <c r="L64" s="54"/>
      <c r="M64" s="58">
        <v>45120</v>
      </c>
      <c r="N64" s="52"/>
      <c r="O64" s="54"/>
      <c r="P64" s="58">
        <v>45140</v>
      </c>
      <c r="Q64" s="60">
        <v>45140</v>
      </c>
    </row>
    <row r="65" spans="2:17" s="61" customFormat="1" ht="19.7" customHeight="1">
      <c r="B65" s="52">
        <v>13</v>
      </c>
      <c r="C65" s="52" t="s">
        <v>167</v>
      </c>
      <c r="D65" s="52" t="s">
        <v>167</v>
      </c>
      <c r="E65" s="57" t="s">
        <v>3911</v>
      </c>
      <c r="F65" s="54">
        <v>1</v>
      </c>
      <c r="G65" s="55">
        <v>17674</v>
      </c>
      <c r="H65" s="55">
        <f t="shared" si="0"/>
        <v>17674</v>
      </c>
      <c r="I65" s="56"/>
      <c r="J65" s="57" t="s">
        <v>3912</v>
      </c>
      <c r="K65" s="57" t="s">
        <v>3853</v>
      </c>
      <c r="L65" s="54"/>
      <c r="M65" s="58">
        <v>45120</v>
      </c>
      <c r="N65" s="52"/>
      <c r="O65" s="54"/>
      <c r="P65" s="58">
        <v>45140</v>
      </c>
      <c r="Q65" s="60">
        <v>45140</v>
      </c>
    </row>
    <row r="66" spans="2:17" s="61" customFormat="1" ht="19.7" customHeight="1">
      <c r="B66" s="52">
        <v>13</v>
      </c>
      <c r="C66" s="52" t="s">
        <v>167</v>
      </c>
      <c r="D66" s="52" t="s">
        <v>167</v>
      </c>
      <c r="E66" s="57" t="s">
        <v>3913</v>
      </c>
      <c r="F66" s="54">
        <v>1</v>
      </c>
      <c r="G66" s="55">
        <v>2530</v>
      </c>
      <c r="H66" s="55">
        <f t="shared" si="0"/>
        <v>2530</v>
      </c>
      <c r="I66" s="56"/>
      <c r="J66" s="57" t="s">
        <v>3914</v>
      </c>
      <c r="K66" s="57" t="s">
        <v>3853</v>
      </c>
      <c r="L66" s="54"/>
      <c r="M66" s="58">
        <v>45120</v>
      </c>
      <c r="N66" s="52"/>
      <c r="O66" s="54"/>
      <c r="P66" s="58">
        <v>45140</v>
      </c>
      <c r="Q66" s="60">
        <v>45140</v>
      </c>
    </row>
    <row r="67" spans="2:17" s="61" customFormat="1" ht="19.7" customHeight="1">
      <c r="B67" s="52">
        <v>13</v>
      </c>
      <c r="C67" s="52" t="s">
        <v>167</v>
      </c>
      <c r="D67" s="52" t="s">
        <v>167</v>
      </c>
      <c r="E67" s="57" t="s">
        <v>3915</v>
      </c>
      <c r="F67" s="54">
        <v>1</v>
      </c>
      <c r="G67" s="55">
        <v>2860</v>
      </c>
      <c r="H67" s="55">
        <f t="shared" si="0"/>
        <v>2860</v>
      </c>
      <c r="I67" s="56"/>
      <c r="J67" s="57" t="s">
        <v>3916</v>
      </c>
      <c r="K67" s="57" t="s">
        <v>3853</v>
      </c>
      <c r="L67" s="54"/>
      <c r="M67" s="58">
        <v>45120</v>
      </c>
      <c r="N67" s="52"/>
      <c r="O67" s="54"/>
      <c r="P67" s="58">
        <v>45140</v>
      </c>
      <c r="Q67" s="60">
        <v>45140</v>
      </c>
    </row>
    <row r="68" spans="2:17" s="61" customFormat="1" ht="19.7" customHeight="1">
      <c r="B68" s="52">
        <v>13</v>
      </c>
      <c r="C68" s="52" t="s">
        <v>167</v>
      </c>
      <c r="D68" s="52" t="s">
        <v>167</v>
      </c>
      <c r="E68" s="62" t="s">
        <v>3917</v>
      </c>
      <c r="F68" s="54">
        <v>4</v>
      </c>
      <c r="G68" s="55">
        <v>1410</v>
      </c>
      <c r="H68" s="55">
        <f t="shared" si="0"/>
        <v>5640</v>
      </c>
      <c r="I68" s="56"/>
      <c r="J68" s="57" t="s">
        <v>3918</v>
      </c>
      <c r="K68" s="57" t="s">
        <v>3853</v>
      </c>
      <c r="L68" s="54"/>
      <c r="M68" s="58">
        <v>45120</v>
      </c>
      <c r="N68" s="52"/>
      <c r="O68" s="54"/>
      <c r="P68" s="58">
        <v>45140</v>
      </c>
      <c r="Q68" s="60">
        <v>45140</v>
      </c>
    </row>
    <row r="69" spans="2:17" s="61" customFormat="1" ht="19.7" customHeight="1">
      <c r="B69" s="52">
        <v>13</v>
      </c>
      <c r="C69" s="111" t="s">
        <v>167</v>
      </c>
      <c r="D69" s="111" t="s">
        <v>167</v>
      </c>
      <c r="E69" s="146" t="s">
        <v>3919</v>
      </c>
      <c r="F69" s="112">
        <v>1</v>
      </c>
      <c r="G69" s="826">
        <v>5930</v>
      </c>
      <c r="H69" s="995">
        <f t="shared" si="0"/>
        <v>5930</v>
      </c>
      <c r="I69" s="996"/>
      <c r="J69" s="249" t="s">
        <v>3920</v>
      </c>
      <c r="K69" s="57" t="s">
        <v>3853</v>
      </c>
      <c r="L69" s="54"/>
      <c r="M69" s="58">
        <v>45120</v>
      </c>
      <c r="N69" s="52"/>
      <c r="O69" s="54"/>
      <c r="P69" s="58">
        <v>45140</v>
      </c>
      <c r="Q69" s="60">
        <v>45140</v>
      </c>
    </row>
    <row r="70" spans="2:17" s="8" customFormat="1" ht="19.7" customHeight="1">
      <c r="B70" s="52">
        <v>9</v>
      </c>
      <c r="C70" s="111" t="s">
        <v>788</v>
      </c>
      <c r="D70" s="111" t="s">
        <v>167</v>
      </c>
      <c r="E70" s="62" t="s">
        <v>3921</v>
      </c>
      <c r="F70" s="54">
        <v>5</v>
      </c>
      <c r="G70" s="51">
        <v>122</v>
      </c>
      <c r="H70" s="51">
        <f t="shared" si="0"/>
        <v>610</v>
      </c>
      <c r="I70" s="22"/>
      <c r="J70" s="57" t="s">
        <v>3922</v>
      </c>
      <c r="K70" s="24" t="s">
        <v>3853</v>
      </c>
      <c r="L70" s="18"/>
      <c r="M70" s="30">
        <v>45120</v>
      </c>
      <c r="N70" s="17"/>
      <c r="O70" s="18"/>
      <c r="P70" s="30">
        <v>45140</v>
      </c>
      <c r="Q70" s="23">
        <v>45140</v>
      </c>
    </row>
    <row r="71" spans="2:17" s="8" customFormat="1" ht="19.7" customHeight="1">
      <c r="B71" s="52">
        <v>13</v>
      </c>
      <c r="C71" s="111" t="s">
        <v>788</v>
      </c>
      <c r="D71" s="52" t="s">
        <v>167</v>
      </c>
      <c r="E71" s="62" t="s">
        <v>3923</v>
      </c>
      <c r="F71" s="54">
        <v>5</v>
      </c>
      <c r="G71" s="51">
        <v>123</v>
      </c>
      <c r="H71" s="51">
        <f t="shared" si="0"/>
        <v>615</v>
      </c>
      <c r="I71" s="22"/>
      <c r="J71" s="57" t="s">
        <v>3924</v>
      </c>
      <c r="K71" s="24" t="s">
        <v>3853</v>
      </c>
      <c r="L71" s="18"/>
      <c r="M71" s="30">
        <v>45120</v>
      </c>
      <c r="N71" s="17"/>
      <c r="O71" s="18"/>
      <c r="P71" s="30">
        <v>45140</v>
      </c>
      <c r="Q71" s="23">
        <v>45140</v>
      </c>
    </row>
    <row r="72" spans="2:17" s="8" customFormat="1" ht="19.7" customHeight="1">
      <c r="B72" s="52">
        <v>14</v>
      </c>
      <c r="C72" s="52" t="s">
        <v>3885</v>
      </c>
      <c r="D72" s="52" t="s">
        <v>167</v>
      </c>
      <c r="E72" s="57" t="s">
        <v>3925</v>
      </c>
      <c r="F72" s="54">
        <v>2</v>
      </c>
      <c r="G72" s="51">
        <v>5387</v>
      </c>
      <c r="H72" s="51">
        <f t="shared" si="0"/>
        <v>10774</v>
      </c>
      <c r="I72" s="327"/>
      <c r="J72" s="136" t="s">
        <v>3887</v>
      </c>
      <c r="K72" s="24" t="s">
        <v>3853</v>
      </c>
      <c r="L72" s="18"/>
      <c r="M72" s="30">
        <v>45120</v>
      </c>
      <c r="N72" s="17"/>
      <c r="O72" s="18"/>
      <c r="P72" s="30">
        <v>45140</v>
      </c>
      <c r="Q72" s="23">
        <v>45140</v>
      </c>
    </row>
    <row r="73" spans="2:17" s="61" customFormat="1" ht="19.7" customHeight="1">
      <c r="B73" s="52">
        <v>13</v>
      </c>
      <c r="C73" s="52" t="s">
        <v>167</v>
      </c>
      <c r="D73" s="52" t="s">
        <v>167</v>
      </c>
      <c r="E73" s="62" t="s">
        <v>3879</v>
      </c>
      <c r="F73" s="54">
        <v>2</v>
      </c>
      <c r="G73" s="55">
        <v>439</v>
      </c>
      <c r="H73" s="55">
        <f t="shared" ref="H73:H85" si="1">F73*G73</f>
        <v>878</v>
      </c>
      <c r="I73" s="1347"/>
      <c r="J73" s="136" t="s">
        <v>3880</v>
      </c>
      <c r="K73" s="57" t="s">
        <v>3853</v>
      </c>
      <c r="L73" s="54"/>
      <c r="M73" s="58">
        <v>45146</v>
      </c>
      <c r="N73" s="52"/>
      <c r="O73" s="54"/>
      <c r="P73" s="58">
        <v>45147</v>
      </c>
      <c r="Q73" s="60">
        <v>45147</v>
      </c>
    </row>
    <row r="74" spans="2:17" s="8" customFormat="1" ht="19.7" customHeight="1">
      <c r="B74" s="17"/>
      <c r="C74" s="17"/>
      <c r="D74" s="17"/>
      <c r="E74" s="50"/>
      <c r="F74" s="18"/>
      <c r="G74" s="51">
        <v>0</v>
      </c>
      <c r="H74" s="51">
        <f t="shared" si="1"/>
        <v>0</v>
      </c>
      <c r="I74" s="22"/>
      <c r="J74" s="26"/>
      <c r="K74" s="18"/>
      <c r="L74" s="18"/>
      <c r="M74" s="30"/>
      <c r="N74" s="17"/>
      <c r="O74" s="18"/>
      <c r="P74" s="30"/>
      <c r="Q74" s="23"/>
    </row>
    <row r="75" spans="2:17" s="8" customFormat="1" ht="19.7" customHeight="1">
      <c r="B75" s="17"/>
      <c r="C75" s="17"/>
      <c r="D75" s="17"/>
      <c r="E75" s="50"/>
      <c r="F75" s="18"/>
      <c r="G75" s="51">
        <v>0</v>
      </c>
      <c r="H75" s="51">
        <f t="shared" si="1"/>
        <v>0</v>
      </c>
      <c r="I75" s="22"/>
      <c r="J75" s="26"/>
      <c r="K75" s="18"/>
      <c r="L75" s="18"/>
      <c r="M75" s="30"/>
      <c r="N75" s="17"/>
      <c r="O75" s="18"/>
      <c r="P75" s="30"/>
      <c r="Q75" s="23"/>
    </row>
    <row r="76" spans="2:17" s="8" customFormat="1" ht="19.7" customHeight="1">
      <c r="B76" s="17"/>
      <c r="C76" s="17"/>
      <c r="D76" s="17"/>
      <c r="E76" s="50"/>
      <c r="F76" s="18"/>
      <c r="G76" s="51">
        <v>0</v>
      </c>
      <c r="H76" s="51">
        <f t="shared" si="1"/>
        <v>0</v>
      </c>
      <c r="I76" s="22"/>
      <c r="J76" s="26"/>
      <c r="K76" s="18"/>
      <c r="L76" s="18"/>
      <c r="M76" s="30"/>
      <c r="N76" s="17"/>
      <c r="O76" s="18"/>
      <c r="P76" s="30"/>
      <c r="Q76" s="23"/>
    </row>
    <row r="77" spans="2:17" s="8" customFormat="1" ht="19.7" customHeight="1">
      <c r="B77" s="17"/>
      <c r="C77" s="17"/>
      <c r="D77" s="17"/>
      <c r="E77" s="50"/>
      <c r="F77" s="18"/>
      <c r="G77" s="51">
        <v>0</v>
      </c>
      <c r="H77" s="51">
        <f t="shared" si="1"/>
        <v>0</v>
      </c>
      <c r="I77" s="22"/>
      <c r="J77" s="26"/>
      <c r="K77" s="18"/>
      <c r="L77" s="18"/>
      <c r="M77" s="30"/>
      <c r="N77" s="17"/>
      <c r="O77" s="18"/>
      <c r="P77" s="30"/>
      <c r="Q77" s="23"/>
    </row>
    <row r="78" spans="2:17" s="8" customFormat="1" ht="19.7" customHeight="1">
      <c r="B78" s="17"/>
      <c r="C78" s="17"/>
      <c r="D78" s="17"/>
      <c r="E78" s="50"/>
      <c r="F78" s="18"/>
      <c r="G78" s="51">
        <v>0</v>
      </c>
      <c r="H78" s="51">
        <f t="shared" si="1"/>
        <v>0</v>
      </c>
      <c r="I78" s="22"/>
      <c r="J78" s="26"/>
      <c r="K78" s="18"/>
      <c r="L78" s="18"/>
      <c r="M78" s="30"/>
      <c r="N78" s="17"/>
      <c r="O78" s="18"/>
      <c r="P78" s="30"/>
      <c r="Q78" s="23"/>
    </row>
    <row r="79" spans="2:17" s="8" customFormat="1" ht="19.7" customHeight="1">
      <c r="B79" s="17"/>
      <c r="C79" s="17"/>
      <c r="D79" s="17"/>
      <c r="E79" s="50"/>
      <c r="F79" s="18"/>
      <c r="G79" s="51">
        <v>0</v>
      </c>
      <c r="H79" s="51">
        <f t="shared" si="1"/>
        <v>0</v>
      </c>
      <c r="I79" s="22"/>
      <c r="J79" s="26"/>
      <c r="K79" s="18"/>
      <c r="L79" s="18"/>
      <c r="M79" s="30"/>
      <c r="N79" s="17"/>
      <c r="O79" s="18"/>
      <c r="P79" s="30"/>
      <c r="Q79" s="23"/>
    </row>
    <row r="80" spans="2:17">
      <c r="G80" s="10"/>
      <c r="H80" s="10"/>
    </row>
  </sheetData>
  <autoFilter ref="B8:O79" xr:uid="{619EDA10-17A3-4195-A7E2-AE39BD2256A3}"/>
  <mergeCells count="6">
    <mergeCell ref="B2:D2"/>
    <mergeCell ref="G2:I2"/>
    <mergeCell ref="B3:D3"/>
    <mergeCell ref="B4:D4"/>
    <mergeCell ref="B5:D5"/>
    <mergeCell ref="B6:D6"/>
  </mergeCells>
  <phoneticPr fontId="3"/>
  <hyperlinks>
    <hyperlink ref="K19" r:id="rId1" xr:uid="{5489E091-213F-46A9-BC98-344041FC2628}"/>
  </hyperlinks>
  <pageMargins left="0.2" right="0.2" top="0.36" bottom="0.41" header="0.3" footer="0.3"/>
  <pageSetup paperSize="9" scale="70" orientation="landscape"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78DAF-E4CE-4EE4-B6BF-09F13E650C85}">
  <sheetPr>
    <tabColor theme="7" tint="0.39997558519241921"/>
  </sheetPr>
  <dimension ref="A2:S223"/>
  <sheetViews>
    <sheetView zoomScale="85" zoomScaleNormal="85" workbookViewId="0">
      <pane xSplit="12" ySplit="8" topLeftCell="M57" activePane="bottomRight" state="frozen"/>
      <selection pane="topRight" activeCell="K1" sqref="K1"/>
      <selection pane="bottomLeft" activeCell="A9" sqref="A9"/>
      <selection pane="bottomRight" activeCell="G68" sqref="G68"/>
    </sheetView>
  </sheetViews>
  <sheetFormatPr defaultColWidth="8.875" defaultRowHeight="18.75"/>
  <cols>
    <col min="1" max="2" width="8.875" style="9"/>
    <col min="3" max="3" width="9.125" style="9" customWidth="1"/>
    <col min="4" max="4" width="6.25" style="8" customWidth="1"/>
    <col min="5" max="6" width="15.875" style="9" customWidth="1"/>
    <col min="7" max="7" width="64.125" style="9" customWidth="1"/>
    <col min="8" max="8" width="6.25" style="9" customWidth="1"/>
    <col min="9" max="10" width="9.875" style="8" bestFit="1" customWidth="1"/>
    <col min="11" max="11" width="7.375" style="459" customWidth="1"/>
    <col min="12" max="12" width="47.875" style="9" customWidth="1"/>
    <col min="13" max="13" width="66.875" style="9" customWidth="1"/>
    <col min="14" max="14" width="30.875" style="8" customWidth="1"/>
    <col min="15" max="15" width="13.875" style="48" customWidth="1"/>
    <col min="16" max="16" width="7.375" style="9" customWidth="1"/>
    <col min="17" max="17" width="13.125" style="10" customWidth="1"/>
    <col min="18" max="18" width="18.125" style="49" customWidth="1"/>
    <col min="19" max="19" width="15.625" style="11" customWidth="1"/>
    <col min="20" max="258" width="8.875" style="9"/>
    <col min="259" max="259" width="9.125" style="9" customWidth="1"/>
    <col min="260" max="260" width="6.25" style="9" customWidth="1"/>
    <col min="261" max="262" width="15.875" style="9" customWidth="1"/>
    <col min="263" max="263" width="64.125" style="9" customWidth="1"/>
    <col min="264" max="264" width="6.25" style="9" customWidth="1"/>
    <col min="265" max="266" width="9.875" style="9" bestFit="1" customWidth="1"/>
    <col min="267" max="267" width="7.375" style="9" customWidth="1"/>
    <col min="268" max="268" width="47.875" style="9" customWidth="1"/>
    <col min="269" max="269" width="66.875" style="9" customWidth="1"/>
    <col min="270" max="270" width="30.875" style="9" customWidth="1"/>
    <col min="271" max="271" width="13.875" style="9" customWidth="1"/>
    <col min="272" max="272" width="7.375" style="9" customWidth="1"/>
    <col min="273" max="273" width="13.125" style="9" customWidth="1"/>
    <col min="274" max="274" width="18.125" style="9" customWidth="1"/>
    <col min="275" max="275" width="15.625" style="9" customWidth="1"/>
    <col min="276" max="514" width="8.875" style="9"/>
    <col min="515" max="515" width="9.125" style="9" customWidth="1"/>
    <col min="516" max="516" width="6.25" style="9" customWidth="1"/>
    <col min="517" max="518" width="15.875" style="9" customWidth="1"/>
    <col min="519" max="519" width="64.125" style="9" customWidth="1"/>
    <col min="520" max="520" width="6.25" style="9" customWidth="1"/>
    <col min="521" max="522" width="9.875" style="9" bestFit="1" customWidth="1"/>
    <col min="523" max="523" width="7.375" style="9" customWidth="1"/>
    <col min="524" max="524" width="47.875" style="9" customWidth="1"/>
    <col min="525" max="525" width="66.875" style="9" customWidth="1"/>
    <col min="526" max="526" width="30.875" style="9" customWidth="1"/>
    <col min="527" max="527" width="13.875" style="9" customWidth="1"/>
    <col min="528" max="528" width="7.375" style="9" customWidth="1"/>
    <col min="529" max="529" width="13.125" style="9" customWidth="1"/>
    <col min="530" max="530" width="18.125" style="9" customWidth="1"/>
    <col min="531" max="531" width="15.625" style="9" customWidth="1"/>
    <col min="532" max="770" width="8.875" style="9"/>
    <col min="771" max="771" width="9.125" style="9" customWidth="1"/>
    <col min="772" max="772" width="6.25" style="9" customWidth="1"/>
    <col min="773" max="774" width="15.875" style="9" customWidth="1"/>
    <col min="775" max="775" width="64.125" style="9" customWidth="1"/>
    <col min="776" max="776" width="6.25" style="9" customWidth="1"/>
    <col min="777" max="778" width="9.875" style="9" bestFit="1" customWidth="1"/>
    <col min="779" max="779" width="7.375" style="9" customWidth="1"/>
    <col min="780" max="780" width="47.875" style="9" customWidth="1"/>
    <col min="781" max="781" width="66.875" style="9" customWidth="1"/>
    <col min="782" max="782" width="30.875" style="9" customWidth="1"/>
    <col min="783" max="783" width="13.875" style="9" customWidth="1"/>
    <col min="784" max="784" width="7.375" style="9" customWidth="1"/>
    <col min="785" max="785" width="13.125" style="9" customWidth="1"/>
    <col min="786" max="786" width="18.125" style="9" customWidth="1"/>
    <col min="787" max="787" width="15.625" style="9" customWidth="1"/>
    <col min="788" max="1026" width="8.875" style="9"/>
    <col min="1027" max="1027" width="9.125" style="9" customWidth="1"/>
    <col min="1028" max="1028" width="6.25" style="9" customWidth="1"/>
    <col min="1029" max="1030" width="15.875" style="9" customWidth="1"/>
    <col min="1031" max="1031" width="64.125" style="9" customWidth="1"/>
    <col min="1032" max="1032" width="6.25" style="9" customWidth="1"/>
    <col min="1033" max="1034" width="9.875" style="9" bestFit="1" customWidth="1"/>
    <col min="1035" max="1035" width="7.375" style="9" customWidth="1"/>
    <col min="1036" max="1036" width="47.875" style="9" customWidth="1"/>
    <col min="1037" max="1037" width="66.875" style="9" customWidth="1"/>
    <col min="1038" max="1038" width="30.875" style="9" customWidth="1"/>
    <col min="1039" max="1039" width="13.875" style="9" customWidth="1"/>
    <col min="1040" max="1040" width="7.375" style="9" customWidth="1"/>
    <col min="1041" max="1041" width="13.125" style="9" customWidth="1"/>
    <col min="1042" max="1042" width="18.125" style="9" customWidth="1"/>
    <col min="1043" max="1043" width="15.625" style="9" customWidth="1"/>
    <col min="1044" max="1282" width="8.875" style="9"/>
    <col min="1283" max="1283" width="9.125" style="9" customWidth="1"/>
    <col min="1284" max="1284" width="6.25" style="9" customWidth="1"/>
    <col min="1285" max="1286" width="15.875" style="9" customWidth="1"/>
    <col min="1287" max="1287" width="64.125" style="9" customWidth="1"/>
    <col min="1288" max="1288" width="6.25" style="9" customWidth="1"/>
    <col min="1289" max="1290" width="9.875" style="9" bestFit="1" customWidth="1"/>
    <col min="1291" max="1291" width="7.375" style="9" customWidth="1"/>
    <col min="1292" max="1292" width="47.875" style="9" customWidth="1"/>
    <col min="1293" max="1293" width="66.875" style="9" customWidth="1"/>
    <col min="1294" max="1294" width="30.875" style="9" customWidth="1"/>
    <col min="1295" max="1295" width="13.875" style="9" customWidth="1"/>
    <col min="1296" max="1296" width="7.375" style="9" customWidth="1"/>
    <col min="1297" max="1297" width="13.125" style="9" customWidth="1"/>
    <col min="1298" max="1298" width="18.125" style="9" customWidth="1"/>
    <col min="1299" max="1299" width="15.625" style="9" customWidth="1"/>
    <col min="1300" max="1538" width="8.875" style="9"/>
    <col min="1539" max="1539" width="9.125" style="9" customWidth="1"/>
    <col min="1540" max="1540" width="6.25" style="9" customWidth="1"/>
    <col min="1541" max="1542" width="15.875" style="9" customWidth="1"/>
    <col min="1543" max="1543" width="64.125" style="9" customWidth="1"/>
    <col min="1544" max="1544" width="6.25" style="9" customWidth="1"/>
    <col min="1545" max="1546" width="9.875" style="9" bestFit="1" customWidth="1"/>
    <col min="1547" max="1547" width="7.375" style="9" customWidth="1"/>
    <col min="1548" max="1548" width="47.875" style="9" customWidth="1"/>
    <col min="1549" max="1549" width="66.875" style="9" customWidth="1"/>
    <col min="1550" max="1550" width="30.875" style="9" customWidth="1"/>
    <col min="1551" max="1551" width="13.875" style="9" customWidth="1"/>
    <col min="1552" max="1552" width="7.375" style="9" customWidth="1"/>
    <col min="1553" max="1553" width="13.125" style="9" customWidth="1"/>
    <col min="1554" max="1554" width="18.125" style="9" customWidth="1"/>
    <col min="1555" max="1555" width="15.625" style="9" customWidth="1"/>
    <col min="1556" max="1794" width="8.875" style="9"/>
    <col min="1795" max="1795" width="9.125" style="9" customWidth="1"/>
    <col min="1796" max="1796" width="6.25" style="9" customWidth="1"/>
    <col min="1797" max="1798" width="15.875" style="9" customWidth="1"/>
    <col min="1799" max="1799" width="64.125" style="9" customWidth="1"/>
    <col min="1800" max="1800" width="6.25" style="9" customWidth="1"/>
    <col min="1801" max="1802" width="9.875" style="9" bestFit="1" customWidth="1"/>
    <col min="1803" max="1803" width="7.375" style="9" customWidth="1"/>
    <col min="1804" max="1804" width="47.875" style="9" customWidth="1"/>
    <col min="1805" max="1805" width="66.875" style="9" customWidth="1"/>
    <col min="1806" max="1806" width="30.875" style="9" customWidth="1"/>
    <col min="1807" max="1807" width="13.875" style="9" customWidth="1"/>
    <col min="1808" max="1808" width="7.375" style="9" customWidth="1"/>
    <col min="1809" max="1809" width="13.125" style="9" customWidth="1"/>
    <col min="1810" max="1810" width="18.125" style="9" customWidth="1"/>
    <col min="1811" max="1811" width="15.625" style="9" customWidth="1"/>
    <col min="1812" max="2050" width="8.875" style="9"/>
    <col min="2051" max="2051" width="9.125" style="9" customWidth="1"/>
    <col min="2052" max="2052" width="6.25" style="9" customWidth="1"/>
    <col min="2053" max="2054" width="15.875" style="9" customWidth="1"/>
    <col min="2055" max="2055" width="64.125" style="9" customWidth="1"/>
    <col min="2056" max="2056" width="6.25" style="9" customWidth="1"/>
    <col min="2057" max="2058" width="9.875" style="9" bestFit="1" customWidth="1"/>
    <col min="2059" max="2059" width="7.375" style="9" customWidth="1"/>
    <col min="2060" max="2060" width="47.875" style="9" customWidth="1"/>
    <col min="2061" max="2061" width="66.875" style="9" customWidth="1"/>
    <col min="2062" max="2062" width="30.875" style="9" customWidth="1"/>
    <col min="2063" max="2063" width="13.875" style="9" customWidth="1"/>
    <col min="2064" max="2064" width="7.375" style="9" customWidth="1"/>
    <col min="2065" max="2065" width="13.125" style="9" customWidth="1"/>
    <col min="2066" max="2066" width="18.125" style="9" customWidth="1"/>
    <col min="2067" max="2067" width="15.625" style="9" customWidth="1"/>
    <col min="2068" max="2306" width="8.875" style="9"/>
    <col min="2307" max="2307" width="9.125" style="9" customWidth="1"/>
    <col min="2308" max="2308" width="6.25" style="9" customWidth="1"/>
    <col min="2309" max="2310" width="15.875" style="9" customWidth="1"/>
    <col min="2311" max="2311" width="64.125" style="9" customWidth="1"/>
    <col min="2312" max="2312" width="6.25" style="9" customWidth="1"/>
    <col min="2313" max="2314" width="9.875" style="9" bestFit="1" customWidth="1"/>
    <col min="2315" max="2315" width="7.375" style="9" customWidth="1"/>
    <col min="2316" max="2316" width="47.875" style="9" customWidth="1"/>
    <col min="2317" max="2317" width="66.875" style="9" customWidth="1"/>
    <col min="2318" max="2318" width="30.875" style="9" customWidth="1"/>
    <col min="2319" max="2319" width="13.875" style="9" customWidth="1"/>
    <col min="2320" max="2320" width="7.375" style="9" customWidth="1"/>
    <col min="2321" max="2321" width="13.125" style="9" customWidth="1"/>
    <col min="2322" max="2322" width="18.125" style="9" customWidth="1"/>
    <col min="2323" max="2323" width="15.625" style="9" customWidth="1"/>
    <col min="2324" max="2562" width="8.875" style="9"/>
    <col min="2563" max="2563" width="9.125" style="9" customWidth="1"/>
    <col min="2564" max="2564" width="6.25" style="9" customWidth="1"/>
    <col min="2565" max="2566" width="15.875" style="9" customWidth="1"/>
    <col min="2567" max="2567" width="64.125" style="9" customWidth="1"/>
    <col min="2568" max="2568" width="6.25" style="9" customWidth="1"/>
    <col min="2569" max="2570" width="9.875" style="9" bestFit="1" customWidth="1"/>
    <col min="2571" max="2571" width="7.375" style="9" customWidth="1"/>
    <col min="2572" max="2572" width="47.875" style="9" customWidth="1"/>
    <col min="2573" max="2573" width="66.875" style="9" customWidth="1"/>
    <col min="2574" max="2574" width="30.875" style="9" customWidth="1"/>
    <col min="2575" max="2575" width="13.875" style="9" customWidth="1"/>
    <col min="2576" max="2576" width="7.375" style="9" customWidth="1"/>
    <col min="2577" max="2577" width="13.125" style="9" customWidth="1"/>
    <col min="2578" max="2578" width="18.125" style="9" customWidth="1"/>
    <col min="2579" max="2579" width="15.625" style="9" customWidth="1"/>
    <col min="2580" max="2818" width="8.875" style="9"/>
    <col min="2819" max="2819" width="9.125" style="9" customWidth="1"/>
    <col min="2820" max="2820" width="6.25" style="9" customWidth="1"/>
    <col min="2821" max="2822" width="15.875" style="9" customWidth="1"/>
    <col min="2823" max="2823" width="64.125" style="9" customWidth="1"/>
    <col min="2824" max="2824" width="6.25" style="9" customWidth="1"/>
    <col min="2825" max="2826" width="9.875" style="9" bestFit="1" customWidth="1"/>
    <col min="2827" max="2827" width="7.375" style="9" customWidth="1"/>
    <col min="2828" max="2828" width="47.875" style="9" customWidth="1"/>
    <col min="2829" max="2829" width="66.875" style="9" customWidth="1"/>
    <col min="2830" max="2830" width="30.875" style="9" customWidth="1"/>
    <col min="2831" max="2831" width="13.875" style="9" customWidth="1"/>
    <col min="2832" max="2832" width="7.375" style="9" customWidth="1"/>
    <col min="2833" max="2833" width="13.125" style="9" customWidth="1"/>
    <col min="2834" max="2834" width="18.125" style="9" customWidth="1"/>
    <col min="2835" max="2835" width="15.625" style="9" customWidth="1"/>
    <col min="2836" max="3074" width="8.875" style="9"/>
    <col min="3075" max="3075" width="9.125" style="9" customWidth="1"/>
    <col min="3076" max="3076" width="6.25" style="9" customWidth="1"/>
    <col min="3077" max="3078" width="15.875" style="9" customWidth="1"/>
    <col min="3079" max="3079" width="64.125" style="9" customWidth="1"/>
    <col min="3080" max="3080" width="6.25" style="9" customWidth="1"/>
    <col min="3081" max="3082" width="9.875" style="9" bestFit="1" customWidth="1"/>
    <col min="3083" max="3083" width="7.375" style="9" customWidth="1"/>
    <col min="3084" max="3084" width="47.875" style="9" customWidth="1"/>
    <col min="3085" max="3085" width="66.875" style="9" customWidth="1"/>
    <col min="3086" max="3086" width="30.875" style="9" customWidth="1"/>
    <col min="3087" max="3087" width="13.875" style="9" customWidth="1"/>
    <col min="3088" max="3088" width="7.375" style="9" customWidth="1"/>
    <col min="3089" max="3089" width="13.125" style="9" customWidth="1"/>
    <col min="3090" max="3090" width="18.125" style="9" customWidth="1"/>
    <col min="3091" max="3091" width="15.625" style="9" customWidth="1"/>
    <col min="3092" max="3330" width="8.875" style="9"/>
    <col min="3331" max="3331" width="9.125" style="9" customWidth="1"/>
    <col min="3332" max="3332" width="6.25" style="9" customWidth="1"/>
    <col min="3333" max="3334" width="15.875" style="9" customWidth="1"/>
    <col min="3335" max="3335" width="64.125" style="9" customWidth="1"/>
    <col min="3336" max="3336" width="6.25" style="9" customWidth="1"/>
    <col min="3337" max="3338" width="9.875" style="9" bestFit="1" customWidth="1"/>
    <col min="3339" max="3339" width="7.375" style="9" customWidth="1"/>
    <col min="3340" max="3340" width="47.875" style="9" customWidth="1"/>
    <col min="3341" max="3341" width="66.875" style="9" customWidth="1"/>
    <col min="3342" max="3342" width="30.875" style="9" customWidth="1"/>
    <col min="3343" max="3343" width="13.875" style="9" customWidth="1"/>
    <col min="3344" max="3344" width="7.375" style="9" customWidth="1"/>
    <col min="3345" max="3345" width="13.125" style="9" customWidth="1"/>
    <col min="3346" max="3346" width="18.125" style="9" customWidth="1"/>
    <col min="3347" max="3347" width="15.625" style="9" customWidth="1"/>
    <col min="3348" max="3586" width="8.875" style="9"/>
    <col min="3587" max="3587" width="9.125" style="9" customWidth="1"/>
    <col min="3588" max="3588" width="6.25" style="9" customWidth="1"/>
    <col min="3589" max="3590" width="15.875" style="9" customWidth="1"/>
    <col min="3591" max="3591" width="64.125" style="9" customWidth="1"/>
    <col min="3592" max="3592" width="6.25" style="9" customWidth="1"/>
    <col min="3593" max="3594" width="9.875" style="9" bestFit="1" customWidth="1"/>
    <col min="3595" max="3595" width="7.375" style="9" customWidth="1"/>
    <col min="3596" max="3596" width="47.875" style="9" customWidth="1"/>
    <col min="3597" max="3597" width="66.875" style="9" customWidth="1"/>
    <col min="3598" max="3598" width="30.875" style="9" customWidth="1"/>
    <col min="3599" max="3599" width="13.875" style="9" customWidth="1"/>
    <col min="3600" max="3600" width="7.375" style="9" customWidth="1"/>
    <col min="3601" max="3601" width="13.125" style="9" customWidth="1"/>
    <col min="3602" max="3602" width="18.125" style="9" customWidth="1"/>
    <col min="3603" max="3603" width="15.625" style="9" customWidth="1"/>
    <col min="3604" max="3842" width="8.875" style="9"/>
    <col min="3843" max="3843" width="9.125" style="9" customWidth="1"/>
    <col min="3844" max="3844" width="6.25" style="9" customWidth="1"/>
    <col min="3845" max="3846" width="15.875" style="9" customWidth="1"/>
    <col min="3847" max="3847" width="64.125" style="9" customWidth="1"/>
    <col min="3848" max="3848" width="6.25" style="9" customWidth="1"/>
    <col min="3849" max="3850" width="9.875" style="9" bestFit="1" customWidth="1"/>
    <col min="3851" max="3851" width="7.375" style="9" customWidth="1"/>
    <col min="3852" max="3852" width="47.875" style="9" customWidth="1"/>
    <col min="3853" max="3853" width="66.875" style="9" customWidth="1"/>
    <col min="3854" max="3854" width="30.875" style="9" customWidth="1"/>
    <col min="3855" max="3855" width="13.875" style="9" customWidth="1"/>
    <col min="3856" max="3856" width="7.375" style="9" customWidth="1"/>
    <col min="3857" max="3857" width="13.125" style="9" customWidth="1"/>
    <col min="3858" max="3858" width="18.125" style="9" customWidth="1"/>
    <col min="3859" max="3859" width="15.625" style="9" customWidth="1"/>
    <col min="3860" max="4098" width="8.875" style="9"/>
    <col min="4099" max="4099" width="9.125" style="9" customWidth="1"/>
    <col min="4100" max="4100" width="6.25" style="9" customWidth="1"/>
    <col min="4101" max="4102" width="15.875" style="9" customWidth="1"/>
    <col min="4103" max="4103" width="64.125" style="9" customWidth="1"/>
    <col min="4104" max="4104" width="6.25" style="9" customWidth="1"/>
    <col min="4105" max="4106" width="9.875" style="9" bestFit="1" customWidth="1"/>
    <col min="4107" max="4107" width="7.375" style="9" customWidth="1"/>
    <col min="4108" max="4108" width="47.875" style="9" customWidth="1"/>
    <col min="4109" max="4109" width="66.875" style="9" customWidth="1"/>
    <col min="4110" max="4110" width="30.875" style="9" customWidth="1"/>
    <col min="4111" max="4111" width="13.875" style="9" customWidth="1"/>
    <col min="4112" max="4112" width="7.375" style="9" customWidth="1"/>
    <col min="4113" max="4113" width="13.125" style="9" customWidth="1"/>
    <col min="4114" max="4114" width="18.125" style="9" customWidth="1"/>
    <col min="4115" max="4115" width="15.625" style="9" customWidth="1"/>
    <col min="4116" max="4354" width="8.875" style="9"/>
    <col min="4355" max="4355" width="9.125" style="9" customWidth="1"/>
    <col min="4356" max="4356" width="6.25" style="9" customWidth="1"/>
    <col min="4357" max="4358" width="15.875" style="9" customWidth="1"/>
    <col min="4359" max="4359" width="64.125" style="9" customWidth="1"/>
    <col min="4360" max="4360" width="6.25" style="9" customWidth="1"/>
    <col min="4361" max="4362" width="9.875" style="9" bestFit="1" customWidth="1"/>
    <col min="4363" max="4363" width="7.375" style="9" customWidth="1"/>
    <col min="4364" max="4364" width="47.875" style="9" customWidth="1"/>
    <col min="4365" max="4365" width="66.875" style="9" customWidth="1"/>
    <col min="4366" max="4366" width="30.875" style="9" customWidth="1"/>
    <col min="4367" max="4367" width="13.875" style="9" customWidth="1"/>
    <col min="4368" max="4368" width="7.375" style="9" customWidth="1"/>
    <col min="4369" max="4369" width="13.125" style="9" customWidth="1"/>
    <col min="4370" max="4370" width="18.125" style="9" customWidth="1"/>
    <col min="4371" max="4371" width="15.625" style="9" customWidth="1"/>
    <col min="4372" max="4610" width="8.875" style="9"/>
    <col min="4611" max="4611" width="9.125" style="9" customWidth="1"/>
    <col min="4612" max="4612" width="6.25" style="9" customWidth="1"/>
    <col min="4613" max="4614" width="15.875" style="9" customWidth="1"/>
    <col min="4615" max="4615" width="64.125" style="9" customWidth="1"/>
    <col min="4616" max="4616" width="6.25" style="9" customWidth="1"/>
    <col min="4617" max="4618" width="9.875" style="9" bestFit="1" customWidth="1"/>
    <col min="4619" max="4619" width="7.375" style="9" customWidth="1"/>
    <col min="4620" max="4620" width="47.875" style="9" customWidth="1"/>
    <col min="4621" max="4621" width="66.875" style="9" customWidth="1"/>
    <col min="4622" max="4622" width="30.875" style="9" customWidth="1"/>
    <col min="4623" max="4623" width="13.875" style="9" customWidth="1"/>
    <col min="4624" max="4624" width="7.375" style="9" customWidth="1"/>
    <col min="4625" max="4625" width="13.125" style="9" customWidth="1"/>
    <col min="4626" max="4626" width="18.125" style="9" customWidth="1"/>
    <col min="4627" max="4627" width="15.625" style="9" customWidth="1"/>
    <col min="4628" max="4866" width="8.875" style="9"/>
    <col min="4867" max="4867" width="9.125" style="9" customWidth="1"/>
    <col min="4868" max="4868" width="6.25" style="9" customWidth="1"/>
    <col min="4869" max="4870" width="15.875" style="9" customWidth="1"/>
    <col min="4871" max="4871" width="64.125" style="9" customWidth="1"/>
    <col min="4872" max="4872" width="6.25" style="9" customWidth="1"/>
    <col min="4873" max="4874" width="9.875" style="9" bestFit="1" customWidth="1"/>
    <col min="4875" max="4875" width="7.375" style="9" customWidth="1"/>
    <col min="4876" max="4876" width="47.875" style="9" customWidth="1"/>
    <col min="4877" max="4877" width="66.875" style="9" customWidth="1"/>
    <col min="4878" max="4878" width="30.875" style="9" customWidth="1"/>
    <col min="4879" max="4879" width="13.875" style="9" customWidth="1"/>
    <col min="4880" max="4880" width="7.375" style="9" customWidth="1"/>
    <col min="4881" max="4881" width="13.125" style="9" customWidth="1"/>
    <col min="4882" max="4882" width="18.125" style="9" customWidth="1"/>
    <col min="4883" max="4883" width="15.625" style="9" customWidth="1"/>
    <col min="4884" max="5122" width="8.875" style="9"/>
    <col min="5123" max="5123" width="9.125" style="9" customWidth="1"/>
    <col min="5124" max="5124" width="6.25" style="9" customWidth="1"/>
    <col min="5125" max="5126" width="15.875" style="9" customWidth="1"/>
    <col min="5127" max="5127" width="64.125" style="9" customWidth="1"/>
    <col min="5128" max="5128" width="6.25" style="9" customWidth="1"/>
    <col min="5129" max="5130" width="9.875" style="9" bestFit="1" customWidth="1"/>
    <col min="5131" max="5131" width="7.375" style="9" customWidth="1"/>
    <col min="5132" max="5132" width="47.875" style="9" customWidth="1"/>
    <col min="5133" max="5133" width="66.875" style="9" customWidth="1"/>
    <col min="5134" max="5134" width="30.875" style="9" customWidth="1"/>
    <col min="5135" max="5135" width="13.875" style="9" customWidth="1"/>
    <col min="5136" max="5136" width="7.375" style="9" customWidth="1"/>
    <col min="5137" max="5137" width="13.125" style="9" customWidth="1"/>
    <col min="5138" max="5138" width="18.125" style="9" customWidth="1"/>
    <col min="5139" max="5139" width="15.625" style="9" customWidth="1"/>
    <col min="5140" max="5378" width="8.875" style="9"/>
    <col min="5379" max="5379" width="9.125" style="9" customWidth="1"/>
    <col min="5380" max="5380" width="6.25" style="9" customWidth="1"/>
    <col min="5381" max="5382" width="15.875" style="9" customWidth="1"/>
    <col min="5383" max="5383" width="64.125" style="9" customWidth="1"/>
    <col min="5384" max="5384" width="6.25" style="9" customWidth="1"/>
    <col min="5385" max="5386" width="9.875" style="9" bestFit="1" customWidth="1"/>
    <col min="5387" max="5387" width="7.375" style="9" customWidth="1"/>
    <col min="5388" max="5388" width="47.875" style="9" customWidth="1"/>
    <col min="5389" max="5389" width="66.875" style="9" customWidth="1"/>
    <col min="5390" max="5390" width="30.875" style="9" customWidth="1"/>
    <col min="5391" max="5391" width="13.875" style="9" customWidth="1"/>
    <col min="5392" max="5392" width="7.375" style="9" customWidth="1"/>
    <col min="5393" max="5393" width="13.125" style="9" customWidth="1"/>
    <col min="5394" max="5394" width="18.125" style="9" customWidth="1"/>
    <col min="5395" max="5395" width="15.625" style="9" customWidth="1"/>
    <col min="5396" max="5634" width="8.875" style="9"/>
    <col min="5635" max="5635" width="9.125" style="9" customWidth="1"/>
    <col min="5636" max="5636" width="6.25" style="9" customWidth="1"/>
    <col min="5637" max="5638" width="15.875" style="9" customWidth="1"/>
    <col min="5639" max="5639" width="64.125" style="9" customWidth="1"/>
    <col min="5640" max="5640" width="6.25" style="9" customWidth="1"/>
    <col min="5641" max="5642" width="9.875" style="9" bestFit="1" customWidth="1"/>
    <col min="5643" max="5643" width="7.375" style="9" customWidth="1"/>
    <col min="5644" max="5644" width="47.875" style="9" customWidth="1"/>
    <col min="5645" max="5645" width="66.875" style="9" customWidth="1"/>
    <col min="5646" max="5646" width="30.875" style="9" customWidth="1"/>
    <col min="5647" max="5647" width="13.875" style="9" customWidth="1"/>
    <col min="5648" max="5648" width="7.375" style="9" customWidth="1"/>
    <col min="5649" max="5649" width="13.125" style="9" customWidth="1"/>
    <col min="5650" max="5650" width="18.125" style="9" customWidth="1"/>
    <col min="5651" max="5651" width="15.625" style="9" customWidth="1"/>
    <col min="5652" max="5890" width="8.875" style="9"/>
    <col min="5891" max="5891" width="9.125" style="9" customWidth="1"/>
    <col min="5892" max="5892" width="6.25" style="9" customWidth="1"/>
    <col min="5893" max="5894" width="15.875" style="9" customWidth="1"/>
    <col min="5895" max="5895" width="64.125" style="9" customWidth="1"/>
    <col min="5896" max="5896" width="6.25" style="9" customWidth="1"/>
    <col min="5897" max="5898" width="9.875" style="9" bestFit="1" customWidth="1"/>
    <col min="5899" max="5899" width="7.375" style="9" customWidth="1"/>
    <col min="5900" max="5900" width="47.875" style="9" customWidth="1"/>
    <col min="5901" max="5901" width="66.875" style="9" customWidth="1"/>
    <col min="5902" max="5902" width="30.875" style="9" customWidth="1"/>
    <col min="5903" max="5903" width="13.875" style="9" customWidth="1"/>
    <col min="5904" max="5904" width="7.375" style="9" customWidth="1"/>
    <col min="5905" max="5905" width="13.125" style="9" customWidth="1"/>
    <col min="5906" max="5906" width="18.125" style="9" customWidth="1"/>
    <col min="5907" max="5907" width="15.625" style="9" customWidth="1"/>
    <col min="5908" max="6146" width="8.875" style="9"/>
    <col min="6147" max="6147" width="9.125" style="9" customWidth="1"/>
    <col min="6148" max="6148" width="6.25" style="9" customWidth="1"/>
    <col min="6149" max="6150" width="15.875" style="9" customWidth="1"/>
    <col min="6151" max="6151" width="64.125" style="9" customWidth="1"/>
    <col min="6152" max="6152" width="6.25" style="9" customWidth="1"/>
    <col min="6153" max="6154" width="9.875" style="9" bestFit="1" customWidth="1"/>
    <col min="6155" max="6155" width="7.375" style="9" customWidth="1"/>
    <col min="6156" max="6156" width="47.875" style="9" customWidth="1"/>
    <col min="6157" max="6157" width="66.875" style="9" customWidth="1"/>
    <col min="6158" max="6158" width="30.875" style="9" customWidth="1"/>
    <col min="6159" max="6159" width="13.875" style="9" customWidth="1"/>
    <col min="6160" max="6160" width="7.375" style="9" customWidth="1"/>
    <col min="6161" max="6161" width="13.125" style="9" customWidth="1"/>
    <col min="6162" max="6162" width="18.125" style="9" customWidth="1"/>
    <col min="6163" max="6163" width="15.625" style="9" customWidth="1"/>
    <col min="6164" max="6402" width="8.875" style="9"/>
    <col min="6403" max="6403" width="9.125" style="9" customWidth="1"/>
    <col min="6404" max="6404" width="6.25" style="9" customWidth="1"/>
    <col min="6405" max="6406" width="15.875" style="9" customWidth="1"/>
    <col min="6407" max="6407" width="64.125" style="9" customWidth="1"/>
    <col min="6408" max="6408" width="6.25" style="9" customWidth="1"/>
    <col min="6409" max="6410" width="9.875" style="9" bestFit="1" customWidth="1"/>
    <col min="6411" max="6411" width="7.375" style="9" customWidth="1"/>
    <col min="6412" max="6412" width="47.875" style="9" customWidth="1"/>
    <col min="6413" max="6413" width="66.875" style="9" customWidth="1"/>
    <col min="6414" max="6414" width="30.875" style="9" customWidth="1"/>
    <col min="6415" max="6415" width="13.875" style="9" customWidth="1"/>
    <col min="6416" max="6416" width="7.375" style="9" customWidth="1"/>
    <col min="6417" max="6417" width="13.125" style="9" customWidth="1"/>
    <col min="6418" max="6418" width="18.125" style="9" customWidth="1"/>
    <col min="6419" max="6419" width="15.625" style="9" customWidth="1"/>
    <col min="6420" max="6658" width="8.875" style="9"/>
    <col min="6659" max="6659" width="9.125" style="9" customWidth="1"/>
    <col min="6660" max="6660" width="6.25" style="9" customWidth="1"/>
    <col min="6661" max="6662" width="15.875" style="9" customWidth="1"/>
    <col min="6663" max="6663" width="64.125" style="9" customWidth="1"/>
    <col min="6664" max="6664" width="6.25" style="9" customWidth="1"/>
    <col min="6665" max="6666" width="9.875" style="9" bestFit="1" customWidth="1"/>
    <col min="6667" max="6667" width="7.375" style="9" customWidth="1"/>
    <col min="6668" max="6668" width="47.875" style="9" customWidth="1"/>
    <col min="6669" max="6669" width="66.875" style="9" customWidth="1"/>
    <col min="6670" max="6670" width="30.875" style="9" customWidth="1"/>
    <col min="6671" max="6671" width="13.875" style="9" customWidth="1"/>
    <col min="6672" max="6672" width="7.375" style="9" customWidth="1"/>
    <col min="6673" max="6673" width="13.125" style="9" customWidth="1"/>
    <col min="6674" max="6674" width="18.125" style="9" customWidth="1"/>
    <col min="6675" max="6675" width="15.625" style="9" customWidth="1"/>
    <col min="6676" max="6914" width="8.875" style="9"/>
    <col min="6915" max="6915" width="9.125" style="9" customWidth="1"/>
    <col min="6916" max="6916" width="6.25" style="9" customWidth="1"/>
    <col min="6917" max="6918" width="15.875" style="9" customWidth="1"/>
    <col min="6919" max="6919" width="64.125" style="9" customWidth="1"/>
    <col min="6920" max="6920" width="6.25" style="9" customWidth="1"/>
    <col min="6921" max="6922" width="9.875" style="9" bestFit="1" customWidth="1"/>
    <col min="6923" max="6923" width="7.375" style="9" customWidth="1"/>
    <col min="6924" max="6924" width="47.875" style="9" customWidth="1"/>
    <col min="6925" max="6925" width="66.875" style="9" customWidth="1"/>
    <col min="6926" max="6926" width="30.875" style="9" customWidth="1"/>
    <col min="6927" max="6927" width="13.875" style="9" customWidth="1"/>
    <col min="6928" max="6928" width="7.375" style="9" customWidth="1"/>
    <col min="6929" max="6929" width="13.125" style="9" customWidth="1"/>
    <col min="6930" max="6930" width="18.125" style="9" customWidth="1"/>
    <col min="6931" max="6931" width="15.625" style="9" customWidth="1"/>
    <col min="6932" max="7170" width="8.875" style="9"/>
    <col min="7171" max="7171" width="9.125" style="9" customWidth="1"/>
    <col min="7172" max="7172" width="6.25" style="9" customWidth="1"/>
    <col min="7173" max="7174" width="15.875" style="9" customWidth="1"/>
    <col min="7175" max="7175" width="64.125" style="9" customWidth="1"/>
    <col min="7176" max="7176" width="6.25" style="9" customWidth="1"/>
    <col min="7177" max="7178" width="9.875" style="9" bestFit="1" customWidth="1"/>
    <col min="7179" max="7179" width="7.375" style="9" customWidth="1"/>
    <col min="7180" max="7180" width="47.875" style="9" customWidth="1"/>
    <col min="7181" max="7181" width="66.875" style="9" customWidth="1"/>
    <col min="7182" max="7182" width="30.875" style="9" customWidth="1"/>
    <col min="7183" max="7183" width="13.875" style="9" customWidth="1"/>
    <col min="7184" max="7184" width="7.375" style="9" customWidth="1"/>
    <col min="7185" max="7185" width="13.125" style="9" customWidth="1"/>
    <col min="7186" max="7186" width="18.125" style="9" customWidth="1"/>
    <col min="7187" max="7187" width="15.625" style="9" customWidth="1"/>
    <col min="7188" max="7426" width="8.875" style="9"/>
    <col min="7427" max="7427" width="9.125" style="9" customWidth="1"/>
    <col min="7428" max="7428" width="6.25" style="9" customWidth="1"/>
    <col min="7429" max="7430" width="15.875" style="9" customWidth="1"/>
    <col min="7431" max="7431" width="64.125" style="9" customWidth="1"/>
    <col min="7432" max="7432" width="6.25" style="9" customWidth="1"/>
    <col min="7433" max="7434" width="9.875" style="9" bestFit="1" customWidth="1"/>
    <col min="7435" max="7435" width="7.375" style="9" customWidth="1"/>
    <col min="7436" max="7436" width="47.875" style="9" customWidth="1"/>
    <col min="7437" max="7437" width="66.875" style="9" customWidth="1"/>
    <col min="7438" max="7438" width="30.875" style="9" customWidth="1"/>
    <col min="7439" max="7439" width="13.875" style="9" customWidth="1"/>
    <col min="7440" max="7440" width="7.375" style="9" customWidth="1"/>
    <col min="7441" max="7441" width="13.125" style="9" customWidth="1"/>
    <col min="7442" max="7442" width="18.125" style="9" customWidth="1"/>
    <col min="7443" max="7443" width="15.625" style="9" customWidth="1"/>
    <col min="7444" max="7682" width="8.875" style="9"/>
    <col min="7683" max="7683" width="9.125" style="9" customWidth="1"/>
    <col min="7684" max="7684" width="6.25" style="9" customWidth="1"/>
    <col min="7685" max="7686" width="15.875" style="9" customWidth="1"/>
    <col min="7687" max="7687" width="64.125" style="9" customWidth="1"/>
    <col min="7688" max="7688" width="6.25" style="9" customWidth="1"/>
    <col min="7689" max="7690" width="9.875" style="9" bestFit="1" customWidth="1"/>
    <col min="7691" max="7691" width="7.375" style="9" customWidth="1"/>
    <col min="7692" max="7692" width="47.875" style="9" customWidth="1"/>
    <col min="7693" max="7693" width="66.875" style="9" customWidth="1"/>
    <col min="7694" max="7694" width="30.875" style="9" customWidth="1"/>
    <col min="7695" max="7695" width="13.875" style="9" customWidth="1"/>
    <col min="7696" max="7696" width="7.375" style="9" customWidth="1"/>
    <col min="7697" max="7697" width="13.125" style="9" customWidth="1"/>
    <col min="7698" max="7698" width="18.125" style="9" customWidth="1"/>
    <col min="7699" max="7699" width="15.625" style="9" customWidth="1"/>
    <col min="7700" max="7938" width="8.875" style="9"/>
    <col min="7939" max="7939" width="9.125" style="9" customWidth="1"/>
    <col min="7940" max="7940" width="6.25" style="9" customWidth="1"/>
    <col min="7941" max="7942" width="15.875" style="9" customWidth="1"/>
    <col min="7943" max="7943" width="64.125" style="9" customWidth="1"/>
    <col min="7944" max="7944" width="6.25" style="9" customWidth="1"/>
    <col min="7945" max="7946" width="9.875" style="9" bestFit="1" customWidth="1"/>
    <col min="7947" max="7947" width="7.375" style="9" customWidth="1"/>
    <col min="7948" max="7948" width="47.875" style="9" customWidth="1"/>
    <col min="7949" max="7949" width="66.875" style="9" customWidth="1"/>
    <col min="7950" max="7950" width="30.875" style="9" customWidth="1"/>
    <col min="7951" max="7951" width="13.875" style="9" customWidth="1"/>
    <col min="7952" max="7952" width="7.375" style="9" customWidth="1"/>
    <col min="7953" max="7953" width="13.125" style="9" customWidth="1"/>
    <col min="7954" max="7954" width="18.125" style="9" customWidth="1"/>
    <col min="7955" max="7955" width="15.625" style="9" customWidth="1"/>
    <col min="7956" max="8194" width="8.875" style="9"/>
    <col min="8195" max="8195" width="9.125" style="9" customWidth="1"/>
    <col min="8196" max="8196" width="6.25" style="9" customWidth="1"/>
    <col min="8197" max="8198" width="15.875" style="9" customWidth="1"/>
    <col min="8199" max="8199" width="64.125" style="9" customWidth="1"/>
    <col min="8200" max="8200" width="6.25" style="9" customWidth="1"/>
    <col min="8201" max="8202" width="9.875" style="9" bestFit="1" customWidth="1"/>
    <col min="8203" max="8203" width="7.375" style="9" customWidth="1"/>
    <col min="8204" max="8204" width="47.875" style="9" customWidth="1"/>
    <col min="8205" max="8205" width="66.875" style="9" customWidth="1"/>
    <col min="8206" max="8206" width="30.875" style="9" customWidth="1"/>
    <col min="8207" max="8207" width="13.875" style="9" customWidth="1"/>
    <col min="8208" max="8208" width="7.375" style="9" customWidth="1"/>
    <col min="8209" max="8209" width="13.125" style="9" customWidth="1"/>
    <col min="8210" max="8210" width="18.125" style="9" customWidth="1"/>
    <col min="8211" max="8211" width="15.625" style="9" customWidth="1"/>
    <col min="8212" max="8450" width="8.875" style="9"/>
    <col min="8451" max="8451" width="9.125" style="9" customWidth="1"/>
    <col min="8452" max="8452" width="6.25" style="9" customWidth="1"/>
    <col min="8453" max="8454" width="15.875" style="9" customWidth="1"/>
    <col min="8455" max="8455" width="64.125" style="9" customWidth="1"/>
    <col min="8456" max="8456" width="6.25" style="9" customWidth="1"/>
    <col min="8457" max="8458" width="9.875" style="9" bestFit="1" customWidth="1"/>
    <col min="8459" max="8459" width="7.375" style="9" customWidth="1"/>
    <col min="8460" max="8460" width="47.875" style="9" customWidth="1"/>
    <col min="8461" max="8461" width="66.875" style="9" customWidth="1"/>
    <col min="8462" max="8462" width="30.875" style="9" customWidth="1"/>
    <col min="8463" max="8463" width="13.875" style="9" customWidth="1"/>
    <col min="8464" max="8464" width="7.375" style="9" customWidth="1"/>
    <col min="8465" max="8465" width="13.125" style="9" customWidth="1"/>
    <col min="8466" max="8466" width="18.125" style="9" customWidth="1"/>
    <col min="8467" max="8467" width="15.625" style="9" customWidth="1"/>
    <col min="8468" max="8706" width="8.875" style="9"/>
    <col min="8707" max="8707" width="9.125" style="9" customWidth="1"/>
    <col min="8708" max="8708" width="6.25" style="9" customWidth="1"/>
    <col min="8709" max="8710" width="15.875" style="9" customWidth="1"/>
    <col min="8711" max="8711" width="64.125" style="9" customWidth="1"/>
    <col min="8712" max="8712" width="6.25" style="9" customWidth="1"/>
    <col min="8713" max="8714" width="9.875" style="9" bestFit="1" customWidth="1"/>
    <col min="8715" max="8715" width="7.375" style="9" customWidth="1"/>
    <col min="8716" max="8716" width="47.875" style="9" customWidth="1"/>
    <col min="8717" max="8717" width="66.875" style="9" customWidth="1"/>
    <col min="8718" max="8718" width="30.875" style="9" customWidth="1"/>
    <col min="8719" max="8719" width="13.875" style="9" customWidth="1"/>
    <col min="8720" max="8720" width="7.375" style="9" customWidth="1"/>
    <col min="8721" max="8721" width="13.125" style="9" customWidth="1"/>
    <col min="8722" max="8722" width="18.125" style="9" customWidth="1"/>
    <col min="8723" max="8723" width="15.625" style="9" customWidth="1"/>
    <col min="8724" max="8962" width="8.875" style="9"/>
    <col min="8963" max="8963" width="9.125" style="9" customWidth="1"/>
    <col min="8964" max="8964" width="6.25" style="9" customWidth="1"/>
    <col min="8965" max="8966" width="15.875" style="9" customWidth="1"/>
    <col min="8967" max="8967" width="64.125" style="9" customWidth="1"/>
    <col min="8968" max="8968" width="6.25" style="9" customWidth="1"/>
    <col min="8969" max="8970" width="9.875" style="9" bestFit="1" customWidth="1"/>
    <col min="8971" max="8971" width="7.375" style="9" customWidth="1"/>
    <col min="8972" max="8972" width="47.875" style="9" customWidth="1"/>
    <col min="8973" max="8973" width="66.875" style="9" customWidth="1"/>
    <col min="8974" max="8974" width="30.875" style="9" customWidth="1"/>
    <col min="8975" max="8975" width="13.875" style="9" customWidth="1"/>
    <col min="8976" max="8976" width="7.375" style="9" customWidth="1"/>
    <col min="8977" max="8977" width="13.125" style="9" customWidth="1"/>
    <col min="8978" max="8978" width="18.125" style="9" customWidth="1"/>
    <col min="8979" max="8979" width="15.625" style="9" customWidth="1"/>
    <col min="8980" max="9218" width="8.875" style="9"/>
    <col min="9219" max="9219" width="9.125" style="9" customWidth="1"/>
    <col min="9220" max="9220" width="6.25" style="9" customWidth="1"/>
    <col min="9221" max="9222" width="15.875" style="9" customWidth="1"/>
    <col min="9223" max="9223" width="64.125" style="9" customWidth="1"/>
    <col min="9224" max="9224" width="6.25" style="9" customWidth="1"/>
    <col min="9225" max="9226" width="9.875" style="9" bestFit="1" customWidth="1"/>
    <col min="9227" max="9227" width="7.375" style="9" customWidth="1"/>
    <col min="9228" max="9228" width="47.875" style="9" customWidth="1"/>
    <col min="9229" max="9229" width="66.875" style="9" customWidth="1"/>
    <col min="9230" max="9230" width="30.875" style="9" customWidth="1"/>
    <col min="9231" max="9231" width="13.875" style="9" customWidth="1"/>
    <col min="9232" max="9232" width="7.375" style="9" customWidth="1"/>
    <col min="9233" max="9233" width="13.125" style="9" customWidth="1"/>
    <col min="9234" max="9234" width="18.125" style="9" customWidth="1"/>
    <col min="9235" max="9235" width="15.625" style="9" customWidth="1"/>
    <col min="9236" max="9474" width="8.875" style="9"/>
    <col min="9475" max="9475" width="9.125" style="9" customWidth="1"/>
    <col min="9476" max="9476" width="6.25" style="9" customWidth="1"/>
    <col min="9477" max="9478" width="15.875" style="9" customWidth="1"/>
    <col min="9479" max="9479" width="64.125" style="9" customWidth="1"/>
    <col min="9480" max="9480" width="6.25" style="9" customWidth="1"/>
    <col min="9481" max="9482" width="9.875" style="9" bestFit="1" customWidth="1"/>
    <col min="9483" max="9483" width="7.375" style="9" customWidth="1"/>
    <col min="9484" max="9484" width="47.875" style="9" customWidth="1"/>
    <col min="9485" max="9485" width="66.875" style="9" customWidth="1"/>
    <col min="9486" max="9486" width="30.875" style="9" customWidth="1"/>
    <col min="9487" max="9487" width="13.875" style="9" customWidth="1"/>
    <col min="9488" max="9488" width="7.375" style="9" customWidth="1"/>
    <col min="9489" max="9489" width="13.125" style="9" customWidth="1"/>
    <col min="9490" max="9490" width="18.125" style="9" customWidth="1"/>
    <col min="9491" max="9491" width="15.625" style="9" customWidth="1"/>
    <col min="9492" max="9730" width="8.875" style="9"/>
    <col min="9731" max="9731" width="9.125" style="9" customWidth="1"/>
    <col min="9732" max="9732" width="6.25" style="9" customWidth="1"/>
    <col min="9733" max="9734" width="15.875" style="9" customWidth="1"/>
    <col min="9735" max="9735" width="64.125" style="9" customWidth="1"/>
    <col min="9736" max="9736" width="6.25" style="9" customWidth="1"/>
    <col min="9737" max="9738" width="9.875" style="9" bestFit="1" customWidth="1"/>
    <col min="9739" max="9739" width="7.375" style="9" customWidth="1"/>
    <col min="9740" max="9740" width="47.875" style="9" customWidth="1"/>
    <col min="9741" max="9741" width="66.875" style="9" customWidth="1"/>
    <col min="9742" max="9742" width="30.875" style="9" customWidth="1"/>
    <col min="9743" max="9743" width="13.875" style="9" customWidth="1"/>
    <col min="9744" max="9744" width="7.375" style="9" customWidth="1"/>
    <col min="9745" max="9745" width="13.125" style="9" customWidth="1"/>
    <col min="9746" max="9746" width="18.125" style="9" customWidth="1"/>
    <col min="9747" max="9747" width="15.625" style="9" customWidth="1"/>
    <col min="9748" max="9986" width="8.875" style="9"/>
    <col min="9987" max="9987" width="9.125" style="9" customWidth="1"/>
    <col min="9988" max="9988" width="6.25" style="9" customWidth="1"/>
    <col min="9989" max="9990" width="15.875" style="9" customWidth="1"/>
    <col min="9991" max="9991" width="64.125" style="9" customWidth="1"/>
    <col min="9992" max="9992" width="6.25" style="9" customWidth="1"/>
    <col min="9993" max="9994" width="9.875" style="9" bestFit="1" customWidth="1"/>
    <col min="9995" max="9995" width="7.375" style="9" customWidth="1"/>
    <col min="9996" max="9996" width="47.875" style="9" customWidth="1"/>
    <col min="9997" max="9997" width="66.875" style="9" customWidth="1"/>
    <col min="9998" max="9998" width="30.875" style="9" customWidth="1"/>
    <col min="9999" max="9999" width="13.875" style="9" customWidth="1"/>
    <col min="10000" max="10000" width="7.375" style="9" customWidth="1"/>
    <col min="10001" max="10001" width="13.125" style="9" customWidth="1"/>
    <col min="10002" max="10002" width="18.125" style="9" customWidth="1"/>
    <col min="10003" max="10003" width="15.625" style="9" customWidth="1"/>
    <col min="10004" max="10242" width="8.875" style="9"/>
    <col min="10243" max="10243" width="9.125" style="9" customWidth="1"/>
    <col min="10244" max="10244" width="6.25" style="9" customWidth="1"/>
    <col min="10245" max="10246" width="15.875" style="9" customWidth="1"/>
    <col min="10247" max="10247" width="64.125" style="9" customWidth="1"/>
    <col min="10248" max="10248" width="6.25" style="9" customWidth="1"/>
    <col min="10249" max="10250" width="9.875" style="9" bestFit="1" customWidth="1"/>
    <col min="10251" max="10251" width="7.375" style="9" customWidth="1"/>
    <col min="10252" max="10252" width="47.875" style="9" customWidth="1"/>
    <col min="10253" max="10253" width="66.875" style="9" customWidth="1"/>
    <col min="10254" max="10254" width="30.875" style="9" customWidth="1"/>
    <col min="10255" max="10255" width="13.875" style="9" customWidth="1"/>
    <col min="10256" max="10256" width="7.375" style="9" customWidth="1"/>
    <col min="10257" max="10257" width="13.125" style="9" customWidth="1"/>
    <col min="10258" max="10258" width="18.125" style="9" customWidth="1"/>
    <col min="10259" max="10259" width="15.625" style="9" customWidth="1"/>
    <col min="10260" max="10498" width="8.875" style="9"/>
    <col min="10499" max="10499" width="9.125" style="9" customWidth="1"/>
    <col min="10500" max="10500" width="6.25" style="9" customWidth="1"/>
    <col min="10501" max="10502" width="15.875" style="9" customWidth="1"/>
    <col min="10503" max="10503" width="64.125" style="9" customWidth="1"/>
    <col min="10504" max="10504" width="6.25" style="9" customWidth="1"/>
    <col min="10505" max="10506" width="9.875" style="9" bestFit="1" customWidth="1"/>
    <col min="10507" max="10507" width="7.375" style="9" customWidth="1"/>
    <col min="10508" max="10508" width="47.875" style="9" customWidth="1"/>
    <col min="10509" max="10509" width="66.875" style="9" customWidth="1"/>
    <col min="10510" max="10510" width="30.875" style="9" customWidth="1"/>
    <col min="10511" max="10511" width="13.875" style="9" customWidth="1"/>
    <col min="10512" max="10512" width="7.375" style="9" customWidth="1"/>
    <col min="10513" max="10513" width="13.125" style="9" customWidth="1"/>
    <col min="10514" max="10514" width="18.125" style="9" customWidth="1"/>
    <col min="10515" max="10515" width="15.625" style="9" customWidth="1"/>
    <col min="10516" max="10754" width="8.875" style="9"/>
    <col min="10755" max="10755" width="9.125" style="9" customWidth="1"/>
    <col min="10756" max="10756" width="6.25" style="9" customWidth="1"/>
    <col min="10757" max="10758" width="15.875" style="9" customWidth="1"/>
    <col min="10759" max="10759" width="64.125" style="9" customWidth="1"/>
    <col min="10760" max="10760" width="6.25" style="9" customWidth="1"/>
    <col min="10761" max="10762" width="9.875" style="9" bestFit="1" customWidth="1"/>
    <col min="10763" max="10763" width="7.375" style="9" customWidth="1"/>
    <col min="10764" max="10764" width="47.875" style="9" customWidth="1"/>
    <col min="10765" max="10765" width="66.875" style="9" customWidth="1"/>
    <col min="10766" max="10766" width="30.875" style="9" customWidth="1"/>
    <col min="10767" max="10767" width="13.875" style="9" customWidth="1"/>
    <col min="10768" max="10768" width="7.375" style="9" customWidth="1"/>
    <col min="10769" max="10769" width="13.125" style="9" customWidth="1"/>
    <col min="10770" max="10770" width="18.125" style="9" customWidth="1"/>
    <col min="10771" max="10771" width="15.625" style="9" customWidth="1"/>
    <col min="10772" max="11010" width="8.875" style="9"/>
    <col min="11011" max="11011" width="9.125" style="9" customWidth="1"/>
    <col min="11012" max="11012" width="6.25" style="9" customWidth="1"/>
    <col min="11013" max="11014" width="15.875" style="9" customWidth="1"/>
    <col min="11015" max="11015" width="64.125" style="9" customWidth="1"/>
    <col min="11016" max="11016" width="6.25" style="9" customWidth="1"/>
    <col min="11017" max="11018" width="9.875" style="9" bestFit="1" customWidth="1"/>
    <col min="11019" max="11019" width="7.375" style="9" customWidth="1"/>
    <col min="11020" max="11020" width="47.875" style="9" customWidth="1"/>
    <col min="11021" max="11021" width="66.875" style="9" customWidth="1"/>
    <col min="11022" max="11022" width="30.875" style="9" customWidth="1"/>
    <col min="11023" max="11023" width="13.875" style="9" customWidth="1"/>
    <col min="11024" max="11024" width="7.375" style="9" customWidth="1"/>
    <col min="11025" max="11025" width="13.125" style="9" customWidth="1"/>
    <col min="11026" max="11026" width="18.125" style="9" customWidth="1"/>
    <col min="11027" max="11027" width="15.625" style="9" customWidth="1"/>
    <col min="11028" max="11266" width="8.875" style="9"/>
    <col min="11267" max="11267" width="9.125" style="9" customWidth="1"/>
    <col min="11268" max="11268" width="6.25" style="9" customWidth="1"/>
    <col min="11269" max="11270" width="15.875" style="9" customWidth="1"/>
    <col min="11271" max="11271" width="64.125" style="9" customWidth="1"/>
    <col min="11272" max="11272" width="6.25" style="9" customWidth="1"/>
    <col min="11273" max="11274" width="9.875" style="9" bestFit="1" customWidth="1"/>
    <col min="11275" max="11275" width="7.375" style="9" customWidth="1"/>
    <col min="11276" max="11276" width="47.875" style="9" customWidth="1"/>
    <col min="11277" max="11277" width="66.875" style="9" customWidth="1"/>
    <col min="11278" max="11278" width="30.875" style="9" customWidth="1"/>
    <col min="11279" max="11279" width="13.875" style="9" customWidth="1"/>
    <col min="11280" max="11280" width="7.375" style="9" customWidth="1"/>
    <col min="11281" max="11281" width="13.125" style="9" customWidth="1"/>
    <col min="11282" max="11282" width="18.125" style="9" customWidth="1"/>
    <col min="11283" max="11283" width="15.625" style="9" customWidth="1"/>
    <col min="11284" max="11522" width="8.875" style="9"/>
    <col min="11523" max="11523" width="9.125" style="9" customWidth="1"/>
    <col min="11524" max="11524" width="6.25" style="9" customWidth="1"/>
    <col min="11525" max="11526" width="15.875" style="9" customWidth="1"/>
    <col min="11527" max="11527" width="64.125" style="9" customWidth="1"/>
    <col min="11528" max="11528" width="6.25" style="9" customWidth="1"/>
    <col min="11529" max="11530" width="9.875" style="9" bestFit="1" customWidth="1"/>
    <col min="11531" max="11531" width="7.375" style="9" customWidth="1"/>
    <col min="11532" max="11532" width="47.875" style="9" customWidth="1"/>
    <col min="11533" max="11533" width="66.875" style="9" customWidth="1"/>
    <col min="11534" max="11534" width="30.875" style="9" customWidth="1"/>
    <col min="11535" max="11535" width="13.875" style="9" customWidth="1"/>
    <col min="11536" max="11536" width="7.375" style="9" customWidth="1"/>
    <col min="11537" max="11537" width="13.125" style="9" customWidth="1"/>
    <col min="11538" max="11538" width="18.125" style="9" customWidth="1"/>
    <col min="11539" max="11539" width="15.625" style="9" customWidth="1"/>
    <col min="11540" max="11778" width="8.875" style="9"/>
    <col min="11779" max="11779" width="9.125" style="9" customWidth="1"/>
    <col min="11780" max="11780" width="6.25" style="9" customWidth="1"/>
    <col min="11781" max="11782" width="15.875" style="9" customWidth="1"/>
    <col min="11783" max="11783" width="64.125" style="9" customWidth="1"/>
    <col min="11784" max="11784" width="6.25" style="9" customWidth="1"/>
    <col min="11785" max="11786" width="9.875" style="9" bestFit="1" customWidth="1"/>
    <col min="11787" max="11787" width="7.375" style="9" customWidth="1"/>
    <col min="11788" max="11788" width="47.875" style="9" customWidth="1"/>
    <col min="11789" max="11789" width="66.875" style="9" customWidth="1"/>
    <col min="11790" max="11790" width="30.875" style="9" customWidth="1"/>
    <col min="11791" max="11791" width="13.875" style="9" customWidth="1"/>
    <col min="11792" max="11792" width="7.375" style="9" customWidth="1"/>
    <col min="11793" max="11793" width="13.125" style="9" customWidth="1"/>
    <col min="11794" max="11794" width="18.125" style="9" customWidth="1"/>
    <col min="11795" max="11795" width="15.625" style="9" customWidth="1"/>
    <col min="11796" max="12034" width="8.875" style="9"/>
    <col min="12035" max="12035" width="9.125" style="9" customWidth="1"/>
    <col min="12036" max="12036" width="6.25" style="9" customWidth="1"/>
    <col min="12037" max="12038" width="15.875" style="9" customWidth="1"/>
    <col min="12039" max="12039" width="64.125" style="9" customWidth="1"/>
    <col min="12040" max="12040" width="6.25" style="9" customWidth="1"/>
    <col min="12041" max="12042" width="9.875" style="9" bestFit="1" customWidth="1"/>
    <col min="12043" max="12043" width="7.375" style="9" customWidth="1"/>
    <col min="12044" max="12044" width="47.875" style="9" customWidth="1"/>
    <col min="12045" max="12045" width="66.875" style="9" customWidth="1"/>
    <col min="12046" max="12046" width="30.875" style="9" customWidth="1"/>
    <col min="12047" max="12047" width="13.875" style="9" customWidth="1"/>
    <col min="12048" max="12048" width="7.375" style="9" customWidth="1"/>
    <col min="12049" max="12049" width="13.125" style="9" customWidth="1"/>
    <col min="12050" max="12050" width="18.125" style="9" customWidth="1"/>
    <col min="12051" max="12051" width="15.625" style="9" customWidth="1"/>
    <col min="12052" max="12290" width="8.875" style="9"/>
    <col min="12291" max="12291" width="9.125" style="9" customWidth="1"/>
    <col min="12292" max="12292" width="6.25" style="9" customWidth="1"/>
    <col min="12293" max="12294" width="15.875" style="9" customWidth="1"/>
    <col min="12295" max="12295" width="64.125" style="9" customWidth="1"/>
    <col min="12296" max="12296" width="6.25" style="9" customWidth="1"/>
    <col min="12297" max="12298" width="9.875" style="9" bestFit="1" customWidth="1"/>
    <col min="12299" max="12299" width="7.375" style="9" customWidth="1"/>
    <col min="12300" max="12300" width="47.875" style="9" customWidth="1"/>
    <col min="12301" max="12301" width="66.875" style="9" customWidth="1"/>
    <col min="12302" max="12302" width="30.875" style="9" customWidth="1"/>
    <col min="12303" max="12303" width="13.875" style="9" customWidth="1"/>
    <col min="12304" max="12304" width="7.375" style="9" customWidth="1"/>
    <col min="12305" max="12305" width="13.125" style="9" customWidth="1"/>
    <col min="12306" max="12306" width="18.125" style="9" customWidth="1"/>
    <col min="12307" max="12307" width="15.625" style="9" customWidth="1"/>
    <col min="12308" max="12546" width="8.875" style="9"/>
    <col min="12547" max="12547" width="9.125" style="9" customWidth="1"/>
    <col min="12548" max="12548" width="6.25" style="9" customWidth="1"/>
    <col min="12549" max="12550" width="15.875" style="9" customWidth="1"/>
    <col min="12551" max="12551" width="64.125" style="9" customWidth="1"/>
    <col min="12552" max="12552" width="6.25" style="9" customWidth="1"/>
    <col min="12553" max="12554" width="9.875" style="9" bestFit="1" customWidth="1"/>
    <col min="12555" max="12555" width="7.375" style="9" customWidth="1"/>
    <col min="12556" max="12556" width="47.875" style="9" customWidth="1"/>
    <col min="12557" max="12557" width="66.875" style="9" customWidth="1"/>
    <col min="12558" max="12558" width="30.875" style="9" customWidth="1"/>
    <col min="12559" max="12559" width="13.875" style="9" customWidth="1"/>
    <col min="12560" max="12560" width="7.375" style="9" customWidth="1"/>
    <col min="12561" max="12561" width="13.125" style="9" customWidth="1"/>
    <col min="12562" max="12562" width="18.125" style="9" customWidth="1"/>
    <col min="12563" max="12563" width="15.625" style="9" customWidth="1"/>
    <col min="12564" max="12802" width="8.875" style="9"/>
    <col min="12803" max="12803" width="9.125" style="9" customWidth="1"/>
    <col min="12804" max="12804" width="6.25" style="9" customWidth="1"/>
    <col min="12805" max="12806" width="15.875" style="9" customWidth="1"/>
    <col min="12807" max="12807" width="64.125" style="9" customWidth="1"/>
    <col min="12808" max="12808" width="6.25" style="9" customWidth="1"/>
    <col min="12809" max="12810" width="9.875" style="9" bestFit="1" customWidth="1"/>
    <col min="12811" max="12811" width="7.375" style="9" customWidth="1"/>
    <col min="12812" max="12812" width="47.875" style="9" customWidth="1"/>
    <col min="12813" max="12813" width="66.875" style="9" customWidth="1"/>
    <col min="12814" max="12814" width="30.875" style="9" customWidth="1"/>
    <col min="12815" max="12815" width="13.875" style="9" customWidth="1"/>
    <col min="12816" max="12816" width="7.375" style="9" customWidth="1"/>
    <col min="12817" max="12817" width="13.125" style="9" customWidth="1"/>
    <col min="12818" max="12818" width="18.125" style="9" customWidth="1"/>
    <col min="12819" max="12819" width="15.625" style="9" customWidth="1"/>
    <col min="12820" max="13058" width="8.875" style="9"/>
    <col min="13059" max="13059" width="9.125" style="9" customWidth="1"/>
    <col min="13060" max="13060" width="6.25" style="9" customWidth="1"/>
    <col min="13061" max="13062" width="15.875" style="9" customWidth="1"/>
    <col min="13063" max="13063" width="64.125" style="9" customWidth="1"/>
    <col min="13064" max="13064" width="6.25" style="9" customWidth="1"/>
    <col min="13065" max="13066" width="9.875" style="9" bestFit="1" customWidth="1"/>
    <col min="13067" max="13067" width="7.375" style="9" customWidth="1"/>
    <col min="13068" max="13068" width="47.875" style="9" customWidth="1"/>
    <col min="13069" max="13069" width="66.875" style="9" customWidth="1"/>
    <col min="13070" max="13070" width="30.875" style="9" customWidth="1"/>
    <col min="13071" max="13071" width="13.875" style="9" customWidth="1"/>
    <col min="13072" max="13072" width="7.375" style="9" customWidth="1"/>
    <col min="13073" max="13073" width="13.125" style="9" customWidth="1"/>
    <col min="13074" max="13074" width="18.125" style="9" customWidth="1"/>
    <col min="13075" max="13075" width="15.625" style="9" customWidth="1"/>
    <col min="13076" max="13314" width="8.875" style="9"/>
    <col min="13315" max="13315" width="9.125" style="9" customWidth="1"/>
    <col min="13316" max="13316" width="6.25" style="9" customWidth="1"/>
    <col min="13317" max="13318" width="15.875" style="9" customWidth="1"/>
    <col min="13319" max="13319" width="64.125" style="9" customWidth="1"/>
    <col min="13320" max="13320" width="6.25" style="9" customWidth="1"/>
    <col min="13321" max="13322" width="9.875" style="9" bestFit="1" customWidth="1"/>
    <col min="13323" max="13323" width="7.375" style="9" customWidth="1"/>
    <col min="13324" max="13324" width="47.875" style="9" customWidth="1"/>
    <col min="13325" max="13325" width="66.875" style="9" customWidth="1"/>
    <col min="13326" max="13326" width="30.875" style="9" customWidth="1"/>
    <col min="13327" max="13327" width="13.875" style="9" customWidth="1"/>
    <col min="13328" max="13328" width="7.375" style="9" customWidth="1"/>
    <col min="13329" max="13329" width="13.125" style="9" customWidth="1"/>
    <col min="13330" max="13330" width="18.125" style="9" customWidth="1"/>
    <col min="13331" max="13331" width="15.625" style="9" customWidth="1"/>
    <col min="13332" max="13570" width="8.875" style="9"/>
    <col min="13571" max="13571" width="9.125" style="9" customWidth="1"/>
    <col min="13572" max="13572" width="6.25" style="9" customWidth="1"/>
    <col min="13573" max="13574" width="15.875" style="9" customWidth="1"/>
    <col min="13575" max="13575" width="64.125" style="9" customWidth="1"/>
    <col min="13576" max="13576" width="6.25" style="9" customWidth="1"/>
    <col min="13577" max="13578" width="9.875" style="9" bestFit="1" customWidth="1"/>
    <col min="13579" max="13579" width="7.375" style="9" customWidth="1"/>
    <col min="13580" max="13580" width="47.875" style="9" customWidth="1"/>
    <col min="13581" max="13581" width="66.875" style="9" customWidth="1"/>
    <col min="13582" max="13582" width="30.875" style="9" customWidth="1"/>
    <col min="13583" max="13583" width="13.875" style="9" customWidth="1"/>
    <col min="13584" max="13584" width="7.375" style="9" customWidth="1"/>
    <col min="13585" max="13585" width="13.125" style="9" customWidth="1"/>
    <col min="13586" max="13586" width="18.125" style="9" customWidth="1"/>
    <col min="13587" max="13587" width="15.625" style="9" customWidth="1"/>
    <col min="13588" max="13826" width="8.875" style="9"/>
    <col min="13827" max="13827" width="9.125" style="9" customWidth="1"/>
    <col min="13828" max="13828" width="6.25" style="9" customWidth="1"/>
    <col min="13829" max="13830" width="15.875" style="9" customWidth="1"/>
    <col min="13831" max="13831" width="64.125" style="9" customWidth="1"/>
    <col min="13832" max="13832" width="6.25" style="9" customWidth="1"/>
    <col min="13833" max="13834" width="9.875" style="9" bestFit="1" customWidth="1"/>
    <col min="13835" max="13835" width="7.375" style="9" customWidth="1"/>
    <col min="13836" max="13836" width="47.875" style="9" customWidth="1"/>
    <col min="13837" max="13837" width="66.875" style="9" customWidth="1"/>
    <col min="13838" max="13838" width="30.875" style="9" customWidth="1"/>
    <col min="13839" max="13839" width="13.875" style="9" customWidth="1"/>
    <col min="13840" max="13840" width="7.375" style="9" customWidth="1"/>
    <col min="13841" max="13841" width="13.125" style="9" customWidth="1"/>
    <col min="13842" max="13842" width="18.125" style="9" customWidth="1"/>
    <col min="13843" max="13843" width="15.625" style="9" customWidth="1"/>
    <col min="13844" max="14082" width="8.875" style="9"/>
    <col min="14083" max="14083" width="9.125" style="9" customWidth="1"/>
    <col min="14084" max="14084" width="6.25" style="9" customWidth="1"/>
    <col min="14085" max="14086" width="15.875" style="9" customWidth="1"/>
    <col min="14087" max="14087" width="64.125" style="9" customWidth="1"/>
    <col min="14088" max="14088" width="6.25" style="9" customWidth="1"/>
    <col min="14089" max="14090" width="9.875" style="9" bestFit="1" customWidth="1"/>
    <col min="14091" max="14091" width="7.375" style="9" customWidth="1"/>
    <col min="14092" max="14092" width="47.875" style="9" customWidth="1"/>
    <col min="14093" max="14093" width="66.875" style="9" customWidth="1"/>
    <col min="14094" max="14094" width="30.875" style="9" customWidth="1"/>
    <col min="14095" max="14095" width="13.875" style="9" customWidth="1"/>
    <col min="14096" max="14096" width="7.375" style="9" customWidth="1"/>
    <col min="14097" max="14097" width="13.125" style="9" customWidth="1"/>
    <col min="14098" max="14098" width="18.125" style="9" customWidth="1"/>
    <col min="14099" max="14099" width="15.625" style="9" customWidth="1"/>
    <col min="14100" max="14338" width="8.875" style="9"/>
    <col min="14339" max="14339" width="9.125" style="9" customWidth="1"/>
    <col min="14340" max="14340" width="6.25" style="9" customWidth="1"/>
    <col min="14341" max="14342" width="15.875" style="9" customWidth="1"/>
    <col min="14343" max="14343" width="64.125" style="9" customWidth="1"/>
    <col min="14344" max="14344" width="6.25" style="9" customWidth="1"/>
    <col min="14345" max="14346" width="9.875" style="9" bestFit="1" customWidth="1"/>
    <col min="14347" max="14347" width="7.375" style="9" customWidth="1"/>
    <col min="14348" max="14348" width="47.875" style="9" customWidth="1"/>
    <col min="14349" max="14349" width="66.875" style="9" customWidth="1"/>
    <col min="14350" max="14350" width="30.875" style="9" customWidth="1"/>
    <col min="14351" max="14351" width="13.875" style="9" customWidth="1"/>
    <col min="14352" max="14352" width="7.375" style="9" customWidth="1"/>
    <col min="14353" max="14353" width="13.125" style="9" customWidth="1"/>
    <col min="14354" max="14354" width="18.125" style="9" customWidth="1"/>
    <col min="14355" max="14355" width="15.625" style="9" customWidth="1"/>
    <col min="14356" max="14594" width="8.875" style="9"/>
    <col min="14595" max="14595" width="9.125" style="9" customWidth="1"/>
    <col min="14596" max="14596" width="6.25" style="9" customWidth="1"/>
    <col min="14597" max="14598" width="15.875" style="9" customWidth="1"/>
    <col min="14599" max="14599" width="64.125" style="9" customWidth="1"/>
    <col min="14600" max="14600" width="6.25" style="9" customWidth="1"/>
    <col min="14601" max="14602" width="9.875" style="9" bestFit="1" customWidth="1"/>
    <col min="14603" max="14603" width="7.375" style="9" customWidth="1"/>
    <col min="14604" max="14604" width="47.875" style="9" customWidth="1"/>
    <col min="14605" max="14605" width="66.875" style="9" customWidth="1"/>
    <col min="14606" max="14606" width="30.875" style="9" customWidth="1"/>
    <col min="14607" max="14607" width="13.875" style="9" customWidth="1"/>
    <col min="14608" max="14608" width="7.375" style="9" customWidth="1"/>
    <col min="14609" max="14609" width="13.125" style="9" customWidth="1"/>
    <col min="14610" max="14610" width="18.125" style="9" customWidth="1"/>
    <col min="14611" max="14611" width="15.625" style="9" customWidth="1"/>
    <col min="14612" max="14850" width="8.875" style="9"/>
    <col min="14851" max="14851" width="9.125" style="9" customWidth="1"/>
    <col min="14852" max="14852" width="6.25" style="9" customWidth="1"/>
    <col min="14853" max="14854" width="15.875" style="9" customWidth="1"/>
    <col min="14855" max="14855" width="64.125" style="9" customWidth="1"/>
    <col min="14856" max="14856" width="6.25" style="9" customWidth="1"/>
    <col min="14857" max="14858" width="9.875" style="9" bestFit="1" customWidth="1"/>
    <col min="14859" max="14859" width="7.375" style="9" customWidth="1"/>
    <col min="14860" max="14860" width="47.875" style="9" customWidth="1"/>
    <col min="14861" max="14861" width="66.875" style="9" customWidth="1"/>
    <col min="14862" max="14862" width="30.875" style="9" customWidth="1"/>
    <col min="14863" max="14863" width="13.875" style="9" customWidth="1"/>
    <col min="14864" max="14864" width="7.375" style="9" customWidth="1"/>
    <col min="14865" max="14865" width="13.125" style="9" customWidth="1"/>
    <col min="14866" max="14866" width="18.125" style="9" customWidth="1"/>
    <col min="14867" max="14867" width="15.625" style="9" customWidth="1"/>
    <col min="14868" max="15106" width="8.875" style="9"/>
    <col min="15107" max="15107" width="9.125" style="9" customWidth="1"/>
    <col min="15108" max="15108" width="6.25" style="9" customWidth="1"/>
    <col min="15109" max="15110" width="15.875" style="9" customWidth="1"/>
    <col min="15111" max="15111" width="64.125" style="9" customWidth="1"/>
    <col min="15112" max="15112" width="6.25" style="9" customWidth="1"/>
    <col min="15113" max="15114" width="9.875" style="9" bestFit="1" customWidth="1"/>
    <col min="15115" max="15115" width="7.375" style="9" customWidth="1"/>
    <col min="15116" max="15116" width="47.875" style="9" customWidth="1"/>
    <col min="15117" max="15117" width="66.875" style="9" customWidth="1"/>
    <col min="15118" max="15118" width="30.875" style="9" customWidth="1"/>
    <col min="15119" max="15119" width="13.875" style="9" customWidth="1"/>
    <col min="15120" max="15120" width="7.375" style="9" customWidth="1"/>
    <col min="15121" max="15121" width="13.125" style="9" customWidth="1"/>
    <col min="15122" max="15122" width="18.125" style="9" customWidth="1"/>
    <col min="15123" max="15123" width="15.625" style="9" customWidth="1"/>
    <col min="15124" max="15362" width="8.875" style="9"/>
    <col min="15363" max="15363" width="9.125" style="9" customWidth="1"/>
    <col min="15364" max="15364" width="6.25" style="9" customWidth="1"/>
    <col min="15365" max="15366" width="15.875" style="9" customWidth="1"/>
    <col min="15367" max="15367" width="64.125" style="9" customWidth="1"/>
    <col min="15368" max="15368" width="6.25" style="9" customWidth="1"/>
    <col min="15369" max="15370" width="9.875" style="9" bestFit="1" customWidth="1"/>
    <col min="15371" max="15371" width="7.375" style="9" customWidth="1"/>
    <col min="15372" max="15372" width="47.875" style="9" customWidth="1"/>
    <col min="15373" max="15373" width="66.875" style="9" customWidth="1"/>
    <col min="15374" max="15374" width="30.875" style="9" customWidth="1"/>
    <col min="15375" max="15375" width="13.875" style="9" customWidth="1"/>
    <col min="15376" max="15376" width="7.375" style="9" customWidth="1"/>
    <col min="15377" max="15377" width="13.125" style="9" customWidth="1"/>
    <col min="15378" max="15378" width="18.125" style="9" customWidth="1"/>
    <col min="15379" max="15379" width="15.625" style="9" customWidth="1"/>
    <col min="15380" max="15618" width="8.875" style="9"/>
    <col min="15619" max="15619" width="9.125" style="9" customWidth="1"/>
    <col min="15620" max="15620" width="6.25" style="9" customWidth="1"/>
    <col min="15621" max="15622" width="15.875" style="9" customWidth="1"/>
    <col min="15623" max="15623" width="64.125" style="9" customWidth="1"/>
    <col min="15624" max="15624" width="6.25" style="9" customWidth="1"/>
    <col min="15625" max="15626" width="9.875" style="9" bestFit="1" customWidth="1"/>
    <col min="15627" max="15627" width="7.375" style="9" customWidth="1"/>
    <col min="15628" max="15628" width="47.875" style="9" customWidth="1"/>
    <col min="15629" max="15629" width="66.875" style="9" customWidth="1"/>
    <col min="15630" max="15630" width="30.875" style="9" customWidth="1"/>
    <col min="15631" max="15631" width="13.875" style="9" customWidth="1"/>
    <col min="15632" max="15632" width="7.375" style="9" customWidth="1"/>
    <col min="15633" max="15633" width="13.125" style="9" customWidth="1"/>
    <col min="15634" max="15634" width="18.125" style="9" customWidth="1"/>
    <col min="15635" max="15635" width="15.625" style="9" customWidth="1"/>
    <col min="15636" max="15874" width="8.875" style="9"/>
    <col min="15875" max="15875" width="9.125" style="9" customWidth="1"/>
    <col min="15876" max="15876" width="6.25" style="9" customWidth="1"/>
    <col min="15877" max="15878" width="15.875" style="9" customWidth="1"/>
    <col min="15879" max="15879" width="64.125" style="9" customWidth="1"/>
    <col min="15880" max="15880" width="6.25" style="9" customWidth="1"/>
    <col min="15881" max="15882" width="9.875" style="9" bestFit="1" customWidth="1"/>
    <col min="15883" max="15883" width="7.375" style="9" customWidth="1"/>
    <col min="15884" max="15884" width="47.875" style="9" customWidth="1"/>
    <col min="15885" max="15885" width="66.875" style="9" customWidth="1"/>
    <col min="15886" max="15886" width="30.875" style="9" customWidth="1"/>
    <col min="15887" max="15887" width="13.875" style="9" customWidth="1"/>
    <col min="15888" max="15888" width="7.375" style="9" customWidth="1"/>
    <col min="15889" max="15889" width="13.125" style="9" customWidth="1"/>
    <col min="15890" max="15890" width="18.125" style="9" customWidth="1"/>
    <col min="15891" max="15891" width="15.625" style="9" customWidth="1"/>
    <col min="15892" max="16130" width="8.875" style="9"/>
    <col min="16131" max="16131" width="9.125" style="9" customWidth="1"/>
    <col min="16132" max="16132" width="6.25" style="9" customWidth="1"/>
    <col min="16133" max="16134" width="15.875" style="9" customWidth="1"/>
    <col min="16135" max="16135" width="64.125" style="9" customWidth="1"/>
    <col min="16136" max="16136" width="6.25" style="9" customWidth="1"/>
    <col min="16137" max="16138" width="9.875" style="9" bestFit="1" customWidth="1"/>
    <col min="16139" max="16139" width="7.375" style="9" customWidth="1"/>
    <col min="16140" max="16140" width="47.875" style="9" customWidth="1"/>
    <col min="16141" max="16141" width="66.875" style="9" customWidth="1"/>
    <col min="16142" max="16142" width="30.875" style="9" customWidth="1"/>
    <col min="16143" max="16143" width="13.875" style="9" customWidth="1"/>
    <col min="16144" max="16144" width="7.375" style="9" customWidth="1"/>
    <col min="16145" max="16145" width="13.125" style="9" customWidth="1"/>
    <col min="16146" max="16146" width="18.125" style="9" customWidth="1"/>
    <col min="16147" max="16147" width="15.625" style="9" customWidth="1"/>
    <col min="16148" max="16384" width="8.875" style="9"/>
  </cols>
  <sheetData>
    <row r="2" spans="1:19" ht="20.100000000000001" customHeight="1">
      <c r="D2" s="1" t="s">
        <v>0</v>
      </c>
      <c r="E2" s="1"/>
      <c r="F2" s="1"/>
      <c r="G2" s="2" t="s">
        <v>3926</v>
      </c>
      <c r="I2" s="4" t="s">
        <v>2</v>
      </c>
      <c r="J2" s="5"/>
      <c r="K2" s="6"/>
      <c r="L2" s="7">
        <f>SUM(J:J)</f>
        <v>266069</v>
      </c>
    </row>
    <row r="3" spans="1:19" ht="20.100000000000001" customHeight="1">
      <c r="D3" s="1" t="s">
        <v>3</v>
      </c>
      <c r="E3" s="1"/>
      <c r="F3" s="1"/>
      <c r="G3" s="13" t="s">
        <v>3279</v>
      </c>
      <c r="J3" s="1348" t="s">
        <v>3927</v>
      </c>
      <c r="K3" s="1348"/>
      <c r="L3" s="1348"/>
      <c r="M3" s="1348"/>
    </row>
    <row r="4" spans="1:19" ht="20.100000000000001" customHeight="1">
      <c r="D4" s="1" t="s">
        <v>1373</v>
      </c>
      <c r="E4" s="1"/>
      <c r="F4" s="1"/>
      <c r="G4" s="13" t="s">
        <v>3928</v>
      </c>
      <c r="J4" s="1348"/>
      <c r="K4" s="1348"/>
      <c r="L4" s="1348"/>
      <c r="M4" s="1348"/>
    </row>
    <row r="5" spans="1:19" ht="20.100000000000001" customHeight="1">
      <c r="D5" s="1" t="s">
        <v>6</v>
      </c>
      <c r="E5" s="1"/>
      <c r="F5" s="1"/>
      <c r="G5" s="16">
        <v>45135</v>
      </c>
      <c r="I5" s="1349" t="s">
        <v>1374</v>
      </c>
      <c r="J5" s="466"/>
    </row>
    <row r="6" spans="1:19" ht="20.100000000000001" customHeight="1">
      <c r="D6" s="1" t="s">
        <v>7</v>
      </c>
      <c r="E6" s="1"/>
      <c r="F6" s="1"/>
      <c r="G6" s="16">
        <v>45138</v>
      </c>
      <c r="I6" s="1349"/>
    </row>
    <row r="8" spans="1:19" s="8" customFormat="1" ht="19.7" customHeight="1">
      <c r="A8" s="1010" t="s">
        <v>2601</v>
      </c>
      <c r="B8" s="1010" t="s">
        <v>3929</v>
      </c>
      <c r="C8" s="1010" t="s">
        <v>2602</v>
      </c>
      <c r="D8" s="566" t="s">
        <v>2603</v>
      </c>
      <c r="E8" s="566" t="s">
        <v>2604</v>
      </c>
      <c r="F8" s="566" t="s">
        <v>2605</v>
      </c>
      <c r="G8" s="1010" t="s">
        <v>2606</v>
      </c>
      <c r="H8" s="129" t="s">
        <v>2607</v>
      </c>
      <c r="I8" s="1010" t="s">
        <v>2608</v>
      </c>
      <c r="J8" s="1013" t="s">
        <v>2609</v>
      </c>
      <c r="K8" s="1350" t="s">
        <v>2610</v>
      </c>
      <c r="L8" s="1010" t="s">
        <v>2611</v>
      </c>
      <c r="M8" s="1010" t="s">
        <v>2612</v>
      </c>
      <c r="N8" s="1010" t="s">
        <v>2613</v>
      </c>
      <c r="O8" s="1015" t="s">
        <v>2614</v>
      </c>
      <c r="P8" s="566" t="s">
        <v>2615</v>
      </c>
      <c r="Q8" s="1010" t="s">
        <v>2616</v>
      </c>
      <c r="R8" s="1015" t="s">
        <v>2617</v>
      </c>
      <c r="S8" s="1351" t="s">
        <v>2618</v>
      </c>
    </row>
    <row r="9" spans="1:19" s="8" customFormat="1" ht="19.7" customHeight="1">
      <c r="A9" s="18" t="s">
        <v>860</v>
      </c>
      <c r="B9" s="18"/>
      <c r="C9" s="18" t="s">
        <v>3051</v>
      </c>
      <c r="D9" s="17" t="s">
        <v>8</v>
      </c>
      <c r="E9" s="17" t="s">
        <v>9</v>
      </c>
      <c r="F9" s="17" t="s">
        <v>10</v>
      </c>
      <c r="G9" s="18" t="s">
        <v>11</v>
      </c>
      <c r="H9" s="26" t="s">
        <v>12</v>
      </c>
      <c r="I9" s="18" t="s">
        <v>13</v>
      </c>
      <c r="J9" s="22" t="s">
        <v>14</v>
      </c>
      <c r="K9" s="357" t="s">
        <v>15</v>
      </c>
      <c r="L9" s="18" t="s">
        <v>16</v>
      </c>
      <c r="M9" s="18" t="s">
        <v>17</v>
      </c>
      <c r="N9" s="18" t="s">
        <v>18</v>
      </c>
      <c r="O9" s="30" t="s">
        <v>19</v>
      </c>
      <c r="P9" s="17" t="s">
        <v>20</v>
      </c>
      <c r="Q9" s="18" t="s">
        <v>21</v>
      </c>
      <c r="R9" s="30" t="s">
        <v>22</v>
      </c>
      <c r="S9" s="1063" t="s">
        <v>23</v>
      </c>
    </row>
    <row r="10" spans="1:19" s="8" customFormat="1" ht="19.7" customHeight="1">
      <c r="D10" s="17"/>
      <c r="E10" s="17"/>
      <c r="F10" s="17"/>
      <c r="G10" s="18"/>
      <c r="H10" s="26"/>
      <c r="I10" s="18"/>
      <c r="J10" s="22"/>
      <c r="K10" s="357"/>
      <c r="L10" s="18"/>
      <c r="M10" s="18"/>
      <c r="N10" s="18"/>
      <c r="O10" s="30"/>
      <c r="P10" s="17"/>
      <c r="Q10" s="18"/>
      <c r="R10" s="30"/>
      <c r="S10" s="1063"/>
    </row>
    <row r="11" spans="1:19" s="8" customFormat="1" ht="19.7" customHeight="1">
      <c r="D11" s="17"/>
      <c r="E11" s="477"/>
      <c r="F11" s="1072"/>
      <c r="G11" s="469"/>
      <c r="H11" s="26"/>
      <c r="I11" s="18"/>
      <c r="J11" s="22"/>
      <c r="K11" s="357"/>
      <c r="L11" s="18"/>
      <c r="M11" s="18"/>
      <c r="N11" s="18"/>
      <c r="O11" s="30"/>
      <c r="P11" s="17"/>
      <c r="Q11" s="18"/>
      <c r="R11" s="30"/>
      <c r="S11" s="1063"/>
    </row>
    <row r="12" spans="1:19" s="8" customFormat="1" ht="19.7" customHeight="1">
      <c r="D12" s="17"/>
      <c r="E12" s="1352" t="s">
        <v>3069</v>
      </c>
      <c r="F12" s="1065"/>
      <c r="G12" s="1066"/>
      <c r="H12" s="26"/>
      <c r="I12" s="18"/>
      <c r="J12" s="22"/>
      <c r="K12" s="357"/>
      <c r="L12" s="18"/>
      <c r="M12" s="18"/>
      <c r="N12" s="18"/>
      <c r="O12" s="30"/>
      <c r="P12" s="17"/>
      <c r="Q12" s="18"/>
      <c r="R12" s="30"/>
      <c r="S12" s="1063"/>
    </row>
    <row r="13" spans="1:19" s="8" customFormat="1" ht="19.7" customHeight="1">
      <c r="A13" s="1018" t="s">
        <v>628</v>
      </c>
      <c r="B13" s="1049"/>
      <c r="C13" s="1018">
        <v>2</v>
      </c>
      <c r="D13" s="17">
        <f>+D12+1</f>
        <v>1</v>
      </c>
      <c r="E13" s="105" t="s">
        <v>167</v>
      </c>
      <c r="F13" s="105" t="s">
        <v>167</v>
      </c>
      <c r="G13" s="28" t="s">
        <v>3930</v>
      </c>
      <c r="H13" s="1353">
        <v>1</v>
      </c>
      <c r="I13" s="1354">
        <v>1280</v>
      </c>
      <c r="J13" s="93">
        <f>H13*I13</f>
        <v>1280</v>
      </c>
      <c r="K13" s="1133"/>
      <c r="L13" s="28" t="s">
        <v>713</v>
      </c>
      <c r="M13" s="215" t="s">
        <v>3931</v>
      </c>
      <c r="N13" s="18"/>
      <c r="O13" s="30">
        <v>45121</v>
      </c>
      <c r="P13" s="17"/>
      <c r="Q13" s="29">
        <v>45133</v>
      </c>
      <c r="R13" s="30">
        <v>45134</v>
      </c>
      <c r="S13" s="1063"/>
    </row>
    <row r="14" spans="1:19" s="8" customFormat="1" ht="19.7" customHeight="1">
      <c r="A14" s="1018"/>
      <c r="D14" s="17"/>
      <c r="E14" s="1355"/>
      <c r="F14" s="1355"/>
      <c r="G14" s="1356"/>
      <c r="H14" s="1081"/>
      <c r="I14" s="18"/>
      <c r="J14" s="177"/>
      <c r="K14" s="357"/>
      <c r="L14" s="24"/>
      <c r="M14" s="18"/>
      <c r="N14" s="18"/>
      <c r="O14" s="30"/>
      <c r="P14" s="17"/>
      <c r="Q14" s="18"/>
      <c r="R14" s="30"/>
      <c r="S14" s="1063"/>
    </row>
    <row r="15" spans="1:19" s="8" customFormat="1" ht="19.7" customHeight="1">
      <c r="A15" s="1018" t="s">
        <v>642</v>
      </c>
      <c r="B15" s="1018"/>
      <c r="C15" s="1018">
        <v>2</v>
      </c>
      <c r="D15" s="17">
        <f>+D13+1</f>
        <v>2</v>
      </c>
      <c r="E15" s="880" t="s">
        <v>270</v>
      </c>
      <c r="F15" s="880" t="s">
        <v>767</v>
      </c>
      <c r="G15" s="1222" t="s">
        <v>3932</v>
      </c>
      <c r="H15" s="551">
        <v>1</v>
      </c>
      <c r="I15" s="282">
        <v>6617</v>
      </c>
      <c r="J15" s="118">
        <f t="shared" ref="J15:J23" si="0">H15*I15</f>
        <v>6617</v>
      </c>
      <c r="K15" s="357"/>
      <c r="L15" s="24" t="s">
        <v>3933</v>
      </c>
      <c r="M15" s="215" t="s">
        <v>3934</v>
      </c>
      <c r="N15" s="29"/>
      <c r="O15" s="30">
        <v>45120</v>
      </c>
      <c r="P15" s="17"/>
      <c r="Q15" s="29">
        <v>45133</v>
      </c>
      <c r="R15" s="30">
        <v>45134</v>
      </c>
      <c r="S15" s="1063"/>
    </row>
    <row r="16" spans="1:19" s="8" customFormat="1" ht="19.7" customHeight="1">
      <c r="A16" s="1018" t="s">
        <v>642</v>
      </c>
      <c r="B16" s="1018"/>
      <c r="C16" s="1018">
        <v>2</v>
      </c>
      <c r="D16" s="17">
        <f t="shared" ref="D16:D23" si="1">+D15+1</f>
        <v>3</v>
      </c>
      <c r="E16" s="880" t="s">
        <v>270</v>
      </c>
      <c r="F16" s="880" t="s">
        <v>767</v>
      </c>
      <c r="G16" s="1222" t="s">
        <v>3935</v>
      </c>
      <c r="H16" s="551">
        <v>1</v>
      </c>
      <c r="I16" s="282">
        <v>7567</v>
      </c>
      <c r="J16" s="118">
        <f t="shared" si="0"/>
        <v>7567</v>
      </c>
      <c r="K16" s="357"/>
      <c r="L16" s="24" t="s">
        <v>3936</v>
      </c>
      <c r="M16" s="215" t="s">
        <v>3934</v>
      </c>
      <c r="N16" s="29"/>
      <c r="O16" s="30">
        <v>45120</v>
      </c>
      <c r="P16" s="17"/>
      <c r="Q16" s="29">
        <v>45133</v>
      </c>
      <c r="R16" s="30">
        <v>45134</v>
      </c>
      <c r="S16" s="1063"/>
    </row>
    <row r="17" spans="1:19" s="8" customFormat="1" ht="19.7" customHeight="1">
      <c r="A17" s="1018" t="s">
        <v>628</v>
      </c>
      <c r="B17" s="1018"/>
      <c r="C17" s="1018">
        <v>2</v>
      </c>
      <c r="D17" s="17">
        <f t="shared" si="1"/>
        <v>4</v>
      </c>
      <c r="E17" s="880" t="s">
        <v>270</v>
      </c>
      <c r="F17" s="880" t="s">
        <v>767</v>
      </c>
      <c r="G17" s="1222" t="s">
        <v>3937</v>
      </c>
      <c r="H17" s="551">
        <v>1</v>
      </c>
      <c r="I17" s="282">
        <v>2520</v>
      </c>
      <c r="J17" s="118">
        <f t="shared" si="0"/>
        <v>2520</v>
      </c>
      <c r="K17" s="357"/>
      <c r="L17" s="24" t="s">
        <v>3938</v>
      </c>
      <c r="M17" s="215" t="s">
        <v>3934</v>
      </c>
      <c r="N17" s="29"/>
      <c r="O17" s="30">
        <v>45120</v>
      </c>
      <c r="P17" s="17"/>
      <c r="Q17" s="29">
        <v>45133</v>
      </c>
      <c r="R17" s="30">
        <v>45134</v>
      </c>
      <c r="S17" s="1063"/>
    </row>
    <row r="18" spans="1:19" s="8" customFormat="1" ht="19.7" customHeight="1">
      <c r="A18" s="1018" t="s">
        <v>276</v>
      </c>
      <c r="B18" s="1049"/>
      <c r="C18" s="1018">
        <v>2</v>
      </c>
      <c r="D18" s="17">
        <f t="shared" si="1"/>
        <v>5</v>
      </c>
      <c r="E18" s="17" t="s">
        <v>167</v>
      </c>
      <c r="F18" s="17" t="s">
        <v>167</v>
      </c>
      <c r="G18" s="24" t="s">
        <v>3939</v>
      </c>
      <c r="H18" s="551">
        <v>1</v>
      </c>
      <c r="I18" s="282">
        <v>410</v>
      </c>
      <c r="J18" s="118">
        <f t="shared" si="0"/>
        <v>410</v>
      </c>
      <c r="K18" s="357"/>
      <c r="L18" s="24" t="s">
        <v>3940</v>
      </c>
      <c r="M18" s="215" t="s">
        <v>3931</v>
      </c>
      <c r="N18" s="18"/>
      <c r="O18" s="30">
        <v>45121</v>
      </c>
      <c r="P18" s="17"/>
      <c r="Q18" s="29">
        <v>45133</v>
      </c>
      <c r="R18" s="30">
        <v>45134</v>
      </c>
      <c r="S18" s="1063"/>
    </row>
    <row r="19" spans="1:19" s="8" customFormat="1" ht="19.7" customHeight="1">
      <c r="A19" s="1018" t="s">
        <v>276</v>
      </c>
      <c r="B19" s="1049"/>
      <c r="C19" s="1018">
        <v>2</v>
      </c>
      <c r="D19" s="17">
        <f t="shared" si="1"/>
        <v>6</v>
      </c>
      <c r="E19" s="54" t="s">
        <v>167</v>
      </c>
      <c r="F19" s="54" t="s">
        <v>167</v>
      </c>
      <c r="G19" s="106" t="s">
        <v>879</v>
      </c>
      <c r="H19" s="1357">
        <v>40</v>
      </c>
      <c r="I19" s="1358">
        <v>19</v>
      </c>
      <c r="J19" s="118">
        <f t="shared" si="0"/>
        <v>760</v>
      </c>
      <c r="K19" s="22"/>
      <c r="L19" s="106" t="s">
        <v>3941</v>
      </c>
      <c r="M19" s="215" t="s">
        <v>3931</v>
      </c>
      <c r="N19" s="18"/>
      <c r="O19" s="30">
        <v>45121</v>
      </c>
      <c r="P19" s="17"/>
      <c r="Q19" s="29">
        <v>45133</v>
      </c>
      <c r="R19" s="30">
        <v>45134</v>
      </c>
      <c r="S19" s="1063"/>
    </row>
    <row r="20" spans="1:19" s="8" customFormat="1" ht="19.7" customHeight="1">
      <c r="A20" s="1018" t="s">
        <v>276</v>
      </c>
      <c r="B20" s="1049"/>
      <c r="C20" s="1018">
        <v>2</v>
      </c>
      <c r="D20" s="17">
        <f t="shared" si="1"/>
        <v>7</v>
      </c>
      <c r="E20" s="17" t="s">
        <v>167</v>
      </c>
      <c r="F20" s="17" t="s">
        <v>167</v>
      </c>
      <c r="G20" s="24" t="s">
        <v>3942</v>
      </c>
      <c r="H20" s="551">
        <v>1</v>
      </c>
      <c r="I20" s="282">
        <v>197</v>
      </c>
      <c r="J20" s="118">
        <f t="shared" si="0"/>
        <v>197</v>
      </c>
      <c r="K20" s="357"/>
      <c r="L20" s="24" t="s">
        <v>3943</v>
      </c>
      <c r="M20" s="215" t="s">
        <v>3931</v>
      </c>
      <c r="N20" s="18"/>
      <c r="O20" s="30">
        <v>45121</v>
      </c>
      <c r="P20" s="17"/>
      <c r="Q20" s="29">
        <v>45133</v>
      </c>
      <c r="R20" s="30">
        <v>45134</v>
      </c>
      <c r="S20" s="1063"/>
    </row>
    <row r="21" spans="1:19" s="8" customFormat="1" ht="19.7" customHeight="1">
      <c r="A21" s="1018" t="s">
        <v>276</v>
      </c>
      <c r="C21" s="1018">
        <v>2</v>
      </c>
      <c r="D21" s="17">
        <f t="shared" si="1"/>
        <v>8</v>
      </c>
      <c r="E21" s="283" t="s">
        <v>167</v>
      </c>
      <c r="F21" s="283" t="s">
        <v>167</v>
      </c>
      <c r="G21" s="817" t="s">
        <v>2357</v>
      </c>
      <c r="H21" s="541"/>
      <c r="I21" s="222">
        <v>25</v>
      </c>
      <c r="J21" s="545">
        <f t="shared" si="0"/>
        <v>0</v>
      </c>
      <c r="K21" s="118"/>
      <c r="L21" s="24" t="s">
        <v>3944</v>
      </c>
      <c r="M21" s="1359"/>
      <c r="N21" s="18"/>
      <c r="O21" s="30"/>
      <c r="P21" s="17"/>
      <c r="Q21" s="18"/>
      <c r="R21" s="30"/>
      <c r="S21" s="1063"/>
    </row>
    <row r="22" spans="1:19" s="8" customFormat="1" ht="19.7" customHeight="1">
      <c r="A22" s="1018" t="s">
        <v>276</v>
      </c>
      <c r="B22" s="1049"/>
      <c r="C22" s="1018">
        <v>2</v>
      </c>
      <c r="D22" s="17">
        <f t="shared" si="1"/>
        <v>9</v>
      </c>
      <c r="E22" s="17" t="s">
        <v>167</v>
      </c>
      <c r="F22" s="17" t="s">
        <v>167</v>
      </c>
      <c r="G22" s="24" t="s">
        <v>3945</v>
      </c>
      <c r="H22" s="551">
        <v>10</v>
      </c>
      <c r="I22" s="282">
        <v>54</v>
      </c>
      <c r="J22" s="118">
        <f t="shared" si="0"/>
        <v>540</v>
      </c>
      <c r="K22" s="357"/>
      <c r="L22" s="24" t="s">
        <v>3946</v>
      </c>
      <c r="M22" s="215" t="s">
        <v>3931</v>
      </c>
      <c r="N22" s="18"/>
      <c r="O22" s="30">
        <v>45121</v>
      </c>
      <c r="P22" s="17"/>
      <c r="Q22" s="29">
        <v>45133</v>
      </c>
      <c r="R22" s="30">
        <v>45134</v>
      </c>
      <c r="S22" s="1063"/>
    </row>
    <row r="23" spans="1:19" s="8" customFormat="1" ht="19.7" customHeight="1">
      <c r="A23" s="1018" t="s">
        <v>276</v>
      </c>
      <c r="B23" s="1049"/>
      <c r="C23" s="1018">
        <v>2</v>
      </c>
      <c r="D23" s="17">
        <f t="shared" si="1"/>
        <v>10</v>
      </c>
      <c r="E23" s="17" t="s">
        <v>167</v>
      </c>
      <c r="F23" s="17" t="s">
        <v>167</v>
      </c>
      <c r="G23" s="24" t="s">
        <v>1451</v>
      </c>
      <c r="H23" s="551">
        <v>10</v>
      </c>
      <c r="I23" s="282">
        <v>56</v>
      </c>
      <c r="J23" s="118">
        <f t="shared" si="0"/>
        <v>560</v>
      </c>
      <c r="K23" s="357"/>
      <c r="L23" s="24" t="s">
        <v>3946</v>
      </c>
      <c r="M23" s="215" t="s">
        <v>3931</v>
      </c>
      <c r="N23" s="18"/>
      <c r="O23" s="30">
        <v>45121</v>
      </c>
      <c r="P23" s="17"/>
      <c r="Q23" s="29">
        <v>45133</v>
      </c>
      <c r="R23" s="30">
        <v>45134</v>
      </c>
      <c r="S23" s="1063"/>
    </row>
    <row r="24" spans="1:19" s="8" customFormat="1" ht="19.7" customHeight="1">
      <c r="D24" s="17"/>
      <c r="E24" s="1355"/>
      <c r="F24" s="1355"/>
      <c r="G24" s="1356"/>
      <c r="H24" s="1081"/>
      <c r="I24" s="18"/>
      <c r="J24" s="177"/>
      <c r="K24" s="357"/>
      <c r="L24" s="24"/>
      <c r="M24" s="18"/>
      <c r="N24" s="18"/>
      <c r="O24" s="30"/>
      <c r="P24" s="17"/>
      <c r="Q24" s="18"/>
      <c r="R24" s="30"/>
      <c r="S24" s="1063"/>
    </row>
    <row r="25" spans="1:19" s="8" customFormat="1" ht="19.7" customHeight="1">
      <c r="A25" s="1018" t="s">
        <v>642</v>
      </c>
      <c r="B25" s="1018"/>
      <c r="C25" s="1018">
        <v>2</v>
      </c>
      <c r="D25" s="17">
        <f>+D23+1</f>
        <v>11</v>
      </c>
      <c r="E25" s="880" t="s">
        <v>270</v>
      </c>
      <c r="F25" s="880" t="s">
        <v>767</v>
      </c>
      <c r="G25" s="233" t="s">
        <v>2346</v>
      </c>
      <c r="H25" s="210">
        <v>1</v>
      </c>
      <c r="I25" s="233">
        <v>6255</v>
      </c>
      <c r="J25" s="537">
        <f t="shared" ref="J25:J43" si="2">H25*I25</f>
        <v>6255</v>
      </c>
      <c r="K25" s="858"/>
      <c r="L25" s="171" t="s">
        <v>2347</v>
      </c>
      <c r="M25" s="215" t="s">
        <v>3934</v>
      </c>
      <c r="N25" s="29"/>
      <c r="O25" s="30">
        <v>45120</v>
      </c>
      <c r="P25" s="17"/>
      <c r="Q25" s="29">
        <v>45133</v>
      </c>
      <c r="R25" s="30">
        <v>45134</v>
      </c>
      <c r="S25" s="1063"/>
    </row>
    <row r="26" spans="1:19" s="8" customFormat="1" ht="19.7" customHeight="1">
      <c r="A26" s="1018" t="s">
        <v>276</v>
      </c>
      <c r="B26" s="1049"/>
      <c r="C26" s="1018">
        <v>2</v>
      </c>
      <c r="D26" s="17">
        <f t="shared" ref="D26:D43" si="3">+D25+1</f>
        <v>12</v>
      </c>
      <c r="E26" s="52" t="s">
        <v>167</v>
      </c>
      <c r="F26" s="52" t="s">
        <v>167</v>
      </c>
      <c r="G26" s="321" t="s">
        <v>2301</v>
      </c>
      <c r="H26" s="535">
        <v>30</v>
      </c>
      <c r="I26" s="536">
        <v>19</v>
      </c>
      <c r="J26" s="118">
        <f t="shared" si="2"/>
        <v>570</v>
      </c>
      <c r="K26" s="118"/>
      <c r="L26" s="24" t="s">
        <v>3947</v>
      </c>
      <c r="M26" s="215" t="s">
        <v>3931</v>
      </c>
      <c r="N26" s="18"/>
      <c r="O26" s="30">
        <v>45121</v>
      </c>
      <c r="P26" s="17"/>
      <c r="Q26" s="29">
        <v>45133</v>
      </c>
      <c r="R26" s="30">
        <v>45134</v>
      </c>
      <c r="S26" s="1063"/>
    </row>
    <row r="27" spans="1:19" s="8" customFormat="1" ht="19.7" customHeight="1">
      <c r="A27" s="1018" t="s">
        <v>276</v>
      </c>
      <c r="C27" s="1018">
        <v>2</v>
      </c>
      <c r="D27" s="17">
        <f t="shared" si="3"/>
        <v>13</v>
      </c>
      <c r="E27" s="360" t="s">
        <v>167</v>
      </c>
      <c r="F27" s="360" t="s">
        <v>167</v>
      </c>
      <c r="G27" s="544" t="s">
        <v>879</v>
      </c>
      <c r="H27" s="1360"/>
      <c r="I27" s="542">
        <v>19</v>
      </c>
      <c r="J27" s="1361">
        <f t="shared" si="2"/>
        <v>0</v>
      </c>
      <c r="K27" s="22"/>
      <c r="L27" s="106" t="s">
        <v>3948</v>
      </c>
      <c r="M27" s="1359"/>
      <c r="N27" s="18"/>
      <c r="O27" s="30"/>
      <c r="P27" s="17"/>
      <c r="Q27" s="29"/>
      <c r="R27" s="30"/>
      <c r="S27" s="1063"/>
    </row>
    <row r="28" spans="1:19" s="8" customFormat="1" ht="19.7" customHeight="1">
      <c r="A28" s="1018" t="s">
        <v>276</v>
      </c>
      <c r="B28" s="1049"/>
      <c r="C28" s="1018">
        <v>2</v>
      </c>
      <c r="D28" s="17">
        <f t="shared" si="3"/>
        <v>14</v>
      </c>
      <c r="E28" s="17" t="s">
        <v>167</v>
      </c>
      <c r="F28" s="17" t="s">
        <v>167</v>
      </c>
      <c r="G28" s="321" t="s">
        <v>2367</v>
      </c>
      <c r="H28" s="535">
        <v>20</v>
      </c>
      <c r="I28" s="536">
        <v>25</v>
      </c>
      <c r="J28" s="118">
        <f>H28*I28</f>
        <v>500</v>
      </c>
      <c r="K28" s="118"/>
      <c r="L28" s="24" t="s">
        <v>3949</v>
      </c>
      <c r="M28" s="215" t="s">
        <v>3931</v>
      </c>
      <c r="N28" s="18"/>
      <c r="O28" s="30">
        <v>45121</v>
      </c>
      <c r="P28" s="17"/>
      <c r="Q28" s="29">
        <v>45133</v>
      </c>
      <c r="R28" s="30">
        <v>45134</v>
      </c>
      <c r="S28" s="1063"/>
    </row>
    <row r="29" spans="1:19" s="8" customFormat="1" ht="19.7" customHeight="1">
      <c r="A29" s="1018" t="s">
        <v>642</v>
      </c>
      <c r="B29" s="1018"/>
      <c r="C29" s="1018">
        <v>2</v>
      </c>
      <c r="D29" s="17">
        <f t="shared" si="3"/>
        <v>15</v>
      </c>
      <c r="E29" s="880" t="s">
        <v>270</v>
      </c>
      <c r="F29" s="880" t="s">
        <v>767</v>
      </c>
      <c r="G29" s="583" t="s">
        <v>3950</v>
      </c>
      <c r="H29" s="210">
        <v>1</v>
      </c>
      <c r="I29" s="233">
        <v>5328</v>
      </c>
      <c r="J29" s="537">
        <f t="shared" si="2"/>
        <v>5328</v>
      </c>
      <c r="K29" s="858"/>
      <c r="L29" s="171" t="s">
        <v>3951</v>
      </c>
      <c r="M29" s="215" t="s">
        <v>3934</v>
      </c>
      <c r="N29" s="29"/>
      <c r="O29" s="30">
        <v>45120</v>
      </c>
      <c r="P29" s="17"/>
      <c r="Q29" s="29">
        <v>45133</v>
      </c>
      <c r="R29" s="30">
        <v>45134</v>
      </c>
      <c r="S29" s="1063"/>
    </row>
    <row r="30" spans="1:19" s="8" customFormat="1" ht="19.7" customHeight="1">
      <c r="A30" s="1018" t="s">
        <v>276</v>
      </c>
      <c r="B30" s="1049"/>
      <c r="C30" s="1018">
        <v>2</v>
      </c>
      <c r="D30" s="17">
        <f t="shared" si="3"/>
        <v>16</v>
      </c>
      <c r="E30" s="54" t="s">
        <v>167</v>
      </c>
      <c r="F30" s="54" t="s">
        <v>167</v>
      </c>
      <c r="G30" s="106" t="s">
        <v>3952</v>
      </c>
      <c r="H30" s="1357">
        <v>2</v>
      </c>
      <c r="I30" s="1362">
        <v>319</v>
      </c>
      <c r="J30" s="920">
        <f>H30*I30</f>
        <v>638</v>
      </c>
      <c r="K30" s="56"/>
      <c r="L30" s="106" t="s">
        <v>3953</v>
      </c>
      <c r="M30" s="215" t="s">
        <v>3931</v>
      </c>
      <c r="N30" s="18"/>
      <c r="O30" s="30">
        <v>45121</v>
      </c>
      <c r="P30" s="17"/>
      <c r="Q30" s="29">
        <v>45133</v>
      </c>
      <c r="R30" s="30">
        <v>45134</v>
      </c>
      <c r="S30" s="1063"/>
    </row>
    <row r="31" spans="1:19" s="8" customFormat="1" ht="19.7" customHeight="1">
      <c r="A31" s="1018" t="s">
        <v>276</v>
      </c>
      <c r="C31" s="1018">
        <v>2</v>
      </c>
      <c r="D31" s="17">
        <f t="shared" si="3"/>
        <v>17</v>
      </c>
      <c r="E31" s="283" t="s">
        <v>167</v>
      </c>
      <c r="F31" s="283" t="s">
        <v>167</v>
      </c>
      <c r="G31" s="417" t="s">
        <v>2301</v>
      </c>
      <c r="H31" s="541"/>
      <c r="I31" s="545">
        <v>19</v>
      </c>
      <c r="J31" s="545">
        <f>H31*I31</f>
        <v>0</v>
      </c>
      <c r="K31" s="118"/>
      <c r="L31" s="24" t="s">
        <v>3954</v>
      </c>
      <c r="M31" s="1359"/>
      <c r="N31" s="18"/>
      <c r="O31" s="30"/>
      <c r="P31" s="17"/>
      <c r="Q31" s="18"/>
      <c r="R31" s="30"/>
      <c r="S31" s="1063"/>
    </row>
    <row r="32" spans="1:19" s="8" customFormat="1" ht="19.7" customHeight="1">
      <c r="A32" s="1018" t="s">
        <v>276</v>
      </c>
      <c r="C32" s="1018">
        <v>2</v>
      </c>
      <c r="D32" s="17">
        <f t="shared" si="3"/>
        <v>18</v>
      </c>
      <c r="E32" s="283" t="s">
        <v>167</v>
      </c>
      <c r="F32" s="283" t="s">
        <v>167</v>
      </c>
      <c r="G32" s="417" t="s">
        <v>2367</v>
      </c>
      <c r="H32" s="541"/>
      <c r="I32" s="545">
        <v>25</v>
      </c>
      <c r="J32" s="545">
        <f>H32*I32</f>
        <v>0</v>
      </c>
      <c r="K32" s="118"/>
      <c r="L32" s="24" t="s">
        <v>3955</v>
      </c>
      <c r="M32" s="1359"/>
      <c r="N32" s="18"/>
      <c r="O32" s="30"/>
      <c r="P32" s="17"/>
      <c r="Q32" s="18"/>
      <c r="R32" s="30"/>
      <c r="S32" s="1063"/>
    </row>
    <row r="33" spans="1:19" s="8" customFormat="1" ht="19.7" customHeight="1">
      <c r="D33" s="17"/>
      <c r="E33" s="105"/>
      <c r="F33" s="105"/>
      <c r="G33" s="1363"/>
      <c r="H33" s="1081"/>
      <c r="I33" s="18"/>
      <c r="J33" s="850"/>
      <c r="K33" s="1133"/>
      <c r="L33" s="135"/>
      <c r="M33" s="215"/>
      <c r="N33" s="18"/>
      <c r="O33" s="30"/>
      <c r="P33" s="17"/>
      <c r="Q33" s="18"/>
      <c r="R33" s="30"/>
      <c r="S33" s="1063"/>
    </row>
    <row r="34" spans="1:19" s="8" customFormat="1" ht="19.7" customHeight="1">
      <c r="A34" s="1018" t="s">
        <v>642</v>
      </c>
      <c r="B34" s="1018"/>
      <c r="C34" s="1018">
        <v>2</v>
      </c>
      <c r="D34" s="17">
        <f>+D32+1</f>
        <v>19</v>
      </c>
      <c r="E34" s="880" t="s">
        <v>270</v>
      </c>
      <c r="F34" s="880" t="s">
        <v>767</v>
      </c>
      <c r="G34" s="233" t="s">
        <v>2359</v>
      </c>
      <c r="H34" s="210">
        <v>1</v>
      </c>
      <c r="I34" s="233">
        <v>5865</v>
      </c>
      <c r="J34" s="537">
        <f t="shared" si="2"/>
        <v>5865</v>
      </c>
      <c r="K34" s="858"/>
      <c r="L34" s="171" t="s">
        <v>3956</v>
      </c>
      <c r="M34" s="215" t="s">
        <v>3934</v>
      </c>
      <c r="N34" s="29"/>
      <c r="O34" s="30">
        <v>45120</v>
      </c>
      <c r="P34" s="17"/>
      <c r="Q34" s="29">
        <v>45133</v>
      </c>
      <c r="R34" s="30">
        <v>45134</v>
      </c>
      <c r="S34" s="1063"/>
    </row>
    <row r="35" spans="1:19" s="8" customFormat="1" ht="19.7" customHeight="1">
      <c r="A35" s="1018" t="s">
        <v>276</v>
      </c>
      <c r="C35" s="1018">
        <v>2</v>
      </c>
      <c r="D35" s="17">
        <f t="shared" si="3"/>
        <v>20</v>
      </c>
      <c r="E35" s="283" t="s">
        <v>167</v>
      </c>
      <c r="F35" s="283" t="s">
        <v>167</v>
      </c>
      <c r="G35" s="417" t="s">
        <v>2301</v>
      </c>
      <c r="H35" s="541"/>
      <c r="I35" s="545">
        <v>18</v>
      </c>
      <c r="J35" s="545">
        <f t="shared" si="2"/>
        <v>0</v>
      </c>
      <c r="K35" s="118"/>
      <c r="L35" s="24" t="s">
        <v>3947</v>
      </c>
      <c r="M35" s="1359"/>
      <c r="N35" s="18"/>
      <c r="O35" s="30"/>
      <c r="P35" s="17"/>
      <c r="Q35" s="18"/>
      <c r="R35" s="30"/>
      <c r="S35" s="1063"/>
    </row>
    <row r="36" spans="1:19" s="8" customFormat="1" ht="19.7" customHeight="1">
      <c r="A36" s="1018" t="s">
        <v>276</v>
      </c>
      <c r="C36" s="1018">
        <v>2</v>
      </c>
      <c r="D36" s="17">
        <f t="shared" si="3"/>
        <v>21</v>
      </c>
      <c r="E36" s="360" t="s">
        <v>167</v>
      </c>
      <c r="F36" s="360" t="s">
        <v>167</v>
      </c>
      <c r="G36" s="544" t="s">
        <v>879</v>
      </c>
      <c r="H36" s="1360"/>
      <c r="I36" s="542">
        <v>19</v>
      </c>
      <c r="J36" s="1361">
        <f t="shared" si="2"/>
        <v>0</v>
      </c>
      <c r="K36" s="22"/>
      <c r="L36" s="106" t="s">
        <v>3953</v>
      </c>
      <c r="M36" s="1359"/>
      <c r="N36" s="18"/>
      <c r="O36" s="30"/>
      <c r="P36" s="17"/>
      <c r="Q36" s="18"/>
      <c r="R36" s="30"/>
      <c r="S36" s="1063"/>
    </row>
    <row r="37" spans="1:19" s="8" customFormat="1" ht="19.7" customHeight="1">
      <c r="A37" s="1018" t="s">
        <v>276</v>
      </c>
      <c r="C37" s="1018">
        <v>2</v>
      </c>
      <c r="D37" s="17">
        <f t="shared" si="3"/>
        <v>22</v>
      </c>
      <c r="E37" s="283" t="s">
        <v>167</v>
      </c>
      <c r="F37" s="283" t="s">
        <v>167</v>
      </c>
      <c r="G37" s="417" t="s">
        <v>2367</v>
      </c>
      <c r="H37" s="541"/>
      <c r="I37" s="545">
        <v>25</v>
      </c>
      <c r="J37" s="545">
        <f t="shared" si="2"/>
        <v>0</v>
      </c>
      <c r="K37" s="118"/>
      <c r="L37" s="24" t="s">
        <v>3957</v>
      </c>
      <c r="M37" s="1359"/>
      <c r="N37" s="18"/>
      <c r="O37" s="30"/>
      <c r="P37" s="17"/>
      <c r="Q37" s="18"/>
      <c r="R37" s="30"/>
      <c r="S37" s="1063"/>
    </row>
    <row r="38" spans="1:19" s="8" customFormat="1" ht="19.7" customHeight="1">
      <c r="A38" s="1018" t="s">
        <v>628</v>
      </c>
      <c r="B38" s="1018"/>
      <c r="C38" s="1018">
        <v>2</v>
      </c>
      <c r="D38" s="17">
        <f t="shared" si="3"/>
        <v>23</v>
      </c>
      <c r="E38" s="880" t="s">
        <v>270</v>
      </c>
      <c r="F38" s="880" t="s">
        <v>767</v>
      </c>
      <c r="G38" s="583" t="s">
        <v>3958</v>
      </c>
      <c r="H38" s="210">
        <v>1</v>
      </c>
      <c r="I38" s="233">
        <v>1920</v>
      </c>
      <c r="J38" s="537">
        <f t="shared" si="2"/>
        <v>1920</v>
      </c>
      <c r="K38" s="858"/>
      <c r="L38" s="171" t="s">
        <v>3959</v>
      </c>
      <c r="M38" s="215" t="s">
        <v>3934</v>
      </c>
      <c r="N38" s="29"/>
      <c r="O38" s="30">
        <v>45120</v>
      </c>
      <c r="P38" s="17"/>
      <c r="Q38" s="29">
        <v>45133</v>
      </c>
      <c r="R38" s="30">
        <v>45134</v>
      </c>
      <c r="S38" s="1063"/>
    </row>
    <row r="39" spans="1:19" s="8" customFormat="1" ht="19.7" customHeight="1">
      <c r="A39" s="1018" t="s">
        <v>276</v>
      </c>
      <c r="C39" s="1018">
        <v>2</v>
      </c>
      <c r="D39" s="17">
        <f t="shared" si="3"/>
        <v>24</v>
      </c>
      <c r="E39" s="283" t="s">
        <v>167</v>
      </c>
      <c r="F39" s="283" t="s">
        <v>167</v>
      </c>
      <c r="G39" s="417" t="s">
        <v>2367</v>
      </c>
      <c r="H39" s="541"/>
      <c r="I39" s="545">
        <v>25</v>
      </c>
      <c r="J39" s="545">
        <f t="shared" si="2"/>
        <v>0</v>
      </c>
      <c r="K39" s="118"/>
      <c r="L39" s="24" t="s">
        <v>3960</v>
      </c>
      <c r="M39" s="1359"/>
      <c r="N39" s="18"/>
      <c r="O39" s="30"/>
      <c r="P39" s="17"/>
      <c r="Q39" s="18"/>
      <c r="R39" s="30"/>
      <c r="S39" s="1063"/>
    </row>
    <row r="40" spans="1:19" s="8" customFormat="1" ht="19.7" customHeight="1">
      <c r="A40" s="1018" t="s">
        <v>276</v>
      </c>
      <c r="B40" s="1049"/>
      <c r="C40" s="1018">
        <v>2</v>
      </c>
      <c r="D40" s="17">
        <f t="shared" si="3"/>
        <v>25</v>
      </c>
      <c r="E40" s="17" t="s">
        <v>167</v>
      </c>
      <c r="F40" s="17" t="s">
        <v>167</v>
      </c>
      <c r="G40" s="321" t="s">
        <v>2365</v>
      </c>
      <c r="H40" s="112">
        <v>10</v>
      </c>
      <c r="I40" s="109">
        <v>19</v>
      </c>
      <c r="J40" s="118">
        <f t="shared" si="2"/>
        <v>190</v>
      </c>
      <c r="K40" s="118"/>
      <c r="L40" s="24" t="s">
        <v>3961</v>
      </c>
      <c r="M40" s="215" t="s">
        <v>3931</v>
      </c>
      <c r="N40" s="18"/>
      <c r="O40" s="30">
        <v>45121</v>
      </c>
      <c r="P40" s="17"/>
      <c r="Q40" s="29">
        <v>45133</v>
      </c>
      <c r="R40" s="30">
        <v>45134</v>
      </c>
      <c r="S40" s="1063"/>
    </row>
    <row r="41" spans="1:19" s="8" customFormat="1" ht="19.7" customHeight="1">
      <c r="A41" s="1018" t="s">
        <v>628</v>
      </c>
      <c r="B41" s="1018"/>
      <c r="C41" s="1018">
        <v>2</v>
      </c>
      <c r="D41" s="17">
        <f t="shared" si="3"/>
        <v>26</v>
      </c>
      <c r="E41" s="880" t="s">
        <v>270</v>
      </c>
      <c r="F41" s="880" t="s">
        <v>767</v>
      </c>
      <c r="G41" s="233" t="s">
        <v>3962</v>
      </c>
      <c r="H41" s="210">
        <v>1</v>
      </c>
      <c r="I41" s="233">
        <v>2500</v>
      </c>
      <c r="J41" s="537">
        <f t="shared" si="2"/>
        <v>2500</v>
      </c>
      <c r="K41" s="858"/>
      <c r="L41" s="171" t="s">
        <v>3963</v>
      </c>
      <c r="M41" s="215" t="s">
        <v>3934</v>
      </c>
      <c r="N41" s="29"/>
      <c r="O41" s="30">
        <v>45120</v>
      </c>
      <c r="P41" s="17"/>
      <c r="Q41" s="29">
        <v>45133</v>
      </c>
      <c r="R41" s="30">
        <v>45134</v>
      </c>
      <c r="S41" s="1063"/>
    </row>
    <row r="42" spans="1:19" s="8" customFormat="1" ht="19.7" customHeight="1">
      <c r="A42" s="1018" t="s">
        <v>276</v>
      </c>
      <c r="C42" s="1018">
        <v>2</v>
      </c>
      <c r="D42" s="17">
        <f t="shared" si="3"/>
        <v>27</v>
      </c>
      <c r="E42" s="283" t="s">
        <v>167</v>
      </c>
      <c r="F42" s="283" t="s">
        <v>167</v>
      </c>
      <c r="G42" s="417" t="s">
        <v>2367</v>
      </c>
      <c r="H42" s="541"/>
      <c r="I42" s="545">
        <v>26</v>
      </c>
      <c r="J42" s="545">
        <f t="shared" si="2"/>
        <v>0</v>
      </c>
      <c r="K42" s="118"/>
      <c r="L42" s="24" t="s">
        <v>3960</v>
      </c>
      <c r="M42" s="1359"/>
      <c r="N42" s="18"/>
      <c r="O42" s="30"/>
      <c r="P42" s="17"/>
      <c r="Q42" s="18"/>
      <c r="R42" s="30"/>
      <c r="S42" s="1063"/>
    </row>
    <row r="43" spans="1:19" s="8" customFormat="1" ht="19.7" customHeight="1">
      <c r="A43" s="1018" t="s">
        <v>273</v>
      </c>
      <c r="B43" s="1049"/>
      <c r="C43" s="1018">
        <v>2</v>
      </c>
      <c r="D43" s="17">
        <f t="shared" si="3"/>
        <v>28</v>
      </c>
      <c r="E43" s="105" t="s">
        <v>167</v>
      </c>
      <c r="F43" s="105" t="s">
        <v>167</v>
      </c>
      <c r="G43" s="321" t="s">
        <v>3964</v>
      </c>
      <c r="H43" s="1364">
        <v>4</v>
      </c>
      <c r="I43" s="919">
        <v>850</v>
      </c>
      <c r="J43" s="93">
        <f t="shared" si="2"/>
        <v>3400</v>
      </c>
      <c r="K43" s="248"/>
      <c r="L43" s="246" t="s">
        <v>3965</v>
      </c>
      <c r="M43" s="215" t="s">
        <v>3931</v>
      </c>
      <c r="N43" s="18"/>
      <c r="O43" s="30">
        <v>45121</v>
      </c>
      <c r="P43" s="17"/>
      <c r="Q43" s="29">
        <v>45133</v>
      </c>
      <c r="R43" s="30">
        <v>45134</v>
      </c>
      <c r="S43" s="1063"/>
    </row>
    <row r="44" spans="1:19" s="8" customFormat="1" ht="19.7" customHeight="1">
      <c r="D44" s="17"/>
      <c r="E44" s="1355"/>
      <c r="F44" s="1355"/>
      <c r="G44" s="1356"/>
      <c r="H44" s="1081"/>
      <c r="I44" s="18"/>
      <c r="J44" s="177"/>
      <c r="K44" s="357"/>
      <c r="L44" s="24"/>
      <c r="M44" s="18"/>
      <c r="N44" s="18"/>
      <c r="O44" s="30"/>
      <c r="P44" s="17"/>
      <c r="Q44" s="18"/>
      <c r="R44" s="30"/>
      <c r="S44" s="1063"/>
    </row>
    <row r="45" spans="1:19" s="8" customFormat="1" ht="19.7" customHeight="1">
      <c r="A45" s="1018" t="s">
        <v>642</v>
      </c>
      <c r="B45" s="1018"/>
      <c r="C45" s="1018">
        <v>2</v>
      </c>
      <c r="D45" s="17">
        <f>+D43+1</f>
        <v>29</v>
      </c>
      <c r="E45" s="880" t="s">
        <v>270</v>
      </c>
      <c r="F45" s="880" t="s">
        <v>767</v>
      </c>
      <c r="G45" s="1222" t="s">
        <v>3966</v>
      </c>
      <c r="H45" s="551">
        <v>1</v>
      </c>
      <c r="I45" s="1365">
        <v>5805</v>
      </c>
      <c r="J45" s="94">
        <f>H45*I45</f>
        <v>5805</v>
      </c>
      <c r="K45" s="22"/>
      <c r="L45" s="24" t="s">
        <v>3967</v>
      </c>
      <c r="M45" s="215" t="s">
        <v>3934</v>
      </c>
      <c r="N45" s="29"/>
      <c r="O45" s="30">
        <v>45120</v>
      </c>
      <c r="P45" s="17"/>
      <c r="Q45" s="29">
        <v>45133</v>
      </c>
      <c r="R45" s="30">
        <v>45134</v>
      </c>
      <c r="S45" s="1063"/>
    </row>
    <row r="46" spans="1:19" s="8" customFormat="1" ht="19.7" customHeight="1">
      <c r="A46" s="1018" t="s">
        <v>642</v>
      </c>
      <c r="B46" s="1018"/>
      <c r="C46" s="1018">
        <v>2</v>
      </c>
      <c r="D46" s="17">
        <f t="shared" ref="D46:D52" si="4">+D45+1</f>
        <v>30</v>
      </c>
      <c r="E46" s="880" t="s">
        <v>270</v>
      </c>
      <c r="F46" s="880" t="s">
        <v>767</v>
      </c>
      <c r="G46" s="1366" t="s">
        <v>3968</v>
      </c>
      <c r="H46" s="210">
        <v>1</v>
      </c>
      <c r="I46" s="1365">
        <v>9416</v>
      </c>
      <c r="J46" s="94">
        <f>H46*I46</f>
        <v>9416</v>
      </c>
      <c r="K46" s="22"/>
      <c r="L46" s="24" t="s">
        <v>3969</v>
      </c>
      <c r="M46" s="215" t="s">
        <v>3934</v>
      </c>
      <c r="N46" s="29"/>
      <c r="O46" s="30">
        <v>45120</v>
      </c>
      <c r="P46" s="17"/>
      <c r="Q46" s="29">
        <v>45133</v>
      </c>
      <c r="R46" s="30">
        <v>45134</v>
      </c>
      <c r="S46" s="1063"/>
    </row>
    <row r="47" spans="1:19" s="8" customFormat="1" ht="19.7" customHeight="1">
      <c r="A47" s="1018" t="s">
        <v>276</v>
      </c>
      <c r="B47" s="1049"/>
      <c r="C47" s="1018">
        <v>2</v>
      </c>
      <c r="D47" s="17">
        <f>+D46+1</f>
        <v>31</v>
      </c>
      <c r="E47" s="17" t="s">
        <v>167</v>
      </c>
      <c r="F47" s="17" t="s">
        <v>167</v>
      </c>
      <c r="G47" s="24" t="s">
        <v>1009</v>
      </c>
      <c r="H47" s="1081">
        <v>1</v>
      </c>
      <c r="I47" s="215">
        <v>319</v>
      </c>
      <c r="J47" s="94">
        <f t="shared" ref="J47:J52" si="5">H47*I47</f>
        <v>319</v>
      </c>
      <c r="K47" s="357"/>
      <c r="L47" s="24" t="s">
        <v>3970</v>
      </c>
      <c r="M47" s="215" t="s">
        <v>3931</v>
      </c>
      <c r="N47" s="18"/>
      <c r="O47" s="30">
        <v>45121</v>
      </c>
      <c r="P47" s="17"/>
      <c r="Q47" s="29">
        <v>45133</v>
      </c>
      <c r="R47" s="30">
        <v>45134</v>
      </c>
      <c r="S47" s="1063"/>
    </row>
    <row r="48" spans="1:19" s="8" customFormat="1" ht="19.7" customHeight="1">
      <c r="A48" s="1018" t="s">
        <v>273</v>
      </c>
      <c r="B48" s="1049"/>
      <c r="C48" s="1018">
        <v>2</v>
      </c>
      <c r="D48" s="17">
        <f t="shared" si="4"/>
        <v>32</v>
      </c>
      <c r="E48" s="17" t="s">
        <v>167</v>
      </c>
      <c r="F48" s="17" t="s">
        <v>167</v>
      </c>
      <c r="G48" s="24" t="s">
        <v>3971</v>
      </c>
      <c r="H48" s="1081">
        <v>1</v>
      </c>
      <c r="I48" s="215">
        <v>4570</v>
      </c>
      <c r="J48" s="94">
        <f t="shared" si="5"/>
        <v>4570</v>
      </c>
      <c r="K48" s="357"/>
      <c r="L48" s="24" t="s">
        <v>3972</v>
      </c>
      <c r="M48" s="215" t="s">
        <v>3931</v>
      </c>
      <c r="N48" s="18"/>
      <c r="O48" s="30">
        <v>45121</v>
      </c>
      <c r="P48" s="17"/>
      <c r="Q48" s="29">
        <v>45133</v>
      </c>
      <c r="R48" s="30">
        <v>45134</v>
      </c>
      <c r="S48" s="1063"/>
    </row>
    <row r="49" spans="1:19" s="8" customFormat="1" ht="19.7" customHeight="1">
      <c r="A49" s="1018" t="s">
        <v>276</v>
      </c>
      <c r="B49" s="1049"/>
      <c r="C49" s="1018">
        <v>2</v>
      </c>
      <c r="D49" s="17">
        <f t="shared" si="4"/>
        <v>33</v>
      </c>
      <c r="E49" s="17" t="s">
        <v>167</v>
      </c>
      <c r="F49" s="17" t="s">
        <v>167</v>
      </c>
      <c r="G49" s="321" t="s">
        <v>2427</v>
      </c>
      <c r="H49" s="18">
        <v>10</v>
      </c>
      <c r="I49" s="51">
        <v>29</v>
      </c>
      <c r="J49" s="94">
        <f t="shared" si="5"/>
        <v>290</v>
      </c>
      <c r="K49" s="22"/>
      <c r="L49" s="24" t="s">
        <v>3973</v>
      </c>
      <c r="M49" s="215" t="s">
        <v>3931</v>
      </c>
      <c r="N49" s="18"/>
      <c r="O49" s="30">
        <v>45121</v>
      </c>
      <c r="P49" s="17"/>
      <c r="Q49" s="29">
        <v>45133</v>
      </c>
      <c r="R49" s="30">
        <v>45134</v>
      </c>
      <c r="S49" s="1063"/>
    </row>
    <row r="50" spans="1:19" s="8" customFormat="1" ht="19.7" customHeight="1">
      <c r="A50" s="1018" t="s">
        <v>628</v>
      </c>
      <c r="B50" s="1049"/>
      <c r="C50" s="1018">
        <v>2</v>
      </c>
      <c r="D50" s="17">
        <f t="shared" si="4"/>
        <v>34</v>
      </c>
      <c r="E50" s="17" t="s">
        <v>167</v>
      </c>
      <c r="F50" s="17" t="s">
        <v>167</v>
      </c>
      <c r="G50" s="24" t="s">
        <v>3974</v>
      </c>
      <c r="H50" s="1081">
        <v>1</v>
      </c>
      <c r="I50" s="215">
        <v>960</v>
      </c>
      <c r="J50" s="94">
        <f t="shared" si="5"/>
        <v>960</v>
      </c>
      <c r="K50" s="357"/>
      <c r="L50" s="24" t="s">
        <v>3975</v>
      </c>
      <c r="M50" s="215" t="s">
        <v>3931</v>
      </c>
      <c r="N50" s="18"/>
      <c r="O50" s="30">
        <v>45121</v>
      </c>
      <c r="P50" s="17"/>
      <c r="Q50" s="29">
        <v>45133</v>
      </c>
      <c r="R50" s="30">
        <v>45134</v>
      </c>
      <c r="S50" s="1063"/>
    </row>
    <row r="51" spans="1:19" s="8" customFormat="1" ht="19.7" customHeight="1">
      <c r="A51" s="1018" t="s">
        <v>628</v>
      </c>
      <c r="B51" s="1018"/>
      <c r="C51" s="1018">
        <v>2</v>
      </c>
      <c r="D51" s="17">
        <f t="shared" si="4"/>
        <v>35</v>
      </c>
      <c r="E51" s="880" t="s">
        <v>270</v>
      </c>
      <c r="F51" s="880" t="s">
        <v>767</v>
      </c>
      <c r="G51" s="1222" t="s">
        <v>3976</v>
      </c>
      <c r="H51" s="1367">
        <v>1</v>
      </c>
      <c r="I51" s="282">
        <v>1760</v>
      </c>
      <c r="J51" s="94">
        <f t="shared" si="5"/>
        <v>1760</v>
      </c>
      <c r="K51" s="357"/>
      <c r="L51" s="1363" t="s">
        <v>3977</v>
      </c>
      <c r="M51" s="215" t="s">
        <v>3934</v>
      </c>
      <c r="N51" s="29"/>
      <c r="O51" s="30">
        <v>45120</v>
      </c>
      <c r="P51" s="17"/>
      <c r="Q51" s="29">
        <v>45133</v>
      </c>
      <c r="R51" s="30">
        <v>45134</v>
      </c>
      <c r="S51" s="1063"/>
    </row>
    <row r="52" spans="1:19" s="8" customFormat="1" ht="19.7" customHeight="1">
      <c r="A52" s="1018" t="s">
        <v>276</v>
      </c>
      <c r="B52" s="1049"/>
      <c r="C52" s="1018">
        <v>2</v>
      </c>
      <c r="D52" s="17">
        <f t="shared" si="4"/>
        <v>36</v>
      </c>
      <c r="E52" s="17" t="s">
        <v>167</v>
      </c>
      <c r="F52" s="17" t="s">
        <v>167</v>
      </c>
      <c r="G52" s="24" t="s">
        <v>2209</v>
      </c>
      <c r="H52" s="1081">
        <v>1</v>
      </c>
      <c r="I52" s="215">
        <v>320</v>
      </c>
      <c r="J52" s="94">
        <f t="shared" si="5"/>
        <v>320</v>
      </c>
      <c r="K52" s="357"/>
      <c r="L52" s="24" t="s">
        <v>3975</v>
      </c>
      <c r="M52" s="215" t="s">
        <v>3931</v>
      </c>
      <c r="N52" s="18"/>
      <c r="O52" s="30">
        <v>45121</v>
      </c>
      <c r="P52" s="17"/>
      <c r="Q52" s="29">
        <v>45133</v>
      </c>
      <c r="R52" s="30">
        <v>45134</v>
      </c>
      <c r="S52" s="1063"/>
    </row>
    <row r="53" spans="1:19" s="8" customFormat="1" ht="19.7" customHeight="1">
      <c r="D53" s="17"/>
      <c r="E53" s="1355"/>
      <c r="F53" s="1355"/>
      <c r="G53" s="1356"/>
      <c r="H53" s="1081"/>
      <c r="I53" s="18"/>
      <c r="J53" s="177"/>
      <c r="K53" s="357"/>
      <c r="L53" s="24"/>
      <c r="M53" s="18"/>
      <c r="N53" s="18"/>
      <c r="O53" s="30"/>
      <c r="P53" s="17"/>
      <c r="Q53" s="18"/>
      <c r="R53" s="30"/>
      <c r="S53" s="1063"/>
    </row>
    <row r="54" spans="1:19" s="8" customFormat="1" ht="19.7" customHeight="1">
      <c r="A54" s="1018" t="s">
        <v>642</v>
      </c>
      <c r="B54" s="1018"/>
      <c r="C54" s="1018">
        <v>2</v>
      </c>
      <c r="D54" s="17">
        <f>+D52+1</f>
        <v>37</v>
      </c>
      <c r="E54" s="880" t="s">
        <v>270</v>
      </c>
      <c r="F54" s="880" t="s">
        <v>767</v>
      </c>
      <c r="G54" s="709" t="s">
        <v>2312</v>
      </c>
      <c r="H54" s="596">
        <v>1</v>
      </c>
      <c r="I54" s="539">
        <v>9796</v>
      </c>
      <c r="J54" s="118">
        <f t="shared" ref="J54:J66" si="6">H54*I54</f>
        <v>9796</v>
      </c>
      <c r="K54" s="208"/>
      <c r="L54" s="120" t="s">
        <v>3978</v>
      </c>
      <c r="M54" s="215" t="s">
        <v>3934</v>
      </c>
      <c r="N54" s="29"/>
      <c r="O54" s="30">
        <v>45120</v>
      </c>
      <c r="P54" s="17"/>
      <c r="Q54" s="29">
        <v>45133</v>
      </c>
      <c r="R54" s="30">
        <v>45134</v>
      </c>
      <c r="S54" s="1063"/>
    </row>
    <row r="55" spans="1:19" s="8" customFormat="1" ht="19.7" customHeight="1">
      <c r="A55" s="1018" t="s">
        <v>276</v>
      </c>
      <c r="C55" s="1018">
        <v>2</v>
      </c>
      <c r="D55" s="17">
        <f t="shared" ref="D55:D61" si="7">+D54+1</f>
        <v>38</v>
      </c>
      <c r="E55" s="283" t="s">
        <v>167</v>
      </c>
      <c r="F55" s="283" t="s">
        <v>167</v>
      </c>
      <c r="G55" s="417" t="s">
        <v>889</v>
      </c>
      <c r="H55" s="541"/>
      <c r="I55" s="545">
        <v>29</v>
      </c>
      <c r="J55" s="545">
        <f t="shared" si="6"/>
        <v>0</v>
      </c>
      <c r="K55" s="118"/>
      <c r="L55" s="24" t="s">
        <v>3979</v>
      </c>
      <c r="M55" s="1359"/>
      <c r="N55" s="18"/>
      <c r="O55" s="30"/>
      <c r="P55" s="17"/>
      <c r="Q55" s="18"/>
      <c r="R55" s="30"/>
      <c r="S55" s="1063"/>
    </row>
    <row r="56" spans="1:19" s="8" customFormat="1" ht="19.7" customHeight="1">
      <c r="A56" s="1018" t="s">
        <v>642</v>
      </c>
      <c r="B56" s="1018"/>
      <c r="C56" s="1018">
        <v>2</v>
      </c>
      <c r="D56" s="17">
        <f t="shared" si="7"/>
        <v>39</v>
      </c>
      <c r="E56" s="880" t="s">
        <v>270</v>
      </c>
      <c r="F56" s="880" t="s">
        <v>767</v>
      </c>
      <c r="G56" s="709" t="s">
        <v>2315</v>
      </c>
      <c r="H56" s="596">
        <v>1</v>
      </c>
      <c r="I56" s="539">
        <v>10558</v>
      </c>
      <c r="J56" s="118">
        <f t="shared" si="6"/>
        <v>10558</v>
      </c>
      <c r="K56" s="208"/>
      <c r="L56" s="120" t="s">
        <v>3980</v>
      </c>
      <c r="M56" s="215" t="s">
        <v>3934</v>
      </c>
      <c r="N56" s="29"/>
      <c r="O56" s="30">
        <v>45120</v>
      </c>
      <c r="P56" s="17"/>
      <c r="Q56" s="29">
        <v>45133</v>
      </c>
      <c r="R56" s="30">
        <v>45134</v>
      </c>
      <c r="S56" s="1063"/>
    </row>
    <row r="57" spans="1:19" s="8" customFormat="1" ht="19.7" customHeight="1">
      <c r="A57" s="1018" t="s">
        <v>276</v>
      </c>
      <c r="C57" s="1018">
        <v>2</v>
      </c>
      <c r="D57" s="17">
        <f t="shared" si="7"/>
        <v>40</v>
      </c>
      <c r="E57" s="360" t="s">
        <v>167</v>
      </c>
      <c r="F57" s="360" t="s">
        <v>167</v>
      </c>
      <c r="G57" s="544" t="s">
        <v>879</v>
      </c>
      <c r="H57" s="1360"/>
      <c r="I57" s="542">
        <v>49</v>
      </c>
      <c r="J57" s="1361">
        <f t="shared" si="6"/>
        <v>0</v>
      </c>
      <c r="K57" s="22"/>
      <c r="L57" s="106" t="s">
        <v>3346</v>
      </c>
      <c r="M57" s="1359"/>
      <c r="N57" s="18"/>
      <c r="O57" s="30"/>
      <c r="P57" s="17"/>
      <c r="Q57" s="18"/>
      <c r="R57" s="30"/>
      <c r="S57" s="1063"/>
    </row>
    <row r="58" spans="1:19" s="8" customFormat="1" ht="19.7" customHeight="1">
      <c r="A58" s="1018" t="s">
        <v>276</v>
      </c>
      <c r="C58" s="1018">
        <v>2</v>
      </c>
      <c r="D58" s="17">
        <f t="shared" si="7"/>
        <v>41</v>
      </c>
      <c r="E58" s="283" t="s">
        <v>167</v>
      </c>
      <c r="F58" s="283" t="s">
        <v>167</v>
      </c>
      <c r="G58" s="417" t="s">
        <v>889</v>
      </c>
      <c r="H58" s="541"/>
      <c r="I58" s="545">
        <v>29</v>
      </c>
      <c r="J58" s="545">
        <f t="shared" si="6"/>
        <v>0</v>
      </c>
      <c r="K58" s="118"/>
      <c r="L58" s="24" t="s">
        <v>3979</v>
      </c>
      <c r="M58" s="1126"/>
      <c r="N58" s="18"/>
      <c r="O58" s="30"/>
      <c r="P58" s="17"/>
      <c r="Q58" s="18"/>
      <c r="R58" s="30"/>
      <c r="S58" s="1063"/>
    </row>
    <row r="59" spans="1:19" s="8" customFormat="1" ht="19.7" customHeight="1">
      <c r="A59" s="1018" t="s">
        <v>642</v>
      </c>
      <c r="B59" s="1018"/>
      <c r="C59" s="1018">
        <v>2</v>
      </c>
      <c r="D59" s="17">
        <f t="shared" si="7"/>
        <v>42</v>
      </c>
      <c r="E59" s="880" t="s">
        <v>270</v>
      </c>
      <c r="F59" s="880" t="s">
        <v>767</v>
      </c>
      <c r="G59" s="709" t="s">
        <v>3981</v>
      </c>
      <c r="H59" s="596">
        <v>1</v>
      </c>
      <c r="I59" s="539">
        <v>16936</v>
      </c>
      <c r="J59" s="118">
        <f t="shared" si="6"/>
        <v>16936</v>
      </c>
      <c r="K59" s="208"/>
      <c r="L59" s="120" t="s">
        <v>3982</v>
      </c>
      <c r="M59" s="215" t="s">
        <v>3934</v>
      </c>
      <c r="N59" s="29"/>
      <c r="O59" s="30">
        <v>45120</v>
      </c>
      <c r="P59" s="17"/>
      <c r="Q59" s="29">
        <v>45133</v>
      </c>
      <c r="R59" s="30">
        <v>45134</v>
      </c>
      <c r="S59" s="1063"/>
    </row>
    <row r="60" spans="1:19" s="8" customFormat="1" ht="19.7" customHeight="1">
      <c r="A60" s="1018" t="s">
        <v>276</v>
      </c>
      <c r="C60" s="1018">
        <v>2</v>
      </c>
      <c r="D60" s="17">
        <f t="shared" si="7"/>
        <v>43</v>
      </c>
      <c r="E60" s="360" t="s">
        <v>167</v>
      </c>
      <c r="F60" s="360" t="s">
        <v>167</v>
      </c>
      <c r="G60" s="544" t="s">
        <v>879</v>
      </c>
      <c r="H60" s="1360"/>
      <c r="I60" s="542">
        <v>49</v>
      </c>
      <c r="J60" s="1361">
        <f t="shared" si="6"/>
        <v>0</v>
      </c>
      <c r="K60" s="22"/>
      <c r="L60" s="106" t="s">
        <v>3983</v>
      </c>
      <c r="M60" s="1359"/>
      <c r="N60" s="18"/>
      <c r="O60" s="30"/>
      <c r="P60" s="17"/>
      <c r="Q60" s="18"/>
      <c r="R60" s="30"/>
      <c r="S60" s="1063"/>
    </row>
    <row r="61" spans="1:19" s="8" customFormat="1" ht="19.7" customHeight="1">
      <c r="A61" s="1018" t="s">
        <v>3612</v>
      </c>
      <c r="B61" s="1049"/>
      <c r="C61" s="1018">
        <v>2</v>
      </c>
      <c r="D61" s="17">
        <f t="shared" si="7"/>
        <v>44</v>
      </c>
      <c r="E61" s="18" t="s">
        <v>167</v>
      </c>
      <c r="F61" s="18" t="s">
        <v>167</v>
      </c>
      <c r="G61" s="912" t="s">
        <v>3984</v>
      </c>
      <c r="H61" s="18">
        <v>4</v>
      </c>
      <c r="I61" s="51">
        <v>1170</v>
      </c>
      <c r="J61" s="94">
        <f t="shared" si="6"/>
        <v>4680</v>
      </c>
      <c r="K61" s="22"/>
      <c r="L61" s="24" t="s">
        <v>874</v>
      </c>
      <c r="M61" s="215" t="s">
        <v>3931</v>
      </c>
      <c r="N61" s="18"/>
      <c r="O61" s="30">
        <v>45121</v>
      </c>
      <c r="P61" s="17"/>
      <c r="Q61" s="29">
        <v>45133</v>
      </c>
      <c r="R61" s="30">
        <v>45134</v>
      </c>
      <c r="S61" s="1063"/>
    </row>
    <row r="62" spans="1:19" s="8" customFormat="1" ht="19.7" customHeight="1">
      <c r="A62" s="1018" t="s">
        <v>276</v>
      </c>
      <c r="B62" s="1049"/>
      <c r="C62" s="1018">
        <v>2</v>
      </c>
      <c r="D62" s="17">
        <f>+D61+1</f>
        <v>45</v>
      </c>
      <c r="E62" s="18" t="s">
        <v>167</v>
      </c>
      <c r="F62" s="18" t="s">
        <v>167</v>
      </c>
      <c r="G62" s="912" t="s">
        <v>3985</v>
      </c>
      <c r="H62" s="18">
        <v>4</v>
      </c>
      <c r="I62" s="51">
        <v>70</v>
      </c>
      <c r="J62" s="94">
        <f t="shared" si="6"/>
        <v>280</v>
      </c>
      <c r="K62" s="22"/>
      <c r="L62" s="24" t="s">
        <v>3986</v>
      </c>
      <c r="M62" s="215" t="s">
        <v>3931</v>
      </c>
      <c r="N62" s="18"/>
      <c r="O62" s="30">
        <v>45121</v>
      </c>
      <c r="P62" s="17"/>
      <c r="Q62" s="29">
        <v>45133</v>
      </c>
      <c r="R62" s="30">
        <v>45134</v>
      </c>
      <c r="S62" s="1063"/>
    </row>
    <row r="63" spans="1:19" s="8" customFormat="1" ht="19.7" customHeight="1">
      <c r="A63" s="1018" t="s">
        <v>273</v>
      </c>
      <c r="B63" s="1049"/>
      <c r="C63" s="1018">
        <v>2</v>
      </c>
      <c r="D63" s="17">
        <f>+D62+1</f>
        <v>46</v>
      </c>
      <c r="E63" s="98" t="s">
        <v>279</v>
      </c>
      <c r="F63" s="98" t="s">
        <v>279</v>
      </c>
      <c r="G63" s="99" t="s">
        <v>2299</v>
      </c>
      <c r="H63" s="98">
        <v>1</v>
      </c>
      <c r="I63" s="99">
        <v>7470</v>
      </c>
      <c r="J63" s="100">
        <f t="shared" si="6"/>
        <v>7470</v>
      </c>
      <c r="K63" s="101"/>
      <c r="L63" s="102" t="s">
        <v>3987</v>
      </c>
      <c r="M63" s="215" t="s">
        <v>3931</v>
      </c>
      <c r="N63" s="18"/>
      <c r="O63" s="30">
        <v>45121</v>
      </c>
      <c r="P63" s="17"/>
      <c r="Q63" s="29">
        <v>45133</v>
      </c>
      <c r="R63" s="30">
        <v>45134</v>
      </c>
      <c r="S63" s="1063"/>
    </row>
    <row r="64" spans="1:19" s="8" customFormat="1" ht="19.7" customHeight="1">
      <c r="A64" s="1018" t="s">
        <v>276</v>
      </c>
      <c r="B64" s="1049"/>
      <c r="C64" s="1018">
        <v>2</v>
      </c>
      <c r="D64" s="17">
        <f>+D63+1</f>
        <v>47</v>
      </c>
      <c r="E64" s="105" t="s">
        <v>167</v>
      </c>
      <c r="F64" s="105" t="s">
        <v>167</v>
      </c>
      <c r="G64" s="246" t="s">
        <v>2297</v>
      </c>
      <c r="H64" s="161">
        <v>2</v>
      </c>
      <c r="I64" s="93">
        <v>242</v>
      </c>
      <c r="J64" s="93">
        <f t="shared" si="6"/>
        <v>484</v>
      </c>
      <c r="K64" s="248"/>
      <c r="L64" s="246" t="s">
        <v>3988</v>
      </c>
      <c r="M64" s="215" t="s">
        <v>3931</v>
      </c>
      <c r="N64" s="18"/>
      <c r="O64" s="30">
        <v>45121</v>
      </c>
      <c r="P64" s="17"/>
      <c r="Q64" s="29">
        <v>45133</v>
      </c>
      <c r="R64" s="30">
        <v>45134</v>
      </c>
      <c r="S64" s="1063"/>
    </row>
    <row r="65" spans="1:19" s="8" customFormat="1" ht="19.7" customHeight="1">
      <c r="A65" s="1018" t="s">
        <v>276</v>
      </c>
      <c r="C65" s="1018">
        <v>2</v>
      </c>
      <c r="D65" s="17">
        <f>+D64+1</f>
        <v>48</v>
      </c>
      <c r="E65" s="283" t="s">
        <v>167</v>
      </c>
      <c r="F65" s="283" t="s">
        <v>167</v>
      </c>
      <c r="G65" s="417" t="s">
        <v>2301</v>
      </c>
      <c r="H65" s="541"/>
      <c r="I65" s="545">
        <v>18</v>
      </c>
      <c r="J65" s="545">
        <f t="shared" si="6"/>
        <v>0</v>
      </c>
      <c r="K65" s="118"/>
      <c r="L65" s="24" t="s">
        <v>3989</v>
      </c>
      <c r="M65" s="616" t="s">
        <v>3990</v>
      </c>
      <c r="N65" s="18"/>
      <c r="O65" s="30"/>
      <c r="P65" s="17"/>
      <c r="Q65" s="18"/>
      <c r="R65" s="30"/>
      <c r="S65" s="1063"/>
    </row>
    <row r="66" spans="1:19" s="8" customFormat="1" ht="19.7" customHeight="1">
      <c r="A66" s="1018" t="s">
        <v>276</v>
      </c>
      <c r="B66" s="1049"/>
      <c r="C66" s="1018">
        <v>2</v>
      </c>
      <c r="D66" s="17">
        <f>+D65+1</f>
        <v>49</v>
      </c>
      <c r="E66" s="52" t="s">
        <v>167</v>
      </c>
      <c r="F66" s="52" t="s">
        <v>167</v>
      </c>
      <c r="G66" s="321" t="s">
        <v>2293</v>
      </c>
      <c r="H66" s="112">
        <v>10</v>
      </c>
      <c r="I66" s="109">
        <v>25</v>
      </c>
      <c r="J66" s="109">
        <f t="shared" si="6"/>
        <v>250</v>
      </c>
      <c r="K66" s="118"/>
      <c r="L66" s="24" t="s">
        <v>3991</v>
      </c>
      <c r="M66" s="215" t="s">
        <v>3931</v>
      </c>
      <c r="N66" s="18"/>
      <c r="O66" s="30">
        <v>45121</v>
      </c>
      <c r="P66" s="17"/>
      <c r="Q66" s="29">
        <v>45133</v>
      </c>
      <c r="R66" s="30">
        <v>45134</v>
      </c>
      <c r="S66" s="1063"/>
    </row>
    <row r="67" spans="1:19" s="8" customFormat="1" ht="19.7" customHeight="1">
      <c r="D67" s="17"/>
      <c r="E67" s="932"/>
      <c r="F67" s="932"/>
      <c r="G67" s="1368"/>
      <c r="H67" s="1369"/>
      <c r="I67" s="107"/>
      <c r="J67" s="177"/>
      <c r="K67" s="348"/>
      <c r="L67" s="120"/>
      <c r="M67" s="215"/>
      <c r="N67" s="18"/>
      <c r="O67" s="30"/>
      <c r="P67" s="17"/>
      <c r="Q67" s="18"/>
      <c r="R67" s="30"/>
      <c r="S67" s="1063"/>
    </row>
    <row r="68" spans="1:19" s="8" customFormat="1" ht="19.7" customHeight="1">
      <c r="A68" s="1018" t="s">
        <v>642</v>
      </c>
      <c r="B68" s="1018"/>
      <c r="C68" s="1018">
        <v>2</v>
      </c>
      <c r="D68" s="17">
        <f>+D66+1</f>
        <v>50</v>
      </c>
      <c r="E68" s="880" t="s">
        <v>270</v>
      </c>
      <c r="F68" s="880" t="s">
        <v>767</v>
      </c>
      <c r="G68" s="709" t="s">
        <v>3992</v>
      </c>
      <c r="H68" s="107">
        <v>1</v>
      </c>
      <c r="I68" s="108">
        <v>9588</v>
      </c>
      <c r="J68" s="118">
        <f>H68*I68</f>
        <v>9588</v>
      </c>
      <c r="K68" s="208"/>
      <c r="L68" s="120" t="s">
        <v>3993</v>
      </c>
      <c r="M68" s="215" t="s">
        <v>3934</v>
      </c>
      <c r="N68" s="29"/>
      <c r="O68" s="30">
        <v>45120</v>
      </c>
      <c r="P68" s="17"/>
      <c r="Q68" s="29">
        <v>45133</v>
      </c>
      <c r="R68" s="30">
        <v>45134</v>
      </c>
      <c r="S68" s="1063"/>
    </row>
    <row r="69" spans="1:19" s="8" customFormat="1" ht="19.7" customHeight="1">
      <c r="A69" s="8" t="s">
        <v>642</v>
      </c>
      <c r="C69" s="1018">
        <v>2</v>
      </c>
      <c r="D69" s="17">
        <f>+D68+1</f>
        <v>51</v>
      </c>
      <c r="E69" s="880" t="s">
        <v>270</v>
      </c>
      <c r="F69" s="880" t="s">
        <v>767</v>
      </c>
      <c r="G69" s="1370" t="s">
        <v>3994</v>
      </c>
      <c r="H69" s="1371">
        <v>1</v>
      </c>
      <c r="I69" s="107">
        <v>9580</v>
      </c>
      <c r="J69" s="118">
        <f>H69*I69</f>
        <v>9580</v>
      </c>
      <c r="K69" s="348"/>
      <c r="L69" s="120" t="s">
        <v>3995</v>
      </c>
      <c r="M69" s="1215" t="s">
        <v>3996</v>
      </c>
      <c r="N69" s="29"/>
      <c r="O69" s="30">
        <v>45134</v>
      </c>
      <c r="P69" s="17"/>
      <c r="Q69" s="29">
        <v>45146</v>
      </c>
      <c r="R69" s="29">
        <v>45147</v>
      </c>
      <c r="S69" s="1063"/>
    </row>
    <row r="70" spans="1:19" s="8" customFormat="1" ht="19.7" customHeight="1">
      <c r="A70" s="1018" t="s">
        <v>282</v>
      </c>
      <c r="B70" s="1049"/>
      <c r="C70" s="1018">
        <v>2</v>
      </c>
      <c r="D70" s="17">
        <f>+D69+1</f>
        <v>52</v>
      </c>
      <c r="E70" s="1372" t="s">
        <v>167</v>
      </c>
      <c r="F70" s="1372" t="s">
        <v>167</v>
      </c>
      <c r="G70" s="246" t="s">
        <v>3997</v>
      </c>
      <c r="H70" s="161">
        <v>2</v>
      </c>
      <c r="I70" s="93">
        <v>1100</v>
      </c>
      <c r="J70" s="93">
        <f>H70*I70</f>
        <v>2200</v>
      </c>
      <c r="K70" s="248"/>
      <c r="L70" s="246" t="s">
        <v>2329</v>
      </c>
      <c r="M70" s="215" t="s">
        <v>3931</v>
      </c>
      <c r="N70" s="18"/>
      <c r="O70" s="30">
        <v>45121</v>
      </c>
      <c r="P70" s="17"/>
      <c r="Q70" s="29">
        <v>45133</v>
      </c>
      <c r="R70" s="30">
        <v>45134</v>
      </c>
      <c r="S70" s="1063"/>
    </row>
    <row r="71" spans="1:19" s="8" customFormat="1" ht="19.7" customHeight="1">
      <c r="A71" s="1018" t="s">
        <v>276</v>
      </c>
      <c r="B71" s="1049"/>
      <c r="C71" s="1018">
        <v>2</v>
      </c>
      <c r="D71" s="17">
        <f>+D70+1</f>
        <v>53</v>
      </c>
      <c r="E71" s="17" t="s">
        <v>167</v>
      </c>
      <c r="F71" s="17" t="s">
        <v>167</v>
      </c>
      <c r="G71" s="321" t="s">
        <v>2330</v>
      </c>
      <c r="H71" s="112">
        <v>10</v>
      </c>
      <c r="I71" s="109">
        <v>25</v>
      </c>
      <c r="J71" s="118">
        <f>H71*I71</f>
        <v>250</v>
      </c>
      <c r="K71" s="118"/>
      <c r="L71" s="24" t="s">
        <v>3998</v>
      </c>
      <c r="M71" s="215" t="s">
        <v>3931</v>
      </c>
      <c r="N71" s="18"/>
      <c r="O71" s="30">
        <v>45121</v>
      </c>
      <c r="P71" s="17"/>
      <c r="Q71" s="29">
        <v>45133</v>
      </c>
      <c r="R71" s="30">
        <v>45134</v>
      </c>
      <c r="S71" s="1063"/>
    </row>
    <row r="72" spans="1:19" s="8" customFormat="1" ht="19.7" customHeight="1">
      <c r="D72" s="17"/>
      <c r="E72" s="18"/>
      <c r="F72" s="18"/>
      <c r="G72" s="106"/>
      <c r="H72" s="1128"/>
      <c r="I72" s="99"/>
      <c r="J72" s="100"/>
      <c r="K72" s="22"/>
      <c r="L72" s="106"/>
      <c r="M72" s="215"/>
      <c r="N72" s="18"/>
      <c r="O72" s="30"/>
      <c r="P72" s="17"/>
      <c r="Q72" s="18"/>
      <c r="R72" s="30"/>
      <c r="S72" s="1063"/>
    </row>
    <row r="73" spans="1:19" s="8" customFormat="1" ht="19.7" customHeight="1">
      <c r="A73" s="1018" t="s">
        <v>642</v>
      </c>
      <c r="B73" s="1018"/>
      <c r="C73" s="1018">
        <v>2</v>
      </c>
      <c r="D73" s="17">
        <f>+D71+1</f>
        <v>54</v>
      </c>
      <c r="E73" s="880" t="s">
        <v>270</v>
      </c>
      <c r="F73" s="880" t="s">
        <v>767</v>
      </c>
      <c r="G73" s="583" t="s">
        <v>3999</v>
      </c>
      <c r="H73" s="228">
        <v>1</v>
      </c>
      <c r="I73" s="620">
        <v>9548</v>
      </c>
      <c r="J73" s="94">
        <f>H73*I73</f>
        <v>9548</v>
      </c>
      <c r="K73" s="22"/>
      <c r="L73" s="24" t="s">
        <v>4000</v>
      </c>
      <c r="M73" s="215" t="s">
        <v>3934</v>
      </c>
      <c r="N73" s="29"/>
      <c r="O73" s="30">
        <v>45120</v>
      </c>
      <c r="P73" s="17"/>
      <c r="Q73" s="29">
        <v>45133</v>
      </c>
      <c r="R73" s="30">
        <v>45134</v>
      </c>
      <c r="S73" s="1063"/>
    </row>
    <row r="74" spans="1:19" s="8" customFormat="1" ht="19.7" customHeight="1">
      <c r="A74" s="1018" t="s">
        <v>276</v>
      </c>
      <c r="C74" s="1018">
        <v>2</v>
      </c>
      <c r="D74" s="17">
        <f>+D73+1</f>
        <v>55</v>
      </c>
      <c r="E74" s="283" t="s">
        <v>167</v>
      </c>
      <c r="F74" s="283" t="s">
        <v>167</v>
      </c>
      <c r="G74" s="417" t="s">
        <v>2330</v>
      </c>
      <c r="H74" s="541"/>
      <c r="I74" s="545">
        <v>26</v>
      </c>
      <c r="J74" s="545">
        <f>H74*I74</f>
        <v>0</v>
      </c>
      <c r="K74" s="118"/>
      <c r="L74" s="24" t="s">
        <v>3998</v>
      </c>
      <c r="M74" s="1359"/>
      <c r="N74" s="18"/>
      <c r="O74" s="30"/>
      <c r="P74" s="17"/>
      <c r="Q74" s="18"/>
      <c r="R74" s="30"/>
      <c r="S74" s="1063"/>
    </row>
    <row r="75" spans="1:19" s="8" customFormat="1" ht="19.7" customHeight="1">
      <c r="A75" s="1018" t="s">
        <v>276</v>
      </c>
      <c r="C75" s="1018">
        <v>2</v>
      </c>
      <c r="D75" s="17">
        <f>+D74+1</f>
        <v>56</v>
      </c>
      <c r="E75" s="360" t="s">
        <v>167</v>
      </c>
      <c r="F75" s="360" t="s">
        <v>167</v>
      </c>
      <c r="G75" s="544" t="s">
        <v>879</v>
      </c>
      <c r="H75" s="1360"/>
      <c r="I75" s="542">
        <v>49</v>
      </c>
      <c r="J75" s="1361">
        <f>H75*I75</f>
        <v>0</v>
      </c>
      <c r="K75" s="22"/>
      <c r="L75" s="106" t="s">
        <v>3346</v>
      </c>
      <c r="M75" s="1359"/>
      <c r="N75" s="18"/>
      <c r="O75" s="30"/>
      <c r="P75" s="17"/>
      <c r="Q75" s="18"/>
      <c r="R75" s="30"/>
      <c r="S75" s="1063"/>
    </row>
    <row r="76" spans="1:19" s="8" customFormat="1" ht="19.7" customHeight="1">
      <c r="D76" s="17"/>
      <c r="E76" s="105"/>
      <c r="F76" s="105"/>
      <c r="G76" s="1373"/>
      <c r="H76" s="107"/>
      <c r="I76" s="108"/>
      <c r="J76" s="118"/>
      <c r="K76" s="208"/>
      <c r="L76" s="120"/>
      <c r="M76" s="94"/>
      <c r="N76" s="18"/>
      <c r="O76" s="30"/>
      <c r="P76" s="17"/>
      <c r="Q76" s="18"/>
      <c r="R76" s="30"/>
      <c r="S76" s="1063"/>
    </row>
    <row r="77" spans="1:19" s="8" customFormat="1" ht="19.7" customHeight="1">
      <c r="A77" s="1018" t="s">
        <v>642</v>
      </c>
      <c r="B77" s="1018"/>
      <c r="C77" s="1018">
        <v>2</v>
      </c>
      <c r="D77" s="17">
        <f>+D75+1</f>
        <v>57</v>
      </c>
      <c r="E77" s="880" t="s">
        <v>270</v>
      </c>
      <c r="F77" s="880" t="s">
        <v>767</v>
      </c>
      <c r="G77" s="583" t="s">
        <v>4001</v>
      </c>
      <c r="H77" s="210">
        <v>1</v>
      </c>
      <c r="I77" s="614">
        <v>10146</v>
      </c>
      <c r="J77" s="94">
        <f>H77*I77</f>
        <v>10146</v>
      </c>
      <c r="K77" s="22"/>
      <c r="L77" s="24" t="s">
        <v>4002</v>
      </c>
      <c r="M77" s="215" t="s">
        <v>3934</v>
      </c>
      <c r="N77" s="29"/>
      <c r="O77" s="30">
        <v>45120</v>
      </c>
      <c r="P77" s="17"/>
      <c r="Q77" s="29">
        <v>45133</v>
      </c>
      <c r="R77" s="30">
        <v>45134</v>
      </c>
      <c r="S77" s="1063"/>
    </row>
    <row r="78" spans="1:19" s="8" customFormat="1" ht="19.7" customHeight="1">
      <c r="A78" s="1018" t="s">
        <v>276</v>
      </c>
      <c r="C78" s="1018">
        <v>2</v>
      </c>
      <c r="D78" s="17">
        <f t="shared" ref="D78:D85" si="8">+D77+1</f>
        <v>58</v>
      </c>
      <c r="E78" s="360" t="s">
        <v>167</v>
      </c>
      <c r="F78" s="360" t="s">
        <v>167</v>
      </c>
      <c r="G78" s="544" t="s">
        <v>879</v>
      </c>
      <c r="H78" s="1360"/>
      <c r="I78" s="542">
        <v>49</v>
      </c>
      <c r="J78" s="1361">
        <f>H78*I78</f>
        <v>0</v>
      </c>
      <c r="K78" s="56"/>
      <c r="L78" s="106" t="s">
        <v>3352</v>
      </c>
      <c r="M78" s="1359"/>
      <c r="N78" s="18"/>
      <c r="O78" s="30"/>
      <c r="P78" s="17"/>
      <c r="Q78" s="18"/>
      <c r="R78" s="30"/>
      <c r="S78" s="1063"/>
    </row>
    <row r="79" spans="1:19" s="8" customFormat="1" ht="19.7" customHeight="1">
      <c r="A79" s="1018" t="s">
        <v>276</v>
      </c>
      <c r="C79" s="1018">
        <v>2</v>
      </c>
      <c r="D79" s="17">
        <f t="shared" si="8"/>
        <v>59</v>
      </c>
      <c r="E79" s="283" t="s">
        <v>167</v>
      </c>
      <c r="F79" s="283" t="s">
        <v>167</v>
      </c>
      <c r="G79" s="417" t="s">
        <v>2301</v>
      </c>
      <c r="H79" s="541"/>
      <c r="I79" s="545">
        <v>19</v>
      </c>
      <c r="J79" s="545">
        <f>H79*I79</f>
        <v>0</v>
      </c>
      <c r="K79" s="118"/>
      <c r="L79" s="24" t="s">
        <v>4003</v>
      </c>
      <c r="M79" s="1359"/>
      <c r="N79" s="18"/>
      <c r="O79" s="30"/>
      <c r="P79" s="17"/>
      <c r="Q79" s="18"/>
      <c r="R79" s="30"/>
      <c r="S79" s="1063"/>
    </row>
    <row r="80" spans="1:19" s="8" customFormat="1" ht="19.7" customHeight="1">
      <c r="A80" s="1018" t="s">
        <v>276</v>
      </c>
      <c r="B80" s="1049"/>
      <c r="C80" s="1018">
        <v>2</v>
      </c>
      <c r="D80" s="17">
        <f t="shared" si="8"/>
        <v>60</v>
      </c>
      <c r="E80" s="17" t="s">
        <v>167</v>
      </c>
      <c r="F80" s="17" t="s">
        <v>167</v>
      </c>
      <c r="G80" s="321" t="s">
        <v>2419</v>
      </c>
      <c r="H80" s="112">
        <v>10</v>
      </c>
      <c r="I80" s="109">
        <v>29</v>
      </c>
      <c r="J80" s="118">
        <f>H80*I80</f>
        <v>290</v>
      </c>
      <c r="K80" s="118"/>
      <c r="L80" s="24" t="s">
        <v>4004</v>
      </c>
      <c r="M80" s="215" t="s">
        <v>3931</v>
      </c>
      <c r="N80" s="18"/>
      <c r="O80" s="30">
        <v>45121</v>
      </c>
      <c r="P80" s="17"/>
      <c r="Q80" s="29">
        <v>45133</v>
      </c>
      <c r="R80" s="30">
        <v>45134</v>
      </c>
      <c r="S80" s="1063"/>
    </row>
    <row r="81" spans="1:19" s="8" customFormat="1" ht="19.7" customHeight="1">
      <c r="A81" s="1018" t="s">
        <v>273</v>
      </c>
      <c r="B81" s="1049"/>
      <c r="C81" s="1018">
        <v>2</v>
      </c>
      <c r="D81" s="17">
        <f t="shared" si="8"/>
        <v>61</v>
      </c>
      <c r="E81" s="17" t="s">
        <v>167</v>
      </c>
      <c r="F81" s="17" t="s">
        <v>167</v>
      </c>
      <c r="G81" s="57" t="s">
        <v>4005</v>
      </c>
      <c r="H81" s="1081">
        <v>6</v>
      </c>
      <c r="I81" s="109">
        <v>793</v>
      </c>
      <c r="J81" s="118">
        <f>H81*I81</f>
        <v>4758</v>
      </c>
      <c r="K81" s="357"/>
      <c r="L81" s="24" t="s">
        <v>874</v>
      </c>
      <c r="M81" s="215" t="s">
        <v>3931</v>
      </c>
      <c r="N81" s="18"/>
      <c r="O81" s="30">
        <v>45121</v>
      </c>
      <c r="P81" s="17"/>
      <c r="Q81" s="29">
        <v>45133</v>
      </c>
      <c r="R81" s="30">
        <v>45134</v>
      </c>
      <c r="S81" s="1063"/>
    </row>
    <row r="82" spans="1:19" s="8" customFormat="1" ht="19.7" customHeight="1">
      <c r="D82" s="17"/>
      <c r="E82" s="932"/>
      <c r="F82" s="932"/>
      <c r="G82" s="1374"/>
      <c r="H82" s="18"/>
      <c r="I82" s="51"/>
      <c r="J82" s="94"/>
      <c r="K82" s="22"/>
      <c r="L82" s="24"/>
      <c r="M82" s="94"/>
      <c r="N82" s="18"/>
      <c r="O82" s="30"/>
      <c r="P82" s="17"/>
      <c r="Q82" s="18"/>
      <c r="R82" s="30"/>
      <c r="S82" s="1063"/>
    </row>
    <row r="83" spans="1:19" s="8" customFormat="1" ht="19.7" customHeight="1">
      <c r="A83" s="1018" t="s">
        <v>642</v>
      </c>
      <c r="B83" s="1018"/>
      <c r="C83" s="1018">
        <v>2</v>
      </c>
      <c r="D83" s="17">
        <f>+D81+1</f>
        <v>62</v>
      </c>
      <c r="E83" s="880" t="s">
        <v>270</v>
      </c>
      <c r="F83" s="880" t="s">
        <v>767</v>
      </c>
      <c r="G83" s="1375" t="s">
        <v>4006</v>
      </c>
      <c r="H83" s="210">
        <v>1</v>
      </c>
      <c r="I83" s="614">
        <v>11956</v>
      </c>
      <c r="J83" s="94">
        <f>H83*I83</f>
        <v>11956</v>
      </c>
      <c r="K83" s="22"/>
      <c r="L83" s="24" t="s">
        <v>4007</v>
      </c>
      <c r="M83" s="215" t="s">
        <v>3934</v>
      </c>
      <c r="N83" s="29"/>
      <c r="O83" s="30">
        <v>45120</v>
      </c>
      <c r="P83" s="17"/>
      <c r="Q83" s="29">
        <v>45133</v>
      </c>
      <c r="R83" s="30">
        <v>45134</v>
      </c>
      <c r="S83" s="1063"/>
    </row>
    <row r="84" spans="1:19" s="8" customFormat="1" ht="19.7" customHeight="1">
      <c r="A84" s="1018" t="s">
        <v>276</v>
      </c>
      <c r="B84" s="1049"/>
      <c r="C84" s="1018">
        <v>2</v>
      </c>
      <c r="D84" s="17">
        <f t="shared" si="8"/>
        <v>63</v>
      </c>
      <c r="E84" s="17" t="s">
        <v>167</v>
      </c>
      <c r="F84" s="17" t="s">
        <v>167</v>
      </c>
      <c r="G84" s="57" t="s">
        <v>4008</v>
      </c>
      <c r="H84" s="1081">
        <v>1</v>
      </c>
      <c r="I84" s="215">
        <v>101</v>
      </c>
      <c r="J84" s="94">
        <f>H84*I84</f>
        <v>101</v>
      </c>
      <c r="K84" s="357"/>
      <c r="L84" s="24" t="s">
        <v>4009</v>
      </c>
      <c r="M84" s="215" t="s">
        <v>3931</v>
      </c>
      <c r="N84" s="18"/>
      <c r="O84" s="30">
        <v>45121</v>
      </c>
      <c r="P84" s="17"/>
      <c r="Q84" s="29">
        <v>45133</v>
      </c>
      <c r="R84" s="30">
        <v>45134</v>
      </c>
      <c r="S84" s="1063"/>
    </row>
    <row r="85" spans="1:19" s="8" customFormat="1" ht="19.7" customHeight="1">
      <c r="A85" s="1018" t="s">
        <v>276</v>
      </c>
      <c r="B85" s="1049"/>
      <c r="C85" s="1018">
        <v>2</v>
      </c>
      <c r="D85" s="17">
        <f t="shared" si="8"/>
        <v>64</v>
      </c>
      <c r="E85" s="17" t="s">
        <v>167</v>
      </c>
      <c r="F85" s="17" t="s">
        <v>167</v>
      </c>
      <c r="G85" s="321" t="s">
        <v>3335</v>
      </c>
      <c r="H85" s="18">
        <v>10</v>
      </c>
      <c r="I85" s="51">
        <v>45</v>
      </c>
      <c r="J85" s="118">
        <f>H85*I85</f>
        <v>450</v>
      </c>
      <c r="K85" s="22"/>
      <c r="L85" s="24" t="s">
        <v>2309</v>
      </c>
      <c r="M85" s="215" t="s">
        <v>3931</v>
      </c>
      <c r="N85" s="18"/>
      <c r="O85" s="30">
        <v>45121</v>
      </c>
      <c r="P85" s="17"/>
      <c r="Q85" s="29">
        <v>45133</v>
      </c>
      <c r="R85" s="30">
        <v>45134</v>
      </c>
      <c r="S85" s="1063"/>
    </row>
    <row r="86" spans="1:19" s="8" customFormat="1" ht="19.7" customHeight="1">
      <c r="D86" s="17"/>
      <c r="E86" s="105"/>
      <c r="F86" s="105"/>
      <c r="G86" s="24"/>
      <c r="H86" s="1081"/>
      <c r="I86" s="55"/>
      <c r="J86" s="94"/>
      <c r="K86" s="22"/>
      <c r="L86" s="24"/>
      <c r="M86" s="94"/>
      <c r="N86" s="18"/>
      <c r="O86" s="30"/>
      <c r="P86" s="17"/>
      <c r="Q86" s="18"/>
      <c r="R86" s="30"/>
      <c r="S86" s="1063"/>
    </row>
    <row r="87" spans="1:19" s="8" customFormat="1" ht="19.7" customHeight="1">
      <c r="A87" s="1018" t="s">
        <v>628</v>
      </c>
      <c r="B87" s="1018"/>
      <c r="C87" s="1018">
        <v>2</v>
      </c>
      <c r="D87" s="17">
        <f>+D85+1</f>
        <v>65</v>
      </c>
      <c r="E87" s="880" t="s">
        <v>270</v>
      </c>
      <c r="F87" s="880" t="s">
        <v>767</v>
      </c>
      <c r="G87" s="1376" t="s">
        <v>4010</v>
      </c>
      <c r="H87" s="1377">
        <v>1</v>
      </c>
      <c r="I87" s="1354">
        <v>2400</v>
      </c>
      <c r="J87" s="93">
        <f>H87*I87</f>
        <v>2400</v>
      </c>
      <c r="K87" s="1133"/>
      <c r="L87" s="28" t="s">
        <v>4011</v>
      </c>
      <c r="M87" s="215" t="s">
        <v>3934</v>
      </c>
      <c r="N87" s="29"/>
      <c r="O87" s="30">
        <v>45120</v>
      </c>
      <c r="P87" s="17"/>
      <c r="Q87" s="29">
        <v>45133</v>
      </c>
      <c r="R87" s="30">
        <v>45134</v>
      </c>
      <c r="S87" s="1063"/>
    </row>
    <row r="88" spans="1:19" s="8" customFormat="1" ht="19.7" customHeight="1">
      <c r="A88" s="1018" t="s">
        <v>276</v>
      </c>
      <c r="B88" s="1049"/>
      <c r="C88" s="1018">
        <v>2</v>
      </c>
      <c r="D88" s="17">
        <f>+D87+1</f>
        <v>66</v>
      </c>
      <c r="E88" s="54" t="s">
        <v>167</v>
      </c>
      <c r="F88" s="54" t="s">
        <v>167</v>
      </c>
      <c r="G88" s="106" t="s">
        <v>1500</v>
      </c>
      <c r="H88" s="1128">
        <v>30</v>
      </c>
      <c r="I88" s="99">
        <v>19</v>
      </c>
      <c r="J88" s="100">
        <f>H88*I88</f>
        <v>570</v>
      </c>
      <c r="K88" s="22"/>
      <c r="L88" s="106" t="s">
        <v>4012</v>
      </c>
      <c r="M88" s="215" t="s">
        <v>3931</v>
      </c>
      <c r="N88" s="18"/>
      <c r="O88" s="30">
        <v>45121</v>
      </c>
      <c r="P88" s="17"/>
      <c r="Q88" s="29">
        <v>45133</v>
      </c>
      <c r="R88" s="30">
        <v>45134</v>
      </c>
      <c r="S88" s="1063"/>
    </row>
    <row r="89" spans="1:19" s="8" customFormat="1" ht="19.7" customHeight="1">
      <c r="A89" s="1018" t="s">
        <v>276</v>
      </c>
      <c r="C89" s="1018">
        <v>2</v>
      </c>
      <c r="D89" s="17">
        <f>+D88+1</f>
        <v>67</v>
      </c>
      <c r="E89" s="283" t="s">
        <v>167</v>
      </c>
      <c r="F89" s="283" t="s">
        <v>167</v>
      </c>
      <c r="G89" s="417" t="s">
        <v>2367</v>
      </c>
      <c r="H89" s="541"/>
      <c r="I89" s="545">
        <v>26</v>
      </c>
      <c r="J89" s="545">
        <f>H89*I89</f>
        <v>0</v>
      </c>
      <c r="K89" s="118"/>
      <c r="L89" s="24" t="s">
        <v>3960</v>
      </c>
      <c r="M89" s="1359"/>
      <c r="N89" s="18"/>
      <c r="O89" s="30"/>
      <c r="P89" s="17"/>
      <c r="Q89" s="18"/>
      <c r="R89" s="30"/>
      <c r="S89" s="1063"/>
    </row>
    <row r="90" spans="1:19" s="8" customFormat="1" ht="19.7" customHeight="1">
      <c r="A90" s="1018" t="s">
        <v>276</v>
      </c>
      <c r="B90" s="1049"/>
      <c r="C90" s="1018">
        <v>2</v>
      </c>
      <c r="D90" s="17">
        <f>+D89+1</f>
        <v>68</v>
      </c>
      <c r="E90" s="17" t="s">
        <v>167</v>
      </c>
      <c r="F90" s="17" t="s">
        <v>167</v>
      </c>
      <c r="G90" s="24" t="s">
        <v>4013</v>
      </c>
      <c r="H90" s="151">
        <v>10</v>
      </c>
      <c r="I90" s="215">
        <v>54</v>
      </c>
      <c r="J90" s="118">
        <f>H90*I90</f>
        <v>540</v>
      </c>
      <c r="K90" s="357"/>
      <c r="L90" s="24" t="s">
        <v>4014</v>
      </c>
      <c r="M90" s="215" t="s">
        <v>3931</v>
      </c>
      <c r="N90" s="18"/>
      <c r="O90" s="30">
        <v>45121</v>
      </c>
      <c r="P90" s="17"/>
      <c r="Q90" s="29">
        <v>45133</v>
      </c>
      <c r="R90" s="30">
        <v>45134</v>
      </c>
      <c r="S90" s="1063"/>
    </row>
    <row r="91" spans="1:19" s="8" customFormat="1" ht="19.7" customHeight="1">
      <c r="D91" s="17"/>
      <c r="E91" s="105"/>
      <c r="F91" s="105"/>
      <c r="G91" s="24"/>
      <c r="H91" s="1081"/>
      <c r="I91" s="281"/>
      <c r="J91" s="177"/>
      <c r="K91" s="357"/>
      <c r="L91" s="24"/>
      <c r="M91" s="215"/>
      <c r="N91" s="18"/>
      <c r="O91" s="30"/>
      <c r="P91" s="17"/>
      <c r="Q91" s="18"/>
      <c r="R91" s="30"/>
      <c r="S91" s="1063"/>
    </row>
    <row r="92" spans="1:19" s="8" customFormat="1" ht="19.7" customHeight="1">
      <c r="A92" s="1018" t="s">
        <v>642</v>
      </c>
      <c r="B92" s="1018"/>
      <c r="C92" s="1018">
        <v>2</v>
      </c>
      <c r="D92" s="17">
        <f>+D90+1</f>
        <v>69</v>
      </c>
      <c r="E92" s="880" t="s">
        <v>270</v>
      </c>
      <c r="F92" s="880" t="s">
        <v>767</v>
      </c>
      <c r="G92" s="709" t="s">
        <v>4015</v>
      </c>
      <c r="H92" s="1378">
        <v>1</v>
      </c>
      <c r="I92" s="596">
        <v>15503</v>
      </c>
      <c r="J92" s="118">
        <f>H92*I92</f>
        <v>15503</v>
      </c>
      <c r="K92" s="348"/>
      <c r="L92" s="120" t="s">
        <v>4016</v>
      </c>
      <c r="M92" s="215" t="s">
        <v>3934</v>
      </c>
      <c r="N92" s="29"/>
      <c r="O92" s="30">
        <v>45120</v>
      </c>
      <c r="P92" s="17"/>
      <c r="Q92" s="29">
        <v>45133</v>
      </c>
      <c r="R92" s="30">
        <v>45134</v>
      </c>
      <c r="S92" s="1063"/>
    </row>
    <row r="93" spans="1:19" s="8" customFormat="1" ht="19.7" customHeight="1">
      <c r="A93" s="1018" t="s">
        <v>4017</v>
      </c>
      <c r="B93" s="1049"/>
      <c r="C93" s="1018">
        <v>2</v>
      </c>
      <c r="D93" s="17">
        <f>+D92+1</f>
        <v>70</v>
      </c>
      <c r="E93" s="98" t="s">
        <v>279</v>
      </c>
      <c r="F93" s="98" t="s">
        <v>279</v>
      </c>
      <c r="G93" s="120" t="s">
        <v>2319</v>
      </c>
      <c r="H93" s="596">
        <v>1</v>
      </c>
      <c r="I93" s="539">
        <v>62780</v>
      </c>
      <c r="J93" s="118">
        <f>H93*I93</f>
        <v>62780</v>
      </c>
      <c r="K93" s="119"/>
      <c r="L93" s="108" t="s">
        <v>4018</v>
      </c>
      <c r="M93" s="215" t="s">
        <v>3931</v>
      </c>
      <c r="N93" s="18"/>
      <c r="O93" s="30">
        <v>45121</v>
      </c>
      <c r="P93" s="17"/>
      <c r="Q93" s="29">
        <v>45133</v>
      </c>
      <c r="R93" s="30">
        <v>45134</v>
      </c>
      <c r="S93" s="1063"/>
    </row>
    <row r="94" spans="1:19" s="8" customFormat="1" ht="19.7" customHeight="1">
      <c r="A94" s="1018" t="s">
        <v>276</v>
      </c>
      <c r="B94" s="1049"/>
      <c r="C94" s="1018">
        <v>2</v>
      </c>
      <c r="D94" s="17">
        <f>+D93+1</f>
        <v>71</v>
      </c>
      <c r="E94" s="18" t="s">
        <v>167</v>
      </c>
      <c r="F94" s="18" t="s">
        <v>167</v>
      </c>
      <c r="G94" s="106" t="s">
        <v>4019</v>
      </c>
      <c r="H94" s="1357">
        <v>2</v>
      </c>
      <c r="I94" s="1362">
        <v>319</v>
      </c>
      <c r="J94" s="100">
        <f>H94*I94</f>
        <v>638</v>
      </c>
      <c r="K94" s="22"/>
      <c r="L94" s="106" t="s">
        <v>4020</v>
      </c>
      <c r="M94" s="215" t="s">
        <v>3931</v>
      </c>
      <c r="N94" s="18"/>
      <c r="O94" s="30">
        <v>45121</v>
      </c>
      <c r="P94" s="17"/>
      <c r="Q94" s="29">
        <v>45133</v>
      </c>
      <c r="R94" s="30">
        <v>45134</v>
      </c>
      <c r="S94" s="1063"/>
    </row>
    <row r="95" spans="1:19" s="8" customFormat="1" ht="19.7" customHeight="1">
      <c r="A95" s="1018" t="s">
        <v>276</v>
      </c>
      <c r="B95" s="1049"/>
      <c r="C95" s="1018">
        <v>2</v>
      </c>
      <c r="D95" s="17">
        <f>+D94+1</f>
        <v>72</v>
      </c>
      <c r="E95" s="17" t="s">
        <v>167</v>
      </c>
      <c r="F95" s="17" t="s">
        <v>167</v>
      </c>
      <c r="G95" s="321" t="s">
        <v>3291</v>
      </c>
      <c r="H95" s="535">
        <v>10</v>
      </c>
      <c r="I95" s="536">
        <v>25</v>
      </c>
      <c r="J95" s="118">
        <f>H95*I95</f>
        <v>250</v>
      </c>
      <c r="K95" s="118"/>
      <c r="L95" s="24" t="s">
        <v>4021</v>
      </c>
      <c r="M95" s="215" t="s">
        <v>3931</v>
      </c>
      <c r="N95" s="18"/>
      <c r="O95" s="30">
        <v>45121</v>
      </c>
      <c r="P95" s="17"/>
      <c r="Q95" s="29">
        <v>45133</v>
      </c>
      <c r="R95" s="30">
        <v>45134</v>
      </c>
      <c r="S95" s="1063"/>
    </row>
    <row r="96" spans="1:19" s="8" customFormat="1" ht="19.7" customHeight="1">
      <c r="D96" s="17"/>
      <c r="E96" s="105"/>
      <c r="F96" s="105"/>
      <c r="G96" s="120"/>
      <c r="H96" s="1369"/>
      <c r="I96" s="107"/>
      <c r="J96" s="118"/>
      <c r="K96" s="348"/>
      <c r="L96" s="120"/>
      <c r="M96" s="215"/>
      <c r="N96" s="18"/>
      <c r="O96" s="30"/>
      <c r="P96" s="17"/>
      <c r="Q96" s="18"/>
      <c r="R96" s="30"/>
      <c r="S96" s="1063"/>
    </row>
    <row r="97" spans="1:19" s="8" customFormat="1" ht="19.7" customHeight="1">
      <c r="A97" s="1018" t="s">
        <v>628</v>
      </c>
      <c r="B97" s="1018"/>
      <c r="C97" s="1018">
        <v>2</v>
      </c>
      <c r="D97" s="17">
        <f>+D95+1</f>
        <v>73</v>
      </c>
      <c r="E97" s="880" t="s">
        <v>270</v>
      </c>
      <c r="F97" s="880" t="s">
        <v>767</v>
      </c>
      <c r="G97" s="709" t="s">
        <v>4022</v>
      </c>
      <c r="H97" s="1378">
        <v>1</v>
      </c>
      <c r="I97" s="596">
        <v>2720</v>
      </c>
      <c r="J97" s="118">
        <f>H97*I97</f>
        <v>2720</v>
      </c>
      <c r="K97" s="348"/>
      <c r="L97" s="120" t="s">
        <v>4023</v>
      </c>
      <c r="M97" s="215" t="s">
        <v>4024</v>
      </c>
      <c r="N97" s="18"/>
      <c r="O97" s="30">
        <v>45121</v>
      </c>
      <c r="P97" s="17"/>
      <c r="Q97" s="29">
        <v>45133</v>
      </c>
      <c r="R97" s="30">
        <v>45134</v>
      </c>
      <c r="S97" s="1063"/>
    </row>
    <row r="98" spans="1:19" s="8" customFormat="1" ht="19.7" customHeight="1">
      <c r="A98" s="1018" t="s">
        <v>276</v>
      </c>
      <c r="C98" s="1018">
        <v>2</v>
      </c>
      <c r="D98" s="17">
        <f>+D97+1</f>
        <v>74</v>
      </c>
      <c r="E98" s="283" t="s">
        <v>167</v>
      </c>
      <c r="F98" s="283" t="s">
        <v>167</v>
      </c>
      <c r="G98" s="417" t="s">
        <v>2367</v>
      </c>
      <c r="H98" s="541"/>
      <c r="I98" s="545">
        <v>26</v>
      </c>
      <c r="J98" s="545">
        <f>H98*I98</f>
        <v>0</v>
      </c>
      <c r="K98" s="118"/>
      <c r="L98" s="24" t="s">
        <v>3960</v>
      </c>
      <c r="M98" s="1359"/>
      <c r="N98" s="18"/>
      <c r="O98" s="30"/>
      <c r="P98" s="17"/>
      <c r="Q98" s="18"/>
      <c r="R98" s="30"/>
      <c r="S98" s="1063"/>
    </row>
    <row r="99" spans="1:19" s="8" customFormat="1" ht="19.7" customHeight="1">
      <c r="A99" s="1018" t="s">
        <v>276</v>
      </c>
      <c r="B99" s="1049"/>
      <c r="C99" s="1018">
        <v>2</v>
      </c>
      <c r="D99" s="17">
        <f>+D98+1</f>
        <v>75</v>
      </c>
      <c r="E99" s="52" t="s">
        <v>167</v>
      </c>
      <c r="F99" s="52" t="s">
        <v>167</v>
      </c>
      <c r="G99" s="321" t="s">
        <v>4025</v>
      </c>
      <c r="H99" s="112">
        <v>10</v>
      </c>
      <c r="I99" s="109">
        <v>29</v>
      </c>
      <c r="J99" s="109">
        <f>H99*I99</f>
        <v>290</v>
      </c>
      <c r="K99" s="118"/>
      <c r="L99" s="24" t="s">
        <v>4026</v>
      </c>
      <c r="M99" s="215" t="s">
        <v>3931</v>
      </c>
      <c r="N99" s="18"/>
      <c r="O99" s="30">
        <v>45121</v>
      </c>
      <c r="P99" s="17"/>
      <c r="Q99" s="29">
        <v>45133</v>
      </c>
      <c r="R99" s="30">
        <v>45134</v>
      </c>
      <c r="S99" s="1063"/>
    </row>
    <row r="100" spans="1:19" s="8" customFormat="1" ht="19.7" customHeight="1">
      <c r="D100" s="17"/>
      <c r="E100" s="52"/>
      <c r="F100" s="52"/>
      <c r="G100" s="249"/>
      <c r="H100" s="1379"/>
      <c r="I100" s="220"/>
      <c r="J100" s="220"/>
      <c r="K100" s="348"/>
      <c r="L100" s="24"/>
      <c r="M100" s="215"/>
      <c r="N100" s="18"/>
      <c r="O100" s="30"/>
      <c r="P100" s="17"/>
      <c r="Q100" s="18"/>
      <c r="R100" s="30"/>
      <c r="S100" s="1063"/>
    </row>
    <row r="101" spans="1:19" s="8" customFormat="1" ht="19.7" customHeight="1">
      <c r="D101" s="17"/>
      <c r="E101" s="17"/>
      <c r="F101" s="17"/>
      <c r="G101" s="24"/>
      <c r="H101" s="26"/>
      <c r="I101" s="18"/>
      <c r="J101" s="22"/>
      <c r="K101" s="357"/>
      <c r="L101" s="18"/>
      <c r="M101" s="18"/>
      <c r="N101" s="18"/>
      <c r="O101" s="30"/>
      <c r="P101" s="17"/>
      <c r="Q101" s="18"/>
      <c r="R101" s="30"/>
      <c r="S101" s="1063"/>
    </row>
    <row r="102" spans="1:19" s="8" customFormat="1" ht="19.7" customHeight="1">
      <c r="D102" s="17"/>
      <c r="E102" s="17"/>
      <c r="F102" s="17"/>
      <c r="G102" s="507">
        <f>SUM(J12:J101)</f>
        <v>266069</v>
      </c>
      <c r="H102" s="26"/>
      <c r="I102" s="18"/>
      <c r="J102" s="22"/>
      <c r="K102" s="357"/>
      <c r="L102" s="18"/>
      <c r="M102" s="18"/>
      <c r="N102" s="18"/>
      <c r="O102" s="30"/>
      <c r="P102" s="17"/>
      <c r="Q102" s="18"/>
      <c r="R102" s="30"/>
      <c r="S102" s="1063"/>
    </row>
    <row r="103" spans="1:19" s="8" customFormat="1" ht="19.7" customHeight="1">
      <c r="D103" s="17"/>
      <c r="E103" s="17"/>
      <c r="F103" s="17"/>
      <c r="G103" s="1073"/>
      <c r="H103" s="26"/>
      <c r="I103" s="18"/>
      <c r="J103" s="22"/>
      <c r="K103" s="357"/>
      <c r="L103" s="18"/>
      <c r="M103" s="18"/>
      <c r="N103" s="18"/>
      <c r="O103" s="30"/>
      <c r="P103" s="17"/>
      <c r="Q103" s="18"/>
      <c r="R103" s="30"/>
      <c r="S103" s="1063"/>
    </row>
    <row r="104" spans="1:19" s="8" customFormat="1" ht="19.7" customHeight="1">
      <c r="D104" s="17"/>
      <c r="E104" s="17"/>
      <c r="F104" s="17"/>
      <c r="G104" s="1380"/>
      <c r="H104" s="1081"/>
      <c r="I104" s="18"/>
      <c r="J104" s="177"/>
      <c r="K104" s="357"/>
      <c r="L104" s="24"/>
      <c r="M104" s="18"/>
      <c r="N104" s="18"/>
      <c r="O104" s="30"/>
      <c r="P104" s="17"/>
      <c r="Q104" s="18"/>
      <c r="R104" s="30"/>
      <c r="S104" s="1063"/>
    </row>
    <row r="105" spans="1:19" s="8" customFormat="1" ht="19.7" customHeight="1">
      <c r="D105" s="17"/>
      <c r="E105" s="17"/>
      <c r="F105" s="17"/>
      <c r="G105" s="18"/>
      <c r="H105" s="26"/>
      <c r="I105" s="18"/>
      <c r="J105" s="22"/>
      <c r="K105" s="357"/>
      <c r="L105" s="18"/>
      <c r="M105" s="18"/>
      <c r="N105" s="18"/>
      <c r="O105" s="30"/>
      <c r="P105" s="17"/>
      <c r="Q105" s="18"/>
      <c r="R105" s="30"/>
      <c r="S105" s="1063"/>
    </row>
    <row r="106" spans="1:19" s="8" customFormat="1" ht="19.7" customHeight="1">
      <c r="D106" s="17"/>
      <c r="E106" s="17"/>
      <c r="F106" s="17"/>
      <c r="G106" s="18"/>
      <c r="H106" s="26"/>
      <c r="I106" s="18"/>
      <c r="J106" s="22"/>
      <c r="K106" s="357"/>
      <c r="L106" s="18"/>
      <c r="M106" s="18"/>
      <c r="N106" s="18"/>
      <c r="O106" s="30"/>
      <c r="P106" s="17"/>
      <c r="Q106" s="18"/>
      <c r="R106" s="30"/>
      <c r="S106" s="1063"/>
    </row>
    <row r="107" spans="1:19" s="8" customFormat="1" ht="19.7" customHeight="1">
      <c r="D107" s="17"/>
      <c r="E107" s="1068"/>
      <c r="F107" s="1068"/>
      <c r="G107" s="1077" t="s">
        <v>3068</v>
      </c>
      <c r="H107" s="1078"/>
      <c r="I107" s="534">
        <v>70000</v>
      </c>
      <c r="J107" s="894">
        <f>H107*I107</f>
        <v>0</v>
      </c>
      <c r="K107" s="357"/>
      <c r="L107" s="18"/>
      <c r="M107" s="18"/>
      <c r="N107" s="18"/>
      <c r="O107" s="30"/>
      <c r="P107" s="17"/>
      <c r="Q107" s="18"/>
      <c r="R107" s="30"/>
      <c r="S107" s="1063"/>
    </row>
    <row r="108" spans="1:19" s="8" customFormat="1" ht="19.7" customHeight="1">
      <c r="D108" s="17"/>
      <c r="E108" s="17"/>
      <c r="F108" s="17"/>
      <c r="G108" s="24" t="s">
        <v>892</v>
      </c>
      <c r="H108" s="26"/>
      <c r="I108" s="18"/>
      <c r="J108" s="22"/>
      <c r="K108" s="357"/>
      <c r="L108" s="18"/>
      <c r="M108" s="18"/>
      <c r="N108" s="18"/>
      <c r="O108" s="30"/>
      <c r="P108" s="17"/>
      <c r="Q108" s="18"/>
      <c r="R108" s="30"/>
      <c r="S108" s="1063"/>
    </row>
    <row r="109" spans="1:19" s="8" customFormat="1" ht="19.7" customHeight="1">
      <c r="D109" s="17"/>
      <c r="E109" s="17"/>
      <c r="F109" s="17"/>
      <c r="G109" s="18"/>
      <c r="H109" s="26"/>
      <c r="I109" s="18"/>
      <c r="J109" s="22"/>
      <c r="K109" s="357"/>
      <c r="L109" s="18"/>
      <c r="M109" s="18"/>
      <c r="N109" s="18"/>
      <c r="O109" s="30"/>
      <c r="P109" s="17"/>
      <c r="Q109" s="18"/>
      <c r="R109" s="30"/>
      <c r="S109" s="1063"/>
    </row>
    <row r="110" spans="1:19" s="8" customFormat="1" ht="19.7" customHeight="1">
      <c r="D110" s="17"/>
      <c r="E110" s="17"/>
      <c r="F110" s="17"/>
      <c r="G110" s="18"/>
      <c r="H110" s="26"/>
      <c r="I110" s="18"/>
      <c r="J110" s="22"/>
      <c r="K110" s="357"/>
      <c r="L110" s="18"/>
      <c r="M110" s="18"/>
      <c r="N110" s="18"/>
      <c r="O110" s="30"/>
      <c r="P110" s="17"/>
      <c r="Q110" s="18"/>
      <c r="R110" s="30"/>
      <c r="S110" s="1063"/>
    </row>
    <row r="111" spans="1:19" s="8" customFormat="1" ht="19.7" customHeight="1">
      <c r="D111" s="17"/>
      <c r="E111" s="17"/>
      <c r="F111" s="17"/>
      <c r="G111" s="18"/>
      <c r="H111" s="26"/>
      <c r="I111" s="18"/>
      <c r="J111" s="22"/>
      <c r="K111" s="357"/>
      <c r="L111" s="18"/>
      <c r="M111" s="18"/>
      <c r="N111" s="18"/>
      <c r="O111" s="30"/>
      <c r="P111" s="17"/>
      <c r="Q111" s="18"/>
      <c r="R111" s="30"/>
      <c r="S111" s="1063"/>
    </row>
    <row r="112" spans="1:19" s="8" customFormat="1" ht="19.7" customHeight="1">
      <c r="D112" s="17"/>
      <c r="E112" s="17"/>
      <c r="F112" s="17"/>
      <c r="G112" s="18"/>
      <c r="H112" s="26"/>
      <c r="I112" s="18"/>
      <c r="J112" s="22"/>
      <c r="K112" s="357"/>
      <c r="L112" s="18"/>
      <c r="M112" s="18"/>
      <c r="N112" s="18"/>
      <c r="O112" s="30"/>
      <c r="P112" s="17"/>
      <c r="Q112" s="18"/>
      <c r="R112" s="30"/>
      <c r="S112" s="1063"/>
    </row>
    <row r="113" spans="4:19" s="8" customFormat="1" ht="19.7" customHeight="1">
      <c r="D113" s="17"/>
      <c r="E113" s="17"/>
      <c r="F113" s="17"/>
      <c r="G113" s="18"/>
      <c r="H113" s="26"/>
      <c r="I113" s="18"/>
      <c r="J113" s="22"/>
      <c r="K113" s="357"/>
      <c r="L113" s="18"/>
      <c r="M113" s="18"/>
      <c r="N113" s="18"/>
      <c r="O113" s="30"/>
      <c r="P113" s="17"/>
      <c r="Q113" s="18"/>
      <c r="R113" s="30"/>
      <c r="S113" s="1063"/>
    </row>
    <row r="114" spans="4:19" s="8" customFormat="1" ht="19.7" customHeight="1">
      <c r="D114" s="17"/>
      <c r="E114" s="17"/>
      <c r="F114" s="17"/>
      <c r="G114" s="18"/>
      <c r="H114" s="26"/>
      <c r="I114" s="18"/>
      <c r="J114" s="22"/>
      <c r="K114" s="357"/>
      <c r="L114" s="18"/>
      <c r="M114" s="18"/>
      <c r="N114" s="18"/>
      <c r="O114" s="30"/>
      <c r="P114" s="17"/>
      <c r="Q114" s="18"/>
      <c r="R114" s="30"/>
      <c r="S114" s="1063"/>
    </row>
    <row r="115" spans="4:19" s="8" customFormat="1" ht="19.7" customHeight="1">
      <c r="D115" s="17"/>
      <c r="E115" s="17"/>
      <c r="F115" s="17"/>
      <c r="G115" s="18"/>
      <c r="H115" s="26"/>
      <c r="I115" s="18"/>
      <c r="J115" s="22"/>
      <c r="K115" s="357"/>
      <c r="L115" s="18"/>
      <c r="M115" s="18"/>
      <c r="N115" s="18"/>
      <c r="O115" s="30"/>
      <c r="P115" s="17"/>
      <c r="Q115" s="18"/>
      <c r="R115" s="30"/>
      <c r="S115" s="1063"/>
    </row>
    <row r="116" spans="4:19" s="8" customFormat="1" ht="19.7" customHeight="1">
      <c r="D116" s="17"/>
      <c r="E116" s="17"/>
      <c r="F116" s="17"/>
      <c r="G116" s="18"/>
      <c r="H116" s="26"/>
      <c r="I116" s="18"/>
      <c r="J116" s="22"/>
      <c r="K116" s="357"/>
      <c r="L116" s="18"/>
      <c r="M116" s="18"/>
      <c r="N116" s="18"/>
      <c r="O116" s="30"/>
      <c r="P116" s="17"/>
      <c r="Q116" s="18"/>
      <c r="R116" s="30"/>
      <c r="S116" s="1063"/>
    </row>
    <row r="117" spans="4:19" s="8" customFormat="1" ht="19.7" customHeight="1">
      <c r="D117" s="17"/>
      <c r="E117" s="17"/>
      <c r="F117" s="17"/>
      <c r="G117" s="18"/>
      <c r="H117" s="26"/>
      <c r="I117" s="18"/>
      <c r="J117" s="22"/>
      <c r="K117" s="357"/>
      <c r="L117" s="18"/>
      <c r="M117" s="18"/>
      <c r="N117" s="18"/>
      <c r="O117" s="30"/>
      <c r="P117" s="17"/>
      <c r="Q117" s="18"/>
      <c r="R117" s="30"/>
      <c r="S117" s="1063"/>
    </row>
    <row r="118" spans="4:19" s="8" customFormat="1" ht="19.7" customHeight="1">
      <c r="D118" s="17"/>
      <c r="E118" s="17"/>
      <c r="F118" s="17"/>
      <c r="G118" s="18"/>
      <c r="H118" s="26"/>
      <c r="I118" s="18"/>
      <c r="J118" s="22"/>
      <c r="K118" s="357"/>
      <c r="L118" s="18"/>
      <c r="M118" s="18"/>
      <c r="N118" s="18"/>
      <c r="O118" s="30"/>
      <c r="P118" s="17"/>
      <c r="Q118" s="18"/>
      <c r="R118" s="30"/>
      <c r="S118" s="1063"/>
    </row>
    <row r="119" spans="4:19" s="8" customFormat="1" ht="19.7" customHeight="1">
      <c r="D119" s="17"/>
      <c r="E119" s="17"/>
      <c r="F119" s="17"/>
      <c r="G119" s="18"/>
      <c r="H119" s="26"/>
      <c r="I119" s="18"/>
      <c r="J119" s="22"/>
      <c r="K119" s="357"/>
      <c r="L119" s="18"/>
      <c r="M119" s="18"/>
      <c r="N119" s="18"/>
      <c r="O119" s="30"/>
      <c r="P119" s="17"/>
      <c r="Q119" s="18"/>
      <c r="R119" s="30"/>
      <c r="S119" s="1063"/>
    </row>
    <row r="120" spans="4:19" s="8" customFormat="1" ht="19.7" customHeight="1">
      <c r="D120" s="17"/>
      <c r="E120" s="17"/>
      <c r="F120" s="17"/>
      <c r="G120" s="18"/>
      <c r="H120" s="26"/>
      <c r="I120" s="18"/>
      <c r="J120" s="22"/>
      <c r="K120" s="357"/>
      <c r="L120" s="18"/>
      <c r="M120" s="18"/>
      <c r="N120" s="18"/>
      <c r="O120" s="30"/>
      <c r="P120" s="17"/>
      <c r="Q120" s="18"/>
      <c r="R120" s="30"/>
      <c r="S120" s="1063"/>
    </row>
    <row r="121" spans="4:19" s="8" customFormat="1" ht="19.7" customHeight="1">
      <c r="D121" s="17"/>
      <c r="E121" s="17"/>
      <c r="F121" s="17"/>
      <c r="G121" s="18"/>
      <c r="H121" s="26"/>
      <c r="I121" s="18"/>
      <c r="J121" s="22"/>
      <c r="K121" s="357"/>
      <c r="L121" s="18"/>
      <c r="M121" s="18"/>
      <c r="N121" s="18"/>
      <c r="O121" s="30"/>
      <c r="P121" s="17"/>
      <c r="Q121" s="18"/>
      <c r="R121" s="30"/>
      <c r="S121" s="1063"/>
    </row>
    <row r="122" spans="4:19" s="8" customFormat="1" ht="19.7" customHeight="1">
      <c r="D122" s="17"/>
      <c r="E122" s="17"/>
      <c r="F122" s="17"/>
      <c r="G122" s="18"/>
      <c r="H122" s="26"/>
      <c r="I122" s="18"/>
      <c r="J122" s="22"/>
      <c r="K122" s="357"/>
      <c r="L122" s="18"/>
      <c r="M122" s="18"/>
      <c r="N122" s="18"/>
      <c r="O122" s="30"/>
      <c r="P122" s="17"/>
      <c r="Q122" s="18"/>
      <c r="R122" s="30"/>
      <c r="S122" s="1063"/>
    </row>
    <row r="123" spans="4:19" s="8" customFormat="1" ht="19.7" customHeight="1">
      <c r="D123" s="17"/>
      <c r="E123" s="17"/>
      <c r="F123" s="17"/>
      <c r="G123" s="18"/>
      <c r="H123" s="26"/>
      <c r="I123" s="18"/>
      <c r="J123" s="22"/>
      <c r="K123" s="357"/>
      <c r="L123" s="18"/>
      <c r="M123" s="18"/>
      <c r="N123" s="18"/>
      <c r="O123" s="30"/>
      <c r="P123" s="17"/>
      <c r="Q123" s="18"/>
      <c r="R123" s="30"/>
      <c r="S123" s="1063"/>
    </row>
    <row r="124" spans="4:19" s="8" customFormat="1" ht="19.7" customHeight="1">
      <c r="D124" s="17"/>
      <c r="E124" s="17"/>
      <c r="F124" s="17"/>
      <c r="G124" s="18"/>
      <c r="H124" s="26"/>
      <c r="I124" s="18"/>
      <c r="J124" s="22"/>
      <c r="K124" s="357"/>
      <c r="L124" s="18"/>
      <c r="M124" s="18"/>
      <c r="N124" s="18"/>
      <c r="O124" s="30"/>
      <c r="P124" s="17"/>
      <c r="Q124" s="18"/>
      <c r="R124" s="30"/>
      <c r="S124" s="1063"/>
    </row>
    <row r="125" spans="4:19" s="8" customFormat="1" ht="19.7" customHeight="1">
      <c r="D125" s="17"/>
      <c r="E125" s="17"/>
      <c r="F125" s="17"/>
      <c r="G125" s="18"/>
      <c r="H125" s="26"/>
      <c r="I125" s="18"/>
      <c r="J125" s="22"/>
      <c r="K125" s="357"/>
      <c r="L125" s="18"/>
      <c r="M125" s="18"/>
      <c r="N125" s="18"/>
      <c r="O125" s="30"/>
      <c r="P125" s="17"/>
      <c r="Q125" s="18"/>
      <c r="R125" s="30"/>
      <c r="S125" s="1063"/>
    </row>
    <row r="126" spans="4:19" s="8" customFormat="1" ht="19.7" customHeight="1">
      <c r="D126" s="17"/>
      <c r="E126" s="17"/>
      <c r="F126" s="17"/>
      <c r="G126" s="18"/>
      <c r="H126" s="26"/>
      <c r="I126" s="18"/>
      <c r="J126" s="22"/>
      <c r="K126" s="357"/>
      <c r="L126" s="18"/>
      <c r="M126" s="18"/>
      <c r="N126" s="18"/>
      <c r="O126" s="30"/>
      <c r="P126" s="17"/>
      <c r="Q126" s="18"/>
      <c r="R126" s="30"/>
      <c r="S126" s="1063"/>
    </row>
    <row r="127" spans="4:19" s="8" customFormat="1" ht="19.7" customHeight="1">
      <c r="D127" s="17"/>
      <c r="E127" s="17"/>
      <c r="F127" s="17"/>
      <c r="G127" s="18"/>
      <c r="H127" s="26"/>
      <c r="I127" s="18"/>
      <c r="J127" s="22"/>
      <c r="K127" s="357"/>
      <c r="L127" s="18"/>
      <c r="M127" s="18"/>
      <c r="N127" s="18"/>
      <c r="O127" s="30"/>
      <c r="P127" s="17"/>
      <c r="Q127" s="18"/>
      <c r="R127" s="30"/>
      <c r="S127" s="1063"/>
    </row>
    <row r="128" spans="4:19" s="8" customFormat="1" ht="19.7" customHeight="1">
      <c r="D128" s="17"/>
      <c r="E128" s="17"/>
      <c r="F128" s="17"/>
      <c r="G128" s="18"/>
      <c r="H128" s="26"/>
      <c r="I128" s="18"/>
      <c r="J128" s="22"/>
      <c r="K128" s="357"/>
      <c r="L128" s="18"/>
      <c r="M128" s="18"/>
      <c r="N128" s="18"/>
      <c r="O128" s="30"/>
      <c r="P128" s="17"/>
      <c r="Q128" s="18"/>
      <c r="R128" s="30"/>
      <c r="S128" s="1063"/>
    </row>
    <row r="129" spans="4:19" s="8" customFormat="1" ht="19.7" customHeight="1">
      <c r="D129" s="17"/>
      <c r="E129" s="17"/>
      <c r="F129" s="17"/>
      <c r="G129" s="18"/>
      <c r="H129" s="26"/>
      <c r="I129" s="18"/>
      <c r="J129" s="22"/>
      <c r="K129" s="357"/>
      <c r="L129" s="18"/>
      <c r="M129" s="18"/>
      <c r="N129" s="18"/>
      <c r="O129" s="30"/>
      <c r="P129" s="17"/>
      <c r="Q129" s="18"/>
      <c r="R129" s="30"/>
      <c r="S129" s="1063"/>
    </row>
    <row r="130" spans="4:19" s="8" customFormat="1" ht="19.7" customHeight="1">
      <c r="D130" s="17"/>
      <c r="E130" s="17"/>
      <c r="F130" s="17"/>
      <c r="G130" s="18"/>
      <c r="H130" s="26"/>
      <c r="I130" s="18"/>
      <c r="J130" s="22"/>
      <c r="K130" s="357"/>
      <c r="L130" s="18"/>
      <c r="M130" s="18"/>
      <c r="N130" s="18"/>
      <c r="O130" s="30"/>
      <c r="P130" s="17"/>
      <c r="Q130" s="18"/>
      <c r="R130" s="30"/>
      <c r="S130" s="1063"/>
    </row>
    <row r="131" spans="4:19" s="8" customFormat="1" ht="19.7" customHeight="1">
      <c r="D131" s="17"/>
      <c r="E131" s="17"/>
      <c r="F131" s="17"/>
      <c r="G131" s="18"/>
      <c r="H131" s="26"/>
      <c r="I131" s="18"/>
      <c r="J131" s="22"/>
      <c r="K131" s="357"/>
      <c r="L131" s="18"/>
      <c r="M131" s="18"/>
      <c r="N131" s="18"/>
      <c r="O131" s="30"/>
      <c r="P131" s="17"/>
      <c r="Q131" s="18"/>
      <c r="R131" s="30"/>
      <c r="S131" s="1063"/>
    </row>
    <row r="132" spans="4:19" s="8" customFormat="1" ht="19.7" customHeight="1">
      <c r="D132" s="17"/>
      <c r="E132" s="17"/>
      <c r="F132" s="17"/>
      <c r="G132" s="18"/>
      <c r="H132" s="26"/>
      <c r="I132" s="18"/>
      <c r="J132" s="22"/>
      <c r="K132" s="357"/>
      <c r="L132" s="18"/>
      <c r="M132" s="18"/>
      <c r="N132" s="18"/>
      <c r="O132" s="30"/>
      <c r="P132" s="17"/>
      <c r="Q132" s="18"/>
      <c r="R132" s="30"/>
      <c r="S132" s="1063"/>
    </row>
    <row r="133" spans="4:19" s="8" customFormat="1" ht="19.7" customHeight="1">
      <c r="D133" s="17"/>
      <c r="E133" s="17"/>
      <c r="F133" s="17"/>
      <c r="G133" s="18"/>
      <c r="H133" s="26"/>
      <c r="I133" s="18"/>
      <c r="J133" s="22"/>
      <c r="K133" s="357"/>
      <c r="L133" s="18"/>
      <c r="M133" s="18"/>
      <c r="N133" s="18"/>
      <c r="O133" s="30"/>
      <c r="P133" s="17"/>
      <c r="Q133" s="18"/>
      <c r="R133" s="30"/>
      <c r="S133" s="1063"/>
    </row>
    <row r="134" spans="4:19" s="8" customFormat="1" ht="19.7" customHeight="1">
      <c r="D134" s="17"/>
      <c r="E134" s="17"/>
      <c r="F134" s="17"/>
      <c r="G134" s="18"/>
      <c r="H134" s="26"/>
      <c r="I134" s="18"/>
      <c r="J134" s="22"/>
      <c r="K134" s="357"/>
      <c r="L134" s="18"/>
      <c r="M134" s="18"/>
      <c r="N134" s="18"/>
      <c r="O134" s="30"/>
      <c r="P134" s="17"/>
      <c r="Q134" s="18"/>
      <c r="R134" s="30"/>
      <c r="S134" s="1063"/>
    </row>
    <row r="135" spans="4:19" s="8" customFormat="1" ht="19.7" customHeight="1">
      <c r="D135" s="17"/>
      <c r="E135" s="17"/>
      <c r="F135" s="17"/>
      <c r="G135" s="18"/>
      <c r="H135" s="26"/>
      <c r="I135" s="18"/>
      <c r="J135" s="22"/>
      <c r="K135" s="357"/>
      <c r="L135" s="18"/>
      <c r="M135" s="18"/>
      <c r="N135" s="18"/>
      <c r="O135" s="30"/>
      <c r="P135" s="17"/>
      <c r="Q135" s="18"/>
      <c r="R135" s="30"/>
      <c r="S135" s="1063"/>
    </row>
    <row r="136" spans="4:19" s="8" customFormat="1" ht="19.7" customHeight="1">
      <c r="D136" s="17"/>
      <c r="E136" s="17"/>
      <c r="F136" s="17"/>
      <c r="G136" s="18"/>
      <c r="H136" s="26"/>
      <c r="I136" s="18"/>
      <c r="J136" s="22"/>
      <c r="K136" s="357"/>
      <c r="L136" s="18"/>
      <c r="M136" s="18"/>
      <c r="N136" s="18"/>
      <c r="O136" s="30"/>
      <c r="P136" s="17"/>
      <c r="Q136" s="18"/>
      <c r="R136" s="30"/>
      <c r="S136" s="1063"/>
    </row>
    <row r="137" spans="4:19" s="8" customFormat="1" ht="19.7" customHeight="1">
      <c r="D137" s="17"/>
      <c r="E137" s="17"/>
      <c r="F137" s="17"/>
      <c r="G137" s="18"/>
      <c r="H137" s="26"/>
      <c r="I137" s="18"/>
      <c r="J137" s="22"/>
      <c r="K137" s="357"/>
      <c r="L137" s="18"/>
      <c r="M137" s="18"/>
      <c r="N137" s="18"/>
      <c r="O137" s="30"/>
      <c r="P137" s="17"/>
      <c r="Q137" s="18"/>
      <c r="R137" s="30"/>
      <c r="S137" s="1063"/>
    </row>
    <row r="138" spans="4:19" s="8" customFormat="1" ht="19.7" customHeight="1">
      <c r="D138" s="17"/>
      <c r="E138" s="17"/>
      <c r="F138" s="17"/>
      <c r="G138" s="18"/>
      <c r="H138" s="26"/>
      <c r="I138" s="18"/>
      <c r="J138" s="22"/>
      <c r="K138" s="357"/>
      <c r="L138" s="18"/>
      <c r="M138" s="18"/>
      <c r="N138" s="18"/>
      <c r="O138" s="30"/>
      <c r="P138" s="17"/>
      <c r="Q138" s="18"/>
      <c r="R138" s="30"/>
      <c r="S138" s="1063"/>
    </row>
    <row r="139" spans="4:19" s="8" customFormat="1" ht="19.7" customHeight="1">
      <c r="D139" s="17"/>
      <c r="E139" s="17"/>
      <c r="F139" s="17"/>
      <c r="G139" s="18"/>
      <c r="H139" s="26"/>
      <c r="I139" s="18"/>
      <c r="J139" s="22"/>
      <c r="K139" s="357"/>
      <c r="L139" s="18"/>
      <c r="M139" s="18"/>
      <c r="N139" s="18"/>
      <c r="O139" s="30"/>
      <c r="P139" s="17"/>
      <c r="Q139" s="18"/>
      <c r="R139" s="30"/>
      <c r="S139" s="1063"/>
    </row>
    <row r="140" spans="4:19" s="8" customFormat="1" ht="19.7" customHeight="1">
      <c r="D140" s="17"/>
      <c r="E140" s="17"/>
      <c r="F140" s="17"/>
      <c r="G140" s="18"/>
      <c r="H140" s="26"/>
      <c r="I140" s="18"/>
      <c r="J140" s="22"/>
      <c r="K140" s="357"/>
      <c r="L140" s="18"/>
      <c r="M140" s="18"/>
      <c r="N140" s="18"/>
      <c r="O140" s="30"/>
      <c r="P140" s="17"/>
      <c r="Q140" s="18"/>
      <c r="R140" s="30"/>
      <c r="S140" s="1063"/>
    </row>
    <row r="141" spans="4:19" s="8" customFormat="1" ht="19.7" customHeight="1">
      <c r="D141" s="17"/>
      <c r="E141" s="17"/>
      <c r="F141" s="17"/>
      <c r="G141" s="18"/>
      <c r="H141" s="26"/>
      <c r="I141" s="18"/>
      <c r="J141" s="22"/>
      <c r="K141" s="357"/>
      <c r="L141" s="18"/>
      <c r="M141" s="18"/>
      <c r="N141" s="18"/>
      <c r="O141" s="30"/>
      <c r="P141" s="17"/>
      <c r="Q141" s="18"/>
      <c r="R141" s="30"/>
      <c r="S141" s="1063"/>
    </row>
    <row r="142" spans="4:19" s="8" customFormat="1" ht="19.7" customHeight="1">
      <c r="D142" s="17"/>
      <c r="E142" s="17"/>
      <c r="F142" s="17"/>
      <c r="G142" s="18"/>
      <c r="H142" s="26"/>
      <c r="I142" s="18"/>
      <c r="J142" s="22"/>
      <c r="K142" s="357"/>
      <c r="L142" s="18"/>
      <c r="M142" s="18"/>
      <c r="N142" s="18"/>
      <c r="O142" s="30"/>
      <c r="P142" s="17"/>
      <c r="Q142" s="18"/>
      <c r="R142" s="30"/>
      <c r="S142" s="1063"/>
    </row>
    <row r="143" spans="4:19" s="8" customFormat="1" ht="19.7" customHeight="1">
      <c r="D143" s="17"/>
      <c r="E143" s="17"/>
      <c r="F143" s="17"/>
      <c r="G143" s="18"/>
      <c r="H143" s="26"/>
      <c r="I143" s="18"/>
      <c r="J143" s="22"/>
      <c r="K143" s="357"/>
      <c r="L143" s="18"/>
      <c r="M143" s="18"/>
      <c r="N143" s="18"/>
      <c r="O143" s="30"/>
      <c r="P143" s="17"/>
      <c r="Q143" s="18"/>
      <c r="R143" s="30"/>
      <c r="S143" s="1063"/>
    </row>
    <row r="144" spans="4:19" s="8" customFormat="1" ht="19.7" customHeight="1">
      <c r="D144" s="17"/>
      <c r="E144" s="17"/>
      <c r="F144" s="17"/>
      <c r="G144" s="18"/>
      <c r="H144" s="26"/>
      <c r="I144" s="18"/>
      <c r="J144" s="22"/>
      <c r="K144" s="357"/>
      <c r="L144" s="18"/>
      <c r="M144" s="18"/>
      <c r="N144" s="18"/>
      <c r="O144" s="30"/>
      <c r="P144" s="17"/>
      <c r="Q144" s="18"/>
      <c r="R144" s="30"/>
      <c r="S144" s="1063"/>
    </row>
    <row r="145" spans="4:19" s="8" customFormat="1" ht="19.7" customHeight="1">
      <c r="D145" s="17"/>
      <c r="E145" s="17"/>
      <c r="F145" s="17"/>
      <c r="G145" s="18"/>
      <c r="H145" s="26"/>
      <c r="I145" s="18"/>
      <c r="J145" s="22"/>
      <c r="K145" s="357"/>
      <c r="L145" s="18"/>
      <c r="M145" s="18"/>
      <c r="N145" s="18"/>
      <c r="O145" s="30"/>
      <c r="P145" s="17"/>
      <c r="Q145" s="18"/>
      <c r="R145" s="30"/>
      <c r="S145" s="1063"/>
    </row>
    <row r="146" spans="4:19" s="8" customFormat="1" ht="19.7" customHeight="1">
      <c r="D146" s="17"/>
      <c r="E146" s="17"/>
      <c r="F146" s="17"/>
      <c r="G146" s="18"/>
      <c r="H146" s="26"/>
      <c r="I146" s="18"/>
      <c r="J146" s="22"/>
      <c r="K146" s="357"/>
      <c r="L146" s="18"/>
      <c r="M146" s="18"/>
      <c r="N146" s="18"/>
      <c r="O146" s="30"/>
      <c r="P146" s="17"/>
      <c r="Q146" s="18"/>
      <c r="R146" s="30"/>
      <c r="S146" s="1063"/>
    </row>
    <row r="147" spans="4:19" s="8" customFormat="1" ht="19.7" customHeight="1">
      <c r="D147" s="17"/>
      <c r="E147" s="17"/>
      <c r="F147" s="17"/>
      <c r="G147" s="18"/>
      <c r="H147" s="26"/>
      <c r="I147" s="18"/>
      <c r="J147" s="22"/>
      <c r="K147" s="357"/>
      <c r="L147" s="18"/>
      <c r="M147" s="18"/>
      <c r="N147" s="18"/>
      <c r="O147" s="30"/>
      <c r="P147" s="17"/>
      <c r="Q147" s="18"/>
      <c r="R147" s="30"/>
      <c r="S147" s="1063"/>
    </row>
    <row r="148" spans="4:19" s="8" customFormat="1" ht="19.7" customHeight="1">
      <c r="D148" s="17"/>
      <c r="E148" s="17"/>
      <c r="F148" s="17"/>
      <c r="G148" s="18"/>
      <c r="H148" s="26"/>
      <c r="I148" s="18"/>
      <c r="J148" s="22"/>
      <c r="K148" s="357"/>
      <c r="L148" s="18"/>
      <c r="M148" s="18"/>
      <c r="N148" s="18"/>
      <c r="O148" s="30"/>
      <c r="P148" s="17"/>
      <c r="Q148" s="18"/>
      <c r="R148" s="30"/>
      <c r="S148" s="1063"/>
    </row>
    <row r="149" spans="4:19" s="8" customFormat="1" ht="19.7" customHeight="1">
      <c r="D149" s="17"/>
      <c r="E149" s="17"/>
      <c r="F149" s="17"/>
      <c r="G149" s="18"/>
      <c r="H149" s="26"/>
      <c r="I149" s="18"/>
      <c r="J149" s="22"/>
      <c r="K149" s="357"/>
      <c r="L149" s="18"/>
      <c r="M149" s="18"/>
      <c r="N149" s="18"/>
      <c r="O149" s="30"/>
      <c r="P149" s="17"/>
      <c r="Q149" s="18"/>
      <c r="R149" s="30"/>
      <c r="S149" s="1063"/>
    </row>
    <row r="150" spans="4:19" s="8" customFormat="1" ht="19.7" customHeight="1">
      <c r="D150" s="17"/>
      <c r="E150" s="17"/>
      <c r="F150" s="17"/>
      <c r="G150" s="18"/>
      <c r="H150" s="26"/>
      <c r="I150" s="18"/>
      <c r="J150" s="22"/>
      <c r="K150" s="357"/>
      <c r="L150" s="18"/>
      <c r="M150" s="18"/>
      <c r="N150" s="18"/>
      <c r="O150" s="30"/>
      <c r="P150" s="17"/>
      <c r="Q150" s="18"/>
      <c r="R150" s="30"/>
      <c r="S150" s="1063"/>
    </row>
    <row r="151" spans="4:19" s="8" customFormat="1" ht="19.7" customHeight="1">
      <c r="D151" s="17"/>
      <c r="E151" s="17"/>
      <c r="F151" s="17"/>
      <c r="G151" s="18"/>
      <c r="H151" s="26"/>
      <c r="I151" s="18"/>
      <c r="J151" s="22"/>
      <c r="K151" s="357"/>
      <c r="L151" s="18"/>
      <c r="M151" s="18"/>
      <c r="N151" s="18"/>
      <c r="O151" s="30"/>
      <c r="P151" s="17"/>
      <c r="Q151" s="18"/>
      <c r="R151" s="30"/>
      <c r="S151" s="1063"/>
    </row>
    <row r="152" spans="4:19" s="8" customFormat="1" ht="19.7" customHeight="1">
      <c r="D152" s="17"/>
      <c r="E152" s="17"/>
      <c r="F152" s="17"/>
      <c r="G152" s="18"/>
      <c r="H152" s="26"/>
      <c r="I152" s="18"/>
      <c r="J152" s="22"/>
      <c r="K152" s="357"/>
      <c r="L152" s="18"/>
      <c r="M152" s="18"/>
      <c r="N152" s="18"/>
      <c r="O152" s="30"/>
      <c r="P152" s="17"/>
      <c r="Q152" s="18"/>
      <c r="R152" s="30"/>
      <c r="S152" s="1063"/>
    </row>
    <row r="153" spans="4:19" s="8" customFormat="1" ht="19.7" customHeight="1">
      <c r="D153" s="17"/>
      <c r="E153" s="17"/>
      <c r="F153" s="17"/>
      <c r="G153" s="18"/>
      <c r="H153" s="26"/>
      <c r="I153" s="18"/>
      <c r="J153" s="22"/>
      <c r="K153" s="357"/>
      <c r="L153" s="18"/>
      <c r="M153" s="18"/>
      <c r="N153" s="18"/>
      <c r="O153" s="30"/>
      <c r="P153" s="17"/>
      <c r="Q153" s="18"/>
      <c r="R153" s="30"/>
      <c r="S153" s="1063"/>
    </row>
    <row r="154" spans="4:19" s="8" customFormat="1" ht="19.7" customHeight="1">
      <c r="D154" s="17"/>
      <c r="E154" s="17"/>
      <c r="F154" s="17"/>
      <c r="G154" s="18"/>
      <c r="H154" s="26"/>
      <c r="I154" s="18"/>
      <c r="J154" s="22"/>
      <c r="K154" s="357"/>
      <c r="L154" s="18"/>
      <c r="M154" s="18"/>
      <c r="N154" s="18"/>
      <c r="O154" s="30"/>
      <c r="P154" s="17"/>
      <c r="Q154" s="18"/>
      <c r="R154" s="30"/>
      <c r="S154" s="1063"/>
    </row>
    <row r="155" spans="4:19" s="8" customFormat="1" ht="19.7" customHeight="1">
      <c r="D155" s="17"/>
      <c r="E155" s="17"/>
      <c r="F155" s="17"/>
      <c r="G155" s="18"/>
      <c r="H155" s="26"/>
      <c r="I155" s="18"/>
      <c r="J155" s="22"/>
      <c r="K155" s="357"/>
      <c r="L155" s="18"/>
      <c r="M155" s="18"/>
      <c r="N155" s="18"/>
      <c r="O155" s="30"/>
      <c r="P155" s="17"/>
      <c r="Q155" s="18"/>
      <c r="R155" s="30"/>
      <c r="S155" s="1063"/>
    </row>
    <row r="156" spans="4:19" s="8" customFormat="1" ht="19.7" customHeight="1">
      <c r="D156" s="17"/>
      <c r="E156" s="17"/>
      <c r="F156" s="17"/>
      <c r="G156" s="18"/>
      <c r="H156" s="26"/>
      <c r="I156" s="18"/>
      <c r="J156" s="22"/>
      <c r="K156" s="357"/>
      <c r="L156" s="18"/>
      <c r="M156" s="18"/>
      <c r="N156" s="18"/>
      <c r="O156" s="30"/>
      <c r="P156" s="17"/>
      <c r="Q156" s="18"/>
      <c r="R156" s="30"/>
      <c r="S156" s="1063"/>
    </row>
    <row r="157" spans="4:19" s="8" customFormat="1" ht="19.7" customHeight="1">
      <c r="D157" s="17"/>
      <c r="E157" s="17"/>
      <c r="F157" s="17"/>
      <c r="G157" s="18"/>
      <c r="H157" s="26"/>
      <c r="I157" s="18"/>
      <c r="J157" s="22"/>
      <c r="K157" s="357"/>
      <c r="L157" s="18"/>
      <c r="M157" s="18"/>
      <c r="N157" s="18"/>
      <c r="O157" s="30"/>
      <c r="P157" s="17"/>
      <c r="Q157" s="18"/>
      <c r="R157" s="30"/>
      <c r="S157" s="1063"/>
    </row>
    <row r="158" spans="4:19" s="8" customFormat="1" ht="19.7" customHeight="1">
      <c r="D158" s="17"/>
      <c r="E158" s="17"/>
      <c r="F158" s="17"/>
      <c r="G158" s="18"/>
      <c r="H158" s="26"/>
      <c r="I158" s="18"/>
      <c r="J158" s="22"/>
      <c r="K158" s="357"/>
      <c r="L158" s="18"/>
      <c r="M158" s="18"/>
      <c r="N158" s="18"/>
      <c r="O158" s="30"/>
      <c r="P158" s="17"/>
      <c r="Q158" s="18"/>
      <c r="R158" s="30"/>
      <c r="S158" s="1063"/>
    </row>
    <row r="159" spans="4:19" s="8" customFormat="1" ht="19.7" customHeight="1">
      <c r="D159" s="17"/>
      <c r="E159" s="17"/>
      <c r="F159" s="17"/>
      <c r="G159" s="18"/>
      <c r="H159" s="26"/>
      <c r="I159" s="18"/>
      <c r="J159" s="22"/>
      <c r="K159" s="357"/>
      <c r="L159" s="18"/>
      <c r="M159" s="18"/>
      <c r="N159" s="18"/>
      <c r="O159" s="30"/>
      <c r="P159" s="17"/>
      <c r="Q159" s="18"/>
      <c r="R159" s="30"/>
      <c r="S159" s="1063"/>
    </row>
    <row r="160" spans="4:19" s="8" customFormat="1" ht="19.7" customHeight="1">
      <c r="D160" s="17"/>
      <c r="E160" s="17"/>
      <c r="F160" s="17"/>
      <c r="G160" s="18"/>
      <c r="H160" s="26"/>
      <c r="I160" s="18"/>
      <c r="J160" s="22"/>
      <c r="K160" s="357"/>
      <c r="L160" s="18"/>
      <c r="M160" s="18"/>
      <c r="N160" s="18"/>
      <c r="O160" s="30"/>
      <c r="P160" s="17"/>
      <c r="Q160" s="18"/>
      <c r="R160" s="30"/>
      <c r="S160" s="1063"/>
    </row>
    <row r="161" spans="4:19" s="8" customFormat="1" ht="19.7" customHeight="1">
      <c r="D161" s="17"/>
      <c r="E161" s="17"/>
      <c r="F161" s="17"/>
      <c r="G161" s="18"/>
      <c r="H161" s="26"/>
      <c r="I161" s="18"/>
      <c r="J161" s="22"/>
      <c r="K161" s="357"/>
      <c r="L161" s="18"/>
      <c r="M161" s="18"/>
      <c r="N161" s="18"/>
      <c r="O161" s="30"/>
      <c r="P161" s="17"/>
      <c r="Q161" s="18"/>
      <c r="R161" s="30"/>
      <c r="S161" s="1063"/>
    </row>
    <row r="162" spans="4:19" s="8" customFormat="1" ht="19.7" customHeight="1">
      <c r="D162" s="17"/>
      <c r="E162" s="17"/>
      <c r="F162" s="17"/>
      <c r="G162" s="18"/>
      <c r="H162" s="26"/>
      <c r="I162" s="18"/>
      <c r="J162" s="22"/>
      <c r="K162" s="357"/>
      <c r="L162" s="18"/>
      <c r="M162" s="18"/>
      <c r="N162" s="18"/>
      <c r="O162" s="30"/>
      <c r="P162" s="17"/>
      <c r="Q162" s="18"/>
      <c r="R162" s="30"/>
      <c r="S162" s="1063"/>
    </row>
    <row r="163" spans="4:19" s="8" customFormat="1" ht="19.7" customHeight="1">
      <c r="D163" s="17"/>
      <c r="E163" s="17"/>
      <c r="F163" s="17"/>
      <c r="G163" s="18"/>
      <c r="H163" s="26"/>
      <c r="I163" s="18"/>
      <c r="J163" s="22"/>
      <c r="K163" s="357"/>
      <c r="L163" s="18"/>
      <c r="M163" s="18"/>
      <c r="N163" s="18"/>
      <c r="O163" s="30"/>
      <c r="P163" s="17"/>
      <c r="Q163" s="18"/>
      <c r="R163" s="30"/>
      <c r="S163" s="1063"/>
    </row>
    <row r="164" spans="4:19" s="8" customFormat="1" ht="19.7" customHeight="1">
      <c r="D164" s="17"/>
      <c r="E164" s="17"/>
      <c r="F164" s="17"/>
      <c r="G164" s="18"/>
      <c r="H164" s="26"/>
      <c r="I164" s="18"/>
      <c r="J164" s="22"/>
      <c r="K164" s="357"/>
      <c r="L164" s="18"/>
      <c r="M164" s="18"/>
      <c r="N164" s="18"/>
      <c r="O164" s="30"/>
      <c r="P164" s="17"/>
      <c r="Q164" s="18"/>
      <c r="R164" s="30"/>
      <c r="S164" s="1063"/>
    </row>
    <row r="165" spans="4:19" s="8" customFormat="1" ht="19.7" customHeight="1">
      <c r="D165" s="17"/>
      <c r="E165" s="17"/>
      <c r="F165" s="17"/>
      <c r="G165" s="18"/>
      <c r="H165" s="26"/>
      <c r="I165" s="18"/>
      <c r="J165" s="22"/>
      <c r="K165" s="357"/>
      <c r="L165" s="18"/>
      <c r="M165" s="18"/>
      <c r="N165" s="18"/>
      <c r="O165" s="30"/>
      <c r="P165" s="17"/>
      <c r="Q165" s="18"/>
      <c r="R165" s="30"/>
      <c r="S165" s="1063"/>
    </row>
    <row r="166" spans="4:19" s="8" customFormat="1" ht="19.7" customHeight="1">
      <c r="D166" s="17"/>
      <c r="E166" s="17"/>
      <c r="F166" s="17"/>
      <c r="G166" s="18"/>
      <c r="H166" s="26"/>
      <c r="I166" s="18"/>
      <c r="J166" s="22"/>
      <c r="K166" s="357"/>
      <c r="L166" s="18"/>
      <c r="M166" s="18"/>
      <c r="N166" s="18"/>
      <c r="O166" s="30"/>
      <c r="P166" s="17"/>
      <c r="Q166" s="18"/>
      <c r="R166" s="30"/>
      <c r="S166" s="1063"/>
    </row>
    <row r="167" spans="4:19" s="8" customFormat="1" ht="19.7" customHeight="1">
      <c r="D167" s="17"/>
      <c r="E167" s="17"/>
      <c r="F167" s="17"/>
      <c r="G167" s="18"/>
      <c r="H167" s="26"/>
      <c r="I167" s="18"/>
      <c r="J167" s="22"/>
      <c r="K167" s="357"/>
      <c r="L167" s="18"/>
      <c r="M167" s="18"/>
      <c r="N167" s="18"/>
      <c r="O167" s="30"/>
      <c r="P167" s="17"/>
      <c r="Q167" s="18"/>
      <c r="R167" s="30"/>
      <c r="S167" s="1063"/>
    </row>
    <row r="168" spans="4:19" s="8" customFormat="1" ht="19.7" customHeight="1">
      <c r="D168" s="17"/>
      <c r="E168" s="52"/>
      <c r="F168" s="52"/>
      <c r="G168" s="24"/>
      <c r="H168" s="513"/>
      <c r="I168" s="18"/>
      <c r="J168" s="177"/>
      <c r="K168" s="357"/>
      <c r="L168" s="53"/>
      <c r="M168" s="18"/>
      <c r="N168" s="24"/>
      <c r="O168" s="30"/>
      <c r="P168" s="17"/>
      <c r="Q168" s="18"/>
      <c r="R168" s="30"/>
      <c r="S168" s="1063"/>
    </row>
    <row r="169" spans="4:19" s="8" customFormat="1" ht="19.7" customHeight="1">
      <c r="D169" s="17"/>
      <c r="E169" s="17"/>
      <c r="F169" s="52"/>
      <c r="G169" s="24"/>
      <c r="H169" s="513"/>
      <c r="I169" s="18"/>
      <c r="J169" s="177"/>
      <c r="K169" s="357"/>
      <c r="L169" s="53"/>
      <c r="M169" s="18"/>
      <c r="N169" s="24"/>
      <c r="O169" s="30"/>
      <c r="P169" s="17"/>
      <c r="Q169" s="18"/>
      <c r="R169" s="30"/>
      <c r="S169" s="1063"/>
    </row>
    <row r="170" spans="4:19" s="8" customFormat="1" ht="19.7" customHeight="1">
      <c r="D170" s="17"/>
      <c r="E170" s="17"/>
      <c r="F170" s="52"/>
      <c r="G170" s="24"/>
      <c r="H170" s="513"/>
      <c r="I170" s="18"/>
      <c r="J170" s="177"/>
      <c r="K170" s="357"/>
      <c r="L170" s="53"/>
      <c r="M170" s="18"/>
      <c r="N170" s="24"/>
      <c r="O170" s="30"/>
      <c r="P170" s="17"/>
      <c r="Q170" s="18"/>
      <c r="R170" s="30"/>
      <c r="S170" s="1063"/>
    </row>
    <row r="171" spans="4:19" s="8" customFormat="1" ht="19.7" customHeight="1">
      <c r="D171" s="17"/>
      <c r="E171" s="17"/>
      <c r="F171" s="52"/>
      <c r="G171" s="24"/>
      <c r="H171" s="513"/>
      <c r="I171" s="18"/>
      <c r="J171" s="177"/>
      <c r="K171" s="357"/>
      <c r="L171" s="53"/>
      <c r="M171" s="18"/>
      <c r="N171" s="24"/>
      <c r="O171" s="30"/>
      <c r="P171" s="17"/>
      <c r="Q171" s="18"/>
      <c r="R171" s="30"/>
      <c r="S171" s="1063"/>
    </row>
    <row r="172" spans="4:19" s="8" customFormat="1" ht="19.7" customHeight="1">
      <c r="D172" s="17"/>
      <c r="E172" s="17"/>
      <c r="F172" s="52"/>
      <c r="G172" s="24"/>
      <c r="H172" s="513"/>
      <c r="I172" s="18"/>
      <c r="J172" s="177"/>
      <c r="K172" s="357"/>
      <c r="L172" s="53"/>
      <c r="M172" s="18"/>
      <c r="N172" s="24"/>
      <c r="O172" s="30"/>
      <c r="P172" s="17"/>
      <c r="Q172" s="18"/>
      <c r="R172" s="30"/>
      <c r="S172" s="1063"/>
    </row>
    <row r="173" spans="4:19" s="8" customFormat="1" ht="19.7" customHeight="1">
      <c r="D173" s="17"/>
      <c r="E173" s="17"/>
      <c r="F173" s="52"/>
      <c r="G173" s="24"/>
      <c r="H173" s="513"/>
      <c r="I173" s="18"/>
      <c r="J173" s="177"/>
      <c r="K173" s="357"/>
      <c r="L173" s="53"/>
      <c r="M173" s="18"/>
      <c r="N173" s="24"/>
      <c r="O173" s="30"/>
      <c r="P173" s="17"/>
      <c r="Q173" s="18"/>
      <c r="R173" s="30"/>
      <c r="S173" s="1063"/>
    </row>
    <row r="174" spans="4:19" s="8" customFormat="1" ht="19.350000000000001" customHeight="1">
      <c r="D174" s="17"/>
      <c r="E174" s="52"/>
      <c r="F174" s="52"/>
      <c r="G174" s="24"/>
      <c r="H174" s="513"/>
      <c r="I174" s="18"/>
      <c r="J174" s="177"/>
      <c r="K174" s="357"/>
      <c r="L174" s="53"/>
      <c r="M174" s="18"/>
      <c r="N174" s="24"/>
      <c r="O174" s="30"/>
      <c r="P174" s="17"/>
      <c r="Q174" s="18"/>
      <c r="R174" s="30"/>
      <c r="S174" s="1063"/>
    </row>
    <row r="175" spans="4:19" s="8" customFormat="1" ht="19.350000000000001" customHeight="1">
      <c r="D175" s="17"/>
      <c r="E175" s="52"/>
      <c r="F175" s="52"/>
      <c r="G175" s="57"/>
      <c r="H175" s="513"/>
      <c r="I175" s="18"/>
      <c r="J175" s="177"/>
      <c r="K175" s="357"/>
      <c r="L175" s="53"/>
      <c r="M175" s="18"/>
      <c r="N175" s="24"/>
      <c r="O175" s="30"/>
      <c r="P175" s="17"/>
      <c r="Q175" s="18"/>
      <c r="R175" s="30"/>
      <c r="S175" s="1063"/>
    </row>
    <row r="176" spans="4:19" s="8" customFormat="1" ht="19.350000000000001" customHeight="1">
      <c r="D176" s="17"/>
      <c r="E176" s="52"/>
      <c r="F176" s="52"/>
      <c r="G176" s="249"/>
      <c r="H176" s="513"/>
      <c r="I176" s="18"/>
      <c r="J176" s="177"/>
      <c r="K176" s="357"/>
      <c r="L176" s="53"/>
      <c r="M176" s="18"/>
      <c r="N176" s="24"/>
      <c r="O176" s="30"/>
      <c r="P176" s="17"/>
      <c r="Q176" s="18"/>
      <c r="R176" s="30"/>
      <c r="S176" s="1063"/>
    </row>
    <row r="177" spans="4:19" s="8" customFormat="1" ht="19.7" customHeight="1">
      <c r="D177" s="17"/>
      <c r="E177" s="52"/>
      <c r="F177" s="52"/>
      <c r="G177" s="249"/>
      <c r="H177" s="513"/>
      <c r="I177" s="18"/>
      <c r="J177" s="177"/>
      <c r="K177" s="357"/>
      <c r="L177" s="53"/>
      <c r="M177" s="18"/>
      <c r="N177" s="24"/>
      <c r="O177" s="30"/>
      <c r="P177" s="17"/>
      <c r="Q177" s="18"/>
      <c r="R177" s="30"/>
      <c r="S177" s="1063"/>
    </row>
    <row r="178" spans="4:19" s="8" customFormat="1" ht="19.7" customHeight="1">
      <c r="D178" s="17"/>
      <c r="E178" s="52"/>
      <c r="F178" s="52"/>
      <c r="G178" s="249"/>
      <c r="H178" s="513"/>
      <c r="I178" s="18"/>
      <c r="J178" s="177"/>
      <c r="K178" s="357"/>
      <c r="L178" s="53"/>
      <c r="M178" s="18"/>
      <c r="N178" s="24"/>
      <c r="O178" s="30"/>
      <c r="P178" s="17"/>
      <c r="Q178" s="18"/>
      <c r="R178" s="30"/>
      <c r="S178" s="1063"/>
    </row>
    <row r="179" spans="4:19" s="8" customFormat="1" ht="19.7" customHeight="1">
      <c r="D179" s="17"/>
      <c r="E179" s="52"/>
      <c r="F179" s="52"/>
      <c r="G179" s="249"/>
      <c r="H179" s="513"/>
      <c r="I179" s="18"/>
      <c r="J179" s="177"/>
      <c r="K179" s="357"/>
      <c r="L179" s="53"/>
      <c r="M179" s="18"/>
      <c r="N179" s="24"/>
      <c r="O179" s="30"/>
      <c r="P179" s="17"/>
      <c r="Q179" s="18"/>
      <c r="R179" s="30"/>
      <c r="S179" s="1063"/>
    </row>
    <row r="180" spans="4:19" s="8" customFormat="1" ht="19.7" customHeight="1">
      <c r="D180" s="17"/>
      <c r="E180" s="52"/>
      <c r="F180" s="52"/>
      <c r="G180" s="249"/>
      <c r="H180" s="513"/>
      <c r="I180" s="18"/>
      <c r="J180" s="177"/>
      <c r="K180" s="357"/>
      <c r="L180" s="53"/>
      <c r="M180" s="18"/>
      <c r="N180" s="24"/>
      <c r="O180" s="30"/>
      <c r="P180" s="17"/>
      <c r="Q180" s="18"/>
      <c r="R180" s="30"/>
      <c r="S180" s="1063"/>
    </row>
    <row r="181" spans="4:19" s="8" customFormat="1" ht="19.7" customHeight="1">
      <c r="D181" s="17"/>
      <c r="E181" s="52"/>
      <c r="F181" s="52"/>
      <c r="G181" s="249"/>
      <c r="H181" s="513"/>
      <c r="I181" s="18"/>
      <c r="J181" s="177"/>
      <c r="K181" s="357"/>
      <c r="L181" s="53"/>
      <c r="M181" s="18"/>
      <c r="N181" s="24"/>
      <c r="O181" s="30"/>
      <c r="P181" s="17"/>
      <c r="Q181" s="18"/>
      <c r="R181" s="30"/>
      <c r="S181" s="1063"/>
    </row>
    <row r="182" spans="4:19" s="8" customFormat="1" ht="19.7" customHeight="1">
      <c r="D182" s="17"/>
      <c r="E182" s="17"/>
      <c r="F182" s="17"/>
      <c r="G182" s="24"/>
      <c r="H182" s="26"/>
      <c r="I182" s="177"/>
      <c r="J182" s="197"/>
      <c r="K182" s="511"/>
      <c r="L182" s="347"/>
      <c r="M182" s="18"/>
      <c r="N182" s="24"/>
      <c r="O182" s="30"/>
      <c r="P182" s="17"/>
      <c r="Q182" s="18"/>
      <c r="R182" s="30"/>
      <c r="S182" s="1063"/>
    </row>
    <row r="183" spans="4:19" s="8" customFormat="1" ht="19.7" customHeight="1">
      <c r="D183" s="17"/>
      <c r="E183" s="17"/>
      <c r="F183" s="17"/>
      <c r="G183" s="24"/>
      <c r="H183" s="26"/>
      <c r="I183" s="177"/>
      <c r="J183" s="852"/>
      <c r="K183" s="348"/>
      <c r="L183" s="347"/>
      <c r="M183" s="18"/>
      <c r="N183" s="24"/>
      <c r="O183" s="30"/>
      <c r="P183" s="17"/>
      <c r="Q183" s="18"/>
      <c r="R183" s="30"/>
      <c r="S183" s="1063"/>
    </row>
    <row r="184" spans="4:19" s="8" customFormat="1" ht="19.7" customHeight="1">
      <c r="D184" s="17"/>
      <c r="E184" s="52"/>
      <c r="F184" s="52"/>
      <c r="G184" s="1079"/>
      <c r="H184" s="513"/>
      <c r="I184" s="18"/>
      <c r="J184" s="177"/>
      <c r="K184" s="357"/>
      <c r="L184" s="53"/>
      <c r="M184" s="18"/>
      <c r="N184" s="24"/>
      <c r="O184" s="30"/>
      <c r="P184" s="17"/>
      <c r="Q184" s="18"/>
      <c r="R184" s="30"/>
      <c r="S184" s="1063"/>
    </row>
    <row r="185" spans="4:19" s="8" customFormat="1" ht="19.7" customHeight="1">
      <c r="D185" s="17"/>
      <c r="E185" s="52"/>
      <c r="F185" s="52"/>
      <c r="G185" s="249"/>
      <c r="H185" s="513"/>
      <c r="I185" s="18"/>
      <c r="J185" s="177"/>
      <c r="K185" s="357"/>
      <c r="L185" s="53"/>
      <c r="M185" s="18"/>
      <c r="N185" s="24"/>
      <c r="O185" s="30"/>
      <c r="P185" s="17"/>
      <c r="Q185" s="18"/>
      <c r="R185" s="30"/>
      <c r="S185" s="1063"/>
    </row>
    <row r="186" spans="4:19" s="8" customFormat="1" ht="19.7" customHeight="1">
      <c r="D186" s="17"/>
      <c r="E186" s="52"/>
      <c r="F186" s="52"/>
      <c r="G186" s="249"/>
      <c r="H186" s="513"/>
      <c r="I186" s="18"/>
      <c r="J186" s="177"/>
      <c r="K186" s="357"/>
      <c r="L186" s="53"/>
      <c r="M186" s="18"/>
      <c r="N186" s="24"/>
      <c r="O186" s="30"/>
      <c r="P186" s="17"/>
      <c r="Q186" s="18"/>
      <c r="R186" s="30"/>
      <c r="S186" s="1063"/>
    </row>
    <row r="187" spans="4:19" s="8" customFormat="1" ht="19.7" customHeight="1">
      <c r="D187" s="17"/>
      <c r="E187" s="52"/>
      <c r="F187" s="52"/>
      <c r="G187" s="249"/>
      <c r="H187" s="513"/>
      <c r="I187" s="18"/>
      <c r="J187" s="177"/>
      <c r="K187" s="357"/>
      <c r="L187" s="53"/>
      <c r="M187" s="18"/>
      <c r="N187" s="24"/>
      <c r="O187" s="30"/>
      <c r="P187" s="17"/>
      <c r="Q187" s="18"/>
      <c r="R187" s="30"/>
      <c r="S187" s="1063"/>
    </row>
    <row r="188" spans="4:19" s="8" customFormat="1" ht="19.7" customHeight="1">
      <c r="D188" s="17"/>
      <c r="E188" s="52"/>
      <c r="F188" s="52"/>
      <c r="G188" s="249"/>
      <c r="H188" s="513"/>
      <c r="I188" s="18"/>
      <c r="J188" s="177"/>
      <c r="K188" s="357"/>
      <c r="L188" s="53"/>
      <c r="M188" s="18"/>
      <c r="N188" s="24"/>
      <c r="O188" s="30"/>
      <c r="P188" s="17"/>
      <c r="Q188" s="18"/>
      <c r="R188" s="30"/>
      <c r="S188" s="1063"/>
    </row>
    <row r="189" spans="4:19" s="8" customFormat="1" ht="19.7" customHeight="1">
      <c r="D189" s="17"/>
      <c r="E189" s="52"/>
      <c r="F189" s="52"/>
      <c r="G189" s="249"/>
      <c r="H189" s="513"/>
      <c r="I189" s="18"/>
      <c r="J189" s="177"/>
      <c r="K189" s="357"/>
      <c r="L189" s="53"/>
      <c r="M189" s="18"/>
      <c r="N189" s="24"/>
      <c r="O189" s="30"/>
      <c r="P189" s="17"/>
      <c r="Q189" s="18"/>
      <c r="R189" s="30"/>
      <c r="S189" s="1063"/>
    </row>
    <row r="190" spans="4:19" s="8" customFormat="1" ht="19.7" customHeight="1">
      <c r="D190" s="17"/>
      <c r="E190" s="52"/>
      <c r="F190" s="52"/>
      <c r="G190" s="249"/>
      <c r="H190" s="513"/>
      <c r="I190" s="18"/>
      <c r="J190" s="177"/>
      <c r="K190" s="357"/>
      <c r="L190" s="53"/>
      <c r="M190" s="18"/>
      <c r="N190" s="24"/>
      <c r="O190" s="30"/>
      <c r="P190" s="17"/>
      <c r="Q190" s="18"/>
      <c r="R190" s="30"/>
      <c r="S190" s="1063"/>
    </row>
    <row r="191" spans="4:19" s="8" customFormat="1" ht="19.7" customHeight="1">
      <c r="D191" s="17"/>
      <c r="E191" s="52"/>
      <c r="F191" s="52"/>
      <c r="G191" s="249"/>
      <c r="H191" s="513"/>
      <c r="I191" s="18"/>
      <c r="J191" s="177"/>
      <c r="K191" s="357"/>
      <c r="L191" s="53"/>
      <c r="M191" s="18"/>
      <c r="N191" s="24"/>
      <c r="O191" s="30"/>
      <c r="P191" s="17"/>
      <c r="Q191" s="18"/>
      <c r="R191" s="30"/>
      <c r="S191" s="1063"/>
    </row>
    <row r="192" spans="4:19" s="8" customFormat="1" ht="19.7" customHeight="1">
      <c r="D192" s="17"/>
      <c r="E192" s="52"/>
      <c r="F192" s="52"/>
      <c r="G192" s="249"/>
      <c r="H192" s="513"/>
      <c r="I192" s="18"/>
      <c r="J192" s="177"/>
      <c r="K192" s="357"/>
      <c r="L192" s="53"/>
      <c r="M192" s="18"/>
      <c r="N192" s="24"/>
      <c r="O192" s="30"/>
      <c r="P192" s="17"/>
      <c r="Q192" s="18"/>
      <c r="R192" s="30"/>
      <c r="S192" s="1063"/>
    </row>
    <row r="193" spans="4:19" s="8" customFormat="1" ht="19.7" customHeight="1">
      <c r="D193" s="17"/>
      <c r="E193" s="52"/>
      <c r="F193" s="52"/>
      <c r="G193" s="249"/>
      <c r="H193" s="513"/>
      <c r="I193" s="18"/>
      <c r="J193" s="177"/>
      <c r="K193" s="357"/>
      <c r="L193" s="53"/>
      <c r="M193" s="18"/>
      <c r="N193" s="24"/>
      <c r="O193" s="30"/>
      <c r="P193" s="17"/>
      <c r="Q193" s="18"/>
      <c r="R193" s="30"/>
      <c r="S193" s="1063"/>
    </row>
    <row r="194" spans="4:19" s="8" customFormat="1" ht="19.7" customHeight="1">
      <c r="D194" s="17"/>
      <c r="E194" s="52"/>
      <c r="F194" s="52"/>
      <c r="G194" s="249"/>
      <c r="H194" s="513"/>
      <c r="I194" s="18"/>
      <c r="J194" s="177"/>
      <c r="K194" s="357"/>
      <c r="L194" s="53"/>
      <c r="M194" s="18"/>
      <c r="N194" s="24"/>
      <c r="O194" s="30"/>
      <c r="P194" s="17"/>
      <c r="Q194" s="18"/>
      <c r="R194" s="30"/>
      <c r="S194" s="1063"/>
    </row>
    <row r="195" spans="4:19" s="8" customFormat="1" ht="19.7" customHeight="1">
      <c r="D195" s="17"/>
      <c r="E195" s="52"/>
      <c r="F195" s="52"/>
      <c r="G195" s="249"/>
      <c r="H195" s="513"/>
      <c r="I195" s="18"/>
      <c r="J195" s="177"/>
      <c r="K195" s="357"/>
      <c r="L195" s="53"/>
      <c r="M195" s="18"/>
      <c r="N195" s="24"/>
      <c r="O195" s="30"/>
      <c r="P195" s="17"/>
      <c r="Q195" s="18"/>
      <c r="R195" s="30"/>
      <c r="S195" s="1063"/>
    </row>
    <row r="196" spans="4:19" s="8" customFormat="1" ht="19.7" customHeight="1">
      <c r="D196" s="17"/>
      <c r="E196" s="52"/>
      <c r="F196" s="52"/>
      <c r="G196" s="249"/>
      <c r="H196" s="513"/>
      <c r="I196" s="18"/>
      <c r="J196" s="177"/>
      <c r="K196" s="357"/>
      <c r="L196" s="53"/>
      <c r="M196" s="18"/>
      <c r="N196" s="24"/>
      <c r="O196" s="30"/>
      <c r="P196" s="17"/>
      <c r="Q196" s="18"/>
      <c r="R196" s="30"/>
      <c r="S196" s="1063"/>
    </row>
    <row r="197" spans="4:19" s="8" customFormat="1" ht="19.7" customHeight="1">
      <c r="D197" s="17"/>
      <c r="E197" s="52"/>
      <c r="F197" s="52"/>
      <c r="G197" s="249"/>
      <c r="H197" s="513"/>
      <c r="I197" s="18"/>
      <c r="J197" s="177"/>
      <c r="K197" s="357"/>
      <c r="L197" s="53"/>
      <c r="M197" s="18"/>
      <c r="N197" s="24"/>
      <c r="O197" s="30"/>
      <c r="P197" s="17"/>
      <c r="Q197" s="18"/>
      <c r="R197" s="30"/>
      <c r="S197" s="1063"/>
    </row>
    <row r="198" spans="4:19" s="8" customFormat="1" ht="19.7" customHeight="1">
      <c r="D198" s="17"/>
      <c r="E198" s="52"/>
      <c r="F198" s="52"/>
      <c r="G198" s="249"/>
      <c r="H198" s="513"/>
      <c r="I198" s="18"/>
      <c r="J198" s="177"/>
      <c r="K198" s="357"/>
      <c r="L198" s="53"/>
      <c r="M198" s="18"/>
      <c r="N198" s="24"/>
      <c r="O198" s="30"/>
      <c r="P198" s="17"/>
      <c r="Q198" s="18"/>
      <c r="R198" s="30"/>
      <c r="S198" s="1063"/>
    </row>
    <row r="199" spans="4:19" s="8" customFormat="1" ht="19.7" customHeight="1">
      <c r="D199" s="17"/>
      <c r="E199" s="52"/>
      <c r="F199" s="52"/>
      <c r="G199" s="249"/>
      <c r="H199" s="513"/>
      <c r="I199" s="18"/>
      <c r="J199" s="177"/>
      <c r="K199" s="357"/>
      <c r="L199" s="53"/>
      <c r="M199" s="18"/>
      <c r="N199" s="24"/>
      <c r="O199" s="30"/>
      <c r="P199" s="17"/>
      <c r="Q199" s="18"/>
      <c r="R199" s="30"/>
      <c r="S199" s="1063"/>
    </row>
    <row r="200" spans="4:19" s="8" customFormat="1" ht="19.7" customHeight="1">
      <c r="D200" s="17"/>
      <c r="E200" s="52"/>
      <c r="F200" s="52"/>
      <c r="G200" s="249"/>
      <c r="H200" s="513"/>
      <c r="I200" s="18"/>
      <c r="J200" s="177"/>
      <c r="K200" s="357"/>
      <c r="L200" s="53"/>
      <c r="M200" s="18"/>
      <c r="N200" s="24"/>
      <c r="O200" s="30"/>
      <c r="P200" s="17"/>
      <c r="Q200" s="18"/>
      <c r="R200" s="30"/>
      <c r="S200" s="1063"/>
    </row>
    <row r="201" spans="4:19" s="8" customFormat="1" ht="19.7" customHeight="1">
      <c r="D201" s="17"/>
      <c r="E201" s="52"/>
      <c r="F201" s="52"/>
      <c r="G201" s="249"/>
      <c r="H201" s="513"/>
      <c r="I201" s="18"/>
      <c r="J201" s="177"/>
      <c r="K201" s="357"/>
      <c r="L201" s="53"/>
      <c r="M201" s="18"/>
      <c r="N201" s="24"/>
      <c r="O201" s="30"/>
      <c r="P201" s="17"/>
      <c r="Q201" s="18"/>
      <c r="R201" s="30"/>
      <c r="S201" s="1063"/>
    </row>
    <row r="202" spans="4:19" s="8" customFormat="1" ht="19.7" customHeight="1">
      <c r="D202" s="17"/>
      <c r="E202" s="52"/>
      <c r="F202" s="52"/>
      <c r="G202" s="249"/>
      <c r="H202" s="513"/>
      <c r="I202" s="18"/>
      <c r="J202" s="177"/>
      <c r="K202" s="357"/>
      <c r="L202" s="53"/>
      <c r="M202" s="18"/>
      <c r="N202" s="24"/>
      <c r="O202" s="30"/>
      <c r="P202" s="17"/>
      <c r="Q202" s="18"/>
      <c r="R202" s="30"/>
      <c r="S202" s="1063"/>
    </row>
    <row r="203" spans="4:19" s="8" customFormat="1" ht="19.7" customHeight="1">
      <c r="D203" s="17"/>
      <c r="E203" s="52"/>
      <c r="F203" s="52"/>
      <c r="G203" s="249"/>
      <c r="H203" s="513"/>
      <c r="I203" s="18"/>
      <c r="J203" s="177"/>
      <c r="K203" s="357"/>
      <c r="L203" s="53"/>
      <c r="M203" s="18"/>
      <c r="N203" s="24"/>
      <c r="O203" s="30"/>
      <c r="P203" s="17"/>
      <c r="Q203" s="18"/>
      <c r="R203" s="30"/>
      <c r="S203" s="1063"/>
    </row>
    <row r="204" spans="4:19" s="8" customFormat="1" ht="19.7" customHeight="1">
      <c r="D204" s="17"/>
      <c r="E204" s="52"/>
      <c r="F204" s="52"/>
      <c r="G204" s="249"/>
      <c r="H204" s="513"/>
      <c r="I204" s="18"/>
      <c r="J204" s="177"/>
      <c r="K204" s="357"/>
      <c r="L204" s="53"/>
      <c r="M204" s="18"/>
      <c r="N204" s="24"/>
      <c r="O204" s="30"/>
      <c r="P204" s="17"/>
      <c r="Q204" s="18"/>
      <c r="R204" s="30"/>
      <c r="S204" s="1063"/>
    </row>
    <row r="205" spans="4:19" s="8" customFormat="1" ht="19.7" customHeight="1">
      <c r="D205" s="17"/>
      <c r="E205" s="52"/>
      <c r="F205" s="52"/>
      <c r="G205" s="249"/>
      <c r="H205" s="513"/>
      <c r="I205" s="18"/>
      <c r="J205" s="177"/>
      <c r="K205" s="357"/>
      <c r="L205" s="1080"/>
      <c r="M205" s="18"/>
      <c r="N205" s="24"/>
      <c r="O205" s="30"/>
      <c r="P205" s="17"/>
      <c r="Q205" s="18"/>
      <c r="R205" s="30"/>
      <c r="S205" s="1063"/>
    </row>
    <row r="206" spans="4:19" s="8" customFormat="1" ht="19.7" customHeight="1">
      <c r="D206" s="17"/>
      <c r="E206" s="52"/>
      <c r="F206" s="52"/>
      <c r="G206" s="249"/>
      <c r="H206" s="513"/>
      <c r="I206" s="18"/>
      <c r="J206" s="177"/>
      <c r="K206" s="357"/>
      <c r="L206" s="53"/>
      <c r="M206" s="18"/>
      <c r="N206" s="24"/>
      <c r="O206" s="30"/>
      <c r="P206" s="17"/>
      <c r="Q206" s="18"/>
      <c r="R206" s="30"/>
      <c r="S206" s="1063"/>
    </row>
    <row r="207" spans="4:19" s="8" customFormat="1" ht="19.7" customHeight="1">
      <c r="D207" s="17"/>
      <c r="E207" s="52"/>
      <c r="F207" s="52"/>
      <c r="G207" s="249"/>
      <c r="H207" s="513"/>
      <c r="I207" s="18"/>
      <c r="J207" s="177"/>
      <c r="K207" s="357"/>
      <c r="L207" s="53"/>
      <c r="M207" s="18"/>
      <c r="N207" s="24"/>
      <c r="O207" s="30"/>
      <c r="P207" s="17"/>
      <c r="Q207" s="18"/>
      <c r="R207" s="30"/>
      <c r="S207" s="1063"/>
    </row>
    <row r="208" spans="4:19" s="8" customFormat="1" ht="19.7" customHeight="1">
      <c r="D208" s="17"/>
      <c r="E208" s="52"/>
      <c r="F208" s="52"/>
      <c r="G208" s="249"/>
      <c r="H208" s="513"/>
      <c r="I208" s="18"/>
      <c r="J208" s="177"/>
      <c r="K208" s="357"/>
      <c r="L208" s="53"/>
      <c r="M208" s="18"/>
      <c r="N208" s="24"/>
      <c r="O208" s="30"/>
      <c r="P208" s="17"/>
      <c r="Q208" s="18"/>
      <c r="R208" s="30"/>
      <c r="S208" s="1063"/>
    </row>
    <row r="209" spans="1:19" s="8" customFormat="1" ht="19.7" customHeight="1">
      <c r="D209" s="17"/>
      <c r="E209" s="52"/>
      <c r="F209" s="52"/>
      <c r="G209" s="249"/>
      <c r="H209" s="513"/>
      <c r="I209" s="18"/>
      <c r="J209" s="177"/>
      <c r="K209" s="357"/>
      <c r="L209" s="53"/>
      <c r="M209" s="18"/>
      <c r="N209" s="24"/>
      <c r="O209" s="30"/>
      <c r="P209" s="17"/>
      <c r="Q209" s="18"/>
      <c r="R209" s="30"/>
      <c r="S209" s="1063"/>
    </row>
    <row r="210" spans="1:19" s="8" customFormat="1" ht="19.7" customHeight="1">
      <c r="D210" s="17"/>
      <c r="E210" s="52"/>
      <c r="F210" s="52"/>
      <c r="G210" s="249"/>
      <c r="H210" s="513"/>
      <c r="I210" s="18"/>
      <c r="J210" s="177"/>
      <c r="K210" s="357"/>
      <c r="L210" s="53"/>
      <c r="M210" s="18"/>
      <c r="N210" s="24"/>
      <c r="O210" s="30"/>
      <c r="P210" s="17"/>
      <c r="Q210" s="18"/>
      <c r="R210" s="30"/>
      <c r="S210" s="1063"/>
    </row>
    <row r="211" spans="1:19" s="8" customFormat="1" ht="19.7" customHeight="1">
      <c r="D211" s="17"/>
      <c r="E211" s="52"/>
      <c r="F211" s="52"/>
      <c r="G211" s="249"/>
      <c r="H211" s="513"/>
      <c r="I211" s="18"/>
      <c r="J211" s="177"/>
      <c r="K211" s="357"/>
      <c r="L211" s="53"/>
      <c r="M211" s="18"/>
      <c r="N211" s="24"/>
      <c r="O211" s="30"/>
      <c r="P211" s="17"/>
      <c r="Q211" s="18"/>
      <c r="R211" s="30"/>
      <c r="S211" s="1063"/>
    </row>
    <row r="212" spans="1:19" s="8" customFormat="1" ht="19.7" customHeight="1">
      <c r="D212" s="17"/>
      <c r="E212" s="52"/>
      <c r="F212" s="52"/>
      <c r="G212" s="249"/>
      <c r="H212" s="513"/>
      <c r="I212" s="18"/>
      <c r="J212" s="177"/>
      <c r="K212" s="357"/>
      <c r="L212" s="1080"/>
      <c r="M212" s="18"/>
      <c r="N212" s="24"/>
      <c r="O212" s="30"/>
      <c r="P212" s="17"/>
      <c r="Q212" s="18"/>
      <c r="R212" s="30"/>
      <c r="S212" s="1063"/>
    </row>
    <row r="213" spans="1:19" s="8" customFormat="1" ht="19.7" customHeight="1">
      <c r="D213" s="17"/>
      <c r="E213" s="17"/>
      <c r="F213" s="17"/>
      <c r="G213" s="249"/>
      <c r="H213" s="513"/>
      <c r="I213" s="18"/>
      <c r="J213" s="177"/>
      <c r="K213" s="357"/>
      <c r="L213" s="53"/>
      <c r="M213" s="18"/>
      <c r="N213" s="24"/>
      <c r="O213" s="30"/>
      <c r="P213" s="17"/>
      <c r="Q213" s="18"/>
      <c r="R213" s="30"/>
      <c r="S213" s="1063"/>
    </row>
    <row r="214" spans="1:19" s="8" customFormat="1" ht="19.7" customHeight="1">
      <c r="D214" s="17"/>
      <c r="E214" s="52"/>
      <c r="F214" s="52"/>
      <c r="G214" s="249"/>
      <c r="H214" s="513"/>
      <c r="I214" s="18"/>
      <c r="J214" s="177"/>
      <c r="K214" s="357"/>
      <c r="L214" s="53"/>
      <c r="M214" s="18"/>
      <c r="N214" s="24"/>
      <c r="O214" s="30"/>
      <c r="P214" s="17"/>
      <c r="Q214" s="18"/>
      <c r="R214" s="30"/>
      <c r="S214" s="1063"/>
    </row>
    <row r="215" spans="1:19" s="8" customFormat="1" ht="19.7" customHeight="1">
      <c r="D215" s="17"/>
      <c r="E215" s="52"/>
      <c r="F215" s="52"/>
      <c r="G215" s="249"/>
      <c r="H215" s="513"/>
      <c r="I215" s="18"/>
      <c r="J215" s="177"/>
      <c r="K215" s="357"/>
      <c r="L215" s="53"/>
      <c r="M215" s="18"/>
      <c r="N215" s="24"/>
      <c r="O215" s="30"/>
      <c r="P215" s="17"/>
      <c r="Q215" s="18"/>
      <c r="R215" s="30"/>
      <c r="S215" s="1063"/>
    </row>
    <row r="216" spans="1:19" s="8" customFormat="1" ht="19.7" customHeight="1">
      <c r="D216" s="17"/>
      <c r="E216" s="17"/>
      <c r="F216" s="17"/>
      <c r="G216" s="249"/>
      <c r="H216" s="513"/>
      <c r="I216" s="18"/>
      <c r="J216" s="177"/>
      <c r="K216" s="357"/>
      <c r="L216" s="53"/>
      <c r="M216" s="18"/>
      <c r="N216" s="24"/>
      <c r="O216" s="30"/>
      <c r="P216" s="17"/>
      <c r="Q216" s="18"/>
      <c r="R216" s="30"/>
      <c r="S216" s="1063"/>
    </row>
    <row r="217" spans="1:19" s="8" customFormat="1" ht="19.350000000000001" customHeight="1">
      <c r="D217" s="17"/>
      <c r="E217" s="52"/>
      <c r="F217" s="52"/>
      <c r="G217" s="249"/>
      <c r="H217" s="513"/>
      <c r="I217" s="18"/>
      <c r="J217" s="177"/>
      <c r="K217" s="357"/>
      <c r="L217" s="53"/>
      <c r="M217" s="18"/>
      <c r="N217" s="24"/>
      <c r="O217" s="30"/>
      <c r="P217" s="17"/>
      <c r="Q217" s="18"/>
      <c r="R217" s="30"/>
      <c r="S217" s="1063"/>
    </row>
    <row r="218" spans="1:19" s="8" customFormat="1" ht="19.7" customHeight="1">
      <c r="D218" s="17"/>
      <c r="E218" s="17"/>
      <c r="F218" s="17"/>
      <c r="G218" s="321"/>
      <c r="H218" s="1081"/>
      <c r="I218" s="18"/>
      <c r="J218" s="177"/>
      <c r="K218" s="357"/>
      <c r="L218" s="246"/>
      <c r="M218" s="18"/>
      <c r="N218" s="18"/>
      <c r="O218" s="30"/>
      <c r="P218" s="17"/>
      <c r="Q218" s="18"/>
      <c r="R218" s="30"/>
      <c r="S218" s="1063"/>
    </row>
    <row r="219" spans="1:19" s="8" customFormat="1" ht="19.7" customHeight="1">
      <c r="D219" s="17"/>
      <c r="E219" s="17"/>
      <c r="F219" s="17"/>
      <c r="G219" s="492">
        <f>SUM(J168:J218)</f>
        <v>0</v>
      </c>
      <c r="H219" s="1081"/>
      <c r="I219" s="18"/>
      <c r="J219" s="177"/>
      <c r="K219" s="357"/>
      <c r="L219" s="24"/>
      <c r="M219" s="18"/>
      <c r="N219" s="18"/>
      <c r="O219" s="30"/>
      <c r="P219" s="17"/>
      <c r="Q219" s="18"/>
      <c r="R219" s="30"/>
      <c r="S219" s="1063"/>
    </row>
    <row r="220" spans="1:19" s="8" customFormat="1" ht="19.7" customHeight="1">
      <c r="D220" s="17"/>
      <c r="E220" s="17"/>
      <c r="F220" s="17"/>
      <c r="G220" s="24"/>
      <c r="H220" s="1081"/>
      <c r="I220" s="18"/>
      <c r="J220" s="177"/>
      <c r="K220" s="357"/>
      <c r="L220" s="24"/>
      <c r="M220" s="18"/>
      <c r="N220" s="18"/>
      <c r="O220" s="30"/>
      <c r="P220" s="17"/>
      <c r="Q220" s="18"/>
      <c r="R220" s="30"/>
      <c r="S220" s="1063"/>
    </row>
    <row r="221" spans="1:19" s="8" customFormat="1" ht="19.7" customHeight="1">
      <c r="D221" s="17"/>
      <c r="E221" s="17"/>
      <c r="F221" s="17"/>
      <c r="G221" s="24"/>
      <c r="H221" s="1081"/>
      <c r="I221" s="18"/>
      <c r="J221" s="177"/>
      <c r="K221" s="357"/>
      <c r="L221" s="24"/>
      <c r="M221" s="24"/>
      <c r="N221" s="18"/>
      <c r="O221" s="30"/>
      <c r="P221" s="17"/>
      <c r="Q221" s="18"/>
      <c r="R221" s="30"/>
      <c r="S221" s="1063"/>
    </row>
    <row r="222" spans="1:19">
      <c r="A222" s="8"/>
      <c r="B222" s="8"/>
      <c r="C222" s="8"/>
      <c r="D222" s="17"/>
      <c r="E222" s="17"/>
      <c r="F222" s="17"/>
      <c r="G222" s="24"/>
      <c r="H222" s="1081"/>
      <c r="I222" s="18"/>
      <c r="J222" s="177"/>
      <c r="K222" s="357"/>
      <c r="L222" s="24"/>
      <c r="M222" s="18"/>
      <c r="N222" s="18"/>
      <c r="O222" s="30"/>
      <c r="P222" s="17"/>
      <c r="Q222" s="18"/>
      <c r="R222" s="30"/>
      <c r="S222" s="1063"/>
    </row>
    <row r="223" spans="1:19">
      <c r="J223" s="1082"/>
    </row>
  </sheetData>
  <mergeCells count="8">
    <mergeCell ref="D2:F2"/>
    <mergeCell ref="I2:K2"/>
    <mergeCell ref="D3:F3"/>
    <mergeCell ref="J3:M4"/>
    <mergeCell ref="D4:F4"/>
    <mergeCell ref="D5:F5"/>
    <mergeCell ref="I5:I6"/>
    <mergeCell ref="D6:F6"/>
  </mergeCells>
  <phoneticPr fontId="3"/>
  <pageMargins left="0" right="0" top="0" bottom="0" header="0" footer="0"/>
  <pageSetup paperSize="8" scale="65" orientation="portrait" r:id="rId1"/>
  <tableParts count="1">
    <tablePart r:id="rId2"/>
  </tableParts>
  <extLst>
    <ext xmlns:x14="http://schemas.microsoft.com/office/spreadsheetml/2009/9/main" uri="{CCE6A557-97BC-4b89-ADB6-D9C93CAAB3DF}">
      <x14:dataValidations xmlns:xm="http://schemas.microsoft.com/office/excel/2006/main" count="1">
        <x14:dataValidation imeMode="hiragana" allowBlank="1" showInputMessage="1" showErrorMessage="1" xr:uid="{26403761-F7FF-4E5C-8564-3EF17B2C5C47}">
          <xm:sqref>L88:L89 JH88:JH89 TD88:TD89 ACZ88:ACZ89 AMV88:AMV89 AWR88:AWR89 BGN88:BGN89 BQJ88:BQJ89 CAF88:CAF89 CKB88:CKB89 CTX88:CTX89 DDT88:DDT89 DNP88:DNP89 DXL88:DXL89 EHH88:EHH89 ERD88:ERD89 FAZ88:FAZ89 FKV88:FKV89 FUR88:FUR89 GEN88:GEN89 GOJ88:GOJ89 GYF88:GYF89 HIB88:HIB89 HRX88:HRX89 IBT88:IBT89 ILP88:ILP89 IVL88:IVL89 JFH88:JFH89 JPD88:JPD89 JYZ88:JYZ89 KIV88:KIV89 KSR88:KSR89 LCN88:LCN89 LMJ88:LMJ89 LWF88:LWF89 MGB88:MGB89 MPX88:MPX89 MZT88:MZT89 NJP88:NJP89 NTL88:NTL89 ODH88:ODH89 OND88:OND89 OWZ88:OWZ89 PGV88:PGV89 PQR88:PQR89 QAN88:QAN89 QKJ88:QKJ89 QUF88:QUF89 REB88:REB89 RNX88:RNX89 RXT88:RXT89 SHP88:SHP89 SRL88:SRL89 TBH88:TBH89 TLD88:TLD89 TUZ88:TUZ89 UEV88:UEV89 UOR88:UOR89 UYN88:UYN89 VIJ88:VIJ89 VSF88:VSF89 WCB88:WCB89 WLX88:WLX89 WVT88:WVT89 L65624:L65625 JH65624:JH65625 TD65624:TD65625 ACZ65624:ACZ65625 AMV65624:AMV65625 AWR65624:AWR65625 BGN65624:BGN65625 BQJ65624:BQJ65625 CAF65624:CAF65625 CKB65624:CKB65625 CTX65624:CTX65625 DDT65624:DDT65625 DNP65624:DNP65625 DXL65624:DXL65625 EHH65624:EHH65625 ERD65624:ERD65625 FAZ65624:FAZ65625 FKV65624:FKV65625 FUR65624:FUR65625 GEN65624:GEN65625 GOJ65624:GOJ65625 GYF65624:GYF65625 HIB65624:HIB65625 HRX65624:HRX65625 IBT65624:IBT65625 ILP65624:ILP65625 IVL65624:IVL65625 JFH65624:JFH65625 JPD65624:JPD65625 JYZ65624:JYZ65625 KIV65624:KIV65625 KSR65624:KSR65625 LCN65624:LCN65625 LMJ65624:LMJ65625 LWF65624:LWF65625 MGB65624:MGB65625 MPX65624:MPX65625 MZT65624:MZT65625 NJP65624:NJP65625 NTL65624:NTL65625 ODH65624:ODH65625 OND65624:OND65625 OWZ65624:OWZ65625 PGV65624:PGV65625 PQR65624:PQR65625 QAN65624:QAN65625 QKJ65624:QKJ65625 QUF65624:QUF65625 REB65624:REB65625 RNX65624:RNX65625 RXT65624:RXT65625 SHP65624:SHP65625 SRL65624:SRL65625 TBH65624:TBH65625 TLD65624:TLD65625 TUZ65624:TUZ65625 UEV65624:UEV65625 UOR65624:UOR65625 UYN65624:UYN65625 VIJ65624:VIJ65625 VSF65624:VSF65625 WCB65624:WCB65625 WLX65624:WLX65625 WVT65624:WVT65625 L131160:L131161 JH131160:JH131161 TD131160:TD131161 ACZ131160:ACZ131161 AMV131160:AMV131161 AWR131160:AWR131161 BGN131160:BGN131161 BQJ131160:BQJ131161 CAF131160:CAF131161 CKB131160:CKB131161 CTX131160:CTX131161 DDT131160:DDT131161 DNP131160:DNP131161 DXL131160:DXL131161 EHH131160:EHH131161 ERD131160:ERD131161 FAZ131160:FAZ131161 FKV131160:FKV131161 FUR131160:FUR131161 GEN131160:GEN131161 GOJ131160:GOJ131161 GYF131160:GYF131161 HIB131160:HIB131161 HRX131160:HRX131161 IBT131160:IBT131161 ILP131160:ILP131161 IVL131160:IVL131161 JFH131160:JFH131161 JPD131160:JPD131161 JYZ131160:JYZ131161 KIV131160:KIV131161 KSR131160:KSR131161 LCN131160:LCN131161 LMJ131160:LMJ131161 LWF131160:LWF131161 MGB131160:MGB131161 MPX131160:MPX131161 MZT131160:MZT131161 NJP131160:NJP131161 NTL131160:NTL131161 ODH131160:ODH131161 OND131160:OND131161 OWZ131160:OWZ131161 PGV131160:PGV131161 PQR131160:PQR131161 QAN131160:QAN131161 QKJ131160:QKJ131161 QUF131160:QUF131161 REB131160:REB131161 RNX131160:RNX131161 RXT131160:RXT131161 SHP131160:SHP131161 SRL131160:SRL131161 TBH131160:TBH131161 TLD131160:TLD131161 TUZ131160:TUZ131161 UEV131160:UEV131161 UOR131160:UOR131161 UYN131160:UYN131161 VIJ131160:VIJ131161 VSF131160:VSF131161 WCB131160:WCB131161 WLX131160:WLX131161 WVT131160:WVT131161 L196696:L196697 JH196696:JH196697 TD196696:TD196697 ACZ196696:ACZ196697 AMV196696:AMV196697 AWR196696:AWR196697 BGN196696:BGN196697 BQJ196696:BQJ196697 CAF196696:CAF196697 CKB196696:CKB196697 CTX196696:CTX196697 DDT196696:DDT196697 DNP196696:DNP196697 DXL196696:DXL196697 EHH196696:EHH196697 ERD196696:ERD196697 FAZ196696:FAZ196697 FKV196696:FKV196697 FUR196696:FUR196697 GEN196696:GEN196697 GOJ196696:GOJ196697 GYF196696:GYF196697 HIB196696:HIB196697 HRX196696:HRX196697 IBT196696:IBT196697 ILP196696:ILP196697 IVL196696:IVL196697 JFH196696:JFH196697 JPD196696:JPD196697 JYZ196696:JYZ196697 KIV196696:KIV196697 KSR196696:KSR196697 LCN196696:LCN196697 LMJ196696:LMJ196697 LWF196696:LWF196697 MGB196696:MGB196697 MPX196696:MPX196697 MZT196696:MZT196697 NJP196696:NJP196697 NTL196696:NTL196697 ODH196696:ODH196697 OND196696:OND196697 OWZ196696:OWZ196697 PGV196696:PGV196697 PQR196696:PQR196697 QAN196696:QAN196697 QKJ196696:QKJ196697 QUF196696:QUF196697 REB196696:REB196697 RNX196696:RNX196697 RXT196696:RXT196697 SHP196696:SHP196697 SRL196696:SRL196697 TBH196696:TBH196697 TLD196696:TLD196697 TUZ196696:TUZ196697 UEV196696:UEV196697 UOR196696:UOR196697 UYN196696:UYN196697 VIJ196696:VIJ196697 VSF196696:VSF196697 WCB196696:WCB196697 WLX196696:WLX196697 WVT196696:WVT196697 L262232:L262233 JH262232:JH262233 TD262232:TD262233 ACZ262232:ACZ262233 AMV262232:AMV262233 AWR262232:AWR262233 BGN262232:BGN262233 BQJ262232:BQJ262233 CAF262232:CAF262233 CKB262232:CKB262233 CTX262232:CTX262233 DDT262232:DDT262233 DNP262232:DNP262233 DXL262232:DXL262233 EHH262232:EHH262233 ERD262232:ERD262233 FAZ262232:FAZ262233 FKV262232:FKV262233 FUR262232:FUR262233 GEN262232:GEN262233 GOJ262232:GOJ262233 GYF262232:GYF262233 HIB262232:HIB262233 HRX262232:HRX262233 IBT262232:IBT262233 ILP262232:ILP262233 IVL262232:IVL262233 JFH262232:JFH262233 JPD262232:JPD262233 JYZ262232:JYZ262233 KIV262232:KIV262233 KSR262232:KSR262233 LCN262232:LCN262233 LMJ262232:LMJ262233 LWF262232:LWF262233 MGB262232:MGB262233 MPX262232:MPX262233 MZT262232:MZT262233 NJP262232:NJP262233 NTL262232:NTL262233 ODH262232:ODH262233 OND262232:OND262233 OWZ262232:OWZ262233 PGV262232:PGV262233 PQR262232:PQR262233 QAN262232:QAN262233 QKJ262232:QKJ262233 QUF262232:QUF262233 REB262232:REB262233 RNX262232:RNX262233 RXT262232:RXT262233 SHP262232:SHP262233 SRL262232:SRL262233 TBH262232:TBH262233 TLD262232:TLD262233 TUZ262232:TUZ262233 UEV262232:UEV262233 UOR262232:UOR262233 UYN262232:UYN262233 VIJ262232:VIJ262233 VSF262232:VSF262233 WCB262232:WCB262233 WLX262232:WLX262233 WVT262232:WVT262233 L327768:L327769 JH327768:JH327769 TD327768:TD327769 ACZ327768:ACZ327769 AMV327768:AMV327769 AWR327768:AWR327769 BGN327768:BGN327769 BQJ327768:BQJ327769 CAF327768:CAF327769 CKB327768:CKB327769 CTX327768:CTX327769 DDT327768:DDT327769 DNP327768:DNP327769 DXL327768:DXL327769 EHH327768:EHH327769 ERD327768:ERD327769 FAZ327768:FAZ327769 FKV327768:FKV327769 FUR327768:FUR327769 GEN327768:GEN327769 GOJ327768:GOJ327769 GYF327768:GYF327769 HIB327768:HIB327769 HRX327768:HRX327769 IBT327768:IBT327769 ILP327768:ILP327769 IVL327768:IVL327769 JFH327768:JFH327769 JPD327768:JPD327769 JYZ327768:JYZ327769 KIV327768:KIV327769 KSR327768:KSR327769 LCN327768:LCN327769 LMJ327768:LMJ327769 LWF327768:LWF327769 MGB327768:MGB327769 MPX327768:MPX327769 MZT327768:MZT327769 NJP327768:NJP327769 NTL327768:NTL327769 ODH327768:ODH327769 OND327768:OND327769 OWZ327768:OWZ327769 PGV327768:PGV327769 PQR327768:PQR327769 QAN327768:QAN327769 QKJ327768:QKJ327769 QUF327768:QUF327769 REB327768:REB327769 RNX327768:RNX327769 RXT327768:RXT327769 SHP327768:SHP327769 SRL327768:SRL327769 TBH327768:TBH327769 TLD327768:TLD327769 TUZ327768:TUZ327769 UEV327768:UEV327769 UOR327768:UOR327769 UYN327768:UYN327769 VIJ327768:VIJ327769 VSF327768:VSF327769 WCB327768:WCB327769 WLX327768:WLX327769 WVT327768:WVT327769 L393304:L393305 JH393304:JH393305 TD393304:TD393305 ACZ393304:ACZ393305 AMV393304:AMV393305 AWR393304:AWR393305 BGN393304:BGN393305 BQJ393304:BQJ393305 CAF393304:CAF393305 CKB393304:CKB393305 CTX393304:CTX393305 DDT393304:DDT393305 DNP393304:DNP393305 DXL393304:DXL393305 EHH393304:EHH393305 ERD393304:ERD393305 FAZ393304:FAZ393305 FKV393304:FKV393305 FUR393304:FUR393305 GEN393304:GEN393305 GOJ393304:GOJ393305 GYF393304:GYF393305 HIB393304:HIB393305 HRX393304:HRX393305 IBT393304:IBT393305 ILP393304:ILP393305 IVL393304:IVL393305 JFH393304:JFH393305 JPD393304:JPD393305 JYZ393304:JYZ393305 KIV393304:KIV393305 KSR393304:KSR393305 LCN393304:LCN393305 LMJ393304:LMJ393305 LWF393304:LWF393305 MGB393304:MGB393305 MPX393304:MPX393305 MZT393304:MZT393305 NJP393304:NJP393305 NTL393304:NTL393305 ODH393304:ODH393305 OND393304:OND393305 OWZ393304:OWZ393305 PGV393304:PGV393305 PQR393304:PQR393305 QAN393304:QAN393305 QKJ393304:QKJ393305 QUF393304:QUF393305 REB393304:REB393305 RNX393304:RNX393305 RXT393304:RXT393305 SHP393304:SHP393305 SRL393304:SRL393305 TBH393304:TBH393305 TLD393304:TLD393305 TUZ393304:TUZ393305 UEV393304:UEV393305 UOR393304:UOR393305 UYN393304:UYN393305 VIJ393304:VIJ393305 VSF393304:VSF393305 WCB393304:WCB393305 WLX393304:WLX393305 WVT393304:WVT393305 L458840:L458841 JH458840:JH458841 TD458840:TD458841 ACZ458840:ACZ458841 AMV458840:AMV458841 AWR458840:AWR458841 BGN458840:BGN458841 BQJ458840:BQJ458841 CAF458840:CAF458841 CKB458840:CKB458841 CTX458840:CTX458841 DDT458840:DDT458841 DNP458840:DNP458841 DXL458840:DXL458841 EHH458840:EHH458841 ERD458840:ERD458841 FAZ458840:FAZ458841 FKV458840:FKV458841 FUR458840:FUR458841 GEN458840:GEN458841 GOJ458840:GOJ458841 GYF458840:GYF458841 HIB458840:HIB458841 HRX458840:HRX458841 IBT458840:IBT458841 ILP458840:ILP458841 IVL458840:IVL458841 JFH458840:JFH458841 JPD458840:JPD458841 JYZ458840:JYZ458841 KIV458840:KIV458841 KSR458840:KSR458841 LCN458840:LCN458841 LMJ458840:LMJ458841 LWF458840:LWF458841 MGB458840:MGB458841 MPX458840:MPX458841 MZT458840:MZT458841 NJP458840:NJP458841 NTL458840:NTL458841 ODH458840:ODH458841 OND458840:OND458841 OWZ458840:OWZ458841 PGV458840:PGV458841 PQR458840:PQR458841 QAN458840:QAN458841 QKJ458840:QKJ458841 QUF458840:QUF458841 REB458840:REB458841 RNX458840:RNX458841 RXT458840:RXT458841 SHP458840:SHP458841 SRL458840:SRL458841 TBH458840:TBH458841 TLD458840:TLD458841 TUZ458840:TUZ458841 UEV458840:UEV458841 UOR458840:UOR458841 UYN458840:UYN458841 VIJ458840:VIJ458841 VSF458840:VSF458841 WCB458840:WCB458841 WLX458840:WLX458841 WVT458840:WVT458841 L524376:L524377 JH524376:JH524377 TD524376:TD524377 ACZ524376:ACZ524377 AMV524376:AMV524377 AWR524376:AWR524377 BGN524376:BGN524377 BQJ524376:BQJ524377 CAF524376:CAF524377 CKB524376:CKB524377 CTX524376:CTX524377 DDT524376:DDT524377 DNP524376:DNP524377 DXL524376:DXL524377 EHH524376:EHH524377 ERD524376:ERD524377 FAZ524376:FAZ524377 FKV524376:FKV524377 FUR524376:FUR524377 GEN524376:GEN524377 GOJ524376:GOJ524377 GYF524376:GYF524377 HIB524376:HIB524377 HRX524376:HRX524377 IBT524376:IBT524377 ILP524376:ILP524377 IVL524376:IVL524377 JFH524376:JFH524377 JPD524376:JPD524377 JYZ524376:JYZ524377 KIV524376:KIV524377 KSR524376:KSR524377 LCN524376:LCN524377 LMJ524376:LMJ524377 LWF524376:LWF524377 MGB524376:MGB524377 MPX524376:MPX524377 MZT524376:MZT524377 NJP524376:NJP524377 NTL524376:NTL524377 ODH524376:ODH524377 OND524376:OND524377 OWZ524376:OWZ524377 PGV524376:PGV524377 PQR524376:PQR524377 QAN524376:QAN524377 QKJ524376:QKJ524377 QUF524376:QUF524377 REB524376:REB524377 RNX524376:RNX524377 RXT524376:RXT524377 SHP524376:SHP524377 SRL524376:SRL524377 TBH524376:TBH524377 TLD524376:TLD524377 TUZ524376:TUZ524377 UEV524376:UEV524377 UOR524376:UOR524377 UYN524376:UYN524377 VIJ524376:VIJ524377 VSF524376:VSF524377 WCB524376:WCB524377 WLX524376:WLX524377 WVT524376:WVT524377 L589912:L589913 JH589912:JH589913 TD589912:TD589913 ACZ589912:ACZ589913 AMV589912:AMV589913 AWR589912:AWR589913 BGN589912:BGN589913 BQJ589912:BQJ589913 CAF589912:CAF589913 CKB589912:CKB589913 CTX589912:CTX589913 DDT589912:DDT589913 DNP589912:DNP589913 DXL589912:DXL589913 EHH589912:EHH589913 ERD589912:ERD589913 FAZ589912:FAZ589913 FKV589912:FKV589913 FUR589912:FUR589913 GEN589912:GEN589913 GOJ589912:GOJ589913 GYF589912:GYF589913 HIB589912:HIB589913 HRX589912:HRX589913 IBT589912:IBT589913 ILP589912:ILP589913 IVL589912:IVL589913 JFH589912:JFH589913 JPD589912:JPD589913 JYZ589912:JYZ589913 KIV589912:KIV589913 KSR589912:KSR589913 LCN589912:LCN589913 LMJ589912:LMJ589913 LWF589912:LWF589913 MGB589912:MGB589913 MPX589912:MPX589913 MZT589912:MZT589913 NJP589912:NJP589913 NTL589912:NTL589913 ODH589912:ODH589913 OND589912:OND589913 OWZ589912:OWZ589913 PGV589912:PGV589913 PQR589912:PQR589913 QAN589912:QAN589913 QKJ589912:QKJ589913 QUF589912:QUF589913 REB589912:REB589913 RNX589912:RNX589913 RXT589912:RXT589913 SHP589912:SHP589913 SRL589912:SRL589913 TBH589912:TBH589913 TLD589912:TLD589913 TUZ589912:TUZ589913 UEV589912:UEV589913 UOR589912:UOR589913 UYN589912:UYN589913 VIJ589912:VIJ589913 VSF589912:VSF589913 WCB589912:WCB589913 WLX589912:WLX589913 WVT589912:WVT589913 L655448:L655449 JH655448:JH655449 TD655448:TD655449 ACZ655448:ACZ655449 AMV655448:AMV655449 AWR655448:AWR655449 BGN655448:BGN655449 BQJ655448:BQJ655449 CAF655448:CAF655449 CKB655448:CKB655449 CTX655448:CTX655449 DDT655448:DDT655449 DNP655448:DNP655449 DXL655448:DXL655449 EHH655448:EHH655449 ERD655448:ERD655449 FAZ655448:FAZ655449 FKV655448:FKV655449 FUR655448:FUR655449 GEN655448:GEN655449 GOJ655448:GOJ655449 GYF655448:GYF655449 HIB655448:HIB655449 HRX655448:HRX655449 IBT655448:IBT655449 ILP655448:ILP655449 IVL655448:IVL655449 JFH655448:JFH655449 JPD655448:JPD655449 JYZ655448:JYZ655449 KIV655448:KIV655449 KSR655448:KSR655449 LCN655448:LCN655449 LMJ655448:LMJ655449 LWF655448:LWF655449 MGB655448:MGB655449 MPX655448:MPX655449 MZT655448:MZT655449 NJP655448:NJP655449 NTL655448:NTL655449 ODH655448:ODH655449 OND655448:OND655449 OWZ655448:OWZ655449 PGV655448:PGV655449 PQR655448:PQR655449 QAN655448:QAN655449 QKJ655448:QKJ655449 QUF655448:QUF655449 REB655448:REB655449 RNX655448:RNX655449 RXT655448:RXT655449 SHP655448:SHP655449 SRL655448:SRL655449 TBH655448:TBH655449 TLD655448:TLD655449 TUZ655448:TUZ655449 UEV655448:UEV655449 UOR655448:UOR655449 UYN655448:UYN655449 VIJ655448:VIJ655449 VSF655448:VSF655449 WCB655448:WCB655449 WLX655448:WLX655449 WVT655448:WVT655449 L720984:L720985 JH720984:JH720985 TD720984:TD720985 ACZ720984:ACZ720985 AMV720984:AMV720985 AWR720984:AWR720985 BGN720984:BGN720985 BQJ720984:BQJ720985 CAF720984:CAF720985 CKB720984:CKB720985 CTX720984:CTX720985 DDT720984:DDT720985 DNP720984:DNP720985 DXL720984:DXL720985 EHH720984:EHH720985 ERD720984:ERD720985 FAZ720984:FAZ720985 FKV720984:FKV720985 FUR720984:FUR720985 GEN720984:GEN720985 GOJ720984:GOJ720985 GYF720984:GYF720985 HIB720984:HIB720985 HRX720984:HRX720985 IBT720984:IBT720985 ILP720984:ILP720985 IVL720984:IVL720985 JFH720984:JFH720985 JPD720984:JPD720985 JYZ720984:JYZ720985 KIV720984:KIV720985 KSR720984:KSR720985 LCN720984:LCN720985 LMJ720984:LMJ720985 LWF720984:LWF720985 MGB720984:MGB720985 MPX720984:MPX720985 MZT720984:MZT720985 NJP720984:NJP720985 NTL720984:NTL720985 ODH720984:ODH720985 OND720984:OND720985 OWZ720984:OWZ720985 PGV720984:PGV720985 PQR720984:PQR720985 QAN720984:QAN720985 QKJ720984:QKJ720985 QUF720984:QUF720985 REB720984:REB720985 RNX720984:RNX720985 RXT720984:RXT720985 SHP720984:SHP720985 SRL720984:SRL720985 TBH720984:TBH720985 TLD720984:TLD720985 TUZ720984:TUZ720985 UEV720984:UEV720985 UOR720984:UOR720985 UYN720984:UYN720985 VIJ720984:VIJ720985 VSF720984:VSF720985 WCB720984:WCB720985 WLX720984:WLX720985 WVT720984:WVT720985 L786520:L786521 JH786520:JH786521 TD786520:TD786521 ACZ786520:ACZ786521 AMV786520:AMV786521 AWR786520:AWR786521 BGN786520:BGN786521 BQJ786520:BQJ786521 CAF786520:CAF786521 CKB786520:CKB786521 CTX786520:CTX786521 DDT786520:DDT786521 DNP786520:DNP786521 DXL786520:DXL786521 EHH786520:EHH786521 ERD786520:ERD786521 FAZ786520:FAZ786521 FKV786520:FKV786521 FUR786520:FUR786521 GEN786520:GEN786521 GOJ786520:GOJ786521 GYF786520:GYF786521 HIB786520:HIB786521 HRX786520:HRX786521 IBT786520:IBT786521 ILP786520:ILP786521 IVL786520:IVL786521 JFH786520:JFH786521 JPD786520:JPD786521 JYZ786520:JYZ786521 KIV786520:KIV786521 KSR786520:KSR786521 LCN786520:LCN786521 LMJ786520:LMJ786521 LWF786520:LWF786521 MGB786520:MGB786521 MPX786520:MPX786521 MZT786520:MZT786521 NJP786520:NJP786521 NTL786520:NTL786521 ODH786520:ODH786521 OND786520:OND786521 OWZ786520:OWZ786521 PGV786520:PGV786521 PQR786520:PQR786521 QAN786520:QAN786521 QKJ786520:QKJ786521 QUF786520:QUF786521 REB786520:REB786521 RNX786520:RNX786521 RXT786520:RXT786521 SHP786520:SHP786521 SRL786520:SRL786521 TBH786520:TBH786521 TLD786520:TLD786521 TUZ786520:TUZ786521 UEV786520:UEV786521 UOR786520:UOR786521 UYN786520:UYN786521 VIJ786520:VIJ786521 VSF786520:VSF786521 WCB786520:WCB786521 WLX786520:WLX786521 WVT786520:WVT786521 L852056:L852057 JH852056:JH852057 TD852056:TD852057 ACZ852056:ACZ852057 AMV852056:AMV852057 AWR852056:AWR852057 BGN852056:BGN852057 BQJ852056:BQJ852057 CAF852056:CAF852057 CKB852056:CKB852057 CTX852056:CTX852057 DDT852056:DDT852057 DNP852056:DNP852057 DXL852056:DXL852057 EHH852056:EHH852057 ERD852056:ERD852057 FAZ852056:FAZ852057 FKV852056:FKV852057 FUR852056:FUR852057 GEN852056:GEN852057 GOJ852056:GOJ852057 GYF852056:GYF852057 HIB852056:HIB852057 HRX852056:HRX852057 IBT852056:IBT852057 ILP852056:ILP852057 IVL852056:IVL852057 JFH852056:JFH852057 JPD852056:JPD852057 JYZ852056:JYZ852057 KIV852056:KIV852057 KSR852056:KSR852057 LCN852056:LCN852057 LMJ852056:LMJ852057 LWF852056:LWF852057 MGB852056:MGB852057 MPX852056:MPX852057 MZT852056:MZT852057 NJP852056:NJP852057 NTL852056:NTL852057 ODH852056:ODH852057 OND852056:OND852057 OWZ852056:OWZ852057 PGV852056:PGV852057 PQR852056:PQR852057 QAN852056:QAN852057 QKJ852056:QKJ852057 QUF852056:QUF852057 REB852056:REB852057 RNX852056:RNX852057 RXT852056:RXT852057 SHP852056:SHP852057 SRL852056:SRL852057 TBH852056:TBH852057 TLD852056:TLD852057 TUZ852056:TUZ852057 UEV852056:UEV852057 UOR852056:UOR852057 UYN852056:UYN852057 VIJ852056:VIJ852057 VSF852056:VSF852057 WCB852056:WCB852057 WLX852056:WLX852057 WVT852056:WVT852057 L917592:L917593 JH917592:JH917593 TD917592:TD917593 ACZ917592:ACZ917593 AMV917592:AMV917593 AWR917592:AWR917593 BGN917592:BGN917593 BQJ917592:BQJ917593 CAF917592:CAF917593 CKB917592:CKB917593 CTX917592:CTX917593 DDT917592:DDT917593 DNP917592:DNP917593 DXL917592:DXL917593 EHH917592:EHH917593 ERD917592:ERD917593 FAZ917592:FAZ917593 FKV917592:FKV917593 FUR917592:FUR917593 GEN917592:GEN917593 GOJ917592:GOJ917593 GYF917592:GYF917593 HIB917592:HIB917593 HRX917592:HRX917593 IBT917592:IBT917593 ILP917592:ILP917593 IVL917592:IVL917593 JFH917592:JFH917593 JPD917592:JPD917593 JYZ917592:JYZ917593 KIV917592:KIV917593 KSR917592:KSR917593 LCN917592:LCN917593 LMJ917592:LMJ917593 LWF917592:LWF917593 MGB917592:MGB917593 MPX917592:MPX917593 MZT917592:MZT917593 NJP917592:NJP917593 NTL917592:NTL917593 ODH917592:ODH917593 OND917592:OND917593 OWZ917592:OWZ917593 PGV917592:PGV917593 PQR917592:PQR917593 QAN917592:QAN917593 QKJ917592:QKJ917593 QUF917592:QUF917593 REB917592:REB917593 RNX917592:RNX917593 RXT917592:RXT917593 SHP917592:SHP917593 SRL917592:SRL917593 TBH917592:TBH917593 TLD917592:TLD917593 TUZ917592:TUZ917593 UEV917592:UEV917593 UOR917592:UOR917593 UYN917592:UYN917593 VIJ917592:VIJ917593 VSF917592:VSF917593 WCB917592:WCB917593 WLX917592:WLX917593 WVT917592:WVT917593 L983128:L983129 JH983128:JH983129 TD983128:TD983129 ACZ983128:ACZ983129 AMV983128:AMV983129 AWR983128:AWR983129 BGN983128:BGN983129 BQJ983128:BQJ983129 CAF983128:CAF983129 CKB983128:CKB983129 CTX983128:CTX983129 DDT983128:DDT983129 DNP983128:DNP983129 DXL983128:DXL983129 EHH983128:EHH983129 ERD983128:ERD983129 FAZ983128:FAZ983129 FKV983128:FKV983129 FUR983128:FUR983129 GEN983128:GEN983129 GOJ983128:GOJ983129 GYF983128:GYF983129 HIB983128:HIB983129 HRX983128:HRX983129 IBT983128:IBT983129 ILP983128:ILP983129 IVL983128:IVL983129 JFH983128:JFH983129 JPD983128:JPD983129 JYZ983128:JYZ983129 KIV983128:KIV983129 KSR983128:KSR983129 LCN983128:LCN983129 LMJ983128:LMJ983129 LWF983128:LWF983129 MGB983128:MGB983129 MPX983128:MPX983129 MZT983128:MZT983129 NJP983128:NJP983129 NTL983128:NTL983129 ODH983128:ODH983129 OND983128:OND983129 OWZ983128:OWZ983129 PGV983128:PGV983129 PQR983128:PQR983129 QAN983128:QAN983129 QKJ983128:QKJ983129 QUF983128:QUF983129 REB983128:REB983129 RNX983128:RNX983129 RXT983128:RXT983129 SHP983128:SHP983129 SRL983128:SRL983129 TBH983128:TBH983129 TLD983128:TLD983129 TUZ983128:TUZ983129 UEV983128:UEV983129 UOR983128:UOR983129 UYN983128:UYN983129 VIJ983128:VIJ983129 VSF983128:VSF983129 WCB983128:WCB983129 WLX983128:WLX983129 WVT983128:WVT983129 L78:L80 JH78:JH80 TD78:TD80 ACZ78:ACZ80 AMV78:AMV80 AWR78:AWR80 BGN78:BGN80 BQJ78:BQJ80 CAF78:CAF80 CKB78:CKB80 CTX78:CTX80 DDT78:DDT80 DNP78:DNP80 DXL78:DXL80 EHH78:EHH80 ERD78:ERD80 FAZ78:FAZ80 FKV78:FKV80 FUR78:FUR80 GEN78:GEN80 GOJ78:GOJ80 GYF78:GYF80 HIB78:HIB80 HRX78:HRX80 IBT78:IBT80 ILP78:ILP80 IVL78:IVL80 JFH78:JFH80 JPD78:JPD80 JYZ78:JYZ80 KIV78:KIV80 KSR78:KSR80 LCN78:LCN80 LMJ78:LMJ80 LWF78:LWF80 MGB78:MGB80 MPX78:MPX80 MZT78:MZT80 NJP78:NJP80 NTL78:NTL80 ODH78:ODH80 OND78:OND80 OWZ78:OWZ80 PGV78:PGV80 PQR78:PQR80 QAN78:QAN80 QKJ78:QKJ80 QUF78:QUF80 REB78:REB80 RNX78:RNX80 RXT78:RXT80 SHP78:SHP80 SRL78:SRL80 TBH78:TBH80 TLD78:TLD80 TUZ78:TUZ80 UEV78:UEV80 UOR78:UOR80 UYN78:UYN80 VIJ78:VIJ80 VSF78:VSF80 WCB78:WCB80 WLX78:WLX80 WVT78:WVT80 L65614:L65616 JH65614:JH65616 TD65614:TD65616 ACZ65614:ACZ65616 AMV65614:AMV65616 AWR65614:AWR65616 BGN65614:BGN65616 BQJ65614:BQJ65616 CAF65614:CAF65616 CKB65614:CKB65616 CTX65614:CTX65616 DDT65614:DDT65616 DNP65614:DNP65616 DXL65614:DXL65616 EHH65614:EHH65616 ERD65614:ERD65616 FAZ65614:FAZ65616 FKV65614:FKV65616 FUR65614:FUR65616 GEN65614:GEN65616 GOJ65614:GOJ65616 GYF65614:GYF65616 HIB65614:HIB65616 HRX65614:HRX65616 IBT65614:IBT65616 ILP65614:ILP65616 IVL65614:IVL65616 JFH65614:JFH65616 JPD65614:JPD65616 JYZ65614:JYZ65616 KIV65614:KIV65616 KSR65614:KSR65616 LCN65614:LCN65616 LMJ65614:LMJ65616 LWF65614:LWF65616 MGB65614:MGB65616 MPX65614:MPX65616 MZT65614:MZT65616 NJP65614:NJP65616 NTL65614:NTL65616 ODH65614:ODH65616 OND65614:OND65616 OWZ65614:OWZ65616 PGV65614:PGV65616 PQR65614:PQR65616 QAN65614:QAN65616 QKJ65614:QKJ65616 QUF65614:QUF65616 REB65614:REB65616 RNX65614:RNX65616 RXT65614:RXT65616 SHP65614:SHP65616 SRL65614:SRL65616 TBH65614:TBH65616 TLD65614:TLD65616 TUZ65614:TUZ65616 UEV65614:UEV65616 UOR65614:UOR65616 UYN65614:UYN65616 VIJ65614:VIJ65616 VSF65614:VSF65616 WCB65614:WCB65616 WLX65614:WLX65616 WVT65614:WVT65616 L131150:L131152 JH131150:JH131152 TD131150:TD131152 ACZ131150:ACZ131152 AMV131150:AMV131152 AWR131150:AWR131152 BGN131150:BGN131152 BQJ131150:BQJ131152 CAF131150:CAF131152 CKB131150:CKB131152 CTX131150:CTX131152 DDT131150:DDT131152 DNP131150:DNP131152 DXL131150:DXL131152 EHH131150:EHH131152 ERD131150:ERD131152 FAZ131150:FAZ131152 FKV131150:FKV131152 FUR131150:FUR131152 GEN131150:GEN131152 GOJ131150:GOJ131152 GYF131150:GYF131152 HIB131150:HIB131152 HRX131150:HRX131152 IBT131150:IBT131152 ILP131150:ILP131152 IVL131150:IVL131152 JFH131150:JFH131152 JPD131150:JPD131152 JYZ131150:JYZ131152 KIV131150:KIV131152 KSR131150:KSR131152 LCN131150:LCN131152 LMJ131150:LMJ131152 LWF131150:LWF131152 MGB131150:MGB131152 MPX131150:MPX131152 MZT131150:MZT131152 NJP131150:NJP131152 NTL131150:NTL131152 ODH131150:ODH131152 OND131150:OND131152 OWZ131150:OWZ131152 PGV131150:PGV131152 PQR131150:PQR131152 QAN131150:QAN131152 QKJ131150:QKJ131152 QUF131150:QUF131152 REB131150:REB131152 RNX131150:RNX131152 RXT131150:RXT131152 SHP131150:SHP131152 SRL131150:SRL131152 TBH131150:TBH131152 TLD131150:TLD131152 TUZ131150:TUZ131152 UEV131150:UEV131152 UOR131150:UOR131152 UYN131150:UYN131152 VIJ131150:VIJ131152 VSF131150:VSF131152 WCB131150:WCB131152 WLX131150:WLX131152 WVT131150:WVT131152 L196686:L196688 JH196686:JH196688 TD196686:TD196688 ACZ196686:ACZ196688 AMV196686:AMV196688 AWR196686:AWR196688 BGN196686:BGN196688 BQJ196686:BQJ196688 CAF196686:CAF196688 CKB196686:CKB196688 CTX196686:CTX196688 DDT196686:DDT196688 DNP196686:DNP196688 DXL196686:DXL196688 EHH196686:EHH196688 ERD196686:ERD196688 FAZ196686:FAZ196688 FKV196686:FKV196688 FUR196686:FUR196688 GEN196686:GEN196688 GOJ196686:GOJ196688 GYF196686:GYF196688 HIB196686:HIB196688 HRX196686:HRX196688 IBT196686:IBT196688 ILP196686:ILP196688 IVL196686:IVL196688 JFH196686:JFH196688 JPD196686:JPD196688 JYZ196686:JYZ196688 KIV196686:KIV196688 KSR196686:KSR196688 LCN196686:LCN196688 LMJ196686:LMJ196688 LWF196686:LWF196688 MGB196686:MGB196688 MPX196686:MPX196688 MZT196686:MZT196688 NJP196686:NJP196688 NTL196686:NTL196688 ODH196686:ODH196688 OND196686:OND196688 OWZ196686:OWZ196688 PGV196686:PGV196688 PQR196686:PQR196688 QAN196686:QAN196688 QKJ196686:QKJ196688 QUF196686:QUF196688 REB196686:REB196688 RNX196686:RNX196688 RXT196686:RXT196688 SHP196686:SHP196688 SRL196686:SRL196688 TBH196686:TBH196688 TLD196686:TLD196688 TUZ196686:TUZ196688 UEV196686:UEV196688 UOR196686:UOR196688 UYN196686:UYN196688 VIJ196686:VIJ196688 VSF196686:VSF196688 WCB196686:WCB196688 WLX196686:WLX196688 WVT196686:WVT196688 L262222:L262224 JH262222:JH262224 TD262222:TD262224 ACZ262222:ACZ262224 AMV262222:AMV262224 AWR262222:AWR262224 BGN262222:BGN262224 BQJ262222:BQJ262224 CAF262222:CAF262224 CKB262222:CKB262224 CTX262222:CTX262224 DDT262222:DDT262224 DNP262222:DNP262224 DXL262222:DXL262224 EHH262222:EHH262224 ERD262222:ERD262224 FAZ262222:FAZ262224 FKV262222:FKV262224 FUR262222:FUR262224 GEN262222:GEN262224 GOJ262222:GOJ262224 GYF262222:GYF262224 HIB262222:HIB262224 HRX262222:HRX262224 IBT262222:IBT262224 ILP262222:ILP262224 IVL262222:IVL262224 JFH262222:JFH262224 JPD262222:JPD262224 JYZ262222:JYZ262224 KIV262222:KIV262224 KSR262222:KSR262224 LCN262222:LCN262224 LMJ262222:LMJ262224 LWF262222:LWF262224 MGB262222:MGB262224 MPX262222:MPX262224 MZT262222:MZT262224 NJP262222:NJP262224 NTL262222:NTL262224 ODH262222:ODH262224 OND262222:OND262224 OWZ262222:OWZ262224 PGV262222:PGV262224 PQR262222:PQR262224 QAN262222:QAN262224 QKJ262222:QKJ262224 QUF262222:QUF262224 REB262222:REB262224 RNX262222:RNX262224 RXT262222:RXT262224 SHP262222:SHP262224 SRL262222:SRL262224 TBH262222:TBH262224 TLD262222:TLD262224 TUZ262222:TUZ262224 UEV262222:UEV262224 UOR262222:UOR262224 UYN262222:UYN262224 VIJ262222:VIJ262224 VSF262222:VSF262224 WCB262222:WCB262224 WLX262222:WLX262224 WVT262222:WVT262224 L327758:L327760 JH327758:JH327760 TD327758:TD327760 ACZ327758:ACZ327760 AMV327758:AMV327760 AWR327758:AWR327760 BGN327758:BGN327760 BQJ327758:BQJ327760 CAF327758:CAF327760 CKB327758:CKB327760 CTX327758:CTX327760 DDT327758:DDT327760 DNP327758:DNP327760 DXL327758:DXL327760 EHH327758:EHH327760 ERD327758:ERD327760 FAZ327758:FAZ327760 FKV327758:FKV327760 FUR327758:FUR327760 GEN327758:GEN327760 GOJ327758:GOJ327760 GYF327758:GYF327760 HIB327758:HIB327760 HRX327758:HRX327760 IBT327758:IBT327760 ILP327758:ILP327760 IVL327758:IVL327760 JFH327758:JFH327760 JPD327758:JPD327760 JYZ327758:JYZ327760 KIV327758:KIV327760 KSR327758:KSR327760 LCN327758:LCN327760 LMJ327758:LMJ327760 LWF327758:LWF327760 MGB327758:MGB327760 MPX327758:MPX327760 MZT327758:MZT327760 NJP327758:NJP327760 NTL327758:NTL327760 ODH327758:ODH327760 OND327758:OND327760 OWZ327758:OWZ327760 PGV327758:PGV327760 PQR327758:PQR327760 QAN327758:QAN327760 QKJ327758:QKJ327760 QUF327758:QUF327760 REB327758:REB327760 RNX327758:RNX327760 RXT327758:RXT327760 SHP327758:SHP327760 SRL327758:SRL327760 TBH327758:TBH327760 TLD327758:TLD327760 TUZ327758:TUZ327760 UEV327758:UEV327760 UOR327758:UOR327760 UYN327758:UYN327760 VIJ327758:VIJ327760 VSF327758:VSF327760 WCB327758:WCB327760 WLX327758:WLX327760 WVT327758:WVT327760 L393294:L393296 JH393294:JH393296 TD393294:TD393296 ACZ393294:ACZ393296 AMV393294:AMV393296 AWR393294:AWR393296 BGN393294:BGN393296 BQJ393294:BQJ393296 CAF393294:CAF393296 CKB393294:CKB393296 CTX393294:CTX393296 DDT393294:DDT393296 DNP393294:DNP393296 DXL393294:DXL393296 EHH393294:EHH393296 ERD393294:ERD393296 FAZ393294:FAZ393296 FKV393294:FKV393296 FUR393294:FUR393296 GEN393294:GEN393296 GOJ393294:GOJ393296 GYF393294:GYF393296 HIB393294:HIB393296 HRX393294:HRX393296 IBT393294:IBT393296 ILP393294:ILP393296 IVL393294:IVL393296 JFH393294:JFH393296 JPD393294:JPD393296 JYZ393294:JYZ393296 KIV393294:KIV393296 KSR393294:KSR393296 LCN393294:LCN393296 LMJ393294:LMJ393296 LWF393294:LWF393296 MGB393294:MGB393296 MPX393294:MPX393296 MZT393294:MZT393296 NJP393294:NJP393296 NTL393294:NTL393296 ODH393294:ODH393296 OND393294:OND393296 OWZ393294:OWZ393296 PGV393294:PGV393296 PQR393294:PQR393296 QAN393294:QAN393296 QKJ393294:QKJ393296 QUF393294:QUF393296 REB393294:REB393296 RNX393294:RNX393296 RXT393294:RXT393296 SHP393294:SHP393296 SRL393294:SRL393296 TBH393294:TBH393296 TLD393294:TLD393296 TUZ393294:TUZ393296 UEV393294:UEV393296 UOR393294:UOR393296 UYN393294:UYN393296 VIJ393294:VIJ393296 VSF393294:VSF393296 WCB393294:WCB393296 WLX393294:WLX393296 WVT393294:WVT393296 L458830:L458832 JH458830:JH458832 TD458830:TD458832 ACZ458830:ACZ458832 AMV458830:AMV458832 AWR458830:AWR458832 BGN458830:BGN458832 BQJ458830:BQJ458832 CAF458830:CAF458832 CKB458830:CKB458832 CTX458830:CTX458832 DDT458830:DDT458832 DNP458830:DNP458832 DXL458830:DXL458832 EHH458830:EHH458832 ERD458830:ERD458832 FAZ458830:FAZ458832 FKV458830:FKV458832 FUR458830:FUR458832 GEN458830:GEN458832 GOJ458830:GOJ458832 GYF458830:GYF458832 HIB458830:HIB458832 HRX458830:HRX458832 IBT458830:IBT458832 ILP458830:ILP458832 IVL458830:IVL458832 JFH458830:JFH458832 JPD458830:JPD458832 JYZ458830:JYZ458832 KIV458830:KIV458832 KSR458830:KSR458832 LCN458830:LCN458832 LMJ458830:LMJ458832 LWF458830:LWF458832 MGB458830:MGB458832 MPX458830:MPX458832 MZT458830:MZT458832 NJP458830:NJP458832 NTL458830:NTL458832 ODH458830:ODH458832 OND458830:OND458832 OWZ458830:OWZ458832 PGV458830:PGV458832 PQR458830:PQR458832 QAN458830:QAN458832 QKJ458830:QKJ458832 QUF458830:QUF458832 REB458830:REB458832 RNX458830:RNX458832 RXT458830:RXT458832 SHP458830:SHP458832 SRL458830:SRL458832 TBH458830:TBH458832 TLD458830:TLD458832 TUZ458830:TUZ458832 UEV458830:UEV458832 UOR458830:UOR458832 UYN458830:UYN458832 VIJ458830:VIJ458832 VSF458830:VSF458832 WCB458830:WCB458832 WLX458830:WLX458832 WVT458830:WVT458832 L524366:L524368 JH524366:JH524368 TD524366:TD524368 ACZ524366:ACZ524368 AMV524366:AMV524368 AWR524366:AWR524368 BGN524366:BGN524368 BQJ524366:BQJ524368 CAF524366:CAF524368 CKB524366:CKB524368 CTX524366:CTX524368 DDT524366:DDT524368 DNP524366:DNP524368 DXL524366:DXL524368 EHH524366:EHH524368 ERD524366:ERD524368 FAZ524366:FAZ524368 FKV524366:FKV524368 FUR524366:FUR524368 GEN524366:GEN524368 GOJ524366:GOJ524368 GYF524366:GYF524368 HIB524366:HIB524368 HRX524366:HRX524368 IBT524366:IBT524368 ILP524366:ILP524368 IVL524366:IVL524368 JFH524366:JFH524368 JPD524366:JPD524368 JYZ524366:JYZ524368 KIV524366:KIV524368 KSR524366:KSR524368 LCN524366:LCN524368 LMJ524366:LMJ524368 LWF524366:LWF524368 MGB524366:MGB524368 MPX524366:MPX524368 MZT524366:MZT524368 NJP524366:NJP524368 NTL524366:NTL524368 ODH524366:ODH524368 OND524366:OND524368 OWZ524366:OWZ524368 PGV524366:PGV524368 PQR524366:PQR524368 QAN524366:QAN524368 QKJ524366:QKJ524368 QUF524366:QUF524368 REB524366:REB524368 RNX524366:RNX524368 RXT524366:RXT524368 SHP524366:SHP524368 SRL524366:SRL524368 TBH524366:TBH524368 TLD524366:TLD524368 TUZ524366:TUZ524368 UEV524366:UEV524368 UOR524366:UOR524368 UYN524366:UYN524368 VIJ524366:VIJ524368 VSF524366:VSF524368 WCB524366:WCB524368 WLX524366:WLX524368 WVT524366:WVT524368 L589902:L589904 JH589902:JH589904 TD589902:TD589904 ACZ589902:ACZ589904 AMV589902:AMV589904 AWR589902:AWR589904 BGN589902:BGN589904 BQJ589902:BQJ589904 CAF589902:CAF589904 CKB589902:CKB589904 CTX589902:CTX589904 DDT589902:DDT589904 DNP589902:DNP589904 DXL589902:DXL589904 EHH589902:EHH589904 ERD589902:ERD589904 FAZ589902:FAZ589904 FKV589902:FKV589904 FUR589902:FUR589904 GEN589902:GEN589904 GOJ589902:GOJ589904 GYF589902:GYF589904 HIB589902:HIB589904 HRX589902:HRX589904 IBT589902:IBT589904 ILP589902:ILP589904 IVL589902:IVL589904 JFH589902:JFH589904 JPD589902:JPD589904 JYZ589902:JYZ589904 KIV589902:KIV589904 KSR589902:KSR589904 LCN589902:LCN589904 LMJ589902:LMJ589904 LWF589902:LWF589904 MGB589902:MGB589904 MPX589902:MPX589904 MZT589902:MZT589904 NJP589902:NJP589904 NTL589902:NTL589904 ODH589902:ODH589904 OND589902:OND589904 OWZ589902:OWZ589904 PGV589902:PGV589904 PQR589902:PQR589904 QAN589902:QAN589904 QKJ589902:QKJ589904 QUF589902:QUF589904 REB589902:REB589904 RNX589902:RNX589904 RXT589902:RXT589904 SHP589902:SHP589904 SRL589902:SRL589904 TBH589902:TBH589904 TLD589902:TLD589904 TUZ589902:TUZ589904 UEV589902:UEV589904 UOR589902:UOR589904 UYN589902:UYN589904 VIJ589902:VIJ589904 VSF589902:VSF589904 WCB589902:WCB589904 WLX589902:WLX589904 WVT589902:WVT589904 L655438:L655440 JH655438:JH655440 TD655438:TD655440 ACZ655438:ACZ655440 AMV655438:AMV655440 AWR655438:AWR655440 BGN655438:BGN655440 BQJ655438:BQJ655440 CAF655438:CAF655440 CKB655438:CKB655440 CTX655438:CTX655440 DDT655438:DDT655440 DNP655438:DNP655440 DXL655438:DXL655440 EHH655438:EHH655440 ERD655438:ERD655440 FAZ655438:FAZ655440 FKV655438:FKV655440 FUR655438:FUR655440 GEN655438:GEN655440 GOJ655438:GOJ655440 GYF655438:GYF655440 HIB655438:HIB655440 HRX655438:HRX655440 IBT655438:IBT655440 ILP655438:ILP655440 IVL655438:IVL655440 JFH655438:JFH655440 JPD655438:JPD655440 JYZ655438:JYZ655440 KIV655438:KIV655440 KSR655438:KSR655440 LCN655438:LCN655440 LMJ655438:LMJ655440 LWF655438:LWF655440 MGB655438:MGB655440 MPX655438:MPX655440 MZT655438:MZT655440 NJP655438:NJP655440 NTL655438:NTL655440 ODH655438:ODH655440 OND655438:OND655440 OWZ655438:OWZ655440 PGV655438:PGV655440 PQR655438:PQR655440 QAN655438:QAN655440 QKJ655438:QKJ655440 QUF655438:QUF655440 REB655438:REB655440 RNX655438:RNX655440 RXT655438:RXT655440 SHP655438:SHP655440 SRL655438:SRL655440 TBH655438:TBH655440 TLD655438:TLD655440 TUZ655438:TUZ655440 UEV655438:UEV655440 UOR655438:UOR655440 UYN655438:UYN655440 VIJ655438:VIJ655440 VSF655438:VSF655440 WCB655438:WCB655440 WLX655438:WLX655440 WVT655438:WVT655440 L720974:L720976 JH720974:JH720976 TD720974:TD720976 ACZ720974:ACZ720976 AMV720974:AMV720976 AWR720974:AWR720976 BGN720974:BGN720976 BQJ720974:BQJ720976 CAF720974:CAF720976 CKB720974:CKB720976 CTX720974:CTX720976 DDT720974:DDT720976 DNP720974:DNP720976 DXL720974:DXL720976 EHH720974:EHH720976 ERD720974:ERD720976 FAZ720974:FAZ720976 FKV720974:FKV720976 FUR720974:FUR720976 GEN720974:GEN720976 GOJ720974:GOJ720976 GYF720974:GYF720976 HIB720974:HIB720976 HRX720974:HRX720976 IBT720974:IBT720976 ILP720974:ILP720976 IVL720974:IVL720976 JFH720974:JFH720976 JPD720974:JPD720976 JYZ720974:JYZ720976 KIV720974:KIV720976 KSR720974:KSR720976 LCN720974:LCN720976 LMJ720974:LMJ720976 LWF720974:LWF720976 MGB720974:MGB720976 MPX720974:MPX720976 MZT720974:MZT720976 NJP720974:NJP720976 NTL720974:NTL720976 ODH720974:ODH720976 OND720974:OND720976 OWZ720974:OWZ720976 PGV720974:PGV720976 PQR720974:PQR720976 QAN720974:QAN720976 QKJ720974:QKJ720976 QUF720974:QUF720976 REB720974:REB720976 RNX720974:RNX720976 RXT720974:RXT720976 SHP720974:SHP720976 SRL720974:SRL720976 TBH720974:TBH720976 TLD720974:TLD720976 TUZ720974:TUZ720976 UEV720974:UEV720976 UOR720974:UOR720976 UYN720974:UYN720976 VIJ720974:VIJ720976 VSF720974:VSF720976 WCB720974:WCB720976 WLX720974:WLX720976 WVT720974:WVT720976 L786510:L786512 JH786510:JH786512 TD786510:TD786512 ACZ786510:ACZ786512 AMV786510:AMV786512 AWR786510:AWR786512 BGN786510:BGN786512 BQJ786510:BQJ786512 CAF786510:CAF786512 CKB786510:CKB786512 CTX786510:CTX786512 DDT786510:DDT786512 DNP786510:DNP786512 DXL786510:DXL786512 EHH786510:EHH786512 ERD786510:ERD786512 FAZ786510:FAZ786512 FKV786510:FKV786512 FUR786510:FUR786512 GEN786510:GEN786512 GOJ786510:GOJ786512 GYF786510:GYF786512 HIB786510:HIB786512 HRX786510:HRX786512 IBT786510:IBT786512 ILP786510:ILP786512 IVL786510:IVL786512 JFH786510:JFH786512 JPD786510:JPD786512 JYZ786510:JYZ786512 KIV786510:KIV786512 KSR786510:KSR786512 LCN786510:LCN786512 LMJ786510:LMJ786512 LWF786510:LWF786512 MGB786510:MGB786512 MPX786510:MPX786512 MZT786510:MZT786512 NJP786510:NJP786512 NTL786510:NTL786512 ODH786510:ODH786512 OND786510:OND786512 OWZ786510:OWZ786512 PGV786510:PGV786512 PQR786510:PQR786512 QAN786510:QAN786512 QKJ786510:QKJ786512 QUF786510:QUF786512 REB786510:REB786512 RNX786510:RNX786512 RXT786510:RXT786512 SHP786510:SHP786512 SRL786510:SRL786512 TBH786510:TBH786512 TLD786510:TLD786512 TUZ786510:TUZ786512 UEV786510:UEV786512 UOR786510:UOR786512 UYN786510:UYN786512 VIJ786510:VIJ786512 VSF786510:VSF786512 WCB786510:WCB786512 WLX786510:WLX786512 WVT786510:WVT786512 L852046:L852048 JH852046:JH852048 TD852046:TD852048 ACZ852046:ACZ852048 AMV852046:AMV852048 AWR852046:AWR852048 BGN852046:BGN852048 BQJ852046:BQJ852048 CAF852046:CAF852048 CKB852046:CKB852048 CTX852046:CTX852048 DDT852046:DDT852048 DNP852046:DNP852048 DXL852046:DXL852048 EHH852046:EHH852048 ERD852046:ERD852048 FAZ852046:FAZ852048 FKV852046:FKV852048 FUR852046:FUR852048 GEN852046:GEN852048 GOJ852046:GOJ852048 GYF852046:GYF852048 HIB852046:HIB852048 HRX852046:HRX852048 IBT852046:IBT852048 ILP852046:ILP852048 IVL852046:IVL852048 JFH852046:JFH852048 JPD852046:JPD852048 JYZ852046:JYZ852048 KIV852046:KIV852048 KSR852046:KSR852048 LCN852046:LCN852048 LMJ852046:LMJ852048 LWF852046:LWF852048 MGB852046:MGB852048 MPX852046:MPX852048 MZT852046:MZT852048 NJP852046:NJP852048 NTL852046:NTL852048 ODH852046:ODH852048 OND852046:OND852048 OWZ852046:OWZ852048 PGV852046:PGV852048 PQR852046:PQR852048 QAN852046:QAN852048 QKJ852046:QKJ852048 QUF852046:QUF852048 REB852046:REB852048 RNX852046:RNX852048 RXT852046:RXT852048 SHP852046:SHP852048 SRL852046:SRL852048 TBH852046:TBH852048 TLD852046:TLD852048 TUZ852046:TUZ852048 UEV852046:UEV852048 UOR852046:UOR852048 UYN852046:UYN852048 VIJ852046:VIJ852048 VSF852046:VSF852048 WCB852046:WCB852048 WLX852046:WLX852048 WVT852046:WVT852048 L917582:L917584 JH917582:JH917584 TD917582:TD917584 ACZ917582:ACZ917584 AMV917582:AMV917584 AWR917582:AWR917584 BGN917582:BGN917584 BQJ917582:BQJ917584 CAF917582:CAF917584 CKB917582:CKB917584 CTX917582:CTX917584 DDT917582:DDT917584 DNP917582:DNP917584 DXL917582:DXL917584 EHH917582:EHH917584 ERD917582:ERD917584 FAZ917582:FAZ917584 FKV917582:FKV917584 FUR917582:FUR917584 GEN917582:GEN917584 GOJ917582:GOJ917584 GYF917582:GYF917584 HIB917582:HIB917584 HRX917582:HRX917584 IBT917582:IBT917584 ILP917582:ILP917584 IVL917582:IVL917584 JFH917582:JFH917584 JPD917582:JPD917584 JYZ917582:JYZ917584 KIV917582:KIV917584 KSR917582:KSR917584 LCN917582:LCN917584 LMJ917582:LMJ917584 LWF917582:LWF917584 MGB917582:MGB917584 MPX917582:MPX917584 MZT917582:MZT917584 NJP917582:NJP917584 NTL917582:NTL917584 ODH917582:ODH917584 OND917582:OND917584 OWZ917582:OWZ917584 PGV917582:PGV917584 PQR917582:PQR917584 QAN917582:QAN917584 QKJ917582:QKJ917584 QUF917582:QUF917584 REB917582:REB917584 RNX917582:RNX917584 RXT917582:RXT917584 SHP917582:SHP917584 SRL917582:SRL917584 TBH917582:TBH917584 TLD917582:TLD917584 TUZ917582:TUZ917584 UEV917582:UEV917584 UOR917582:UOR917584 UYN917582:UYN917584 VIJ917582:VIJ917584 VSF917582:VSF917584 WCB917582:WCB917584 WLX917582:WLX917584 WVT917582:WVT917584 L983118:L983120 JH983118:JH983120 TD983118:TD983120 ACZ983118:ACZ983120 AMV983118:AMV983120 AWR983118:AWR983120 BGN983118:BGN983120 BQJ983118:BQJ983120 CAF983118:CAF983120 CKB983118:CKB983120 CTX983118:CTX983120 DDT983118:DDT983120 DNP983118:DNP983120 DXL983118:DXL983120 EHH983118:EHH983120 ERD983118:ERD983120 FAZ983118:FAZ983120 FKV983118:FKV983120 FUR983118:FUR983120 GEN983118:GEN983120 GOJ983118:GOJ983120 GYF983118:GYF983120 HIB983118:HIB983120 HRX983118:HRX983120 IBT983118:IBT983120 ILP983118:ILP983120 IVL983118:IVL983120 JFH983118:JFH983120 JPD983118:JPD983120 JYZ983118:JYZ983120 KIV983118:KIV983120 KSR983118:KSR983120 LCN983118:LCN983120 LMJ983118:LMJ983120 LWF983118:LWF983120 MGB983118:MGB983120 MPX983118:MPX983120 MZT983118:MZT983120 NJP983118:NJP983120 NTL983118:NTL983120 ODH983118:ODH983120 OND983118:OND983120 OWZ983118:OWZ983120 PGV983118:PGV983120 PQR983118:PQR983120 QAN983118:QAN983120 QKJ983118:QKJ983120 QUF983118:QUF983120 REB983118:REB983120 RNX983118:RNX983120 RXT983118:RXT983120 SHP983118:SHP983120 SRL983118:SRL983120 TBH983118:TBH983120 TLD983118:TLD983120 TUZ983118:TUZ983120 UEV983118:UEV983120 UOR983118:UOR983120 UYN983118:UYN983120 VIJ983118:VIJ983120 VSF983118:VSF983120 WCB983118:WCB983120 WLX983118:WLX983120 WVT983118:WVT983120 L85 JH85 TD85 ACZ85 AMV85 AWR85 BGN85 BQJ85 CAF85 CKB85 CTX85 DDT85 DNP85 DXL85 EHH85 ERD85 FAZ85 FKV85 FUR85 GEN85 GOJ85 GYF85 HIB85 HRX85 IBT85 ILP85 IVL85 JFH85 JPD85 JYZ85 KIV85 KSR85 LCN85 LMJ85 LWF85 MGB85 MPX85 MZT85 NJP85 NTL85 ODH85 OND85 OWZ85 PGV85 PQR85 QAN85 QKJ85 QUF85 REB85 RNX85 RXT85 SHP85 SRL85 TBH85 TLD85 TUZ85 UEV85 UOR85 UYN85 VIJ85 VSF85 WCB85 WLX85 WVT85 L65621 JH65621 TD65621 ACZ65621 AMV65621 AWR65621 BGN65621 BQJ65621 CAF65621 CKB65621 CTX65621 DDT65621 DNP65621 DXL65621 EHH65621 ERD65621 FAZ65621 FKV65621 FUR65621 GEN65621 GOJ65621 GYF65621 HIB65621 HRX65621 IBT65621 ILP65621 IVL65621 JFH65621 JPD65621 JYZ65621 KIV65621 KSR65621 LCN65621 LMJ65621 LWF65621 MGB65621 MPX65621 MZT65621 NJP65621 NTL65621 ODH65621 OND65621 OWZ65621 PGV65621 PQR65621 QAN65621 QKJ65621 QUF65621 REB65621 RNX65621 RXT65621 SHP65621 SRL65621 TBH65621 TLD65621 TUZ65621 UEV65621 UOR65621 UYN65621 VIJ65621 VSF65621 WCB65621 WLX65621 WVT65621 L131157 JH131157 TD131157 ACZ131157 AMV131157 AWR131157 BGN131157 BQJ131157 CAF131157 CKB131157 CTX131157 DDT131157 DNP131157 DXL131157 EHH131157 ERD131157 FAZ131157 FKV131157 FUR131157 GEN131157 GOJ131157 GYF131157 HIB131157 HRX131157 IBT131157 ILP131157 IVL131157 JFH131157 JPD131157 JYZ131157 KIV131157 KSR131157 LCN131157 LMJ131157 LWF131157 MGB131157 MPX131157 MZT131157 NJP131157 NTL131157 ODH131157 OND131157 OWZ131157 PGV131157 PQR131157 QAN131157 QKJ131157 QUF131157 REB131157 RNX131157 RXT131157 SHP131157 SRL131157 TBH131157 TLD131157 TUZ131157 UEV131157 UOR131157 UYN131157 VIJ131157 VSF131157 WCB131157 WLX131157 WVT131157 L196693 JH196693 TD196693 ACZ196693 AMV196693 AWR196693 BGN196693 BQJ196693 CAF196693 CKB196693 CTX196693 DDT196693 DNP196693 DXL196693 EHH196693 ERD196693 FAZ196693 FKV196693 FUR196693 GEN196693 GOJ196693 GYF196693 HIB196693 HRX196693 IBT196693 ILP196693 IVL196693 JFH196693 JPD196693 JYZ196693 KIV196693 KSR196693 LCN196693 LMJ196693 LWF196693 MGB196693 MPX196693 MZT196693 NJP196693 NTL196693 ODH196693 OND196693 OWZ196693 PGV196693 PQR196693 QAN196693 QKJ196693 QUF196693 REB196693 RNX196693 RXT196693 SHP196693 SRL196693 TBH196693 TLD196693 TUZ196693 UEV196693 UOR196693 UYN196693 VIJ196693 VSF196693 WCB196693 WLX196693 WVT196693 L262229 JH262229 TD262229 ACZ262229 AMV262229 AWR262229 BGN262229 BQJ262229 CAF262229 CKB262229 CTX262229 DDT262229 DNP262229 DXL262229 EHH262229 ERD262229 FAZ262229 FKV262229 FUR262229 GEN262229 GOJ262229 GYF262229 HIB262229 HRX262229 IBT262229 ILP262229 IVL262229 JFH262229 JPD262229 JYZ262229 KIV262229 KSR262229 LCN262229 LMJ262229 LWF262229 MGB262229 MPX262229 MZT262229 NJP262229 NTL262229 ODH262229 OND262229 OWZ262229 PGV262229 PQR262229 QAN262229 QKJ262229 QUF262229 REB262229 RNX262229 RXT262229 SHP262229 SRL262229 TBH262229 TLD262229 TUZ262229 UEV262229 UOR262229 UYN262229 VIJ262229 VSF262229 WCB262229 WLX262229 WVT262229 L327765 JH327765 TD327765 ACZ327765 AMV327765 AWR327765 BGN327765 BQJ327765 CAF327765 CKB327765 CTX327765 DDT327765 DNP327765 DXL327765 EHH327765 ERD327765 FAZ327765 FKV327765 FUR327765 GEN327765 GOJ327765 GYF327765 HIB327765 HRX327765 IBT327765 ILP327765 IVL327765 JFH327765 JPD327765 JYZ327765 KIV327765 KSR327765 LCN327765 LMJ327765 LWF327765 MGB327765 MPX327765 MZT327765 NJP327765 NTL327765 ODH327765 OND327765 OWZ327765 PGV327765 PQR327765 QAN327765 QKJ327765 QUF327765 REB327765 RNX327765 RXT327765 SHP327765 SRL327765 TBH327765 TLD327765 TUZ327765 UEV327765 UOR327765 UYN327765 VIJ327765 VSF327765 WCB327765 WLX327765 WVT327765 L393301 JH393301 TD393301 ACZ393301 AMV393301 AWR393301 BGN393301 BQJ393301 CAF393301 CKB393301 CTX393301 DDT393301 DNP393301 DXL393301 EHH393301 ERD393301 FAZ393301 FKV393301 FUR393301 GEN393301 GOJ393301 GYF393301 HIB393301 HRX393301 IBT393301 ILP393301 IVL393301 JFH393301 JPD393301 JYZ393301 KIV393301 KSR393301 LCN393301 LMJ393301 LWF393301 MGB393301 MPX393301 MZT393301 NJP393301 NTL393301 ODH393301 OND393301 OWZ393301 PGV393301 PQR393301 QAN393301 QKJ393301 QUF393301 REB393301 RNX393301 RXT393301 SHP393301 SRL393301 TBH393301 TLD393301 TUZ393301 UEV393301 UOR393301 UYN393301 VIJ393301 VSF393301 WCB393301 WLX393301 WVT393301 L458837 JH458837 TD458837 ACZ458837 AMV458837 AWR458837 BGN458837 BQJ458837 CAF458837 CKB458837 CTX458837 DDT458837 DNP458837 DXL458837 EHH458837 ERD458837 FAZ458837 FKV458837 FUR458837 GEN458837 GOJ458837 GYF458837 HIB458837 HRX458837 IBT458837 ILP458837 IVL458837 JFH458837 JPD458837 JYZ458837 KIV458837 KSR458837 LCN458837 LMJ458837 LWF458837 MGB458837 MPX458837 MZT458837 NJP458837 NTL458837 ODH458837 OND458837 OWZ458837 PGV458837 PQR458837 QAN458837 QKJ458837 QUF458837 REB458837 RNX458837 RXT458837 SHP458837 SRL458837 TBH458837 TLD458837 TUZ458837 UEV458837 UOR458837 UYN458837 VIJ458837 VSF458837 WCB458837 WLX458837 WVT458837 L524373 JH524373 TD524373 ACZ524373 AMV524373 AWR524373 BGN524373 BQJ524373 CAF524373 CKB524373 CTX524373 DDT524373 DNP524373 DXL524373 EHH524373 ERD524373 FAZ524373 FKV524373 FUR524373 GEN524373 GOJ524373 GYF524373 HIB524373 HRX524373 IBT524373 ILP524373 IVL524373 JFH524373 JPD524373 JYZ524373 KIV524373 KSR524373 LCN524373 LMJ524373 LWF524373 MGB524373 MPX524373 MZT524373 NJP524373 NTL524373 ODH524373 OND524373 OWZ524373 PGV524373 PQR524373 QAN524373 QKJ524373 QUF524373 REB524373 RNX524373 RXT524373 SHP524373 SRL524373 TBH524373 TLD524373 TUZ524373 UEV524373 UOR524373 UYN524373 VIJ524373 VSF524373 WCB524373 WLX524373 WVT524373 L589909 JH589909 TD589909 ACZ589909 AMV589909 AWR589909 BGN589909 BQJ589909 CAF589909 CKB589909 CTX589909 DDT589909 DNP589909 DXL589909 EHH589909 ERD589909 FAZ589909 FKV589909 FUR589909 GEN589909 GOJ589909 GYF589909 HIB589909 HRX589909 IBT589909 ILP589909 IVL589909 JFH589909 JPD589909 JYZ589909 KIV589909 KSR589909 LCN589909 LMJ589909 LWF589909 MGB589909 MPX589909 MZT589909 NJP589909 NTL589909 ODH589909 OND589909 OWZ589909 PGV589909 PQR589909 QAN589909 QKJ589909 QUF589909 REB589909 RNX589909 RXT589909 SHP589909 SRL589909 TBH589909 TLD589909 TUZ589909 UEV589909 UOR589909 UYN589909 VIJ589909 VSF589909 WCB589909 WLX589909 WVT589909 L655445 JH655445 TD655445 ACZ655445 AMV655445 AWR655445 BGN655445 BQJ655445 CAF655445 CKB655445 CTX655445 DDT655445 DNP655445 DXL655445 EHH655445 ERD655445 FAZ655445 FKV655445 FUR655445 GEN655445 GOJ655445 GYF655445 HIB655445 HRX655445 IBT655445 ILP655445 IVL655445 JFH655445 JPD655445 JYZ655445 KIV655445 KSR655445 LCN655445 LMJ655445 LWF655445 MGB655445 MPX655445 MZT655445 NJP655445 NTL655445 ODH655445 OND655445 OWZ655445 PGV655445 PQR655445 QAN655445 QKJ655445 QUF655445 REB655445 RNX655445 RXT655445 SHP655445 SRL655445 TBH655445 TLD655445 TUZ655445 UEV655445 UOR655445 UYN655445 VIJ655445 VSF655445 WCB655445 WLX655445 WVT655445 L720981 JH720981 TD720981 ACZ720981 AMV720981 AWR720981 BGN720981 BQJ720981 CAF720981 CKB720981 CTX720981 DDT720981 DNP720981 DXL720981 EHH720981 ERD720981 FAZ720981 FKV720981 FUR720981 GEN720981 GOJ720981 GYF720981 HIB720981 HRX720981 IBT720981 ILP720981 IVL720981 JFH720981 JPD720981 JYZ720981 KIV720981 KSR720981 LCN720981 LMJ720981 LWF720981 MGB720981 MPX720981 MZT720981 NJP720981 NTL720981 ODH720981 OND720981 OWZ720981 PGV720981 PQR720981 QAN720981 QKJ720981 QUF720981 REB720981 RNX720981 RXT720981 SHP720981 SRL720981 TBH720981 TLD720981 TUZ720981 UEV720981 UOR720981 UYN720981 VIJ720981 VSF720981 WCB720981 WLX720981 WVT720981 L786517 JH786517 TD786517 ACZ786517 AMV786517 AWR786517 BGN786517 BQJ786517 CAF786517 CKB786517 CTX786517 DDT786517 DNP786517 DXL786517 EHH786517 ERD786517 FAZ786517 FKV786517 FUR786517 GEN786517 GOJ786517 GYF786517 HIB786517 HRX786517 IBT786517 ILP786517 IVL786517 JFH786517 JPD786517 JYZ786517 KIV786517 KSR786517 LCN786517 LMJ786517 LWF786517 MGB786517 MPX786517 MZT786517 NJP786517 NTL786517 ODH786517 OND786517 OWZ786517 PGV786517 PQR786517 QAN786517 QKJ786517 QUF786517 REB786517 RNX786517 RXT786517 SHP786517 SRL786517 TBH786517 TLD786517 TUZ786517 UEV786517 UOR786517 UYN786517 VIJ786517 VSF786517 WCB786517 WLX786517 WVT786517 L852053 JH852053 TD852053 ACZ852053 AMV852053 AWR852053 BGN852053 BQJ852053 CAF852053 CKB852053 CTX852053 DDT852053 DNP852053 DXL852053 EHH852053 ERD852053 FAZ852053 FKV852053 FUR852053 GEN852053 GOJ852053 GYF852053 HIB852053 HRX852053 IBT852053 ILP852053 IVL852053 JFH852053 JPD852053 JYZ852053 KIV852053 KSR852053 LCN852053 LMJ852053 LWF852053 MGB852053 MPX852053 MZT852053 NJP852053 NTL852053 ODH852053 OND852053 OWZ852053 PGV852053 PQR852053 QAN852053 QKJ852053 QUF852053 REB852053 RNX852053 RXT852053 SHP852053 SRL852053 TBH852053 TLD852053 TUZ852053 UEV852053 UOR852053 UYN852053 VIJ852053 VSF852053 WCB852053 WLX852053 WVT852053 L917589 JH917589 TD917589 ACZ917589 AMV917589 AWR917589 BGN917589 BQJ917589 CAF917589 CKB917589 CTX917589 DDT917589 DNP917589 DXL917589 EHH917589 ERD917589 FAZ917589 FKV917589 FUR917589 GEN917589 GOJ917589 GYF917589 HIB917589 HRX917589 IBT917589 ILP917589 IVL917589 JFH917589 JPD917589 JYZ917589 KIV917589 KSR917589 LCN917589 LMJ917589 LWF917589 MGB917589 MPX917589 MZT917589 NJP917589 NTL917589 ODH917589 OND917589 OWZ917589 PGV917589 PQR917589 QAN917589 QKJ917589 QUF917589 REB917589 RNX917589 RXT917589 SHP917589 SRL917589 TBH917589 TLD917589 TUZ917589 UEV917589 UOR917589 UYN917589 VIJ917589 VSF917589 WCB917589 WLX917589 WVT917589 L983125 JH983125 TD983125 ACZ983125 AMV983125 AWR983125 BGN983125 BQJ983125 CAF983125 CKB983125 CTX983125 DDT983125 DNP983125 DXL983125 EHH983125 ERD983125 FAZ983125 FKV983125 FUR983125 GEN983125 GOJ983125 GYF983125 HIB983125 HRX983125 IBT983125 ILP983125 IVL983125 JFH983125 JPD983125 JYZ983125 KIV983125 KSR983125 LCN983125 LMJ983125 LWF983125 MGB983125 MPX983125 MZT983125 NJP983125 NTL983125 ODH983125 OND983125 OWZ983125 PGV983125 PQR983125 QAN983125 QKJ983125 QUF983125 REB983125 RNX983125 RXT983125 SHP983125 SRL983125 TBH983125 TLD983125 TUZ983125 UEV983125 UOR983125 UYN983125 VIJ983125 VSF983125 WCB983125 WLX983125 WVT983125 L21 JH21 TD21 ACZ21 AMV21 AWR21 BGN21 BQJ21 CAF21 CKB21 CTX21 DDT21 DNP21 DXL21 EHH21 ERD21 FAZ21 FKV21 FUR21 GEN21 GOJ21 GYF21 HIB21 HRX21 IBT21 ILP21 IVL21 JFH21 JPD21 JYZ21 KIV21 KSR21 LCN21 LMJ21 LWF21 MGB21 MPX21 MZT21 NJP21 NTL21 ODH21 OND21 OWZ21 PGV21 PQR21 QAN21 QKJ21 QUF21 REB21 RNX21 RXT21 SHP21 SRL21 TBH21 TLD21 TUZ21 UEV21 UOR21 UYN21 VIJ21 VSF21 WCB21 WLX21 WVT21 L65557 JH65557 TD65557 ACZ65557 AMV65557 AWR65557 BGN65557 BQJ65557 CAF65557 CKB65557 CTX65557 DDT65557 DNP65557 DXL65557 EHH65557 ERD65557 FAZ65557 FKV65557 FUR65557 GEN65557 GOJ65557 GYF65557 HIB65557 HRX65557 IBT65557 ILP65557 IVL65557 JFH65557 JPD65557 JYZ65557 KIV65557 KSR65557 LCN65557 LMJ65557 LWF65557 MGB65557 MPX65557 MZT65557 NJP65557 NTL65557 ODH65557 OND65557 OWZ65557 PGV65557 PQR65557 QAN65557 QKJ65557 QUF65557 REB65557 RNX65557 RXT65557 SHP65557 SRL65557 TBH65557 TLD65557 TUZ65557 UEV65557 UOR65557 UYN65557 VIJ65557 VSF65557 WCB65557 WLX65557 WVT65557 L131093 JH131093 TD131093 ACZ131093 AMV131093 AWR131093 BGN131093 BQJ131093 CAF131093 CKB131093 CTX131093 DDT131093 DNP131093 DXL131093 EHH131093 ERD131093 FAZ131093 FKV131093 FUR131093 GEN131093 GOJ131093 GYF131093 HIB131093 HRX131093 IBT131093 ILP131093 IVL131093 JFH131093 JPD131093 JYZ131093 KIV131093 KSR131093 LCN131093 LMJ131093 LWF131093 MGB131093 MPX131093 MZT131093 NJP131093 NTL131093 ODH131093 OND131093 OWZ131093 PGV131093 PQR131093 QAN131093 QKJ131093 QUF131093 REB131093 RNX131093 RXT131093 SHP131093 SRL131093 TBH131093 TLD131093 TUZ131093 UEV131093 UOR131093 UYN131093 VIJ131093 VSF131093 WCB131093 WLX131093 WVT131093 L196629 JH196629 TD196629 ACZ196629 AMV196629 AWR196629 BGN196629 BQJ196629 CAF196629 CKB196629 CTX196629 DDT196629 DNP196629 DXL196629 EHH196629 ERD196629 FAZ196629 FKV196629 FUR196629 GEN196629 GOJ196629 GYF196629 HIB196629 HRX196629 IBT196629 ILP196629 IVL196629 JFH196629 JPD196629 JYZ196629 KIV196629 KSR196629 LCN196629 LMJ196629 LWF196629 MGB196629 MPX196629 MZT196629 NJP196629 NTL196629 ODH196629 OND196629 OWZ196629 PGV196629 PQR196629 QAN196629 QKJ196629 QUF196629 REB196629 RNX196629 RXT196629 SHP196629 SRL196629 TBH196629 TLD196629 TUZ196629 UEV196629 UOR196629 UYN196629 VIJ196629 VSF196629 WCB196629 WLX196629 WVT196629 L262165 JH262165 TD262165 ACZ262165 AMV262165 AWR262165 BGN262165 BQJ262165 CAF262165 CKB262165 CTX262165 DDT262165 DNP262165 DXL262165 EHH262165 ERD262165 FAZ262165 FKV262165 FUR262165 GEN262165 GOJ262165 GYF262165 HIB262165 HRX262165 IBT262165 ILP262165 IVL262165 JFH262165 JPD262165 JYZ262165 KIV262165 KSR262165 LCN262165 LMJ262165 LWF262165 MGB262165 MPX262165 MZT262165 NJP262165 NTL262165 ODH262165 OND262165 OWZ262165 PGV262165 PQR262165 QAN262165 QKJ262165 QUF262165 REB262165 RNX262165 RXT262165 SHP262165 SRL262165 TBH262165 TLD262165 TUZ262165 UEV262165 UOR262165 UYN262165 VIJ262165 VSF262165 WCB262165 WLX262165 WVT262165 L327701 JH327701 TD327701 ACZ327701 AMV327701 AWR327701 BGN327701 BQJ327701 CAF327701 CKB327701 CTX327701 DDT327701 DNP327701 DXL327701 EHH327701 ERD327701 FAZ327701 FKV327701 FUR327701 GEN327701 GOJ327701 GYF327701 HIB327701 HRX327701 IBT327701 ILP327701 IVL327701 JFH327701 JPD327701 JYZ327701 KIV327701 KSR327701 LCN327701 LMJ327701 LWF327701 MGB327701 MPX327701 MZT327701 NJP327701 NTL327701 ODH327701 OND327701 OWZ327701 PGV327701 PQR327701 QAN327701 QKJ327701 QUF327701 REB327701 RNX327701 RXT327701 SHP327701 SRL327701 TBH327701 TLD327701 TUZ327701 UEV327701 UOR327701 UYN327701 VIJ327701 VSF327701 WCB327701 WLX327701 WVT327701 L393237 JH393237 TD393237 ACZ393237 AMV393237 AWR393237 BGN393237 BQJ393237 CAF393237 CKB393237 CTX393237 DDT393237 DNP393237 DXL393237 EHH393237 ERD393237 FAZ393237 FKV393237 FUR393237 GEN393237 GOJ393237 GYF393237 HIB393237 HRX393237 IBT393237 ILP393237 IVL393237 JFH393237 JPD393237 JYZ393237 KIV393237 KSR393237 LCN393237 LMJ393237 LWF393237 MGB393237 MPX393237 MZT393237 NJP393237 NTL393237 ODH393237 OND393237 OWZ393237 PGV393237 PQR393237 QAN393237 QKJ393237 QUF393237 REB393237 RNX393237 RXT393237 SHP393237 SRL393237 TBH393237 TLD393237 TUZ393237 UEV393237 UOR393237 UYN393237 VIJ393237 VSF393237 WCB393237 WLX393237 WVT393237 L458773 JH458773 TD458773 ACZ458773 AMV458773 AWR458773 BGN458773 BQJ458773 CAF458773 CKB458773 CTX458773 DDT458773 DNP458773 DXL458773 EHH458773 ERD458773 FAZ458773 FKV458773 FUR458773 GEN458773 GOJ458773 GYF458773 HIB458773 HRX458773 IBT458773 ILP458773 IVL458773 JFH458773 JPD458773 JYZ458773 KIV458773 KSR458773 LCN458773 LMJ458773 LWF458773 MGB458773 MPX458773 MZT458773 NJP458773 NTL458773 ODH458773 OND458773 OWZ458773 PGV458773 PQR458773 QAN458773 QKJ458773 QUF458773 REB458773 RNX458773 RXT458773 SHP458773 SRL458773 TBH458773 TLD458773 TUZ458773 UEV458773 UOR458773 UYN458773 VIJ458773 VSF458773 WCB458773 WLX458773 WVT458773 L524309 JH524309 TD524309 ACZ524309 AMV524309 AWR524309 BGN524309 BQJ524309 CAF524309 CKB524309 CTX524309 DDT524309 DNP524309 DXL524309 EHH524309 ERD524309 FAZ524309 FKV524309 FUR524309 GEN524309 GOJ524309 GYF524309 HIB524309 HRX524309 IBT524309 ILP524309 IVL524309 JFH524309 JPD524309 JYZ524309 KIV524309 KSR524309 LCN524309 LMJ524309 LWF524309 MGB524309 MPX524309 MZT524309 NJP524309 NTL524309 ODH524309 OND524309 OWZ524309 PGV524309 PQR524309 QAN524309 QKJ524309 QUF524309 REB524309 RNX524309 RXT524309 SHP524309 SRL524309 TBH524309 TLD524309 TUZ524309 UEV524309 UOR524309 UYN524309 VIJ524309 VSF524309 WCB524309 WLX524309 WVT524309 L589845 JH589845 TD589845 ACZ589845 AMV589845 AWR589845 BGN589845 BQJ589845 CAF589845 CKB589845 CTX589845 DDT589845 DNP589845 DXL589845 EHH589845 ERD589845 FAZ589845 FKV589845 FUR589845 GEN589845 GOJ589845 GYF589845 HIB589845 HRX589845 IBT589845 ILP589845 IVL589845 JFH589845 JPD589845 JYZ589845 KIV589845 KSR589845 LCN589845 LMJ589845 LWF589845 MGB589845 MPX589845 MZT589845 NJP589845 NTL589845 ODH589845 OND589845 OWZ589845 PGV589845 PQR589845 QAN589845 QKJ589845 QUF589845 REB589845 RNX589845 RXT589845 SHP589845 SRL589845 TBH589845 TLD589845 TUZ589845 UEV589845 UOR589845 UYN589845 VIJ589845 VSF589845 WCB589845 WLX589845 WVT589845 L655381 JH655381 TD655381 ACZ655381 AMV655381 AWR655381 BGN655381 BQJ655381 CAF655381 CKB655381 CTX655381 DDT655381 DNP655381 DXL655381 EHH655381 ERD655381 FAZ655381 FKV655381 FUR655381 GEN655381 GOJ655381 GYF655381 HIB655381 HRX655381 IBT655381 ILP655381 IVL655381 JFH655381 JPD655381 JYZ655381 KIV655381 KSR655381 LCN655381 LMJ655381 LWF655381 MGB655381 MPX655381 MZT655381 NJP655381 NTL655381 ODH655381 OND655381 OWZ655381 PGV655381 PQR655381 QAN655381 QKJ655381 QUF655381 REB655381 RNX655381 RXT655381 SHP655381 SRL655381 TBH655381 TLD655381 TUZ655381 UEV655381 UOR655381 UYN655381 VIJ655381 VSF655381 WCB655381 WLX655381 WVT655381 L720917 JH720917 TD720917 ACZ720917 AMV720917 AWR720917 BGN720917 BQJ720917 CAF720917 CKB720917 CTX720917 DDT720917 DNP720917 DXL720917 EHH720917 ERD720917 FAZ720917 FKV720917 FUR720917 GEN720917 GOJ720917 GYF720917 HIB720917 HRX720917 IBT720917 ILP720917 IVL720917 JFH720917 JPD720917 JYZ720917 KIV720917 KSR720917 LCN720917 LMJ720917 LWF720917 MGB720917 MPX720917 MZT720917 NJP720917 NTL720917 ODH720917 OND720917 OWZ720917 PGV720917 PQR720917 QAN720917 QKJ720917 QUF720917 REB720917 RNX720917 RXT720917 SHP720917 SRL720917 TBH720917 TLD720917 TUZ720917 UEV720917 UOR720917 UYN720917 VIJ720917 VSF720917 WCB720917 WLX720917 WVT720917 L786453 JH786453 TD786453 ACZ786453 AMV786453 AWR786453 BGN786453 BQJ786453 CAF786453 CKB786453 CTX786453 DDT786453 DNP786453 DXL786453 EHH786453 ERD786453 FAZ786453 FKV786453 FUR786453 GEN786453 GOJ786453 GYF786453 HIB786453 HRX786453 IBT786453 ILP786453 IVL786453 JFH786453 JPD786453 JYZ786453 KIV786453 KSR786453 LCN786453 LMJ786453 LWF786453 MGB786453 MPX786453 MZT786453 NJP786453 NTL786453 ODH786453 OND786453 OWZ786453 PGV786453 PQR786453 QAN786453 QKJ786453 QUF786453 REB786453 RNX786453 RXT786453 SHP786453 SRL786453 TBH786453 TLD786453 TUZ786453 UEV786453 UOR786453 UYN786453 VIJ786453 VSF786453 WCB786453 WLX786453 WVT786453 L851989 JH851989 TD851989 ACZ851989 AMV851989 AWR851989 BGN851989 BQJ851989 CAF851989 CKB851989 CTX851989 DDT851989 DNP851989 DXL851989 EHH851989 ERD851989 FAZ851989 FKV851989 FUR851989 GEN851989 GOJ851989 GYF851989 HIB851989 HRX851989 IBT851989 ILP851989 IVL851989 JFH851989 JPD851989 JYZ851989 KIV851989 KSR851989 LCN851989 LMJ851989 LWF851989 MGB851989 MPX851989 MZT851989 NJP851989 NTL851989 ODH851989 OND851989 OWZ851989 PGV851989 PQR851989 QAN851989 QKJ851989 QUF851989 REB851989 RNX851989 RXT851989 SHP851989 SRL851989 TBH851989 TLD851989 TUZ851989 UEV851989 UOR851989 UYN851989 VIJ851989 VSF851989 WCB851989 WLX851989 WVT851989 L917525 JH917525 TD917525 ACZ917525 AMV917525 AWR917525 BGN917525 BQJ917525 CAF917525 CKB917525 CTX917525 DDT917525 DNP917525 DXL917525 EHH917525 ERD917525 FAZ917525 FKV917525 FUR917525 GEN917525 GOJ917525 GYF917525 HIB917525 HRX917525 IBT917525 ILP917525 IVL917525 JFH917525 JPD917525 JYZ917525 KIV917525 KSR917525 LCN917525 LMJ917525 LWF917525 MGB917525 MPX917525 MZT917525 NJP917525 NTL917525 ODH917525 OND917525 OWZ917525 PGV917525 PQR917525 QAN917525 QKJ917525 QUF917525 REB917525 RNX917525 RXT917525 SHP917525 SRL917525 TBH917525 TLD917525 TUZ917525 UEV917525 UOR917525 UYN917525 VIJ917525 VSF917525 WCB917525 WLX917525 WVT917525 L983061 JH983061 TD983061 ACZ983061 AMV983061 AWR983061 BGN983061 BQJ983061 CAF983061 CKB983061 CTX983061 DDT983061 DNP983061 DXL983061 EHH983061 ERD983061 FAZ983061 FKV983061 FUR983061 GEN983061 GOJ983061 GYF983061 HIB983061 HRX983061 IBT983061 ILP983061 IVL983061 JFH983061 JPD983061 JYZ983061 KIV983061 KSR983061 LCN983061 LMJ983061 LWF983061 MGB983061 MPX983061 MZT983061 NJP983061 NTL983061 ODH983061 OND983061 OWZ983061 PGV983061 PQR983061 QAN983061 QKJ983061 QUF983061 REB983061 RNX983061 RXT983061 SHP983061 SRL983061 TBH983061 TLD983061 TUZ983061 UEV983061 UOR983061 UYN983061 VIJ983061 VSF983061 WCB983061 WLX983061 WVT983061 L60 JH60 TD60 ACZ60 AMV60 AWR60 BGN60 BQJ60 CAF60 CKB60 CTX60 DDT60 DNP60 DXL60 EHH60 ERD60 FAZ60 FKV60 FUR60 GEN60 GOJ60 GYF60 HIB60 HRX60 IBT60 ILP60 IVL60 JFH60 JPD60 JYZ60 KIV60 KSR60 LCN60 LMJ60 LWF60 MGB60 MPX60 MZT60 NJP60 NTL60 ODH60 OND60 OWZ60 PGV60 PQR60 QAN60 QKJ60 QUF60 REB60 RNX60 RXT60 SHP60 SRL60 TBH60 TLD60 TUZ60 UEV60 UOR60 UYN60 VIJ60 VSF60 WCB60 WLX60 WVT60 L65596 JH65596 TD65596 ACZ65596 AMV65596 AWR65596 BGN65596 BQJ65596 CAF65596 CKB65596 CTX65596 DDT65596 DNP65596 DXL65596 EHH65596 ERD65596 FAZ65596 FKV65596 FUR65596 GEN65596 GOJ65596 GYF65596 HIB65596 HRX65596 IBT65596 ILP65596 IVL65596 JFH65596 JPD65596 JYZ65596 KIV65596 KSR65596 LCN65596 LMJ65596 LWF65596 MGB65596 MPX65596 MZT65596 NJP65596 NTL65596 ODH65596 OND65596 OWZ65596 PGV65596 PQR65596 QAN65596 QKJ65596 QUF65596 REB65596 RNX65596 RXT65596 SHP65596 SRL65596 TBH65596 TLD65596 TUZ65596 UEV65596 UOR65596 UYN65596 VIJ65596 VSF65596 WCB65596 WLX65596 WVT65596 L131132 JH131132 TD131132 ACZ131132 AMV131132 AWR131132 BGN131132 BQJ131132 CAF131132 CKB131132 CTX131132 DDT131132 DNP131132 DXL131132 EHH131132 ERD131132 FAZ131132 FKV131132 FUR131132 GEN131132 GOJ131132 GYF131132 HIB131132 HRX131132 IBT131132 ILP131132 IVL131132 JFH131132 JPD131132 JYZ131132 KIV131132 KSR131132 LCN131132 LMJ131132 LWF131132 MGB131132 MPX131132 MZT131132 NJP131132 NTL131132 ODH131132 OND131132 OWZ131132 PGV131132 PQR131132 QAN131132 QKJ131132 QUF131132 REB131132 RNX131132 RXT131132 SHP131132 SRL131132 TBH131132 TLD131132 TUZ131132 UEV131132 UOR131132 UYN131132 VIJ131132 VSF131132 WCB131132 WLX131132 WVT131132 L196668 JH196668 TD196668 ACZ196668 AMV196668 AWR196668 BGN196668 BQJ196668 CAF196668 CKB196668 CTX196668 DDT196668 DNP196668 DXL196668 EHH196668 ERD196668 FAZ196668 FKV196668 FUR196668 GEN196668 GOJ196668 GYF196668 HIB196668 HRX196668 IBT196668 ILP196668 IVL196668 JFH196668 JPD196668 JYZ196668 KIV196668 KSR196668 LCN196668 LMJ196668 LWF196668 MGB196668 MPX196668 MZT196668 NJP196668 NTL196668 ODH196668 OND196668 OWZ196668 PGV196668 PQR196668 QAN196668 QKJ196668 QUF196668 REB196668 RNX196668 RXT196668 SHP196668 SRL196668 TBH196668 TLD196668 TUZ196668 UEV196668 UOR196668 UYN196668 VIJ196668 VSF196668 WCB196668 WLX196668 WVT196668 L262204 JH262204 TD262204 ACZ262204 AMV262204 AWR262204 BGN262204 BQJ262204 CAF262204 CKB262204 CTX262204 DDT262204 DNP262204 DXL262204 EHH262204 ERD262204 FAZ262204 FKV262204 FUR262204 GEN262204 GOJ262204 GYF262204 HIB262204 HRX262204 IBT262204 ILP262204 IVL262204 JFH262204 JPD262204 JYZ262204 KIV262204 KSR262204 LCN262204 LMJ262204 LWF262204 MGB262204 MPX262204 MZT262204 NJP262204 NTL262204 ODH262204 OND262204 OWZ262204 PGV262204 PQR262204 QAN262204 QKJ262204 QUF262204 REB262204 RNX262204 RXT262204 SHP262204 SRL262204 TBH262204 TLD262204 TUZ262204 UEV262204 UOR262204 UYN262204 VIJ262204 VSF262204 WCB262204 WLX262204 WVT262204 L327740 JH327740 TD327740 ACZ327740 AMV327740 AWR327740 BGN327740 BQJ327740 CAF327740 CKB327740 CTX327740 DDT327740 DNP327740 DXL327740 EHH327740 ERD327740 FAZ327740 FKV327740 FUR327740 GEN327740 GOJ327740 GYF327740 HIB327740 HRX327740 IBT327740 ILP327740 IVL327740 JFH327740 JPD327740 JYZ327740 KIV327740 KSR327740 LCN327740 LMJ327740 LWF327740 MGB327740 MPX327740 MZT327740 NJP327740 NTL327740 ODH327740 OND327740 OWZ327740 PGV327740 PQR327740 QAN327740 QKJ327740 QUF327740 REB327740 RNX327740 RXT327740 SHP327740 SRL327740 TBH327740 TLD327740 TUZ327740 UEV327740 UOR327740 UYN327740 VIJ327740 VSF327740 WCB327740 WLX327740 WVT327740 L393276 JH393276 TD393276 ACZ393276 AMV393276 AWR393276 BGN393276 BQJ393276 CAF393276 CKB393276 CTX393276 DDT393276 DNP393276 DXL393276 EHH393276 ERD393276 FAZ393276 FKV393276 FUR393276 GEN393276 GOJ393276 GYF393276 HIB393276 HRX393276 IBT393276 ILP393276 IVL393276 JFH393276 JPD393276 JYZ393276 KIV393276 KSR393276 LCN393276 LMJ393276 LWF393276 MGB393276 MPX393276 MZT393276 NJP393276 NTL393276 ODH393276 OND393276 OWZ393276 PGV393276 PQR393276 QAN393276 QKJ393276 QUF393276 REB393276 RNX393276 RXT393276 SHP393276 SRL393276 TBH393276 TLD393276 TUZ393276 UEV393276 UOR393276 UYN393276 VIJ393276 VSF393276 WCB393276 WLX393276 WVT393276 L458812 JH458812 TD458812 ACZ458812 AMV458812 AWR458812 BGN458812 BQJ458812 CAF458812 CKB458812 CTX458812 DDT458812 DNP458812 DXL458812 EHH458812 ERD458812 FAZ458812 FKV458812 FUR458812 GEN458812 GOJ458812 GYF458812 HIB458812 HRX458812 IBT458812 ILP458812 IVL458812 JFH458812 JPD458812 JYZ458812 KIV458812 KSR458812 LCN458812 LMJ458812 LWF458812 MGB458812 MPX458812 MZT458812 NJP458812 NTL458812 ODH458812 OND458812 OWZ458812 PGV458812 PQR458812 QAN458812 QKJ458812 QUF458812 REB458812 RNX458812 RXT458812 SHP458812 SRL458812 TBH458812 TLD458812 TUZ458812 UEV458812 UOR458812 UYN458812 VIJ458812 VSF458812 WCB458812 WLX458812 WVT458812 L524348 JH524348 TD524348 ACZ524348 AMV524348 AWR524348 BGN524348 BQJ524348 CAF524348 CKB524348 CTX524348 DDT524348 DNP524348 DXL524348 EHH524348 ERD524348 FAZ524348 FKV524348 FUR524348 GEN524348 GOJ524348 GYF524348 HIB524348 HRX524348 IBT524348 ILP524348 IVL524348 JFH524348 JPD524348 JYZ524348 KIV524348 KSR524348 LCN524348 LMJ524348 LWF524348 MGB524348 MPX524348 MZT524348 NJP524348 NTL524348 ODH524348 OND524348 OWZ524348 PGV524348 PQR524348 QAN524348 QKJ524348 QUF524348 REB524348 RNX524348 RXT524348 SHP524348 SRL524348 TBH524348 TLD524348 TUZ524348 UEV524348 UOR524348 UYN524348 VIJ524348 VSF524348 WCB524348 WLX524348 WVT524348 L589884 JH589884 TD589884 ACZ589884 AMV589884 AWR589884 BGN589884 BQJ589884 CAF589884 CKB589884 CTX589884 DDT589884 DNP589884 DXL589884 EHH589884 ERD589884 FAZ589884 FKV589884 FUR589884 GEN589884 GOJ589884 GYF589884 HIB589884 HRX589884 IBT589884 ILP589884 IVL589884 JFH589884 JPD589884 JYZ589884 KIV589884 KSR589884 LCN589884 LMJ589884 LWF589884 MGB589884 MPX589884 MZT589884 NJP589884 NTL589884 ODH589884 OND589884 OWZ589884 PGV589884 PQR589884 QAN589884 QKJ589884 QUF589884 REB589884 RNX589884 RXT589884 SHP589884 SRL589884 TBH589884 TLD589884 TUZ589884 UEV589884 UOR589884 UYN589884 VIJ589884 VSF589884 WCB589884 WLX589884 WVT589884 L655420 JH655420 TD655420 ACZ655420 AMV655420 AWR655420 BGN655420 BQJ655420 CAF655420 CKB655420 CTX655420 DDT655420 DNP655420 DXL655420 EHH655420 ERD655420 FAZ655420 FKV655420 FUR655420 GEN655420 GOJ655420 GYF655420 HIB655420 HRX655420 IBT655420 ILP655420 IVL655420 JFH655420 JPD655420 JYZ655420 KIV655420 KSR655420 LCN655420 LMJ655420 LWF655420 MGB655420 MPX655420 MZT655420 NJP655420 NTL655420 ODH655420 OND655420 OWZ655420 PGV655420 PQR655420 QAN655420 QKJ655420 QUF655420 REB655420 RNX655420 RXT655420 SHP655420 SRL655420 TBH655420 TLD655420 TUZ655420 UEV655420 UOR655420 UYN655420 VIJ655420 VSF655420 WCB655420 WLX655420 WVT655420 L720956 JH720956 TD720956 ACZ720956 AMV720956 AWR720956 BGN720956 BQJ720956 CAF720956 CKB720956 CTX720956 DDT720956 DNP720956 DXL720956 EHH720956 ERD720956 FAZ720956 FKV720956 FUR720956 GEN720956 GOJ720956 GYF720956 HIB720956 HRX720956 IBT720956 ILP720956 IVL720956 JFH720956 JPD720956 JYZ720956 KIV720956 KSR720956 LCN720956 LMJ720956 LWF720956 MGB720956 MPX720956 MZT720956 NJP720956 NTL720956 ODH720956 OND720956 OWZ720956 PGV720956 PQR720956 QAN720956 QKJ720956 QUF720956 REB720956 RNX720956 RXT720956 SHP720956 SRL720956 TBH720956 TLD720956 TUZ720956 UEV720956 UOR720956 UYN720956 VIJ720956 VSF720956 WCB720956 WLX720956 WVT720956 L786492 JH786492 TD786492 ACZ786492 AMV786492 AWR786492 BGN786492 BQJ786492 CAF786492 CKB786492 CTX786492 DDT786492 DNP786492 DXL786492 EHH786492 ERD786492 FAZ786492 FKV786492 FUR786492 GEN786492 GOJ786492 GYF786492 HIB786492 HRX786492 IBT786492 ILP786492 IVL786492 JFH786492 JPD786492 JYZ786492 KIV786492 KSR786492 LCN786492 LMJ786492 LWF786492 MGB786492 MPX786492 MZT786492 NJP786492 NTL786492 ODH786492 OND786492 OWZ786492 PGV786492 PQR786492 QAN786492 QKJ786492 QUF786492 REB786492 RNX786492 RXT786492 SHP786492 SRL786492 TBH786492 TLD786492 TUZ786492 UEV786492 UOR786492 UYN786492 VIJ786492 VSF786492 WCB786492 WLX786492 WVT786492 L852028 JH852028 TD852028 ACZ852028 AMV852028 AWR852028 BGN852028 BQJ852028 CAF852028 CKB852028 CTX852028 DDT852028 DNP852028 DXL852028 EHH852028 ERD852028 FAZ852028 FKV852028 FUR852028 GEN852028 GOJ852028 GYF852028 HIB852028 HRX852028 IBT852028 ILP852028 IVL852028 JFH852028 JPD852028 JYZ852028 KIV852028 KSR852028 LCN852028 LMJ852028 LWF852028 MGB852028 MPX852028 MZT852028 NJP852028 NTL852028 ODH852028 OND852028 OWZ852028 PGV852028 PQR852028 QAN852028 QKJ852028 QUF852028 REB852028 RNX852028 RXT852028 SHP852028 SRL852028 TBH852028 TLD852028 TUZ852028 UEV852028 UOR852028 UYN852028 VIJ852028 VSF852028 WCB852028 WLX852028 WVT852028 L917564 JH917564 TD917564 ACZ917564 AMV917564 AWR917564 BGN917564 BQJ917564 CAF917564 CKB917564 CTX917564 DDT917564 DNP917564 DXL917564 EHH917564 ERD917564 FAZ917564 FKV917564 FUR917564 GEN917564 GOJ917564 GYF917564 HIB917564 HRX917564 IBT917564 ILP917564 IVL917564 JFH917564 JPD917564 JYZ917564 KIV917564 KSR917564 LCN917564 LMJ917564 LWF917564 MGB917564 MPX917564 MZT917564 NJP917564 NTL917564 ODH917564 OND917564 OWZ917564 PGV917564 PQR917564 QAN917564 QKJ917564 QUF917564 REB917564 RNX917564 RXT917564 SHP917564 SRL917564 TBH917564 TLD917564 TUZ917564 UEV917564 UOR917564 UYN917564 VIJ917564 VSF917564 WCB917564 WLX917564 WVT917564 L983100 JH983100 TD983100 ACZ983100 AMV983100 AWR983100 BGN983100 BQJ983100 CAF983100 CKB983100 CTX983100 DDT983100 DNP983100 DXL983100 EHH983100 ERD983100 FAZ983100 FKV983100 FUR983100 GEN983100 GOJ983100 GYF983100 HIB983100 HRX983100 IBT983100 ILP983100 IVL983100 JFH983100 JPD983100 JYZ983100 KIV983100 KSR983100 LCN983100 LMJ983100 LWF983100 MGB983100 MPX983100 MZT983100 NJP983100 NTL983100 ODH983100 OND983100 OWZ983100 PGV983100 PQR983100 QAN983100 QKJ983100 QUF983100 REB983100 RNX983100 RXT983100 SHP983100 SRL983100 TBH983100 TLD983100 TUZ983100 UEV983100 UOR983100 UYN983100 VIJ983100 VSF983100 WCB983100 WLX983100 WVT983100 L65:L66 JH65:JH66 TD65:TD66 ACZ65:ACZ66 AMV65:AMV66 AWR65:AWR66 BGN65:BGN66 BQJ65:BQJ66 CAF65:CAF66 CKB65:CKB66 CTX65:CTX66 DDT65:DDT66 DNP65:DNP66 DXL65:DXL66 EHH65:EHH66 ERD65:ERD66 FAZ65:FAZ66 FKV65:FKV66 FUR65:FUR66 GEN65:GEN66 GOJ65:GOJ66 GYF65:GYF66 HIB65:HIB66 HRX65:HRX66 IBT65:IBT66 ILP65:ILP66 IVL65:IVL66 JFH65:JFH66 JPD65:JPD66 JYZ65:JYZ66 KIV65:KIV66 KSR65:KSR66 LCN65:LCN66 LMJ65:LMJ66 LWF65:LWF66 MGB65:MGB66 MPX65:MPX66 MZT65:MZT66 NJP65:NJP66 NTL65:NTL66 ODH65:ODH66 OND65:OND66 OWZ65:OWZ66 PGV65:PGV66 PQR65:PQR66 QAN65:QAN66 QKJ65:QKJ66 QUF65:QUF66 REB65:REB66 RNX65:RNX66 RXT65:RXT66 SHP65:SHP66 SRL65:SRL66 TBH65:TBH66 TLD65:TLD66 TUZ65:TUZ66 UEV65:UEV66 UOR65:UOR66 UYN65:UYN66 VIJ65:VIJ66 VSF65:VSF66 WCB65:WCB66 WLX65:WLX66 WVT65:WVT66 L65601:L65602 JH65601:JH65602 TD65601:TD65602 ACZ65601:ACZ65602 AMV65601:AMV65602 AWR65601:AWR65602 BGN65601:BGN65602 BQJ65601:BQJ65602 CAF65601:CAF65602 CKB65601:CKB65602 CTX65601:CTX65602 DDT65601:DDT65602 DNP65601:DNP65602 DXL65601:DXL65602 EHH65601:EHH65602 ERD65601:ERD65602 FAZ65601:FAZ65602 FKV65601:FKV65602 FUR65601:FUR65602 GEN65601:GEN65602 GOJ65601:GOJ65602 GYF65601:GYF65602 HIB65601:HIB65602 HRX65601:HRX65602 IBT65601:IBT65602 ILP65601:ILP65602 IVL65601:IVL65602 JFH65601:JFH65602 JPD65601:JPD65602 JYZ65601:JYZ65602 KIV65601:KIV65602 KSR65601:KSR65602 LCN65601:LCN65602 LMJ65601:LMJ65602 LWF65601:LWF65602 MGB65601:MGB65602 MPX65601:MPX65602 MZT65601:MZT65602 NJP65601:NJP65602 NTL65601:NTL65602 ODH65601:ODH65602 OND65601:OND65602 OWZ65601:OWZ65602 PGV65601:PGV65602 PQR65601:PQR65602 QAN65601:QAN65602 QKJ65601:QKJ65602 QUF65601:QUF65602 REB65601:REB65602 RNX65601:RNX65602 RXT65601:RXT65602 SHP65601:SHP65602 SRL65601:SRL65602 TBH65601:TBH65602 TLD65601:TLD65602 TUZ65601:TUZ65602 UEV65601:UEV65602 UOR65601:UOR65602 UYN65601:UYN65602 VIJ65601:VIJ65602 VSF65601:VSF65602 WCB65601:WCB65602 WLX65601:WLX65602 WVT65601:WVT65602 L131137:L131138 JH131137:JH131138 TD131137:TD131138 ACZ131137:ACZ131138 AMV131137:AMV131138 AWR131137:AWR131138 BGN131137:BGN131138 BQJ131137:BQJ131138 CAF131137:CAF131138 CKB131137:CKB131138 CTX131137:CTX131138 DDT131137:DDT131138 DNP131137:DNP131138 DXL131137:DXL131138 EHH131137:EHH131138 ERD131137:ERD131138 FAZ131137:FAZ131138 FKV131137:FKV131138 FUR131137:FUR131138 GEN131137:GEN131138 GOJ131137:GOJ131138 GYF131137:GYF131138 HIB131137:HIB131138 HRX131137:HRX131138 IBT131137:IBT131138 ILP131137:ILP131138 IVL131137:IVL131138 JFH131137:JFH131138 JPD131137:JPD131138 JYZ131137:JYZ131138 KIV131137:KIV131138 KSR131137:KSR131138 LCN131137:LCN131138 LMJ131137:LMJ131138 LWF131137:LWF131138 MGB131137:MGB131138 MPX131137:MPX131138 MZT131137:MZT131138 NJP131137:NJP131138 NTL131137:NTL131138 ODH131137:ODH131138 OND131137:OND131138 OWZ131137:OWZ131138 PGV131137:PGV131138 PQR131137:PQR131138 QAN131137:QAN131138 QKJ131137:QKJ131138 QUF131137:QUF131138 REB131137:REB131138 RNX131137:RNX131138 RXT131137:RXT131138 SHP131137:SHP131138 SRL131137:SRL131138 TBH131137:TBH131138 TLD131137:TLD131138 TUZ131137:TUZ131138 UEV131137:UEV131138 UOR131137:UOR131138 UYN131137:UYN131138 VIJ131137:VIJ131138 VSF131137:VSF131138 WCB131137:WCB131138 WLX131137:WLX131138 WVT131137:WVT131138 L196673:L196674 JH196673:JH196674 TD196673:TD196674 ACZ196673:ACZ196674 AMV196673:AMV196674 AWR196673:AWR196674 BGN196673:BGN196674 BQJ196673:BQJ196674 CAF196673:CAF196674 CKB196673:CKB196674 CTX196673:CTX196674 DDT196673:DDT196674 DNP196673:DNP196674 DXL196673:DXL196674 EHH196673:EHH196674 ERD196673:ERD196674 FAZ196673:FAZ196674 FKV196673:FKV196674 FUR196673:FUR196674 GEN196673:GEN196674 GOJ196673:GOJ196674 GYF196673:GYF196674 HIB196673:HIB196674 HRX196673:HRX196674 IBT196673:IBT196674 ILP196673:ILP196674 IVL196673:IVL196674 JFH196673:JFH196674 JPD196673:JPD196674 JYZ196673:JYZ196674 KIV196673:KIV196674 KSR196673:KSR196674 LCN196673:LCN196674 LMJ196673:LMJ196674 LWF196673:LWF196674 MGB196673:MGB196674 MPX196673:MPX196674 MZT196673:MZT196674 NJP196673:NJP196674 NTL196673:NTL196674 ODH196673:ODH196674 OND196673:OND196674 OWZ196673:OWZ196674 PGV196673:PGV196674 PQR196673:PQR196674 QAN196673:QAN196674 QKJ196673:QKJ196674 QUF196673:QUF196674 REB196673:REB196674 RNX196673:RNX196674 RXT196673:RXT196674 SHP196673:SHP196674 SRL196673:SRL196674 TBH196673:TBH196674 TLD196673:TLD196674 TUZ196673:TUZ196674 UEV196673:UEV196674 UOR196673:UOR196674 UYN196673:UYN196674 VIJ196673:VIJ196674 VSF196673:VSF196674 WCB196673:WCB196674 WLX196673:WLX196674 WVT196673:WVT196674 L262209:L262210 JH262209:JH262210 TD262209:TD262210 ACZ262209:ACZ262210 AMV262209:AMV262210 AWR262209:AWR262210 BGN262209:BGN262210 BQJ262209:BQJ262210 CAF262209:CAF262210 CKB262209:CKB262210 CTX262209:CTX262210 DDT262209:DDT262210 DNP262209:DNP262210 DXL262209:DXL262210 EHH262209:EHH262210 ERD262209:ERD262210 FAZ262209:FAZ262210 FKV262209:FKV262210 FUR262209:FUR262210 GEN262209:GEN262210 GOJ262209:GOJ262210 GYF262209:GYF262210 HIB262209:HIB262210 HRX262209:HRX262210 IBT262209:IBT262210 ILP262209:ILP262210 IVL262209:IVL262210 JFH262209:JFH262210 JPD262209:JPD262210 JYZ262209:JYZ262210 KIV262209:KIV262210 KSR262209:KSR262210 LCN262209:LCN262210 LMJ262209:LMJ262210 LWF262209:LWF262210 MGB262209:MGB262210 MPX262209:MPX262210 MZT262209:MZT262210 NJP262209:NJP262210 NTL262209:NTL262210 ODH262209:ODH262210 OND262209:OND262210 OWZ262209:OWZ262210 PGV262209:PGV262210 PQR262209:PQR262210 QAN262209:QAN262210 QKJ262209:QKJ262210 QUF262209:QUF262210 REB262209:REB262210 RNX262209:RNX262210 RXT262209:RXT262210 SHP262209:SHP262210 SRL262209:SRL262210 TBH262209:TBH262210 TLD262209:TLD262210 TUZ262209:TUZ262210 UEV262209:UEV262210 UOR262209:UOR262210 UYN262209:UYN262210 VIJ262209:VIJ262210 VSF262209:VSF262210 WCB262209:WCB262210 WLX262209:WLX262210 WVT262209:WVT262210 L327745:L327746 JH327745:JH327746 TD327745:TD327746 ACZ327745:ACZ327746 AMV327745:AMV327746 AWR327745:AWR327746 BGN327745:BGN327746 BQJ327745:BQJ327746 CAF327745:CAF327746 CKB327745:CKB327746 CTX327745:CTX327746 DDT327745:DDT327746 DNP327745:DNP327746 DXL327745:DXL327746 EHH327745:EHH327746 ERD327745:ERD327746 FAZ327745:FAZ327746 FKV327745:FKV327746 FUR327745:FUR327746 GEN327745:GEN327746 GOJ327745:GOJ327746 GYF327745:GYF327746 HIB327745:HIB327746 HRX327745:HRX327746 IBT327745:IBT327746 ILP327745:ILP327746 IVL327745:IVL327746 JFH327745:JFH327746 JPD327745:JPD327746 JYZ327745:JYZ327746 KIV327745:KIV327746 KSR327745:KSR327746 LCN327745:LCN327746 LMJ327745:LMJ327746 LWF327745:LWF327746 MGB327745:MGB327746 MPX327745:MPX327746 MZT327745:MZT327746 NJP327745:NJP327746 NTL327745:NTL327746 ODH327745:ODH327746 OND327745:OND327746 OWZ327745:OWZ327746 PGV327745:PGV327746 PQR327745:PQR327746 QAN327745:QAN327746 QKJ327745:QKJ327746 QUF327745:QUF327746 REB327745:REB327746 RNX327745:RNX327746 RXT327745:RXT327746 SHP327745:SHP327746 SRL327745:SRL327746 TBH327745:TBH327746 TLD327745:TLD327746 TUZ327745:TUZ327746 UEV327745:UEV327746 UOR327745:UOR327746 UYN327745:UYN327746 VIJ327745:VIJ327746 VSF327745:VSF327746 WCB327745:WCB327746 WLX327745:WLX327746 WVT327745:WVT327746 L393281:L393282 JH393281:JH393282 TD393281:TD393282 ACZ393281:ACZ393282 AMV393281:AMV393282 AWR393281:AWR393282 BGN393281:BGN393282 BQJ393281:BQJ393282 CAF393281:CAF393282 CKB393281:CKB393282 CTX393281:CTX393282 DDT393281:DDT393282 DNP393281:DNP393282 DXL393281:DXL393282 EHH393281:EHH393282 ERD393281:ERD393282 FAZ393281:FAZ393282 FKV393281:FKV393282 FUR393281:FUR393282 GEN393281:GEN393282 GOJ393281:GOJ393282 GYF393281:GYF393282 HIB393281:HIB393282 HRX393281:HRX393282 IBT393281:IBT393282 ILP393281:ILP393282 IVL393281:IVL393282 JFH393281:JFH393282 JPD393281:JPD393282 JYZ393281:JYZ393282 KIV393281:KIV393282 KSR393281:KSR393282 LCN393281:LCN393282 LMJ393281:LMJ393282 LWF393281:LWF393282 MGB393281:MGB393282 MPX393281:MPX393282 MZT393281:MZT393282 NJP393281:NJP393282 NTL393281:NTL393282 ODH393281:ODH393282 OND393281:OND393282 OWZ393281:OWZ393282 PGV393281:PGV393282 PQR393281:PQR393282 QAN393281:QAN393282 QKJ393281:QKJ393282 QUF393281:QUF393282 REB393281:REB393282 RNX393281:RNX393282 RXT393281:RXT393282 SHP393281:SHP393282 SRL393281:SRL393282 TBH393281:TBH393282 TLD393281:TLD393282 TUZ393281:TUZ393282 UEV393281:UEV393282 UOR393281:UOR393282 UYN393281:UYN393282 VIJ393281:VIJ393282 VSF393281:VSF393282 WCB393281:WCB393282 WLX393281:WLX393282 WVT393281:WVT393282 L458817:L458818 JH458817:JH458818 TD458817:TD458818 ACZ458817:ACZ458818 AMV458817:AMV458818 AWR458817:AWR458818 BGN458817:BGN458818 BQJ458817:BQJ458818 CAF458817:CAF458818 CKB458817:CKB458818 CTX458817:CTX458818 DDT458817:DDT458818 DNP458817:DNP458818 DXL458817:DXL458818 EHH458817:EHH458818 ERD458817:ERD458818 FAZ458817:FAZ458818 FKV458817:FKV458818 FUR458817:FUR458818 GEN458817:GEN458818 GOJ458817:GOJ458818 GYF458817:GYF458818 HIB458817:HIB458818 HRX458817:HRX458818 IBT458817:IBT458818 ILP458817:ILP458818 IVL458817:IVL458818 JFH458817:JFH458818 JPD458817:JPD458818 JYZ458817:JYZ458818 KIV458817:KIV458818 KSR458817:KSR458818 LCN458817:LCN458818 LMJ458817:LMJ458818 LWF458817:LWF458818 MGB458817:MGB458818 MPX458817:MPX458818 MZT458817:MZT458818 NJP458817:NJP458818 NTL458817:NTL458818 ODH458817:ODH458818 OND458817:OND458818 OWZ458817:OWZ458818 PGV458817:PGV458818 PQR458817:PQR458818 QAN458817:QAN458818 QKJ458817:QKJ458818 QUF458817:QUF458818 REB458817:REB458818 RNX458817:RNX458818 RXT458817:RXT458818 SHP458817:SHP458818 SRL458817:SRL458818 TBH458817:TBH458818 TLD458817:TLD458818 TUZ458817:TUZ458818 UEV458817:UEV458818 UOR458817:UOR458818 UYN458817:UYN458818 VIJ458817:VIJ458818 VSF458817:VSF458818 WCB458817:WCB458818 WLX458817:WLX458818 WVT458817:WVT458818 L524353:L524354 JH524353:JH524354 TD524353:TD524354 ACZ524353:ACZ524354 AMV524353:AMV524354 AWR524353:AWR524354 BGN524353:BGN524354 BQJ524353:BQJ524354 CAF524353:CAF524354 CKB524353:CKB524354 CTX524353:CTX524354 DDT524353:DDT524354 DNP524353:DNP524354 DXL524353:DXL524354 EHH524353:EHH524354 ERD524353:ERD524354 FAZ524353:FAZ524354 FKV524353:FKV524354 FUR524353:FUR524354 GEN524353:GEN524354 GOJ524353:GOJ524354 GYF524353:GYF524354 HIB524353:HIB524354 HRX524353:HRX524354 IBT524353:IBT524354 ILP524353:ILP524354 IVL524353:IVL524354 JFH524353:JFH524354 JPD524353:JPD524354 JYZ524353:JYZ524354 KIV524353:KIV524354 KSR524353:KSR524354 LCN524353:LCN524354 LMJ524353:LMJ524354 LWF524353:LWF524354 MGB524353:MGB524354 MPX524353:MPX524354 MZT524353:MZT524354 NJP524353:NJP524354 NTL524353:NTL524354 ODH524353:ODH524354 OND524353:OND524354 OWZ524353:OWZ524354 PGV524353:PGV524354 PQR524353:PQR524354 QAN524353:QAN524354 QKJ524353:QKJ524354 QUF524353:QUF524354 REB524353:REB524354 RNX524353:RNX524354 RXT524353:RXT524354 SHP524353:SHP524354 SRL524353:SRL524354 TBH524353:TBH524354 TLD524353:TLD524354 TUZ524353:TUZ524354 UEV524353:UEV524354 UOR524353:UOR524354 UYN524353:UYN524354 VIJ524353:VIJ524354 VSF524353:VSF524354 WCB524353:WCB524354 WLX524353:WLX524354 WVT524353:WVT524354 L589889:L589890 JH589889:JH589890 TD589889:TD589890 ACZ589889:ACZ589890 AMV589889:AMV589890 AWR589889:AWR589890 BGN589889:BGN589890 BQJ589889:BQJ589890 CAF589889:CAF589890 CKB589889:CKB589890 CTX589889:CTX589890 DDT589889:DDT589890 DNP589889:DNP589890 DXL589889:DXL589890 EHH589889:EHH589890 ERD589889:ERD589890 FAZ589889:FAZ589890 FKV589889:FKV589890 FUR589889:FUR589890 GEN589889:GEN589890 GOJ589889:GOJ589890 GYF589889:GYF589890 HIB589889:HIB589890 HRX589889:HRX589890 IBT589889:IBT589890 ILP589889:ILP589890 IVL589889:IVL589890 JFH589889:JFH589890 JPD589889:JPD589890 JYZ589889:JYZ589890 KIV589889:KIV589890 KSR589889:KSR589890 LCN589889:LCN589890 LMJ589889:LMJ589890 LWF589889:LWF589890 MGB589889:MGB589890 MPX589889:MPX589890 MZT589889:MZT589890 NJP589889:NJP589890 NTL589889:NTL589890 ODH589889:ODH589890 OND589889:OND589890 OWZ589889:OWZ589890 PGV589889:PGV589890 PQR589889:PQR589890 QAN589889:QAN589890 QKJ589889:QKJ589890 QUF589889:QUF589890 REB589889:REB589890 RNX589889:RNX589890 RXT589889:RXT589890 SHP589889:SHP589890 SRL589889:SRL589890 TBH589889:TBH589890 TLD589889:TLD589890 TUZ589889:TUZ589890 UEV589889:UEV589890 UOR589889:UOR589890 UYN589889:UYN589890 VIJ589889:VIJ589890 VSF589889:VSF589890 WCB589889:WCB589890 WLX589889:WLX589890 WVT589889:WVT589890 L655425:L655426 JH655425:JH655426 TD655425:TD655426 ACZ655425:ACZ655426 AMV655425:AMV655426 AWR655425:AWR655426 BGN655425:BGN655426 BQJ655425:BQJ655426 CAF655425:CAF655426 CKB655425:CKB655426 CTX655425:CTX655426 DDT655425:DDT655426 DNP655425:DNP655426 DXL655425:DXL655426 EHH655425:EHH655426 ERD655425:ERD655426 FAZ655425:FAZ655426 FKV655425:FKV655426 FUR655425:FUR655426 GEN655425:GEN655426 GOJ655425:GOJ655426 GYF655425:GYF655426 HIB655425:HIB655426 HRX655425:HRX655426 IBT655425:IBT655426 ILP655425:ILP655426 IVL655425:IVL655426 JFH655425:JFH655426 JPD655425:JPD655426 JYZ655425:JYZ655426 KIV655425:KIV655426 KSR655425:KSR655426 LCN655425:LCN655426 LMJ655425:LMJ655426 LWF655425:LWF655426 MGB655425:MGB655426 MPX655425:MPX655426 MZT655425:MZT655426 NJP655425:NJP655426 NTL655425:NTL655426 ODH655425:ODH655426 OND655425:OND655426 OWZ655425:OWZ655426 PGV655425:PGV655426 PQR655425:PQR655426 QAN655425:QAN655426 QKJ655425:QKJ655426 QUF655425:QUF655426 REB655425:REB655426 RNX655425:RNX655426 RXT655425:RXT655426 SHP655425:SHP655426 SRL655425:SRL655426 TBH655425:TBH655426 TLD655425:TLD655426 TUZ655425:TUZ655426 UEV655425:UEV655426 UOR655425:UOR655426 UYN655425:UYN655426 VIJ655425:VIJ655426 VSF655425:VSF655426 WCB655425:WCB655426 WLX655425:WLX655426 WVT655425:WVT655426 L720961:L720962 JH720961:JH720962 TD720961:TD720962 ACZ720961:ACZ720962 AMV720961:AMV720962 AWR720961:AWR720962 BGN720961:BGN720962 BQJ720961:BQJ720962 CAF720961:CAF720962 CKB720961:CKB720962 CTX720961:CTX720962 DDT720961:DDT720962 DNP720961:DNP720962 DXL720961:DXL720962 EHH720961:EHH720962 ERD720961:ERD720962 FAZ720961:FAZ720962 FKV720961:FKV720962 FUR720961:FUR720962 GEN720961:GEN720962 GOJ720961:GOJ720962 GYF720961:GYF720962 HIB720961:HIB720962 HRX720961:HRX720962 IBT720961:IBT720962 ILP720961:ILP720962 IVL720961:IVL720962 JFH720961:JFH720962 JPD720961:JPD720962 JYZ720961:JYZ720962 KIV720961:KIV720962 KSR720961:KSR720962 LCN720961:LCN720962 LMJ720961:LMJ720962 LWF720961:LWF720962 MGB720961:MGB720962 MPX720961:MPX720962 MZT720961:MZT720962 NJP720961:NJP720962 NTL720961:NTL720962 ODH720961:ODH720962 OND720961:OND720962 OWZ720961:OWZ720962 PGV720961:PGV720962 PQR720961:PQR720962 QAN720961:QAN720962 QKJ720961:QKJ720962 QUF720961:QUF720962 REB720961:REB720962 RNX720961:RNX720962 RXT720961:RXT720962 SHP720961:SHP720962 SRL720961:SRL720962 TBH720961:TBH720962 TLD720961:TLD720962 TUZ720961:TUZ720962 UEV720961:UEV720962 UOR720961:UOR720962 UYN720961:UYN720962 VIJ720961:VIJ720962 VSF720961:VSF720962 WCB720961:WCB720962 WLX720961:WLX720962 WVT720961:WVT720962 L786497:L786498 JH786497:JH786498 TD786497:TD786498 ACZ786497:ACZ786498 AMV786497:AMV786498 AWR786497:AWR786498 BGN786497:BGN786498 BQJ786497:BQJ786498 CAF786497:CAF786498 CKB786497:CKB786498 CTX786497:CTX786498 DDT786497:DDT786498 DNP786497:DNP786498 DXL786497:DXL786498 EHH786497:EHH786498 ERD786497:ERD786498 FAZ786497:FAZ786498 FKV786497:FKV786498 FUR786497:FUR786498 GEN786497:GEN786498 GOJ786497:GOJ786498 GYF786497:GYF786498 HIB786497:HIB786498 HRX786497:HRX786498 IBT786497:IBT786498 ILP786497:ILP786498 IVL786497:IVL786498 JFH786497:JFH786498 JPD786497:JPD786498 JYZ786497:JYZ786498 KIV786497:KIV786498 KSR786497:KSR786498 LCN786497:LCN786498 LMJ786497:LMJ786498 LWF786497:LWF786498 MGB786497:MGB786498 MPX786497:MPX786498 MZT786497:MZT786498 NJP786497:NJP786498 NTL786497:NTL786498 ODH786497:ODH786498 OND786497:OND786498 OWZ786497:OWZ786498 PGV786497:PGV786498 PQR786497:PQR786498 QAN786497:QAN786498 QKJ786497:QKJ786498 QUF786497:QUF786498 REB786497:REB786498 RNX786497:RNX786498 RXT786497:RXT786498 SHP786497:SHP786498 SRL786497:SRL786498 TBH786497:TBH786498 TLD786497:TLD786498 TUZ786497:TUZ786498 UEV786497:UEV786498 UOR786497:UOR786498 UYN786497:UYN786498 VIJ786497:VIJ786498 VSF786497:VSF786498 WCB786497:WCB786498 WLX786497:WLX786498 WVT786497:WVT786498 L852033:L852034 JH852033:JH852034 TD852033:TD852034 ACZ852033:ACZ852034 AMV852033:AMV852034 AWR852033:AWR852034 BGN852033:BGN852034 BQJ852033:BQJ852034 CAF852033:CAF852034 CKB852033:CKB852034 CTX852033:CTX852034 DDT852033:DDT852034 DNP852033:DNP852034 DXL852033:DXL852034 EHH852033:EHH852034 ERD852033:ERD852034 FAZ852033:FAZ852034 FKV852033:FKV852034 FUR852033:FUR852034 GEN852033:GEN852034 GOJ852033:GOJ852034 GYF852033:GYF852034 HIB852033:HIB852034 HRX852033:HRX852034 IBT852033:IBT852034 ILP852033:ILP852034 IVL852033:IVL852034 JFH852033:JFH852034 JPD852033:JPD852034 JYZ852033:JYZ852034 KIV852033:KIV852034 KSR852033:KSR852034 LCN852033:LCN852034 LMJ852033:LMJ852034 LWF852033:LWF852034 MGB852033:MGB852034 MPX852033:MPX852034 MZT852033:MZT852034 NJP852033:NJP852034 NTL852033:NTL852034 ODH852033:ODH852034 OND852033:OND852034 OWZ852033:OWZ852034 PGV852033:PGV852034 PQR852033:PQR852034 QAN852033:QAN852034 QKJ852033:QKJ852034 QUF852033:QUF852034 REB852033:REB852034 RNX852033:RNX852034 RXT852033:RXT852034 SHP852033:SHP852034 SRL852033:SRL852034 TBH852033:TBH852034 TLD852033:TLD852034 TUZ852033:TUZ852034 UEV852033:UEV852034 UOR852033:UOR852034 UYN852033:UYN852034 VIJ852033:VIJ852034 VSF852033:VSF852034 WCB852033:WCB852034 WLX852033:WLX852034 WVT852033:WVT852034 L917569:L917570 JH917569:JH917570 TD917569:TD917570 ACZ917569:ACZ917570 AMV917569:AMV917570 AWR917569:AWR917570 BGN917569:BGN917570 BQJ917569:BQJ917570 CAF917569:CAF917570 CKB917569:CKB917570 CTX917569:CTX917570 DDT917569:DDT917570 DNP917569:DNP917570 DXL917569:DXL917570 EHH917569:EHH917570 ERD917569:ERD917570 FAZ917569:FAZ917570 FKV917569:FKV917570 FUR917569:FUR917570 GEN917569:GEN917570 GOJ917569:GOJ917570 GYF917569:GYF917570 HIB917569:HIB917570 HRX917569:HRX917570 IBT917569:IBT917570 ILP917569:ILP917570 IVL917569:IVL917570 JFH917569:JFH917570 JPD917569:JPD917570 JYZ917569:JYZ917570 KIV917569:KIV917570 KSR917569:KSR917570 LCN917569:LCN917570 LMJ917569:LMJ917570 LWF917569:LWF917570 MGB917569:MGB917570 MPX917569:MPX917570 MZT917569:MZT917570 NJP917569:NJP917570 NTL917569:NTL917570 ODH917569:ODH917570 OND917569:OND917570 OWZ917569:OWZ917570 PGV917569:PGV917570 PQR917569:PQR917570 QAN917569:QAN917570 QKJ917569:QKJ917570 QUF917569:QUF917570 REB917569:REB917570 RNX917569:RNX917570 RXT917569:RXT917570 SHP917569:SHP917570 SRL917569:SRL917570 TBH917569:TBH917570 TLD917569:TLD917570 TUZ917569:TUZ917570 UEV917569:UEV917570 UOR917569:UOR917570 UYN917569:UYN917570 VIJ917569:VIJ917570 VSF917569:VSF917570 WCB917569:WCB917570 WLX917569:WLX917570 WVT917569:WVT917570 L983105:L983106 JH983105:JH983106 TD983105:TD983106 ACZ983105:ACZ983106 AMV983105:AMV983106 AWR983105:AWR983106 BGN983105:BGN983106 BQJ983105:BQJ983106 CAF983105:CAF983106 CKB983105:CKB983106 CTX983105:CTX983106 DDT983105:DDT983106 DNP983105:DNP983106 DXL983105:DXL983106 EHH983105:EHH983106 ERD983105:ERD983106 FAZ983105:FAZ983106 FKV983105:FKV983106 FUR983105:FUR983106 GEN983105:GEN983106 GOJ983105:GOJ983106 GYF983105:GYF983106 HIB983105:HIB983106 HRX983105:HRX983106 IBT983105:IBT983106 ILP983105:ILP983106 IVL983105:IVL983106 JFH983105:JFH983106 JPD983105:JPD983106 JYZ983105:JYZ983106 KIV983105:KIV983106 KSR983105:KSR983106 LCN983105:LCN983106 LMJ983105:LMJ983106 LWF983105:LWF983106 MGB983105:MGB983106 MPX983105:MPX983106 MZT983105:MZT983106 NJP983105:NJP983106 NTL983105:NTL983106 ODH983105:ODH983106 OND983105:OND983106 OWZ983105:OWZ983106 PGV983105:PGV983106 PQR983105:PQR983106 QAN983105:QAN983106 QKJ983105:QKJ983106 QUF983105:QUF983106 REB983105:REB983106 RNX983105:RNX983106 RXT983105:RXT983106 SHP983105:SHP983106 SRL983105:SRL983106 TBH983105:TBH983106 TLD983105:TLD983106 TUZ983105:TUZ983106 UEV983105:UEV983106 UOR983105:UOR983106 UYN983105:UYN983106 VIJ983105:VIJ983106 VSF983105:VSF983106 WCB983105:WCB983106 WLX983105:WLX983106 WVT983105:WVT983106 L55 JH55 TD55 ACZ55 AMV55 AWR55 BGN55 BQJ55 CAF55 CKB55 CTX55 DDT55 DNP55 DXL55 EHH55 ERD55 FAZ55 FKV55 FUR55 GEN55 GOJ55 GYF55 HIB55 HRX55 IBT55 ILP55 IVL55 JFH55 JPD55 JYZ55 KIV55 KSR55 LCN55 LMJ55 LWF55 MGB55 MPX55 MZT55 NJP55 NTL55 ODH55 OND55 OWZ55 PGV55 PQR55 QAN55 QKJ55 QUF55 REB55 RNX55 RXT55 SHP55 SRL55 TBH55 TLD55 TUZ55 UEV55 UOR55 UYN55 VIJ55 VSF55 WCB55 WLX55 WVT55 L65591 JH65591 TD65591 ACZ65591 AMV65591 AWR65591 BGN65591 BQJ65591 CAF65591 CKB65591 CTX65591 DDT65591 DNP65591 DXL65591 EHH65591 ERD65591 FAZ65591 FKV65591 FUR65591 GEN65591 GOJ65591 GYF65591 HIB65591 HRX65591 IBT65591 ILP65591 IVL65591 JFH65591 JPD65591 JYZ65591 KIV65591 KSR65591 LCN65591 LMJ65591 LWF65591 MGB65591 MPX65591 MZT65591 NJP65591 NTL65591 ODH65591 OND65591 OWZ65591 PGV65591 PQR65591 QAN65591 QKJ65591 QUF65591 REB65591 RNX65591 RXT65591 SHP65591 SRL65591 TBH65591 TLD65591 TUZ65591 UEV65591 UOR65591 UYN65591 VIJ65591 VSF65591 WCB65591 WLX65591 WVT65591 L131127 JH131127 TD131127 ACZ131127 AMV131127 AWR131127 BGN131127 BQJ131127 CAF131127 CKB131127 CTX131127 DDT131127 DNP131127 DXL131127 EHH131127 ERD131127 FAZ131127 FKV131127 FUR131127 GEN131127 GOJ131127 GYF131127 HIB131127 HRX131127 IBT131127 ILP131127 IVL131127 JFH131127 JPD131127 JYZ131127 KIV131127 KSR131127 LCN131127 LMJ131127 LWF131127 MGB131127 MPX131127 MZT131127 NJP131127 NTL131127 ODH131127 OND131127 OWZ131127 PGV131127 PQR131127 QAN131127 QKJ131127 QUF131127 REB131127 RNX131127 RXT131127 SHP131127 SRL131127 TBH131127 TLD131127 TUZ131127 UEV131127 UOR131127 UYN131127 VIJ131127 VSF131127 WCB131127 WLX131127 WVT131127 L196663 JH196663 TD196663 ACZ196663 AMV196663 AWR196663 BGN196663 BQJ196663 CAF196663 CKB196663 CTX196663 DDT196663 DNP196663 DXL196663 EHH196663 ERD196663 FAZ196663 FKV196663 FUR196663 GEN196663 GOJ196663 GYF196663 HIB196663 HRX196663 IBT196663 ILP196663 IVL196663 JFH196663 JPD196663 JYZ196663 KIV196663 KSR196663 LCN196663 LMJ196663 LWF196663 MGB196663 MPX196663 MZT196663 NJP196663 NTL196663 ODH196663 OND196663 OWZ196663 PGV196663 PQR196663 QAN196663 QKJ196663 QUF196663 REB196663 RNX196663 RXT196663 SHP196663 SRL196663 TBH196663 TLD196663 TUZ196663 UEV196663 UOR196663 UYN196663 VIJ196663 VSF196663 WCB196663 WLX196663 WVT196663 L262199 JH262199 TD262199 ACZ262199 AMV262199 AWR262199 BGN262199 BQJ262199 CAF262199 CKB262199 CTX262199 DDT262199 DNP262199 DXL262199 EHH262199 ERD262199 FAZ262199 FKV262199 FUR262199 GEN262199 GOJ262199 GYF262199 HIB262199 HRX262199 IBT262199 ILP262199 IVL262199 JFH262199 JPD262199 JYZ262199 KIV262199 KSR262199 LCN262199 LMJ262199 LWF262199 MGB262199 MPX262199 MZT262199 NJP262199 NTL262199 ODH262199 OND262199 OWZ262199 PGV262199 PQR262199 QAN262199 QKJ262199 QUF262199 REB262199 RNX262199 RXT262199 SHP262199 SRL262199 TBH262199 TLD262199 TUZ262199 UEV262199 UOR262199 UYN262199 VIJ262199 VSF262199 WCB262199 WLX262199 WVT262199 L327735 JH327735 TD327735 ACZ327735 AMV327735 AWR327735 BGN327735 BQJ327735 CAF327735 CKB327735 CTX327735 DDT327735 DNP327735 DXL327735 EHH327735 ERD327735 FAZ327735 FKV327735 FUR327735 GEN327735 GOJ327735 GYF327735 HIB327735 HRX327735 IBT327735 ILP327735 IVL327735 JFH327735 JPD327735 JYZ327735 KIV327735 KSR327735 LCN327735 LMJ327735 LWF327735 MGB327735 MPX327735 MZT327735 NJP327735 NTL327735 ODH327735 OND327735 OWZ327735 PGV327735 PQR327735 QAN327735 QKJ327735 QUF327735 REB327735 RNX327735 RXT327735 SHP327735 SRL327735 TBH327735 TLD327735 TUZ327735 UEV327735 UOR327735 UYN327735 VIJ327735 VSF327735 WCB327735 WLX327735 WVT327735 L393271 JH393271 TD393271 ACZ393271 AMV393271 AWR393271 BGN393271 BQJ393271 CAF393271 CKB393271 CTX393271 DDT393271 DNP393271 DXL393271 EHH393271 ERD393271 FAZ393271 FKV393271 FUR393271 GEN393271 GOJ393271 GYF393271 HIB393271 HRX393271 IBT393271 ILP393271 IVL393271 JFH393271 JPD393271 JYZ393271 KIV393271 KSR393271 LCN393271 LMJ393271 LWF393271 MGB393271 MPX393271 MZT393271 NJP393271 NTL393271 ODH393271 OND393271 OWZ393271 PGV393271 PQR393271 QAN393271 QKJ393271 QUF393271 REB393271 RNX393271 RXT393271 SHP393271 SRL393271 TBH393271 TLD393271 TUZ393271 UEV393271 UOR393271 UYN393271 VIJ393271 VSF393271 WCB393271 WLX393271 WVT393271 L458807 JH458807 TD458807 ACZ458807 AMV458807 AWR458807 BGN458807 BQJ458807 CAF458807 CKB458807 CTX458807 DDT458807 DNP458807 DXL458807 EHH458807 ERD458807 FAZ458807 FKV458807 FUR458807 GEN458807 GOJ458807 GYF458807 HIB458807 HRX458807 IBT458807 ILP458807 IVL458807 JFH458807 JPD458807 JYZ458807 KIV458807 KSR458807 LCN458807 LMJ458807 LWF458807 MGB458807 MPX458807 MZT458807 NJP458807 NTL458807 ODH458807 OND458807 OWZ458807 PGV458807 PQR458807 QAN458807 QKJ458807 QUF458807 REB458807 RNX458807 RXT458807 SHP458807 SRL458807 TBH458807 TLD458807 TUZ458807 UEV458807 UOR458807 UYN458807 VIJ458807 VSF458807 WCB458807 WLX458807 WVT458807 L524343 JH524343 TD524343 ACZ524343 AMV524343 AWR524343 BGN524343 BQJ524343 CAF524343 CKB524343 CTX524343 DDT524343 DNP524343 DXL524343 EHH524343 ERD524343 FAZ524343 FKV524343 FUR524343 GEN524343 GOJ524343 GYF524343 HIB524343 HRX524343 IBT524343 ILP524343 IVL524343 JFH524343 JPD524343 JYZ524343 KIV524343 KSR524343 LCN524343 LMJ524343 LWF524343 MGB524343 MPX524343 MZT524343 NJP524343 NTL524343 ODH524343 OND524343 OWZ524343 PGV524343 PQR524343 QAN524343 QKJ524343 QUF524343 REB524343 RNX524343 RXT524343 SHP524343 SRL524343 TBH524343 TLD524343 TUZ524343 UEV524343 UOR524343 UYN524343 VIJ524343 VSF524343 WCB524343 WLX524343 WVT524343 L589879 JH589879 TD589879 ACZ589879 AMV589879 AWR589879 BGN589879 BQJ589879 CAF589879 CKB589879 CTX589879 DDT589879 DNP589879 DXL589879 EHH589879 ERD589879 FAZ589879 FKV589879 FUR589879 GEN589879 GOJ589879 GYF589879 HIB589879 HRX589879 IBT589879 ILP589879 IVL589879 JFH589879 JPD589879 JYZ589879 KIV589879 KSR589879 LCN589879 LMJ589879 LWF589879 MGB589879 MPX589879 MZT589879 NJP589879 NTL589879 ODH589879 OND589879 OWZ589879 PGV589879 PQR589879 QAN589879 QKJ589879 QUF589879 REB589879 RNX589879 RXT589879 SHP589879 SRL589879 TBH589879 TLD589879 TUZ589879 UEV589879 UOR589879 UYN589879 VIJ589879 VSF589879 WCB589879 WLX589879 WVT589879 L655415 JH655415 TD655415 ACZ655415 AMV655415 AWR655415 BGN655415 BQJ655415 CAF655415 CKB655415 CTX655415 DDT655415 DNP655415 DXL655415 EHH655415 ERD655415 FAZ655415 FKV655415 FUR655415 GEN655415 GOJ655415 GYF655415 HIB655415 HRX655415 IBT655415 ILP655415 IVL655415 JFH655415 JPD655415 JYZ655415 KIV655415 KSR655415 LCN655415 LMJ655415 LWF655415 MGB655415 MPX655415 MZT655415 NJP655415 NTL655415 ODH655415 OND655415 OWZ655415 PGV655415 PQR655415 QAN655415 QKJ655415 QUF655415 REB655415 RNX655415 RXT655415 SHP655415 SRL655415 TBH655415 TLD655415 TUZ655415 UEV655415 UOR655415 UYN655415 VIJ655415 VSF655415 WCB655415 WLX655415 WVT655415 L720951 JH720951 TD720951 ACZ720951 AMV720951 AWR720951 BGN720951 BQJ720951 CAF720951 CKB720951 CTX720951 DDT720951 DNP720951 DXL720951 EHH720951 ERD720951 FAZ720951 FKV720951 FUR720951 GEN720951 GOJ720951 GYF720951 HIB720951 HRX720951 IBT720951 ILP720951 IVL720951 JFH720951 JPD720951 JYZ720951 KIV720951 KSR720951 LCN720951 LMJ720951 LWF720951 MGB720951 MPX720951 MZT720951 NJP720951 NTL720951 ODH720951 OND720951 OWZ720951 PGV720951 PQR720951 QAN720951 QKJ720951 QUF720951 REB720951 RNX720951 RXT720951 SHP720951 SRL720951 TBH720951 TLD720951 TUZ720951 UEV720951 UOR720951 UYN720951 VIJ720951 VSF720951 WCB720951 WLX720951 WVT720951 L786487 JH786487 TD786487 ACZ786487 AMV786487 AWR786487 BGN786487 BQJ786487 CAF786487 CKB786487 CTX786487 DDT786487 DNP786487 DXL786487 EHH786487 ERD786487 FAZ786487 FKV786487 FUR786487 GEN786487 GOJ786487 GYF786487 HIB786487 HRX786487 IBT786487 ILP786487 IVL786487 JFH786487 JPD786487 JYZ786487 KIV786487 KSR786487 LCN786487 LMJ786487 LWF786487 MGB786487 MPX786487 MZT786487 NJP786487 NTL786487 ODH786487 OND786487 OWZ786487 PGV786487 PQR786487 QAN786487 QKJ786487 QUF786487 REB786487 RNX786487 RXT786487 SHP786487 SRL786487 TBH786487 TLD786487 TUZ786487 UEV786487 UOR786487 UYN786487 VIJ786487 VSF786487 WCB786487 WLX786487 WVT786487 L852023 JH852023 TD852023 ACZ852023 AMV852023 AWR852023 BGN852023 BQJ852023 CAF852023 CKB852023 CTX852023 DDT852023 DNP852023 DXL852023 EHH852023 ERD852023 FAZ852023 FKV852023 FUR852023 GEN852023 GOJ852023 GYF852023 HIB852023 HRX852023 IBT852023 ILP852023 IVL852023 JFH852023 JPD852023 JYZ852023 KIV852023 KSR852023 LCN852023 LMJ852023 LWF852023 MGB852023 MPX852023 MZT852023 NJP852023 NTL852023 ODH852023 OND852023 OWZ852023 PGV852023 PQR852023 QAN852023 QKJ852023 QUF852023 REB852023 RNX852023 RXT852023 SHP852023 SRL852023 TBH852023 TLD852023 TUZ852023 UEV852023 UOR852023 UYN852023 VIJ852023 VSF852023 WCB852023 WLX852023 WVT852023 L917559 JH917559 TD917559 ACZ917559 AMV917559 AWR917559 BGN917559 BQJ917559 CAF917559 CKB917559 CTX917559 DDT917559 DNP917559 DXL917559 EHH917559 ERD917559 FAZ917559 FKV917559 FUR917559 GEN917559 GOJ917559 GYF917559 HIB917559 HRX917559 IBT917559 ILP917559 IVL917559 JFH917559 JPD917559 JYZ917559 KIV917559 KSR917559 LCN917559 LMJ917559 LWF917559 MGB917559 MPX917559 MZT917559 NJP917559 NTL917559 ODH917559 OND917559 OWZ917559 PGV917559 PQR917559 QAN917559 QKJ917559 QUF917559 REB917559 RNX917559 RXT917559 SHP917559 SRL917559 TBH917559 TLD917559 TUZ917559 UEV917559 UOR917559 UYN917559 VIJ917559 VSF917559 WCB917559 WLX917559 WVT917559 L983095 JH983095 TD983095 ACZ983095 AMV983095 AWR983095 BGN983095 BQJ983095 CAF983095 CKB983095 CTX983095 DDT983095 DNP983095 DXL983095 EHH983095 ERD983095 FAZ983095 FKV983095 FUR983095 GEN983095 GOJ983095 GYF983095 HIB983095 HRX983095 IBT983095 ILP983095 IVL983095 JFH983095 JPD983095 JYZ983095 KIV983095 KSR983095 LCN983095 LMJ983095 LWF983095 MGB983095 MPX983095 MZT983095 NJP983095 NTL983095 ODH983095 OND983095 OWZ983095 PGV983095 PQR983095 QAN983095 QKJ983095 QUF983095 REB983095 RNX983095 RXT983095 SHP983095 SRL983095 TBH983095 TLD983095 TUZ983095 UEV983095 UOR983095 UYN983095 VIJ983095 VSF983095 WCB983095 WLX983095 WVT983095 L19 JH19 TD19 ACZ19 AMV19 AWR19 BGN19 BQJ19 CAF19 CKB19 CTX19 DDT19 DNP19 DXL19 EHH19 ERD19 FAZ19 FKV19 FUR19 GEN19 GOJ19 GYF19 HIB19 HRX19 IBT19 ILP19 IVL19 JFH19 JPD19 JYZ19 KIV19 KSR19 LCN19 LMJ19 LWF19 MGB19 MPX19 MZT19 NJP19 NTL19 ODH19 OND19 OWZ19 PGV19 PQR19 QAN19 QKJ19 QUF19 REB19 RNX19 RXT19 SHP19 SRL19 TBH19 TLD19 TUZ19 UEV19 UOR19 UYN19 VIJ19 VSF19 WCB19 WLX19 WVT19 L65555 JH65555 TD65555 ACZ65555 AMV65555 AWR65555 BGN65555 BQJ65555 CAF65555 CKB65555 CTX65555 DDT65555 DNP65555 DXL65555 EHH65555 ERD65555 FAZ65555 FKV65555 FUR65555 GEN65555 GOJ65555 GYF65555 HIB65555 HRX65555 IBT65555 ILP65555 IVL65555 JFH65555 JPD65555 JYZ65555 KIV65555 KSR65555 LCN65555 LMJ65555 LWF65555 MGB65555 MPX65555 MZT65555 NJP65555 NTL65555 ODH65555 OND65555 OWZ65555 PGV65555 PQR65555 QAN65555 QKJ65555 QUF65555 REB65555 RNX65555 RXT65555 SHP65555 SRL65555 TBH65555 TLD65555 TUZ65555 UEV65555 UOR65555 UYN65555 VIJ65555 VSF65555 WCB65555 WLX65555 WVT65555 L131091 JH131091 TD131091 ACZ131091 AMV131091 AWR131091 BGN131091 BQJ131091 CAF131091 CKB131091 CTX131091 DDT131091 DNP131091 DXL131091 EHH131091 ERD131091 FAZ131091 FKV131091 FUR131091 GEN131091 GOJ131091 GYF131091 HIB131091 HRX131091 IBT131091 ILP131091 IVL131091 JFH131091 JPD131091 JYZ131091 KIV131091 KSR131091 LCN131091 LMJ131091 LWF131091 MGB131091 MPX131091 MZT131091 NJP131091 NTL131091 ODH131091 OND131091 OWZ131091 PGV131091 PQR131091 QAN131091 QKJ131091 QUF131091 REB131091 RNX131091 RXT131091 SHP131091 SRL131091 TBH131091 TLD131091 TUZ131091 UEV131091 UOR131091 UYN131091 VIJ131091 VSF131091 WCB131091 WLX131091 WVT131091 L196627 JH196627 TD196627 ACZ196627 AMV196627 AWR196627 BGN196627 BQJ196627 CAF196627 CKB196627 CTX196627 DDT196627 DNP196627 DXL196627 EHH196627 ERD196627 FAZ196627 FKV196627 FUR196627 GEN196627 GOJ196627 GYF196627 HIB196627 HRX196627 IBT196627 ILP196627 IVL196627 JFH196627 JPD196627 JYZ196627 KIV196627 KSR196627 LCN196627 LMJ196627 LWF196627 MGB196627 MPX196627 MZT196627 NJP196627 NTL196627 ODH196627 OND196627 OWZ196627 PGV196627 PQR196627 QAN196627 QKJ196627 QUF196627 REB196627 RNX196627 RXT196627 SHP196627 SRL196627 TBH196627 TLD196627 TUZ196627 UEV196627 UOR196627 UYN196627 VIJ196627 VSF196627 WCB196627 WLX196627 WVT196627 L262163 JH262163 TD262163 ACZ262163 AMV262163 AWR262163 BGN262163 BQJ262163 CAF262163 CKB262163 CTX262163 DDT262163 DNP262163 DXL262163 EHH262163 ERD262163 FAZ262163 FKV262163 FUR262163 GEN262163 GOJ262163 GYF262163 HIB262163 HRX262163 IBT262163 ILP262163 IVL262163 JFH262163 JPD262163 JYZ262163 KIV262163 KSR262163 LCN262163 LMJ262163 LWF262163 MGB262163 MPX262163 MZT262163 NJP262163 NTL262163 ODH262163 OND262163 OWZ262163 PGV262163 PQR262163 QAN262163 QKJ262163 QUF262163 REB262163 RNX262163 RXT262163 SHP262163 SRL262163 TBH262163 TLD262163 TUZ262163 UEV262163 UOR262163 UYN262163 VIJ262163 VSF262163 WCB262163 WLX262163 WVT262163 L327699 JH327699 TD327699 ACZ327699 AMV327699 AWR327699 BGN327699 BQJ327699 CAF327699 CKB327699 CTX327699 DDT327699 DNP327699 DXL327699 EHH327699 ERD327699 FAZ327699 FKV327699 FUR327699 GEN327699 GOJ327699 GYF327699 HIB327699 HRX327699 IBT327699 ILP327699 IVL327699 JFH327699 JPD327699 JYZ327699 KIV327699 KSR327699 LCN327699 LMJ327699 LWF327699 MGB327699 MPX327699 MZT327699 NJP327699 NTL327699 ODH327699 OND327699 OWZ327699 PGV327699 PQR327699 QAN327699 QKJ327699 QUF327699 REB327699 RNX327699 RXT327699 SHP327699 SRL327699 TBH327699 TLD327699 TUZ327699 UEV327699 UOR327699 UYN327699 VIJ327699 VSF327699 WCB327699 WLX327699 WVT327699 L393235 JH393235 TD393235 ACZ393235 AMV393235 AWR393235 BGN393235 BQJ393235 CAF393235 CKB393235 CTX393235 DDT393235 DNP393235 DXL393235 EHH393235 ERD393235 FAZ393235 FKV393235 FUR393235 GEN393235 GOJ393235 GYF393235 HIB393235 HRX393235 IBT393235 ILP393235 IVL393235 JFH393235 JPD393235 JYZ393235 KIV393235 KSR393235 LCN393235 LMJ393235 LWF393235 MGB393235 MPX393235 MZT393235 NJP393235 NTL393235 ODH393235 OND393235 OWZ393235 PGV393235 PQR393235 QAN393235 QKJ393235 QUF393235 REB393235 RNX393235 RXT393235 SHP393235 SRL393235 TBH393235 TLD393235 TUZ393235 UEV393235 UOR393235 UYN393235 VIJ393235 VSF393235 WCB393235 WLX393235 WVT393235 L458771 JH458771 TD458771 ACZ458771 AMV458771 AWR458771 BGN458771 BQJ458771 CAF458771 CKB458771 CTX458771 DDT458771 DNP458771 DXL458771 EHH458771 ERD458771 FAZ458771 FKV458771 FUR458771 GEN458771 GOJ458771 GYF458771 HIB458771 HRX458771 IBT458771 ILP458771 IVL458771 JFH458771 JPD458771 JYZ458771 KIV458771 KSR458771 LCN458771 LMJ458771 LWF458771 MGB458771 MPX458771 MZT458771 NJP458771 NTL458771 ODH458771 OND458771 OWZ458771 PGV458771 PQR458771 QAN458771 QKJ458771 QUF458771 REB458771 RNX458771 RXT458771 SHP458771 SRL458771 TBH458771 TLD458771 TUZ458771 UEV458771 UOR458771 UYN458771 VIJ458771 VSF458771 WCB458771 WLX458771 WVT458771 L524307 JH524307 TD524307 ACZ524307 AMV524307 AWR524307 BGN524307 BQJ524307 CAF524307 CKB524307 CTX524307 DDT524307 DNP524307 DXL524307 EHH524307 ERD524307 FAZ524307 FKV524307 FUR524307 GEN524307 GOJ524307 GYF524307 HIB524307 HRX524307 IBT524307 ILP524307 IVL524307 JFH524307 JPD524307 JYZ524307 KIV524307 KSR524307 LCN524307 LMJ524307 LWF524307 MGB524307 MPX524307 MZT524307 NJP524307 NTL524307 ODH524307 OND524307 OWZ524307 PGV524307 PQR524307 QAN524307 QKJ524307 QUF524307 REB524307 RNX524307 RXT524307 SHP524307 SRL524307 TBH524307 TLD524307 TUZ524307 UEV524307 UOR524307 UYN524307 VIJ524307 VSF524307 WCB524307 WLX524307 WVT524307 L589843 JH589843 TD589843 ACZ589843 AMV589843 AWR589843 BGN589843 BQJ589843 CAF589843 CKB589843 CTX589843 DDT589843 DNP589843 DXL589843 EHH589843 ERD589843 FAZ589843 FKV589843 FUR589843 GEN589843 GOJ589843 GYF589843 HIB589843 HRX589843 IBT589843 ILP589843 IVL589843 JFH589843 JPD589843 JYZ589843 KIV589843 KSR589843 LCN589843 LMJ589843 LWF589843 MGB589843 MPX589843 MZT589843 NJP589843 NTL589843 ODH589843 OND589843 OWZ589843 PGV589843 PQR589843 QAN589843 QKJ589843 QUF589843 REB589843 RNX589843 RXT589843 SHP589843 SRL589843 TBH589843 TLD589843 TUZ589843 UEV589843 UOR589843 UYN589843 VIJ589843 VSF589843 WCB589843 WLX589843 WVT589843 L655379 JH655379 TD655379 ACZ655379 AMV655379 AWR655379 BGN655379 BQJ655379 CAF655379 CKB655379 CTX655379 DDT655379 DNP655379 DXL655379 EHH655379 ERD655379 FAZ655379 FKV655379 FUR655379 GEN655379 GOJ655379 GYF655379 HIB655379 HRX655379 IBT655379 ILP655379 IVL655379 JFH655379 JPD655379 JYZ655379 KIV655379 KSR655379 LCN655379 LMJ655379 LWF655379 MGB655379 MPX655379 MZT655379 NJP655379 NTL655379 ODH655379 OND655379 OWZ655379 PGV655379 PQR655379 QAN655379 QKJ655379 QUF655379 REB655379 RNX655379 RXT655379 SHP655379 SRL655379 TBH655379 TLD655379 TUZ655379 UEV655379 UOR655379 UYN655379 VIJ655379 VSF655379 WCB655379 WLX655379 WVT655379 L720915 JH720915 TD720915 ACZ720915 AMV720915 AWR720915 BGN720915 BQJ720915 CAF720915 CKB720915 CTX720915 DDT720915 DNP720915 DXL720915 EHH720915 ERD720915 FAZ720915 FKV720915 FUR720915 GEN720915 GOJ720915 GYF720915 HIB720915 HRX720915 IBT720915 ILP720915 IVL720915 JFH720915 JPD720915 JYZ720915 KIV720915 KSR720915 LCN720915 LMJ720915 LWF720915 MGB720915 MPX720915 MZT720915 NJP720915 NTL720915 ODH720915 OND720915 OWZ720915 PGV720915 PQR720915 QAN720915 QKJ720915 QUF720915 REB720915 RNX720915 RXT720915 SHP720915 SRL720915 TBH720915 TLD720915 TUZ720915 UEV720915 UOR720915 UYN720915 VIJ720915 VSF720915 WCB720915 WLX720915 WVT720915 L786451 JH786451 TD786451 ACZ786451 AMV786451 AWR786451 BGN786451 BQJ786451 CAF786451 CKB786451 CTX786451 DDT786451 DNP786451 DXL786451 EHH786451 ERD786451 FAZ786451 FKV786451 FUR786451 GEN786451 GOJ786451 GYF786451 HIB786451 HRX786451 IBT786451 ILP786451 IVL786451 JFH786451 JPD786451 JYZ786451 KIV786451 KSR786451 LCN786451 LMJ786451 LWF786451 MGB786451 MPX786451 MZT786451 NJP786451 NTL786451 ODH786451 OND786451 OWZ786451 PGV786451 PQR786451 QAN786451 QKJ786451 QUF786451 REB786451 RNX786451 RXT786451 SHP786451 SRL786451 TBH786451 TLD786451 TUZ786451 UEV786451 UOR786451 UYN786451 VIJ786451 VSF786451 WCB786451 WLX786451 WVT786451 L851987 JH851987 TD851987 ACZ851987 AMV851987 AWR851987 BGN851987 BQJ851987 CAF851987 CKB851987 CTX851987 DDT851987 DNP851987 DXL851987 EHH851987 ERD851987 FAZ851987 FKV851987 FUR851987 GEN851987 GOJ851987 GYF851987 HIB851987 HRX851987 IBT851987 ILP851987 IVL851987 JFH851987 JPD851987 JYZ851987 KIV851987 KSR851987 LCN851987 LMJ851987 LWF851987 MGB851987 MPX851987 MZT851987 NJP851987 NTL851987 ODH851987 OND851987 OWZ851987 PGV851987 PQR851987 QAN851987 QKJ851987 QUF851987 REB851987 RNX851987 RXT851987 SHP851987 SRL851987 TBH851987 TLD851987 TUZ851987 UEV851987 UOR851987 UYN851987 VIJ851987 VSF851987 WCB851987 WLX851987 WVT851987 L917523 JH917523 TD917523 ACZ917523 AMV917523 AWR917523 BGN917523 BQJ917523 CAF917523 CKB917523 CTX917523 DDT917523 DNP917523 DXL917523 EHH917523 ERD917523 FAZ917523 FKV917523 FUR917523 GEN917523 GOJ917523 GYF917523 HIB917523 HRX917523 IBT917523 ILP917523 IVL917523 JFH917523 JPD917523 JYZ917523 KIV917523 KSR917523 LCN917523 LMJ917523 LWF917523 MGB917523 MPX917523 MZT917523 NJP917523 NTL917523 ODH917523 OND917523 OWZ917523 PGV917523 PQR917523 QAN917523 QKJ917523 QUF917523 REB917523 RNX917523 RXT917523 SHP917523 SRL917523 TBH917523 TLD917523 TUZ917523 UEV917523 UOR917523 UYN917523 VIJ917523 VSF917523 WCB917523 WLX917523 WVT917523 L983059 JH983059 TD983059 ACZ983059 AMV983059 AWR983059 BGN983059 BQJ983059 CAF983059 CKB983059 CTX983059 DDT983059 DNP983059 DXL983059 EHH983059 ERD983059 FAZ983059 FKV983059 FUR983059 GEN983059 GOJ983059 GYF983059 HIB983059 HRX983059 IBT983059 ILP983059 IVL983059 JFH983059 JPD983059 JYZ983059 KIV983059 KSR983059 LCN983059 LMJ983059 LWF983059 MGB983059 MPX983059 MZT983059 NJP983059 NTL983059 ODH983059 OND983059 OWZ983059 PGV983059 PQR983059 QAN983059 QKJ983059 QUF983059 REB983059 RNX983059 RXT983059 SHP983059 SRL983059 TBH983059 TLD983059 TUZ983059 UEV983059 UOR983059 UYN983059 VIJ983059 VSF983059 WCB983059 WLX983059 WVT983059 L39:L40 JH39:JH40 TD39:TD40 ACZ39:ACZ40 AMV39:AMV40 AWR39:AWR40 BGN39:BGN40 BQJ39:BQJ40 CAF39:CAF40 CKB39:CKB40 CTX39:CTX40 DDT39:DDT40 DNP39:DNP40 DXL39:DXL40 EHH39:EHH40 ERD39:ERD40 FAZ39:FAZ40 FKV39:FKV40 FUR39:FUR40 GEN39:GEN40 GOJ39:GOJ40 GYF39:GYF40 HIB39:HIB40 HRX39:HRX40 IBT39:IBT40 ILP39:ILP40 IVL39:IVL40 JFH39:JFH40 JPD39:JPD40 JYZ39:JYZ40 KIV39:KIV40 KSR39:KSR40 LCN39:LCN40 LMJ39:LMJ40 LWF39:LWF40 MGB39:MGB40 MPX39:MPX40 MZT39:MZT40 NJP39:NJP40 NTL39:NTL40 ODH39:ODH40 OND39:OND40 OWZ39:OWZ40 PGV39:PGV40 PQR39:PQR40 QAN39:QAN40 QKJ39:QKJ40 QUF39:QUF40 REB39:REB40 RNX39:RNX40 RXT39:RXT40 SHP39:SHP40 SRL39:SRL40 TBH39:TBH40 TLD39:TLD40 TUZ39:TUZ40 UEV39:UEV40 UOR39:UOR40 UYN39:UYN40 VIJ39:VIJ40 VSF39:VSF40 WCB39:WCB40 WLX39:WLX40 WVT39:WVT40 L65575:L65576 JH65575:JH65576 TD65575:TD65576 ACZ65575:ACZ65576 AMV65575:AMV65576 AWR65575:AWR65576 BGN65575:BGN65576 BQJ65575:BQJ65576 CAF65575:CAF65576 CKB65575:CKB65576 CTX65575:CTX65576 DDT65575:DDT65576 DNP65575:DNP65576 DXL65575:DXL65576 EHH65575:EHH65576 ERD65575:ERD65576 FAZ65575:FAZ65576 FKV65575:FKV65576 FUR65575:FUR65576 GEN65575:GEN65576 GOJ65575:GOJ65576 GYF65575:GYF65576 HIB65575:HIB65576 HRX65575:HRX65576 IBT65575:IBT65576 ILP65575:ILP65576 IVL65575:IVL65576 JFH65575:JFH65576 JPD65575:JPD65576 JYZ65575:JYZ65576 KIV65575:KIV65576 KSR65575:KSR65576 LCN65575:LCN65576 LMJ65575:LMJ65576 LWF65575:LWF65576 MGB65575:MGB65576 MPX65575:MPX65576 MZT65575:MZT65576 NJP65575:NJP65576 NTL65575:NTL65576 ODH65575:ODH65576 OND65575:OND65576 OWZ65575:OWZ65576 PGV65575:PGV65576 PQR65575:PQR65576 QAN65575:QAN65576 QKJ65575:QKJ65576 QUF65575:QUF65576 REB65575:REB65576 RNX65575:RNX65576 RXT65575:RXT65576 SHP65575:SHP65576 SRL65575:SRL65576 TBH65575:TBH65576 TLD65575:TLD65576 TUZ65575:TUZ65576 UEV65575:UEV65576 UOR65575:UOR65576 UYN65575:UYN65576 VIJ65575:VIJ65576 VSF65575:VSF65576 WCB65575:WCB65576 WLX65575:WLX65576 WVT65575:WVT65576 L131111:L131112 JH131111:JH131112 TD131111:TD131112 ACZ131111:ACZ131112 AMV131111:AMV131112 AWR131111:AWR131112 BGN131111:BGN131112 BQJ131111:BQJ131112 CAF131111:CAF131112 CKB131111:CKB131112 CTX131111:CTX131112 DDT131111:DDT131112 DNP131111:DNP131112 DXL131111:DXL131112 EHH131111:EHH131112 ERD131111:ERD131112 FAZ131111:FAZ131112 FKV131111:FKV131112 FUR131111:FUR131112 GEN131111:GEN131112 GOJ131111:GOJ131112 GYF131111:GYF131112 HIB131111:HIB131112 HRX131111:HRX131112 IBT131111:IBT131112 ILP131111:ILP131112 IVL131111:IVL131112 JFH131111:JFH131112 JPD131111:JPD131112 JYZ131111:JYZ131112 KIV131111:KIV131112 KSR131111:KSR131112 LCN131111:LCN131112 LMJ131111:LMJ131112 LWF131111:LWF131112 MGB131111:MGB131112 MPX131111:MPX131112 MZT131111:MZT131112 NJP131111:NJP131112 NTL131111:NTL131112 ODH131111:ODH131112 OND131111:OND131112 OWZ131111:OWZ131112 PGV131111:PGV131112 PQR131111:PQR131112 QAN131111:QAN131112 QKJ131111:QKJ131112 QUF131111:QUF131112 REB131111:REB131112 RNX131111:RNX131112 RXT131111:RXT131112 SHP131111:SHP131112 SRL131111:SRL131112 TBH131111:TBH131112 TLD131111:TLD131112 TUZ131111:TUZ131112 UEV131111:UEV131112 UOR131111:UOR131112 UYN131111:UYN131112 VIJ131111:VIJ131112 VSF131111:VSF131112 WCB131111:WCB131112 WLX131111:WLX131112 WVT131111:WVT131112 L196647:L196648 JH196647:JH196648 TD196647:TD196648 ACZ196647:ACZ196648 AMV196647:AMV196648 AWR196647:AWR196648 BGN196647:BGN196648 BQJ196647:BQJ196648 CAF196647:CAF196648 CKB196647:CKB196648 CTX196647:CTX196648 DDT196647:DDT196648 DNP196647:DNP196648 DXL196647:DXL196648 EHH196647:EHH196648 ERD196647:ERD196648 FAZ196647:FAZ196648 FKV196647:FKV196648 FUR196647:FUR196648 GEN196647:GEN196648 GOJ196647:GOJ196648 GYF196647:GYF196648 HIB196647:HIB196648 HRX196647:HRX196648 IBT196647:IBT196648 ILP196647:ILP196648 IVL196647:IVL196648 JFH196647:JFH196648 JPD196647:JPD196648 JYZ196647:JYZ196648 KIV196647:KIV196648 KSR196647:KSR196648 LCN196647:LCN196648 LMJ196647:LMJ196648 LWF196647:LWF196648 MGB196647:MGB196648 MPX196647:MPX196648 MZT196647:MZT196648 NJP196647:NJP196648 NTL196647:NTL196648 ODH196647:ODH196648 OND196647:OND196648 OWZ196647:OWZ196648 PGV196647:PGV196648 PQR196647:PQR196648 QAN196647:QAN196648 QKJ196647:QKJ196648 QUF196647:QUF196648 REB196647:REB196648 RNX196647:RNX196648 RXT196647:RXT196648 SHP196647:SHP196648 SRL196647:SRL196648 TBH196647:TBH196648 TLD196647:TLD196648 TUZ196647:TUZ196648 UEV196647:UEV196648 UOR196647:UOR196648 UYN196647:UYN196648 VIJ196647:VIJ196648 VSF196647:VSF196648 WCB196647:WCB196648 WLX196647:WLX196648 WVT196647:WVT196648 L262183:L262184 JH262183:JH262184 TD262183:TD262184 ACZ262183:ACZ262184 AMV262183:AMV262184 AWR262183:AWR262184 BGN262183:BGN262184 BQJ262183:BQJ262184 CAF262183:CAF262184 CKB262183:CKB262184 CTX262183:CTX262184 DDT262183:DDT262184 DNP262183:DNP262184 DXL262183:DXL262184 EHH262183:EHH262184 ERD262183:ERD262184 FAZ262183:FAZ262184 FKV262183:FKV262184 FUR262183:FUR262184 GEN262183:GEN262184 GOJ262183:GOJ262184 GYF262183:GYF262184 HIB262183:HIB262184 HRX262183:HRX262184 IBT262183:IBT262184 ILP262183:ILP262184 IVL262183:IVL262184 JFH262183:JFH262184 JPD262183:JPD262184 JYZ262183:JYZ262184 KIV262183:KIV262184 KSR262183:KSR262184 LCN262183:LCN262184 LMJ262183:LMJ262184 LWF262183:LWF262184 MGB262183:MGB262184 MPX262183:MPX262184 MZT262183:MZT262184 NJP262183:NJP262184 NTL262183:NTL262184 ODH262183:ODH262184 OND262183:OND262184 OWZ262183:OWZ262184 PGV262183:PGV262184 PQR262183:PQR262184 QAN262183:QAN262184 QKJ262183:QKJ262184 QUF262183:QUF262184 REB262183:REB262184 RNX262183:RNX262184 RXT262183:RXT262184 SHP262183:SHP262184 SRL262183:SRL262184 TBH262183:TBH262184 TLD262183:TLD262184 TUZ262183:TUZ262184 UEV262183:UEV262184 UOR262183:UOR262184 UYN262183:UYN262184 VIJ262183:VIJ262184 VSF262183:VSF262184 WCB262183:WCB262184 WLX262183:WLX262184 WVT262183:WVT262184 L327719:L327720 JH327719:JH327720 TD327719:TD327720 ACZ327719:ACZ327720 AMV327719:AMV327720 AWR327719:AWR327720 BGN327719:BGN327720 BQJ327719:BQJ327720 CAF327719:CAF327720 CKB327719:CKB327720 CTX327719:CTX327720 DDT327719:DDT327720 DNP327719:DNP327720 DXL327719:DXL327720 EHH327719:EHH327720 ERD327719:ERD327720 FAZ327719:FAZ327720 FKV327719:FKV327720 FUR327719:FUR327720 GEN327719:GEN327720 GOJ327719:GOJ327720 GYF327719:GYF327720 HIB327719:HIB327720 HRX327719:HRX327720 IBT327719:IBT327720 ILP327719:ILP327720 IVL327719:IVL327720 JFH327719:JFH327720 JPD327719:JPD327720 JYZ327719:JYZ327720 KIV327719:KIV327720 KSR327719:KSR327720 LCN327719:LCN327720 LMJ327719:LMJ327720 LWF327719:LWF327720 MGB327719:MGB327720 MPX327719:MPX327720 MZT327719:MZT327720 NJP327719:NJP327720 NTL327719:NTL327720 ODH327719:ODH327720 OND327719:OND327720 OWZ327719:OWZ327720 PGV327719:PGV327720 PQR327719:PQR327720 QAN327719:QAN327720 QKJ327719:QKJ327720 QUF327719:QUF327720 REB327719:REB327720 RNX327719:RNX327720 RXT327719:RXT327720 SHP327719:SHP327720 SRL327719:SRL327720 TBH327719:TBH327720 TLD327719:TLD327720 TUZ327719:TUZ327720 UEV327719:UEV327720 UOR327719:UOR327720 UYN327719:UYN327720 VIJ327719:VIJ327720 VSF327719:VSF327720 WCB327719:WCB327720 WLX327719:WLX327720 WVT327719:WVT327720 L393255:L393256 JH393255:JH393256 TD393255:TD393256 ACZ393255:ACZ393256 AMV393255:AMV393256 AWR393255:AWR393256 BGN393255:BGN393256 BQJ393255:BQJ393256 CAF393255:CAF393256 CKB393255:CKB393256 CTX393255:CTX393256 DDT393255:DDT393256 DNP393255:DNP393256 DXL393255:DXL393256 EHH393255:EHH393256 ERD393255:ERD393256 FAZ393255:FAZ393256 FKV393255:FKV393256 FUR393255:FUR393256 GEN393255:GEN393256 GOJ393255:GOJ393256 GYF393255:GYF393256 HIB393255:HIB393256 HRX393255:HRX393256 IBT393255:IBT393256 ILP393255:ILP393256 IVL393255:IVL393256 JFH393255:JFH393256 JPD393255:JPD393256 JYZ393255:JYZ393256 KIV393255:KIV393256 KSR393255:KSR393256 LCN393255:LCN393256 LMJ393255:LMJ393256 LWF393255:LWF393256 MGB393255:MGB393256 MPX393255:MPX393256 MZT393255:MZT393256 NJP393255:NJP393256 NTL393255:NTL393256 ODH393255:ODH393256 OND393255:OND393256 OWZ393255:OWZ393256 PGV393255:PGV393256 PQR393255:PQR393256 QAN393255:QAN393256 QKJ393255:QKJ393256 QUF393255:QUF393256 REB393255:REB393256 RNX393255:RNX393256 RXT393255:RXT393256 SHP393255:SHP393256 SRL393255:SRL393256 TBH393255:TBH393256 TLD393255:TLD393256 TUZ393255:TUZ393256 UEV393255:UEV393256 UOR393255:UOR393256 UYN393255:UYN393256 VIJ393255:VIJ393256 VSF393255:VSF393256 WCB393255:WCB393256 WLX393255:WLX393256 WVT393255:WVT393256 L458791:L458792 JH458791:JH458792 TD458791:TD458792 ACZ458791:ACZ458792 AMV458791:AMV458792 AWR458791:AWR458792 BGN458791:BGN458792 BQJ458791:BQJ458792 CAF458791:CAF458792 CKB458791:CKB458792 CTX458791:CTX458792 DDT458791:DDT458792 DNP458791:DNP458792 DXL458791:DXL458792 EHH458791:EHH458792 ERD458791:ERD458792 FAZ458791:FAZ458792 FKV458791:FKV458792 FUR458791:FUR458792 GEN458791:GEN458792 GOJ458791:GOJ458792 GYF458791:GYF458792 HIB458791:HIB458792 HRX458791:HRX458792 IBT458791:IBT458792 ILP458791:ILP458792 IVL458791:IVL458792 JFH458791:JFH458792 JPD458791:JPD458792 JYZ458791:JYZ458792 KIV458791:KIV458792 KSR458791:KSR458792 LCN458791:LCN458792 LMJ458791:LMJ458792 LWF458791:LWF458792 MGB458791:MGB458792 MPX458791:MPX458792 MZT458791:MZT458792 NJP458791:NJP458792 NTL458791:NTL458792 ODH458791:ODH458792 OND458791:OND458792 OWZ458791:OWZ458792 PGV458791:PGV458792 PQR458791:PQR458792 QAN458791:QAN458792 QKJ458791:QKJ458792 QUF458791:QUF458792 REB458791:REB458792 RNX458791:RNX458792 RXT458791:RXT458792 SHP458791:SHP458792 SRL458791:SRL458792 TBH458791:TBH458792 TLD458791:TLD458792 TUZ458791:TUZ458792 UEV458791:UEV458792 UOR458791:UOR458792 UYN458791:UYN458792 VIJ458791:VIJ458792 VSF458791:VSF458792 WCB458791:WCB458792 WLX458791:WLX458792 WVT458791:WVT458792 L524327:L524328 JH524327:JH524328 TD524327:TD524328 ACZ524327:ACZ524328 AMV524327:AMV524328 AWR524327:AWR524328 BGN524327:BGN524328 BQJ524327:BQJ524328 CAF524327:CAF524328 CKB524327:CKB524328 CTX524327:CTX524328 DDT524327:DDT524328 DNP524327:DNP524328 DXL524327:DXL524328 EHH524327:EHH524328 ERD524327:ERD524328 FAZ524327:FAZ524328 FKV524327:FKV524328 FUR524327:FUR524328 GEN524327:GEN524328 GOJ524327:GOJ524328 GYF524327:GYF524328 HIB524327:HIB524328 HRX524327:HRX524328 IBT524327:IBT524328 ILP524327:ILP524328 IVL524327:IVL524328 JFH524327:JFH524328 JPD524327:JPD524328 JYZ524327:JYZ524328 KIV524327:KIV524328 KSR524327:KSR524328 LCN524327:LCN524328 LMJ524327:LMJ524328 LWF524327:LWF524328 MGB524327:MGB524328 MPX524327:MPX524328 MZT524327:MZT524328 NJP524327:NJP524328 NTL524327:NTL524328 ODH524327:ODH524328 OND524327:OND524328 OWZ524327:OWZ524328 PGV524327:PGV524328 PQR524327:PQR524328 QAN524327:QAN524328 QKJ524327:QKJ524328 QUF524327:QUF524328 REB524327:REB524328 RNX524327:RNX524328 RXT524327:RXT524328 SHP524327:SHP524328 SRL524327:SRL524328 TBH524327:TBH524328 TLD524327:TLD524328 TUZ524327:TUZ524328 UEV524327:UEV524328 UOR524327:UOR524328 UYN524327:UYN524328 VIJ524327:VIJ524328 VSF524327:VSF524328 WCB524327:WCB524328 WLX524327:WLX524328 WVT524327:WVT524328 L589863:L589864 JH589863:JH589864 TD589863:TD589864 ACZ589863:ACZ589864 AMV589863:AMV589864 AWR589863:AWR589864 BGN589863:BGN589864 BQJ589863:BQJ589864 CAF589863:CAF589864 CKB589863:CKB589864 CTX589863:CTX589864 DDT589863:DDT589864 DNP589863:DNP589864 DXL589863:DXL589864 EHH589863:EHH589864 ERD589863:ERD589864 FAZ589863:FAZ589864 FKV589863:FKV589864 FUR589863:FUR589864 GEN589863:GEN589864 GOJ589863:GOJ589864 GYF589863:GYF589864 HIB589863:HIB589864 HRX589863:HRX589864 IBT589863:IBT589864 ILP589863:ILP589864 IVL589863:IVL589864 JFH589863:JFH589864 JPD589863:JPD589864 JYZ589863:JYZ589864 KIV589863:KIV589864 KSR589863:KSR589864 LCN589863:LCN589864 LMJ589863:LMJ589864 LWF589863:LWF589864 MGB589863:MGB589864 MPX589863:MPX589864 MZT589863:MZT589864 NJP589863:NJP589864 NTL589863:NTL589864 ODH589863:ODH589864 OND589863:OND589864 OWZ589863:OWZ589864 PGV589863:PGV589864 PQR589863:PQR589864 QAN589863:QAN589864 QKJ589863:QKJ589864 QUF589863:QUF589864 REB589863:REB589864 RNX589863:RNX589864 RXT589863:RXT589864 SHP589863:SHP589864 SRL589863:SRL589864 TBH589863:TBH589864 TLD589863:TLD589864 TUZ589863:TUZ589864 UEV589863:UEV589864 UOR589863:UOR589864 UYN589863:UYN589864 VIJ589863:VIJ589864 VSF589863:VSF589864 WCB589863:WCB589864 WLX589863:WLX589864 WVT589863:WVT589864 L655399:L655400 JH655399:JH655400 TD655399:TD655400 ACZ655399:ACZ655400 AMV655399:AMV655400 AWR655399:AWR655400 BGN655399:BGN655400 BQJ655399:BQJ655400 CAF655399:CAF655400 CKB655399:CKB655400 CTX655399:CTX655400 DDT655399:DDT655400 DNP655399:DNP655400 DXL655399:DXL655400 EHH655399:EHH655400 ERD655399:ERD655400 FAZ655399:FAZ655400 FKV655399:FKV655400 FUR655399:FUR655400 GEN655399:GEN655400 GOJ655399:GOJ655400 GYF655399:GYF655400 HIB655399:HIB655400 HRX655399:HRX655400 IBT655399:IBT655400 ILP655399:ILP655400 IVL655399:IVL655400 JFH655399:JFH655400 JPD655399:JPD655400 JYZ655399:JYZ655400 KIV655399:KIV655400 KSR655399:KSR655400 LCN655399:LCN655400 LMJ655399:LMJ655400 LWF655399:LWF655400 MGB655399:MGB655400 MPX655399:MPX655400 MZT655399:MZT655400 NJP655399:NJP655400 NTL655399:NTL655400 ODH655399:ODH655400 OND655399:OND655400 OWZ655399:OWZ655400 PGV655399:PGV655400 PQR655399:PQR655400 QAN655399:QAN655400 QKJ655399:QKJ655400 QUF655399:QUF655400 REB655399:REB655400 RNX655399:RNX655400 RXT655399:RXT655400 SHP655399:SHP655400 SRL655399:SRL655400 TBH655399:TBH655400 TLD655399:TLD655400 TUZ655399:TUZ655400 UEV655399:UEV655400 UOR655399:UOR655400 UYN655399:UYN655400 VIJ655399:VIJ655400 VSF655399:VSF655400 WCB655399:WCB655400 WLX655399:WLX655400 WVT655399:WVT655400 L720935:L720936 JH720935:JH720936 TD720935:TD720936 ACZ720935:ACZ720936 AMV720935:AMV720936 AWR720935:AWR720936 BGN720935:BGN720936 BQJ720935:BQJ720936 CAF720935:CAF720936 CKB720935:CKB720936 CTX720935:CTX720936 DDT720935:DDT720936 DNP720935:DNP720936 DXL720935:DXL720936 EHH720935:EHH720936 ERD720935:ERD720936 FAZ720935:FAZ720936 FKV720935:FKV720936 FUR720935:FUR720936 GEN720935:GEN720936 GOJ720935:GOJ720936 GYF720935:GYF720936 HIB720935:HIB720936 HRX720935:HRX720936 IBT720935:IBT720936 ILP720935:ILP720936 IVL720935:IVL720936 JFH720935:JFH720936 JPD720935:JPD720936 JYZ720935:JYZ720936 KIV720935:KIV720936 KSR720935:KSR720936 LCN720935:LCN720936 LMJ720935:LMJ720936 LWF720935:LWF720936 MGB720935:MGB720936 MPX720935:MPX720936 MZT720935:MZT720936 NJP720935:NJP720936 NTL720935:NTL720936 ODH720935:ODH720936 OND720935:OND720936 OWZ720935:OWZ720936 PGV720935:PGV720936 PQR720935:PQR720936 QAN720935:QAN720936 QKJ720935:QKJ720936 QUF720935:QUF720936 REB720935:REB720936 RNX720935:RNX720936 RXT720935:RXT720936 SHP720935:SHP720936 SRL720935:SRL720936 TBH720935:TBH720936 TLD720935:TLD720936 TUZ720935:TUZ720936 UEV720935:UEV720936 UOR720935:UOR720936 UYN720935:UYN720936 VIJ720935:VIJ720936 VSF720935:VSF720936 WCB720935:WCB720936 WLX720935:WLX720936 WVT720935:WVT720936 L786471:L786472 JH786471:JH786472 TD786471:TD786472 ACZ786471:ACZ786472 AMV786471:AMV786472 AWR786471:AWR786472 BGN786471:BGN786472 BQJ786471:BQJ786472 CAF786471:CAF786472 CKB786471:CKB786472 CTX786471:CTX786472 DDT786471:DDT786472 DNP786471:DNP786472 DXL786471:DXL786472 EHH786471:EHH786472 ERD786471:ERD786472 FAZ786471:FAZ786472 FKV786471:FKV786472 FUR786471:FUR786472 GEN786471:GEN786472 GOJ786471:GOJ786472 GYF786471:GYF786472 HIB786471:HIB786472 HRX786471:HRX786472 IBT786471:IBT786472 ILP786471:ILP786472 IVL786471:IVL786472 JFH786471:JFH786472 JPD786471:JPD786472 JYZ786471:JYZ786472 KIV786471:KIV786472 KSR786471:KSR786472 LCN786471:LCN786472 LMJ786471:LMJ786472 LWF786471:LWF786472 MGB786471:MGB786472 MPX786471:MPX786472 MZT786471:MZT786472 NJP786471:NJP786472 NTL786471:NTL786472 ODH786471:ODH786472 OND786471:OND786472 OWZ786471:OWZ786472 PGV786471:PGV786472 PQR786471:PQR786472 QAN786471:QAN786472 QKJ786471:QKJ786472 QUF786471:QUF786472 REB786471:REB786472 RNX786471:RNX786472 RXT786471:RXT786472 SHP786471:SHP786472 SRL786471:SRL786472 TBH786471:TBH786472 TLD786471:TLD786472 TUZ786471:TUZ786472 UEV786471:UEV786472 UOR786471:UOR786472 UYN786471:UYN786472 VIJ786471:VIJ786472 VSF786471:VSF786472 WCB786471:WCB786472 WLX786471:WLX786472 WVT786471:WVT786472 L852007:L852008 JH852007:JH852008 TD852007:TD852008 ACZ852007:ACZ852008 AMV852007:AMV852008 AWR852007:AWR852008 BGN852007:BGN852008 BQJ852007:BQJ852008 CAF852007:CAF852008 CKB852007:CKB852008 CTX852007:CTX852008 DDT852007:DDT852008 DNP852007:DNP852008 DXL852007:DXL852008 EHH852007:EHH852008 ERD852007:ERD852008 FAZ852007:FAZ852008 FKV852007:FKV852008 FUR852007:FUR852008 GEN852007:GEN852008 GOJ852007:GOJ852008 GYF852007:GYF852008 HIB852007:HIB852008 HRX852007:HRX852008 IBT852007:IBT852008 ILP852007:ILP852008 IVL852007:IVL852008 JFH852007:JFH852008 JPD852007:JPD852008 JYZ852007:JYZ852008 KIV852007:KIV852008 KSR852007:KSR852008 LCN852007:LCN852008 LMJ852007:LMJ852008 LWF852007:LWF852008 MGB852007:MGB852008 MPX852007:MPX852008 MZT852007:MZT852008 NJP852007:NJP852008 NTL852007:NTL852008 ODH852007:ODH852008 OND852007:OND852008 OWZ852007:OWZ852008 PGV852007:PGV852008 PQR852007:PQR852008 QAN852007:QAN852008 QKJ852007:QKJ852008 QUF852007:QUF852008 REB852007:REB852008 RNX852007:RNX852008 RXT852007:RXT852008 SHP852007:SHP852008 SRL852007:SRL852008 TBH852007:TBH852008 TLD852007:TLD852008 TUZ852007:TUZ852008 UEV852007:UEV852008 UOR852007:UOR852008 UYN852007:UYN852008 VIJ852007:VIJ852008 VSF852007:VSF852008 WCB852007:WCB852008 WLX852007:WLX852008 WVT852007:WVT852008 L917543:L917544 JH917543:JH917544 TD917543:TD917544 ACZ917543:ACZ917544 AMV917543:AMV917544 AWR917543:AWR917544 BGN917543:BGN917544 BQJ917543:BQJ917544 CAF917543:CAF917544 CKB917543:CKB917544 CTX917543:CTX917544 DDT917543:DDT917544 DNP917543:DNP917544 DXL917543:DXL917544 EHH917543:EHH917544 ERD917543:ERD917544 FAZ917543:FAZ917544 FKV917543:FKV917544 FUR917543:FUR917544 GEN917543:GEN917544 GOJ917543:GOJ917544 GYF917543:GYF917544 HIB917543:HIB917544 HRX917543:HRX917544 IBT917543:IBT917544 ILP917543:ILP917544 IVL917543:IVL917544 JFH917543:JFH917544 JPD917543:JPD917544 JYZ917543:JYZ917544 KIV917543:KIV917544 KSR917543:KSR917544 LCN917543:LCN917544 LMJ917543:LMJ917544 LWF917543:LWF917544 MGB917543:MGB917544 MPX917543:MPX917544 MZT917543:MZT917544 NJP917543:NJP917544 NTL917543:NTL917544 ODH917543:ODH917544 OND917543:OND917544 OWZ917543:OWZ917544 PGV917543:PGV917544 PQR917543:PQR917544 QAN917543:QAN917544 QKJ917543:QKJ917544 QUF917543:QUF917544 REB917543:REB917544 RNX917543:RNX917544 RXT917543:RXT917544 SHP917543:SHP917544 SRL917543:SRL917544 TBH917543:TBH917544 TLD917543:TLD917544 TUZ917543:TUZ917544 UEV917543:UEV917544 UOR917543:UOR917544 UYN917543:UYN917544 VIJ917543:VIJ917544 VSF917543:VSF917544 WCB917543:WCB917544 WLX917543:WLX917544 WVT917543:WVT917544 L983079:L983080 JH983079:JH983080 TD983079:TD983080 ACZ983079:ACZ983080 AMV983079:AMV983080 AWR983079:AWR983080 BGN983079:BGN983080 BQJ983079:BQJ983080 CAF983079:CAF983080 CKB983079:CKB983080 CTX983079:CTX983080 DDT983079:DDT983080 DNP983079:DNP983080 DXL983079:DXL983080 EHH983079:EHH983080 ERD983079:ERD983080 FAZ983079:FAZ983080 FKV983079:FKV983080 FUR983079:FUR983080 GEN983079:GEN983080 GOJ983079:GOJ983080 GYF983079:GYF983080 HIB983079:HIB983080 HRX983079:HRX983080 IBT983079:IBT983080 ILP983079:ILP983080 IVL983079:IVL983080 JFH983079:JFH983080 JPD983079:JPD983080 JYZ983079:JYZ983080 KIV983079:KIV983080 KSR983079:KSR983080 LCN983079:LCN983080 LMJ983079:LMJ983080 LWF983079:LWF983080 MGB983079:MGB983080 MPX983079:MPX983080 MZT983079:MZT983080 NJP983079:NJP983080 NTL983079:NTL983080 ODH983079:ODH983080 OND983079:OND983080 OWZ983079:OWZ983080 PGV983079:PGV983080 PQR983079:PQR983080 QAN983079:QAN983080 QKJ983079:QKJ983080 QUF983079:QUF983080 REB983079:REB983080 RNX983079:RNX983080 RXT983079:RXT983080 SHP983079:SHP983080 SRL983079:SRL983080 TBH983079:TBH983080 TLD983079:TLD983080 TUZ983079:TUZ983080 UEV983079:UEV983080 UOR983079:UOR983080 UYN983079:UYN983080 VIJ983079:VIJ983080 VSF983079:VSF983080 WCB983079:WCB983080 WLX983079:WLX983080 WVT983079:WVT983080 L42 JH42 TD42 ACZ42 AMV42 AWR42 BGN42 BQJ42 CAF42 CKB42 CTX42 DDT42 DNP42 DXL42 EHH42 ERD42 FAZ42 FKV42 FUR42 GEN42 GOJ42 GYF42 HIB42 HRX42 IBT42 ILP42 IVL42 JFH42 JPD42 JYZ42 KIV42 KSR42 LCN42 LMJ42 LWF42 MGB42 MPX42 MZT42 NJP42 NTL42 ODH42 OND42 OWZ42 PGV42 PQR42 QAN42 QKJ42 QUF42 REB42 RNX42 RXT42 SHP42 SRL42 TBH42 TLD42 TUZ42 UEV42 UOR42 UYN42 VIJ42 VSF42 WCB42 WLX42 WVT42 L65578 JH65578 TD65578 ACZ65578 AMV65578 AWR65578 BGN65578 BQJ65578 CAF65578 CKB65578 CTX65578 DDT65578 DNP65578 DXL65578 EHH65578 ERD65578 FAZ65578 FKV65578 FUR65578 GEN65578 GOJ65578 GYF65578 HIB65578 HRX65578 IBT65578 ILP65578 IVL65578 JFH65578 JPD65578 JYZ65578 KIV65578 KSR65578 LCN65578 LMJ65578 LWF65578 MGB65578 MPX65578 MZT65578 NJP65578 NTL65578 ODH65578 OND65578 OWZ65578 PGV65578 PQR65578 QAN65578 QKJ65578 QUF65578 REB65578 RNX65578 RXT65578 SHP65578 SRL65578 TBH65578 TLD65578 TUZ65578 UEV65578 UOR65578 UYN65578 VIJ65578 VSF65578 WCB65578 WLX65578 WVT65578 L131114 JH131114 TD131114 ACZ131114 AMV131114 AWR131114 BGN131114 BQJ131114 CAF131114 CKB131114 CTX131114 DDT131114 DNP131114 DXL131114 EHH131114 ERD131114 FAZ131114 FKV131114 FUR131114 GEN131114 GOJ131114 GYF131114 HIB131114 HRX131114 IBT131114 ILP131114 IVL131114 JFH131114 JPD131114 JYZ131114 KIV131114 KSR131114 LCN131114 LMJ131114 LWF131114 MGB131114 MPX131114 MZT131114 NJP131114 NTL131114 ODH131114 OND131114 OWZ131114 PGV131114 PQR131114 QAN131114 QKJ131114 QUF131114 REB131114 RNX131114 RXT131114 SHP131114 SRL131114 TBH131114 TLD131114 TUZ131114 UEV131114 UOR131114 UYN131114 VIJ131114 VSF131114 WCB131114 WLX131114 WVT131114 L196650 JH196650 TD196650 ACZ196650 AMV196650 AWR196650 BGN196650 BQJ196650 CAF196650 CKB196650 CTX196650 DDT196650 DNP196650 DXL196650 EHH196650 ERD196650 FAZ196650 FKV196650 FUR196650 GEN196650 GOJ196650 GYF196650 HIB196650 HRX196650 IBT196650 ILP196650 IVL196650 JFH196650 JPD196650 JYZ196650 KIV196650 KSR196650 LCN196650 LMJ196650 LWF196650 MGB196650 MPX196650 MZT196650 NJP196650 NTL196650 ODH196650 OND196650 OWZ196650 PGV196650 PQR196650 QAN196650 QKJ196650 QUF196650 REB196650 RNX196650 RXT196650 SHP196650 SRL196650 TBH196650 TLD196650 TUZ196650 UEV196650 UOR196650 UYN196650 VIJ196650 VSF196650 WCB196650 WLX196650 WVT196650 L262186 JH262186 TD262186 ACZ262186 AMV262186 AWR262186 BGN262186 BQJ262186 CAF262186 CKB262186 CTX262186 DDT262186 DNP262186 DXL262186 EHH262186 ERD262186 FAZ262186 FKV262186 FUR262186 GEN262186 GOJ262186 GYF262186 HIB262186 HRX262186 IBT262186 ILP262186 IVL262186 JFH262186 JPD262186 JYZ262186 KIV262186 KSR262186 LCN262186 LMJ262186 LWF262186 MGB262186 MPX262186 MZT262186 NJP262186 NTL262186 ODH262186 OND262186 OWZ262186 PGV262186 PQR262186 QAN262186 QKJ262186 QUF262186 REB262186 RNX262186 RXT262186 SHP262186 SRL262186 TBH262186 TLD262186 TUZ262186 UEV262186 UOR262186 UYN262186 VIJ262186 VSF262186 WCB262186 WLX262186 WVT262186 L327722 JH327722 TD327722 ACZ327722 AMV327722 AWR327722 BGN327722 BQJ327722 CAF327722 CKB327722 CTX327722 DDT327722 DNP327722 DXL327722 EHH327722 ERD327722 FAZ327722 FKV327722 FUR327722 GEN327722 GOJ327722 GYF327722 HIB327722 HRX327722 IBT327722 ILP327722 IVL327722 JFH327722 JPD327722 JYZ327722 KIV327722 KSR327722 LCN327722 LMJ327722 LWF327722 MGB327722 MPX327722 MZT327722 NJP327722 NTL327722 ODH327722 OND327722 OWZ327722 PGV327722 PQR327722 QAN327722 QKJ327722 QUF327722 REB327722 RNX327722 RXT327722 SHP327722 SRL327722 TBH327722 TLD327722 TUZ327722 UEV327722 UOR327722 UYN327722 VIJ327722 VSF327722 WCB327722 WLX327722 WVT327722 L393258 JH393258 TD393258 ACZ393258 AMV393258 AWR393258 BGN393258 BQJ393258 CAF393258 CKB393258 CTX393258 DDT393258 DNP393258 DXL393258 EHH393258 ERD393258 FAZ393258 FKV393258 FUR393258 GEN393258 GOJ393258 GYF393258 HIB393258 HRX393258 IBT393258 ILP393258 IVL393258 JFH393258 JPD393258 JYZ393258 KIV393258 KSR393258 LCN393258 LMJ393258 LWF393258 MGB393258 MPX393258 MZT393258 NJP393258 NTL393258 ODH393258 OND393258 OWZ393258 PGV393258 PQR393258 QAN393258 QKJ393258 QUF393258 REB393258 RNX393258 RXT393258 SHP393258 SRL393258 TBH393258 TLD393258 TUZ393258 UEV393258 UOR393258 UYN393258 VIJ393258 VSF393258 WCB393258 WLX393258 WVT393258 L458794 JH458794 TD458794 ACZ458794 AMV458794 AWR458794 BGN458794 BQJ458794 CAF458794 CKB458794 CTX458794 DDT458794 DNP458794 DXL458794 EHH458794 ERD458794 FAZ458794 FKV458794 FUR458794 GEN458794 GOJ458794 GYF458794 HIB458794 HRX458794 IBT458794 ILP458794 IVL458794 JFH458794 JPD458794 JYZ458794 KIV458794 KSR458794 LCN458794 LMJ458794 LWF458794 MGB458794 MPX458794 MZT458794 NJP458794 NTL458794 ODH458794 OND458794 OWZ458794 PGV458794 PQR458794 QAN458794 QKJ458794 QUF458794 REB458794 RNX458794 RXT458794 SHP458794 SRL458794 TBH458794 TLD458794 TUZ458794 UEV458794 UOR458794 UYN458794 VIJ458794 VSF458794 WCB458794 WLX458794 WVT458794 L524330 JH524330 TD524330 ACZ524330 AMV524330 AWR524330 BGN524330 BQJ524330 CAF524330 CKB524330 CTX524330 DDT524330 DNP524330 DXL524330 EHH524330 ERD524330 FAZ524330 FKV524330 FUR524330 GEN524330 GOJ524330 GYF524330 HIB524330 HRX524330 IBT524330 ILP524330 IVL524330 JFH524330 JPD524330 JYZ524330 KIV524330 KSR524330 LCN524330 LMJ524330 LWF524330 MGB524330 MPX524330 MZT524330 NJP524330 NTL524330 ODH524330 OND524330 OWZ524330 PGV524330 PQR524330 QAN524330 QKJ524330 QUF524330 REB524330 RNX524330 RXT524330 SHP524330 SRL524330 TBH524330 TLD524330 TUZ524330 UEV524330 UOR524330 UYN524330 VIJ524330 VSF524330 WCB524330 WLX524330 WVT524330 L589866 JH589866 TD589866 ACZ589866 AMV589866 AWR589866 BGN589866 BQJ589866 CAF589866 CKB589866 CTX589866 DDT589866 DNP589866 DXL589866 EHH589866 ERD589866 FAZ589866 FKV589866 FUR589866 GEN589866 GOJ589866 GYF589866 HIB589866 HRX589866 IBT589866 ILP589866 IVL589866 JFH589866 JPD589866 JYZ589866 KIV589866 KSR589866 LCN589866 LMJ589866 LWF589866 MGB589866 MPX589866 MZT589866 NJP589866 NTL589866 ODH589866 OND589866 OWZ589866 PGV589866 PQR589866 QAN589866 QKJ589866 QUF589866 REB589866 RNX589866 RXT589866 SHP589866 SRL589866 TBH589866 TLD589866 TUZ589866 UEV589866 UOR589866 UYN589866 VIJ589866 VSF589866 WCB589866 WLX589866 WVT589866 L655402 JH655402 TD655402 ACZ655402 AMV655402 AWR655402 BGN655402 BQJ655402 CAF655402 CKB655402 CTX655402 DDT655402 DNP655402 DXL655402 EHH655402 ERD655402 FAZ655402 FKV655402 FUR655402 GEN655402 GOJ655402 GYF655402 HIB655402 HRX655402 IBT655402 ILP655402 IVL655402 JFH655402 JPD655402 JYZ655402 KIV655402 KSR655402 LCN655402 LMJ655402 LWF655402 MGB655402 MPX655402 MZT655402 NJP655402 NTL655402 ODH655402 OND655402 OWZ655402 PGV655402 PQR655402 QAN655402 QKJ655402 QUF655402 REB655402 RNX655402 RXT655402 SHP655402 SRL655402 TBH655402 TLD655402 TUZ655402 UEV655402 UOR655402 UYN655402 VIJ655402 VSF655402 WCB655402 WLX655402 WVT655402 L720938 JH720938 TD720938 ACZ720938 AMV720938 AWR720938 BGN720938 BQJ720938 CAF720938 CKB720938 CTX720938 DDT720938 DNP720938 DXL720938 EHH720938 ERD720938 FAZ720938 FKV720938 FUR720938 GEN720938 GOJ720938 GYF720938 HIB720938 HRX720938 IBT720938 ILP720938 IVL720938 JFH720938 JPD720938 JYZ720938 KIV720938 KSR720938 LCN720938 LMJ720938 LWF720938 MGB720938 MPX720938 MZT720938 NJP720938 NTL720938 ODH720938 OND720938 OWZ720938 PGV720938 PQR720938 QAN720938 QKJ720938 QUF720938 REB720938 RNX720938 RXT720938 SHP720938 SRL720938 TBH720938 TLD720938 TUZ720938 UEV720938 UOR720938 UYN720938 VIJ720938 VSF720938 WCB720938 WLX720938 WVT720938 L786474 JH786474 TD786474 ACZ786474 AMV786474 AWR786474 BGN786474 BQJ786474 CAF786474 CKB786474 CTX786474 DDT786474 DNP786474 DXL786474 EHH786474 ERD786474 FAZ786474 FKV786474 FUR786474 GEN786474 GOJ786474 GYF786474 HIB786474 HRX786474 IBT786474 ILP786474 IVL786474 JFH786474 JPD786474 JYZ786474 KIV786474 KSR786474 LCN786474 LMJ786474 LWF786474 MGB786474 MPX786474 MZT786474 NJP786474 NTL786474 ODH786474 OND786474 OWZ786474 PGV786474 PQR786474 QAN786474 QKJ786474 QUF786474 REB786474 RNX786474 RXT786474 SHP786474 SRL786474 TBH786474 TLD786474 TUZ786474 UEV786474 UOR786474 UYN786474 VIJ786474 VSF786474 WCB786474 WLX786474 WVT786474 L852010 JH852010 TD852010 ACZ852010 AMV852010 AWR852010 BGN852010 BQJ852010 CAF852010 CKB852010 CTX852010 DDT852010 DNP852010 DXL852010 EHH852010 ERD852010 FAZ852010 FKV852010 FUR852010 GEN852010 GOJ852010 GYF852010 HIB852010 HRX852010 IBT852010 ILP852010 IVL852010 JFH852010 JPD852010 JYZ852010 KIV852010 KSR852010 LCN852010 LMJ852010 LWF852010 MGB852010 MPX852010 MZT852010 NJP852010 NTL852010 ODH852010 OND852010 OWZ852010 PGV852010 PQR852010 QAN852010 QKJ852010 QUF852010 REB852010 RNX852010 RXT852010 SHP852010 SRL852010 TBH852010 TLD852010 TUZ852010 UEV852010 UOR852010 UYN852010 VIJ852010 VSF852010 WCB852010 WLX852010 WVT852010 L917546 JH917546 TD917546 ACZ917546 AMV917546 AWR917546 BGN917546 BQJ917546 CAF917546 CKB917546 CTX917546 DDT917546 DNP917546 DXL917546 EHH917546 ERD917546 FAZ917546 FKV917546 FUR917546 GEN917546 GOJ917546 GYF917546 HIB917546 HRX917546 IBT917546 ILP917546 IVL917546 JFH917546 JPD917546 JYZ917546 KIV917546 KSR917546 LCN917546 LMJ917546 LWF917546 MGB917546 MPX917546 MZT917546 NJP917546 NTL917546 ODH917546 OND917546 OWZ917546 PGV917546 PQR917546 QAN917546 QKJ917546 QUF917546 REB917546 RNX917546 RXT917546 SHP917546 SRL917546 TBH917546 TLD917546 TUZ917546 UEV917546 UOR917546 UYN917546 VIJ917546 VSF917546 WCB917546 WLX917546 WVT917546 L983082 JH983082 TD983082 ACZ983082 AMV983082 AWR983082 BGN983082 BQJ983082 CAF983082 CKB983082 CTX983082 DDT983082 DNP983082 DXL983082 EHH983082 ERD983082 FAZ983082 FKV983082 FUR983082 GEN983082 GOJ983082 GYF983082 HIB983082 HRX983082 IBT983082 ILP983082 IVL983082 JFH983082 JPD983082 JYZ983082 KIV983082 KSR983082 LCN983082 LMJ983082 LWF983082 MGB983082 MPX983082 MZT983082 NJP983082 NTL983082 ODH983082 OND983082 OWZ983082 PGV983082 PQR983082 QAN983082 QKJ983082 QUF983082 REB983082 RNX983082 RXT983082 SHP983082 SRL983082 TBH983082 TLD983082 TUZ983082 UEV983082 UOR983082 UYN983082 VIJ983082 VSF983082 WCB983082 WLX983082 WVT983082 L57:L58 JH57:JH58 TD57:TD58 ACZ57:ACZ58 AMV57:AMV58 AWR57:AWR58 BGN57:BGN58 BQJ57:BQJ58 CAF57:CAF58 CKB57:CKB58 CTX57:CTX58 DDT57:DDT58 DNP57:DNP58 DXL57:DXL58 EHH57:EHH58 ERD57:ERD58 FAZ57:FAZ58 FKV57:FKV58 FUR57:FUR58 GEN57:GEN58 GOJ57:GOJ58 GYF57:GYF58 HIB57:HIB58 HRX57:HRX58 IBT57:IBT58 ILP57:ILP58 IVL57:IVL58 JFH57:JFH58 JPD57:JPD58 JYZ57:JYZ58 KIV57:KIV58 KSR57:KSR58 LCN57:LCN58 LMJ57:LMJ58 LWF57:LWF58 MGB57:MGB58 MPX57:MPX58 MZT57:MZT58 NJP57:NJP58 NTL57:NTL58 ODH57:ODH58 OND57:OND58 OWZ57:OWZ58 PGV57:PGV58 PQR57:PQR58 QAN57:QAN58 QKJ57:QKJ58 QUF57:QUF58 REB57:REB58 RNX57:RNX58 RXT57:RXT58 SHP57:SHP58 SRL57:SRL58 TBH57:TBH58 TLD57:TLD58 TUZ57:TUZ58 UEV57:UEV58 UOR57:UOR58 UYN57:UYN58 VIJ57:VIJ58 VSF57:VSF58 WCB57:WCB58 WLX57:WLX58 WVT57:WVT58 L65593:L65594 JH65593:JH65594 TD65593:TD65594 ACZ65593:ACZ65594 AMV65593:AMV65594 AWR65593:AWR65594 BGN65593:BGN65594 BQJ65593:BQJ65594 CAF65593:CAF65594 CKB65593:CKB65594 CTX65593:CTX65594 DDT65593:DDT65594 DNP65593:DNP65594 DXL65593:DXL65594 EHH65593:EHH65594 ERD65593:ERD65594 FAZ65593:FAZ65594 FKV65593:FKV65594 FUR65593:FUR65594 GEN65593:GEN65594 GOJ65593:GOJ65594 GYF65593:GYF65594 HIB65593:HIB65594 HRX65593:HRX65594 IBT65593:IBT65594 ILP65593:ILP65594 IVL65593:IVL65594 JFH65593:JFH65594 JPD65593:JPD65594 JYZ65593:JYZ65594 KIV65593:KIV65594 KSR65593:KSR65594 LCN65593:LCN65594 LMJ65593:LMJ65594 LWF65593:LWF65594 MGB65593:MGB65594 MPX65593:MPX65594 MZT65593:MZT65594 NJP65593:NJP65594 NTL65593:NTL65594 ODH65593:ODH65594 OND65593:OND65594 OWZ65593:OWZ65594 PGV65593:PGV65594 PQR65593:PQR65594 QAN65593:QAN65594 QKJ65593:QKJ65594 QUF65593:QUF65594 REB65593:REB65594 RNX65593:RNX65594 RXT65593:RXT65594 SHP65593:SHP65594 SRL65593:SRL65594 TBH65593:TBH65594 TLD65593:TLD65594 TUZ65593:TUZ65594 UEV65593:UEV65594 UOR65593:UOR65594 UYN65593:UYN65594 VIJ65593:VIJ65594 VSF65593:VSF65594 WCB65593:WCB65594 WLX65593:WLX65594 WVT65593:WVT65594 L131129:L131130 JH131129:JH131130 TD131129:TD131130 ACZ131129:ACZ131130 AMV131129:AMV131130 AWR131129:AWR131130 BGN131129:BGN131130 BQJ131129:BQJ131130 CAF131129:CAF131130 CKB131129:CKB131130 CTX131129:CTX131130 DDT131129:DDT131130 DNP131129:DNP131130 DXL131129:DXL131130 EHH131129:EHH131130 ERD131129:ERD131130 FAZ131129:FAZ131130 FKV131129:FKV131130 FUR131129:FUR131130 GEN131129:GEN131130 GOJ131129:GOJ131130 GYF131129:GYF131130 HIB131129:HIB131130 HRX131129:HRX131130 IBT131129:IBT131130 ILP131129:ILP131130 IVL131129:IVL131130 JFH131129:JFH131130 JPD131129:JPD131130 JYZ131129:JYZ131130 KIV131129:KIV131130 KSR131129:KSR131130 LCN131129:LCN131130 LMJ131129:LMJ131130 LWF131129:LWF131130 MGB131129:MGB131130 MPX131129:MPX131130 MZT131129:MZT131130 NJP131129:NJP131130 NTL131129:NTL131130 ODH131129:ODH131130 OND131129:OND131130 OWZ131129:OWZ131130 PGV131129:PGV131130 PQR131129:PQR131130 QAN131129:QAN131130 QKJ131129:QKJ131130 QUF131129:QUF131130 REB131129:REB131130 RNX131129:RNX131130 RXT131129:RXT131130 SHP131129:SHP131130 SRL131129:SRL131130 TBH131129:TBH131130 TLD131129:TLD131130 TUZ131129:TUZ131130 UEV131129:UEV131130 UOR131129:UOR131130 UYN131129:UYN131130 VIJ131129:VIJ131130 VSF131129:VSF131130 WCB131129:WCB131130 WLX131129:WLX131130 WVT131129:WVT131130 L196665:L196666 JH196665:JH196666 TD196665:TD196666 ACZ196665:ACZ196666 AMV196665:AMV196666 AWR196665:AWR196666 BGN196665:BGN196666 BQJ196665:BQJ196666 CAF196665:CAF196666 CKB196665:CKB196666 CTX196665:CTX196666 DDT196665:DDT196666 DNP196665:DNP196666 DXL196665:DXL196666 EHH196665:EHH196666 ERD196665:ERD196666 FAZ196665:FAZ196666 FKV196665:FKV196666 FUR196665:FUR196666 GEN196665:GEN196666 GOJ196665:GOJ196666 GYF196665:GYF196666 HIB196665:HIB196666 HRX196665:HRX196666 IBT196665:IBT196666 ILP196665:ILP196666 IVL196665:IVL196666 JFH196665:JFH196666 JPD196665:JPD196666 JYZ196665:JYZ196666 KIV196665:KIV196666 KSR196665:KSR196666 LCN196665:LCN196666 LMJ196665:LMJ196666 LWF196665:LWF196666 MGB196665:MGB196666 MPX196665:MPX196666 MZT196665:MZT196666 NJP196665:NJP196666 NTL196665:NTL196666 ODH196665:ODH196666 OND196665:OND196666 OWZ196665:OWZ196666 PGV196665:PGV196666 PQR196665:PQR196666 QAN196665:QAN196666 QKJ196665:QKJ196666 QUF196665:QUF196666 REB196665:REB196666 RNX196665:RNX196666 RXT196665:RXT196666 SHP196665:SHP196666 SRL196665:SRL196666 TBH196665:TBH196666 TLD196665:TLD196666 TUZ196665:TUZ196666 UEV196665:UEV196666 UOR196665:UOR196666 UYN196665:UYN196666 VIJ196665:VIJ196666 VSF196665:VSF196666 WCB196665:WCB196666 WLX196665:WLX196666 WVT196665:WVT196666 L262201:L262202 JH262201:JH262202 TD262201:TD262202 ACZ262201:ACZ262202 AMV262201:AMV262202 AWR262201:AWR262202 BGN262201:BGN262202 BQJ262201:BQJ262202 CAF262201:CAF262202 CKB262201:CKB262202 CTX262201:CTX262202 DDT262201:DDT262202 DNP262201:DNP262202 DXL262201:DXL262202 EHH262201:EHH262202 ERD262201:ERD262202 FAZ262201:FAZ262202 FKV262201:FKV262202 FUR262201:FUR262202 GEN262201:GEN262202 GOJ262201:GOJ262202 GYF262201:GYF262202 HIB262201:HIB262202 HRX262201:HRX262202 IBT262201:IBT262202 ILP262201:ILP262202 IVL262201:IVL262202 JFH262201:JFH262202 JPD262201:JPD262202 JYZ262201:JYZ262202 KIV262201:KIV262202 KSR262201:KSR262202 LCN262201:LCN262202 LMJ262201:LMJ262202 LWF262201:LWF262202 MGB262201:MGB262202 MPX262201:MPX262202 MZT262201:MZT262202 NJP262201:NJP262202 NTL262201:NTL262202 ODH262201:ODH262202 OND262201:OND262202 OWZ262201:OWZ262202 PGV262201:PGV262202 PQR262201:PQR262202 QAN262201:QAN262202 QKJ262201:QKJ262202 QUF262201:QUF262202 REB262201:REB262202 RNX262201:RNX262202 RXT262201:RXT262202 SHP262201:SHP262202 SRL262201:SRL262202 TBH262201:TBH262202 TLD262201:TLD262202 TUZ262201:TUZ262202 UEV262201:UEV262202 UOR262201:UOR262202 UYN262201:UYN262202 VIJ262201:VIJ262202 VSF262201:VSF262202 WCB262201:WCB262202 WLX262201:WLX262202 WVT262201:WVT262202 L327737:L327738 JH327737:JH327738 TD327737:TD327738 ACZ327737:ACZ327738 AMV327737:AMV327738 AWR327737:AWR327738 BGN327737:BGN327738 BQJ327737:BQJ327738 CAF327737:CAF327738 CKB327737:CKB327738 CTX327737:CTX327738 DDT327737:DDT327738 DNP327737:DNP327738 DXL327737:DXL327738 EHH327737:EHH327738 ERD327737:ERD327738 FAZ327737:FAZ327738 FKV327737:FKV327738 FUR327737:FUR327738 GEN327737:GEN327738 GOJ327737:GOJ327738 GYF327737:GYF327738 HIB327737:HIB327738 HRX327737:HRX327738 IBT327737:IBT327738 ILP327737:ILP327738 IVL327737:IVL327738 JFH327737:JFH327738 JPD327737:JPD327738 JYZ327737:JYZ327738 KIV327737:KIV327738 KSR327737:KSR327738 LCN327737:LCN327738 LMJ327737:LMJ327738 LWF327737:LWF327738 MGB327737:MGB327738 MPX327737:MPX327738 MZT327737:MZT327738 NJP327737:NJP327738 NTL327737:NTL327738 ODH327737:ODH327738 OND327737:OND327738 OWZ327737:OWZ327738 PGV327737:PGV327738 PQR327737:PQR327738 QAN327737:QAN327738 QKJ327737:QKJ327738 QUF327737:QUF327738 REB327737:REB327738 RNX327737:RNX327738 RXT327737:RXT327738 SHP327737:SHP327738 SRL327737:SRL327738 TBH327737:TBH327738 TLD327737:TLD327738 TUZ327737:TUZ327738 UEV327737:UEV327738 UOR327737:UOR327738 UYN327737:UYN327738 VIJ327737:VIJ327738 VSF327737:VSF327738 WCB327737:WCB327738 WLX327737:WLX327738 WVT327737:WVT327738 L393273:L393274 JH393273:JH393274 TD393273:TD393274 ACZ393273:ACZ393274 AMV393273:AMV393274 AWR393273:AWR393274 BGN393273:BGN393274 BQJ393273:BQJ393274 CAF393273:CAF393274 CKB393273:CKB393274 CTX393273:CTX393274 DDT393273:DDT393274 DNP393273:DNP393274 DXL393273:DXL393274 EHH393273:EHH393274 ERD393273:ERD393274 FAZ393273:FAZ393274 FKV393273:FKV393274 FUR393273:FUR393274 GEN393273:GEN393274 GOJ393273:GOJ393274 GYF393273:GYF393274 HIB393273:HIB393274 HRX393273:HRX393274 IBT393273:IBT393274 ILP393273:ILP393274 IVL393273:IVL393274 JFH393273:JFH393274 JPD393273:JPD393274 JYZ393273:JYZ393274 KIV393273:KIV393274 KSR393273:KSR393274 LCN393273:LCN393274 LMJ393273:LMJ393274 LWF393273:LWF393274 MGB393273:MGB393274 MPX393273:MPX393274 MZT393273:MZT393274 NJP393273:NJP393274 NTL393273:NTL393274 ODH393273:ODH393274 OND393273:OND393274 OWZ393273:OWZ393274 PGV393273:PGV393274 PQR393273:PQR393274 QAN393273:QAN393274 QKJ393273:QKJ393274 QUF393273:QUF393274 REB393273:REB393274 RNX393273:RNX393274 RXT393273:RXT393274 SHP393273:SHP393274 SRL393273:SRL393274 TBH393273:TBH393274 TLD393273:TLD393274 TUZ393273:TUZ393274 UEV393273:UEV393274 UOR393273:UOR393274 UYN393273:UYN393274 VIJ393273:VIJ393274 VSF393273:VSF393274 WCB393273:WCB393274 WLX393273:WLX393274 WVT393273:WVT393274 L458809:L458810 JH458809:JH458810 TD458809:TD458810 ACZ458809:ACZ458810 AMV458809:AMV458810 AWR458809:AWR458810 BGN458809:BGN458810 BQJ458809:BQJ458810 CAF458809:CAF458810 CKB458809:CKB458810 CTX458809:CTX458810 DDT458809:DDT458810 DNP458809:DNP458810 DXL458809:DXL458810 EHH458809:EHH458810 ERD458809:ERD458810 FAZ458809:FAZ458810 FKV458809:FKV458810 FUR458809:FUR458810 GEN458809:GEN458810 GOJ458809:GOJ458810 GYF458809:GYF458810 HIB458809:HIB458810 HRX458809:HRX458810 IBT458809:IBT458810 ILP458809:ILP458810 IVL458809:IVL458810 JFH458809:JFH458810 JPD458809:JPD458810 JYZ458809:JYZ458810 KIV458809:KIV458810 KSR458809:KSR458810 LCN458809:LCN458810 LMJ458809:LMJ458810 LWF458809:LWF458810 MGB458809:MGB458810 MPX458809:MPX458810 MZT458809:MZT458810 NJP458809:NJP458810 NTL458809:NTL458810 ODH458809:ODH458810 OND458809:OND458810 OWZ458809:OWZ458810 PGV458809:PGV458810 PQR458809:PQR458810 QAN458809:QAN458810 QKJ458809:QKJ458810 QUF458809:QUF458810 REB458809:REB458810 RNX458809:RNX458810 RXT458809:RXT458810 SHP458809:SHP458810 SRL458809:SRL458810 TBH458809:TBH458810 TLD458809:TLD458810 TUZ458809:TUZ458810 UEV458809:UEV458810 UOR458809:UOR458810 UYN458809:UYN458810 VIJ458809:VIJ458810 VSF458809:VSF458810 WCB458809:WCB458810 WLX458809:WLX458810 WVT458809:WVT458810 L524345:L524346 JH524345:JH524346 TD524345:TD524346 ACZ524345:ACZ524346 AMV524345:AMV524346 AWR524345:AWR524346 BGN524345:BGN524346 BQJ524345:BQJ524346 CAF524345:CAF524346 CKB524345:CKB524346 CTX524345:CTX524346 DDT524345:DDT524346 DNP524345:DNP524346 DXL524345:DXL524346 EHH524345:EHH524346 ERD524345:ERD524346 FAZ524345:FAZ524346 FKV524345:FKV524346 FUR524345:FUR524346 GEN524345:GEN524346 GOJ524345:GOJ524346 GYF524345:GYF524346 HIB524345:HIB524346 HRX524345:HRX524346 IBT524345:IBT524346 ILP524345:ILP524346 IVL524345:IVL524346 JFH524345:JFH524346 JPD524345:JPD524346 JYZ524345:JYZ524346 KIV524345:KIV524346 KSR524345:KSR524346 LCN524345:LCN524346 LMJ524345:LMJ524346 LWF524345:LWF524346 MGB524345:MGB524346 MPX524345:MPX524346 MZT524345:MZT524346 NJP524345:NJP524346 NTL524345:NTL524346 ODH524345:ODH524346 OND524345:OND524346 OWZ524345:OWZ524346 PGV524345:PGV524346 PQR524345:PQR524346 QAN524345:QAN524346 QKJ524345:QKJ524346 QUF524345:QUF524346 REB524345:REB524346 RNX524345:RNX524346 RXT524345:RXT524346 SHP524345:SHP524346 SRL524345:SRL524346 TBH524345:TBH524346 TLD524345:TLD524346 TUZ524345:TUZ524346 UEV524345:UEV524346 UOR524345:UOR524346 UYN524345:UYN524346 VIJ524345:VIJ524346 VSF524345:VSF524346 WCB524345:WCB524346 WLX524345:WLX524346 WVT524345:WVT524346 L589881:L589882 JH589881:JH589882 TD589881:TD589882 ACZ589881:ACZ589882 AMV589881:AMV589882 AWR589881:AWR589882 BGN589881:BGN589882 BQJ589881:BQJ589882 CAF589881:CAF589882 CKB589881:CKB589882 CTX589881:CTX589882 DDT589881:DDT589882 DNP589881:DNP589882 DXL589881:DXL589882 EHH589881:EHH589882 ERD589881:ERD589882 FAZ589881:FAZ589882 FKV589881:FKV589882 FUR589881:FUR589882 GEN589881:GEN589882 GOJ589881:GOJ589882 GYF589881:GYF589882 HIB589881:HIB589882 HRX589881:HRX589882 IBT589881:IBT589882 ILP589881:ILP589882 IVL589881:IVL589882 JFH589881:JFH589882 JPD589881:JPD589882 JYZ589881:JYZ589882 KIV589881:KIV589882 KSR589881:KSR589882 LCN589881:LCN589882 LMJ589881:LMJ589882 LWF589881:LWF589882 MGB589881:MGB589882 MPX589881:MPX589882 MZT589881:MZT589882 NJP589881:NJP589882 NTL589881:NTL589882 ODH589881:ODH589882 OND589881:OND589882 OWZ589881:OWZ589882 PGV589881:PGV589882 PQR589881:PQR589882 QAN589881:QAN589882 QKJ589881:QKJ589882 QUF589881:QUF589882 REB589881:REB589882 RNX589881:RNX589882 RXT589881:RXT589882 SHP589881:SHP589882 SRL589881:SRL589882 TBH589881:TBH589882 TLD589881:TLD589882 TUZ589881:TUZ589882 UEV589881:UEV589882 UOR589881:UOR589882 UYN589881:UYN589882 VIJ589881:VIJ589882 VSF589881:VSF589882 WCB589881:WCB589882 WLX589881:WLX589882 WVT589881:WVT589882 L655417:L655418 JH655417:JH655418 TD655417:TD655418 ACZ655417:ACZ655418 AMV655417:AMV655418 AWR655417:AWR655418 BGN655417:BGN655418 BQJ655417:BQJ655418 CAF655417:CAF655418 CKB655417:CKB655418 CTX655417:CTX655418 DDT655417:DDT655418 DNP655417:DNP655418 DXL655417:DXL655418 EHH655417:EHH655418 ERD655417:ERD655418 FAZ655417:FAZ655418 FKV655417:FKV655418 FUR655417:FUR655418 GEN655417:GEN655418 GOJ655417:GOJ655418 GYF655417:GYF655418 HIB655417:HIB655418 HRX655417:HRX655418 IBT655417:IBT655418 ILP655417:ILP655418 IVL655417:IVL655418 JFH655417:JFH655418 JPD655417:JPD655418 JYZ655417:JYZ655418 KIV655417:KIV655418 KSR655417:KSR655418 LCN655417:LCN655418 LMJ655417:LMJ655418 LWF655417:LWF655418 MGB655417:MGB655418 MPX655417:MPX655418 MZT655417:MZT655418 NJP655417:NJP655418 NTL655417:NTL655418 ODH655417:ODH655418 OND655417:OND655418 OWZ655417:OWZ655418 PGV655417:PGV655418 PQR655417:PQR655418 QAN655417:QAN655418 QKJ655417:QKJ655418 QUF655417:QUF655418 REB655417:REB655418 RNX655417:RNX655418 RXT655417:RXT655418 SHP655417:SHP655418 SRL655417:SRL655418 TBH655417:TBH655418 TLD655417:TLD655418 TUZ655417:TUZ655418 UEV655417:UEV655418 UOR655417:UOR655418 UYN655417:UYN655418 VIJ655417:VIJ655418 VSF655417:VSF655418 WCB655417:WCB655418 WLX655417:WLX655418 WVT655417:WVT655418 L720953:L720954 JH720953:JH720954 TD720953:TD720954 ACZ720953:ACZ720954 AMV720953:AMV720954 AWR720953:AWR720954 BGN720953:BGN720954 BQJ720953:BQJ720954 CAF720953:CAF720954 CKB720953:CKB720954 CTX720953:CTX720954 DDT720953:DDT720954 DNP720953:DNP720954 DXL720953:DXL720954 EHH720953:EHH720954 ERD720953:ERD720954 FAZ720953:FAZ720954 FKV720953:FKV720954 FUR720953:FUR720954 GEN720953:GEN720954 GOJ720953:GOJ720954 GYF720953:GYF720954 HIB720953:HIB720954 HRX720953:HRX720954 IBT720953:IBT720954 ILP720953:ILP720954 IVL720953:IVL720954 JFH720953:JFH720954 JPD720953:JPD720954 JYZ720953:JYZ720954 KIV720953:KIV720954 KSR720953:KSR720954 LCN720953:LCN720954 LMJ720953:LMJ720954 LWF720953:LWF720954 MGB720953:MGB720954 MPX720953:MPX720954 MZT720953:MZT720954 NJP720953:NJP720954 NTL720953:NTL720954 ODH720953:ODH720954 OND720953:OND720954 OWZ720953:OWZ720954 PGV720953:PGV720954 PQR720953:PQR720954 QAN720953:QAN720954 QKJ720953:QKJ720954 QUF720953:QUF720954 REB720953:REB720954 RNX720953:RNX720954 RXT720953:RXT720954 SHP720953:SHP720954 SRL720953:SRL720954 TBH720953:TBH720954 TLD720953:TLD720954 TUZ720953:TUZ720954 UEV720953:UEV720954 UOR720953:UOR720954 UYN720953:UYN720954 VIJ720953:VIJ720954 VSF720953:VSF720954 WCB720953:WCB720954 WLX720953:WLX720954 WVT720953:WVT720954 L786489:L786490 JH786489:JH786490 TD786489:TD786490 ACZ786489:ACZ786490 AMV786489:AMV786490 AWR786489:AWR786490 BGN786489:BGN786490 BQJ786489:BQJ786490 CAF786489:CAF786490 CKB786489:CKB786490 CTX786489:CTX786490 DDT786489:DDT786490 DNP786489:DNP786490 DXL786489:DXL786490 EHH786489:EHH786490 ERD786489:ERD786490 FAZ786489:FAZ786490 FKV786489:FKV786490 FUR786489:FUR786490 GEN786489:GEN786490 GOJ786489:GOJ786490 GYF786489:GYF786490 HIB786489:HIB786490 HRX786489:HRX786490 IBT786489:IBT786490 ILP786489:ILP786490 IVL786489:IVL786490 JFH786489:JFH786490 JPD786489:JPD786490 JYZ786489:JYZ786490 KIV786489:KIV786490 KSR786489:KSR786490 LCN786489:LCN786490 LMJ786489:LMJ786490 LWF786489:LWF786490 MGB786489:MGB786490 MPX786489:MPX786490 MZT786489:MZT786490 NJP786489:NJP786490 NTL786489:NTL786490 ODH786489:ODH786490 OND786489:OND786490 OWZ786489:OWZ786490 PGV786489:PGV786490 PQR786489:PQR786490 QAN786489:QAN786490 QKJ786489:QKJ786490 QUF786489:QUF786490 REB786489:REB786490 RNX786489:RNX786490 RXT786489:RXT786490 SHP786489:SHP786490 SRL786489:SRL786490 TBH786489:TBH786490 TLD786489:TLD786490 TUZ786489:TUZ786490 UEV786489:UEV786490 UOR786489:UOR786490 UYN786489:UYN786490 VIJ786489:VIJ786490 VSF786489:VSF786490 WCB786489:WCB786490 WLX786489:WLX786490 WVT786489:WVT786490 L852025:L852026 JH852025:JH852026 TD852025:TD852026 ACZ852025:ACZ852026 AMV852025:AMV852026 AWR852025:AWR852026 BGN852025:BGN852026 BQJ852025:BQJ852026 CAF852025:CAF852026 CKB852025:CKB852026 CTX852025:CTX852026 DDT852025:DDT852026 DNP852025:DNP852026 DXL852025:DXL852026 EHH852025:EHH852026 ERD852025:ERD852026 FAZ852025:FAZ852026 FKV852025:FKV852026 FUR852025:FUR852026 GEN852025:GEN852026 GOJ852025:GOJ852026 GYF852025:GYF852026 HIB852025:HIB852026 HRX852025:HRX852026 IBT852025:IBT852026 ILP852025:ILP852026 IVL852025:IVL852026 JFH852025:JFH852026 JPD852025:JPD852026 JYZ852025:JYZ852026 KIV852025:KIV852026 KSR852025:KSR852026 LCN852025:LCN852026 LMJ852025:LMJ852026 LWF852025:LWF852026 MGB852025:MGB852026 MPX852025:MPX852026 MZT852025:MZT852026 NJP852025:NJP852026 NTL852025:NTL852026 ODH852025:ODH852026 OND852025:OND852026 OWZ852025:OWZ852026 PGV852025:PGV852026 PQR852025:PQR852026 QAN852025:QAN852026 QKJ852025:QKJ852026 QUF852025:QUF852026 REB852025:REB852026 RNX852025:RNX852026 RXT852025:RXT852026 SHP852025:SHP852026 SRL852025:SRL852026 TBH852025:TBH852026 TLD852025:TLD852026 TUZ852025:TUZ852026 UEV852025:UEV852026 UOR852025:UOR852026 UYN852025:UYN852026 VIJ852025:VIJ852026 VSF852025:VSF852026 WCB852025:WCB852026 WLX852025:WLX852026 WVT852025:WVT852026 L917561:L917562 JH917561:JH917562 TD917561:TD917562 ACZ917561:ACZ917562 AMV917561:AMV917562 AWR917561:AWR917562 BGN917561:BGN917562 BQJ917561:BQJ917562 CAF917561:CAF917562 CKB917561:CKB917562 CTX917561:CTX917562 DDT917561:DDT917562 DNP917561:DNP917562 DXL917561:DXL917562 EHH917561:EHH917562 ERD917561:ERD917562 FAZ917561:FAZ917562 FKV917561:FKV917562 FUR917561:FUR917562 GEN917561:GEN917562 GOJ917561:GOJ917562 GYF917561:GYF917562 HIB917561:HIB917562 HRX917561:HRX917562 IBT917561:IBT917562 ILP917561:ILP917562 IVL917561:IVL917562 JFH917561:JFH917562 JPD917561:JPD917562 JYZ917561:JYZ917562 KIV917561:KIV917562 KSR917561:KSR917562 LCN917561:LCN917562 LMJ917561:LMJ917562 LWF917561:LWF917562 MGB917561:MGB917562 MPX917561:MPX917562 MZT917561:MZT917562 NJP917561:NJP917562 NTL917561:NTL917562 ODH917561:ODH917562 OND917561:OND917562 OWZ917561:OWZ917562 PGV917561:PGV917562 PQR917561:PQR917562 QAN917561:QAN917562 QKJ917561:QKJ917562 QUF917561:QUF917562 REB917561:REB917562 RNX917561:RNX917562 RXT917561:RXT917562 SHP917561:SHP917562 SRL917561:SRL917562 TBH917561:TBH917562 TLD917561:TLD917562 TUZ917561:TUZ917562 UEV917561:UEV917562 UOR917561:UOR917562 UYN917561:UYN917562 VIJ917561:VIJ917562 VSF917561:VSF917562 WCB917561:WCB917562 WLX917561:WLX917562 WVT917561:WVT917562 L983097:L983098 JH983097:JH983098 TD983097:TD983098 ACZ983097:ACZ983098 AMV983097:AMV983098 AWR983097:AWR983098 BGN983097:BGN983098 BQJ983097:BQJ983098 CAF983097:CAF983098 CKB983097:CKB983098 CTX983097:CTX983098 DDT983097:DDT983098 DNP983097:DNP983098 DXL983097:DXL983098 EHH983097:EHH983098 ERD983097:ERD983098 FAZ983097:FAZ983098 FKV983097:FKV983098 FUR983097:FUR983098 GEN983097:GEN983098 GOJ983097:GOJ983098 GYF983097:GYF983098 HIB983097:HIB983098 HRX983097:HRX983098 IBT983097:IBT983098 ILP983097:ILP983098 IVL983097:IVL983098 JFH983097:JFH983098 JPD983097:JPD983098 JYZ983097:JYZ983098 KIV983097:KIV983098 KSR983097:KSR983098 LCN983097:LCN983098 LMJ983097:LMJ983098 LWF983097:LWF983098 MGB983097:MGB983098 MPX983097:MPX983098 MZT983097:MZT983098 NJP983097:NJP983098 NTL983097:NTL983098 ODH983097:ODH983098 OND983097:OND983098 OWZ983097:OWZ983098 PGV983097:PGV983098 PQR983097:PQR983098 QAN983097:QAN983098 QKJ983097:QKJ983098 QUF983097:QUF983098 REB983097:REB983098 RNX983097:RNX983098 RXT983097:RXT983098 SHP983097:SHP983098 SRL983097:SRL983098 TBH983097:TBH983098 TLD983097:TLD983098 TUZ983097:TUZ983098 UEV983097:UEV983098 UOR983097:UOR983098 UYN983097:UYN983098 VIJ983097:VIJ983098 VSF983097:VSF983098 WCB983097:WCB983098 WLX983097:WLX983098 WVT983097:WVT983098 L35:L37 JH35:JH37 TD35:TD37 ACZ35:ACZ37 AMV35:AMV37 AWR35:AWR37 BGN35:BGN37 BQJ35:BQJ37 CAF35:CAF37 CKB35:CKB37 CTX35:CTX37 DDT35:DDT37 DNP35:DNP37 DXL35:DXL37 EHH35:EHH37 ERD35:ERD37 FAZ35:FAZ37 FKV35:FKV37 FUR35:FUR37 GEN35:GEN37 GOJ35:GOJ37 GYF35:GYF37 HIB35:HIB37 HRX35:HRX37 IBT35:IBT37 ILP35:ILP37 IVL35:IVL37 JFH35:JFH37 JPD35:JPD37 JYZ35:JYZ37 KIV35:KIV37 KSR35:KSR37 LCN35:LCN37 LMJ35:LMJ37 LWF35:LWF37 MGB35:MGB37 MPX35:MPX37 MZT35:MZT37 NJP35:NJP37 NTL35:NTL37 ODH35:ODH37 OND35:OND37 OWZ35:OWZ37 PGV35:PGV37 PQR35:PQR37 QAN35:QAN37 QKJ35:QKJ37 QUF35:QUF37 REB35:REB37 RNX35:RNX37 RXT35:RXT37 SHP35:SHP37 SRL35:SRL37 TBH35:TBH37 TLD35:TLD37 TUZ35:TUZ37 UEV35:UEV37 UOR35:UOR37 UYN35:UYN37 VIJ35:VIJ37 VSF35:VSF37 WCB35:WCB37 WLX35:WLX37 WVT35:WVT37 L65571:L65573 JH65571:JH65573 TD65571:TD65573 ACZ65571:ACZ65573 AMV65571:AMV65573 AWR65571:AWR65573 BGN65571:BGN65573 BQJ65571:BQJ65573 CAF65571:CAF65573 CKB65571:CKB65573 CTX65571:CTX65573 DDT65571:DDT65573 DNP65571:DNP65573 DXL65571:DXL65573 EHH65571:EHH65573 ERD65571:ERD65573 FAZ65571:FAZ65573 FKV65571:FKV65573 FUR65571:FUR65573 GEN65571:GEN65573 GOJ65571:GOJ65573 GYF65571:GYF65573 HIB65571:HIB65573 HRX65571:HRX65573 IBT65571:IBT65573 ILP65571:ILP65573 IVL65571:IVL65573 JFH65571:JFH65573 JPD65571:JPD65573 JYZ65571:JYZ65573 KIV65571:KIV65573 KSR65571:KSR65573 LCN65571:LCN65573 LMJ65571:LMJ65573 LWF65571:LWF65573 MGB65571:MGB65573 MPX65571:MPX65573 MZT65571:MZT65573 NJP65571:NJP65573 NTL65571:NTL65573 ODH65571:ODH65573 OND65571:OND65573 OWZ65571:OWZ65573 PGV65571:PGV65573 PQR65571:PQR65573 QAN65571:QAN65573 QKJ65571:QKJ65573 QUF65571:QUF65573 REB65571:REB65573 RNX65571:RNX65573 RXT65571:RXT65573 SHP65571:SHP65573 SRL65571:SRL65573 TBH65571:TBH65573 TLD65571:TLD65573 TUZ65571:TUZ65573 UEV65571:UEV65573 UOR65571:UOR65573 UYN65571:UYN65573 VIJ65571:VIJ65573 VSF65571:VSF65573 WCB65571:WCB65573 WLX65571:WLX65573 WVT65571:WVT65573 L131107:L131109 JH131107:JH131109 TD131107:TD131109 ACZ131107:ACZ131109 AMV131107:AMV131109 AWR131107:AWR131109 BGN131107:BGN131109 BQJ131107:BQJ131109 CAF131107:CAF131109 CKB131107:CKB131109 CTX131107:CTX131109 DDT131107:DDT131109 DNP131107:DNP131109 DXL131107:DXL131109 EHH131107:EHH131109 ERD131107:ERD131109 FAZ131107:FAZ131109 FKV131107:FKV131109 FUR131107:FUR131109 GEN131107:GEN131109 GOJ131107:GOJ131109 GYF131107:GYF131109 HIB131107:HIB131109 HRX131107:HRX131109 IBT131107:IBT131109 ILP131107:ILP131109 IVL131107:IVL131109 JFH131107:JFH131109 JPD131107:JPD131109 JYZ131107:JYZ131109 KIV131107:KIV131109 KSR131107:KSR131109 LCN131107:LCN131109 LMJ131107:LMJ131109 LWF131107:LWF131109 MGB131107:MGB131109 MPX131107:MPX131109 MZT131107:MZT131109 NJP131107:NJP131109 NTL131107:NTL131109 ODH131107:ODH131109 OND131107:OND131109 OWZ131107:OWZ131109 PGV131107:PGV131109 PQR131107:PQR131109 QAN131107:QAN131109 QKJ131107:QKJ131109 QUF131107:QUF131109 REB131107:REB131109 RNX131107:RNX131109 RXT131107:RXT131109 SHP131107:SHP131109 SRL131107:SRL131109 TBH131107:TBH131109 TLD131107:TLD131109 TUZ131107:TUZ131109 UEV131107:UEV131109 UOR131107:UOR131109 UYN131107:UYN131109 VIJ131107:VIJ131109 VSF131107:VSF131109 WCB131107:WCB131109 WLX131107:WLX131109 WVT131107:WVT131109 L196643:L196645 JH196643:JH196645 TD196643:TD196645 ACZ196643:ACZ196645 AMV196643:AMV196645 AWR196643:AWR196645 BGN196643:BGN196645 BQJ196643:BQJ196645 CAF196643:CAF196645 CKB196643:CKB196645 CTX196643:CTX196645 DDT196643:DDT196645 DNP196643:DNP196645 DXL196643:DXL196645 EHH196643:EHH196645 ERD196643:ERD196645 FAZ196643:FAZ196645 FKV196643:FKV196645 FUR196643:FUR196645 GEN196643:GEN196645 GOJ196643:GOJ196645 GYF196643:GYF196645 HIB196643:HIB196645 HRX196643:HRX196645 IBT196643:IBT196645 ILP196643:ILP196645 IVL196643:IVL196645 JFH196643:JFH196645 JPD196643:JPD196645 JYZ196643:JYZ196645 KIV196643:KIV196645 KSR196643:KSR196645 LCN196643:LCN196645 LMJ196643:LMJ196645 LWF196643:LWF196645 MGB196643:MGB196645 MPX196643:MPX196645 MZT196643:MZT196645 NJP196643:NJP196645 NTL196643:NTL196645 ODH196643:ODH196645 OND196643:OND196645 OWZ196643:OWZ196645 PGV196643:PGV196645 PQR196643:PQR196645 QAN196643:QAN196645 QKJ196643:QKJ196645 QUF196643:QUF196645 REB196643:REB196645 RNX196643:RNX196645 RXT196643:RXT196645 SHP196643:SHP196645 SRL196643:SRL196645 TBH196643:TBH196645 TLD196643:TLD196645 TUZ196643:TUZ196645 UEV196643:UEV196645 UOR196643:UOR196645 UYN196643:UYN196645 VIJ196643:VIJ196645 VSF196643:VSF196645 WCB196643:WCB196645 WLX196643:WLX196645 WVT196643:WVT196645 L262179:L262181 JH262179:JH262181 TD262179:TD262181 ACZ262179:ACZ262181 AMV262179:AMV262181 AWR262179:AWR262181 BGN262179:BGN262181 BQJ262179:BQJ262181 CAF262179:CAF262181 CKB262179:CKB262181 CTX262179:CTX262181 DDT262179:DDT262181 DNP262179:DNP262181 DXL262179:DXL262181 EHH262179:EHH262181 ERD262179:ERD262181 FAZ262179:FAZ262181 FKV262179:FKV262181 FUR262179:FUR262181 GEN262179:GEN262181 GOJ262179:GOJ262181 GYF262179:GYF262181 HIB262179:HIB262181 HRX262179:HRX262181 IBT262179:IBT262181 ILP262179:ILP262181 IVL262179:IVL262181 JFH262179:JFH262181 JPD262179:JPD262181 JYZ262179:JYZ262181 KIV262179:KIV262181 KSR262179:KSR262181 LCN262179:LCN262181 LMJ262179:LMJ262181 LWF262179:LWF262181 MGB262179:MGB262181 MPX262179:MPX262181 MZT262179:MZT262181 NJP262179:NJP262181 NTL262179:NTL262181 ODH262179:ODH262181 OND262179:OND262181 OWZ262179:OWZ262181 PGV262179:PGV262181 PQR262179:PQR262181 QAN262179:QAN262181 QKJ262179:QKJ262181 QUF262179:QUF262181 REB262179:REB262181 RNX262179:RNX262181 RXT262179:RXT262181 SHP262179:SHP262181 SRL262179:SRL262181 TBH262179:TBH262181 TLD262179:TLD262181 TUZ262179:TUZ262181 UEV262179:UEV262181 UOR262179:UOR262181 UYN262179:UYN262181 VIJ262179:VIJ262181 VSF262179:VSF262181 WCB262179:WCB262181 WLX262179:WLX262181 WVT262179:WVT262181 L327715:L327717 JH327715:JH327717 TD327715:TD327717 ACZ327715:ACZ327717 AMV327715:AMV327717 AWR327715:AWR327717 BGN327715:BGN327717 BQJ327715:BQJ327717 CAF327715:CAF327717 CKB327715:CKB327717 CTX327715:CTX327717 DDT327715:DDT327717 DNP327715:DNP327717 DXL327715:DXL327717 EHH327715:EHH327717 ERD327715:ERD327717 FAZ327715:FAZ327717 FKV327715:FKV327717 FUR327715:FUR327717 GEN327715:GEN327717 GOJ327715:GOJ327717 GYF327715:GYF327717 HIB327715:HIB327717 HRX327715:HRX327717 IBT327715:IBT327717 ILP327715:ILP327717 IVL327715:IVL327717 JFH327715:JFH327717 JPD327715:JPD327717 JYZ327715:JYZ327717 KIV327715:KIV327717 KSR327715:KSR327717 LCN327715:LCN327717 LMJ327715:LMJ327717 LWF327715:LWF327717 MGB327715:MGB327717 MPX327715:MPX327717 MZT327715:MZT327717 NJP327715:NJP327717 NTL327715:NTL327717 ODH327715:ODH327717 OND327715:OND327717 OWZ327715:OWZ327717 PGV327715:PGV327717 PQR327715:PQR327717 QAN327715:QAN327717 QKJ327715:QKJ327717 QUF327715:QUF327717 REB327715:REB327717 RNX327715:RNX327717 RXT327715:RXT327717 SHP327715:SHP327717 SRL327715:SRL327717 TBH327715:TBH327717 TLD327715:TLD327717 TUZ327715:TUZ327717 UEV327715:UEV327717 UOR327715:UOR327717 UYN327715:UYN327717 VIJ327715:VIJ327717 VSF327715:VSF327717 WCB327715:WCB327717 WLX327715:WLX327717 WVT327715:WVT327717 L393251:L393253 JH393251:JH393253 TD393251:TD393253 ACZ393251:ACZ393253 AMV393251:AMV393253 AWR393251:AWR393253 BGN393251:BGN393253 BQJ393251:BQJ393253 CAF393251:CAF393253 CKB393251:CKB393253 CTX393251:CTX393253 DDT393251:DDT393253 DNP393251:DNP393253 DXL393251:DXL393253 EHH393251:EHH393253 ERD393251:ERD393253 FAZ393251:FAZ393253 FKV393251:FKV393253 FUR393251:FUR393253 GEN393251:GEN393253 GOJ393251:GOJ393253 GYF393251:GYF393253 HIB393251:HIB393253 HRX393251:HRX393253 IBT393251:IBT393253 ILP393251:ILP393253 IVL393251:IVL393253 JFH393251:JFH393253 JPD393251:JPD393253 JYZ393251:JYZ393253 KIV393251:KIV393253 KSR393251:KSR393253 LCN393251:LCN393253 LMJ393251:LMJ393253 LWF393251:LWF393253 MGB393251:MGB393253 MPX393251:MPX393253 MZT393251:MZT393253 NJP393251:NJP393253 NTL393251:NTL393253 ODH393251:ODH393253 OND393251:OND393253 OWZ393251:OWZ393253 PGV393251:PGV393253 PQR393251:PQR393253 QAN393251:QAN393253 QKJ393251:QKJ393253 QUF393251:QUF393253 REB393251:REB393253 RNX393251:RNX393253 RXT393251:RXT393253 SHP393251:SHP393253 SRL393251:SRL393253 TBH393251:TBH393253 TLD393251:TLD393253 TUZ393251:TUZ393253 UEV393251:UEV393253 UOR393251:UOR393253 UYN393251:UYN393253 VIJ393251:VIJ393253 VSF393251:VSF393253 WCB393251:WCB393253 WLX393251:WLX393253 WVT393251:WVT393253 L458787:L458789 JH458787:JH458789 TD458787:TD458789 ACZ458787:ACZ458789 AMV458787:AMV458789 AWR458787:AWR458789 BGN458787:BGN458789 BQJ458787:BQJ458789 CAF458787:CAF458789 CKB458787:CKB458789 CTX458787:CTX458789 DDT458787:DDT458789 DNP458787:DNP458789 DXL458787:DXL458789 EHH458787:EHH458789 ERD458787:ERD458789 FAZ458787:FAZ458789 FKV458787:FKV458789 FUR458787:FUR458789 GEN458787:GEN458789 GOJ458787:GOJ458789 GYF458787:GYF458789 HIB458787:HIB458789 HRX458787:HRX458789 IBT458787:IBT458789 ILP458787:ILP458789 IVL458787:IVL458789 JFH458787:JFH458789 JPD458787:JPD458789 JYZ458787:JYZ458789 KIV458787:KIV458789 KSR458787:KSR458789 LCN458787:LCN458789 LMJ458787:LMJ458789 LWF458787:LWF458789 MGB458787:MGB458789 MPX458787:MPX458789 MZT458787:MZT458789 NJP458787:NJP458789 NTL458787:NTL458789 ODH458787:ODH458789 OND458787:OND458789 OWZ458787:OWZ458789 PGV458787:PGV458789 PQR458787:PQR458789 QAN458787:QAN458789 QKJ458787:QKJ458789 QUF458787:QUF458789 REB458787:REB458789 RNX458787:RNX458789 RXT458787:RXT458789 SHP458787:SHP458789 SRL458787:SRL458789 TBH458787:TBH458789 TLD458787:TLD458789 TUZ458787:TUZ458789 UEV458787:UEV458789 UOR458787:UOR458789 UYN458787:UYN458789 VIJ458787:VIJ458789 VSF458787:VSF458789 WCB458787:WCB458789 WLX458787:WLX458789 WVT458787:WVT458789 L524323:L524325 JH524323:JH524325 TD524323:TD524325 ACZ524323:ACZ524325 AMV524323:AMV524325 AWR524323:AWR524325 BGN524323:BGN524325 BQJ524323:BQJ524325 CAF524323:CAF524325 CKB524323:CKB524325 CTX524323:CTX524325 DDT524323:DDT524325 DNP524323:DNP524325 DXL524323:DXL524325 EHH524323:EHH524325 ERD524323:ERD524325 FAZ524323:FAZ524325 FKV524323:FKV524325 FUR524323:FUR524325 GEN524323:GEN524325 GOJ524323:GOJ524325 GYF524323:GYF524325 HIB524323:HIB524325 HRX524323:HRX524325 IBT524323:IBT524325 ILP524323:ILP524325 IVL524323:IVL524325 JFH524323:JFH524325 JPD524323:JPD524325 JYZ524323:JYZ524325 KIV524323:KIV524325 KSR524323:KSR524325 LCN524323:LCN524325 LMJ524323:LMJ524325 LWF524323:LWF524325 MGB524323:MGB524325 MPX524323:MPX524325 MZT524323:MZT524325 NJP524323:NJP524325 NTL524323:NTL524325 ODH524323:ODH524325 OND524323:OND524325 OWZ524323:OWZ524325 PGV524323:PGV524325 PQR524323:PQR524325 QAN524323:QAN524325 QKJ524323:QKJ524325 QUF524323:QUF524325 REB524323:REB524325 RNX524323:RNX524325 RXT524323:RXT524325 SHP524323:SHP524325 SRL524323:SRL524325 TBH524323:TBH524325 TLD524323:TLD524325 TUZ524323:TUZ524325 UEV524323:UEV524325 UOR524323:UOR524325 UYN524323:UYN524325 VIJ524323:VIJ524325 VSF524323:VSF524325 WCB524323:WCB524325 WLX524323:WLX524325 WVT524323:WVT524325 L589859:L589861 JH589859:JH589861 TD589859:TD589861 ACZ589859:ACZ589861 AMV589859:AMV589861 AWR589859:AWR589861 BGN589859:BGN589861 BQJ589859:BQJ589861 CAF589859:CAF589861 CKB589859:CKB589861 CTX589859:CTX589861 DDT589859:DDT589861 DNP589859:DNP589861 DXL589859:DXL589861 EHH589859:EHH589861 ERD589859:ERD589861 FAZ589859:FAZ589861 FKV589859:FKV589861 FUR589859:FUR589861 GEN589859:GEN589861 GOJ589859:GOJ589861 GYF589859:GYF589861 HIB589859:HIB589861 HRX589859:HRX589861 IBT589859:IBT589861 ILP589859:ILP589861 IVL589859:IVL589861 JFH589859:JFH589861 JPD589859:JPD589861 JYZ589859:JYZ589861 KIV589859:KIV589861 KSR589859:KSR589861 LCN589859:LCN589861 LMJ589859:LMJ589861 LWF589859:LWF589861 MGB589859:MGB589861 MPX589859:MPX589861 MZT589859:MZT589861 NJP589859:NJP589861 NTL589859:NTL589861 ODH589859:ODH589861 OND589859:OND589861 OWZ589859:OWZ589861 PGV589859:PGV589861 PQR589859:PQR589861 QAN589859:QAN589861 QKJ589859:QKJ589861 QUF589859:QUF589861 REB589859:REB589861 RNX589859:RNX589861 RXT589859:RXT589861 SHP589859:SHP589861 SRL589859:SRL589861 TBH589859:TBH589861 TLD589859:TLD589861 TUZ589859:TUZ589861 UEV589859:UEV589861 UOR589859:UOR589861 UYN589859:UYN589861 VIJ589859:VIJ589861 VSF589859:VSF589861 WCB589859:WCB589861 WLX589859:WLX589861 WVT589859:WVT589861 L655395:L655397 JH655395:JH655397 TD655395:TD655397 ACZ655395:ACZ655397 AMV655395:AMV655397 AWR655395:AWR655397 BGN655395:BGN655397 BQJ655395:BQJ655397 CAF655395:CAF655397 CKB655395:CKB655397 CTX655395:CTX655397 DDT655395:DDT655397 DNP655395:DNP655397 DXL655395:DXL655397 EHH655395:EHH655397 ERD655395:ERD655397 FAZ655395:FAZ655397 FKV655395:FKV655397 FUR655395:FUR655397 GEN655395:GEN655397 GOJ655395:GOJ655397 GYF655395:GYF655397 HIB655395:HIB655397 HRX655395:HRX655397 IBT655395:IBT655397 ILP655395:ILP655397 IVL655395:IVL655397 JFH655395:JFH655397 JPD655395:JPD655397 JYZ655395:JYZ655397 KIV655395:KIV655397 KSR655395:KSR655397 LCN655395:LCN655397 LMJ655395:LMJ655397 LWF655395:LWF655397 MGB655395:MGB655397 MPX655395:MPX655397 MZT655395:MZT655397 NJP655395:NJP655397 NTL655395:NTL655397 ODH655395:ODH655397 OND655395:OND655397 OWZ655395:OWZ655397 PGV655395:PGV655397 PQR655395:PQR655397 QAN655395:QAN655397 QKJ655395:QKJ655397 QUF655395:QUF655397 REB655395:REB655397 RNX655395:RNX655397 RXT655395:RXT655397 SHP655395:SHP655397 SRL655395:SRL655397 TBH655395:TBH655397 TLD655395:TLD655397 TUZ655395:TUZ655397 UEV655395:UEV655397 UOR655395:UOR655397 UYN655395:UYN655397 VIJ655395:VIJ655397 VSF655395:VSF655397 WCB655395:WCB655397 WLX655395:WLX655397 WVT655395:WVT655397 L720931:L720933 JH720931:JH720933 TD720931:TD720933 ACZ720931:ACZ720933 AMV720931:AMV720933 AWR720931:AWR720933 BGN720931:BGN720933 BQJ720931:BQJ720933 CAF720931:CAF720933 CKB720931:CKB720933 CTX720931:CTX720933 DDT720931:DDT720933 DNP720931:DNP720933 DXL720931:DXL720933 EHH720931:EHH720933 ERD720931:ERD720933 FAZ720931:FAZ720933 FKV720931:FKV720933 FUR720931:FUR720933 GEN720931:GEN720933 GOJ720931:GOJ720933 GYF720931:GYF720933 HIB720931:HIB720933 HRX720931:HRX720933 IBT720931:IBT720933 ILP720931:ILP720933 IVL720931:IVL720933 JFH720931:JFH720933 JPD720931:JPD720933 JYZ720931:JYZ720933 KIV720931:KIV720933 KSR720931:KSR720933 LCN720931:LCN720933 LMJ720931:LMJ720933 LWF720931:LWF720933 MGB720931:MGB720933 MPX720931:MPX720933 MZT720931:MZT720933 NJP720931:NJP720933 NTL720931:NTL720933 ODH720931:ODH720933 OND720931:OND720933 OWZ720931:OWZ720933 PGV720931:PGV720933 PQR720931:PQR720933 QAN720931:QAN720933 QKJ720931:QKJ720933 QUF720931:QUF720933 REB720931:REB720933 RNX720931:RNX720933 RXT720931:RXT720933 SHP720931:SHP720933 SRL720931:SRL720933 TBH720931:TBH720933 TLD720931:TLD720933 TUZ720931:TUZ720933 UEV720931:UEV720933 UOR720931:UOR720933 UYN720931:UYN720933 VIJ720931:VIJ720933 VSF720931:VSF720933 WCB720931:WCB720933 WLX720931:WLX720933 WVT720931:WVT720933 L786467:L786469 JH786467:JH786469 TD786467:TD786469 ACZ786467:ACZ786469 AMV786467:AMV786469 AWR786467:AWR786469 BGN786467:BGN786469 BQJ786467:BQJ786469 CAF786467:CAF786469 CKB786467:CKB786469 CTX786467:CTX786469 DDT786467:DDT786469 DNP786467:DNP786469 DXL786467:DXL786469 EHH786467:EHH786469 ERD786467:ERD786469 FAZ786467:FAZ786469 FKV786467:FKV786469 FUR786467:FUR786469 GEN786467:GEN786469 GOJ786467:GOJ786469 GYF786467:GYF786469 HIB786467:HIB786469 HRX786467:HRX786469 IBT786467:IBT786469 ILP786467:ILP786469 IVL786467:IVL786469 JFH786467:JFH786469 JPD786467:JPD786469 JYZ786467:JYZ786469 KIV786467:KIV786469 KSR786467:KSR786469 LCN786467:LCN786469 LMJ786467:LMJ786469 LWF786467:LWF786469 MGB786467:MGB786469 MPX786467:MPX786469 MZT786467:MZT786469 NJP786467:NJP786469 NTL786467:NTL786469 ODH786467:ODH786469 OND786467:OND786469 OWZ786467:OWZ786469 PGV786467:PGV786469 PQR786467:PQR786469 QAN786467:QAN786469 QKJ786467:QKJ786469 QUF786467:QUF786469 REB786467:REB786469 RNX786467:RNX786469 RXT786467:RXT786469 SHP786467:SHP786469 SRL786467:SRL786469 TBH786467:TBH786469 TLD786467:TLD786469 TUZ786467:TUZ786469 UEV786467:UEV786469 UOR786467:UOR786469 UYN786467:UYN786469 VIJ786467:VIJ786469 VSF786467:VSF786469 WCB786467:WCB786469 WLX786467:WLX786469 WVT786467:WVT786469 L852003:L852005 JH852003:JH852005 TD852003:TD852005 ACZ852003:ACZ852005 AMV852003:AMV852005 AWR852003:AWR852005 BGN852003:BGN852005 BQJ852003:BQJ852005 CAF852003:CAF852005 CKB852003:CKB852005 CTX852003:CTX852005 DDT852003:DDT852005 DNP852003:DNP852005 DXL852003:DXL852005 EHH852003:EHH852005 ERD852003:ERD852005 FAZ852003:FAZ852005 FKV852003:FKV852005 FUR852003:FUR852005 GEN852003:GEN852005 GOJ852003:GOJ852005 GYF852003:GYF852005 HIB852003:HIB852005 HRX852003:HRX852005 IBT852003:IBT852005 ILP852003:ILP852005 IVL852003:IVL852005 JFH852003:JFH852005 JPD852003:JPD852005 JYZ852003:JYZ852005 KIV852003:KIV852005 KSR852003:KSR852005 LCN852003:LCN852005 LMJ852003:LMJ852005 LWF852003:LWF852005 MGB852003:MGB852005 MPX852003:MPX852005 MZT852003:MZT852005 NJP852003:NJP852005 NTL852003:NTL852005 ODH852003:ODH852005 OND852003:OND852005 OWZ852003:OWZ852005 PGV852003:PGV852005 PQR852003:PQR852005 QAN852003:QAN852005 QKJ852003:QKJ852005 QUF852003:QUF852005 REB852003:REB852005 RNX852003:RNX852005 RXT852003:RXT852005 SHP852003:SHP852005 SRL852003:SRL852005 TBH852003:TBH852005 TLD852003:TLD852005 TUZ852003:TUZ852005 UEV852003:UEV852005 UOR852003:UOR852005 UYN852003:UYN852005 VIJ852003:VIJ852005 VSF852003:VSF852005 WCB852003:WCB852005 WLX852003:WLX852005 WVT852003:WVT852005 L917539:L917541 JH917539:JH917541 TD917539:TD917541 ACZ917539:ACZ917541 AMV917539:AMV917541 AWR917539:AWR917541 BGN917539:BGN917541 BQJ917539:BQJ917541 CAF917539:CAF917541 CKB917539:CKB917541 CTX917539:CTX917541 DDT917539:DDT917541 DNP917539:DNP917541 DXL917539:DXL917541 EHH917539:EHH917541 ERD917539:ERD917541 FAZ917539:FAZ917541 FKV917539:FKV917541 FUR917539:FUR917541 GEN917539:GEN917541 GOJ917539:GOJ917541 GYF917539:GYF917541 HIB917539:HIB917541 HRX917539:HRX917541 IBT917539:IBT917541 ILP917539:ILP917541 IVL917539:IVL917541 JFH917539:JFH917541 JPD917539:JPD917541 JYZ917539:JYZ917541 KIV917539:KIV917541 KSR917539:KSR917541 LCN917539:LCN917541 LMJ917539:LMJ917541 LWF917539:LWF917541 MGB917539:MGB917541 MPX917539:MPX917541 MZT917539:MZT917541 NJP917539:NJP917541 NTL917539:NTL917541 ODH917539:ODH917541 OND917539:OND917541 OWZ917539:OWZ917541 PGV917539:PGV917541 PQR917539:PQR917541 QAN917539:QAN917541 QKJ917539:QKJ917541 QUF917539:QUF917541 REB917539:REB917541 RNX917539:RNX917541 RXT917539:RXT917541 SHP917539:SHP917541 SRL917539:SRL917541 TBH917539:TBH917541 TLD917539:TLD917541 TUZ917539:TUZ917541 UEV917539:UEV917541 UOR917539:UOR917541 UYN917539:UYN917541 VIJ917539:VIJ917541 VSF917539:VSF917541 WCB917539:WCB917541 WLX917539:WLX917541 WVT917539:WVT917541 L983075:L983077 JH983075:JH983077 TD983075:TD983077 ACZ983075:ACZ983077 AMV983075:AMV983077 AWR983075:AWR983077 BGN983075:BGN983077 BQJ983075:BQJ983077 CAF983075:CAF983077 CKB983075:CKB983077 CTX983075:CTX983077 DDT983075:DDT983077 DNP983075:DNP983077 DXL983075:DXL983077 EHH983075:EHH983077 ERD983075:ERD983077 FAZ983075:FAZ983077 FKV983075:FKV983077 FUR983075:FUR983077 GEN983075:GEN983077 GOJ983075:GOJ983077 GYF983075:GYF983077 HIB983075:HIB983077 HRX983075:HRX983077 IBT983075:IBT983077 ILP983075:ILP983077 IVL983075:IVL983077 JFH983075:JFH983077 JPD983075:JPD983077 JYZ983075:JYZ983077 KIV983075:KIV983077 KSR983075:KSR983077 LCN983075:LCN983077 LMJ983075:LMJ983077 LWF983075:LWF983077 MGB983075:MGB983077 MPX983075:MPX983077 MZT983075:MZT983077 NJP983075:NJP983077 NTL983075:NTL983077 ODH983075:ODH983077 OND983075:OND983077 OWZ983075:OWZ983077 PGV983075:PGV983077 PQR983075:PQR983077 QAN983075:QAN983077 QKJ983075:QKJ983077 QUF983075:QUF983077 REB983075:REB983077 RNX983075:RNX983077 RXT983075:RXT983077 SHP983075:SHP983077 SRL983075:SRL983077 TBH983075:TBH983077 TLD983075:TLD983077 TUZ983075:TUZ983077 UEV983075:UEV983077 UOR983075:UOR983077 UYN983075:UYN983077 VIJ983075:VIJ983077 VSF983075:VSF983077 WCB983075:WCB983077 WLX983075:WLX983077 WVT983075:WVT983077 L26:L28 JH26:JH28 TD26:TD28 ACZ26:ACZ28 AMV26:AMV28 AWR26:AWR28 BGN26:BGN28 BQJ26:BQJ28 CAF26:CAF28 CKB26:CKB28 CTX26:CTX28 DDT26:DDT28 DNP26:DNP28 DXL26:DXL28 EHH26:EHH28 ERD26:ERD28 FAZ26:FAZ28 FKV26:FKV28 FUR26:FUR28 GEN26:GEN28 GOJ26:GOJ28 GYF26:GYF28 HIB26:HIB28 HRX26:HRX28 IBT26:IBT28 ILP26:ILP28 IVL26:IVL28 JFH26:JFH28 JPD26:JPD28 JYZ26:JYZ28 KIV26:KIV28 KSR26:KSR28 LCN26:LCN28 LMJ26:LMJ28 LWF26:LWF28 MGB26:MGB28 MPX26:MPX28 MZT26:MZT28 NJP26:NJP28 NTL26:NTL28 ODH26:ODH28 OND26:OND28 OWZ26:OWZ28 PGV26:PGV28 PQR26:PQR28 QAN26:QAN28 QKJ26:QKJ28 QUF26:QUF28 REB26:REB28 RNX26:RNX28 RXT26:RXT28 SHP26:SHP28 SRL26:SRL28 TBH26:TBH28 TLD26:TLD28 TUZ26:TUZ28 UEV26:UEV28 UOR26:UOR28 UYN26:UYN28 VIJ26:VIJ28 VSF26:VSF28 WCB26:WCB28 WLX26:WLX28 WVT26:WVT28 L65562:L65564 JH65562:JH65564 TD65562:TD65564 ACZ65562:ACZ65564 AMV65562:AMV65564 AWR65562:AWR65564 BGN65562:BGN65564 BQJ65562:BQJ65564 CAF65562:CAF65564 CKB65562:CKB65564 CTX65562:CTX65564 DDT65562:DDT65564 DNP65562:DNP65564 DXL65562:DXL65564 EHH65562:EHH65564 ERD65562:ERD65564 FAZ65562:FAZ65564 FKV65562:FKV65564 FUR65562:FUR65564 GEN65562:GEN65564 GOJ65562:GOJ65564 GYF65562:GYF65564 HIB65562:HIB65564 HRX65562:HRX65564 IBT65562:IBT65564 ILP65562:ILP65564 IVL65562:IVL65564 JFH65562:JFH65564 JPD65562:JPD65564 JYZ65562:JYZ65564 KIV65562:KIV65564 KSR65562:KSR65564 LCN65562:LCN65564 LMJ65562:LMJ65564 LWF65562:LWF65564 MGB65562:MGB65564 MPX65562:MPX65564 MZT65562:MZT65564 NJP65562:NJP65564 NTL65562:NTL65564 ODH65562:ODH65564 OND65562:OND65564 OWZ65562:OWZ65564 PGV65562:PGV65564 PQR65562:PQR65564 QAN65562:QAN65564 QKJ65562:QKJ65564 QUF65562:QUF65564 REB65562:REB65564 RNX65562:RNX65564 RXT65562:RXT65564 SHP65562:SHP65564 SRL65562:SRL65564 TBH65562:TBH65564 TLD65562:TLD65564 TUZ65562:TUZ65564 UEV65562:UEV65564 UOR65562:UOR65564 UYN65562:UYN65564 VIJ65562:VIJ65564 VSF65562:VSF65564 WCB65562:WCB65564 WLX65562:WLX65564 WVT65562:WVT65564 L131098:L131100 JH131098:JH131100 TD131098:TD131100 ACZ131098:ACZ131100 AMV131098:AMV131100 AWR131098:AWR131100 BGN131098:BGN131100 BQJ131098:BQJ131100 CAF131098:CAF131100 CKB131098:CKB131100 CTX131098:CTX131100 DDT131098:DDT131100 DNP131098:DNP131100 DXL131098:DXL131100 EHH131098:EHH131100 ERD131098:ERD131100 FAZ131098:FAZ131100 FKV131098:FKV131100 FUR131098:FUR131100 GEN131098:GEN131100 GOJ131098:GOJ131100 GYF131098:GYF131100 HIB131098:HIB131100 HRX131098:HRX131100 IBT131098:IBT131100 ILP131098:ILP131100 IVL131098:IVL131100 JFH131098:JFH131100 JPD131098:JPD131100 JYZ131098:JYZ131100 KIV131098:KIV131100 KSR131098:KSR131100 LCN131098:LCN131100 LMJ131098:LMJ131100 LWF131098:LWF131100 MGB131098:MGB131100 MPX131098:MPX131100 MZT131098:MZT131100 NJP131098:NJP131100 NTL131098:NTL131100 ODH131098:ODH131100 OND131098:OND131100 OWZ131098:OWZ131100 PGV131098:PGV131100 PQR131098:PQR131100 QAN131098:QAN131100 QKJ131098:QKJ131100 QUF131098:QUF131100 REB131098:REB131100 RNX131098:RNX131100 RXT131098:RXT131100 SHP131098:SHP131100 SRL131098:SRL131100 TBH131098:TBH131100 TLD131098:TLD131100 TUZ131098:TUZ131100 UEV131098:UEV131100 UOR131098:UOR131100 UYN131098:UYN131100 VIJ131098:VIJ131100 VSF131098:VSF131100 WCB131098:WCB131100 WLX131098:WLX131100 WVT131098:WVT131100 L196634:L196636 JH196634:JH196636 TD196634:TD196636 ACZ196634:ACZ196636 AMV196634:AMV196636 AWR196634:AWR196636 BGN196634:BGN196636 BQJ196634:BQJ196636 CAF196634:CAF196636 CKB196634:CKB196636 CTX196634:CTX196636 DDT196634:DDT196636 DNP196634:DNP196636 DXL196634:DXL196636 EHH196634:EHH196636 ERD196634:ERD196636 FAZ196634:FAZ196636 FKV196634:FKV196636 FUR196634:FUR196636 GEN196634:GEN196636 GOJ196634:GOJ196636 GYF196634:GYF196636 HIB196634:HIB196636 HRX196634:HRX196636 IBT196634:IBT196636 ILP196634:ILP196636 IVL196634:IVL196636 JFH196634:JFH196636 JPD196634:JPD196636 JYZ196634:JYZ196636 KIV196634:KIV196636 KSR196634:KSR196636 LCN196634:LCN196636 LMJ196634:LMJ196636 LWF196634:LWF196636 MGB196634:MGB196636 MPX196634:MPX196636 MZT196634:MZT196636 NJP196634:NJP196636 NTL196634:NTL196636 ODH196634:ODH196636 OND196634:OND196636 OWZ196634:OWZ196636 PGV196634:PGV196636 PQR196634:PQR196636 QAN196634:QAN196636 QKJ196634:QKJ196636 QUF196634:QUF196636 REB196634:REB196636 RNX196634:RNX196636 RXT196634:RXT196636 SHP196634:SHP196636 SRL196634:SRL196636 TBH196634:TBH196636 TLD196634:TLD196636 TUZ196634:TUZ196636 UEV196634:UEV196636 UOR196634:UOR196636 UYN196634:UYN196636 VIJ196634:VIJ196636 VSF196634:VSF196636 WCB196634:WCB196636 WLX196634:WLX196636 WVT196634:WVT196636 L262170:L262172 JH262170:JH262172 TD262170:TD262172 ACZ262170:ACZ262172 AMV262170:AMV262172 AWR262170:AWR262172 BGN262170:BGN262172 BQJ262170:BQJ262172 CAF262170:CAF262172 CKB262170:CKB262172 CTX262170:CTX262172 DDT262170:DDT262172 DNP262170:DNP262172 DXL262170:DXL262172 EHH262170:EHH262172 ERD262170:ERD262172 FAZ262170:FAZ262172 FKV262170:FKV262172 FUR262170:FUR262172 GEN262170:GEN262172 GOJ262170:GOJ262172 GYF262170:GYF262172 HIB262170:HIB262172 HRX262170:HRX262172 IBT262170:IBT262172 ILP262170:ILP262172 IVL262170:IVL262172 JFH262170:JFH262172 JPD262170:JPD262172 JYZ262170:JYZ262172 KIV262170:KIV262172 KSR262170:KSR262172 LCN262170:LCN262172 LMJ262170:LMJ262172 LWF262170:LWF262172 MGB262170:MGB262172 MPX262170:MPX262172 MZT262170:MZT262172 NJP262170:NJP262172 NTL262170:NTL262172 ODH262170:ODH262172 OND262170:OND262172 OWZ262170:OWZ262172 PGV262170:PGV262172 PQR262170:PQR262172 QAN262170:QAN262172 QKJ262170:QKJ262172 QUF262170:QUF262172 REB262170:REB262172 RNX262170:RNX262172 RXT262170:RXT262172 SHP262170:SHP262172 SRL262170:SRL262172 TBH262170:TBH262172 TLD262170:TLD262172 TUZ262170:TUZ262172 UEV262170:UEV262172 UOR262170:UOR262172 UYN262170:UYN262172 VIJ262170:VIJ262172 VSF262170:VSF262172 WCB262170:WCB262172 WLX262170:WLX262172 WVT262170:WVT262172 L327706:L327708 JH327706:JH327708 TD327706:TD327708 ACZ327706:ACZ327708 AMV327706:AMV327708 AWR327706:AWR327708 BGN327706:BGN327708 BQJ327706:BQJ327708 CAF327706:CAF327708 CKB327706:CKB327708 CTX327706:CTX327708 DDT327706:DDT327708 DNP327706:DNP327708 DXL327706:DXL327708 EHH327706:EHH327708 ERD327706:ERD327708 FAZ327706:FAZ327708 FKV327706:FKV327708 FUR327706:FUR327708 GEN327706:GEN327708 GOJ327706:GOJ327708 GYF327706:GYF327708 HIB327706:HIB327708 HRX327706:HRX327708 IBT327706:IBT327708 ILP327706:ILP327708 IVL327706:IVL327708 JFH327706:JFH327708 JPD327706:JPD327708 JYZ327706:JYZ327708 KIV327706:KIV327708 KSR327706:KSR327708 LCN327706:LCN327708 LMJ327706:LMJ327708 LWF327706:LWF327708 MGB327706:MGB327708 MPX327706:MPX327708 MZT327706:MZT327708 NJP327706:NJP327708 NTL327706:NTL327708 ODH327706:ODH327708 OND327706:OND327708 OWZ327706:OWZ327708 PGV327706:PGV327708 PQR327706:PQR327708 QAN327706:QAN327708 QKJ327706:QKJ327708 QUF327706:QUF327708 REB327706:REB327708 RNX327706:RNX327708 RXT327706:RXT327708 SHP327706:SHP327708 SRL327706:SRL327708 TBH327706:TBH327708 TLD327706:TLD327708 TUZ327706:TUZ327708 UEV327706:UEV327708 UOR327706:UOR327708 UYN327706:UYN327708 VIJ327706:VIJ327708 VSF327706:VSF327708 WCB327706:WCB327708 WLX327706:WLX327708 WVT327706:WVT327708 L393242:L393244 JH393242:JH393244 TD393242:TD393244 ACZ393242:ACZ393244 AMV393242:AMV393244 AWR393242:AWR393244 BGN393242:BGN393244 BQJ393242:BQJ393244 CAF393242:CAF393244 CKB393242:CKB393244 CTX393242:CTX393244 DDT393242:DDT393244 DNP393242:DNP393244 DXL393242:DXL393244 EHH393242:EHH393244 ERD393242:ERD393244 FAZ393242:FAZ393244 FKV393242:FKV393244 FUR393242:FUR393244 GEN393242:GEN393244 GOJ393242:GOJ393244 GYF393242:GYF393244 HIB393242:HIB393244 HRX393242:HRX393244 IBT393242:IBT393244 ILP393242:ILP393244 IVL393242:IVL393244 JFH393242:JFH393244 JPD393242:JPD393244 JYZ393242:JYZ393244 KIV393242:KIV393244 KSR393242:KSR393244 LCN393242:LCN393244 LMJ393242:LMJ393244 LWF393242:LWF393244 MGB393242:MGB393244 MPX393242:MPX393244 MZT393242:MZT393244 NJP393242:NJP393244 NTL393242:NTL393244 ODH393242:ODH393244 OND393242:OND393244 OWZ393242:OWZ393244 PGV393242:PGV393244 PQR393242:PQR393244 QAN393242:QAN393244 QKJ393242:QKJ393244 QUF393242:QUF393244 REB393242:REB393244 RNX393242:RNX393244 RXT393242:RXT393244 SHP393242:SHP393244 SRL393242:SRL393244 TBH393242:TBH393244 TLD393242:TLD393244 TUZ393242:TUZ393244 UEV393242:UEV393244 UOR393242:UOR393244 UYN393242:UYN393244 VIJ393242:VIJ393244 VSF393242:VSF393244 WCB393242:WCB393244 WLX393242:WLX393244 WVT393242:WVT393244 L458778:L458780 JH458778:JH458780 TD458778:TD458780 ACZ458778:ACZ458780 AMV458778:AMV458780 AWR458778:AWR458780 BGN458778:BGN458780 BQJ458778:BQJ458780 CAF458778:CAF458780 CKB458778:CKB458780 CTX458778:CTX458780 DDT458778:DDT458780 DNP458778:DNP458780 DXL458778:DXL458780 EHH458778:EHH458780 ERD458778:ERD458780 FAZ458778:FAZ458780 FKV458778:FKV458780 FUR458778:FUR458780 GEN458778:GEN458780 GOJ458778:GOJ458780 GYF458778:GYF458780 HIB458778:HIB458780 HRX458778:HRX458780 IBT458778:IBT458780 ILP458778:ILP458780 IVL458778:IVL458780 JFH458778:JFH458780 JPD458778:JPD458780 JYZ458778:JYZ458780 KIV458778:KIV458780 KSR458778:KSR458780 LCN458778:LCN458780 LMJ458778:LMJ458780 LWF458778:LWF458780 MGB458778:MGB458780 MPX458778:MPX458780 MZT458778:MZT458780 NJP458778:NJP458780 NTL458778:NTL458780 ODH458778:ODH458780 OND458778:OND458780 OWZ458778:OWZ458780 PGV458778:PGV458780 PQR458778:PQR458780 QAN458778:QAN458780 QKJ458778:QKJ458780 QUF458778:QUF458780 REB458778:REB458780 RNX458778:RNX458780 RXT458778:RXT458780 SHP458778:SHP458780 SRL458778:SRL458780 TBH458778:TBH458780 TLD458778:TLD458780 TUZ458778:TUZ458780 UEV458778:UEV458780 UOR458778:UOR458780 UYN458778:UYN458780 VIJ458778:VIJ458780 VSF458778:VSF458780 WCB458778:WCB458780 WLX458778:WLX458780 WVT458778:WVT458780 L524314:L524316 JH524314:JH524316 TD524314:TD524316 ACZ524314:ACZ524316 AMV524314:AMV524316 AWR524314:AWR524316 BGN524314:BGN524316 BQJ524314:BQJ524316 CAF524314:CAF524316 CKB524314:CKB524316 CTX524314:CTX524316 DDT524314:DDT524316 DNP524314:DNP524316 DXL524314:DXL524316 EHH524314:EHH524316 ERD524314:ERD524316 FAZ524314:FAZ524316 FKV524314:FKV524316 FUR524314:FUR524316 GEN524314:GEN524316 GOJ524314:GOJ524316 GYF524314:GYF524316 HIB524314:HIB524316 HRX524314:HRX524316 IBT524314:IBT524316 ILP524314:ILP524316 IVL524314:IVL524316 JFH524314:JFH524316 JPD524314:JPD524316 JYZ524314:JYZ524316 KIV524314:KIV524316 KSR524314:KSR524316 LCN524314:LCN524316 LMJ524314:LMJ524316 LWF524314:LWF524316 MGB524314:MGB524316 MPX524314:MPX524316 MZT524314:MZT524316 NJP524314:NJP524316 NTL524314:NTL524316 ODH524314:ODH524316 OND524314:OND524316 OWZ524314:OWZ524316 PGV524314:PGV524316 PQR524314:PQR524316 QAN524314:QAN524316 QKJ524314:QKJ524316 QUF524314:QUF524316 REB524314:REB524316 RNX524314:RNX524316 RXT524314:RXT524316 SHP524314:SHP524316 SRL524314:SRL524316 TBH524314:TBH524316 TLD524314:TLD524316 TUZ524314:TUZ524316 UEV524314:UEV524316 UOR524314:UOR524316 UYN524314:UYN524316 VIJ524314:VIJ524316 VSF524314:VSF524316 WCB524314:WCB524316 WLX524314:WLX524316 WVT524314:WVT524316 L589850:L589852 JH589850:JH589852 TD589850:TD589852 ACZ589850:ACZ589852 AMV589850:AMV589852 AWR589850:AWR589852 BGN589850:BGN589852 BQJ589850:BQJ589852 CAF589850:CAF589852 CKB589850:CKB589852 CTX589850:CTX589852 DDT589850:DDT589852 DNP589850:DNP589852 DXL589850:DXL589852 EHH589850:EHH589852 ERD589850:ERD589852 FAZ589850:FAZ589852 FKV589850:FKV589852 FUR589850:FUR589852 GEN589850:GEN589852 GOJ589850:GOJ589852 GYF589850:GYF589852 HIB589850:HIB589852 HRX589850:HRX589852 IBT589850:IBT589852 ILP589850:ILP589852 IVL589850:IVL589852 JFH589850:JFH589852 JPD589850:JPD589852 JYZ589850:JYZ589852 KIV589850:KIV589852 KSR589850:KSR589852 LCN589850:LCN589852 LMJ589850:LMJ589852 LWF589850:LWF589852 MGB589850:MGB589852 MPX589850:MPX589852 MZT589850:MZT589852 NJP589850:NJP589852 NTL589850:NTL589852 ODH589850:ODH589852 OND589850:OND589852 OWZ589850:OWZ589852 PGV589850:PGV589852 PQR589850:PQR589852 QAN589850:QAN589852 QKJ589850:QKJ589852 QUF589850:QUF589852 REB589850:REB589852 RNX589850:RNX589852 RXT589850:RXT589852 SHP589850:SHP589852 SRL589850:SRL589852 TBH589850:TBH589852 TLD589850:TLD589852 TUZ589850:TUZ589852 UEV589850:UEV589852 UOR589850:UOR589852 UYN589850:UYN589852 VIJ589850:VIJ589852 VSF589850:VSF589852 WCB589850:WCB589852 WLX589850:WLX589852 WVT589850:WVT589852 L655386:L655388 JH655386:JH655388 TD655386:TD655388 ACZ655386:ACZ655388 AMV655386:AMV655388 AWR655386:AWR655388 BGN655386:BGN655388 BQJ655386:BQJ655388 CAF655386:CAF655388 CKB655386:CKB655388 CTX655386:CTX655388 DDT655386:DDT655388 DNP655386:DNP655388 DXL655386:DXL655388 EHH655386:EHH655388 ERD655386:ERD655388 FAZ655386:FAZ655388 FKV655386:FKV655388 FUR655386:FUR655388 GEN655386:GEN655388 GOJ655386:GOJ655388 GYF655386:GYF655388 HIB655386:HIB655388 HRX655386:HRX655388 IBT655386:IBT655388 ILP655386:ILP655388 IVL655386:IVL655388 JFH655386:JFH655388 JPD655386:JPD655388 JYZ655386:JYZ655388 KIV655386:KIV655388 KSR655386:KSR655388 LCN655386:LCN655388 LMJ655386:LMJ655388 LWF655386:LWF655388 MGB655386:MGB655388 MPX655386:MPX655388 MZT655386:MZT655388 NJP655386:NJP655388 NTL655386:NTL655388 ODH655386:ODH655388 OND655386:OND655388 OWZ655386:OWZ655388 PGV655386:PGV655388 PQR655386:PQR655388 QAN655386:QAN655388 QKJ655386:QKJ655388 QUF655386:QUF655388 REB655386:REB655388 RNX655386:RNX655388 RXT655386:RXT655388 SHP655386:SHP655388 SRL655386:SRL655388 TBH655386:TBH655388 TLD655386:TLD655388 TUZ655386:TUZ655388 UEV655386:UEV655388 UOR655386:UOR655388 UYN655386:UYN655388 VIJ655386:VIJ655388 VSF655386:VSF655388 WCB655386:WCB655388 WLX655386:WLX655388 WVT655386:WVT655388 L720922:L720924 JH720922:JH720924 TD720922:TD720924 ACZ720922:ACZ720924 AMV720922:AMV720924 AWR720922:AWR720924 BGN720922:BGN720924 BQJ720922:BQJ720924 CAF720922:CAF720924 CKB720922:CKB720924 CTX720922:CTX720924 DDT720922:DDT720924 DNP720922:DNP720924 DXL720922:DXL720924 EHH720922:EHH720924 ERD720922:ERD720924 FAZ720922:FAZ720924 FKV720922:FKV720924 FUR720922:FUR720924 GEN720922:GEN720924 GOJ720922:GOJ720924 GYF720922:GYF720924 HIB720922:HIB720924 HRX720922:HRX720924 IBT720922:IBT720924 ILP720922:ILP720924 IVL720922:IVL720924 JFH720922:JFH720924 JPD720922:JPD720924 JYZ720922:JYZ720924 KIV720922:KIV720924 KSR720922:KSR720924 LCN720922:LCN720924 LMJ720922:LMJ720924 LWF720922:LWF720924 MGB720922:MGB720924 MPX720922:MPX720924 MZT720922:MZT720924 NJP720922:NJP720924 NTL720922:NTL720924 ODH720922:ODH720924 OND720922:OND720924 OWZ720922:OWZ720924 PGV720922:PGV720924 PQR720922:PQR720924 QAN720922:QAN720924 QKJ720922:QKJ720924 QUF720922:QUF720924 REB720922:REB720924 RNX720922:RNX720924 RXT720922:RXT720924 SHP720922:SHP720924 SRL720922:SRL720924 TBH720922:TBH720924 TLD720922:TLD720924 TUZ720922:TUZ720924 UEV720922:UEV720924 UOR720922:UOR720924 UYN720922:UYN720924 VIJ720922:VIJ720924 VSF720922:VSF720924 WCB720922:WCB720924 WLX720922:WLX720924 WVT720922:WVT720924 L786458:L786460 JH786458:JH786460 TD786458:TD786460 ACZ786458:ACZ786460 AMV786458:AMV786460 AWR786458:AWR786460 BGN786458:BGN786460 BQJ786458:BQJ786460 CAF786458:CAF786460 CKB786458:CKB786460 CTX786458:CTX786460 DDT786458:DDT786460 DNP786458:DNP786460 DXL786458:DXL786460 EHH786458:EHH786460 ERD786458:ERD786460 FAZ786458:FAZ786460 FKV786458:FKV786460 FUR786458:FUR786460 GEN786458:GEN786460 GOJ786458:GOJ786460 GYF786458:GYF786460 HIB786458:HIB786460 HRX786458:HRX786460 IBT786458:IBT786460 ILP786458:ILP786460 IVL786458:IVL786460 JFH786458:JFH786460 JPD786458:JPD786460 JYZ786458:JYZ786460 KIV786458:KIV786460 KSR786458:KSR786460 LCN786458:LCN786460 LMJ786458:LMJ786460 LWF786458:LWF786460 MGB786458:MGB786460 MPX786458:MPX786460 MZT786458:MZT786460 NJP786458:NJP786460 NTL786458:NTL786460 ODH786458:ODH786460 OND786458:OND786460 OWZ786458:OWZ786460 PGV786458:PGV786460 PQR786458:PQR786460 QAN786458:QAN786460 QKJ786458:QKJ786460 QUF786458:QUF786460 REB786458:REB786460 RNX786458:RNX786460 RXT786458:RXT786460 SHP786458:SHP786460 SRL786458:SRL786460 TBH786458:TBH786460 TLD786458:TLD786460 TUZ786458:TUZ786460 UEV786458:UEV786460 UOR786458:UOR786460 UYN786458:UYN786460 VIJ786458:VIJ786460 VSF786458:VSF786460 WCB786458:WCB786460 WLX786458:WLX786460 WVT786458:WVT786460 L851994:L851996 JH851994:JH851996 TD851994:TD851996 ACZ851994:ACZ851996 AMV851994:AMV851996 AWR851994:AWR851996 BGN851994:BGN851996 BQJ851994:BQJ851996 CAF851994:CAF851996 CKB851994:CKB851996 CTX851994:CTX851996 DDT851994:DDT851996 DNP851994:DNP851996 DXL851994:DXL851996 EHH851994:EHH851996 ERD851994:ERD851996 FAZ851994:FAZ851996 FKV851994:FKV851996 FUR851994:FUR851996 GEN851994:GEN851996 GOJ851994:GOJ851996 GYF851994:GYF851996 HIB851994:HIB851996 HRX851994:HRX851996 IBT851994:IBT851996 ILP851994:ILP851996 IVL851994:IVL851996 JFH851994:JFH851996 JPD851994:JPD851996 JYZ851994:JYZ851996 KIV851994:KIV851996 KSR851994:KSR851996 LCN851994:LCN851996 LMJ851994:LMJ851996 LWF851994:LWF851996 MGB851994:MGB851996 MPX851994:MPX851996 MZT851994:MZT851996 NJP851994:NJP851996 NTL851994:NTL851996 ODH851994:ODH851996 OND851994:OND851996 OWZ851994:OWZ851996 PGV851994:PGV851996 PQR851994:PQR851996 QAN851994:QAN851996 QKJ851994:QKJ851996 QUF851994:QUF851996 REB851994:REB851996 RNX851994:RNX851996 RXT851994:RXT851996 SHP851994:SHP851996 SRL851994:SRL851996 TBH851994:TBH851996 TLD851994:TLD851996 TUZ851994:TUZ851996 UEV851994:UEV851996 UOR851994:UOR851996 UYN851994:UYN851996 VIJ851994:VIJ851996 VSF851994:VSF851996 WCB851994:WCB851996 WLX851994:WLX851996 WVT851994:WVT851996 L917530:L917532 JH917530:JH917532 TD917530:TD917532 ACZ917530:ACZ917532 AMV917530:AMV917532 AWR917530:AWR917532 BGN917530:BGN917532 BQJ917530:BQJ917532 CAF917530:CAF917532 CKB917530:CKB917532 CTX917530:CTX917532 DDT917530:DDT917532 DNP917530:DNP917532 DXL917530:DXL917532 EHH917530:EHH917532 ERD917530:ERD917532 FAZ917530:FAZ917532 FKV917530:FKV917532 FUR917530:FUR917532 GEN917530:GEN917532 GOJ917530:GOJ917532 GYF917530:GYF917532 HIB917530:HIB917532 HRX917530:HRX917532 IBT917530:IBT917532 ILP917530:ILP917532 IVL917530:IVL917532 JFH917530:JFH917532 JPD917530:JPD917532 JYZ917530:JYZ917532 KIV917530:KIV917532 KSR917530:KSR917532 LCN917530:LCN917532 LMJ917530:LMJ917532 LWF917530:LWF917532 MGB917530:MGB917532 MPX917530:MPX917532 MZT917530:MZT917532 NJP917530:NJP917532 NTL917530:NTL917532 ODH917530:ODH917532 OND917530:OND917532 OWZ917530:OWZ917532 PGV917530:PGV917532 PQR917530:PQR917532 QAN917530:QAN917532 QKJ917530:QKJ917532 QUF917530:QUF917532 REB917530:REB917532 RNX917530:RNX917532 RXT917530:RXT917532 SHP917530:SHP917532 SRL917530:SRL917532 TBH917530:TBH917532 TLD917530:TLD917532 TUZ917530:TUZ917532 UEV917530:UEV917532 UOR917530:UOR917532 UYN917530:UYN917532 VIJ917530:VIJ917532 VSF917530:VSF917532 WCB917530:WCB917532 WLX917530:WLX917532 WVT917530:WVT917532 L983066:L983068 JH983066:JH983068 TD983066:TD983068 ACZ983066:ACZ983068 AMV983066:AMV983068 AWR983066:AWR983068 BGN983066:BGN983068 BQJ983066:BQJ983068 CAF983066:CAF983068 CKB983066:CKB983068 CTX983066:CTX983068 DDT983066:DDT983068 DNP983066:DNP983068 DXL983066:DXL983068 EHH983066:EHH983068 ERD983066:ERD983068 FAZ983066:FAZ983068 FKV983066:FKV983068 FUR983066:FUR983068 GEN983066:GEN983068 GOJ983066:GOJ983068 GYF983066:GYF983068 HIB983066:HIB983068 HRX983066:HRX983068 IBT983066:IBT983068 ILP983066:ILP983068 IVL983066:IVL983068 JFH983066:JFH983068 JPD983066:JPD983068 JYZ983066:JYZ983068 KIV983066:KIV983068 KSR983066:KSR983068 LCN983066:LCN983068 LMJ983066:LMJ983068 LWF983066:LWF983068 MGB983066:MGB983068 MPX983066:MPX983068 MZT983066:MZT983068 NJP983066:NJP983068 NTL983066:NTL983068 ODH983066:ODH983068 OND983066:OND983068 OWZ983066:OWZ983068 PGV983066:PGV983068 PQR983066:PQR983068 QAN983066:QAN983068 QKJ983066:QKJ983068 QUF983066:QUF983068 REB983066:REB983068 RNX983066:RNX983068 RXT983066:RXT983068 SHP983066:SHP983068 SRL983066:SRL983068 TBH983066:TBH983068 TLD983066:TLD983068 TUZ983066:TUZ983068 UEV983066:UEV983068 UOR983066:UOR983068 UYN983066:UYN983068 VIJ983066:VIJ983068 VSF983066:VSF983068 WCB983066:WCB983068 WLX983066:WLX983068 WVT983066:WVT983068 L49 JH49 TD49 ACZ49 AMV49 AWR49 BGN49 BQJ49 CAF49 CKB49 CTX49 DDT49 DNP49 DXL49 EHH49 ERD49 FAZ49 FKV49 FUR49 GEN49 GOJ49 GYF49 HIB49 HRX49 IBT49 ILP49 IVL49 JFH49 JPD49 JYZ49 KIV49 KSR49 LCN49 LMJ49 LWF49 MGB49 MPX49 MZT49 NJP49 NTL49 ODH49 OND49 OWZ49 PGV49 PQR49 QAN49 QKJ49 QUF49 REB49 RNX49 RXT49 SHP49 SRL49 TBH49 TLD49 TUZ49 UEV49 UOR49 UYN49 VIJ49 VSF49 WCB49 WLX49 WVT49 L65585 JH65585 TD65585 ACZ65585 AMV65585 AWR65585 BGN65585 BQJ65585 CAF65585 CKB65585 CTX65585 DDT65585 DNP65585 DXL65585 EHH65585 ERD65585 FAZ65585 FKV65585 FUR65585 GEN65585 GOJ65585 GYF65585 HIB65585 HRX65585 IBT65585 ILP65585 IVL65585 JFH65585 JPD65585 JYZ65585 KIV65585 KSR65585 LCN65585 LMJ65585 LWF65585 MGB65585 MPX65585 MZT65585 NJP65585 NTL65585 ODH65585 OND65585 OWZ65585 PGV65585 PQR65585 QAN65585 QKJ65585 QUF65585 REB65585 RNX65585 RXT65585 SHP65585 SRL65585 TBH65585 TLD65585 TUZ65585 UEV65585 UOR65585 UYN65585 VIJ65585 VSF65585 WCB65585 WLX65585 WVT65585 L131121 JH131121 TD131121 ACZ131121 AMV131121 AWR131121 BGN131121 BQJ131121 CAF131121 CKB131121 CTX131121 DDT131121 DNP131121 DXL131121 EHH131121 ERD131121 FAZ131121 FKV131121 FUR131121 GEN131121 GOJ131121 GYF131121 HIB131121 HRX131121 IBT131121 ILP131121 IVL131121 JFH131121 JPD131121 JYZ131121 KIV131121 KSR131121 LCN131121 LMJ131121 LWF131121 MGB131121 MPX131121 MZT131121 NJP131121 NTL131121 ODH131121 OND131121 OWZ131121 PGV131121 PQR131121 QAN131121 QKJ131121 QUF131121 REB131121 RNX131121 RXT131121 SHP131121 SRL131121 TBH131121 TLD131121 TUZ131121 UEV131121 UOR131121 UYN131121 VIJ131121 VSF131121 WCB131121 WLX131121 WVT131121 L196657 JH196657 TD196657 ACZ196657 AMV196657 AWR196657 BGN196657 BQJ196657 CAF196657 CKB196657 CTX196657 DDT196657 DNP196657 DXL196657 EHH196657 ERD196657 FAZ196657 FKV196657 FUR196657 GEN196657 GOJ196657 GYF196657 HIB196657 HRX196657 IBT196657 ILP196657 IVL196657 JFH196657 JPD196657 JYZ196657 KIV196657 KSR196657 LCN196657 LMJ196657 LWF196657 MGB196657 MPX196657 MZT196657 NJP196657 NTL196657 ODH196657 OND196657 OWZ196657 PGV196657 PQR196657 QAN196657 QKJ196657 QUF196657 REB196657 RNX196657 RXT196657 SHP196657 SRL196657 TBH196657 TLD196657 TUZ196657 UEV196657 UOR196657 UYN196657 VIJ196657 VSF196657 WCB196657 WLX196657 WVT196657 L262193 JH262193 TD262193 ACZ262193 AMV262193 AWR262193 BGN262193 BQJ262193 CAF262193 CKB262193 CTX262193 DDT262193 DNP262193 DXL262193 EHH262193 ERD262193 FAZ262193 FKV262193 FUR262193 GEN262193 GOJ262193 GYF262193 HIB262193 HRX262193 IBT262193 ILP262193 IVL262193 JFH262193 JPD262193 JYZ262193 KIV262193 KSR262193 LCN262193 LMJ262193 LWF262193 MGB262193 MPX262193 MZT262193 NJP262193 NTL262193 ODH262193 OND262193 OWZ262193 PGV262193 PQR262193 QAN262193 QKJ262193 QUF262193 REB262193 RNX262193 RXT262193 SHP262193 SRL262193 TBH262193 TLD262193 TUZ262193 UEV262193 UOR262193 UYN262193 VIJ262193 VSF262193 WCB262193 WLX262193 WVT262193 L327729 JH327729 TD327729 ACZ327729 AMV327729 AWR327729 BGN327729 BQJ327729 CAF327729 CKB327729 CTX327729 DDT327729 DNP327729 DXL327729 EHH327729 ERD327729 FAZ327729 FKV327729 FUR327729 GEN327729 GOJ327729 GYF327729 HIB327729 HRX327729 IBT327729 ILP327729 IVL327729 JFH327729 JPD327729 JYZ327729 KIV327729 KSR327729 LCN327729 LMJ327729 LWF327729 MGB327729 MPX327729 MZT327729 NJP327729 NTL327729 ODH327729 OND327729 OWZ327729 PGV327729 PQR327729 QAN327729 QKJ327729 QUF327729 REB327729 RNX327729 RXT327729 SHP327729 SRL327729 TBH327729 TLD327729 TUZ327729 UEV327729 UOR327729 UYN327729 VIJ327729 VSF327729 WCB327729 WLX327729 WVT327729 L393265 JH393265 TD393265 ACZ393265 AMV393265 AWR393265 BGN393265 BQJ393265 CAF393265 CKB393265 CTX393265 DDT393265 DNP393265 DXL393265 EHH393265 ERD393265 FAZ393265 FKV393265 FUR393265 GEN393265 GOJ393265 GYF393265 HIB393265 HRX393265 IBT393265 ILP393265 IVL393265 JFH393265 JPD393265 JYZ393265 KIV393265 KSR393265 LCN393265 LMJ393265 LWF393265 MGB393265 MPX393265 MZT393265 NJP393265 NTL393265 ODH393265 OND393265 OWZ393265 PGV393265 PQR393265 QAN393265 QKJ393265 QUF393265 REB393265 RNX393265 RXT393265 SHP393265 SRL393265 TBH393265 TLD393265 TUZ393265 UEV393265 UOR393265 UYN393265 VIJ393265 VSF393265 WCB393265 WLX393265 WVT393265 L458801 JH458801 TD458801 ACZ458801 AMV458801 AWR458801 BGN458801 BQJ458801 CAF458801 CKB458801 CTX458801 DDT458801 DNP458801 DXL458801 EHH458801 ERD458801 FAZ458801 FKV458801 FUR458801 GEN458801 GOJ458801 GYF458801 HIB458801 HRX458801 IBT458801 ILP458801 IVL458801 JFH458801 JPD458801 JYZ458801 KIV458801 KSR458801 LCN458801 LMJ458801 LWF458801 MGB458801 MPX458801 MZT458801 NJP458801 NTL458801 ODH458801 OND458801 OWZ458801 PGV458801 PQR458801 QAN458801 QKJ458801 QUF458801 REB458801 RNX458801 RXT458801 SHP458801 SRL458801 TBH458801 TLD458801 TUZ458801 UEV458801 UOR458801 UYN458801 VIJ458801 VSF458801 WCB458801 WLX458801 WVT458801 L524337 JH524337 TD524337 ACZ524337 AMV524337 AWR524337 BGN524337 BQJ524337 CAF524337 CKB524337 CTX524337 DDT524337 DNP524337 DXL524337 EHH524337 ERD524337 FAZ524337 FKV524337 FUR524337 GEN524337 GOJ524337 GYF524337 HIB524337 HRX524337 IBT524337 ILP524337 IVL524337 JFH524337 JPD524337 JYZ524337 KIV524337 KSR524337 LCN524337 LMJ524337 LWF524337 MGB524337 MPX524337 MZT524337 NJP524337 NTL524337 ODH524337 OND524337 OWZ524337 PGV524337 PQR524337 QAN524337 QKJ524337 QUF524337 REB524337 RNX524337 RXT524337 SHP524337 SRL524337 TBH524337 TLD524337 TUZ524337 UEV524337 UOR524337 UYN524337 VIJ524337 VSF524337 WCB524337 WLX524337 WVT524337 L589873 JH589873 TD589873 ACZ589873 AMV589873 AWR589873 BGN589873 BQJ589873 CAF589873 CKB589873 CTX589873 DDT589873 DNP589873 DXL589873 EHH589873 ERD589873 FAZ589873 FKV589873 FUR589873 GEN589873 GOJ589873 GYF589873 HIB589873 HRX589873 IBT589873 ILP589873 IVL589873 JFH589873 JPD589873 JYZ589873 KIV589873 KSR589873 LCN589873 LMJ589873 LWF589873 MGB589873 MPX589873 MZT589873 NJP589873 NTL589873 ODH589873 OND589873 OWZ589873 PGV589873 PQR589873 QAN589873 QKJ589873 QUF589873 REB589873 RNX589873 RXT589873 SHP589873 SRL589873 TBH589873 TLD589873 TUZ589873 UEV589873 UOR589873 UYN589873 VIJ589873 VSF589873 WCB589873 WLX589873 WVT589873 L655409 JH655409 TD655409 ACZ655409 AMV655409 AWR655409 BGN655409 BQJ655409 CAF655409 CKB655409 CTX655409 DDT655409 DNP655409 DXL655409 EHH655409 ERD655409 FAZ655409 FKV655409 FUR655409 GEN655409 GOJ655409 GYF655409 HIB655409 HRX655409 IBT655409 ILP655409 IVL655409 JFH655409 JPD655409 JYZ655409 KIV655409 KSR655409 LCN655409 LMJ655409 LWF655409 MGB655409 MPX655409 MZT655409 NJP655409 NTL655409 ODH655409 OND655409 OWZ655409 PGV655409 PQR655409 QAN655409 QKJ655409 QUF655409 REB655409 RNX655409 RXT655409 SHP655409 SRL655409 TBH655409 TLD655409 TUZ655409 UEV655409 UOR655409 UYN655409 VIJ655409 VSF655409 WCB655409 WLX655409 WVT655409 L720945 JH720945 TD720945 ACZ720945 AMV720945 AWR720945 BGN720945 BQJ720945 CAF720945 CKB720945 CTX720945 DDT720945 DNP720945 DXL720945 EHH720945 ERD720945 FAZ720945 FKV720945 FUR720945 GEN720945 GOJ720945 GYF720945 HIB720945 HRX720945 IBT720945 ILP720945 IVL720945 JFH720945 JPD720945 JYZ720945 KIV720945 KSR720945 LCN720945 LMJ720945 LWF720945 MGB720945 MPX720945 MZT720945 NJP720945 NTL720945 ODH720945 OND720945 OWZ720945 PGV720945 PQR720945 QAN720945 QKJ720945 QUF720945 REB720945 RNX720945 RXT720945 SHP720945 SRL720945 TBH720945 TLD720945 TUZ720945 UEV720945 UOR720945 UYN720945 VIJ720945 VSF720945 WCB720945 WLX720945 WVT720945 L786481 JH786481 TD786481 ACZ786481 AMV786481 AWR786481 BGN786481 BQJ786481 CAF786481 CKB786481 CTX786481 DDT786481 DNP786481 DXL786481 EHH786481 ERD786481 FAZ786481 FKV786481 FUR786481 GEN786481 GOJ786481 GYF786481 HIB786481 HRX786481 IBT786481 ILP786481 IVL786481 JFH786481 JPD786481 JYZ786481 KIV786481 KSR786481 LCN786481 LMJ786481 LWF786481 MGB786481 MPX786481 MZT786481 NJP786481 NTL786481 ODH786481 OND786481 OWZ786481 PGV786481 PQR786481 QAN786481 QKJ786481 QUF786481 REB786481 RNX786481 RXT786481 SHP786481 SRL786481 TBH786481 TLD786481 TUZ786481 UEV786481 UOR786481 UYN786481 VIJ786481 VSF786481 WCB786481 WLX786481 WVT786481 L852017 JH852017 TD852017 ACZ852017 AMV852017 AWR852017 BGN852017 BQJ852017 CAF852017 CKB852017 CTX852017 DDT852017 DNP852017 DXL852017 EHH852017 ERD852017 FAZ852017 FKV852017 FUR852017 GEN852017 GOJ852017 GYF852017 HIB852017 HRX852017 IBT852017 ILP852017 IVL852017 JFH852017 JPD852017 JYZ852017 KIV852017 KSR852017 LCN852017 LMJ852017 LWF852017 MGB852017 MPX852017 MZT852017 NJP852017 NTL852017 ODH852017 OND852017 OWZ852017 PGV852017 PQR852017 QAN852017 QKJ852017 QUF852017 REB852017 RNX852017 RXT852017 SHP852017 SRL852017 TBH852017 TLD852017 TUZ852017 UEV852017 UOR852017 UYN852017 VIJ852017 VSF852017 WCB852017 WLX852017 WVT852017 L917553 JH917553 TD917553 ACZ917553 AMV917553 AWR917553 BGN917553 BQJ917553 CAF917553 CKB917553 CTX917553 DDT917553 DNP917553 DXL917553 EHH917553 ERD917553 FAZ917553 FKV917553 FUR917553 GEN917553 GOJ917553 GYF917553 HIB917553 HRX917553 IBT917553 ILP917553 IVL917553 JFH917553 JPD917553 JYZ917553 KIV917553 KSR917553 LCN917553 LMJ917553 LWF917553 MGB917553 MPX917553 MZT917553 NJP917553 NTL917553 ODH917553 OND917553 OWZ917553 PGV917553 PQR917553 QAN917553 QKJ917553 QUF917553 REB917553 RNX917553 RXT917553 SHP917553 SRL917553 TBH917553 TLD917553 TUZ917553 UEV917553 UOR917553 UYN917553 VIJ917553 VSF917553 WCB917553 WLX917553 WVT917553 L983089 JH983089 TD983089 ACZ983089 AMV983089 AWR983089 BGN983089 BQJ983089 CAF983089 CKB983089 CTX983089 DDT983089 DNP983089 DXL983089 EHH983089 ERD983089 FAZ983089 FKV983089 FUR983089 GEN983089 GOJ983089 GYF983089 HIB983089 HRX983089 IBT983089 ILP983089 IVL983089 JFH983089 JPD983089 JYZ983089 KIV983089 KSR983089 LCN983089 LMJ983089 LWF983089 MGB983089 MPX983089 MZT983089 NJP983089 NTL983089 ODH983089 OND983089 OWZ983089 PGV983089 PQR983089 QAN983089 QKJ983089 QUF983089 REB983089 RNX983089 RXT983089 SHP983089 SRL983089 TBH983089 TLD983089 TUZ983089 UEV983089 UOR983089 UYN983089 VIJ983089 VSF983089 WCB983089 WLX983089 WVT983089 L74:L75 JH74:JH75 TD74:TD75 ACZ74:ACZ75 AMV74:AMV75 AWR74:AWR75 BGN74:BGN75 BQJ74:BQJ75 CAF74:CAF75 CKB74:CKB75 CTX74:CTX75 DDT74:DDT75 DNP74:DNP75 DXL74:DXL75 EHH74:EHH75 ERD74:ERD75 FAZ74:FAZ75 FKV74:FKV75 FUR74:FUR75 GEN74:GEN75 GOJ74:GOJ75 GYF74:GYF75 HIB74:HIB75 HRX74:HRX75 IBT74:IBT75 ILP74:ILP75 IVL74:IVL75 JFH74:JFH75 JPD74:JPD75 JYZ74:JYZ75 KIV74:KIV75 KSR74:KSR75 LCN74:LCN75 LMJ74:LMJ75 LWF74:LWF75 MGB74:MGB75 MPX74:MPX75 MZT74:MZT75 NJP74:NJP75 NTL74:NTL75 ODH74:ODH75 OND74:OND75 OWZ74:OWZ75 PGV74:PGV75 PQR74:PQR75 QAN74:QAN75 QKJ74:QKJ75 QUF74:QUF75 REB74:REB75 RNX74:RNX75 RXT74:RXT75 SHP74:SHP75 SRL74:SRL75 TBH74:TBH75 TLD74:TLD75 TUZ74:TUZ75 UEV74:UEV75 UOR74:UOR75 UYN74:UYN75 VIJ74:VIJ75 VSF74:VSF75 WCB74:WCB75 WLX74:WLX75 WVT74:WVT75 L65610:L65611 JH65610:JH65611 TD65610:TD65611 ACZ65610:ACZ65611 AMV65610:AMV65611 AWR65610:AWR65611 BGN65610:BGN65611 BQJ65610:BQJ65611 CAF65610:CAF65611 CKB65610:CKB65611 CTX65610:CTX65611 DDT65610:DDT65611 DNP65610:DNP65611 DXL65610:DXL65611 EHH65610:EHH65611 ERD65610:ERD65611 FAZ65610:FAZ65611 FKV65610:FKV65611 FUR65610:FUR65611 GEN65610:GEN65611 GOJ65610:GOJ65611 GYF65610:GYF65611 HIB65610:HIB65611 HRX65610:HRX65611 IBT65610:IBT65611 ILP65610:ILP65611 IVL65610:IVL65611 JFH65610:JFH65611 JPD65610:JPD65611 JYZ65610:JYZ65611 KIV65610:KIV65611 KSR65610:KSR65611 LCN65610:LCN65611 LMJ65610:LMJ65611 LWF65610:LWF65611 MGB65610:MGB65611 MPX65610:MPX65611 MZT65610:MZT65611 NJP65610:NJP65611 NTL65610:NTL65611 ODH65610:ODH65611 OND65610:OND65611 OWZ65610:OWZ65611 PGV65610:PGV65611 PQR65610:PQR65611 QAN65610:QAN65611 QKJ65610:QKJ65611 QUF65610:QUF65611 REB65610:REB65611 RNX65610:RNX65611 RXT65610:RXT65611 SHP65610:SHP65611 SRL65610:SRL65611 TBH65610:TBH65611 TLD65610:TLD65611 TUZ65610:TUZ65611 UEV65610:UEV65611 UOR65610:UOR65611 UYN65610:UYN65611 VIJ65610:VIJ65611 VSF65610:VSF65611 WCB65610:WCB65611 WLX65610:WLX65611 WVT65610:WVT65611 L131146:L131147 JH131146:JH131147 TD131146:TD131147 ACZ131146:ACZ131147 AMV131146:AMV131147 AWR131146:AWR131147 BGN131146:BGN131147 BQJ131146:BQJ131147 CAF131146:CAF131147 CKB131146:CKB131147 CTX131146:CTX131147 DDT131146:DDT131147 DNP131146:DNP131147 DXL131146:DXL131147 EHH131146:EHH131147 ERD131146:ERD131147 FAZ131146:FAZ131147 FKV131146:FKV131147 FUR131146:FUR131147 GEN131146:GEN131147 GOJ131146:GOJ131147 GYF131146:GYF131147 HIB131146:HIB131147 HRX131146:HRX131147 IBT131146:IBT131147 ILP131146:ILP131147 IVL131146:IVL131147 JFH131146:JFH131147 JPD131146:JPD131147 JYZ131146:JYZ131147 KIV131146:KIV131147 KSR131146:KSR131147 LCN131146:LCN131147 LMJ131146:LMJ131147 LWF131146:LWF131147 MGB131146:MGB131147 MPX131146:MPX131147 MZT131146:MZT131147 NJP131146:NJP131147 NTL131146:NTL131147 ODH131146:ODH131147 OND131146:OND131147 OWZ131146:OWZ131147 PGV131146:PGV131147 PQR131146:PQR131147 QAN131146:QAN131147 QKJ131146:QKJ131147 QUF131146:QUF131147 REB131146:REB131147 RNX131146:RNX131147 RXT131146:RXT131147 SHP131146:SHP131147 SRL131146:SRL131147 TBH131146:TBH131147 TLD131146:TLD131147 TUZ131146:TUZ131147 UEV131146:UEV131147 UOR131146:UOR131147 UYN131146:UYN131147 VIJ131146:VIJ131147 VSF131146:VSF131147 WCB131146:WCB131147 WLX131146:WLX131147 WVT131146:WVT131147 L196682:L196683 JH196682:JH196683 TD196682:TD196683 ACZ196682:ACZ196683 AMV196682:AMV196683 AWR196682:AWR196683 BGN196682:BGN196683 BQJ196682:BQJ196683 CAF196682:CAF196683 CKB196682:CKB196683 CTX196682:CTX196683 DDT196682:DDT196683 DNP196682:DNP196683 DXL196682:DXL196683 EHH196682:EHH196683 ERD196682:ERD196683 FAZ196682:FAZ196683 FKV196682:FKV196683 FUR196682:FUR196683 GEN196682:GEN196683 GOJ196682:GOJ196683 GYF196682:GYF196683 HIB196682:HIB196683 HRX196682:HRX196683 IBT196682:IBT196683 ILP196682:ILP196683 IVL196682:IVL196683 JFH196682:JFH196683 JPD196682:JPD196683 JYZ196682:JYZ196683 KIV196682:KIV196683 KSR196682:KSR196683 LCN196682:LCN196683 LMJ196682:LMJ196683 LWF196682:LWF196683 MGB196682:MGB196683 MPX196682:MPX196683 MZT196682:MZT196683 NJP196682:NJP196683 NTL196682:NTL196683 ODH196682:ODH196683 OND196682:OND196683 OWZ196682:OWZ196683 PGV196682:PGV196683 PQR196682:PQR196683 QAN196682:QAN196683 QKJ196682:QKJ196683 QUF196682:QUF196683 REB196682:REB196683 RNX196682:RNX196683 RXT196682:RXT196683 SHP196682:SHP196683 SRL196682:SRL196683 TBH196682:TBH196683 TLD196682:TLD196683 TUZ196682:TUZ196683 UEV196682:UEV196683 UOR196682:UOR196683 UYN196682:UYN196683 VIJ196682:VIJ196683 VSF196682:VSF196683 WCB196682:WCB196683 WLX196682:WLX196683 WVT196682:WVT196683 L262218:L262219 JH262218:JH262219 TD262218:TD262219 ACZ262218:ACZ262219 AMV262218:AMV262219 AWR262218:AWR262219 BGN262218:BGN262219 BQJ262218:BQJ262219 CAF262218:CAF262219 CKB262218:CKB262219 CTX262218:CTX262219 DDT262218:DDT262219 DNP262218:DNP262219 DXL262218:DXL262219 EHH262218:EHH262219 ERD262218:ERD262219 FAZ262218:FAZ262219 FKV262218:FKV262219 FUR262218:FUR262219 GEN262218:GEN262219 GOJ262218:GOJ262219 GYF262218:GYF262219 HIB262218:HIB262219 HRX262218:HRX262219 IBT262218:IBT262219 ILP262218:ILP262219 IVL262218:IVL262219 JFH262218:JFH262219 JPD262218:JPD262219 JYZ262218:JYZ262219 KIV262218:KIV262219 KSR262218:KSR262219 LCN262218:LCN262219 LMJ262218:LMJ262219 LWF262218:LWF262219 MGB262218:MGB262219 MPX262218:MPX262219 MZT262218:MZT262219 NJP262218:NJP262219 NTL262218:NTL262219 ODH262218:ODH262219 OND262218:OND262219 OWZ262218:OWZ262219 PGV262218:PGV262219 PQR262218:PQR262219 QAN262218:QAN262219 QKJ262218:QKJ262219 QUF262218:QUF262219 REB262218:REB262219 RNX262218:RNX262219 RXT262218:RXT262219 SHP262218:SHP262219 SRL262218:SRL262219 TBH262218:TBH262219 TLD262218:TLD262219 TUZ262218:TUZ262219 UEV262218:UEV262219 UOR262218:UOR262219 UYN262218:UYN262219 VIJ262218:VIJ262219 VSF262218:VSF262219 WCB262218:WCB262219 WLX262218:WLX262219 WVT262218:WVT262219 L327754:L327755 JH327754:JH327755 TD327754:TD327755 ACZ327754:ACZ327755 AMV327754:AMV327755 AWR327754:AWR327755 BGN327754:BGN327755 BQJ327754:BQJ327755 CAF327754:CAF327755 CKB327754:CKB327755 CTX327754:CTX327755 DDT327754:DDT327755 DNP327754:DNP327755 DXL327754:DXL327755 EHH327754:EHH327755 ERD327754:ERD327755 FAZ327754:FAZ327755 FKV327754:FKV327755 FUR327754:FUR327755 GEN327754:GEN327755 GOJ327754:GOJ327755 GYF327754:GYF327755 HIB327754:HIB327755 HRX327754:HRX327755 IBT327754:IBT327755 ILP327754:ILP327755 IVL327754:IVL327755 JFH327754:JFH327755 JPD327754:JPD327755 JYZ327754:JYZ327755 KIV327754:KIV327755 KSR327754:KSR327755 LCN327754:LCN327755 LMJ327754:LMJ327755 LWF327754:LWF327755 MGB327754:MGB327755 MPX327754:MPX327755 MZT327754:MZT327755 NJP327754:NJP327755 NTL327754:NTL327755 ODH327754:ODH327755 OND327754:OND327755 OWZ327754:OWZ327755 PGV327754:PGV327755 PQR327754:PQR327755 QAN327754:QAN327755 QKJ327754:QKJ327755 QUF327754:QUF327755 REB327754:REB327755 RNX327754:RNX327755 RXT327754:RXT327755 SHP327754:SHP327755 SRL327754:SRL327755 TBH327754:TBH327755 TLD327754:TLD327755 TUZ327754:TUZ327755 UEV327754:UEV327755 UOR327754:UOR327755 UYN327754:UYN327755 VIJ327754:VIJ327755 VSF327754:VSF327755 WCB327754:WCB327755 WLX327754:WLX327755 WVT327754:WVT327755 L393290:L393291 JH393290:JH393291 TD393290:TD393291 ACZ393290:ACZ393291 AMV393290:AMV393291 AWR393290:AWR393291 BGN393290:BGN393291 BQJ393290:BQJ393291 CAF393290:CAF393291 CKB393290:CKB393291 CTX393290:CTX393291 DDT393290:DDT393291 DNP393290:DNP393291 DXL393290:DXL393291 EHH393290:EHH393291 ERD393290:ERD393291 FAZ393290:FAZ393291 FKV393290:FKV393291 FUR393290:FUR393291 GEN393290:GEN393291 GOJ393290:GOJ393291 GYF393290:GYF393291 HIB393290:HIB393291 HRX393290:HRX393291 IBT393290:IBT393291 ILP393290:ILP393291 IVL393290:IVL393291 JFH393290:JFH393291 JPD393290:JPD393291 JYZ393290:JYZ393291 KIV393290:KIV393291 KSR393290:KSR393291 LCN393290:LCN393291 LMJ393290:LMJ393291 LWF393290:LWF393291 MGB393290:MGB393291 MPX393290:MPX393291 MZT393290:MZT393291 NJP393290:NJP393291 NTL393290:NTL393291 ODH393290:ODH393291 OND393290:OND393291 OWZ393290:OWZ393291 PGV393290:PGV393291 PQR393290:PQR393291 QAN393290:QAN393291 QKJ393290:QKJ393291 QUF393290:QUF393291 REB393290:REB393291 RNX393290:RNX393291 RXT393290:RXT393291 SHP393290:SHP393291 SRL393290:SRL393291 TBH393290:TBH393291 TLD393290:TLD393291 TUZ393290:TUZ393291 UEV393290:UEV393291 UOR393290:UOR393291 UYN393290:UYN393291 VIJ393290:VIJ393291 VSF393290:VSF393291 WCB393290:WCB393291 WLX393290:WLX393291 WVT393290:WVT393291 L458826:L458827 JH458826:JH458827 TD458826:TD458827 ACZ458826:ACZ458827 AMV458826:AMV458827 AWR458826:AWR458827 BGN458826:BGN458827 BQJ458826:BQJ458827 CAF458826:CAF458827 CKB458826:CKB458827 CTX458826:CTX458827 DDT458826:DDT458827 DNP458826:DNP458827 DXL458826:DXL458827 EHH458826:EHH458827 ERD458826:ERD458827 FAZ458826:FAZ458827 FKV458826:FKV458827 FUR458826:FUR458827 GEN458826:GEN458827 GOJ458826:GOJ458827 GYF458826:GYF458827 HIB458826:HIB458827 HRX458826:HRX458827 IBT458826:IBT458827 ILP458826:ILP458827 IVL458826:IVL458827 JFH458826:JFH458827 JPD458826:JPD458827 JYZ458826:JYZ458827 KIV458826:KIV458827 KSR458826:KSR458827 LCN458826:LCN458827 LMJ458826:LMJ458827 LWF458826:LWF458827 MGB458826:MGB458827 MPX458826:MPX458827 MZT458826:MZT458827 NJP458826:NJP458827 NTL458826:NTL458827 ODH458826:ODH458827 OND458826:OND458827 OWZ458826:OWZ458827 PGV458826:PGV458827 PQR458826:PQR458827 QAN458826:QAN458827 QKJ458826:QKJ458827 QUF458826:QUF458827 REB458826:REB458827 RNX458826:RNX458827 RXT458826:RXT458827 SHP458826:SHP458827 SRL458826:SRL458827 TBH458826:TBH458827 TLD458826:TLD458827 TUZ458826:TUZ458827 UEV458826:UEV458827 UOR458826:UOR458827 UYN458826:UYN458827 VIJ458826:VIJ458827 VSF458826:VSF458827 WCB458826:WCB458827 WLX458826:WLX458827 WVT458826:WVT458827 L524362:L524363 JH524362:JH524363 TD524362:TD524363 ACZ524362:ACZ524363 AMV524362:AMV524363 AWR524362:AWR524363 BGN524362:BGN524363 BQJ524362:BQJ524363 CAF524362:CAF524363 CKB524362:CKB524363 CTX524362:CTX524363 DDT524362:DDT524363 DNP524362:DNP524363 DXL524362:DXL524363 EHH524362:EHH524363 ERD524362:ERD524363 FAZ524362:FAZ524363 FKV524362:FKV524363 FUR524362:FUR524363 GEN524362:GEN524363 GOJ524362:GOJ524363 GYF524362:GYF524363 HIB524362:HIB524363 HRX524362:HRX524363 IBT524362:IBT524363 ILP524362:ILP524363 IVL524362:IVL524363 JFH524362:JFH524363 JPD524362:JPD524363 JYZ524362:JYZ524363 KIV524362:KIV524363 KSR524362:KSR524363 LCN524362:LCN524363 LMJ524362:LMJ524363 LWF524362:LWF524363 MGB524362:MGB524363 MPX524362:MPX524363 MZT524362:MZT524363 NJP524362:NJP524363 NTL524362:NTL524363 ODH524362:ODH524363 OND524362:OND524363 OWZ524362:OWZ524363 PGV524362:PGV524363 PQR524362:PQR524363 QAN524362:QAN524363 QKJ524362:QKJ524363 QUF524362:QUF524363 REB524362:REB524363 RNX524362:RNX524363 RXT524362:RXT524363 SHP524362:SHP524363 SRL524362:SRL524363 TBH524362:TBH524363 TLD524362:TLD524363 TUZ524362:TUZ524363 UEV524362:UEV524363 UOR524362:UOR524363 UYN524362:UYN524363 VIJ524362:VIJ524363 VSF524362:VSF524363 WCB524362:WCB524363 WLX524362:WLX524363 WVT524362:WVT524363 L589898:L589899 JH589898:JH589899 TD589898:TD589899 ACZ589898:ACZ589899 AMV589898:AMV589899 AWR589898:AWR589899 BGN589898:BGN589899 BQJ589898:BQJ589899 CAF589898:CAF589899 CKB589898:CKB589899 CTX589898:CTX589899 DDT589898:DDT589899 DNP589898:DNP589899 DXL589898:DXL589899 EHH589898:EHH589899 ERD589898:ERD589899 FAZ589898:FAZ589899 FKV589898:FKV589899 FUR589898:FUR589899 GEN589898:GEN589899 GOJ589898:GOJ589899 GYF589898:GYF589899 HIB589898:HIB589899 HRX589898:HRX589899 IBT589898:IBT589899 ILP589898:ILP589899 IVL589898:IVL589899 JFH589898:JFH589899 JPD589898:JPD589899 JYZ589898:JYZ589899 KIV589898:KIV589899 KSR589898:KSR589899 LCN589898:LCN589899 LMJ589898:LMJ589899 LWF589898:LWF589899 MGB589898:MGB589899 MPX589898:MPX589899 MZT589898:MZT589899 NJP589898:NJP589899 NTL589898:NTL589899 ODH589898:ODH589899 OND589898:OND589899 OWZ589898:OWZ589899 PGV589898:PGV589899 PQR589898:PQR589899 QAN589898:QAN589899 QKJ589898:QKJ589899 QUF589898:QUF589899 REB589898:REB589899 RNX589898:RNX589899 RXT589898:RXT589899 SHP589898:SHP589899 SRL589898:SRL589899 TBH589898:TBH589899 TLD589898:TLD589899 TUZ589898:TUZ589899 UEV589898:UEV589899 UOR589898:UOR589899 UYN589898:UYN589899 VIJ589898:VIJ589899 VSF589898:VSF589899 WCB589898:WCB589899 WLX589898:WLX589899 WVT589898:WVT589899 L655434:L655435 JH655434:JH655435 TD655434:TD655435 ACZ655434:ACZ655435 AMV655434:AMV655435 AWR655434:AWR655435 BGN655434:BGN655435 BQJ655434:BQJ655435 CAF655434:CAF655435 CKB655434:CKB655435 CTX655434:CTX655435 DDT655434:DDT655435 DNP655434:DNP655435 DXL655434:DXL655435 EHH655434:EHH655435 ERD655434:ERD655435 FAZ655434:FAZ655435 FKV655434:FKV655435 FUR655434:FUR655435 GEN655434:GEN655435 GOJ655434:GOJ655435 GYF655434:GYF655435 HIB655434:HIB655435 HRX655434:HRX655435 IBT655434:IBT655435 ILP655434:ILP655435 IVL655434:IVL655435 JFH655434:JFH655435 JPD655434:JPD655435 JYZ655434:JYZ655435 KIV655434:KIV655435 KSR655434:KSR655435 LCN655434:LCN655435 LMJ655434:LMJ655435 LWF655434:LWF655435 MGB655434:MGB655435 MPX655434:MPX655435 MZT655434:MZT655435 NJP655434:NJP655435 NTL655434:NTL655435 ODH655434:ODH655435 OND655434:OND655435 OWZ655434:OWZ655435 PGV655434:PGV655435 PQR655434:PQR655435 QAN655434:QAN655435 QKJ655434:QKJ655435 QUF655434:QUF655435 REB655434:REB655435 RNX655434:RNX655435 RXT655434:RXT655435 SHP655434:SHP655435 SRL655434:SRL655435 TBH655434:TBH655435 TLD655434:TLD655435 TUZ655434:TUZ655435 UEV655434:UEV655435 UOR655434:UOR655435 UYN655434:UYN655435 VIJ655434:VIJ655435 VSF655434:VSF655435 WCB655434:WCB655435 WLX655434:WLX655435 WVT655434:WVT655435 L720970:L720971 JH720970:JH720971 TD720970:TD720971 ACZ720970:ACZ720971 AMV720970:AMV720971 AWR720970:AWR720971 BGN720970:BGN720971 BQJ720970:BQJ720971 CAF720970:CAF720971 CKB720970:CKB720971 CTX720970:CTX720971 DDT720970:DDT720971 DNP720970:DNP720971 DXL720970:DXL720971 EHH720970:EHH720971 ERD720970:ERD720971 FAZ720970:FAZ720971 FKV720970:FKV720971 FUR720970:FUR720971 GEN720970:GEN720971 GOJ720970:GOJ720971 GYF720970:GYF720971 HIB720970:HIB720971 HRX720970:HRX720971 IBT720970:IBT720971 ILP720970:ILP720971 IVL720970:IVL720971 JFH720970:JFH720971 JPD720970:JPD720971 JYZ720970:JYZ720971 KIV720970:KIV720971 KSR720970:KSR720971 LCN720970:LCN720971 LMJ720970:LMJ720971 LWF720970:LWF720971 MGB720970:MGB720971 MPX720970:MPX720971 MZT720970:MZT720971 NJP720970:NJP720971 NTL720970:NTL720971 ODH720970:ODH720971 OND720970:OND720971 OWZ720970:OWZ720971 PGV720970:PGV720971 PQR720970:PQR720971 QAN720970:QAN720971 QKJ720970:QKJ720971 QUF720970:QUF720971 REB720970:REB720971 RNX720970:RNX720971 RXT720970:RXT720971 SHP720970:SHP720971 SRL720970:SRL720971 TBH720970:TBH720971 TLD720970:TLD720971 TUZ720970:TUZ720971 UEV720970:UEV720971 UOR720970:UOR720971 UYN720970:UYN720971 VIJ720970:VIJ720971 VSF720970:VSF720971 WCB720970:WCB720971 WLX720970:WLX720971 WVT720970:WVT720971 L786506:L786507 JH786506:JH786507 TD786506:TD786507 ACZ786506:ACZ786507 AMV786506:AMV786507 AWR786506:AWR786507 BGN786506:BGN786507 BQJ786506:BQJ786507 CAF786506:CAF786507 CKB786506:CKB786507 CTX786506:CTX786507 DDT786506:DDT786507 DNP786506:DNP786507 DXL786506:DXL786507 EHH786506:EHH786507 ERD786506:ERD786507 FAZ786506:FAZ786507 FKV786506:FKV786507 FUR786506:FUR786507 GEN786506:GEN786507 GOJ786506:GOJ786507 GYF786506:GYF786507 HIB786506:HIB786507 HRX786506:HRX786507 IBT786506:IBT786507 ILP786506:ILP786507 IVL786506:IVL786507 JFH786506:JFH786507 JPD786506:JPD786507 JYZ786506:JYZ786507 KIV786506:KIV786507 KSR786506:KSR786507 LCN786506:LCN786507 LMJ786506:LMJ786507 LWF786506:LWF786507 MGB786506:MGB786507 MPX786506:MPX786507 MZT786506:MZT786507 NJP786506:NJP786507 NTL786506:NTL786507 ODH786506:ODH786507 OND786506:OND786507 OWZ786506:OWZ786507 PGV786506:PGV786507 PQR786506:PQR786507 QAN786506:QAN786507 QKJ786506:QKJ786507 QUF786506:QUF786507 REB786506:REB786507 RNX786506:RNX786507 RXT786506:RXT786507 SHP786506:SHP786507 SRL786506:SRL786507 TBH786506:TBH786507 TLD786506:TLD786507 TUZ786506:TUZ786507 UEV786506:UEV786507 UOR786506:UOR786507 UYN786506:UYN786507 VIJ786506:VIJ786507 VSF786506:VSF786507 WCB786506:WCB786507 WLX786506:WLX786507 WVT786506:WVT786507 L852042:L852043 JH852042:JH852043 TD852042:TD852043 ACZ852042:ACZ852043 AMV852042:AMV852043 AWR852042:AWR852043 BGN852042:BGN852043 BQJ852042:BQJ852043 CAF852042:CAF852043 CKB852042:CKB852043 CTX852042:CTX852043 DDT852042:DDT852043 DNP852042:DNP852043 DXL852042:DXL852043 EHH852042:EHH852043 ERD852042:ERD852043 FAZ852042:FAZ852043 FKV852042:FKV852043 FUR852042:FUR852043 GEN852042:GEN852043 GOJ852042:GOJ852043 GYF852042:GYF852043 HIB852042:HIB852043 HRX852042:HRX852043 IBT852042:IBT852043 ILP852042:ILP852043 IVL852042:IVL852043 JFH852042:JFH852043 JPD852042:JPD852043 JYZ852042:JYZ852043 KIV852042:KIV852043 KSR852042:KSR852043 LCN852042:LCN852043 LMJ852042:LMJ852043 LWF852042:LWF852043 MGB852042:MGB852043 MPX852042:MPX852043 MZT852042:MZT852043 NJP852042:NJP852043 NTL852042:NTL852043 ODH852042:ODH852043 OND852042:OND852043 OWZ852042:OWZ852043 PGV852042:PGV852043 PQR852042:PQR852043 QAN852042:QAN852043 QKJ852042:QKJ852043 QUF852042:QUF852043 REB852042:REB852043 RNX852042:RNX852043 RXT852042:RXT852043 SHP852042:SHP852043 SRL852042:SRL852043 TBH852042:TBH852043 TLD852042:TLD852043 TUZ852042:TUZ852043 UEV852042:UEV852043 UOR852042:UOR852043 UYN852042:UYN852043 VIJ852042:VIJ852043 VSF852042:VSF852043 WCB852042:WCB852043 WLX852042:WLX852043 WVT852042:WVT852043 L917578:L917579 JH917578:JH917579 TD917578:TD917579 ACZ917578:ACZ917579 AMV917578:AMV917579 AWR917578:AWR917579 BGN917578:BGN917579 BQJ917578:BQJ917579 CAF917578:CAF917579 CKB917578:CKB917579 CTX917578:CTX917579 DDT917578:DDT917579 DNP917578:DNP917579 DXL917578:DXL917579 EHH917578:EHH917579 ERD917578:ERD917579 FAZ917578:FAZ917579 FKV917578:FKV917579 FUR917578:FUR917579 GEN917578:GEN917579 GOJ917578:GOJ917579 GYF917578:GYF917579 HIB917578:HIB917579 HRX917578:HRX917579 IBT917578:IBT917579 ILP917578:ILP917579 IVL917578:IVL917579 JFH917578:JFH917579 JPD917578:JPD917579 JYZ917578:JYZ917579 KIV917578:KIV917579 KSR917578:KSR917579 LCN917578:LCN917579 LMJ917578:LMJ917579 LWF917578:LWF917579 MGB917578:MGB917579 MPX917578:MPX917579 MZT917578:MZT917579 NJP917578:NJP917579 NTL917578:NTL917579 ODH917578:ODH917579 OND917578:OND917579 OWZ917578:OWZ917579 PGV917578:PGV917579 PQR917578:PQR917579 QAN917578:QAN917579 QKJ917578:QKJ917579 QUF917578:QUF917579 REB917578:REB917579 RNX917578:RNX917579 RXT917578:RXT917579 SHP917578:SHP917579 SRL917578:SRL917579 TBH917578:TBH917579 TLD917578:TLD917579 TUZ917578:TUZ917579 UEV917578:UEV917579 UOR917578:UOR917579 UYN917578:UYN917579 VIJ917578:VIJ917579 VSF917578:VSF917579 WCB917578:WCB917579 WLX917578:WLX917579 WVT917578:WVT917579 L983114:L983115 JH983114:JH983115 TD983114:TD983115 ACZ983114:ACZ983115 AMV983114:AMV983115 AWR983114:AWR983115 BGN983114:BGN983115 BQJ983114:BQJ983115 CAF983114:CAF983115 CKB983114:CKB983115 CTX983114:CTX983115 DDT983114:DDT983115 DNP983114:DNP983115 DXL983114:DXL983115 EHH983114:EHH983115 ERD983114:ERD983115 FAZ983114:FAZ983115 FKV983114:FKV983115 FUR983114:FUR983115 GEN983114:GEN983115 GOJ983114:GOJ983115 GYF983114:GYF983115 HIB983114:HIB983115 HRX983114:HRX983115 IBT983114:IBT983115 ILP983114:ILP983115 IVL983114:IVL983115 JFH983114:JFH983115 JPD983114:JPD983115 JYZ983114:JYZ983115 KIV983114:KIV983115 KSR983114:KSR983115 LCN983114:LCN983115 LMJ983114:LMJ983115 LWF983114:LWF983115 MGB983114:MGB983115 MPX983114:MPX983115 MZT983114:MZT983115 NJP983114:NJP983115 NTL983114:NTL983115 ODH983114:ODH983115 OND983114:OND983115 OWZ983114:OWZ983115 PGV983114:PGV983115 PQR983114:PQR983115 QAN983114:QAN983115 QKJ983114:QKJ983115 QUF983114:QUF983115 REB983114:REB983115 RNX983114:RNX983115 RXT983114:RXT983115 SHP983114:SHP983115 SRL983114:SRL983115 TBH983114:TBH983115 TLD983114:TLD983115 TUZ983114:TUZ983115 UEV983114:UEV983115 UOR983114:UOR983115 UYN983114:UYN983115 VIJ983114:VIJ983115 VSF983114:VSF983115 WCB983114:WCB983115 WLX983114:WLX983115 WVT983114:WVT983115 L94:L95 JH94:JH95 TD94:TD95 ACZ94:ACZ95 AMV94:AMV95 AWR94:AWR95 BGN94:BGN95 BQJ94:BQJ95 CAF94:CAF95 CKB94:CKB95 CTX94:CTX95 DDT94:DDT95 DNP94:DNP95 DXL94:DXL95 EHH94:EHH95 ERD94:ERD95 FAZ94:FAZ95 FKV94:FKV95 FUR94:FUR95 GEN94:GEN95 GOJ94:GOJ95 GYF94:GYF95 HIB94:HIB95 HRX94:HRX95 IBT94:IBT95 ILP94:ILP95 IVL94:IVL95 JFH94:JFH95 JPD94:JPD95 JYZ94:JYZ95 KIV94:KIV95 KSR94:KSR95 LCN94:LCN95 LMJ94:LMJ95 LWF94:LWF95 MGB94:MGB95 MPX94:MPX95 MZT94:MZT95 NJP94:NJP95 NTL94:NTL95 ODH94:ODH95 OND94:OND95 OWZ94:OWZ95 PGV94:PGV95 PQR94:PQR95 QAN94:QAN95 QKJ94:QKJ95 QUF94:QUF95 REB94:REB95 RNX94:RNX95 RXT94:RXT95 SHP94:SHP95 SRL94:SRL95 TBH94:TBH95 TLD94:TLD95 TUZ94:TUZ95 UEV94:UEV95 UOR94:UOR95 UYN94:UYN95 VIJ94:VIJ95 VSF94:VSF95 WCB94:WCB95 WLX94:WLX95 WVT94:WVT95 L65630:L65631 JH65630:JH65631 TD65630:TD65631 ACZ65630:ACZ65631 AMV65630:AMV65631 AWR65630:AWR65631 BGN65630:BGN65631 BQJ65630:BQJ65631 CAF65630:CAF65631 CKB65630:CKB65631 CTX65630:CTX65631 DDT65630:DDT65631 DNP65630:DNP65631 DXL65630:DXL65631 EHH65630:EHH65631 ERD65630:ERD65631 FAZ65630:FAZ65631 FKV65630:FKV65631 FUR65630:FUR65631 GEN65630:GEN65631 GOJ65630:GOJ65631 GYF65630:GYF65631 HIB65630:HIB65631 HRX65630:HRX65631 IBT65630:IBT65631 ILP65630:ILP65631 IVL65630:IVL65631 JFH65630:JFH65631 JPD65630:JPD65631 JYZ65630:JYZ65631 KIV65630:KIV65631 KSR65630:KSR65631 LCN65630:LCN65631 LMJ65630:LMJ65631 LWF65630:LWF65631 MGB65630:MGB65631 MPX65630:MPX65631 MZT65630:MZT65631 NJP65630:NJP65631 NTL65630:NTL65631 ODH65630:ODH65631 OND65630:OND65631 OWZ65630:OWZ65631 PGV65630:PGV65631 PQR65630:PQR65631 QAN65630:QAN65631 QKJ65630:QKJ65631 QUF65630:QUF65631 REB65630:REB65631 RNX65630:RNX65631 RXT65630:RXT65631 SHP65630:SHP65631 SRL65630:SRL65631 TBH65630:TBH65631 TLD65630:TLD65631 TUZ65630:TUZ65631 UEV65630:UEV65631 UOR65630:UOR65631 UYN65630:UYN65631 VIJ65630:VIJ65631 VSF65630:VSF65631 WCB65630:WCB65631 WLX65630:WLX65631 WVT65630:WVT65631 L131166:L131167 JH131166:JH131167 TD131166:TD131167 ACZ131166:ACZ131167 AMV131166:AMV131167 AWR131166:AWR131167 BGN131166:BGN131167 BQJ131166:BQJ131167 CAF131166:CAF131167 CKB131166:CKB131167 CTX131166:CTX131167 DDT131166:DDT131167 DNP131166:DNP131167 DXL131166:DXL131167 EHH131166:EHH131167 ERD131166:ERD131167 FAZ131166:FAZ131167 FKV131166:FKV131167 FUR131166:FUR131167 GEN131166:GEN131167 GOJ131166:GOJ131167 GYF131166:GYF131167 HIB131166:HIB131167 HRX131166:HRX131167 IBT131166:IBT131167 ILP131166:ILP131167 IVL131166:IVL131167 JFH131166:JFH131167 JPD131166:JPD131167 JYZ131166:JYZ131167 KIV131166:KIV131167 KSR131166:KSR131167 LCN131166:LCN131167 LMJ131166:LMJ131167 LWF131166:LWF131167 MGB131166:MGB131167 MPX131166:MPX131167 MZT131166:MZT131167 NJP131166:NJP131167 NTL131166:NTL131167 ODH131166:ODH131167 OND131166:OND131167 OWZ131166:OWZ131167 PGV131166:PGV131167 PQR131166:PQR131167 QAN131166:QAN131167 QKJ131166:QKJ131167 QUF131166:QUF131167 REB131166:REB131167 RNX131166:RNX131167 RXT131166:RXT131167 SHP131166:SHP131167 SRL131166:SRL131167 TBH131166:TBH131167 TLD131166:TLD131167 TUZ131166:TUZ131167 UEV131166:UEV131167 UOR131166:UOR131167 UYN131166:UYN131167 VIJ131166:VIJ131167 VSF131166:VSF131167 WCB131166:WCB131167 WLX131166:WLX131167 WVT131166:WVT131167 L196702:L196703 JH196702:JH196703 TD196702:TD196703 ACZ196702:ACZ196703 AMV196702:AMV196703 AWR196702:AWR196703 BGN196702:BGN196703 BQJ196702:BQJ196703 CAF196702:CAF196703 CKB196702:CKB196703 CTX196702:CTX196703 DDT196702:DDT196703 DNP196702:DNP196703 DXL196702:DXL196703 EHH196702:EHH196703 ERD196702:ERD196703 FAZ196702:FAZ196703 FKV196702:FKV196703 FUR196702:FUR196703 GEN196702:GEN196703 GOJ196702:GOJ196703 GYF196702:GYF196703 HIB196702:HIB196703 HRX196702:HRX196703 IBT196702:IBT196703 ILP196702:ILP196703 IVL196702:IVL196703 JFH196702:JFH196703 JPD196702:JPD196703 JYZ196702:JYZ196703 KIV196702:KIV196703 KSR196702:KSR196703 LCN196702:LCN196703 LMJ196702:LMJ196703 LWF196702:LWF196703 MGB196702:MGB196703 MPX196702:MPX196703 MZT196702:MZT196703 NJP196702:NJP196703 NTL196702:NTL196703 ODH196702:ODH196703 OND196702:OND196703 OWZ196702:OWZ196703 PGV196702:PGV196703 PQR196702:PQR196703 QAN196702:QAN196703 QKJ196702:QKJ196703 QUF196702:QUF196703 REB196702:REB196703 RNX196702:RNX196703 RXT196702:RXT196703 SHP196702:SHP196703 SRL196702:SRL196703 TBH196702:TBH196703 TLD196702:TLD196703 TUZ196702:TUZ196703 UEV196702:UEV196703 UOR196702:UOR196703 UYN196702:UYN196703 VIJ196702:VIJ196703 VSF196702:VSF196703 WCB196702:WCB196703 WLX196702:WLX196703 WVT196702:WVT196703 L262238:L262239 JH262238:JH262239 TD262238:TD262239 ACZ262238:ACZ262239 AMV262238:AMV262239 AWR262238:AWR262239 BGN262238:BGN262239 BQJ262238:BQJ262239 CAF262238:CAF262239 CKB262238:CKB262239 CTX262238:CTX262239 DDT262238:DDT262239 DNP262238:DNP262239 DXL262238:DXL262239 EHH262238:EHH262239 ERD262238:ERD262239 FAZ262238:FAZ262239 FKV262238:FKV262239 FUR262238:FUR262239 GEN262238:GEN262239 GOJ262238:GOJ262239 GYF262238:GYF262239 HIB262238:HIB262239 HRX262238:HRX262239 IBT262238:IBT262239 ILP262238:ILP262239 IVL262238:IVL262239 JFH262238:JFH262239 JPD262238:JPD262239 JYZ262238:JYZ262239 KIV262238:KIV262239 KSR262238:KSR262239 LCN262238:LCN262239 LMJ262238:LMJ262239 LWF262238:LWF262239 MGB262238:MGB262239 MPX262238:MPX262239 MZT262238:MZT262239 NJP262238:NJP262239 NTL262238:NTL262239 ODH262238:ODH262239 OND262238:OND262239 OWZ262238:OWZ262239 PGV262238:PGV262239 PQR262238:PQR262239 QAN262238:QAN262239 QKJ262238:QKJ262239 QUF262238:QUF262239 REB262238:REB262239 RNX262238:RNX262239 RXT262238:RXT262239 SHP262238:SHP262239 SRL262238:SRL262239 TBH262238:TBH262239 TLD262238:TLD262239 TUZ262238:TUZ262239 UEV262238:UEV262239 UOR262238:UOR262239 UYN262238:UYN262239 VIJ262238:VIJ262239 VSF262238:VSF262239 WCB262238:WCB262239 WLX262238:WLX262239 WVT262238:WVT262239 L327774:L327775 JH327774:JH327775 TD327774:TD327775 ACZ327774:ACZ327775 AMV327774:AMV327775 AWR327774:AWR327775 BGN327774:BGN327775 BQJ327774:BQJ327775 CAF327774:CAF327775 CKB327774:CKB327775 CTX327774:CTX327775 DDT327774:DDT327775 DNP327774:DNP327775 DXL327774:DXL327775 EHH327774:EHH327775 ERD327774:ERD327775 FAZ327774:FAZ327775 FKV327774:FKV327775 FUR327774:FUR327775 GEN327774:GEN327775 GOJ327774:GOJ327775 GYF327774:GYF327775 HIB327774:HIB327775 HRX327774:HRX327775 IBT327774:IBT327775 ILP327774:ILP327775 IVL327774:IVL327775 JFH327774:JFH327775 JPD327774:JPD327775 JYZ327774:JYZ327775 KIV327774:KIV327775 KSR327774:KSR327775 LCN327774:LCN327775 LMJ327774:LMJ327775 LWF327774:LWF327775 MGB327774:MGB327775 MPX327774:MPX327775 MZT327774:MZT327775 NJP327774:NJP327775 NTL327774:NTL327775 ODH327774:ODH327775 OND327774:OND327775 OWZ327774:OWZ327775 PGV327774:PGV327775 PQR327774:PQR327775 QAN327774:QAN327775 QKJ327774:QKJ327775 QUF327774:QUF327775 REB327774:REB327775 RNX327774:RNX327775 RXT327774:RXT327775 SHP327774:SHP327775 SRL327774:SRL327775 TBH327774:TBH327775 TLD327774:TLD327775 TUZ327774:TUZ327775 UEV327774:UEV327775 UOR327774:UOR327775 UYN327774:UYN327775 VIJ327774:VIJ327775 VSF327774:VSF327775 WCB327774:WCB327775 WLX327774:WLX327775 WVT327774:WVT327775 L393310:L393311 JH393310:JH393311 TD393310:TD393311 ACZ393310:ACZ393311 AMV393310:AMV393311 AWR393310:AWR393311 BGN393310:BGN393311 BQJ393310:BQJ393311 CAF393310:CAF393311 CKB393310:CKB393311 CTX393310:CTX393311 DDT393310:DDT393311 DNP393310:DNP393311 DXL393310:DXL393311 EHH393310:EHH393311 ERD393310:ERD393311 FAZ393310:FAZ393311 FKV393310:FKV393311 FUR393310:FUR393311 GEN393310:GEN393311 GOJ393310:GOJ393311 GYF393310:GYF393311 HIB393310:HIB393311 HRX393310:HRX393311 IBT393310:IBT393311 ILP393310:ILP393311 IVL393310:IVL393311 JFH393310:JFH393311 JPD393310:JPD393311 JYZ393310:JYZ393311 KIV393310:KIV393311 KSR393310:KSR393311 LCN393310:LCN393311 LMJ393310:LMJ393311 LWF393310:LWF393311 MGB393310:MGB393311 MPX393310:MPX393311 MZT393310:MZT393311 NJP393310:NJP393311 NTL393310:NTL393311 ODH393310:ODH393311 OND393310:OND393311 OWZ393310:OWZ393311 PGV393310:PGV393311 PQR393310:PQR393311 QAN393310:QAN393311 QKJ393310:QKJ393311 QUF393310:QUF393311 REB393310:REB393311 RNX393310:RNX393311 RXT393310:RXT393311 SHP393310:SHP393311 SRL393310:SRL393311 TBH393310:TBH393311 TLD393310:TLD393311 TUZ393310:TUZ393311 UEV393310:UEV393311 UOR393310:UOR393311 UYN393310:UYN393311 VIJ393310:VIJ393311 VSF393310:VSF393311 WCB393310:WCB393311 WLX393310:WLX393311 WVT393310:WVT393311 L458846:L458847 JH458846:JH458847 TD458846:TD458847 ACZ458846:ACZ458847 AMV458846:AMV458847 AWR458846:AWR458847 BGN458846:BGN458847 BQJ458846:BQJ458847 CAF458846:CAF458847 CKB458846:CKB458847 CTX458846:CTX458847 DDT458846:DDT458847 DNP458846:DNP458847 DXL458846:DXL458847 EHH458846:EHH458847 ERD458846:ERD458847 FAZ458846:FAZ458847 FKV458846:FKV458847 FUR458846:FUR458847 GEN458846:GEN458847 GOJ458846:GOJ458847 GYF458846:GYF458847 HIB458846:HIB458847 HRX458846:HRX458847 IBT458846:IBT458847 ILP458846:ILP458847 IVL458846:IVL458847 JFH458846:JFH458847 JPD458846:JPD458847 JYZ458846:JYZ458847 KIV458846:KIV458847 KSR458846:KSR458847 LCN458846:LCN458847 LMJ458846:LMJ458847 LWF458846:LWF458847 MGB458846:MGB458847 MPX458846:MPX458847 MZT458846:MZT458847 NJP458846:NJP458847 NTL458846:NTL458847 ODH458846:ODH458847 OND458846:OND458847 OWZ458846:OWZ458847 PGV458846:PGV458847 PQR458846:PQR458847 QAN458846:QAN458847 QKJ458846:QKJ458847 QUF458846:QUF458847 REB458846:REB458847 RNX458846:RNX458847 RXT458846:RXT458847 SHP458846:SHP458847 SRL458846:SRL458847 TBH458846:TBH458847 TLD458846:TLD458847 TUZ458846:TUZ458847 UEV458846:UEV458847 UOR458846:UOR458847 UYN458846:UYN458847 VIJ458846:VIJ458847 VSF458846:VSF458847 WCB458846:WCB458847 WLX458846:WLX458847 WVT458846:WVT458847 L524382:L524383 JH524382:JH524383 TD524382:TD524383 ACZ524382:ACZ524383 AMV524382:AMV524383 AWR524382:AWR524383 BGN524382:BGN524383 BQJ524382:BQJ524383 CAF524382:CAF524383 CKB524382:CKB524383 CTX524382:CTX524383 DDT524382:DDT524383 DNP524382:DNP524383 DXL524382:DXL524383 EHH524382:EHH524383 ERD524382:ERD524383 FAZ524382:FAZ524383 FKV524382:FKV524383 FUR524382:FUR524383 GEN524382:GEN524383 GOJ524382:GOJ524383 GYF524382:GYF524383 HIB524382:HIB524383 HRX524382:HRX524383 IBT524382:IBT524383 ILP524382:ILP524383 IVL524382:IVL524383 JFH524382:JFH524383 JPD524382:JPD524383 JYZ524382:JYZ524383 KIV524382:KIV524383 KSR524382:KSR524383 LCN524382:LCN524383 LMJ524382:LMJ524383 LWF524382:LWF524383 MGB524382:MGB524383 MPX524382:MPX524383 MZT524382:MZT524383 NJP524382:NJP524383 NTL524382:NTL524383 ODH524382:ODH524383 OND524382:OND524383 OWZ524382:OWZ524383 PGV524382:PGV524383 PQR524382:PQR524383 QAN524382:QAN524383 QKJ524382:QKJ524383 QUF524382:QUF524383 REB524382:REB524383 RNX524382:RNX524383 RXT524382:RXT524383 SHP524382:SHP524383 SRL524382:SRL524383 TBH524382:TBH524383 TLD524382:TLD524383 TUZ524382:TUZ524383 UEV524382:UEV524383 UOR524382:UOR524383 UYN524382:UYN524383 VIJ524382:VIJ524383 VSF524382:VSF524383 WCB524382:WCB524383 WLX524382:WLX524383 WVT524382:WVT524383 L589918:L589919 JH589918:JH589919 TD589918:TD589919 ACZ589918:ACZ589919 AMV589918:AMV589919 AWR589918:AWR589919 BGN589918:BGN589919 BQJ589918:BQJ589919 CAF589918:CAF589919 CKB589918:CKB589919 CTX589918:CTX589919 DDT589918:DDT589919 DNP589918:DNP589919 DXL589918:DXL589919 EHH589918:EHH589919 ERD589918:ERD589919 FAZ589918:FAZ589919 FKV589918:FKV589919 FUR589918:FUR589919 GEN589918:GEN589919 GOJ589918:GOJ589919 GYF589918:GYF589919 HIB589918:HIB589919 HRX589918:HRX589919 IBT589918:IBT589919 ILP589918:ILP589919 IVL589918:IVL589919 JFH589918:JFH589919 JPD589918:JPD589919 JYZ589918:JYZ589919 KIV589918:KIV589919 KSR589918:KSR589919 LCN589918:LCN589919 LMJ589918:LMJ589919 LWF589918:LWF589919 MGB589918:MGB589919 MPX589918:MPX589919 MZT589918:MZT589919 NJP589918:NJP589919 NTL589918:NTL589919 ODH589918:ODH589919 OND589918:OND589919 OWZ589918:OWZ589919 PGV589918:PGV589919 PQR589918:PQR589919 QAN589918:QAN589919 QKJ589918:QKJ589919 QUF589918:QUF589919 REB589918:REB589919 RNX589918:RNX589919 RXT589918:RXT589919 SHP589918:SHP589919 SRL589918:SRL589919 TBH589918:TBH589919 TLD589918:TLD589919 TUZ589918:TUZ589919 UEV589918:UEV589919 UOR589918:UOR589919 UYN589918:UYN589919 VIJ589918:VIJ589919 VSF589918:VSF589919 WCB589918:WCB589919 WLX589918:WLX589919 WVT589918:WVT589919 L655454:L655455 JH655454:JH655455 TD655454:TD655455 ACZ655454:ACZ655455 AMV655454:AMV655455 AWR655454:AWR655455 BGN655454:BGN655455 BQJ655454:BQJ655455 CAF655454:CAF655455 CKB655454:CKB655455 CTX655454:CTX655455 DDT655454:DDT655455 DNP655454:DNP655455 DXL655454:DXL655455 EHH655454:EHH655455 ERD655454:ERD655455 FAZ655454:FAZ655455 FKV655454:FKV655455 FUR655454:FUR655455 GEN655454:GEN655455 GOJ655454:GOJ655455 GYF655454:GYF655455 HIB655454:HIB655455 HRX655454:HRX655455 IBT655454:IBT655455 ILP655454:ILP655455 IVL655454:IVL655455 JFH655454:JFH655455 JPD655454:JPD655455 JYZ655454:JYZ655455 KIV655454:KIV655455 KSR655454:KSR655455 LCN655454:LCN655455 LMJ655454:LMJ655455 LWF655454:LWF655455 MGB655454:MGB655455 MPX655454:MPX655455 MZT655454:MZT655455 NJP655454:NJP655455 NTL655454:NTL655455 ODH655454:ODH655455 OND655454:OND655455 OWZ655454:OWZ655455 PGV655454:PGV655455 PQR655454:PQR655455 QAN655454:QAN655455 QKJ655454:QKJ655455 QUF655454:QUF655455 REB655454:REB655455 RNX655454:RNX655455 RXT655454:RXT655455 SHP655454:SHP655455 SRL655454:SRL655455 TBH655454:TBH655455 TLD655454:TLD655455 TUZ655454:TUZ655455 UEV655454:UEV655455 UOR655454:UOR655455 UYN655454:UYN655455 VIJ655454:VIJ655455 VSF655454:VSF655455 WCB655454:WCB655455 WLX655454:WLX655455 WVT655454:WVT655455 L720990:L720991 JH720990:JH720991 TD720990:TD720991 ACZ720990:ACZ720991 AMV720990:AMV720991 AWR720990:AWR720991 BGN720990:BGN720991 BQJ720990:BQJ720991 CAF720990:CAF720991 CKB720990:CKB720991 CTX720990:CTX720991 DDT720990:DDT720991 DNP720990:DNP720991 DXL720990:DXL720991 EHH720990:EHH720991 ERD720990:ERD720991 FAZ720990:FAZ720991 FKV720990:FKV720991 FUR720990:FUR720991 GEN720990:GEN720991 GOJ720990:GOJ720991 GYF720990:GYF720991 HIB720990:HIB720991 HRX720990:HRX720991 IBT720990:IBT720991 ILP720990:ILP720991 IVL720990:IVL720991 JFH720990:JFH720991 JPD720990:JPD720991 JYZ720990:JYZ720991 KIV720990:KIV720991 KSR720990:KSR720991 LCN720990:LCN720991 LMJ720990:LMJ720991 LWF720990:LWF720991 MGB720990:MGB720991 MPX720990:MPX720991 MZT720990:MZT720991 NJP720990:NJP720991 NTL720990:NTL720991 ODH720990:ODH720991 OND720990:OND720991 OWZ720990:OWZ720991 PGV720990:PGV720991 PQR720990:PQR720991 QAN720990:QAN720991 QKJ720990:QKJ720991 QUF720990:QUF720991 REB720990:REB720991 RNX720990:RNX720991 RXT720990:RXT720991 SHP720990:SHP720991 SRL720990:SRL720991 TBH720990:TBH720991 TLD720990:TLD720991 TUZ720990:TUZ720991 UEV720990:UEV720991 UOR720990:UOR720991 UYN720990:UYN720991 VIJ720990:VIJ720991 VSF720990:VSF720991 WCB720990:WCB720991 WLX720990:WLX720991 WVT720990:WVT720991 L786526:L786527 JH786526:JH786527 TD786526:TD786527 ACZ786526:ACZ786527 AMV786526:AMV786527 AWR786526:AWR786527 BGN786526:BGN786527 BQJ786526:BQJ786527 CAF786526:CAF786527 CKB786526:CKB786527 CTX786526:CTX786527 DDT786526:DDT786527 DNP786526:DNP786527 DXL786526:DXL786527 EHH786526:EHH786527 ERD786526:ERD786527 FAZ786526:FAZ786527 FKV786526:FKV786527 FUR786526:FUR786527 GEN786526:GEN786527 GOJ786526:GOJ786527 GYF786526:GYF786527 HIB786526:HIB786527 HRX786526:HRX786527 IBT786526:IBT786527 ILP786526:ILP786527 IVL786526:IVL786527 JFH786526:JFH786527 JPD786526:JPD786527 JYZ786526:JYZ786527 KIV786526:KIV786527 KSR786526:KSR786527 LCN786526:LCN786527 LMJ786526:LMJ786527 LWF786526:LWF786527 MGB786526:MGB786527 MPX786526:MPX786527 MZT786526:MZT786527 NJP786526:NJP786527 NTL786526:NTL786527 ODH786526:ODH786527 OND786526:OND786527 OWZ786526:OWZ786527 PGV786526:PGV786527 PQR786526:PQR786527 QAN786526:QAN786527 QKJ786526:QKJ786527 QUF786526:QUF786527 REB786526:REB786527 RNX786526:RNX786527 RXT786526:RXT786527 SHP786526:SHP786527 SRL786526:SRL786527 TBH786526:TBH786527 TLD786526:TLD786527 TUZ786526:TUZ786527 UEV786526:UEV786527 UOR786526:UOR786527 UYN786526:UYN786527 VIJ786526:VIJ786527 VSF786526:VSF786527 WCB786526:WCB786527 WLX786526:WLX786527 WVT786526:WVT786527 L852062:L852063 JH852062:JH852063 TD852062:TD852063 ACZ852062:ACZ852063 AMV852062:AMV852063 AWR852062:AWR852063 BGN852062:BGN852063 BQJ852062:BQJ852063 CAF852062:CAF852063 CKB852062:CKB852063 CTX852062:CTX852063 DDT852062:DDT852063 DNP852062:DNP852063 DXL852062:DXL852063 EHH852062:EHH852063 ERD852062:ERD852063 FAZ852062:FAZ852063 FKV852062:FKV852063 FUR852062:FUR852063 GEN852062:GEN852063 GOJ852062:GOJ852063 GYF852062:GYF852063 HIB852062:HIB852063 HRX852062:HRX852063 IBT852062:IBT852063 ILP852062:ILP852063 IVL852062:IVL852063 JFH852062:JFH852063 JPD852062:JPD852063 JYZ852062:JYZ852063 KIV852062:KIV852063 KSR852062:KSR852063 LCN852062:LCN852063 LMJ852062:LMJ852063 LWF852062:LWF852063 MGB852062:MGB852063 MPX852062:MPX852063 MZT852062:MZT852063 NJP852062:NJP852063 NTL852062:NTL852063 ODH852062:ODH852063 OND852062:OND852063 OWZ852062:OWZ852063 PGV852062:PGV852063 PQR852062:PQR852063 QAN852062:QAN852063 QKJ852062:QKJ852063 QUF852062:QUF852063 REB852062:REB852063 RNX852062:RNX852063 RXT852062:RXT852063 SHP852062:SHP852063 SRL852062:SRL852063 TBH852062:TBH852063 TLD852062:TLD852063 TUZ852062:TUZ852063 UEV852062:UEV852063 UOR852062:UOR852063 UYN852062:UYN852063 VIJ852062:VIJ852063 VSF852062:VSF852063 WCB852062:WCB852063 WLX852062:WLX852063 WVT852062:WVT852063 L917598:L917599 JH917598:JH917599 TD917598:TD917599 ACZ917598:ACZ917599 AMV917598:AMV917599 AWR917598:AWR917599 BGN917598:BGN917599 BQJ917598:BQJ917599 CAF917598:CAF917599 CKB917598:CKB917599 CTX917598:CTX917599 DDT917598:DDT917599 DNP917598:DNP917599 DXL917598:DXL917599 EHH917598:EHH917599 ERD917598:ERD917599 FAZ917598:FAZ917599 FKV917598:FKV917599 FUR917598:FUR917599 GEN917598:GEN917599 GOJ917598:GOJ917599 GYF917598:GYF917599 HIB917598:HIB917599 HRX917598:HRX917599 IBT917598:IBT917599 ILP917598:ILP917599 IVL917598:IVL917599 JFH917598:JFH917599 JPD917598:JPD917599 JYZ917598:JYZ917599 KIV917598:KIV917599 KSR917598:KSR917599 LCN917598:LCN917599 LMJ917598:LMJ917599 LWF917598:LWF917599 MGB917598:MGB917599 MPX917598:MPX917599 MZT917598:MZT917599 NJP917598:NJP917599 NTL917598:NTL917599 ODH917598:ODH917599 OND917598:OND917599 OWZ917598:OWZ917599 PGV917598:PGV917599 PQR917598:PQR917599 QAN917598:QAN917599 QKJ917598:QKJ917599 QUF917598:QUF917599 REB917598:REB917599 RNX917598:RNX917599 RXT917598:RXT917599 SHP917598:SHP917599 SRL917598:SRL917599 TBH917598:TBH917599 TLD917598:TLD917599 TUZ917598:TUZ917599 UEV917598:UEV917599 UOR917598:UOR917599 UYN917598:UYN917599 VIJ917598:VIJ917599 VSF917598:VSF917599 WCB917598:WCB917599 WLX917598:WLX917599 WVT917598:WVT917599 L983134:L983135 JH983134:JH983135 TD983134:TD983135 ACZ983134:ACZ983135 AMV983134:AMV983135 AWR983134:AWR983135 BGN983134:BGN983135 BQJ983134:BQJ983135 CAF983134:CAF983135 CKB983134:CKB983135 CTX983134:CTX983135 DDT983134:DDT983135 DNP983134:DNP983135 DXL983134:DXL983135 EHH983134:EHH983135 ERD983134:ERD983135 FAZ983134:FAZ983135 FKV983134:FKV983135 FUR983134:FUR983135 GEN983134:GEN983135 GOJ983134:GOJ983135 GYF983134:GYF983135 HIB983134:HIB983135 HRX983134:HRX983135 IBT983134:IBT983135 ILP983134:ILP983135 IVL983134:IVL983135 JFH983134:JFH983135 JPD983134:JPD983135 JYZ983134:JYZ983135 KIV983134:KIV983135 KSR983134:KSR983135 LCN983134:LCN983135 LMJ983134:LMJ983135 LWF983134:LWF983135 MGB983134:MGB983135 MPX983134:MPX983135 MZT983134:MZT983135 NJP983134:NJP983135 NTL983134:NTL983135 ODH983134:ODH983135 OND983134:OND983135 OWZ983134:OWZ983135 PGV983134:PGV983135 PQR983134:PQR983135 QAN983134:QAN983135 QKJ983134:QKJ983135 QUF983134:QUF983135 REB983134:REB983135 RNX983134:RNX983135 RXT983134:RXT983135 SHP983134:SHP983135 SRL983134:SRL983135 TBH983134:TBH983135 TLD983134:TLD983135 TUZ983134:TUZ983135 UEV983134:UEV983135 UOR983134:UOR983135 UYN983134:UYN983135 VIJ983134:VIJ983135 VSF983134:VSF983135 WCB983134:WCB983135 WLX983134:WLX983135 WVT983134:WVT983135 L30:L32 JH30:JH32 TD30:TD32 ACZ30:ACZ32 AMV30:AMV32 AWR30:AWR32 BGN30:BGN32 BQJ30:BQJ32 CAF30:CAF32 CKB30:CKB32 CTX30:CTX32 DDT30:DDT32 DNP30:DNP32 DXL30:DXL32 EHH30:EHH32 ERD30:ERD32 FAZ30:FAZ32 FKV30:FKV32 FUR30:FUR32 GEN30:GEN32 GOJ30:GOJ32 GYF30:GYF32 HIB30:HIB32 HRX30:HRX32 IBT30:IBT32 ILP30:ILP32 IVL30:IVL32 JFH30:JFH32 JPD30:JPD32 JYZ30:JYZ32 KIV30:KIV32 KSR30:KSR32 LCN30:LCN32 LMJ30:LMJ32 LWF30:LWF32 MGB30:MGB32 MPX30:MPX32 MZT30:MZT32 NJP30:NJP32 NTL30:NTL32 ODH30:ODH32 OND30:OND32 OWZ30:OWZ32 PGV30:PGV32 PQR30:PQR32 QAN30:QAN32 QKJ30:QKJ32 QUF30:QUF32 REB30:REB32 RNX30:RNX32 RXT30:RXT32 SHP30:SHP32 SRL30:SRL32 TBH30:TBH32 TLD30:TLD32 TUZ30:TUZ32 UEV30:UEV32 UOR30:UOR32 UYN30:UYN32 VIJ30:VIJ32 VSF30:VSF32 WCB30:WCB32 WLX30:WLX32 WVT30:WVT32 L65566:L65568 JH65566:JH65568 TD65566:TD65568 ACZ65566:ACZ65568 AMV65566:AMV65568 AWR65566:AWR65568 BGN65566:BGN65568 BQJ65566:BQJ65568 CAF65566:CAF65568 CKB65566:CKB65568 CTX65566:CTX65568 DDT65566:DDT65568 DNP65566:DNP65568 DXL65566:DXL65568 EHH65566:EHH65568 ERD65566:ERD65568 FAZ65566:FAZ65568 FKV65566:FKV65568 FUR65566:FUR65568 GEN65566:GEN65568 GOJ65566:GOJ65568 GYF65566:GYF65568 HIB65566:HIB65568 HRX65566:HRX65568 IBT65566:IBT65568 ILP65566:ILP65568 IVL65566:IVL65568 JFH65566:JFH65568 JPD65566:JPD65568 JYZ65566:JYZ65568 KIV65566:KIV65568 KSR65566:KSR65568 LCN65566:LCN65568 LMJ65566:LMJ65568 LWF65566:LWF65568 MGB65566:MGB65568 MPX65566:MPX65568 MZT65566:MZT65568 NJP65566:NJP65568 NTL65566:NTL65568 ODH65566:ODH65568 OND65566:OND65568 OWZ65566:OWZ65568 PGV65566:PGV65568 PQR65566:PQR65568 QAN65566:QAN65568 QKJ65566:QKJ65568 QUF65566:QUF65568 REB65566:REB65568 RNX65566:RNX65568 RXT65566:RXT65568 SHP65566:SHP65568 SRL65566:SRL65568 TBH65566:TBH65568 TLD65566:TLD65568 TUZ65566:TUZ65568 UEV65566:UEV65568 UOR65566:UOR65568 UYN65566:UYN65568 VIJ65566:VIJ65568 VSF65566:VSF65568 WCB65566:WCB65568 WLX65566:WLX65568 WVT65566:WVT65568 L131102:L131104 JH131102:JH131104 TD131102:TD131104 ACZ131102:ACZ131104 AMV131102:AMV131104 AWR131102:AWR131104 BGN131102:BGN131104 BQJ131102:BQJ131104 CAF131102:CAF131104 CKB131102:CKB131104 CTX131102:CTX131104 DDT131102:DDT131104 DNP131102:DNP131104 DXL131102:DXL131104 EHH131102:EHH131104 ERD131102:ERD131104 FAZ131102:FAZ131104 FKV131102:FKV131104 FUR131102:FUR131104 GEN131102:GEN131104 GOJ131102:GOJ131104 GYF131102:GYF131104 HIB131102:HIB131104 HRX131102:HRX131104 IBT131102:IBT131104 ILP131102:ILP131104 IVL131102:IVL131104 JFH131102:JFH131104 JPD131102:JPD131104 JYZ131102:JYZ131104 KIV131102:KIV131104 KSR131102:KSR131104 LCN131102:LCN131104 LMJ131102:LMJ131104 LWF131102:LWF131104 MGB131102:MGB131104 MPX131102:MPX131104 MZT131102:MZT131104 NJP131102:NJP131104 NTL131102:NTL131104 ODH131102:ODH131104 OND131102:OND131104 OWZ131102:OWZ131104 PGV131102:PGV131104 PQR131102:PQR131104 QAN131102:QAN131104 QKJ131102:QKJ131104 QUF131102:QUF131104 REB131102:REB131104 RNX131102:RNX131104 RXT131102:RXT131104 SHP131102:SHP131104 SRL131102:SRL131104 TBH131102:TBH131104 TLD131102:TLD131104 TUZ131102:TUZ131104 UEV131102:UEV131104 UOR131102:UOR131104 UYN131102:UYN131104 VIJ131102:VIJ131104 VSF131102:VSF131104 WCB131102:WCB131104 WLX131102:WLX131104 WVT131102:WVT131104 L196638:L196640 JH196638:JH196640 TD196638:TD196640 ACZ196638:ACZ196640 AMV196638:AMV196640 AWR196638:AWR196640 BGN196638:BGN196640 BQJ196638:BQJ196640 CAF196638:CAF196640 CKB196638:CKB196640 CTX196638:CTX196640 DDT196638:DDT196640 DNP196638:DNP196640 DXL196638:DXL196640 EHH196638:EHH196640 ERD196638:ERD196640 FAZ196638:FAZ196640 FKV196638:FKV196640 FUR196638:FUR196640 GEN196638:GEN196640 GOJ196638:GOJ196640 GYF196638:GYF196640 HIB196638:HIB196640 HRX196638:HRX196640 IBT196638:IBT196640 ILP196638:ILP196640 IVL196638:IVL196640 JFH196638:JFH196640 JPD196638:JPD196640 JYZ196638:JYZ196640 KIV196638:KIV196640 KSR196638:KSR196640 LCN196638:LCN196640 LMJ196638:LMJ196640 LWF196638:LWF196640 MGB196638:MGB196640 MPX196638:MPX196640 MZT196638:MZT196640 NJP196638:NJP196640 NTL196638:NTL196640 ODH196638:ODH196640 OND196638:OND196640 OWZ196638:OWZ196640 PGV196638:PGV196640 PQR196638:PQR196640 QAN196638:QAN196640 QKJ196638:QKJ196640 QUF196638:QUF196640 REB196638:REB196640 RNX196638:RNX196640 RXT196638:RXT196640 SHP196638:SHP196640 SRL196638:SRL196640 TBH196638:TBH196640 TLD196638:TLD196640 TUZ196638:TUZ196640 UEV196638:UEV196640 UOR196638:UOR196640 UYN196638:UYN196640 VIJ196638:VIJ196640 VSF196638:VSF196640 WCB196638:WCB196640 WLX196638:WLX196640 WVT196638:WVT196640 L262174:L262176 JH262174:JH262176 TD262174:TD262176 ACZ262174:ACZ262176 AMV262174:AMV262176 AWR262174:AWR262176 BGN262174:BGN262176 BQJ262174:BQJ262176 CAF262174:CAF262176 CKB262174:CKB262176 CTX262174:CTX262176 DDT262174:DDT262176 DNP262174:DNP262176 DXL262174:DXL262176 EHH262174:EHH262176 ERD262174:ERD262176 FAZ262174:FAZ262176 FKV262174:FKV262176 FUR262174:FUR262176 GEN262174:GEN262176 GOJ262174:GOJ262176 GYF262174:GYF262176 HIB262174:HIB262176 HRX262174:HRX262176 IBT262174:IBT262176 ILP262174:ILP262176 IVL262174:IVL262176 JFH262174:JFH262176 JPD262174:JPD262176 JYZ262174:JYZ262176 KIV262174:KIV262176 KSR262174:KSR262176 LCN262174:LCN262176 LMJ262174:LMJ262176 LWF262174:LWF262176 MGB262174:MGB262176 MPX262174:MPX262176 MZT262174:MZT262176 NJP262174:NJP262176 NTL262174:NTL262176 ODH262174:ODH262176 OND262174:OND262176 OWZ262174:OWZ262176 PGV262174:PGV262176 PQR262174:PQR262176 QAN262174:QAN262176 QKJ262174:QKJ262176 QUF262174:QUF262176 REB262174:REB262176 RNX262174:RNX262176 RXT262174:RXT262176 SHP262174:SHP262176 SRL262174:SRL262176 TBH262174:TBH262176 TLD262174:TLD262176 TUZ262174:TUZ262176 UEV262174:UEV262176 UOR262174:UOR262176 UYN262174:UYN262176 VIJ262174:VIJ262176 VSF262174:VSF262176 WCB262174:WCB262176 WLX262174:WLX262176 WVT262174:WVT262176 L327710:L327712 JH327710:JH327712 TD327710:TD327712 ACZ327710:ACZ327712 AMV327710:AMV327712 AWR327710:AWR327712 BGN327710:BGN327712 BQJ327710:BQJ327712 CAF327710:CAF327712 CKB327710:CKB327712 CTX327710:CTX327712 DDT327710:DDT327712 DNP327710:DNP327712 DXL327710:DXL327712 EHH327710:EHH327712 ERD327710:ERD327712 FAZ327710:FAZ327712 FKV327710:FKV327712 FUR327710:FUR327712 GEN327710:GEN327712 GOJ327710:GOJ327712 GYF327710:GYF327712 HIB327710:HIB327712 HRX327710:HRX327712 IBT327710:IBT327712 ILP327710:ILP327712 IVL327710:IVL327712 JFH327710:JFH327712 JPD327710:JPD327712 JYZ327710:JYZ327712 KIV327710:KIV327712 KSR327710:KSR327712 LCN327710:LCN327712 LMJ327710:LMJ327712 LWF327710:LWF327712 MGB327710:MGB327712 MPX327710:MPX327712 MZT327710:MZT327712 NJP327710:NJP327712 NTL327710:NTL327712 ODH327710:ODH327712 OND327710:OND327712 OWZ327710:OWZ327712 PGV327710:PGV327712 PQR327710:PQR327712 QAN327710:QAN327712 QKJ327710:QKJ327712 QUF327710:QUF327712 REB327710:REB327712 RNX327710:RNX327712 RXT327710:RXT327712 SHP327710:SHP327712 SRL327710:SRL327712 TBH327710:TBH327712 TLD327710:TLD327712 TUZ327710:TUZ327712 UEV327710:UEV327712 UOR327710:UOR327712 UYN327710:UYN327712 VIJ327710:VIJ327712 VSF327710:VSF327712 WCB327710:WCB327712 WLX327710:WLX327712 WVT327710:WVT327712 L393246:L393248 JH393246:JH393248 TD393246:TD393248 ACZ393246:ACZ393248 AMV393246:AMV393248 AWR393246:AWR393248 BGN393246:BGN393248 BQJ393246:BQJ393248 CAF393246:CAF393248 CKB393246:CKB393248 CTX393246:CTX393248 DDT393246:DDT393248 DNP393246:DNP393248 DXL393246:DXL393248 EHH393246:EHH393248 ERD393246:ERD393248 FAZ393246:FAZ393248 FKV393246:FKV393248 FUR393246:FUR393248 GEN393246:GEN393248 GOJ393246:GOJ393248 GYF393246:GYF393248 HIB393246:HIB393248 HRX393246:HRX393248 IBT393246:IBT393248 ILP393246:ILP393248 IVL393246:IVL393248 JFH393246:JFH393248 JPD393246:JPD393248 JYZ393246:JYZ393248 KIV393246:KIV393248 KSR393246:KSR393248 LCN393246:LCN393248 LMJ393246:LMJ393248 LWF393246:LWF393248 MGB393246:MGB393248 MPX393246:MPX393248 MZT393246:MZT393248 NJP393246:NJP393248 NTL393246:NTL393248 ODH393246:ODH393248 OND393246:OND393248 OWZ393246:OWZ393248 PGV393246:PGV393248 PQR393246:PQR393248 QAN393246:QAN393248 QKJ393246:QKJ393248 QUF393246:QUF393248 REB393246:REB393248 RNX393246:RNX393248 RXT393246:RXT393248 SHP393246:SHP393248 SRL393246:SRL393248 TBH393246:TBH393248 TLD393246:TLD393248 TUZ393246:TUZ393248 UEV393246:UEV393248 UOR393246:UOR393248 UYN393246:UYN393248 VIJ393246:VIJ393248 VSF393246:VSF393248 WCB393246:WCB393248 WLX393246:WLX393248 WVT393246:WVT393248 L458782:L458784 JH458782:JH458784 TD458782:TD458784 ACZ458782:ACZ458784 AMV458782:AMV458784 AWR458782:AWR458784 BGN458782:BGN458784 BQJ458782:BQJ458784 CAF458782:CAF458784 CKB458782:CKB458784 CTX458782:CTX458784 DDT458782:DDT458784 DNP458782:DNP458784 DXL458782:DXL458784 EHH458782:EHH458784 ERD458782:ERD458784 FAZ458782:FAZ458784 FKV458782:FKV458784 FUR458782:FUR458784 GEN458782:GEN458784 GOJ458782:GOJ458784 GYF458782:GYF458784 HIB458782:HIB458784 HRX458782:HRX458784 IBT458782:IBT458784 ILP458782:ILP458784 IVL458782:IVL458784 JFH458782:JFH458784 JPD458782:JPD458784 JYZ458782:JYZ458784 KIV458782:KIV458784 KSR458782:KSR458784 LCN458782:LCN458784 LMJ458782:LMJ458784 LWF458782:LWF458784 MGB458782:MGB458784 MPX458782:MPX458784 MZT458782:MZT458784 NJP458782:NJP458784 NTL458782:NTL458784 ODH458782:ODH458784 OND458782:OND458784 OWZ458782:OWZ458784 PGV458782:PGV458784 PQR458782:PQR458784 QAN458782:QAN458784 QKJ458782:QKJ458784 QUF458782:QUF458784 REB458782:REB458784 RNX458782:RNX458784 RXT458782:RXT458784 SHP458782:SHP458784 SRL458782:SRL458784 TBH458782:TBH458784 TLD458782:TLD458784 TUZ458782:TUZ458784 UEV458782:UEV458784 UOR458782:UOR458784 UYN458782:UYN458784 VIJ458782:VIJ458784 VSF458782:VSF458784 WCB458782:WCB458784 WLX458782:WLX458784 WVT458782:WVT458784 L524318:L524320 JH524318:JH524320 TD524318:TD524320 ACZ524318:ACZ524320 AMV524318:AMV524320 AWR524318:AWR524320 BGN524318:BGN524320 BQJ524318:BQJ524320 CAF524318:CAF524320 CKB524318:CKB524320 CTX524318:CTX524320 DDT524318:DDT524320 DNP524318:DNP524320 DXL524318:DXL524320 EHH524318:EHH524320 ERD524318:ERD524320 FAZ524318:FAZ524320 FKV524318:FKV524320 FUR524318:FUR524320 GEN524318:GEN524320 GOJ524318:GOJ524320 GYF524318:GYF524320 HIB524318:HIB524320 HRX524318:HRX524320 IBT524318:IBT524320 ILP524318:ILP524320 IVL524318:IVL524320 JFH524318:JFH524320 JPD524318:JPD524320 JYZ524318:JYZ524320 KIV524318:KIV524320 KSR524318:KSR524320 LCN524318:LCN524320 LMJ524318:LMJ524320 LWF524318:LWF524320 MGB524318:MGB524320 MPX524318:MPX524320 MZT524318:MZT524320 NJP524318:NJP524320 NTL524318:NTL524320 ODH524318:ODH524320 OND524318:OND524320 OWZ524318:OWZ524320 PGV524318:PGV524320 PQR524318:PQR524320 QAN524318:QAN524320 QKJ524318:QKJ524320 QUF524318:QUF524320 REB524318:REB524320 RNX524318:RNX524320 RXT524318:RXT524320 SHP524318:SHP524320 SRL524318:SRL524320 TBH524318:TBH524320 TLD524318:TLD524320 TUZ524318:TUZ524320 UEV524318:UEV524320 UOR524318:UOR524320 UYN524318:UYN524320 VIJ524318:VIJ524320 VSF524318:VSF524320 WCB524318:WCB524320 WLX524318:WLX524320 WVT524318:WVT524320 L589854:L589856 JH589854:JH589856 TD589854:TD589856 ACZ589854:ACZ589856 AMV589854:AMV589856 AWR589854:AWR589856 BGN589854:BGN589856 BQJ589854:BQJ589856 CAF589854:CAF589856 CKB589854:CKB589856 CTX589854:CTX589856 DDT589854:DDT589856 DNP589854:DNP589856 DXL589854:DXL589856 EHH589854:EHH589856 ERD589854:ERD589856 FAZ589854:FAZ589856 FKV589854:FKV589856 FUR589854:FUR589856 GEN589854:GEN589856 GOJ589854:GOJ589856 GYF589854:GYF589856 HIB589854:HIB589856 HRX589854:HRX589856 IBT589854:IBT589856 ILP589854:ILP589856 IVL589854:IVL589856 JFH589854:JFH589856 JPD589854:JPD589856 JYZ589854:JYZ589856 KIV589854:KIV589856 KSR589854:KSR589856 LCN589854:LCN589856 LMJ589854:LMJ589856 LWF589854:LWF589856 MGB589854:MGB589856 MPX589854:MPX589856 MZT589854:MZT589856 NJP589854:NJP589856 NTL589854:NTL589856 ODH589854:ODH589856 OND589854:OND589856 OWZ589854:OWZ589856 PGV589854:PGV589856 PQR589854:PQR589856 QAN589854:QAN589856 QKJ589854:QKJ589856 QUF589854:QUF589856 REB589854:REB589856 RNX589854:RNX589856 RXT589854:RXT589856 SHP589854:SHP589856 SRL589854:SRL589856 TBH589854:TBH589856 TLD589854:TLD589856 TUZ589854:TUZ589856 UEV589854:UEV589856 UOR589854:UOR589856 UYN589854:UYN589856 VIJ589854:VIJ589856 VSF589854:VSF589856 WCB589854:WCB589856 WLX589854:WLX589856 WVT589854:WVT589856 L655390:L655392 JH655390:JH655392 TD655390:TD655392 ACZ655390:ACZ655392 AMV655390:AMV655392 AWR655390:AWR655392 BGN655390:BGN655392 BQJ655390:BQJ655392 CAF655390:CAF655392 CKB655390:CKB655392 CTX655390:CTX655392 DDT655390:DDT655392 DNP655390:DNP655392 DXL655390:DXL655392 EHH655390:EHH655392 ERD655390:ERD655392 FAZ655390:FAZ655392 FKV655390:FKV655392 FUR655390:FUR655392 GEN655390:GEN655392 GOJ655390:GOJ655392 GYF655390:GYF655392 HIB655390:HIB655392 HRX655390:HRX655392 IBT655390:IBT655392 ILP655390:ILP655392 IVL655390:IVL655392 JFH655390:JFH655392 JPD655390:JPD655392 JYZ655390:JYZ655392 KIV655390:KIV655392 KSR655390:KSR655392 LCN655390:LCN655392 LMJ655390:LMJ655392 LWF655390:LWF655392 MGB655390:MGB655392 MPX655390:MPX655392 MZT655390:MZT655392 NJP655390:NJP655392 NTL655390:NTL655392 ODH655390:ODH655392 OND655390:OND655392 OWZ655390:OWZ655392 PGV655390:PGV655392 PQR655390:PQR655392 QAN655390:QAN655392 QKJ655390:QKJ655392 QUF655390:QUF655392 REB655390:REB655392 RNX655390:RNX655392 RXT655390:RXT655392 SHP655390:SHP655392 SRL655390:SRL655392 TBH655390:TBH655392 TLD655390:TLD655392 TUZ655390:TUZ655392 UEV655390:UEV655392 UOR655390:UOR655392 UYN655390:UYN655392 VIJ655390:VIJ655392 VSF655390:VSF655392 WCB655390:WCB655392 WLX655390:WLX655392 WVT655390:WVT655392 L720926:L720928 JH720926:JH720928 TD720926:TD720928 ACZ720926:ACZ720928 AMV720926:AMV720928 AWR720926:AWR720928 BGN720926:BGN720928 BQJ720926:BQJ720928 CAF720926:CAF720928 CKB720926:CKB720928 CTX720926:CTX720928 DDT720926:DDT720928 DNP720926:DNP720928 DXL720926:DXL720928 EHH720926:EHH720928 ERD720926:ERD720928 FAZ720926:FAZ720928 FKV720926:FKV720928 FUR720926:FUR720928 GEN720926:GEN720928 GOJ720926:GOJ720928 GYF720926:GYF720928 HIB720926:HIB720928 HRX720926:HRX720928 IBT720926:IBT720928 ILP720926:ILP720928 IVL720926:IVL720928 JFH720926:JFH720928 JPD720926:JPD720928 JYZ720926:JYZ720928 KIV720926:KIV720928 KSR720926:KSR720928 LCN720926:LCN720928 LMJ720926:LMJ720928 LWF720926:LWF720928 MGB720926:MGB720928 MPX720926:MPX720928 MZT720926:MZT720928 NJP720926:NJP720928 NTL720926:NTL720928 ODH720926:ODH720928 OND720926:OND720928 OWZ720926:OWZ720928 PGV720926:PGV720928 PQR720926:PQR720928 QAN720926:QAN720928 QKJ720926:QKJ720928 QUF720926:QUF720928 REB720926:REB720928 RNX720926:RNX720928 RXT720926:RXT720928 SHP720926:SHP720928 SRL720926:SRL720928 TBH720926:TBH720928 TLD720926:TLD720928 TUZ720926:TUZ720928 UEV720926:UEV720928 UOR720926:UOR720928 UYN720926:UYN720928 VIJ720926:VIJ720928 VSF720926:VSF720928 WCB720926:WCB720928 WLX720926:WLX720928 WVT720926:WVT720928 L786462:L786464 JH786462:JH786464 TD786462:TD786464 ACZ786462:ACZ786464 AMV786462:AMV786464 AWR786462:AWR786464 BGN786462:BGN786464 BQJ786462:BQJ786464 CAF786462:CAF786464 CKB786462:CKB786464 CTX786462:CTX786464 DDT786462:DDT786464 DNP786462:DNP786464 DXL786462:DXL786464 EHH786462:EHH786464 ERD786462:ERD786464 FAZ786462:FAZ786464 FKV786462:FKV786464 FUR786462:FUR786464 GEN786462:GEN786464 GOJ786462:GOJ786464 GYF786462:GYF786464 HIB786462:HIB786464 HRX786462:HRX786464 IBT786462:IBT786464 ILP786462:ILP786464 IVL786462:IVL786464 JFH786462:JFH786464 JPD786462:JPD786464 JYZ786462:JYZ786464 KIV786462:KIV786464 KSR786462:KSR786464 LCN786462:LCN786464 LMJ786462:LMJ786464 LWF786462:LWF786464 MGB786462:MGB786464 MPX786462:MPX786464 MZT786462:MZT786464 NJP786462:NJP786464 NTL786462:NTL786464 ODH786462:ODH786464 OND786462:OND786464 OWZ786462:OWZ786464 PGV786462:PGV786464 PQR786462:PQR786464 QAN786462:QAN786464 QKJ786462:QKJ786464 QUF786462:QUF786464 REB786462:REB786464 RNX786462:RNX786464 RXT786462:RXT786464 SHP786462:SHP786464 SRL786462:SRL786464 TBH786462:TBH786464 TLD786462:TLD786464 TUZ786462:TUZ786464 UEV786462:UEV786464 UOR786462:UOR786464 UYN786462:UYN786464 VIJ786462:VIJ786464 VSF786462:VSF786464 WCB786462:WCB786464 WLX786462:WLX786464 WVT786462:WVT786464 L851998:L852000 JH851998:JH852000 TD851998:TD852000 ACZ851998:ACZ852000 AMV851998:AMV852000 AWR851998:AWR852000 BGN851998:BGN852000 BQJ851998:BQJ852000 CAF851998:CAF852000 CKB851998:CKB852000 CTX851998:CTX852000 DDT851998:DDT852000 DNP851998:DNP852000 DXL851998:DXL852000 EHH851998:EHH852000 ERD851998:ERD852000 FAZ851998:FAZ852000 FKV851998:FKV852000 FUR851998:FUR852000 GEN851998:GEN852000 GOJ851998:GOJ852000 GYF851998:GYF852000 HIB851998:HIB852000 HRX851998:HRX852000 IBT851998:IBT852000 ILP851998:ILP852000 IVL851998:IVL852000 JFH851998:JFH852000 JPD851998:JPD852000 JYZ851998:JYZ852000 KIV851998:KIV852000 KSR851998:KSR852000 LCN851998:LCN852000 LMJ851998:LMJ852000 LWF851998:LWF852000 MGB851998:MGB852000 MPX851998:MPX852000 MZT851998:MZT852000 NJP851998:NJP852000 NTL851998:NTL852000 ODH851998:ODH852000 OND851998:OND852000 OWZ851998:OWZ852000 PGV851998:PGV852000 PQR851998:PQR852000 QAN851998:QAN852000 QKJ851998:QKJ852000 QUF851998:QUF852000 REB851998:REB852000 RNX851998:RNX852000 RXT851998:RXT852000 SHP851998:SHP852000 SRL851998:SRL852000 TBH851998:TBH852000 TLD851998:TLD852000 TUZ851998:TUZ852000 UEV851998:UEV852000 UOR851998:UOR852000 UYN851998:UYN852000 VIJ851998:VIJ852000 VSF851998:VSF852000 WCB851998:WCB852000 WLX851998:WLX852000 WVT851998:WVT852000 L917534:L917536 JH917534:JH917536 TD917534:TD917536 ACZ917534:ACZ917536 AMV917534:AMV917536 AWR917534:AWR917536 BGN917534:BGN917536 BQJ917534:BQJ917536 CAF917534:CAF917536 CKB917534:CKB917536 CTX917534:CTX917536 DDT917534:DDT917536 DNP917534:DNP917536 DXL917534:DXL917536 EHH917534:EHH917536 ERD917534:ERD917536 FAZ917534:FAZ917536 FKV917534:FKV917536 FUR917534:FUR917536 GEN917534:GEN917536 GOJ917534:GOJ917536 GYF917534:GYF917536 HIB917534:HIB917536 HRX917534:HRX917536 IBT917534:IBT917536 ILP917534:ILP917536 IVL917534:IVL917536 JFH917534:JFH917536 JPD917534:JPD917536 JYZ917534:JYZ917536 KIV917534:KIV917536 KSR917534:KSR917536 LCN917534:LCN917536 LMJ917534:LMJ917536 LWF917534:LWF917536 MGB917534:MGB917536 MPX917534:MPX917536 MZT917534:MZT917536 NJP917534:NJP917536 NTL917534:NTL917536 ODH917534:ODH917536 OND917534:OND917536 OWZ917534:OWZ917536 PGV917534:PGV917536 PQR917534:PQR917536 QAN917534:QAN917536 QKJ917534:QKJ917536 QUF917534:QUF917536 REB917534:REB917536 RNX917534:RNX917536 RXT917534:RXT917536 SHP917534:SHP917536 SRL917534:SRL917536 TBH917534:TBH917536 TLD917534:TLD917536 TUZ917534:TUZ917536 UEV917534:UEV917536 UOR917534:UOR917536 UYN917534:UYN917536 VIJ917534:VIJ917536 VSF917534:VSF917536 WCB917534:WCB917536 WLX917534:WLX917536 WVT917534:WVT917536 L983070:L983072 JH983070:JH983072 TD983070:TD983072 ACZ983070:ACZ983072 AMV983070:AMV983072 AWR983070:AWR983072 BGN983070:BGN983072 BQJ983070:BQJ983072 CAF983070:CAF983072 CKB983070:CKB983072 CTX983070:CTX983072 DDT983070:DDT983072 DNP983070:DNP983072 DXL983070:DXL983072 EHH983070:EHH983072 ERD983070:ERD983072 FAZ983070:FAZ983072 FKV983070:FKV983072 FUR983070:FUR983072 GEN983070:GEN983072 GOJ983070:GOJ983072 GYF983070:GYF983072 HIB983070:HIB983072 HRX983070:HRX983072 IBT983070:IBT983072 ILP983070:ILP983072 IVL983070:IVL983072 JFH983070:JFH983072 JPD983070:JPD983072 JYZ983070:JYZ983072 KIV983070:KIV983072 KSR983070:KSR983072 LCN983070:LCN983072 LMJ983070:LMJ983072 LWF983070:LWF983072 MGB983070:MGB983072 MPX983070:MPX983072 MZT983070:MZT983072 NJP983070:NJP983072 NTL983070:NTL983072 ODH983070:ODH983072 OND983070:OND983072 OWZ983070:OWZ983072 PGV983070:PGV983072 PQR983070:PQR983072 QAN983070:QAN983072 QKJ983070:QKJ983072 QUF983070:QUF983072 REB983070:REB983072 RNX983070:RNX983072 RXT983070:RXT983072 SHP983070:SHP983072 SRL983070:SRL983072 TBH983070:TBH983072 TLD983070:TLD983072 TUZ983070:TUZ983072 UEV983070:UEV983072 UOR983070:UOR983072 UYN983070:UYN983072 VIJ983070:VIJ983072 VSF983070:VSF983072 WCB983070:WCB983072 WLX983070:WLX983072 WVT983070:WVT983072 L98:L100 JH98:JH100 TD98:TD100 ACZ98:ACZ100 AMV98:AMV100 AWR98:AWR100 BGN98:BGN100 BQJ98:BQJ100 CAF98:CAF100 CKB98:CKB100 CTX98:CTX100 DDT98:DDT100 DNP98:DNP100 DXL98:DXL100 EHH98:EHH100 ERD98:ERD100 FAZ98:FAZ100 FKV98:FKV100 FUR98:FUR100 GEN98:GEN100 GOJ98:GOJ100 GYF98:GYF100 HIB98:HIB100 HRX98:HRX100 IBT98:IBT100 ILP98:ILP100 IVL98:IVL100 JFH98:JFH100 JPD98:JPD100 JYZ98:JYZ100 KIV98:KIV100 KSR98:KSR100 LCN98:LCN100 LMJ98:LMJ100 LWF98:LWF100 MGB98:MGB100 MPX98:MPX100 MZT98:MZT100 NJP98:NJP100 NTL98:NTL100 ODH98:ODH100 OND98:OND100 OWZ98:OWZ100 PGV98:PGV100 PQR98:PQR100 QAN98:QAN100 QKJ98:QKJ100 QUF98:QUF100 REB98:REB100 RNX98:RNX100 RXT98:RXT100 SHP98:SHP100 SRL98:SRL100 TBH98:TBH100 TLD98:TLD100 TUZ98:TUZ100 UEV98:UEV100 UOR98:UOR100 UYN98:UYN100 VIJ98:VIJ100 VSF98:VSF100 WCB98:WCB100 WLX98:WLX100 WVT98:WVT100 L65634:L65636 JH65634:JH65636 TD65634:TD65636 ACZ65634:ACZ65636 AMV65634:AMV65636 AWR65634:AWR65636 BGN65634:BGN65636 BQJ65634:BQJ65636 CAF65634:CAF65636 CKB65634:CKB65636 CTX65634:CTX65636 DDT65634:DDT65636 DNP65634:DNP65636 DXL65634:DXL65636 EHH65634:EHH65636 ERD65634:ERD65636 FAZ65634:FAZ65636 FKV65634:FKV65636 FUR65634:FUR65636 GEN65634:GEN65636 GOJ65634:GOJ65636 GYF65634:GYF65636 HIB65634:HIB65636 HRX65634:HRX65636 IBT65634:IBT65636 ILP65634:ILP65636 IVL65634:IVL65636 JFH65634:JFH65636 JPD65634:JPD65636 JYZ65634:JYZ65636 KIV65634:KIV65636 KSR65634:KSR65636 LCN65634:LCN65636 LMJ65634:LMJ65636 LWF65634:LWF65636 MGB65634:MGB65636 MPX65634:MPX65636 MZT65634:MZT65636 NJP65634:NJP65636 NTL65634:NTL65636 ODH65634:ODH65636 OND65634:OND65636 OWZ65634:OWZ65636 PGV65634:PGV65636 PQR65634:PQR65636 QAN65634:QAN65636 QKJ65634:QKJ65636 QUF65634:QUF65636 REB65634:REB65636 RNX65634:RNX65636 RXT65634:RXT65636 SHP65634:SHP65636 SRL65634:SRL65636 TBH65634:TBH65636 TLD65634:TLD65636 TUZ65634:TUZ65636 UEV65634:UEV65636 UOR65634:UOR65636 UYN65634:UYN65636 VIJ65634:VIJ65636 VSF65634:VSF65636 WCB65634:WCB65636 WLX65634:WLX65636 WVT65634:WVT65636 L131170:L131172 JH131170:JH131172 TD131170:TD131172 ACZ131170:ACZ131172 AMV131170:AMV131172 AWR131170:AWR131172 BGN131170:BGN131172 BQJ131170:BQJ131172 CAF131170:CAF131172 CKB131170:CKB131172 CTX131170:CTX131172 DDT131170:DDT131172 DNP131170:DNP131172 DXL131170:DXL131172 EHH131170:EHH131172 ERD131170:ERD131172 FAZ131170:FAZ131172 FKV131170:FKV131172 FUR131170:FUR131172 GEN131170:GEN131172 GOJ131170:GOJ131172 GYF131170:GYF131172 HIB131170:HIB131172 HRX131170:HRX131172 IBT131170:IBT131172 ILP131170:ILP131172 IVL131170:IVL131172 JFH131170:JFH131172 JPD131170:JPD131172 JYZ131170:JYZ131172 KIV131170:KIV131172 KSR131170:KSR131172 LCN131170:LCN131172 LMJ131170:LMJ131172 LWF131170:LWF131172 MGB131170:MGB131172 MPX131170:MPX131172 MZT131170:MZT131172 NJP131170:NJP131172 NTL131170:NTL131172 ODH131170:ODH131172 OND131170:OND131172 OWZ131170:OWZ131172 PGV131170:PGV131172 PQR131170:PQR131172 QAN131170:QAN131172 QKJ131170:QKJ131172 QUF131170:QUF131172 REB131170:REB131172 RNX131170:RNX131172 RXT131170:RXT131172 SHP131170:SHP131172 SRL131170:SRL131172 TBH131170:TBH131172 TLD131170:TLD131172 TUZ131170:TUZ131172 UEV131170:UEV131172 UOR131170:UOR131172 UYN131170:UYN131172 VIJ131170:VIJ131172 VSF131170:VSF131172 WCB131170:WCB131172 WLX131170:WLX131172 WVT131170:WVT131172 L196706:L196708 JH196706:JH196708 TD196706:TD196708 ACZ196706:ACZ196708 AMV196706:AMV196708 AWR196706:AWR196708 BGN196706:BGN196708 BQJ196706:BQJ196708 CAF196706:CAF196708 CKB196706:CKB196708 CTX196706:CTX196708 DDT196706:DDT196708 DNP196706:DNP196708 DXL196706:DXL196708 EHH196706:EHH196708 ERD196706:ERD196708 FAZ196706:FAZ196708 FKV196706:FKV196708 FUR196706:FUR196708 GEN196706:GEN196708 GOJ196706:GOJ196708 GYF196706:GYF196708 HIB196706:HIB196708 HRX196706:HRX196708 IBT196706:IBT196708 ILP196706:ILP196708 IVL196706:IVL196708 JFH196706:JFH196708 JPD196706:JPD196708 JYZ196706:JYZ196708 KIV196706:KIV196708 KSR196706:KSR196708 LCN196706:LCN196708 LMJ196706:LMJ196708 LWF196706:LWF196708 MGB196706:MGB196708 MPX196706:MPX196708 MZT196706:MZT196708 NJP196706:NJP196708 NTL196706:NTL196708 ODH196706:ODH196708 OND196706:OND196708 OWZ196706:OWZ196708 PGV196706:PGV196708 PQR196706:PQR196708 QAN196706:QAN196708 QKJ196706:QKJ196708 QUF196706:QUF196708 REB196706:REB196708 RNX196706:RNX196708 RXT196706:RXT196708 SHP196706:SHP196708 SRL196706:SRL196708 TBH196706:TBH196708 TLD196706:TLD196708 TUZ196706:TUZ196708 UEV196706:UEV196708 UOR196706:UOR196708 UYN196706:UYN196708 VIJ196706:VIJ196708 VSF196706:VSF196708 WCB196706:WCB196708 WLX196706:WLX196708 WVT196706:WVT196708 L262242:L262244 JH262242:JH262244 TD262242:TD262244 ACZ262242:ACZ262244 AMV262242:AMV262244 AWR262242:AWR262244 BGN262242:BGN262244 BQJ262242:BQJ262244 CAF262242:CAF262244 CKB262242:CKB262244 CTX262242:CTX262244 DDT262242:DDT262244 DNP262242:DNP262244 DXL262242:DXL262244 EHH262242:EHH262244 ERD262242:ERD262244 FAZ262242:FAZ262244 FKV262242:FKV262244 FUR262242:FUR262244 GEN262242:GEN262244 GOJ262242:GOJ262244 GYF262242:GYF262244 HIB262242:HIB262244 HRX262242:HRX262244 IBT262242:IBT262244 ILP262242:ILP262244 IVL262242:IVL262244 JFH262242:JFH262244 JPD262242:JPD262244 JYZ262242:JYZ262244 KIV262242:KIV262244 KSR262242:KSR262244 LCN262242:LCN262244 LMJ262242:LMJ262244 LWF262242:LWF262244 MGB262242:MGB262244 MPX262242:MPX262244 MZT262242:MZT262244 NJP262242:NJP262244 NTL262242:NTL262244 ODH262242:ODH262244 OND262242:OND262244 OWZ262242:OWZ262244 PGV262242:PGV262244 PQR262242:PQR262244 QAN262242:QAN262244 QKJ262242:QKJ262244 QUF262242:QUF262244 REB262242:REB262244 RNX262242:RNX262244 RXT262242:RXT262244 SHP262242:SHP262244 SRL262242:SRL262244 TBH262242:TBH262244 TLD262242:TLD262244 TUZ262242:TUZ262244 UEV262242:UEV262244 UOR262242:UOR262244 UYN262242:UYN262244 VIJ262242:VIJ262244 VSF262242:VSF262244 WCB262242:WCB262244 WLX262242:WLX262244 WVT262242:WVT262244 L327778:L327780 JH327778:JH327780 TD327778:TD327780 ACZ327778:ACZ327780 AMV327778:AMV327780 AWR327778:AWR327780 BGN327778:BGN327780 BQJ327778:BQJ327780 CAF327778:CAF327780 CKB327778:CKB327780 CTX327778:CTX327780 DDT327778:DDT327780 DNP327778:DNP327780 DXL327778:DXL327780 EHH327778:EHH327780 ERD327778:ERD327780 FAZ327778:FAZ327780 FKV327778:FKV327780 FUR327778:FUR327780 GEN327778:GEN327780 GOJ327778:GOJ327780 GYF327778:GYF327780 HIB327778:HIB327780 HRX327778:HRX327780 IBT327778:IBT327780 ILP327778:ILP327780 IVL327778:IVL327780 JFH327778:JFH327780 JPD327778:JPD327780 JYZ327778:JYZ327780 KIV327778:KIV327780 KSR327778:KSR327780 LCN327778:LCN327780 LMJ327778:LMJ327780 LWF327778:LWF327780 MGB327778:MGB327780 MPX327778:MPX327780 MZT327778:MZT327780 NJP327778:NJP327780 NTL327778:NTL327780 ODH327778:ODH327780 OND327778:OND327780 OWZ327778:OWZ327780 PGV327778:PGV327780 PQR327778:PQR327780 QAN327778:QAN327780 QKJ327778:QKJ327780 QUF327778:QUF327780 REB327778:REB327780 RNX327778:RNX327780 RXT327778:RXT327780 SHP327778:SHP327780 SRL327778:SRL327780 TBH327778:TBH327780 TLD327778:TLD327780 TUZ327778:TUZ327780 UEV327778:UEV327780 UOR327778:UOR327780 UYN327778:UYN327780 VIJ327778:VIJ327780 VSF327778:VSF327780 WCB327778:WCB327780 WLX327778:WLX327780 WVT327778:WVT327780 L393314:L393316 JH393314:JH393316 TD393314:TD393316 ACZ393314:ACZ393316 AMV393314:AMV393316 AWR393314:AWR393316 BGN393314:BGN393316 BQJ393314:BQJ393316 CAF393314:CAF393316 CKB393314:CKB393316 CTX393314:CTX393316 DDT393314:DDT393316 DNP393314:DNP393316 DXL393314:DXL393316 EHH393314:EHH393316 ERD393314:ERD393316 FAZ393314:FAZ393316 FKV393314:FKV393316 FUR393314:FUR393316 GEN393314:GEN393316 GOJ393314:GOJ393316 GYF393314:GYF393316 HIB393314:HIB393316 HRX393314:HRX393316 IBT393314:IBT393316 ILP393314:ILP393316 IVL393314:IVL393316 JFH393314:JFH393316 JPD393314:JPD393316 JYZ393314:JYZ393316 KIV393314:KIV393316 KSR393314:KSR393316 LCN393314:LCN393316 LMJ393314:LMJ393316 LWF393314:LWF393316 MGB393314:MGB393316 MPX393314:MPX393316 MZT393314:MZT393316 NJP393314:NJP393316 NTL393314:NTL393316 ODH393314:ODH393316 OND393314:OND393316 OWZ393314:OWZ393316 PGV393314:PGV393316 PQR393314:PQR393316 QAN393314:QAN393316 QKJ393314:QKJ393316 QUF393314:QUF393316 REB393314:REB393316 RNX393314:RNX393316 RXT393314:RXT393316 SHP393314:SHP393316 SRL393314:SRL393316 TBH393314:TBH393316 TLD393314:TLD393316 TUZ393314:TUZ393316 UEV393314:UEV393316 UOR393314:UOR393316 UYN393314:UYN393316 VIJ393314:VIJ393316 VSF393314:VSF393316 WCB393314:WCB393316 WLX393314:WLX393316 WVT393314:WVT393316 L458850:L458852 JH458850:JH458852 TD458850:TD458852 ACZ458850:ACZ458852 AMV458850:AMV458852 AWR458850:AWR458852 BGN458850:BGN458852 BQJ458850:BQJ458852 CAF458850:CAF458852 CKB458850:CKB458852 CTX458850:CTX458852 DDT458850:DDT458852 DNP458850:DNP458852 DXL458850:DXL458852 EHH458850:EHH458852 ERD458850:ERD458852 FAZ458850:FAZ458852 FKV458850:FKV458852 FUR458850:FUR458852 GEN458850:GEN458852 GOJ458850:GOJ458852 GYF458850:GYF458852 HIB458850:HIB458852 HRX458850:HRX458852 IBT458850:IBT458852 ILP458850:ILP458852 IVL458850:IVL458852 JFH458850:JFH458852 JPD458850:JPD458852 JYZ458850:JYZ458852 KIV458850:KIV458852 KSR458850:KSR458852 LCN458850:LCN458852 LMJ458850:LMJ458852 LWF458850:LWF458852 MGB458850:MGB458852 MPX458850:MPX458852 MZT458850:MZT458852 NJP458850:NJP458852 NTL458850:NTL458852 ODH458850:ODH458852 OND458850:OND458852 OWZ458850:OWZ458852 PGV458850:PGV458852 PQR458850:PQR458852 QAN458850:QAN458852 QKJ458850:QKJ458852 QUF458850:QUF458852 REB458850:REB458852 RNX458850:RNX458852 RXT458850:RXT458852 SHP458850:SHP458852 SRL458850:SRL458852 TBH458850:TBH458852 TLD458850:TLD458852 TUZ458850:TUZ458852 UEV458850:UEV458852 UOR458850:UOR458852 UYN458850:UYN458852 VIJ458850:VIJ458852 VSF458850:VSF458852 WCB458850:WCB458852 WLX458850:WLX458852 WVT458850:WVT458852 L524386:L524388 JH524386:JH524388 TD524386:TD524388 ACZ524386:ACZ524388 AMV524386:AMV524388 AWR524386:AWR524388 BGN524386:BGN524388 BQJ524386:BQJ524388 CAF524386:CAF524388 CKB524386:CKB524388 CTX524386:CTX524388 DDT524386:DDT524388 DNP524386:DNP524388 DXL524386:DXL524388 EHH524386:EHH524388 ERD524386:ERD524388 FAZ524386:FAZ524388 FKV524386:FKV524388 FUR524386:FUR524388 GEN524386:GEN524388 GOJ524386:GOJ524388 GYF524386:GYF524388 HIB524386:HIB524388 HRX524386:HRX524388 IBT524386:IBT524388 ILP524386:ILP524388 IVL524386:IVL524388 JFH524386:JFH524388 JPD524386:JPD524388 JYZ524386:JYZ524388 KIV524386:KIV524388 KSR524386:KSR524388 LCN524386:LCN524388 LMJ524386:LMJ524388 LWF524386:LWF524388 MGB524386:MGB524388 MPX524386:MPX524388 MZT524386:MZT524388 NJP524386:NJP524388 NTL524386:NTL524388 ODH524386:ODH524388 OND524386:OND524388 OWZ524386:OWZ524388 PGV524386:PGV524388 PQR524386:PQR524388 QAN524386:QAN524388 QKJ524386:QKJ524388 QUF524386:QUF524388 REB524386:REB524388 RNX524386:RNX524388 RXT524386:RXT524388 SHP524386:SHP524388 SRL524386:SRL524388 TBH524386:TBH524388 TLD524386:TLD524388 TUZ524386:TUZ524388 UEV524386:UEV524388 UOR524386:UOR524388 UYN524386:UYN524388 VIJ524386:VIJ524388 VSF524386:VSF524388 WCB524386:WCB524388 WLX524386:WLX524388 WVT524386:WVT524388 L589922:L589924 JH589922:JH589924 TD589922:TD589924 ACZ589922:ACZ589924 AMV589922:AMV589924 AWR589922:AWR589924 BGN589922:BGN589924 BQJ589922:BQJ589924 CAF589922:CAF589924 CKB589922:CKB589924 CTX589922:CTX589924 DDT589922:DDT589924 DNP589922:DNP589924 DXL589922:DXL589924 EHH589922:EHH589924 ERD589922:ERD589924 FAZ589922:FAZ589924 FKV589922:FKV589924 FUR589922:FUR589924 GEN589922:GEN589924 GOJ589922:GOJ589924 GYF589922:GYF589924 HIB589922:HIB589924 HRX589922:HRX589924 IBT589922:IBT589924 ILP589922:ILP589924 IVL589922:IVL589924 JFH589922:JFH589924 JPD589922:JPD589924 JYZ589922:JYZ589924 KIV589922:KIV589924 KSR589922:KSR589924 LCN589922:LCN589924 LMJ589922:LMJ589924 LWF589922:LWF589924 MGB589922:MGB589924 MPX589922:MPX589924 MZT589922:MZT589924 NJP589922:NJP589924 NTL589922:NTL589924 ODH589922:ODH589924 OND589922:OND589924 OWZ589922:OWZ589924 PGV589922:PGV589924 PQR589922:PQR589924 QAN589922:QAN589924 QKJ589922:QKJ589924 QUF589922:QUF589924 REB589922:REB589924 RNX589922:RNX589924 RXT589922:RXT589924 SHP589922:SHP589924 SRL589922:SRL589924 TBH589922:TBH589924 TLD589922:TLD589924 TUZ589922:TUZ589924 UEV589922:UEV589924 UOR589922:UOR589924 UYN589922:UYN589924 VIJ589922:VIJ589924 VSF589922:VSF589924 WCB589922:WCB589924 WLX589922:WLX589924 WVT589922:WVT589924 L655458:L655460 JH655458:JH655460 TD655458:TD655460 ACZ655458:ACZ655460 AMV655458:AMV655460 AWR655458:AWR655460 BGN655458:BGN655460 BQJ655458:BQJ655460 CAF655458:CAF655460 CKB655458:CKB655460 CTX655458:CTX655460 DDT655458:DDT655460 DNP655458:DNP655460 DXL655458:DXL655460 EHH655458:EHH655460 ERD655458:ERD655460 FAZ655458:FAZ655460 FKV655458:FKV655460 FUR655458:FUR655460 GEN655458:GEN655460 GOJ655458:GOJ655460 GYF655458:GYF655460 HIB655458:HIB655460 HRX655458:HRX655460 IBT655458:IBT655460 ILP655458:ILP655460 IVL655458:IVL655460 JFH655458:JFH655460 JPD655458:JPD655460 JYZ655458:JYZ655460 KIV655458:KIV655460 KSR655458:KSR655460 LCN655458:LCN655460 LMJ655458:LMJ655460 LWF655458:LWF655460 MGB655458:MGB655460 MPX655458:MPX655460 MZT655458:MZT655460 NJP655458:NJP655460 NTL655458:NTL655460 ODH655458:ODH655460 OND655458:OND655460 OWZ655458:OWZ655460 PGV655458:PGV655460 PQR655458:PQR655460 QAN655458:QAN655460 QKJ655458:QKJ655460 QUF655458:QUF655460 REB655458:REB655460 RNX655458:RNX655460 RXT655458:RXT655460 SHP655458:SHP655460 SRL655458:SRL655460 TBH655458:TBH655460 TLD655458:TLD655460 TUZ655458:TUZ655460 UEV655458:UEV655460 UOR655458:UOR655460 UYN655458:UYN655460 VIJ655458:VIJ655460 VSF655458:VSF655460 WCB655458:WCB655460 WLX655458:WLX655460 WVT655458:WVT655460 L720994:L720996 JH720994:JH720996 TD720994:TD720996 ACZ720994:ACZ720996 AMV720994:AMV720996 AWR720994:AWR720996 BGN720994:BGN720996 BQJ720994:BQJ720996 CAF720994:CAF720996 CKB720994:CKB720996 CTX720994:CTX720996 DDT720994:DDT720996 DNP720994:DNP720996 DXL720994:DXL720996 EHH720994:EHH720996 ERD720994:ERD720996 FAZ720994:FAZ720996 FKV720994:FKV720996 FUR720994:FUR720996 GEN720994:GEN720996 GOJ720994:GOJ720996 GYF720994:GYF720996 HIB720994:HIB720996 HRX720994:HRX720996 IBT720994:IBT720996 ILP720994:ILP720996 IVL720994:IVL720996 JFH720994:JFH720996 JPD720994:JPD720996 JYZ720994:JYZ720996 KIV720994:KIV720996 KSR720994:KSR720996 LCN720994:LCN720996 LMJ720994:LMJ720996 LWF720994:LWF720996 MGB720994:MGB720996 MPX720994:MPX720996 MZT720994:MZT720996 NJP720994:NJP720996 NTL720994:NTL720996 ODH720994:ODH720996 OND720994:OND720996 OWZ720994:OWZ720996 PGV720994:PGV720996 PQR720994:PQR720996 QAN720994:QAN720996 QKJ720994:QKJ720996 QUF720994:QUF720996 REB720994:REB720996 RNX720994:RNX720996 RXT720994:RXT720996 SHP720994:SHP720996 SRL720994:SRL720996 TBH720994:TBH720996 TLD720994:TLD720996 TUZ720994:TUZ720996 UEV720994:UEV720996 UOR720994:UOR720996 UYN720994:UYN720996 VIJ720994:VIJ720996 VSF720994:VSF720996 WCB720994:WCB720996 WLX720994:WLX720996 WVT720994:WVT720996 L786530:L786532 JH786530:JH786532 TD786530:TD786532 ACZ786530:ACZ786532 AMV786530:AMV786532 AWR786530:AWR786532 BGN786530:BGN786532 BQJ786530:BQJ786532 CAF786530:CAF786532 CKB786530:CKB786532 CTX786530:CTX786532 DDT786530:DDT786532 DNP786530:DNP786532 DXL786530:DXL786532 EHH786530:EHH786532 ERD786530:ERD786532 FAZ786530:FAZ786532 FKV786530:FKV786532 FUR786530:FUR786532 GEN786530:GEN786532 GOJ786530:GOJ786532 GYF786530:GYF786532 HIB786530:HIB786532 HRX786530:HRX786532 IBT786530:IBT786532 ILP786530:ILP786532 IVL786530:IVL786532 JFH786530:JFH786532 JPD786530:JPD786532 JYZ786530:JYZ786532 KIV786530:KIV786532 KSR786530:KSR786532 LCN786530:LCN786532 LMJ786530:LMJ786532 LWF786530:LWF786532 MGB786530:MGB786532 MPX786530:MPX786532 MZT786530:MZT786532 NJP786530:NJP786532 NTL786530:NTL786532 ODH786530:ODH786532 OND786530:OND786532 OWZ786530:OWZ786532 PGV786530:PGV786532 PQR786530:PQR786532 QAN786530:QAN786532 QKJ786530:QKJ786532 QUF786530:QUF786532 REB786530:REB786532 RNX786530:RNX786532 RXT786530:RXT786532 SHP786530:SHP786532 SRL786530:SRL786532 TBH786530:TBH786532 TLD786530:TLD786532 TUZ786530:TUZ786532 UEV786530:UEV786532 UOR786530:UOR786532 UYN786530:UYN786532 VIJ786530:VIJ786532 VSF786530:VSF786532 WCB786530:WCB786532 WLX786530:WLX786532 WVT786530:WVT786532 L852066:L852068 JH852066:JH852068 TD852066:TD852068 ACZ852066:ACZ852068 AMV852066:AMV852068 AWR852066:AWR852068 BGN852066:BGN852068 BQJ852066:BQJ852068 CAF852066:CAF852068 CKB852066:CKB852068 CTX852066:CTX852068 DDT852066:DDT852068 DNP852066:DNP852068 DXL852066:DXL852068 EHH852066:EHH852068 ERD852066:ERD852068 FAZ852066:FAZ852068 FKV852066:FKV852068 FUR852066:FUR852068 GEN852066:GEN852068 GOJ852066:GOJ852068 GYF852066:GYF852068 HIB852066:HIB852068 HRX852066:HRX852068 IBT852066:IBT852068 ILP852066:ILP852068 IVL852066:IVL852068 JFH852066:JFH852068 JPD852066:JPD852068 JYZ852066:JYZ852068 KIV852066:KIV852068 KSR852066:KSR852068 LCN852066:LCN852068 LMJ852066:LMJ852068 LWF852066:LWF852068 MGB852066:MGB852068 MPX852066:MPX852068 MZT852066:MZT852068 NJP852066:NJP852068 NTL852066:NTL852068 ODH852066:ODH852068 OND852066:OND852068 OWZ852066:OWZ852068 PGV852066:PGV852068 PQR852066:PQR852068 QAN852066:QAN852068 QKJ852066:QKJ852068 QUF852066:QUF852068 REB852066:REB852068 RNX852066:RNX852068 RXT852066:RXT852068 SHP852066:SHP852068 SRL852066:SRL852068 TBH852066:TBH852068 TLD852066:TLD852068 TUZ852066:TUZ852068 UEV852066:UEV852068 UOR852066:UOR852068 UYN852066:UYN852068 VIJ852066:VIJ852068 VSF852066:VSF852068 WCB852066:WCB852068 WLX852066:WLX852068 WVT852066:WVT852068 L917602:L917604 JH917602:JH917604 TD917602:TD917604 ACZ917602:ACZ917604 AMV917602:AMV917604 AWR917602:AWR917604 BGN917602:BGN917604 BQJ917602:BQJ917604 CAF917602:CAF917604 CKB917602:CKB917604 CTX917602:CTX917604 DDT917602:DDT917604 DNP917602:DNP917604 DXL917602:DXL917604 EHH917602:EHH917604 ERD917602:ERD917604 FAZ917602:FAZ917604 FKV917602:FKV917604 FUR917602:FUR917604 GEN917602:GEN917604 GOJ917602:GOJ917604 GYF917602:GYF917604 HIB917602:HIB917604 HRX917602:HRX917604 IBT917602:IBT917604 ILP917602:ILP917604 IVL917602:IVL917604 JFH917602:JFH917604 JPD917602:JPD917604 JYZ917602:JYZ917604 KIV917602:KIV917604 KSR917602:KSR917604 LCN917602:LCN917604 LMJ917602:LMJ917604 LWF917602:LWF917604 MGB917602:MGB917604 MPX917602:MPX917604 MZT917602:MZT917604 NJP917602:NJP917604 NTL917602:NTL917604 ODH917602:ODH917604 OND917602:OND917604 OWZ917602:OWZ917604 PGV917602:PGV917604 PQR917602:PQR917604 QAN917602:QAN917604 QKJ917602:QKJ917604 QUF917602:QUF917604 REB917602:REB917604 RNX917602:RNX917604 RXT917602:RXT917604 SHP917602:SHP917604 SRL917602:SRL917604 TBH917602:TBH917604 TLD917602:TLD917604 TUZ917602:TUZ917604 UEV917602:UEV917604 UOR917602:UOR917604 UYN917602:UYN917604 VIJ917602:VIJ917604 VSF917602:VSF917604 WCB917602:WCB917604 WLX917602:WLX917604 WVT917602:WVT917604 L983138:L983140 JH983138:JH983140 TD983138:TD983140 ACZ983138:ACZ983140 AMV983138:AMV983140 AWR983138:AWR983140 BGN983138:BGN983140 BQJ983138:BQJ983140 CAF983138:CAF983140 CKB983138:CKB983140 CTX983138:CTX983140 DDT983138:DDT983140 DNP983138:DNP983140 DXL983138:DXL983140 EHH983138:EHH983140 ERD983138:ERD983140 FAZ983138:FAZ983140 FKV983138:FKV983140 FUR983138:FUR983140 GEN983138:GEN983140 GOJ983138:GOJ983140 GYF983138:GYF983140 HIB983138:HIB983140 HRX983138:HRX983140 IBT983138:IBT983140 ILP983138:ILP983140 IVL983138:IVL983140 JFH983138:JFH983140 JPD983138:JPD983140 JYZ983138:JYZ983140 KIV983138:KIV983140 KSR983138:KSR983140 LCN983138:LCN983140 LMJ983138:LMJ983140 LWF983138:LWF983140 MGB983138:MGB983140 MPX983138:MPX983140 MZT983138:MZT983140 NJP983138:NJP983140 NTL983138:NTL983140 ODH983138:ODH983140 OND983138:OND983140 OWZ983138:OWZ983140 PGV983138:PGV983140 PQR983138:PQR983140 QAN983138:QAN983140 QKJ983138:QKJ983140 QUF983138:QUF983140 REB983138:REB983140 RNX983138:RNX983140 RXT983138:RXT983140 SHP983138:SHP983140 SRL983138:SRL983140 TBH983138:TBH983140 TLD983138:TLD983140 TUZ983138:TUZ983140 UEV983138:UEV983140 UOR983138:UOR983140 UYN983138:UYN983140 VIJ983138:VIJ983140 VSF983138:VSF983140 WCB983138:WCB983140 WLX983138:WLX983140 WVT983138:WVT983140 L71:L72 JH71:JH72 TD71:TD72 ACZ71:ACZ72 AMV71:AMV72 AWR71:AWR72 BGN71:BGN72 BQJ71:BQJ72 CAF71:CAF72 CKB71:CKB72 CTX71:CTX72 DDT71:DDT72 DNP71:DNP72 DXL71:DXL72 EHH71:EHH72 ERD71:ERD72 FAZ71:FAZ72 FKV71:FKV72 FUR71:FUR72 GEN71:GEN72 GOJ71:GOJ72 GYF71:GYF72 HIB71:HIB72 HRX71:HRX72 IBT71:IBT72 ILP71:ILP72 IVL71:IVL72 JFH71:JFH72 JPD71:JPD72 JYZ71:JYZ72 KIV71:KIV72 KSR71:KSR72 LCN71:LCN72 LMJ71:LMJ72 LWF71:LWF72 MGB71:MGB72 MPX71:MPX72 MZT71:MZT72 NJP71:NJP72 NTL71:NTL72 ODH71:ODH72 OND71:OND72 OWZ71:OWZ72 PGV71:PGV72 PQR71:PQR72 QAN71:QAN72 QKJ71:QKJ72 QUF71:QUF72 REB71:REB72 RNX71:RNX72 RXT71:RXT72 SHP71:SHP72 SRL71:SRL72 TBH71:TBH72 TLD71:TLD72 TUZ71:TUZ72 UEV71:UEV72 UOR71:UOR72 UYN71:UYN72 VIJ71:VIJ72 VSF71:VSF72 WCB71:WCB72 WLX71:WLX72 WVT71:WVT72 L65607:L65608 JH65607:JH65608 TD65607:TD65608 ACZ65607:ACZ65608 AMV65607:AMV65608 AWR65607:AWR65608 BGN65607:BGN65608 BQJ65607:BQJ65608 CAF65607:CAF65608 CKB65607:CKB65608 CTX65607:CTX65608 DDT65607:DDT65608 DNP65607:DNP65608 DXL65607:DXL65608 EHH65607:EHH65608 ERD65607:ERD65608 FAZ65607:FAZ65608 FKV65607:FKV65608 FUR65607:FUR65608 GEN65607:GEN65608 GOJ65607:GOJ65608 GYF65607:GYF65608 HIB65607:HIB65608 HRX65607:HRX65608 IBT65607:IBT65608 ILP65607:ILP65608 IVL65607:IVL65608 JFH65607:JFH65608 JPD65607:JPD65608 JYZ65607:JYZ65608 KIV65607:KIV65608 KSR65607:KSR65608 LCN65607:LCN65608 LMJ65607:LMJ65608 LWF65607:LWF65608 MGB65607:MGB65608 MPX65607:MPX65608 MZT65607:MZT65608 NJP65607:NJP65608 NTL65607:NTL65608 ODH65607:ODH65608 OND65607:OND65608 OWZ65607:OWZ65608 PGV65607:PGV65608 PQR65607:PQR65608 QAN65607:QAN65608 QKJ65607:QKJ65608 QUF65607:QUF65608 REB65607:REB65608 RNX65607:RNX65608 RXT65607:RXT65608 SHP65607:SHP65608 SRL65607:SRL65608 TBH65607:TBH65608 TLD65607:TLD65608 TUZ65607:TUZ65608 UEV65607:UEV65608 UOR65607:UOR65608 UYN65607:UYN65608 VIJ65607:VIJ65608 VSF65607:VSF65608 WCB65607:WCB65608 WLX65607:WLX65608 WVT65607:WVT65608 L131143:L131144 JH131143:JH131144 TD131143:TD131144 ACZ131143:ACZ131144 AMV131143:AMV131144 AWR131143:AWR131144 BGN131143:BGN131144 BQJ131143:BQJ131144 CAF131143:CAF131144 CKB131143:CKB131144 CTX131143:CTX131144 DDT131143:DDT131144 DNP131143:DNP131144 DXL131143:DXL131144 EHH131143:EHH131144 ERD131143:ERD131144 FAZ131143:FAZ131144 FKV131143:FKV131144 FUR131143:FUR131144 GEN131143:GEN131144 GOJ131143:GOJ131144 GYF131143:GYF131144 HIB131143:HIB131144 HRX131143:HRX131144 IBT131143:IBT131144 ILP131143:ILP131144 IVL131143:IVL131144 JFH131143:JFH131144 JPD131143:JPD131144 JYZ131143:JYZ131144 KIV131143:KIV131144 KSR131143:KSR131144 LCN131143:LCN131144 LMJ131143:LMJ131144 LWF131143:LWF131144 MGB131143:MGB131144 MPX131143:MPX131144 MZT131143:MZT131144 NJP131143:NJP131144 NTL131143:NTL131144 ODH131143:ODH131144 OND131143:OND131144 OWZ131143:OWZ131144 PGV131143:PGV131144 PQR131143:PQR131144 QAN131143:QAN131144 QKJ131143:QKJ131144 QUF131143:QUF131144 REB131143:REB131144 RNX131143:RNX131144 RXT131143:RXT131144 SHP131143:SHP131144 SRL131143:SRL131144 TBH131143:TBH131144 TLD131143:TLD131144 TUZ131143:TUZ131144 UEV131143:UEV131144 UOR131143:UOR131144 UYN131143:UYN131144 VIJ131143:VIJ131144 VSF131143:VSF131144 WCB131143:WCB131144 WLX131143:WLX131144 WVT131143:WVT131144 L196679:L196680 JH196679:JH196680 TD196679:TD196680 ACZ196679:ACZ196680 AMV196679:AMV196680 AWR196679:AWR196680 BGN196679:BGN196680 BQJ196679:BQJ196680 CAF196679:CAF196680 CKB196679:CKB196680 CTX196679:CTX196680 DDT196679:DDT196680 DNP196679:DNP196680 DXL196679:DXL196680 EHH196679:EHH196680 ERD196679:ERD196680 FAZ196679:FAZ196680 FKV196679:FKV196680 FUR196679:FUR196680 GEN196679:GEN196680 GOJ196679:GOJ196680 GYF196679:GYF196680 HIB196679:HIB196680 HRX196679:HRX196680 IBT196679:IBT196680 ILP196679:ILP196680 IVL196679:IVL196680 JFH196679:JFH196680 JPD196679:JPD196680 JYZ196679:JYZ196680 KIV196679:KIV196680 KSR196679:KSR196680 LCN196679:LCN196680 LMJ196679:LMJ196680 LWF196679:LWF196680 MGB196679:MGB196680 MPX196679:MPX196680 MZT196679:MZT196680 NJP196679:NJP196680 NTL196679:NTL196680 ODH196679:ODH196680 OND196679:OND196680 OWZ196679:OWZ196680 PGV196679:PGV196680 PQR196679:PQR196680 QAN196679:QAN196680 QKJ196679:QKJ196680 QUF196679:QUF196680 REB196679:REB196680 RNX196679:RNX196680 RXT196679:RXT196680 SHP196679:SHP196680 SRL196679:SRL196680 TBH196679:TBH196680 TLD196679:TLD196680 TUZ196679:TUZ196680 UEV196679:UEV196680 UOR196679:UOR196680 UYN196679:UYN196680 VIJ196679:VIJ196680 VSF196679:VSF196680 WCB196679:WCB196680 WLX196679:WLX196680 WVT196679:WVT196680 L262215:L262216 JH262215:JH262216 TD262215:TD262216 ACZ262215:ACZ262216 AMV262215:AMV262216 AWR262215:AWR262216 BGN262215:BGN262216 BQJ262215:BQJ262216 CAF262215:CAF262216 CKB262215:CKB262216 CTX262215:CTX262216 DDT262215:DDT262216 DNP262215:DNP262216 DXL262215:DXL262216 EHH262215:EHH262216 ERD262215:ERD262216 FAZ262215:FAZ262216 FKV262215:FKV262216 FUR262215:FUR262216 GEN262215:GEN262216 GOJ262215:GOJ262216 GYF262215:GYF262216 HIB262215:HIB262216 HRX262215:HRX262216 IBT262215:IBT262216 ILP262215:ILP262216 IVL262215:IVL262216 JFH262215:JFH262216 JPD262215:JPD262216 JYZ262215:JYZ262216 KIV262215:KIV262216 KSR262215:KSR262216 LCN262215:LCN262216 LMJ262215:LMJ262216 LWF262215:LWF262216 MGB262215:MGB262216 MPX262215:MPX262216 MZT262215:MZT262216 NJP262215:NJP262216 NTL262215:NTL262216 ODH262215:ODH262216 OND262215:OND262216 OWZ262215:OWZ262216 PGV262215:PGV262216 PQR262215:PQR262216 QAN262215:QAN262216 QKJ262215:QKJ262216 QUF262215:QUF262216 REB262215:REB262216 RNX262215:RNX262216 RXT262215:RXT262216 SHP262215:SHP262216 SRL262215:SRL262216 TBH262215:TBH262216 TLD262215:TLD262216 TUZ262215:TUZ262216 UEV262215:UEV262216 UOR262215:UOR262216 UYN262215:UYN262216 VIJ262215:VIJ262216 VSF262215:VSF262216 WCB262215:WCB262216 WLX262215:WLX262216 WVT262215:WVT262216 L327751:L327752 JH327751:JH327752 TD327751:TD327752 ACZ327751:ACZ327752 AMV327751:AMV327752 AWR327751:AWR327752 BGN327751:BGN327752 BQJ327751:BQJ327752 CAF327751:CAF327752 CKB327751:CKB327752 CTX327751:CTX327752 DDT327751:DDT327752 DNP327751:DNP327752 DXL327751:DXL327752 EHH327751:EHH327752 ERD327751:ERD327752 FAZ327751:FAZ327752 FKV327751:FKV327752 FUR327751:FUR327752 GEN327751:GEN327752 GOJ327751:GOJ327752 GYF327751:GYF327752 HIB327751:HIB327752 HRX327751:HRX327752 IBT327751:IBT327752 ILP327751:ILP327752 IVL327751:IVL327752 JFH327751:JFH327752 JPD327751:JPD327752 JYZ327751:JYZ327752 KIV327751:KIV327752 KSR327751:KSR327752 LCN327751:LCN327752 LMJ327751:LMJ327752 LWF327751:LWF327752 MGB327751:MGB327752 MPX327751:MPX327752 MZT327751:MZT327752 NJP327751:NJP327752 NTL327751:NTL327752 ODH327751:ODH327752 OND327751:OND327752 OWZ327751:OWZ327752 PGV327751:PGV327752 PQR327751:PQR327752 QAN327751:QAN327752 QKJ327751:QKJ327752 QUF327751:QUF327752 REB327751:REB327752 RNX327751:RNX327752 RXT327751:RXT327752 SHP327751:SHP327752 SRL327751:SRL327752 TBH327751:TBH327752 TLD327751:TLD327752 TUZ327751:TUZ327752 UEV327751:UEV327752 UOR327751:UOR327752 UYN327751:UYN327752 VIJ327751:VIJ327752 VSF327751:VSF327752 WCB327751:WCB327752 WLX327751:WLX327752 WVT327751:WVT327752 L393287:L393288 JH393287:JH393288 TD393287:TD393288 ACZ393287:ACZ393288 AMV393287:AMV393288 AWR393287:AWR393288 BGN393287:BGN393288 BQJ393287:BQJ393288 CAF393287:CAF393288 CKB393287:CKB393288 CTX393287:CTX393288 DDT393287:DDT393288 DNP393287:DNP393288 DXL393287:DXL393288 EHH393287:EHH393288 ERD393287:ERD393288 FAZ393287:FAZ393288 FKV393287:FKV393288 FUR393287:FUR393288 GEN393287:GEN393288 GOJ393287:GOJ393288 GYF393287:GYF393288 HIB393287:HIB393288 HRX393287:HRX393288 IBT393287:IBT393288 ILP393287:ILP393288 IVL393287:IVL393288 JFH393287:JFH393288 JPD393287:JPD393288 JYZ393287:JYZ393288 KIV393287:KIV393288 KSR393287:KSR393288 LCN393287:LCN393288 LMJ393287:LMJ393288 LWF393287:LWF393288 MGB393287:MGB393288 MPX393287:MPX393288 MZT393287:MZT393288 NJP393287:NJP393288 NTL393287:NTL393288 ODH393287:ODH393288 OND393287:OND393288 OWZ393287:OWZ393288 PGV393287:PGV393288 PQR393287:PQR393288 QAN393287:QAN393288 QKJ393287:QKJ393288 QUF393287:QUF393288 REB393287:REB393288 RNX393287:RNX393288 RXT393287:RXT393288 SHP393287:SHP393288 SRL393287:SRL393288 TBH393287:TBH393288 TLD393287:TLD393288 TUZ393287:TUZ393288 UEV393287:UEV393288 UOR393287:UOR393288 UYN393287:UYN393288 VIJ393287:VIJ393288 VSF393287:VSF393288 WCB393287:WCB393288 WLX393287:WLX393288 WVT393287:WVT393288 L458823:L458824 JH458823:JH458824 TD458823:TD458824 ACZ458823:ACZ458824 AMV458823:AMV458824 AWR458823:AWR458824 BGN458823:BGN458824 BQJ458823:BQJ458824 CAF458823:CAF458824 CKB458823:CKB458824 CTX458823:CTX458824 DDT458823:DDT458824 DNP458823:DNP458824 DXL458823:DXL458824 EHH458823:EHH458824 ERD458823:ERD458824 FAZ458823:FAZ458824 FKV458823:FKV458824 FUR458823:FUR458824 GEN458823:GEN458824 GOJ458823:GOJ458824 GYF458823:GYF458824 HIB458823:HIB458824 HRX458823:HRX458824 IBT458823:IBT458824 ILP458823:ILP458824 IVL458823:IVL458824 JFH458823:JFH458824 JPD458823:JPD458824 JYZ458823:JYZ458824 KIV458823:KIV458824 KSR458823:KSR458824 LCN458823:LCN458824 LMJ458823:LMJ458824 LWF458823:LWF458824 MGB458823:MGB458824 MPX458823:MPX458824 MZT458823:MZT458824 NJP458823:NJP458824 NTL458823:NTL458824 ODH458823:ODH458824 OND458823:OND458824 OWZ458823:OWZ458824 PGV458823:PGV458824 PQR458823:PQR458824 QAN458823:QAN458824 QKJ458823:QKJ458824 QUF458823:QUF458824 REB458823:REB458824 RNX458823:RNX458824 RXT458823:RXT458824 SHP458823:SHP458824 SRL458823:SRL458824 TBH458823:TBH458824 TLD458823:TLD458824 TUZ458823:TUZ458824 UEV458823:UEV458824 UOR458823:UOR458824 UYN458823:UYN458824 VIJ458823:VIJ458824 VSF458823:VSF458824 WCB458823:WCB458824 WLX458823:WLX458824 WVT458823:WVT458824 L524359:L524360 JH524359:JH524360 TD524359:TD524360 ACZ524359:ACZ524360 AMV524359:AMV524360 AWR524359:AWR524360 BGN524359:BGN524360 BQJ524359:BQJ524360 CAF524359:CAF524360 CKB524359:CKB524360 CTX524359:CTX524360 DDT524359:DDT524360 DNP524359:DNP524360 DXL524359:DXL524360 EHH524359:EHH524360 ERD524359:ERD524360 FAZ524359:FAZ524360 FKV524359:FKV524360 FUR524359:FUR524360 GEN524359:GEN524360 GOJ524359:GOJ524360 GYF524359:GYF524360 HIB524359:HIB524360 HRX524359:HRX524360 IBT524359:IBT524360 ILP524359:ILP524360 IVL524359:IVL524360 JFH524359:JFH524360 JPD524359:JPD524360 JYZ524359:JYZ524360 KIV524359:KIV524360 KSR524359:KSR524360 LCN524359:LCN524360 LMJ524359:LMJ524360 LWF524359:LWF524360 MGB524359:MGB524360 MPX524359:MPX524360 MZT524359:MZT524360 NJP524359:NJP524360 NTL524359:NTL524360 ODH524359:ODH524360 OND524359:OND524360 OWZ524359:OWZ524360 PGV524359:PGV524360 PQR524359:PQR524360 QAN524359:QAN524360 QKJ524359:QKJ524360 QUF524359:QUF524360 REB524359:REB524360 RNX524359:RNX524360 RXT524359:RXT524360 SHP524359:SHP524360 SRL524359:SRL524360 TBH524359:TBH524360 TLD524359:TLD524360 TUZ524359:TUZ524360 UEV524359:UEV524360 UOR524359:UOR524360 UYN524359:UYN524360 VIJ524359:VIJ524360 VSF524359:VSF524360 WCB524359:WCB524360 WLX524359:WLX524360 WVT524359:WVT524360 L589895:L589896 JH589895:JH589896 TD589895:TD589896 ACZ589895:ACZ589896 AMV589895:AMV589896 AWR589895:AWR589896 BGN589895:BGN589896 BQJ589895:BQJ589896 CAF589895:CAF589896 CKB589895:CKB589896 CTX589895:CTX589896 DDT589895:DDT589896 DNP589895:DNP589896 DXL589895:DXL589896 EHH589895:EHH589896 ERD589895:ERD589896 FAZ589895:FAZ589896 FKV589895:FKV589896 FUR589895:FUR589896 GEN589895:GEN589896 GOJ589895:GOJ589896 GYF589895:GYF589896 HIB589895:HIB589896 HRX589895:HRX589896 IBT589895:IBT589896 ILP589895:ILP589896 IVL589895:IVL589896 JFH589895:JFH589896 JPD589895:JPD589896 JYZ589895:JYZ589896 KIV589895:KIV589896 KSR589895:KSR589896 LCN589895:LCN589896 LMJ589895:LMJ589896 LWF589895:LWF589896 MGB589895:MGB589896 MPX589895:MPX589896 MZT589895:MZT589896 NJP589895:NJP589896 NTL589895:NTL589896 ODH589895:ODH589896 OND589895:OND589896 OWZ589895:OWZ589896 PGV589895:PGV589896 PQR589895:PQR589896 QAN589895:QAN589896 QKJ589895:QKJ589896 QUF589895:QUF589896 REB589895:REB589896 RNX589895:RNX589896 RXT589895:RXT589896 SHP589895:SHP589896 SRL589895:SRL589896 TBH589895:TBH589896 TLD589895:TLD589896 TUZ589895:TUZ589896 UEV589895:UEV589896 UOR589895:UOR589896 UYN589895:UYN589896 VIJ589895:VIJ589896 VSF589895:VSF589896 WCB589895:WCB589896 WLX589895:WLX589896 WVT589895:WVT589896 L655431:L655432 JH655431:JH655432 TD655431:TD655432 ACZ655431:ACZ655432 AMV655431:AMV655432 AWR655431:AWR655432 BGN655431:BGN655432 BQJ655431:BQJ655432 CAF655431:CAF655432 CKB655431:CKB655432 CTX655431:CTX655432 DDT655431:DDT655432 DNP655431:DNP655432 DXL655431:DXL655432 EHH655431:EHH655432 ERD655431:ERD655432 FAZ655431:FAZ655432 FKV655431:FKV655432 FUR655431:FUR655432 GEN655431:GEN655432 GOJ655431:GOJ655432 GYF655431:GYF655432 HIB655431:HIB655432 HRX655431:HRX655432 IBT655431:IBT655432 ILP655431:ILP655432 IVL655431:IVL655432 JFH655431:JFH655432 JPD655431:JPD655432 JYZ655431:JYZ655432 KIV655431:KIV655432 KSR655431:KSR655432 LCN655431:LCN655432 LMJ655431:LMJ655432 LWF655431:LWF655432 MGB655431:MGB655432 MPX655431:MPX655432 MZT655431:MZT655432 NJP655431:NJP655432 NTL655431:NTL655432 ODH655431:ODH655432 OND655431:OND655432 OWZ655431:OWZ655432 PGV655431:PGV655432 PQR655431:PQR655432 QAN655431:QAN655432 QKJ655431:QKJ655432 QUF655431:QUF655432 REB655431:REB655432 RNX655431:RNX655432 RXT655431:RXT655432 SHP655431:SHP655432 SRL655431:SRL655432 TBH655431:TBH655432 TLD655431:TLD655432 TUZ655431:TUZ655432 UEV655431:UEV655432 UOR655431:UOR655432 UYN655431:UYN655432 VIJ655431:VIJ655432 VSF655431:VSF655432 WCB655431:WCB655432 WLX655431:WLX655432 WVT655431:WVT655432 L720967:L720968 JH720967:JH720968 TD720967:TD720968 ACZ720967:ACZ720968 AMV720967:AMV720968 AWR720967:AWR720968 BGN720967:BGN720968 BQJ720967:BQJ720968 CAF720967:CAF720968 CKB720967:CKB720968 CTX720967:CTX720968 DDT720967:DDT720968 DNP720967:DNP720968 DXL720967:DXL720968 EHH720967:EHH720968 ERD720967:ERD720968 FAZ720967:FAZ720968 FKV720967:FKV720968 FUR720967:FUR720968 GEN720967:GEN720968 GOJ720967:GOJ720968 GYF720967:GYF720968 HIB720967:HIB720968 HRX720967:HRX720968 IBT720967:IBT720968 ILP720967:ILP720968 IVL720967:IVL720968 JFH720967:JFH720968 JPD720967:JPD720968 JYZ720967:JYZ720968 KIV720967:KIV720968 KSR720967:KSR720968 LCN720967:LCN720968 LMJ720967:LMJ720968 LWF720967:LWF720968 MGB720967:MGB720968 MPX720967:MPX720968 MZT720967:MZT720968 NJP720967:NJP720968 NTL720967:NTL720968 ODH720967:ODH720968 OND720967:OND720968 OWZ720967:OWZ720968 PGV720967:PGV720968 PQR720967:PQR720968 QAN720967:QAN720968 QKJ720967:QKJ720968 QUF720967:QUF720968 REB720967:REB720968 RNX720967:RNX720968 RXT720967:RXT720968 SHP720967:SHP720968 SRL720967:SRL720968 TBH720967:TBH720968 TLD720967:TLD720968 TUZ720967:TUZ720968 UEV720967:UEV720968 UOR720967:UOR720968 UYN720967:UYN720968 VIJ720967:VIJ720968 VSF720967:VSF720968 WCB720967:WCB720968 WLX720967:WLX720968 WVT720967:WVT720968 L786503:L786504 JH786503:JH786504 TD786503:TD786504 ACZ786503:ACZ786504 AMV786503:AMV786504 AWR786503:AWR786504 BGN786503:BGN786504 BQJ786503:BQJ786504 CAF786503:CAF786504 CKB786503:CKB786504 CTX786503:CTX786504 DDT786503:DDT786504 DNP786503:DNP786504 DXL786503:DXL786504 EHH786503:EHH786504 ERD786503:ERD786504 FAZ786503:FAZ786504 FKV786503:FKV786504 FUR786503:FUR786504 GEN786503:GEN786504 GOJ786503:GOJ786504 GYF786503:GYF786504 HIB786503:HIB786504 HRX786503:HRX786504 IBT786503:IBT786504 ILP786503:ILP786504 IVL786503:IVL786504 JFH786503:JFH786504 JPD786503:JPD786504 JYZ786503:JYZ786504 KIV786503:KIV786504 KSR786503:KSR786504 LCN786503:LCN786504 LMJ786503:LMJ786504 LWF786503:LWF786504 MGB786503:MGB786504 MPX786503:MPX786504 MZT786503:MZT786504 NJP786503:NJP786504 NTL786503:NTL786504 ODH786503:ODH786504 OND786503:OND786504 OWZ786503:OWZ786504 PGV786503:PGV786504 PQR786503:PQR786504 QAN786503:QAN786504 QKJ786503:QKJ786504 QUF786503:QUF786504 REB786503:REB786504 RNX786503:RNX786504 RXT786503:RXT786504 SHP786503:SHP786504 SRL786503:SRL786504 TBH786503:TBH786504 TLD786503:TLD786504 TUZ786503:TUZ786504 UEV786503:UEV786504 UOR786503:UOR786504 UYN786503:UYN786504 VIJ786503:VIJ786504 VSF786503:VSF786504 WCB786503:WCB786504 WLX786503:WLX786504 WVT786503:WVT786504 L852039:L852040 JH852039:JH852040 TD852039:TD852040 ACZ852039:ACZ852040 AMV852039:AMV852040 AWR852039:AWR852040 BGN852039:BGN852040 BQJ852039:BQJ852040 CAF852039:CAF852040 CKB852039:CKB852040 CTX852039:CTX852040 DDT852039:DDT852040 DNP852039:DNP852040 DXL852039:DXL852040 EHH852039:EHH852040 ERD852039:ERD852040 FAZ852039:FAZ852040 FKV852039:FKV852040 FUR852039:FUR852040 GEN852039:GEN852040 GOJ852039:GOJ852040 GYF852039:GYF852040 HIB852039:HIB852040 HRX852039:HRX852040 IBT852039:IBT852040 ILP852039:ILP852040 IVL852039:IVL852040 JFH852039:JFH852040 JPD852039:JPD852040 JYZ852039:JYZ852040 KIV852039:KIV852040 KSR852039:KSR852040 LCN852039:LCN852040 LMJ852039:LMJ852040 LWF852039:LWF852040 MGB852039:MGB852040 MPX852039:MPX852040 MZT852039:MZT852040 NJP852039:NJP852040 NTL852039:NTL852040 ODH852039:ODH852040 OND852039:OND852040 OWZ852039:OWZ852040 PGV852039:PGV852040 PQR852039:PQR852040 QAN852039:QAN852040 QKJ852039:QKJ852040 QUF852039:QUF852040 REB852039:REB852040 RNX852039:RNX852040 RXT852039:RXT852040 SHP852039:SHP852040 SRL852039:SRL852040 TBH852039:TBH852040 TLD852039:TLD852040 TUZ852039:TUZ852040 UEV852039:UEV852040 UOR852039:UOR852040 UYN852039:UYN852040 VIJ852039:VIJ852040 VSF852039:VSF852040 WCB852039:WCB852040 WLX852039:WLX852040 WVT852039:WVT852040 L917575:L917576 JH917575:JH917576 TD917575:TD917576 ACZ917575:ACZ917576 AMV917575:AMV917576 AWR917575:AWR917576 BGN917575:BGN917576 BQJ917575:BQJ917576 CAF917575:CAF917576 CKB917575:CKB917576 CTX917575:CTX917576 DDT917575:DDT917576 DNP917575:DNP917576 DXL917575:DXL917576 EHH917575:EHH917576 ERD917575:ERD917576 FAZ917575:FAZ917576 FKV917575:FKV917576 FUR917575:FUR917576 GEN917575:GEN917576 GOJ917575:GOJ917576 GYF917575:GYF917576 HIB917575:HIB917576 HRX917575:HRX917576 IBT917575:IBT917576 ILP917575:ILP917576 IVL917575:IVL917576 JFH917575:JFH917576 JPD917575:JPD917576 JYZ917575:JYZ917576 KIV917575:KIV917576 KSR917575:KSR917576 LCN917575:LCN917576 LMJ917575:LMJ917576 LWF917575:LWF917576 MGB917575:MGB917576 MPX917575:MPX917576 MZT917575:MZT917576 NJP917575:NJP917576 NTL917575:NTL917576 ODH917575:ODH917576 OND917575:OND917576 OWZ917575:OWZ917576 PGV917575:PGV917576 PQR917575:PQR917576 QAN917575:QAN917576 QKJ917575:QKJ917576 QUF917575:QUF917576 REB917575:REB917576 RNX917575:RNX917576 RXT917575:RXT917576 SHP917575:SHP917576 SRL917575:SRL917576 TBH917575:TBH917576 TLD917575:TLD917576 TUZ917575:TUZ917576 UEV917575:UEV917576 UOR917575:UOR917576 UYN917575:UYN917576 VIJ917575:VIJ917576 VSF917575:VSF917576 WCB917575:WCB917576 WLX917575:WLX917576 WVT917575:WVT917576 L983111:L983112 JH983111:JH983112 TD983111:TD983112 ACZ983111:ACZ983112 AMV983111:AMV983112 AWR983111:AWR983112 BGN983111:BGN983112 BQJ983111:BQJ983112 CAF983111:CAF983112 CKB983111:CKB983112 CTX983111:CTX983112 DDT983111:DDT983112 DNP983111:DNP983112 DXL983111:DXL983112 EHH983111:EHH983112 ERD983111:ERD983112 FAZ983111:FAZ983112 FKV983111:FKV983112 FUR983111:FUR983112 GEN983111:GEN983112 GOJ983111:GOJ983112 GYF983111:GYF983112 HIB983111:HIB983112 HRX983111:HRX983112 IBT983111:IBT983112 ILP983111:ILP983112 IVL983111:IVL983112 JFH983111:JFH983112 JPD983111:JPD983112 JYZ983111:JYZ983112 KIV983111:KIV983112 KSR983111:KSR983112 LCN983111:LCN983112 LMJ983111:LMJ983112 LWF983111:LWF983112 MGB983111:MGB983112 MPX983111:MPX983112 MZT983111:MZT983112 NJP983111:NJP983112 NTL983111:NTL983112 ODH983111:ODH983112 OND983111:OND983112 OWZ983111:OWZ983112 PGV983111:PGV983112 PQR983111:PQR983112 QAN983111:QAN983112 QKJ983111:QKJ983112 QUF983111:QUF983112 REB983111:REB983112 RNX983111:RNX983112 RXT983111:RXT983112 SHP983111:SHP983112 SRL983111:SRL983112 TBH983111:TBH983112 TLD983111:TLD983112 TUZ983111:TUZ983112 UEV983111:UEV983112 UOR983111:UOR983112 UYN983111:UYN983112 VIJ983111:VIJ983112 VSF983111:VSF983112 WCB983111:WCB983112 WLX983111:WLX983112 WVT983111:WVT983112</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48B4F-9DC7-4A48-8D52-4F914D905951}">
  <dimension ref="A2:S64"/>
  <sheetViews>
    <sheetView zoomScale="80" zoomScaleNormal="80" workbookViewId="0">
      <pane xSplit="12" ySplit="8" topLeftCell="M21" activePane="bottomRight" state="frozen"/>
      <selection pane="topRight" activeCell="K1" sqref="K1"/>
      <selection pane="bottomLeft" activeCell="A9" sqref="A9"/>
      <selection pane="bottomRight" activeCell="Q48" sqref="Q48"/>
    </sheetView>
  </sheetViews>
  <sheetFormatPr defaultColWidth="8.875" defaultRowHeight="18.75"/>
  <cols>
    <col min="1" max="1" width="8.875" style="9"/>
    <col min="2" max="2" width="19.375" style="9" customWidth="1"/>
    <col min="3" max="3" width="6.625" style="9" customWidth="1"/>
    <col min="4" max="4" width="5.875" style="8" customWidth="1"/>
    <col min="5" max="6" width="15.875" style="9" customWidth="1"/>
    <col min="7" max="7" width="49.125" style="9" customWidth="1"/>
    <col min="8" max="8" width="6.125" style="8" customWidth="1"/>
    <col min="9" max="10" width="9.875" style="8" bestFit="1" customWidth="1"/>
    <col min="11" max="11" width="5.875" style="10" customWidth="1"/>
    <col min="12" max="12" width="40.875" style="9" customWidth="1"/>
    <col min="13" max="13" width="54" style="9" customWidth="1"/>
    <col min="14" max="14" width="30.875" style="8" customWidth="1"/>
    <col min="15" max="15" width="13.875" style="48" customWidth="1"/>
    <col min="16" max="16" width="6.375" style="9" customWidth="1"/>
    <col min="17" max="17" width="13.125" style="10" customWidth="1"/>
    <col min="18" max="18" width="18.125" style="49" customWidth="1"/>
    <col min="19" max="19" width="15.625" style="11" customWidth="1"/>
    <col min="20" max="20" width="18.125" style="9" customWidth="1"/>
    <col min="21" max="257" width="8.875" style="9"/>
    <col min="258" max="258" width="19.375" style="9" customWidth="1"/>
    <col min="259" max="259" width="6.625" style="9" customWidth="1"/>
    <col min="260" max="260" width="5.875" style="9" customWidth="1"/>
    <col min="261" max="262" width="15.875" style="9" customWidth="1"/>
    <col min="263" max="263" width="49.125" style="9" customWidth="1"/>
    <col min="264" max="264" width="6.125" style="9" customWidth="1"/>
    <col min="265" max="266" width="9.875" style="9" bestFit="1" customWidth="1"/>
    <col min="267" max="267" width="5.875" style="9" customWidth="1"/>
    <col min="268" max="268" width="40.875" style="9" customWidth="1"/>
    <col min="269" max="269" width="54" style="9" customWidth="1"/>
    <col min="270" max="270" width="30.875" style="9" customWidth="1"/>
    <col min="271" max="271" width="13.875" style="9" customWidth="1"/>
    <col min="272" max="272" width="6.375" style="9" customWidth="1"/>
    <col min="273" max="273" width="13.125" style="9" customWidth="1"/>
    <col min="274" max="274" width="18.125" style="9" customWidth="1"/>
    <col min="275" max="275" width="15.625" style="9" customWidth="1"/>
    <col min="276" max="276" width="18.125" style="9" customWidth="1"/>
    <col min="277" max="513" width="8.875" style="9"/>
    <col min="514" max="514" width="19.375" style="9" customWidth="1"/>
    <col min="515" max="515" width="6.625" style="9" customWidth="1"/>
    <col min="516" max="516" width="5.875" style="9" customWidth="1"/>
    <col min="517" max="518" width="15.875" style="9" customWidth="1"/>
    <col min="519" max="519" width="49.125" style="9" customWidth="1"/>
    <col min="520" max="520" width="6.125" style="9" customWidth="1"/>
    <col min="521" max="522" width="9.875" style="9" bestFit="1" customWidth="1"/>
    <col min="523" max="523" width="5.875" style="9" customWidth="1"/>
    <col min="524" max="524" width="40.875" style="9" customWidth="1"/>
    <col min="525" max="525" width="54" style="9" customWidth="1"/>
    <col min="526" max="526" width="30.875" style="9" customWidth="1"/>
    <col min="527" max="527" width="13.875" style="9" customWidth="1"/>
    <col min="528" max="528" width="6.375" style="9" customWidth="1"/>
    <col min="529" max="529" width="13.125" style="9" customWidth="1"/>
    <col min="530" max="530" width="18.125" style="9" customWidth="1"/>
    <col min="531" max="531" width="15.625" style="9" customWidth="1"/>
    <col min="532" max="532" width="18.125" style="9" customWidth="1"/>
    <col min="533" max="769" width="8.875" style="9"/>
    <col min="770" max="770" width="19.375" style="9" customWidth="1"/>
    <col min="771" max="771" width="6.625" style="9" customWidth="1"/>
    <col min="772" max="772" width="5.875" style="9" customWidth="1"/>
    <col min="773" max="774" width="15.875" style="9" customWidth="1"/>
    <col min="775" max="775" width="49.125" style="9" customWidth="1"/>
    <col min="776" max="776" width="6.125" style="9" customWidth="1"/>
    <col min="777" max="778" width="9.875" style="9" bestFit="1" customWidth="1"/>
    <col min="779" max="779" width="5.875" style="9" customWidth="1"/>
    <col min="780" max="780" width="40.875" style="9" customWidth="1"/>
    <col min="781" max="781" width="54" style="9" customWidth="1"/>
    <col min="782" max="782" width="30.875" style="9" customWidth="1"/>
    <col min="783" max="783" width="13.875" style="9" customWidth="1"/>
    <col min="784" max="784" width="6.375" style="9" customWidth="1"/>
    <col min="785" max="785" width="13.125" style="9" customWidth="1"/>
    <col min="786" max="786" width="18.125" style="9" customWidth="1"/>
    <col min="787" max="787" width="15.625" style="9" customWidth="1"/>
    <col min="788" max="788" width="18.125" style="9" customWidth="1"/>
    <col min="789" max="1025" width="8.875" style="9"/>
    <col min="1026" max="1026" width="19.375" style="9" customWidth="1"/>
    <col min="1027" max="1027" width="6.625" style="9" customWidth="1"/>
    <col min="1028" max="1028" width="5.875" style="9" customWidth="1"/>
    <col min="1029" max="1030" width="15.875" style="9" customWidth="1"/>
    <col min="1031" max="1031" width="49.125" style="9" customWidth="1"/>
    <col min="1032" max="1032" width="6.125" style="9" customWidth="1"/>
    <col min="1033" max="1034" width="9.875" style="9" bestFit="1" customWidth="1"/>
    <col min="1035" max="1035" width="5.875" style="9" customWidth="1"/>
    <col min="1036" max="1036" width="40.875" style="9" customWidth="1"/>
    <col min="1037" max="1037" width="54" style="9" customWidth="1"/>
    <col min="1038" max="1038" width="30.875" style="9" customWidth="1"/>
    <col min="1039" max="1039" width="13.875" style="9" customWidth="1"/>
    <col min="1040" max="1040" width="6.375" style="9" customWidth="1"/>
    <col min="1041" max="1041" width="13.125" style="9" customWidth="1"/>
    <col min="1042" max="1042" width="18.125" style="9" customWidth="1"/>
    <col min="1043" max="1043" width="15.625" style="9" customWidth="1"/>
    <col min="1044" max="1044" width="18.125" style="9" customWidth="1"/>
    <col min="1045" max="1281" width="8.875" style="9"/>
    <col min="1282" max="1282" width="19.375" style="9" customWidth="1"/>
    <col min="1283" max="1283" width="6.625" style="9" customWidth="1"/>
    <col min="1284" max="1284" width="5.875" style="9" customWidth="1"/>
    <col min="1285" max="1286" width="15.875" style="9" customWidth="1"/>
    <col min="1287" max="1287" width="49.125" style="9" customWidth="1"/>
    <col min="1288" max="1288" width="6.125" style="9" customWidth="1"/>
    <col min="1289" max="1290" width="9.875" style="9" bestFit="1" customWidth="1"/>
    <col min="1291" max="1291" width="5.875" style="9" customWidth="1"/>
    <col min="1292" max="1292" width="40.875" style="9" customWidth="1"/>
    <col min="1293" max="1293" width="54" style="9" customWidth="1"/>
    <col min="1294" max="1294" width="30.875" style="9" customWidth="1"/>
    <col min="1295" max="1295" width="13.875" style="9" customWidth="1"/>
    <col min="1296" max="1296" width="6.375" style="9" customWidth="1"/>
    <col min="1297" max="1297" width="13.125" style="9" customWidth="1"/>
    <col min="1298" max="1298" width="18.125" style="9" customWidth="1"/>
    <col min="1299" max="1299" width="15.625" style="9" customWidth="1"/>
    <col min="1300" max="1300" width="18.125" style="9" customWidth="1"/>
    <col min="1301" max="1537" width="8.875" style="9"/>
    <col min="1538" max="1538" width="19.375" style="9" customWidth="1"/>
    <col min="1539" max="1539" width="6.625" style="9" customWidth="1"/>
    <col min="1540" max="1540" width="5.875" style="9" customWidth="1"/>
    <col min="1541" max="1542" width="15.875" style="9" customWidth="1"/>
    <col min="1543" max="1543" width="49.125" style="9" customWidth="1"/>
    <col min="1544" max="1544" width="6.125" style="9" customWidth="1"/>
    <col min="1545" max="1546" width="9.875" style="9" bestFit="1" customWidth="1"/>
    <col min="1547" max="1547" width="5.875" style="9" customWidth="1"/>
    <col min="1548" max="1548" width="40.875" style="9" customWidth="1"/>
    <col min="1549" max="1549" width="54" style="9" customWidth="1"/>
    <col min="1550" max="1550" width="30.875" style="9" customWidth="1"/>
    <col min="1551" max="1551" width="13.875" style="9" customWidth="1"/>
    <col min="1552" max="1552" width="6.375" style="9" customWidth="1"/>
    <col min="1553" max="1553" width="13.125" style="9" customWidth="1"/>
    <col min="1554" max="1554" width="18.125" style="9" customWidth="1"/>
    <col min="1555" max="1555" width="15.625" style="9" customWidth="1"/>
    <col min="1556" max="1556" width="18.125" style="9" customWidth="1"/>
    <col min="1557" max="1793" width="8.875" style="9"/>
    <col min="1794" max="1794" width="19.375" style="9" customWidth="1"/>
    <col min="1795" max="1795" width="6.625" style="9" customWidth="1"/>
    <col min="1796" max="1796" width="5.875" style="9" customWidth="1"/>
    <col min="1797" max="1798" width="15.875" style="9" customWidth="1"/>
    <col min="1799" max="1799" width="49.125" style="9" customWidth="1"/>
    <col min="1800" max="1800" width="6.125" style="9" customWidth="1"/>
    <col min="1801" max="1802" width="9.875" style="9" bestFit="1" customWidth="1"/>
    <col min="1803" max="1803" width="5.875" style="9" customWidth="1"/>
    <col min="1804" max="1804" width="40.875" style="9" customWidth="1"/>
    <col min="1805" max="1805" width="54" style="9" customWidth="1"/>
    <col min="1806" max="1806" width="30.875" style="9" customWidth="1"/>
    <col min="1807" max="1807" width="13.875" style="9" customWidth="1"/>
    <col min="1808" max="1808" width="6.375" style="9" customWidth="1"/>
    <col min="1809" max="1809" width="13.125" style="9" customWidth="1"/>
    <col min="1810" max="1810" width="18.125" style="9" customWidth="1"/>
    <col min="1811" max="1811" width="15.625" style="9" customWidth="1"/>
    <col min="1812" max="1812" width="18.125" style="9" customWidth="1"/>
    <col min="1813" max="2049" width="8.875" style="9"/>
    <col min="2050" max="2050" width="19.375" style="9" customWidth="1"/>
    <col min="2051" max="2051" width="6.625" style="9" customWidth="1"/>
    <col min="2052" max="2052" width="5.875" style="9" customWidth="1"/>
    <col min="2053" max="2054" width="15.875" style="9" customWidth="1"/>
    <col min="2055" max="2055" width="49.125" style="9" customWidth="1"/>
    <col min="2056" max="2056" width="6.125" style="9" customWidth="1"/>
    <col min="2057" max="2058" width="9.875" style="9" bestFit="1" customWidth="1"/>
    <col min="2059" max="2059" width="5.875" style="9" customWidth="1"/>
    <col min="2060" max="2060" width="40.875" style="9" customWidth="1"/>
    <col min="2061" max="2061" width="54" style="9" customWidth="1"/>
    <col min="2062" max="2062" width="30.875" style="9" customWidth="1"/>
    <col min="2063" max="2063" width="13.875" style="9" customWidth="1"/>
    <col min="2064" max="2064" width="6.375" style="9" customWidth="1"/>
    <col min="2065" max="2065" width="13.125" style="9" customWidth="1"/>
    <col min="2066" max="2066" width="18.125" style="9" customWidth="1"/>
    <col min="2067" max="2067" width="15.625" style="9" customWidth="1"/>
    <col min="2068" max="2068" width="18.125" style="9" customWidth="1"/>
    <col min="2069" max="2305" width="8.875" style="9"/>
    <col min="2306" max="2306" width="19.375" style="9" customWidth="1"/>
    <col min="2307" max="2307" width="6.625" style="9" customWidth="1"/>
    <col min="2308" max="2308" width="5.875" style="9" customWidth="1"/>
    <col min="2309" max="2310" width="15.875" style="9" customWidth="1"/>
    <col min="2311" max="2311" width="49.125" style="9" customWidth="1"/>
    <col min="2312" max="2312" width="6.125" style="9" customWidth="1"/>
    <col min="2313" max="2314" width="9.875" style="9" bestFit="1" customWidth="1"/>
    <col min="2315" max="2315" width="5.875" style="9" customWidth="1"/>
    <col min="2316" max="2316" width="40.875" style="9" customWidth="1"/>
    <col min="2317" max="2317" width="54" style="9" customWidth="1"/>
    <col min="2318" max="2318" width="30.875" style="9" customWidth="1"/>
    <col min="2319" max="2319" width="13.875" style="9" customWidth="1"/>
    <col min="2320" max="2320" width="6.375" style="9" customWidth="1"/>
    <col min="2321" max="2321" width="13.125" style="9" customWidth="1"/>
    <col min="2322" max="2322" width="18.125" style="9" customWidth="1"/>
    <col min="2323" max="2323" width="15.625" style="9" customWidth="1"/>
    <col min="2324" max="2324" width="18.125" style="9" customWidth="1"/>
    <col min="2325" max="2561" width="8.875" style="9"/>
    <col min="2562" max="2562" width="19.375" style="9" customWidth="1"/>
    <col min="2563" max="2563" width="6.625" style="9" customWidth="1"/>
    <col min="2564" max="2564" width="5.875" style="9" customWidth="1"/>
    <col min="2565" max="2566" width="15.875" style="9" customWidth="1"/>
    <col min="2567" max="2567" width="49.125" style="9" customWidth="1"/>
    <col min="2568" max="2568" width="6.125" style="9" customWidth="1"/>
    <col min="2569" max="2570" width="9.875" style="9" bestFit="1" customWidth="1"/>
    <col min="2571" max="2571" width="5.875" style="9" customWidth="1"/>
    <col min="2572" max="2572" width="40.875" style="9" customWidth="1"/>
    <col min="2573" max="2573" width="54" style="9" customWidth="1"/>
    <col min="2574" max="2574" width="30.875" style="9" customWidth="1"/>
    <col min="2575" max="2575" width="13.875" style="9" customWidth="1"/>
    <col min="2576" max="2576" width="6.375" style="9" customWidth="1"/>
    <col min="2577" max="2577" width="13.125" style="9" customWidth="1"/>
    <col min="2578" max="2578" width="18.125" style="9" customWidth="1"/>
    <col min="2579" max="2579" width="15.625" style="9" customWidth="1"/>
    <col min="2580" max="2580" width="18.125" style="9" customWidth="1"/>
    <col min="2581" max="2817" width="8.875" style="9"/>
    <col min="2818" max="2818" width="19.375" style="9" customWidth="1"/>
    <col min="2819" max="2819" width="6.625" style="9" customWidth="1"/>
    <col min="2820" max="2820" width="5.875" style="9" customWidth="1"/>
    <col min="2821" max="2822" width="15.875" style="9" customWidth="1"/>
    <col min="2823" max="2823" width="49.125" style="9" customWidth="1"/>
    <col min="2824" max="2824" width="6.125" style="9" customWidth="1"/>
    <col min="2825" max="2826" width="9.875" style="9" bestFit="1" customWidth="1"/>
    <col min="2827" max="2827" width="5.875" style="9" customWidth="1"/>
    <col min="2828" max="2828" width="40.875" style="9" customWidth="1"/>
    <col min="2829" max="2829" width="54" style="9" customWidth="1"/>
    <col min="2830" max="2830" width="30.875" style="9" customWidth="1"/>
    <col min="2831" max="2831" width="13.875" style="9" customWidth="1"/>
    <col min="2832" max="2832" width="6.375" style="9" customWidth="1"/>
    <col min="2833" max="2833" width="13.125" style="9" customWidth="1"/>
    <col min="2834" max="2834" width="18.125" style="9" customWidth="1"/>
    <col min="2835" max="2835" width="15.625" style="9" customWidth="1"/>
    <col min="2836" max="2836" width="18.125" style="9" customWidth="1"/>
    <col min="2837" max="3073" width="8.875" style="9"/>
    <col min="3074" max="3074" width="19.375" style="9" customWidth="1"/>
    <col min="3075" max="3075" width="6.625" style="9" customWidth="1"/>
    <col min="3076" max="3076" width="5.875" style="9" customWidth="1"/>
    <col min="3077" max="3078" width="15.875" style="9" customWidth="1"/>
    <col min="3079" max="3079" width="49.125" style="9" customWidth="1"/>
    <col min="3080" max="3080" width="6.125" style="9" customWidth="1"/>
    <col min="3081" max="3082" width="9.875" style="9" bestFit="1" customWidth="1"/>
    <col min="3083" max="3083" width="5.875" style="9" customWidth="1"/>
    <col min="3084" max="3084" width="40.875" style="9" customWidth="1"/>
    <col min="3085" max="3085" width="54" style="9" customWidth="1"/>
    <col min="3086" max="3086" width="30.875" style="9" customWidth="1"/>
    <col min="3087" max="3087" width="13.875" style="9" customWidth="1"/>
    <col min="3088" max="3088" width="6.375" style="9" customWidth="1"/>
    <col min="3089" max="3089" width="13.125" style="9" customWidth="1"/>
    <col min="3090" max="3090" width="18.125" style="9" customWidth="1"/>
    <col min="3091" max="3091" width="15.625" style="9" customWidth="1"/>
    <col min="3092" max="3092" width="18.125" style="9" customWidth="1"/>
    <col min="3093" max="3329" width="8.875" style="9"/>
    <col min="3330" max="3330" width="19.375" style="9" customWidth="1"/>
    <col min="3331" max="3331" width="6.625" style="9" customWidth="1"/>
    <col min="3332" max="3332" width="5.875" style="9" customWidth="1"/>
    <col min="3333" max="3334" width="15.875" style="9" customWidth="1"/>
    <col min="3335" max="3335" width="49.125" style="9" customWidth="1"/>
    <col min="3336" max="3336" width="6.125" style="9" customWidth="1"/>
    <col min="3337" max="3338" width="9.875" style="9" bestFit="1" customWidth="1"/>
    <col min="3339" max="3339" width="5.875" style="9" customWidth="1"/>
    <col min="3340" max="3340" width="40.875" style="9" customWidth="1"/>
    <col min="3341" max="3341" width="54" style="9" customWidth="1"/>
    <col min="3342" max="3342" width="30.875" style="9" customWidth="1"/>
    <col min="3343" max="3343" width="13.875" style="9" customWidth="1"/>
    <col min="3344" max="3344" width="6.375" style="9" customWidth="1"/>
    <col min="3345" max="3345" width="13.125" style="9" customWidth="1"/>
    <col min="3346" max="3346" width="18.125" style="9" customWidth="1"/>
    <col min="3347" max="3347" width="15.625" style="9" customWidth="1"/>
    <col min="3348" max="3348" width="18.125" style="9" customWidth="1"/>
    <col min="3349" max="3585" width="8.875" style="9"/>
    <col min="3586" max="3586" width="19.375" style="9" customWidth="1"/>
    <col min="3587" max="3587" width="6.625" style="9" customWidth="1"/>
    <col min="3588" max="3588" width="5.875" style="9" customWidth="1"/>
    <col min="3589" max="3590" width="15.875" style="9" customWidth="1"/>
    <col min="3591" max="3591" width="49.125" style="9" customWidth="1"/>
    <col min="3592" max="3592" width="6.125" style="9" customWidth="1"/>
    <col min="3593" max="3594" width="9.875" style="9" bestFit="1" customWidth="1"/>
    <col min="3595" max="3595" width="5.875" style="9" customWidth="1"/>
    <col min="3596" max="3596" width="40.875" style="9" customWidth="1"/>
    <col min="3597" max="3597" width="54" style="9" customWidth="1"/>
    <col min="3598" max="3598" width="30.875" style="9" customWidth="1"/>
    <col min="3599" max="3599" width="13.875" style="9" customWidth="1"/>
    <col min="3600" max="3600" width="6.375" style="9" customWidth="1"/>
    <col min="3601" max="3601" width="13.125" style="9" customWidth="1"/>
    <col min="3602" max="3602" width="18.125" style="9" customWidth="1"/>
    <col min="3603" max="3603" width="15.625" style="9" customWidth="1"/>
    <col min="3604" max="3604" width="18.125" style="9" customWidth="1"/>
    <col min="3605" max="3841" width="8.875" style="9"/>
    <col min="3842" max="3842" width="19.375" style="9" customWidth="1"/>
    <col min="3843" max="3843" width="6.625" style="9" customWidth="1"/>
    <col min="3844" max="3844" width="5.875" style="9" customWidth="1"/>
    <col min="3845" max="3846" width="15.875" style="9" customWidth="1"/>
    <col min="3847" max="3847" width="49.125" style="9" customWidth="1"/>
    <col min="3848" max="3848" width="6.125" style="9" customWidth="1"/>
    <col min="3849" max="3850" width="9.875" style="9" bestFit="1" customWidth="1"/>
    <col min="3851" max="3851" width="5.875" style="9" customWidth="1"/>
    <col min="3852" max="3852" width="40.875" style="9" customWidth="1"/>
    <col min="3853" max="3853" width="54" style="9" customWidth="1"/>
    <col min="3854" max="3854" width="30.875" style="9" customWidth="1"/>
    <col min="3855" max="3855" width="13.875" style="9" customWidth="1"/>
    <col min="3856" max="3856" width="6.375" style="9" customWidth="1"/>
    <col min="3857" max="3857" width="13.125" style="9" customWidth="1"/>
    <col min="3858" max="3858" width="18.125" style="9" customWidth="1"/>
    <col min="3859" max="3859" width="15.625" style="9" customWidth="1"/>
    <col min="3860" max="3860" width="18.125" style="9" customWidth="1"/>
    <col min="3861" max="4097" width="8.875" style="9"/>
    <col min="4098" max="4098" width="19.375" style="9" customWidth="1"/>
    <col min="4099" max="4099" width="6.625" style="9" customWidth="1"/>
    <col min="4100" max="4100" width="5.875" style="9" customWidth="1"/>
    <col min="4101" max="4102" width="15.875" style="9" customWidth="1"/>
    <col min="4103" max="4103" width="49.125" style="9" customWidth="1"/>
    <col min="4104" max="4104" width="6.125" style="9" customWidth="1"/>
    <col min="4105" max="4106" width="9.875" style="9" bestFit="1" customWidth="1"/>
    <col min="4107" max="4107" width="5.875" style="9" customWidth="1"/>
    <col min="4108" max="4108" width="40.875" style="9" customWidth="1"/>
    <col min="4109" max="4109" width="54" style="9" customWidth="1"/>
    <col min="4110" max="4110" width="30.875" style="9" customWidth="1"/>
    <col min="4111" max="4111" width="13.875" style="9" customWidth="1"/>
    <col min="4112" max="4112" width="6.375" style="9" customWidth="1"/>
    <col min="4113" max="4113" width="13.125" style="9" customWidth="1"/>
    <col min="4114" max="4114" width="18.125" style="9" customWidth="1"/>
    <col min="4115" max="4115" width="15.625" style="9" customWidth="1"/>
    <col min="4116" max="4116" width="18.125" style="9" customWidth="1"/>
    <col min="4117" max="4353" width="8.875" style="9"/>
    <col min="4354" max="4354" width="19.375" style="9" customWidth="1"/>
    <col min="4355" max="4355" width="6.625" style="9" customWidth="1"/>
    <col min="4356" max="4356" width="5.875" style="9" customWidth="1"/>
    <col min="4357" max="4358" width="15.875" style="9" customWidth="1"/>
    <col min="4359" max="4359" width="49.125" style="9" customWidth="1"/>
    <col min="4360" max="4360" width="6.125" style="9" customWidth="1"/>
    <col min="4361" max="4362" width="9.875" style="9" bestFit="1" customWidth="1"/>
    <col min="4363" max="4363" width="5.875" style="9" customWidth="1"/>
    <col min="4364" max="4364" width="40.875" style="9" customWidth="1"/>
    <col min="4365" max="4365" width="54" style="9" customWidth="1"/>
    <col min="4366" max="4366" width="30.875" style="9" customWidth="1"/>
    <col min="4367" max="4367" width="13.875" style="9" customWidth="1"/>
    <col min="4368" max="4368" width="6.375" style="9" customWidth="1"/>
    <col min="4369" max="4369" width="13.125" style="9" customWidth="1"/>
    <col min="4370" max="4370" width="18.125" style="9" customWidth="1"/>
    <col min="4371" max="4371" width="15.625" style="9" customWidth="1"/>
    <col min="4372" max="4372" width="18.125" style="9" customWidth="1"/>
    <col min="4373" max="4609" width="8.875" style="9"/>
    <col min="4610" max="4610" width="19.375" style="9" customWidth="1"/>
    <col min="4611" max="4611" width="6.625" style="9" customWidth="1"/>
    <col min="4612" max="4612" width="5.875" style="9" customWidth="1"/>
    <col min="4613" max="4614" width="15.875" style="9" customWidth="1"/>
    <col min="4615" max="4615" width="49.125" style="9" customWidth="1"/>
    <col min="4616" max="4616" width="6.125" style="9" customWidth="1"/>
    <col min="4617" max="4618" width="9.875" style="9" bestFit="1" customWidth="1"/>
    <col min="4619" max="4619" width="5.875" style="9" customWidth="1"/>
    <col min="4620" max="4620" width="40.875" style="9" customWidth="1"/>
    <col min="4621" max="4621" width="54" style="9" customWidth="1"/>
    <col min="4622" max="4622" width="30.875" style="9" customWidth="1"/>
    <col min="4623" max="4623" width="13.875" style="9" customWidth="1"/>
    <col min="4624" max="4624" width="6.375" style="9" customWidth="1"/>
    <col min="4625" max="4625" width="13.125" style="9" customWidth="1"/>
    <col min="4626" max="4626" width="18.125" style="9" customWidth="1"/>
    <col min="4627" max="4627" width="15.625" style="9" customWidth="1"/>
    <col min="4628" max="4628" width="18.125" style="9" customWidth="1"/>
    <col min="4629" max="4865" width="8.875" style="9"/>
    <col min="4866" max="4866" width="19.375" style="9" customWidth="1"/>
    <col min="4867" max="4867" width="6.625" style="9" customWidth="1"/>
    <col min="4868" max="4868" width="5.875" style="9" customWidth="1"/>
    <col min="4869" max="4870" width="15.875" style="9" customWidth="1"/>
    <col min="4871" max="4871" width="49.125" style="9" customWidth="1"/>
    <col min="4872" max="4872" width="6.125" style="9" customWidth="1"/>
    <col min="4873" max="4874" width="9.875" style="9" bestFit="1" customWidth="1"/>
    <col min="4875" max="4875" width="5.875" style="9" customWidth="1"/>
    <col min="4876" max="4876" width="40.875" style="9" customWidth="1"/>
    <col min="4877" max="4877" width="54" style="9" customWidth="1"/>
    <col min="4878" max="4878" width="30.875" style="9" customWidth="1"/>
    <col min="4879" max="4879" width="13.875" style="9" customWidth="1"/>
    <col min="4880" max="4880" width="6.375" style="9" customWidth="1"/>
    <col min="4881" max="4881" width="13.125" style="9" customWidth="1"/>
    <col min="4882" max="4882" width="18.125" style="9" customWidth="1"/>
    <col min="4883" max="4883" width="15.625" style="9" customWidth="1"/>
    <col min="4884" max="4884" width="18.125" style="9" customWidth="1"/>
    <col min="4885" max="5121" width="8.875" style="9"/>
    <col min="5122" max="5122" width="19.375" style="9" customWidth="1"/>
    <col min="5123" max="5123" width="6.625" style="9" customWidth="1"/>
    <col min="5124" max="5124" width="5.875" style="9" customWidth="1"/>
    <col min="5125" max="5126" width="15.875" style="9" customWidth="1"/>
    <col min="5127" max="5127" width="49.125" style="9" customWidth="1"/>
    <col min="5128" max="5128" width="6.125" style="9" customWidth="1"/>
    <col min="5129" max="5130" width="9.875" style="9" bestFit="1" customWidth="1"/>
    <col min="5131" max="5131" width="5.875" style="9" customWidth="1"/>
    <col min="5132" max="5132" width="40.875" style="9" customWidth="1"/>
    <col min="5133" max="5133" width="54" style="9" customWidth="1"/>
    <col min="5134" max="5134" width="30.875" style="9" customWidth="1"/>
    <col min="5135" max="5135" width="13.875" style="9" customWidth="1"/>
    <col min="5136" max="5136" width="6.375" style="9" customWidth="1"/>
    <col min="5137" max="5137" width="13.125" style="9" customWidth="1"/>
    <col min="5138" max="5138" width="18.125" style="9" customWidth="1"/>
    <col min="5139" max="5139" width="15.625" style="9" customWidth="1"/>
    <col min="5140" max="5140" width="18.125" style="9" customWidth="1"/>
    <col min="5141" max="5377" width="8.875" style="9"/>
    <col min="5378" max="5378" width="19.375" style="9" customWidth="1"/>
    <col min="5379" max="5379" width="6.625" style="9" customWidth="1"/>
    <col min="5380" max="5380" width="5.875" style="9" customWidth="1"/>
    <col min="5381" max="5382" width="15.875" style="9" customWidth="1"/>
    <col min="5383" max="5383" width="49.125" style="9" customWidth="1"/>
    <col min="5384" max="5384" width="6.125" style="9" customWidth="1"/>
    <col min="5385" max="5386" width="9.875" style="9" bestFit="1" customWidth="1"/>
    <col min="5387" max="5387" width="5.875" style="9" customWidth="1"/>
    <col min="5388" max="5388" width="40.875" style="9" customWidth="1"/>
    <col min="5389" max="5389" width="54" style="9" customWidth="1"/>
    <col min="5390" max="5390" width="30.875" style="9" customWidth="1"/>
    <col min="5391" max="5391" width="13.875" style="9" customWidth="1"/>
    <col min="5392" max="5392" width="6.375" style="9" customWidth="1"/>
    <col min="5393" max="5393" width="13.125" style="9" customWidth="1"/>
    <col min="5394" max="5394" width="18.125" style="9" customWidth="1"/>
    <col min="5395" max="5395" width="15.625" style="9" customWidth="1"/>
    <col min="5396" max="5396" width="18.125" style="9" customWidth="1"/>
    <col min="5397" max="5633" width="8.875" style="9"/>
    <col min="5634" max="5634" width="19.375" style="9" customWidth="1"/>
    <col min="5635" max="5635" width="6.625" style="9" customWidth="1"/>
    <col min="5636" max="5636" width="5.875" style="9" customWidth="1"/>
    <col min="5637" max="5638" width="15.875" style="9" customWidth="1"/>
    <col min="5639" max="5639" width="49.125" style="9" customWidth="1"/>
    <col min="5640" max="5640" width="6.125" style="9" customWidth="1"/>
    <col min="5641" max="5642" width="9.875" style="9" bestFit="1" customWidth="1"/>
    <col min="5643" max="5643" width="5.875" style="9" customWidth="1"/>
    <col min="5644" max="5644" width="40.875" style="9" customWidth="1"/>
    <col min="5645" max="5645" width="54" style="9" customWidth="1"/>
    <col min="5646" max="5646" width="30.875" style="9" customWidth="1"/>
    <col min="5647" max="5647" width="13.875" style="9" customWidth="1"/>
    <col min="5648" max="5648" width="6.375" style="9" customWidth="1"/>
    <col min="5649" max="5649" width="13.125" style="9" customWidth="1"/>
    <col min="5650" max="5650" width="18.125" style="9" customWidth="1"/>
    <col min="5651" max="5651" width="15.625" style="9" customWidth="1"/>
    <col min="5652" max="5652" width="18.125" style="9" customWidth="1"/>
    <col min="5653" max="5889" width="8.875" style="9"/>
    <col min="5890" max="5890" width="19.375" style="9" customWidth="1"/>
    <col min="5891" max="5891" width="6.625" style="9" customWidth="1"/>
    <col min="5892" max="5892" width="5.875" style="9" customWidth="1"/>
    <col min="5893" max="5894" width="15.875" style="9" customWidth="1"/>
    <col min="5895" max="5895" width="49.125" style="9" customWidth="1"/>
    <col min="5896" max="5896" width="6.125" style="9" customWidth="1"/>
    <col min="5897" max="5898" width="9.875" style="9" bestFit="1" customWidth="1"/>
    <col min="5899" max="5899" width="5.875" style="9" customWidth="1"/>
    <col min="5900" max="5900" width="40.875" style="9" customWidth="1"/>
    <col min="5901" max="5901" width="54" style="9" customWidth="1"/>
    <col min="5902" max="5902" width="30.875" style="9" customWidth="1"/>
    <col min="5903" max="5903" width="13.875" style="9" customWidth="1"/>
    <col min="5904" max="5904" width="6.375" style="9" customWidth="1"/>
    <col min="5905" max="5905" width="13.125" style="9" customWidth="1"/>
    <col min="5906" max="5906" width="18.125" style="9" customWidth="1"/>
    <col min="5907" max="5907" width="15.625" style="9" customWidth="1"/>
    <col min="5908" max="5908" width="18.125" style="9" customWidth="1"/>
    <col min="5909" max="6145" width="8.875" style="9"/>
    <col min="6146" max="6146" width="19.375" style="9" customWidth="1"/>
    <col min="6147" max="6147" width="6.625" style="9" customWidth="1"/>
    <col min="6148" max="6148" width="5.875" style="9" customWidth="1"/>
    <col min="6149" max="6150" width="15.875" style="9" customWidth="1"/>
    <col min="6151" max="6151" width="49.125" style="9" customWidth="1"/>
    <col min="6152" max="6152" width="6.125" style="9" customWidth="1"/>
    <col min="6153" max="6154" width="9.875" style="9" bestFit="1" customWidth="1"/>
    <col min="6155" max="6155" width="5.875" style="9" customWidth="1"/>
    <col min="6156" max="6156" width="40.875" style="9" customWidth="1"/>
    <col min="6157" max="6157" width="54" style="9" customWidth="1"/>
    <col min="6158" max="6158" width="30.875" style="9" customWidth="1"/>
    <col min="6159" max="6159" width="13.875" style="9" customWidth="1"/>
    <col min="6160" max="6160" width="6.375" style="9" customWidth="1"/>
    <col min="6161" max="6161" width="13.125" style="9" customWidth="1"/>
    <col min="6162" max="6162" width="18.125" style="9" customWidth="1"/>
    <col min="6163" max="6163" width="15.625" style="9" customWidth="1"/>
    <col min="6164" max="6164" width="18.125" style="9" customWidth="1"/>
    <col min="6165" max="6401" width="8.875" style="9"/>
    <col min="6402" max="6402" width="19.375" style="9" customWidth="1"/>
    <col min="6403" max="6403" width="6.625" style="9" customWidth="1"/>
    <col min="6404" max="6404" width="5.875" style="9" customWidth="1"/>
    <col min="6405" max="6406" width="15.875" style="9" customWidth="1"/>
    <col min="6407" max="6407" width="49.125" style="9" customWidth="1"/>
    <col min="6408" max="6408" width="6.125" style="9" customWidth="1"/>
    <col min="6409" max="6410" width="9.875" style="9" bestFit="1" customWidth="1"/>
    <col min="6411" max="6411" width="5.875" style="9" customWidth="1"/>
    <col min="6412" max="6412" width="40.875" style="9" customWidth="1"/>
    <col min="6413" max="6413" width="54" style="9" customWidth="1"/>
    <col min="6414" max="6414" width="30.875" style="9" customWidth="1"/>
    <col min="6415" max="6415" width="13.875" style="9" customWidth="1"/>
    <col min="6416" max="6416" width="6.375" style="9" customWidth="1"/>
    <col min="6417" max="6417" width="13.125" style="9" customWidth="1"/>
    <col min="6418" max="6418" width="18.125" style="9" customWidth="1"/>
    <col min="6419" max="6419" width="15.625" style="9" customWidth="1"/>
    <col min="6420" max="6420" width="18.125" style="9" customWidth="1"/>
    <col min="6421" max="6657" width="8.875" style="9"/>
    <col min="6658" max="6658" width="19.375" style="9" customWidth="1"/>
    <col min="6659" max="6659" width="6.625" style="9" customWidth="1"/>
    <col min="6660" max="6660" width="5.875" style="9" customWidth="1"/>
    <col min="6661" max="6662" width="15.875" style="9" customWidth="1"/>
    <col min="6663" max="6663" width="49.125" style="9" customWidth="1"/>
    <col min="6664" max="6664" width="6.125" style="9" customWidth="1"/>
    <col min="6665" max="6666" width="9.875" style="9" bestFit="1" customWidth="1"/>
    <col min="6667" max="6667" width="5.875" style="9" customWidth="1"/>
    <col min="6668" max="6668" width="40.875" style="9" customWidth="1"/>
    <col min="6669" max="6669" width="54" style="9" customWidth="1"/>
    <col min="6670" max="6670" width="30.875" style="9" customWidth="1"/>
    <col min="6671" max="6671" width="13.875" style="9" customWidth="1"/>
    <col min="6672" max="6672" width="6.375" style="9" customWidth="1"/>
    <col min="6673" max="6673" width="13.125" style="9" customWidth="1"/>
    <col min="6674" max="6674" width="18.125" style="9" customWidth="1"/>
    <col min="6675" max="6675" width="15.625" style="9" customWidth="1"/>
    <col min="6676" max="6676" width="18.125" style="9" customWidth="1"/>
    <col min="6677" max="6913" width="8.875" style="9"/>
    <col min="6914" max="6914" width="19.375" style="9" customWidth="1"/>
    <col min="6915" max="6915" width="6.625" style="9" customWidth="1"/>
    <col min="6916" max="6916" width="5.875" style="9" customWidth="1"/>
    <col min="6917" max="6918" width="15.875" style="9" customWidth="1"/>
    <col min="6919" max="6919" width="49.125" style="9" customWidth="1"/>
    <col min="6920" max="6920" width="6.125" style="9" customWidth="1"/>
    <col min="6921" max="6922" width="9.875" style="9" bestFit="1" customWidth="1"/>
    <col min="6923" max="6923" width="5.875" style="9" customWidth="1"/>
    <col min="6924" max="6924" width="40.875" style="9" customWidth="1"/>
    <col min="6925" max="6925" width="54" style="9" customWidth="1"/>
    <col min="6926" max="6926" width="30.875" style="9" customWidth="1"/>
    <col min="6927" max="6927" width="13.875" style="9" customWidth="1"/>
    <col min="6928" max="6928" width="6.375" style="9" customWidth="1"/>
    <col min="6929" max="6929" width="13.125" style="9" customWidth="1"/>
    <col min="6930" max="6930" width="18.125" style="9" customWidth="1"/>
    <col min="6931" max="6931" width="15.625" style="9" customWidth="1"/>
    <col min="6932" max="6932" width="18.125" style="9" customWidth="1"/>
    <col min="6933" max="7169" width="8.875" style="9"/>
    <col min="7170" max="7170" width="19.375" style="9" customWidth="1"/>
    <col min="7171" max="7171" width="6.625" style="9" customWidth="1"/>
    <col min="7172" max="7172" width="5.875" style="9" customWidth="1"/>
    <col min="7173" max="7174" width="15.875" style="9" customWidth="1"/>
    <col min="7175" max="7175" width="49.125" style="9" customWidth="1"/>
    <col min="7176" max="7176" width="6.125" style="9" customWidth="1"/>
    <col min="7177" max="7178" width="9.875" style="9" bestFit="1" customWidth="1"/>
    <col min="7179" max="7179" width="5.875" style="9" customWidth="1"/>
    <col min="7180" max="7180" width="40.875" style="9" customWidth="1"/>
    <col min="7181" max="7181" width="54" style="9" customWidth="1"/>
    <col min="7182" max="7182" width="30.875" style="9" customWidth="1"/>
    <col min="7183" max="7183" width="13.875" style="9" customWidth="1"/>
    <col min="7184" max="7184" width="6.375" style="9" customWidth="1"/>
    <col min="7185" max="7185" width="13.125" style="9" customWidth="1"/>
    <col min="7186" max="7186" width="18.125" style="9" customWidth="1"/>
    <col min="7187" max="7187" width="15.625" style="9" customWidth="1"/>
    <col min="7188" max="7188" width="18.125" style="9" customWidth="1"/>
    <col min="7189" max="7425" width="8.875" style="9"/>
    <col min="7426" max="7426" width="19.375" style="9" customWidth="1"/>
    <col min="7427" max="7427" width="6.625" style="9" customWidth="1"/>
    <col min="7428" max="7428" width="5.875" style="9" customWidth="1"/>
    <col min="7429" max="7430" width="15.875" style="9" customWidth="1"/>
    <col min="7431" max="7431" width="49.125" style="9" customWidth="1"/>
    <col min="7432" max="7432" width="6.125" style="9" customWidth="1"/>
    <col min="7433" max="7434" width="9.875" style="9" bestFit="1" customWidth="1"/>
    <col min="7435" max="7435" width="5.875" style="9" customWidth="1"/>
    <col min="7436" max="7436" width="40.875" style="9" customWidth="1"/>
    <col min="7437" max="7437" width="54" style="9" customWidth="1"/>
    <col min="7438" max="7438" width="30.875" style="9" customWidth="1"/>
    <col min="7439" max="7439" width="13.875" style="9" customWidth="1"/>
    <col min="7440" max="7440" width="6.375" style="9" customWidth="1"/>
    <col min="7441" max="7441" width="13.125" style="9" customWidth="1"/>
    <col min="7442" max="7442" width="18.125" style="9" customWidth="1"/>
    <col min="7443" max="7443" width="15.625" style="9" customWidth="1"/>
    <col min="7444" max="7444" width="18.125" style="9" customWidth="1"/>
    <col min="7445" max="7681" width="8.875" style="9"/>
    <col min="7682" max="7682" width="19.375" style="9" customWidth="1"/>
    <col min="7683" max="7683" width="6.625" style="9" customWidth="1"/>
    <col min="7684" max="7684" width="5.875" style="9" customWidth="1"/>
    <col min="7685" max="7686" width="15.875" style="9" customWidth="1"/>
    <col min="7687" max="7687" width="49.125" style="9" customWidth="1"/>
    <col min="7688" max="7688" width="6.125" style="9" customWidth="1"/>
    <col min="7689" max="7690" width="9.875" style="9" bestFit="1" customWidth="1"/>
    <col min="7691" max="7691" width="5.875" style="9" customWidth="1"/>
    <col min="7692" max="7692" width="40.875" style="9" customWidth="1"/>
    <col min="7693" max="7693" width="54" style="9" customWidth="1"/>
    <col min="7694" max="7694" width="30.875" style="9" customWidth="1"/>
    <col min="7695" max="7695" width="13.875" style="9" customWidth="1"/>
    <col min="7696" max="7696" width="6.375" style="9" customWidth="1"/>
    <col min="7697" max="7697" width="13.125" style="9" customWidth="1"/>
    <col min="7698" max="7698" width="18.125" style="9" customWidth="1"/>
    <col min="7699" max="7699" width="15.625" style="9" customWidth="1"/>
    <col min="7700" max="7700" width="18.125" style="9" customWidth="1"/>
    <col min="7701" max="7937" width="8.875" style="9"/>
    <col min="7938" max="7938" width="19.375" style="9" customWidth="1"/>
    <col min="7939" max="7939" width="6.625" style="9" customWidth="1"/>
    <col min="7940" max="7940" width="5.875" style="9" customWidth="1"/>
    <col min="7941" max="7942" width="15.875" style="9" customWidth="1"/>
    <col min="7943" max="7943" width="49.125" style="9" customWidth="1"/>
    <col min="7944" max="7944" width="6.125" style="9" customWidth="1"/>
    <col min="7945" max="7946" width="9.875" style="9" bestFit="1" customWidth="1"/>
    <col min="7947" max="7947" width="5.875" style="9" customWidth="1"/>
    <col min="7948" max="7948" width="40.875" style="9" customWidth="1"/>
    <col min="7949" max="7949" width="54" style="9" customWidth="1"/>
    <col min="7950" max="7950" width="30.875" style="9" customWidth="1"/>
    <col min="7951" max="7951" width="13.875" style="9" customWidth="1"/>
    <col min="7952" max="7952" width="6.375" style="9" customWidth="1"/>
    <col min="7953" max="7953" width="13.125" style="9" customWidth="1"/>
    <col min="7954" max="7954" width="18.125" style="9" customWidth="1"/>
    <col min="7955" max="7955" width="15.625" style="9" customWidth="1"/>
    <col min="7956" max="7956" width="18.125" style="9" customWidth="1"/>
    <col min="7957" max="8193" width="8.875" style="9"/>
    <col min="8194" max="8194" width="19.375" style="9" customWidth="1"/>
    <col min="8195" max="8195" width="6.625" style="9" customWidth="1"/>
    <col min="8196" max="8196" width="5.875" style="9" customWidth="1"/>
    <col min="8197" max="8198" width="15.875" style="9" customWidth="1"/>
    <col min="8199" max="8199" width="49.125" style="9" customWidth="1"/>
    <col min="8200" max="8200" width="6.125" style="9" customWidth="1"/>
    <col min="8201" max="8202" width="9.875" style="9" bestFit="1" customWidth="1"/>
    <col min="8203" max="8203" width="5.875" style="9" customWidth="1"/>
    <col min="8204" max="8204" width="40.875" style="9" customWidth="1"/>
    <col min="8205" max="8205" width="54" style="9" customWidth="1"/>
    <col min="8206" max="8206" width="30.875" style="9" customWidth="1"/>
    <col min="8207" max="8207" width="13.875" style="9" customWidth="1"/>
    <col min="8208" max="8208" width="6.375" style="9" customWidth="1"/>
    <col min="8209" max="8209" width="13.125" style="9" customWidth="1"/>
    <col min="8210" max="8210" width="18.125" style="9" customWidth="1"/>
    <col min="8211" max="8211" width="15.625" style="9" customWidth="1"/>
    <col min="8212" max="8212" width="18.125" style="9" customWidth="1"/>
    <col min="8213" max="8449" width="8.875" style="9"/>
    <col min="8450" max="8450" width="19.375" style="9" customWidth="1"/>
    <col min="8451" max="8451" width="6.625" style="9" customWidth="1"/>
    <col min="8452" max="8452" width="5.875" style="9" customWidth="1"/>
    <col min="8453" max="8454" width="15.875" style="9" customWidth="1"/>
    <col min="8455" max="8455" width="49.125" style="9" customWidth="1"/>
    <col min="8456" max="8456" width="6.125" style="9" customWidth="1"/>
    <col min="8457" max="8458" width="9.875" style="9" bestFit="1" customWidth="1"/>
    <col min="8459" max="8459" width="5.875" style="9" customWidth="1"/>
    <col min="8460" max="8460" width="40.875" style="9" customWidth="1"/>
    <col min="8461" max="8461" width="54" style="9" customWidth="1"/>
    <col min="8462" max="8462" width="30.875" style="9" customWidth="1"/>
    <col min="8463" max="8463" width="13.875" style="9" customWidth="1"/>
    <col min="8464" max="8464" width="6.375" style="9" customWidth="1"/>
    <col min="8465" max="8465" width="13.125" style="9" customWidth="1"/>
    <col min="8466" max="8466" width="18.125" style="9" customWidth="1"/>
    <col min="8467" max="8467" width="15.625" style="9" customWidth="1"/>
    <col min="8468" max="8468" width="18.125" style="9" customWidth="1"/>
    <col min="8469" max="8705" width="8.875" style="9"/>
    <col min="8706" max="8706" width="19.375" style="9" customWidth="1"/>
    <col min="8707" max="8707" width="6.625" style="9" customWidth="1"/>
    <col min="8708" max="8708" width="5.875" style="9" customWidth="1"/>
    <col min="8709" max="8710" width="15.875" style="9" customWidth="1"/>
    <col min="8711" max="8711" width="49.125" style="9" customWidth="1"/>
    <col min="8712" max="8712" width="6.125" style="9" customWidth="1"/>
    <col min="8713" max="8714" width="9.875" style="9" bestFit="1" customWidth="1"/>
    <col min="8715" max="8715" width="5.875" style="9" customWidth="1"/>
    <col min="8716" max="8716" width="40.875" style="9" customWidth="1"/>
    <col min="8717" max="8717" width="54" style="9" customWidth="1"/>
    <col min="8718" max="8718" width="30.875" style="9" customWidth="1"/>
    <col min="8719" max="8719" width="13.875" style="9" customWidth="1"/>
    <col min="8720" max="8720" width="6.375" style="9" customWidth="1"/>
    <col min="8721" max="8721" width="13.125" style="9" customWidth="1"/>
    <col min="8722" max="8722" width="18.125" style="9" customWidth="1"/>
    <col min="8723" max="8723" width="15.625" style="9" customWidth="1"/>
    <col min="8724" max="8724" width="18.125" style="9" customWidth="1"/>
    <col min="8725" max="8961" width="8.875" style="9"/>
    <col min="8962" max="8962" width="19.375" style="9" customWidth="1"/>
    <col min="8963" max="8963" width="6.625" style="9" customWidth="1"/>
    <col min="8964" max="8964" width="5.875" style="9" customWidth="1"/>
    <col min="8965" max="8966" width="15.875" style="9" customWidth="1"/>
    <col min="8967" max="8967" width="49.125" style="9" customWidth="1"/>
    <col min="8968" max="8968" width="6.125" style="9" customWidth="1"/>
    <col min="8969" max="8970" width="9.875" style="9" bestFit="1" customWidth="1"/>
    <col min="8971" max="8971" width="5.875" style="9" customWidth="1"/>
    <col min="8972" max="8972" width="40.875" style="9" customWidth="1"/>
    <col min="8973" max="8973" width="54" style="9" customWidth="1"/>
    <col min="8974" max="8974" width="30.875" style="9" customWidth="1"/>
    <col min="8975" max="8975" width="13.875" style="9" customWidth="1"/>
    <col min="8976" max="8976" width="6.375" style="9" customWidth="1"/>
    <col min="8977" max="8977" width="13.125" style="9" customWidth="1"/>
    <col min="8978" max="8978" width="18.125" style="9" customWidth="1"/>
    <col min="8979" max="8979" width="15.625" style="9" customWidth="1"/>
    <col min="8980" max="8980" width="18.125" style="9" customWidth="1"/>
    <col min="8981" max="9217" width="8.875" style="9"/>
    <col min="9218" max="9218" width="19.375" style="9" customWidth="1"/>
    <col min="9219" max="9219" width="6.625" style="9" customWidth="1"/>
    <col min="9220" max="9220" width="5.875" style="9" customWidth="1"/>
    <col min="9221" max="9222" width="15.875" style="9" customWidth="1"/>
    <col min="9223" max="9223" width="49.125" style="9" customWidth="1"/>
    <col min="9224" max="9224" width="6.125" style="9" customWidth="1"/>
    <col min="9225" max="9226" width="9.875" style="9" bestFit="1" customWidth="1"/>
    <col min="9227" max="9227" width="5.875" style="9" customWidth="1"/>
    <col min="9228" max="9228" width="40.875" style="9" customWidth="1"/>
    <col min="9229" max="9229" width="54" style="9" customWidth="1"/>
    <col min="9230" max="9230" width="30.875" style="9" customWidth="1"/>
    <col min="9231" max="9231" width="13.875" style="9" customWidth="1"/>
    <col min="9232" max="9232" width="6.375" style="9" customWidth="1"/>
    <col min="9233" max="9233" width="13.125" style="9" customWidth="1"/>
    <col min="9234" max="9234" width="18.125" style="9" customWidth="1"/>
    <col min="9235" max="9235" width="15.625" style="9" customWidth="1"/>
    <col min="9236" max="9236" width="18.125" style="9" customWidth="1"/>
    <col min="9237" max="9473" width="8.875" style="9"/>
    <col min="9474" max="9474" width="19.375" style="9" customWidth="1"/>
    <col min="9475" max="9475" width="6.625" style="9" customWidth="1"/>
    <col min="9476" max="9476" width="5.875" style="9" customWidth="1"/>
    <col min="9477" max="9478" width="15.875" style="9" customWidth="1"/>
    <col min="9479" max="9479" width="49.125" style="9" customWidth="1"/>
    <col min="9480" max="9480" width="6.125" style="9" customWidth="1"/>
    <col min="9481" max="9482" width="9.875" style="9" bestFit="1" customWidth="1"/>
    <col min="9483" max="9483" width="5.875" style="9" customWidth="1"/>
    <col min="9484" max="9484" width="40.875" style="9" customWidth="1"/>
    <col min="9485" max="9485" width="54" style="9" customWidth="1"/>
    <col min="9486" max="9486" width="30.875" style="9" customWidth="1"/>
    <col min="9487" max="9487" width="13.875" style="9" customWidth="1"/>
    <col min="9488" max="9488" width="6.375" style="9" customWidth="1"/>
    <col min="9489" max="9489" width="13.125" style="9" customWidth="1"/>
    <col min="9490" max="9490" width="18.125" style="9" customWidth="1"/>
    <col min="9491" max="9491" width="15.625" style="9" customWidth="1"/>
    <col min="9492" max="9492" width="18.125" style="9" customWidth="1"/>
    <col min="9493" max="9729" width="8.875" style="9"/>
    <col min="9730" max="9730" width="19.375" style="9" customWidth="1"/>
    <col min="9731" max="9731" width="6.625" style="9" customWidth="1"/>
    <col min="9732" max="9732" width="5.875" style="9" customWidth="1"/>
    <col min="9733" max="9734" width="15.875" style="9" customWidth="1"/>
    <col min="9735" max="9735" width="49.125" style="9" customWidth="1"/>
    <col min="9736" max="9736" width="6.125" style="9" customWidth="1"/>
    <col min="9737" max="9738" width="9.875" style="9" bestFit="1" customWidth="1"/>
    <col min="9739" max="9739" width="5.875" style="9" customWidth="1"/>
    <col min="9740" max="9740" width="40.875" style="9" customWidth="1"/>
    <col min="9741" max="9741" width="54" style="9" customWidth="1"/>
    <col min="9742" max="9742" width="30.875" style="9" customWidth="1"/>
    <col min="9743" max="9743" width="13.875" style="9" customWidth="1"/>
    <col min="9744" max="9744" width="6.375" style="9" customWidth="1"/>
    <col min="9745" max="9745" width="13.125" style="9" customWidth="1"/>
    <col min="9746" max="9746" width="18.125" style="9" customWidth="1"/>
    <col min="9747" max="9747" width="15.625" style="9" customWidth="1"/>
    <col min="9748" max="9748" width="18.125" style="9" customWidth="1"/>
    <col min="9749" max="9985" width="8.875" style="9"/>
    <col min="9986" max="9986" width="19.375" style="9" customWidth="1"/>
    <col min="9987" max="9987" width="6.625" style="9" customWidth="1"/>
    <col min="9988" max="9988" width="5.875" style="9" customWidth="1"/>
    <col min="9989" max="9990" width="15.875" style="9" customWidth="1"/>
    <col min="9991" max="9991" width="49.125" style="9" customWidth="1"/>
    <col min="9992" max="9992" width="6.125" style="9" customWidth="1"/>
    <col min="9993" max="9994" width="9.875" style="9" bestFit="1" customWidth="1"/>
    <col min="9995" max="9995" width="5.875" style="9" customWidth="1"/>
    <col min="9996" max="9996" width="40.875" style="9" customWidth="1"/>
    <col min="9997" max="9997" width="54" style="9" customWidth="1"/>
    <col min="9998" max="9998" width="30.875" style="9" customWidth="1"/>
    <col min="9999" max="9999" width="13.875" style="9" customWidth="1"/>
    <col min="10000" max="10000" width="6.375" style="9" customWidth="1"/>
    <col min="10001" max="10001" width="13.125" style="9" customWidth="1"/>
    <col min="10002" max="10002" width="18.125" style="9" customWidth="1"/>
    <col min="10003" max="10003" width="15.625" style="9" customWidth="1"/>
    <col min="10004" max="10004" width="18.125" style="9" customWidth="1"/>
    <col min="10005" max="10241" width="8.875" style="9"/>
    <col min="10242" max="10242" width="19.375" style="9" customWidth="1"/>
    <col min="10243" max="10243" width="6.625" style="9" customWidth="1"/>
    <col min="10244" max="10244" width="5.875" style="9" customWidth="1"/>
    <col min="10245" max="10246" width="15.875" style="9" customWidth="1"/>
    <col min="10247" max="10247" width="49.125" style="9" customWidth="1"/>
    <col min="10248" max="10248" width="6.125" style="9" customWidth="1"/>
    <col min="10249" max="10250" width="9.875" style="9" bestFit="1" customWidth="1"/>
    <col min="10251" max="10251" width="5.875" style="9" customWidth="1"/>
    <col min="10252" max="10252" width="40.875" style="9" customWidth="1"/>
    <col min="10253" max="10253" width="54" style="9" customWidth="1"/>
    <col min="10254" max="10254" width="30.875" style="9" customWidth="1"/>
    <col min="10255" max="10255" width="13.875" style="9" customWidth="1"/>
    <col min="10256" max="10256" width="6.375" style="9" customWidth="1"/>
    <col min="10257" max="10257" width="13.125" style="9" customWidth="1"/>
    <col min="10258" max="10258" width="18.125" style="9" customWidth="1"/>
    <col min="10259" max="10259" width="15.625" style="9" customWidth="1"/>
    <col min="10260" max="10260" width="18.125" style="9" customWidth="1"/>
    <col min="10261" max="10497" width="8.875" style="9"/>
    <col min="10498" max="10498" width="19.375" style="9" customWidth="1"/>
    <col min="10499" max="10499" width="6.625" style="9" customWidth="1"/>
    <col min="10500" max="10500" width="5.875" style="9" customWidth="1"/>
    <col min="10501" max="10502" width="15.875" style="9" customWidth="1"/>
    <col min="10503" max="10503" width="49.125" style="9" customWidth="1"/>
    <col min="10504" max="10504" width="6.125" style="9" customWidth="1"/>
    <col min="10505" max="10506" width="9.875" style="9" bestFit="1" customWidth="1"/>
    <col min="10507" max="10507" width="5.875" style="9" customWidth="1"/>
    <col min="10508" max="10508" width="40.875" style="9" customWidth="1"/>
    <col min="10509" max="10509" width="54" style="9" customWidth="1"/>
    <col min="10510" max="10510" width="30.875" style="9" customWidth="1"/>
    <col min="10511" max="10511" width="13.875" style="9" customWidth="1"/>
    <col min="10512" max="10512" width="6.375" style="9" customWidth="1"/>
    <col min="10513" max="10513" width="13.125" style="9" customWidth="1"/>
    <col min="10514" max="10514" width="18.125" style="9" customWidth="1"/>
    <col min="10515" max="10515" width="15.625" style="9" customWidth="1"/>
    <col min="10516" max="10516" width="18.125" style="9" customWidth="1"/>
    <col min="10517" max="10753" width="8.875" style="9"/>
    <col min="10754" max="10754" width="19.375" style="9" customWidth="1"/>
    <col min="10755" max="10755" width="6.625" style="9" customWidth="1"/>
    <col min="10756" max="10756" width="5.875" style="9" customWidth="1"/>
    <col min="10757" max="10758" width="15.875" style="9" customWidth="1"/>
    <col min="10759" max="10759" width="49.125" style="9" customWidth="1"/>
    <col min="10760" max="10760" width="6.125" style="9" customWidth="1"/>
    <col min="10761" max="10762" width="9.875" style="9" bestFit="1" customWidth="1"/>
    <col min="10763" max="10763" width="5.875" style="9" customWidth="1"/>
    <col min="10764" max="10764" width="40.875" style="9" customWidth="1"/>
    <col min="10765" max="10765" width="54" style="9" customWidth="1"/>
    <col min="10766" max="10766" width="30.875" style="9" customWidth="1"/>
    <col min="10767" max="10767" width="13.875" style="9" customWidth="1"/>
    <col min="10768" max="10768" width="6.375" style="9" customWidth="1"/>
    <col min="10769" max="10769" width="13.125" style="9" customWidth="1"/>
    <col min="10770" max="10770" width="18.125" style="9" customWidth="1"/>
    <col min="10771" max="10771" width="15.625" style="9" customWidth="1"/>
    <col min="10772" max="10772" width="18.125" style="9" customWidth="1"/>
    <col min="10773" max="11009" width="8.875" style="9"/>
    <col min="11010" max="11010" width="19.375" style="9" customWidth="1"/>
    <col min="11011" max="11011" width="6.625" style="9" customWidth="1"/>
    <col min="11012" max="11012" width="5.875" style="9" customWidth="1"/>
    <col min="11013" max="11014" width="15.875" style="9" customWidth="1"/>
    <col min="11015" max="11015" width="49.125" style="9" customWidth="1"/>
    <col min="11016" max="11016" width="6.125" style="9" customWidth="1"/>
    <col min="11017" max="11018" width="9.875" style="9" bestFit="1" customWidth="1"/>
    <col min="11019" max="11019" width="5.875" style="9" customWidth="1"/>
    <col min="11020" max="11020" width="40.875" style="9" customWidth="1"/>
    <col min="11021" max="11021" width="54" style="9" customWidth="1"/>
    <col min="11022" max="11022" width="30.875" style="9" customWidth="1"/>
    <col min="11023" max="11023" width="13.875" style="9" customWidth="1"/>
    <col min="11024" max="11024" width="6.375" style="9" customWidth="1"/>
    <col min="11025" max="11025" width="13.125" style="9" customWidth="1"/>
    <col min="11026" max="11026" width="18.125" style="9" customWidth="1"/>
    <col min="11027" max="11027" width="15.625" style="9" customWidth="1"/>
    <col min="11028" max="11028" width="18.125" style="9" customWidth="1"/>
    <col min="11029" max="11265" width="8.875" style="9"/>
    <col min="11266" max="11266" width="19.375" style="9" customWidth="1"/>
    <col min="11267" max="11267" width="6.625" style="9" customWidth="1"/>
    <col min="11268" max="11268" width="5.875" style="9" customWidth="1"/>
    <col min="11269" max="11270" width="15.875" style="9" customWidth="1"/>
    <col min="11271" max="11271" width="49.125" style="9" customWidth="1"/>
    <col min="11272" max="11272" width="6.125" style="9" customWidth="1"/>
    <col min="11273" max="11274" width="9.875" style="9" bestFit="1" customWidth="1"/>
    <col min="11275" max="11275" width="5.875" style="9" customWidth="1"/>
    <col min="11276" max="11276" width="40.875" style="9" customWidth="1"/>
    <col min="11277" max="11277" width="54" style="9" customWidth="1"/>
    <col min="11278" max="11278" width="30.875" style="9" customWidth="1"/>
    <col min="11279" max="11279" width="13.875" style="9" customWidth="1"/>
    <col min="11280" max="11280" width="6.375" style="9" customWidth="1"/>
    <col min="11281" max="11281" width="13.125" style="9" customWidth="1"/>
    <col min="11282" max="11282" width="18.125" style="9" customWidth="1"/>
    <col min="11283" max="11283" width="15.625" style="9" customWidth="1"/>
    <col min="11284" max="11284" width="18.125" style="9" customWidth="1"/>
    <col min="11285" max="11521" width="8.875" style="9"/>
    <col min="11522" max="11522" width="19.375" style="9" customWidth="1"/>
    <col min="11523" max="11523" width="6.625" style="9" customWidth="1"/>
    <col min="11524" max="11524" width="5.875" style="9" customWidth="1"/>
    <col min="11525" max="11526" width="15.875" style="9" customWidth="1"/>
    <col min="11527" max="11527" width="49.125" style="9" customWidth="1"/>
    <col min="11528" max="11528" width="6.125" style="9" customWidth="1"/>
    <col min="11529" max="11530" width="9.875" style="9" bestFit="1" customWidth="1"/>
    <col min="11531" max="11531" width="5.875" style="9" customWidth="1"/>
    <col min="11532" max="11532" width="40.875" style="9" customWidth="1"/>
    <col min="11533" max="11533" width="54" style="9" customWidth="1"/>
    <col min="11534" max="11534" width="30.875" style="9" customWidth="1"/>
    <col min="11535" max="11535" width="13.875" style="9" customWidth="1"/>
    <col min="11536" max="11536" width="6.375" style="9" customWidth="1"/>
    <col min="11537" max="11537" width="13.125" style="9" customWidth="1"/>
    <col min="11538" max="11538" width="18.125" style="9" customWidth="1"/>
    <col min="11539" max="11539" width="15.625" style="9" customWidth="1"/>
    <col min="11540" max="11540" width="18.125" style="9" customWidth="1"/>
    <col min="11541" max="11777" width="8.875" style="9"/>
    <col min="11778" max="11778" width="19.375" style="9" customWidth="1"/>
    <col min="11779" max="11779" width="6.625" style="9" customWidth="1"/>
    <col min="11780" max="11780" width="5.875" style="9" customWidth="1"/>
    <col min="11781" max="11782" width="15.875" style="9" customWidth="1"/>
    <col min="11783" max="11783" width="49.125" style="9" customWidth="1"/>
    <col min="11784" max="11784" width="6.125" style="9" customWidth="1"/>
    <col min="11785" max="11786" width="9.875" style="9" bestFit="1" customWidth="1"/>
    <col min="11787" max="11787" width="5.875" style="9" customWidth="1"/>
    <col min="11788" max="11788" width="40.875" style="9" customWidth="1"/>
    <col min="11789" max="11789" width="54" style="9" customWidth="1"/>
    <col min="11790" max="11790" width="30.875" style="9" customWidth="1"/>
    <col min="11791" max="11791" width="13.875" style="9" customWidth="1"/>
    <col min="11792" max="11792" width="6.375" style="9" customWidth="1"/>
    <col min="11793" max="11793" width="13.125" style="9" customWidth="1"/>
    <col min="11794" max="11794" width="18.125" style="9" customWidth="1"/>
    <col min="11795" max="11795" width="15.625" style="9" customWidth="1"/>
    <col min="11796" max="11796" width="18.125" style="9" customWidth="1"/>
    <col min="11797" max="12033" width="8.875" style="9"/>
    <col min="12034" max="12034" width="19.375" style="9" customWidth="1"/>
    <col min="12035" max="12035" width="6.625" style="9" customWidth="1"/>
    <col min="12036" max="12036" width="5.875" style="9" customWidth="1"/>
    <col min="12037" max="12038" width="15.875" style="9" customWidth="1"/>
    <col min="12039" max="12039" width="49.125" style="9" customWidth="1"/>
    <col min="12040" max="12040" width="6.125" style="9" customWidth="1"/>
    <col min="12041" max="12042" width="9.875" style="9" bestFit="1" customWidth="1"/>
    <col min="12043" max="12043" width="5.875" style="9" customWidth="1"/>
    <col min="12044" max="12044" width="40.875" style="9" customWidth="1"/>
    <col min="12045" max="12045" width="54" style="9" customWidth="1"/>
    <col min="12046" max="12046" width="30.875" style="9" customWidth="1"/>
    <col min="12047" max="12047" width="13.875" style="9" customWidth="1"/>
    <col min="12048" max="12048" width="6.375" style="9" customWidth="1"/>
    <col min="12049" max="12049" width="13.125" style="9" customWidth="1"/>
    <col min="12050" max="12050" width="18.125" style="9" customWidth="1"/>
    <col min="12051" max="12051" width="15.625" style="9" customWidth="1"/>
    <col min="12052" max="12052" width="18.125" style="9" customWidth="1"/>
    <col min="12053" max="12289" width="8.875" style="9"/>
    <col min="12290" max="12290" width="19.375" style="9" customWidth="1"/>
    <col min="12291" max="12291" width="6.625" style="9" customWidth="1"/>
    <col min="12292" max="12292" width="5.875" style="9" customWidth="1"/>
    <col min="12293" max="12294" width="15.875" style="9" customWidth="1"/>
    <col min="12295" max="12295" width="49.125" style="9" customWidth="1"/>
    <col min="12296" max="12296" width="6.125" style="9" customWidth="1"/>
    <col min="12297" max="12298" width="9.875" style="9" bestFit="1" customWidth="1"/>
    <col min="12299" max="12299" width="5.875" style="9" customWidth="1"/>
    <col min="12300" max="12300" width="40.875" style="9" customWidth="1"/>
    <col min="12301" max="12301" width="54" style="9" customWidth="1"/>
    <col min="12302" max="12302" width="30.875" style="9" customWidth="1"/>
    <col min="12303" max="12303" width="13.875" style="9" customWidth="1"/>
    <col min="12304" max="12304" width="6.375" style="9" customWidth="1"/>
    <col min="12305" max="12305" width="13.125" style="9" customWidth="1"/>
    <col min="12306" max="12306" width="18.125" style="9" customWidth="1"/>
    <col min="12307" max="12307" width="15.625" style="9" customWidth="1"/>
    <col min="12308" max="12308" width="18.125" style="9" customWidth="1"/>
    <col min="12309" max="12545" width="8.875" style="9"/>
    <col min="12546" max="12546" width="19.375" style="9" customWidth="1"/>
    <col min="12547" max="12547" width="6.625" style="9" customWidth="1"/>
    <col min="12548" max="12548" width="5.875" style="9" customWidth="1"/>
    <col min="12549" max="12550" width="15.875" style="9" customWidth="1"/>
    <col min="12551" max="12551" width="49.125" style="9" customWidth="1"/>
    <col min="12552" max="12552" width="6.125" style="9" customWidth="1"/>
    <col min="12553" max="12554" width="9.875" style="9" bestFit="1" customWidth="1"/>
    <col min="12555" max="12555" width="5.875" style="9" customWidth="1"/>
    <col min="12556" max="12556" width="40.875" style="9" customWidth="1"/>
    <col min="12557" max="12557" width="54" style="9" customWidth="1"/>
    <col min="12558" max="12558" width="30.875" style="9" customWidth="1"/>
    <col min="12559" max="12559" width="13.875" style="9" customWidth="1"/>
    <col min="12560" max="12560" width="6.375" style="9" customWidth="1"/>
    <col min="12561" max="12561" width="13.125" style="9" customWidth="1"/>
    <col min="12562" max="12562" width="18.125" style="9" customWidth="1"/>
    <col min="12563" max="12563" width="15.625" style="9" customWidth="1"/>
    <col min="12564" max="12564" width="18.125" style="9" customWidth="1"/>
    <col min="12565" max="12801" width="8.875" style="9"/>
    <col min="12802" max="12802" width="19.375" style="9" customWidth="1"/>
    <col min="12803" max="12803" width="6.625" style="9" customWidth="1"/>
    <col min="12804" max="12804" width="5.875" style="9" customWidth="1"/>
    <col min="12805" max="12806" width="15.875" style="9" customWidth="1"/>
    <col min="12807" max="12807" width="49.125" style="9" customWidth="1"/>
    <col min="12808" max="12808" width="6.125" style="9" customWidth="1"/>
    <col min="12809" max="12810" width="9.875" style="9" bestFit="1" customWidth="1"/>
    <col min="12811" max="12811" width="5.875" style="9" customWidth="1"/>
    <col min="12812" max="12812" width="40.875" style="9" customWidth="1"/>
    <col min="12813" max="12813" width="54" style="9" customWidth="1"/>
    <col min="12814" max="12814" width="30.875" style="9" customWidth="1"/>
    <col min="12815" max="12815" width="13.875" style="9" customWidth="1"/>
    <col min="12816" max="12816" width="6.375" style="9" customWidth="1"/>
    <col min="12817" max="12817" width="13.125" style="9" customWidth="1"/>
    <col min="12818" max="12818" width="18.125" style="9" customWidth="1"/>
    <col min="12819" max="12819" width="15.625" style="9" customWidth="1"/>
    <col min="12820" max="12820" width="18.125" style="9" customWidth="1"/>
    <col min="12821" max="13057" width="8.875" style="9"/>
    <col min="13058" max="13058" width="19.375" style="9" customWidth="1"/>
    <col min="13059" max="13059" width="6.625" style="9" customWidth="1"/>
    <col min="13060" max="13060" width="5.875" style="9" customWidth="1"/>
    <col min="13061" max="13062" width="15.875" style="9" customWidth="1"/>
    <col min="13063" max="13063" width="49.125" style="9" customWidth="1"/>
    <col min="13064" max="13064" width="6.125" style="9" customWidth="1"/>
    <col min="13065" max="13066" width="9.875" style="9" bestFit="1" customWidth="1"/>
    <col min="13067" max="13067" width="5.875" style="9" customWidth="1"/>
    <col min="13068" max="13068" width="40.875" style="9" customWidth="1"/>
    <col min="13069" max="13069" width="54" style="9" customWidth="1"/>
    <col min="13070" max="13070" width="30.875" style="9" customWidth="1"/>
    <col min="13071" max="13071" width="13.875" style="9" customWidth="1"/>
    <col min="13072" max="13072" width="6.375" style="9" customWidth="1"/>
    <col min="13073" max="13073" width="13.125" style="9" customWidth="1"/>
    <col min="13074" max="13074" width="18.125" style="9" customWidth="1"/>
    <col min="13075" max="13075" width="15.625" style="9" customWidth="1"/>
    <col min="13076" max="13076" width="18.125" style="9" customWidth="1"/>
    <col min="13077" max="13313" width="8.875" style="9"/>
    <col min="13314" max="13314" width="19.375" style="9" customWidth="1"/>
    <col min="13315" max="13315" width="6.625" style="9" customWidth="1"/>
    <col min="13316" max="13316" width="5.875" style="9" customWidth="1"/>
    <col min="13317" max="13318" width="15.875" style="9" customWidth="1"/>
    <col min="13319" max="13319" width="49.125" style="9" customWidth="1"/>
    <col min="13320" max="13320" width="6.125" style="9" customWidth="1"/>
    <col min="13321" max="13322" width="9.875" style="9" bestFit="1" customWidth="1"/>
    <col min="13323" max="13323" width="5.875" style="9" customWidth="1"/>
    <col min="13324" max="13324" width="40.875" style="9" customWidth="1"/>
    <col min="13325" max="13325" width="54" style="9" customWidth="1"/>
    <col min="13326" max="13326" width="30.875" style="9" customWidth="1"/>
    <col min="13327" max="13327" width="13.875" style="9" customWidth="1"/>
    <col min="13328" max="13328" width="6.375" style="9" customWidth="1"/>
    <col min="13329" max="13329" width="13.125" style="9" customWidth="1"/>
    <col min="13330" max="13330" width="18.125" style="9" customWidth="1"/>
    <col min="13331" max="13331" width="15.625" style="9" customWidth="1"/>
    <col min="13332" max="13332" width="18.125" style="9" customWidth="1"/>
    <col min="13333" max="13569" width="8.875" style="9"/>
    <col min="13570" max="13570" width="19.375" style="9" customWidth="1"/>
    <col min="13571" max="13571" width="6.625" style="9" customWidth="1"/>
    <col min="13572" max="13572" width="5.875" style="9" customWidth="1"/>
    <col min="13573" max="13574" width="15.875" style="9" customWidth="1"/>
    <col min="13575" max="13575" width="49.125" style="9" customWidth="1"/>
    <col min="13576" max="13576" width="6.125" style="9" customWidth="1"/>
    <col min="13577" max="13578" width="9.875" style="9" bestFit="1" customWidth="1"/>
    <col min="13579" max="13579" width="5.875" style="9" customWidth="1"/>
    <col min="13580" max="13580" width="40.875" style="9" customWidth="1"/>
    <col min="13581" max="13581" width="54" style="9" customWidth="1"/>
    <col min="13582" max="13582" width="30.875" style="9" customWidth="1"/>
    <col min="13583" max="13583" width="13.875" style="9" customWidth="1"/>
    <col min="13584" max="13584" width="6.375" style="9" customWidth="1"/>
    <col min="13585" max="13585" width="13.125" style="9" customWidth="1"/>
    <col min="13586" max="13586" width="18.125" style="9" customWidth="1"/>
    <col min="13587" max="13587" width="15.625" style="9" customWidth="1"/>
    <col min="13588" max="13588" width="18.125" style="9" customWidth="1"/>
    <col min="13589" max="13825" width="8.875" style="9"/>
    <col min="13826" max="13826" width="19.375" style="9" customWidth="1"/>
    <col min="13827" max="13827" width="6.625" style="9" customWidth="1"/>
    <col min="13828" max="13828" width="5.875" style="9" customWidth="1"/>
    <col min="13829" max="13830" width="15.875" style="9" customWidth="1"/>
    <col min="13831" max="13831" width="49.125" style="9" customWidth="1"/>
    <col min="13832" max="13832" width="6.125" style="9" customWidth="1"/>
    <col min="13833" max="13834" width="9.875" style="9" bestFit="1" customWidth="1"/>
    <col min="13835" max="13835" width="5.875" style="9" customWidth="1"/>
    <col min="13836" max="13836" width="40.875" style="9" customWidth="1"/>
    <col min="13837" max="13837" width="54" style="9" customWidth="1"/>
    <col min="13838" max="13838" width="30.875" style="9" customWidth="1"/>
    <col min="13839" max="13839" width="13.875" style="9" customWidth="1"/>
    <col min="13840" max="13840" width="6.375" style="9" customWidth="1"/>
    <col min="13841" max="13841" width="13.125" style="9" customWidth="1"/>
    <col min="13842" max="13842" width="18.125" style="9" customWidth="1"/>
    <col min="13843" max="13843" width="15.625" style="9" customWidth="1"/>
    <col min="13844" max="13844" width="18.125" style="9" customWidth="1"/>
    <col min="13845" max="14081" width="8.875" style="9"/>
    <col min="14082" max="14082" width="19.375" style="9" customWidth="1"/>
    <col min="14083" max="14083" width="6.625" style="9" customWidth="1"/>
    <col min="14084" max="14084" width="5.875" style="9" customWidth="1"/>
    <col min="14085" max="14086" width="15.875" style="9" customWidth="1"/>
    <col min="14087" max="14087" width="49.125" style="9" customWidth="1"/>
    <col min="14088" max="14088" width="6.125" style="9" customWidth="1"/>
    <col min="14089" max="14090" width="9.875" style="9" bestFit="1" customWidth="1"/>
    <col min="14091" max="14091" width="5.875" style="9" customWidth="1"/>
    <col min="14092" max="14092" width="40.875" style="9" customWidth="1"/>
    <col min="14093" max="14093" width="54" style="9" customWidth="1"/>
    <col min="14094" max="14094" width="30.875" style="9" customWidth="1"/>
    <col min="14095" max="14095" width="13.875" style="9" customWidth="1"/>
    <col min="14096" max="14096" width="6.375" style="9" customWidth="1"/>
    <col min="14097" max="14097" width="13.125" style="9" customWidth="1"/>
    <col min="14098" max="14098" width="18.125" style="9" customWidth="1"/>
    <col min="14099" max="14099" width="15.625" style="9" customWidth="1"/>
    <col min="14100" max="14100" width="18.125" style="9" customWidth="1"/>
    <col min="14101" max="14337" width="8.875" style="9"/>
    <col min="14338" max="14338" width="19.375" style="9" customWidth="1"/>
    <col min="14339" max="14339" width="6.625" style="9" customWidth="1"/>
    <col min="14340" max="14340" width="5.875" style="9" customWidth="1"/>
    <col min="14341" max="14342" width="15.875" style="9" customWidth="1"/>
    <col min="14343" max="14343" width="49.125" style="9" customWidth="1"/>
    <col min="14344" max="14344" width="6.125" style="9" customWidth="1"/>
    <col min="14345" max="14346" width="9.875" style="9" bestFit="1" customWidth="1"/>
    <col min="14347" max="14347" width="5.875" style="9" customWidth="1"/>
    <col min="14348" max="14348" width="40.875" style="9" customWidth="1"/>
    <col min="14349" max="14349" width="54" style="9" customWidth="1"/>
    <col min="14350" max="14350" width="30.875" style="9" customWidth="1"/>
    <col min="14351" max="14351" width="13.875" style="9" customWidth="1"/>
    <col min="14352" max="14352" width="6.375" style="9" customWidth="1"/>
    <col min="14353" max="14353" width="13.125" style="9" customWidth="1"/>
    <col min="14354" max="14354" width="18.125" style="9" customWidth="1"/>
    <col min="14355" max="14355" width="15.625" style="9" customWidth="1"/>
    <col min="14356" max="14356" width="18.125" style="9" customWidth="1"/>
    <col min="14357" max="14593" width="8.875" style="9"/>
    <col min="14594" max="14594" width="19.375" style="9" customWidth="1"/>
    <col min="14595" max="14595" width="6.625" style="9" customWidth="1"/>
    <col min="14596" max="14596" width="5.875" style="9" customWidth="1"/>
    <col min="14597" max="14598" width="15.875" style="9" customWidth="1"/>
    <col min="14599" max="14599" width="49.125" style="9" customWidth="1"/>
    <col min="14600" max="14600" width="6.125" style="9" customWidth="1"/>
    <col min="14601" max="14602" width="9.875" style="9" bestFit="1" customWidth="1"/>
    <col min="14603" max="14603" width="5.875" style="9" customWidth="1"/>
    <col min="14604" max="14604" width="40.875" style="9" customWidth="1"/>
    <col min="14605" max="14605" width="54" style="9" customWidth="1"/>
    <col min="14606" max="14606" width="30.875" style="9" customWidth="1"/>
    <col min="14607" max="14607" width="13.875" style="9" customWidth="1"/>
    <col min="14608" max="14608" width="6.375" style="9" customWidth="1"/>
    <col min="14609" max="14609" width="13.125" style="9" customWidth="1"/>
    <col min="14610" max="14610" width="18.125" style="9" customWidth="1"/>
    <col min="14611" max="14611" width="15.625" style="9" customWidth="1"/>
    <col min="14612" max="14612" width="18.125" style="9" customWidth="1"/>
    <col min="14613" max="14849" width="8.875" style="9"/>
    <col min="14850" max="14850" width="19.375" style="9" customWidth="1"/>
    <col min="14851" max="14851" width="6.625" style="9" customWidth="1"/>
    <col min="14852" max="14852" width="5.875" style="9" customWidth="1"/>
    <col min="14853" max="14854" width="15.875" style="9" customWidth="1"/>
    <col min="14855" max="14855" width="49.125" style="9" customWidth="1"/>
    <col min="14856" max="14856" width="6.125" style="9" customWidth="1"/>
    <col min="14857" max="14858" width="9.875" style="9" bestFit="1" customWidth="1"/>
    <col min="14859" max="14859" width="5.875" style="9" customWidth="1"/>
    <col min="14860" max="14860" width="40.875" style="9" customWidth="1"/>
    <col min="14861" max="14861" width="54" style="9" customWidth="1"/>
    <col min="14862" max="14862" width="30.875" style="9" customWidth="1"/>
    <col min="14863" max="14863" width="13.875" style="9" customWidth="1"/>
    <col min="14864" max="14864" width="6.375" style="9" customWidth="1"/>
    <col min="14865" max="14865" width="13.125" style="9" customWidth="1"/>
    <col min="14866" max="14866" width="18.125" style="9" customWidth="1"/>
    <col min="14867" max="14867" width="15.625" style="9" customWidth="1"/>
    <col min="14868" max="14868" width="18.125" style="9" customWidth="1"/>
    <col min="14869" max="15105" width="8.875" style="9"/>
    <col min="15106" max="15106" width="19.375" style="9" customWidth="1"/>
    <col min="15107" max="15107" width="6.625" style="9" customWidth="1"/>
    <col min="15108" max="15108" width="5.875" style="9" customWidth="1"/>
    <col min="15109" max="15110" width="15.875" style="9" customWidth="1"/>
    <col min="15111" max="15111" width="49.125" style="9" customWidth="1"/>
    <col min="15112" max="15112" width="6.125" style="9" customWidth="1"/>
    <col min="15113" max="15114" width="9.875" style="9" bestFit="1" customWidth="1"/>
    <col min="15115" max="15115" width="5.875" style="9" customWidth="1"/>
    <col min="15116" max="15116" width="40.875" style="9" customWidth="1"/>
    <col min="15117" max="15117" width="54" style="9" customWidth="1"/>
    <col min="15118" max="15118" width="30.875" style="9" customWidth="1"/>
    <col min="15119" max="15119" width="13.875" style="9" customWidth="1"/>
    <col min="15120" max="15120" width="6.375" style="9" customWidth="1"/>
    <col min="15121" max="15121" width="13.125" style="9" customWidth="1"/>
    <col min="15122" max="15122" width="18.125" style="9" customWidth="1"/>
    <col min="15123" max="15123" width="15.625" style="9" customWidth="1"/>
    <col min="15124" max="15124" width="18.125" style="9" customWidth="1"/>
    <col min="15125" max="15361" width="8.875" style="9"/>
    <col min="15362" max="15362" width="19.375" style="9" customWidth="1"/>
    <col min="15363" max="15363" width="6.625" style="9" customWidth="1"/>
    <col min="15364" max="15364" width="5.875" style="9" customWidth="1"/>
    <col min="15365" max="15366" width="15.875" style="9" customWidth="1"/>
    <col min="15367" max="15367" width="49.125" style="9" customWidth="1"/>
    <col min="15368" max="15368" width="6.125" style="9" customWidth="1"/>
    <col min="15369" max="15370" width="9.875" style="9" bestFit="1" customWidth="1"/>
    <col min="15371" max="15371" width="5.875" style="9" customWidth="1"/>
    <col min="15372" max="15372" width="40.875" style="9" customWidth="1"/>
    <col min="15373" max="15373" width="54" style="9" customWidth="1"/>
    <col min="15374" max="15374" width="30.875" style="9" customWidth="1"/>
    <col min="15375" max="15375" width="13.875" style="9" customWidth="1"/>
    <col min="15376" max="15376" width="6.375" style="9" customWidth="1"/>
    <col min="15377" max="15377" width="13.125" style="9" customWidth="1"/>
    <col min="15378" max="15378" width="18.125" style="9" customWidth="1"/>
    <col min="15379" max="15379" width="15.625" style="9" customWidth="1"/>
    <col min="15380" max="15380" width="18.125" style="9" customWidth="1"/>
    <col min="15381" max="15617" width="8.875" style="9"/>
    <col min="15618" max="15618" width="19.375" style="9" customWidth="1"/>
    <col min="15619" max="15619" width="6.625" style="9" customWidth="1"/>
    <col min="15620" max="15620" width="5.875" style="9" customWidth="1"/>
    <col min="15621" max="15622" width="15.875" style="9" customWidth="1"/>
    <col min="15623" max="15623" width="49.125" style="9" customWidth="1"/>
    <col min="15624" max="15624" width="6.125" style="9" customWidth="1"/>
    <col min="15625" max="15626" width="9.875" style="9" bestFit="1" customWidth="1"/>
    <col min="15627" max="15627" width="5.875" style="9" customWidth="1"/>
    <col min="15628" max="15628" width="40.875" style="9" customWidth="1"/>
    <col min="15629" max="15629" width="54" style="9" customWidth="1"/>
    <col min="15630" max="15630" width="30.875" style="9" customWidth="1"/>
    <col min="15631" max="15631" width="13.875" style="9" customWidth="1"/>
    <col min="15632" max="15632" width="6.375" style="9" customWidth="1"/>
    <col min="15633" max="15633" width="13.125" style="9" customWidth="1"/>
    <col min="15634" max="15634" width="18.125" style="9" customWidth="1"/>
    <col min="15635" max="15635" width="15.625" style="9" customWidth="1"/>
    <col min="15636" max="15636" width="18.125" style="9" customWidth="1"/>
    <col min="15637" max="15873" width="8.875" style="9"/>
    <col min="15874" max="15874" width="19.375" style="9" customWidth="1"/>
    <col min="15875" max="15875" width="6.625" style="9" customWidth="1"/>
    <col min="15876" max="15876" width="5.875" style="9" customWidth="1"/>
    <col min="15877" max="15878" width="15.875" style="9" customWidth="1"/>
    <col min="15879" max="15879" width="49.125" style="9" customWidth="1"/>
    <col min="15880" max="15880" width="6.125" style="9" customWidth="1"/>
    <col min="15881" max="15882" width="9.875" style="9" bestFit="1" customWidth="1"/>
    <col min="15883" max="15883" width="5.875" style="9" customWidth="1"/>
    <col min="15884" max="15884" width="40.875" style="9" customWidth="1"/>
    <col min="15885" max="15885" width="54" style="9" customWidth="1"/>
    <col min="15886" max="15886" width="30.875" style="9" customWidth="1"/>
    <col min="15887" max="15887" width="13.875" style="9" customWidth="1"/>
    <col min="15888" max="15888" width="6.375" style="9" customWidth="1"/>
    <col min="15889" max="15889" width="13.125" style="9" customWidth="1"/>
    <col min="15890" max="15890" width="18.125" style="9" customWidth="1"/>
    <col min="15891" max="15891" width="15.625" style="9" customWidth="1"/>
    <col min="15892" max="15892" width="18.125" style="9" customWidth="1"/>
    <col min="15893" max="16129" width="8.875" style="9"/>
    <col min="16130" max="16130" width="19.375" style="9" customWidth="1"/>
    <col min="16131" max="16131" width="6.625" style="9" customWidth="1"/>
    <col min="16132" max="16132" width="5.875" style="9" customWidth="1"/>
    <col min="16133" max="16134" width="15.875" style="9" customWidth="1"/>
    <col min="16135" max="16135" width="49.125" style="9" customWidth="1"/>
    <col min="16136" max="16136" width="6.125" style="9" customWidth="1"/>
    <col min="16137" max="16138" width="9.875" style="9" bestFit="1" customWidth="1"/>
    <col min="16139" max="16139" width="5.875" style="9" customWidth="1"/>
    <col min="16140" max="16140" width="40.875" style="9" customWidth="1"/>
    <col min="16141" max="16141" width="54" style="9" customWidth="1"/>
    <col min="16142" max="16142" width="30.875" style="9" customWidth="1"/>
    <col min="16143" max="16143" width="13.875" style="9" customWidth="1"/>
    <col min="16144" max="16144" width="6.375" style="9" customWidth="1"/>
    <col min="16145" max="16145" width="13.125" style="9" customWidth="1"/>
    <col min="16146" max="16146" width="18.125" style="9" customWidth="1"/>
    <col min="16147" max="16147" width="15.625" style="9" customWidth="1"/>
    <col min="16148" max="16148" width="18.125" style="9" customWidth="1"/>
    <col min="16149" max="16384" width="8.875" style="9"/>
  </cols>
  <sheetData>
    <row r="2" spans="1:19" ht="20.100000000000001" customHeight="1">
      <c r="D2" s="1" t="s">
        <v>0</v>
      </c>
      <c r="E2" s="1"/>
      <c r="F2" s="1"/>
      <c r="G2" s="2" t="s">
        <v>4027</v>
      </c>
      <c r="I2" s="4" t="s">
        <v>2</v>
      </c>
      <c r="J2" s="5"/>
      <c r="K2" s="6"/>
      <c r="L2" s="7">
        <f>SUM(J:J)</f>
        <v>35888</v>
      </c>
    </row>
    <row r="3" spans="1:19" ht="20.100000000000001" customHeight="1">
      <c r="D3" s="1" t="s">
        <v>3</v>
      </c>
      <c r="E3" s="1"/>
      <c r="F3" s="1"/>
      <c r="G3" s="13" t="s">
        <v>3279</v>
      </c>
    </row>
    <row r="4" spans="1:19" ht="20.100000000000001" customHeight="1">
      <c r="D4" s="1" t="s">
        <v>1373</v>
      </c>
      <c r="E4" s="1"/>
      <c r="F4" s="1"/>
      <c r="G4" s="13" t="s">
        <v>4028</v>
      </c>
    </row>
    <row r="5" spans="1:19" ht="20.100000000000001" customHeight="1">
      <c r="D5" s="1" t="s">
        <v>6</v>
      </c>
      <c r="E5" s="1"/>
      <c r="F5" s="1"/>
      <c r="G5" s="16">
        <v>45138</v>
      </c>
      <c r="J5" s="466"/>
      <c r="L5" s="1381" t="s">
        <v>4029</v>
      </c>
      <c r="M5" s="1382"/>
    </row>
    <row r="6" spans="1:19" ht="20.100000000000001" customHeight="1">
      <c r="D6" s="1" t="s">
        <v>7</v>
      </c>
      <c r="E6" s="1"/>
      <c r="F6" s="1"/>
      <c r="G6" s="16">
        <v>45139</v>
      </c>
      <c r="L6" s="1383"/>
      <c r="M6" s="1384"/>
    </row>
    <row r="8" spans="1:19" s="8" customFormat="1" ht="19.7" customHeight="1">
      <c r="B8" s="8" t="s">
        <v>4030</v>
      </c>
      <c r="D8" s="17" t="s">
        <v>8</v>
      </c>
      <c r="E8" s="17" t="s">
        <v>9</v>
      </c>
      <c r="F8" s="17" t="s">
        <v>10</v>
      </c>
      <c r="G8" s="18" t="s">
        <v>11</v>
      </c>
      <c r="H8" s="18" t="s">
        <v>12</v>
      </c>
      <c r="I8" s="18" t="s">
        <v>13</v>
      </c>
      <c r="J8" s="22" t="s">
        <v>14</v>
      </c>
      <c r="K8" s="22" t="s">
        <v>15</v>
      </c>
      <c r="L8" s="18" t="s">
        <v>16</v>
      </c>
      <c r="M8" s="18" t="s">
        <v>17</v>
      </c>
      <c r="N8" s="18" t="s">
        <v>18</v>
      </c>
      <c r="O8" s="30" t="s">
        <v>19</v>
      </c>
      <c r="P8" s="17" t="s">
        <v>20</v>
      </c>
      <c r="Q8" s="18" t="s">
        <v>21</v>
      </c>
      <c r="R8" s="30" t="s">
        <v>22</v>
      </c>
      <c r="S8" s="23" t="s">
        <v>23</v>
      </c>
    </row>
    <row r="9" spans="1:19" s="8" customFormat="1" ht="19.7" customHeight="1">
      <c r="D9" s="17"/>
      <c r="E9" s="17"/>
      <c r="F9" s="17"/>
      <c r="G9" s="469"/>
      <c r="H9" s="18"/>
      <c r="I9" s="18"/>
      <c r="J9" s="22"/>
      <c r="K9" s="22"/>
      <c r="L9" s="18"/>
      <c r="M9" s="18"/>
      <c r="N9" s="18"/>
      <c r="O9" s="30"/>
      <c r="P9" s="17"/>
      <c r="Q9" s="18"/>
      <c r="R9" s="30"/>
      <c r="S9" s="23"/>
    </row>
    <row r="10" spans="1:19" s="8" customFormat="1" ht="19.7" customHeight="1">
      <c r="B10" s="18"/>
      <c r="D10" s="17"/>
      <c r="E10" s="474" t="s">
        <v>3069</v>
      </c>
      <c r="F10" s="475"/>
      <c r="G10" s="476"/>
      <c r="H10" s="18"/>
      <c r="I10" s="18"/>
      <c r="J10" s="22"/>
      <c r="K10" s="22"/>
      <c r="L10" s="18"/>
      <c r="M10" s="18"/>
      <c r="N10" s="18"/>
      <c r="O10" s="30"/>
      <c r="P10" s="17"/>
      <c r="Q10" s="18"/>
      <c r="R10" s="30"/>
      <c r="S10" s="23"/>
    </row>
    <row r="11" spans="1:19" s="8" customFormat="1" ht="19.7" customHeight="1">
      <c r="A11" s="210" t="s">
        <v>642</v>
      </c>
      <c r="B11" s="1111">
        <v>16</v>
      </c>
      <c r="D11" s="17">
        <v>1</v>
      </c>
      <c r="E11" s="1385" t="s">
        <v>270</v>
      </c>
      <c r="F11" s="1385" t="s">
        <v>167</v>
      </c>
      <c r="G11" s="24" t="s">
        <v>4031</v>
      </c>
      <c r="H11" s="18">
        <v>1</v>
      </c>
      <c r="I11" s="54">
        <v>7116</v>
      </c>
      <c r="J11" s="219">
        <f t="shared" ref="J11:J17" si="0">H11*I11</f>
        <v>7116</v>
      </c>
      <c r="K11" s="22"/>
      <c r="L11" s="26" t="s">
        <v>4032</v>
      </c>
      <c r="M11" s="24" t="s">
        <v>4033</v>
      </c>
      <c r="N11" s="18"/>
      <c r="O11" s="472">
        <v>45125</v>
      </c>
      <c r="P11" s="17"/>
      <c r="Q11" s="29"/>
      <c r="R11" s="29">
        <v>45138</v>
      </c>
      <c r="S11" s="23"/>
    </row>
    <row r="12" spans="1:19" s="8" customFormat="1" ht="19.7" customHeight="1">
      <c r="A12" s="210" t="s">
        <v>276</v>
      </c>
      <c r="B12" s="1111">
        <v>16</v>
      </c>
      <c r="D12" s="17">
        <f t="shared" ref="D12:D18" si="1">+D11+1</f>
        <v>2</v>
      </c>
      <c r="E12" s="17" t="s">
        <v>167</v>
      </c>
      <c r="F12" s="17" t="s">
        <v>167</v>
      </c>
      <c r="G12" s="50" t="s">
        <v>4034</v>
      </c>
      <c r="H12" s="18">
        <v>1</v>
      </c>
      <c r="I12" s="237">
        <v>223</v>
      </c>
      <c r="J12" s="215">
        <f t="shared" si="0"/>
        <v>223</v>
      </c>
      <c r="K12" s="22"/>
      <c r="L12" s="26" t="s">
        <v>878</v>
      </c>
      <c r="M12" s="18"/>
      <c r="N12" s="18"/>
      <c r="O12" s="472">
        <v>45125</v>
      </c>
      <c r="P12" s="17"/>
      <c r="Q12" s="29"/>
      <c r="R12" s="29">
        <v>45138</v>
      </c>
      <c r="S12" s="23"/>
    </row>
    <row r="13" spans="1:19" s="8" customFormat="1" ht="19.7" customHeight="1">
      <c r="A13" s="210" t="s">
        <v>276</v>
      </c>
      <c r="B13" s="1111">
        <v>16</v>
      </c>
      <c r="D13" s="17">
        <f t="shared" si="1"/>
        <v>3</v>
      </c>
      <c r="E13" s="17" t="s">
        <v>167</v>
      </c>
      <c r="F13" s="17" t="s">
        <v>167</v>
      </c>
      <c r="G13" s="133" t="s">
        <v>2307</v>
      </c>
      <c r="H13" s="123">
        <v>1</v>
      </c>
      <c r="I13" s="849">
        <v>250</v>
      </c>
      <c r="J13" s="215">
        <f t="shared" si="0"/>
        <v>250</v>
      </c>
      <c r="K13" s="22"/>
      <c r="L13" s="135" t="s">
        <v>4035</v>
      </c>
      <c r="M13" s="18"/>
      <c r="N13" s="18"/>
      <c r="O13" s="472">
        <v>45125</v>
      </c>
      <c r="P13" s="17"/>
      <c r="Q13" s="29"/>
      <c r="R13" s="29">
        <v>45138</v>
      </c>
      <c r="S13" s="23"/>
    </row>
    <row r="14" spans="1:19" s="8" customFormat="1" ht="19.7" customHeight="1">
      <c r="A14" s="210" t="s">
        <v>276</v>
      </c>
      <c r="B14" s="1111">
        <v>16</v>
      </c>
      <c r="D14" s="17">
        <f t="shared" si="1"/>
        <v>4</v>
      </c>
      <c r="E14" s="17" t="s">
        <v>167</v>
      </c>
      <c r="F14" s="17" t="s">
        <v>167</v>
      </c>
      <c r="G14" s="108" t="s">
        <v>4036</v>
      </c>
      <c r="H14" s="117">
        <v>2</v>
      </c>
      <c r="I14" s="98">
        <v>156</v>
      </c>
      <c r="J14" s="215">
        <f>H14*I14</f>
        <v>312</v>
      </c>
      <c r="K14" s="22"/>
      <c r="L14" s="106" t="s">
        <v>3105</v>
      </c>
      <c r="M14" s="18"/>
      <c r="N14" s="18"/>
      <c r="O14" s="472">
        <v>45125</v>
      </c>
      <c r="P14" s="17"/>
      <c r="Q14" s="29"/>
      <c r="R14" s="29">
        <v>45138</v>
      </c>
      <c r="S14" s="23"/>
    </row>
    <row r="15" spans="1:19" s="8" customFormat="1" ht="19.7" customHeight="1">
      <c r="A15" s="210" t="s">
        <v>276</v>
      </c>
      <c r="B15" s="1111">
        <v>16</v>
      </c>
      <c r="D15" s="17">
        <f t="shared" si="1"/>
        <v>5</v>
      </c>
      <c r="E15" s="17" t="s">
        <v>167</v>
      </c>
      <c r="F15" s="17" t="s">
        <v>167</v>
      </c>
      <c r="G15" s="321" t="s">
        <v>545</v>
      </c>
      <c r="H15" s="112">
        <v>10</v>
      </c>
      <c r="I15" s="177">
        <v>29</v>
      </c>
      <c r="J15" s="177">
        <f>H15*I15</f>
        <v>290</v>
      </c>
      <c r="K15" s="118"/>
      <c r="L15" s="24" t="s">
        <v>4037</v>
      </c>
      <c r="M15" s="18"/>
      <c r="N15" s="18"/>
      <c r="O15" s="472">
        <v>45125</v>
      </c>
      <c r="P15" s="17"/>
      <c r="Q15" s="29"/>
      <c r="R15" s="29">
        <v>45138</v>
      </c>
      <c r="S15" s="23"/>
    </row>
    <row r="16" spans="1:19" s="8" customFormat="1" ht="19.7" customHeight="1">
      <c r="A16" s="210" t="s">
        <v>276</v>
      </c>
      <c r="B16" s="1111">
        <v>16</v>
      </c>
      <c r="D16" s="17">
        <f t="shared" si="1"/>
        <v>6</v>
      </c>
      <c r="E16" s="283" t="s">
        <v>167</v>
      </c>
      <c r="F16" s="283" t="s">
        <v>167</v>
      </c>
      <c r="G16" s="284" t="s">
        <v>2310</v>
      </c>
      <c r="H16" s="360">
        <v>1</v>
      </c>
      <c r="I16" s="360">
        <v>75</v>
      </c>
      <c r="J16" s="286">
        <f t="shared" si="0"/>
        <v>75</v>
      </c>
      <c r="K16" s="608"/>
      <c r="L16" s="284" t="s">
        <v>3107</v>
      </c>
      <c r="M16" s="369" t="s">
        <v>4038</v>
      </c>
      <c r="N16" s="18"/>
      <c r="O16" s="472"/>
      <c r="P16" s="17"/>
      <c r="Q16" s="29"/>
      <c r="R16" s="29"/>
      <c r="S16" s="23"/>
    </row>
    <row r="17" spans="1:19" s="8" customFormat="1" ht="19.7" customHeight="1">
      <c r="A17" s="210" t="s">
        <v>276</v>
      </c>
      <c r="B17" s="1111">
        <v>16</v>
      </c>
      <c r="D17" s="17">
        <f t="shared" si="1"/>
        <v>7</v>
      </c>
      <c r="E17" s="283" t="s">
        <v>167</v>
      </c>
      <c r="F17" s="283" t="s">
        <v>167</v>
      </c>
      <c r="G17" s="417" t="s">
        <v>889</v>
      </c>
      <c r="H17" s="541">
        <v>4</v>
      </c>
      <c r="I17" s="222">
        <v>80</v>
      </c>
      <c r="J17" s="222">
        <f t="shared" si="0"/>
        <v>320</v>
      </c>
      <c r="K17" s="545"/>
      <c r="L17" s="369" t="s">
        <v>4039</v>
      </c>
      <c r="M17" s="369" t="s">
        <v>4040</v>
      </c>
      <c r="N17" s="522"/>
      <c r="O17" s="472"/>
      <c r="P17" s="17"/>
      <c r="Q17" s="29"/>
      <c r="R17" s="29"/>
      <c r="S17" s="23"/>
    </row>
    <row r="18" spans="1:19" s="8" customFormat="1" ht="19.7" customHeight="1">
      <c r="A18" s="210" t="s">
        <v>276</v>
      </c>
      <c r="B18" s="1111">
        <v>16</v>
      </c>
      <c r="D18" s="17">
        <f t="shared" si="1"/>
        <v>8</v>
      </c>
      <c r="E18" s="17" t="s">
        <v>167</v>
      </c>
      <c r="F18" s="17" t="s">
        <v>167</v>
      </c>
      <c r="G18" s="57" t="s">
        <v>712</v>
      </c>
      <c r="H18" s="54">
        <v>1</v>
      </c>
      <c r="I18" s="54">
        <v>1070</v>
      </c>
      <c r="J18" s="56">
        <f>H18*I18</f>
        <v>1070</v>
      </c>
      <c r="K18" s="366"/>
      <c r="L18" s="57" t="s">
        <v>713</v>
      </c>
      <c r="M18" s="18"/>
      <c r="N18" s="18"/>
      <c r="O18" s="472">
        <v>45125</v>
      </c>
      <c r="P18" s="17"/>
      <c r="Q18" s="29"/>
      <c r="R18" s="29">
        <v>45138</v>
      </c>
      <c r="S18" s="23"/>
    </row>
    <row r="19" spans="1:19" s="8" customFormat="1" ht="19.350000000000001" customHeight="1">
      <c r="D19" s="17"/>
      <c r="E19" s="17"/>
      <c r="F19" s="17"/>
      <c r="G19" s="57"/>
      <c r="H19" s="54"/>
      <c r="I19" s="54"/>
      <c r="J19" s="56"/>
      <c r="K19" s="366"/>
      <c r="L19" s="57"/>
      <c r="M19" s="18"/>
      <c r="N19" s="18"/>
      <c r="O19" s="30"/>
      <c r="P19" s="17"/>
      <c r="Q19" s="18"/>
      <c r="R19" s="30"/>
      <c r="S19" s="23"/>
    </row>
    <row r="20" spans="1:19" s="8" customFormat="1" ht="19.7" customHeight="1">
      <c r="D20" s="17"/>
      <c r="E20" s="17"/>
      <c r="F20" s="17"/>
      <c r="G20" s="507">
        <f>SUM(J11:J18)</f>
        <v>9656</v>
      </c>
      <c r="H20" s="18"/>
      <c r="I20" s="18"/>
      <c r="J20" s="22"/>
      <c r="K20" s="22"/>
      <c r="L20" s="18"/>
      <c r="M20" s="18"/>
      <c r="N20" s="18"/>
      <c r="O20" s="30"/>
      <c r="P20" s="17"/>
      <c r="Q20" s="18"/>
      <c r="R20" s="30"/>
      <c r="S20" s="23"/>
    </row>
    <row r="21" spans="1:19" s="8" customFormat="1" ht="19.350000000000001" customHeight="1">
      <c r="D21" s="17"/>
      <c r="E21" s="17"/>
      <c r="F21" s="17"/>
      <c r="G21" s="18"/>
      <c r="H21" s="18"/>
      <c r="I21" s="18"/>
      <c r="J21" s="22"/>
      <c r="K21" s="22"/>
      <c r="L21" s="18"/>
      <c r="M21" s="18"/>
      <c r="N21" s="18"/>
      <c r="O21" s="30"/>
      <c r="P21" s="17"/>
      <c r="Q21" s="18"/>
      <c r="R21" s="30"/>
      <c r="S21" s="23"/>
    </row>
    <row r="22" spans="1:19" s="8" customFormat="1" ht="19.350000000000001" customHeight="1">
      <c r="D22" s="17"/>
      <c r="E22" s="477"/>
      <c r="F22" s="1072"/>
      <c r="G22" s="469"/>
      <c r="H22" s="18"/>
      <c r="I22" s="18"/>
      <c r="J22" s="22"/>
      <c r="K22" s="22"/>
      <c r="L22" s="18"/>
      <c r="M22" s="18"/>
      <c r="N22" s="18"/>
      <c r="O22" s="30"/>
      <c r="P22" s="17"/>
      <c r="Q22" s="18"/>
      <c r="R22" s="30"/>
      <c r="S22" s="23"/>
    </row>
    <row r="23" spans="1:19" s="8" customFormat="1" ht="19.350000000000001" customHeight="1">
      <c r="D23" s="17"/>
      <c r="E23" s="477"/>
      <c r="F23" s="1072"/>
      <c r="G23" s="469"/>
      <c r="H23" s="18"/>
      <c r="I23" s="18"/>
      <c r="J23" s="22"/>
      <c r="K23" s="22"/>
      <c r="L23" s="18"/>
      <c r="M23" s="18"/>
      <c r="N23" s="18"/>
      <c r="O23" s="30"/>
      <c r="P23" s="17"/>
      <c r="Q23" s="18"/>
      <c r="R23" s="30"/>
      <c r="S23" s="23"/>
    </row>
    <row r="24" spans="1:19" s="8" customFormat="1" ht="19.350000000000001" customHeight="1">
      <c r="B24" s="18"/>
      <c r="D24" s="17"/>
      <c r="E24" s="474" t="s">
        <v>3132</v>
      </c>
      <c r="F24" s="475"/>
      <c r="G24" s="476"/>
      <c r="H24" s="18"/>
      <c r="I24" s="18"/>
      <c r="J24" s="22"/>
      <c r="K24" s="22"/>
      <c r="L24" s="18"/>
      <c r="M24" s="18"/>
      <c r="N24" s="18"/>
      <c r="O24" s="30"/>
      <c r="P24" s="17"/>
      <c r="Q24" s="18"/>
      <c r="R24" s="30"/>
      <c r="S24" s="23"/>
    </row>
    <row r="25" spans="1:19" s="8" customFormat="1" ht="19.350000000000001" customHeight="1">
      <c r="A25" s="210" t="s">
        <v>628</v>
      </c>
      <c r="B25" s="1386">
        <v>15</v>
      </c>
      <c r="D25" s="17">
        <f>+D18+1</f>
        <v>9</v>
      </c>
      <c r="E25" s="1150" t="s">
        <v>270</v>
      </c>
      <c r="F25" s="1150" t="s">
        <v>167</v>
      </c>
      <c r="G25" s="62" t="s">
        <v>573</v>
      </c>
      <c r="H25" s="54">
        <v>1</v>
      </c>
      <c r="I25" s="55">
        <v>1536</v>
      </c>
      <c r="J25" s="55">
        <f t="shared" ref="J25:J31" si="2">H25*I25</f>
        <v>1536</v>
      </c>
      <c r="K25" s="56"/>
      <c r="L25" s="53" t="s">
        <v>574</v>
      </c>
      <c r="M25" s="33"/>
      <c r="N25" s="471"/>
      <c r="O25" s="472">
        <v>45125</v>
      </c>
      <c r="P25" s="17"/>
      <c r="Q25" s="30"/>
      <c r="R25" s="29">
        <v>45138</v>
      </c>
      <c r="S25" s="23"/>
    </row>
    <row r="26" spans="1:19" s="8" customFormat="1" ht="19.350000000000001" customHeight="1">
      <c r="A26" s="210" t="s">
        <v>628</v>
      </c>
      <c r="B26" s="1386">
        <v>15</v>
      </c>
      <c r="D26" s="17">
        <f t="shared" ref="D26:D31" si="3">+D25+1</f>
        <v>10</v>
      </c>
      <c r="E26" s="1150" t="s">
        <v>270</v>
      </c>
      <c r="F26" s="1150" t="s">
        <v>167</v>
      </c>
      <c r="G26" s="62" t="s">
        <v>575</v>
      </c>
      <c r="H26" s="54">
        <v>1</v>
      </c>
      <c r="I26" s="55">
        <v>1488</v>
      </c>
      <c r="J26" s="55">
        <f t="shared" si="2"/>
        <v>1488</v>
      </c>
      <c r="K26" s="56"/>
      <c r="L26" s="53" t="s">
        <v>576</v>
      </c>
      <c r="M26" s="33"/>
      <c r="N26" s="471"/>
      <c r="O26" s="472">
        <v>45125</v>
      </c>
      <c r="P26" s="17"/>
      <c r="Q26" s="30"/>
      <c r="R26" s="29">
        <v>45138</v>
      </c>
      <c r="S26" s="23"/>
    </row>
    <row r="27" spans="1:19" s="8" customFormat="1" ht="19.350000000000001" customHeight="1">
      <c r="A27" s="210" t="s">
        <v>628</v>
      </c>
      <c r="B27" s="1386">
        <v>15</v>
      </c>
      <c r="D27" s="17">
        <f t="shared" si="3"/>
        <v>11</v>
      </c>
      <c r="E27" s="1150" t="s">
        <v>270</v>
      </c>
      <c r="F27" s="1150" t="s">
        <v>167</v>
      </c>
      <c r="G27" s="62" t="s">
        <v>577</v>
      </c>
      <c r="H27" s="54">
        <v>1</v>
      </c>
      <c r="I27" s="55">
        <v>1312</v>
      </c>
      <c r="J27" s="55">
        <f t="shared" si="2"/>
        <v>1312</v>
      </c>
      <c r="K27" s="56"/>
      <c r="L27" s="53" t="s">
        <v>578</v>
      </c>
      <c r="M27" s="33"/>
      <c r="N27" s="471"/>
      <c r="O27" s="472">
        <v>45125</v>
      </c>
      <c r="P27" s="17"/>
      <c r="Q27" s="30"/>
      <c r="R27" s="29">
        <v>45138</v>
      </c>
      <c r="S27" s="23"/>
    </row>
    <row r="28" spans="1:19" s="8" customFormat="1" ht="19.350000000000001" customHeight="1">
      <c r="A28" s="210" t="s">
        <v>628</v>
      </c>
      <c r="B28" s="1386">
        <v>15</v>
      </c>
      <c r="D28" s="17">
        <f t="shared" si="3"/>
        <v>12</v>
      </c>
      <c r="E28" s="17" t="s">
        <v>167</v>
      </c>
      <c r="F28" s="17" t="s">
        <v>167</v>
      </c>
      <c r="G28" s="50" t="s">
        <v>752</v>
      </c>
      <c r="H28" s="18">
        <v>1</v>
      </c>
      <c r="I28" s="51">
        <v>930</v>
      </c>
      <c r="J28" s="51">
        <f t="shared" si="2"/>
        <v>930</v>
      </c>
      <c r="K28" s="22"/>
      <c r="L28" s="26" t="s">
        <v>753</v>
      </c>
      <c r="M28" s="33"/>
      <c r="N28" s="471"/>
      <c r="O28" s="472">
        <v>45125</v>
      </c>
      <c r="P28" s="17"/>
      <c r="Q28" s="30"/>
      <c r="R28" s="29">
        <v>45138</v>
      </c>
      <c r="S28" s="23"/>
    </row>
    <row r="29" spans="1:19" s="8" customFormat="1" ht="19.350000000000001" customHeight="1">
      <c r="A29" s="210" t="s">
        <v>276</v>
      </c>
      <c r="B29" s="1386">
        <v>15</v>
      </c>
      <c r="D29" s="17">
        <f t="shared" si="3"/>
        <v>13</v>
      </c>
      <c r="E29" s="17" t="s">
        <v>167</v>
      </c>
      <c r="F29" s="17" t="s">
        <v>167</v>
      </c>
      <c r="G29" s="50" t="s">
        <v>754</v>
      </c>
      <c r="H29" s="18">
        <v>1</v>
      </c>
      <c r="I29" s="51">
        <v>750</v>
      </c>
      <c r="J29" s="51">
        <f t="shared" si="2"/>
        <v>750</v>
      </c>
      <c r="K29" s="22"/>
      <c r="L29" s="26" t="s">
        <v>755</v>
      </c>
      <c r="M29" s="33"/>
      <c r="N29" s="471"/>
      <c r="O29" s="472">
        <v>45125</v>
      </c>
      <c r="P29" s="17"/>
      <c r="Q29" s="30"/>
      <c r="R29" s="29">
        <v>45138</v>
      </c>
      <c r="S29" s="23"/>
    </row>
    <row r="30" spans="1:19" s="8" customFormat="1" ht="19.350000000000001" customHeight="1">
      <c r="A30" s="210" t="s">
        <v>276</v>
      </c>
      <c r="B30" s="1386">
        <v>15</v>
      </c>
      <c r="D30" s="17">
        <f t="shared" si="3"/>
        <v>14</v>
      </c>
      <c r="E30" s="52" t="s">
        <v>167</v>
      </c>
      <c r="F30" s="52" t="s">
        <v>167</v>
      </c>
      <c r="G30" s="53" t="s">
        <v>756</v>
      </c>
      <c r="H30" s="56">
        <v>10</v>
      </c>
      <c r="I30" s="281">
        <v>35</v>
      </c>
      <c r="J30" s="281">
        <f t="shared" si="2"/>
        <v>350</v>
      </c>
      <c r="K30" s="56"/>
      <c r="L30" s="53" t="s">
        <v>4041</v>
      </c>
      <c r="M30" s="310"/>
      <c r="N30" s="471"/>
      <c r="O30" s="30">
        <v>45125</v>
      </c>
      <c r="P30" s="17"/>
      <c r="Q30" s="30"/>
      <c r="R30" s="29">
        <v>45138</v>
      </c>
      <c r="S30" s="23"/>
    </row>
    <row r="31" spans="1:19" s="8" customFormat="1" ht="19.350000000000001" customHeight="1">
      <c r="A31" s="210" t="s">
        <v>276</v>
      </c>
      <c r="B31" s="1386">
        <v>15</v>
      </c>
      <c r="D31" s="17">
        <f t="shared" si="3"/>
        <v>15</v>
      </c>
      <c r="E31" s="887" t="s">
        <v>167</v>
      </c>
      <c r="F31" s="887" t="s">
        <v>167</v>
      </c>
      <c r="G31" s="921" t="s">
        <v>2367</v>
      </c>
      <c r="H31" s="1153"/>
      <c r="I31" s="1183">
        <v>69</v>
      </c>
      <c r="J31" s="1387">
        <f t="shared" si="2"/>
        <v>0</v>
      </c>
      <c r="K31" s="1153"/>
      <c r="L31" s="921" t="s">
        <v>4042</v>
      </c>
      <c r="M31" s="287" t="s">
        <v>758</v>
      </c>
      <c r="N31" s="471"/>
      <c r="O31" s="30"/>
      <c r="P31" s="17"/>
      <c r="Q31" s="30"/>
      <c r="R31" s="29"/>
      <c r="S31" s="23"/>
    </row>
    <row r="32" spans="1:19" s="8" customFormat="1" ht="19.350000000000001" customHeight="1">
      <c r="D32" s="17"/>
      <c r="E32" s="65"/>
      <c r="F32" s="65"/>
      <c r="G32" s="152"/>
      <c r="H32" s="138"/>
      <c r="I32" s="1388"/>
      <c r="J32" s="1388"/>
      <c r="K32" s="138"/>
      <c r="L32" s="152"/>
      <c r="M32" s="1389"/>
      <c r="N32" s="18"/>
      <c r="O32" s="30"/>
      <c r="P32" s="17"/>
      <c r="Q32" s="30"/>
      <c r="R32" s="29"/>
      <c r="S32" s="23"/>
    </row>
    <row r="33" spans="1:19" s="8" customFormat="1" ht="19.350000000000001" customHeight="1">
      <c r="D33" s="17"/>
      <c r="E33" s="65"/>
      <c r="F33" s="65"/>
      <c r="G33" s="18"/>
      <c r="H33" s="18"/>
      <c r="I33" s="18"/>
      <c r="J33" s="18"/>
      <c r="K33" s="18"/>
      <c r="L33" s="18"/>
      <c r="M33" s="18"/>
      <c r="N33" s="18"/>
      <c r="O33" s="30"/>
      <c r="P33" s="17"/>
      <c r="Q33" s="18"/>
      <c r="R33" s="30"/>
      <c r="S33" s="23"/>
    </row>
    <row r="34" spans="1:19" s="8" customFormat="1" ht="19.350000000000001" customHeight="1">
      <c r="D34" s="17"/>
      <c r="E34" s="477"/>
      <c r="F34" s="1072"/>
      <c r="G34" s="507">
        <f>SUM(J25:J33)</f>
        <v>6366</v>
      </c>
      <c r="H34" s="18"/>
      <c r="I34" s="18"/>
      <c r="J34" s="22"/>
      <c r="K34" s="22"/>
      <c r="L34" s="18"/>
      <c r="M34" s="18"/>
      <c r="N34" s="18"/>
      <c r="O34" s="30"/>
      <c r="P34" s="17"/>
      <c r="Q34" s="18"/>
      <c r="R34" s="30"/>
      <c r="S34" s="23"/>
    </row>
    <row r="35" spans="1:19" s="8" customFormat="1" ht="19.350000000000001" customHeight="1">
      <c r="D35" s="17"/>
      <c r="E35" s="477"/>
      <c r="F35" s="1072"/>
      <c r="G35" s="469"/>
      <c r="H35" s="18"/>
      <c r="I35" s="18"/>
      <c r="J35" s="22"/>
      <c r="K35" s="22"/>
      <c r="L35" s="18"/>
      <c r="M35" s="18"/>
      <c r="N35" s="18"/>
      <c r="O35" s="30"/>
      <c r="P35" s="17"/>
      <c r="Q35" s="18"/>
      <c r="R35" s="30"/>
      <c r="S35" s="23"/>
    </row>
    <row r="36" spans="1:19" s="8" customFormat="1" ht="19.350000000000001" customHeight="1">
      <c r="D36" s="17"/>
      <c r="E36" s="477"/>
      <c r="F36" s="1072"/>
      <c r="G36" s="469"/>
      <c r="H36" s="18"/>
      <c r="I36" s="18"/>
      <c r="J36" s="22"/>
      <c r="K36" s="22"/>
      <c r="L36" s="18"/>
      <c r="M36" s="18"/>
      <c r="N36" s="18"/>
      <c r="O36" s="30"/>
      <c r="P36" s="17"/>
      <c r="Q36" s="18"/>
      <c r="R36" s="30"/>
      <c r="S36" s="23"/>
    </row>
    <row r="37" spans="1:19" s="8" customFormat="1" ht="19.350000000000001" customHeight="1">
      <c r="D37" s="17"/>
      <c r="E37" s="477"/>
      <c r="F37" s="1072"/>
      <c r="G37" s="469"/>
      <c r="H37" s="18"/>
      <c r="I37" s="18"/>
      <c r="J37" s="22"/>
      <c r="K37" s="22"/>
      <c r="L37" s="18"/>
      <c r="M37" s="18"/>
      <c r="N37" s="18"/>
      <c r="O37" s="30"/>
      <c r="P37" s="17"/>
      <c r="Q37" s="18"/>
      <c r="R37" s="30"/>
      <c r="S37" s="23"/>
    </row>
    <row r="38" spans="1:19" s="8" customFormat="1" ht="19.7" customHeight="1">
      <c r="B38" s="18"/>
      <c r="D38" s="17"/>
      <c r="E38" s="474" t="s">
        <v>761</v>
      </c>
      <c r="F38" s="475"/>
      <c r="G38" s="476"/>
      <c r="H38" s="18"/>
      <c r="I38" s="18"/>
      <c r="J38" s="22"/>
      <c r="K38" s="22"/>
      <c r="L38" s="18"/>
      <c r="M38" s="18"/>
      <c r="N38" s="18"/>
      <c r="O38" s="30"/>
      <c r="P38" s="17"/>
      <c r="Q38" s="18"/>
      <c r="R38" s="30"/>
      <c r="S38" s="23"/>
    </row>
    <row r="39" spans="1:19" s="8" customFormat="1" ht="19.7" customHeight="1">
      <c r="A39" s="210" t="s">
        <v>628</v>
      </c>
      <c r="B39" s="674">
        <v>14</v>
      </c>
      <c r="D39" s="17">
        <f>+D31+1</f>
        <v>16</v>
      </c>
      <c r="E39" s="1150" t="s">
        <v>270</v>
      </c>
      <c r="F39" s="1150" t="s">
        <v>167</v>
      </c>
      <c r="G39" s="933" t="s">
        <v>4043</v>
      </c>
      <c r="H39" s="107">
        <v>1</v>
      </c>
      <c r="I39" s="118">
        <v>2740</v>
      </c>
      <c r="J39" s="118">
        <f>H39*I39</f>
        <v>2740</v>
      </c>
      <c r="K39" s="411"/>
      <c r="L39" s="209" t="s">
        <v>4044</v>
      </c>
      <c r="M39" s="18"/>
      <c r="N39" s="18"/>
      <c r="O39" s="30">
        <v>45125</v>
      </c>
      <c r="P39" s="17"/>
      <c r="Q39" s="29"/>
      <c r="R39" s="29">
        <v>45138</v>
      </c>
      <c r="S39" s="23"/>
    </row>
    <row r="40" spans="1:19" s="8" customFormat="1" ht="19.7" customHeight="1">
      <c r="A40" s="210" t="s">
        <v>628</v>
      </c>
      <c r="B40" s="674">
        <v>14</v>
      </c>
      <c r="D40" s="17">
        <f t="shared" ref="D40:D49" si="4">+D39+1</f>
        <v>17</v>
      </c>
      <c r="E40" s="1150" t="s">
        <v>270</v>
      </c>
      <c r="F40" s="1150" t="s">
        <v>167</v>
      </c>
      <c r="G40" s="933" t="s">
        <v>4045</v>
      </c>
      <c r="H40" s="107">
        <v>1</v>
      </c>
      <c r="I40" s="118">
        <v>1888</v>
      </c>
      <c r="J40" s="118">
        <f>H40*I40</f>
        <v>1888</v>
      </c>
      <c r="K40" s="411"/>
      <c r="L40" s="209" t="s">
        <v>4046</v>
      </c>
      <c r="M40" s="18"/>
      <c r="N40" s="24"/>
      <c r="O40" s="30">
        <v>45125</v>
      </c>
      <c r="P40" s="17"/>
      <c r="Q40" s="29"/>
      <c r="R40" s="29">
        <v>45138</v>
      </c>
      <c r="S40" s="23"/>
    </row>
    <row r="41" spans="1:19" s="473" customFormat="1" ht="19.7" customHeight="1">
      <c r="A41" s="210" t="s">
        <v>628</v>
      </c>
      <c r="B41" s="674">
        <v>14</v>
      </c>
      <c r="C41" s="8"/>
      <c r="D41" s="17">
        <f t="shared" si="4"/>
        <v>18</v>
      </c>
      <c r="E41" s="1150" t="s">
        <v>270</v>
      </c>
      <c r="F41" s="1150" t="s">
        <v>167</v>
      </c>
      <c r="G41" s="933" t="s">
        <v>2390</v>
      </c>
      <c r="H41" s="107">
        <v>1</v>
      </c>
      <c r="I41" s="177">
        <v>4500</v>
      </c>
      <c r="J41" s="177">
        <f t="shared" ref="J41:J47" si="5">H41*I41</f>
        <v>4500</v>
      </c>
      <c r="K41" s="411"/>
      <c r="L41" s="209" t="s">
        <v>2391</v>
      </c>
      <c r="M41" s="18"/>
      <c r="N41" s="24"/>
      <c r="O41" s="472">
        <v>45125</v>
      </c>
      <c r="P41" s="34"/>
      <c r="Q41" s="472"/>
      <c r="R41" s="29">
        <v>45138</v>
      </c>
      <c r="S41" s="23"/>
    </row>
    <row r="42" spans="1:19" s="473" customFormat="1" ht="19.7" customHeight="1">
      <c r="A42" s="210" t="s">
        <v>276</v>
      </c>
      <c r="B42" s="674">
        <v>14</v>
      </c>
      <c r="C42" s="8"/>
      <c r="D42" s="17">
        <f t="shared" si="4"/>
        <v>19</v>
      </c>
      <c r="E42" s="18" t="s">
        <v>167</v>
      </c>
      <c r="F42" s="18" t="s">
        <v>167</v>
      </c>
      <c r="G42" s="108" t="s">
        <v>765</v>
      </c>
      <c r="H42" s="117">
        <v>2</v>
      </c>
      <c r="I42" s="98">
        <v>70</v>
      </c>
      <c r="J42" s="311">
        <f t="shared" si="5"/>
        <v>140</v>
      </c>
      <c r="K42" s="22"/>
      <c r="L42" s="108" t="s">
        <v>766</v>
      </c>
      <c r="M42" s="18"/>
      <c r="N42" s="24"/>
      <c r="O42" s="472">
        <v>45125</v>
      </c>
      <c r="P42" s="34"/>
      <c r="Q42" s="472"/>
      <c r="R42" s="29">
        <v>45138</v>
      </c>
      <c r="S42" s="23"/>
    </row>
    <row r="43" spans="1:19" s="473" customFormat="1" ht="19.7" customHeight="1">
      <c r="A43" s="210" t="s">
        <v>276</v>
      </c>
      <c r="B43" s="674">
        <v>14</v>
      </c>
      <c r="C43" s="8"/>
      <c r="D43" s="17">
        <f t="shared" si="4"/>
        <v>20</v>
      </c>
      <c r="E43" s="18" t="s">
        <v>167</v>
      </c>
      <c r="F43" s="18" t="s">
        <v>167</v>
      </c>
      <c r="G43" s="108" t="s">
        <v>2505</v>
      </c>
      <c r="H43" s="117">
        <v>2</v>
      </c>
      <c r="I43" s="98">
        <v>78</v>
      </c>
      <c r="J43" s="311">
        <f t="shared" si="5"/>
        <v>156</v>
      </c>
      <c r="K43" s="22"/>
      <c r="L43" s="108" t="s">
        <v>766</v>
      </c>
      <c r="M43" s="18"/>
      <c r="N43" s="471"/>
      <c r="O43" s="472">
        <v>45125</v>
      </c>
      <c r="P43" s="34"/>
      <c r="Q43" s="472"/>
      <c r="R43" s="29">
        <v>45138</v>
      </c>
      <c r="S43" s="23"/>
    </row>
    <row r="44" spans="1:19" s="473" customFormat="1" ht="19.7" customHeight="1">
      <c r="A44" s="210" t="s">
        <v>276</v>
      </c>
      <c r="B44" s="674">
        <v>14</v>
      </c>
      <c r="C44" s="8"/>
      <c r="D44" s="17">
        <f t="shared" si="4"/>
        <v>21</v>
      </c>
      <c r="E44" s="17" t="s">
        <v>167</v>
      </c>
      <c r="F44" s="17" t="s">
        <v>167</v>
      </c>
      <c r="G44" s="122" t="s">
        <v>2392</v>
      </c>
      <c r="H44" s="123">
        <v>4</v>
      </c>
      <c r="I44" s="177">
        <v>169</v>
      </c>
      <c r="J44" s="850">
        <f t="shared" si="5"/>
        <v>676</v>
      </c>
      <c r="K44" s="124"/>
      <c r="L44" s="122" t="s">
        <v>2393</v>
      </c>
      <c r="M44" s="18"/>
      <c r="N44" s="471"/>
      <c r="O44" s="472">
        <v>45125</v>
      </c>
      <c r="P44" s="34"/>
      <c r="Q44" s="472"/>
      <c r="R44" s="29">
        <v>45138</v>
      </c>
      <c r="S44" s="23"/>
    </row>
    <row r="45" spans="1:19" s="473" customFormat="1" ht="19.7" customHeight="1">
      <c r="A45" s="210" t="s">
        <v>276</v>
      </c>
      <c r="B45" s="674">
        <v>14</v>
      </c>
      <c r="C45" s="8"/>
      <c r="D45" s="17">
        <f t="shared" si="4"/>
        <v>22</v>
      </c>
      <c r="E45" s="17" t="s">
        <v>167</v>
      </c>
      <c r="F45" s="17" t="s">
        <v>167</v>
      </c>
      <c r="G45" s="50" t="s">
        <v>196</v>
      </c>
      <c r="H45" s="18">
        <v>2</v>
      </c>
      <c r="I45" s="237">
        <v>72</v>
      </c>
      <c r="J45" s="215">
        <f t="shared" si="5"/>
        <v>144</v>
      </c>
      <c r="K45" s="22"/>
      <c r="L45" s="26" t="s">
        <v>197</v>
      </c>
      <c r="M45" s="33"/>
      <c r="N45" s="471"/>
      <c r="O45" s="472">
        <v>45125</v>
      </c>
      <c r="P45" s="34"/>
      <c r="Q45" s="472"/>
      <c r="R45" s="29">
        <v>45138</v>
      </c>
      <c r="S45" s="23"/>
    </row>
    <row r="46" spans="1:19" s="473" customFormat="1" ht="19.7" customHeight="1">
      <c r="A46" s="210" t="s">
        <v>276</v>
      </c>
      <c r="B46" s="674">
        <v>14</v>
      </c>
      <c r="C46" s="8"/>
      <c r="D46" s="17">
        <f t="shared" si="4"/>
        <v>23</v>
      </c>
      <c r="E46" s="17" t="s">
        <v>167</v>
      </c>
      <c r="F46" s="17" t="s">
        <v>167</v>
      </c>
      <c r="G46" s="50" t="s">
        <v>198</v>
      </c>
      <c r="H46" s="18">
        <v>2</v>
      </c>
      <c r="I46" s="237">
        <v>31</v>
      </c>
      <c r="J46" s="215">
        <f t="shared" si="5"/>
        <v>62</v>
      </c>
      <c r="K46" s="22"/>
      <c r="L46" s="26" t="s">
        <v>199</v>
      </c>
      <c r="M46" s="33"/>
      <c r="N46" s="471"/>
      <c r="O46" s="472">
        <v>45125</v>
      </c>
      <c r="P46" s="34"/>
      <c r="Q46" s="472"/>
      <c r="R46" s="29">
        <v>45138</v>
      </c>
      <c r="S46" s="23"/>
    </row>
    <row r="47" spans="1:19" s="473" customFormat="1" ht="19.7" customHeight="1">
      <c r="A47" s="210" t="s">
        <v>276</v>
      </c>
      <c r="B47" s="674">
        <v>14</v>
      </c>
      <c r="C47" s="8"/>
      <c r="D47" s="17">
        <f t="shared" si="4"/>
        <v>24</v>
      </c>
      <c r="E47" s="52" t="s">
        <v>422</v>
      </c>
      <c r="F47" s="52" t="s">
        <v>67</v>
      </c>
      <c r="G47" s="62" t="s">
        <v>4047</v>
      </c>
      <c r="H47" s="54">
        <v>1</v>
      </c>
      <c r="I47" s="316">
        <v>1800</v>
      </c>
      <c r="J47" s="281">
        <f t="shared" si="5"/>
        <v>1800</v>
      </c>
      <c r="K47" s="56"/>
      <c r="L47" s="62" t="s">
        <v>3134</v>
      </c>
      <c r="M47" s="692"/>
      <c r="N47" s="471"/>
      <c r="O47" s="472">
        <v>45127</v>
      </c>
      <c r="P47" s="34"/>
      <c r="Q47" s="472">
        <v>45138</v>
      </c>
      <c r="R47" s="29"/>
      <c r="S47" s="23"/>
    </row>
    <row r="48" spans="1:19" s="473" customFormat="1" ht="19.7" customHeight="1">
      <c r="A48" s="210" t="s">
        <v>276</v>
      </c>
      <c r="B48" s="674">
        <v>14</v>
      </c>
      <c r="C48" s="8"/>
      <c r="D48" s="17">
        <f t="shared" si="4"/>
        <v>25</v>
      </c>
      <c r="E48" s="111" t="s">
        <v>167</v>
      </c>
      <c r="F48" s="111" t="s">
        <v>167</v>
      </c>
      <c r="G48" s="321" t="s">
        <v>781</v>
      </c>
      <c r="H48" s="144">
        <v>1</v>
      </c>
      <c r="I48" s="242">
        <v>830</v>
      </c>
      <c r="J48" s="242">
        <f>H48*I48</f>
        <v>830</v>
      </c>
      <c r="K48" s="243"/>
      <c r="L48" s="322" t="s">
        <v>2395</v>
      </c>
      <c r="M48" s="692"/>
      <c r="N48" s="471"/>
      <c r="O48" s="472">
        <v>45125</v>
      </c>
      <c r="P48" s="34"/>
      <c r="Q48" s="472"/>
      <c r="R48" s="29">
        <v>45138</v>
      </c>
      <c r="S48" s="23"/>
    </row>
    <row r="49" spans="1:19" s="473" customFormat="1" ht="19.7" customHeight="1">
      <c r="A49" s="210" t="s">
        <v>276</v>
      </c>
      <c r="B49" s="674">
        <v>14</v>
      </c>
      <c r="C49" s="8"/>
      <c r="D49" s="17">
        <f t="shared" si="4"/>
        <v>26</v>
      </c>
      <c r="E49" s="111" t="s">
        <v>167</v>
      </c>
      <c r="F49" s="111" t="s">
        <v>167</v>
      </c>
      <c r="G49" s="321" t="s">
        <v>783</v>
      </c>
      <c r="H49" s="144">
        <v>1</v>
      </c>
      <c r="I49" s="242">
        <v>1350</v>
      </c>
      <c r="J49" s="242">
        <f>H49*I49</f>
        <v>1350</v>
      </c>
      <c r="K49" s="243"/>
      <c r="L49" s="322" t="s">
        <v>2395</v>
      </c>
      <c r="M49" s="692"/>
      <c r="N49" s="471"/>
      <c r="O49" s="472">
        <v>45125</v>
      </c>
      <c r="P49" s="34"/>
      <c r="Q49" s="472"/>
      <c r="R49" s="29">
        <v>45138</v>
      </c>
      <c r="S49" s="23"/>
    </row>
    <row r="50" spans="1:19" s="473" customFormat="1" ht="19.7" customHeight="1">
      <c r="A50" s="8"/>
      <c r="B50" s="8"/>
      <c r="C50" s="8"/>
      <c r="D50" s="17"/>
      <c r="E50" s="111"/>
      <c r="F50" s="111"/>
      <c r="G50" s="24"/>
      <c r="H50" s="18"/>
      <c r="I50" s="177"/>
      <c r="J50" s="177"/>
      <c r="K50" s="22"/>
      <c r="L50" s="28"/>
      <c r="M50" s="33"/>
      <c r="N50" s="471"/>
      <c r="O50" s="472"/>
      <c r="P50" s="34"/>
      <c r="Q50" s="33"/>
      <c r="R50" s="472"/>
      <c r="S50" s="40"/>
    </row>
    <row r="51" spans="1:19" s="473" customFormat="1" ht="19.7" customHeight="1">
      <c r="A51" s="8"/>
      <c r="B51" s="8"/>
      <c r="C51" s="8"/>
      <c r="D51" s="17"/>
      <c r="E51" s="34"/>
      <c r="F51" s="34"/>
      <c r="G51" s="507">
        <f>SUM(J39:J50)</f>
        <v>14286</v>
      </c>
      <c r="H51" s="334"/>
      <c r="I51" s="33"/>
      <c r="J51" s="177"/>
      <c r="K51" s="327"/>
      <c r="L51" s="328"/>
      <c r="M51" s="33"/>
      <c r="N51" s="471"/>
      <c r="O51" s="472"/>
      <c r="P51" s="34"/>
      <c r="Q51" s="33"/>
      <c r="R51" s="472"/>
      <c r="S51" s="40"/>
    </row>
    <row r="52" spans="1:19" s="8" customFormat="1" ht="19.7" customHeight="1">
      <c r="D52" s="17"/>
      <c r="E52" s="17"/>
      <c r="F52" s="17"/>
      <c r="G52" s="1073"/>
      <c r="H52" s="634"/>
      <c r="I52" s="18"/>
      <c r="J52" s="177"/>
      <c r="K52" s="22"/>
      <c r="L52" s="53"/>
      <c r="M52" s="18"/>
      <c r="N52" s="24"/>
      <c r="O52" s="30"/>
      <c r="P52" s="17"/>
      <c r="Q52" s="18"/>
      <c r="R52" s="30"/>
      <c r="S52" s="23"/>
    </row>
    <row r="53" spans="1:19" s="8" customFormat="1" ht="19.7" customHeight="1">
      <c r="D53" s="17"/>
      <c r="E53" s="17"/>
      <c r="F53" s="17"/>
      <c r="G53" s="1073"/>
      <c r="H53" s="634"/>
      <c r="I53" s="18"/>
      <c r="J53" s="177"/>
      <c r="K53" s="22"/>
      <c r="L53" s="53"/>
      <c r="M53" s="18"/>
      <c r="N53" s="24"/>
      <c r="O53" s="30"/>
      <c r="P53" s="17"/>
      <c r="Q53" s="18"/>
      <c r="R53" s="30"/>
      <c r="S53" s="23"/>
    </row>
    <row r="54" spans="1:19" s="8" customFormat="1" ht="19.7" customHeight="1">
      <c r="B54" s="18"/>
      <c r="D54" s="17"/>
      <c r="E54" s="474" t="s">
        <v>4048</v>
      </c>
      <c r="F54" s="475"/>
      <c r="G54" s="476"/>
      <c r="H54" s="634"/>
      <c r="I54" s="18"/>
      <c r="J54" s="177"/>
      <c r="K54" s="22"/>
      <c r="L54" s="53"/>
      <c r="M54" s="18"/>
      <c r="N54" s="24"/>
      <c r="O54" s="30"/>
      <c r="P54" s="17"/>
      <c r="Q54" s="18"/>
      <c r="R54" s="30"/>
      <c r="S54" s="23"/>
    </row>
    <row r="55" spans="1:19" s="8" customFormat="1" ht="19.7" customHeight="1">
      <c r="A55" s="210" t="s">
        <v>628</v>
      </c>
      <c r="B55" s="1111">
        <v>16</v>
      </c>
      <c r="D55" s="17">
        <f>+D49+1</f>
        <v>27</v>
      </c>
      <c r="E55" s="1150" t="s">
        <v>270</v>
      </c>
      <c r="F55" s="1150" t="s">
        <v>167</v>
      </c>
      <c r="G55" s="24" t="s">
        <v>2425</v>
      </c>
      <c r="H55" s="634">
        <v>1</v>
      </c>
      <c r="I55" s="18">
        <v>2550</v>
      </c>
      <c r="J55" s="215">
        <f>H55*I55</f>
        <v>2550</v>
      </c>
      <c r="K55" s="22"/>
      <c r="L55" s="53" t="s">
        <v>4049</v>
      </c>
      <c r="M55" s="24" t="s">
        <v>4050</v>
      </c>
      <c r="N55" s="24"/>
      <c r="O55" s="30">
        <v>45125</v>
      </c>
      <c r="P55" s="17"/>
      <c r="Q55" s="18"/>
      <c r="R55" s="30">
        <v>45138</v>
      </c>
      <c r="S55" s="23"/>
    </row>
    <row r="56" spans="1:19" s="8" customFormat="1" ht="19.7" customHeight="1">
      <c r="A56" s="210" t="s">
        <v>276</v>
      </c>
      <c r="B56" s="1111">
        <v>16</v>
      </c>
      <c r="D56" s="17">
        <f>+D55+1</f>
        <v>28</v>
      </c>
      <c r="E56" s="283" t="s">
        <v>167</v>
      </c>
      <c r="F56" s="283" t="s">
        <v>167</v>
      </c>
      <c r="G56" s="284" t="s">
        <v>2427</v>
      </c>
      <c r="H56" s="285"/>
      <c r="I56" s="286">
        <v>29</v>
      </c>
      <c r="J56" s="360">
        <f>H56*I56</f>
        <v>0</v>
      </c>
      <c r="K56" s="285"/>
      <c r="L56" s="284" t="s">
        <v>4051</v>
      </c>
      <c r="M56" s="369" t="s">
        <v>4052</v>
      </c>
      <c r="N56" s="24"/>
      <c r="O56" s="30"/>
      <c r="P56" s="17"/>
      <c r="Q56" s="18"/>
      <c r="R56" s="30"/>
      <c r="S56" s="23"/>
    </row>
    <row r="57" spans="1:19" s="8" customFormat="1" ht="19.7" customHeight="1">
      <c r="B57" s="1111">
        <v>16</v>
      </c>
      <c r="D57" s="17">
        <f>+D56+1</f>
        <v>29</v>
      </c>
      <c r="E57" s="18" t="s">
        <v>167</v>
      </c>
      <c r="F57" s="18" t="s">
        <v>167</v>
      </c>
      <c r="G57" s="26" t="s">
        <v>3413</v>
      </c>
      <c r="H57" s="18">
        <v>1</v>
      </c>
      <c r="I57" s="18">
        <v>3030</v>
      </c>
      <c r="J57" s="18">
        <f>H57*I57</f>
        <v>3030</v>
      </c>
      <c r="K57" s="27"/>
      <c r="L57" s="26" t="s">
        <v>4053</v>
      </c>
      <c r="M57" s="24" t="s">
        <v>4050</v>
      </c>
      <c r="N57" s="24"/>
      <c r="O57" s="30">
        <v>45125</v>
      </c>
      <c r="P57" s="17"/>
      <c r="Q57" s="18"/>
      <c r="R57" s="30">
        <v>45138</v>
      </c>
      <c r="S57" s="23"/>
    </row>
    <row r="58" spans="1:19" s="8" customFormat="1" ht="19.7" customHeight="1">
      <c r="D58" s="17"/>
      <c r="E58" s="52"/>
      <c r="F58" s="52"/>
      <c r="G58" s="373"/>
      <c r="H58" s="54"/>
      <c r="I58" s="281"/>
      <c r="J58" s="281"/>
      <c r="K58" s="363"/>
      <c r="L58" s="53"/>
      <c r="M58" s="1389"/>
      <c r="N58" s="24"/>
      <c r="O58" s="30"/>
      <c r="P58" s="17"/>
      <c r="Q58" s="30"/>
      <c r="R58" s="29"/>
      <c r="S58" s="23"/>
    </row>
    <row r="59" spans="1:19" s="473" customFormat="1" ht="19.7" customHeight="1">
      <c r="A59" s="8"/>
      <c r="B59" s="8"/>
      <c r="C59" s="8"/>
      <c r="D59" s="17"/>
      <c r="E59" s="17"/>
      <c r="F59" s="17"/>
      <c r="G59" s="1390">
        <f>SUM(J55:J58)</f>
        <v>5580</v>
      </c>
      <c r="H59" s="426"/>
      <c r="I59" s="426"/>
      <c r="J59" s="426"/>
      <c r="K59" s="177"/>
      <c r="L59" s="26"/>
      <c r="M59" s="33"/>
      <c r="N59" s="471"/>
      <c r="O59" s="472"/>
      <c r="P59" s="34"/>
      <c r="Q59" s="33"/>
      <c r="R59" s="472"/>
      <c r="S59" s="40"/>
    </row>
    <row r="60" spans="1:19" s="473" customFormat="1" ht="19.7" customHeight="1">
      <c r="A60" s="8"/>
      <c r="B60" s="8"/>
      <c r="C60" s="8"/>
      <c r="D60" s="17"/>
      <c r="E60" s="34"/>
      <c r="F60" s="34"/>
      <c r="G60" s="24"/>
      <c r="H60" s="334"/>
      <c r="I60" s="33"/>
      <c r="J60" s="177"/>
      <c r="K60" s="327"/>
      <c r="L60" s="328"/>
      <c r="M60" s="33"/>
      <c r="N60" s="471"/>
      <c r="O60" s="472"/>
      <c r="P60" s="34"/>
      <c r="Q60" s="33"/>
      <c r="R60" s="472"/>
      <c r="S60" s="40"/>
    </row>
    <row r="61" spans="1:19" s="473" customFormat="1" ht="19.7" customHeight="1">
      <c r="A61" s="8"/>
      <c r="B61" s="8"/>
      <c r="D61" s="34"/>
      <c r="E61" s="34"/>
      <c r="F61" s="34"/>
      <c r="G61" s="24"/>
      <c r="H61" s="334"/>
      <c r="I61" s="33"/>
      <c r="J61" s="177"/>
      <c r="K61" s="327"/>
      <c r="L61" s="328"/>
      <c r="M61" s="33"/>
      <c r="N61" s="471"/>
      <c r="O61" s="472"/>
      <c r="P61" s="34"/>
      <c r="Q61" s="33"/>
      <c r="R61" s="472"/>
      <c r="S61" s="40"/>
    </row>
    <row r="62" spans="1:19" s="473" customFormat="1" ht="19.7" customHeight="1">
      <c r="A62" s="8"/>
      <c r="B62" s="8"/>
      <c r="D62" s="34"/>
      <c r="E62" s="34"/>
      <c r="F62" s="34"/>
      <c r="G62" s="24"/>
      <c r="H62" s="334"/>
      <c r="I62" s="33"/>
      <c r="J62" s="177"/>
      <c r="K62" s="327"/>
      <c r="L62" s="328"/>
      <c r="M62" s="33"/>
      <c r="N62" s="471"/>
      <c r="O62" s="472"/>
      <c r="P62" s="34"/>
      <c r="Q62" s="33"/>
      <c r="R62" s="472"/>
      <c r="S62" s="40"/>
    </row>
    <row r="63" spans="1:19" s="8" customFormat="1" ht="19.7" customHeight="1">
      <c r="D63" s="17"/>
      <c r="E63" s="17"/>
      <c r="F63" s="17"/>
      <c r="G63" s="18"/>
      <c r="H63" s="18"/>
      <c r="I63" s="18"/>
      <c r="J63" s="22"/>
      <c r="K63" s="22"/>
      <c r="L63" s="18"/>
      <c r="M63" s="18"/>
      <c r="N63" s="18"/>
      <c r="O63" s="30"/>
      <c r="P63" s="17"/>
      <c r="Q63" s="18"/>
      <c r="R63" s="30"/>
      <c r="S63" s="23"/>
    </row>
    <row r="64" spans="1:19" s="8" customFormat="1" ht="19.7" customHeight="1">
      <c r="D64" s="17"/>
      <c r="E64" s="17"/>
      <c r="F64" s="17"/>
      <c r="G64" s="18"/>
      <c r="H64" s="18"/>
      <c r="I64" s="18"/>
      <c r="J64" s="22"/>
      <c r="K64" s="22"/>
      <c r="L64" s="18"/>
      <c r="M64" s="18"/>
      <c r="N64" s="18"/>
      <c r="O64" s="30"/>
      <c r="P64" s="17"/>
      <c r="Q64" s="18"/>
      <c r="R64" s="30"/>
      <c r="S64" s="23"/>
    </row>
  </sheetData>
  <autoFilter ref="D8:Q8" xr:uid="{D62FB406-3595-4B5A-B1CB-E8ED5A07A4E8}"/>
  <mergeCells count="11">
    <mergeCell ref="E10:G10"/>
    <mergeCell ref="E24:G24"/>
    <mergeCell ref="E38:G38"/>
    <mergeCell ref="E54:G54"/>
    <mergeCell ref="D2:F2"/>
    <mergeCell ref="I2:K2"/>
    <mergeCell ref="D3:F3"/>
    <mergeCell ref="D4:F4"/>
    <mergeCell ref="D5:F5"/>
    <mergeCell ref="L5:M6"/>
    <mergeCell ref="D6:F6"/>
  </mergeCells>
  <phoneticPr fontId="3"/>
  <dataValidations count="1">
    <dataValidation imeMode="hiragana" allowBlank="1" showInputMessage="1" showErrorMessage="1" sqref="L42:L43 JH42:JH43 TD42:TD43 ACZ42:ACZ43 AMV42:AMV43 AWR42:AWR43 BGN42:BGN43 BQJ42:BQJ43 CAF42:CAF43 CKB42:CKB43 CTX42:CTX43 DDT42:DDT43 DNP42:DNP43 DXL42:DXL43 EHH42:EHH43 ERD42:ERD43 FAZ42:FAZ43 FKV42:FKV43 FUR42:FUR43 GEN42:GEN43 GOJ42:GOJ43 GYF42:GYF43 HIB42:HIB43 HRX42:HRX43 IBT42:IBT43 ILP42:ILP43 IVL42:IVL43 JFH42:JFH43 JPD42:JPD43 JYZ42:JYZ43 KIV42:KIV43 KSR42:KSR43 LCN42:LCN43 LMJ42:LMJ43 LWF42:LWF43 MGB42:MGB43 MPX42:MPX43 MZT42:MZT43 NJP42:NJP43 NTL42:NTL43 ODH42:ODH43 OND42:OND43 OWZ42:OWZ43 PGV42:PGV43 PQR42:PQR43 QAN42:QAN43 QKJ42:QKJ43 QUF42:QUF43 REB42:REB43 RNX42:RNX43 RXT42:RXT43 SHP42:SHP43 SRL42:SRL43 TBH42:TBH43 TLD42:TLD43 TUZ42:TUZ43 UEV42:UEV43 UOR42:UOR43 UYN42:UYN43 VIJ42:VIJ43 VSF42:VSF43 WCB42:WCB43 WLX42:WLX43 WVT42:WVT43 L65578:L65579 JH65578:JH65579 TD65578:TD65579 ACZ65578:ACZ65579 AMV65578:AMV65579 AWR65578:AWR65579 BGN65578:BGN65579 BQJ65578:BQJ65579 CAF65578:CAF65579 CKB65578:CKB65579 CTX65578:CTX65579 DDT65578:DDT65579 DNP65578:DNP65579 DXL65578:DXL65579 EHH65578:EHH65579 ERD65578:ERD65579 FAZ65578:FAZ65579 FKV65578:FKV65579 FUR65578:FUR65579 GEN65578:GEN65579 GOJ65578:GOJ65579 GYF65578:GYF65579 HIB65578:HIB65579 HRX65578:HRX65579 IBT65578:IBT65579 ILP65578:ILP65579 IVL65578:IVL65579 JFH65578:JFH65579 JPD65578:JPD65579 JYZ65578:JYZ65579 KIV65578:KIV65579 KSR65578:KSR65579 LCN65578:LCN65579 LMJ65578:LMJ65579 LWF65578:LWF65579 MGB65578:MGB65579 MPX65578:MPX65579 MZT65578:MZT65579 NJP65578:NJP65579 NTL65578:NTL65579 ODH65578:ODH65579 OND65578:OND65579 OWZ65578:OWZ65579 PGV65578:PGV65579 PQR65578:PQR65579 QAN65578:QAN65579 QKJ65578:QKJ65579 QUF65578:QUF65579 REB65578:REB65579 RNX65578:RNX65579 RXT65578:RXT65579 SHP65578:SHP65579 SRL65578:SRL65579 TBH65578:TBH65579 TLD65578:TLD65579 TUZ65578:TUZ65579 UEV65578:UEV65579 UOR65578:UOR65579 UYN65578:UYN65579 VIJ65578:VIJ65579 VSF65578:VSF65579 WCB65578:WCB65579 WLX65578:WLX65579 WVT65578:WVT65579 L131114:L131115 JH131114:JH131115 TD131114:TD131115 ACZ131114:ACZ131115 AMV131114:AMV131115 AWR131114:AWR131115 BGN131114:BGN131115 BQJ131114:BQJ131115 CAF131114:CAF131115 CKB131114:CKB131115 CTX131114:CTX131115 DDT131114:DDT131115 DNP131114:DNP131115 DXL131114:DXL131115 EHH131114:EHH131115 ERD131114:ERD131115 FAZ131114:FAZ131115 FKV131114:FKV131115 FUR131114:FUR131115 GEN131114:GEN131115 GOJ131114:GOJ131115 GYF131114:GYF131115 HIB131114:HIB131115 HRX131114:HRX131115 IBT131114:IBT131115 ILP131114:ILP131115 IVL131114:IVL131115 JFH131114:JFH131115 JPD131114:JPD131115 JYZ131114:JYZ131115 KIV131114:KIV131115 KSR131114:KSR131115 LCN131114:LCN131115 LMJ131114:LMJ131115 LWF131114:LWF131115 MGB131114:MGB131115 MPX131114:MPX131115 MZT131114:MZT131115 NJP131114:NJP131115 NTL131114:NTL131115 ODH131114:ODH131115 OND131114:OND131115 OWZ131114:OWZ131115 PGV131114:PGV131115 PQR131114:PQR131115 QAN131114:QAN131115 QKJ131114:QKJ131115 QUF131114:QUF131115 REB131114:REB131115 RNX131114:RNX131115 RXT131114:RXT131115 SHP131114:SHP131115 SRL131114:SRL131115 TBH131114:TBH131115 TLD131114:TLD131115 TUZ131114:TUZ131115 UEV131114:UEV131115 UOR131114:UOR131115 UYN131114:UYN131115 VIJ131114:VIJ131115 VSF131114:VSF131115 WCB131114:WCB131115 WLX131114:WLX131115 WVT131114:WVT131115 L196650:L196651 JH196650:JH196651 TD196650:TD196651 ACZ196650:ACZ196651 AMV196650:AMV196651 AWR196650:AWR196651 BGN196650:BGN196651 BQJ196650:BQJ196651 CAF196650:CAF196651 CKB196650:CKB196651 CTX196650:CTX196651 DDT196650:DDT196651 DNP196650:DNP196651 DXL196650:DXL196651 EHH196650:EHH196651 ERD196650:ERD196651 FAZ196650:FAZ196651 FKV196650:FKV196651 FUR196650:FUR196651 GEN196650:GEN196651 GOJ196650:GOJ196651 GYF196650:GYF196651 HIB196650:HIB196651 HRX196650:HRX196651 IBT196650:IBT196651 ILP196650:ILP196651 IVL196650:IVL196651 JFH196650:JFH196651 JPD196650:JPD196651 JYZ196650:JYZ196651 KIV196650:KIV196651 KSR196650:KSR196651 LCN196650:LCN196651 LMJ196650:LMJ196651 LWF196650:LWF196651 MGB196650:MGB196651 MPX196650:MPX196651 MZT196650:MZT196651 NJP196650:NJP196651 NTL196650:NTL196651 ODH196650:ODH196651 OND196650:OND196651 OWZ196650:OWZ196651 PGV196650:PGV196651 PQR196650:PQR196651 QAN196650:QAN196651 QKJ196650:QKJ196651 QUF196650:QUF196651 REB196650:REB196651 RNX196650:RNX196651 RXT196650:RXT196651 SHP196650:SHP196651 SRL196650:SRL196651 TBH196650:TBH196651 TLD196650:TLD196651 TUZ196650:TUZ196651 UEV196650:UEV196651 UOR196650:UOR196651 UYN196650:UYN196651 VIJ196650:VIJ196651 VSF196650:VSF196651 WCB196650:WCB196651 WLX196650:WLX196651 WVT196650:WVT196651 L262186:L262187 JH262186:JH262187 TD262186:TD262187 ACZ262186:ACZ262187 AMV262186:AMV262187 AWR262186:AWR262187 BGN262186:BGN262187 BQJ262186:BQJ262187 CAF262186:CAF262187 CKB262186:CKB262187 CTX262186:CTX262187 DDT262186:DDT262187 DNP262186:DNP262187 DXL262186:DXL262187 EHH262186:EHH262187 ERD262186:ERD262187 FAZ262186:FAZ262187 FKV262186:FKV262187 FUR262186:FUR262187 GEN262186:GEN262187 GOJ262186:GOJ262187 GYF262186:GYF262187 HIB262186:HIB262187 HRX262186:HRX262187 IBT262186:IBT262187 ILP262186:ILP262187 IVL262186:IVL262187 JFH262186:JFH262187 JPD262186:JPD262187 JYZ262186:JYZ262187 KIV262186:KIV262187 KSR262186:KSR262187 LCN262186:LCN262187 LMJ262186:LMJ262187 LWF262186:LWF262187 MGB262186:MGB262187 MPX262186:MPX262187 MZT262186:MZT262187 NJP262186:NJP262187 NTL262186:NTL262187 ODH262186:ODH262187 OND262186:OND262187 OWZ262186:OWZ262187 PGV262186:PGV262187 PQR262186:PQR262187 QAN262186:QAN262187 QKJ262186:QKJ262187 QUF262186:QUF262187 REB262186:REB262187 RNX262186:RNX262187 RXT262186:RXT262187 SHP262186:SHP262187 SRL262186:SRL262187 TBH262186:TBH262187 TLD262186:TLD262187 TUZ262186:TUZ262187 UEV262186:UEV262187 UOR262186:UOR262187 UYN262186:UYN262187 VIJ262186:VIJ262187 VSF262186:VSF262187 WCB262186:WCB262187 WLX262186:WLX262187 WVT262186:WVT262187 L327722:L327723 JH327722:JH327723 TD327722:TD327723 ACZ327722:ACZ327723 AMV327722:AMV327723 AWR327722:AWR327723 BGN327722:BGN327723 BQJ327722:BQJ327723 CAF327722:CAF327723 CKB327722:CKB327723 CTX327722:CTX327723 DDT327722:DDT327723 DNP327722:DNP327723 DXL327722:DXL327723 EHH327722:EHH327723 ERD327722:ERD327723 FAZ327722:FAZ327723 FKV327722:FKV327723 FUR327722:FUR327723 GEN327722:GEN327723 GOJ327722:GOJ327723 GYF327722:GYF327723 HIB327722:HIB327723 HRX327722:HRX327723 IBT327722:IBT327723 ILP327722:ILP327723 IVL327722:IVL327723 JFH327722:JFH327723 JPD327722:JPD327723 JYZ327722:JYZ327723 KIV327722:KIV327723 KSR327722:KSR327723 LCN327722:LCN327723 LMJ327722:LMJ327723 LWF327722:LWF327723 MGB327722:MGB327723 MPX327722:MPX327723 MZT327722:MZT327723 NJP327722:NJP327723 NTL327722:NTL327723 ODH327722:ODH327723 OND327722:OND327723 OWZ327722:OWZ327723 PGV327722:PGV327723 PQR327722:PQR327723 QAN327722:QAN327723 QKJ327722:QKJ327723 QUF327722:QUF327723 REB327722:REB327723 RNX327722:RNX327723 RXT327722:RXT327723 SHP327722:SHP327723 SRL327722:SRL327723 TBH327722:TBH327723 TLD327722:TLD327723 TUZ327722:TUZ327723 UEV327722:UEV327723 UOR327722:UOR327723 UYN327722:UYN327723 VIJ327722:VIJ327723 VSF327722:VSF327723 WCB327722:WCB327723 WLX327722:WLX327723 WVT327722:WVT327723 L393258:L393259 JH393258:JH393259 TD393258:TD393259 ACZ393258:ACZ393259 AMV393258:AMV393259 AWR393258:AWR393259 BGN393258:BGN393259 BQJ393258:BQJ393259 CAF393258:CAF393259 CKB393258:CKB393259 CTX393258:CTX393259 DDT393258:DDT393259 DNP393258:DNP393259 DXL393258:DXL393259 EHH393258:EHH393259 ERD393258:ERD393259 FAZ393258:FAZ393259 FKV393258:FKV393259 FUR393258:FUR393259 GEN393258:GEN393259 GOJ393258:GOJ393259 GYF393258:GYF393259 HIB393258:HIB393259 HRX393258:HRX393259 IBT393258:IBT393259 ILP393258:ILP393259 IVL393258:IVL393259 JFH393258:JFH393259 JPD393258:JPD393259 JYZ393258:JYZ393259 KIV393258:KIV393259 KSR393258:KSR393259 LCN393258:LCN393259 LMJ393258:LMJ393259 LWF393258:LWF393259 MGB393258:MGB393259 MPX393258:MPX393259 MZT393258:MZT393259 NJP393258:NJP393259 NTL393258:NTL393259 ODH393258:ODH393259 OND393258:OND393259 OWZ393258:OWZ393259 PGV393258:PGV393259 PQR393258:PQR393259 QAN393258:QAN393259 QKJ393258:QKJ393259 QUF393258:QUF393259 REB393258:REB393259 RNX393258:RNX393259 RXT393258:RXT393259 SHP393258:SHP393259 SRL393258:SRL393259 TBH393258:TBH393259 TLD393258:TLD393259 TUZ393258:TUZ393259 UEV393258:UEV393259 UOR393258:UOR393259 UYN393258:UYN393259 VIJ393258:VIJ393259 VSF393258:VSF393259 WCB393258:WCB393259 WLX393258:WLX393259 WVT393258:WVT393259 L458794:L458795 JH458794:JH458795 TD458794:TD458795 ACZ458794:ACZ458795 AMV458794:AMV458795 AWR458794:AWR458795 BGN458794:BGN458795 BQJ458794:BQJ458795 CAF458794:CAF458795 CKB458794:CKB458795 CTX458794:CTX458795 DDT458794:DDT458795 DNP458794:DNP458795 DXL458794:DXL458795 EHH458794:EHH458795 ERD458794:ERD458795 FAZ458794:FAZ458795 FKV458794:FKV458795 FUR458794:FUR458795 GEN458794:GEN458795 GOJ458794:GOJ458795 GYF458794:GYF458795 HIB458794:HIB458795 HRX458794:HRX458795 IBT458794:IBT458795 ILP458794:ILP458795 IVL458794:IVL458795 JFH458794:JFH458795 JPD458794:JPD458795 JYZ458794:JYZ458795 KIV458794:KIV458795 KSR458794:KSR458795 LCN458794:LCN458795 LMJ458794:LMJ458795 LWF458794:LWF458795 MGB458794:MGB458795 MPX458794:MPX458795 MZT458794:MZT458795 NJP458794:NJP458795 NTL458794:NTL458795 ODH458794:ODH458795 OND458794:OND458795 OWZ458794:OWZ458795 PGV458794:PGV458795 PQR458794:PQR458795 QAN458794:QAN458795 QKJ458794:QKJ458795 QUF458794:QUF458795 REB458794:REB458795 RNX458794:RNX458795 RXT458794:RXT458795 SHP458794:SHP458795 SRL458794:SRL458795 TBH458794:TBH458795 TLD458794:TLD458795 TUZ458794:TUZ458795 UEV458794:UEV458795 UOR458794:UOR458795 UYN458794:UYN458795 VIJ458794:VIJ458795 VSF458794:VSF458795 WCB458794:WCB458795 WLX458794:WLX458795 WVT458794:WVT458795 L524330:L524331 JH524330:JH524331 TD524330:TD524331 ACZ524330:ACZ524331 AMV524330:AMV524331 AWR524330:AWR524331 BGN524330:BGN524331 BQJ524330:BQJ524331 CAF524330:CAF524331 CKB524330:CKB524331 CTX524330:CTX524331 DDT524330:DDT524331 DNP524330:DNP524331 DXL524330:DXL524331 EHH524330:EHH524331 ERD524330:ERD524331 FAZ524330:FAZ524331 FKV524330:FKV524331 FUR524330:FUR524331 GEN524330:GEN524331 GOJ524330:GOJ524331 GYF524330:GYF524331 HIB524330:HIB524331 HRX524330:HRX524331 IBT524330:IBT524331 ILP524330:ILP524331 IVL524330:IVL524331 JFH524330:JFH524331 JPD524330:JPD524331 JYZ524330:JYZ524331 KIV524330:KIV524331 KSR524330:KSR524331 LCN524330:LCN524331 LMJ524330:LMJ524331 LWF524330:LWF524331 MGB524330:MGB524331 MPX524330:MPX524331 MZT524330:MZT524331 NJP524330:NJP524331 NTL524330:NTL524331 ODH524330:ODH524331 OND524330:OND524331 OWZ524330:OWZ524331 PGV524330:PGV524331 PQR524330:PQR524331 QAN524330:QAN524331 QKJ524330:QKJ524331 QUF524330:QUF524331 REB524330:REB524331 RNX524330:RNX524331 RXT524330:RXT524331 SHP524330:SHP524331 SRL524330:SRL524331 TBH524330:TBH524331 TLD524330:TLD524331 TUZ524330:TUZ524331 UEV524330:UEV524331 UOR524330:UOR524331 UYN524330:UYN524331 VIJ524330:VIJ524331 VSF524330:VSF524331 WCB524330:WCB524331 WLX524330:WLX524331 WVT524330:WVT524331 L589866:L589867 JH589866:JH589867 TD589866:TD589867 ACZ589866:ACZ589867 AMV589866:AMV589867 AWR589866:AWR589867 BGN589866:BGN589867 BQJ589866:BQJ589867 CAF589866:CAF589867 CKB589866:CKB589867 CTX589866:CTX589867 DDT589866:DDT589867 DNP589866:DNP589867 DXL589866:DXL589867 EHH589866:EHH589867 ERD589866:ERD589867 FAZ589866:FAZ589867 FKV589866:FKV589867 FUR589866:FUR589867 GEN589866:GEN589867 GOJ589866:GOJ589867 GYF589866:GYF589867 HIB589866:HIB589867 HRX589866:HRX589867 IBT589866:IBT589867 ILP589866:ILP589867 IVL589866:IVL589867 JFH589866:JFH589867 JPD589866:JPD589867 JYZ589866:JYZ589867 KIV589866:KIV589867 KSR589866:KSR589867 LCN589866:LCN589867 LMJ589866:LMJ589867 LWF589866:LWF589867 MGB589866:MGB589867 MPX589866:MPX589867 MZT589866:MZT589867 NJP589866:NJP589867 NTL589866:NTL589867 ODH589866:ODH589867 OND589866:OND589867 OWZ589866:OWZ589867 PGV589866:PGV589867 PQR589866:PQR589867 QAN589866:QAN589867 QKJ589866:QKJ589867 QUF589866:QUF589867 REB589866:REB589867 RNX589866:RNX589867 RXT589866:RXT589867 SHP589866:SHP589867 SRL589866:SRL589867 TBH589866:TBH589867 TLD589866:TLD589867 TUZ589866:TUZ589867 UEV589866:UEV589867 UOR589866:UOR589867 UYN589866:UYN589867 VIJ589866:VIJ589867 VSF589866:VSF589867 WCB589866:WCB589867 WLX589866:WLX589867 WVT589866:WVT589867 L655402:L655403 JH655402:JH655403 TD655402:TD655403 ACZ655402:ACZ655403 AMV655402:AMV655403 AWR655402:AWR655403 BGN655402:BGN655403 BQJ655402:BQJ655403 CAF655402:CAF655403 CKB655402:CKB655403 CTX655402:CTX655403 DDT655402:DDT655403 DNP655402:DNP655403 DXL655402:DXL655403 EHH655402:EHH655403 ERD655402:ERD655403 FAZ655402:FAZ655403 FKV655402:FKV655403 FUR655402:FUR655403 GEN655402:GEN655403 GOJ655402:GOJ655403 GYF655402:GYF655403 HIB655402:HIB655403 HRX655402:HRX655403 IBT655402:IBT655403 ILP655402:ILP655403 IVL655402:IVL655403 JFH655402:JFH655403 JPD655402:JPD655403 JYZ655402:JYZ655403 KIV655402:KIV655403 KSR655402:KSR655403 LCN655402:LCN655403 LMJ655402:LMJ655403 LWF655402:LWF655403 MGB655402:MGB655403 MPX655402:MPX655403 MZT655402:MZT655403 NJP655402:NJP655403 NTL655402:NTL655403 ODH655402:ODH655403 OND655402:OND655403 OWZ655402:OWZ655403 PGV655402:PGV655403 PQR655402:PQR655403 QAN655402:QAN655403 QKJ655402:QKJ655403 QUF655402:QUF655403 REB655402:REB655403 RNX655402:RNX655403 RXT655402:RXT655403 SHP655402:SHP655403 SRL655402:SRL655403 TBH655402:TBH655403 TLD655402:TLD655403 TUZ655402:TUZ655403 UEV655402:UEV655403 UOR655402:UOR655403 UYN655402:UYN655403 VIJ655402:VIJ655403 VSF655402:VSF655403 WCB655402:WCB655403 WLX655402:WLX655403 WVT655402:WVT655403 L720938:L720939 JH720938:JH720939 TD720938:TD720939 ACZ720938:ACZ720939 AMV720938:AMV720939 AWR720938:AWR720939 BGN720938:BGN720939 BQJ720938:BQJ720939 CAF720938:CAF720939 CKB720938:CKB720939 CTX720938:CTX720939 DDT720938:DDT720939 DNP720938:DNP720939 DXL720938:DXL720939 EHH720938:EHH720939 ERD720938:ERD720939 FAZ720938:FAZ720939 FKV720938:FKV720939 FUR720938:FUR720939 GEN720938:GEN720939 GOJ720938:GOJ720939 GYF720938:GYF720939 HIB720938:HIB720939 HRX720938:HRX720939 IBT720938:IBT720939 ILP720938:ILP720939 IVL720938:IVL720939 JFH720938:JFH720939 JPD720938:JPD720939 JYZ720938:JYZ720939 KIV720938:KIV720939 KSR720938:KSR720939 LCN720938:LCN720939 LMJ720938:LMJ720939 LWF720938:LWF720939 MGB720938:MGB720939 MPX720938:MPX720939 MZT720938:MZT720939 NJP720938:NJP720939 NTL720938:NTL720939 ODH720938:ODH720939 OND720938:OND720939 OWZ720938:OWZ720939 PGV720938:PGV720939 PQR720938:PQR720939 QAN720938:QAN720939 QKJ720938:QKJ720939 QUF720938:QUF720939 REB720938:REB720939 RNX720938:RNX720939 RXT720938:RXT720939 SHP720938:SHP720939 SRL720938:SRL720939 TBH720938:TBH720939 TLD720938:TLD720939 TUZ720938:TUZ720939 UEV720938:UEV720939 UOR720938:UOR720939 UYN720938:UYN720939 VIJ720938:VIJ720939 VSF720938:VSF720939 WCB720938:WCB720939 WLX720938:WLX720939 WVT720938:WVT720939 L786474:L786475 JH786474:JH786475 TD786474:TD786475 ACZ786474:ACZ786475 AMV786474:AMV786475 AWR786474:AWR786475 BGN786474:BGN786475 BQJ786474:BQJ786475 CAF786474:CAF786475 CKB786474:CKB786475 CTX786474:CTX786475 DDT786474:DDT786475 DNP786474:DNP786475 DXL786474:DXL786475 EHH786474:EHH786475 ERD786474:ERD786475 FAZ786474:FAZ786475 FKV786474:FKV786475 FUR786474:FUR786475 GEN786474:GEN786475 GOJ786474:GOJ786475 GYF786474:GYF786475 HIB786474:HIB786475 HRX786474:HRX786475 IBT786474:IBT786475 ILP786474:ILP786475 IVL786474:IVL786475 JFH786474:JFH786475 JPD786474:JPD786475 JYZ786474:JYZ786475 KIV786474:KIV786475 KSR786474:KSR786475 LCN786474:LCN786475 LMJ786474:LMJ786475 LWF786474:LWF786475 MGB786474:MGB786475 MPX786474:MPX786475 MZT786474:MZT786475 NJP786474:NJP786475 NTL786474:NTL786475 ODH786474:ODH786475 OND786474:OND786475 OWZ786474:OWZ786475 PGV786474:PGV786475 PQR786474:PQR786475 QAN786474:QAN786475 QKJ786474:QKJ786475 QUF786474:QUF786475 REB786474:REB786475 RNX786474:RNX786475 RXT786474:RXT786475 SHP786474:SHP786475 SRL786474:SRL786475 TBH786474:TBH786475 TLD786474:TLD786475 TUZ786474:TUZ786475 UEV786474:UEV786475 UOR786474:UOR786475 UYN786474:UYN786475 VIJ786474:VIJ786475 VSF786474:VSF786475 WCB786474:WCB786475 WLX786474:WLX786475 WVT786474:WVT786475 L852010:L852011 JH852010:JH852011 TD852010:TD852011 ACZ852010:ACZ852011 AMV852010:AMV852011 AWR852010:AWR852011 BGN852010:BGN852011 BQJ852010:BQJ852011 CAF852010:CAF852011 CKB852010:CKB852011 CTX852010:CTX852011 DDT852010:DDT852011 DNP852010:DNP852011 DXL852010:DXL852011 EHH852010:EHH852011 ERD852010:ERD852011 FAZ852010:FAZ852011 FKV852010:FKV852011 FUR852010:FUR852011 GEN852010:GEN852011 GOJ852010:GOJ852011 GYF852010:GYF852011 HIB852010:HIB852011 HRX852010:HRX852011 IBT852010:IBT852011 ILP852010:ILP852011 IVL852010:IVL852011 JFH852010:JFH852011 JPD852010:JPD852011 JYZ852010:JYZ852011 KIV852010:KIV852011 KSR852010:KSR852011 LCN852010:LCN852011 LMJ852010:LMJ852011 LWF852010:LWF852011 MGB852010:MGB852011 MPX852010:MPX852011 MZT852010:MZT852011 NJP852010:NJP852011 NTL852010:NTL852011 ODH852010:ODH852011 OND852010:OND852011 OWZ852010:OWZ852011 PGV852010:PGV852011 PQR852010:PQR852011 QAN852010:QAN852011 QKJ852010:QKJ852011 QUF852010:QUF852011 REB852010:REB852011 RNX852010:RNX852011 RXT852010:RXT852011 SHP852010:SHP852011 SRL852010:SRL852011 TBH852010:TBH852011 TLD852010:TLD852011 TUZ852010:TUZ852011 UEV852010:UEV852011 UOR852010:UOR852011 UYN852010:UYN852011 VIJ852010:VIJ852011 VSF852010:VSF852011 WCB852010:WCB852011 WLX852010:WLX852011 WVT852010:WVT852011 L917546:L917547 JH917546:JH917547 TD917546:TD917547 ACZ917546:ACZ917547 AMV917546:AMV917547 AWR917546:AWR917547 BGN917546:BGN917547 BQJ917546:BQJ917547 CAF917546:CAF917547 CKB917546:CKB917547 CTX917546:CTX917547 DDT917546:DDT917547 DNP917546:DNP917547 DXL917546:DXL917547 EHH917546:EHH917547 ERD917546:ERD917547 FAZ917546:FAZ917547 FKV917546:FKV917547 FUR917546:FUR917547 GEN917546:GEN917547 GOJ917546:GOJ917547 GYF917546:GYF917547 HIB917546:HIB917547 HRX917546:HRX917547 IBT917546:IBT917547 ILP917546:ILP917547 IVL917546:IVL917547 JFH917546:JFH917547 JPD917546:JPD917547 JYZ917546:JYZ917547 KIV917546:KIV917547 KSR917546:KSR917547 LCN917546:LCN917547 LMJ917546:LMJ917547 LWF917546:LWF917547 MGB917546:MGB917547 MPX917546:MPX917547 MZT917546:MZT917547 NJP917546:NJP917547 NTL917546:NTL917547 ODH917546:ODH917547 OND917546:OND917547 OWZ917546:OWZ917547 PGV917546:PGV917547 PQR917546:PQR917547 QAN917546:QAN917547 QKJ917546:QKJ917547 QUF917546:QUF917547 REB917546:REB917547 RNX917546:RNX917547 RXT917546:RXT917547 SHP917546:SHP917547 SRL917546:SRL917547 TBH917546:TBH917547 TLD917546:TLD917547 TUZ917546:TUZ917547 UEV917546:UEV917547 UOR917546:UOR917547 UYN917546:UYN917547 VIJ917546:VIJ917547 VSF917546:VSF917547 WCB917546:WCB917547 WLX917546:WLX917547 WVT917546:WVT917547 L983082:L983083 JH983082:JH983083 TD983082:TD983083 ACZ983082:ACZ983083 AMV983082:AMV983083 AWR983082:AWR983083 BGN983082:BGN983083 BQJ983082:BQJ983083 CAF983082:CAF983083 CKB983082:CKB983083 CTX983082:CTX983083 DDT983082:DDT983083 DNP983082:DNP983083 DXL983082:DXL983083 EHH983082:EHH983083 ERD983082:ERD983083 FAZ983082:FAZ983083 FKV983082:FKV983083 FUR983082:FUR983083 GEN983082:GEN983083 GOJ983082:GOJ983083 GYF983082:GYF983083 HIB983082:HIB983083 HRX983082:HRX983083 IBT983082:IBT983083 ILP983082:ILP983083 IVL983082:IVL983083 JFH983082:JFH983083 JPD983082:JPD983083 JYZ983082:JYZ983083 KIV983082:KIV983083 KSR983082:KSR983083 LCN983082:LCN983083 LMJ983082:LMJ983083 LWF983082:LWF983083 MGB983082:MGB983083 MPX983082:MPX983083 MZT983082:MZT983083 NJP983082:NJP983083 NTL983082:NTL983083 ODH983082:ODH983083 OND983082:OND983083 OWZ983082:OWZ983083 PGV983082:PGV983083 PQR983082:PQR983083 QAN983082:QAN983083 QKJ983082:QKJ983083 QUF983082:QUF983083 REB983082:REB983083 RNX983082:RNX983083 RXT983082:RXT983083 SHP983082:SHP983083 SRL983082:SRL983083 TBH983082:TBH983083 TLD983082:TLD983083 TUZ983082:TUZ983083 UEV983082:UEV983083 UOR983082:UOR983083 UYN983082:UYN983083 VIJ983082:VIJ983083 VSF983082:VSF983083 WCB983082:WCB983083 WLX983082:WLX983083 WVT983082:WVT983083 L14:L15 JH14:JH15 TD14:TD15 ACZ14:ACZ15 AMV14:AMV15 AWR14:AWR15 BGN14:BGN15 BQJ14:BQJ15 CAF14:CAF15 CKB14:CKB15 CTX14:CTX15 DDT14:DDT15 DNP14:DNP15 DXL14:DXL15 EHH14:EHH15 ERD14:ERD15 FAZ14:FAZ15 FKV14:FKV15 FUR14:FUR15 GEN14:GEN15 GOJ14:GOJ15 GYF14:GYF15 HIB14:HIB15 HRX14:HRX15 IBT14:IBT15 ILP14:ILP15 IVL14:IVL15 JFH14:JFH15 JPD14:JPD15 JYZ14:JYZ15 KIV14:KIV15 KSR14:KSR15 LCN14:LCN15 LMJ14:LMJ15 LWF14:LWF15 MGB14:MGB15 MPX14:MPX15 MZT14:MZT15 NJP14:NJP15 NTL14:NTL15 ODH14:ODH15 OND14:OND15 OWZ14:OWZ15 PGV14:PGV15 PQR14:PQR15 QAN14:QAN15 QKJ14:QKJ15 QUF14:QUF15 REB14:REB15 RNX14:RNX15 RXT14:RXT15 SHP14:SHP15 SRL14:SRL15 TBH14:TBH15 TLD14:TLD15 TUZ14:TUZ15 UEV14:UEV15 UOR14:UOR15 UYN14:UYN15 VIJ14:VIJ15 VSF14:VSF15 WCB14:WCB15 WLX14:WLX15 WVT14:WVT15 L65550:L65551 JH65550:JH65551 TD65550:TD65551 ACZ65550:ACZ65551 AMV65550:AMV65551 AWR65550:AWR65551 BGN65550:BGN65551 BQJ65550:BQJ65551 CAF65550:CAF65551 CKB65550:CKB65551 CTX65550:CTX65551 DDT65550:DDT65551 DNP65550:DNP65551 DXL65550:DXL65551 EHH65550:EHH65551 ERD65550:ERD65551 FAZ65550:FAZ65551 FKV65550:FKV65551 FUR65550:FUR65551 GEN65550:GEN65551 GOJ65550:GOJ65551 GYF65550:GYF65551 HIB65550:HIB65551 HRX65550:HRX65551 IBT65550:IBT65551 ILP65550:ILP65551 IVL65550:IVL65551 JFH65550:JFH65551 JPD65550:JPD65551 JYZ65550:JYZ65551 KIV65550:KIV65551 KSR65550:KSR65551 LCN65550:LCN65551 LMJ65550:LMJ65551 LWF65550:LWF65551 MGB65550:MGB65551 MPX65550:MPX65551 MZT65550:MZT65551 NJP65550:NJP65551 NTL65550:NTL65551 ODH65550:ODH65551 OND65550:OND65551 OWZ65550:OWZ65551 PGV65550:PGV65551 PQR65550:PQR65551 QAN65550:QAN65551 QKJ65550:QKJ65551 QUF65550:QUF65551 REB65550:REB65551 RNX65550:RNX65551 RXT65550:RXT65551 SHP65550:SHP65551 SRL65550:SRL65551 TBH65550:TBH65551 TLD65550:TLD65551 TUZ65550:TUZ65551 UEV65550:UEV65551 UOR65550:UOR65551 UYN65550:UYN65551 VIJ65550:VIJ65551 VSF65550:VSF65551 WCB65550:WCB65551 WLX65550:WLX65551 WVT65550:WVT65551 L131086:L131087 JH131086:JH131087 TD131086:TD131087 ACZ131086:ACZ131087 AMV131086:AMV131087 AWR131086:AWR131087 BGN131086:BGN131087 BQJ131086:BQJ131087 CAF131086:CAF131087 CKB131086:CKB131087 CTX131086:CTX131087 DDT131086:DDT131087 DNP131086:DNP131087 DXL131086:DXL131087 EHH131086:EHH131087 ERD131086:ERD131087 FAZ131086:FAZ131087 FKV131086:FKV131087 FUR131086:FUR131087 GEN131086:GEN131087 GOJ131086:GOJ131087 GYF131086:GYF131087 HIB131086:HIB131087 HRX131086:HRX131087 IBT131086:IBT131087 ILP131086:ILP131087 IVL131086:IVL131087 JFH131086:JFH131087 JPD131086:JPD131087 JYZ131086:JYZ131087 KIV131086:KIV131087 KSR131086:KSR131087 LCN131086:LCN131087 LMJ131086:LMJ131087 LWF131086:LWF131087 MGB131086:MGB131087 MPX131086:MPX131087 MZT131086:MZT131087 NJP131086:NJP131087 NTL131086:NTL131087 ODH131086:ODH131087 OND131086:OND131087 OWZ131086:OWZ131087 PGV131086:PGV131087 PQR131086:PQR131087 QAN131086:QAN131087 QKJ131086:QKJ131087 QUF131086:QUF131087 REB131086:REB131087 RNX131086:RNX131087 RXT131086:RXT131087 SHP131086:SHP131087 SRL131086:SRL131087 TBH131086:TBH131087 TLD131086:TLD131087 TUZ131086:TUZ131087 UEV131086:UEV131087 UOR131086:UOR131087 UYN131086:UYN131087 VIJ131086:VIJ131087 VSF131086:VSF131087 WCB131086:WCB131087 WLX131086:WLX131087 WVT131086:WVT131087 L196622:L196623 JH196622:JH196623 TD196622:TD196623 ACZ196622:ACZ196623 AMV196622:AMV196623 AWR196622:AWR196623 BGN196622:BGN196623 BQJ196622:BQJ196623 CAF196622:CAF196623 CKB196622:CKB196623 CTX196622:CTX196623 DDT196622:DDT196623 DNP196622:DNP196623 DXL196622:DXL196623 EHH196622:EHH196623 ERD196622:ERD196623 FAZ196622:FAZ196623 FKV196622:FKV196623 FUR196622:FUR196623 GEN196622:GEN196623 GOJ196622:GOJ196623 GYF196622:GYF196623 HIB196622:HIB196623 HRX196622:HRX196623 IBT196622:IBT196623 ILP196622:ILP196623 IVL196622:IVL196623 JFH196622:JFH196623 JPD196622:JPD196623 JYZ196622:JYZ196623 KIV196622:KIV196623 KSR196622:KSR196623 LCN196622:LCN196623 LMJ196622:LMJ196623 LWF196622:LWF196623 MGB196622:MGB196623 MPX196622:MPX196623 MZT196622:MZT196623 NJP196622:NJP196623 NTL196622:NTL196623 ODH196622:ODH196623 OND196622:OND196623 OWZ196622:OWZ196623 PGV196622:PGV196623 PQR196622:PQR196623 QAN196622:QAN196623 QKJ196622:QKJ196623 QUF196622:QUF196623 REB196622:REB196623 RNX196622:RNX196623 RXT196622:RXT196623 SHP196622:SHP196623 SRL196622:SRL196623 TBH196622:TBH196623 TLD196622:TLD196623 TUZ196622:TUZ196623 UEV196622:UEV196623 UOR196622:UOR196623 UYN196622:UYN196623 VIJ196622:VIJ196623 VSF196622:VSF196623 WCB196622:WCB196623 WLX196622:WLX196623 WVT196622:WVT196623 L262158:L262159 JH262158:JH262159 TD262158:TD262159 ACZ262158:ACZ262159 AMV262158:AMV262159 AWR262158:AWR262159 BGN262158:BGN262159 BQJ262158:BQJ262159 CAF262158:CAF262159 CKB262158:CKB262159 CTX262158:CTX262159 DDT262158:DDT262159 DNP262158:DNP262159 DXL262158:DXL262159 EHH262158:EHH262159 ERD262158:ERD262159 FAZ262158:FAZ262159 FKV262158:FKV262159 FUR262158:FUR262159 GEN262158:GEN262159 GOJ262158:GOJ262159 GYF262158:GYF262159 HIB262158:HIB262159 HRX262158:HRX262159 IBT262158:IBT262159 ILP262158:ILP262159 IVL262158:IVL262159 JFH262158:JFH262159 JPD262158:JPD262159 JYZ262158:JYZ262159 KIV262158:KIV262159 KSR262158:KSR262159 LCN262158:LCN262159 LMJ262158:LMJ262159 LWF262158:LWF262159 MGB262158:MGB262159 MPX262158:MPX262159 MZT262158:MZT262159 NJP262158:NJP262159 NTL262158:NTL262159 ODH262158:ODH262159 OND262158:OND262159 OWZ262158:OWZ262159 PGV262158:PGV262159 PQR262158:PQR262159 QAN262158:QAN262159 QKJ262158:QKJ262159 QUF262158:QUF262159 REB262158:REB262159 RNX262158:RNX262159 RXT262158:RXT262159 SHP262158:SHP262159 SRL262158:SRL262159 TBH262158:TBH262159 TLD262158:TLD262159 TUZ262158:TUZ262159 UEV262158:UEV262159 UOR262158:UOR262159 UYN262158:UYN262159 VIJ262158:VIJ262159 VSF262158:VSF262159 WCB262158:WCB262159 WLX262158:WLX262159 WVT262158:WVT262159 L327694:L327695 JH327694:JH327695 TD327694:TD327695 ACZ327694:ACZ327695 AMV327694:AMV327695 AWR327694:AWR327695 BGN327694:BGN327695 BQJ327694:BQJ327695 CAF327694:CAF327695 CKB327694:CKB327695 CTX327694:CTX327695 DDT327694:DDT327695 DNP327694:DNP327695 DXL327694:DXL327695 EHH327694:EHH327695 ERD327694:ERD327695 FAZ327694:FAZ327695 FKV327694:FKV327695 FUR327694:FUR327695 GEN327694:GEN327695 GOJ327694:GOJ327695 GYF327694:GYF327695 HIB327694:HIB327695 HRX327694:HRX327695 IBT327694:IBT327695 ILP327694:ILP327695 IVL327694:IVL327695 JFH327694:JFH327695 JPD327694:JPD327695 JYZ327694:JYZ327695 KIV327694:KIV327695 KSR327694:KSR327695 LCN327694:LCN327695 LMJ327694:LMJ327695 LWF327694:LWF327695 MGB327694:MGB327695 MPX327694:MPX327695 MZT327694:MZT327695 NJP327694:NJP327695 NTL327694:NTL327695 ODH327694:ODH327695 OND327694:OND327695 OWZ327694:OWZ327695 PGV327694:PGV327695 PQR327694:PQR327695 QAN327694:QAN327695 QKJ327694:QKJ327695 QUF327694:QUF327695 REB327694:REB327695 RNX327694:RNX327695 RXT327694:RXT327695 SHP327694:SHP327695 SRL327694:SRL327695 TBH327694:TBH327695 TLD327694:TLD327695 TUZ327694:TUZ327695 UEV327694:UEV327695 UOR327694:UOR327695 UYN327694:UYN327695 VIJ327694:VIJ327695 VSF327694:VSF327695 WCB327694:WCB327695 WLX327694:WLX327695 WVT327694:WVT327695 L393230:L393231 JH393230:JH393231 TD393230:TD393231 ACZ393230:ACZ393231 AMV393230:AMV393231 AWR393230:AWR393231 BGN393230:BGN393231 BQJ393230:BQJ393231 CAF393230:CAF393231 CKB393230:CKB393231 CTX393230:CTX393231 DDT393230:DDT393231 DNP393230:DNP393231 DXL393230:DXL393231 EHH393230:EHH393231 ERD393230:ERD393231 FAZ393230:FAZ393231 FKV393230:FKV393231 FUR393230:FUR393231 GEN393230:GEN393231 GOJ393230:GOJ393231 GYF393230:GYF393231 HIB393230:HIB393231 HRX393230:HRX393231 IBT393230:IBT393231 ILP393230:ILP393231 IVL393230:IVL393231 JFH393230:JFH393231 JPD393230:JPD393231 JYZ393230:JYZ393231 KIV393230:KIV393231 KSR393230:KSR393231 LCN393230:LCN393231 LMJ393230:LMJ393231 LWF393230:LWF393231 MGB393230:MGB393231 MPX393230:MPX393231 MZT393230:MZT393231 NJP393230:NJP393231 NTL393230:NTL393231 ODH393230:ODH393231 OND393230:OND393231 OWZ393230:OWZ393231 PGV393230:PGV393231 PQR393230:PQR393231 QAN393230:QAN393231 QKJ393230:QKJ393231 QUF393230:QUF393231 REB393230:REB393231 RNX393230:RNX393231 RXT393230:RXT393231 SHP393230:SHP393231 SRL393230:SRL393231 TBH393230:TBH393231 TLD393230:TLD393231 TUZ393230:TUZ393231 UEV393230:UEV393231 UOR393230:UOR393231 UYN393230:UYN393231 VIJ393230:VIJ393231 VSF393230:VSF393231 WCB393230:WCB393231 WLX393230:WLX393231 WVT393230:WVT393231 L458766:L458767 JH458766:JH458767 TD458766:TD458767 ACZ458766:ACZ458767 AMV458766:AMV458767 AWR458766:AWR458767 BGN458766:BGN458767 BQJ458766:BQJ458767 CAF458766:CAF458767 CKB458766:CKB458767 CTX458766:CTX458767 DDT458766:DDT458767 DNP458766:DNP458767 DXL458766:DXL458767 EHH458766:EHH458767 ERD458766:ERD458767 FAZ458766:FAZ458767 FKV458766:FKV458767 FUR458766:FUR458767 GEN458766:GEN458767 GOJ458766:GOJ458767 GYF458766:GYF458767 HIB458766:HIB458767 HRX458766:HRX458767 IBT458766:IBT458767 ILP458766:ILP458767 IVL458766:IVL458767 JFH458766:JFH458767 JPD458766:JPD458767 JYZ458766:JYZ458767 KIV458766:KIV458767 KSR458766:KSR458767 LCN458766:LCN458767 LMJ458766:LMJ458767 LWF458766:LWF458767 MGB458766:MGB458767 MPX458766:MPX458767 MZT458766:MZT458767 NJP458766:NJP458767 NTL458766:NTL458767 ODH458766:ODH458767 OND458766:OND458767 OWZ458766:OWZ458767 PGV458766:PGV458767 PQR458766:PQR458767 QAN458766:QAN458767 QKJ458766:QKJ458767 QUF458766:QUF458767 REB458766:REB458767 RNX458766:RNX458767 RXT458766:RXT458767 SHP458766:SHP458767 SRL458766:SRL458767 TBH458766:TBH458767 TLD458766:TLD458767 TUZ458766:TUZ458767 UEV458766:UEV458767 UOR458766:UOR458767 UYN458766:UYN458767 VIJ458766:VIJ458767 VSF458766:VSF458767 WCB458766:WCB458767 WLX458766:WLX458767 WVT458766:WVT458767 L524302:L524303 JH524302:JH524303 TD524302:TD524303 ACZ524302:ACZ524303 AMV524302:AMV524303 AWR524302:AWR524303 BGN524302:BGN524303 BQJ524302:BQJ524303 CAF524302:CAF524303 CKB524302:CKB524303 CTX524302:CTX524303 DDT524302:DDT524303 DNP524302:DNP524303 DXL524302:DXL524303 EHH524302:EHH524303 ERD524302:ERD524303 FAZ524302:FAZ524303 FKV524302:FKV524303 FUR524302:FUR524303 GEN524302:GEN524303 GOJ524302:GOJ524303 GYF524302:GYF524303 HIB524302:HIB524303 HRX524302:HRX524303 IBT524302:IBT524303 ILP524302:ILP524303 IVL524302:IVL524303 JFH524302:JFH524303 JPD524302:JPD524303 JYZ524302:JYZ524303 KIV524302:KIV524303 KSR524302:KSR524303 LCN524302:LCN524303 LMJ524302:LMJ524303 LWF524302:LWF524303 MGB524302:MGB524303 MPX524302:MPX524303 MZT524302:MZT524303 NJP524302:NJP524303 NTL524302:NTL524303 ODH524302:ODH524303 OND524302:OND524303 OWZ524302:OWZ524303 PGV524302:PGV524303 PQR524302:PQR524303 QAN524302:QAN524303 QKJ524302:QKJ524303 QUF524302:QUF524303 REB524302:REB524303 RNX524302:RNX524303 RXT524302:RXT524303 SHP524302:SHP524303 SRL524302:SRL524303 TBH524302:TBH524303 TLD524302:TLD524303 TUZ524302:TUZ524303 UEV524302:UEV524303 UOR524302:UOR524303 UYN524302:UYN524303 VIJ524302:VIJ524303 VSF524302:VSF524303 WCB524302:WCB524303 WLX524302:WLX524303 WVT524302:WVT524303 L589838:L589839 JH589838:JH589839 TD589838:TD589839 ACZ589838:ACZ589839 AMV589838:AMV589839 AWR589838:AWR589839 BGN589838:BGN589839 BQJ589838:BQJ589839 CAF589838:CAF589839 CKB589838:CKB589839 CTX589838:CTX589839 DDT589838:DDT589839 DNP589838:DNP589839 DXL589838:DXL589839 EHH589838:EHH589839 ERD589838:ERD589839 FAZ589838:FAZ589839 FKV589838:FKV589839 FUR589838:FUR589839 GEN589838:GEN589839 GOJ589838:GOJ589839 GYF589838:GYF589839 HIB589838:HIB589839 HRX589838:HRX589839 IBT589838:IBT589839 ILP589838:ILP589839 IVL589838:IVL589839 JFH589838:JFH589839 JPD589838:JPD589839 JYZ589838:JYZ589839 KIV589838:KIV589839 KSR589838:KSR589839 LCN589838:LCN589839 LMJ589838:LMJ589839 LWF589838:LWF589839 MGB589838:MGB589839 MPX589838:MPX589839 MZT589838:MZT589839 NJP589838:NJP589839 NTL589838:NTL589839 ODH589838:ODH589839 OND589838:OND589839 OWZ589838:OWZ589839 PGV589838:PGV589839 PQR589838:PQR589839 QAN589838:QAN589839 QKJ589838:QKJ589839 QUF589838:QUF589839 REB589838:REB589839 RNX589838:RNX589839 RXT589838:RXT589839 SHP589838:SHP589839 SRL589838:SRL589839 TBH589838:TBH589839 TLD589838:TLD589839 TUZ589838:TUZ589839 UEV589838:UEV589839 UOR589838:UOR589839 UYN589838:UYN589839 VIJ589838:VIJ589839 VSF589838:VSF589839 WCB589838:WCB589839 WLX589838:WLX589839 WVT589838:WVT589839 L655374:L655375 JH655374:JH655375 TD655374:TD655375 ACZ655374:ACZ655375 AMV655374:AMV655375 AWR655374:AWR655375 BGN655374:BGN655375 BQJ655374:BQJ655375 CAF655374:CAF655375 CKB655374:CKB655375 CTX655374:CTX655375 DDT655374:DDT655375 DNP655374:DNP655375 DXL655374:DXL655375 EHH655374:EHH655375 ERD655374:ERD655375 FAZ655374:FAZ655375 FKV655374:FKV655375 FUR655374:FUR655375 GEN655374:GEN655375 GOJ655374:GOJ655375 GYF655374:GYF655375 HIB655374:HIB655375 HRX655374:HRX655375 IBT655374:IBT655375 ILP655374:ILP655375 IVL655374:IVL655375 JFH655374:JFH655375 JPD655374:JPD655375 JYZ655374:JYZ655375 KIV655374:KIV655375 KSR655374:KSR655375 LCN655374:LCN655375 LMJ655374:LMJ655375 LWF655374:LWF655375 MGB655374:MGB655375 MPX655374:MPX655375 MZT655374:MZT655375 NJP655374:NJP655375 NTL655374:NTL655375 ODH655374:ODH655375 OND655374:OND655375 OWZ655374:OWZ655375 PGV655374:PGV655375 PQR655374:PQR655375 QAN655374:QAN655375 QKJ655374:QKJ655375 QUF655374:QUF655375 REB655374:REB655375 RNX655374:RNX655375 RXT655374:RXT655375 SHP655374:SHP655375 SRL655374:SRL655375 TBH655374:TBH655375 TLD655374:TLD655375 TUZ655374:TUZ655375 UEV655374:UEV655375 UOR655374:UOR655375 UYN655374:UYN655375 VIJ655374:VIJ655375 VSF655374:VSF655375 WCB655374:WCB655375 WLX655374:WLX655375 WVT655374:WVT655375 L720910:L720911 JH720910:JH720911 TD720910:TD720911 ACZ720910:ACZ720911 AMV720910:AMV720911 AWR720910:AWR720911 BGN720910:BGN720911 BQJ720910:BQJ720911 CAF720910:CAF720911 CKB720910:CKB720911 CTX720910:CTX720911 DDT720910:DDT720911 DNP720910:DNP720911 DXL720910:DXL720911 EHH720910:EHH720911 ERD720910:ERD720911 FAZ720910:FAZ720911 FKV720910:FKV720911 FUR720910:FUR720911 GEN720910:GEN720911 GOJ720910:GOJ720911 GYF720910:GYF720911 HIB720910:HIB720911 HRX720910:HRX720911 IBT720910:IBT720911 ILP720910:ILP720911 IVL720910:IVL720911 JFH720910:JFH720911 JPD720910:JPD720911 JYZ720910:JYZ720911 KIV720910:KIV720911 KSR720910:KSR720911 LCN720910:LCN720911 LMJ720910:LMJ720911 LWF720910:LWF720911 MGB720910:MGB720911 MPX720910:MPX720911 MZT720910:MZT720911 NJP720910:NJP720911 NTL720910:NTL720911 ODH720910:ODH720911 OND720910:OND720911 OWZ720910:OWZ720911 PGV720910:PGV720911 PQR720910:PQR720911 QAN720910:QAN720911 QKJ720910:QKJ720911 QUF720910:QUF720911 REB720910:REB720911 RNX720910:RNX720911 RXT720910:RXT720911 SHP720910:SHP720911 SRL720910:SRL720911 TBH720910:TBH720911 TLD720910:TLD720911 TUZ720910:TUZ720911 UEV720910:UEV720911 UOR720910:UOR720911 UYN720910:UYN720911 VIJ720910:VIJ720911 VSF720910:VSF720911 WCB720910:WCB720911 WLX720910:WLX720911 WVT720910:WVT720911 L786446:L786447 JH786446:JH786447 TD786446:TD786447 ACZ786446:ACZ786447 AMV786446:AMV786447 AWR786446:AWR786447 BGN786446:BGN786447 BQJ786446:BQJ786447 CAF786446:CAF786447 CKB786446:CKB786447 CTX786446:CTX786447 DDT786446:DDT786447 DNP786446:DNP786447 DXL786446:DXL786447 EHH786446:EHH786447 ERD786446:ERD786447 FAZ786446:FAZ786447 FKV786446:FKV786447 FUR786446:FUR786447 GEN786446:GEN786447 GOJ786446:GOJ786447 GYF786446:GYF786447 HIB786446:HIB786447 HRX786446:HRX786447 IBT786446:IBT786447 ILP786446:ILP786447 IVL786446:IVL786447 JFH786446:JFH786447 JPD786446:JPD786447 JYZ786446:JYZ786447 KIV786446:KIV786447 KSR786446:KSR786447 LCN786446:LCN786447 LMJ786446:LMJ786447 LWF786446:LWF786447 MGB786446:MGB786447 MPX786446:MPX786447 MZT786446:MZT786447 NJP786446:NJP786447 NTL786446:NTL786447 ODH786446:ODH786447 OND786446:OND786447 OWZ786446:OWZ786447 PGV786446:PGV786447 PQR786446:PQR786447 QAN786446:QAN786447 QKJ786446:QKJ786447 QUF786446:QUF786447 REB786446:REB786447 RNX786446:RNX786447 RXT786446:RXT786447 SHP786446:SHP786447 SRL786446:SRL786447 TBH786446:TBH786447 TLD786446:TLD786447 TUZ786446:TUZ786447 UEV786446:UEV786447 UOR786446:UOR786447 UYN786446:UYN786447 VIJ786446:VIJ786447 VSF786446:VSF786447 WCB786446:WCB786447 WLX786446:WLX786447 WVT786446:WVT786447 L851982:L851983 JH851982:JH851983 TD851982:TD851983 ACZ851982:ACZ851983 AMV851982:AMV851983 AWR851982:AWR851983 BGN851982:BGN851983 BQJ851982:BQJ851983 CAF851982:CAF851983 CKB851982:CKB851983 CTX851982:CTX851983 DDT851982:DDT851983 DNP851982:DNP851983 DXL851982:DXL851983 EHH851982:EHH851983 ERD851982:ERD851983 FAZ851982:FAZ851983 FKV851982:FKV851983 FUR851982:FUR851983 GEN851982:GEN851983 GOJ851982:GOJ851983 GYF851982:GYF851983 HIB851982:HIB851983 HRX851982:HRX851983 IBT851982:IBT851983 ILP851982:ILP851983 IVL851982:IVL851983 JFH851982:JFH851983 JPD851982:JPD851983 JYZ851982:JYZ851983 KIV851982:KIV851983 KSR851982:KSR851983 LCN851982:LCN851983 LMJ851982:LMJ851983 LWF851982:LWF851983 MGB851982:MGB851983 MPX851982:MPX851983 MZT851982:MZT851983 NJP851982:NJP851983 NTL851982:NTL851983 ODH851982:ODH851983 OND851982:OND851983 OWZ851982:OWZ851983 PGV851982:PGV851983 PQR851982:PQR851983 QAN851982:QAN851983 QKJ851982:QKJ851983 QUF851982:QUF851983 REB851982:REB851983 RNX851982:RNX851983 RXT851982:RXT851983 SHP851982:SHP851983 SRL851982:SRL851983 TBH851982:TBH851983 TLD851982:TLD851983 TUZ851982:TUZ851983 UEV851982:UEV851983 UOR851982:UOR851983 UYN851982:UYN851983 VIJ851982:VIJ851983 VSF851982:VSF851983 WCB851982:WCB851983 WLX851982:WLX851983 WVT851982:WVT851983 L917518:L917519 JH917518:JH917519 TD917518:TD917519 ACZ917518:ACZ917519 AMV917518:AMV917519 AWR917518:AWR917519 BGN917518:BGN917519 BQJ917518:BQJ917519 CAF917518:CAF917519 CKB917518:CKB917519 CTX917518:CTX917519 DDT917518:DDT917519 DNP917518:DNP917519 DXL917518:DXL917519 EHH917518:EHH917519 ERD917518:ERD917519 FAZ917518:FAZ917519 FKV917518:FKV917519 FUR917518:FUR917519 GEN917518:GEN917519 GOJ917518:GOJ917519 GYF917518:GYF917519 HIB917518:HIB917519 HRX917518:HRX917519 IBT917518:IBT917519 ILP917518:ILP917519 IVL917518:IVL917519 JFH917518:JFH917519 JPD917518:JPD917519 JYZ917518:JYZ917519 KIV917518:KIV917519 KSR917518:KSR917519 LCN917518:LCN917519 LMJ917518:LMJ917519 LWF917518:LWF917519 MGB917518:MGB917519 MPX917518:MPX917519 MZT917518:MZT917519 NJP917518:NJP917519 NTL917518:NTL917519 ODH917518:ODH917519 OND917518:OND917519 OWZ917518:OWZ917519 PGV917518:PGV917519 PQR917518:PQR917519 QAN917518:QAN917519 QKJ917518:QKJ917519 QUF917518:QUF917519 REB917518:REB917519 RNX917518:RNX917519 RXT917518:RXT917519 SHP917518:SHP917519 SRL917518:SRL917519 TBH917518:TBH917519 TLD917518:TLD917519 TUZ917518:TUZ917519 UEV917518:UEV917519 UOR917518:UOR917519 UYN917518:UYN917519 VIJ917518:VIJ917519 VSF917518:VSF917519 WCB917518:WCB917519 WLX917518:WLX917519 WVT917518:WVT917519 L983054:L983055 JH983054:JH983055 TD983054:TD983055 ACZ983054:ACZ983055 AMV983054:AMV983055 AWR983054:AWR983055 BGN983054:BGN983055 BQJ983054:BQJ983055 CAF983054:CAF983055 CKB983054:CKB983055 CTX983054:CTX983055 DDT983054:DDT983055 DNP983054:DNP983055 DXL983054:DXL983055 EHH983054:EHH983055 ERD983054:ERD983055 FAZ983054:FAZ983055 FKV983054:FKV983055 FUR983054:FUR983055 GEN983054:GEN983055 GOJ983054:GOJ983055 GYF983054:GYF983055 HIB983054:HIB983055 HRX983054:HRX983055 IBT983054:IBT983055 ILP983054:ILP983055 IVL983054:IVL983055 JFH983054:JFH983055 JPD983054:JPD983055 JYZ983054:JYZ983055 KIV983054:KIV983055 KSR983054:KSR983055 LCN983054:LCN983055 LMJ983054:LMJ983055 LWF983054:LWF983055 MGB983054:MGB983055 MPX983054:MPX983055 MZT983054:MZT983055 NJP983054:NJP983055 NTL983054:NTL983055 ODH983054:ODH983055 OND983054:OND983055 OWZ983054:OWZ983055 PGV983054:PGV983055 PQR983054:PQR983055 QAN983054:QAN983055 QKJ983054:QKJ983055 QUF983054:QUF983055 REB983054:REB983055 RNX983054:RNX983055 RXT983054:RXT983055 SHP983054:SHP983055 SRL983054:SRL983055 TBH983054:TBH983055 TLD983054:TLD983055 TUZ983054:TUZ983055 UEV983054:UEV983055 UOR983054:UOR983055 UYN983054:UYN983055 VIJ983054:VIJ983055 VSF983054:VSF983055 WCB983054:WCB983055 WLX983054:WLX983055 WVT983054:WVT983055 L17 JH17 TD17 ACZ17 AMV17 AWR17 BGN17 BQJ17 CAF17 CKB17 CTX17 DDT17 DNP17 DXL17 EHH17 ERD17 FAZ17 FKV17 FUR17 GEN17 GOJ17 GYF17 HIB17 HRX17 IBT17 ILP17 IVL17 JFH17 JPD17 JYZ17 KIV17 KSR17 LCN17 LMJ17 LWF17 MGB17 MPX17 MZT17 NJP17 NTL17 ODH17 OND17 OWZ17 PGV17 PQR17 QAN17 QKJ17 QUF17 REB17 RNX17 RXT17 SHP17 SRL17 TBH17 TLD17 TUZ17 UEV17 UOR17 UYN17 VIJ17 VSF17 WCB17 WLX17 WVT17 L65553 JH65553 TD65553 ACZ65553 AMV65553 AWR65553 BGN65553 BQJ65553 CAF65553 CKB65553 CTX65553 DDT65553 DNP65553 DXL65553 EHH65553 ERD65553 FAZ65553 FKV65553 FUR65553 GEN65553 GOJ65553 GYF65553 HIB65553 HRX65553 IBT65553 ILP65553 IVL65553 JFH65553 JPD65553 JYZ65553 KIV65553 KSR65553 LCN65553 LMJ65553 LWF65553 MGB65553 MPX65553 MZT65553 NJP65553 NTL65553 ODH65553 OND65553 OWZ65553 PGV65553 PQR65553 QAN65553 QKJ65553 QUF65553 REB65553 RNX65553 RXT65553 SHP65553 SRL65553 TBH65553 TLD65553 TUZ65553 UEV65553 UOR65553 UYN65553 VIJ65553 VSF65553 WCB65553 WLX65553 WVT65553 L131089 JH131089 TD131089 ACZ131089 AMV131089 AWR131089 BGN131089 BQJ131089 CAF131089 CKB131089 CTX131089 DDT131089 DNP131089 DXL131089 EHH131089 ERD131089 FAZ131089 FKV131089 FUR131089 GEN131089 GOJ131089 GYF131089 HIB131089 HRX131089 IBT131089 ILP131089 IVL131089 JFH131089 JPD131089 JYZ131089 KIV131089 KSR131089 LCN131089 LMJ131089 LWF131089 MGB131089 MPX131089 MZT131089 NJP131089 NTL131089 ODH131089 OND131089 OWZ131089 PGV131089 PQR131089 QAN131089 QKJ131089 QUF131089 REB131089 RNX131089 RXT131089 SHP131089 SRL131089 TBH131089 TLD131089 TUZ131089 UEV131089 UOR131089 UYN131089 VIJ131089 VSF131089 WCB131089 WLX131089 WVT131089 L196625 JH196625 TD196625 ACZ196625 AMV196625 AWR196625 BGN196625 BQJ196625 CAF196625 CKB196625 CTX196625 DDT196625 DNP196625 DXL196625 EHH196625 ERD196625 FAZ196625 FKV196625 FUR196625 GEN196625 GOJ196625 GYF196625 HIB196625 HRX196625 IBT196625 ILP196625 IVL196625 JFH196625 JPD196625 JYZ196625 KIV196625 KSR196625 LCN196625 LMJ196625 LWF196625 MGB196625 MPX196625 MZT196625 NJP196625 NTL196625 ODH196625 OND196625 OWZ196625 PGV196625 PQR196625 QAN196625 QKJ196625 QUF196625 REB196625 RNX196625 RXT196625 SHP196625 SRL196625 TBH196625 TLD196625 TUZ196625 UEV196625 UOR196625 UYN196625 VIJ196625 VSF196625 WCB196625 WLX196625 WVT196625 L262161 JH262161 TD262161 ACZ262161 AMV262161 AWR262161 BGN262161 BQJ262161 CAF262161 CKB262161 CTX262161 DDT262161 DNP262161 DXL262161 EHH262161 ERD262161 FAZ262161 FKV262161 FUR262161 GEN262161 GOJ262161 GYF262161 HIB262161 HRX262161 IBT262161 ILP262161 IVL262161 JFH262161 JPD262161 JYZ262161 KIV262161 KSR262161 LCN262161 LMJ262161 LWF262161 MGB262161 MPX262161 MZT262161 NJP262161 NTL262161 ODH262161 OND262161 OWZ262161 PGV262161 PQR262161 QAN262161 QKJ262161 QUF262161 REB262161 RNX262161 RXT262161 SHP262161 SRL262161 TBH262161 TLD262161 TUZ262161 UEV262161 UOR262161 UYN262161 VIJ262161 VSF262161 WCB262161 WLX262161 WVT262161 L327697 JH327697 TD327697 ACZ327697 AMV327697 AWR327697 BGN327697 BQJ327697 CAF327697 CKB327697 CTX327697 DDT327697 DNP327697 DXL327697 EHH327697 ERD327697 FAZ327697 FKV327697 FUR327697 GEN327697 GOJ327697 GYF327697 HIB327697 HRX327697 IBT327697 ILP327697 IVL327697 JFH327697 JPD327697 JYZ327697 KIV327697 KSR327697 LCN327697 LMJ327697 LWF327697 MGB327697 MPX327697 MZT327697 NJP327697 NTL327697 ODH327697 OND327697 OWZ327697 PGV327697 PQR327697 QAN327697 QKJ327697 QUF327697 REB327697 RNX327697 RXT327697 SHP327697 SRL327697 TBH327697 TLD327697 TUZ327697 UEV327697 UOR327697 UYN327697 VIJ327697 VSF327697 WCB327697 WLX327697 WVT327697 L393233 JH393233 TD393233 ACZ393233 AMV393233 AWR393233 BGN393233 BQJ393233 CAF393233 CKB393233 CTX393233 DDT393233 DNP393233 DXL393233 EHH393233 ERD393233 FAZ393233 FKV393233 FUR393233 GEN393233 GOJ393233 GYF393233 HIB393233 HRX393233 IBT393233 ILP393233 IVL393233 JFH393233 JPD393233 JYZ393233 KIV393233 KSR393233 LCN393233 LMJ393233 LWF393233 MGB393233 MPX393233 MZT393233 NJP393233 NTL393233 ODH393233 OND393233 OWZ393233 PGV393233 PQR393233 QAN393233 QKJ393233 QUF393233 REB393233 RNX393233 RXT393233 SHP393233 SRL393233 TBH393233 TLD393233 TUZ393233 UEV393233 UOR393233 UYN393233 VIJ393233 VSF393233 WCB393233 WLX393233 WVT393233 L458769 JH458769 TD458769 ACZ458769 AMV458769 AWR458769 BGN458769 BQJ458769 CAF458769 CKB458769 CTX458769 DDT458769 DNP458769 DXL458769 EHH458769 ERD458769 FAZ458769 FKV458769 FUR458769 GEN458769 GOJ458769 GYF458769 HIB458769 HRX458769 IBT458769 ILP458769 IVL458769 JFH458769 JPD458769 JYZ458769 KIV458769 KSR458769 LCN458769 LMJ458769 LWF458769 MGB458769 MPX458769 MZT458769 NJP458769 NTL458769 ODH458769 OND458769 OWZ458769 PGV458769 PQR458769 QAN458769 QKJ458769 QUF458769 REB458769 RNX458769 RXT458769 SHP458769 SRL458769 TBH458769 TLD458769 TUZ458769 UEV458769 UOR458769 UYN458769 VIJ458769 VSF458769 WCB458769 WLX458769 WVT458769 L524305 JH524305 TD524305 ACZ524305 AMV524305 AWR524305 BGN524305 BQJ524305 CAF524305 CKB524305 CTX524305 DDT524305 DNP524305 DXL524305 EHH524305 ERD524305 FAZ524305 FKV524305 FUR524305 GEN524305 GOJ524305 GYF524305 HIB524305 HRX524305 IBT524305 ILP524305 IVL524305 JFH524305 JPD524305 JYZ524305 KIV524305 KSR524305 LCN524305 LMJ524305 LWF524305 MGB524305 MPX524305 MZT524305 NJP524305 NTL524305 ODH524305 OND524305 OWZ524305 PGV524305 PQR524305 QAN524305 QKJ524305 QUF524305 REB524305 RNX524305 RXT524305 SHP524305 SRL524305 TBH524305 TLD524305 TUZ524305 UEV524305 UOR524305 UYN524305 VIJ524305 VSF524305 WCB524305 WLX524305 WVT524305 L589841 JH589841 TD589841 ACZ589841 AMV589841 AWR589841 BGN589841 BQJ589841 CAF589841 CKB589841 CTX589841 DDT589841 DNP589841 DXL589841 EHH589841 ERD589841 FAZ589841 FKV589841 FUR589841 GEN589841 GOJ589841 GYF589841 HIB589841 HRX589841 IBT589841 ILP589841 IVL589841 JFH589841 JPD589841 JYZ589841 KIV589841 KSR589841 LCN589841 LMJ589841 LWF589841 MGB589841 MPX589841 MZT589841 NJP589841 NTL589841 ODH589841 OND589841 OWZ589841 PGV589841 PQR589841 QAN589841 QKJ589841 QUF589841 REB589841 RNX589841 RXT589841 SHP589841 SRL589841 TBH589841 TLD589841 TUZ589841 UEV589841 UOR589841 UYN589841 VIJ589841 VSF589841 WCB589841 WLX589841 WVT589841 L655377 JH655377 TD655377 ACZ655377 AMV655377 AWR655377 BGN655377 BQJ655377 CAF655377 CKB655377 CTX655377 DDT655377 DNP655377 DXL655377 EHH655377 ERD655377 FAZ655377 FKV655377 FUR655377 GEN655377 GOJ655377 GYF655377 HIB655377 HRX655377 IBT655377 ILP655377 IVL655377 JFH655377 JPD655377 JYZ655377 KIV655377 KSR655377 LCN655377 LMJ655377 LWF655377 MGB655377 MPX655377 MZT655377 NJP655377 NTL655377 ODH655377 OND655377 OWZ655377 PGV655377 PQR655377 QAN655377 QKJ655377 QUF655377 REB655377 RNX655377 RXT655377 SHP655377 SRL655377 TBH655377 TLD655377 TUZ655377 UEV655377 UOR655377 UYN655377 VIJ655377 VSF655377 WCB655377 WLX655377 WVT655377 L720913 JH720913 TD720913 ACZ720913 AMV720913 AWR720913 BGN720913 BQJ720913 CAF720913 CKB720913 CTX720913 DDT720913 DNP720913 DXL720913 EHH720913 ERD720913 FAZ720913 FKV720913 FUR720913 GEN720913 GOJ720913 GYF720913 HIB720913 HRX720913 IBT720913 ILP720913 IVL720913 JFH720913 JPD720913 JYZ720913 KIV720913 KSR720913 LCN720913 LMJ720913 LWF720913 MGB720913 MPX720913 MZT720913 NJP720913 NTL720913 ODH720913 OND720913 OWZ720913 PGV720913 PQR720913 QAN720913 QKJ720913 QUF720913 REB720913 RNX720913 RXT720913 SHP720913 SRL720913 TBH720913 TLD720913 TUZ720913 UEV720913 UOR720913 UYN720913 VIJ720913 VSF720913 WCB720913 WLX720913 WVT720913 L786449 JH786449 TD786449 ACZ786449 AMV786449 AWR786449 BGN786449 BQJ786449 CAF786449 CKB786449 CTX786449 DDT786449 DNP786449 DXL786449 EHH786449 ERD786449 FAZ786449 FKV786449 FUR786449 GEN786449 GOJ786449 GYF786449 HIB786449 HRX786449 IBT786449 ILP786449 IVL786449 JFH786449 JPD786449 JYZ786449 KIV786449 KSR786449 LCN786449 LMJ786449 LWF786449 MGB786449 MPX786449 MZT786449 NJP786449 NTL786449 ODH786449 OND786449 OWZ786449 PGV786449 PQR786449 QAN786449 QKJ786449 QUF786449 REB786449 RNX786449 RXT786449 SHP786449 SRL786449 TBH786449 TLD786449 TUZ786449 UEV786449 UOR786449 UYN786449 VIJ786449 VSF786449 WCB786449 WLX786449 WVT786449 L851985 JH851985 TD851985 ACZ851985 AMV851985 AWR851985 BGN851985 BQJ851985 CAF851985 CKB851985 CTX851985 DDT851985 DNP851985 DXL851985 EHH851985 ERD851985 FAZ851985 FKV851985 FUR851985 GEN851985 GOJ851985 GYF851985 HIB851985 HRX851985 IBT851985 ILP851985 IVL851985 JFH851985 JPD851985 JYZ851985 KIV851985 KSR851985 LCN851985 LMJ851985 LWF851985 MGB851985 MPX851985 MZT851985 NJP851985 NTL851985 ODH851985 OND851985 OWZ851985 PGV851985 PQR851985 QAN851985 QKJ851985 QUF851985 REB851985 RNX851985 RXT851985 SHP851985 SRL851985 TBH851985 TLD851985 TUZ851985 UEV851985 UOR851985 UYN851985 VIJ851985 VSF851985 WCB851985 WLX851985 WVT851985 L917521 JH917521 TD917521 ACZ917521 AMV917521 AWR917521 BGN917521 BQJ917521 CAF917521 CKB917521 CTX917521 DDT917521 DNP917521 DXL917521 EHH917521 ERD917521 FAZ917521 FKV917521 FUR917521 GEN917521 GOJ917521 GYF917521 HIB917521 HRX917521 IBT917521 ILP917521 IVL917521 JFH917521 JPD917521 JYZ917521 KIV917521 KSR917521 LCN917521 LMJ917521 LWF917521 MGB917521 MPX917521 MZT917521 NJP917521 NTL917521 ODH917521 OND917521 OWZ917521 PGV917521 PQR917521 QAN917521 QKJ917521 QUF917521 REB917521 RNX917521 RXT917521 SHP917521 SRL917521 TBH917521 TLD917521 TUZ917521 UEV917521 UOR917521 UYN917521 VIJ917521 VSF917521 WCB917521 WLX917521 WVT917521 L983057 JH983057 TD983057 ACZ983057 AMV983057 AWR983057 BGN983057 BQJ983057 CAF983057 CKB983057 CTX983057 DDT983057 DNP983057 DXL983057 EHH983057 ERD983057 FAZ983057 FKV983057 FUR983057 GEN983057 GOJ983057 GYF983057 HIB983057 HRX983057 IBT983057 ILP983057 IVL983057 JFH983057 JPD983057 JYZ983057 KIV983057 KSR983057 LCN983057 LMJ983057 LWF983057 MGB983057 MPX983057 MZT983057 NJP983057 NTL983057 ODH983057 OND983057 OWZ983057 PGV983057 PQR983057 QAN983057 QKJ983057 QUF983057 REB983057 RNX983057 RXT983057 SHP983057 SRL983057 TBH983057 TLD983057 TUZ983057 UEV983057 UOR983057 UYN983057 VIJ983057 VSF983057 WCB983057 WLX983057 WVT983057" xr:uid="{55AAB9E9-29C5-4743-8DA8-6A95F587F07D}"/>
  </dataValidations>
  <pageMargins left="0" right="0" top="0" bottom="0" header="0" footer="0"/>
  <pageSetup paperSize="8" scale="65"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0C0DF-C9CB-45A1-9FF8-54E6167B3912}">
  <dimension ref="B2:Q274"/>
  <sheetViews>
    <sheetView zoomScale="80" zoomScaleNormal="80" workbookViewId="0">
      <pane xSplit="10" ySplit="8" topLeftCell="K125" activePane="bottomRight" state="frozen"/>
      <selection pane="topRight" activeCell="K1" sqref="K1"/>
      <selection pane="bottomLeft" activeCell="A9" sqref="A9"/>
      <selection pane="bottomRight" activeCell="A133" sqref="A133:IV133"/>
    </sheetView>
  </sheetViews>
  <sheetFormatPr defaultRowHeight="18.75"/>
  <cols>
    <col min="1" max="1" width="2.625" style="9" customWidth="1"/>
    <col min="2" max="2" width="5.875" style="8" customWidth="1"/>
    <col min="3" max="4" width="15.875" style="9" customWidth="1"/>
    <col min="5" max="5" width="49.125" style="9" customWidth="1"/>
    <col min="6" max="6" width="6.125" style="9" customWidth="1"/>
    <col min="7" max="8" width="9.875" style="9" bestFit="1" customWidth="1"/>
    <col min="9" max="9" width="5.875" style="10" customWidth="1"/>
    <col min="10" max="10" width="40.875" style="9" customWidth="1"/>
    <col min="11" max="11" width="30.875" style="9" customWidth="1"/>
    <col min="12" max="12" width="30.875" style="8" customWidth="1"/>
    <col min="13" max="13" width="13.875" style="48" customWidth="1"/>
    <col min="14" max="14" width="6.375" style="9" customWidth="1"/>
    <col min="15" max="15" width="13.125" style="10" customWidth="1"/>
    <col min="16" max="16" width="18.125" style="49" customWidth="1"/>
    <col min="17" max="17" width="15.625" style="11" customWidth="1"/>
    <col min="18" max="256" width="9" style="9"/>
    <col min="257" max="257" width="2.625" style="9" customWidth="1"/>
    <col min="258" max="258" width="5.875" style="9" customWidth="1"/>
    <col min="259" max="260" width="15.875" style="9" customWidth="1"/>
    <col min="261" max="261" width="49.125" style="9" customWidth="1"/>
    <col min="262" max="262" width="6.125" style="9" customWidth="1"/>
    <col min="263" max="264" width="9.875" style="9" bestFit="1" customWidth="1"/>
    <col min="265" max="265" width="5.875" style="9" customWidth="1"/>
    <col min="266" max="266" width="40.875" style="9" customWidth="1"/>
    <col min="267" max="268" width="30.875" style="9" customWidth="1"/>
    <col min="269" max="269" width="13.875" style="9" customWidth="1"/>
    <col min="270" max="270" width="6.375" style="9" customWidth="1"/>
    <col min="271" max="271" width="13.125" style="9" customWidth="1"/>
    <col min="272" max="272" width="18.125" style="9" customWidth="1"/>
    <col min="273" max="273" width="15.625" style="9" customWidth="1"/>
    <col min="274" max="512" width="9" style="9"/>
    <col min="513" max="513" width="2.625" style="9" customWidth="1"/>
    <col min="514" max="514" width="5.875" style="9" customWidth="1"/>
    <col min="515" max="516" width="15.875" style="9" customWidth="1"/>
    <col min="517" max="517" width="49.125" style="9" customWidth="1"/>
    <col min="518" max="518" width="6.125" style="9" customWidth="1"/>
    <col min="519" max="520" width="9.875" style="9" bestFit="1" customWidth="1"/>
    <col min="521" max="521" width="5.875" style="9" customWidth="1"/>
    <col min="522" max="522" width="40.875" style="9" customWidth="1"/>
    <col min="523" max="524" width="30.875" style="9" customWidth="1"/>
    <col min="525" max="525" width="13.875" style="9" customWidth="1"/>
    <col min="526" max="526" width="6.375" style="9" customWidth="1"/>
    <col min="527" max="527" width="13.125" style="9" customWidth="1"/>
    <col min="528" max="528" width="18.125" style="9" customWidth="1"/>
    <col min="529" max="529" width="15.625" style="9" customWidth="1"/>
    <col min="530" max="768" width="9" style="9"/>
    <col min="769" max="769" width="2.625" style="9" customWidth="1"/>
    <col min="770" max="770" width="5.875" style="9" customWidth="1"/>
    <col min="771" max="772" width="15.875" style="9" customWidth="1"/>
    <col min="773" max="773" width="49.125" style="9" customWidth="1"/>
    <col min="774" max="774" width="6.125" style="9" customWidth="1"/>
    <col min="775" max="776" width="9.875" style="9" bestFit="1" customWidth="1"/>
    <col min="777" max="777" width="5.875" style="9" customWidth="1"/>
    <col min="778" max="778" width="40.875" style="9" customWidth="1"/>
    <col min="779" max="780" width="30.875" style="9" customWidth="1"/>
    <col min="781" max="781" width="13.875" style="9" customWidth="1"/>
    <col min="782" max="782" width="6.375" style="9" customWidth="1"/>
    <col min="783" max="783" width="13.125" style="9" customWidth="1"/>
    <col min="784" max="784" width="18.125" style="9" customWidth="1"/>
    <col min="785" max="785" width="15.625" style="9" customWidth="1"/>
    <col min="786" max="1024" width="9" style="9"/>
    <col min="1025" max="1025" width="2.625" style="9" customWidth="1"/>
    <col min="1026" max="1026" width="5.875" style="9" customWidth="1"/>
    <col min="1027" max="1028" width="15.875" style="9" customWidth="1"/>
    <col min="1029" max="1029" width="49.125" style="9" customWidth="1"/>
    <col min="1030" max="1030" width="6.125" style="9" customWidth="1"/>
    <col min="1031" max="1032" width="9.875" style="9" bestFit="1" customWidth="1"/>
    <col min="1033" max="1033" width="5.875" style="9" customWidth="1"/>
    <col min="1034" max="1034" width="40.875" style="9" customWidth="1"/>
    <col min="1035" max="1036" width="30.875" style="9" customWidth="1"/>
    <col min="1037" max="1037" width="13.875" style="9" customWidth="1"/>
    <col min="1038" max="1038" width="6.375" style="9" customWidth="1"/>
    <col min="1039" max="1039" width="13.125" style="9" customWidth="1"/>
    <col min="1040" max="1040" width="18.125" style="9" customWidth="1"/>
    <col min="1041" max="1041" width="15.625" style="9" customWidth="1"/>
    <col min="1042" max="1280" width="9" style="9"/>
    <col min="1281" max="1281" width="2.625" style="9" customWidth="1"/>
    <col min="1282" max="1282" width="5.875" style="9" customWidth="1"/>
    <col min="1283" max="1284" width="15.875" style="9" customWidth="1"/>
    <col min="1285" max="1285" width="49.125" style="9" customWidth="1"/>
    <col min="1286" max="1286" width="6.125" style="9" customWidth="1"/>
    <col min="1287" max="1288" width="9.875" style="9" bestFit="1" customWidth="1"/>
    <col min="1289" max="1289" width="5.875" style="9" customWidth="1"/>
    <col min="1290" max="1290" width="40.875" style="9" customWidth="1"/>
    <col min="1291" max="1292" width="30.875" style="9" customWidth="1"/>
    <col min="1293" max="1293" width="13.875" style="9" customWidth="1"/>
    <col min="1294" max="1294" width="6.375" style="9" customWidth="1"/>
    <col min="1295" max="1295" width="13.125" style="9" customWidth="1"/>
    <col min="1296" max="1296" width="18.125" style="9" customWidth="1"/>
    <col min="1297" max="1297" width="15.625" style="9" customWidth="1"/>
    <col min="1298" max="1536" width="9" style="9"/>
    <col min="1537" max="1537" width="2.625" style="9" customWidth="1"/>
    <col min="1538" max="1538" width="5.875" style="9" customWidth="1"/>
    <col min="1539" max="1540" width="15.875" style="9" customWidth="1"/>
    <col min="1541" max="1541" width="49.125" style="9" customWidth="1"/>
    <col min="1542" max="1542" width="6.125" style="9" customWidth="1"/>
    <col min="1543" max="1544" width="9.875" style="9" bestFit="1" customWidth="1"/>
    <col min="1545" max="1545" width="5.875" style="9" customWidth="1"/>
    <col min="1546" max="1546" width="40.875" style="9" customWidth="1"/>
    <col min="1547" max="1548" width="30.875" style="9" customWidth="1"/>
    <col min="1549" max="1549" width="13.875" style="9" customWidth="1"/>
    <col min="1550" max="1550" width="6.375" style="9" customWidth="1"/>
    <col min="1551" max="1551" width="13.125" style="9" customWidth="1"/>
    <col min="1552" max="1552" width="18.125" style="9" customWidth="1"/>
    <col min="1553" max="1553" width="15.625" style="9" customWidth="1"/>
    <col min="1554" max="1792" width="9" style="9"/>
    <col min="1793" max="1793" width="2.625" style="9" customWidth="1"/>
    <col min="1794" max="1794" width="5.875" style="9" customWidth="1"/>
    <col min="1795" max="1796" width="15.875" style="9" customWidth="1"/>
    <col min="1797" max="1797" width="49.125" style="9" customWidth="1"/>
    <col min="1798" max="1798" width="6.125" style="9" customWidth="1"/>
    <col min="1799" max="1800" width="9.875" style="9" bestFit="1" customWidth="1"/>
    <col min="1801" max="1801" width="5.875" style="9" customWidth="1"/>
    <col min="1802" max="1802" width="40.875" style="9" customWidth="1"/>
    <col min="1803" max="1804" width="30.875" style="9" customWidth="1"/>
    <col min="1805" max="1805" width="13.875" style="9" customWidth="1"/>
    <col min="1806" max="1806" width="6.375" style="9" customWidth="1"/>
    <col min="1807" max="1807" width="13.125" style="9" customWidth="1"/>
    <col min="1808" max="1808" width="18.125" style="9" customWidth="1"/>
    <col min="1809" max="1809" width="15.625" style="9" customWidth="1"/>
    <col min="1810" max="2048" width="9" style="9"/>
    <col min="2049" max="2049" width="2.625" style="9" customWidth="1"/>
    <col min="2050" max="2050" width="5.875" style="9" customWidth="1"/>
    <col min="2051" max="2052" width="15.875" style="9" customWidth="1"/>
    <col min="2053" max="2053" width="49.125" style="9" customWidth="1"/>
    <col min="2054" max="2054" width="6.125" style="9" customWidth="1"/>
    <col min="2055" max="2056" width="9.875" style="9" bestFit="1" customWidth="1"/>
    <col min="2057" max="2057" width="5.875" style="9" customWidth="1"/>
    <col min="2058" max="2058" width="40.875" style="9" customWidth="1"/>
    <col min="2059" max="2060" width="30.875" style="9" customWidth="1"/>
    <col min="2061" max="2061" width="13.875" style="9" customWidth="1"/>
    <col min="2062" max="2062" width="6.375" style="9" customWidth="1"/>
    <col min="2063" max="2063" width="13.125" style="9" customWidth="1"/>
    <col min="2064" max="2064" width="18.125" style="9" customWidth="1"/>
    <col min="2065" max="2065" width="15.625" style="9" customWidth="1"/>
    <col min="2066" max="2304" width="9" style="9"/>
    <col min="2305" max="2305" width="2.625" style="9" customWidth="1"/>
    <col min="2306" max="2306" width="5.875" style="9" customWidth="1"/>
    <col min="2307" max="2308" width="15.875" style="9" customWidth="1"/>
    <col min="2309" max="2309" width="49.125" style="9" customWidth="1"/>
    <col min="2310" max="2310" width="6.125" style="9" customWidth="1"/>
    <col min="2311" max="2312" width="9.875" style="9" bestFit="1" customWidth="1"/>
    <col min="2313" max="2313" width="5.875" style="9" customWidth="1"/>
    <col min="2314" max="2314" width="40.875" style="9" customWidth="1"/>
    <col min="2315" max="2316" width="30.875" style="9" customWidth="1"/>
    <col min="2317" max="2317" width="13.875" style="9" customWidth="1"/>
    <col min="2318" max="2318" width="6.375" style="9" customWidth="1"/>
    <col min="2319" max="2319" width="13.125" style="9" customWidth="1"/>
    <col min="2320" max="2320" width="18.125" style="9" customWidth="1"/>
    <col min="2321" max="2321" width="15.625" style="9" customWidth="1"/>
    <col min="2322" max="2560" width="9" style="9"/>
    <col min="2561" max="2561" width="2.625" style="9" customWidth="1"/>
    <col min="2562" max="2562" width="5.875" style="9" customWidth="1"/>
    <col min="2563" max="2564" width="15.875" style="9" customWidth="1"/>
    <col min="2565" max="2565" width="49.125" style="9" customWidth="1"/>
    <col min="2566" max="2566" width="6.125" style="9" customWidth="1"/>
    <col min="2567" max="2568" width="9.875" style="9" bestFit="1" customWidth="1"/>
    <col min="2569" max="2569" width="5.875" style="9" customWidth="1"/>
    <col min="2570" max="2570" width="40.875" style="9" customWidth="1"/>
    <col min="2571" max="2572" width="30.875" style="9" customWidth="1"/>
    <col min="2573" max="2573" width="13.875" style="9" customWidth="1"/>
    <col min="2574" max="2574" width="6.375" style="9" customWidth="1"/>
    <col min="2575" max="2575" width="13.125" style="9" customWidth="1"/>
    <col min="2576" max="2576" width="18.125" style="9" customWidth="1"/>
    <col min="2577" max="2577" width="15.625" style="9" customWidth="1"/>
    <col min="2578" max="2816" width="9" style="9"/>
    <col min="2817" max="2817" width="2.625" style="9" customWidth="1"/>
    <col min="2818" max="2818" width="5.875" style="9" customWidth="1"/>
    <col min="2819" max="2820" width="15.875" style="9" customWidth="1"/>
    <col min="2821" max="2821" width="49.125" style="9" customWidth="1"/>
    <col min="2822" max="2822" width="6.125" style="9" customWidth="1"/>
    <col min="2823" max="2824" width="9.875" style="9" bestFit="1" customWidth="1"/>
    <col min="2825" max="2825" width="5.875" style="9" customWidth="1"/>
    <col min="2826" max="2826" width="40.875" style="9" customWidth="1"/>
    <col min="2827" max="2828" width="30.875" style="9" customWidth="1"/>
    <col min="2829" max="2829" width="13.875" style="9" customWidth="1"/>
    <col min="2830" max="2830" width="6.375" style="9" customWidth="1"/>
    <col min="2831" max="2831" width="13.125" style="9" customWidth="1"/>
    <col min="2832" max="2832" width="18.125" style="9" customWidth="1"/>
    <col min="2833" max="2833" width="15.625" style="9" customWidth="1"/>
    <col min="2834" max="3072" width="9" style="9"/>
    <col min="3073" max="3073" width="2.625" style="9" customWidth="1"/>
    <col min="3074" max="3074" width="5.875" style="9" customWidth="1"/>
    <col min="3075" max="3076" width="15.875" style="9" customWidth="1"/>
    <col min="3077" max="3077" width="49.125" style="9" customWidth="1"/>
    <col min="3078" max="3078" width="6.125" style="9" customWidth="1"/>
    <col min="3079" max="3080" width="9.875" style="9" bestFit="1" customWidth="1"/>
    <col min="3081" max="3081" width="5.875" style="9" customWidth="1"/>
    <col min="3082" max="3082" width="40.875" style="9" customWidth="1"/>
    <col min="3083" max="3084" width="30.875" style="9" customWidth="1"/>
    <col min="3085" max="3085" width="13.875" style="9" customWidth="1"/>
    <col min="3086" max="3086" width="6.375" style="9" customWidth="1"/>
    <col min="3087" max="3087" width="13.125" style="9" customWidth="1"/>
    <col min="3088" max="3088" width="18.125" style="9" customWidth="1"/>
    <col min="3089" max="3089" width="15.625" style="9" customWidth="1"/>
    <col min="3090" max="3328" width="9" style="9"/>
    <col min="3329" max="3329" width="2.625" style="9" customWidth="1"/>
    <col min="3330" max="3330" width="5.875" style="9" customWidth="1"/>
    <col min="3331" max="3332" width="15.875" style="9" customWidth="1"/>
    <col min="3333" max="3333" width="49.125" style="9" customWidth="1"/>
    <col min="3334" max="3334" width="6.125" style="9" customWidth="1"/>
    <col min="3335" max="3336" width="9.875" style="9" bestFit="1" customWidth="1"/>
    <col min="3337" max="3337" width="5.875" style="9" customWidth="1"/>
    <col min="3338" max="3338" width="40.875" style="9" customWidth="1"/>
    <col min="3339" max="3340" width="30.875" style="9" customWidth="1"/>
    <col min="3341" max="3341" width="13.875" style="9" customWidth="1"/>
    <col min="3342" max="3342" width="6.375" style="9" customWidth="1"/>
    <col min="3343" max="3343" width="13.125" style="9" customWidth="1"/>
    <col min="3344" max="3344" width="18.125" style="9" customWidth="1"/>
    <col min="3345" max="3345" width="15.625" style="9" customWidth="1"/>
    <col min="3346" max="3584" width="9" style="9"/>
    <col min="3585" max="3585" width="2.625" style="9" customWidth="1"/>
    <col min="3586" max="3586" width="5.875" style="9" customWidth="1"/>
    <col min="3587" max="3588" width="15.875" style="9" customWidth="1"/>
    <col min="3589" max="3589" width="49.125" style="9" customWidth="1"/>
    <col min="3590" max="3590" width="6.125" style="9" customWidth="1"/>
    <col min="3591" max="3592" width="9.875" style="9" bestFit="1" customWidth="1"/>
    <col min="3593" max="3593" width="5.875" style="9" customWidth="1"/>
    <col min="3594" max="3594" width="40.875" style="9" customWidth="1"/>
    <col min="3595" max="3596" width="30.875" style="9" customWidth="1"/>
    <col min="3597" max="3597" width="13.875" style="9" customWidth="1"/>
    <col min="3598" max="3598" width="6.375" style="9" customWidth="1"/>
    <col min="3599" max="3599" width="13.125" style="9" customWidth="1"/>
    <col min="3600" max="3600" width="18.125" style="9" customWidth="1"/>
    <col min="3601" max="3601" width="15.625" style="9" customWidth="1"/>
    <col min="3602" max="3840" width="9" style="9"/>
    <col min="3841" max="3841" width="2.625" style="9" customWidth="1"/>
    <col min="3842" max="3842" width="5.875" style="9" customWidth="1"/>
    <col min="3843" max="3844" width="15.875" style="9" customWidth="1"/>
    <col min="3845" max="3845" width="49.125" style="9" customWidth="1"/>
    <col min="3846" max="3846" width="6.125" style="9" customWidth="1"/>
    <col min="3847" max="3848" width="9.875" style="9" bestFit="1" customWidth="1"/>
    <col min="3849" max="3849" width="5.875" style="9" customWidth="1"/>
    <col min="3850" max="3850" width="40.875" style="9" customWidth="1"/>
    <col min="3851" max="3852" width="30.875" style="9" customWidth="1"/>
    <col min="3853" max="3853" width="13.875" style="9" customWidth="1"/>
    <col min="3854" max="3854" width="6.375" style="9" customWidth="1"/>
    <col min="3855" max="3855" width="13.125" style="9" customWidth="1"/>
    <col min="3856" max="3856" width="18.125" style="9" customWidth="1"/>
    <col min="3857" max="3857" width="15.625" style="9" customWidth="1"/>
    <col min="3858" max="4096" width="9" style="9"/>
    <col min="4097" max="4097" width="2.625" style="9" customWidth="1"/>
    <col min="4098" max="4098" width="5.875" style="9" customWidth="1"/>
    <col min="4099" max="4100" width="15.875" style="9" customWidth="1"/>
    <col min="4101" max="4101" width="49.125" style="9" customWidth="1"/>
    <col min="4102" max="4102" width="6.125" style="9" customWidth="1"/>
    <col min="4103" max="4104" width="9.875" style="9" bestFit="1" customWidth="1"/>
    <col min="4105" max="4105" width="5.875" style="9" customWidth="1"/>
    <col min="4106" max="4106" width="40.875" style="9" customWidth="1"/>
    <col min="4107" max="4108" width="30.875" style="9" customWidth="1"/>
    <col min="4109" max="4109" width="13.875" style="9" customWidth="1"/>
    <col min="4110" max="4110" width="6.375" style="9" customWidth="1"/>
    <col min="4111" max="4111" width="13.125" style="9" customWidth="1"/>
    <col min="4112" max="4112" width="18.125" style="9" customWidth="1"/>
    <col min="4113" max="4113" width="15.625" style="9" customWidth="1"/>
    <col min="4114" max="4352" width="9" style="9"/>
    <col min="4353" max="4353" width="2.625" style="9" customWidth="1"/>
    <col min="4354" max="4354" width="5.875" style="9" customWidth="1"/>
    <col min="4355" max="4356" width="15.875" style="9" customWidth="1"/>
    <col min="4357" max="4357" width="49.125" style="9" customWidth="1"/>
    <col min="4358" max="4358" width="6.125" style="9" customWidth="1"/>
    <col min="4359" max="4360" width="9.875" style="9" bestFit="1" customWidth="1"/>
    <col min="4361" max="4361" width="5.875" style="9" customWidth="1"/>
    <col min="4362" max="4362" width="40.875" style="9" customWidth="1"/>
    <col min="4363" max="4364" width="30.875" style="9" customWidth="1"/>
    <col min="4365" max="4365" width="13.875" style="9" customWidth="1"/>
    <col min="4366" max="4366" width="6.375" style="9" customWidth="1"/>
    <col min="4367" max="4367" width="13.125" style="9" customWidth="1"/>
    <col min="4368" max="4368" width="18.125" style="9" customWidth="1"/>
    <col min="4369" max="4369" width="15.625" style="9" customWidth="1"/>
    <col min="4370" max="4608" width="9" style="9"/>
    <col min="4609" max="4609" width="2.625" style="9" customWidth="1"/>
    <col min="4610" max="4610" width="5.875" style="9" customWidth="1"/>
    <col min="4611" max="4612" width="15.875" style="9" customWidth="1"/>
    <col min="4613" max="4613" width="49.125" style="9" customWidth="1"/>
    <col min="4614" max="4614" width="6.125" style="9" customWidth="1"/>
    <col min="4615" max="4616" width="9.875" style="9" bestFit="1" customWidth="1"/>
    <col min="4617" max="4617" width="5.875" style="9" customWidth="1"/>
    <col min="4618" max="4618" width="40.875" style="9" customWidth="1"/>
    <col min="4619" max="4620" width="30.875" style="9" customWidth="1"/>
    <col min="4621" max="4621" width="13.875" style="9" customWidth="1"/>
    <col min="4622" max="4622" width="6.375" style="9" customWidth="1"/>
    <col min="4623" max="4623" width="13.125" style="9" customWidth="1"/>
    <col min="4624" max="4624" width="18.125" style="9" customWidth="1"/>
    <col min="4625" max="4625" width="15.625" style="9" customWidth="1"/>
    <col min="4626" max="4864" width="9" style="9"/>
    <col min="4865" max="4865" width="2.625" style="9" customWidth="1"/>
    <col min="4866" max="4866" width="5.875" style="9" customWidth="1"/>
    <col min="4867" max="4868" width="15.875" style="9" customWidth="1"/>
    <col min="4869" max="4869" width="49.125" style="9" customWidth="1"/>
    <col min="4870" max="4870" width="6.125" style="9" customWidth="1"/>
    <col min="4871" max="4872" width="9.875" style="9" bestFit="1" customWidth="1"/>
    <col min="4873" max="4873" width="5.875" style="9" customWidth="1"/>
    <col min="4874" max="4874" width="40.875" style="9" customWidth="1"/>
    <col min="4875" max="4876" width="30.875" style="9" customWidth="1"/>
    <col min="4877" max="4877" width="13.875" style="9" customWidth="1"/>
    <col min="4878" max="4878" width="6.375" style="9" customWidth="1"/>
    <col min="4879" max="4879" width="13.125" style="9" customWidth="1"/>
    <col min="4880" max="4880" width="18.125" style="9" customWidth="1"/>
    <col min="4881" max="4881" width="15.625" style="9" customWidth="1"/>
    <col min="4882" max="5120" width="9" style="9"/>
    <col min="5121" max="5121" width="2.625" style="9" customWidth="1"/>
    <col min="5122" max="5122" width="5.875" style="9" customWidth="1"/>
    <col min="5123" max="5124" width="15.875" style="9" customWidth="1"/>
    <col min="5125" max="5125" width="49.125" style="9" customWidth="1"/>
    <col min="5126" max="5126" width="6.125" style="9" customWidth="1"/>
    <col min="5127" max="5128" width="9.875" style="9" bestFit="1" customWidth="1"/>
    <col min="5129" max="5129" width="5.875" style="9" customWidth="1"/>
    <col min="5130" max="5130" width="40.875" style="9" customWidth="1"/>
    <col min="5131" max="5132" width="30.875" style="9" customWidth="1"/>
    <col min="5133" max="5133" width="13.875" style="9" customWidth="1"/>
    <col min="5134" max="5134" width="6.375" style="9" customWidth="1"/>
    <col min="5135" max="5135" width="13.125" style="9" customWidth="1"/>
    <col min="5136" max="5136" width="18.125" style="9" customWidth="1"/>
    <col min="5137" max="5137" width="15.625" style="9" customWidth="1"/>
    <col min="5138" max="5376" width="9" style="9"/>
    <col min="5377" max="5377" width="2.625" style="9" customWidth="1"/>
    <col min="5378" max="5378" width="5.875" style="9" customWidth="1"/>
    <col min="5379" max="5380" width="15.875" style="9" customWidth="1"/>
    <col min="5381" max="5381" width="49.125" style="9" customWidth="1"/>
    <col min="5382" max="5382" width="6.125" style="9" customWidth="1"/>
    <col min="5383" max="5384" width="9.875" style="9" bestFit="1" customWidth="1"/>
    <col min="5385" max="5385" width="5.875" style="9" customWidth="1"/>
    <col min="5386" max="5386" width="40.875" style="9" customWidth="1"/>
    <col min="5387" max="5388" width="30.875" style="9" customWidth="1"/>
    <col min="5389" max="5389" width="13.875" style="9" customWidth="1"/>
    <col min="5390" max="5390" width="6.375" style="9" customWidth="1"/>
    <col min="5391" max="5391" width="13.125" style="9" customWidth="1"/>
    <col min="5392" max="5392" width="18.125" style="9" customWidth="1"/>
    <col min="5393" max="5393" width="15.625" style="9" customWidth="1"/>
    <col min="5394" max="5632" width="9" style="9"/>
    <col min="5633" max="5633" width="2.625" style="9" customWidth="1"/>
    <col min="5634" max="5634" width="5.875" style="9" customWidth="1"/>
    <col min="5635" max="5636" width="15.875" style="9" customWidth="1"/>
    <col min="5637" max="5637" width="49.125" style="9" customWidth="1"/>
    <col min="5638" max="5638" width="6.125" style="9" customWidth="1"/>
    <col min="5639" max="5640" width="9.875" style="9" bestFit="1" customWidth="1"/>
    <col min="5641" max="5641" width="5.875" style="9" customWidth="1"/>
    <col min="5642" max="5642" width="40.875" style="9" customWidth="1"/>
    <col min="5643" max="5644" width="30.875" style="9" customWidth="1"/>
    <col min="5645" max="5645" width="13.875" style="9" customWidth="1"/>
    <col min="5646" max="5646" width="6.375" style="9" customWidth="1"/>
    <col min="5647" max="5647" width="13.125" style="9" customWidth="1"/>
    <col min="5648" max="5648" width="18.125" style="9" customWidth="1"/>
    <col min="5649" max="5649" width="15.625" style="9" customWidth="1"/>
    <col min="5650" max="5888" width="9" style="9"/>
    <col min="5889" max="5889" width="2.625" style="9" customWidth="1"/>
    <col min="5890" max="5890" width="5.875" style="9" customWidth="1"/>
    <col min="5891" max="5892" width="15.875" style="9" customWidth="1"/>
    <col min="5893" max="5893" width="49.125" style="9" customWidth="1"/>
    <col min="5894" max="5894" width="6.125" style="9" customWidth="1"/>
    <col min="5895" max="5896" width="9.875" style="9" bestFit="1" customWidth="1"/>
    <col min="5897" max="5897" width="5.875" style="9" customWidth="1"/>
    <col min="5898" max="5898" width="40.875" style="9" customWidth="1"/>
    <col min="5899" max="5900" width="30.875" style="9" customWidth="1"/>
    <col min="5901" max="5901" width="13.875" style="9" customWidth="1"/>
    <col min="5902" max="5902" width="6.375" style="9" customWidth="1"/>
    <col min="5903" max="5903" width="13.125" style="9" customWidth="1"/>
    <col min="5904" max="5904" width="18.125" style="9" customWidth="1"/>
    <col min="5905" max="5905" width="15.625" style="9" customWidth="1"/>
    <col min="5906" max="6144" width="9" style="9"/>
    <col min="6145" max="6145" width="2.625" style="9" customWidth="1"/>
    <col min="6146" max="6146" width="5.875" style="9" customWidth="1"/>
    <col min="6147" max="6148" width="15.875" style="9" customWidth="1"/>
    <col min="6149" max="6149" width="49.125" style="9" customWidth="1"/>
    <col min="6150" max="6150" width="6.125" style="9" customWidth="1"/>
    <col min="6151" max="6152" width="9.875" style="9" bestFit="1" customWidth="1"/>
    <col min="6153" max="6153" width="5.875" style="9" customWidth="1"/>
    <col min="6154" max="6154" width="40.875" style="9" customWidth="1"/>
    <col min="6155" max="6156" width="30.875" style="9" customWidth="1"/>
    <col min="6157" max="6157" width="13.875" style="9" customWidth="1"/>
    <col min="6158" max="6158" width="6.375" style="9" customWidth="1"/>
    <col min="6159" max="6159" width="13.125" style="9" customWidth="1"/>
    <col min="6160" max="6160" width="18.125" style="9" customWidth="1"/>
    <col min="6161" max="6161" width="15.625" style="9" customWidth="1"/>
    <col min="6162" max="6400" width="9" style="9"/>
    <col min="6401" max="6401" width="2.625" style="9" customWidth="1"/>
    <col min="6402" max="6402" width="5.875" style="9" customWidth="1"/>
    <col min="6403" max="6404" width="15.875" style="9" customWidth="1"/>
    <col min="6405" max="6405" width="49.125" style="9" customWidth="1"/>
    <col min="6406" max="6406" width="6.125" style="9" customWidth="1"/>
    <col min="6407" max="6408" width="9.875" style="9" bestFit="1" customWidth="1"/>
    <col min="6409" max="6409" width="5.875" style="9" customWidth="1"/>
    <col min="6410" max="6410" width="40.875" style="9" customWidth="1"/>
    <col min="6411" max="6412" width="30.875" style="9" customWidth="1"/>
    <col min="6413" max="6413" width="13.875" style="9" customWidth="1"/>
    <col min="6414" max="6414" width="6.375" style="9" customWidth="1"/>
    <col min="6415" max="6415" width="13.125" style="9" customWidth="1"/>
    <col min="6416" max="6416" width="18.125" style="9" customWidth="1"/>
    <col min="6417" max="6417" width="15.625" style="9" customWidth="1"/>
    <col min="6418" max="6656" width="9" style="9"/>
    <col min="6657" max="6657" width="2.625" style="9" customWidth="1"/>
    <col min="6658" max="6658" width="5.875" style="9" customWidth="1"/>
    <col min="6659" max="6660" width="15.875" style="9" customWidth="1"/>
    <col min="6661" max="6661" width="49.125" style="9" customWidth="1"/>
    <col min="6662" max="6662" width="6.125" style="9" customWidth="1"/>
    <col min="6663" max="6664" width="9.875" style="9" bestFit="1" customWidth="1"/>
    <col min="6665" max="6665" width="5.875" style="9" customWidth="1"/>
    <col min="6666" max="6666" width="40.875" style="9" customWidth="1"/>
    <col min="6667" max="6668" width="30.875" style="9" customWidth="1"/>
    <col min="6669" max="6669" width="13.875" style="9" customWidth="1"/>
    <col min="6670" max="6670" width="6.375" style="9" customWidth="1"/>
    <col min="6671" max="6671" width="13.125" style="9" customWidth="1"/>
    <col min="6672" max="6672" width="18.125" style="9" customWidth="1"/>
    <col min="6673" max="6673" width="15.625" style="9" customWidth="1"/>
    <col min="6674" max="6912" width="9" style="9"/>
    <col min="6913" max="6913" width="2.625" style="9" customWidth="1"/>
    <col min="6914" max="6914" width="5.875" style="9" customWidth="1"/>
    <col min="6915" max="6916" width="15.875" style="9" customWidth="1"/>
    <col min="6917" max="6917" width="49.125" style="9" customWidth="1"/>
    <col min="6918" max="6918" width="6.125" style="9" customWidth="1"/>
    <col min="6919" max="6920" width="9.875" style="9" bestFit="1" customWidth="1"/>
    <col min="6921" max="6921" width="5.875" style="9" customWidth="1"/>
    <col min="6922" max="6922" width="40.875" style="9" customWidth="1"/>
    <col min="6923" max="6924" width="30.875" style="9" customWidth="1"/>
    <col min="6925" max="6925" width="13.875" style="9" customWidth="1"/>
    <col min="6926" max="6926" width="6.375" style="9" customWidth="1"/>
    <col min="6927" max="6927" width="13.125" style="9" customWidth="1"/>
    <col min="6928" max="6928" width="18.125" style="9" customWidth="1"/>
    <col min="6929" max="6929" width="15.625" style="9" customWidth="1"/>
    <col min="6930" max="7168" width="9" style="9"/>
    <col min="7169" max="7169" width="2.625" style="9" customWidth="1"/>
    <col min="7170" max="7170" width="5.875" style="9" customWidth="1"/>
    <col min="7171" max="7172" width="15.875" style="9" customWidth="1"/>
    <col min="7173" max="7173" width="49.125" style="9" customWidth="1"/>
    <col min="7174" max="7174" width="6.125" style="9" customWidth="1"/>
    <col min="7175" max="7176" width="9.875" style="9" bestFit="1" customWidth="1"/>
    <col min="7177" max="7177" width="5.875" style="9" customWidth="1"/>
    <col min="7178" max="7178" width="40.875" style="9" customWidth="1"/>
    <col min="7179" max="7180" width="30.875" style="9" customWidth="1"/>
    <col min="7181" max="7181" width="13.875" style="9" customWidth="1"/>
    <col min="7182" max="7182" width="6.375" style="9" customWidth="1"/>
    <col min="7183" max="7183" width="13.125" style="9" customWidth="1"/>
    <col min="7184" max="7184" width="18.125" style="9" customWidth="1"/>
    <col min="7185" max="7185" width="15.625" style="9" customWidth="1"/>
    <col min="7186" max="7424" width="9" style="9"/>
    <col min="7425" max="7425" width="2.625" style="9" customWidth="1"/>
    <col min="7426" max="7426" width="5.875" style="9" customWidth="1"/>
    <col min="7427" max="7428" width="15.875" style="9" customWidth="1"/>
    <col min="7429" max="7429" width="49.125" style="9" customWidth="1"/>
    <col min="7430" max="7430" width="6.125" style="9" customWidth="1"/>
    <col min="7431" max="7432" width="9.875" style="9" bestFit="1" customWidth="1"/>
    <col min="7433" max="7433" width="5.875" style="9" customWidth="1"/>
    <col min="7434" max="7434" width="40.875" style="9" customWidth="1"/>
    <col min="7435" max="7436" width="30.875" style="9" customWidth="1"/>
    <col min="7437" max="7437" width="13.875" style="9" customWidth="1"/>
    <col min="7438" max="7438" width="6.375" style="9" customWidth="1"/>
    <col min="7439" max="7439" width="13.125" style="9" customWidth="1"/>
    <col min="7440" max="7440" width="18.125" style="9" customWidth="1"/>
    <col min="7441" max="7441" width="15.625" style="9" customWidth="1"/>
    <col min="7442" max="7680" width="9" style="9"/>
    <col min="7681" max="7681" width="2.625" style="9" customWidth="1"/>
    <col min="7682" max="7682" width="5.875" style="9" customWidth="1"/>
    <col min="7683" max="7684" width="15.875" style="9" customWidth="1"/>
    <col min="7685" max="7685" width="49.125" style="9" customWidth="1"/>
    <col min="7686" max="7686" width="6.125" style="9" customWidth="1"/>
    <col min="7687" max="7688" width="9.875" style="9" bestFit="1" customWidth="1"/>
    <col min="7689" max="7689" width="5.875" style="9" customWidth="1"/>
    <col min="7690" max="7690" width="40.875" style="9" customWidth="1"/>
    <col min="7691" max="7692" width="30.875" style="9" customWidth="1"/>
    <col min="7693" max="7693" width="13.875" style="9" customWidth="1"/>
    <col min="7694" max="7694" width="6.375" style="9" customWidth="1"/>
    <col min="7695" max="7695" width="13.125" style="9" customWidth="1"/>
    <col min="7696" max="7696" width="18.125" style="9" customWidth="1"/>
    <col min="7697" max="7697" width="15.625" style="9" customWidth="1"/>
    <col min="7698" max="7936" width="9" style="9"/>
    <col min="7937" max="7937" width="2.625" style="9" customWidth="1"/>
    <col min="7938" max="7938" width="5.875" style="9" customWidth="1"/>
    <col min="7939" max="7940" width="15.875" style="9" customWidth="1"/>
    <col min="7941" max="7941" width="49.125" style="9" customWidth="1"/>
    <col min="7942" max="7942" width="6.125" style="9" customWidth="1"/>
    <col min="7943" max="7944" width="9.875" style="9" bestFit="1" customWidth="1"/>
    <col min="7945" max="7945" width="5.875" style="9" customWidth="1"/>
    <col min="7946" max="7946" width="40.875" style="9" customWidth="1"/>
    <col min="7947" max="7948" width="30.875" style="9" customWidth="1"/>
    <col min="7949" max="7949" width="13.875" style="9" customWidth="1"/>
    <col min="7950" max="7950" width="6.375" style="9" customWidth="1"/>
    <col min="7951" max="7951" width="13.125" style="9" customWidth="1"/>
    <col min="7952" max="7952" width="18.125" style="9" customWidth="1"/>
    <col min="7953" max="7953" width="15.625" style="9" customWidth="1"/>
    <col min="7954" max="8192" width="9" style="9"/>
    <col min="8193" max="8193" width="2.625" style="9" customWidth="1"/>
    <col min="8194" max="8194" width="5.875" style="9" customWidth="1"/>
    <col min="8195" max="8196" width="15.875" style="9" customWidth="1"/>
    <col min="8197" max="8197" width="49.125" style="9" customWidth="1"/>
    <col min="8198" max="8198" width="6.125" style="9" customWidth="1"/>
    <col min="8199" max="8200" width="9.875" style="9" bestFit="1" customWidth="1"/>
    <col min="8201" max="8201" width="5.875" style="9" customWidth="1"/>
    <col min="8202" max="8202" width="40.875" style="9" customWidth="1"/>
    <col min="8203" max="8204" width="30.875" style="9" customWidth="1"/>
    <col min="8205" max="8205" width="13.875" style="9" customWidth="1"/>
    <col min="8206" max="8206" width="6.375" style="9" customWidth="1"/>
    <col min="8207" max="8207" width="13.125" style="9" customWidth="1"/>
    <col min="8208" max="8208" width="18.125" style="9" customWidth="1"/>
    <col min="8209" max="8209" width="15.625" style="9" customWidth="1"/>
    <col min="8210" max="8448" width="9" style="9"/>
    <col min="8449" max="8449" width="2.625" style="9" customWidth="1"/>
    <col min="8450" max="8450" width="5.875" style="9" customWidth="1"/>
    <col min="8451" max="8452" width="15.875" style="9" customWidth="1"/>
    <col min="8453" max="8453" width="49.125" style="9" customWidth="1"/>
    <col min="8454" max="8454" width="6.125" style="9" customWidth="1"/>
    <col min="8455" max="8456" width="9.875" style="9" bestFit="1" customWidth="1"/>
    <col min="8457" max="8457" width="5.875" style="9" customWidth="1"/>
    <col min="8458" max="8458" width="40.875" style="9" customWidth="1"/>
    <col min="8459" max="8460" width="30.875" style="9" customWidth="1"/>
    <col min="8461" max="8461" width="13.875" style="9" customWidth="1"/>
    <col min="8462" max="8462" width="6.375" style="9" customWidth="1"/>
    <col min="8463" max="8463" width="13.125" style="9" customWidth="1"/>
    <col min="8464" max="8464" width="18.125" style="9" customWidth="1"/>
    <col min="8465" max="8465" width="15.625" style="9" customWidth="1"/>
    <col min="8466" max="8704" width="9" style="9"/>
    <col min="8705" max="8705" width="2.625" style="9" customWidth="1"/>
    <col min="8706" max="8706" width="5.875" style="9" customWidth="1"/>
    <col min="8707" max="8708" width="15.875" style="9" customWidth="1"/>
    <col min="8709" max="8709" width="49.125" style="9" customWidth="1"/>
    <col min="8710" max="8710" width="6.125" style="9" customWidth="1"/>
    <col min="8711" max="8712" width="9.875" style="9" bestFit="1" customWidth="1"/>
    <col min="8713" max="8713" width="5.875" style="9" customWidth="1"/>
    <col min="8714" max="8714" width="40.875" style="9" customWidth="1"/>
    <col min="8715" max="8716" width="30.875" style="9" customWidth="1"/>
    <col min="8717" max="8717" width="13.875" style="9" customWidth="1"/>
    <col min="8718" max="8718" width="6.375" style="9" customWidth="1"/>
    <col min="8719" max="8719" width="13.125" style="9" customWidth="1"/>
    <col min="8720" max="8720" width="18.125" style="9" customWidth="1"/>
    <col min="8721" max="8721" width="15.625" style="9" customWidth="1"/>
    <col min="8722" max="8960" width="9" style="9"/>
    <col min="8961" max="8961" width="2.625" style="9" customWidth="1"/>
    <col min="8962" max="8962" width="5.875" style="9" customWidth="1"/>
    <col min="8963" max="8964" width="15.875" style="9" customWidth="1"/>
    <col min="8965" max="8965" width="49.125" style="9" customWidth="1"/>
    <col min="8966" max="8966" width="6.125" style="9" customWidth="1"/>
    <col min="8967" max="8968" width="9.875" style="9" bestFit="1" customWidth="1"/>
    <col min="8969" max="8969" width="5.875" style="9" customWidth="1"/>
    <col min="8970" max="8970" width="40.875" style="9" customWidth="1"/>
    <col min="8971" max="8972" width="30.875" style="9" customWidth="1"/>
    <col min="8973" max="8973" width="13.875" style="9" customWidth="1"/>
    <col min="8974" max="8974" width="6.375" style="9" customWidth="1"/>
    <col min="8975" max="8975" width="13.125" style="9" customWidth="1"/>
    <col min="8976" max="8976" width="18.125" style="9" customWidth="1"/>
    <col min="8977" max="8977" width="15.625" style="9" customWidth="1"/>
    <col min="8978" max="9216" width="9" style="9"/>
    <col min="9217" max="9217" width="2.625" style="9" customWidth="1"/>
    <col min="9218" max="9218" width="5.875" style="9" customWidth="1"/>
    <col min="9219" max="9220" width="15.875" style="9" customWidth="1"/>
    <col min="9221" max="9221" width="49.125" style="9" customWidth="1"/>
    <col min="9222" max="9222" width="6.125" style="9" customWidth="1"/>
    <col min="9223" max="9224" width="9.875" style="9" bestFit="1" customWidth="1"/>
    <col min="9225" max="9225" width="5.875" style="9" customWidth="1"/>
    <col min="9226" max="9226" width="40.875" style="9" customWidth="1"/>
    <col min="9227" max="9228" width="30.875" style="9" customWidth="1"/>
    <col min="9229" max="9229" width="13.875" style="9" customWidth="1"/>
    <col min="9230" max="9230" width="6.375" style="9" customWidth="1"/>
    <col min="9231" max="9231" width="13.125" style="9" customWidth="1"/>
    <col min="9232" max="9232" width="18.125" style="9" customWidth="1"/>
    <col min="9233" max="9233" width="15.625" style="9" customWidth="1"/>
    <col min="9234" max="9472" width="9" style="9"/>
    <col min="9473" max="9473" width="2.625" style="9" customWidth="1"/>
    <col min="9474" max="9474" width="5.875" style="9" customWidth="1"/>
    <col min="9475" max="9476" width="15.875" style="9" customWidth="1"/>
    <col min="9477" max="9477" width="49.125" style="9" customWidth="1"/>
    <col min="9478" max="9478" width="6.125" style="9" customWidth="1"/>
    <col min="9479" max="9480" width="9.875" style="9" bestFit="1" customWidth="1"/>
    <col min="9481" max="9481" width="5.875" style="9" customWidth="1"/>
    <col min="9482" max="9482" width="40.875" style="9" customWidth="1"/>
    <col min="9483" max="9484" width="30.875" style="9" customWidth="1"/>
    <col min="9485" max="9485" width="13.875" style="9" customWidth="1"/>
    <col min="9486" max="9486" width="6.375" style="9" customWidth="1"/>
    <col min="9487" max="9487" width="13.125" style="9" customWidth="1"/>
    <col min="9488" max="9488" width="18.125" style="9" customWidth="1"/>
    <col min="9489" max="9489" width="15.625" style="9" customWidth="1"/>
    <col min="9490" max="9728" width="9" style="9"/>
    <col min="9729" max="9729" width="2.625" style="9" customWidth="1"/>
    <col min="9730" max="9730" width="5.875" style="9" customWidth="1"/>
    <col min="9731" max="9732" width="15.875" style="9" customWidth="1"/>
    <col min="9733" max="9733" width="49.125" style="9" customWidth="1"/>
    <col min="9734" max="9734" width="6.125" style="9" customWidth="1"/>
    <col min="9735" max="9736" width="9.875" style="9" bestFit="1" customWidth="1"/>
    <col min="9737" max="9737" width="5.875" style="9" customWidth="1"/>
    <col min="9738" max="9738" width="40.875" style="9" customWidth="1"/>
    <col min="9739" max="9740" width="30.875" style="9" customWidth="1"/>
    <col min="9741" max="9741" width="13.875" style="9" customWidth="1"/>
    <col min="9742" max="9742" width="6.375" style="9" customWidth="1"/>
    <col min="9743" max="9743" width="13.125" style="9" customWidth="1"/>
    <col min="9744" max="9744" width="18.125" style="9" customWidth="1"/>
    <col min="9745" max="9745" width="15.625" style="9" customWidth="1"/>
    <col min="9746" max="9984" width="9" style="9"/>
    <col min="9985" max="9985" width="2.625" style="9" customWidth="1"/>
    <col min="9986" max="9986" width="5.875" style="9" customWidth="1"/>
    <col min="9987" max="9988" width="15.875" style="9" customWidth="1"/>
    <col min="9989" max="9989" width="49.125" style="9" customWidth="1"/>
    <col min="9990" max="9990" width="6.125" style="9" customWidth="1"/>
    <col min="9991" max="9992" width="9.875" style="9" bestFit="1" customWidth="1"/>
    <col min="9993" max="9993" width="5.875" style="9" customWidth="1"/>
    <col min="9994" max="9994" width="40.875" style="9" customWidth="1"/>
    <col min="9995" max="9996" width="30.875" style="9" customWidth="1"/>
    <col min="9997" max="9997" width="13.875" style="9" customWidth="1"/>
    <col min="9998" max="9998" width="6.375" style="9" customWidth="1"/>
    <col min="9999" max="9999" width="13.125" style="9" customWidth="1"/>
    <col min="10000" max="10000" width="18.125" style="9" customWidth="1"/>
    <col min="10001" max="10001" width="15.625" style="9" customWidth="1"/>
    <col min="10002" max="10240" width="9" style="9"/>
    <col min="10241" max="10241" width="2.625" style="9" customWidth="1"/>
    <col min="10242" max="10242" width="5.875" style="9" customWidth="1"/>
    <col min="10243" max="10244" width="15.875" style="9" customWidth="1"/>
    <col min="10245" max="10245" width="49.125" style="9" customWidth="1"/>
    <col min="10246" max="10246" width="6.125" style="9" customWidth="1"/>
    <col min="10247" max="10248" width="9.875" style="9" bestFit="1" customWidth="1"/>
    <col min="10249" max="10249" width="5.875" style="9" customWidth="1"/>
    <col min="10250" max="10250" width="40.875" style="9" customWidth="1"/>
    <col min="10251" max="10252" width="30.875" style="9" customWidth="1"/>
    <col min="10253" max="10253" width="13.875" style="9" customWidth="1"/>
    <col min="10254" max="10254" width="6.375" style="9" customWidth="1"/>
    <col min="10255" max="10255" width="13.125" style="9" customWidth="1"/>
    <col min="10256" max="10256" width="18.125" style="9" customWidth="1"/>
    <col min="10257" max="10257" width="15.625" style="9" customWidth="1"/>
    <col min="10258" max="10496" width="9" style="9"/>
    <col min="10497" max="10497" width="2.625" style="9" customWidth="1"/>
    <col min="10498" max="10498" width="5.875" style="9" customWidth="1"/>
    <col min="10499" max="10500" width="15.875" style="9" customWidth="1"/>
    <col min="10501" max="10501" width="49.125" style="9" customWidth="1"/>
    <col min="10502" max="10502" width="6.125" style="9" customWidth="1"/>
    <col min="10503" max="10504" width="9.875" style="9" bestFit="1" customWidth="1"/>
    <col min="10505" max="10505" width="5.875" style="9" customWidth="1"/>
    <col min="10506" max="10506" width="40.875" style="9" customWidth="1"/>
    <col min="10507" max="10508" width="30.875" style="9" customWidth="1"/>
    <col min="10509" max="10509" width="13.875" style="9" customWidth="1"/>
    <col min="10510" max="10510" width="6.375" style="9" customWidth="1"/>
    <col min="10511" max="10511" width="13.125" style="9" customWidth="1"/>
    <col min="10512" max="10512" width="18.125" style="9" customWidth="1"/>
    <col min="10513" max="10513" width="15.625" style="9" customWidth="1"/>
    <col min="10514" max="10752" width="9" style="9"/>
    <col min="10753" max="10753" width="2.625" style="9" customWidth="1"/>
    <col min="10754" max="10754" width="5.875" style="9" customWidth="1"/>
    <col min="10755" max="10756" width="15.875" style="9" customWidth="1"/>
    <col min="10757" max="10757" width="49.125" style="9" customWidth="1"/>
    <col min="10758" max="10758" width="6.125" style="9" customWidth="1"/>
    <col min="10759" max="10760" width="9.875" style="9" bestFit="1" customWidth="1"/>
    <col min="10761" max="10761" width="5.875" style="9" customWidth="1"/>
    <col min="10762" max="10762" width="40.875" style="9" customWidth="1"/>
    <col min="10763" max="10764" width="30.875" style="9" customWidth="1"/>
    <col min="10765" max="10765" width="13.875" style="9" customWidth="1"/>
    <col min="10766" max="10766" width="6.375" style="9" customWidth="1"/>
    <col min="10767" max="10767" width="13.125" style="9" customWidth="1"/>
    <col min="10768" max="10768" width="18.125" style="9" customWidth="1"/>
    <col min="10769" max="10769" width="15.625" style="9" customWidth="1"/>
    <col min="10770" max="11008" width="9" style="9"/>
    <col min="11009" max="11009" width="2.625" style="9" customWidth="1"/>
    <col min="11010" max="11010" width="5.875" style="9" customWidth="1"/>
    <col min="11011" max="11012" width="15.875" style="9" customWidth="1"/>
    <col min="11013" max="11013" width="49.125" style="9" customWidth="1"/>
    <col min="11014" max="11014" width="6.125" style="9" customWidth="1"/>
    <col min="11015" max="11016" width="9.875" style="9" bestFit="1" customWidth="1"/>
    <col min="11017" max="11017" width="5.875" style="9" customWidth="1"/>
    <col min="11018" max="11018" width="40.875" style="9" customWidth="1"/>
    <col min="11019" max="11020" width="30.875" style="9" customWidth="1"/>
    <col min="11021" max="11021" width="13.875" style="9" customWidth="1"/>
    <col min="11022" max="11022" width="6.375" style="9" customWidth="1"/>
    <col min="11023" max="11023" width="13.125" style="9" customWidth="1"/>
    <col min="11024" max="11024" width="18.125" style="9" customWidth="1"/>
    <col min="11025" max="11025" width="15.625" style="9" customWidth="1"/>
    <col min="11026" max="11264" width="9" style="9"/>
    <col min="11265" max="11265" width="2.625" style="9" customWidth="1"/>
    <col min="11266" max="11266" width="5.875" style="9" customWidth="1"/>
    <col min="11267" max="11268" width="15.875" style="9" customWidth="1"/>
    <col min="11269" max="11269" width="49.125" style="9" customWidth="1"/>
    <col min="11270" max="11270" width="6.125" style="9" customWidth="1"/>
    <col min="11271" max="11272" width="9.875" style="9" bestFit="1" customWidth="1"/>
    <col min="11273" max="11273" width="5.875" style="9" customWidth="1"/>
    <col min="11274" max="11274" width="40.875" style="9" customWidth="1"/>
    <col min="11275" max="11276" width="30.875" style="9" customWidth="1"/>
    <col min="11277" max="11277" width="13.875" style="9" customWidth="1"/>
    <col min="11278" max="11278" width="6.375" style="9" customWidth="1"/>
    <col min="11279" max="11279" width="13.125" style="9" customWidth="1"/>
    <col min="11280" max="11280" width="18.125" style="9" customWidth="1"/>
    <col min="11281" max="11281" width="15.625" style="9" customWidth="1"/>
    <col min="11282" max="11520" width="9" style="9"/>
    <col min="11521" max="11521" width="2.625" style="9" customWidth="1"/>
    <col min="11522" max="11522" width="5.875" style="9" customWidth="1"/>
    <col min="11523" max="11524" width="15.875" style="9" customWidth="1"/>
    <col min="11525" max="11525" width="49.125" style="9" customWidth="1"/>
    <col min="11526" max="11526" width="6.125" style="9" customWidth="1"/>
    <col min="11527" max="11528" width="9.875" style="9" bestFit="1" customWidth="1"/>
    <col min="11529" max="11529" width="5.875" style="9" customWidth="1"/>
    <col min="11530" max="11530" width="40.875" style="9" customWidth="1"/>
    <col min="11531" max="11532" width="30.875" style="9" customWidth="1"/>
    <col min="11533" max="11533" width="13.875" style="9" customWidth="1"/>
    <col min="11534" max="11534" width="6.375" style="9" customWidth="1"/>
    <col min="11535" max="11535" width="13.125" style="9" customWidth="1"/>
    <col min="11536" max="11536" width="18.125" style="9" customWidth="1"/>
    <col min="11537" max="11537" width="15.625" style="9" customWidth="1"/>
    <col min="11538" max="11776" width="9" style="9"/>
    <col min="11777" max="11777" width="2.625" style="9" customWidth="1"/>
    <col min="11778" max="11778" width="5.875" style="9" customWidth="1"/>
    <col min="11779" max="11780" width="15.875" style="9" customWidth="1"/>
    <col min="11781" max="11781" width="49.125" style="9" customWidth="1"/>
    <col min="11782" max="11782" width="6.125" style="9" customWidth="1"/>
    <col min="11783" max="11784" width="9.875" style="9" bestFit="1" customWidth="1"/>
    <col min="11785" max="11785" width="5.875" style="9" customWidth="1"/>
    <col min="11786" max="11786" width="40.875" style="9" customWidth="1"/>
    <col min="11787" max="11788" width="30.875" style="9" customWidth="1"/>
    <col min="11789" max="11789" width="13.875" style="9" customWidth="1"/>
    <col min="11790" max="11790" width="6.375" style="9" customWidth="1"/>
    <col min="11791" max="11791" width="13.125" style="9" customWidth="1"/>
    <col min="11792" max="11792" width="18.125" style="9" customWidth="1"/>
    <col min="11793" max="11793" width="15.625" style="9" customWidth="1"/>
    <col min="11794" max="12032" width="9" style="9"/>
    <col min="12033" max="12033" width="2.625" style="9" customWidth="1"/>
    <col min="12034" max="12034" width="5.875" style="9" customWidth="1"/>
    <col min="12035" max="12036" width="15.875" style="9" customWidth="1"/>
    <col min="12037" max="12037" width="49.125" style="9" customWidth="1"/>
    <col min="12038" max="12038" width="6.125" style="9" customWidth="1"/>
    <col min="12039" max="12040" width="9.875" style="9" bestFit="1" customWidth="1"/>
    <col min="12041" max="12041" width="5.875" style="9" customWidth="1"/>
    <col min="12042" max="12042" width="40.875" style="9" customWidth="1"/>
    <col min="12043" max="12044" width="30.875" style="9" customWidth="1"/>
    <col min="12045" max="12045" width="13.875" style="9" customWidth="1"/>
    <col min="12046" max="12046" width="6.375" style="9" customWidth="1"/>
    <col min="12047" max="12047" width="13.125" style="9" customWidth="1"/>
    <col min="12048" max="12048" width="18.125" style="9" customWidth="1"/>
    <col min="12049" max="12049" width="15.625" style="9" customWidth="1"/>
    <col min="12050" max="12288" width="9" style="9"/>
    <col min="12289" max="12289" width="2.625" style="9" customWidth="1"/>
    <col min="12290" max="12290" width="5.875" style="9" customWidth="1"/>
    <col min="12291" max="12292" width="15.875" style="9" customWidth="1"/>
    <col min="12293" max="12293" width="49.125" style="9" customWidth="1"/>
    <col min="12294" max="12294" width="6.125" style="9" customWidth="1"/>
    <col min="12295" max="12296" width="9.875" style="9" bestFit="1" customWidth="1"/>
    <col min="12297" max="12297" width="5.875" style="9" customWidth="1"/>
    <col min="12298" max="12298" width="40.875" style="9" customWidth="1"/>
    <col min="12299" max="12300" width="30.875" style="9" customWidth="1"/>
    <col min="12301" max="12301" width="13.875" style="9" customWidth="1"/>
    <col min="12302" max="12302" width="6.375" style="9" customWidth="1"/>
    <col min="12303" max="12303" width="13.125" style="9" customWidth="1"/>
    <col min="12304" max="12304" width="18.125" style="9" customWidth="1"/>
    <col min="12305" max="12305" width="15.625" style="9" customWidth="1"/>
    <col min="12306" max="12544" width="9" style="9"/>
    <col min="12545" max="12545" width="2.625" style="9" customWidth="1"/>
    <col min="12546" max="12546" width="5.875" style="9" customWidth="1"/>
    <col min="12547" max="12548" width="15.875" style="9" customWidth="1"/>
    <col min="12549" max="12549" width="49.125" style="9" customWidth="1"/>
    <col min="12550" max="12550" width="6.125" style="9" customWidth="1"/>
    <col min="12551" max="12552" width="9.875" style="9" bestFit="1" customWidth="1"/>
    <col min="12553" max="12553" width="5.875" style="9" customWidth="1"/>
    <col min="12554" max="12554" width="40.875" style="9" customWidth="1"/>
    <col min="12555" max="12556" width="30.875" style="9" customWidth="1"/>
    <col min="12557" max="12557" width="13.875" style="9" customWidth="1"/>
    <col min="12558" max="12558" width="6.375" style="9" customWidth="1"/>
    <col min="12559" max="12559" width="13.125" style="9" customWidth="1"/>
    <col min="12560" max="12560" width="18.125" style="9" customWidth="1"/>
    <col min="12561" max="12561" width="15.625" style="9" customWidth="1"/>
    <col min="12562" max="12800" width="9" style="9"/>
    <col min="12801" max="12801" width="2.625" style="9" customWidth="1"/>
    <col min="12802" max="12802" width="5.875" style="9" customWidth="1"/>
    <col min="12803" max="12804" width="15.875" style="9" customWidth="1"/>
    <col min="12805" max="12805" width="49.125" style="9" customWidth="1"/>
    <col min="12806" max="12806" width="6.125" style="9" customWidth="1"/>
    <col min="12807" max="12808" width="9.875" style="9" bestFit="1" customWidth="1"/>
    <col min="12809" max="12809" width="5.875" style="9" customWidth="1"/>
    <col min="12810" max="12810" width="40.875" style="9" customWidth="1"/>
    <col min="12811" max="12812" width="30.875" style="9" customWidth="1"/>
    <col min="12813" max="12813" width="13.875" style="9" customWidth="1"/>
    <col min="12814" max="12814" width="6.375" style="9" customWidth="1"/>
    <col min="12815" max="12815" width="13.125" style="9" customWidth="1"/>
    <col min="12816" max="12816" width="18.125" style="9" customWidth="1"/>
    <col min="12817" max="12817" width="15.625" style="9" customWidth="1"/>
    <col min="12818" max="13056" width="9" style="9"/>
    <col min="13057" max="13057" width="2.625" style="9" customWidth="1"/>
    <col min="13058" max="13058" width="5.875" style="9" customWidth="1"/>
    <col min="13059" max="13060" width="15.875" style="9" customWidth="1"/>
    <col min="13061" max="13061" width="49.125" style="9" customWidth="1"/>
    <col min="13062" max="13062" width="6.125" style="9" customWidth="1"/>
    <col min="13063" max="13064" width="9.875" style="9" bestFit="1" customWidth="1"/>
    <col min="13065" max="13065" width="5.875" style="9" customWidth="1"/>
    <col min="13066" max="13066" width="40.875" style="9" customWidth="1"/>
    <col min="13067" max="13068" width="30.875" style="9" customWidth="1"/>
    <col min="13069" max="13069" width="13.875" style="9" customWidth="1"/>
    <col min="13070" max="13070" width="6.375" style="9" customWidth="1"/>
    <col min="13071" max="13071" width="13.125" style="9" customWidth="1"/>
    <col min="13072" max="13072" width="18.125" style="9" customWidth="1"/>
    <col min="13073" max="13073" width="15.625" style="9" customWidth="1"/>
    <col min="13074" max="13312" width="9" style="9"/>
    <col min="13313" max="13313" width="2.625" style="9" customWidth="1"/>
    <col min="13314" max="13314" width="5.875" style="9" customWidth="1"/>
    <col min="13315" max="13316" width="15.875" style="9" customWidth="1"/>
    <col min="13317" max="13317" width="49.125" style="9" customWidth="1"/>
    <col min="13318" max="13318" width="6.125" style="9" customWidth="1"/>
    <col min="13319" max="13320" width="9.875" style="9" bestFit="1" customWidth="1"/>
    <col min="13321" max="13321" width="5.875" style="9" customWidth="1"/>
    <col min="13322" max="13322" width="40.875" style="9" customWidth="1"/>
    <col min="13323" max="13324" width="30.875" style="9" customWidth="1"/>
    <col min="13325" max="13325" width="13.875" style="9" customWidth="1"/>
    <col min="13326" max="13326" width="6.375" style="9" customWidth="1"/>
    <col min="13327" max="13327" width="13.125" style="9" customWidth="1"/>
    <col min="13328" max="13328" width="18.125" style="9" customWidth="1"/>
    <col min="13329" max="13329" width="15.625" style="9" customWidth="1"/>
    <col min="13330" max="13568" width="9" style="9"/>
    <col min="13569" max="13569" width="2.625" style="9" customWidth="1"/>
    <col min="13570" max="13570" width="5.875" style="9" customWidth="1"/>
    <col min="13571" max="13572" width="15.875" style="9" customWidth="1"/>
    <col min="13573" max="13573" width="49.125" style="9" customWidth="1"/>
    <col min="13574" max="13574" width="6.125" style="9" customWidth="1"/>
    <col min="13575" max="13576" width="9.875" style="9" bestFit="1" customWidth="1"/>
    <col min="13577" max="13577" width="5.875" style="9" customWidth="1"/>
    <col min="13578" max="13578" width="40.875" style="9" customWidth="1"/>
    <col min="13579" max="13580" width="30.875" style="9" customWidth="1"/>
    <col min="13581" max="13581" width="13.875" style="9" customWidth="1"/>
    <col min="13582" max="13582" width="6.375" style="9" customWidth="1"/>
    <col min="13583" max="13583" width="13.125" style="9" customWidth="1"/>
    <col min="13584" max="13584" width="18.125" style="9" customWidth="1"/>
    <col min="13585" max="13585" width="15.625" style="9" customWidth="1"/>
    <col min="13586" max="13824" width="9" style="9"/>
    <col min="13825" max="13825" width="2.625" style="9" customWidth="1"/>
    <col min="13826" max="13826" width="5.875" style="9" customWidth="1"/>
    <col min="13827" max="13828" width="15.875" style="9" customWidth="1"/>
    <col min="13829" max="13829" width="49.125" style="9" customWidth="1"/>
    <col min="13830" max="13830" width="6.125" style="9" customWidth="1"/>
    <col min="13831" max="13832" width="9.875" style="9" bestFit="1" customWidth="1"/>
    <col min="13833" max="13833" width="5.875" style="9" customWidth="1"/>
    <col min="13834" max="13834" width="40.875" style="9" customWidth="1"/>
    <col min="13835" max="13836" width="30.875" style="9" customWidth="1"/>
    <col min="13837" max="13837" width="13.875" style="9" customWidth="1"/>
    <col min="13838" max="13838" width="6.375" style="9" customWidth="1"/>
    <col min="13839" max="13839" width="13.125" style="9" customWidth="1"/>
    <col min="13840" max="13840" width="18.125" style="9" customWidth="1"/>
    <col min="13841" max="13841" width="15.625" style="9" customWidth="1"/>
    <col min="13842" max="14080" width="9" style="9"/>
    <col min="14081" max="14081" width="2.625" style="9" customWidth="1"/>
    <col min="14082" max="14082" width="5.875" style="9" customWidth="1"/>
    <col min="14083" max="14084" width="15.875" style="9" customWidth="1"/>
    <col min="14085" max="14085" width="49.125" style="9" customWidth="1"/>
    <col min="14086" max="14086" width="6.125" style="9" customWidth="1"/>
    <col min="14087" max="14088" width="9.875" style="9" bestFit="1" customWidth="1"/>
    <col min="14089" max="14089" width="5.875" style="9" customWidth="1"/>
    <col min="14090" max="14090" width="40.875" style="9" customWidth="1"/>
    <col min="14091" max="14092" width="30.875" style="9" customWidth="1"/>
    <col min="14093" max="14093" width="13.875" style="9" customWidth="1"/>
    <col min="14094" max="14094" width="6.375" style="9" customWidth="1"/>
    <col min="14095" max="14095" width="13.125" style="9" customWidth="1"/>
    <col min="14096" max="14096" width="18.125" style="9" customWidth="1"/>
    <col min="14097" max="14097" width="15.625" style="9" customWidth="1"/>
    <col min="14098" max="14336" width="9" style="9"/>
    <col min="14337" max="14337" width="2.625" style="9" customWidth="1"/>
    <col min="14338" max="14338" width="5.875" style="9" customWidth="1"/>
    <col min="14339" max="14340" width="15.875" style="9" customWidth="1"/>
    <col min="14341" max="14341" width="49.125" style="9" customWidth="1"/>
    <col min="14342" max="14342" width="6.125" style="9" customWidth="1"/>
    <col min="14343" max="14344" width="9.875" style="9" bestFit="1" customWidth="1"/>
    <col min="14345" max="14345" width="5.875" style="9" customWidth="1"/>
    <col min="14346" max="14346" width="40.875" style="9" customWidth="1"/>
    <col min="14347" max="14348" width="30.875" style="9" customWidth="1"/>
    <col min="14349" max="14349" width="13.875" style="9" customWidth="1"/>
    <col min="14350" max="14350" width="6.375" style="9" customWidth="1"/>
    <col min="14351" max="14351" width="13.125" style="9" customWidth="1"/>
    <col min="14352" max="14352" width="18.125" style="9" customWidth="1"/>
    <col min="14353" max="14353" width="15.625" style="9" customWidth="1"/>
    <col min="14354" max="14592" width="9" style="9"/>
    <col min="14593" max="14593" width="2.625" style="9" customWidth="1"/>
    <col min="14594" max="14594" width="5.875" style="9" customWidth="1"/>
    <col min="14595" max="14596" width="15.875" style="9" customWidth="1"/>
    <col min="14597" max="14597" width="49.125" style="9" customWidth="1"/>
    <col min="14598" max="14598" width="6.125" style="9" customWidth="1"/>
    <col min="14599" max="14600" width="9.875" style="9" bestFit="1" customWidth="1"/>
    <col min="14601" max="14601" width="5.875" style="9" customWidth="1"/>
    <col min="14602" max="14602" width="40.875" style="9" customWidth="1"/>
    <col min="14603" max="14604" width="30.875" style="9" customWidth="1"/>
    <col min="14605" max="14605" width="13.875" style="9" customWidth="1"/>
    <col min="14606" max="14606" width="6.375" style="9" customWidth="1"/>
    <col min="14607" max="14607" width="13.125" style="9" customWidth="1"/>
    <col min="14608" max="14608" width="18.125" style="9" customWidth="1"/>
    <col min="14609" max="14609" width="15.625" style="9" customWidth="1"/>
    <col min="14610" max="14848" width="9" style="9"/>
    <col min="14849" max="14849" width="2.625" style="9" customWidth="1"/>
    <col min="14850" max="14850" width="5.875" style="9" customWidth="1"/>
    <col min="14851" max="14852" width="15.875" style="9" customWidth="1"/>
    <col min="14853" max="14853" width="49.125" style="9" customWidth="1"/>
    <col min="14854" max="14854" width="6.125" style="9" customWidth="1"/>
    <col min="14855" max="14856" width="9.875" style="9" bestFit="1" customWidth="1"/>
    <col min="14857" max="14857" width="5.875" style="9" customWidth="1"/>
    <col min="14858" max="14858" width="40.875" style="9" customWidth="1"/>
    <col min="14859" max="14860" width="30.875" style="9" customWidth="1"/>
    <col min="14861" max="14861" width="13.875" style="9" customWidth="1"/>
    <col min="14862" max="14862" width="6.375" style="9" customWidth="1"/>
    <col min="14863" max="14863" width="13.125" style="9" customWidth="1"/>
    <col min="14864" max="14864" width="18.125" style="9" customWidth="1"/>
    <col min="14865" max="14865" width="15.625" style="9" customWidth="1"/>
    <col min="14866" max="15104" width="9" style="9"/>
    <col min="15105" max="15105" width="2.625" style="9" customWidth="1"/>
    <col min="15106" max="15106" width="5.875" style="9" customWidth="1"/>
    <col min="15107" max="15108" width="15.875" style="9" customWidth="1"/>
    <col min="15109" max="15109" width="49.125" style="9" customWidth="1"/>
    <col min="15110" max="15110" width="6.125" style="9" customWidth="1"/>
    <col min="15111" max="15112" width="9.875" style="9" bestFit="1" customWidth="1"/>
    <col min="15113" max="15113" width="5.875" style="9" customWidth="1"/>
    <col min="15114" max="15114" width="40.875" style="9" customWidth="1"/>
    <col min="15115" max="15116" width="30.875" style="9" customWidth="1"/>
    <col min="15117" max="15117" width="13.875" style="9" customWidth="1"/>
    <col min="15118" max="15118" width="6.375" style="9" customWidth="1"/>
    <col min="15119" max="15119" width="13.125" style="9" customWidth="1"/>
    <col min="15120" max="15120" width="18.125" style="9" customWidth="1"/>
    <col min="15121" max="15121" width="15.625" style="9" customWidth="1"/>
    <col min="15122" max="15360" width="9" style="9"/>
    <col min="15361" max="15361" width="2.625" style="9" customWidth="1"/>
    <col min="15362" max="15362" width="5.875" style="9" customWidth="1"/>
    <col min="15363" max="15364" width="15.875" style="9" customWidth="1"/>
    <col min="15365" max="15365" width="49.125" style="9" customWidth="1"/>
    <col min="15366" max="15366" width="6.125" style="9" customWidth="1"/>
    <col min="15367" max="15368" width="9.875" style="9" bestFit="1" customWidth="1"/>
    <col min="15369" max="15369" width="5.875" style="9" customWidth="1"/>
    <col min="15370" max="15370" width="40.875" style="9" customWidth="1"/>
    <col min="15371" max="15372" width="30.875" style="9" customWidth="1"/>
    <col min="15373" max="15373" width="13.875" style="9" customWidth="1"/>
    <col min="15374" max="15374" width="6.375" style="9" customWidth="1"/>
    <col min="15375" max="15375" width="13.125" style="9" customWidth="1"/>
    <col min="15376" max="15376" width="18.125" style="9" customWidth="1"/>
    <col min="15377" max="15377" width="15.625" style="9" customWidth="1"/>
    <col min="15378" max="15616" width="9" style="9"/>
    <col min="15617" max="15617" width="2.625" style="9" customWidth="1"/>
    <col min="15618" max="15618" width="5.875" style="9" customWidth="1"/>
    <col min="15619" max="15620" width="15.875" style="9" customWidth="1"/>
    <col min="15621" max="15621" width="49.125" style="9" customWidth="1"/>
    <col min="15622" max="15622" width="6.125" style="9" customWidth="1"/>
    <col min="15623" max="15624" width="9.875" style="9" bestFit="1" customWidth="1"/>
    <col min="15625" max="15625" width="5.875" style="9" customWidth="1"/>
    <col min="15626" max="15626" width="40.875" style="9" customWidth="1"/>
    <col min="15627" max="15628" width="30.875" style="9" customWidth="1"/>
    <col min="15629" max="15629" width="13.875" style="9" customWidth="1"/>
    <col min="15630" max="15630" width="6.375" style="9" customWidth="1"/>
    <col min="15631" max="15631" width="13.125" style="9" customWidth="1"/>
    <col min="15632" max="15632" width="18.125" style="9" customWidth="1"/>
    <col min="15633" max="15633" width="15.625" style="9" customWidth="1"/>
    <col min="15634" max="15872" width="9" style="9"/>
    <col min="15873" max="15873" width="2.625" style="9" customWidth="1"/>
    <col min="15874" max="15874" width="5.875" style="9" customWidth="1"/>
    <col min="15875" max="15876" width="15.875" style="9" customWidth="1"/>
    <col min="15877" max="15877" width="49.125" style="9" customWidth="1"/>
    <col min="15878" max="15878" width="6.125" style="9" customWidth="1"/>
    <col min="15879" max="15880" width="9.875" style="9" bestFit="1" customWidth="1"/>
    <col min="15881" max="15881" width="5.875" style="9" customWidth="1"/>
    <col min="15882" max="15882" width="40.875" style="9" customWidth="1"/>
    <col min="15883" max="15884" width="30.875" style="9" customWidth="1"/>
    <col min="15885" max="15885" width="13.875" style="9" customWidth="1"/>
    <col min="15886" max="15886" width="6.375" style="9" customWidth="1"/>
    <col min="15887" max="15887" width="13.125" style="9" customWidth="1"/>
    <col min="15888" max="15888" width="18.125" style="9" customWidth="1"/>
    <col min="15889" max="15889" width="15.625" style="9" customWidth="1"/>
    <col min="15890" max="16128" width="9" style="9"/>
    <col min="16129" max="16129" width="2.625" style="9" customWidth="1"/>
    <col min="16130" max="16130" width="5.875" style="9" customWidth="1"/>
    <col min="16131" max="16132" width="15.875" style="9" customWidth="1"/>
    <col min="16133" max="16133" width="49.125" style="9" customWidth="1"/>
    <col min="16134" max="16134" width="6.125" style="9" customWidth="1"/>
    <col min="16135" max="16136" width="9.875" style="9" bestFit="1" customWidth="1"/>
    <col min="16137" max="16137" width="5.875" style="9" customWidth="1"/>
    <col min="16138" max="16138" width="40.875" style="9" customWidth="1"/>
    <col min="16139" max="16140" width="30.875" style="9" customWidth="1"/>
    <col min="16141" max="16141" width="13.875" style="9" customWidth="1"/>
    <col min="16142" max="16142" width="6.375" style="9" customWidth="1"/>
    <col min="16143" max="16143" width="13.125" style="9" customWidth="1"/>
    <col min="16144" max="16144" width="18.125" style="9" customWidth="1"/>
    <col min="16145" max="16145" width="15.625" style="9" customWidth="1"/>
    <col min="16146" max="16384" width="9" style="9"/>
  </cols>
  <sheetData>
    <row r="2" spans="2:17" ht="20.100000000000001" customHeight="1">
      <c r="B2" s="1" t="s">
        <v>0</v>
      </c>
      <c r="C2" s="1"/>
      <c r="D2" s="1"/>
      <c r="E2" s="2" t="s">
        <v>4054</v>
      </c>
      <c r="G2" s="4" t="s">
        <v>2</v>
      </c>
      <c r="H2" s="5"/>
      <c r="I2" s="6"/>
      <c r="J2" s="7">
        <f>SUM(H:H)</f>
        <v>1447074</v>
      </c>
    </row>
    <row r="3" spans="2:17" ht="20.100000000000001" customHeight="1">
      <c r="B3" s="1" t="s">
        <v>3</v>
      </c>
      <c r="C3" s="1"/>
      <c r="D3" s="1"/>
      <c r="E3" s="13" t="s">
        <v>3279</v>
      </c>
    </row>
    <row r="4" spans="2:17" ht="20.100000000000001" customHeight="1">
      <c r="B4" s="1" t="s">
        <v>1373</v>
      </c>
      <c r="C4" s="1"/>
      <c r="D4" s="1"/>
      <c r="E4" s="13" t="s">
        <v>4055</v>
      </c>
    </row>
    <row r="5" spans="2:17" ht="20.100000000000001" customHeight="1">
      <c r="B5" s="1" t="s">
        <v>6</v>
      </c>
      <c r="C5" s="1"/>
      <c r="D5" s="1"/>
      <c r="E5" s="16">
        <v>43809</v>
      </c>
      <c r="H5" s="532" t="s">
        <v>2524</v>
      </c>
    </row>
    <row r="6" spans="2:17" ht="20.100000000000001" customHeight="1">
      <c r="B6" s="1" t="s">
        <v>7</v>
      </c>
      <c r="C6" s="1"/>
      <c r="D6" s="1"/>
      <c r="E6" s="16">
        <v>43814</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474" t="s">
        <v>288</v>
      </c>
      <c r="D9" s="475"/>
      <c r="E9" s="476"/>
      <c r="F9" s="18"/>
      <c r="G9" s="18"/>
      <c r="H9" s="22"/>
      <c r="I9" s="22"/>
      <c r="J9" s="18"/>
      <c r="K9" s="18"/>
      <c r="L9" s="18"/>
      <c r="M9" s="30"/>
      <c r="N9" s="17"/>
      <c r="O9" s="18"/>
      <c r="P9" s="30"/>
      <c r="Q9" s="23"/>
    </row>
    <row r="10" spans="2:17" s="8" customFormat="1" ht="19.7" customHeight="1">
      <c r="B10" s="17"/>
      <c r="C10" s="17" t="s">
        <v>288</v>
      </c>
      <c r="D10" s="17" t="s">
        <v>288</v>
      </c>
      <c r="E10" s="24" t="s">
        <v>4056</v>
      </c>
      <c r="F10" s="18">
        <v>1</v>
      </c>
      <c r="G10" s="17">
        <v>755000</v>
      </c>
      <c r="H10" s="477">
        <f t="shared" ref="H10:H16" si="0">F10*G10</f>
        <v>755000</v>
      </c>
      <c r="I10" s="22"/>
      <c r="J10" s="24" t="s">
        <v>4057</v>
      </c>
      <c r="K10" s="18"/>
      <c r="L10" s="18"/>
      <c r="M10" s="30"/>
      <c r="N10" s="17"/>
      <c r="O10" s="29"/>
      <c r="P10" s="30"/>
      <c r="Q10" s="23"/>
    </row>
    <row r="11" spans="2:17" s="8" customFormat="1" ht="19.7" customHeight="1">
      <c r="B11" s="17"/>
      <c r="C11" s="17" t="s">
        <v>288</v>
      </c>
      <c r="D11" s="17" t="s">
        <v>288</v>
      </c>
      <c r="E11" s="24" t="s">
        <v>1383</v>
      </c>
      <c r="F11" s="18">
        <v>1</v>
      </c>
      <c r="G11" s="17">
        <v>31500</v>
      </c>
      <c r="H11" s="477">
        <f t="shared" si="0"/>
        <v>31500</v>
      </c>
      <c r="I11" s="22"/>
      <c r="J11" s="24" t="s">
        <v>1384</v>
      </c>
      <c r="K11" s="18"/>
      <c r="L11" s="18"/>
      <c r="M11" s="30"/>
      <c r="N11" s="17"/>
      <c r="O11" s="29"/>
      <c r="P11" s="30"/>
      <c r="Q11" s="23"/>
    </row>
    <row r="12" spans="2:17" s="8" customFormat="1" ht="19.7" customHeight="1">
      <c r="B12" s="17"/>
      <c r="C12" s="17" t="s">
        <v>288</v>
      </c>
      <c r="D12" s="17" t="s">
        <v>288</v>
      </c>
      <c r="E12" s="24" t="s">
        <v>4058</v>
      </c>
      <c r="F12" s="18">
        <v>1</v>
      </c>
      <c r="G12" s="17">
        <v>14000</v>
      </c>
      <c r="H12" s="477">
        <f t="shared" si="0"/>
        <v>14000</v>
      </c>
      <c r="I12" s="22"/>
      <c r="J12" s="24" t="s">
        <v>3038</v>
      </c>
      <c r="K12" s="18"/>
      <c r="L12" s="18"/>
      <c r="M12" s="30"/>
      <c r="N12" s="17"/>
      <c r="O12" s="29"/>
      <c r="P12" s="30"/>
      <c r="Q12" s="23"/>
    </row>
    <row r="13" spans="2:17" s="8" customFormat="1" ht="19.7" customHeight="1">
      <c r="B13" s="17"/>
      <c r="C13" s="17" t="s">
        <v>288</v>
      </c>
      <c r="D13" s="17" t="s">
        <v>288</v>
      </c>
      <c r="E13" s="24" t="s">
        <v>4059</v>
      </c>
      <c r="F13" s="18">
        <v>1</v>
      </c>
      <c r="G13" s="17">
        <v>14000</v>
      </c>
      <c r="H13" s="477">
        <f t="shared" si="0"/>
        <v>14000</v>
      </c>
      <c r="I13" s="22"/>
      <c r="J13" s="24" t="s">
        <v>4060</v>
      </c>
      <c r="K13" s="18"/>
      <c r="L13" s="18"/>
      <c r="M13" s="30"/>
      <c r="N13" s="17"/>
      <c r="O13" s="29"/>
      <c r="P13" s="30"/>
      <c r="Q13" s="23"/>
    </row>
    <row r="14" spans="2:17" s="8" customFormat="1" ht="19.7" customHeight="1">
      <c r="B14" s="17"/>
      <c r="C14" s="17" t="s">
        <v>288</v>
      </c>
      <c r="D14" s="17" t="s">
        <v>288</v>
      </c>
      <c r="E14" s="24" t="s">
        <v>4061</v>
      </c>
      <c r="F14" s="18">
        <v>1</v>
      </c>
      <c r="G14" s="17">
        <v>38000</v>
      </c>
      <c r="H14" s="477">
        <f t="shared" si="0"/>
        <v>38000</v>
      </c>
      <c r="I14" s="22"/>
      <c r="J14" s="24" t="s">
        <v>1386</v>
      </c>
      <c r="K14" s="18"/>
      <c r="L14" s="18"/>
      <c r="M14" s="30"/>
      <c r="N14" s="17"/>
      <c r="O14" s="29"/>
      <c r="P14" s="30"/>
      <c r="Q14" s="23"/>
    </row>
    <row r="15" spans="2:17" s="8" customFormat="1" ht="19.7" customHeight="1">
      <c r="B15" s="17"/>
      <c r="C15" s="17" t="s">
        <v>288</v>
      </c>
      <c r="D15" s="17" t="s">
        <v>288</v>
      </c>
      <c r="E15" s="24" t="s">
        <v>2679</v>
      </c>
      <c r="F15" s="18">
        <v>1</v>
      </c>
      <c r="G15" s="17">
        <v>30000</v>
      </c>
      <c r="H15" s="477">
        <f t="shared" si="0"/>
        <v>30000</v>
      </c>
      <c r="I15" s="22"/>
      <c r="J15" s="24" t="s">
        <v>4062</v>
      </c>
      <c r="K15" s="18"/>
      <c r="L15" s="18"/>
      <c r="M15" s="30"/>
      <c r="N15" s="17"/>
      <c r="O15" s="29"/>
      <c r="P15" s="30"/>
      <c r="Q15" s="23"/>
    </row>
    <row r="16" spans="2:17" s="8" customFormat="1" ht="19.7" customHeight="1">
      <c r="B16" s="17"/>
      <c r="C16" s="1069" t="s">
        <v>288</v>
      </c>
      <c r="D16" s="1069" t="s">
        <v>288</v>
      </c>
      <c r="E16" s="1070" t="s">
        <v>1392</v>
      </c>
      <c r="F16" s="1391">
        <v>1</v>
      </c>
      <c r="G16" s="1392">
        <v>12000</v>
      </c>
      <c r="H16" s="1393">
        <f t="shared" si="0"/>
        <v>12000</v>
      </c>
      <c r="I16" s="22"/>
      <c r="J16" s="24"/>
      <c r="K16" s="18"/>
      <c r="L16" s="18"/>
      <c r="M16" s="30"/>
      <c r="N16" s="17"/>
      <c r="O16" s="29"/>
      <c r="P16" s="30"/>
      <c r="Q16" s="23"/>
    </row>
    <row r="17" spans="2:17" s="8" customFormat="1" ht="19.7" customHeight="1">
      <c r="B17" s="17"/>
      <c r="C17" s="17"/>
      <c r="D17" s="17"/>
      <c r="E17" s="484"/>
      <c r="F17" s="485"/>
      <c r="G17" s="108"/>
      <c r="H17" s="1394"/>
      <c r="I17" s="22"/>
      <c r="J17" s="24"/>
      <c r="K17" s="18"/>
      <c r="L17" s="18"/>
      <c r="M17" s="30"/>
      <c r="N17" s="17"/>
      <c r="O17" s="18"/>
      <c r="P17" s="30"/>
      <c r="Q17" s="23"/>
    </row>
    <row r="18" spans="2:17" s="8" customFormat="1" ht="19.7" customHeight="1">
      <c r="B18" s="17"/>
      <c r="C18" s="17"/>
      <c r="D18" s="17"/>
      <c r="E18" s="507">
        <f>SUM(H10:H16)</f>
        <v>894500</v>
      </c>
      <c r="F18" s="485"/>
      <c r="G18" s="108"/>
      <c r="H18" s="1394"/>
      <c r="I18" s="22"/>
      <c r="J18" s="24"/>
      <c r="K18" s="18"/>
      <c r="L18" s="18"/>
      <c r="M18" s="30"/>
      <c r="N18" s="17"/>
      <c r="O18" s="18"/>
      <c r="P18" s="30"/>
      <c r="Q18" s="23"/>
    </row>
    <row r="19" spans="2:17" s="8" customFormat="1" ht="19.7" customHeight="1">
      <c r="B19" s="17"/>
      <c r="C19" s="483"/>
      <c r="D19" s="483"/>
      <c r="E19" s="484"/>
      <c r="F19" s="485"/>
      <c r="G19" s="108"/>
      <c r="H19" s="1394"/>
      <c r="I19" s="22"/>
      <c r="J19" s="24"/>
      <c r="K19" s="18"/>
      <c r="L19" s="18"/>
      <c r="M19" s="30"/>
      <c r="N19" s="17"/>
      <c r="O19" s="18"/>
      <c r="P19" s="30"/>
      <c r="Q19" s="23"/>
    </row>
    <row r="20" spans="2:17" s="8" customFormat="1" ht="19.7" customHeight="1">
      <c r="B20" s="17"/>
      <c r="C20" s="17"/>
      <c r="D20" s="17"/>
      <c r="E20" s="469"/>
      <c r="F20" s="18"/>
      <c r="G20" s="18"/>
      <c r="H20" s="22"/>
      <c r="I20" s="22"/>
      <c r="J20" s="18"/>
      <c r="K20" s="18"/>
      <c r="L20" s="18"/>
      <c r="M20" s="30"/>
      <c r="N20" s="17"/>
      <c r="O20" s="18"/>
      <c r="P20" s="30"/>
      <c r="Q20" s="23"/>
    </row>
    <row r="21" spans="2:17" s="8" customFormat="1" ht="19.7" customHeight="1">
      <c r="B21" s="17"/>
      <c r="C21" s="474" t="s">
        <v>3069</v>
      </c>
      <c r="D21" s="475"/>
      <c r="E21" s="476"/>
      <c r="F21" s="18"/>
      <c r="G21" s="18"/>
      <c r="H21" s="22"/>
      <c r="I21" s="22"/>
      <c r="J21" s="18"/>
      <c r="K21" s="18"/>
      <c r="L21" s="18"/>
      <c r="M21" s="30"/>
      <c r="N21" s="17"/>
      <c r="O21" s="18"/>
      <c r="P21" s="30"/>
      <c r="Q21" s="23"/>
    </row>
    <row r="22" spans="2:17" s="8" customFormat="1" ht="19.7" customHeight="1">
      <c r="B22" s="17"/>
      <c r="C22" s="1395" t="s">
        <v>2322</v>
      </c>
      <c r="D22" s="1395" t="s">
        <v>2322</v>
      </c>
      <c r="E22" s="1227" t="s">
        <v>4063</v>
      </c>
      <c r="F22" s="18">
        <v>1</v>
      </c>
      <c r="G22" s="54">
        <v>6000</v>
      </c>
      <c r="H22" s="219">
        <f t="shared" ref="H22:H45" si="1">F22*G22</f>
        <v>6000</v>
      </c>
      <c r="I22" s="22"/>
      <c r="J22" s="26" t="s">
        <v>4064</v>
      </c>
      <c r="K22" s="18"/>
      <c r="L22" s="18"/>
      <c r="M22" s="30"/>
      <c r="N22" s="17"/>
      <c r="O22" s="29"/>
      <c r="P22" s="30"/>
      <c r="Q22" s="23"/>
    </row>
    <row r="23" spans="2:17" s="8" customFormat="1" ht="19.7" customHeight="1">
      <c r="B23" s="17"/>
      <c r="C23" s="1395" t="s">
        <v>2322</v>
      </c>
      <c r="D23" s="1395" t="s">
        <v>2322</v>
      </c>
      <c r="E23" s="1227" t="s">
        <v>4033</v>
      </c>
      <c r="F23" s="18">
        <v>1</v>
      </c>
      <c r="G23" s="54">
        <v>6000</v>
      </c>
      <c r="H23" s="219">
        <f t="shared" si="1"/>
        <v>6000</v>
      </c>
      <c r="I23" s="22"/>
      <c r="J23" s="26" t="s">
        <v>4032</v>
      </c>
      <c r="K23" s="18"/>
      <c r="L23" s="18"/>
      <c r="M23" s="30"/>
      <c r="N23" s="17"/>
      <c r="O23" s="29"/>
      <c r="P23" s="30"/>
      <c r="Q23" s="23"/>
    </row>
    <row r="24" spans="2:17" s="8" customFormat="1" ht="19.7" customHeight="1">
      <c r="B24" s="17"/>
      <c r="C24" s="1395" t="s">
        <v>2322</v>
      </c>
      <c r="D24" s="1395" t="s">
        <v>2322</v>
      </c>
      <c r="E24" s="1227" t="s">
        <v>4065</v>
      </c>
      <c r="F24" s="18">
        <v>1</v>
      </c>
      <c r="G24" s="54">
        <v>6400</v>
      </c>
      <c r="H24" s="219">
        <f t="shared" si="1"/>
        <v>6400</v>
      </c>
      <c r="I24" s="22"/>
      <c r="J24" s="26" t="s">
        <v>4066</v>
      </c>
      <c r="K24" s="18"/>
      <c r="L24" s="18"/>
      <c r="M24" s="30"/>
      <c r="N24" s="17"/>
      <c r="O24" s="29"/>
      <c r="P24" s="30"/>
      <c r="Q24" s="23"/>
    </row>
    <row r="25" spans="2:17" s="8" customFormat="1" ht="19.7" customHeight="1">
      <c r="B25" s="17"/>
      <c r="C25" s="17" t="s">
        <v>167</v>
      </c>
      <c r="D25" s="17" t="s">
        <v>167</v>
      </c>
      <c r="E25" s="122" t="s">
        <v>4067</v>
      </c>
      <c r="F25" s="123">
        <v>10</v>
      </c>
      <c r="G25" s="118">
        <v>69</v>
      </c>
      <c r="H25" s="125">
        <f t="shared" si="1"/>
        <v>690</v>
      </c>
      <c r="I25" s="124"/>
      <c r="J25" s="122" t="s">
        <v>4068</v>
      </c>
      <c r="K25" s="18"/>
      <c r="L25" s="18"/>
      <c r="M25" s="30"/>
      <c r="N25" s="17"/>
      <c r="O25" s="29"/>
      <c r="P25" s="29"/>
      <c r="Q25" s="23"/>
    </row>
    <row r="26" spans="2:17" s="8" customFormat="1" ht="19.7" customHeight="1">
      <c r="B26" s="17"/>
      <c r="C26" s="192" t="s">
        <v>279</v>
      </c>
      <c r="D26" s="192" t="s">
        <v>279</v>
      </c>
      <c r="E26" s="1396" t="s">
        <v>4069</v>
      </c>
      <c r="F26" s="258">
        <v>10</v>
      </c>
      <c r="G26" s="1397">
        <v>69</v>
      </c>
      <c r="H26" s="1398">
        <f t="shared" si="1"/>
        <v>690</v>
      </c>
      <c r="I26" s="193"/>
      <c r="J26" s="1396" t="s">
        <v>4070</v>
      </c>
      <c r="K26" s="18"/>
      <c r="L26" s="18"/>
      <c r="M26" s="30"/>
      <c r="N26" s="17"/>
      <c r="O26" s="29"/>
      <c r="P26" s="29"/>
      <c r="Q26" s="23"/>
    </row>
    <row r="27" spans="2:17" s="8" customFormat="1" ht="19.7" customHeight="1">
      <c r="B27" s="17"/>
      <c r="C27" s="17" t="s">
        <v>167</v>
      </c>
      <c r="D27" s="17" t="s">
        <v>167</v>
      </c>
      <c r="E27" s="50" t="s">
        <v>4071</v>
      </c>
      <c r="F27" s="18">
        <v>2</v>
      </c>
      <c r="G27" s="425">
        <v>123</v>
      </c>
      <c r="H27" s="94">
        <f t="shared" si="1"/>
        <v>246</v>
      </c>
      <c r="I27" s="22"/>
      <c r="J27" s="26" t="s">
        <v>878</v>
      </c>
      <c r="K27" s="18"/>
      <c r="L27" s="18"/>
      <c r="M27" s="30"/>
      <c r="N27" s="17"/>
      <c r="O27" s="29"/>
      <c r="P27" s="29"/>
      <c r="Q27" s="23"/>
    </row>
    <row r="28" spans="2:17" s="8" customFormat="1" ht="19.7" customHeight="1">
      <c r="B28" s="17"/>
      <c r="C28" s="17" t="s">
        <v>167</v>
      </c>
      <c r="D28" s="17" t="s">
        <v>167</v>
      </c>
      <c r="E28" s="133" t="s">
        <v>2307</v>
      </c>
      <c r="F28" s="123">
        <v>1</v>
      </c>
      <c r="G28" s="134">
        <v>230</v>
      </c>
      <c r="H28" s="94">
        <f t="shared" si="1"/>
        <v>230</v>
      </c>
      <c r="I28" s="22"/>
      <c r="J28" s="135" t="s">
        <v>4035</v>
      </c>
      <c r="K28" s="18"/>
      <c r="L28" s="18"/>
      <c r="M28" s="30"/>
      <c r="N28" s="17"/>
      <c r="O28" s="29"/>
      <c r="P28" s="29"/>
      <c r="Q28" s="23"/>
    </row>
    <row r="29" spans="2:17" s="8" customFormat="1" ht="19.7" customHeight="1">
      <c r="B29" s="17"/>
      <c r="C29" s="17" t="s">
        <v>167</v>
      </c>
      <c r="D29" s="17" t="s">
        <v>167</v>
      </c>
      <c r="E29" s="26" t="s">
        <v>2310</v>
      </c>
      <c r="F29" s="18">
        <v>1</v>
      </c>
      <c r="G29" s="26">
        <v>75</v>
      </c>
      <c r="H29" s="94">
        <f t="shared" si="1"/>
        <v>75</v>
      </c>
      <c r="I29" s="27"/>
      <c r="J29" s="26" t="s">
        <v>3107</v>
      </c>
      <c r="K29" s="18"/>
      <c r="L29" s="18"/>
      <c r="M29" s="30"/>
      <c r="N29" s="17"/>
      <c r="O29" s="29"/>
      <c r="P29" s="29"/>
      <c r="Q29" s="23"/>
    </row>
    <row r="30" spans="2:17" s="8" customFormat="1" ht="19.7" customHeight="1">
      <c r="B30" s="17"/>
      <c r="C30" s="17" t="s">
        <v>167</v>
      </c>
      <c r="D30" s="17" t="s">
        <v>167</v>
      </c>
      <c r="E30" s="1399" t="s">
        <v>4036</v>
      </c>
      <c r="F30" s="117">
        <v>2</v>
      </c>
      <c r="G30" s="98">
        <v>109</v>
      </c>
      <c r="H30" s="94">
        <f t="shared" si="1"/>
        <v>218</v>
      </c>
      <c r="I30" s="22"/>
      <c r="J30" s="106" t="s">
        <v>3105</v>
      </c>
      <c r="K30" s="18"/>
      <c r="L30" s="18"/>
      <c r="M30" s="30"/>
      <c r="N30" s="17"/>
      <c r="O30" s="29"/>
      <c r="P30" s="29"/>
      <c r="Q30" s="23"/>
    </row>
    <row r="31" spans="2:17" s="8" customFormat="1" ht="19.7" customHeight="1">
      <c r="B31" s="17"/>
      <c r="C31" s="17" t="s">
        <v>167</v>
      </c>
      <c r="D31" s="17" t="s">
        <v>167</v>
      </c>
      <c r="E31" s="321" t="s">
        <v>2301</v>
      </c>
      <c r="F31" s="112">
        <v>10</v>
      </c>
      <c r="G31" s="177">
        <v>20</v>
      </c>
      <c r="H31" s="177">
        <f t="shared" si="1"/>
        <v>200</v>
      </c>
      <c r="I31" s="118"/>
      <c r="J31" s="24" t="s">
        <v>3127</v>
      </c>
      <c r="K31" s="18"/>
      <c r="L31" s="18"/>
      <c r="M31" s="30"/>
      <c r="N31" s="17"/>
      <c r="O31" s="29"/>
      <c r="P31" s="29"/>
      <c r="Q31" s="23"/>
    </row>
    <row r="32" spans="2:17" s="8" customFormat="1" ht="19.7" customHeight="1">
      <c r="B32" s="17"/>
      <c r="C32" s="17" t="s">
        <v>167</v>
      </c>
      <c r="D32" s="17" t="s">
        <v>167</v>
      </c>
      <c r="E32" s="321" t="s">
        <v>2357</v>
      </c>
      <c r="F32" s="112">
        <v>2</v>
      </c>
      <c r="G32" s="177">
        <v>75</v>
      </c>
      <c r="H32" s="177">
        <f t="shared" si="1"/>
        <v>150</v>
      </c>
      <c r="I32" s="118"/>
      <c r="J32" s="24" t="s">
        <v>4072</v>
      </c>
      <c r="K32" s="18"/>
      <c r="L32" s="18"/>
      <c r="M32" s="30"/>
      <c r="N32" s="17"/>
      <c r="O32" s="29"/>
      <c r="P32" s="29"/>
      <c r="Q32" s="23"/>
    </row>
    <row r="33" spans="2:17" s="8" customFormat="1" ht="19.7" customHeight="1">
      <c r="B33" s="17"/>
      <c r="C33" s="17" t="s">
        <v>167</v>
      </c>
      <c r="D33" s="17" t="s">
        <v>167</v>
      </c>
      <c r="E33" s="697" t="s">
        <v>889</v>
      </c>
      <c r="F33" s="112">
        <v>4</v>
      </c>
      <c r="G33" s="177">
        <v>80</v>
      </c>
      <c r="H33" s="177">
        <f t="shared" si="1"/>
        <v>320</v>
      </c>
      <c r="I33" s="118"/>
      <c r="J33" s="24" t="s">
        <v>4039</v>
      </c>
      <c r="K33" s="18"/>
      <c r="L33" s="18"/>
      <c r="M33" s="30"/>
      <c r="N33" s="17"/>
      <c r="O33" s="29"/>
      <c r="P33" s="29"/>
      <c r="Q33" s="23"/>
    </row>
    <row r="34" spans="2:17" s="8" customFormat="1" ht="19.7" customHeight="1">
      <c r="B34" s="17"/>
      <c r="C34" s="17" t="s">
        <v>167</v>
      </c>
      <c r="D34" s="17" t="s">
        <v>167</v>
      </c>
      <c r="E34" s="697" t="s">
        <v>4073</v>
      </c>
      <c r="F34" s="112">
        <v>2</v>
      </c>
      <c r="G34" s="177">
        <v>80</v>
      </c>
      <c r="H34" s="177">
        <f t="shared" si="1"/>
        <v>160</v>
      </c>
      <c r="I34" s="118"/>
      <c r="J34" s="24" t="s">
        <v>4074</v>
      </c>
      <c r="K34" s="18"/>
      <c r="L34" s="18"/>
      <c r="M34" s="30"/>
      <c r="N34" s="17"/>
      <c r="O34" s="29"/>
      <c r="P34" s="29"/>
      <c r="Q34" s="23"/>
    </row>
    <row r="35" spans="2:17" s="8" customFormat="1" ht="19.7" customHeight="1">
      <c r="B35" s="17"/>
      <c r="C35" s="17" t="s">
        <v>167</v>
      </c>
      <c r="D35" s="17" t="s">
        <v>167</v>
      </c>
      <c r="E35" s="1400" t="s">
        <v>545</v>
      </c>
      <c r="F35" s="112">
        <v>2</v>
      </c>
      <c r="G35" s="177">
        <v>80</v>
      </c>
      <c r="H35" s="177">
        <f t="shared" si="1"/>
        <v>160</v>
      </c>
      <c r="I35" s="118"/>
      <c r="J35" s="24" t="s">
        <v>4075</v>
      </c>
      <c r="K35" s="18"/>
      <c r="L35" s="18"/>
      <c r="M35" s="30"/>
      <c r="N35" s="17"/>
      <c r="O35" s="29"/>
      <c r="P35" s="29"/>
      <c r="Q35" s="23"/>
    </row>
    <row r="36" spans="2:17" s="8" customFormat="1" ht="19.7" customHeight="1">
      <c r="B36" s="17"/>
      <c r="C36" s="304" t="s">
        <v>167</v>
      </c>
      <c r="D36" s="304" t="s">
        <v>167</v>
      </c>
      <c r="E36" s="379" t="s">
        <v>712</v>
      </c>
      <c r="F36" s="360">
        <v>3</v>
      </c>
      <c r="G36" s="360">
        <v>960</v>
      </c>
      <c r="H36" s="285">
        <f t="shared" si="1"/>
        <v>2880</v>
      </c>
      <c r="I36" s="285"/>
      <c r="J36" s="369" t="s">
        <v>713</v>
      </c>
      <c r="K36" s="18" t="s">
        <v>4076</v>
      </c>
      <c r="L36" s="18"/>
      <c r="M36" s="30"/>
      <c r="N36" s="17"/>
      <c r="O36" s="29"/>
      <c r="P36" s="29"/>
      <c r="Q36" s="23"/>
    </row>
    <row r="37" spans="2:17" s="8" customFormat="1" ht="19.7" customHeight="1">
      <c r="B37" s="17"/>
      <c r="C37" s="304" t="s">
        <v>167</v>
      </c>
      <c r="D37" s="304" t="s">
        <v>167</v>
      </c>
      <c r="E37" s="379" t="s">
        <v>4077</v>
      </c>
      <c r="F37" s="360">
        <v>1</v>
      </c>
      <c r="G37" s="360">
        <v>1360</v>
      </c>
      <c r="H37" s="285">
        <f t="shared" si="1"/>
        <v>1360</v>
      </c>
      <c r="I37" s="285"/>
      <c r="J37" s="1401" t="s">
        <v>4078</v>
      </c>
      <c r="K37" s="1402" t="s">
        <v>4079</v>
      </c>
      <c r="L37" s="18"/>
      <c r="M37" s="30"/>
      <c r="N37" s="17"/>
      <c r="O37" s="29"/>
      <c r="P37" s="29"/>
      <c r="Q37" s="23"/>
    </row>
    <row r="38" spans="2:17" s="8" customFormat="1" ht="19.7" customHeight="1">
      <c r="B38" s="17"/>
      <c r="C38" s="304" t="s">
        <v>167</v>
      </c>
      <c r="D38" s="304" t="s">
        <v>167</v>
      </c>
      <c r="E38" s="379" t="s">
        <v>4080</v>
      </c>
      <c r="F38" s="360">
        <v>1</v>
      </c>
      <c r="G38" s="360">
        <v>780</v>
      </c>
      <c r="H38" s="285">
        <f t="shared" si="1"/>
        <v>780</v>
      </c>
      <c r="I38" s="285"/>
      <c r="J38" s="1401" t="s">
        <v>4081</v>
      </c>
      <c r="K38" s="1402" t="s">
        <v>4079</v>
      </c>
      <c r="L38" s="18"/>
      <c r="M38" s="30"/>
      <c r="N38" s="17"/>
      <c r="O38" s="29"/>
      <c r="P38" s="29"/>
      <c r="Q38" s="23"/>
    </row>
    <row r="39" spans="2:17" s="8" customFormat="1" ht="19.7" customHeight="1">
      <c r="B39" s="17"/>
      <c r="C39" s="304" t="s">
        <v>167</v>
      </c>
      <c r="D39" s="304" t="s">
        <v>167</v>
      </c>
      <c r="E39" s="379" t="s">
        <v>4082</v>
      </c>
      <c r="F39" s="360">
        <v>1</v>
      </c>
      <c r="G39" s="360">
        <v>1590</v>
      </c>
      <c r="H39" s="285">
        <f t="shared" si="1"/>
        <v>1590</v>
      </c>
      <c r="I39" s="285"/>
      <c r="J39" s="1401" t="s">
        <v>4078</v>
      </c>
      <c r="K39" s="1402" t="s">
        <v>4079</v>
      </c>
      <c r="L39" s="18"/>
      <c r="M39" s="30"/>
      <c r="N39" s="17"/>
      <c r="O39" s="29"/>
      <c r="P39" s="29"/>
      <c r="Q39" s="23"/>
    </row>
    <row r="40" spans="2:17" s="8" customFormat="1" ht="19.7" customHeight="1">
      <c r="B40" s="17"/>
      <c r="C40" s="304" t="s">
        <v>167</v>
      </c>
      <c r="D40" s="304" t="s">
        <v>167</v>
      </c>
      <c r="E40" s="379" t="s">
        <v>4083</v>
      </c>
      <c r="F40" s="360">
        <v>1</v>
      </c>
      <c r="G40" s="360">
        <v>960</v>
      </c>
      <c r="H40" s="285">
        <f t="shared" si="1"/>
        <v>960</v>
      </c>
      <c r="I40" s="285"/>
      <c r="J40" s="1401" t="s">
        <v>4081</v>
      </c>
      <c r="K40" s="1402" t="s">
        <v>4079</v>
      </c>
      <c r="L40" s="18"/>
      <c r="M40" s="30"/>
      <c r="N40" s="17"/>
      <c r="O40" s="29"/>
      <c r="P40" s="29"/>
      <c r="Q40" s="23"/>
    </row>
    <row r="41" spans="2:17" s="8" customFormat="1" ht="19.7" customHeight="1">
      <c r="B41" s="17"/>
      <c r="C41" s="304" t="s">
        <v>167</v>
      </c>
      <c r="D41" s="304" t="s">
        <v>167</v>
      </c>
      <c r="E41" s="379" t="s">
        <v>4084</v>
      </c>
      <c r="F41" s="360">
        <v>2</v>
      </c>
      <c r="G41" s="360">
        <v>1200</v>
      </c>
      <c r="H41" s="285">
        <f t="shared" si="1"/>
        <v>2400</v>
      </c>
      <c r="I41" s="285"/>
      <c r="J41" s="369" t="s">
        <v>713</v>
      </c>
      <c r="K41" s="1402" t="s">
        <v>4079</v>
      </c>
      <c r="L41" s="18"/>
      <c r="M41" s="30"/>
      <c r="N41" s="17"/>
      <c r="O41" s="29"/>
      <c r="P41" s="29"/>
      <c r="Q41" s="23"/>
    </row>
    <row r="42" spans="2:17" s="8" customFormat="1" ht="19.7" customHeight="1">
      <c r="B42" s="17"/>
      <c r="C42" s="304" t="s">
        <v>167</v>
      </c>
      <c r="D42" s="304" t="s">
        <v>167</v>
      </c>
      <c r="E42" s="379" t="s">
        <v>4085</v>
      </c>
      <c r="F42" s="360">
        <v>1</v>
      </c>
      <c r="G42" s="360">
        <v>1410</v>
      </c>
      <c r="H42" s="285">
        <f t="shared" si="1"/>
        <v>1410</v>
      </c>
      <c r="I42" s="285"/>
      <c r="J42" s="1401" t="s">
        <v>4078</v>
      </c>
      <c r="K42" s="1402" t="s">
        <v>4079</v>
      </c>
      <c r="L42" s="18"/>
      <c r="M42" s="30"/>
      <c r="N42" s="17"/>
      <c r="O42" s="29"/>
      <c r="P42" s="29"/>
      <c r="Q42" s="23"/>
    </row>
    <row r="43" spans="2:17" s="8" customFormat="1" ht="19.7" customHeight="1">
      <c r="B43" s="17"/>
      <c r="C43" s="304" t="s">
        <v>167</v>
      </c>
      <c r="D43" s="304" t="s">
        <v>167</v>
      </c>
      <c r="E43" s="379" t="s">
        <v>4086</v>
      </c>
      <c r="F43" s="360">
        <v>1</v>
      </c>
      <c r="G43" s="360">
        <v>790</v>
      </c>
      <c r="H43" s="285">
        <f t="shared" si="1"/>
        <v>790</v>
      </c>
      <c r="I43" s="285"/>
      <c r="J43" s="1401" t="s">
        <v>4081</v>
      </c>
      <c r="K43" s="1402" t="s">
        <v>4079</v>
      </c>
      <c r="L43" s="18"/>
      <c r="M43" s="30"/>
      <c r="N43" s="17"/>
      <c r="O43" s="29"/>
      <c r="P43" s="29"/>
      <c r="Q43" s="23"/>
    </row>
    <row r="44" spans="2:17" s="8" customFormat="1" ht="19.7" customHeight="1">
      <c r="B44" s="17"/>
      <c r="C44" s="304" t="s">
        <v>167</v>
      </c>
      <c r="D44" s="304" t="s">
        <v>167</v>
      </c>
      <c r="E44" s="379" t="s">
        <v>4087</v>
      </c>
      <c r="F44" s="360">
        <v>1</v>
      </c>
      <c r="G44" s="360">
        <v>1550</v>
      </c>
      <c r="H44" s="285">
        <f t="shared" si="1"/>
        <v>1550</v>
      </c>
      <c r="I44" s="285"/>
      <c r="J44" s="1401" t="s">
        <v>4078</v>
      </c>
      <c r="K44" s="1402" t="s">
        <v>4079</v>
      </c>
      <c r="L44" s="18"/>
      <c r="M44" s="30"/>
      <c r="N44" s="17"/>
      <c r="O44" s="29"/>
      <c r="P44" s="29"/>
      <c r="Q44" s="23"/>
    </row>
    <row r="45" spans="2:17" s="8" customFormat="1" ht="19.7" customHeight="1">
      <c r="B45" s="17"/>
      <c r="C45" s="304" t="s">
        <v>167</v>
      </c>
      <c r="D45" s="304" t="s">
        <v>167</v>
      </c>
      <c r="E45" s="379" t="s">
        <v>4088</v>
      </c>
      <c r="F45" s="360">
        <v>1</v>
      </c>
      <c r="G45" s="360">
        <v>960</v>
      </c>
      <c r="H45" s="285">
        <f t="shared" si="1"/>
        <v>960</v>
      </c>
      <c r="I45" s="285"/>
      <c r="J45" s="1401" t="s">
        <v>4081</v>
      </c>
      <c r="K45" s="1402" t="s">
        <v>4079</v>
      </c>
      <c r="L45" s="18"/>
      <c r="M45" s="30"/>
      <c r="N45" s="17"/>
      <c r="O45" s="29"/>
      <c r="P45" s="29"/>
      <c r="Q45" s="23"/>
    </row>
    <row r="46" spans="2:17" s="8" customFormat="1" ht="19.7" customHeight="1">
      <c r="B46" s="17"/>
      <c r="C46" s="17"/>
      <c r="D46" s="17"/>
      <c r="E46" s="18"/>
      <c r="F46" s="18"/>
      <c r="G46" s="18"/>
      <c r="H46" s="22"/>
      <c r="I46" s="22"/>
      <c r="J46" s="18"/>
      <c r="K46" s="18"/>
      <c r="L46" s="18"/>
      <c r="M46" s="30"/>
      <c r="N46" s="17"/>
      <c r="O46" s="18"/>
      <c r="P46" s="30"/>
      <c r="Q46" s="23"/>
    </row>
    <row r="47" spans="2:17" s="8" customFormat="1" ht="19.7" customHeight="1">
      <c r="B47" s="17"/>
      <c r="C47" s="17"/>
      <c r="D47" s="17"/>
      <c r="E47" s="507">
        <f>SUM(H22:H46)</f>
        <v>36219</v>
      </c>
      <c r="F47" s="18"/>
      <c r="G47" s="18"/>
      <c r="H47" s="22"/>
      <c r="I47" s="22"/>
      <c r="J47" s="18"/>
      <c r="K47" s="18"/>
      <c r="L47" s="18"/>
      <c r="M47" s="30"/>
      <c r="N47" s="17"/>
      <c r="O47" s="18"/>
      <c r="P47" s="30"/>
      <c r="Q47" s="23"/>
    </row>
    <row r="48" spans="2:17" s="8" customFormat="1" ht="19.350000000000001" customHeight="1">
      <c r="B48" s="17"/>
      <c r="C48" s="17"/>
      <c r="D48" s="17"/>
      <c r="E48" s="18"/>
      <c r="F48" s="18"/>
      <c r="G48" s="18"/>
      <c r="H48" s="22"/>
      <c r="I48" s="22"/>
      <c r="J48" s="18"/>
      <c r="K48" s="18"/>
      <c r="L48" s="18"/>
      <c r="M48" s="30"/>
      <c r="N48" s="17"/>
      <c r="O48" s="18"/>
      <c r="P48" s="30"/>
      <c r="Q48" s="23"/>
    </row>
    <row r="49" spans="2:17" s="8" customFormat="1" ht="19.350000000000001" customHeight="1">
      <c r="B49" s="17"/>
      <c r="C49" s="477"/>
      <c r="D49" s="1072"/>
      <c r="E49" s="469"/>
      <c r="F49" s="18"/>
      <c r="G49" s="18"/>
      <c r="H49" s="22"/>
      <c r="I49" s="22"/>
      <c r="J49" s="18"/>
      <c r="K49" s="18"/>
      <c r="L49" s="18"/>
      <c r="M49" s="30"/>
      <c r="N49" s="17"/>
      <c r="O49" s="18"/>
      <c r="P49" s="30"/>
      <c r="Q49" s="23"/>
    </row>
    <row r="50" spans="2:17" s="8" customFormat="1" ht="19.350000000000001" customHeight="1">
      <c r="B50" s="17"/>
      <c r="C50" s="474" t="s">
        <v>3132</v>
      </c>
      <c r="D50" s="475"/>
      <c r="E50" s="476"/>
      <c r="F50" s="18"/>
      <c r="G50" s="18"/>
      <c r="H50" s="22"/>
      <c r="I50" s="22"/>
      <c r="J50" s="18"/>
      <c r="K50" s="18"/>
      <c r="L50" s="18"/>
      <c r="M50" s="30"/>
      <c r="N50" s="17"/>
      <c r="O50" s="18"/>
      <c r="P50" s="30"/>
      <c r="Q50" s="23"/>
    </row>
    <row r="51" spans="2:17" s="8" customFormat="1" ht="19.350000000000001" customHeight="1">
      <c r="B51" s="17"/>
      <c r="C51" s="18" t="s">
        <v>2531</v>
      </c>
      <c r="D51" s="18" t="s">
        <v>2531</v>
      </c>
      <c r="E51" s="50" t="s">
        <v>4089</v>
      </c>
      <c r="F51" s="18">
        <v>1</v>
      </c>
      <c r="G51" s="51">
        <v>5000</v>
      </c>
      <c r="H51" s="94">
        <f t="shared" ref="H51:H59" si="2">F51*G51</f>
        <v>5000</v>
      </c>
      <c r="I51" s="22"/>
      <c r="J51" s="26" t="s">
        <v>4090</v>
      </c>
      <c r="K51" s="18"/>
      <c r="L51" s="18"/>
      <c r="M51" s="30"/>
      <c r="N51" s="17"/>
      <c r="O51" s="30"/>
      <c r="P51" s="30"/>
      <c r="Q51" s="23"/>
    </row>
    <row r="52" spans="2:17" s="8" customFormat="1" ht="19.350000000000001" customHeight="1">
      <c r="B52" s="17"/>
      <c r="C52" s="18" t="s">
        <v>2531</v>
      </c>
      <c r="D52" s="18" t="s">
        <v>2531</v>
      </c>
      <c r="E52" s="50" t="s">
        <v>4091</v>
      </c>
      <c r="F52" s="18">
        <v>1</v>
      </c>
      <c r="G52" s="51">
        <v>4200</v>
      </c>
      <c r="H52" s="94">
        <f t="shared" si="2"/>
        <v>4200</v>
      </c>
      <c r="I52" s="22"/>
      <c r="J52" s="26" t="s">
        <v>4092</v>
      </c>
      <c r="K52" s="18"/>
      <c r="L52" s="18"/>
      <c r="M52" s="30"/>
      <c r="N52" s="17"/>
      <c r="O52" s="30"/>
      <c r="P52" s="30"/>
      <c r="Q52" s="23"/>
    </row>
    <row r="53" spans="2:17" s="8" customFormat="1" ht="19.350000000000001" customHeight="1">
      <c r="B53" s="17"/>
      <c r="C53" s="18" t="s">
        <v>2531</v>
      </c>
      <c r="D53" s="18" t="s">
        <v>2531</v>
      </c>
      <c r="E53" s="50" t="s">
        <v>4093</v>
      </c>
      <c r="F53" s="18">
        <v>1</v>
      </c>
      <c r="G53" s="51">
        <v>1300</v>
      </c>
      <c r="H53" s="94">
        <f t="shared" si="2"/>
        <v>1300</v>
      </c>
      <c r="I53" s="22"/>
      <c r="J53" s="26" t="s">
        <v>753</v>
      </c>
      <c r="K53" s="18"/>
      <c r="L53" s="18"/>
      <c r="M53" s="30"/>
      <c r="N53" s="17"/>
      <c r="O53" s="30"/>
      <c r="P53" s="30"/>
      <c r="Q53" s="23"/>
    </row>
    <row r="54" spans="2:17" s="8" customFormat="1" ht="19.350000000000001" customHeight="1">
      <c r="B54" s="17"/>
      <c r="C54" s="17" t="s">
        <v>167</v>
      </c>
      <c r="D54" s="17" t="s">
        <v>167</v>
      </c>
      <c r="E54" s="50" t="s">
        <v>754</v>
      </c>
      <c r="F54" s="18">
        <v>1</v>
      </c>
      <c r="G54" s="51">
        <v>750</v>
      </c>
      <c r="H54" s="94">
        <f t="shared" si="2"/>
        <v>750</v>
      </c>
      <c r="I54" s="22"/>
      <c r="J54" s="26" t="s">
        <v>4094</v>
      </c>
      <c r="K54" s="18"/>
      <c r="L54" s="18"/>
      <c r="M54" s="30"/>
      <c r="N54" s="17"/>
      <c r="O54" s="30"/>
      <c r="P54" s="29"/>
      <c r="Q54" s="23"/>
    </row>
    <row r="55" spans="2:17" s="8" customFormat="1" ht="19.350000000000001" customHeight="1">
      <c r="B55" s="17"/>
      <c r="C55" s="17" t="s">
        <v>167</v>
      </c>
      <c r="D55" s="17" t="s">
        <v>167</v>
      </c>
      <c r="E55" s="26" t="s">
        <v>756</v>
      </c>
      <c r="F55" s="22">
        <v>4</v>
      </c>
      <c r="G55" s="51">
        <v>85</v>
      </c>
      <c r="H55" s="94">
        <f t="shared" si="2"/>
        <v>340</v>
      </c>
      <c r="I55" s="22"/>
      <c r="J55" s="26" t="s">
        <v>4095</v>
      </c>
      <c r="K55" s="18"/>
      <c r="L55" s="18"/>
      <c r="M55" s="30"/>
      <c r="N55" s="17"/>
      <c r="O55" s="30"/>
      <c r="P55" s="29"/>
      <c r="Q55" s="23"/>
    </row>
    <row r="56" spans="2:17" s="8" customFormat="1" ht="19.350000000000001" customHeight="1">
      <c r="B56" s="17"/>
      <c r="C56" s="17" t="s">
        <v>167</v>
      </c>
      <c r="D56" s="17" t="s">
        <v>167</v>
      </c>
      <c r="E56" s="26" t="s">
        <v>889</v>
      </c>
      <c r="F56" s="22">
        <v>4</v>
      </c>
      <c r="G56" s="51">
        <v>80</v>
      </c>
      <c r="H56" s="1403">
        <f t="shared" si="2"/>
        <v>320</v>
      </c>
      <c r="I56" s="22"/>
      <c r="J56" s="26" t="s">
        <v>4042</v>
      </c>
      <c r="K56" s="18"/>
      <c r="L56" s="18"/>
      <c r="M56" s="30"/>
      <c r="N56" s="17"/>
      <c r="O56" s="30"/>
      <c r="P56" s="29"/>
      <c r="Q56" s="23"/>
    </row>
    <row r="57" spans="2:17" s="8" customFormat="1" ht="19.350000000000001" customHeight="1">
      <c r="B57" s="17"/>
      <c r="C57" s="17" t="s">
        <v>167</v>
      </c>
      <c r="D57" s="17" t="s">
        <v>167</v>
      </c>
      <c r="E57" s="26" t="s">
        <v>4073</v>
      </c>
      <c r="F57" s="22">
        <v>2</v>
      </c>
      <c r="G57" s="51">
        <v>80</v>
      </c>
      <c r="H57" s="1403">
        <f t="shared" si="2"/>
        <v>160</v>
      </c>
      <c r="I57" s="22"/>
      <c r="J57" s="26" t="s">
        <v>4096</v>
      </c>
      <c r="K57" s="18"/>
      <c r="L57" s="18"/>
      <c r="M57" s="30"/>
      <c r="N57" s="17"/>
      <c r="O57" s="30"/>
      <c r="P57" s="29"/>
      <c r="Q57" s="23"/>
    </row>
    <row r="58" spans="2:17" s="8" customFormat="1" ht="19.350000000000001" customHeight="1">
      <c r="B58" s="17"/>
      <c r="C58" s="17" t="s">
        <v>167</v>
      </c>
      <c r="D58" s="17" t="s">
        <v>167</v>
      </c>
      <c r="E58" s="26" t="s">
        <v>2427</v>
      </c>
      <c r="F58" s="22">
        <v>2</v>
      </c>
      <c r="G58" s="51">
        <v>80</v>
      </c>
      <c r="H58" s="1403">
        <f t="shared" si="2"/>
        <v>160</v>
      </c>
      <c r="I58" s="22"/>
      <c r="J58" s="26" t="s">
        <v>4097</v>
      </c>
      <c r="K58" s="18"/>
      <c r="L58" s="18"/>
      <c r="M58" s="30"/>
      <c r="N58" s="17"/>
      <c r="O58" s="30"/>
      <c r="P58" s="29"/>
      <c r="Q58" s="23"/>
    </row>
    <row r="59" spans="2:17" s="8" customFormat="1" ht="19.350000000000001" customHeight="1">
      <c r="B59" s="17"/>
      <c r="C59" s="17" t="s">
        <v>167</v>
      </c>
      <c r="D59" s="17" t="s">
        <v>167</v>
      </c>
      <c r="E59" s="50" t="s">
        <v>2305</v>
      </c>
      <c r="F59" s="22">
        <v>2</v>
      </c>
      <c r="G59" s="51">
        <v>109</v>
      </c>
      <c r="H59" s="94">
        <f t="shared" si="2"/>
        <v>218</v>
      </c>
      <c r="I59" s="22"/>
      <c r="J59" s="26" t="s">
        <v>4098</v>
      </c>
      <c r="K59" s="18"/>
      <c r="L59" s="18"/>
      <c r="M59" s="30"/>
      <c r="N59" s="17"/>
      <c r="O59" s="30"/>
      <c r="P59" s="29"/>
      <c r="Q59" s="23"/>
    </row>
    <row r="60" spans="2:17" s="8" customFormat="1" ht="19.350000000000001" customHeight="1">
      <c r="B60" s="17"/>
      <c r="C60" s="477"/>
      <c r="D60" s="1072"/>
      <c r="E60" s="469"/>
      <c r="F60" s="18"/>
      <c r="G60" s="18"/>
      <c r="H60" s="22"/>
      <c r="I60" s="22"/>
      <c r="J60" s="18"/>
      <c r="K60" s="18"/>
      <c r="L60" s="18"/>
      <c r="M60" s="30"/>
      <c r="N60" s="17"/>
      <c r="O60" s="18"/>
      <c r="P60" s="30"/>
      <c r="Q60" s="23"/>
    </row>
    <row r="61" spans="2:17" s="8" customFormat="1" ht="19.350000000000001" customHeight="1">
      <c r="B61" s="17"/>
      <c r="C61" s="477"/>
      <c r="D61" s="1072"/>
      <c r="E61" s="507">
        <f>SUM(H51:H60)</f>
        <v>12448</v>
      </c>
      <c r="F61" s="18"/>
      <c r="G61" s="18"/>
      <c r="H61" s="22"/>
      <c r="I61" s="22"/>
      <c r="J61" s="18"/>
      <c r="K61" s="18"/>
      <c r="L61" s="18"/>
      <c r="M61" s="30"/>
      <c r="N61" s="17"/>
      <c r="O61" s="18"/>
      <c r="P61" s="30"/>
      <c r="Q61" s="23"/>
    </row>
    <row r="62" spans="2:17" s="8" customFormat="1" ht="19.350000000000001" customHeight="1">
      <c r="B62" s="17"/>
      <c r="C62" s="477"/>
      <c r="D62" s="1072"/>
      <c r="E62" s="469"/>
      <c r="F62" s="18"/>
      <c r="G62" s="18"/>
      <c r="H62" s="22"/>
      <c r="I62" s="22"/>
      <c r="J62" s="18"/>
      <c r="K62" s="18"/>
      <c r="L62" s="18"/>
      <c r="M62" s="30"/>
      <c r="N62" s="17"/>
      <c r="O62" s="18"/>
      <c r="P62" s="30"/>
      <c r="Q62" s="23"/>
    </row>
    <row r="63" spans="2:17" s="8" customFormat="1" ht="19.350000000000001" customHeight="1">
      <c r="B63" s="17"/>
      <c r="C63" s="477"/>
      <c r="D63" s="1072"/>
      <c r="E63" s="469"/>
      <c r="F63" s="18"/>
      <c r="G63" s="18"/>
      <c r="H63" s="22"/>
      <c r="I63" s="22"/>
      <c r="J63" s="18"/>
      <c r="K63" s="18"/>
      <c r="L63" s="18"/>
      <c r="M63" s="30"/>
      <c r="N63" s="17"/>
      <c r="O63" s="18"/>
      <c r="P63" s="30"/>
      <c r="Q63" s="23"/>
    </row>
    <row r="64" spans="2:17" s="8" customFormat="1" ht="19.350000000000001" customHeight="1">
      <c r="B64" s="17"/>
      <c r="C64" s="477"/>
      <c r="D64" s="1072"/>
      <c r="E64" s="469"/>
      <c r="F64" s="18"/>
      <c r="G64" s="18"/>
      <c r="H64" s="22"/>
      <c r="I64" s="22"/>
      <c r="J64" s="18"/>
      <c r="K64" s="18"/>
      <c r="L64" s="18"/>
      <c r="M64" s="30"/>
      <c r="N64" s="17"/>
      <c r="O64" s="18"/>
      <c r="P64" s="30"/>
      <c r="Q64" s="23"/>
    </row>
    <row r="65" spans="2:17" s="8" customFormat="1" ht="19.7" customHeight="1">
      <c r="B65" s="17"/>
      <c r="C65" s="474" t="s">
        <v>761</v>
      </c>
      <c r="D65" s="475"/>
      <c r="E65" s="476"/>
      <c r="F65" s="18"/>
      <c r="G65" s="18"/>
      <c r="H65" s="22"/>
      <c r="I65" s="22"/>
      <c r="J65" s="18"/>
      <c r="K65" s="18"/>
      <c r="L65" s="18"/>
      <c r="M65" s="30"/>
      <c r="N65" s="17"/>
      <c r="O65" s="18"/>
      <c r="P65" s="30"/>
      <c r="Q65" s="23"/>
    </row>
    <row r="66" spans="2:17" s="8" customFormat="1" ht="19.7" customHeight="1">
      <c r="B66" s="17"/>
      <c r="C66" s="1395" t="s">
        <v>2322</v>
      </c>
      <c r="D66" s="1395" t="s">
        <v>2322</v>
      </c>
      <c r="E66" s="1404" t="s">
        <v>4099</v>
      </c>
      <c r="F66" s="107">
        <v>1</v>
      </c>
      <c r="G66" s="118">
        <v>10500</v>
      </c>
      <c r="H66" s="118">
        <f t="shared" ref="H66:H76" si="3">F66*G66</f>
        <v>10500</v>
      </c>
      <c r="I66" s="411"/>
      <c r="J66" s="209" t="s">
        <v>4100</v>
      </c>
      <c r="K66" s="18"/>
      <c r="L66" s="18"/>
      <c r="M66" s="30"/>
      <c r="N66" s="17"/>
      <c r="O66" s="30"/>
      <c r="P66" s="30"/>
      <c r="Q66" s="23"/>
    </row>
    <row r="67" spans="2:17" s="8" customFormat="1" ht="19.7" customHeight="1">
      <c r="B67" s="17"/>
      <c r="C67" s="1395" t="s">
        <v>2322</v>
      </c>
      <c r="D67" s="1395" t="s">
        <v>2322</v>
      </c>
      <c r="E67" s="1404" t="s">
        <v>4101</v>
      </c>
      <c r="F67" s="107">
        <v>1</v>
      </c>
      <c r="G67" s="118">
        <v>7500</v>
      </c>
      <c r="H67" s="118">
        <f t="shared" si="3"/>
        <v>7500</v>
      </c>
      <c r="I67" s="411"/>
      <c r="J67" s="209" t="s">
        <v>4102</v>
      </c>
      <c r="K67" s="18"/>
      <c r="L67" s="24"/>
      <c r="M67" s="30"/>
      <c r="N67" s="17"/>
      <c r="O67" s="30"/>
      <c r="P67" s="30"/>
      <c r="Q67" s="23"/>
    </row>
    <row r="68" spans="2:17" s="473" customFormat="1" ht="19.7" customHeight="1">
      <c r="B68" s="34"/>
      <c r="C68" s="1395" t="s">
        <v>2322</v>
      </c>
      <c r="D68" s="1395" t="s">
        <v>2322</v>
      </c>
      <c r="E68" s="1404" t="s">
        <v>4103</v>
      </c>
      <c r="F68" s="107">
        <v>1</v>
      </c>
      <c r="G68" s="118">
        <v>9100</v>
      </c>
      <c r="H68" s="118">
        <f t="shared" si="3"/>
        <v>9100</v>
      </c>
      <c r="I68" s="411"/>
      <c r="J68" s="209" t="s">
        <v>4104</v>
      </c>
      <c r="K68" s="18"/>
      <c r="L68" s="24"/>
      <c r="M68" s="30"/>
      <c r="N68" s="34"/>
      <c r="O68" s="472"/>
      <c r="P68" s="29"/>
      <c r="Q68" s="40"/>
    </row>
    <row r="69" spans="2:17" s="473" customFormat="1" ht="19.7" customHeight="1">
      <c r="B69" s="34"/>
      <c r="C69" s="18" t="s">
        <v>167</v>
      </c>
      <c r="D69" s="18" t="s">
        <v>167</v>
      </c>
      <c r="E69" s="108" t="s">
        <v>765</v>
      </c>
      <c r="F69" s="117">
        <v>4</v>
      </c>
      <c r="G69" s="99">
        <v>70</v>
      </c>
      <c r="H69" s="100">
        <f t="shared" si="3"/>
        <v>280</v>
      </c>
      <c r="I69" s="22"/>
      <c r="J69" s="108" t="s">
        <v>766</v>
      </c>
      <c r="K69" s="18"/>
      <c r="L69" s="24"/>
      <c r="M69" s="30"/>
      <c r="N69" s="34"/>
      <c r="O69" s="472"/>
      <c r="P69" s="29"/>
      <c r="Q69" s="23"/>
    </row>
    <row r="70" spans="2:17" s="473" customFormat="1" ht="19.7" customHeight="1">
      <c r="B70" s="34"/>
      <c r="C70" s="18" t="s">
        <v>167</v>
      </c>
      <c r="D70" s="18" t="s">
        <v>167</v>
      </c>
      <c r="E70" s="108" t="s">
        <v>2505</v>
      </c>
      <c r="F70" s="117">
        <v>4</v>
      </c>
      <c r="G70" s="99">
        <v>78</v>
      </c>
      <c r="H70" s="100">
        <f t="shared" si="3"/>
        <v>312</v>
      </c>
      <c r="I70" s="22"/>
      <c r="J70" s="108" t="s">
        <v>766</v>
      </c>
      <c r="K70" s="18"/>
      <c r="L70" s="471"/>
      <c r="M70" s="30"/>
      <c r="N70" s="34"/>
      <c r="O70" s="472"/>
      <c r="P70" s="29"/>
      <c r="Q70" s="23"/>
    </row>
    <row r="71" spans="2:17" s="473" customFormat="1" ht="19.7" customHeight="1">
      <c r="B71" s="34"/>
      <c r="C71" s="17" t="s">
        <v>167</v>
      </c>
      <c r="D71" s="17" t="s">
        <v>167</v>
      </c>
      <c r="E71" s="122" t="s">
        <v>2392</v>
      </c>
      <c r="F71" s="123">
        <v>10</v>
      </c>
      <c r="G71" s="118">
        <v>69</v>
      </c>
      <c r="H71" s="125">
        <f t="shared" si="3"/>
        <v>690</v>
      </c>
      <c r="I71" s="124"/>
      <c r="J71" s="122" t="s">
        <v>2393</v>
      </c>
      <c r="K71" s="18"/>
      <c r="L71" s="471"/>
      <c r="M71" s="30"/>
      <c r="N71" s="34"/>
      <c r="O71" s="472"/>
      <c r="P71" s="29"/>
      <c r="Q71" s="23"/>
    </row>
    <row r="72" spans="2:17" s="473" customFormat="1" ht="19.7" customHeight="1">
      <c r="B72" s="34"/>
      <c r="C72" s="17" t="s">
        <v>167</v>
      </c>
      <c r="D72" s="17" t="s">
        <v>167</v>
      </c>
      <c r="E72" s="50" t="s">
        <v>196</v>
      </c>
      <c r="F72" s="18">
        <v>4</v>
      </c>
      <c r="G72" s="425">
        <v>71</v>
      </c>
      <c r="H72" s="94">
        <f t="shared" si="3"/>
        <v>284</v>
      </c>
      <c r="I72" s="22"/>
      <c r="J72" s="26" t="s">
        <v>197</v>
      </c>
      <c r="K72" s="33"/>
      <c r="L72" s="471"/>
      <c r="M72" s="472"/>
      <c r="N72" s="34"/>
      <c r="O72" s="472"/>
      <c r="P72" s="29"/>
      <c r="Q72" s="23"/>
    </row>
    <row r="73" spans="2:17" s="473" customFormat="1" ht="19.7" customHeight="1">
      <c r="B73" s="34"/>
      <c r="C73" s="17" t="s">
        <v>167</v>
      </c>
      <c r="D73" s="17" t="s">
        <v>167</v>
      </c>
      <c r="E73" s="50" t="s">
        <v>198</v>
      </c>
      <c r="F73" s="18">
        <v>2</v>
      </c>
      <c r="G73" s="425">
        <v>30</v>
      </c>
      <c r="H73" s="94">
        <f t="shared" si="3"/>
        <v>60</v>
      </c>
      <c r="I73" s="22"/>
      <c r="J73" s="26" t="s">
        <v>199</v>
      </c>
      <c r="K73" s="33"/>
      <c r="L73" s="471"/>
      <c r="M73" s="472"/>
      <c r="N73" s="34"/>
      <c r="O73" s="472"/>
      <c r="P73" s="29"/>
      <c r="Q73" s="23"/>
    </row>
    <row r="74" spans="2:17" s="473" customFormat="1" ht="19.7" customHeight="1">
      <c r="B74" s="34"/>
      <c r="C74" s="17" t="s">
        <v>422</v>
      </c>
      <c r="D74" s="17" t="s">
        <v>167</v>
      </c>
      <c r="E74" s="50" t="s">
        <v>762</v>
      </c>
      <c r="F74" s="54"/>
      <c r="G74" s="1405">
        <v>1800</v>
      </c>
      <c r="H74" s="64">
        <f t="shared" si="3"/>
        <v>0</v>
      </c>
      <c r="I74" s="56"/>
      <c r="J74" s="50" t="s">
        <v>3134</v>
      </c>
      <c r="K74" s="33"/>
      <c r="L74" s="471"/>
      <c r="M74" s="472"/>
      <c r="N74" s="34"/>
      <c r="O74" s="472"/>
      <c r="P74" s="29"/>
      <c r="Q74" s="23"/>
    </row>
    <row r="75" spans="2:17" s="473" customFormat="1" ht="19.7" customHeight="1">
      <c r="B75" s="34"/>
      <c r="C75" s="17" t="s">
        <v>167</v>
      </c>
      <c r="D75" s="17" t="s">
        <v>167</v>
      </c>
      <c r="E75" s="120" t="s">
        <v>2367</v>
      </c>
      <c r="F75" s="107">
        <v>4</v>
      </c>
      <c r="G75" s="108">
        <v>75</v>
      </c>
      <c r="H75" s="118">
        <f t="shared" si="3"/>
        <v>300</v>
      </c>
      <c r="I75" s="22"/>
      <c r="J75" s="120" t="s">
        <v>4105</v>
      </c>
      <c r="K75" s="33"/>
      <c r="L75" s="471"/>
      <c r="M75" s="472"/>
      <c r="N75" s="34"/>
      <c r="O75" s="472"/>
      <c r="P75" s="29"/>
      <c r="Q75" s="23"/>
    </row>
    <row r="76" spans="2:17" s="473" customFormat="1" ht="19.7" customHeight="1">
      <c r="B76" s="34"/>
      <c r="C76" s="17" t="s">
        <v>167</v>
      </c>
      <c r="D76" s="17" t="s">
        <v>167</v>
      </c>
      <c r="E76" s="120" t="s">
        <v>2357</v>
      </c>
      <c r="F76" s="107">
        <v>4</v>
      </c>
      <c r="G76" s="108">
        <v>75</v>
      </c>
      <c r="H76" s="118">
        <f t="shared" si="3"/>
        <v>300</v>
      </c>
      <c r="I76" s="22"/>
      <c r="J76" s="120" t="s">
        <v>4106</v>
      </c>
      <c r="K76" s="33"/>
      <c r="L76" s="471"/>
      <c r="M76" s="472"/>
      <c r="N76" s="34"/>
      <c r="O76" s="472"/>
      <c r="P76" s="29"/>
      <c r="Q76" s="23"/>
    </row>
    <row r="77" spans="2:17" s="473" customFormat="1" ht="19.7" customHeight="1">
      <c r="B77" s="34"/>
      <c r="C77" s="111" t="s">
        <v>167</v>
      </c>
      <c r="D77" s="111" t="s">
        <v>167</v>
      </c>
      <c r="E77" s="321" t="s">
        <v>738</v>
      </c>
      <c r="F77" s="144">
        <v>4</v>
      </c>
      <c r="G77" s="943">
        <v>780</v>
      </c>
      <c r="H77" s="943">
        <f>F77*G77</f>
        <v>3120</v>
      </c>
      <c r="I77" s="243"/>
      <c r="J77" s="322" t="s">
        <v>2410</v>
      </c>
      <c r="K77" s="33"/>
      <c r="L77" s="471"/>
      <c r="M77" s="472"/>
      <c r="N77" s="34"/>
      <c r="O77" s="472"/>
      <c r="P77" s="29"/>
      <c r="Q77" s="23"/>
    </row>
    <row r="78" spans="2:17" s="473" customFormat="1" ht="19.7" customHeight="1">
      <c r="B78" s="34"/>
      <c r="C78" s="111" t="s">
        <v>167</v>
      </c>
      <c r="D78" s="111" t="s">
        <v>167</v>
      </c>
      <c r="E78" s="321" t="s">
        <v>781</v>
      </c>
      <c r="F78" s="144">
        <v>2</v>
      </c>
      <c r="G78" s="943">
        <v>570</v>
      </c>
      <c r="H78" s="943">
        <f>F78*G78</f>
        <v>1140</v>
      </c>
      <c r="I78" s="243"/>
      <c r="J78" s="322" t="s">
        <v>2395</v>
      </c>
      <c r="K78" s="33"/>
      <c r="L78" s="471"/>
      <c r="M78" s="472"/>
      <c r="N78" s="34"/>
      <c r="O78" s="472"/>
      <c r="P78" s="29"/>
      <c r="Q78" s="23"/>
    </row>
    <row r="79" spans="2:17" s="473" customFormat="1" ht="19.7" customHeight="1">
      <c r="B79" s="34"/>
      <c r="C79" s="111" t="s">
        <v>167</v>
      </c>
      <c r="D79" s="111" t="s">
        <v>167</v>
      </c>
      <c r="E79" s="321" t="s">
        <v>783</v>
      </c>
      <c r="F79" s="144">
        <v>2</v>
      </c>
      <c r="G79" s="943">
        <v>940</v>
      </c>
      <c r="H79" s="943">
        <f>F79*G79</f>
        <v>1880</v>
      </c>
      <c r="I79" s="243"/>
      <c r="J79" s="322" t="s">
        <v>2395</v>
      </c>
      <c r="K79" s="33"/>
      <c r="L79" s="471"/>
      <c r="M79" s="472"/>
      <c r="N79" s="34"/>
      <c r="O79" s="472"/>
      <c r="P79" s="29"/>
      <c r="Q79" s="23"/>
    </row>
    <row r="80" spans="2:17" s="473" customFormat="1" ht="19.7" customHeight="1">
      <c r="B80" s="34"/>
      <c r="C80" s="111"/>
      <c r="D80" s="111"/>
      <c r="E80" s="24"/>
      <c r="F80" s="18"/>
      <c r="G80" s="177"/>
      <c r="H80" s="118"/>
      <c r="I80" s="22"/>
      <c r="J80" s="28"/>
      <c r="K80" s="33"/>
      <c r="L80" s="471"/>
      <c r="M80" s="472"/>
      <c r="N80" s="34"/>
      <c r="O80" s="33"/>
      <c r="P80" s="472"/>
      <c r="Q80" s="40"/>
    </row>
    <row r="81" spans="2:17" s="473" customFormat="1" ht="19.7" customHeight="1">
      <c r="B81" s="34"/>
      <c r="C81" s="34"/>
      <c r="D81" s="34"/>
      <c r="E81" s="507">
        <f>SUM(H66:H80)</f>
        <v>35466</v>
      </c>
      <c r="F81" s="470"/>
      <c r="G81" s="37"/>
      <c r="H81" s="118">
        <f>F81*G81</f>
        <v>0</v>
      </c>
      <c r="I81" s="327"/>
      <c r="J81" s="328"/>
      <c r="K81" s="33"/>
      <c r="L81" s="471"/>
      <c r="M81" s="472"/>
      <c r="N81" s="34"/>
      <c r="O81" s="33"/>
      <c r="P81" s="472"/>
      <c r="Q81" s="40"/>
    </row>
    <row r="82" spans="2:17" s="473" customFormat="1" ht="19.7" customHeight="1">
      <c r="B82" s="34"/>
      <c r="C82" s="34"/>
      <c r="D82" s="34"/>
      <c r="E82" s="24"/>
      <c r="F82" s="470"/>
      <c r="G82" s="37"/>
      <c r="H82" s="118">
        <f>F82*G82</f>
        <v>0</v>
      </c>
      <c r="I82" s="327"/>
      <c r="J82" s="328"/>
      <c r="K82" s="33"/>
      <c r="L82" s="471"/>
      <c r="M82" s="472"/>
      <c r="N82" s="34"/>
      <c r="O82" s="33"/>
      <c r="P82" s="472"/>
      <c r="Q82" s="40"/>
    </row>
    <row r="83" spans="2:17" s="473" customFormat="1" ht="19.7" customHeight="1">
      <c r="B83" s="34"/>
      <c r="C83" s="944" t="s">
        <v>4107</v>
      </c>
      <c r="D83" s="945"/>
      <c r="E83" s="946"/>
      <c r="F83" s="107"/>
      <c r="G83" s="107"/>
      <c r="H83" s="177"/>
      <c r="I83" s="22"/>
      <c r="J83" s="120"/>
      <c r="K83" s="33"/>
      <c r="L83" s="471"/>
      <c r="M83" s="472"/>
      <c r="N83" s="34"/>
      <c r="O83" s="33"/>
      <c r="P83" s="472"/>
      <c r="Q83" s="40"/>
    </row>
    <row r="84" spans="2:17" s="473" customFormat="1" ht="19.350000000000001" customHeight="1">
      <c r="B84" s="34"/>
      <c r="C84" s="216" t="s">
        <v>4108</v>
      </c>
      <c r="D84" s="216" t="s">
        <v>4108</v>
      </c>
      <c r="E84" s="1233" t="s">
        <v>4109</v>
      </c>
      <c r="F84" s="18">
        <v>1</v>
      </c>
      <c r="G84" s="26">
        <v>4300</v>
      </c>
      <c r="H84" s="26">
        <f>F84*G84</f>
        <v>4300</v>
      </c>
      <c r="I84" s="424"/>
      <c r="J84" s="26" t="s">
        <v>4110</v>
      </c>
      <c r="K84" s="33"/>
      <c r="L84" s="471"/>
      <c r="M84" s="472"/>
      <c r="N84" s="34"/>
      <c r="O84" s="472"/>
      <c r="P84" s="30"/>
      <c r="Q84" s="40"/>
    </row>
    <row r="85" spans="2:17" s="473" customFormat="1" ht="19.350000000000001" customHeight="1">
      <c r="B85" s="34"/>
      <c r="C85" s="216" t="s">
        <v>4108</v>
      </c>
      <c r="D85" s="216" t="s">
        <v>4108</v>
      </c>
      <c r="E85" s="1233" t="s">
        <v>4111</v>
      </c>
      <c r="F85" s="18">
        <v>1</v>
      </c>
      <c r="G85" s="26">
        <v>5000</v>
      </c>
      <c r="H85" s="26">
        <f>F85*G85</f>
        <v>5000</v>
      </c>
      <c r="I85" s="424"/>
      <c r="J85" s="26" t="s">
        <v>4112</v>
      </c>
      <c r="K85" s="33"/>
      <c r="L85" s="471"/>
      <c r="M85" s="472"/>
      <c r="N85" s="34"/>
      <c r="O85" s="472"/>
      <c r="P85" s="29"/>
      <c r="Q85" s="40"/>
    </row>
    <row r="86" spans="2:17" s="473" customFormat="1" ht="19.7" customHeight="1">
      <c r="B86" s="34"/>
      <c r="C86" s="17" t="s">
        <v>167</v>
      </c>
      <c r="D86" s="17" t="s">
        <v>167</v>
      </c>
      <c r="E86" s="519" t="s">
        <v>4113</v>
      </c>
      <c r="F86" s="634">
        <v>1</v>
      </c>
      <c r="G86" s="18">
        <v>13620</v>
      </c>
      <c r="H86" s="94">
        <f t="shared" ref="H86:H122" si="4">F86*G86</f>
        <v>13620</v>
      </c>
      <c r="I86" s="22"/>
      <c r="J86" s="53" t="s">
        <v>2039</v>
      </c>
      <c r="K86" s="33"/>
      <c r="L86" s="471"/>
      <c r="M86" s="472"/>
      <c r="N86" s="34"/>
      <c r="O86" s="472"/>
      <c r="P86" s="29"/>
      <c r="Q86" s="23"/>
    </row>
    <row r="87" spans="2:17" s="473" customFormat="1" ht="19.7" customHeight="1">
      <c r="B87" s="34"/>
      <c r="C87" s="17" t="s">
        <v>167</v>
      </c>
      <c r="D87" s="17" t="s">
        <v>167</v>
      </c>
      <c r="E87" s="24" t="s">
        <v>4114</v>
      </c>
      <c r="F87" s="18">
        <v>1</v>
      </c>
      <c r="G87" s="107">
        <v>2148</v>
      </c>
      <c r="H87" s="177">
        <f t="shared" si="4"/>
        <v>2148</v>
      </c>
      <c r="I87" s="118"/>
      <c r="J87" s="26" t="s">
        <v>798</v>
      </c>
      <c r="K87" s="33"/>
      <c r="L87" s="471"/>
      <c r="M87" s="472"/>
      <c r="N87" s="34"/>
      <c r="O87" s="472"/>
      <c r="P87" s="29"/>
      <c r="Q87" s="23"/>
    </row>
    <row r="88" spans="2:17" s="473" customFormat="1" ht="19.7" customHeight="1">
      <c r="B88" s="34"/>
      <c r="C88" s="17" t="s">
        <v>167</v>
      </c>
      <c r="D88" s="17" t="s">
        <v>167</v>
      </c>
      <c r="E88" s="24" t="s">
        <v>335</v>
      </c>
      <c r="F88" s="18">
        <v>1</v>
      </c>
      <c r="G88" s="107">
        <v>6005</v>
      </c>
      <c r="H88" s="177">
        <f t="shared" si="4"/>
        <v>6005</v>
      </c>
      <c r="I88" s="118"/>
      <c r="J88" s="26" t="s">
        <v>798</v>
      </c>
      <c r="K88" s="33"/>
      <c r="L88" s="471"/>
      <c r="M88" s="472"/>
      <c r="N88" s="34"/>
      <c r="O88" s="472"/>
      <c r="P88" s="29"/>
      <c r="Q88" s="23"/>
    </row>
    <row r="89" spans="2:17" s="473" customFormat="1" ht="19.7" customHeight="1">
      <c r="B89" s="34"/>
      <c r="C89" s="17" t="s">
        <v>167</v>
      </c>
      <c r="D89" s="17" t="s">
        <v>167</v>
      </c>
      <c r="E89" s="24" t="s">
        <v>557</v>
      </c>
      <c r="F89" s="18">
        <v>1</v>
      </c>
      <c r="G89" s="107">
        <v>3518</v>
      </c>
      <c r="H89" s="177">
        <f t="shared" si="4"/>
        <v>3518</v>
      </c>
      <c r="I89" s="118"/>
      <c r="J89" s="26" t="s">
        <v>800</v>
      </c>
      <c r="K89" s="33"/>
      <c r="L89" s="471"/>
      <c r="M89" s="472"/>
      <c r="N89" s="34"/>
      <c r="O89" s="472"/>
      <c r="P89" s="29"/>
      <c r="Q89" s="23"/>
    </row>
    <row r="90" spans="2:17" s="473" customFormat="1" ht="19.7" customHeight="1">
      <c r="B90" s="34"/>
      <c r="C90" s="17" t="s">
        <v>167</v>
      </c>
      <c r="D90" s="17" t="s">
        <v>167</v>
      </c>
      <c r="E90" s="24" t="s">
        <v>228</v>
      </c>
      <c r="F90" s="18">
        <v>1</v>
      </c>
      <c r="G90" s="107">
        <v>2329</v>
      </c>
      <c r="H90" s="177">
        <f t="shared" si="4"/>
        <v>2329</v>
      </c>
      <c r="I90" s="347"/>
      <c r="J90" s="26" t="s">
        <v>2041</v>
      </c>
      <c r="K90" s="33"/>
      <c r="L90" s="471"/>
      <c r="M90" s="472"/>
      <c r="N90" s="34"/>
      <c r="O90" s="472"/>
      <c r="P90" s="29"/>
      <c r="Q90" s="23"/>
    </row>
    <row r="91" spans="2:17" s="473" customFormat="1" ht="19.7" customHeight="1">
      <c r="B91" s="34"/>
      <c r="C91" s="17" t="s">
        <v>167</v>
      </c>
      <c r="D91" s="17" t="s">
        <v>167</v>
      </c>
      <c r="E91" s="519" t="s">
        <v>4115</v>
      </c>
      <c r="F91" s="18">
        <v>2</v>
      </c>
      <c r="G91" s="107">
        <v>977</v>
      </c>
      <c r="H91" s="177">
        <f t="shared" si="4"/>
        <v>1954</v>
      </c>
      <c r="I91" s="411"/>
      <c r="J91" s="26" t="s">
        <v>804</v>
      </c>
      <c r="K91" s="33"/>
      <c r="L91" s="471"/>
      <c r="M91" s="472"/>
      <c r="N91" s="34"/>
      <c r="O91" s="472"/>
      <c r="P91" s="29"/>
      <c r="Q91" s="23"/>
    </row>
    <row r="92" spans="2:17" s="473" customFormat="1" ht="19.7" customHeight="1">
      <c r="B92" s="34"/>
      <c r="C92" s="52" t="s">
        <v>167</v>
      </c>
      <c r="D92" s="52" t="s">
        <v>167</v>
      </c>
      <c r="E92" s="1406" t="s">
        <v>4116</v>
      </c>
      <c r="F92" s="470">
        <v>1</v>
      </c>
      <c r="G92" s="37">
        <v>872</v>
      </c>
      <c r="H92" s="118">
        <f t="shared" si="4"/>
        <v>872</v>
      </c>
      <c r="I92" s="327"/>
      <c r="J92" s="328" t="s">
        <v>4117</v>
      </c>
      <c r="K92" s="33"/>
      <c r="L92" s="471"/>
      <c r="M92" s="472"/>
      <c r="N92" s="34"/>
      <c r="O92" s="472"/>
      <c r="P92" s="29"/>
      <c r="Q92" s="23"/>
    </row>
    <row r="93" spans="2:17" s="473" customFormat="1" ht="19.7" customHeight="1">
      <c r="B93" s="34"/>
      <c r="C93" s="17" t="s">
        <v>167</v>
      </c>
      <c r="D93" s="17" t="s">
        <v>167</v>
      </c>
      <c r="E93" s="24" t="s">
        <v>847</v>
      </c>
      <c r="F93" s="18">
        <v>1</v>
      </c>
      <c r="G93" s="107">
        <v>403</v>
      </c>
      <c r="H93" s="177">
        <f t="shared" si="4"/>
        <v>403</v>
      </c>
      <c r="I93" s="411"/>
      <c r="J93" s="26" t="s">
        <v>848</v>
      </c>
      <c r="K93" s="33"/>
      <c r="L93" s="471"/>
      <c r="M93" s="472"/>
      <c r="N93" s="34"/>
      <c r="O93" s="472"/>
      <c r="P93" s="29"/>
      <c r="Q93" s="23"/>
    </row>
    <row r="94" spans="2:17" s="473" customFormat="1" ht="19.7" customHeight="1">
      <c r="B94" s="34"/>
      <c r="C94" s="17" t="s">
        <v>167</v>
      </c>
      <c r="D94" s="17" t="s">
        <v>167</v>
      </c>
      <c r="E94" s="24" t="s">
        <v>4118</v>
      </c>
      <c r="F94" s="18">
        <v>1</v>
      </c>
      <c r="G94" s="18">
        <v>926</v>
      </c>
      <c r="H94" s="177">
        <f t="shared" si="4"/>
        <v>926</v>
      </c>
      <c r="I94" s="411"/>
      <c r="J94" s="26" t="s">
        <v>4119</v>
      </c>
      <c r="K94" s="33"/>
      <c r="L94" s="471"/>
      <c r="M94" s="472"/>
      <c r="N94" s="34"/>
      <c r="O94" s="472"/>
      <c r="P94" s="29"/>
      <c r="Q94" s="23"/>
    </row>
    <row r="95" spans="2:17" s="473" customFormat="1" ht="19.7" customHeight="1">
      <c r="B95" s="34"/>
      <c r="C95" s="17" t="s">
        <v>167</v>
      </c>
      <c r="D95" s="17" t="s">
        <v>167</v>
      </c>
      <c r="E95" s="130" t="s">
        <v>849</v>
      </c>
      <c r="F95" s="18">
        <v>50</v>
      </c>
      <c r="G95" s="177">
        <v>19</v>
      </c>
      <c r="H95" s="177">
        <f>F95*G95</f>
        <v>950</v>
      </c>
      <c r="I95" s="177"/>
      <c r="J95" s="26" t="s">
        <v>850</v>
      </c>
      <c r="K95" s="33"/>
      <c r="L95" s="471"/>
      <c r="M95" s="472"/>
      <c r="N95" s="34"/>
      <c r="O95" s="472"/>
      <c r="P95" s="29"/>
      <c r="Q95" s="23"/>
    </row>
    <row r="96" spans="2:17" s="473" customFormat="1" ht="19.7" customHeight="1">
      <c r="B96" s="34"/>
      <c r="C96" s="117" t="s">
        <v>167</v>
      </c>
      <c r="D96" s="117" t="s">
        <v>167</v>
      </c>
      <c r="E96" s="246" t="s">
        <v>4120</v>
      </c>
      <c r="F96" s="177">
        <v>1</v>
      </c>
      <c r="G96" s="177">
        <v>1700</v>
      </c>
      <c r="H96" s="177">
        <f t="shared" si="4"/>
        <v>1700</v>
      </c>
      <c r="I96" s="119"/>
      <c r="J96" s="209" t="s">
        <v>4121</v>
      </c>
      <c r="K96" s="33"/>
      <c r="L96" s="471"/>
      <c r="M96" s="472"/>
      <c r="N96" s="34"/>
      <c r="O96" s="472"/>
      <c r="P96" s="29"/>
      <c r="Q96" s="23"/>
    </row>
    <row r="97" spans="2:17" s="473" customFormat="1" ht="19.7" customHeight="1">
      <c r="B97" s="34"/>
      <c r="C97" s="117" t="s">
        <v>167</v>
      </c>
      <c r="D97" s="117" t="s">
        <v>167</v>
      </c>
      <c r="E97" s="246" t="s">
        <v>1689</v>
      </c>
      <c r="F97" s="177">
        <v>1</v>
      </c>
      <c r="G97" s="177">
        <v>1420</v>
      </c>
      <c r="H97" s="177">
        <f t="shared" si="4"/>
        <v>1420</v>
      </c>
      <c r="I97" s="119"/>
      <c r="J97" s="209" t="s">
        <v>4122</v>
      </c>
      <c r="K97" s="33"/>
      <c r="L97" s="471"/>
      <c r="M97" s="472"/>
      <c r="N97" s="34"/>
      <c r="O97" s="472"/>
      <c r="P97" s="29"/>
      <c r="Q97" s="23"/>
    </row>
    <row r="98" spans="2:17" s="473" customFormat="1" ht="19.7" customHeight="1">
      <c r="B98" s="34"/>
      <c r="C98" s="17" t="s">
        <v>167</v>
      </c>
      <c r="D98" s="17" t="s">
        <v>167</v>
      </c>
      <c r="E98" s="358" t="s">
        <v>4123</v>
      </c>
      <c r="F98" s="18">
        <v>1</v>
      </c>
      <c r="G98" s="177">
        <v>1980</v>
      </c>
      <c r="H98" s="177">
        <f t="shared" si="4"/>
        <v>1980</v>
      </c>
      <c r="I98" s="22"/>
      <c r="J98" s="24" t="s">
        <v>815</v>
      </c>
      <c r="K98" s="33"/>
      <c r="L98" s="471"/>
      <c r="M98" s="472"/>
      <c r="N98" s="34"/>
      <c r="O98" s="472"/>
      <c r="P98" s="29"/>
      <c r="Q98" s="23"/>
    </row>
    <row r="99" spans="2:17" s="473" customFormat="1" ht="19.7" customHeight="1">
      <c r="B99" s="34"/>
      <c r="C99" s="17" t="s">
        <v>167</v>
      </c>
      <c r="D99" s="17" t="s">
        <v>167</v>
      </c>
      <c r="E99" s="1407" t="s">
        <v>4124</v>
      </c>
      <c r="F99" s="18">
        <v>2</v>
      </c>
      <c r="G99" s="177">
        <v>98</v>
      </c>
      <c r="H99" s="177">
        <f t="shared" si="4"/>
        <v>196</v>
      </c>
      <c r="I99" s="22"/>
      <c r="J99" s="24" t="s">
        <v>2450</v>
      </c>
      <c r="K99" s="33"/>
      <c r="L99" s="471"/>
      <c r="M99" s="472"/>
      <c r="N99" s="34"/>
      <c r="O99" s="472"/>
      <c r="P99" s="29"/>
      <c r="Q99" s="23"/>
    </row>
    <row r="100" spans="2:17" s="473" customFormat="1" ht="19.7" customHeight="1">
      <c r="B100" s="34"/>
      <c r="C100" s="1408" t="s">
        <v>4125</v>
      </c>
      <c r="D100" s="17" t="s">
        <v>167</v>
      </c>
      <c r="E100" s="1407" t="s">
        <v>4126</v>
      </c>
      <c r="F100" s="18">
        <v>1</v>
      </c>
      <c r="G100" s="177">
        <v>874</v>
      </c>
      <c r="H100" s="177">
        <f t="shared" si="4"/>
        <v>874</v>
      </c>
      <c r="I100" s="22"/>
      <c r="J100" s="24" t="s">
        <v>4127</v>
      </c>
      <c r="K100" s="33"/>
      <c r="L100" s="471"/>
      <c r="M100" s="472"/>
      <c r="N100" s="34"/>
      <c r="O100" s="472"/>
      <c r="P100" s="29"/>
      <c r="Q100" s="23"/>
    </row>
    <row r="101" spans="2:17" s="473" customFormat="1" ht="19.7" customHeight="1">
      <c r="B101" s="34"/>
      <c r="C101" s="1409" t="s">
        <v>4125</v>
      </c>
      <c r="D101" s="304" t="s">
        <v>167</v>
      </c>
      <c r="E101" s="1410" t="s">
        <v>4128</v>
      </c>
      <c r="F101" s="360">
        <v>1</v>
      </c>
      <c r="G101" s="222">
        <v>1245</v>
      </c>
      <c r="H101" s="222">
        <f t="shared" si="4"/>
        <v>1245</v>
      </c>
      <c r="I101" s="285"/>
      <c r="J101" s="369" t="s">
        <v>4127</v>
      </c>
      <c r="K101" s="1126"/>
      <c r="L101" s="619"/>
      <c r="M101" s="472"/>
      <c r="N101" s="34"/>
      <c r="O101" s="472"/>
      <c r="P101" s="472"/>
      <c r="Q101" s="23"/>
    </row>
    <row r="102" spans="2:17" s="473" customFormat="1" ht="19.7" customHeight="1">
      <c r="B102" s="34"/>
      <c r="C102" s="17" t="s">
        <v>167</v>
      </c>
      <c r="D102" s="17" t="s">
        <v>167</v>
      </c>
      <c r="E102" s="1407" t="s">
        <v>4129</v>
      </c>
      <c r="F102" s="18">
        <v>1</v>
      </c>
      <c r="G102" s="177">
        <v>510</v>
      </c>
      <c r="H102" s="177">
        <f t="shared" si="4"/>
        <v>510</v>
      </c>
      <c r="I102" s="22"/>
      <c r="J102" s="24" t="s">
        <v>4130</v>
      </c>
      <c r="K102" s="33"/>
      <c r="L102" s="471"/>
      <c r="M102" s="472"/>
      <c r="N102" s="34"/>
      <c r="O102" s="472"/>
      <c r="P102" s="29"/>
      <c r="Q102" s="23"/>
    </row>
    <row r="103" spans="2:17" s="473" customFormat="1" ht="19.7" customHeight="1">
      <c r="B103" s="34"/>
      <c r="C103" s="17" t="s">
        <v>167</v>
      </c>
      <c r="D103" s="17" t="s">
        <v>167</v>
      </c>
      <c r="E103" s="1407" t="s">
        <v>4131</v>
      </c>
      <c r="F103" s="18">
        <v>1</v>
      </c>
      <c r="G103" s="177">
        <v>4710</v>
      </c>
      <c r="H103" s="177">
        <f t="shared" si="4"/>
        <v>4710</v>
      </c>
      <c r="I103" s="22"/>
      <c r="J103" s="24" t="s">
        <v>4132</v>
      </c>
      <c r="K103" s="33"/>
      <c r="L103" s="471"/>
      <c r="M103" s="472"/>
      <c r="N103" s="34"/>
      <c r="O103" s="472"/>
      <c r="P103" s="29"/>
      <c r="Q103" s="23"/>
    </row>
    <row r="104" spans="2:17" s="473" customFormat="1" ht="19.7" customHeight="1">
      <c r="B104" s="34"/>
      <c r="C104" s="997" t="s">
        <v>4133</v>
      </c>
      <c r="D104" s="997" t="s">
        <v>167</v>
      </c>
      <c r="E104" s="1411" t="s">
        <v>4134</v>
      </c>
      <c r="F104" s="433">
        <v>1</v>
      </c>
      <c r="G104" s="1412">
        <v>483</v>
      </c>
      <c r="H104" s="1412">
        <f t="shared" si="4"/>
        <v>483</v>
      </c>
      <c r="I104" s="1000"/>
      <c r="J104" s="1328" t="s">
        <v>4135</v>
      </c>
      <c r="K104" s="33"/>
      <c r="L104" s="471"/>
      <c r="M104" s="472"/>
      <c r="N104" s="34"/>
      <c r="O104" s="472"/>
      <c r="P104" s="29"/>
      <c r="Q104" s="23"/>
    </row>
    <row r="105" spans="2:17" s="473" customFormat="1" ht="19.7" customHeight="1">
      <c r="B105" s="34"/>
      <c r="C105" s="17" t="s">
        <v>167</v>
      </c>
      <c r="D105" s="17" t="s">
        <v>167</v>
      </c>
      <c r="E105" s="176" t="s">
        <v>2049</v>
      </c>
      <c r="F105" s="18">
        <v>1</v>
      </c>
      <c r="G105" s="177">
        <v>550</v>
      </c>
      <c r="H105" s="177">
        <f t="shared" si="4"/>
        <v>550</v>
      </c>
      <c r="I105" s="22"/>
      <c r="J105" s="26" t="s">
        <v>2050</v>
      </c>
      <c r="K105" s="33"/>
      <c r="L105" s="471"/>
      <c r="M105" s="472"/>
      <c r="N105" s="34"/>
      <c r="O105" s="472"/>
      <c r="P105" s="29"/>
      <c r="Q105" s="23"/>
    </row>
    <row r="106" spans="2:17" s="473" customFormat="1" ht="19.7" customHeight="1">
      <c r="B106" s="34"/>
      <c r="C106" s="17" t="s">
        <v>167</v>
      </c>
      <c r="D106" s="17" t="s">
        <v>167</v>
      </c>
      <c r="E106" s="1413" t="s">
        <v>4136</v>
      </c>
      <c r="F106" s="18">
        <v>1</v>
      </c>
      <c r="G106" s="177">
        <v>479</v>
      </c>
      <c r="H106" s="177">
        <f t="shared" si="4"/>
        <v>479</v>
      </c>
      <c r="I106" s="22"/>
      <c r="J106" s="24" t="s">
        <v>840</v>
      </c>
      <c r="K106" s="33"/>
      <c r="L106" s="471"/>
      <c r="M106" s="472"/>
      <c r="N106" s="34"/>
      <c r="O106" s="472"/>
      <c r="P106" s="29"/>
      <c r="Q106" s="23"/>
    </row>
    <row r="107" spans="2:17" s="473" customFormat="1" ht="19.7" customHeight="1">
      <c r="B107" s="34"/>
      <c r="C107" s="17" t="s">
        <v>167</v>
      </c>
      <c r="D107" s="17" t="s">
        <v>167</v>
      </c>
      <c r="E107" s="347" t="s">
        <v>841</v>
      </c>
      <c r="F107" s="18">
        <v>1</v>
      </c>
      <c r="G107" s="177">
        <v>5104</v>
      </c>
      <c r="H107" s="177">
        <f t="shared" si="4"/>
        <v>5104</v>
      </c>
      <c r="I107" s="22"/>
      <c r="J107" s="24" t="s">
        <v>842</v>
      </c>
      <c r="K107" s="33"/>
      <c r="L107" s="471"/>
      <c r="M107" s="472"/>
      <c r="N107" s="34"/>
      <c r="O107" s="472"/>
      <c r="P107" s="29"/>
      <c r="Q107" s="23"/>
    </row>
    <row r="108" spans="2:17" s="473" customFormat="1" ht="19.7" customHeight="1">
      <c r="B108" s="34"/>
      <c r="C108" s="17" t="s">
        <v>167</v>
      </c>
      <c r="D108" s="17" t="s">
        <v>167</v>
      </c>
      <c r="E108" s="347" t="s">
        <v>2151</v>
      </c>
      <c r="F108" s="18">
        <v>1</v>
      </c>
      <c r="G108" s="177">
        <v>5400</v>
      </c>
      <c r="H108" s="177">
        <f t="shared" si="4"/>
        <v>5400</v>
      </c>
      <c r="I108" s="22"/>
      <c r="J108" s="24" t="s">
        <v>808</v>
      </c>
      <c r="K108" s="33"/>
      <c r="L108" s="471"/>
      <c r="M108" s="472"/>
      <c r="N108" s="34"/>
      <c r="O108" s="472"/>
      <c r="P108" s="29"/>
      <c r="Q108" s="23"/>
    </row>
    <row r="109" spans="2:17" s="473" customFormat="1" ht="19.7" customHeight="1">
      <c r="B109" s="34"/>
      <c r="C109" s="17" t="s">
        <v>167</v>
      </c>
      <c r="D109" s="17" t="s">
        <v>167</v>
      </c>
      <c r="E109" s="347" t="s">
        <v>4137</v>
      </c>
      <c r="F109" s="18">
        <v>1</v>
      </c>
      <c r="G109" s="177">
        <v>5560</v>
      </c>
      <c r="H109" s="177">
        <f t="shared" si="4"/>
        <v>5560</v>
      </c>
      <c r="I109" s="22"/>
      <c r="J109" s="24" t="s">
        <v>4138</v>
      </c>
      <c r="K109" s="33"/>
      <c r="L109" s="471"/>
      <c r="M109" s="472"/>
      <c r="N109" s="34"/>
      <c r="O109" s="472"/>
      <c r="P109" s="29"/>
      <c r="Q109" s="23"/>
    </row>
    <row r="110" spans="2:17" s="473" customFormat="1" ht="19.7" customHeight="1">
      <c r="B110" s="34"/>
      <c r="C110" s="17" t="s">
        <v>167</v>
      </c>
      <c r="D110" s="17" t="s">
        <v>167</v>
      </c>
      <c r="E110" s="347" t="s">
        <v>843</v>
      </c>
      <c r="F110" s="18">
        <v>1</v>
      </c>
      <c r="G110" s="177">
        <v>1098</v>
      </c>
      <c r="H110" s="177">
        <f t="shared" si="4"/>
        <v>1098</v>
      </c>
      <c r="I110" s="22"/>
      <c r="J110" s="24" t="s">
        <v>844</v>
      </c>
      <c r="K110" s="33"/>
      <c r="L110" s="471"/>
      <c r="M110" s="472"/>
      <c r="N110" s="34"/>
      <c r="O110" s="472"/>
      <c r="P110" s="29"/>
      <c r="Q110" s="23"/>
    </row>
    <row r="111" spans="2:17" s="473" customFormat="1" ht="19.7" customHeight="1">
      <c r="B111" s="34"/>
      <c r="C111" s="17" t="s">
        <v>167</v>
      </c>
      <c r="D111" s="17" t="s">
        <v>167</v>
      </c>
      <c r="E111" s="521" t="s">
        <v>845</v>
      </c>
      <c r="F111" s="18">
        <v>1</v>
      </c>
      <c r="G111" s="177">
        <v>1098</v>
      </c>
      <c r="H111" s="177">
        <f t="shared" si="4"/>
        <v>1098</v>
      </c>
      <c r="I111" s="22"/>
      <c r="J111" s="24" t="s">
        <v>846</v>
      </c>
      <c r="K111" s="33"/>
      <c r="L111" s="471"/>
      <c r="M111" s="472"/>
      <c r="N111" s="34"/>
      <c r="O111" s="472"/>
      <c r="P111" s="29"/>
      <c r="Q111" s="23"/>
    </row>
    <row r="112" spans="2:17" s="473" customFormat="1" ht="19.7" customHeight="1">
      <c r="B112" s="34"/>
      <c r="C112" s="111" t="s">
        <v>167</v>
      </c>
      <c r="D112" s="111" t="s">
        <v>167</v>
      </c>
      <c r="E112" s="321" t="s">
        <v>738</v>
      </c>
      <c r="F112" s="144">
        <v>1</v>
      </c>
      <c r="G112" s="943">
        <v>780</v>
      </c>
      <c r="H112" s="259">
        <f t="shared" si="4"/>
        <v>780</v>
      </c>
      <c r="I112" s="243"/>
      <c r="J112" s="244" t="s">
        <v>739</v>
      </c>
      <c r="K112" s="33"/>
      <c r="L112" s="471"/>
      <c r="M112" s="472"/>
      <c r="N112" s="34"/>
      <c r="O112" s="472"/>
      <c r="P112" s="29"/>
      <c r="Q112" s="23"/>
    </row>
    <row r="113" spans="2:17" s="473" customFormat="1" ht="19.7" customHeight="1">
      <c r="B113" s="34"/>
      <c r="C113" s="161" t="s">
        <v>167</v>
      </c>
      <c r="D113" s="161" t="s">
        <v>167</v>
      </c>
      <c r="E113" s="108" t="s">
        <v>4139</v>
      </c>
      <c r="F113" s="247">
        <v>2</v>
      </c>
      <c r="G113" s="108">
        <v>181</v>
      </c>
      <c r="H113" s="93">
        <f t="shared" si="4"/>
        <v>362</v>
      </c>
      <c r="I113" s="1414"/>
      <c r="J113" s="106" t="s">
        <v>4140</v>
      </c>
      <c r="K113" s="33"/>
      <c r="L113" s="471"/>
      <c r="M113" s="472"/>
      <c r="N113" s="34"/>
      <c r="O113" s="472"/>
      <c r="P113" s="29"/>
      <c r="Q113" s="23"/>
    </row>
    <row r="114" spans="2:17" s="473" customFormat="1" ht="19.7" customHeight="1">
      <c r="B114" s="34"/>
      <c r="C114" s="161" t="s">
        <v>66</v>
      </c>
      <c r="D114" s="123" t="s">
        <v>1459</v>
      </c>
      <c r="E114" s="249" t="s">
        <v>4141</v>
      </c>
      <c r="F114" s="161">
        <v>1</v>
      </c>
      <c r="G114" s="246">
        <v>3040</v>
      </c>
      <c r="H114" s="93">
        <f t="shared" si="4"/>
        <v>3040</v>
      </c>
      <c r="I114" s="22"/>
      <c r="J114" s="209" t="s">
        <v>4142</v>
      </c>
      <c r="K114" s="33"/>
      <c r="L114" s="471"/>
      <c r="M114" s="472"/>
      <c r="N114" s="34"/>
      <c r="O114" s="472"/>
      <c r="P114" s="472"/>
      <c r="Q114" s="40"/>
    </row>
    <row r="115" spans="2:17" s="473" customFormat="1" ht="19.7" customHeight="1">
      <c r="B115" s="34"/>
      <c r="C115" s="33" t="s">
        <v>167</v>
      </c>
      <c r="D115" s="33" t="s">
        <v>167</v>
      </c>
      <c r="E115" s="35" t="s">
        <v>2421</v>
      </c>
      <c r="F115" s="33">
        <v>1</v>
      </c>
      <c r="G115" s="35">
        <v>4300</v>
      </c>
      <c r="H115" s="35">
        <f t="shared" si="4"/>
        <v>4300</v>
      </c>
      <c r="I115" s="37"/>
      <c r="J115" s="35" t="s">
        <v>2422</v>
      </c>
      <c r="K115" s="33"/>
      <c r="L115" s="471"/>
      <c r="M115" s="472"/>
      <c r="N115" s="34"/>
      <c r="O115" s="472"/>
      <c r="P115" s="29"/>
      <c r="Q115" s="23"/>
    </row>
    <row r="116" spans="2:17" s="473" customFormat="1" ht="19.7" customHeight="1">
      <c r="B116" s="34"/>
      <c r="C116" s="33" t="s">
        <v>167</v>
      </c>
      <c r="D116" s="33" t="s">
        <v>167</v>
      </c>
      <c r="E116" s="35" t="s">
        <v>1451</v>
      </c>
      <c r="F116" s="327">
        <v>4</v>
      </c>
      <c r="G116" s="35">
        <v>106</v>
      </c>
      <c r="H116" s="35">
        <f t="shared" si="4"/>
        <v>424</v>
      </c>
      <c r="I116" s="967"/>
      <c r="J116" s="35" t="s">
        <v>1452</v>
      </c>
      <c r="K116" s="33"/>
      <c r="L116" s="471"/>
      <c r="M116" s="472"/>
      <c r="N116" s="34"/>
      <c r="O116" s="472"/>
      <c r="P116" s="29"/>
      <c r="Q116" s="23"/>
    </row>
    <row r="117" spans="2:17" s="473" customFormat="1" ht="19.7" customHeight="1">
      <c r="B117" s="34"/>
      <c r="C117" s="17" t="s">
        <v>167</v>
      </c>
      <c r="D117" s="17" t="s">
        <v>167</v>
      </c>
      <c r="E117" s="26" t="s">
        <v>2310</v>
      </c>
      <c r="F117" s="22">
        <v>4</v>
      </c>
      <c r="G117" s="94">
        <v>75</v>
      </c>
      <c r="H117" s="35">
        <f t="shared" si="4"/>
        <v>300</v>
      </c>
      <c r="I117" s="22"/>
      <c r="J117" s="26" t="s">
        <v>3107</v>
      </c>
      <c r="K117" s="33"/>
      <c r="L117" s="471"/>
      <c r="M117" s="472"/>
      <c r="N117" s="34"/>
      <c r="O117" s="472"/>
      <c r="P117" s="29"/>
      <c r="Q117" s="23"/>
    </row>
    <row r="118" spans="2:17" s="473" customFormat="1" ht="19.7" customHeight="1">
      <c r="B118" s="34"/>
      <c r="C118" s="17" t="s">
        <v>167</v>
      </c>
      <c r="D118" s="17" t="s">
        <v>167</v>
      </c>
      <c r="E118" s="62" t="s">
        <v>1455</v>
      </c>
      <c r="F118" s="22">
        <v>2</v>
      </c>
      <c r="G118" s="94">
        <v>43</v>
      </c>
      <c r="H118" s="35">
        <f t="shared" si="4"/>
        <v>86</v>
      </c>
      <c r="I118" s="22"/>
      <c r="J118" s="26" t="s">
        <v>1456</v>
      </c>
      <c r="K118" s="33"/>
      <c r="L118" s="471"/>
      <c r="M118" s="472"/>
      <c r="N118" s="34"/>
      <c r="O118" s="472"/>
      <c r="P118" s="29"/>
      <c r="Q118" s="23"/>
    </row>
    <row r="119" spans="2:17" s="473" customFormat="1" ht="19.7" customHeight="1">
      <c r="B119" s="34"/>
      <c r="C119" s="117" t="s">
        <v>167</v>
      </c>
      <c r="D119" s="117" t="s">
        <v>167</v>
      </c>
      <c r="E119" s="120" t="s">
        <v>747</v>
      </c>
      <c r="F119" s="107">
        <v>2</v>
      </c>
      <c r="G119" s="108">
        <v>220</v>
      </c>
      <c r="H119" s="118">
        <f t="shared" si="4"/>
        <v>440</v>
      </c>
      <c r="I119" s="208"/>
      <c r="J119" s="120" t="s">
        <v>748</v>
      </c>
      <c r="K119" s="33"/>
      <c r="L119" s="471"/>
      <c r="M119" s="472"/>
      <c r="N119" s="34"/>
      <c r="O119" s="472"/>
      <c r="P119" s="29"/>
      <c r="Q119" s="23"/>
    </row>
    <row r="120" spans="2:17" s="473" customFormat="1" ht="19.7" customHeight="1">
      <c r="B120" s="34"/>
      <c r="C120" s="117" t="s">
        <v>167</v>
      </c>
      <c r="D120" s="117" t="s">
        <v>167</v>
      </c>
      <c r="E120" s="120" t="s">
        <v>749</v>
      </c>
      <c r="F120" s="107">
        <v>2</v>
      </c>
      <c r="G120" s="108">
        <v>200</v>
      </c>
      <c r="H120" s="118">
        <f t="shared" si="4"/>
        <v>400</v>
      </c>
      <c r="I120" s="208"/>
      <c r="J120" s="120" t="s">
        <v>750</v>
      </c>
      <c r="K120" s="33"/>
      <c r="L120" s="471"/>
      <c r="M120" s="472"/>
      <c r="N120" s="34"/>
      <c r="O120" s="472"/>
      <c r="P120" s="29"/>
      <c r="Q120" s="23"/>
    </row>
    <row r="121" spans="2:17" s="473" customFormat="1" ht="19.7" customHeight="1">
      <c r="B121" s="34"/>
      <c r="C121" s="17" t="s">
        <v>167</v>
      </c>
      <c r="D121" s="17" t="s">
        <v>167</v>
      </c>
      <c r="E121" s="24" t="s">
        <v>783</v>
      </c>
      <c r="F121" s="18">
        <v>1</v>
      </c>
      <c r="G121" s="118">
        <v>940</v>
      </c>
      <c r="H121" s="259">
        <f t="shared" si="4"/>
        <v>940</v>
      </c>
      <c r="I121" s="20"/>
      <c r="J121" s="347" t="s">
        <v>4143</v>
      </c>
      <c r="K121" s="33"/>
      <c r="L121" s="471"/>
      <c r="M121" s="472"/>
      <c r="N121" s="34"/>
      <c r="O121" s="472"/>
      <c r="P121" s="29"/>
      <c r="Q121" s="23"/>
    </row>
    <row r="122" spans="2:17" s="473" customFormat="1" ht="19.7" customHeight="1">
      <c r="B122" s="34"/>
      <c r="C122" s="105" t="s">
        <v>167</v>
      </c>
      <c r="D122" s="105" t="s">
        <v>167</v>
      </c>
      <c r="E122" s="246" t="s">
        <v>4144</v>
      </c>
      <c r="F122" s="161">
        <v>1</v>
      </c>
      <c r="G122" s="93">
        <v>570</v>
      </c>
      <c r="H122" s="125">
        <f t="shared" si="4"/>
        <v>570</v>
      </c>
      <c r="I122" s="248"/>
      <c r="J122" s="246" t="s">
        <v>4145</v>
      </c>
      <c r="K122" s="33"/>
      <c r="L122" s="471"/>
      <c r="M122" s="472"/>
      <c r="N122" s="34"/>
      <c r="O122" s="472"/>
      <c r="P122" s="29"/>
      <c r="Q122" s="23"/>
    </row>
    <row r="123" spans="2:17" s="473" customFormat="1" ht="19.7" customHeight="1">
      <c r="B123" s="34"/>
      <c r="C123" s="52" t="s">
        <v>167</v>
      </c>
      <c r="D123" s="52" t="s">
        <v>167</v>
      </c>
      <c r="E123" s="62" t="s">
        <v>4146</v>
      </c>
      <c r="F123" s="54">
        <v>1</v>
      </c>
      <c r="G123" s="55">
        <v>2008</v>
      </c>
      <c r="H123" s="169">
        <f>F123*G123</f>
        <v>2008</v>
      </c>
      <c r="I123" s="22"/>
      <c r="J123" s="53" t="s">
        <v>4147</v>
      </c>
      <c r="K123" s="33"/>
      <c r="L123" s="471"/>
      <c r="M123" s="472"/>
      <c r="N123" s="34"/>
      <c r="O123" s="472"/>
      <c r="P123" s="110"/>
      <c r="Q123" s="40"/>
    </row>
    <row r="124" spans="2:17" s="473" customFormat="1" ht="19.7" customHeight="1">
      <c r="B124" s="34"/>
      <c r="C124" s="17" t="s">
        <v>167</v>
      </c>
      <c r="D124" s="17" t="s">
        <v>167</v>
      </c>
      <c r="E124" s="53" t="s">
        <v>559</v>
      </c>
      <c r="F124" s="525">
        <v>1</v>
      </c>
      <c r="G124" s="64">
        <v>3480</v>
      </c>
      <c r="H124" s="94">
        <f>F124*G124</f>
        <v>3480</v>
      </c>
      <c r="I124" s="22"/>
      <c r="J124" s="26" t="s">
        <v>799</v>
      </c>
      <c r="K124" s="33"/>
      <c r="L124" s="471"/>
      <c r="M124" s="472"/>
      <c r="N124" s="34"/>
      <c r="O124" s="472"/>
      <c r="P124" s="29"/>
      <c r="Q124" s="40"/>
    </row>
    <row r="125" spans="2:17" s="473" customFormat="1" ht="19.7" customHeight="1">
      <c r="B125" s="34"/>
      <c r="C125" s="1191" t="s">
        <v>167</v>
      </c>
      <c r="D125" s="1191" t="s">
        <v>167</v>
      </c>
      <c r="E125" s="710" t="s">
        <v>816</v>
      </c>
      <c r="F125" s="592">
        <v>1</v>
      </c>
      <c r="G125" s="1415">
        <v>66</v>
      </c>
      <c r="H125" s="610">
        <f>F125*G125</f>
        <v>66</v>
      </c>
      <c r="I125" s="609"/>
      <c r="J125" s="233" t="s">
        <v>4148</v>
      </c>
      <c r="K125" s="33"/>
      <c r="L125" s="471"/>
      <c r="M125" s="472"/>
      <c r="N125" s="34"/>
      <c r="O125" s="472"/>
      <c r="P125" s="29"/>
      <c r="Q125" s="40"/>
    </row>
    <row r="126" spans="2:17" s="473" customFormat="1" ht="19.7" customHeight="1">
      <c r="B126" s="34"/>
      <c r="C126" s="17"/>
      <c r="D126" s="17"/>
      <c r="E126" s="1390">
        <f>SUM(H84:H124)</f>
        <v>91562</v>
      </c>
      <c r="F126" s="1135"/>
      <c r="G126" s="1135"/>
      <c r="H126" s="1135"/>
      <c r="I126" s="177"/>
      <c r="J126" s="26"/>
      <c r="K126" s="33"/>
      <c r="L126" s="471"/>
      <c r="M126" s="472"/>
      <c r="N126" s="34"/>
      <c r="O126" s="33"/>
      <c r="P126" s="472"/>
      <c r="Q126" s="40"/>
    </row>
    <row r="127" spans="2:17" s="473" customFormat="1" ht="19.7" customHeight="1">
      <c r="B127" s="34"/>
      <c r="C127" s="34"/>
      <c r="D127" s="34"/>
      <c r="E127" s="24"/>
      <c r="F127" s="470"/>
      <c r="G127" s="37"/>
      <c r="H127" s="118"/>
      <c r="I127" s="327"/>
      <c r="J127" s="328"/>
      <c r="K127" s="33"/>
      <c r="L127" s="471"/>
      <c r="M127" s="472"/>
      <c r="N127" s="34"/>
      <c r="O127" s="33"/>
      <c r="P127" s="472"/>
      <c r="Q127" s="40"/>
    </row>
    <row r="128" spans="2:17" s="473" customFormat="1" ht="19.7" customHeight="1">
      <c r="B128" s="34"/>
      <c r="C128" s="34"/>
      <c r="D128" s="34"/>
      <c r="E128" s="24"/>
      <c r="F128" s="470"/>
      <c r="G128" s="37"/>
      <c r="H128" s="118"/>
      <c r="I128" s="327"/>
      <c r="J128" s="328"/>
      <c r="K128" s="33"/>
      <c r="L128" s="471"/>
      <c r="M128" s="472"/>
      <c r="N128" s="34"/>
      <c r="O128" s="33"/>
      <c r="P128" s="472"/>
      <c r="Q128" s="40"/>
    </row>
    <row r="129" spans="2:17" s="473" customFormat="1" ht="19.7" customHeight="1">
      <c r="B129" s="34"/>
      <c r="C129" s="474" t="s">
        <v>3158</v>
      </c>
      <c r="D129" s="475"/>
      <c r="E129" s="476"/>
      <c r="F129" s="470"/>
      <c r="G129" s="37"/>
      <c r="H129" s="118"/>
      <c r="I129" s="327"/>
      <c r="J129" s="328"/>
      <c r="K129" s="33"/>
      <c r="L129" s="471"/>
      <c r="M129" s="472"/>
      <c r="N129" s="34"/>
      <c r="O129" s="33"/>
      <c r="P129" s="472"/>
      <c r="Q129" s="40"/>
    </row>
    <row r="130" spans="2:17" s="473" customFormat="1" ht="19.7" customHeight="1">
      <c r="B130" s="34"/>
      <c r="C130" s="98" t="s">
        <v>279</v>
      </c>
      <c r="D130" s="98" t="s">
        <v>279</v>
      </c>
      <c r="E130" s="1142" t="s">
        <v>3753</v>
      </c>
      <c r="F130" s="177">
        <v>1</v>
      </c>
      <c r="G130" s="118">
        <v>2343</v>
      </c>
      <c r="H130" s="118">
        <f>F130*G130</f>
        <v>2343</v>
      </c>
      <c r="I130" s="119"/>
      <c r="J130" s="209" t="s">
        <v>4149</v>
      </c>
      <c r="K130" s="33"/>
      <c r="L130" s="471"/>
      <c r="M130" s="472"/>
      <c r="N130" s="34"/>
      <c r="O130" s="472"/>
      <c r="P130" s="29"/>
      <c r="Q130" s="23"/>
    </row>
    <row r="131" spans="2:17" s="473" customFormat="1" ht="19.7" customHeight="1">
      <c r="B131" s="34"/>
      <c r="C131" s="34"/>
      <c r="D131" s="34"/>
      <c r="E131" s="492">
        <f>SUM(H130)</f>
        <v>2343</v>
      </c>
      <c r="F131" s="470"/>
      <c r="G131" s="37"/>
      <c r="H131" s="118"/>
      <c r="I131" s="327"/>
      <c r="J131" s="328"/>
      <c r="K131" s="33"/>
      <c r="L131" s="471"/>
      <c r="M131" s="472"/>
      <c r="N131" s="34"/>
      <c r="O131" s="33"/>
      <c r="P131" s="472"/>
      <c r="Q131" s="40"/>
    </row>
    <row r="132" spans="2:17" s="473" customFormat="1" ht="19.7" customHeight="1">
      <c r="B132" s="34"/>
      <c r="C132" s="34"/>
      <c r="D132" s="34"/>
      <c r="E132" s="24"/>
      <c r="F132" s="470"/>
      <c r="G132" s="37"/>
      <c r="H132" s="118"/>
      <c r="I132" s="327"/>
      <c r="J132" s="328"/>
      <c r="K132" s="33"/>
      <c r="L132" s="471"/>
      <c r="M132" s="472"/>
      <c r="N132" s="34"/>
      <c r="O132" s="33"/>
      <c r="P132" s="472"/>
      <c r="Q132" s="40"/>
    </row>
    <row r="133" spans="2:17" s="473" customFormat="1" ht="19.7" customHeight="1">
      <c r="B133" s="34"/>
      <c r="C133" s="474" t="s">
        <v>4150</v>
      </c>
      <c r="D133" s="475"/>
      <c r="E133" s="476"/>
      <c r="F133" s="470"/>
      <c r="G133" s="37"/>
      <c r="H133" s="118"/>
      <c r="I133" s="327"/>
      <c r="J133" s="328"/>
      <c r="K133" s="33"/>
      <c r="L133" s="471"/>
      <c r="M133" s="472"/>
      <c r="N133" s="34"/>
      <c r="O133" s="33"/>
      <c r="P133" s="472"/>
      <c r="Q133" s="40"/>
    </row>
    <row r="134" spans="2:17" s="473" customFormat="1" ht="22.35" customHeight="1">
      <c r="B134" s="34"/>
      <c r="C134" s="52" t="s">
        <v>167</v>
      </c>
      <c r="D134" s="52" t="s">
        <v>167</v>
      </c>
      <c r="E134" s="1222" t="s">
        <v>4151</v>
      </c>
      <c r="F134" s="470">
        <v>3</v>
      </c>
      <c r="G134" s="37">
        <v>4780</v>
      </c>
      <c r="H134" s="118">
        <f t="shared" ref="H134:H197" si="5">F134*G134</f>
        <v>14340</v>
      </c>
      <c r="I134" s="327"/>
      <c r="J134" s="328" t="s">
        <v>4152</v>
      </c>
      <c r="K134" s="33" t="s">
        <v>4153</v>
      </c>
      <c r="L134" s="471"/>
      <c r="M134" s="472"/>
      <c r="N134" s="34"/>
      <c r="O134" s="472"/>
      <c r="P134" s="29"/>
      <c r="Q134" s="23"/>
    </row>
    <row r="135" spans="2:17" s="473" customFormat="1" ht="19.7" customHeight="1">
      <c r="B135" s="34"/>
      <c r="C135" s="52" t="s">
        <v>167</v>
      </c>
      <c r="D135" s="52" t="s">
        <v>167</v>
      </c>
      <c r="E135" s="1222" t="s">
        <v>4154</v>
      </c>
      <c r="F135" s="470">
        <v>2</v>
      </c>
      <c r="G135" s="37">
        <v>4780</v>
      </c>
      <c r="H135" s="118">
        <f t="shared" si="5"/>
        <v>9560</v>
      </c>
      <c r="I135" s="327"/>
      <c r="J135" s="328" t="s">
        <v>4155</v>
      </c>
      <c r="K135" s="33" t="s">
        <v>4153</v>
      </c>
      <c r="L135" s="471"/>
      <c r="M135" s="472"/>
      <c r="N135" s="34"/>
      <c r="O135" s="472"/>
      <c r="P135" s="29"/>
      <c r="Q135" s="23"/>
    </row>
    <row r="136" spans="2:17" s="473" customFormat="1" ht="19.7" customHeight="1">
      <c r="B136" s="34"/>
      <c r="C136" s="52" t="s">
        <v>167</v>
      </c>
      <c r="D136" s="52" t="s">
        <v>167</v>
      </c>
      <c r="E136" s="1222" t="s">
        <v>4156</v>
      </c>
      <c r="F136" s="470">
        <v>2</v>
      </c>
      <c r="G136" s="37">
        <v>4780</v>
      </c>
      <c r="H136" s="118">
        <f t="shared" si="5"/>
        <v>9560</v>
      </c>
      <c r="I136" s="327"/>
      <c r="J136" s="328" t="s">
        <v>4157</v>
      </c>
      <c r="K136" s="33" t="s">
        <v>4153</v>
      </c>
      <c r="L136" s="471"/>
      <c r="M136" s="472"/>
      <c r="N136" s="34"/>
      <c r="O136" s="472"/>
      <c r="P136" s="29"/>
      <c r="Q136" s="23"/>
    </row>
    <row r="137" spans="2:17" s="473" customFormat="1" ht="19.7" customHeight="1">
      <c r="B137" s="34"/>
      <c r="C137" s="52" t="s">
        <v>167</v>
      </c>
      <c r="D137" s="52" t="s">
        <v>167</v>
      </c>
      <c r="E137" s="1222" t="s">
        <v>4158</v>
      </c>
      <c r="F137" s="470">
        <v>2</v>
      </c>
      <c r="G137" s="37">
        <v>4780</v>
      </c>
      <c r="H137" s="118">
        <f t="shared" si="5"/>
        <v>9560</v>
      </c>
      <c r="I137" s="327"/>
      <c r="J137" s="328" t="s">
        <v>4159</v>
      </c>
      <c r="K137" s="33" t="s">
        <v>4153</v>
      </c>
      <c r="L137" s="471"/>
      <c r="M137" s="472"/>
      <c r="N137" s="34"/>
      <c r="O137" s="472"/>
      <c r="P137" s="29"/>
      <c r="Q137" s="23"/>
    </row>
    <row r="138" spans="2:17" s="473" customFormat="1" ht="19.7" customHeight="1">
      <c r="B138" s="34"/>
      <c r="C138" s="52" t="s">
        <v>167</v>
      </c>
      <c r="D138" s="52" t="s">
        <v>167</v>
      </c>
      <c r="E138" s="1222" t="s">
        <v>4160</v>
      </c>
      <c r="F138" s="470">
        <v>2</v>
      </c>
      <c r="G138" s="37">
        <v>4780</v>
      </c>
      <c r="H138" s="118">
        <f t="shared" si="5"/>
        <v>9560</v>
      </c>
      <c r="I138" s="327"/>
      <c r="J138" s="328" t="s">
        <v>4161</v>
      </c>
      <c r="K138" s="33" t="s">
        <v>4153</v>
      </c>
      <c r="L138" s="471"/>
      <c r="M138" s="472"/>
      <c r="N138" s="34"/>
      <c r="O138" s="472"/>
      <c r="P138" s="29"/>
      <c r="Q138" s="23"/>
    </row>
    <row r="139" spans="2:17" s="473" customFormat="1" ht="19.7" customHeight="1">
      <c r="B139" s="34"/>
      <c r="C139" s="52" t="s">
        <v>167</v>
      </c>
      <c r="D139" s="52" t="s">
        <v>167</v>
      </c>
      <c r="E139" s="1222" t="s">
        <v>4162</v>
      </c>
      <c r="F139" s="470">
        <v>20</v>
      </c>
      <c r="G139" s="37">
        <v>33</v>
      </c>
      <c r="H139" s="118">
        <f t="shared" si="5"/>
        <v>660</v>
      </c>
      <c r="I139" s="327"/>
      <c r="J139" s="328" t="s">
        <v>4163</v>
      </c>
      <c r="K139" s="33" t="s">
        <v>4153</v>
      </c>
      <c r="L139" s="471"/>
      <c r="M139" s="472"/>
      <c r="N139" s="34"/>
      <c r="O139" s="472"/>
      <c r="P139" s="29"/>
      <c r="Q139" s="23"/>
    </row>
    <row r="140" spans="2:17" s="473" customFormat="1" ht="19.7" customHeight="1">
      <c r="B140" s="34"/>
      <c r="C140" s="52" t="s">
        <v>167</v>
      </c>
      <c r="D140" s="52" t="s">
        <v>167</v>
      </c>
      <c r="E140" s="1222" t="s">
        <v>4164</v>
      </c>
      <c r="F140" s="506">
        <v>2</v>
      </c>
      <c r="G140" s="37">
        <v>550</v>
      </c>
      <c r="H140" s="118">
        <f t="shared" si="5"/>
        <v>1100</v>
      </c>
      <c r="I140" s="327"/>
      <c r="J140" s="1416" t="s">
        <v>4165</v>
      </c>
      <c r="K140" s="33" t="s">
        <v>4153</v>
      </c>
      <c r="L140" s="471"/>
      <c r="M140" s="472"/>
      <c r="N140" s="34"/>
      <c r="O140" s="472"/>
      <c r="P140" s="29"/>
      <c r="Q140" s="23"/>
    </row>
    <row r="141" spans="2:17" s="473" customFormat="1" ht="19.7" customHeight="1">
      <c r="B141" s="34"/>
      <c r="C141" s="52" t="s">
        <v>167</v>
      </c>
      <c r="D141" s="52" t="s">
        <v>167</v>
      </c>
      <c r="E141" s="1417" t="s">
        <v>4166</v>
      </c>
      <c r="F141" s="506">
        <v>4</v>
      </c>
      <c r="G141" s="27">
        <v>850</v>
      </c>
      <c r="H141" s="118">
        <f t="shared" si="5"/>
        <v>3400</v>
      </c>
      <c r="I141" s="327"/>
      <c r="J141" s="1416" t="s">
        <v>4165</v>
      </c>
      <c r="K141" s="33" t="s">
        <v>4153</v>
      </c>
      <c r="L141" s="471"/>
      <c r="M141" s="472"/>
      <c r="N141" s="34"/>
      <c r="O141" s="472"/>
      <c r="P141" s="29"/>
      <c r="Q141" s="23"/>
    </row>
    <row r="142" spans="2:17" s="473" customFormat="1" ht="19.7" customHeight="1">
      <c r="B142" s="34"/>
      <c r="C142" s="52" t="s">
        <v>167</v>
      </c>
      <c r="D142" s="52" t="s">
        <v>167</v>
      </c>
      <c r="E142" s="1222" t="s">
        <v>4167</v>
      </c>
      <c r="F142" s="506">
        <v>7</v>
      </c>
      <c r="G142" s="37">
        <v>1010</v>
      </c>
      <c r="H142" s="118">
        <f t="shared" si="5"/>
        <v>7070</v>
      </c>
      <c r="I142" s="327"/>
      <c r="J142" s="1416" t="s">
        <v>4165</v>
      </c>
      <c r="K142" s="33" t="s">
        <v>4153</v>
      </c>
      <c r="L142" s="471"/>
      <c r="M142" s="472"/>
      <c r="N142" s="34"/>
      <c r="O142" s="472"/>
      <c r="P142" s="29"/>
      <c r="Q142" s="23"/>
    </row>
    <row r="143" spans="2:17" s="473" customFormat="1" ht="19.7" customHeight="1">
      <c r="B143" s="34"/>
      <c r="C143" s="52" t="s">
        <v>167</v>
      </c>
      <c r="D143" s="52" t="s">
        <v>167</v>
      </c>
      <c r="E143" s="1222" t="s">
        <v>4168</v>
      </c>
      <c r="F143" s="506">
        <v>3</v>
      </c>
      <c r="G143" s="37">
        <v>1160</v>
      </c>
      <c r="H143" s="118">
        <f t="shared" si="5"/>
        <v>3480</v>
      </c>
      <c r="I143" s="327"/>
      <c r="J143" s="1416" t="s">
        <v>4165</v>
      </c>
      <c r="K143" s="33" t="s">
        <v>4153</v>
      </c>
      <c r="L143" s="471"/>
      <c r="M143" s="472"/>
      <c r="N143" s="34"/>
      <c r="O143" s="472"/>
      <c r="P143" s="29"/>
      <c r="Q143" s="23"/>
    </row>
    <row r="144" spans="2:17" s="473" customFormat="1" ht="19.7" customHeight="1">
      <c r="B144" s="34"/>
      <c r="C144" s="52" t="s">
        <v>167</v>
      </c>
      <c r="D144" s="52" t="s">
        <v>167</v>
      </c>
      <c r="E144" s="1222" t="s">
        <v>4169</v>
      </c>
      <c r="F144" s="506">
        <v>4</v>
      </c>
      <c r="G144" s="37">
        <v>1270</v>
      </c>
      <c r="H144" s="118">
        <f t="shared" si="5"/>
        <v>5080</v>
      </c>
      <c r="I144" s="327"/>
      <c r="J144" s="1416" t="s">
        <v>4165</v>
      </c>
      <c r="K144" s="33" t="s">
        <v>4153</v>
      </c>
      <c r="L144" s="471"/>
      <c r="M144" s="472"/>
      <c r="N144" s="34"/>
      <c r="O144" s="472"/>
      <c r="P144" s="29"/>
      <c r="Q144" s="23"/>
    </row>
    <row r="145" spans="2:17" s="473" customFormat="1" ht="19.7" customHeight="1">
      <c r="B145" s="34"/>
      <c r="C145" s="52" t="s">
        <v>167</v>
      </c>
      <c r="D145" s="52" t="s">
        <v>167</v>
      </c>
      <c r="E145" s="1222" t="s">
        <v>4170</v>
      </c>
      <c r="F145" s="506">
        <v>1</v>
      </c>
      <c r="G145" s="37">
        <v>600</v>
      </c>
      <c r="H145" s="118">
        <f t="shared" si="5"/>
        <v>600</v>
      </c>
      <c r="I145" s="327"/>
      <c r="J145" s="1416" t="s">
        <v>4171</v>
      </c>
      <c r="K145" s="33" t="s">
        <v>4153</v>
      </c>
      <c r="L145" s="471"/>
      <c r="M145" s="472"/>
      <c r="N145" s="34"/>
      <c r="O145" s="472"/>
      <c r="P145" s="29"/>
      <c r="Q145" s="23"/>
    </row>
    <row r="146" spans="2:17" s="473" customFormat="1" ht="19.7" customHeight="1">
      <c r="B146" s="34"/>
      <c r="C146" s="52" t="s">
        <v>167</v>
      </c>
      <c r="D146" s="52" t="s">
        <v>167</v>
      </c>
      <c r="E146" s="1222" t="s">
        <v>4172</v>
      </c>
      <c r="F146" s="506">
        <v>2</v>
      </c>
      <c r="G146" s="37">
        <v>470</v>
      </c>
      <c r="H146" s="118">
        <f t="shared" si="5"/>
        <v>940</v>
      </c>
      <c r="I146" s="327"/>
      <c r="J146" s="328" t="s">
        <v>4173</v>
      </c>
      <c r="K146" s="33" t="s">
        <v>4153</v>
      </c>
      <c r="L146" s="471"/>
      <c r="M146" s="472"/>
      <c r="N146" s="34"/>
      <c r="O146" s="472"/>
      <c r="P146" s="29"/>
      <c r="Q146" s="23"/>
    </row>
    <row r="147" spans="2:17" s="473" customFormat="1" ht="19.7" customHeight="1">
      <c r="B147" s="34"/>
      <c r="C147" s="52" t="s">
        <v>167</v>
      </c>
      <c r="D147" s="52" t="s">
        <v>167</v>
      </c>
      <c r="E147" s="1222" t="s">
        <v>4174</v>
      </c>
      <c r="F147" s="470">
        <v>64</v>
      </c>
      <c r="G147" s="37">
        <v>233</v>
      </c>
      <c r="H147" s="118">
        <f t="shared" si="5"/>
        <v>14912</v>
      </c>
      <c r="I147" s="327"/>
      <c r="J147" s="328" t="s">
        <v>4175</v>
      </c>
      <c r="K147" s="33" t="s">
        <v>4153</v>
      </c>
      <c r="L147" s="471"/>
      <c r="M147" s="472"/>
      <c r="N147" s="34"/>
      <c r="O147" s="472"/>
      <c r="P147" s="29"/>
      <c r="Q147" s="23"/>
    </row>
    <row r="148" spans="2:17" s="473" customFormat="1" ht="19.7" customHeight="1">
      <c r="B148" s="34"/>
      <c r="C148" s="52" t="s">
        <v>167</v>
      </c>
      <c r="D148" s="52" t="s">
        <v>167</v>
      </c>
      <c r="E148" s="1222" t="s">
        <v>4176</v>
      </c>
      <c r="F148" s="470">
        <v>8</v>
      </c>
      <c r="G148" s="37">
        <v>217</v>
      </c>
      <c r="H148" s="118">
        <f t="shared" si="5"/>
        <v>1736</v>
      </c>
      <c r="I148" s="327"/>
      <c r="J148" s="328" t="s">
        <v>4177</v>
      </c>
      <c r="K148" s="33" t="s">
        <v>4153</v>
      </c>
      <c r="L148" s="471"/>
      <c r="M148" s="472"/>
      <c r="N148" s="34"/>
      <c r="O148" s="472"/>
      <c r="P148" s="29"/>
      <c r="Q148" s="23"/>
    </row>
    <row r="149" spans="2:17" s="473" customFormat="1" ht="19.7" customHeight="1">
      <c r="B149" s="34"/>
      <c r="C149" s="52" t="s">
        <v>167</v>
      </c>
      <c r="D149" s="52" t="s">
        <v>167</v>
      </c>
      <c r="E149" s="1222" t="s">
        <v>4178</v>
      </c>
      <c r="F149" s="470">
        <v>4</v>
      </c>
      <c r="G149" s="37">
        <v>4340</v>
      </c>
      <c r="H149" s="118">
        <f t="shared" si="5"/>
        <v>17360</v>
      </c>
      <c r="I149" s="327"/>
      <c r="J149" s="328" t="s">
        <v>4179</v>
      </c>
      <c r="K149" s="33" t="s">
        <v>4153</v>
      </c>
      <c r="L149" s="471"/>
      <c r="M149" s="472"/>
      <c r="N149" s="34"/>
      <c r="O149" s="472"/>
      <c r="P149" s="29"/>
      <c r="Q149" s="23"/>
    </row>
    <row r="150" spans="2:17" s="473" customFormat="1" ht="19.7" customHeight="1">
      <c r="B150" s="34"/>
      <c r="C150" s="52" t="s">
        <v>167</v>
      </c>
      <c r="D150" s="52" t="s">
        <v>167</v>
      </c>
      <c r="E150" s="1222" t="s">
        <v>4180</v>
      </c>
      <c r="F150" s="470">
        <v>10</v>
      </c>
      <c r="G150" s="37">
        <v>180</v>
      </c>
      <c r="H150" s="118">
        <f t="shared" si="5"/>
        <v>1800</v>
      </c>
      <c r="I150" s="327"/>
      <c r="J150" s="328" t="s">
        <v>2093</v>
      </c>
      <c r="K150" s="33" t="s">
        <v>4153</v>
      </c>
      <c r="L150" s="471"/>
      <c r="M150" s="472"/>
      <c r="N150" s="34"/>
      <c r="O150" s="472"/>
      <c r="P150" s="29"/>
      <c r="Q150" s="23"/>
    </row>
    <row r="151" spans="2:17" s="473" customFormat="1" ht="19.7" customHeight="1">
      <c r="B151" s="34"/>
      <c r="C151" s="52" t="s">
        <v>167</v>
      </c>
      <c r="D151" s="52" t="s">
        <v>167</v>
      </c>
      <c r="E151" s="482" t="s">
        <v>4181</v>
      </c>
      <c r="F151" s="470">
        <v>10</v>
      </c>
      <c r="G151" s="37">
        <v>54</v>
      </c>
      <c r="H151" s="118">
        <f>F151*G151</f>
        <v>540</v>
      </c>
      <c r="I151" s="327"/>
      <c r="J151" s="328" t="s">
        <v>1479</v>
      </c>
      <c r="K151" s="33" t="s">
        <v>4182</v>
      </c>
      <c r="L151" s="471"/>
      <c r="M151" s="472"/>
      <c r="N151" s="34"/>
      <c r="O151" s="472"/>
      <c r="P151" s="29"/>
      <c r="Q151" s="23"/>
    </row>
    <row r="152" spans="2:17" s="473" customFormat="1" ht="19.7" customHeight="1">
      <c r="B152" s="34"/>
      <c r="C152" s="52" t="s">
        <v>167</v>
      </c>
      <c r="D152" s="52" t="s">
        <v>167</v>
      </c>
      <c r="E152" s="1418" t="s">
        <v>4183</v>
      </c>
      <c r="F152" s="1419">
        <v>30</v>
      </c>
      <c r="G152" s="27">
        <v>54</v>
      </c>
      <c r="H152" s="118">
        <f>F152*G152</f>
        <v>1620</v>
      </c>
      <c r="I152" s="327"/>
      <c r="J152" s="328" t="s">
        <v>1479</v>
      </c>
      <c r="K152" s="33"/>
      <c r="L152" s="471"/>
      <c r="M152" s="472"/>
      <c r="N152" s="34"/>
      <c r="O152" s="472"/>
      <c r="P152" s="29"/>
      <c r="Q152" s="23"/>
    </row>
    <row r="153" spans="2:17" s="473" customFormat="1" ht="19.7" customHeight="1">
      <c r="B153" s="34"/>
      <c r="C153" s="52" t="s">
        <v>167</v>
      </c>
      <c r="D153" s="52" t="s">
        <v>167</v>
      </c>
      <c r="E153" s="482" t="s">
        <v>4184</v>
      </c>
      <c r="F153" s="470">
        <v>20</v>
      </c>
      <c r="G153" s="37">
        <v>54</v>
      </c>
      <c r="H153" s="118">
        <f t="shared" si="5"/>
        <v>1080</v>
      </c>
      <c r="I153" s="327"/>
      <c r="J153" s="328" t="s">
        <v>1479</v>
      </c>
      <c r="K153" s="33" t="s">
        <v>4185</v>
      </c>
      <c r="L153" s="471"/>
      <c r="M153" s="472"/>
      <c r="N153" s="34"/>
      <c r="O153" s="472"/>
      <c r="P153" s="29"/>
      <c r="Q153" s="23"/>
    </row>
    <row r="154" spans="2:17" s="473" customFormat="1" ht="19.7" customHeight="1">
      <c r="B154" s="34"/>
      <c r="C154" s="52" t="s">
        <v>167</v>
      </c>
      <c r="D154" s="52" t="s">
        <v>167</v>
      </c>
      <c r="E154" s="1418" t="s">
        <v>4184</v>
      </c>
      <c r="F154" s="470">
        <v>10</v>
      </c>
      <c r="G154" s="37">
        <v>54</v>
      </c>
      <c r="H154" s="118">
        <f>F154*G154</f>
        <v>540</v>
      </c>
      <c r="I154" s="327"/>
      <c r="J154" s="328" t="s">
        <v>1479</v>
      </c>
      <c r="K154" s="33" t="s">
        <v>4186</v>
      </c>
      <c r="L154" s="471"/>
      <c r="M154" s="472"/>
      <c r="N154" s="34"/>
      <c r="O154" s="472"/>
      <c r="P154" s="29"/>
      <c r="Q154" s="23"/>
    </row>
    <row r="155" spans="2:17" s="473" customFormat="1" ht="19.7" customHeight="1">
      <c r="B155" s="34"/>
      <c r="C155" s="1420" t="s">
        <v>167</v>
      </c>
      <c r="D155" s="1420" t="s">
        <v>167</v>
      </c>
      <c r="E155" s="1421" t="s">
        <v>4187</v>
      </c>
      <c r="F155" s="470">
        <v>30</v>
      </c>
      <c r="G155" s="37">
        <v>93</v>
      </c>
      <c r="H155" s="118">
        <f t="shared" si="5"/>
        <v>2790</v>
      </c>
      <c r="I155" s="327"/>
      <c r="J155" s="328" t="s">
        <v>4188</v>
      </c>
      <c r="K155" s="33" t="s">
        <v>4153</v>
      </c>
      <c r="L155" s="471"/>
      <c r="M155" s="472"/>
      <c r="N155" s="34"/>
      <c r="O155" s="472"/>
      <c r="P155" s="29"/>
      <c r="Q155" s="23"/>
    </row>
    <row r="156" spans="2:17" s="473" customFormat="1" ht="19.7" customHeight="1">
      <c r="B156" s="34"/>
      <c r="C156" s="52" t="s">
        <v>167</v>
      </c>
      <c r="D156" s="52" t="s">
        <v>167</v>
      </c>
      <c r="E156" s="1422" t="s">
        <v>4189</v>
      </c>
      <c r="F156" s="470">
        <v>1</v>
      </c>
      <c r="G156" s="37">
        <v>2300</v>
      </c>
      <c r="H156" s="118">
        <f t="shared" si="5"/>
        <v>2300</v>
      </c>
      <c r="I156" s="327"/>
      <c r="J156" s="328" t="s">
        <v>4190</v>
      </c>
      <c r="K156" s="33" t="s">
        <v>4191</v>
      </c>
      <c r="L156" s="471"/>
      <c r="M156" s="472"/>
      <c r="N156" s="34"/>
      <c r="O156" s="472"/>
      <c r="P156" s="29"/>
      <c r="Q156" s="23"/>
    </row>
    <row r="157" spans="2:17" s="473" customFormat="1" ht="19.7" customHeight="1">
      <c r="B157" s="34"/>
      <c r="C157" s="52" t="s">
        <v>167</v>
      </c>
      <c r="D157" s="52" t="s">
        <v>167</v>
      </c>
      <c r="E157" s="1422" t="s">
        <v>4192</v>
      </c>
      <c r="F157" s="470"/>
      <c r="G157" s="37">
        <v>3600</v>
      </c>
      <c r="H157" s="118">
        <f t="shared" si="5"/>
        <v>0</v>
      </c>
      <c r="I157" s="327"/>
      <c r="J157" s="328" t="s">
        <v>4193</v>
      </c>
      <c r="K157" s="33" t="s">
        <v>4153</v>
      </c>
      <c r="L157" s="471"/>
      <c r="M157" s="472"/>
      <c r="N157" s="34"/>
      <c r="O157" s="472"/>
      <c r="P157" s="29"/>
      <c r="Q157" s="23"/>
    </row>
    <row r="158" spans="2:17" s="473" customFormat="1" ht="19.7" customHeight="1">
      <c r="B158" s="34"/>
      <c r="C158" s="52" t="s">
        <v>167</v>
      </c>
      <c r="D158" s="52" t="s">
        <v>167</v>
      </c>
      <c r="E158" s="26" t="s">
        <v>4194</v>
      </c>
      <c r="F158" s="1121">
        <v>4</v>
      </c>
      <c r="G158" s="35">
        <v>113</v>
      </c>
      <c r="H158" s="118">
        <f t="shared" si="5"/>
        <v>452</v>
      </c>
      <c r="I158" s="1423"/>
      <c r="J158" s="328" t="s">
        <v>4195</v>
      </c>
      <c r="K158" s="33"/>
      <c r="L158" s="471"/>
      <c r="M158" s="472"/>
      <c r="N158" s="34"/>
      <c r="O158" s="472"/>
      <c r="P158" s="29"/>
      <c r="Q158" s="23"/>
    </row>
    <row r="159" spans="2:17" s="473" customFormat="1" ht="19.7" customHeight="1">
      <c r="B159" s="34"/>
      <c r="C159" s="52" t="s">
        <v>167</v>
      </c>
      <c r="D159" s="52" t="s">
        <v>167</v>
      </c>
      <c r="E159" s="26" t="s">
        <v>4196</v>
      </c>
      <c r="F159" s="1121">
        <v>4</v>
      </c>
      <c r="G159" s="35">
        <v>670</v>
      </c>
      <c r="H159" s="118">
        <f t="shared" si="5"/>
        <v>2680</v>
      </c>
      <c r="I159" s="1423"/>
      <c r="J159" s="328" t="s">
        <v>4197</v>
      </c>
      <c r="K159" s="33"/>
      <c r="L159" s="471"/>
      <c r="M159" s="472"/>
      <c r="N159" s="34"/>
      <c r="O159" s="472"/>
      <c r="P159" s="29"/>
      <c r="Q159" s="23"/>
    </row>
    <row r="160" spans="2:17" s="473" customFormat="1" ht="19.7" customHeight="1">
      <c r="B160" s="34"/>
      <c r="C160" s="52" t="s">
        <v>167</v>
      </c>
      <c r="D160" s="52" t="s">
        <v>167</v>
      </c>
      <c r="E160" s="1079" t="s">
        <v>4198</v>
      </c>
      <c r="F160" s="1121">
        <v>1</v>
      </c>
      <c r="G160" s="35">
        <v>3120</v>
      </c>
      <c r="H160" s="118">
        <f t="shared" si="5"/>
        <v>3120</v>
      </c>
      <c r="I160" s="1423"/>
      <c r="J160" s="328" t="s">
        <v>4199</v>
      </c>
      <c r="K160" s="33"/>
      <c r="L160" s="471"/>
      <c r="M160" s="472"/>
      <c r="N160" s="34"/>
      <c r="O160" s="472"/>
      <c r="P160" s="29"/>
      <c r="Q160" s="23"/>
    </row>
    <row r="161" spans="2:17" s="473" customFormat="1" ht="19.7" customHeight="1">
      <c r="B161" s="34"/>
      <c r="C161" s="52" t="s">
        <v>167</v>
      </c>
      <c r="D161" s="52" t="s">
        <v>167</v>
      </c>
      <c r="E161" s="26" t="s">
        <v>4200</v>
      </c>
      <c r="F161" s="1424">
        <v>15</v>
      </c>
      <c r="G161" s="35">
        <v>49</v>
      </c>
      <c r="H161" s="118">
        <f t="shared" si="5"/>
        <v>735</v>
      </c>
      <c r="I161" s="1423"/>
      <c r="J161" s="1425" t="s">
        <v>4201</v>
      </c>
      <c r="K161" s="471" t="s">
        <v>4202</v>
      </c>
      <c r="L161" s="471"/>
      <c r="M161" s="472"/>
      <c r="N161" s="34"/>
      <c r="O161" s="472"/>
      <c r="P161" s="29"/>
      <c r="Q161" s="23"/>
    </row>
    <row r="162" spans="2:17" s="473" customFormat="1" ht="19.7" customHeight="1">
      <c r="B162" s="34"/>
      <c r="C162" s="52" t="s">
        <v>167</v>
      </c>
      <c r="D162" s="52" t="s">
        <v>167</v>
      </c>
      <c r="E162" s="321" t="s">
        <v>2538</v>
      </c>
      <c r="F162" s="321">
        <v>10</v>
      </c>
      <c r="G162" s="118">
        <v>29</v>
      </c>
      <c r="H162" s="118">
        <f t="shared" si="5"/>
        <v>290</v>
      </c>
      <c r="I162" s="118"/>
      <c r="J162" s="26" t="s">
        <v>4203</v>
      </c>
      <c r="K162" s="33"/>
      <c r="L162" s="471"/>
      <c r="M162" s="472"/>
      <c r="N162" s="34"/>
      <c r="O162" s="472"/>
      <c r="P162" s="29"/>
      <c r="Q162" s="23"/>
    </row>
    <row r="163" spans="2:17" s="473" customFormat="1" ht="19.7" customHeight="1">
      <c r="B163" s="34"/>
      <c r="C163" s="52" t="s">
        <v>167</v>
      </c>
      <c r="D163" s="52" t="s">
        <v>167</v>
      </c>
      <c r="E163" s="26" t="s">
        <v>4204</v>
      </c>
      <c r="F163" s="1121">
        <v>4</v>
      </c>
      <c r="G163" s="35">
        <v>2080</v>
      </c>
      <c r="H163" s="118">
        <f t="shared" si="5"/>
        <v>8320</v>
      </c>
      <c r="I163" s="1423"/>
      <c r="J163" s="328" t="s">
        <v>4205</v>
      </c>
      <c r="K163" s="33"/>
      <c r="L163" s="471"/>
      <c r="M163" s="472"/>
      <c r="N163" s="34"/>
      <c r="O163" s="472"/>
      <c r="P163" s="29"/>
      <c r="Q163" s="23"/>
    </row>
    <row r="164" spans="2:17" s="473" customFormat="1" ht="19.7" customHeight="1">
      <c r="B164" s="34"/>
      <c r="C164" s="52" t="s">
        <v>167</v>
      </c>
      <c r="D164" s="52" t="s">
        <v>167</v>
      </c>
      <c r="E164" s="1406" t="s">
        <v>4206</v>
      </c>
      <c r="F164" s="470">
        <v>1</v>
      </c>
      <c r="G164" s="37">
        <v>2690</v>
      </c>
      <c r="H164" s="118">
        <f t="shared" si="5"/>
        <v>2690</v>
      </c>
      <c r="I164" s="327"/>
      <c r="J164" s="328" t="s">
        <v>4207</v>
      </c>
      <c r="K164" s="33"/>
      <c r="L164" s="471"/>
      <c r="M164" s="472"/>
      <c r="N164" s="34"/>
      <c r="O164" s="472"/>
      <c r="P164" s="29"/>
      <c r="Q164" s="40"/>
    </row>
    <row r="165" spans="2:17" s="473" customFormat="1" ht="19.7" customHeight="1">
      <c r="B165" s="34"/>
      <c r="C165" s="52" t="s">
        <v>167</v>
      </c>
      <c r="D165" s="52" t="s">
        <v>167</v>
      </c>
      <c r="E165" s="1426" t="s">
        <v>4208</v>
      </c>
      <c r="F165" s="470">
        <v>3</v>
      </c>
      <c r="G165" s="37">
        <v>945</v>
      </c>
      <c r="H165" s="118">
        <f t="shared" si="5"/>
        <v>2835</v>
      </c>
      <c r="I165" s="327"/>
      <c r="J165" s="328" t="s">
        <v>4117</v>
      </c>
      <c r="K165" s="33"/>
      <c r="L165" s="471"/>
      <c r="M165" s="472"/>
      <c r="N165" s="34"/>
      <c r="O165" s="472"/>
      <c r="P165" s="29"/>
      <c r="Q165" s="40"/>
    </row>
    <row r="166" spans="2:17" s="473" customFormat="1" ht="19.7" customHeight="1">
      <c r="B166" s="34"/>
      <c r="C166" s="1427" t="s">
        <v>167</v>
      </c>
      <c r="D166" s="52" t="s">
        <v>167</v>
      </c>
      <c r="E166" s="1428" t="s">
        <v>4209</v>
      </c>
      <c r="F166" s="628">
        <v>2</v>
      </c>
      <c r="G166" s="608">
        <v>810</v>
      </c>
      <c r="H166" s="545">
        <f t="shared" si="5"/>
        <v>1620</v>
      </c>
      <c r="I166" s="327"/>
      <c r="J166" s="328"/>
      <c r="K166" s="33" t="s">
        <v>4210</v>
      </c>
      <c r="L166" s="471"/>
      <c r="M166" s="472"/>
      <c r="N166" s="34"/>
      <c r="O166" s="472"/>
      <c r="P166" s="472"/>
      <c r="Q166" s="40"/>
    </row>
    <row r="167" spans="2:17" s="473" customFormat="1" ht="19.7" customHeight="1">
      <c r="B167" s="34"/>
      <c r="C167" s="1427" t="s">
        <v>167</v>
      </c>
      <c r="D167" s="52" t="s">
        <v>167</v>
      </c>
      <c r="E167" s="1428" t="s">
        <v>4211</v>
      </c>
      <c r="F167" s="628">
        <v>1</v>
      </c>
      <c r="G167" s="608">
        <v>1290</v>
      </c>
      <c r="H167" s="545">
        <f t="shared" si="5"/>
        <v>1290</v>
      </c>
      <c r="I167" s="327"/>
      <c r="J167" s="328"/>
      <c r="K167" s="33" t="s">
        <v>4210</v>
      </c>
      <c r="L167" s="471"/>
      <c r="M167" s="472"/>
      <c r="N167" s="34"/>
      <c r="O167" s="472"/>
      <c r="P167" s="472"/>
      <c r="Q167" s="40"/>
    </row>
    <row r="168" spans="2:17" s="473" customFormat="1" ht="19.7" customHeight="1">
      <c r="B168" s="34"/>
      <c r="C168" s="1427" t="s">
        <v>167</v>
      </c>
      <c r="D168" s="52" t="s">
        <v>167</v>
      </c>
      <c r="E168" s="1429" t="s">
        <v>4212</v>
      </c>
      <c r="F168" s="628">
        <v>4</v>
      </c>
      <c r="G168" s="608">
        <v>273</v>
      </c>
      <c r="H168" s="545">
        <f t="shared" si="5"/>
        <v>1092</v>
      </c>
      <c r="I168" s="327"/>
      <c r="J168" s="328"/>
      <c r="K168" s="33" t="s">
        <v>4210</v>
      </c>
      <c r="L168" s="471"/>
      <c r="M168" s="472"/>
      <c r="N168" s="34"/>
      <c r="O168" s="472"/>
      <c r="P168" s="472"/>
      <c r="Q168" s="40"/>
    </row>
    <row r="169" spans="2:17" s="473" customFormat="1" ht="19.7" customHeight="1">
      <c r="B169" s="34"/>
      <c r="C169" s="1427" t="s">
        <v>167</v>
      </c>
      <c r="D169" s="52" t="s">
        <v>167</v>
      </c>
      <c r="E169" s="1428" t="s">
        <v>4213</v>
      </c>
      <c r="F169" s="628">
        <v>2</v>
      </c>
      <c r="G169" s="608">
        <v>220</v>
      </c>
      <c r="H169" s="545">
        <f t="shared" si="5"/>
        <v>440</v>
      </c>
      <c r="I169" s="327"/>
      <c r="J169" s="328"/>
      <c r="K169" s="33" t="s">
        <v>4210</v>
      </c>
      <c r="L169" s="471"/>
      <c r="M169" s="472"/>
      <c r="N169" s="34"/>
      <c r="O169" s="472"/>
      <c r="P169" s="472"/>
      <c r="Q169" s="40"/>
    </row>
    <row r="170" spans="2:17" s="473" customFormat="1" ht="19.7" customHeight="1">
      <c r="B170" s="34"/>
      <c r="C170" s="1427" t="s">
        <v>167</v>
      </c>
      <c r="D170" s="52" t="s">
        <v>167</v>
      </c>
      <c r="E170" s="1428" t="s">
        <v>4180</v>
      </c>
      <c r="F170" s="628">
        <v>2</v>
      </c>
      <c r="G170" s="608">
        <v>180</v>
      </c>
      <c r="H170" s="545">
        <f>F170*G170</f>
        <v>360</v>
      </c>
      <c r="I170" s="327"/>
      <c r="J170" s="328"/>
      <c r="K170" s="33" t="s">
        <v>4210</v>
      </c>
      <c r="L170" s="471"/>
      <c r="M170" s="472"/>
      <c r="N170" s="34"/>
      <c r="O170" s="472"/>
      <c r="P170" s="472"/>
      <c r="Q170" s="40"/>
    </row>
    <row r="171" spans="2:17" s="473" customFormat="1" ht="19.7" customHeight="1">
      <c r="B171" s="34"/>
      <c r="C171" s="1427" t="s">
        <v>167</v>
      </c>
      <c r="D171" s="52" t="s">
        <v>167</v>
      </c>
      <c r="E171" s="1428" t="s">
        <v>4214</v>
      </c>
      <c r="F171" s="628">
        <v>4</v>
      </c>
      <c r="G171" s="608">
        <v>700</v>
      </c>
      <c r="H171" s="545">
        <f t="shared" si="5"/>
        <v>2800</v>
      </c>
      <c r="I171" s="327"/>
      <c r="J171" s="328"/>
      <c r="K171" s="33" t="s">
        <v>4210</v>
      </c>
      <c r="L171" s="471"/>
      <c r="M171" s="472"/>
      <c r="N171" s="34"/>
      <c r="O171" s="472"/>
      <c r="P171" s="472"/>
      <c r="Q171" s="40"/>
    </row>
    <row r="172" spans="2:17" s="473" customFormat="1" ht="19.7" customHeight="1">
      <c r="B172" s="34"/>
      <c r="C172" s="1420"/>
      <c r="D172" s="1420"/>
      <c r="E172" s="1430"/>
      <c r="F172" s="470"/>
      <c r="G172" s="37"/>
      <c r="H172" s="118"/>
      <c r="I172" s="327"/>
      <c r="J172" s="328"/>
      <c r="K172" s="33"/>
      <c r="L172" s="471"/>
      <c r="M172" s="472"/>
      <c r="N172" s="34"/>
      <c r="O172" s="472"/>
      <c r="P172" s="29"/>
      <c r="Q172" s="40"/>
    </row>
    <row r="173" spans="2:17" s="473" customFormat="1" ht="19.7" customHeight="1">
      <c r="B173" s="34"/>
      <c r="C173" s="1420"/>
      <c r="D173" s="1420"/>
      <c r="E173" s="1422"/>
      <c r="F173" s="470"/>
      <c r="G173" s="37"/>
      <c r="H173" s="118"/>
      <c r="I173" s="327"/>
      <c r="J173" s="328"/>
      <c r="K173" s="33"/>
      <c r="L173" s="471"/>
      <c r="M173" s="472"/>
      <c r="N173" s="34"/>
      <c r="O173" s="472"/>
      <c r="P173" s="472"/>
      <c r="Q173" s="40"/>
    </row>
    <row r="174" spans="2:17" s="473" customFormat="1" ht="19.7" customHeight="1">
      <c r="B174" s="34"/>
      <c r="C174" s="1420"/>
      <c r="D174" s="1420"/>
      <c r="E174" s="492">
        <f>SUM(H134:H173)</f>
        <v>148312</v>
      </c>
      <c r="F174" s="470"/>
      <c r="G174" s="37"/>
      <c r="H174" s="118"/>
      <c r="I174" s="327"/>
      <c r="J174" s="328"/>
      <c r="K174" s="33"/>
      <c r="L174" s="471"/>
      <c r="M174" s="472"/>
      <c r="N174" s="34"/>
      <c r="O174" s="472"/>
      <c r="P174" s="472"/>
      <c r="Q174" s="40"/>
    </row>
    <row r="175" spans="2:17" s="473" customFormat="1" ht="19.7" customHeight="1">
      <c r="B175" s="34"/>
      <c r="C175" s="1420"/>
      <c r="D175" s="1420"/>
      <c r="E175" s="1431"/>
      <c r="F175" s="470"/>
      <c r="G175" s="37"/>
      <c r="H175" s="118"/>
      <c r="I175" s="327"/>
      <c r="J175" s="328"/>
      <c r="K175" s="33"/>
      <c r="L175" s="471"/>
      <c r="M175" s="472"/>
      <c r="N175" s="34"/>
      <c r="O175" s="472"/>
      <c r="P175" s="472"/>
      <c r="Q175" s="40"/>
    </row>
    <row r="176" spans="2:17" s="473" customFormat="1" ht="19.7" customHeight="1">
      <c r="B176" s="34"/>
      <c r="C176" s="34"/>
      <c r="D176" s="34"/>
      <c r="E176" s="24"/>
      <c r="F176" s="470"/>
      <c r="G176" s="37"/>
      <c r="H176" s="118"/>
      <c r="I176" s="327"/>
      <c r="J176" s="328"/>
      <c r="K176" s="33"/>
      <c r="L176" s="471"/>
      <c r="M176" s="472"/>
      <c r="N176" s="34"/>
      <c r="O176" s="472"/>
      <c r="P176" s="472"/>
      <c r="Q176" s="40"/>
    </row>
    <row r="177" spans="2:17" s="473" customFormat="1" ht="19.7" customHeight="1">
      <c r="B177" s="34"/>
      <c r="C177" s="474" t="s">
        <v>4215</v>
      </c>
      <c r="D177" s="475"/>
      <c r="E177" s="476"/>
      <c r="F177" s="470"/>
      <c r="G177" s="37"/>
      <c r="H177" s="118"/>
      <c r="I177" s="327"/>
      <c r="J177" s="328"/>
      <c r="K177" s="33"/>
      <c r="L177" s="471"/>
      <c r="M177" s="472"/>
      <c r="N177" s="34"/>
      <c r="O177" s="472"/>
      <c r="P177" s="472"/>
      <c r="Q177" s="40"/>
    </row>
    <row r="178" spans="2:17" s="473" customFormat="1" ht="19.7" customHeight="1">
      <c r="B178" s="34"/>
      <c r="C178" s="52" t="s">
        <v>167</v>
      </c>
      <c r="D178" s="52" t="s">
        <v>167</v>
      </c>
      <c r="E178" s="1222" t="s">
        <v>4216</v>
      </c>
      <c r="F178" s="470">
        <v>2</v>
      </c>
      <c r="G178" s="37">
        <v>640</v>
      </c>
      <c r="H178" s="118">
        <f t="shared" si="5"/>
        <v>1280</v>
      </c>
      <c r="I178" s="327"/>
      <c r="J178" s="1416" t="s">
        <v>4217</v>
      </c>
      <c r="K178" s="33" t="s">
        <v>4218</v>
      </c>
      <c r="L178" s="471"/>
      <c r="M178" s="472"/>
      <c r="N178" s="34"/>
      <c r="O178" s="472"/>
      <c r="P178" s="29"/>
      <c r="Q178" s="23"/>
    </row>
    <row r="179" spans="2:17" s="473" customFormat="1" ht="19.7" customHeight="1">
      <c r="B179" s="34"/>
      <c r="C179" s="52" t="s">
        <v>167</v>
      </c>
      <c r="D179" s="52" t="s">
        <v>167</v>
      </c>
      <c r="E179" s="24" t="s">
        <v>4219</v>
      </c>
      <c r="F179" s="470">
        <v>2</v>
      </c>
      <c r="G179" s="37">
        <v>700</v>
      </c>
      <c r="H179" s="118">
        <f t="shared" si="5"/>
        <v>1400</v>
      </c>
      <c r="I179" s="327"/>
      <c r="J179" s="1416" t="s">
        <v>4217</v>
      </c>
      <c r="K179" s="33" t="s">
        <v>4218</v>
      </c>
      <c r="L179" s="471"/>
      <c r="M179" s="472"/>
      <c r="N179" s="34"/>
      <c r="O179" s="472"/>
      <c r="P179" s="29"/>
      <c r="Q179" s="23"/>
    </row>
    <row r="180" spans="2:17" s="473" customFormat="1" ht="19.7" customHeight="1">
      <c r="B180" s="34"/>
      <c r="C180" s="52" t="s">
        <v>167</v>
      </c>
      <c r="D180" s="52" t="s">
        <v>167</v>
      </c>
      <c r="E180" s="24" t="s">
        <v>4220</v>
      </c>
      <c r="F180" s="470">
        <v>2</v>
      </c>
      <c r="G180" s="37">
        <v>370</v>
      </c>
      <c r="H180" s="118">
        <f t="shared" si="5"/>
        <v>740</v>
      </c>
      <c r="I180" s="327"/>
      <c r="J180" s="1416" t="s">
        <v>4221</v>
      </c>
      <c r="K180" s="33" t="s">
        <v>4218</v>
      </c>
      <c r="L180" s="471"/>
      <c r="M180" s="472"/>
      <c r="N180" s="34"/>
      <c r="O180" s="472"/>
      <c r="P180" s="29"/>
      <c r="Q180" s="23"/>
    </row>
    <row r="181" spans="2:17" s="473" customFormat="1" ht="19.7" customHeight="1">
      <c r="B181" s="34"/>
      <c r="C181" s="52" t="s">
        <v>167</v>
      </c>
      <c r="D181" s="52" t="s">
        <v>167</v>
      </c>
      <c r="E181" s="24" t="s">
        <v>4222</v>
      </c>
      <c r="F181" s="470">
        <v>6</v>
      </c>
      <c r="G181" s="37">
        <v>570</v>
      </c>
      <c r="H181" s="118">
        <f t="shared" si="5"/>
        <v>3420</v>
      </c>
      <c r="I181" s="327"/>
      <c r="J181" s="1416" t="s">
        <v>4221</v>
      </c>
      <c r="K181" s="33" t="s">
        <v>4218</v>
      </c>
      <c r="L181" s="471"/>
      <c r="M181" s="472"/>
      <c r="N181" s="34"/>
      <c r="O181" s="472"/>
      <c r="P181" s="29"/>
      <c r="Q181" s="23"/>
    </row>
    <row r="182" spans="2:17" s="473" customFormat="1" ht="19.7" customHeight="1">
      <c r="B182" s="34"/>
      <c r="C182" s="52" t="s">
        <v>167</v>
      </c>
      <c r="D182" s="52" t="s">
        <v>167</v>
      </c>
      <c r="E182" s="24" t="s">
        <v>4223</v>
      </c>
      <c r="F182" s="470">
        <v>6</v>
      </c>
      <c r="G182" s="37">
        <v>650</v>
      </c>
      <c r="H182" s="118">
        <f t="shared" si="5"/>
        <v>3900</v>
      </c>
      <c r="I182" s="327"/>
      <c r="J182" s="1416" t="s">
        <v>4221</v>
      </c>
      <c r="K182" s="33" t="s">
        <v>4218</v>
      </c>
      <c r="L182" s="471"/>
      <c r="M182" s="472"/>
      <c r="N182" s="34"/>
      <c r="O182" s="472"/>
      <c r="P182" s="29"/>
      <c r="Q182" s="23"/>
    </row>
    <row r="183" spans="2:17" s="473" customFormat="1" ht="19.7" customHeight="1">
      <c r="B183" s="34"/>
      <c r="C183" s="52" t="s">
        <v>167</v>
      </c>
      <c r="D183" s="52" t="s">
        <v>167</v>
      </c>
      <c r="E183" s="24" t="s">
        <v>4224</v>
      </c>
      <c r="F183" s="506">
        <v>1</v>
      </c>
      <c r="G183" s="37">
        <v>890</v>
      </c>
      <c r="H183" s="118">
        <f t="shared" si="5"/>
        <v>890</v>
      </c>
      <c r="I183" s="327"/>
      <c r="J183" s="1416" t="s">
        <v>4221</v>
      </c>
      <c r="K183" s="33" t="s">
        <v>4218</v>
      </c>
      <c r="L183" s="471"/>
      <c r="M183" s="472"/>
      <c r="N183" s="34"/>
      <c r="O183" s="472"/>
      <c r="P183" s="29"/>
      <c r="Q183" s="23"/>
    </row>
    <row r="184" spans="2:17" s="473" customFormat="1" ht="19.7" customHeight="1">
      <c r="B184" s="34"/>
      <c r="C184" s="52" t="s">
        <v>167</v>
      </c>
      <c r="D184" s="52" t="s">
        <v>167</v>
      </c>
      <c r="E184" s="1222" t="s">
        <v>4225</v>
      </c>
      <c r="F184" s="470">
        <v>2</v>
      </c>
      <c r="G184" s="37">
        <v>830</v>
      </c>
      <c r="H184" s="118">
        <f t="shared" si="5"/>
        <v>1660</v>
      </c>
      <c r="I184" s="327"/>
      <c r="J184" s="1416" t="s">
        <v>4221</v>
      </c>
      <c r="K184" s="33" t="s">
        <v>4218</v>
      </c>
      <c r="L184" s="471"/>
      <c r="M184" s="472"/>
      <c r="N184" s="34"/>
      <c r="O184" s="472"/>
      <c r="P184" s="29"/>
      <c r="Q184" s="23"/>
    </row>
    <row r="185" spans="2:17" s="473" customFormat="1" ht="19.7" customHeight="1">
      <c r="B185" s="34"/>
      <c r="C185" s="52" t="s">
        <v>167</v>
      </c>
      <c r="D185" s="52" t="s">
        <v>167</v>
      </c>
      <c r="E185" s="1222" t="s">
        <v>4226</v>
      </c>
      <c r="F185" s="506">
        <v>2</v>
      </c>
      <c r="G185" s="27">
        <v>950</v>
      </c>
      <c r="H185" s="118">
        <f t="shared" si="5"/>
        <v>1900</v>
      </c>
      <c r="I185" s="327"/>
      <c r="J185" s="1416" t="s">
        <v>4221</v>
      </c>
      <c r="K185" s="33" t="s">
        <v>4218</v>
      </c>
      <c r="L185" s="471"/>
      <c r="M185" s="472"/>
      <c r="N185" s="34"/>
      <c r="O185" s="472"/>
      <c r="P185" s="29"/>
      <c r="Q185" s="23"/>
    </row>
    <row r="186" spans="2:17" s="473" customFormat="1" ht="19.7" customHeight="1">
      <c r="B186" s="34"/>
      <c r="C186" s="52" t="s">
        <v>167</v>
      </c>
      <c r="D186" s="52" t="s">
        <v>167</v>
      </c>
      <c r="E186" s="24" t="s">
        <v>4227</v>
      </c>
      <c r="F186" s="470">
        <v>44</v>
      </c>
      <c r="G186" s="37">
        <v>176</v>
      </c>
      <c r="H186" s="118">
        <f t="shared" si="5"/>
        <v>7744</v>
      </c>
      <c r="I186" s="327"/>
      <c r="J186" s="328" t="s">
        <v>4175</v>
      </c>
      <c r="K186" s="33" t="s">
        <v>4218</v>
      </c>
      <c r="L186" s="471"/>
      <c r="M186" s="472"/>
      <c r="N186" s="34"/>
      <c r="O186" s="472"/>
      <c r="P186" s="29"/>
      <c r="Q186" s="23"/>
    </row>
    <row r="187" spans="2:17" s="473" customFormat="1" ht="19.7" customHeight="1">
      <c r="B187" s="34"/>
      <c r="C187" s="52" t="s">
        <v>167</v>
      </c>
      <c r="D187" s="52" t="s">
        <v>167</v>
      </c>
      <c r="E187" s="24" t="s">
        <v>4228</v>
      </c>
      <c r="F187" s="470">
        <v>4</v>
      </c>
      <c r="G187" s="37">
        <v>156</v>
      </c>
      <c r="H187" s="118">
        <f t="shared" si="5"/>
        <v>624</v>
      </c>
      <c r="I187" s="327"/>
      <c r="J187" s="328" t="s">
        <v>4177</v>
      </c>
      <c r="K187" s="33" t="s">
        <v>4218</v>
      </c>
      <c r="L187" s="471"/>
      <c r="M187" s="472"/>
      <c r="N187" s="34"/>
      <c r="O187" s="472"/>
      <c r="P187" s="29"/>
      <c r="Q187" s="23"/>
    </row>
    <row r="188" spans="2:17" s="473" customFormat="1" ht="19.7" customHeight="1">
      <c r="B188" s="34"/>
      <c r="C188" s="52" t="s">
        <v>167</v>
      </c>
      <c r="D188" s="52" t="s">
        <v>167</v>
      </c>
      <c r="E188" s="24" t="s">
        <v>4229</v>
      </c>
      <c r="F188" s="470">
        <v>4</v>
      </c>
      <c r="G188" s="37">
        <v>150</v>
      </c>
      <c r="H188" s="118">
        <f t="shared" si="5"/>
        <v>600</v>
      </c>
      <c r="I188" s="327"/>
      <c r="J188" s="328" t="s">
        <v>1632</v>
      </c>
      <c r="K188" s="33" t="s">
        <v>4218</v>
      </c>
      <c r="L188" s="471"/>
      <c r="M188" s="472"/>
      <c r="N188" s="34"/>
      <c r="O188" s="472"/>
      <c r="P188" s="29"/>
      <c r="Q188" s="23"/>
    </row>
    <row r="189" spans="2:17" s="473" customFormat="1" ht="19.7" customHeight="1">
      <c r="B189" s="34"/>
      <c r="C189" s="52" t="s">
        <v>167</v>
      </c>
      <c r="D189" s="52" t="s">
        <v>167</v>
      </c>
      <c r="E189" s="24" t="s">
        <v>4230</v>
      </c>
      <c r="F189" s="470">
        <v>4</v>
      </c>
      <c r="G189" s="37">
        <v>145</v>
      </c>
      <c r="H189" s="118">
        <f t="shared" si="5"/>
        <v>580</v>
      </c>
      <c r="I189" s="327"/>
      <c r="J189" s="328" t="s">
        <v>4231</v>
      </c>
      <c r="K189" s="33" t="s">
        <v>4218</v>
      </c>
      <c r="L189" s="471"/>
      <c r="M189" s="472"/>
      <c r="N189" s="34"/>
      <c r="O189" s="472"/>
      <c r="P189" s="29"/>
      <c r="Q189" s="23"/>
    </row>
    <row r="190" spans="2:17" s="473" customFormat="1" ht="19.7" customHeight="1">
      <c r="B190" s="34"/>
      <c r="C190" s="52" t="s">
        <v>167</v>
      </c>
      <c r="D190" s="52" t="s">
        <v>167</v>
      </c>
      <c r="E190" s="24" t="s">
        <v>4232</v>
      </c>
      <c r="F190" s="470">
        <v>1</v>
      </c>
      <c r="G190" s="37">
        <v>740</v>
      </c>
      <c r="H190" s="118">
        <f t="shared" si="5"/>
        <v>740</v>
      </c>
      <c r="I190" s="327"/>
      <c r="J190" s="328" t="s">
        <v>4233</v>
      </c>
      <c r="K190" s="33" t="s">
        <v>4218</v>
      </c>
      <c r="L190" s="1430"/>
      <c r="M190" s="472"/>
      <c r="N190" s="34"/>
      <c r="O190" s="472"/>
      <c r="P190" s="29"/>
      <c r="Q190" s="23"/>
    </row>
    <row r="191" spans="2:17" s="473" customFormat="1" ht="19.7" customHeight="1">
      <c r="B191" s="34"/>
      <c r="C191" s="52" t="s">
        <v>167</v>
      </c>
      <c r="D191" s="52" t="s">
        <v>167</v>
      </c>
      <c r="E191" s="24" t="s">
        <v>4234</v>
      </c>
      <c r="F191" s="470">
        <v>1</v>
      </c>
      <c r="G191" s="37">
        <v>800</v>
      </c>
      <c r="H191" s="118">
        <f t="shared" si="5"/>
        <v>800</v>
      </c>
      <c r="I191" s="327"/>
      <c r="J191" s="328" t="s">
        <v>4235</v>
      </c>
      <c r="K191" s="33" t="s">
        <v>4218</v>
      </c>
      <c r="L191" s="1432"/>
      <c r="M191" s="472"/>
      <c r="N191" s="34"/>
      <c r="O191" s="472"/>
      <c r="P191" s="29"/>
      <c r="Q191" s="23"/>
    </row>
    <row r="192" spans="2:17" s="473" customFormat="1" ht="19.7" customHeight="1">
      <c r="B192" s="34"/>
      <c r="C192" s="52" t="s">
        <v>167</v>
      </c>
      <c r="D192" s="52" t="s">
        <v>167</v>
      </c>
      <c r="E192" s="24" t="s">
        <v>4236</v>
      </c>
      <c r="F192" s="470">
        <v>1</v>
      </c>
      <c r="G192" s="37">
        <v>850</v>
      </c>
      <c r="H192" s="118">
        <f t="shared" si="5"/>
        <v>850</v>
      </c>
      <c r="I192" s="327"/>
      <c r="J192" s="328" t="s">
        <v>4237</v>
      </c>
      <c r="K192" s="33" t="s">
        <v>4218</v>
      </c>
      <c r="L192" s="1430"/>
      <c r="M192" s="472"/>
      <c r="N192" s="34"/>
      <c r="O192" s="472"/>
      <c r="P192" s="29"/>
      <c r="Q192" s="23"/>
    </row>
    <row r="193" spans="2:17" s="473" customFormat="1" ht="19.7" customHeight="1">
      <c r="B193" s="34"/>
      <c r="C193" s="52" t="s">
        <v>167</v>
      </c>
      <c r="D193" s="52" t="s">
        <v>167</v>
      </c>
      <c r="E193" s="519" t="s">
        <v>4238</v>
      </c>
      <c r="F193" s="470">
        <v>4</v>
      </c>
      <c r="G193" s="37">
        <v>3040</v>
      </c>
      <c r="H193" s="118">
        <f t="shared" si="5"/>
        <v>12160</v>
      </c>
      <c r="I193" s="327"/>
      <c r="J193" s="328" t="s">
        <v>4239</v>
      </c>
      <c r="K193" s="33" t="s">
        <v>4218</v>
      </c>
      <c r="L193" s="1430"/>
      <c r="M193" s="472"/>
      <c r="N193" s="34"/>
      <c r="O193" s="472"/>
      <c r="P193" s="29"/>
      <c r="Q193" s="23"/>
    </row>
    <row r="194" spans="2:17" s="473" customFormat="1" ht="19.7" customHeight="1">
      <c r="B194" s="34"/>
      <c r="C194" s="52" t="s">
        <v>167</v>
      </c>
      <c r="D194" s="52" t="s">
        <v>167</v>
      </c>
      <c r="E194" s="24" t="s">
        <v>4240</v>
      </c>
      <c r="F194" s="470">
        <v>2</v>
      </c>
      <c r="G194" s="37">
        <v>2820</v>
      </c>
      <c r="H194" s="118">
        <f t="shared" si="5"/>
        <v>5640</v>
      </c>
      <c r="I194" s="327"/>
      <c r="J194" s="328" t="s">
        <v>4241</v>
      </c>
      <c r="K194" s="33" t="s">
        <v>4218</v>
      </c>
      <c r="L194" s="1430"/>
      <c r="M194" s="472"/>
      <c r="N194" s="34"/>
      <c r="O194" s="472"/>
      <c r="P194" s="29"/>
      <c r="Q194" s="23"/>
    </row>
    <row r="195" spans="2:17" s="473" customFormat="1" ht="19.7" customHeight="1">
      <c r="B195" s="34"/>
      <c r="C195" s="52" t="s">
        <v>167</v>
      </c>
      <c r="D195" s="52" t="s">
        <v>167</v>
      </c>
      <c r="E195" s="519" t="s">
        <v>4242</v>
      </c>
      <c r="F195" s="470">
        <v>2</v>
      </c>
      <c r="G195" s="37">
        <v>3230</v>
      </c>
      <c r="H195" s="118">
        <f t="shared" si="5"/>
        <v>6460</v>
      </c>
      <c r="I195" s="327"/>
      <c r="J195" s="328" t="s">
        <v>4243</v>
      </c>
      <c r="K195" s="33" t="s">
        <v>4218</v>
      </c>
      <c r="L195" s="1430"/>
      <c r="M195" s="472"/>
      <c r="N195" s="34"/>
      <c r="O195" s="472"/>
      <c r="P195" s="29"/>
      <c r="Q195" s="23"/>
    </row>
    <row r="196" spans="2:17" s="473" customFormat="1" ht="19.7" customHeight="1">
      <c r="B196" s="34"/>
      <c r="C196" s="52" t="s">
        <v>167</v>
      </c>
      <c r="D196" s="52" t="s">
        <v>167</v>
      </c>
      <c r="E196" s="1417" t="s">
        <v>4244</v>
      </c>
      <c r="F196" s="470">
        <v>1</v>
      </c>
      <c r="G196" s="37">
        <v>1540</v>
      </c>
      <c r="H196" s="118">
        <f t="shared" si="5"/>
        <v>1540</v>
      </c>
      <c r="I196" s="327"/>
      <c r="J196" s="328" t="s">
        <v>4245</v>
      </c>
      <c r="K196" s="33" t="s">
        <v>4218</v>
      </c>
      <c r="L196" s="1426"/>
      <c r="M196" s="472"/>
      <c r="N196" s="34"/>
      <c r="O196" s="472"/>
      <c r="P196" s="29"/>
      <c r="Q196" s="23"/>
    </row>
    <row r="197" spans="2:17" s="473" customFormat="1" ht="19.7" customHeight="1">
      <c r="B197" s="34"/>
      <c r="C197" s="52" t="s">
        <v>167</v>
      </c>
      <c r="D197" s="52" t="s">
        <v>167</v>
      </c>
      <c r="E197" s="24" t="s">
        <v>1079</v>
      </c>
      <c r="F197" s="470">
        <v>16</v>
      </c>
      <c r="G197" s="37">
        <v>93</v>
      </c>
      <c r="H197" s="118">
        <f t="shared" si="5"/>
        <v>1488</v>
      </c>
      <c r="I197" s="327"/>
      <c r="J197" s="328" t="s">
        <v>4188</v>
      </c>
      <c r="K197" s="33" t="s">
        <v>4218</v>
      </c>
      <c r="L197" s="471"/>
      <c r="M197" s="472"/>
      <c r="N197" s="34"/>
      <c r="O197" s="472"/>
      <c r="P197" s="29"/>
      <c r="Q197" s="23"/>
    </row>
    <row r="198" spans="2:17" s="473" customFormat="1" ht="19.7" customHeight="1">
      <c r="B198" s="34"/>
      <c r="C198" s="52" t="s">
        <v>167</v>
      </c>
      <c r="D198" s="52" t="s">
        <v>167</v>
      </c>
      <c r="E198" s="24" t="s">
        <v>4246</v>
      </c>
      <c r="F198" s="470">
        <v>2</v>
      </c>
      <c r="G198" s="37">
        <v>181</v>
      </c>
      <c r="H198" s="118">
        <f t="shared" ref="H198:H273" si="6">F198*G198</f>
        <v>362</v>
      </c>
      <c r="I198" s="327"/>
      <c r="J198" s="328" t="s">
        <v>4247</v>
      </c>
      <c r="K198" s="33" t="s">
        <v>4218</v>
      </c>
      <c r="L198" s="471"/>
      <c r="M198" s="472"/>
      <c r="N198" s="34"/>
      <c r="O198" s="472"/>
      <c r="P198" s="29"/>
      <c r="Q198" s="23"/>
    </row>
    <row r="199" spans="2:17" s="473" customFormat="1" ht="19.7" customHeight="1">
      <c r="B199" s="34"/>
      <c r="C199" s="52" t="s">
        <v>167</v>
      </c>
      <c r="D199" s="52" t="s">
        <v>167</v>
      </c>
      <c r="E199" s="24" t="s">
        <v>4248</v>
      </c>
      <c r="F199" s="470">
        <v>2</v>
      </c>
      <c r="G199" s="37">
        <v>566</v>
      </c>
      <c r="H199" s="118">
        <f t="shared" si="6"/>
        <v>1132</v>
      </c>
      <c r="I199" s="327"/>
      <c r="J199" s="328" t="s">
        <v>4249</v>
      </c>
      <c r="K199" s="33" t="s">
        <v>4218</v>
      </c>
      <c r="L199" s="471"/>
      <c r="M199" s="472"/>
      <c r="N199" s="34"/>
      <c r="O199" s="472"/>
      <c r="P199" s="29"/>
      <c r="Q199" s="23"/>
    </row>
    <row r="200" spans="2:17" s="473" customFormat="1" ht="19.7" customHeight="1">
      <c r="B200" s="34"/>
      <c r="C200" s="52" t="s">
        <v>167</v>
      </c>
      <c r="D200" s="52" t="s">
        <v>167</v>
      </c>
      <c r="E200" s="24" t="s">
        <v>4250</v>
      </c>
      <c r="F200" s="470">
        <v>1</v>
      </c>
      <c r="G200" s="37">
        <v>1360</v>
      </c>
      <c r="H200" s="118">
        <f t="shared" si="6"/>
        <v>1360</v>
      </c>
      <c r="I200" s="327"/>
      <c r="J200" s="328" t="s">
        <v>4251</v>
      </c>
      <c r="K200" s="33" t="s">
        <v>4218</v>
      </c>
      <c r="L200" s="471"/>
      <c r="M200" s="472"/>
      <c r="N200" s="34"/>
      <c r="O200" s="472"/>
      <c r="P200" s="29"/>
      <c r="Q200" s="23"/>
    </row>
    <row r="201" spans="2:17" s="473" customFormat="1" ht="19.7" customHeight="1">
      <c r="B201" s="34"/>
      <c r="C201" s="52" t="s">
        <v>167</v>
      </c>
      <c r="D201" s="52" t="s">
        <v>167</v>
      </c>
      <c r="E201" s="24" t="s">
        <v>4252</v>
      </c>
      <c r="F201" s="506">
        <v>2</v>
      </c>
      <c r="G201" s="37">
        <v>695</v>
      </c>
      <c r="H201" s="118">
        <f t="shared" si="6"/>
        <v>1390</v>
      </c>
      <c r="I201" s="327"/>
      <c r="J201" s="328" t="s">
        <v>4253</v>
      </c>
      <c r="K201" s="33" t="s">
        <v>4218</v>
      </c>
      <c r="L201" s="471"/>
      <c r="M201" s="472"/>
      <c r="N201" s="34"/>
      <c r="O201" s="472"/>
      <c r="P201" s="29"/>
      <c r="Q201" s="23"/>
    </row>
    <row r="202" spans="2:17" s="473" customFormat="1" ht="19.7" customHeight="1">
      <c r="B202" s="34"/>
      <c r="C202" s="52" t="s">
        <v>167</v>
      </c>
      <c r="D202" s="52" t="s">
        <v>167</v>
      </c>
      <c r="E202" s="24" t="s">
        <v>4254</v>
      </c>
      <c r="F202" s="470">
        <v>1</v>
      </c>
      <c r="G202" s="37">
        <v>1625</v>
      </c>
      <c r="H202" s="118">
        <f t="shared" si="6"/>
        <v>1625</v>
      </c>
      <c r="I202" s="327"/>
      <c r="J202" s="328" t="s">
        <v>4255</v>
      </c>
      <c r="K202" s="33" t="s">
        <v>4218</v>
      </c>
      <c r="L202" s="471"/>
      <c r="M202" s="472"/>
      <c r="N202" s="34"/>
      <c r="O202" s="472"/>
      <c r="P202" s="29"/>
      <c r="Q202" s="23"/>
    </row>
    <row r="203" spans="2:17" s="473" customFormat="1" ht="19.7" customHeight="1">
      <c r="B203" s="34"/>
      <c r="C203" s="52" t="s">
        <v>167</v>
      </c>
      <c r="D203" s="52" t="s">
        <v>167</v>
      </c>
      <c r="E203" s="24" t="s">
        <v>4256</v>
      </c>
      <c r="F203" s="470">
        <v>4</v>
      </c>
      <c r="G203" s="37">
        <v>140</v>
      </c>
      <c r="H203" s="118">
        <f t="shared" si="6"/>
        <v>560</v>
      </c>
      <c r="I203" s="327"/>
      <c r="J203" s="328" t="s">
        <v>4257</v>
      </c>
      <c r="K203" s="33" t="s">
        <v>4218</v>
      </c>
      <c r="L203" s="471"/>
      <c r="M203" s="472"/>
      <c r="N203" s="34"/>
      <c r="O203" s="472"/>
      <c r="P203" s="29"/>
      <c r="Q203" s="23"/>
    </row>
    <row r="204" spans="2:17" s="473" customFormat="1" ht="19.7" customHeight="1">
      <c r="B204" s="34"/>
      <c r="C204" s="52" t="s">
        <v>167</v>
      </c>
      <c r="D204" s="52" t="s">
        <v>167</v>
      </c>
      <c r="E204" s="24" t="s">
        <v>4258</v>
      </c>
      <c r="F204" s="470">
        <v>4</v>
      </c>
      <c r="G204" s="37">
        <v>160</v>
      </c>
      <c r="H204" s="118">
        <f t="shared" si="6"/>
        <v>640</v>
      </c>
      <c r="I204" s="327"/>
      <c r="J204" s="328" t="s">
        <v>4259</v>
      </c>
      <c r="K204" s="33" t="s">
        <v>4218</v>
      </c>
      <c r="L204" s="471"/>
      <c r="M204" s="472"/>
      <c r="N204" s="34"/>
      <c r="O204" s="472"/>
      <c r="P204" s="29"/>
      <c r="Q204" s="23"/>
    </row>
    <row r="205" spans="2:17" s="473" customFormat="1" ht="19.7" customHeight="1">
      <c r="B205" s="34"/>
      <c r="C205" s="52" t="s">
        <v>167</v>
      </c>
      <c r="D205" s="52" t="s">
        <v>167</v>
      </c>
      <c r="E205" s="24" t="s">
        <v>4260</v>
      </c>
      <c r="F205" s="470">
        <v>2</v>
      </c>
      <c r="G205" s="37">
        <v>119</v>
      </c>
      <c r="H205" s="118">
        <f t="shared" si="6"/>
        <v>238</v>
      </c>
      <c r="I205" s="327"/>
      <c r="J205" s="328" t="s">
        <v>4261</v>
      </c>
      <c r="K205" s="33" t="s">
        <v>4218</v>
      </c>
      <c r="L205" s="471"/>
      <c r="M205" s="472"/>
      <c r="N205" s="34"/>
      <c r="O205" s="472"/>
      <c r="P205" s="29"/>
      <c r="Q205" s="23"/>
    </row>
    <row r="206" spans="2:17" s="473" customFormat="1" ht="19.7" customHeight="1">
      <c r="B206" s="34"/>
      <c r="C206" s="52" t="s">
        <v>167</v>
      </c>
      <c r="D206" s="52" t="s">
        <v>167</v>
      </c>
      <c r="E206" s="24" t="s">
        <v>4262</v>
      </c>
      <c r="F206" s="470">
        <v>4</v>
      </c>
      <c r="G206" s="37">
        <v>75</v>
      </c>
      <c r="H206" s="118">
        <f t="shared" si="6"/>
        <v>300</v>
      </c>
      <c r="I206" s="327"/>
      <c r="J206" s="328" t="s">
        <v>4263</v>
      </c>
      <c r="K206" s="33" t="s">
        <v>4218</v>
      </c>
      <c r="L206" s="471"/>
      <c r="M206" s="472"/>
      <c r="N206" s="34"/>
      <c r="O206" s="472"/>
      <c r="P206" s="29"/>
      <c r="Q206" s="23"/>
    </row>
    <row r="207" spans="2:17" s="473" customFormat="1" ht="19.7" customHeight="1">
      <c r="B207" s="34"/>
      <c r="C207" s="52" t="s">
        <v>167</v>
      </c>
      <c r="D207" s="52" t="s">
        <v>167</v>
      </c>
      <c r="E207" s="24" t="s">
        <v>4264</v>
      </c>
      <c r="F207" s="470">
        <v>44</v>
      </c>
      <c r="G207" s="37">
        <v>25</v>
      </c>
      <c r="H207" s="118">
        <f t="shared" si="6"/>
        <v>1100</v>
      </c>
      <c r="I207" s="327"/>
      <c r="J207" s="328" t="s">
        <v>4265</v>
      </c>
      <c r="K207" s="33" t="s">
        <v>4218</v>
      </c>
      <c r="L207" s="471"/>
      <c r="M207" s="472"/>
      <c r="N207" s="34"/>
      <c r="O207" s="472"/>
      <c r="P207" s="29"/>
      <c r="Q207" s="23"/>
    </row>
    <row r="208" spans="2:17" s="473" customFormat="1" ht="19.7" customHeight="1">
      <c r="B208" s="34"/>
      <c r="C208" s="52" t="s">
        <v>167</v>
      </c>
      <c r="D208" s="52" t="s">
        <v>167</v>
      </c>
      <c r="E208" s="24" t="s">
        <v>4266</v>
      </c>
      <c r="F208" s="470">
        <v>16</v>
      </c>
      <c r="G208" s="37">
        <v>25</v>
      </c>
      <c r="H208" s="118">
        <f t="shared" si="6"/>
        <v>400</v>
      </c>
      <c r="I208" s="327"/>
      <c r="J208" s="328" t="s">
        <v>4267</v>
      </c>
      <c r="K208" s="33" t="s">
        <v>4218</v>
      </c>
      <c r="L208" s="471"/>
      <c r="M208" s="472"/>
      <c r="N208" s="34"/>
      <c r="O208" s="472"/>
      <c r="P208" s="29"/>
      <c r="Q208" s="23"/>
    </row>
    <row r="209" spans="2:17" s="473" customFormat="1" ht="19.7" customHeight="1">
      <c r="B209" s="34"/>
      <c r="C209" s="52" t="s">
        <v>167</v>
      </c>
      <c r="D209" s="52" t="s">
        <v>167</v>
      </c>
      <c r="E209" s="24" t="s">
        <v>3646</v>
      </c>
      <c r="F209" s="470">
        <v>5</v>
      </c>
      <c r="G209" s="37">
        <v>32</v>
      </c>
      <c r="H209" s="118">
        <f t="shared" si="6"/>
        <v>160</v>
      </c>
      <c r="I209" s="327"/>
      <c r="J209" s="328" t="s">
        <v>4268</v>
      </c>
      <c r="K209" s="33" t="s">
        <v>4218</v>
      </c>
      <c r="L209" s="471"/>
      <c r="M209" s="472"/>
      <c r="N209" s="34"/>
      <c r="O209" s="472"/>
      <c r="P209" s="29"/>
      <c r="Q209" s="23"/>
    </row>
    <row r="210" spans="2:17" s="473" customFormat="1" ht="19.7" customHeight="1">
      <c r="B210" s="34"/>
      <c r="C210" s="52" t="s">
        <v>167</v>
      </c>
      <c r="D210" s="52" t="s">
        <v>167</v>
      </c>
      <c r="E210" s="24" t="s">
        <v>4269</v>
      </c>
      <c r="F210" s="506">
        <v>12</v>
      </c>
      <c r="G210" s="27">
        <v>880</v>
      </c>
      <c r="H210" s="118">
        <f t="shared" si="6"/>
        <v>10560</v>
      </c>
      <c r="I210" s="22"/>
      <c r="J210" s="53" t="s">
        <v>4270</v>
      </c>
      <c r="K210" s="33" t="s">
        <v>4271</v>
      </c>
      <c r="L210" s="471"/>
      <c r="M210" s="472"/>
      <c r="N210" s="34"/>
      <c r="O210" s="472"/>
      <c r="P210" s="29"/>
      <c r="Q210" s="23"/>
    </row>
    <row r="211" spans="2:17" s="473" customFormat="1" ht="19.7" customHeight="1">
      <c r="B211" s="34"/>
      <c r="C211" s="52" t="s">
        <v>167</v>
      </c>
      <c r="D211" s="52" t="s">
        <v>167</v>
      </c>
      <c r="E211" s="24" t="s">
        <v>4272</v>
      </c>
      <c r="F211" s="506">
        <v>12</v>
      </c>
      <c r="G211" s="27">
        <v>410</v>
      </c>
      <c r="H211" s="118">
        <f t="shared" si="6"/>
        <v>4920</v>
      </c>
      <c r="I211" s="22"/>
      <c r="J211" s="53" t="s">
        <v>4273</v>
      </c>
      <c r="K211" s="33" t="s">
        <v>4271</v>
      </c>
      <c r="L211" s="471"/>
      <c r="M211" s="472"/>
      <c r="N211" s="34"/>
      <c r="O211" s="472"/>
      <c r="P211" s="29"/>
      <c r="Q211" s="23"/>
    </row>
    <row r="212" spans="2:17" s="473" customFormat="1" ht="19.7" customHeight="1">
      <c r="B212" s="34"/>
      <c r="C212" s="52" t="s">
        <v>167</v>
      </c>
      <c r="D212" s="52" t="s">
        <v>167</v>
      </c>
      <c r="E212" s="24" t="s">
        <v>4274</v>
      </c>
      <c r="F212" s="506">
        <v>25</v>
      </c>
      <c r="G212" s="27">
        <v>49</v>
      </c>
      <c r="H212" s="118">
        <f t="shared" si="6"/>
        <v>1225</v>
      </c>
      <c r="I212" s="22"/>
      <c r="J212" s="53" t="s">
        <v>4275</v>
      </c>
      <c r="K212" s="33" t="s">
        <v>4271</v>
      </c>
      <c r="L212" s="471"/>
      <c r="M212" s="472"/>
      <c r="N212" s="34"/>
      <c r="O212" s="472"/>
      <c r="P212" s="29"/>
      <c r="Q212" s="23"/>
    </row>
    <row r="213" spans="2:17" s="473" customFormat="1" ht="19.7" customHeight="1">
      <c r="B213" s="34"/>
      <c r="C213" s="52" t="s">
        <v>167</v>
      </c>
      <c r="D213" s="52" t="s">
        <v>167</v>
      </c>
      <c r="E213" s="24" t="s">
        <v>4276</v>
      </c>
      <c r="F213" s="506">
        <v>15</v>
      </c>
      <c r="G213" s="27">
        <v>49</v>
      </c>
      <c r="H213" s="118">
        <f>F213*G213</f>
        <v>735</v>
      </c>
      <c r="I213" s="22"/>
      <c r="J213" s="53" t="s">
        <v>4275</v>
      </c>
      <c r="K213" s="33" t="s">
        <v>4277</v>
      </c>
      <c r="L213" s="471"/>
      <c r="M213" s="472"/>
      <c r="N213" s="34"/>
      <c r="O213" s="472"/>
      <c r="P213" s="29"/>
      <c r="Q213" s="23"/>
    </row>
    <row r="214" spans="2:17" s="473" customFormat="1" ht="19.7" customHeight="1">
      <c r="B214" s="34"/>
      <c r="C214" s="52" t="s">
        <v>167</v>
      </c>
      <c r="D214" s="52" t="s">
        <v>167</v>
      </c>
      <c r="E214" s="24" t="s">
        <v>4278</v>
      </c>
      <c r="F214" s="470">
        <v>5</v>
      </c>
      <c r="G214" s="37">
        <v>57</v>
      </c>
      <c r="H214" s="118">
        <f>F214*G214</f>
        <v>285</v>
      </c>
      <c r="I214" s="327"/>
      <c r="J214" s="328" t="s">
        <v>4279</v>
      </c>
      <c r="K214" s="33" t="s">
        <v>4277</v>
      </c>
      <c r="L214" s="471"/>
      <c r="M214" s="472"/>
      <c r="N214" s="34"/>
      <c r="O214" s="472"/>
      <c r="P214" s="29"/>
      <c r="Q214" s="23"/>
    </row>
    <row r="215" spans="2:17" s="473" customFormat="1" ht="19.7" customHeight="1">
      <c r="B215" s="34"/>
      <c r="C215" s="52" t="s">
        <v>167</v>
      </c>
      <c r="D215" s="52" t="s">
        <v>167</v>
      </c>
      <c r="E215" s="1421" t="s">
        <v>4280</v>
      </c>
      <c r="F215" s="470">
        <v>1</v>
      </c>
      <c r="G215" s="37">
        <v>2300</v>
      </c>
      <c r="H215" s="118">
        <f t="shared" si="6"/>
        <v>2300</v>
      </c>
      <c r="I215" s="327"/>
      <c r="J215" s="328" t="s">
        <v>4190</v>
      </c>
      <c r="K215" s="33" t="s">
        <v>4191</v>
      </c>
      <c r="L215" s="471"/>
      <c r="M215" s="472"/>
      <c r="N215" s="34"/>
      <c r="O215" s="472"/>
      <c r="P215" s="29"/>
      <c r="Q215" s="23"/>
    </row>
    <row r="216" spans="2:17" s="473" customFormat="1" ht="19.7" customHeight="1">
      <c r="B216" s="34"/>
      <c r="C216" s="846" t="s">
        <v>167</v>
      </c>
      <c r="D216" s="846" t="s">
        <v>167</v>
      </c>
      <c r="E216" s="1433" t="s">
        <v>4281</v>
      </c>
      <c r="F216" s="470">
        <v>1</v>
      </c>
      <c r="G216" s="37">
        <v>7150</v>
      </c>
      <c r="H216" s="1434">
        <f t="shared" si="6"/>
        <v>7150</v>
      </c>
      <c r="I216" s="327"/>
      <c r="J216" s="328" t="s">
        <v>4282</v>
      </c>
      <c r="K216" s="33"/>
      <c r="L216" s="471"/>
      <c r="M216" s="472"/>
      <c r="N216" s="34"/>
      <c r="O216" s="472"/>
      <c r="P216" s="29"/>
      <c r="Q216" s="23"/>
    </row>
    <row r="217" spans="2:17" s="473" customFormat="1" ht="19.7" customHeight="1">
      <c r="B217" s="34"/>
      <c r="C217" s="846" t="s">
        <v>167</v>
      </c>
      <c r="D217" s="846" t="s">
        <v>167</v>
      </c>
      <c r="E217" s="1433" t="s">
        <v>4283</v>
      </c>
      <c r="F217" s="470">
        <v>4</v>
      </c>
      <c r="G217" s="37">
        <v>51</v>
      </c>
      <c r="H217" s="1434">
        <f t="shared" si="6"/>
        <v>204</v>
      </c>
      <c r="I217" s="327"/>
      <c r="J217" s="328" t="s">
        <v>4284</v>
      </c>
      <c r="K217" s="33" t="s">
        <v>4285</v>
      </c>
      <c r="L217" s="471"/>
      <c r="M217" s="472"/>
      <c r="N217" s="34"/>
      <c r="O217" s="472"/>
      <c r="P217" s="29"/>
      <c r="Q217" s="23"/>
    </row>
    <row r="218" spans="2:17" s="473" customFormat="1" ht="19.7" customHeight="1">
      <c r="B218" s="34"/>
      <c r="C218" s="846" t="s">
        <v>167</v>
      </c>
      <c r="D218" s="846" t="s">
        <v>167</v>
      </c>
      <c r="E218" s="1433" t="s">
        <v>4286</v>
      </c>
      <c r="F218" s="470">
        <v>10</v>
      </c>
      <c r="G218" s="37">
        <v>154</v>
      </c>
      <c r="H218" s="1434">
        <f t="shared" si="6"/>
        <v>1540</v>
      </c>
      <c r="I218" s="327"/>
      <c r="J218" s="328" t="s">
        <v>4287</v>
      </c>
      <c r="K218" s="33" t="s">
        <v>4285</v>
      </c>
      <c r="L218" s="471"/>
      <c r="M218" s="472"/>
      <c r="N218" s="34"/>
      <c r="O218" s="472"/>
      <c r="P218" s="29"/>
      <c r="Q218" s="23"/>
    </row>
    <row r="219" spans="2:17" s="473" customFormat="1" ht="19.7" customHeight="1">
      <c r="B219" s="34"/>
      <c r="C219" s="1435" t="s">
        <v>4288</v>
      </c>
      <c r="D219" s="846" t="s">
        <v>167</v>
      </c>
      <c r="E219" s="1433" t="s">
        <v>4289</v>
      </c>
      <c r="F219" s="470">
        <v>10</v>
      </c>
      <c r="G219" s="37">
        <v>6</v>
      </c>
      <c r="H219" s="1434">
        <f t="shared" si="6"/>
        <v>60</v>
      </c>
      <c r="I219" s="327"/>
      <c r="J219" s="328" t="s">
        <v>4290</v>
      </c>
      <c r="K219" s="33" t="s">
        <v>4285</v>
      </c>
      <c r="L219" s="471"/>
      <c r="M219" s="472"/>
      <c r="N219" s="34"/>
      <c r="O219" s="472"/>
      <c r="P219" s="29"/>
      <c r="Q219" s="23"/>
    </row>
    <row r="220" spans="2:17" s="473" customFormat="1" ht="19.7" customHeight="1">
      <c r="B220" s="34"/>
      <c r="C220" s="846" t="s">
        <v>167</v>
      </c>
      <c r="D220" s="846" t="s">
        <v>167</v>
      </c>
      <c r="E220" s="1433" t="s">
        <v>4291</v>
      </c>
      <c r="F220" s="470">
        <v>4</v>
      </c>
      <c r="G220" s="37">
        <v>75</v>
      </c>
      <c r="H220" s="1434">
        <f t="shared" si="6"/>
        <v>300</v>
      </c>
      <c r="I220" s="327"/>
      <c r="J220" s="328" t="s">
        <v>4292</v>
      </c>
      <c r="K220" s="33" t="s">
        <v>4285</v>
      </c>
      <c r="L220" s="471"/>
      <c r="M220" s="472"/>
      <c r="N220" s="34"/>
      <c r="O220" s="472"/>
      <c r="P220" s="29"/>
      <c r="Q220" s="23"/>
    </row>
    <row r="221" spans="2:17" s="8" customFormat="1" ht="19.7" customHeight="1">
      <c r="B221" s="17"/>
      <c r="C221" s="52" t="s">
        <v>2322</v>
      </c>
      <c r="D221" s="52" t="s">
        <v>2322</v>
      </c>
      <c r="E221" s="1422" t="s">
        <v>4293</v>
      </c>
      <c r="F221" s="506">
        <v>1</v>
      </c>
      <c r="G221" s="1436">
        <v>8000</v>
      </c>
      <c r="H221" s="118">
        <f t="shared" si="6"/>
        <v>8000</v>
      </c>
      <c r="I221" s="22"/>
      <c r="J221" s="53" t="s">
        <v>4294</v>
      </c>
      <c r="K221" s="138"/>
      <c r="L221" s="24"/>
      <c r="M221" s="30"/>
      <c r="N221" s="17"/>
      <c r="O221" s="30"/>
      <c r="P221" s="30"/>
      <c r="Q221" s="23"/>
    </row>
    <row r="222" spans="2:17" s="473" customFormat="1" ht="19.7" customHeight="1">
      <c r="B222" s="34"/>
      <c r="C222" s="34"/>
      <c r="D222" s="34"/>
      <c r="E222" s="492">
        <f>SUM(H178:H221)</f>
        <v>100962</v>
      </c>
      <c r="F222" s="470"/>
      <c r="G222" s="37"/>
      <c r="H222" s="118"/>
      <c r="I222" s="327"/>
      <c r="J222" s="328"/>
      <c r="K222" s="33"/>
      <c r="L222" s="471"/>
      <c r="M222" s="472"/>
      <c r="N222" s="34"/>
      <c r="O222" s="472"/>
      <c r="P222" s="472"/>
      <c r="Q222" s="40"/>
    </row>
    <row r="223" spans="2:17" s="473" customFormat="1" ht="19.7" customHeight="1">
      <c r="B223" s="34"/>
      <c r="C223" s="34"/>
      <c r="D223" s="34"/>
      <c r="E223" s="24"/>
      <c r="F223" s="470"/>
      <c r="G223" s="37"/>
      <c r="H223" s="118"/>
      <c r="I223" s="327"/>
      <c r="J223" s="328"/>
      <c r="K223" s="33"/>
      <c r="L223" s="471"/>
      <c r="M223" s="472"/>
      <c r="N223" s="34"/>
      <c r="O223" s="472"/>
      <c r="P223" s="472"/>
      <c r="Q223" s="40"/>
    </row>
    <row r="224" spans="2:17" s="473" customFormat="1" ht="19.7" customHeight="1">
      <c r="B224" s="34"/>
      <c r="C224" s="34"/>
      <c r="D224" s="34"/>
      <c r="E224" s="24"/>
      <c r="F224" s="470"/>
      <c r="G224" s="37"/>
      <c r="H224" s="118"/>
      <c r="I224" s="327"/>
      <c r="J224" s="328"/>
      <c r="K224" s="33"/>
      <c r="L224" s="471"/>
      <c r="M224" s="472"/>
      <c r="N224" s="34"/>
      <c r="O224" s="472"/>
      <c r="P224" s="472"/>
      <c r="Q224" s="40"/>
    </row>
    <row r="225" spans="2:17" s="473" customFormat="1" ht="19.7" customHeight="1">
      <c r="B225" s="34"/>
      <c r="C225" s="474" t="s">
        <v>4295</v>
      </c>
      <c r="D225" s="475"/>
      <c r="E225" s="476"/>
      <c r="F225" s="470"/>
      <c r="G225" s="37"/>
      <c r="H225" s="118"/>
      <c r="I225" s="327"/>
      <c r="J225" s="328"/>
      <c r="K225" s="33"/>
      <c r="L225" s="471"/>
      <c r="M225" s="472"/>
      <c r="N225" s="34"/>
      <c r="O225" s="472"/>
      <c r="P225" s="472"/>
      <c r="Q225" s="40"/>
    </row>
    <row r="226" spans="2:17" s="473" customFormat="1" ht="19.7" customHeight="1">
      <c r="B226" s="34"/>
      <c r="C226" s="17" t="s">
        <v>4296</v>
      </c>
      <c r="D226" s="17" t="s">
        <v>4296</v>
      </c>
      <c r="E226" s="62" t="s">
        <v>4297</v>
      </c>
      <c r="F226" s="22">
        <v>1</v>
      </c>
      <c r="G226" s="55">
        <v>133000</v>
      </c>
      <c r="H226" s="94">
        <f>F226*G226</f>
        <v>133000</v>
      </c>
      <c r="I226" s="22"/>
      <c r="J226" s="26" t="s">
        <v>4298</v>
      </c>
      <c r="K226" s="1437"/>
      <c r="L226" s="471"/>
      <c r="M226" s="472"/>
      <c r="N226" s="34"/>
      <c r="O226" s="472"/>
      <c r="P226" s="472"/>
      <c r="Q226" s="40"/>
    </row>
    <row r="227" spans="2:17" s="473" customFormat="1" ht="19.7" customHeight="1">
      <c r="B227" s="34"/>
      <c r="C227" s="17" t="s">
        <v>4296</v>
      </c>
      <c r="D227" s="17" t="s">
        <v>4296</v>
      </c>
      <c r="E227" s="62" t="s">
        <v>4299</v>
      </c>
      <c r="F227" s="22">
        <v>2</v>
      </c>
      <c r="G227" s="525">
        <v>1400</v>
      </c>
      <c r="H227" s="94">
        <f>F227*G227</f>
        <v>2800</v>
      </c>
      <c r="I227" s="22"/>
      <c r="J227" s="26" t="s">
        <v>4300</v>
      </c>
      <c r="K227" s="1437"/>
      <c r="L227" s="471"/>
      <c r="M227" s="472"/>
      <c r="N227" s="34"/>
      <c r="O227" s="472"/>
      <c r="P227" s="472"/>
      <c r="Q227" s="40"/>
    </row>
    <row r="228" spans="2:17" s="473" customFormat="1" ht="19.7" customHeight="1">
      <c r="B228" s="34"/>
      <c r="C228" s="17" t="s">
        <v>4296</v>
      </c>
      <c r="D228" s="17" t="s">
        <v>4296</v>
      </c>
      <c r="E228" s="62" t="s">
        <v>4301</v>
      </c>
      <c r="F228" s="22">
        <v>1</v>
      </c>
      <c r="G228" s="525">
        <v>9000</v>
      </c>
      <c r="H228" s="94">
        <f>F228*G228</f>
        <v>9000</v>
      </c>
      <c r="I228" s="22"/>
      <c r="J228" s="26" t="s">
        <v>4302</v>
      </c>
      <c r="K228" s="1437"/>
      <c r="L228" s="471"/>
      <c r="M228" s="472"/>
      <c r="N228" s="34"/>
      <c r="O228" s="472"/>
      <c r="P228" s="472"/>
      <c r="Q228" s="40"/>
    </row>
    <row r="229" spans="2:17" s="473" customFormat="1" ht="19.7" customHeight="1">
      <c r="B229" s="34"/>
      <c r="C229" s="17" t="s">
        <v>4296</v>
      </c>
      <c r="D229" s="17" t="s">
        <v>4296</v>
      </c>
      <c r="E229" s="62" t="s">
        <v>4303</v>
      </c>
      <c r="F229" s="22">
        <v>1</v>
      </c>
      <c r="G229" s="215"/>
      <c r="H229" s="1097">
        <v>-43500</v>
      </c>
      <c r="I229" s="22"/>
      <c r="J229" s="26" t="s">
        <v>4304</v>
      </c>
      <c r="K229" s="1437"/>
      <c r="L229" s="471"/>
      <c r="M229" s="472"/>
      <c r="N229" s="34"/>
      <c r="O229" s="472"/>
      <c r="P229" s="472"/>
      <c r="Q229" s="40"/>
    </row>
    <row r="230" spans="2:17" s="473" customFormat="1" ht="19.7" customHeight="1">
      <c r="B230" s="34"/>
      <c r="C230" s="52" t="s">
        <v>167</v>
      </c>
      <c r="D230" s="52" t="s">
        <v>167</v>
      </c>
      <c r="E230" s="519" t="s">
        <v>1613</v>
      </c>
      <c r="F230" s="470">
        <v>4</v>
      </c>
      <c r="G230" s="1438">
        <v>42</v>
      </c>
      <c r="H230" s="109">
        <f>F230*G230</f>
        <v>168</v>
      </c>
      <c r="I230" s="327"/>
      <c r="J230" s="328" t="s">
        <v>1612</v>
      </c>
      <c r="K230" s="1437"/>
      <c r="L230" s="471"/>
      <c r="M230" s="472"/>
      <c r="N230" s="34"/>
      <c r="O230" s="472"/>
      <c r="P230" s="472"/>
      <c r="Q230" s="40"/>
    </row>
    <row r="231" spans="2:17" s="473" customFormat="1" ht="19.7" customHeight="1">
      <c r="B231" s="34"/>
      <c r="C231" s="52" t="s">
        <v>167</v>
      </c>
      <c r="D231" s="52" t="s">
        <v>167</v>
      </c>
      <c r="E231" s="519" t="s">
        <v>1611</v>
      </c>
      <c r="F231" s="470">
        <v>4</v>
      </c>
      <c r="G231" s="1438">
        <v>42</v>
      </c>
      <c r="H231" s="109">
        <f>F231*G231</f>
        <v>168</v>
      </c>
      <c r="I231" s="327"/>
      <c r="J231" s="328" t="s">
        <v>1612</v>
      </c>
      <c r="K231" s="1437"/>
      <c r="L231" s="471"/>
      <c r="M231" s="472"/>
      <c r="N231" s="34"/>
      <c r="O231" s="472"/>
      <c r="P231" s="472"/>
      <c r="Q231" s="40"/>
    </row>
    <row r="232" spans="2:17" s="473" customFormat="1" ht="19.7" customHeight="1">
      <c r="B232" s="34"/>
      <c r="C232" s="1427" t="s">
        <v>167</v>
      </c>
      <c r="D232" s="1427" t="s">
        <v>167</v>
      </c>
      <c r="E232" s="619" t="s">
        <v>4305</v>
      </c>
      <c r="F232" s="1439">
        <v>1</v>
      </c>
      <c r="G232" s="1440">
        <v>600</v>
      </c>
      <c r="H232" s="1030">
        <f>F232*G232</f>
        <v>600</v>
      </c>
      <c r="I232" s="617"/>
      <c r="J232" s="938" t="s">
        <v>4306</v>
      </c>
      <c r="K232" s="1437"/>
      <c r="L232" s="471"/>
      <c r="M232" s="472"/>
      <c r="N232" s="34"/>
      <c r="O232" s="472"/>
      <c r="P232" s="472"/>
      <c r="Q232" s="40"/>
    </row>
    <row r="233" spans="2:17" s="473" customFormat="1" ht="19.7" customHeight="1">
      <c r="B233" s="34"/>
      <c r="C233" s="1427" t="s">
        <v>167</v>
      </c>
      <c r="D233" s="1427" t="s">
        <v>167</v>
      </c>
      <c r="E233" s="619" t="s">
        <v>4307</v>
      </c>
      <c r="F233" s="1439">
        <v>1</v>
      </c>
      <c r="G233" s="1440">
        <v>210</v>
      </c>
      <c r="H233" s="1030">
        <f>F233*G233</f>
        <v>210</v>
      </c>
      <c r="I233" s="617"/>
      <c r="J233" s="938" t="s">
        <v>4308</v>
      </c>
      <c r="K233" s="1437"/>
      <c r="L233" s="471"/>
      <c r="M233" s="472"/>
      <c r="N233" s="34"/>
      <c r="O233" s="472"/>
      <c r="P233" s="472"/>
      <c r="Q233" s="40"/>
    </row>
    <row r="234" spans="2:17" s="473" customFormat="1" ht="19.7" customHeight="1">
      <c r="B234" s="34"/>
      <c r="C234" s="34"/>
      <c r="D234" s="34"/>
      <c r="E234" s="24"/>
      <c r="F234" s="470"/>
      <c r="G234" s="37"/>
      <c r="H234" s="118">
        <f>F234*G234</f>
        <v>0</v>
      </c>
      <c r="I234" s="327"/>
      <c r="J234" s="328"/>
      <c r="K234" s="33"/>
      <c r="L234" s="471"/>
      <c r="M234" s="472"/>
      <c r="N234" s="34"/>
      <c r="O234" s="472"/>
      <c r="P234" s="472"/>
      <c r="Q234" s="40"/>
    </row>
    <row r="235" spans="2:17" s="473" customFormat="1" ht="19.7" customHeight="1">
      <c r="B235" s="34"/>
      <c r="C235" s="34"/>
      <c r="D235" s="34"/>
      <c r="E235" s="492">
        <f>SUM(H226:H234)</f>
        <v>102446</v>
      </c>
      <c r="F235" s="470"/>
      <c r="G235" s="37"/>
      <c r="H235" s="118"/>
      <c r="I235" s="327"/>
      <c r="J235" s="328"/>
      <c r="K235" s="33"/>
      <c r="L235" s="471"/>
      <c r="M235" s="472"/>
      <c r="N235" s="34"/>
      <c r="O235" s="472"/>
      <c r="P235" s="472"/>
      <c r="Q235" s="40"/>
    </row>
    <row r="236" spans="2:17" s="473" customFormat="1" ht="19.7" customHeight="1">
      <c r="B236" s="34"/>
      <c r="C236" s="34"/>
      <c r="D236" s="34"/>
      <c r="E236" s="24"/>
      <c r="F236" s="470"/>
      <c r="G236" s="37"/>
      <c r="H236" s="118"/>
      <c r="I236" s="327"/>
      <c r="J236" s="328"/>
      <c r="K236" s="33"/>
      <c r="L236" s="471"/>
      <c r="M236" s="472"/>
      <c r="N236" s="34"/>
      <c r="O236" s="472"/>
      <c r="P236" s="472"/>
      <c r="Q236" s="40"/>
    </row>
    <row r="237" spans="2:17" s="473" customFormat="1" ht="19.7" customHeight="1">
      <c r="B237" s="34"/>
      <c r="C237" s="34"/>
      <c r="D237" s="34"/>
      <c r="E237" s="24"/>
      <c r="F237" s="470"/>
      <c r="G237" s="37"/>
      <c r="H237" s="118"/>
      <c r="I237" s="327"/>
      <c r="J237" s="328"/>
      <c r="K237" s="33"/>
      <c r="L237" s="471"/>
      <c r="M237" s="472"/>
      <c r="N237" s="34"/>
      <c r="O237" s="472"/>
      <c r="P237" s="472"/>
      <c r="Q237" s="40"/>
    </row>
    <row r="238" spans="2:17" s="473" customFormat="1" ht="19.7" customHeight="1">
      <c r="B238" s="34"/>
      <c r="C238" s="34"/>
      <c r="D238" s="34"/>
      <c r="E238" s="24"/>
      <c r="F238" s="470"/>
      <c r="G238" s="37"/>
      <c r="H238" s="118"/>
      <c r="I238" s="327"/>
      <c r="J238" s="328"/>
      <c r="K238" s="33"/>
      <c r="L238" s="471"/>
      <c r="M238" s="472"/>
      <c r="N238" s="34"/>
      <c r="O238" s="472"/>
      <c r="P238" s="472"/>
      <c r="Q238" s="40"/>
    </row>
    <row r="239" spans="2:17" s="473" customFormat="1" ht="19.7" customHeight="1">
      <c r="B239" s="34"/>
      <c r="C239" s="474" t="s">
        <v>4309</v>
      </c>
      <c r="D239" s="475"/>
      <c r="E239" s="476"/>
      <c r="F239" s="470"/>
      <c r="G239" s="37"/>
      <c r="H239" s="118"/>
      <c r="I239" s="327"/>
      <c r="J239" s="328"/>
      <c r="K239" s="33"/>
      <c r="L239" s="471"/>
      <c r="M239" s="472"/>
      <c r="N239" s="34"/>
      <c r="O239" s="472"/>
      <c r="P239" s="472"/>
      <c r="Q239" s="40"/>
    </row>
    <row r="240" spans="2:17" s="473" customFormat="1" ht="19.7" customHeight="1">
      <c r="B240" s="34"/>
      <c r="C240" s="52" t="s">
        <v>167</v>
      </c>
      <c r="D240" s="52" t="s">
        <v>167</v>
      </c>
      <c r="E240" s="24" t="s">
        <v>4305</v>
      </c>
      <c r="F240" s="1439">
        <v>1</v>
      </c>
      <c r="G240" s="37">
        <v>600</v>
      </c>
      <c r="H240" s="118">
        <f t="shared" ref="H240:H246" si="7">F240*G240</f>
        <v>600</v>
      </c>
      <c r="I240" s="327"/>
      <c r="J240" s="328" t="s">
        <v>4306</v>
      </c>
      <c r="K240" s="33"/>
      <c r="L240" s="471"/>
      <c r="M240" s="472"/>
      <c r="N240" s="34"/>
      <c r="O240" s="472"/>
      <c r="P240" s="472"/>
      <c r="Q240" s="23"/>
    </row>
    <row r="241" spans="2:17" s="473" customFormat="1" ht="19.7" customHeight="1">
      <c r="B241" s="34"/>
      <c r="C241" s="52" t="s">
        <v>167</v>
      </c>
      <c r="D241" s="52" t="s">
        <v>167</v>
      </c>
      <c r="E241" s="24" t="s">
        <v>4307</v>
      </c>
      <c r="F241" s="1439">
        <v>1</v>
      </c>
      <c r="G241" s="37">
        <v>210</v>
      </c>
      <c r="H241" s="118">
        <f t="shared" si="7"/>
        <v>210</v>
      </c>
      <c r="I241" s="327"/>
      <c r="J241" s="328" t="s">
        <v>4308</v>
      </c>
      <c r="K241" s="33"/>
      <c r="L241" s="471"/>
      <c r="M241" s="472"/>
      <c r="N241" s="34"/>
      <c r="O241" s="472"/>
      <c r="P241" s="472"/>
      <c r="Q241" s="23"/>
    </row>
    <row r="242" spans="2:17" s="473" customFormat="1" ht="19.7" customHeight="1">
      <c r="B242" s="34"/>
      <c r="C242" s="34" t="s">
        <v>1458</v>
      </c>
      <c r="D242" s="34" t="s">
        <v>136</v>
      </c>
      <c r="E242" s="24" t="s">
        <v>4310</v>
      </c>
      <c r="F242" s="470">
        <v>1</v>
      </c>
      <c r="G242" s="37">
        <v>3840</v>
      </c>
      <c r="H242" s="118">
        <f t="shared" si="7"/>
        <v>3840</v>
      </c>
      <c r="I242" s="327"/>
      <c r="J242" s="328" t="s">
        <v>4311</v>
      </c>
      <c r="K242" s="33"/>
      <c r="L242" s="471"/>
      <c r="M242" s="472"/>
      <c r="N242" s="34"/>
      <c r="O242" s="472"/>
      <c r="P242" s="472"/>
      <c r="Q242" s="40"/>
    </row>
    <row r="243" spans="2:17" s="473" customFormat="1" ht="19.7" customHeight="1">
      <c r="B243" s="34"/>
      <c r="C243" s="34" t="s">
        <v>4312</v>
      </c>
      <c r="D243" s="34" t="s">
        <v>136</v>
      </c>
      <c r="E243" s="24" t="s">
        <v>919</v>
      </c>
      <c r="F243" s="470">
        <v>1</v>
      </c>
      <c r="G243" s="1438">
        <v>8710</v>
      </c>
      <c r="H243" s="109">
        <f t="shared" si="7"/>
        <v>8710</v>
      </c>
      <c r="I243" s="327"/>
      <c r="J243" s="328" t="s">
        <v>4313</v>
      </c>
      <c r="K243" s="33"/>
      <c r="L243" s="471"/>
      <c r="M243" s="472"/>
      <c r="N243" s="34"/>
      <c r="O243" s="472"/>
      <c r="P243" s="472"/>
      <c r="Q243" s="40"/>
    </row>
    <row r="244" spans="2:17" s="473" customFormat="1" ht="19.7" customHeight="1">
      <c r="B244" s="34"/>
      <c r="C244" s="52" t="s">
        <v>167</v>
      </c>
      <c r="D244" s="52" t="s">
        <v>167</v>
      </c>
      <c r="E244" s="519" t="s">
        <v>1613</v>
      </c>
      <c r="F244" s="470">
        <v>2</v>
      </c>
      <c r="G244" s="1438">
        <v>42</v>
      </c>
      <c r="H244" s="109">
        <f t="shared" si="7"/>
        <v>84</v>
      </c>
      <c r="I244" s="327"/>
      <c r="J244" s="328" t="s">
        <v>1612</v>
      </c>
      <c r="K244" s="33"/>
      <c r="L244" s="471"/>
      <c r="M244" s="472"/>
      <c r="N244" s="34"/>
      <c r="O244" s="472"/>
      <c r="P244" s="472"/>
      <c r="Q244" s="40"/>
    </row>
    <row r="245" spans="2:17" s="473" customFormat="1" ht="19.7" customHeight="1">
      <c r="B245" s="34"/>
      <c r="C245" s="52" t="s">
        <v>167</v>
      </c>
      <c r="D245" s="52" t="s">
        <v>167</v>
      </c>
      <c r="E245" s="519" t="s">
        <v>1611</v>
      </c>
      <c r="F245" s="470">
        <v>2</v>
      </c>
      <c r="G245" s="1438">
        <v>42</v>
      </c>
      <c r="H245" s="109">
        <f t="shared" si="7"/>
        <v>84</v>
      </c>
      <c r="I245" s="327"/>
      <c r="J245" s="328" t="s">
        <v>1612</v>
      </c>
      <c r="K245" s="33"/>
      <c r="L245" s="471"/>
      <c r="M245" s="472"/>
      <c r="N245" s="34"/>
      <c r="O245" s="472"/>
      <c r="P245" s="472"/>
      <c r="Q245" s="40"/>
    </row>
    <row r="246" spans="2:17" s="473" customFormat="1" ht="19.7" customHeight="1">
      <c r="B246" s="34"/>
      <c r="C246" s="1441" t="s">
        <v>167</v>
      </c>
      <c r="D246" s="1441" t="s">
        <v>167</v>
      </c>
      <c r="E246" s="1328" t="s">
        <v>4314</v>
      </c>
      <c r="F246" s="1442">
        <v>1</v>
      </c>
      <c r="G246" s="1443">
        <v>4442</v>
      </c>
      <c r="H246" s="1444">
        <f t="shared" si="7"/>
        <v>4442</v>
      </c>
      <c r="I246" s="1000"/>
      <c r="J246" s="1445" t="s">
        <v>4315</v>
      </c>
      <c r="K246" s="33"/>
      <c r="L246" s="471"/>
      <c r="M246" s="472"/>
      <c r="N246" s="34"/>
      <c r="O246" s="472"/>
      <c r="P246" s="472"/>
      <c r="Q246" s="40"/>
    </row>
    <row r="247" spans="2:17" s="473" customFormat="1" ht="19.7" customHeight="1">
      <c r="B247" s="34"/>
      <c r="C247" s="34"/>
      <c r="D247" s="34"/>
      <c r="E247" s="492">
        <f>SUM(H240:H246)</f>
        <v>17970</v>
      </c>
      <c r="F247" s="470"/>
      <c r="G247" s="37"/>
      <c r="H247" s="118"/>
      <c r="I247" s="327"/>
      <c r="J247" s="328"/>
      <c r="K247" s="33"/>
      <c r="L247" s="471"/>
      <c r="M247" s="472"/>
      <c r="N247" s="34"/>
      <c r="O247" s="33"/>
      <c r="P247" s="472"/>
      <c r="Q247" s="40"/>
    </row>
    <row r="248" spans="2:17" s="473" customFormat="1" ht="19.7" customHeight="1">
      <c r="B248" s="34"/>
      <c r="C248" s="34"/>
      <c r="D248" s="34"/>
      <c r="E248" s="24"/>
      <c r="F248" s="470"/>
      <c r="G248" s="37"/>
      <c r="H248" s="118"/>
      <c r="I248" s="327"/>
      <c r="J248" s="328"/>
      <c r="K248" s="33"/>
      <c r="L248" s="471"/>
      <c r="M248" s="472"/>
      <c r="N248" s="34"/>
      <c r="O248" s="33"/>
      <c r="P248" s="472"/>
      <c r="Q248" s="40"/>
    </row>
    <row r="249" spans="2:17" s="473" customFormat="1" ht="19.7" customHeight="1">
      <c r="B249" s="34"/>
      <c r="C249" s="304" t="s">
        <v>422</v>
      </c>
      <c r="D249" s="1427" t="s">
        <v>167</v>
      </c>
      <c r="E249" s="379" t="s">
        <v>4316</v>
      </c>
      <c r="F249" s="628">
        <v>1</v>
      </c>
      <c r="G249" s="608">
        <v>956</v>
      </c>
      <c r="H249" s="545">
        <f>F249*G249</f>
        <v>956</v>
      </c>
      <c r="I249" s="617"/>
      <c r="J249" s="938" t="s">
        <v>4317</v>
      </c>
      <c r="K249" s="33"/>
      <c r="L249" s="471"/>
      <c r="M249" s="472"/>
      <c r="N249" s="34"/>
      <c r="O249" s="43"/>
      <c r="P249" s="43"/>
      <c r="Q249" s="40"/>
    </row>
    <row r="250" spans="2:17" s="473" customFormat="1" ht="19.7" customHeight="1">
      <c r="B250" s="34"/>
      <c r="C250" s="304" t="s">
        <v>422</v>
      </c>
      <c r="D250" s="1427" t="s">
        <v>167</v>
      </c>
      <c r="E250" s="379" t="s">
        <v>4318</v>
      </c>
      <c r="F250" s="628">
        <v>1</v>
      </c>
      <c r="G250" s="608">
        <v>956</v>
      </c>
      <c r="H250" s="545">
        <f>F250*G250</f>
        <v>956</v>
      </c>
      <c r="I250" s="617"/>
      <c r="J250" s="938" t="s">
        <v>4319</v>
      </c>
      <c r="K250" s="33"/>
      <c r="L250" s="471"/>
      <c r="M250" s="472"/>
      <c r="N250" s="34"/>
      <c r="O250" s="43"/>
      <c r="P250" s="43"/>
      <c r="Q250" s="40"/>
    </row>
    <row r="251" spans="2:17" s="473" customFormat="1" ht="19.7" customHeight="1">
      <c r="B251" s="34"/>
      <c r="C251" s="304" t="s">
        <v>422</v>
      </c>
      <c r="D251" s="1427" t="s">
        <v>167</v>
      </c>
      <c r="E251" s="379" t="s">
        <v>4320</v>
      </c>
      <c r="F251" s="628">
        <v>1</v>
      </c>
      <c r="G251" s="608">
        <v>956</v>
      </c>
      <c r="H251" s="545">
        <f>F251*G251</f>
        <v>956</v>
      </c>
      <c r="I251" s="617"/>
      <c r="J251" s="938" t="s">
        <v>4321</v>
      </c>
      <c r="K251" s="33"/>
      <c r="L251" s="471"/>
      <c r="M251" s="472"/>
      <c r="N251" s="34"/>
      <c r="O251" s="43"/>
      <c r="P251" s="43"/>
      <c r="Q251" s="40"/>
    </row>
    <row r="252" spans="2:17" s="473" customFormat="1" ht="19.7" customHeight="1">
      <c r="B252" s="34"/>
      <c r="C252" s="304" t="s">
        <v>422</v>
      </c>
      <c r="D252" s="1427" t="s">
        <v>167</v>
      </c>
      <c r="E252" s="379" t="s">
        <v>4322</v>
      </c>
      <c r="F252" s="628">
        <v>1</v>
      </c>
      <c r="G252" s="608">
        <v>956</v>
      </c>
      <c r="H252" s="545">
        <f>F252*G252</f>
        <v>956</v>
      </c>
      <c r="I252" s="617"/>
      <c r="J252" s="938" t="s">
        <v>4323</v>
      </c>
      <c r="K252" s="33"/>
      <c r="L252" s="471"/>
      <c r="M252" s="472"/>
      <c r="N252" s="34"/>
      <c r="O252" s="43"/>
      <c r="P252" s="43"/>
      <c r="Q252" s="40"/>
    </row>
    <row r="253" spans="2:17" s="473" customFormat="1" ht="19.7" customHeight="1">
      <c r="B253" s="34"/>
      <c r="C253" s="304" t="s">
        <v>422</v>
      </c>
      <c r="D253" s="1427" t="s">
        <v>167</v>
      </c>
      <c r="E253" s="379" t="s">
        <v>4324</v>
      </c>
      <c r="F253" s="628">
        <v>1</v>
      </c>
      <c r="G253" s="608">
        <v>956</v>
      </c>
      <c r="H253" s="545">
        <f>F253*G253</f>
        <v>956</v>
      </c>
      <c r="I253" s="617"/>
      <c r="J253" s="938" t="s">
        <v>4325</v>
      </c>
      <c r="K253" s="33"/>
      <c r="L253" s="471"/>
      <c r="M253" s="472"/>
      <c r="N253" s="34"/>
      <c r="O253" s="43"/>
      <c r="P253" s="43"/>
      <c r="Q253" s="40"/>
    </row>
    <row r="254" spans="2:17" s="473" customFormat="1" ht="19.7" customHeight="1">
      <c r="B254" s="34"/>
      <c r="C254" s="34"/>
      <c r="D254" s="34"/>
      <c r="E254" s="24"/>
      <c r="F254" s="470"/>
      <c r="G254" s="37"/>
      <c r="H254" s="118"/>
      <c r="I254" s="327"/>
      <c r="J254" s="328"/>
      <c r="K254" s="33"/>
      <c r="L254" s="471"/>
      <c r="M254" s="472"/>
      <c r="N254" s="34"/>
      <c r="O254" s="33"/>
      <c r="P254" s="472"/>
      <c r="Q254" s="40"/>
    </row>
    <row r="255" spans="2:17" s="473" customFormat="1" ht="19.7" customHeight="1">
      <c r="B255" s="34"/>
      <c r="C255" s="34"/>
      <c r="D255" s="34"/>
      <c r="E255" s="492">
        <f>SUM(H248:H254)</f>
        <v>4780</v>
      </c>
      <c r="F255" s="470"/>
      <c r="G255" s="37"/>
      <c r="H255" s="118"/>
      <c r="I255" s="327"/>
      <c r="J255" s="328"/>
      <c r="K255" s="33"/>
      <c r="L255" s="471"/>
      <c r="M255" s="472"/>
      <c r="N255" s="34"/>
      <c r="O255" s="33"/>
      <c r="P255" s="472"/>
      <c r="Q255" s="40"/>
    </row>
    <row r="256" spans="2:17" s="473" customFormat="1" ht="19.7" customHeight="1">
      <c r="B256" s="34"/>
      <c r="C256" s="34"/>
      <c r="D256" s="34"/>
      <c r="E256" s="24"/>
      <c r="F256" s="470"/>
      <c r="G256" s="37"/>
      <c r="H256" s="118"/>
      <c r="I256" s="327"/>
      <c r="J256" s="328"/>
      <c r="K256" s="33"/>
      <c r="L256" s="471"/>
      <c r="M256" s="472"/>
      <c r="N256" s="34"/>
      <c r="O256" s="33"/>
      <c r="P256" s="472"/>
      <c r="Q256" s="40"/>
    </row>
    <row r="257" spans="2:17" s="473" customFormat="1" ht="19.7" customHeight="1">
      <c r="B257" s="34"/>
      <c r="C257" s="34"/>
      <c r="D257" s="34"/>
      <c r="E257" s="24"/>
      <c r="F257" s="470"/>
      <c r="G257" s="37"/>
      <c r="H257" s="118"/>
      <c r="I257" s="327"/>
      <c r="J257" s="328"/>
      <c r="K257" s="33"/>
      <c r="L257" s="471"/>
      <c r="M257" s="472"/>
      <c r="N257" s="34"/>
      <c r="O257" s="33"/>
      <c r="P257" s="472"/>
      <c r="Q257" s="40"/>
    </row>
    <row r="258" spans="2:17" s="473" customFormat="1" ht="19.7" customHeight="1">
      <c r="B258" s="34"/>
      <c r="C258" s="34"/>
      <c r="D258" s="34"/>
      <c r="E258" s="24"/>
      <c r="F258" s="470"/>
      <c r="G258" s="37"/>
      <c r="H258" s="118"/>
      <c r="I258" s="327"/>
      <c r="J258" s="328"/>
      <c r="K258" s="33"/>
      <c r="L258" s="471"/>
      <c r="M258" s="472"/>
      <c r="N258" s="34"/>
      <c r="O258" s="33"/>
      <c r="P258" s="472"/>
      <c r="Q258" s="40"/>
    </row>
    <row r="259" spans="2:17" s="473" customFormat="1" ht="19.7" customHeight="1">
      <c r="B259" s="34"/>
      <c r="C259" s="34"/>
      <c r="D259" s="34"/>
      <c r="E259" s="24"/>
      <c r="F259" s="470"/>
      <c r="G259" s="37"/>
      <c r="H259" s="118"/>
      <c r="I259" s="327"/>
      <c r="J259" s="328"/>
      <c r="K259" s="33"/>
      <c r="L259" s="471"/>
      <c r="M259" s="472"/>
      <c r="N259" s="34"/>
      <c r="O259" s="33"/>
      <c r="P259" s="472"/>
      <c r="Q259" s="40"/>
    </row>
    <row r="260" spans="2:17" s="473" customFormat="1" ht="19.7" customHeight="1">
      <c r="B260" s="34"/>
      <c r="C260" s="34"/>
      <c r="D260" s="34"/>
      <c r="E260" s="24"/>
      <c r="F260" s="470"/>
      <c r="G260" s="37"/>
      <c r="H260" s="118"/>
      <c r="I260" s="327"/>
      <c r="J260" s="328"/>
      <c r="K260" s="33"/>
      <c r="L260" s="471"/>
      <c r="M260" s="472"/>
      <c r="N260" s="34"/>
      <c r="O260" s="33"/>
      <c r="P260" s="472"/>
      <c r="Q260" s="40"/>
    </row>
    <row r="261" spans="2:17" s="473" customFormat="1" ht="19.7" customHeight="1">
      <c r="B261" s="34"/>
      <c r="C261" s="34"/>
      <c r="D261" s="34"/>
      <c r="E261" s="24"/>
      <c r="F261" s="470"/>
      <c r="G261" s="37"/>
      <c r="H261" s="118"/>
      <c r="I261" s="327"/>
      <c r="J261" s="328"/>
      <c r="K261" s="33"/>
      <c r="L261" s="471"/>
      <c r="M261" s="472"/>
      <c r="N261" s="34"/>
      <c r="O261" s="33"/>
      <c r="P261" s="472"/>
      <c r="Q261" s="40"/>
    </row>
    <row r="262" spans="2:17" s="473" customFormat="1" ht="19.7" customHeight="1">
      <c r="B262" s="34"/>
      <c r="C262" s="34"/>
      <c r="D262" s="34"/>
      <c r="E262" s="24"/>
      <c r="F262" s="470"/>
      <c r="G262" s="37"/>
      <c r="H262" s="118"/>
      <c r="I262" s="327"/>
      <c r="J262" s="328"/>
      <c r="K262" s="33"/>
      <c r="L262" s="471"/>
      <c r="M262" s="472"/>
      <c r="N262" s="34"/>
      <c r="O262" s="33"/>
      <c r="P262" s="472"/>
      <c r="Q262" s="40"/>
    </row>
    <row r="263" spans="2:17" s="473" customFormat="1" ht="19.7" customHeight="1">
      <c r="B263" s="34"/>
      <c r="C263" s="34"/>
      <c r="D263" s="34"/>
      <c r="E263" s="24"/>
      <c r="F263" s="470"/>
      <c r="G263" s="37"/>
      <c r="H263" s="118"/>
      <c r="I263" s="327"/>
      <c r="J263" s="328"/>
      <c r="K263" s="33"/>
      <c r="L263" s="471"/>
      <c r="M263" s="472"/>
      <c r="N263" s="34"/>
      <c r="O263" s="33"/>
      <c r="P263" s="472"/>
      <c r="Q263" s="40"/>
    </row>
    <row r="264" spans="2:17" s="473" customFormat="1" ht="19.7" customHeight="1">
      <c r="B264" s="34"/>
      <c r="C264" s="34"/>
      <c r="D264" s="34"/>
      <c r="E264" s="24"/>
      <c r="F264" s="470"/>
      <c r="G264" s="37"/>
      <c r="H264" s="118"/>
      <c r="I264" s="327"/>
      <c r="J264" s="328"/>
      <c r="K264" s="33"/>
      <c r="L264" s="471"/>
      <c r="M264" s="472"/>
      <c r="N264" s="34"/>
      <c r="O264" s="33"/>
      <c r="P264" s="472"/>
      <c r="Q264" s="40"/>
    </row>
    <row r="265" spans="2:17" s="473" customFormat="1" ht="19.7" customHeight="1">
      <c r="B265" s="34"/>
      <c r="C265" s="34"/>
      <c r="D265" s="34"/>
      <c r="E265" s="24"/>
      <c r="F265" s="470"/>
      <c r="G265" s="37"/>
      <c r="H265" s="118"/>
      <c r="I265" s="327"/>
      <c r="J265" s="328"/>
      <c r="K265" s="33"/>
      <c r="L265" s="471"/>
      <c r="M265" s="472"/>
      <c r="N265" s="34"/>
      <c r="O265" s="33"/>
      <c r="P265" s="472"/>
      <c r="Q265" s="40"/>
    </row>
    <row r="266" spans="2:17" s="473" customFormat="1" ht="19.7" customHeight="1">
      <c r="B266" s="34"/>
      <c r="C266" s="34"/>
      <c r="D266" s="34"/>
      <c r="E266" s="24"/>
      <c r="F266" s="470"/>
      <c r="G266" s="37"/>
      <c r="H266" s="118"/>
      <c r="I266" s="327"/>
      <c r="J266" s="328"/>
      <c r="K266" s="33"/>
      <c r="L266" s="471"/>
      <c r="M266" s="472"/>
      <c r="N266" s="34"/>
      <c r="O266" s="33"/>
      <c r="P266" s="472"/>
      <c r="Q266" s="40"/>
    </row>
    <row r="267" spans="2:17" s="473" customFormat="1" ht="19.7" customHeight="1">
      <c r="B267" s="34"/>
      <c r="C267" s="34"/>
      <c r="D267" s="34"/>
      <c r="E267" s="24"/>
      <c r="F267" s="470"/>
      <c r="G267" s="37"/>
      <c r="H267" s="118"/>
      <c r="I267" s="327"/>
      <c r="J267" s="328"/>
      <c r="K267" s="33"/>
      <c r="L267" s="471"/>
      <c r="M267" s="472"/>
      <c r="N267" s="34"/>
      <c r="O267" s="33"/>
      <c r="P267" s="472"/>
      <c r="Q267" s="40"/>
    </row>
    <row r="268" spans="2:17" s="473" customFormat="1" ht="19.7" customHeight="1">
      <c r="B268" s="34"/>
      <c r="C268" s="34"/>
      <c r="D268" s="34"/>
      <c r="E268" s="136"/>
      <c r="F268" s="470"/>
      <c r="G268" s="37"/>
      <c r="H268" s="118"/>
      <c r="I268" s="327"/>
      <c r="J268" s="328"/>
      <c r="K268" s="33"/>
      <c r="L268" s="471"/>
      <c r="M268" s="472"/>
      <c r="N268" s="34"/>
      <c r="O268" s="33"/>
      <c r="P268" s="472"/>
      <c r="Q268" s="40"/>
    </row>
    <row r="269" spans="2:17" s="473" customFormat="1" ht="19.7" customHeight="1">
      <c r="B269" s="34"/>
      <c r="C269" s="34"/>
      <c r="D269" s="34"/>
      <c r="E269" s="333"/>
      <c r="F269" s="470"/>
      <c r="G269" s="37"/>
      <c r="H269" s="118"/>
      <c r="I269" s="327"/>
      <c r="J269" s="328"/>
      <c r="K269" s="33"/>
      <c r="L269" s="471"/>
      <c r="M269" s="472"/>
      <c r="N269" s="34"/>
      <c r="O269" s="33"/>
      <c r="P269" s="472"/>
      <c r="Q269" s="40"/>
    </row>
    <row r="270" spans="2:17" s="8" customFormat="1" ht="19.7" customHeight="1">
      <c r="B270" s="17"/>
      <c r="C270" s="17"/>
      <c r="D270" s="17"/>
      <c r="E270" s="321"/>
      <c r="F270" s="531"/>
      <c r="G270" s="27"/>
      <c r="H270" s="118"/>
      <c r="I270" s="22"/>
      <c r="J270" s="246"/>
      <c r="K270" s="18"/>
      <c r="L270" s="18"/>
      <c r="M270" s="30"/>
      <c r="N270" s="17"/>
      <c r="O270" s="18"/>
      <c r="P270" s="30"/>
      <c r="Q270" s="23"/>
    </row>
    <row r="271" spans="2:17" s="8" customFormat="1" ht="19.7" customHeight="1">
      <c r="B271" s="17"/>
      <c r="C271" s="17"/>
      <c r="D271" s="17"/>
      <c r="E271" s="24"/>
      <c r="F271" s="531"/>
      <c r="G271" s="27"/>
      <c r="H271" s="118"/>
      <c r="I271" s="22"/>
      <c r="J271" s="24"/>
      <c r="K271" s="18"/>
      <c r="L271" s="18"/>
      <c r="M271" s="30"/>
      <c r="N271" s="17"/>
      <c r="O271" s="18"/>
      <c r="P271" s="30"/>
      <c r="Q271" s="23"/>
    </row>
    <row r="272" spans="2:17" s="8" customFormat="1" ht="19.7" customHeight="1">
      <c r="B272" s="17"/>
      <c r="C272" s="17"/>
      <c r="D272" s="17"/>
      <c r="E272" s="24"/>
      <c r="F272" s="531"/>
      <c r="G272" s="27"/>
      <c r="H272" s="118"/>
      <c r="I272" s="22"/>
      <c r="J272" s="24"/>
      <c r="K272" s="18"/>
      <c r="L272" s="18"/>
      <c r="M272" s="30"/>
      <c r="N272" s="17"/>
      <c r="O272" s="18"/>
      <c r="P272" s="30"/>
      <c r="Q272" s="23"/>
    </row>
    <row r="273" spans="2:17" s="8" customFormat="1" ht="19.7" customHeight="1">
      <c r="B273" s="17"/>
      <c r="C273" s="17"/>
      <c r="D273" s="17"/>
      <c r="E273" s="24"/>
      <c r="F273" s="531"/>
      <c r="G273" s="27"/>
      <c r="H273" s="118"/>
      <c r="I273" s="22"/>
      <c r="J273" s="24"/>
      <c r="K273" s="24"/>
      <c r="L273" s="18"/>
      <c r="M273" s="30"/>
      <c r="N273" s="17"/>
      <c r="O273" s="18"/>
      <c r="P273" s="30"/>
      <c r="Q273" s="23"/>
    </row>
    <row r="274" spans="2:17" s="8" customFormat="1" ht="19.7" customHeight="1">
      <c r="B274" s="17"/>
      <c r="C274" s="17"/>
      <c r="D274" s="17"/>
      <c r="E274" s="24"/>
      <c r="F274" s="531"/>
      <c r="G274" s="27"/>
      <c r="H274" s="118"/>
      <c r="I274" s="22"/>
      <c r="J274" s="24"/>
      <c r="K274" s="18"/>
      <c r="L274" s="18"/>
      <c r="M274" s="30"/>
      <c r="N274" s="17"/>
      <c r="O274" s="18"/>
      <c r="P274" s="30"/>
      <c r="Q274" s="23"/>
    </row>
  </sheetData>
  <autoFilter ref="B8:O8" xr:uid="{28EF8B76-E8AC-4841-815E-06F086294CEC}"/>
  <mergeCells count="16">
    <mergeCell ref="C133:E133"/>
    <mergeCell ref="C177:E177"/>
    <mergeCell ref="C225:E225"/>
    <mergeCell ref="C239:E239"/>
    <mergeCell ref="C9:E9"/>
    <mergeCell ref="C21:E21"/>
    <mergeCell ref="C50:E50"/>
    <mergeCell ref="C65:E65"/>
    <mergeCell ref="C83:E83"/>
    <mergeCell ref="C129:E129"/>
    <mergeCell ref="B2:D2"/>
    <mergeCell ref="G2:I2"/>
    <mergeCell ref="B3:D3"/>
    <mergeCell ref="B4:D4"/>
    <mergeCell ref="B5:D5"/>
    <mergeCell ref="B6:D6"/>
  </mergeCells>
  <phoneticPr fontId="3"/>
  <dataValidations count="2">
    <dataValidation allowBlank="1" showInputMessage="1" showErrorMessage="1" sqref="J26 JF26 TB26 ACX26 AMT26 AWP26 BGL26 BQH26 CAD26 CJZ26 CTV26 DDR26 DNN26 DXJ26 EHF26 ERB26 FAX26 FKT26 FUP26 GEL26 GOH26 GYD26 HHZ26 HRV26 IBR26 ILN26 IVJ26 JFF26 JPB26 JYX26 KIT26 KSP26 LCL26 LMH26 LWD26 MFZ26 MPV26 MZR26 NJN26 NTJ26 ODF26 ONB26 OWX26 PGT26 PQP26 QAL26 QKH26 QUD26 RDZ26 RNV26 RXR26 SHN26 SRJ26 TBF26 TLB26 TUX26 UET26 UOP26 UYL26 VIH26 VSD26 WBZ26 WLV26 WVR26 J65562 JF65562 TB65562 ACX65562 AMT65562 AWP65562 BGL65562 BQH65562 CAD65562 CJZ65562 CTV65562 DDR65562 DNN65562 DXJ65562 EHF65562 ERB65562 FAX65562 FKT65562 FUP65562 GEL65562 GOH65562 GYD65562 HHZ65562 HRV65562 IBR65562 ILN65562 IVJ65562 JFF65562 JPB65562 JYX65562 KIT65562 KSP65562 LCL65562 LMH65562 LWD65562 MFZ65562 MPV65562 MZR65562 NJN65562 NTJ65562 ODF65562 ONB65562 OWX65562 PGT65562 PQP65562 QAL65562 QKH65562 QUD65562 RDZ65562 RNV65562 RXR65562 SHN65562 SRJ65562 TBF65562 TLB65562 TUX65562 UET65562 UOP65562 UYL65562 VIH65562 VSD65562 WBZ65562 WLV65562 WVR65562 J131098 JF131098 TB131098 ACX131098 AMT131098 AWP131098 BGL131098 BQH131098 CAD131098 CJZ131098 CTV131098 DDR131098 DNN131098 DXJ131098 EHF131098 ERB131098 FAX131098 FKT131098 FUP131098 GEL131098 GOH131098 GYD131098 HHZ131098 HRV131098 IBR131098 ILN131098 IVJ131098 JFF131098 JPB131098 JYX131098 KIT131098 KSP131098 LCL131098 LMH131098 LWD131098 MFZ131098 MPV131098 MZR131098 NJN131098 NTJ131098 ODF131098 ONB131098 OWX131098 PGT131098 PQP131098 QAL131098 QKH131098 QUD131098 RDZ131098 RNV131098 RXR131098 SHN131098 SRJ131098 TBF131098 TLB131098 TUX131098 UET131098 UOP131098 UYL131098 VIH131098 VSD131098 WBZ131098 WLV131098 WVR131098 J196634 JF196634 TB196634 ACX196634 AMT196634 AWP196634 BGL196634 BQH196634 CAD196634 CJZ196634 CTV196634 DDR196634 DNN196634 DXJ196634 EHF196634 ERB196634 FAX196634 FKT196634 FUP196634 GEL196634 GOH196634 GYD196634 HHZ196634 HRV196634 IBR196634 ILN196634 IVJ196634 JFF196634 JPB196634 JYX196634 KIT196634 KSP196634 LCL196634 LMH196634 LWD196634 MFZ196634 MPV196634 MZR196634 NJN196634 NTJ196634 ODF196634 ONB196634 OWX196634 PGT196634 PQP196634 QAL196634 QKH196634 QUD196634 RDZ196634 RNV196634 RXR196634 SHN196634 SRJ196634 TBF196634 TLB196634 TUX196634 UET196634 UOP196634 UYL196634 VIH196634 VSD196634 WBZ196634 WLV196634 WVR196634 J262170 JF262170 TB262170 ACX262170 AMT262170 AWP262170 BGL262170 BQH262170 CAD262170 CJZ262170 CTV262170 DDR262170 DNN262170 DXJ262170 EHF262170 ERB262170 FAX262170 FKT262170 FUP262170 GEL262170 GOH262170 GYD262170 HHZ262170 HRV262170 IBR262170 ILN262170 IVJ262170 JFF262170 JPB262170 JYX262170 KIT262170 KSP262170 LCL262170 LMH262170 LWD262170 MFZ262170 MPV262170 MZR262170 NJN262170 NTJ262170 ODF262170 ONB262170 OWX262170 PGT262170 PQP262170 QAL262170 QKH262170 QUD262170 RDZ262170 RNV262170 RXR262170 SHN262170 SRJ262170 TBF262170 TLB262170 TUX262170 UET262170 UOP262170 UYL262170 VIH262170 VSD262170 WBZ262170 WLV262170 WVR262170 J327706 JF327706 TB327706 ACX327706 AMT327706 AWP327706 BGL327706 BQH327706 CAD327706 CJZ327706 CTV327706 DDR327706 DNN327706 DXJ327706 EHF327706 ERB327706 FAX327706 FKT327706 FUP327706 GEL327706 GOH327706 GYD327706 HHZ327706 HRV327706 IBR327706 ILN327706 IVJ327706 JFF327706 JPB327706 JYX327706 KIT327706 KSP327706 LCL327706 LMH327706 LWD327706 MFZ327706 MPV327706 MZR327706 NJN327706 NTJ327706 ODF327706 ONB327706 OWX327706 PGT327706 PQP327706 QAL327706 QKH327706 QUD327706 RDZ327706 RNV327706 RXR327706 SHN327706 SRJ327706 TBF327706 TLB327706 TUX327706 UET327706 UOP327706 UYL327706 VIH327706 VSD327706 WBZ327706 WLV327706 WVR327706 J393242 JF393242 TB393242 ACX393242 AMT393242 AWP393242 BGL393242 BQH393242 CAD393242 CJZ393242 CTV393242 DDR393242 DNN393242 DXJ393242 EHF393242 ERB393242 FAX393242 FKT393242 FUP393242 GEL393242 GOH393242 GYD393242 HHZ393242 HRV393242 IBR393242 ILN393242 IVJ393242 JFF393242 JPB393242 JYX393242 KIT393242 KSP393242 LCL393242 LMH393242 LWD393242 MFZ393242 MPV393242 MZR393242 NJN393242 NTJ393242 ODF393242 ONB393242 OWX393242 PGT393242 PQP393242 QAL393242 QKH393242 QUD393242 RDZ393242 RNV393242 RXR393242 SHN393242 SRJ393242 TBF393242 TLB393242 TUX393242 UET393242 UOP393242 UYL393242 VIH393242 VSD393242 WBZ393242 WLV393242 WVR393242 J458778 JF458778 TB458778 ACX458778 AMT458778 AWP458778 BGL458778 BQH458778 CAD458778 CJZ458778 CTV458778 DDR458778 DNN458778 DXJ458778 EHF458778 ERB458778 FAX458778 FKT458778 FUP458778 GEL458778 GOH458778 GYD458778 HHZ458778 HRV458778 IBR458778 ILN458778 IVJ458778 JFF458778 JPB458778 JYX458778 KIT458778 KSP458778 LCL458778 LMH458778 LWD458778 MFZ458778 MPV458778 MZR458778 NJN458778 NTJ458778 ODF458778 ONB458778 OWX458778 PGT458778 PQP458778 QAL458778 QKH458778 QUD458778 RDZ458778 RNV458778 RXR458778 SHN458778 SRJ458778 TBF458778 TLB458778 TUX458778 UET458778 UOP458778 UYL458778 VIH458778 VSD458778 WBZ458778 WLV458778 WVR458778 J524314 JF524314 TB524314 ACX524314 AMT524314 AWP524314 BGL524314 BQH524314 CAD524314 CJZ524314 CTV524314 DDR524314 DNN524314 DXJ524314 EHF524314 ERB524314 FAX524314 FKT524314 FUP524314 GEL524314 GOH524314 GYD524314 HHZ524314 HRV524314 IBR524314 ILN524314 IVJ524314 JFF524314 JPB524314 JYX524314 KIT524314 KSP524314 LCL524314 LMH524314 LWD524314 MFZ524314 MPV524314 MZR524314 NJN524314 NTJ524314 ODF524314 ONB524314 OWX524314 PGT524314 PQP524314 QAL524314 QKH524314 QUD524314 RDZ524314 RNV524314 RXR524314 SHN524314 SRJ524314 TBF524314 TLB524314 TUX524314 UET524314 UOP524314 UYL524314 VIH524314 VSD524314 WBZ524314 WLV524314 WVR524314 J589850 JF589850 TB589850 ACX589850 AMT589850 AWP589850 BGL589850 BQH589850 CAD589850 CJZ589850 CTV589850 DDR589850 DNN589850 DXJ589850 EHF589850 ERB589850 FAX589850 FKT589850 FUP589850 GEL589850 GOH589850 GYD589850 HHZ589850 HRV589850 IBR589850 ILN589850 IVJ589850 JFF589850 JPB589850 JYX589850 KIT589850 KSP589850 LCL589850 LMH589850 LWD589850 MFZ589850 MPV589850 MZR589850 NJN589850 NTJ589850 ODF589850 ONB589850 OWX589850 PGT589850 PQP589850 QAL589850 QKH589850 QUD589850 RDZ589850 RNV589850 RXR589850 SHN589850 SRJ589850 TBF589850 TLB589850 TUX589850 UET589850 UOP589850 UYL589850 VIH589850 VSD589850 WBZ589850 WLV589850 WVR589850 J655386 JF655386 TB655386 ACX655386 AMT655386 AWP655386 BGL655386 BQH655386 CAD655386 CJZ655386 CTV655386 DDR655386 DNN655386 DXJ655386 EHF655386 ERB655386 FAX655386 FKT655386 FUP655386 GEL655386 GOH655386 GYD655386 HHZ655386 HRV655386 IBR655386 ILN655386 IVJ655386 JFF655386 JPB655386 JYX655386 KIT655386 KSP655386 LCL655386 LMH655386 LWD655386 MFZ655386 MPV655386 MZR655386 NJN655386 NTJ655386 ODF655386 ONB655386 OWX655386 PGT655386 PQP655386 QAL655386 QKH655386 QUD655386 RDZ655386 RNV655386 RXR655386 SHN655386 SRJ655386 TBF655386 TLB655386 TUX655386 UET655386 UOP655386 UYL655386 VIH655386 VSD655386 WBZ655386 WLV655386 WVR655386 J720922 JF720922 TB720922 ACX720922 AMT720922 AWP720922 BGL720922 BQH720922 CAD720922 CJZ720922 CTV720922 DDR720922 DNN720922 DXJ720922 EHF720922 ERB720922 FAX720922 FKT720922 FUP720922 GEL720922 GOH720922 GYD720922 HHZ720922 HRV720922 IBR720922 ILN720922 IVJ720922 JFF720922 JPB720922 JYX720922 KIT720922 KSP720922 LCL720922 LMH720922 LWD720922 MFZ720922 MPV720922 MZR720922 NJN720922 NTJ720922 ODF720922 ONB720922 OWX720922 PGT720922 PQP720922 QAL720922 QKH720922 QUD720922 RDZ720922 RNV720922 RXR720922 SHN720922 SRJ720922 TBF720922 TLB720922 TUX720922 UET720922 UOP720922 UYL720922 VIH720922 VSD720922 WBZ720922 WLV720922 WVR720922 J786458 JF786458 TB786458 ACX786458 AMT786458 AWP786458 BGL786458 BQH786458 CAD786458 CJZ786458 CTV786458 DDR786458 DNN786458 DXJ786458 EHF786458 ERB786458 FAX786458 FKT786458 FUP786458 GEL786458 GOH786458 GYD786458 HHZ786458 HRV786458 IBR786458 ILN786458 IVJ786458 JFF786458 JPB786458 JYX786458 KIT786458 KSP786458 LCL786458 LMH786458 LWD786458 MFZ786458 MPV786458 MZR786458 NJN786458 NTJ786458 ODF786458 ONB786458 OWX786458 PGT786458 PQP786458 QAL786458 QKH786458 QUD786458 RDZ786458 RNV786458 RXR786458 SHN786458 SRJ786458 TBF786458 TLB786458 TUX786458 UET786458 UOP786458 UYL786458 VIH786458 VSD786458 WBZ786458 WLV786458 WVR786458 J851994 JF851994 TB851994 ACX851994 AMT851994 AWP851994 BGL851994 BQH851994 CAD851994 CJZ851994 CTV851994 DDR851994 DNN851994 DXJ851994 EHF851994 ERB851994 FAX851994 FKT851994 FUP851994 GEL851994 GOH851994 GYD851994 HHZ851994 HRV851994 IBR851994 ILN851994 IVJ851994 JFF851994 JPB851994 JYX851994 KIT851994 KSP851994 LCL851994 LMH851994 LWD851994 MFZ851994 MPV851994 MZR851994 NJN851994 NTJ851994 ODF851994 ONB851994 OWX851994 PGT851994 PQP851994 QAL851994 QKH851994 QUD851994 RDZ851994 RNV851994 RXR851994 SHN851994 SRJ851994 TBF851994 TLB851994 TUX851994 UET851994 UOP851994 UYL851994 VIH851994 VSD851994 WBZ851994 WLV851994 WVR851994 J917530 JF917530 TB917530 ACX917530 AMT917530 AWP917530 BGL917530 BQH917530 CAD917530 CJZ917530 CTV917530 DDR917530 DNN917530 DXJ917530 EHF917530 ERB917530 FAX917530 FKT917530 FUP917530 GEL917530 GOH917530 GYD917530 HHZ917530 HRV917530 IBR917530 ILN917530 IVJ917530 JFF917530 JPB917530 JYX917530 KIT917530 KSP917530 LCL917530 LMH917530 LWD917530 MFZ917530 MPV917530 MZR917530 NJN917530 NTJ917530 ODF917530 ONB917530 OWX917530 PGT917530 PQP917530 QAL917530 QKH917530 QUD917530 RDZ917530 RNV917530 RXR917530 SHN917530 SRJ917530 TBF917530 TLB917530 TUX917530 UET917530 UOP917530 UYL917530 VIH917530 VSD917530 WBZ917530 WLV917530 WVR917530 J983066 JF983066 TB983066 ACX983066 AMT983066 AWP983066 BGL983066 BQH983066 CAD983066 CJZ983066 CTV983066 DDR983066 DNN983066 DXJ983066 EHF983066 ERB983066 FAX983066 FKT983066 FUP983066 GEL983066 GOH983066 GYD983066 HHZ983066 HRV983066 IBR983066 ILN983066 IVJ983066 JFF983066 JPB983066 JYX983066 KIT983066 KSP983066 LCL983066 LMH983066 LWD983066 MFZ983066 MPV983066 MZR983066 NJN983066 NTJ983066 ODF983066 ONB983066 OWX983066 PGT983066 PQP983066 QAL983066 QKH983066 QUD983066 RDZ983066 RNV983066 RXR983066 SHN983066 SRJ983066 TBF983066 TLB983066 TUX983066 UET983066 UOP983066 UYL983066 VIH983066 VSD983066 WBZ983066 WLV983066 WVR983066" xr:uid="{69EE056C-4005-45D7-B2D6-8833F69A0018}"/>
    <dataValidation imeMode="hiragana" allowBlank="1" showInputMessage="1" showErrorMessage="1" sqref="J69:J70 JF69:JF70 TB69:TB70 ACX69:ACX70 AMT69:AMT70 AWP69:AWP70 BGL69:BGL70 BQH69:BQH70 CAD69:CAD70 CJZ69:CJZ70 CTV69:CTV70 DDR69:DDR70 DNN69:DNN70 DXJ69:DXJ70 EHF69:EHF70 ERB69:ERB70 FAX69:FAX70 FKT69:FKT70 FUP69:FUP70 GEL69:GEL70 GOH69:GOH70 GYD69:GYD70 HHZ69:HHZ70 HRV69:HRV70 IBR69:IBR70 ILN69:ILN70 IVJ69:IVJ70 JFF69:JFF70 JPB69:JPB70 JYX69:JYX70 KIT69:KIT70 KSP69:KSP70 LCL69:LCL70 LMH69:LMH70 LWD69:LWD70 MFZ69:MFZ70 MPV69:MPV70 MZR69:MZR70 NJN69:NJN70 NTJ69:NTJ70 ODF69:ODF70 ONB69:ONB70 OWX69:OWX70 PGT69:PGT70 PQP69:PQP70 QAL69:QAL70 QKH69:QKH70 QUD69:QUD70 RDZ69:RDZ70 RNV69:RNV70 RXR69:RXR70 SHN69:SHN70 SRJ69:SRJ70 TBF69:TBF70 TLB69:TLB70 TUX69:TUX70 UET69:UET70 UOP69:UOP70 UYL69:UYL70 VIH69:VIH70 VSD69:VSD70 WBZ69:WBZ70 WLV69:WLV70 WVR69:WVR70 J65605:J65606 JF65605:JF65606 TB65605:TB65606 ACX65605:ACX65606 AMT65605:AMT65606 AWP65605:AWP65606 BGL65605:BGL65606 BQH65605:BQH65606 CAD65605:CAD65606 CJZ65605:CJZ65606 CTV65605:CTV65606 DDR65605:DDR65606 DNN65605:DNN65606 DXJ65605:DXJ65606 EHF65605:EHF65606 ERB65605:ERB65606 FAX65605:FAX65606 FKT65605:FKT65606 FUP65605:FUP65606 GEL65605:GEL65606 GOH65605:GOH65606 GYD65605:GYD65606 HHZ65605:HHZ65606 HRV65605:HRV65606 IBR65605:IBR65606 ILN65605:ILN65606 IVJ65605:IVJ65606 JFF65605:JFF65606 JPB65605:JPB65606 JYX65605:JYX65606 KIT65605:KIT65606 KSP65605:KSP65606 LCL65605:LCL65606 LMH65605:LMH65606 LWD65605:LWD65606 MFZ65605:MFZ65606 MPV65605:MPV65606 MZR65605:MZR65606 NJN65605:NJN65606 NTJ65605:NTJ65606 ODF65605:ODF65606 ONB65605:ONB65606 OWX65605:OWX65606 PGT65605:PGT65606 PQP65605:PQP65606 QAL65605:QAL65606 QKH65605:QKH65606 QUD65605:QUD65606 RDZ65605:RDZ65606 RNV65605:RNV65606 RXR65605:RXR65606 SHN65605:SHN65606 SRJ65605:SRJ65606 TBF65605:TBF65606 TLB65605:TLB65606 TUX65605:TUX65606 UET65605:UET65606 UOP65605:UOP65606 UYL65605:UYL65606 VIH65605:VIH65606 VSD65605:VSD65606 WBZ65605:WBZ65606 WLV65605:WLV65606 WVR65605:WVR65606 J131141:J131142 JF131141:JF131142 TB131141:TB131142 ACX131141:ACX131142 AMT131141:AMT131142 AWP131141:AWP131142 BGL131141:BGL131142 BQH131141:BQH131142 CAD131141:CAD131142 CJZ131141:CJZ131142 CTV131141:CTV131142 DDR131141:DDR131142 DNN131141:DNN131142 DXJ131141:DXJ131142 EHF131141:EHF131142 ERB131141:ERB131142 FAX131141:FAX131142 FKT131141:FKT131142 FUP131141:FUP131142 GEL131141:GEL131142 GOH131141:GOH131142 GYD131141:GYD131142 HHZ131141:HHZ131142 HRV131141:HRV131142 IBR131141:IBR131142 ILN131141:ILN131142 IVJ131141:IVJ131142 JFF131141:JFF131142 JPB131141:JPB131142 JYX131141:JYX131142 KIT131141:KIT131142 KSP131141:KSP131142 LCL131141:LCL131142 LMH131141:LMH131142 LWD131141:LWD131142 MFZ131141:MFZ131142 MPV131141:MPV131142 MZR131141:MZR131142 NJN131141:NJN131142 NTJ131141:NTJ131142 ODF131141:ODF131142 ONB131141:ONB131142 OWX131141:OWX131142 PGT131141:PGT131142 PQP131141:PQP131142 QAL131141:QAL131142 QKH131141:QKH131142 QUD131141:QUD131142 RDZ131141:RDZ131142 RNV131141:RNV131142 RXR131141:RXR131142 SHN131141:SHN131142 SRJ131141:SRJ131142 TBF131141:TBF131142 TLB131141:TLB131142 TUX131141:TUX131142 UET131141:UET131142 UOP131141:UOP131142 UYL131141:UYL131142 VIH131141:VIH131142 VSD131141:VSD131142 WBZ131141:WBZ131142 WLV131141:WLV131142 WVR131141:WVR131142 J196677:J196678 JF196677:JF196678 TB196677:TB196678 ACX196677:ACX196678 AMT196677:AMT196678 AWP196677:AWP196678 BGL196677:BGL196678 BQH196677:BQH196678 CAD196677:CAD196678 CJZ196677:CJZ196678 CTV196677:CTV196678 DDR196677:DDR196678 DNN196677:DNN196678 DXJ196677:DXJ196678 EHF196677:EHF196678 ERB196677:ERB196678 FAX196677:FAX196678 FKT196677:FKT196678 FUP196677:FUP196678 GEL196677:GEL196678 GOH196677:GOH196678 GYD196677:GYD196678 HHZ196677:HHZ196678 HRV196677:HRV196678 IBR196677:IBR196678 ILN196677:ILN196678 IVJ196677:IVJ196678 JFF196677:JFF196678 JPB196677:JPB196678 JYX196677:JYX196678 KIT196677:KIT196678 KSP196677:KSP196678 LCL196677:LCL196678 LMH196677:LMH196678 LWD196677:LWD196678 MFZ196677:MFZ196678 MPV196677:MPV196678 MZR196677:MZR196678 NJN196677:NJN196678 NTJ196677:NTJ196678 ODF196677:ODF196678 ONB196677:ONB196678 OWX196677:OWX196678 PGT196677:PGT196678 PQP196677:PQP196678 QAL196677:QAL196678 QKH196677:QKH196678 QUD196677:QUD196678 RDZ196677:RDZ196678 RNV196677:RNV196678 RXR196677:RXR196678 SHN196677:SHN196678 SRJ196677:SRJ196678 TBF196677:TBF196678 TLB196677:TLB196678 TUX196677:TUX196678 UET196677:UET196678 UOP196677:UOP196678 UYL196677:UYL196678 VIH196677:VIH196678 VSD196677:VSD196678 WBZ196677:WBZ196678 WLV196677:WLV196678 WVR196677:WVR196678 J262213:J262214 JF262213:JF262214 TB262213:TB262214 ACX262213:ACX262214 AMT262213:AMT262214 AWP262213:AWP262214 BGL262213:BGL262214 BQH262213:BQH262214 CAD262213:CAD262214 CJZ262213:CJZ262214 CTV262213:CTV262214 DDR262213:DDR262214 DNN262213:DNN262214 DXJ262213:DXJ262214 EHF262213:EHF262214 ERB262213:ERB262214 FAX262213:FAX262214 FKT262213:FKT262214 FUP262213:FUP262214 GEL262213:GEL262214 GOH262213:GOH262214 GYD262213:GYD262214 HHZ262213:HHZ262214 HRV262213:HRV262214 IBR262213:IBR262214 ILN262213:ILN262214 IVJ262213:IVJ262214 JFF262213:JFF262214 JPB262213:JPB262214 JYX262213:JYX262214 KIT262213:KIT262214 KSP262213:KSP262214 LCL262213:LCL262214 LMH262213:LMH262214 LWD262213:LWD262214 MFZ262213:MFZ262214 MPV262213:MPV262214 MZR262213:MZR262214 NJN262213:NJN262214 NTJ262213:NTJ262214 ODF262213:ODF262214 ONB262213:ONB262214 OWX262213:OWX262214 PGT262213:PGT262214 PQP262213:PQP262214 QAL262213:QAL262214 QKH262213:QKH262214 QUD262213:QUD262214 RDZ262213:RDZ262214 RNV262213:RNV262214 RXR262213:RXR262214 SHN262213:SHN262214 SRJ262213:SRJ262214 TBF262213:TBF262214 TLB262213:TLB262214 TUX262213:TUX262214 UET262213:UET262214 UOP262213:UOP262214 UYL262213:UYL262214 VIH262213:VIH262214 VSD262213:VSD262214 WBZ262213:WBZ262214 WLV262213:WLV262214 WVR262213:WVR262214 J327749:J327750 JF327749:JF327750 TB327749:TB327750 ACX327749:ACX327750 AMT327749:AMT327750 AWP327749:AWP327750 BGL327749:BGL327750 BQH327749:BQH327750 CAD327749:CAD327750 CJZ327749:CJZ327750 CTV327749:CTV327750 DDR327749:DDR327750 DNN327749:DNN327750 DXJ327749:DXJ327750 EHF327749:EHF327750 ERB327749:ERB327750 FAX327749:FAX327750 FKT327749:FKT327750 FUP327749:FUP327750 GEL327749:GEL327750 GOH327749:GOH327750 GYD327749:GYD327750 HHZ327749:HHZ327750 HRV327749:HRV327750 IBR327749:IBR327750 ILN327749:ILN327750 IVJ327749:IVJ327750 JFF327749:JFF327750 JPB327749:JPB327750 JYX327749:JYX327750 KIT327749:KIT327750 KSP327749:KSP327750 LCL327749:LCL327750 LMH327749:LMH327750 LWD327749:LWD327750 MFZ327749:MFZ327750 MPV327749:MPV327750 MZR327749:MZR327750 NJN327749:NJN327750 NTJ327749:NTJ327750 ODF327749:ODF327750 ONB327749:ONB327750 OWX327749:OWX327750 PGT327749:PGT327750 PQP327749:PQP327750 QAL327749:QAL327750 QKH327749:QKH327750 QUD327749:QUD327750 RDZ327749:RDZ327750 RNV327749:RNV327750 RXR327749:RXR327750 SHN327749:SHN327750 SRJ327749:SRJ327750 TBF327749:TBF327750 TLB327749:TLB327750 TUX327749:TUX327750 UET327749:UET327750 UOP327749:UOP327750 UYL327749:UYL327750 VIH327749:VIH327750 VSD327749:VSD327750 WBZ327749:WBZ327750 WLV327749:WLV327750 WVR327749:WVR327750 J393285:J393286 JF393285:JF393286 TB393285:TB393286 ACX393285:ACX393286 AMT393285:AMT393286 AWP393285:AWP393286 BGL393285:BGL393286 BQH393285:BQH393286 CAD393285:CAD393286 CJZ393285:CJZ393286 CTV393285:CTV393286 DDR393285:DDR393286 DNN393285:DNN393286 DXJ393285:DXJ393286 EHF393285:EHF393286 ERB393285:ERB393286 FAX393285:FAX393286 FKT393285:FKT393286 FUP393285:FUP393286 GEL393285:GEL393286 GOH393285:GOH393286 GYD393285:GYD393286 HHZ393285:HHZ393286 HRV393285:HRV393286 IBR393285:IBR393286 ILN393285:ILN393286 IVJ393285:IVJ393286 JFF393285:JFF393286 JPB393285:JPB393286 JYX393285:JYX393286 KIT393285:KIT393286 KSP393285:KSP393286 LCL393285:LCL393286 LMH393285:LMH393286 LWD393285:LWD393286 MFZ393285:MFZ393286 MPV393285:MPV393286 MZR393285:MZR393286 NJN393285:NJN393286 NTJ393285:NTJ393286 ODF393285:ODF393286 ONB393285:ONB393286 OWX393285:OWX393286 PGT393285:PGT393286 PQP393285:PQP393286 QAL393285:QAL393286 QKH393285:QKH393286 QUD393285:QUD393286 RDZ393285:RDZ393286 RNV393285:RNV393286 RXR393285:RXR393286 SHN393285:SHN393286 SRJ393285:SRJ393286 TBF393285:TBF393286 TLB393285:TLB393286 TUX393285:TUX393286 UET393285:UET393286 UOP393285:UOP393286 UYL393285:UYL393286 VIH393285:VIH393286 VSD393285:VSD393286 WBZ393285:WBZ393286 WLV393285:WLV393286 WVR393285:WVR393286 J458821:J458822 JF458821:JF458822 TB458821:TB458822 ACX458821:ACX458822 AMT458821:AMT458822 AWP458821:AWP458822 BGL458821:BGL458822 BQH458821:BQH458822 CAD458821:CAD458822 CJZ458821:CJZ458822 CTV458821:CTV458822 DDR458821:DDR458822 DNN458821:DNN458822 DXJ458821:DXJ458822 EHF458821:EHF458822 ERB458821:ERB458822 FAX458821:FAX458822 FKT458821:FKT458822 FUP458821:FUP458822 GEL458821:GEL458822 GOH458821:GOH458822 GYD458821:GYD458822 HHZ458821:HHZ458822 HRV458821:HRV458822 IBR458821:IBR458822 ILN458821:ILN458822 IVJ458821:IVJ458822 JFF458821:JFF458822 JPB458821:JPB458822 JYX458821:JYX458822 KIT458821:KIT458822 KSP458821:KSP458822 LCL458821:LCL458822 LMH458821:LMH458822 LWD458821:LWD458822 MFZ458821:MFZ458822 MPV458821:MPV458822 MZR458821:MZR458822 NJN458821:NJN458822 NTJ458821:NTJ458822 ODF458821:ODF458822 ONB458821:ONB458822 OWX458821:OWX458822 PGT458821:PGT458822 PQP458821:PQP458822 QAL458821:QAL458822 QKH458821:QKH458822 QUD458821:QUD458822 RDZ458821:RDZ458822 RNV458821:RNV458822 RXR458821:RXR458822 SHN458821:SHN458822 SRJ458821:SRJ458822 TBF458821:TBF458822 TLB458821:TLB458822 TUX458821:TUX458822 UET458821:UET458822 UOP458821:UOP458822 UYL458821:UYL458822 VIH458821:VIH458822 VSD458821:VSD458822 WBZ458821:WBZ458822 WLV458821:WLV458822 WVR458821:WVR458822 J524357:J524358 JF524357:JF524358 TB524357:TB524358 ACX524357:ACX524358 AMT524357:AMT524358 AWP524357:AWP524358 BGL524357:BGL524358 BQH524357:BQH524358 CAD524357:CAD524358 CJZ524357:CJZ524358 CTV524357:CTV524358 DDR524357:DDR524358 DNN524357:DNN524358 DXJ524357:DXJ524358 EHF524357:EHF524358 ERB524357:ERB524358 FAX524357:FAX524358 FKT524357:FKT524358 FUP524357:FUP524358 GEL524357:GEL524358 GOH524357:GOH524358 GYD524357:GYD524358 HHZ524357:HHZ524358 HRV524357:HRV524358 IBR524357:IBR524358 ILN524357:ILN524358 IVJ524357:IVJ524358 JFF524357:JFF524358 JPB524357:JPB524358 JYX524357:JYX524358 KIT524357:KIT524358 KSP524357:KSP524358 LCL524357:LCL524358 LMH524357:LMH524358 LWD524357:LWD524358 MFZ524357:MFZ524358 MPV524357:MPV524358 MZR524357:MZR524358 NJN524357:NJN524358 NTJ524357:NTJ524358 ODF524357:ODF524358 ONB524357:ONB524358 OWX524357:OWX524358 PGT524357:PGT524358 PQP524357:PQP524358 QAL524357:QAL524358 QKH524357:QKH524358 QUD524357:QUD524358 RDZ524357:RDZ524358 RNV524357:RNV524358 RXR524357:RXR524358 SHN524357:SHN524358 SRJ524357:SRJ524358 TBF524357:TBF524358 TLB524357:TLB524358 TUX524357:TUX524358 UET524357:UET524358 UOP524357:UOP524358 UYL524357:UYL524358 VIH524357:VIH524358 VSD524357:VSD524358 WBZ524357:WBZ524358 WLV524357:WLV524358 WVR524357:WVR524358 J589893:J589894 JF589893:JF589894 TB589893:TB589894 ACX589893:ACX589894 AMT589893:AMT589894 AWP589893:AWP589894 BGL589893:BGL589894 BQH589893:BQH589894 CAD589893:CAD589894 CJZ589893:CJZ589894 CTV589893:CTV589894 DDR589893:DDR589894 DNN589893:DNN589894 DXJ589893:DXJ589894 EHF589893:EHF589894 ERB589893:ERB589894 FAX589893:FAX589894 FKT589893:FKT589894 FUP589893:FUP589894 GEL589893:GEL589894 GOH589893:GOH589894 GYD589893:GYD589894 HHZ589893:HHZ589894 HRV589893:HRV589894 IBR589893:IBR589894 ILN589893:ILN589894 IVJ589893:IVJ589894 JFF589893:JFF589894 JPB589893:JPB589894 JYX589893:JYX589894 KIT589893:KIT589894 KSP589893:KSP589894 LCL589893:LCL589894 LMH589893:LMH589894 LWD589893:LWD589894 MFZ589893:MFZ589894 MPV589893:MPV589894 MZR589893:MZR589894 NJN589893:NJN589894 NTJ589893:NTJ589894 ODF589893:ODF589894 ONB589893:ONB589894 OWX589893:OWX589894 PGT589893:PGT589894 PQP589893:PQP589894 QAL589893:QAL589894 QKH589893:QKH589894 QUD589893:QUD589894 RDZ589893:RDZ589894 RNV589893:RNV589894 RXR589893:RXR589894 SHN589893:SHN589894 SRJ589893:SRJ589894 TBF589893:TBF589894 TLB589893:TLB589894 TUX589893:TUX589894 UET589893:UET589894 UOP589893:UOP589894 UYL589893:UYL589894 VIH589893:VIH589894 VSD589893:VSD589894 WBZ589893:WBZ589894 WLV589893:WLV589894 WVR589893:WVR589894 J655429:J655430 JF655429:JF655430 TB655429:TB655430 ACX655429:ACX655430 AMT655429:AMT655430 AWP655429:AWP655430 BGL655429:BGL655430 BQH655429:BQH655430 CAD655429:CAD655430 CJZ655429:CJZ655430 CTV655429:CTV655430 DDR655429:DDR655430 DNN655429:DNN655430 DXJ655429:DXJ655430 EHF655429:EHF655430 ERB655429:ERB655430 FAX655429:FAX655430 FKT655429:FKT655430 FUP655429:FUP655430 GEL655429:GEL655430 GOH655429:GOH655430 GYD655429:GYD655430 HHZ655429:HHZ655430 HRV655429:HRV655430 IBR655429:IBR655430 ILN655429:ILN655430 IVJ655429:IVJ655430 JFF655429:JFF655430 JPB655429:JPB655430 JYX655429:JYX655430 KIT655429:KIT655430 KSP655429:KSP655430 LCL655429:LCL655430 LMH655429:LMH655430 LWD655429:LWD655430 MFZ655429:MFZ655430 MPV655429:MPV655430 MZR655429:MZR655430 NJN655429:NJN655430 NTJ655429:NTJ655430 ODF655429:ODF655430 ONB655429:ONB655430 OWX655429:OWX655430 PGT655429:PGT655430 PQP655429:PQP655430 QAL655429:QAL655430 QKH655429:QKH655430 QUD655429:QUD655430 RDZ655429:RDZ655430 RNV655429:RNV655430 RXR655429:RXR655430 SHN655429:SHN655430 SRJ655429:SRJ655430 TBF655429:TBF655430 TLB655429:TLB655430 TUX655429:TUX655430 UET655429:UET655430 UOP655429:UOP655430 UYL655429:UYL655430 VIH655429:VIH655430 VSD655429:VSD655430 WBZ655429:WBZ655430 WLV655429:WLV655430 WVR655429:WVR655430 J720965:J720966 JF720965:JF720966 TB720965:TB720966 ACX720965:ACX720966 AMT720965:AMT720966 AWP720965:AWP720966 BGL720965:BGL720966 BQH720965:BQH720966 CAD720965:CAD720966 CJZ720965:CJZ720966 CTV720965:CTV720966 DDR720965:DDR720966 DNN720965:DNN720966 DXJ720965:DXJ720966 EHF720965:EHF720966 ERB720965:ERB720966 FAX720965:FAX720966 FKT720965:FKT720966 FUP720965:FUP720966 GEL720965:GEL720966 GOH720965:GOH720966 GYD720965:GYD720966 HHZ720965:HHZ720966 HRV720965:HRV720966 IBR720965:IBR720966 ILN720965:ILN720966 IVJ720965:IVJ720966 JFF720965:JFF720966 JPB720965:JPB720966 JYX720965:JYX720966 KIT720965:KIT720966 KSP720965:KSP720966 LCL720965:LCL720966 LMH720965:LMH720966 LWD720965:LWD720966 MFZ720965:MFZ720966 MPV720965:MPV720966 MZR720965:MZR720966 NJN720965:NJN720966 NTJ720965:NTJ720966 ODF720965:ODF720966 ONB720965:ONB720966 OWX720965:OWX720966 PGT720965:PGT720966 PQP720965:PQP720966 QAL720965:QAL720966 QKH720965:QKH720966 QUD720965:QUD720966 RDZ720965:RDZ720966 RNV720965:RNV720966 RXR720965:RXR720966 SHN720965:SHN720966 SRJ720965:SRJ720966 TBF720965:TBF720966 TLB720965:TLB720966 TUX720965:TUX720966 UET720965:UET720966 UOP720965:UOP720966 UYL720965:UYL720966 VIH720965:VIH720966 VSD720965:VSD720966 WBZ720965:WBZ720966 WLV720965:WLV720966 WVR720965:WVR720966 J786501:J786502 JF786501:JF786502 TB786501:TB786502 ACX786501:ACX786502 AMT786501:AMT786502 AWP786501:AWP786502 BGL786501:BGL786502 BQH786501:BQH786502 CAD786501:CAD786502 CJZ786501:CJZ786502 CTV786501:CTV786502 DDR786501:DDR786502 DNN786501:DNN786502 DXJ786501:DXJ786502 EHF786501:EHF786502 ERB786501:ERB786502 FAX786501:FAX786502 FKT786501:FKT786502 FUP786501:FUP786502 GEL786501:GEL786502 GOH786501:GOH786502 GYD786501:GYD786502 HHZ786501:HHZ786502 HRV786501:HRV786502 IBR786501:IBR786502 ILN786501:ILN786502 IVJ786501:IVJ786502 JFF786501:JFF786502 JPB786501:JPB786502 JYX786501:JYX786502 KIT786501:KIT786502 KSP786501:KSP786502 LCL786501:LCL786502 LMH786501:LMH786502 LWD786501:LWD786502 MFZ786501:MFZ786502 MPV786501:MPV786502 MZR786501:MZR786502 NJN786501:NJN786502 NTJ786501:NTJ786502 ODF786501:ODF786502 ONB786501:ONB786502 OWX786501:OWX786502 PGT786501:PGT786502 PQP786501:PQP786502 QAL786501:QAL786502 QKH786501:QKH786502 QUD786501:QUD786502 RDZ786501:RDZ786502 RNV786501:RNV786502 RXR786501:RXR786502 SHN786501:SHN786502 SRJ786501:SRJ786502 TBF786501:TBF786502 TLB786501:TLB786502 TUX786501:TUX786502 UET786501:UET786502 UOP786501:UOP786502 UYL786501:UYL786502 VIH786501:VIH786502 VSD786501:VSD786502 WBZ786501:WBZ786502 WLV786501:WLV786502 WVR786501:WVR786502 J852037:J852038 JF852037:JF852038 TB852037:TB852038 ACX852037:ACX852038 AMT852037:AMT852038 AWP852037:AWP852038 BGL852037:BGL852038 BQH852037:BQH852038 CAD852037:CAD852038 CJZ852037:CJZ852038 CTV852037:CTV852038 DDR852037:DDR852038 DNN852037:DNN852038 DXJ852037:DXJ852038 EHF852037:EHF852038 ERB852037:ERB852038 FAX852037:FAX852038 FKT852037:FKT852038 FUP852037:FUP852038 GEL852037:GEL852038 GOH852037:GOH852038 GYD852037:GYD852038 HHZ852037:HHZ852038 HRV852037:HRV852038 IBR852037:IBR852038 ILN852037:ILN852038 IVJ852037:IVJ852038 JFF852037:JFF852038 JPB852037:JPB852038 JYX852037:JYX852038 KIT852037:KIT852038 KSP852037:KSP852038 LCL852037:LCL852038 LMH852037:LMH852038 LWD852037:LWD852038 MFZ852037:MFZ852038 MPV852037:MPV852038 MZR852037:MZR852038 NJN852037:NJN852038 NTJ852037:NTJ852038 ODF852037:ODF852038 ONB852037:ONB852038 OWX852037:OWX852038 PGT852037:PGT852038 PQP852037:PQP852038 QAL852037:QAL852038 QKH852037:QKH852038 QUD852037:QUD852038 RDZ852037:RDZ852038 RNV852037:RNV852038 RXR852037:RXR852038 SHN852037:SHN852038 SRJ852037:SRJ852038 TBF852037:TBF852038 TLB852037:TLB852038 TUX852037:TUX852038 UET852037:UET852038 UOP852037:UOP852038 UYL852037:UYL852038 VIH852037:VIH852038 VSD852037:VSD852038 WBZ852037:WBZ852038 WLV852037:WLV852038 WVR852037:WVR852038 J917573:J917574 JF917573:JF917574 TB917573:TB917574 ACX917573:ACX917574 AMT917573:AMT917574 AWP917573:AWP917574 BGL917573:BGL917574 BQH917573:BQH917574 CAD917573:CAD917574 CJZ917573:CJZ917574 CTV917573:CTV917574 DDR917573:DDR917574 DNN917573:DNN917574 DXJ917573:DXJ917574 EHF917573:EHF917574 ERB917573:ERB917574 FAX917573:FAX917574 FKT917573:FKT917574 FUP917573:FUP917574 GEL917573:GEL917574 GOH917573:GOH917574 GYD917573:GYD917574 HHZ917573:HHZ917574 HRV917573:HRV917574 IBR917573:IBR917574 ILN917573:ILN917574 IVJ917573:IVJ917574 JFF917573:JFF917574 JPB917573:JPB917574 JYX917573:JYX917574 KIT917573:KIT917574 KSP917573:KSP917574 LCL917573:LCL917574 LMH917573:LMH917574 LWD917573:LWD917574 MFZ917573:MFZ917574 MPV917573:MPV917574 MZR917573:MZR917574 NJN917573:NJN917574 NTJ917573:NTJ917574 ODF917573:ODF917574 ONB917573:ONB917574 OWX917573:OWX917574 PGT917573:PGT917574 PQP917573:PQP917574 QAL917573:QAL917574 QKH917573:QKH917574 QUD917573:QUD917574 RDZ917573:RDZ917574 RNV917573:RNV917574 RXR917573:RXR917574 SHN917573:SHN917574 SRJ917573:SRJ917574 TBF917573:TBF917574 TLB917573:TLB917574 TUX917573:TUX917574 UET917573:UET917574 UOP917573:UOP917574 UYL917573:UYL917574 VIH917573:VIH917574 VSD917573:VSD917574 WBZ917573:WBZ917574 WLV917573:WLV917574 WVR917573:WVR917574 J983109:J983110 JF983109:JF983110 TB983109:TB983110 ACX983109:ACX983110 AMT983109:AMT983110 AWP983109:AWP983110 BGL983109:BGL983110 BQH983109:BQH983110 CAD983109:CAD983110 CJZ983109:CJZ983110 CTV983109:CTV983110 DDR983109:DDR983110 DNN983109:DNN983110 DXJ983109:DXJ983110 EHF983109:EHF983110 ERB983109:ERB983110 FAX983109:FAX983110 FKT983109:FKT983110 FUP983109:FUP983110 GEL983109:GEL983110 GOH983109:GOH983110 GYD983109:GYD983110 HHZ983109:HHZ983110 HRV983109:HRV983110 IBR983109:IBR983110 ILN983109:ILN983110 IVJ983109:IVJ983110 JFF983109:JFF983110 JPB983109:JPB983110 JYX983109:JYX983110 KIT983109:KIT983110 KSP983109:KSP983110 LCL983109:LCL983110 LMH983109:LMH983110 LWD983109:LWD983110 MFZ983109:MFZ983110 MPV983109:MPV983110 MZR983109:MZR983110 NJN983109:NJN983110 NTJ983109:NTJ983110 ODF983109:ODF983110 ONB983109:ONB983110 OWX983109:OWX983110 PGT983109:PGT983110 PQP983109:PQP983110 QAL983109:QAL983110 QKH983109:QKH983110 QUD983109:QUD983110 RDZ983109:RDZ983110 RNV983109:RNV983110 RXR983109:RXR983110 SHN983109:SHN983110 SRJ983109:SRJ983110 TBF983109:TBF983110 TLB983109:TLB983110 TUX983109:TUX983110 UET983109:UET983110 UOP983109:UOP983110 UYL983109:UYL983110 VIH983109:VIH983110 VSD983109:VSD983110 WBZ983109:WBZ983110 WLV983109:WLV983110 WVR983109:WVR983110 J30:J35 JF30:JF35 TB30:TB35 ACX30:ACX35 AMT30:AMT35 AWP30:AWP35 BGL30:BGL35 BQH30:BQH35 CAD30:CAD35 CJZ30:CJZ35 CTV30:CTV35 DDR30:DDR35 DNN30:DNN35 DXJ30:DXJ35 EHF30:EHF35 ERB30:ERB35 FAX30:FAX35 FKT30:FKT35 FUP30:FUP35 GEL30:GEL35 GOH30:GOH35 GYD30:GYD35 HHZ30:HHZ35 HRV30:HRV35 IBR30:IBR35 ILN30:ILN35 IVJ30:IVJ35 JFF30:JFF35 JPB30:JPB35 JYX30:JYX35 KIT30:KIT35 KSP30:KSP35 LCL30:LCL35 LMH30:LMH35 LWD30:LWD35 MFZ30:MFZ35 MPV30:MPV35 MZR30:MZR35 NJN30:NJN35 NTJ30:NTJ35 ODF30:ODF35 ONB30:ONB35 OWX30:OWX35 PGT30:PGT35 PQP30:PQP35 QAL30:QAL35 QKH30:QKH35 QUD30:QUD35 RDZ30:RDZ35 RNV30:RNV35 RXR30:RXR35 SHN30:SHN35 SRJ30:SRJ35 TBF30:TBF35 TLB30:TLB35 TUX30:TUX35 UET30:UET35 UOP30:UOP35 UYL30:UYL35 VIH30:VIH35 VSD30:VSD35 WBZ30:WBZ35 WLV30:WLV35 WVR30:WVR35 J65566:J65571 JF65566:JF65571 TB65566:TB65571 ACX65566:ACX65571 AMT65566:AMT65571 AWP65566:AWP65571 BGL65566:BGL65571 BQH65566:BQH65571 CAD65566:CAD65571 CJZ65566:CJZ65571 CTV65566:CTV65571 DDR65566:DDR65571 DNN65566:DNN65571 DXJ65566:DXJ65571 EHF65566:EHF65571 ERB65566:ERB65571 FAX65566:FAX65571 FKT65566:FKT65571 FUP65566:FUP65571 GEL65566:GEL65571 GOH65566:GOH65571 GYD65566:GYD65571 HHZ65566:HHZ65571 HRV65566:HRV65571 IBR65566:IBR65571 ILN65566:ILN65571 IVJ65566:IVJ65571 JFF65566:JFF65571 JPB65566:JPB65571 JYX65566:JYX65571 KIT65566:KIT65571 KSP65566:KSP65571 LCL65566:LCL65571 LMH65566:LMH65571 LWD65566:LWD65571 MFZ65566:MFZ65571 MPV65566:MPV65571 MZR65566:MZR65571 NJN65566:NJN65571 NTJ65566:NTJ65571 ODF65566:ODF65571 ONB65566:ONB65571 OWX65566:OWX65571 PGT65566:PGT65571 PQP65566:PQP65571 QAL65566:QAL65571 QKH65566:QKH65571 QUD65566:QUD65571 RDZ65566:RDZ65571 RNV65566:RNV65571 RXR65566:RXR65571 SHN65566:SHN65571 SRJ65566:SRJ65571 TBF65566:TBF65571 TLB65566:TLB65571 TUX65566:TUX65571 UET65566:UET65571 UOP65566:UOP65571 UYL65566:UYL65571 VIH65566:VIH65571 VSD65566:VSD65571 WBZ65566:WBZ65571 WLV65566:WLV65571 WVR65566:WVR65571 J131102:J131107 JF131102:JF131107 TB131102:TB131107 ACX131102:ACX131107 AMT131102:AMT131107 AWP131102:AWP131107 BGL131102:BGL131107 BQH131102:BQH131107 CAD131102:CAD131107 CJZ131102:CJZ131107 CTV131102:CTV131107 DDR131102:DDR131107 DNN131102:DNN131107 DXJ131102:DXJ131107 EHF131102:EHF131107 ERB131102:ERB131107 FAX131102:FAX131107 FKT131102:FKT131107 FUP131102:FUP131107 GEL131102:GEL131107 GOH131102:GOH131107 GYD131102:GYD131107 HHZ131102:HHZ131107 HRV131102:HRV131107 IBR131102:IBR131107 ILN131102:ILN131107 IVJ131102:IVJ131107 JFF131102:JFF131107 JPB131102:JPB131107 JYX131102:JYX131107 KIT131102:KIT131107 KSP131102:KSP131107 LCL131102:LCL131107 LMH131102:LMH131107 LWD131102:LWD131107 MFZ131102:MFZ131107 MPV131102:MPV131107 MZR131102:MZR131107 NJN131102:NJN131107 NTJ131102:NTJ131107 ODF131102:ODF131107 ONB131102:ONB131107 OWX131102:OWX131107 PGT131102:PGT131107 PQP131102:PQP131107 QAL131102:QAL131107 QKH131102:QKH131107 QUD131102:QUD131107 RDZ131102:RDZ131107 RNV131102:RNV131107 RXR131102:RXR131107 SHN131102:SHN131107 SRJ131102:SRJ131107 TBF131102:TBF131107 TLB131102:TLB131107 TUX131102:TUX131107 UET131102:UET131107 UOP131102:UOP131107 UYL131102:UYL131107 VIH131102:VIH131107 VSD131102:VSD131107 WBZ131102:WBZ131107 WLV131102:WLV131107 WVR131102:WVR131107 J196638:J196643 JF196638:JF196643 TB196638:TB196643 ACX196638:ACX196643 AMT196638:AMT196643 AWP196638:AWP196643 BGL196638:BGL196643 BQH196638:BQH196643 CAD196638:CAD196643 CJZ196638:CJZ196643 CTV196638:CTV196643 DDR196638:DDR196643 DNN196638:DNN196643 DXJ196638:DXJ196643 EHF196638:EHF196643 ERB196638:ERB196643 FAX196638:FAX196643 FKT196638:FKT196643 FUP196638:FUP196643 GEL196638:GEL196643 GOH196638:GOH196643 GYD196638:GYD196643 HHZ196638:HHZ196643 HRV196638:HRV196643 IBR196638:IBR196643 ILN196638:ILN196643 IVJ196638:IVJ196643 JFF196638:JFF196643 JPB196638:JPB196643 JYX196638:JYX196643 KIT196638:KIT196643 KSP196638:KSP196643 LCL196638:LCL196643 LMH196638:LMH196643 LWD196638:LWD196643 MFZ196638:MFZ196643 MPV196638:MPV196643 MZR196638:MZR196643 NJN196638:NJN196643 NTJ196638:NTJ196643 ODF196638:ODF196643 ONB196638:ONB196643 OWX196638:OWX196643 PGT196638:PGT196643 PQP196638:PQP196643 QAL196638:QAL196643 QKH196638:QKH196643 QUD196638:QUD196643 RDZ196638:RDZ196643 RNV196638:RNV196643 RXR196638:RXR196643 SHN196638:SHN196643 SRJ196638:SRJ196643 TBF196638:TBF196643 TLB196638:TLB196643 TUX196638:TUX196643 UET196638:UET196643 UOP196638:UOP196643 UYL196638:UYL196643 VIH196638:VIH196643 VSD196638:VSD196643 WBZ196638:WBZ196643 WLV196638:WLV196643 WVR196638:WVR196643 J262174:J262179 JF262174:JF262179 TB262174:TB262179 ACX262174:ACX262179 AMT262174:AMT262179 AWP262174:AWP262179 BGL262174:BGL262179 BQH262174:BQH262179 CAD262174:CAD262179 CJZ262174:CJZ262179 CTV262174:CTV262179 DDR262174:DDR262179 DNN262174:DNN262179 DXJ262174:DXJ262179 EHF262174:EHF262179 ERB262174:ERB262179 FAX262174:FAX262179 FKT262174:FKT262179 FUP262174:FUP262179 GEL262174:GEL262179 GOH262174:GOH262179 GYD262174:GYD262179 HHZ262174:HHZ262179 HRV262174:HRV262179 IBR262174:IBR262179 ILN262174:ILN262179 IVJ262174:IVJ262179 JFF262174:JFF262179 JPB262174:JPB262179 JYX262174:JYX262179 KIT262174:KIT262179 KSP262174:KSP262179 LCL262174:LCL262179 LMH262174:LMH262179 LWD262174:LWD262179 MFZ262174:MFZ262179 MPV262174:MPV262179 MZR262174:MZR262179 NJN262174:NJN262179 NTJ262174:NTJ262179 ODF262174:ODF262179 ONB262174:ONB262179 OWX262174:OWX262179 PGT262174:PGT262179 PQP262174:PQP262179 QAL262174:QAL262179 QKH262174:QKH262179 QUD262174:QUD262179 RDZ262174:RDZ262179 RNV262174:RNV262179 RXR262174:RXR262179 SHN262174:SHN262179 SRJ262174:SRJ262179 TBF262174:TBF262179 TLB262174:TLB262179 TUX262174:TUX262179 UET262174:UET262179 UOP262174:UOP262179 UYL262174:UYL262179 VIH262174:VIH262179 VSD262174:VSD262179 WBZ262174:WBZ262179 WLV262174:WLV262179 WVR262174:WVR262179 J327710:J327715 JF327710:JF327715 TB327710:TB327715 ACX327710:ACX327715 AMT327710:AMT327715 AWP327710:AWP327715 BGL327710:BGL327715 BQH327710:BQH327715 CAD327710:CAD327715 CJZ327710:CJZ327715 CTV327710:CTV327715 DDR327710:DDR327715 DNN327710:DNN327715 DXJ327710:DXJ327715 EHF327710:EHF327715 ERB327710:ERB327715 FAX327710:FAX327715 FKT327710:FKT327715 FUP327710:FUP327715 GEL327710:GEL327715 GOH327710:GOH327715 GYD327710:GYD327715 HHZ327710:HHZ327715 HRV327710:HRV327715 IBR327710:IBR327715 ILN327710:ILN327715 IVJ327710:IVJ327715 JFF327710:JFF327715 JPB327710:JPB327715 JYX327710:JYX327715 KIT327710:KIT327715 KSP327710:KSP327715 LCL327710:LCL327715 LMH327710:LMH327715 LWD327710:LWD327715 MFZ327710:MFZ327715 MPV327710:MPV327715 MZR327710:MZR327715 NJN327710:NJN327715 NTJ327710:NTJ327715 ODF327710:ODF327715 ONB327710:ONB327715 OWX327710:OWX327715 PGT327710:PGT327715 PQP327710:PQP327715 QAL327710:QAL327715 QKH327710:QKH327715 QUD327710:QUD327715 RDZ327710:RDZ327715 RNV327710:RNV327715 RXR327710:RXR327715 SHN327710:SHN327715 SRJ327710:SRJ327715 TBF327710:TBF327715 TLB327710:TLB327715 TUX327710:TUX327715 UET327710:UET327715 UOP327710:UOP327715 UYL327710:UYL327715 VIH327710:VIH327715 VSD327710:VSD327715 WBZ327710:WBZ327715 WLV327710:WLV327715 WVR327710:WVR327715 J393246:J393251 JF393246:JF393251 TB393246:TB393251 ACX393246:ACX393251 AMT393246:AMT393251 AWP393246:AWP393251 BGL393246:BGL393251 BQH393246:BQH393251 CAD393246:CAD393251 CJZ393246:CJZ393251 CTV393246:CTV393251 DDR393246:DDR393251 DNN393246:DNN393251 DXJ393246:DXJ393251 EHF393246:EHF393251 ERB393246:ERB393251 FAX393246:FAX393251 FKT393246:FKT393251 FUP393246:FUP393251 GEL393246:GEL393251 GOH393246:GOH393251 GYD393246:GYD393251 HHZ393246:HHZ393251 HRV393246:HRV393251 IBR393246:IBR393251 ILN393246:ILN393251 IVJ393246:IVJ393251 JFF393246:JFF393251 JPB393246:JPB393251 JYX393246:JYX393251 KIT393246:KIT393251 KSP393246:KSP393251 LCL393246:LCL393251 LMH393246:LMH393251 LWD393246:LWD393251 MFZ393246:MFZ393251 MPV393246:MPV393251 MZR393246:MZR393251 NJN393246:NJN393251 NTJ393246:NTJ393251 ODF393246:ODF393251 ONB393246:ONB393251 OWX393246:OWX393251 PGT393246:PGT393251 PQP393246:PQP393251 QAL393246:QAL393251 QKH393246:QKH393251 QUD393246:QUD393251 RDZ393246:RDZ393251 RNV393246:RNV393251 RXR393246:RXR393251 SHN393246:SHN393251 SRJ393246:SRJ393251 TBF393246:TBF393251 TLB393246:TLB393251 TUX393246:TUX393251 UET393246:UET393251 UOP393246:UOP393251 UYL393246:UYL393251 VIH393246:VIH393251 VSD393246:VSD393251 WBZ393246:WBZ393251 WLV393246:WLV393251 WVR393246:WVR393251 J458782:J458787 JF458782:JF458787 TB458782:TB458787 ACX458782:ACX458787 AMT458782:AMT458787 AWP458782:AWP458787 BGL458782:BGL458787 BQH458782:BQH458787 CAD458782:CAD458787 CJZ458782:CJZ458787 CTV458782:CTV458787 DDR458782:DDR458787 DNN458782:DNN458787 DXJ458782:DXJ458787 EHF458782:EHF458787 ERB458782:ERB458787 FAX458782:FAX458787 FKT458782:FKT458787 FUP458782:FUP458787 GEL458782:GEL458787 GOH458782:GOH458787 GYD458782:GYD458787 HHZ458782:HHZ458787 HRV458782:HRV458787 IBR458782:IBR458787 ILN458782:ILN458787 IVJ458782:IVJ458787 JFF458782:JFF458787 JPB458782:JPB458787 JYX458782:JYX458787 KIT458782:KIT458787 KSP458782:KSP458787 LCL458782:LCL458787 LMH458782:LMH458787 LWD458782:LWD458787 MFZ458782:MFZ458787 MPV458782:MPV458787 MZR458782:MZR458787 NJN458782:NJN458787 NTJ458782:NTJ458787 ODF458782:ODF458787 ONB458782:ONB458787 OWX458782:OWX458787 PGT458782:PGT458787 PQP458782:PQP458787 QAL458782:QAL458787 QKH458782:QKH458787 QUD458782:QUD458787 RDZ458782:RDZ458787 RNV458782:RNV458787 RXR458782:RXR458787 SHN458782:SHN458787 SRJ458782:SRJ458787 TBF458782:TBF458787 TLB458782:TLB458787 TUX458782:TUX458787 UET458782:UET458787 UOP458782:UOP458787 UYL458782:UYL458787 VIH458782:VIH458787 VSD458782:VSD458787 WBZ458782:WBZ458787 WLV458782:WLV458787 WVR458782:WVR458787 J524318:J524323 JF524318:JF524323 TB524318:TB524323 ACX524318:ACX524323 AMT524318:AMT524323 AWP524318:AWP524323 BGL524318:BGL524323 BQH524318:BQH524323 CAD524318:CAD524323 CJZ524318:CJZ524323 CTV524318:CTV524323 DDR524318:DDR524323 DNN524318:DNN524323 DXJ524318:DXJ524323 EHF524318:EHF524323 ERB524318:ERB524323 FAX524318:FAX524323 FKT524318:FKT524323 FUP524318:FUP524323 GEL524318:GEL524323 GOH524318:GOH524323 GYD524318:GYD524323 HHZ524318:HHZ524323 HRV524318:HRV524323 IBR524318:IBR524323 ILN524318:ILN524323 IVJ524318:IVJ524323 JFF524318:JFF524323 JPB524318:JPB524323 JYX524318:JYX524323 KIT524318:KIT524323 KSP524318:KSP524323 LCL524318:LCL524323 LMH524318:LMH524323 LWD524318:LWD524323 MFZ524318:MFZ524323 MPV524318:MPV524323 MZR524318:MZR524323 NJN524318:NJN524323 NTJ524318:NTJ524323 ODF524318:ODF524323 ONB524318:ONB524323 OWX524318:OWX524323 PGT524318:PGT524323 PQP524318:PQP524323 QAL524318:QAL524323 QKH524318:QKH524323 QUD524318:QUD524323 RDZ524318:RDZ524323 RNV524318:RNV524323 RXR524318:RXR524323 SHN524318:SHN524323 SRJ524318:SRJ524323 TBF524318:TBF524323 TLB524318:TLB524323 TUX524318:TUX524323 UET524318:UET524323 UOP524318:UOP524323 UYL524318:UYL524323 VIH524318:VIH524323 VSD524318:VSD524323 WBZ524318:WBZ524323 WLV524318:WLV524323 WVR524318:WVR524323 J589854:J589859 JF589854:JF589859 TB589854:TB589859 ACX589854:ACX589859 AMT589854:AMT589859 AWP589854:AWP589859 BGL589854:BGL589859 BQH589854:BQH589859 CAD589854:CAD589859 CJZ589854:CJZ589859 CTV589854:CTV589859 DDR589854:DDR589859 DNN589854:DNN589859 DXJ589854:DXJ589859 EHF589854:EHF589859 ERB589854:ERB589859 FAX589854:FAX589859 FKT589854:FKT589859 FUP589854:FUP589859 GEL589854:GEL589859 GOH589854:GOH589859 GYD589854:GYD589859 HHZ589854:HHZ589859 HRV589854:HRV589859 IBR589854:IBR589859 ILN589854:ILN589859 IVJ589854:IVJ589859 JFF589854:JFF589859 JPB589854:JPB589859 JYX589854:JYX589859 KIT589854:KIT589859 KSP589854:KSP589859 LCL589854:LCL589859 LMH589854:LMH589859 LWD589854:LWD589859 MFZ589854:MFZ589859 MPV589854:MPV589859 MZR589854:MZR589859 NJN589854:NJN589859 NTJ589854:NTJ589859 ODF589854:ODF589859 ONB589854:ONB589859 OWX589854:OWX589859 PGT589854:PGT589859 PQP589854:PQP589859 QAL589854:QAL589859 QKH589854:QKH589859 QUD589854:QUD589859 RDZ589854:RDZ589859 RNV589854:RNV589859 RXR589854:RXR589859 SHN589854:SHN589859 SRJ589854:SRJ589859 TBF589854:TBF589859 TLB589854:TLB589859 TUX589854:TUX589859 UET589854:UET589859 UOP589854:UOP589859 UYL589854:UYL589859 VIH589854:VIH589859 VSD589854:VSD589859 WBZ589854:WBZ589859 WLV589854:WLV589859 WVR589854:WVR589859 J655390:J655395 JF655390:JF655395 TB655390:TB655395 ACX655390:ACX655395 AMT655390:AMT655395 AWP655390:AWP655395 BGL655390:BGL655395 BQH655390:BQH655395 CAD655390:CAD655395 CJZ655390:CJZ655395 CTV655390:CTV655395 DDR655390:DDR655395 DNN655390:DNN655395 DXJ655390:DXJ655395 EHF655390:EHF655395 ERB655390:ERB655395 FAX655390:FAX655395 FKT655390:FKT655395 FUP655390:FUP655395 GEL655390:GEL655395 GOH655390:GOH655395 GYD655390:GYD655395 HHZ655390:HHZ655395 HRV655390:HRV655395 IBR655390:IBR655395 ILN655390:ILN655395 IVJ655390:IVJ655395 JFF655390:JFF655395 JPB655390:JPB655395 JYX655390:JYX655395 KIT655390:KIT655395 KSP655390:KSP655395 LCL655390:LCL655395 LMH655390:LMH655395 LWD655390:LWD655395 MFZ655390:MFZ655395 MPV655390:MPV655395 MZR655390:MZR655395 NJN655390:NJN655395 NTJ655390:NTJ655395 ODF655390:ODF655395 ONB655390:ONB655395 OWX655390:OWX655395 PGT655390:PGT655395 PQP655390:PQP655395 QAL655390:QAL655395 QKH655390:QKH655395 QUD655390:QUD655395 RDZ655390:RDZ655395 RNV655390:RNV655395 RXR655390:RXR655395 SHN655390:SHN655395 SRJ655390:SRJ655395 TBF655390:TBF655395 TLB655390:TLB655395 TUX655390:TUX655395 UET655390:UET655395 UOP655390:UOP655395 UYL655390:UYL655395 VIH655390:VIH655395 VSD655390:VSD655395 WBZ655390:WBZ655395 WLV655390:WLV655395 WVR655390:WVR655395 J720926:J720931 JF720926:JF720931 TB720926:TB720931 ACX720926:ACX720931 AMT720926:AMT720931 AWP720926:AWP720931 BGL720926:BGL720931 BQH720926:BQH720931 CAD720926:CAD720931 CJZ720926:CJZ720931 CTV720926:CTV720931 DDR720926:DDR720931 DNN720926:DNN720931 DXJ720926:DXJ720931 EHF720926:EHF720931 ERB720926:ERB720931 FAX720926:FAX720931 FKT720926:FKT720931 FUP720926:FUP720931 GEL720926:GEL720931 GOH720926:GOH720931 GYD720926:GYD720931 HHZ720926:HHZ720931 HRV720926:HRV720931 IBR720926:IBR720931 ILN720926:ILN720931 IVJ720926:IVJ720931 JFF720926:JFF720931 JPB720926:JPB720931 JYX720926:JYX720931 KIT720926:KIT720931 KSP720926:KSP720931 LCL720926:LCL720931 LMH720926:LMH720931 LWD720926:LWD720931 MFZ720926:MFZ720931 MPV720926:MPV720931 MZR720926:MZR720931 NJN720926:NJN720931 NTJ720926:NTJ720931 ODF720926:ODF720931 ONB720926:ONB720931 OWX720926:OWX720931 PGT720926:PGT720931 PQP720926:PQP720931 QAL720926:QAL720931 QKH720926:QKH720931 QUD720926:QUD720931 RDZ720926:RDZ720931 RNV720926:RNV720931 RXR720926:RXR720931 SHN720926:SHN720931 SRJ720926:SRJ720931 TBF720926:TBF720931 TLB720926:TLB720931 TUX720926:TUX720931 UET720926:UET720931 UOP720926:UOP720931 UYL720926:UYL720931 VIH720926:VIH720931 VSD720926:VSD720931 WBZ720926:WBZ720931 WLV720926:WLV720931 WVR720926:WVR720931 J786462:J786467 JF786462:JF786467 TB786462:TB786467 ACX786462:ACX786467 AMT786462:AMT786467 AWP786462:AWP786467 BGL786462:BGL786467 BQH786462:BQH786467 CAD786462:CAD786467 CJZ786462:CJZ786467 CTV786462:CTV786467 DDR786462:DDR786467 DNN786462:DNN786467 DXJ786462:DXJ786467 EHF786462:EHF786467 ERB786462:ERB786467 FAX786462:FAX786467 FKT786462:FKT786467 FUP786462:FUP786467 GEL786462:GEL786467 GOH786462:GOH786467 GYD786462:GYD786467 HHZ786462:HHZ786467 HRV786462:HRV786467 IBR786462:IBR786467 ILN786462:ILN786467 IVJ786462:IVJ786467 JFF786462:JFF786467 JPB786462:JPB786467 JYX786462:JYX786467 KIT786462:KIT786467 KSP786462:KSP786467 LCL786462:LCL786467 LMH786462:LMH786467 LWD786462:LWD786467 MFZ786462:MFZ786467 MPV786462:MPV786467 MZR786462:MZR786467 NJN786462:NJN786467 NTJ786462:NTJ786467 ODF786462:ODF786467 ONB786462:ONB786467 OWX786462:OWX786467 PGT786462:PGT786467 PQP786462:PQP786467 QAL786462:QAL786467 QKH786462:QKH786467 QUD786462:QUD786467 RDZ786462:RDZ786467 RNV786462:RNV786467 RXR786462:RXR786467 SHN786462:SHN786467 SRJ786462:SRJ786467 TBF786462:TBF786467 TLB786462:TLB786467 TUX786462:TUX786467 UET786462:UET786467 UOP786462:UOP786467 UYL786462:UYL786467 VIH786462:VIH786467 VSD786462:VSD786467 WBZ786462:WBZ786467 WLV786462:WLV786467 WVR786462:WVR786467 J851998:J852003 JF851998:JF852003 TB851998:TB852003 ACX851998:ACX852003 AMT851998:AMT852003 AWP851998:AWP852003 BGL851998:BGL852003 BQH851998:BQH852003 CAD851998:CAD852003 CJZ851998:CJZ852003 CTV851998:CTV852003 DDR851998:DDR852003 DNN851998:DNN852003 DXJ851998:DXJ852003 EHF851998:EHF852003 ERB851998:ERB852003 FAX851998:FAX852003 FKT851998:FKT852003 FUP851998:FUP852003 GEL851998:GEL852003 GOH851998:GOH852003 GYD851998:GYD852003 HHZ851998:HHZ852003 HRV851998:HRV852003 IBR851998:IBR852003 ILN851998:ILN852003 IVJ851998:IVJ852003 JFF851998:JFF852003 JPB851998:JPB852003 JYX851998:JYX852003 KIT851998:KIT852003 KSP851998:KSP852003 LCL851998:LCL852003 LMH851998:LMH852003 LWD851998:LWD852003 MFZ851998:MFZ852003 MPV851998:MPV852003 MZR851998:MZR852003 NJN851998:NJN852003 NTJ851998:NTJ852003 ODF851998:ODF852003 ONB851998:ONB852003 OWX851998:OWX852003 PGT851998:PGT852003 PQP851998:PQP852003 QAL851998:QAL852003 QKH851998:QKH852003 QUD851998:QUD852003 RDZ851998:RDZ852003 RNV851998:RNV852003 RXR851998:RXR852003 SHN851998:SHN852003 SRJ851998:SRJ852003 TBF851998:TBF852003 TLB851998:TLB852003 TUX851998:TUX852003 UET851998:UET852003 UOP851998:UOP852003 UYL851998:UYL852003 VIH851998:VIH852003 VSD851998:VSD852003 WBZ851998:WBZ852003 WLV851998:WLV852003 WVR851998:WVR852003 J917534:J917539 JF917534:JF917539 TB917534:TB917539 ACX917534:ACX917539 AMT917534:AMT917539 AWP917534:AWP917539 BGL917534:BGL917539 BQH917534:BQH917539 CAD917534:CAD917539 CJZ917534:CJZ917539 CTV917534:CTV917539 DDR917534:DDR917539 DNN917534:DNN917539 DXJ917534:DXJ917539 EHF917534:EHF917539 ERB917534:ERB917539 FAX917534:FAX917539 FKT917534:FKT917539 FUP917534:FUP917539 GEL917534:GEL917539 GOH917534:GOH917539 GYD917534:GYD917539 HHZ917534:HHZ917539 HRV917534:HRV917539 IBR917534:IBR917539 ILN917534:ILN917539 IVJ917534:IVJ917539 JFF917534:JFF917539 JPB917534:JPB917539 JYX917534:JYX917539 KIT917534:KIT917539 KSP917534:KSP917539 LCL917534:LCL917539 LMH917534:LMH917539 LWD917534:LWD917539 MFZ917534:MFZ917539 MPV917534:MPV917539 MZR917534:MZR917539 NJN917534:NJN917539 NTJ917534:NTJ917539 ODF917534:ODF917539 ONB917534:ONB917539 OWX917534:OWX917539 PGT917534:PGT917539 PQP917534:PQP917539 QAL917534:QAL917539 QKH917534:QKH917539 QUD917534:QUD917539 RDZ917534:RDZ917539 RNV917534:RNV917539 RXR917534:RXR917539 SHN917534:SHN917539 SRJ917534:SRJ917539 TBF917534:TBF917539 TLB917534:TLB917539 TUX917534:TUX917539 UET917534:UET917539 UOP917534:UOP917539 UYL917534:UYL917539 VIH917534:VIH917539 VSD917534:VSD917539 WBZ917534:WBZ917539 WLV917534:WLV917539 WVR917534:WVR917539 J983070:J983075 JF983070:JF983075 TB983070:TB983075 ACX983070:ACX983075 AMT983070:AMT983075 AWP983070:AWP983075 BGL983070:BGL983075 BQH983070:BQH983075 CAD983070:CAD983075 CJZ983070:CJZ983075 CTV983070:CTV983075 DDR983070:DDR983075 DNN983070:DNN983075 DXJ983070:DXJ983075 EHF983070:EHF983075 ERB983070:ERB983075 FAX983070:FAX983075 FKT983070:FKT983075 FUP983070:FUP983075 GEL983070:GEL983075 GOH983070:GOH983075 GYD983070:GYD983075 HHZ983070:HHZ983075 HRV983070:HRV983075 IBR983070:IBR983075 ILN983070:ILN983075 IVJ983070:IVJ983075 JFF983070:JFF983075 JPB983070:JPB983075 JYX983070:JYX983075 KIT983070:KIT983075 KSP983070:KSP983075 LCL983070:LCL983075 LMH983070:LMH983075 LWD983070:LWD983075 MFZ983070:MFZ983075 MPV983070:MPV983075 MZR983070:MZR983075 NJN983070:NJN983075 NTJ983070:NTJ983075 ODF983070:ODF983075 ONB983070:ONB983075 OWX983070:OWX983075 PGT983070:PGT983075 PQP983070:PQP983075 QAL983070:QAL983075 QKH983070:QKH983075 QUD983070:QUD983075 RDZ983070:RDZ983075 RNV983070:RNV983075 RXR983070:RXR983075 SHN983070:SHN983075 SRJ983070:SRJ983075 TBF983070:TBF983075 TLB983070:TLB983075 TUX983070:TUX983075 UET983070:UET983075 UOP983070:UOP983075 UYL983070:UYL983075 VIH983070:VIH983075 VSD983070:VSD983075 WBZ983070:WBZ983075 WLV983070:WLV983075 WVR983070:WVR983075" xr:uid="{BDC7E0C2-BCE8-407A-8DA5-0E223F1CDA2B}"/>
  </dataValidations>
  <pageMargins left="0" right="0" top="0" bottom="0" header="0" footer="0"/>
  <pageSetup paperSize="8" scale="65"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85484-9687-449F-9B15-B0AAE25DC3AE}">
  <dimension ref="B2:Q23"/>
  <sheetViews>
    <sheetView zoomScale="85" zoomScaleNormal="85" workbookViewId="0">
      <pane xSplit="10" ySplit="8" topLeftCell="K9" activePane="bottomRight" state="frozen"/>
      <selection pane="topRight" activeCell="K1" sqref="K1"/>
      <selection pane="bottomLeft" activeCell="A9" sqref="A9"/>
      <selection pane="bottomRight" activeCell="E8" sqref="E8"/>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4326</v>
      </c>
      <c r="G2" s="4" t="s">
        <v>2</v>
      </c>
      <c r="H2" s="5"/>
      <c r="I2" s="6"/>
      <c r="J2" s="7">
        <f>SUM(H:H)</f>
        <v>34897</v>
      </c>
    </row>
    <row r="3" spans="2:17" ht="20.100000000000001" customHeight="1">
      <c r="B3" s="1" t="s">
        <v>3</v>
      </c>
      <c r="C3" s="1"/>
      <c r="D3" s="1"/>
      <c r="E3" s="13" t="s">
        <v>4327</v>
      </c>
    </row>
    <row r="4" spans="2:17" ht="20.100000000000001" customHeight="1">
      <c r="B4" s="1" t="s">
        <v>5</v>
      </c>
      <c r="C4" s="1"/>
      <c r="D4" s="1"/>
      <c r="E4" s="13">
        <v>207588</v>
      </c>
    </row>
    <row r="5" spans="2:17" ht="20.100000000000001" customHeight="1">
      <c r="B5" s="1" t="s">
        <v>6</v>
      </c>
      <c r="C5" s="1"/>
      <c r="D5" s="1"/>
      <c r="E5" s="16">
        <v>45140</v>
      </c>
    </row>
    <row r="6" spans="2:17" ht="20.100000000000001" customHeight="1">
      <c r="B6" s="1" t="s">
        <v>7</v>
      </c>
      <c r="C6" s="1"/>
      <c r="D6" s="1"/>
      <c r="E6" s="16">
        <v>45141</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22" si="0">F9*G9</f>
        <v>0</v>
      </c>
      <c r="I9" s="22"/>
      <c r="J9" s="24"/>
      <c r="K9" s="24"/>
      <c r="L9" s="18"/>
      <c r="M9" s="30"/>
      <c r="N9" s="17"/>
      <c r="O9" s="18"/>
      <c r="P9" s="30"/>
      <c r="Q9" s="23"/>
    </row>
    <row r="10" spans="2:17" s="8" customFormat="1" ht="19.7" customHeight="1">
      <c r="B10" s="17">
        <v>1</v>
      </c>
      <c r="C10" s="17" t="s">
        <v>167</v>
      </c>
      <c r="D10" s="17" t="s">
        <v>167</v>
      </c>
      <c r="E10" s="150" t="s">
        <v>2505</v>
      </c>
      <c r="F10" s="151">
        <v>1</v>
      </c>
      <c r="G10" s="51">
        <v>78</v>
      </c>
      <c r="H10" s="157">
        <f t="shared" si="0"/>
        <v>78</v>
      </c>
      <c r="I10" s="158"/>
      <c r="J10" s="24" t="s">
        <v>4328</v>
      </c>
      <c r="K10" s="24" t="s">
        <v>4329</v>
      </c>
      <c r="L10" s="18"/>
      <c r="M10" s="30">
        <v>45126</v>
      </c>
      <c r="N10" s="17"/>
      <c r="O10" s="18"/>
      <c r="P10" s="30">
        <v>45139</v>
      </c>
      <c r="Q10" s="23">
        <v>45140</v>
      </c>
    </row>
    <row r="11" spans="2:17" s="8" customFormat="1" ht="19.7" customHeight="1">
      <c r="B11" s="17">
        <v>1</v>
      </c>
      <c r="C11" s="17" t="s">
        <v>4330</v>
      </c>
      <c r="D11" s="17" t="s">
        <v>167</v>
      </c>
      <c r="E11" s="150" t="s">
        <v>4331</v>
      </c>
      <c r="F11" s="151">
        <v>1</v>
      </c>
      <c r="G11" s="51">
        <v>4910</v>
      </c>
      <c r="H11" s="157">
        <f t="shared" si="0"/>
        <v>4910</v>
      </c>
      <c r="I11" s="158"/>
      <c r="J11" s="150" t="s">
        <v>4332</v>
      </c>
      <c r="K11" s="24" t="s">
        <v>4329</v>
      </c>
      <c r="L11" s="18"/>
      <c r="M11" s="30">
        <v>45126</v>
      </c>
      <c r="N11" s="17"/>
      <c r="O11" s="18"/>
      <c r="P11" s="30">
        <v>45139</v>
      </c>
      <c r="Q11" s="23">
        <v>45140</v>
      </c>
    </row>
    <row r="12" spans="2:17" s="8" customFormat="1" ht="19.7" customHeight="1">
      <c r="B12" s="17">
        <v>1</v>
      </c>
      <c r="C12" s="17" t="s">
        <v>4330</v>
      </c>
      <c r="D12" s="17" t="s">
        <v>167</v>
      </c>
      <c r="E12" s="150" t="s">
        <v>4333</v>
      </c>
      <c r="F12" s="151">
        <v>1</v>
      </c>
      <c r="G12" s="51">
        <v>5180</v>
      </c>
      <c r="H12" s="157">
        <f t="shared" si="0"/>
        <v>5180</v>
      </c>
      <c r="I12" s="158"/>
      <c r="J12" s="50" t="s">
        <v>4334</v>
      </c>
      <c r="K12" s="24" t="s">
        <v>4329</v>
      </c>
      <c r="L12" s="18"/>
      <c r="M12" s="30">
        <v>45126</v>
      </c>
      <c r="N12" s="17"/>
      <c r="O12" s="18"/>
      <c r="P12" s="30">
        <v>45139</v>
      </c>
      <c r="Q12" s="23">
        <v>45140</v>
      </c>
    </row>
    <row r="13" spans="2:17" s="8" customFormat="1" ht="19.7" customHeight="1">
      <c r="B13" s="17">
        <v>1</v>
      </c>
      <c r="C13" s="17" t="s">
        <v>4330</v>
      </c>
      <c r="D13" s="17" t="s">
        <v>167</v>
      </c>
      <c r="E13" s="150" t="s">
        <v>4335</v>
      </c>
      <c r="F13" s="156">
        <v>1</v>
      </c>
      <c r="G13" s="134">
        <v>5337</v>
      </c>
      <c r="H13" s="157">
        <f t="shared" si="0"/>
        <v>5337</v>
      </c>
      <c r="I13" s="158"/>
      <c r="J13" s="155" t="s">
        <v>4336</v>
      </c>
      <c r="K13" s="24" t="s">
        <v>4329</v>
      </c>
      <c r="L13" s="18"/>
      <c r="M13" s="30">
        <v>45126</v>
      </c>
      <c r="N13" s="17"/>
      <c r="O13" s="18"/>
      <c r="P13" s="30">
        <v>45139</v>
      </c>
      <c r="Q13" s="23">
        <v>45140</v>
      </c>
    </row>
    <row r="14" spans="2:17" s="8" customFormat="1" ht="19.7" customHeight="1">
      <c r="B14" s="17">
        <v>1</v>
      </c>
      <c r="C14" s="17" t="s">
        <v>4330</v>
      </c>
      <c r="D14" s="17" t="s">
        <v>167</v>
      </c>
      <c r="E14" s="150" t="s">
        <v>4337</v>
      </c>
      <c r="F14" s="156">
        <v>1</v>
      </c>
      <c r="G14" s="134">
        <v>7599</v>
      </c>
      <c r="H14" s="157">
        <f t="shared" si="0"/>
        <v>7599</v>
      </c>
      <c r="I14" s="158"/>
      <c r="J14" s="155" t="s">
        <v>4338</v>
      </c>
      <c r="K14" s="24" t="s">
        <v>4329</v>
      </c>
      <c r="L14" s="18"/>
      <c r="M14" s="30">
        <v>45126</v>
      </c>
      <c r="N14" s="17"/>
      <c r="O14" s="18"/>
      <c r="P14" s="30">
        <v>45139</v>
      </c>
      <c r="Q14" s="23">
        <v>45140</v>
      </c>
    </row>
    <row r="15" spans="2:17" s="8" customFormat="1" ht="19.7" customHeight="1">
      <c r="B15" s="17">
        <v>2</v>
      </c>
      <c r="C15" s="17" t="s">
        <v>4330</v>
      </c>
      <c r="D15" s="17" t="s">
        <v>167</v>
      </c>
      <c r="E15" s="150" t="s">
        <v>4339</v>
      </c>
      <c r="F15" s="156">
        <v>1</v>
      </c>
      <c r="G15" s="134">
        <v>7584</v>
      </c>
      <c r="H15" s="157">
        <f t="shared" si="0"/>
        <v>7584</v>
      </c>
      <c r="I15" s="158"/>
      <c r="J15" s="155" t="s">
        <v>4340</v>
      </c>
      <c r="K15" s="24" t="s">
        <v>4329</v>
      </c>
      <c r="L15" s="18"/>
      <c r="M15" s="30">
        <v>45126</v>
      </c>
      <c r="N15" s="17"/>
      <c r="O15" s="18"/>
      <c r="P15" s="30">
        <v>45139</v>
      </c>
      <c r="Q15" s="23">
        <v>45140</v>
      </c>
    </row>
    <row r="16" spans="2:17" s="8" customFormat="1" ht="19.7" customHeight="1">
      <c r="B16" s="17">
        <v>3</v>
      </c>
      <c r="C16" s="17" t="s">
        <v>4330</v>
      </c>
      <c r="D16" s="17" t="s">
        <v>167</v>
      </c>
      <c r="E16" s="150" t="s">
        <v>4341</v>
      </c>
      <c r="F16" s="151">
        <v>1</v>
      </c>
      <c r="G16" s="51">
        <v>2939</v>
      </c>
      <c r="H16" s="157">
        <f t="shared" si="0"/>
        <v>2939</v>
      </c>
      <c r="I16" s="158"/>
      <c r="J16" s="50" t="s">
        <v>4342</v>
      </c>
      <c r="K16" s="24" t="s">
        <v>4329</v>
      </c>
      <c r="L16" s="18"/>
      <c r="M16" s="30">
        <v>45126</v>
      </c>
      <c r="N16" s="17"/>
      <c r="O16" s="18"/>
      <c r="P16" s="30">
        <v>45139</v>
      </c>
      <c r="Q16" s="23">
        <v>45140</v>
      </c>
    </row>
    <row r="17" spans="2:17" s="8" customFormat="1" ht="19.7" customHeight="1">
      <c r="B17" s="17">
        <v>2</v>
      </c>
      <c r="C17" s="17" t="s">
        <v>4330</v>
      </c>
      <c r="D17" s="17" t="s">
        <v>167</v>
      </c>
      <c r="E17" s="150" t="s">
        <v>4343</v>
      </c>
      <c r="F17" s="156">
        <v>1</v>
      </c>
      <c r="G17" s="134">
        <v>1270</v>
      </c>
      <c r="H17" s="157">
        <f t="shared" si="0"/>
        <v>1270</v>
      </c>
      <c r="I17" s="158"/>
      <c r="J17" s="155" t="s">
        <v>4344</v>
      </c>
      <c r="K17" s="24" t="s">
        <v>4329</v>
      </c>
      <c r="L17" s="18"/>
      <c r="M17" s="30">
        <v>45126</v>
      </c>
      <c r="N17" s="17"/>
      <c r="O17" s="18"/>
      <c r="P17" s="30">
        <v>45139</v>
      </c>
      <c r="Q17" s="23">
        <v>45140</v>
      </c>
    </row>
    <row r="18" spans="2:17" s="8" customFormat="1" ht="19.7" customHeight="1">
      <c r="B18" s="17"/>
      <c r="C18" s="17"/>
      <c r="D18" s="17"/>
      <c r="E18" s="50"/>
      <c r="F18" s="18"/>
      <c r="G18" s="51">
        <v>0</v>
      </c>
      <c r="H18" s="51">
        <f t="shared" si="0"/>
        <v>0</v>
      </c>
      <c r="I18" s="22"/>
      <c r="J18" s="26"/>
      <c r="K18" s="18"/>
      <c r="L18" s="18"/>
      <c r="M18" s="30"/>
      <c r="N18" s="17"/>
      <c r="O18" s="18"/>
      <c r="P18" s="30"/>
      <c r="Q18" s="23"/>
    </row>
    <row r="19" spans="2:17" s="8" customFormat="1" ht="19.7" customHeight="1">
      <c r="B19" s="17"/>
      <c r="C19" s="17"/>
      <c r="D19" s="17"/>
      <c r="E19" s="50"/>
      <c r="F19" s="18"/>
      <c r="G19" s="51">
        <v>0</v>
      </c>
      <c r="H19" s="51">
        <f t="shared" si="0"/>
        <v>0</v>
      </c>
      <c r="I19" s="22"/>
      <c r="J19" s="26"/>
      <c r="K19" s="18"/>
      <c r="L19" s="18"/>
      <c r="M19" s="30"/>
      <c r="N19" s="17"/>
      <c r="O19" s="18"/>
      <c r="P19" s="30"/>
      <c r="Q19" s="23"/>
    </row>
    <row r="20" spans="2:17" s="8" customFormat="1" ht="19.7" customHeight="1">
      <c r="B20" s="17"/>
      <c r="C20" s="17"/>
      <c r="D20" s="17"/>
      <c r="E20" s="50"/>
      <c r="F20" s="18"/>
      <c r="G20" s="51">
        <v>0</v>
      </c>
      <c r="H20" s="51">
        <f t="shared" si="0"/>
        <v>0</v>
      </c>
      <c r="I20" s="22"/>
      <c r="J20" s="26"/>
      <c r="K20" s="18"/>
      <c r="L20" s="18"/>
      <c r="M20" s="30"/>
      <c r="N20" s="17"/>
      <c r="O20" s="18"/>
      <c r="P20" s="30"/>
      <c r="Q20" s="23"/>
    </row>
    <row r="21" spans="2:17" s="8" customFormat="1" ht="19.7" customHeight="1">
      <c r="B21" s="17"/>
      <c r="C21" s="17"/>
      <c r="D21" s="17"/>
      <c r="E21" s="50"/>
      <c r="F21" s="18"/>
      <c r="G21" s="51">
        <v>0</v>
      </c>
      <c r="H21" s="51">
        <f t="shared" si="0"/>
        <v>0</v>
      </c>
      <c r="I21" s="22"/>
      <c r="J21" s="26"/>
      <c r="K21" s="18"/>
      <c r="L21" s="18"/>
      <c r="M21" s="30"/>
      <c r="N21" s="17"/>
      <c r="O21" s="18"/>
      <c r="P21" s="30"/>
      <c r="Q21" s="23"/>
    </row>
    <row r="22" spans="2:17" s="8" customFormat="1" ht="19.7" customHeight="1">
      <c r="B22" s="17"/>
      <c r="C22" s="17"/>
      <c r="D22" s="17"/>
      <c r="E22" s="50"/>
      <c r="F22" s="18"/>
      <c r="G22" s="51">
        <v>0</v>
      </c>
      <c r="H22" s="51">
        <f t="shared" si="0"/>
        <v>0</v>
      </c>
      <c r="I22" s="22"/>
      <c r="J22" s="26"/>
      <c r="K22" s="18"/>
      <c r="L22" s="18"/>
      <c r="M22" s="30"/>
      <c r="N22" s="17"/>
      <c r="O22" s="18"/>
      <c r="P22" s="30"/>
      <c r="Q22" s="23"/>
    </row>
    <row r="23" spans="2:17">
      <c r="G23" s="10"/>
      <c r="H23" s="10"/>
    </row>
  </sheetData>
  <autoFilter ref="B8:O22" xr:uid="{29AEE25A-F3F0-4DA8-933F-FE775C945E4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3C001-53F3-4E14-AB64-8649A1DEECDA}">
  <dimension ref="A2:S35"/>
  <sheetViews>
    <sheetView zoomScale="89" zoomScaleNormal="89" workbookViewId="0">
      <pane xSplit="12" ySplit="8" topLeftCell="O9" activePane="bottomRight" state="frozen"/>
      <selection pane="topRight" activeCell="K1" sqref="K1"/>
      <selection pane="bottomLeft" activeCell="A9" sqref="A9"/>
      <selection pane="bottomRight" activeCell="Q13" sqref="Q13"/>
    </sheetView>
  </sheetViews>
  <sheetFormatPr defaultRowHeight="18.75"/>
  <cols>
    <col min="1" max="1" width="8.875" style="8" customWidth="1"/>
    <col min="2" max="2" width="9" style="9"/>
    <col min="3" max="3" width="2.625" style="9" customWidth="1"/>
    <col min="4" max="4" width="5.75" style="8" customWidth="1"/>
    <col min="5" max="6" width="15.75" style="9" customWidth="1"/>
    <col min="7" max="7" width="40.625" style="9" customWidth="1"/>
    <col min="8" max="8" width="6.25" style="9" customWidth="1"/>
    <col min="9" max="10" width="9.875" style="9" bestFit="1" customWidth="1"/>
    <col min="11" max="11" width="5.75" style="10" customWidth="1"/>
    <col min="12" max="12" width="59.625" style="9" customWidth="1"/>
    <col min="13" max="13" width="50" style="9" customWidth="1"/>
    <col min="14" max="14" width="39.875" style="8" customWidth="1"/>
    <col min="15" max="15" width="13.75" style="48" customWidth="1"/>
    <col min="16" max="16" width="6.375" style="9" customWidth="1"/>
    <col min="17" max="17" width="18.25" style="10" customWidth="1"/>
    <col min="18" max="18" width="14.5" style="49" customWidth="1"/>
    <col min="19" max="19" width="15.625" style="11" customWidth="1"/>
    <col min="20" max="256" width="9" style="9"/>
    <col min="257" max="257" width="8.875" style="9" customWidth="1"/>
    <col min="258" max="258" width="9" style="9"/>
    <col min="259" max="259" width="2.625" style="9" customWidth="1"/>
    <col min="260" max="260" width="5.75" style="9" customWidth="1"/>
    <col min="261" max="262" width="15.75" style="9" customWidth="1"/>
    <col min="263" max="263" width="40.625" style="9" customWidth="1"/>
    <col min="264" max="264" width="6.25" style="9" customWidth="1"/>
    <col min="265" max="266" width="9.875" style="9" bestFit="1" customWidth="1"/>
    <col min="267" max="267" width="5.75" style="9" customWidth="1"/>
    <col min="268" max="268" width="59.625" style="9" customWidth="1"/>
    <col min="269" max="269" width="50" style="9" customWidth="1"/>
    <col min="270" max="270" width="39.875" style="9" customWidth="1"/>
    <col min="271" max="271" width="13.75" style="9" customWidth="1"/>
    <col min="272" max="272" width="6.375" style="9" customWidth="1"/>
    <col min="273" max="273" width="18.25" style="9" customWidth="1"/>
    <col min="274" max="274" width="14.5" style="9" customWidth="1"/>
    <col min="275" max="275" width="15.625" style="9" customWidth="1"/>
    <col min="276" max="512" width="9" style="9"/>
    <col min="513" max="513" width="8.875" style="9" customWidth="1"/>
    <col min="514" max="514" width="9" style="9"/>
    <col min="515" max="515" width="2.625" style="9" customWidth="1"/>
    <col min="516" max="516" width="5.75" style="9" customWidth="1"/>
    <col min="517" max="518" width="15.75" style="9" customWidth="1"/>
    <col min="519" max="519" width="40.625" style="9" customWidth="1"/>
    <col min="520" max="520" width="6.25" style="9" customWidth="1"/>
    <col min="521" max="522" width="9.875" style="9" bestFit="1" customWidth="1"/>
    <col min="523" max="523" width="5.75" style="9" customWidth="1"/>
    <col min="524" max="524" width="59.625" style="9" customWidth="1"/>
    <col min="525" max="525" width="50" style="9" customWidth="1"/>
    <col min="526" max="526" width="39.875" style="9" customWidth="1"/>
    <col min="527" max="527" width="13.75" style="9" customWidth="1"/>
    <col min="528" max="528" width="6.375" style="9" customWidth="1"/>
    <col min="529" max="529" width="18.25" style="9" customWidth="1"/>
    <col min="530" max="530" width="14.5" style="9" customWidth="1"/>
    <col min="531" max="531" width="15.625" style="9" customWidth="1"/>
    <col min="532" max="768" width="9" style="9"/>
    <col min="769" max="769" width="8.875" style="9" customWidth="1"/>
    <col min="770" max="770" width="9" style="9"/>
    <col min="771" max="771" width="2.625" style="9" customWidth="1"/>
    <col min="772" max="772" width="5.75" style="9" customWidth="1"/>
    <col min="773" max="774" width="15.75" style="9" customWidth="1"/>
    <col min="775" max="775" width="40.625" style="9" customWidth="1"/>
    <col min="776" max="776" width="6.25" style="9" customWidth="1"/>
    <col min="777" max="778" width="9.875" style="9" bestFit="1" customWidth="1"/>
    <col min="779" max="779" width="5.75" style="9" customWidth="1"/>
    <col min="780" max="780" width="59.625" style="9" customWidth="1"/>
    <col min="781" max="781" width="50" style="9" customWidth="1"/>
    <col min="782" max="782" width="39.875" style="9" customWidth="1"/>
    <col min="783" max="783" width="13.75" style="9" customWidth="1"/>
    <col min="784" max="784" width="6.375" style="9" customWidth="1"/>
    <col min="785" max="785" width="18.25" style="9" customWidth="1"/>
    <col min="786" max="786" width="14.5" style="9" customWidth="1"/>
    <col min="787" max="787" width="15.625" style="9" customWidth="1"/>
    <col min="788" max="1024" width="9" style="9"/>
    <col min="1025" max="1025" width="8.875" style="9" customWidth="1"/>
    <col min="1026" max="1026" width="9" style="9"/>
    <col min="1027" max="1027" width="2.625" style="9" customWidth="1"/>
    <col min="1028" max="1028" width="5.75" style="9" customWidth="1"/>
    <col min="1029" max="1030" width="15.75" style="9" customWidth="1"/>
    <col min="1031" max="1031" width="40.625" style="9" customWidth="1"/>
    <col min="1032" max="1032" width="6.25" style="9" customWidth="1"/>
    <col min="1033" max="1034" width="9.875" style="9" bestFit="1" customWidth="1"/>
    <col min="1035" max="1035" width="5.75" style="9" customWidth="1"/>
    <col min="1036" max="1036" width="59.625" style="9" customWidth="1"/>
    <col min="1037" max="1037" width="50" style="9" customWidth="1"/>
    <col min="1038" max="1038" width="39.875" style="9" customWidth="1"/>
    <col min="1039" max="1039" width="13.75" style="9" customWidth="1"/>
    <col min="1040" max="1040" width="6.375" style="9" customWidth="1"/>
    <col min="1041" max="1041" width="18.25" style="9" customWidth="1"/>
    <col min="1042" max="1042" width="14.5" style="9" customWidth="1"/>
    <col min="1043" max="1043" width="15.625" style="9" customWidth="1"/>
    <col min="1044" max="1280" width="9" style="9"/>
    <col min="1281" max="1281" width="8.875" style="9" customWidth="1"/>
    <col min="1282" max="1282" width="9" style="9"/>
    <col min="1283" max="1283" width="2.625" style="9" customWidth="1"/>
    <col min="1284" max="1284" width="5.75" style="9" customWidth="1"/>
    <col min="1285" max="1286" width="15.75" style="9" customWidth="1"/>
    <col min="1287" max="1287" width="40.625" style="9" customWidth="1"/>
    <col min="1288" max="1288" width="6.25" style="9" customWidth="1"/>
    <col min="1289" max="1290" width="9.875" style="9" bestFit="1" customWidth="1"/>
    <col min="1291" max="1291" width="5.75" style="9" customWidth="1"/>
    <col min="1292" max="1292" width="59.625" style="9" customWidth="1"/>
    <col min="1293" max="1293" width="50" style="9" customWidth="1"/>
    <col min="1294" max="1294" width="39.875" style="9" customWidth="1"/>
    <col min="1295" max="1295" width="13.75" style="9" customWidth="1"/>
    <col min="1296" max="1296" width="6.375" style="9" customWidth="1"/>
    <col min="1297" max="1297" width="18.25" style="9" customWidth="1"/>
    <col min="1298" max="1298" width="14.5" style="9" customWidth="1"/>
    <col min="1299" max="1299" width="15.625" style="9" customWidth="1"/>
    <col min="1300" max="1536" width="9" style="9"/>
    <col min="1537" max="1537" width="8.875" style="9" customWidth="1"/>
    <col min="1538" max="1538" width="9" style="9"/>
    <col min="1539" max="1539" width="2.625" style="9" customWidth="1"/>
    <col min="1540" max="1540" width="5.75" style="9" customWidth="1"/>
    <col min="1541" max="1542" width="15.75" style="9" customWidth="1"/>
    <col min="1543" max="1543" width="40.625" style="9" customWidth="1"/>
    <col min="1544" max="1544" width="6.25" style="9" customWidth="1"/>
    <col min="1545" max="1546" width="9.875" style="9" bestFit="1" customWidth="1"/>
    <col min="1547" max="1547" width="5.75" style="9" customWidth="1"/>
    <col min="1548" max="1548" width="59.625" style="9" customWidth="1"/>
    <col min="1549" max="1549" width="50" style="9" customWidth="1"/>
    <col min="1550" max="1550" width="39.875" style="9" customWidth="1"/>
    <col min="1551" max="1551" width="13.75" style="9" customWidth="1"/>
    <col min="1552" max="1552" width="6.375" style="9" customWidth="1"/>
    <col min="1553" max="1553" width="18.25" style="9" customWidth="1"/>
    <col min="1554" max="1554" width="14.5" style="9" customWidth="1"/>
    <col min="1555" max="1555" width="15.625" style="9" customWidth="1"/>
    <col min="1556" max="1792" width="9" style="9"/>
    <col min="1793" max="1793" width="8.875" style="9" customWidth="1"/>
    <col min="1794" max="1794" width="9" style="9"/>
    <col min="1795" max="1795" width="2.625" style="9" customWidth="1"/>
    <col min="1796" max="1796" width="5.75" style="9" customWidth="1"/>
    <col min="1797" max="1798" width="15.75" style="9" customWidth="1"/>
    <col min="1799" max="1799" width="40.625" style="9" customWidth="1"/>
    <col min="1800" max="1800" width="6.25" style="9" customWidth="1"/>
    <col min="1801" max="1802" width="9.875" style="9" bestFit="1" customWidth="1"/>
    <col min="1803" max="1803" width="5.75" style="9" customWidth="1"/>
    <col min="1804" max="1804" width="59.625" style="9" customWidth="1"/>
    <col min="1805" max="1805" width="50" style="9" customWidth="1"/>
    <col min="1806" max="1806" width="39.875" style="9" customWidth="1"/>
    <col min="1807" max="1807" width="13.75" style="9" customWidth="1"/>
    <col min="1808" max="1808" width="6.375" style="9" customWidth="1"/>
    <col min="1809" max="1809" width="18.25" style="9" customWidth="1"/>
    <col min="1810" max="1810" width="14.5" style="9" customWidth="1"/>
    <col min="1811" max="1811" width="15.625" style="9" customWidth="1"/>
    <col min="1812" max="2048" width="9" style="9"/>
    <col min="2049" max="2049" width="8.875" style="9" customWidth="1"/>
    <col min="2050" max="2050" width="9" style="9"/>
    <col min="2051" max="2051" width="2.625" style="9" customWidth="1"/>
    <col min="2052" max="2052" width="5.75" style="9" customWidth="1"/>
    <col min="2053" max="2054" width="15.75" style="9" customWidth="1"/>
    <col min="2055" max="2055" width="40.625" style="9" customWidth="1"/>
    <col min="2056" max="2056" width="6.25" style="9" customWidth="1"/>
    <col min="2057" max="2058" width="9.875" style="9" bestFit="1" customWidth="1"/>
    <col min="2059" max="2059" width="5.75" style="9" customWidth="1"/>
    <col min="2060" max="2060" width="59.625" style="9" customWidth="1"/>
    <col min="2061" max="2061" width="50" style="9" customWidth="1"/>
    <col min="2062" max="2062" width="39.875" style="9" customWidth="1"/>
    <col min="2063" max="2063" width="13.75" style="9" customWidth="1"/>
    <col min="2064" max="2064" width="6.375" style="9" customWidth="1"/>
    <col min="2065" max="2065" width="18.25" style="9" customWidth="1"/>
    <col min="2066" max="2066" width="14.5" style="9" customWidth="1"/>
    <col min="2067" max="2067" width="15.625" style="9" customWidth="1"/>
    <col min="2068" max="2304" width="9" style="9"/>
    <col min="2305" max="2305" width="8.875" style="9" customWidth="1"/>
    <col min="2306" max="2306" width="9" style="9"/>
    <col min="2307" max="2307" width="2.625" style="9" customWidth="1"/>
    <col min="2308" max="2308" width="5.75" style="9" customWidth="1"/>
    <col min="2309" max="2310" width="15.75" style="9" customWidth="1"/>
    <col min="2311" max="2311" width="40.625" style="9" customWidth="1"/>
    <col min="2312" max="2312" width="6.25" style="9" customWidth="1"/>
    <col min="2313" max="2314" width="9.875" style="9" bestFit="1" customWidth="1"/>
    <col min="2315" max="2315" width="5.75" style="9" customWidth="1"/>
    <col min="2316" max="2316" width="59.625" style="9" customWidth="1"/>
    <col min="2317" max="2317" width="50" style="9" customWidth="1"/>
    <col min="2318" max="2318" width="39.875" style="9" customWidth="1"/>
    <col min="2319" max="2319" width="13.75" style="9" customWidth="1"/>
    <col min="2320" max="2320" width="6.375" style="9" customWidth="1"/>
    <col min="2321" max="2321" width="18.25" style="9" customWidth="1"/>
    <col min="2322" max="2322" width="14.5" style="9" customWidth="1"/>
    <col min="2323" max="2323" width="15.625" style="9" customWidth="1"/>
    <col min="2324" max="2560" width="9" style="9"/>
    <col min="2561" max="2561" width="8.875" style="9" customWidth="1"/>
    <col min="2562" max="2562" width="9" style="9"/>
    <col min="2563" max="2563" width="2.625" style="9" customWidth="1"/>
    <col min="2564" max="2564" width="5.75" style="9" customWidth="1"/>
    <col min="2565" max="2566" width="15.75" style="9" customWidth="1"/>
    <col min="2567" max="2567" width="40.625" style="9" customWidth="1"/>
    <col min="2568" max="2568" width="6.25" style="9" customWidth="1"/>
    <col min="2569" max="2570" width="9.875" style="9" bestFit="1" customWidth="1"/>
    <col min="2571" max="2571" width="5.75" style="9" customWidth="1"/>
    <col min="2572" max="2572" width="59.625" style="9" customWidth="1"/>
    <col min="2573" max="2573" width="50" style="9" customWidth="1"/>
    <col min="2574" max="2574" width="39.875" style="9" customWidth="1"/>
    <col min="2575" max="2575" width="13.75" style="9" customWidth="1"/>
    <col min="2576" max="2576" width="6.375" style="9" customWidth="1"/>
    <col min="2577" max="2577" width="18.25" style="9" customWidth="1"/>
    <col min="2578" max="2578" width="14.5" style="9" customWidth="1"/>
    <col min="2579" max="2579" width="15.625" style="9" customWidth="1"/>
    <col min="2580" max="2816" width="9" style="9"/>
    <col min="2817" max="2817" width="8.875" style="9" customWidth="1"/>
    <col min="2818" max="2818" width="9" style="9"/>
    <col min="2819" max="2819" width="2.625" style="9" customWidth="1"/>
    <col min="2820" max="2820" width="5.75" style="9" customWidth="1"/>
    <col min="2821" max="2822" width="15.75" style="9" customWidth="1"/>
    <col min="2823" max="2823" width="40.625" style="9" customWidth="1"/>
    <col min="2824" max="2824" width="6.25" style="9" customWidth="1"/>
    <col min="2825" max="2826" width="9.875" style="9" bestFit="1" customWidth="1"/>
    <col min="2827" max="2827" width="5.75" style="9" customWidth="1"/>
    <col min="2828" max="2828" width="59.625" style="9" customWidth="1"/>
    <col min="2829" max="2829" width="50" style="9" customWidth="1"/>
    <col min="2830" max="2830" width="39.875" style="9" customWidth="1"/>
    <col min="2831" max="2831" width="13.75" style="9" customWidth="1"/>
    <col min="2832" max="2832" width="6.375" style="9" customWidth="1"/>
    <col min="2833" max="2833" width="18.25" style="9" customWidth="1"/>
    <col min="2834" max="2834" width="14.5" style="9" customWidth="1"/>
    <col min="2835" max="2835" width="15.625" style="9" customWidth="1"/>
    <col min="2836" max="3072" width="9" style="9"/>
    <col min="3073" max="3073" width="8.875" style="9" customWidth="1"/>
    <col min="3074" max="3074" width="9" style="9"/>
    <col min="3075" max="3075" width="2.625" style="9" customWidth="1"/>
    <col min="3076" max="3076" width="5.75" style="9" customWidth="1"/>
    <col min="3077" max="3078" width="15.75" style="9" customWidth="1"/>
    <col min="3079" max="3079" width="40.625" style="9" customWidth="1"/>
    <col min="3080" max="3080" width="6.25" style="9" customWidth="1"/>
    <col min="3081" max="3082" width="9.875" style="9" bestFit="1" customWidth="1"/>
    <col min="3083" max="3083" width="5.75" style="9" customWidth="1"/>
    <col min="3084" max="3084" width="59.625" style="9" customWidth="1"/>
    <col min="3085" max="3085" width="50" style="9" customWidth="1"/>
    <col min="3086" max="3086" width="39.875" style="9" customWidth="1"/>
    <col min="3087" max="3087" width="13.75" style="9" customWidth="1"/>
    <col min="3088" max="3088" width="6.375" style="9" customWidth="1"/>
    <col min="3089" max="3089" width="18.25" style="9" customWidth="1"/>
    <col min="3090" max="3090" width="14.5" style="9" customWidth="1"/>
    <col min="3091" max="3091" width="15.625" style="9" customWidth="1"/>
    <col min="3092" max="3328" width="9" style="9"/>
    <col min="3329" max="3329" width="8.875" style="9" customWidth="1"/>
    <col min="3330" max="3330" width="9" style="9"/>
    <col min="3331" max="3331" width="2.625" style="9" customWidth="1"/>
    <col min="3332" max="3332" width="5.75" style="9" customWidth="1"/>
    <col min="3333" max="3334" width="15.75" style="9" customWidth="1"/>
    <col min="3335" max="3335" width="40.625" style="9" customWidth="1"/>
    <col min="3336" max="3336" width="6.25" style="9" customWidth="1"/>
    <col min="3337" max="3338" width="9.875" style="9" bestFit="1" customWidth="1"/>
    <col min="3339" max="3339" width="5.75" style="9" customWidth="1"/>
    <col min="3340" max="3340" width="59.625" style="9" customWidth="1"/>
    <col min="3341" max="3341" width="50" style="9" customWidth="1"/>
    <col min="3342" max="3342" width="39.875" style="9" customWidth="1"/>
    <col min="3343" max="3343" width="13.75" style="9" customWidth="1"/>
    <col min="3344" max="3344" width="6.375" style="9" customWidth="1"/>
    <col min="3345" max="3345" width="18.25" style="9" customWidth="1"/>
    <col min="3346" max="3346" width="14.5" style="9" customWidth="1"/>
    <col min="3347" max="3347" width="15.625" style="9" customWidth="1"/>
    <col min="3348" max="3584" width="9" style="9"/>
    <col min="3585" max="3585" width="8.875" style="9" customWidth="1"/>
    <col min="3586" max="3586" width="9" style="9"/>
    <col min="3587" max="3587" width="2.625" style="9" customWidth="1"/>
    <col min="3588" max="3588" width="5.75" style="9" customWidth="1"/>
    <col min="3589" max="3590" width="15.75" style="9" customWidth="1"/>
    <col min="3591" max="3591" width="40.625" style="9" customWidth="1"/>
    <col min="3592" max="3592" width="6.25" style="9" customWidth="1"/>
    <col min="3593" max="3594" width="9.875" style="9" bestFit="1" customWidth="1"/>
    <col min="3595" max="3595" width="5.75" style="9" customWidth="1"/>
    <col min="3596" max="3596" width="59.625" style="9" customWidth="1"/>
    <col min="3597" max="3597" width="50" style="9" customWidth="1"/>
    <col min="3598" max="3598" width="39.875" style="9" customWidth="1"/>
    <col min="3599" max="3599" width="13.75" style="9" customWidth="1"/>
    <col min="3600" max="3600" width="6.375" style="9" customWidth="1"/>
    <col min="3601" max="3601" width="18.25" style="9" customWidth="1"/>
    <col min="3602" max="3602" width="14.5" style="9" customWidth="1"/>
    <col min="3603" max="3603" width="15.625" style="9" customWidth="1"/>
    <col min="3604" max="3840" width="9" style="9"/>
    <col min="3841" max="3841" width="8.875" style="9" customWidth="1"/>
    <col min="3842" max="3842" width="9" style="9"/>
    <col min="3843" max="3843" width="2.625" style="9" customWidth="1"/>
    <col min="3844" max="3844" width="5.75" style="9" customWidth="1"/>
    <col min="3845" max="3846" width="15.75" style="9" customWidth="1"/>
    <col min="3847" max="3847" width="40.625" style="9" customWidth="1"/>
    <col min="3848" max="3848" width="6.25" style="9" customWidth="1"/>
    <col min="3849" max="3850" width="9.875" style="9" bestFit="1" customWidth="1"/>
    <col min="3851" max="3851" width="5.75" style="9" customWidth="1"/>
    <col min="3852" max="3852" width="59.625" style="9" customWidth="1"/>
    <col min="3853" max="3853" width="50" style="9" customWidth="1"/>
    <col min="3854" max="3854" width="39.875" style="9" customWidth="1"/>
    <col min="3855" max="3855" width="13.75" style="9" customWidth="1"/>
    <col min="3856" max="3856" width="6.375" style="9" customWidth="1"/>
    <col min="3857" max="3857" width="18.25" style="9" customWidth="1"/>
    <col min="3858" max="3858" width="14.5" style="9" customWidth="1"/>
    <col min="3859" max="3859" width="15.625" style="9" customWidth="1"/>
    <col min="3860" max="4096" width="9" style="9"/>
    <col min="4097" max="4097" width="8.875" style="9" customWidth="1"/>
    <col min="4098" max="4098" width="9" style="9"/>
    <col min="4099" max="4099" width="2.625" style="9" customWidth="1"/>
    <col min="4100" max="4100" width="5.75" style="9" customWidth="1"/>
    <col min="4101" max="4102" width="15.75" style="9" customWidth="1"/>
    <col min="4103" max="4103" width="40.625" style="9" customWidth="1"/>
    <col min="4104" max="4104" width="6.25" style="9" customWidth="1"/>
    <col min="4105" max="4106" width="9.875" style="9" bestFit="1" customWidth="1"/>
    <col min="4107" max="4107" width="5.75" style="9" customWidth="1"/>
    <col min="4108" max="4108" width="59.625" style="9" customWidth="1"/>
    <col min="4109" max="4109" width="50" style="9" customWidth="1"/>
    <col min="4110" max="4110" width="39.875" style="9" customWidth="1"/>
    <col min="4111" max="4111" width="13.75" style="9" customWidth="1"/>
    <col min="4112" max="4112" width="6.375" style="9" customWidth="1"/>
    <col min="4113" max="4113" width="18.25" style="9" customWidth="1"/>
    <col min="4114" max="4114" width="14.5" style="9" customWidth="1"/>
    <col min="4115" max="4115" width="15.625" style="9" customWidth="1"/>
    <col min="4116" max="4352" width="9" style="9"/>
    <col min="4353" max="4353" width="8.875" style="9" customWidth="1"/>
    <col min="4354" max="4354" width="9" style="9"/>
    <col min="4355" max="4355" width="2.625" style="9" customWidth="1"/>
    <col min="4356" max="4356" width="5.75" style="9" customWidth="1"/>
    <col min="4357" max="4358" width="15.75" style="9" customWidth="1"/>
    <col min="4359" max="4359" width="40.625" style="9" customWidth="1"/>
    <col min="4360" max="4360" width="6.25" style="9" customWidth="1"/>
    <col min="4361" max="4362" width="9.875" style="9" bestFit="1" customWidth="1"/>
    <col min="4363" max="4363" width="5.75" style="9" customWidth="1"/>
    <col min="4364" max="4364" width="59.625" style="9" customWidth="1"/>
    <col min="4365" max="4365" width="50" style="9" customWidth="1"/>
    <col min="4366" max="4366" width="39.875" style="9" customWidth="1"/>
    <col min="4367" max="4367" width="13.75" style="9" customWidth="1"/>
    <col min="4368" max="4368" width="6.375" style="9" customWidth="1"/>
    <col min="4369" max="4369" width="18.25" style="9" customWidth="1"/>
    <col min="4370" max="4370" width="14.5" style="9" customWidth="1"/>
    <col min="4371" max="4371" width="15.625" style="9" customWidth="1"/>
    <col min="4372" max="4608" width="9" style="9"/>
    <col min="4609" max="4609" width="8.875" style="9" customWidth="1"/>
    <col min="4610" max="4610" width="9" style="9"/>
    <col min="4611" max="4611" width="2.625" style="9" customWidth="1"/>
    <col min="4612" max="4612" width="5.75" style="9" customWidth="1"/>
    <col min="4613" max="4614" width="15.75" style="9" customWidth="1"/>
    <col min="4615" max="4615" width="40.625" style="9" customWidth="1"/>
    <col min="4616" max="4616" width="6.25" style="9" customWidth="1"/>
    <col min="4617" max="4618" width="9.875" style="9" bestFit="1" customWidth="1"/>
    <col min="4619" max="4619" width="5.75" style="9" customWidth="1"/>
    <col min="4620" max="4620" width="59.625" style="9" customWidth="1"/>
    <col min="4621" max="4621" width="50" style="9" customWidth="1"/>
    <col min="4622" max="4622" width="39.875" style="9" customWidth="1"/>
    <col min="4623" max="4623" width="13.75" style="9" customWidth="1"/>
    <col min="4624" max="4624" width="6.375" style="9" customWidth="1"/>
    <col min="4625" max="4625" width="18.25" style="9" customWidth="1"/>
    <col min="4626" max="4626" width="14.5" style="9" customWidth="1"/>
    <col min="4627" max="4627" width="15.625" style="9" customWidth="1"/>
    <col min="4628" max="4864" width="9" style="9"/>
    <col min="4865" max="4865" width="8.875" style="9" customWidth="1"/>
    <col min="4866" max="4866" width="9" style="9"/>
    <col min="4867" max="4867" width="2.625" style="9" customWidth="1"/>
    <col min="4868" max="4868" width="5.75" style="9" customWidth="1"/>
    <col min="4869" max="4870" width="15.75" style="9" customWidth="1"/>
    <col min="4871" max="4871" width="40.625" style="9" customWidth="1"/>
    <col min="4872" max="4872" width="6.25" style="9" customWidth="1"/>
    <col min="4873" max="4874" width="9.875" style="9" bestFit="1" customWidth="1"/>
    <col min="4875" max="4875" width="5.75" style="9" customWidth="1"/>
    <col min="4876" max="4876" width="59.625" style="9" customWidth="1"/>
    <col min="4877" max="4877" width="50" style="9" customWidth="1"/>
    <col min="4878" max="4878" width="39.875" style="9" customWidth="1"/>
    <col min="4879" max="4879" width="13.75" style="9" customWidth="1"/>
    <col min="4880" max="4880" width="6.375" style="9" customWidth="1"/>
    <col min="4881" max="4881" width="18.25" style="9" customWidth="1"/>
    <col min="4882" max="4882" width="14.5" style="9" customWidth="1"/>
    <col min="4883" max="4883" width="15.625" style="9" customWidth="1"/>
    <col min="4884" max="5120" width="9" style="9"/>
    <col min="5121" max="5121" width="8.875" style="9" customWidth="1"/>
    <col min="5122" max="5122" width="9" style="9"/>
    <col min="5123" max="5123" width="2.625" style="9" customWidth="1"/>
    <col min="5124" max="5124" width="5.75" style="9" customWidth="1"/>
    <col min="5125" max="5126" width="15.75" style="9" customWidth="1"/>
    <col min="5127" max="5127" width="40.625" style="9" customWidth="1"/>
    <col min="5128" max="5128" width="6.25" style="9" customWidth="1"/>
    <col min="5129" max="5130" width="9.875" style="9" bestFit="1" customWidth="1"/>
    <col min="5131" max="5131" width="5.75" style="9" customWidth="1"/>
    <col min="5132" max="5132" width="59.625" style="9" customWidth="1"/>
    <col min="5133" max="5133" width="50" style="9" customWidth="1"/>
    <col min="5134" max="5134" width="39.875" style="9" customWidth="1"/>
    <col min="5135" max="5135" width="13.75" style="9" customWidth="1"/>
    <col min="5136" max="5136" width="6.375" style="9" customWidth="1"/>
    <col min="5137" max="5137" width="18.25" style="9" customWidth="1"/>
    <col min="5138" max="5138" width="14.5" style="9" customWidth="1"/>
    <col min="5139" max="5139" width="15.625" style="9" customWidth="1"/>
    <col min="5140" max="5376" width="9" style="9"/>
    <col min="5377" max="5377" width="8.875" style="9" customWidth="1"/>
    <col min="5378" max="5378" width="9" style="9"/>
    <col min="5379" max="5379" width="2.625" style="9" customWidth="1"/>
    <col min="5380" max="5380" width="5.75" style="9" customWidth="1"/>
    <col min="5381" max="5382" width="15.75" style="9" customWidth="1"/>
    <col min="5383" max="5383" width="40.625" style="9" customWidth="1"/>
    <col min="5384" max="5384" width="6.25" style="9" customWidth="1"/>
    <col min="5385" max="5386" width="9.875" style="9" bestFit="1" customWidth="1"/>
    <col min="5387" max="5387" width="5.75" style="9" customWidth="1"/>
    <col min="5388" max="5388" width="59.625" style="9" customWidth="1"/>
    <col min="5389" max="5389" width="50" style="9" customWidth="1"/>
    <col min="5390" max="5390" width="39.875" style="9" customWidth="1"/>
    <col min="5391" max="5391" width="13.75" style="9" customWidth="1"/>
    <col min="5392" max="5392" width="6.375" style="9" customWidth="1"/>
    <col min="5393" max="5393" width="18.25" style="9" customWidth="1"/>
    <col min="5394" max="5394" width="14.5" style="9" customWidth="1"/>
    <col min="5395" max="5395" width="15.625" style="9" customWidth="1"/>
    <col min="5396" max="5632" width="9" style="9"/>
    <col min="5633" max="5633" width="8.875" style="9" customWidth="1"/>
    <col min="5634" max="5634" width="9" style="9"/>
    <col min="5635" max="5635" width="2.625" style="9" customWidth="1"/>
    <col min="5636" max="5636" width="5.75" style="9" customWidth="1"/>
    <col min="5637" max="5638" width="15.75" style="9" customWidth="1"/>
    <col min="5639" max="5639" width="40.625" style="9" customWidth="1"/>
    <col min="5640" max="5640" width="6.25" style="9" customWidth="1"/>
    <col min="5641" max="5642" width="9.875" style="9" bestFit="1" customWidth="1"/>
    <col min="5643" max="5643" width="5.75" style="9" customWidth="1"/>
    <col min="5644" max="5644" width="59.625" style="9" customWidth="1"/>
    <col min="5645" max="5645" width="50" style="9" customWidth="1"/>
    <col min="5646" max="5646" width="39.875" style="9" customWidth="1"/>
    <col min="5647" max="5647" width="13.75" style="9" customWidth="1"/>
    <col min="5648" max="5648" width="6.375" style="9" customWidth="1"/>
    <col min="5649" max="5649" width="18.25" style="9" customWidth="1"/>
    <col min="5650" max="5650" width="14.5" style="9" customWidth="1"/>
    <col min="5651" max="5651" width="15.625" style="9" customWidth="1"/>
    <col min="5652" max="5888" width="9" style="9"/>
    <col min="5889" max="5889" width="8.875" style="9" customWidth="1"/>
    <col min="5890" max="5890" width="9" style="9"/>
    <col min="5891" max="5891" width="2.625" style="9" customWidth="1"/>
    <col min="5892" max="5892" width="5.75" style="9" customWidth="1"/>
    <col min="5893" max="5894" width="15.75" style="9" customWidth="1"/>
    <col min="5895" max="5895" width="40.625" style="9" customWidth="1"/>
    <col min="5896" max="5896" width="6.25" style="9" customWidth="1"/>
    <col min="5897" max="5898" width="9.875" style="9" bestFit="1" customWidth="1"/>
    <col min="5899" max="5899" width="5.75" style="9" customWidth="1"/>
    <col min="5900" max="5900" width="59.625" style="9" customWidth="1"/>
    <col min="5901" max="5901" width="50" style="9" customWidth="1"/>
    <col min="5902" max="5902" width="39.875" style="9" customWidth="1"/>
    <col min="5903" max="5903" width="13.75" style="9" customWidth="1"/>
    <col min="5904" max="5904" width="6.375" style="9" customWidth="1"/>
    <col min="5905" max="5905" width="18.25" style="9" customWidth="1"/>
    <col min="5906" max="5906" width="14.5" style="9" customWidth="1"/>
    <col min="5907" max="5907" width="15.625" style="9" customWidth="1"/>
    <col min="5908" max="6144" width="9" style="9"/>
    <col min="6145" max="6145" width="8.875" style="9" customWidth="1"/>
    <col min="6146" max="6146" width="9" style="9"/>
    <col min="6147" max="6147" width="2.625" style="9" customWidth="1"/>
    <col min="6148" max="6148" width="5.75" style="9" customWidth="1"/>
    <col min="6149" max="6150" width="15.75" style="9" customWidth="1"/>
    <col min="6151" max="6151" width="40.625" style="9" customWidth="1"/>
    <col min="6152" max="6152" width="6.25" style="9" customWidth="1"/>
    <col min="6153" max="6154" width="9.875" style="9" bestFit="1" customWidth="1"/>
    <col min="6155" max="6155" width="5.75" style="9" customWidth="1"/>
    <col min="6156" max="6156" width="59.625" style="9" customWidth="1"/>
    <col min="6157" max="6157" width="50" style="9" customWidth="1"/>
    <col min="6158" max="6158" width="39.875" style="9" customWidth="1"/>
    <col min="6159" max="6159" width="13.75" style="9" customWidth="1"/>
    <col min="6160" max="6160" width="6.375" style="9" customWidth="1"/>
    <col min="6161" max="6161" width="18.25" style="9" customWidth="1"/>
    <col min="6162" max="6162" width="14.5" style="9" customWidth="1"/>
    <col min="6163" max="6163" width="15.625" style="9" customWidth="1"/>
    <col min="6164" max="6400" width="9" style="9"/>
    <col min="6401" max="6401" width="8.875" style="9" customWidth="1"/>
    <col min="6402" max="6402" width="9" style="9"/>
    <col min="6403" max="6403" width="2.625" style="9" customWidth="1"/>
    <col min="6404" max="6404" width="5.75" style="9" customWidth="1"/>
    <col min="6405" max="6406" width="15.75" style="9" customWidth="1"/>
    <col min="6407" max="6407" width="40.625" style="9" customWidth="1"/>
    <col min="6408" max="6408" width="6.25" style="9" customWidth="1"/>
    <col min="6409" max="6410" width="9.875" style="9" bestFit="1" customWidth="1"/>
    <col min="6411" max="6411" width="5.75" style="9" customWidth="1"/>
    <col min="6412" max="6412" width="59.625" style="9" customWidth="1"/>
    <col min="6413" max="6413" width="50" style="9" customWidth="1"/>
    <col min="6414" max="6414" width="39.875" style="9" customWidth="1"/>
    <col min="6415" max="6415" width="13.75" style="9" customWidth="1"/>
    <col min="6416" max="6416" width="6.375" style="9" customWidth="1"/>
    <col min="6417" max="6417" width="18.25" style="9" customWidth="1"/>
    <col min="6418" max="6418" width="14.5" style="9" customWidth="1"/>
    <col min="6419" max="6419" width="15.625" style="9" customWidth="1"/>
    <col min="6420" max="6656" width="9" style="9"/>
    <col min="6657" max="6657" width="8.875" style="9" customWidth="1"/>
    <col min="6658" max="6658" width="9" style="9"/>
    <col min="6659" max="6659" width="2.625" style="9" customWidth="1"/>
    <col min="6660" max="6660" width="5.75" style="9" customWidth="1"/>
    <col min="6661" max="6662" width="15.75" style="9" customWidth="1"/>
    <col min="6663" max="6663" width="40.625" style="9" customWidth="1"/>
    <col min="6664" max="6664" width="6.25" style="9" customWidth="1"/>
    <col min="6665" max="6666" width="9.875" style="9" bestFit="1" customWidth="1"/>
    <col min="6667" max="6667" width="5.75" style="9" customWidth="1"/>
    <col min="6668" max="6668" width="59.625" style="9" customWidth="1"/>
    <col min="6669" max="6669" width="50" style="9" customWidth="1"/>
    <col min="6670" max="6670" width="39.875" style="9" customWidth="1"/>
    <col min="6671" max="6671" width="13.75" style="9" customWidth="1"/>
    <col min="6672" max="6672" width="6.375" style="9" customWidth="1"/>
    <col min="6673" max="6673" width="18.25" style="9" customWidth="1"/>
    <col min="6674" max="6674" width="14.5" style="9" customWidth="1"/>
    <col min="6675" max="6675" width="15.625" style="9" customWidth="1"/>
    <col min="6676" max="6912" width="9" style="9"/>
    <col min="6913" max="6913" width="8.875" style="9" customWidth="1"/>
    <col min="6914" max="6914" width="9" style="9"/>
    <col min="6915" max="6915" width="2.625" style="9" customWidth="1"/>
    <col min="6916" max="6916" width="5.75" style="9" customWidth="1"/>
    <col min="6917" max="6918" width="15.75" style="9" customWidth="1"/>
    <col min="6919" max="6919" width="40.625" style="9" customWidth="1"/>
    <col min="6920" max="6920" width="6.25" style="9" customWidth="1"/>
    <col min="6921" max="6922" width="9.875" style="9" bestFit="1" customWidth="1"/>
    <col min="6923" max="6923" width="5.75" style="9" customWidth="1"/>
    <col min="6924" max="6924" width="59.625" style="9" customWidth="1"/>
    <col min="6925" max="6925" width="50" style="9" customWidth="1"/>
    <col min="6926" max="6926" width="39.875" style="9" customWidth="1"/>
    <col min="6927" max="6927" width="13.75" style="9" customWidth="1"/>
    <col min="6928" max="6928" width="6.375" style="9" customWidth="1"/>
    <col min="6929" max="6929" width="18.25" style="9" customWidth="1"/>
    <col min="6930" max="6930" width="14.5" style="9" customWidth="1"/>
    <col min="6931" max="6931" width="15.625" style="9" customWidth="1"/>
    <col min="6932" max="7168" width="9" style="9"/>
    <col min="7169" max="7169" width="8.875" style="9" customWidth="1"/>
    <col min="7170" max="7170" width="9" style="9"/>
    <col min="7171" max="7171" width="2.625" style="9" customWidth="1"/>
    <col min="7172" max="7172" width="5.75" style="9" customWidth="1"/>
    <col min="7173" max="7174" width="15.75" style="9" customWidth="1"/>
    <col min="7175" max="7175" width="40.625" style="9" customWidth="1"/>
    <col min="7176" max="7176" width="6.25" style="9" customWidth="1"/>
    <col min="7177" max="7178" width="9.875" style="9" bestFit="1" customWidth="1"/>
    <col min="7179" max="7179" width="5.75" style="9" customWidth="1"/>
    <col min="7180" max="7180" width="59.625" style="9" customWidth="1"/>
    <col min="7181" max="7181" width="50" style="9" customWidth="1"/>
    <col min="7182" max="7182" width="39.875" style="9" customWidth="1"/>
    <col min="7183" max="7183" width="13.75" style="9" customWidth="1"/>
    <col min="7184" max="7184" width="6.375" style="9" customWidth="1"/>
    <col min="7185" max="7185" width="18.25" style="9" customWidth="1"/>
    <col min="7186" max="7186" width="14.5" style="9" customWidth="1"/>
    <col min="7187" max="7187" width="15.625" style="9" customWidth="1"/>
    <col min="7188" max="7424" width="9" style="9"/>
    <col min="7425" max="7425" width="8.875" style="9" customWidth="1"/>
    <col min="7426" max="7426" width="9" style="9"/>
    <col min="7427" max="7427" width="2.625" style="9" customWidth="1"/>
    <col min="7428" max="7428" width="5.75" style="9" customWidth="1"/>
    <col min="7429" max="7430" width="15.75" style="9" customWidth="1"/>
    <col min="7431" max="7431" width="40.625" style="9" customWidth="1"/>
    <col min="7432" max="7432" width="6.25" style="9" customWidth="1"/>
    <col min="7433" max="7434" width="9.875" style="9" bestFit="1" customWidth="1"/>
    <col min="7435" max="7435" width="5.75" style="9" customWidth="1"/>
    <col min="7436" max="7436" width="59.625" style="9" customWidth="1"/>
    <col min="7437" max="7437" width="50" style="9" customWidth="1"/>
    <col min="7438" max="7438" width="39.875" style="9" customWidth="1"/>
    <col min="7439" max="7439" width="13.75" style="9" customWidth="1"/>
    <col min="7440" max="7440" width="6.375" style="9" customWidth="1"/>
    <col min="7441" max="7441" width="18.25" style="9" customWidth="1"/>
    <col min="7442" max="7442" width="14.5" style="9" customWidth="1"/>
    <col min="7443" max="7443" width="15.625" style="9" customWidth="1"/>
    <col min="7444" max="7680" width="9" style="9"/>
    <col min="7681" max="7681" width="8.875" style="9" customWidth="1"/>
    <col min="7682" max="7682" width="9" style="9"/>
    <col min="7683" max="7683" width="2.625" style="9" customWidth="1"/>
    <col min="7684" max="7684" width="5.75" style="9" customWidth="1"/>
    <col min="7685" max="7686" width="15.75" style="9" customWidth="1"/>
    <col min="7687" max="7687" width="40.625" style="9" customWidth="1"/>
    <col min="7688" max="7688" width="6.25" style="9" customWidth="1"/>
    <col min="7689" max="7690" width="9.875" style="9" bestFit="1" customWidth="1"/>
    <col min="7691" max="7691" width="5.75" style="9" customWidth="1"/>
    <col min="7692" max="7692" width="59.625" style="9" customWidth="1"/>
    <col min="7693" max="7693" width="50" style="9" customWidth="1"/>
    <col min="7694" max="7694" width="39.875" style="9" customWidth="1"/>
    <col min="7695" max="7695" width="13.75" style="9" customWidth="1"/>
    <col min="7696" max="7696" width="6.375" style="9" customWidth="1"/>
    <col min="7697" max="7697" width="18.25" style="9" customWidth="1"/>
    <col min="7698" max="7698" width="14.5" style="9" customWidth="1"/>
    <col min="7699" max="7699" width="15.625" style="9" customWidth="1"/>
    <col min="7700" max="7936" width="9" style="9"/>
    <col min="7937" max="7937" width="8.875" style="9" customWidth="1"/>
    <col min="7938" max="7938" width="9" style="9"/>
    <col min="7939" max="7939" width="2.625" style="9" customWidth="1"/>
    <col min="7940" max="7940" width="5.75" style="9" customWidth="1"/>
    <col min="7941" max="7942" width="15.75" style="9" customWidth="1"/>
    <col min="7943" max="7943" width="40.625" style="9" customWidth="1"/>
    <col min="7944" max="7944" width="6.25" style="9" customWidth="1"/>
    <col min="7945" max="7946" width="9.875" style="9" bestFit="1" customWidth="1"/>
    <col min="7947" max="7947" width="5.75" style="9" customWidth="1"/>
    <col min="7948" max="7948" width="59.625" style="9" customWidth="1"/>
    <col min="7949" max="7949" width="50" style="9" customWidth="1"/>
    <col min="7950" max="7950" width="39.875" style="9" customWidth="1"/>
    <col min="7951" max="7951" width="13.75" style="9" customWidth="1"/>
    <col min="7952" max="7952" width="6.375" style="9" customWidth="1"/>
    <col min="7953" max="7953" width="18.25" style="9" customWidth="1"/>
    <col min="7954" max="7954" width="14.5" style="9" customWidth="1"/>
    <col min="7955" max="7955" width="15.625" style="9" customWidth="1"/>
    <col min="7956" max="8192" width="9" style="9"/>
    <col min="8193" max="8193" width="8.875" style="9" customWidth="1"/>
    <col min="8194" max="8194" width="9" style="9"/>
    <col min="8195" max="8195" width="2.625" style="9" customWidth="1"/>
    <col min="8196" max="8196" width="5.75" style="9" customWidth="1"/>
    <col min="8197" max="8198" width="15.75" style="9" customWidth="1"/>
    <col min="8199" max="8199" width="40.625" style="9" customWidth="1"/>
    <col min="8200" max="8200" width="6.25" style="9" customWidth="1"/>
    <col min="8201" max="8202" width="9.875" style="9" bestFit="1" customWidth="1"/>
    <col min="8203" max="8203" width="5.75" style="9" customWidth="1"/>
    <col min="8204" max="8204" width="59.625" style="9" customWidth="1"/>
    <col min="8205" max="8205" width="50" style="9" customWidth="1"/>
    <col min="8206" max="8206" width="39.875" style="9" customWidth="1"/>
    <col min="8207" max="8207" width="13.75" style="9" customWidth="1"/>
    <col min="8208" max="8208" width="6.375" style="9" customWidth="1"/>
    <col min="8209" max="8209" width="18.25" style="9" customWidth="1"/>
    <col min="8210" max="8210" width="14.5" style="9" customWidth="1"/>
    <col min="8211" max="8211" width="15.625" style="9" customWidth="1"/>
    <col min="8212" max="8448" width="9" style="9"/>
    <col min="8449" max="8449" width="8.875" style="9" customWidth="1"/>
    <col min="8450" max="8450" width="9" style="9"/>
    <col min="8451" max="8451" width="2.625" style="9" customWidth="1"/>
    <col min="8452" max="8452" width="5.75" style="9" customWidth="1"/>
    <col min="8453" max="8454" width="15.75" style="9" customWidth="1"/>
    <col min="8455" max="8455" width="40.625" style="9" customWidth="1"/>
    <col min="8456" max="8456" width="6.25" style="9" customWidth="1"/>
    <col min="8457" max="8458" width="9.875" style="9" bestFit="1" customWidth="1"/>
    <col min="8459" max="8459" width="5.75" style="9" customWidth="1"/>
    <col min="8460" max="8460" width="59.625" style="9" customWidth="1"/>
    <col min="8461" max="8461" width="50" style="9" customWidth="1"/>
    <col min="8462" max="8462" width="39.875" style="9" customWidth="1"/>
    <col min="8463" max="8463" width="13.75" style="9" customWidth="1"/>
    <col min="8464" max="8464" width="6.375" style="9" customWidth="1"/>
    <col min="8465" max="8465" width="18.25" style="9" customWidth="1"/>
    <col min="8466" max="8466" width="14.5" style="9" customWidth="1"/>
    <col min="8467" max="8467" width="15.625" style="9" customWidth="1"/>
    <col min="8468" max="8704" width="9" style="9"/>
    <col min="8705" max="8705" width="8.875" style="9" customWidth="1"/>
    <col min="8706" max="8706" width="9" style="9"/>
    <col min="8707" max="8707" width="2.625" style="9" customWidth="1"/>
    <col min="8708" max="8708" width="5.75" style="9" customWidth="1"/>
    <col min="8709" max="8710" width="15.75" style="9" customWidth="1"/>
    <col min="8711" max="8711" width="40.625" style="9" customWidth="1"/>
    <col min="8712" max="8712" width="6.25" style="9" customWidth="1"/>
    <col min="8713" max="8714" width="9.875" style="9" bestFit="1" customWidth="1"/>
    <col min="8715" max="8715" width="5.75" style="9" customWidth="1"/>
    <col min="8716" max="8716" width="59.625" style="9" customWidth="1"/>
    <col min="8717" max="8717" width="50" style="9" customWidth="1"/>
    <col min="8718" max="8718" width="39.875" style="9" customWidth="1"/>
    <col min="8719" max="8719" width="13.75" style="9" customWidth="1"/>
    <col min="8720" max="8720" width="6.375" style="9" customWidth="1"/>
    <col min="8721" max="8721" width="18.25" style="9" customWidth="1"/>
    <col min="8722" max="8722" width="14.5" style="9" customWidth="1"/>
    <col min="8723" max="8723" width="15.625" style="9" customWidth="1"/>
    <col min="8724" max="8960" width="9" style="9"/>
    <col min="8961" max="8961" width="8.875" style="9" customWidth="1"/>
    <col min="8962" max="8962" width="9" style="9"/>
    <col min="8963" max="8963" width="2.625" style="9" customWidth="1"/>
    <col min="8964" max="8964" width="5.75" style="9" customWidth="1"/>
    <col min="8965" max="8966" width="15.75" style="9" customWidth="1"/>
    <col min="8967" max="8967" width="40.625" style="9" customWidth="1"/>
    <col min="8968" max="8968" width="6.25" style="9" customWidth="1"/>
    <col min="8969" max="8970" width="9.875" style="9" bestFit="1" customWidth="1"/>
    <col min="8971" max="8971" width="5.75" style="9" customWidth="1"/>
    <col min="8972" max="8972" width="59.625" style="9" customWidth="1"/>
    <col min="8973" max="8973" width="50" style="9" customWidth="1"/>
    <col min="8974" max="8974" width="39.875" style="9" customWidth="1"/>
    <col min="8975" max="8975" width="13.75" style="9" customWidth="1"/>
    <col min="8976" max="8976" width="6.375" style="9" customWidth="1"/>
    <col min="8977" max="8977" width="18.25" style="9" customWidth="1"/>
    <col min="8978" max="8978" width="14.5" style="9" customWidth="1"/>
    <col min="8979" max="8979" width="15.625" style="9" customWidth="1"/>
    <col min="8980" max="9216" width="9" style="9"/>
    <col min="9217" max="9217" width="8.875" style="9" customWidth="1"/>
    <col min="9218" max="9218" width="9" style="9"/>
    <col min="9219" max="9219" width="2.625" style="9" customWidth="1"/>
    <col min="9220" max="9220" width="5.75" style="9" customWidth="1"/>
    <col min="9221" max="9222" width="15.75" style="9" customWidth="1"/>
    <col min="9223" max="9223" width="40.625" style="9" customWidth="1"/>
    <col min="9224" max="9224" width="6.25" style="9" customWidth="1"/>
    <col min="9225" max="9226" width="9.875" style="9" bestFit="1" customWidth="1"/>
    <col min="9227" max="9227" width="5.75" style="9" customWidth="1"/>
    <col min="9228" max="9228" width="59.625" style="9" customWidth="1"/>
    <col min="9229" max="9229" width="50" style="9" customWidth="1"/>
    <col min="9230" max="9230" width="39.875" style="9" customWidth="1"/>
    <col min="9231" max="9231" width="13.75" style="9" customWidth="1"/>
    <col min="9232" max="9232" width="6.375" style="9" customWidth="1"/>
    <col min="9233" max="9233" width="18.25" style="9" customWidth="1"/>
    <col min="9234" max="9234" width="14.5" style="9" customWidth="1"/>
    <col min="9235" max="9235" width="15.625" style="9" customWidth="1"/>
    <col min="9236" max="9472" width="9" style="9"/>
    <col min="9473" max="9473" width="8.875" style="9" customWidth="1"/>
    <col min="9474" max="9474" width="9" style="9"/>
    <col min="9475" max="9475" width="2.625" style="9" customWidth="1"/>
    <col min="9476" max="9476" width="5.75" style="9" customWidth="1"/>
    <col min="9477" max="9478" width="15.75" style="9" customWidth="1"/>
    <col min="9479" max="9479" width="40.625" style="9" customWidth="1"/>
    <col min="9480" max="9480" width="6.25" style="9" customWidth="1"/>
    <col min="9481" max="9482" width="9.875" style="9" bestFit="1" customWidth="1"/>
    <col min="9483" max="9483" width="5.75" style="9" customWidth="1"/>
    <col min="9484" max="9484" width="59.625" style="9" customWidth="1"/>
    <col min="9485" max="9485" width="50" style="9" customWidth="1"/>
    <col min="9486" max="9486" width="39.875" style="9" customWidth="1"/>
    <col min="9487" max="9487" width="13.75" style="9" customWidth="1"/>
    <col min="9488" max="9488" width="6.375" style="9" customWidth="1"/>
    <col min="9489" max="9489" width="18.25" style="9" customWidth="1"/>
    <col min="9490" max="9490" width="14.5" style="9" customWidth="1"/>
    <col min="9491" max="9491" width="15.625" style="9" customWidth="1"/>
    <col min="9492" max="9728" width="9" style="9"/>
    <col min="9729" max="9729" width="8.875" style="9" customWidth="1"/>
    <col min="9730" max="9730" width="9" style="9"/>
    <col min="9731" max="9731" width="2.625" style="9" customWidth="1"/>
    <col min="9732" max="9732" width="5.75" style="9" customWidth="1"/>
    <col min="9733" max="9734" width="15.75" style="9" customWidth="1"/>
    <col min="9735" max="9735" width="40.625" style="9" customWidth="1"/>
    <col min="9736" max="9736" width="6.25" style="9" customWidth="1"/>
    <col min="9737" max="9738" width="9.875" style="9" bestFit="1" customWidth="1"/>
    <col min="9739" max="9739" width="5.75" style="9" customWidth="1"/>
    <col min="9740" max="9740" width="59.625" style="9" customWidth="1"/>
    <col min="9741" max="9741" width="50" style="9" customWidth="1"/>
    <col min="9742" max="9742" width="39.875" style="9" customWidth="1"/>
    <col min="9743" max="9743" width="13.75" style="9" customWidth="1"/>
    <col min="9744" max="9744" width="6.375" style="9" customWidth="1"/>
    <col min="9745" max="9745" width="18.25" style="9" customWidth="1"/>
    <col min="9746" max="9746" width="14.5" style="9" customWidth="1"/>
    <col min="9747" max="9747" width="15.625" style="9" customWidth="1"/>
    <col min="9748" max="9984" width="9" style="9"/>
    <col min="9985" max="9985" width="8.875" style="9" customWidth="1"/>
    <col min="9986" max="9986" width="9" style="9"/>
    <col min="9987" max="9987" width="2.625" style="9" customWidth="1"/>
    <col min="9988" max="9988" width="5.75" style="9" customWidth="1"/>
    <col min="9989" max="9990" width="15.75" style="9" customWidth="1"/>
    <col min="9991" max="9991" width="40.625" style="9" customWidth="1"/>
    <col min="9992" max="9992" width="6.25" style="9" customWidth="1"/>
    <col min="9993" max="9994" width="9.875" style="9" bestFit="1" customWidth="1"/>
    <col min="9995" max="9995" width="5.75" style="9" customWidth="1"/>
    <col min="9996" max="9996" width="59.625" style="9" customWidth="1"/>
    <col min="9997" max="9997" width="50" style="9" customWidth="1"/>
    <col min="9998" max="9998" width="39.875" style="9" customWidth="1"/>
    <col min="9999" max="9999" width="13.75" style="9" customWidth="1"/>
    <col min="10000" max="10000" width="6.375" style="9" customWidth="1"/>
    <col min="10001" max="10001" width="18.25" style="9" customWidth="1"/>
    <col min="10002" max="10002" width="14.5" style="9" customWidth="1"/>
    <col min="10003" max="10003" width="15.625" style="9" customWidth="1"/>
    <col min="10004" max="10240" width="9" style="9"/>
    <col min="10241" max="10241" width="8.875" style="9" customWidth="1"/>
    <col min="10242" max="10242" width="9" style="9"/>
    <col min="10243" max="10243" width="2.625" style="9" customWidth="1"/>
    <col min="10244" max="10244" width="5.75" style="9" customWidth="1"/>
    <col min="10245" max="10246" width="15.75" style="9" customWidth="1"/>
    <col min="10247" max="10247" width="40.625" style="9" customWidth="1"/>
    <col min="10248" max="10248" width="6.25" style="9" customWidth="1"/>
    <col min="10249" max="10250" width="9.875" style="9" bestFit="1" customWidth="1"/>
    <col min="10251" max="10251" width="5.75" style="9" customWidth="1"/>
    <col min="10252" max="10252" width="59.625" style="9" customWidth="1"/>
    <col min="10253" max="10253" width="50" style="9" customWidth="1"/>
    <col min="10254" max="10254" width="39.875" style="9" customWidth="1"/>
    <col min="10255" max="10255" width="13.75" style="9" customWidth="1"/>
    <col min="10256" max="10256" width="6.375" style="9" customWidth="1"/>
    <col min="10257" max="10257" width="18.25" style="9" customWidth="1"/>
    <col min="10258" max="10258" width="14.5" style="9" customWidth="1"/>
    <col min="10259" max="10259" width="15.625" style="9" customWidth="1"/>
    <col min="10260" max="10496" width="9" style="9"/>
    <col min="10497" max="10497" width="8.875" style="9" customWidth="1"/>
    <col min="10498" max="10498" width="9" style="9"/>
    <col min="10499" max="10499" width="2.625" style="9" customWidth="1"/>
    <col min="10500" max="10500" width="5.75" style="9" customWidth="1"/>
    <col min="10501" max="10502" width="15.75" style="9" customWidth="1"/>
    <col min="10503" max="10503" width="40.625" style="9" customWidth="1"/>
    <col min="10504" max="10504" width="6.25" style="9" customWidth="1"/>
    <col min="10505" max="10506" width="9.875" style="9" bestFit="1" customWidth="1"/>
    <col min="10507" max="10507" width="5.75" style="9" customWidth="1"/>
    <col min="10508" max="10508" width="59.625" style="9" customWidth="1"/>
    <col min="10509" max="10509" width="50" style="9" customWidth="1"/>
    <col min="10510" max="10510" width="39.875" style="9" customWidth="1"/>
    <col min="10511" max="10511" width="13.75" style="9" customWidth="1"/>
    <col min="10512" max="10512" width="6.375" style="9" customWidth="1"/>
    <col min="10513" max="10513" width="18.25" style="9" customWidth="1"/>
    <col min="10514" max="10514" width="14.5" style="9" customWidth="1"/>
    <col min="10515" max="10515" width="15.625" style="9" customWidth="1"/>
    <col min="10516" max="10752" width="9" style="9"/>
    <col min="10753" max="10753" width="8.875" style="9" customWidth="1"/>
    <col min="10754" max="10754" width="9" style="9"/>
    <col min="10755" max="10755" width="2.625" style="9" customWidth="1"/>
    <col min="10756" max="10756" width="5.75" style="9" customWidth="1"/>
    <col min="10757" max="10758" width="15.75" style="9" customWidth="1"/>
    <col min="10759" max="10759" width="40.625" style="9" customWidth="1"/>
    <col min="10760" max="10760" width="6.25" style="9" customWidth="1"/>
    <col min="10761" max="10762" width="9.875" style="9" bestFit="1" customWidth="1"/>
    <col min="10763" max="10763" width="5.75" style="9" customWidth="1"/>
    <col min="10764" max="10764" width="59.625" style="9" customWidth="1"/>
    <col min="10765" max="10765" width="50" style="9" customWidth="1"/>
    <col min="10766" max="10766" width="39.875" style="9" customWidth="1"/>
    <col min="10767" max="10767" width="13.75" style="9" customWidth="1"/>
    <col min="10768" max="10768" width="6.375" style="9" customWidth="1"/>
    <col min="10769" max="10769" width="18.25" style="9" customWidth="1"/>
    <col min="10770" max="10770" width="14.5" style="9" customWidth="1"/>
    <col min="10771" max="10771" width="15.625" style="9" customWidth="1"/>
    <col min="10772" max="11008" width="9" style="9"/>
    <col min="11009" max="11009" width="8.875" style="9" customWidth="1"/>
    <col min="11010" max="11010" width="9" style="9"/>
    <col min="11011" max="11011" width="2.625" style="9" customWidth="1"/>
    <col min="11012" max="11012" width="5.75" style="9" customWidth="1"/>
    <col min="11013" max="11014" width="15.75" style="9" customWidth="1"/>
    <col min="11015" max="11015" width="40.625" style="9" customWidth="1"/>
    <col min="11016" max="11016" width="6.25" style="9" customWidth="1"/>
    <col min="11017" max="11018" width="9.875" style="9" bestFit="1" customWidth="1"/>
    <col min="11019" max="11019" width="5.75" style="9" customWidth="1"/>
    <col min="11020" max="11020" width="59.625" style="9" customWidth="1"/>
    <col min="11021" max="11021" width="50" style="9" customWidth="1"/>
    <col min="11022" max="11022" width="39.875" style="9" customWidth="1"/>
    <col min="11023" max="11023" width="13.75" style="9" customWidth="1"/>
    <col min="11024" max="11024" width="6.375" style="9" customWidth="1"/>
    <col min="11025" max="11025" width="18.25" style="9" customWidth="1"/>
    <col min="11026" max="11026" width="14.5" style="9" customWidth="1"/>
    <col min="11027" max="11027" width="15.625" style="9" customWidth="1"/>
    <col min="11028" max="11264" width="9" style="9"/>
    <col min="11265" max="11265" width="8.875" style="9" customWidth="1"/>
    <col min="11266" max="11266" width="9" style="9"/>
    <col min="11267" max="11267" width="2.625" style="9" customWidth="1"/>
    <col min="11268" max="11268" width="5.75" style="9" customWidth="1"/>
    <col min="11269" max="11270" width="15.75" style="9" customWidth="1"/>
    <col min="11271" max="11271" width="40.625" style="9" customWidth="1"/>
    <col min="11272" max="11272" width="6.25" style="9" customWidth="1"/>
    <col min="11273" max="11274" width="9.875" style="9" bestFit="1" customWidth="1"/>
    <col min="11275" max="11275" width="5.75" style="9" customWidth="1"/>
    <col min="11276" max="11276" width="59.625" style="9" customWidth="1"/>
    <col min="11277" max="11277" width="50" style="9" customWidth="1"/>
    <col min="11278" max="11278" width="39.875" style="9" customWidth="1"/>
    <col min="11279" max="11279" width="13.75" style="9" customWidth="1"/>
    <col min="11280" max="11280" width="6.375" style="9" customWidth="1"/>
    <col min="11281" max="11281" width="18.25" style="9" customWidth="1"/>
    <col min="11282" max="11282" width="14.5" style="9" customWidth="1"/>
    <col min="11283" max="11283" width="15.625" style="9" customWidth="1"/>
    <col min="11284" max="11520" width="9" style="9"/>
    <col min="11521" max="11521" width="8.875" style="9" customWidth="1"/>
    <col min="11522" max="11522" width="9" style="9"/>
    <col min="11523" max="11523" width="2.625" style="9" customWidth="1"/>
    <col min="11524" max="11524" width="5.75" style="9" customWidth="1"/>
    <col min="11525" max="11526" width="15.75" style="9" customWidth="1"/>
    <col min="11527" max="11527" width="40.625" style="9" customWidth="1"/>
    <col min="11528" max="11528" width="6.25" style="9" customWidth="1"/>
    <col min="11529" max="11530" width="9.875" style="9" bestFit="1" customWidth="1"/>
    <col min="11531" max="11531" width="5.75" style="9" customWidth="1"/>
    <col min="11532" max="11532" width="59.625" style="9" customWidth="1"/>
    <col min="11533" max="11533" width="50" style="9" customWidth="1"/>
    <col min="11534" max="11534" width="39.875" style="9" customWidth="1"/>
    <col min="11535" max="11535" width="13.75" style="9" customWidth="1"/>
    <col min="11536" max="11536" width="6.375" style="9" customWidth="1"/>
    <col min="11537" max="11537" width="18.25" style="9" customWidth="1"/>
    <col min="11538" max="11538" width="14.5" style="9" customWidth="1"/>
    <col min="11539" max="11539" width="15.625" style="9" customWidth="1"/>
    <col min="11540" max="11776" width="9" style="9"/>
    <col min="11777" max="11777" width="8.875" style="9" customWidth="1"/>
    <col min="11778" max="11778" width="9" style="9"/>
    <col min="11779" max="11779" width="2.625" style="9" customWidth="1"/>
    <col min="11780" max="11780" width="5.75" style="9" customWidth="1"/>
    <col min="11781" max="11782" width="15.75" style="9" customWidth="1"/>
    <col min="11783" max="11783" width="40.625" style="9" customWidth="1"/>
    <col min="11784" max="11784" width="6.25" style="9" customWidth="1"/>
    <col min="11785" max="11786" width="9.875" style="9" bestFit="1" customWidth="1"/>
    <col min="11787" max="11787" width="5.75" style="9" customWidth="1"/>
    <col min="11788" max="11788" width="59.625" style="9" customWidth="1"/>
    <col min="11789" max="11789" width="50" style="9" customWidth="1"/>
    <col min="11790" max="11790" width="39.875" style="9" customWidth="1"/>
    <col min="11791" max="11791" width="13.75" style="9" customWidth="1"/>
    <col min="11792" max="11792" width="6.375" style="9" customWidth="1"/>
    <col min="11793" max="11793" width="18.25" style="9" customWidth="1"/>
    <col min="11794" max="11794" width="14.5" style="9" customWidth="1"/>
    <col min="11795" max="11795" width="15.625" style="9" customWidth="1"/>
    <col min="11796" max="12032" width="9" style="9"/>
    <col min="12033" max="12033" width="8.875" style="9" customWidth="1"/>
    <col min="12034" max="12034" width="9" style="9"/>
    <col min="12035" max="12035" width="2.625" style="9" customWidth="1"/>
    <col min="12036" max="12036" width="5.75" style="9" customWidth="1"/>
    <col min="12037" max="12038" width="15.75" style="9" customWidth="1"/>
    <col min="12039" max="12039" width="40.625" style="9" customWidth="1"/>
    <col min="12040" max="12040" width="6.25" style="9" customWidth="1"/>
    <col min="12041" max="12042" width="9.875" style="9" bestFit="1" customWidth="1"/>
    <col min="12043" max="12043" width="5.75" style="9" customWidth="1"/>
    <col min="12044" max="12044" width="59.625" style="9" customWidth="1"/>
    <col min="12045" max="12045" width="50" style="9" customWidth="1"/>
    <col min="12046" max="12046" width="39.875" style="9" customWidth="1"/>
    <col min="12047" max="12047" width="13.75" style="9" customWidth="1"/>
    <col min="12048" max="12048" width="6.375" style="9" customWidth="1"/>
    <col min="12049" max="12049" width="18.25" style="9" customWidth="1"/>
    <col min="12050" max="12050" width="14.5" style="9" customWidth="1"/>
    <col min="12051" max="12051" width="15.625" style="9" customWidth="1"/>
    <col min="12052" max="12288" width="9" style="9"/>
    <col min="12289" max="12289" width="8.875" style="9" customWidth="1"/>
    <col min="12290" max="12290" width="9" style="9"/>
    <col min="12291" max="12291" width="2.625" style="9" customWidth="1"/>
    <col min="12292" max="12292" width="5.75" style="9" customWidth="1"/>
    <col min="12293" max="12294" width="15.75" style="9" customWidth="1"/>
    <col min="12295" max="12295" width="40.625" style="9" customWidth="1"/>
    <col min="12296" max="12296" width="6.25" style="9" customWidth="1"/>
    <col min="12297" max="12298" width="9.875" style="9" bestFit="1" customWidth="1"/>
    <col min="12299" max="12299" width="5.75" style="9" customWidth="1"/>
    <col min="12300" max="12300" width="59.625" style="9" customWidth="1"/>
    <col min="12301" max="12301" width="50" style="9" customWidth="1"/>
    <col min="12302" max="12302" width="39.875" style="9" customWidth="1"/>
    <col min="12303" max="12303" width="13.75" style="9" customWidth="1"/>
    <col min="12304" max="12304" width="6.375" style="9" customWidth="1"/>
    <col min="12305" max="12305" width="18.25" style="9" customWidth="1"/>
    <col min="12306" max="12306" width="14.5" style="9" customWidth="1"/>
    <col min="12307" max="12307" width="15.625" style="9" customWidth="1"/>
    <col min="12308" max="12544" width="9" style="9"/>
    <col min="12545" max="12545" width="8.875" style="9" customWidth="1"/>
    <col min="12546" max="12546" width="9" style="9"/>
    <col min="12547" max="12547" width="2.625" style="9" customWidth="1"/>
    <col min="12548" max="12548" width="5.75" style="9" customWidth="1"/>
    <col min="12549" max="12550" width="15.75" style="9" customWidth="1"/>
    <col min="12551" max="12551" width="40.625" style="9" customWidth="1"/>
    <col min="12552" max="12552" width="6.25" style="9" customWidth="1"/>
    <col min="12553" max="12554" width="9.875" style="9" bestFit="1" customWidth="1"/>
    <col min="12555" max="12555" width="5.75" style="9" customWidth="1"/>
    <col min="12556" max="12556" width="59.625" style="9" customWidth="1"/>
    <col min="12557" max="12557" width="50" style="9" customWidth="1"/>
    <col min="12558" max="12558" width="39.875" style="9" customWidth="1"/>
    <col min="12559" max="12559" width="13.75" style="9" customWidth="1"/>
    <col min="12560" max="12560" width="6.375" style="9" customWidth="1"/>
    <col min="12561" max="12561" width="18.25" style="9" customWidth="1"/>
    <col min="12562" max="12562" width="14.5" style="9" customWidth="1"/>
    <col min="12563" max="12563" width="15.625" style="9" customWidth="1"/>
    <col min="12564" max="12800" width="9" style="9"/>
    <col min="12801" max="12801" width="8.875" style="9" customWidth="1"/>
    <col min="12802" max="12802" width="9" style="9"/>
    <col min="12803" max="12803" width="2.625" style="9" customWidth="1"/>
    <col min="12804" max="12804" width="5.75" style="9" customWidth="1"/>
    <col min="12805" max="12806" width="15.75" style="9" customWidth="1"/>
    <col min="12807" max="12807" width="40.625" style="9" customWidth="1"/>
    <col min="12808" max="12808" width="6.25" style="9" customWidth="1"/>
    <col min="12809" max="12810" width="9.875" style="9" bestFit="1" customWidth="1"/>
    <col min="12811" max="12811" width="5.75" style="9" customWidth="1"/>
    <col min="12812" max="12812" width="59.625" style="9" customWidth="1"/>
    <col min="12813" max="12813" width="50" style="9" customWidth="1"/>
    <col min="12814" max="12814" width="39.875" style="9" customWidth="1"/>
    <col min="12815" max="12815" width="13.75" style="9" customWidth="1"/>
    <col min="12816" max="12816" width="6.375" style="9" customWidth="1"/>
    <col min="12817" max="12817" width="18.25" style="9" customWidth="1"/>
    <col min="12818" max="12818" width="14.5" style="9" customWidth="1"/>
    <col min="12819" max="12819" width="15.625" style="9" customWidth="1"/>
    <col min="12820" max="13056" width="9" style="9"/>
    <col min="13057" max="13057" width="8.875" style="9" customWidth="1"/>
    <col min="13058" max="13058" width="9" style="9"/>
    <col min="13059" max="13059" width="2.625" style="9" customWidth="1"/>
    <col min="13060" max="13060" width="5.75" style="9" customWidth="1"/>
    <col min="13061" max="13062" width="15.75" style="9" customWidth="1"/>
    <col min="13063" max="13063" width="40.625" style="9" customWidth="1"/>
    <col min="13064" max="13064" width="6.25" style="9" customWidth="1"/>
    <col min="13065" max="13066" width="9.875" style="9" bestFit="1" customWidth="1"/>
    <col min="13067" max="13067" width="5.75" style="9" customWidth="1"/>
    <col min="13068" max="13068" width="59.625" style="9" customWidth="1"/>
    <col min="13069" max="13069" width="50" style="9" customWidth="1"/>
    <col min="13070" max="13070" width="39.875" style="9" customWidth="1"/>
    <col min="13071" max="13071" width="13.75" style="9" customWidth="1"/>
    <col min="13072" max="13072" width="6.375" style="9" customWidth="1"/>
    <col min="13073" max="13073" width="18.25" style="9" customWidth="1"/>
    <col min="13074" max="13074" width="14.5" style="9" customWidth="1"/>
    <col min="13075" max="13075" width="15.625" style="9" customWidth="1"/>
    <col min="13076" max="13312" width="9" style="9"/>
    <col min="13313" max="13313" width="8.875" style="9" customWidth="1"/>
    <col min="13314" max="13314" width="9" style="9"/>
    <col min="13315" max="13315" width="2.625" style="9" customWidth="1"/>
    <col min="13316" max="13316" width="5.75" style="9" customWidth="1"/>
    <col min="13317" max="13318" width="15.75" style="9" customWidth="1"/>
    <col min="13319" max="13319" width="40.625" style="9" customWidth="1"/>
    <col min="13320" max="13320" width="6.25" style="9" customWidth="1"/>
    <col min="13321" max="13322" width="9.875" style="9" bestFit="1" customWidth="1"/>
    <col min="13323" max="13323" width="5.75" style="9" customWidth="1"/>
    <col min="13324" max="13324" width="59.625" style="9" customWidth="1"/>
    <col min="13325" max="13325" width="50" style="9" customWidth="1"/>
    <col min="13326" max="13326" width="39.875" style="9" customWidth="1"/>
    <col min="13327" max="13327" width="13.75" style="9" customWidth="1"/>
    <col min="13328" max="13328" width="6.375" style="9" customWidth="1"/>
    <col min="13329" max="13329" width="18.25" style="9" customWidth="1"/>
    <col min="13330" max="13330" width="14.5" style="9" customWidth="1"/>
    <col min="13331" max="13331" width="15.625" style="9" customWidth="1"/>
    <col min="13332" max="13568" width="9" style="9"/>
    <col min="13569" max="13569" width="8.875" style="9" customWidth="1"/>
    <col min="13570" max="13570" width="9" style="9"/>
    <col min="13571" max="13571" width="2.625" style="9" customWidth="1"/>
    <col min="13572" max="13572" width="5.75" style="9" customWidth="1"/>
    <col min="13573" max="13574" width="15.75" style="9" customWidth="1"/>
    <col min="13575" max="13575" width="40.625" style="9" customWidth="1"/>
    <col min="13576" max="13576" width="6.25" style="9" customWidth="1"/>
    <col min="13577" max="13578" width="9.875" style="9" bestFit="1" customWidth="1"/>
    <col min="13579" max="13579" width="5.75" style="9" customWidth="1"/>
    <col min="13580" max="13580" width="59.625" style="9" customWidth="1"/>
    <col min="13581" max="13581" width="50" style="9" customWidth="1"/>
    <col min="13582" max="13582" width="39.875" style="9" customWidth="1"/>
    <col min="13583" max="13583" width="13.75" style="9" customWidth="1"/>
    <col min="13584" max="13584" width="6.375" style="9" customWidth="1"/>
    <col min="13585" max="13585" width="18.25" style="9" customWidth="1"/>
    <col min="13586" max="13586" width="14.5" style="9" customWidth="1"/>
    <col min="13587" max="13587" width="15.625" style="9" customWidth="1"/>
    <col min="13588" max="13824" width="9" style="9"/>
    <col min="13825" max="13825" width="8.875" style="9" customWidth="1"/>
    <col min="13826" max="13826" width="9" style="9"/>
    <col min="13827" max="13827" width="2.625" style="9" customWidth="1"/>
    <col min="13828" max="13828" width="5.75" style="9" customWidth="1"/>
    <col min="13829" max="13830" width="15.75" style="9" customWidth="1"/>
    <col min="13831" max="13831" width="40.625" style="9" customWidth="1"/>
    <col min="13832" max="13832" width="6.25" style="9" customWidth="1"/>
    <col min="13833" max="13834" width="9.875" style="9" bestFit="1" customWidth="1"/>
    <col min="13835" max="13835" width="5.75" style="9" customWidth="1"/>
    <col min="13836" max="13836" width="59.625" style="9" customWidth="1"/>
    <col min="13837" max="13837" width="50" style="9" customWidth="1"/>
    <col min="13838" max="13838" width="39.875" style="9" customWidth="1"/>
    <col min="13839" max="13839" width="13.75" style="9" customWidth="1"/>
    <col min="13840" max="13840" width="6.375" style="9" customWidth="1"/>
    <col min="13841" max="13841" width="18.25" style="9" customWidth="1"/>
    <col min="13842" max="13842" width="14.5" style="9" customWidth="1"/>
    <col min="13843" max="13843" width="15.625" style="9" customWidth="1"/>
    <col min="13844" max="14080" width="9" style="9"/>
    <col min="14081" max="14081" width="8.875" style="9" customWidth="1"/>
    <col min="14082" max="14082" width="9" style="9"/>
    <col min="14083" max="14083" width="2.625" style="9" customWidth="1"/>
    <col min="14084" max="14084" width="5.75" style="9" customWidth="1"/>
    <col min="14085" max="14086" width="15.75" style="9" customWidth="1"/>
    <col min="14087" max="14087" width="40.625" style="9" customWidth="1"/>
    <col min="14088" max="14088" width="6.25" style="9" customWidth="1"/>
    <col min="14089" max="14090" width="9.875" style="9" bestFit="1" customWidth="1"/>
    <col min="14091" max="14091" width="5.75" style="9" customWidth="1"/>
    <col min="14092" max="14092" width="59.625" style="9" customWidth="1"/>
    <col min="14093" max="14093" width="50" style="9" customWidth="1"/>
    <col min="14094" max="14094" width="39.875" style="9" customWidth="1"/>
    <col min="14095" max="14095" width="13.75" style="9" customWidth="1"/>
    <col min="14096" max="14096" width="6.375" style="9" customWidth="1"/>
    <col min="14097" max="14097" width="18.25" style="9" customWidth="1"/>
    <col min="14098" max="14098" width="14.5" style="9" customWidth="1"/>
    <col min="14099" max="14099" width="15.625" style="9" customWidth="1"/>
    <col min="14100" max="14336" width="9" style="9"/>
    <col min="14337" max="14337" width="8.875" style="9" customWidth="1"/>
    <col min="14338" max="14338" width="9" style="9"/>
    <col min="14339" max="14339" width="2.625" style="9" customWidth="1"/>
    <col min="14340" max="14340" width="5.75" style="9" customWidth="1"/>
    <col min="14341" max="14342" width="15.75" style="9" customWidth="1"/>
    <col min="14343" max="14343" width="40.625" style="9" customWidth="1"/>
    <col min="14344" max="14344" width="6.25" style="9" customWidth="1"/>
    <col min="14345" max="14346" width="9.875" style="9" bestFit="1" customWidth="1"/>
    <col min="14347" max="14347" width="5.75" style="9" customWidth="1"/>
    <col min="14348" max="14348" width="59.625" style="9" customWidth="1"/>
    <col min="14349" max="14349" width="50" style="9" customWidth="1"/>
    <col min="14350" max="14350" width="39.875" style="9" customWidth="1"/>
    <col min="14351" max="14351" width="13.75" style="9" customWidth="1"/>
    <col min="14352" max="14352" width="6.375" style="9" customWidth="1"/>
    <col min="14353" max="14353" width="18.25" style="9" customWidth="1"/>
    <col min="14354" max="14354" width="14.5" style="9" customWidth="1"/>
    <col min="14355" max="14355" width="15.625" style="9" customWidth="1"/>
    <col min="14356" max="14592" width="9" style="9"/>
    <col min="14593" max="14593" width="8.875" style="9" customWidth="1"/>
    <col min="14594" max="14594" width="9" style="9"/>
    <col min="14595" max="14595" width="2.625" style="9" customWidth="1"/>
    <col min="14596" max="14596" width="5.75" style="9" customWidth="1"/>
    <col min="14597" max="14598" width="15.75" style="9" customWidth="1"/>
    <col min="14599" max="14599" width="40.625" style="9" customWidth="1"/>
    <col min="14600" max="14600" width="6.25" style="9" customWidth="1"/>
    <col min="14601" max="14602" width="9.875" style="9" bestFit="1" customWidth="1"/>
    <col min="14603" max="14603" width="5.75" style="9" customWidth="1"/>
    <col min="14604" max="14604" width="59.625" style="9" customWidth="1"/>
    <col min="14605" max="14605" width="50" style="9" customWidth="1"/>
    <col min="14606" max="14606" width="39.875" style="9" customWidth="1"/>
    <col min="14607" max="14607" width="13.75" style="9" customWidth="1"/>
    <col min="14608" max="14608" width="6.375" style="9" customWidth="1"/>
    <col min="14609" max="14609" width="18.25" style="9" customWidth="1"/>
    <col min="14610" max="14610" width="14.5" style="9" customWidth="1"/>
    <col min="14611" max="14611" width="15.625" style="9" customWidth="1"/>
    <col min="14612" max="14848" width="9" style="9"/>
    <col min="14849" max="14849" width="8.875" style="9" customWidth="1"/>
    <col min="14850" max="14850" width="9" style="9"/>
    <col min="14851" max="14851" width="2.625" style="9" customWidth="1"/>
    <col min="14852" max="14852" width="5.75" style="9" customWidth="1"/>
    <col min="14853" max="14854" width="15.75" style="9" customWidth="1"/>
    <col min="14855" max="14855" width="40.625" style="9" customWidth="1"/>
    <col min="14856" max="14856" width="6.25" style="9" customWidth="1"/>
    <col min="14857" max="14858" width="9.875" style="9" bestFit="1" customWidth="1"/>
    <col min="14859" max="14859" width="5.75" style="9" customWidth="1"/>
    <col min="14860" max="14860" width="59.625" style="9" customWidth="1"/>
    <col min="14861" max="14861" width="50" style="9" customWidth="1"/>
    <col min="14862" max="14862" width="39.875" style="9" customWidth="1"/>
    <col min="14863" max="14863" width="13.75" style="9" customWidth="1"/>
    <col min="14864" max="14864" width="6.375" style="9" customWidth="1"/>
    <col min="14865" max="14865" width="18.25" style="9" customWidth="1"/>
    <col min="14866" max="14866" width="14.5" style="9" customWidth="1"/>
    <col min="14867" max="14867" width="15.625" style="9" customWidth="1"/>
    <col min="14868" max="15104" width="9" style="9"/>
    <col min="15105" max="15105" width="8.875" style="9" customWidth="1"/>
    <col min="15106" max="15106" width="9" style="9"/>
    <col min="15107" max="15107" width="2.625" style="9" customWidth="1"/>
    <col min="15108" max="15108" width="5.75" style="9" customWidth="1"/>
    <col min="15109" max="15110" width="15.75" style="9" customWidth="1"/>
    <col min="15111" max="15111" width="40.625" style="9" customWidth="1"/>
    <col min="15112" max="15112" width="6.25" style="9" customWidth="1"/>
    <col min="15113" max="15114" width="9.875" style="9" bestFit="1" customWidth="1"/>
    <col min="15115" max="15115" width="5.75" style="9" customWidth="1"/>
    <col min="15116" max="15116" width="59.625" style="9" customWidth="1"/>
    <col min="15117" max="15117" width="50" style="9" customWidth="1"/>
    <col min="15118" max="15118" width="39.875" style="9" customWidth="1"/>
    <col min="15119" max="15119" width="13.75" style="9" customWidth="1"/>
    <col min="15120" max="15120" width="6.375" style="9" customWidth="1"/>
    <col min="15121" max="15121" width="18.25" style="9" customWidth="1"/>
    <col min="15122" max="15122" width="14.5" style="9" customWidth="1"/>
    <col min="15123" max="15123" width="15.625" style="9" customWidth="1"/>
    <col min="15124" max="15360" width="9" style="9"/>
    <col min="15361" max="15361" width="8.875" style="9" customWidth="1"/>
    <col min="15362" max="15362" width="9" style="9"/>
    <col min="15363" max="15363" width="2.625" style="9" customWidth="1"/>
    <col min="15364" max="15364" width="5.75" style="9" customWidth="1"/>
    <col min="15365" max="15366" width="15.75" style="9" customWidth="1"/>
    <col min="15367" max="15367" width="40.625" style="9" customWidth="1"/>
    <col min="15368" max="15368" width="6.25" style="9" customWidth="1"/>
    <col min="15369" max="15370" width="9.875" style="9" bestFit="1" customWidth="1"/>
    <col min="15371" max="15371" width="5.75" style="9" customWidth="1"/>
    <col min="15372" max="15372" width="59.625" style="9" customWidth="1"/>
    <col min="15373" max="15373" width="50" style="9" customWidth="1"/>
    <col min="15374" max="15374" width="39.875" style="9" customWidth="1"/>
    <col min="15375" max="15375" width="13.75" style="9" customWidth="1"/>
    <col min="15376" max="15376" width="6.375" style="9" customWidth="1"/>
    <col min="15377" max="15377" width="18.25" style="9" customWidth="1"/>
    <col min="15378" max="15378" width="14.5" style="9" customWidth="1"/>
    <col min="15379" max="15379" width="15.625" style="9" customWidth="1"/>
    <col min="15380" max="15616" width="9" style="9"/>
    <col min="15617" max="15617" width="8.875" style="9" customWidth="1"/>
    <col min="15618" max="15618" width="9" style="9"/>
    <col min="15619" max="15619" width="2.625" style="9" customWidth="1"/>
    <col min="15620" max="15620" width="5.75" style="9" customWidth="1"/>
    <col min="15621" max="15622" width="15.75" style="9" customWidth="1"/>
    <col min="15623" max="15623" width="40.625" style="9" customWidth="1"/>
    <col min="15624" max="15624" width="6.25" style="9" customWidth="1"/>
    <col min="15625" max="15626" width="9.875" style="9" bestFit="1" customWidth="1"/>
    <col min="15627" max="15627" width="5.75" style="9" customWidth="1"/>
    <col min="15628" max="15628" width="59.625" style="9" customWidth="1"/>
    <col min="15629" max="15629" width="50" style="9" customWidth="1"/>
    <col min="15630" max="15630" width="39.875" style="9" customWidth="1"/>
    <col min="15631" max="15631" width="13.75" style="9" customWidth="1"/>
    <col min="15632" max="15632" width="6.375" style="9" customWidth="1"/>
    <col min="15633" max="15633" width="18.25" style="9" customWidth="1"/>
    <col min="15634" max="15634" width="14.5" style="9" customWidth="1"/>
    <col min="15635" max="15635" width="15.625" style="9" customWidth="1"/>
    <col min="15636" max="15872" width="9" style="9"/>
    <col min="15873" max="15873" width="8.875" style="9" customWidth="1"/>
    <col min="15874" max="15874" width="9" style="9"/>
    <col min="15875" max="15875" width="2.625" style="9" customWidth="1"/>
    <col min="15876" max="15876" width="5.75" style="9" customWidth="1"/>
    <col min="15877" max="15878" width="15.75" style="9" customWidth="1"/>
    <col min="15879" max="15879" width="40.625" style="9" customWidth="1"/>
    <col min="15880" max="15880" width="6.25" style="9" customWidth="1"/>
    <col min="15881" max="15882" width="9.875" style="9" bestFit="1" customWidth="1"/>
    <col min="15883" max="15883" width="5.75" style="9" customWidth="1"/>
    <col min="15884" max="15884" width="59.625" style="9" customWidth="1"/>
    <col min="15885" max="15885" width="50" style="9" customWidth="1"/>
    <col min="15886" max="15886" width="39.875" style="9" customWidth="1"/>
    <col min="15887" max="15887" width="13.75" style="9" customWidth="1"/>
    <col min="15888" max="15888" width="6.375" style="9" customWidth="1"/>
    <col min="15889" max="15889" width="18.25" style="9" customWidth="1"/>
    <col min="15890" max="15890" width="14.5" style="9" customWidth="1"/>
    <col min="15891" max="15891" width="15.625" style="9" customWidth="1"/>
    <col min="15892" max="16128" width="9" style="9"/>
    <col min="16129" max="16129" width="8.875" style="9" customWidth="1"/>
    <col min="16130" max="16130" width="9" style="9"/>
    <col min="16131" max="16131" width="2.625" style="9" customWidth="1"/>
    <col min="16132" max="16132" width="5.75" style="9" customWidth="1"/>
    <col min="16133" max="16134" width="15.75" style="9" customWidth="1"/>
    <col min="16135" max="16135" width="40.625" style="9" customWidth="1"/>
    <col min="16136" max="16136" width="6.25" style="9" customWidth="1"/>
    <col min="16137" max="16138" width="9.875" style="9" bestFit="1" customWidth="1"/>
    <col min="16139" max="16139" width="5.75" style="9" customWidth="1"/>
    <col min="16140" max="16140" width="59.625" style="9" customWidth="1"/>
    <col min="16141" max="16141" width="50" style="9" customWidth="1"/>
    <col min="16142" max="16142" width="39.875" style="9" customWidth="1"/>
    <col min="16143" max="16143" width="13.75" style="9" customWidth="1"/>
    <col min="16144" max="16144" width="6.375" style="9" customWidth="1"/>
    <col min="16145" max="16145" width="18.25" style="9" customWidth="1"/>
    <col min="16146" max="16146" width="14.5" style="9" customWidth="1"/>
    <col min="16147" max="16147" width="15.625" style="9" customWidth="1"/>
    <col min="16148" max="16384" width="9" style="9"/>
  </cols>
  <sheetData>
    <row r="2" spans="1:19" ht="20.100000000000001" customHeight="1">
      <c r="D2" s="1" t="s">
        <v>0</v>
      </c>
      <c r="E2" s="1"/>
      <c r="F2" s="1"/>
      <c r="G2" s="2" t="s">
        <v>4345</v>
      </c>
      <c r="I2" s="4" t="s">
        <v>2</v>
      </c>
      <c r="J2" s="5"/>
      <c r="K2" s="6"/>
      <c r="L2" s="7">
        <f>SUM(J:J)</f>
        <v>7500</v>
      </c>
    </row>
    <row r="3" spans="1:19" ht="20.100000000000001" customHeight="1">
      <c r="D3" s="1" t="s">
        <v>3</v>
      </c>
      <c r="E3" s="1"/>
      <c r="F3" s="1"/>
      <c r="G3" s="13" t="s">
        <v>2522</v>
      </c>
    </row>
    <row r="4" spans="1:19" ht="20.100000000000001" customHeight="1">
      <c r="D4" s="1" t="s">
        <v>1373</v>
      </c>
      <c r="E4" s="1"/>
      <c r="F4" s="1"/>
      <c r="G4" s="13" t="s">
        <v>4346</v>
      </c>
      <c r="L4" s="1146" t="s">
        <v>4347</v>
      </c>
    </row>
    <row r="5" spans="1:19" ht="20.100000000000001" customHeight="1">
      <c r="D5" s="1" t="s">
        <v>6</v>
      </c>
      <c r="E5" s="1"/>
      <c r="F5" s="1"/>
      <c r="G5" s="16">
        <v>45141</v>
      </c>
    </row>
    <row r="6" spans="1:19" ht="20.100000000000001" customHeight="1">
      <c r="D6" s="1" t="s">
        <v>7</v>
      </c>
      <c r="E6" s="1"/>
      <c r="F6" s="1"/>
      <c r="G6" s="16">
        <v>45145</v>
      </c>
    </row>
    <row r="8" spans="1:19" s="8" customFormat="1" ht="19.7" customHeight="1">
      <c r="A8" s="8" t="s">
        <v>860</v>
      </c>
      <c r="D8" s="17" t="s">
        <v>8</v>
      </c>
      <c r="E8" s="17" t="s">
        <v>9</v>
      </c>
      <c r="F8" s="17" t="s">
        <v>10</v>
      </c>
      <c r="G8" s="18" t="s">
        <v>11</v>
      </c>
      <c r="H8" s="18" t="s">
        <v>12</v>
      </c>
      <c r="I8" s="18" t="s">
        <v>13</v>
      </c>
      <c r="J8" s="22" t="s">
        <v>14</v>
      </c>
      <c r="K8" s="22" t="s">
        <v>15</v>
      </c>
      <c r="L8" s="18" t="s">
        <v>16</v>
      </c>
      <c r="M8" s="18" t="s">
        <v>17</v>
      </c>
      <c r="N8" s="18" t="s">
        <v>18</v>
      </c>
      <c r="O8" s="30" t="s">
        <v>19</v>
      </c>
      <c r="P8" s="17" t="s">
        <v>20</v>
      </c>
      <c r="Q8" s="18" t="s">
        <v>21</v>
      </c>
      <c r="R8" s="30" t="s">
        <v>22</v>
      </c>
      <c r="S8" s="23" t="s">
        <v>23</v>
      </c>
    </row>
    <row r="9" spans="1:19" s="473" customFormat="1" ht="19.7" customHeight="1">
      <c r="A9" s="8"/>
      <c r="B9" s="8"/>
      <c r="C9" s="8"/>
      <c r="D9" s="34"/>
      <c r="E9" s="611"/>
      <c r="F9" s="111"/>
      <c r="G9" s="482"/>
      <c r="H9" s="18"/>
      <c r="I9" s="20"/>
      <c r="J9" s="118"/>
      <c r="K9" s="22"/>
      <c r="L9" s="28"/>
      <c r="M9" s="33"/>
      <c r="N9" s="471"/>
      <c r="O9" s="472"/>
      <c r="P9" s="34"/>
      <c r="Q9" s="33"/>
      <c r="R9" s="472"/>
      <c r="S9" s="40"/>
    </row>
    <row r="10" spans="1:19" s="473" customFormat="1" ht="19.7" customHeight="1">
      <c r="A10" s="8"/>
      <c r="B10" s="8"/>
      <c r="C10" s="8"/>
      <c r="D10" s="34"/>
      <c r="E10" s="1147" t="s">
        <v>3282</v>
      </c>
      <c r="F10" s="1148"/>
      <c r="G10" s="1149"/>
      <c r="H10" s="18"/>
      <c r="I10" s="20"/>
      <c r="J10" s="118"/>
      <c r="K10" s="22"/>
      <c r="L10" s="28"/>
      <c r="M10" s="33"/>
      <c r="N10" s="471"/>
      <c r="O10" s="472"/>
      <c r="P10" s="34"/>
      <c r="Q10" s="33"/>
      <c r="R10" s="472"/>
      <c r="S10" s="40"/>
    </row>
    <row r="11" spans="1:19" s="473" customFormat="1" ht="19.7" customHeight="1">
      <c r="A11" s="8"/>
      <c r="B11" s="8"/>
      <c r="C11" s="8"/>
      <c r="D11" s="34"/>
      <c r="E11" s="111"/>
      <c r="F11" s="17"/>
      <c r="G11" s="24"/>
      <c r="H11" s="18"/>
      <c r="I11" s="20"/>
      <c r="J11" s="125"/>
      <c r="K11" s="22"/>
      <c r="L11" s="28"/>
      <c r="M11" s="33"/>
      <c r="N11" s="471"/>
      <c r="O11" s="472"/>
      <c r="P11" s="34"/>
      <c r="Q11" s="33"/>
      <c r="R11" s="472"/>
      <c r="S11" s="40"/>
    </row>
    <row r="12" spans="1:19" s="473" customFormat="1" ht="19.7" customHeight="1">
      <c r="A12" s="1018" t="s">
        <v>1570</v>
      </c>
      <c r="B12" s="8"/>
      <c r="C12" s="8"/>
      <c r="D12" s="34">
        <v>1</v>
      </c>
      <c r="E12" s="1150" t="s">
        <v>4108</v>
      </c>
      <c r="F12" s="1150" t="s">
        <v>4108</v>
      </c>
      <c r="G12" s="24" t="s">
        <v>4348</v>
      </c>
      <c r="H12" s="1446">
        <v>1</v>
      </c>
      <c r="I12" s="1447">
        <v>3750</v>
      </c>
      <c r="J12" s="125">
        <f>H12*I12</f>
        <v>3750</v>
      </c>
      <c r="K12" s="22"/>
      <c r="L12" s="28" t="s">
        <v>4349</v>
      </c>
      <c r="M12" s="471" t="s">
        <v>4350</v>
      </c>
      <c r="N12" s="471"/>
      <c r="O12" s="472">
        <v>45127</v>
      </c>
      <c r="P12" s="34"/>
      <c r="Q12" s="43" t="s">
        <v>4351</v>
      </c>
      <c r="R12" s="472"/>
      <c r="S12" s="40"/>
    </row>
    <row r="13" spans="1:19" s="473" customFormat="1" ht="19.7" customHeight="1">
      <c r="A13" s="1018" t="s">
        <v>642</v>
      </c>
      <c r="B13" s="8"/>
      <c r="C13" s="8"/>
      <c r="D13" s="34">
        <f>+D12+1</f>
        <v>2</v>
      </c>
      <c r="E13" s="1150" t="s">
        <v>4108</v>
      </c>
      <c r="F13" s="1150" t="s">
        <v>4108</v>
      </c>
      <c r="G13" s="24" t="s">
        <v>4352</v>
      </c>
      <c r="H13" s="1446">
        <v>1</v>
      </c>
      <c r="I13" s="1447">
        <v>3750</v>
      </c>
      <c r="J13" s="125">
        <f>H13*I13</f>
        <v>3750</v>
      </c>
      <c r="K13" s="22"/>
      <c r="L13" s="28" t="s">
        <v>4353</v>
      </c>
      <c r="M13" s="471" t="s">
        <v>4350</v>
      </c>
      <c r="N13" s="471"/>
      <c r="O13" s="472">
        <v>45127</v>
      </c>
      <c r="P13" s="34"/>
      <c r="Q13" s="43" t="s">
        <v>4351</v>
      </c>
      <c r="R13" s="472"/>
      <c r="S13" s="1151"/>
    </row>
    <row r="14" spans="1:19" s="473" customFormat="1" ht="19.7" customHeight="1">
      <c r="A14" s="8"/>
      <c r="B14" s="8"/>
      <c r="C14" s="8"/>
      <c r="D14" s="17"/>
      <c r="E14" s="52"/>
      <c r="F14" s="52"/>
      <c r="G14" s="108"/>
      <c r="H14" s="1128"/>
      <c r="I14" s="98"/>
      <c r="J14" s="219"/>
      <c r="K14" s="22"/>
      <c r="L14" s="106"/>
      <c r="M14" s="33"/>
      <c r="N14" s="471"/>
      <c r="O14" s="472"/>
      <c r="P14" s="34"/>
      <c r="Q14" s="33"/>
      <c r="R14" s="472"/>
      <c r="S14" s="40"/>
    </row>
    <row r="15" spans="1:19" s="473" customFormat="1" ht="19.7" customHeight="1">
      <c r="A15" s="8"/>
      <c r="B15" s="8"/>
      <c r="C15" s="8"/>
      <c r="D15" s="17"/>
      <c r="E15" s="65"/>
      <c r="F15" s="65"/>
      <c r="G15" s="873"/>
      <c r="H15" s="138"/>
      <c r="I15" s="138"/>
      <c r="J15" s="1448"/>
      <c r="K15" s="363"/>
      <c r="L15" s="68"/>
      <c r="M15" s="33"/>
      <c r="N15" s="471"/>
      <c r="O15" s="472"/>
      <c r="P15" s="34"/>
      <c r="Q15" s="33"/>
      <c r="R15" s="472"/>
      <c r="S15" s="40"/>
    </row>
    <row r="16" spans="1:19" s="473" customFormat="1" ht="19.7" customHeight="1">
      <c r="A16" s="8"/>
      <c r="B16" s="8"/>
      <c r="C16" s="8"/>
      <c r="D16" s="34"/>
      <c r="E16" s="111"/>
      <c r="F16" s="111"/>
      <c r="G16" s="1168">
        <f>SUM(J12:J15)</f>
        <v>7500</v>
      </c>
      <c r="H16" s="18"/>
      <c r="I16" s="20"/>
      <c r="J16" s="33"/>
      <c r="K16" s="22"/>
      <c r="L16" s="28"/>
      <c r="M16" s="33"/>
      <c r="N16" s="471"/>
      <c r="O16" s="472"/>
      <c r="P16" s="34"/>
      <c r="Q16" s="33"/>
      <c r="R16" s="472"/>
      <c r="S16" s="40"/>
    </row>
    <row r="17" spans="1:19" s="473" customFormat="1" ht="19.7" customHeight="1">
      <c r="A17" s="8"/>
      <c r="B17" s="8"/>
      <c r="C17" s="8"/>
      <c r="D17" s="34"/>
      <c r="E17" s="111"/>
      <c r="F17" s="111"/>
      <c r="G17" s="24"/>
      <c r="H17" s="18"/>
      <c r="I17" s="20"/>
      <c r="J17" s="125"/>
      <c r="K17" s="22"/>
      <c r="L17" s="28"/>
      <c r="M17" s="33"/>
      <c r="N17" s="471"/>
      <c r="O17" s="472"/>
      <c r="P17" s="34"/>
      <c r="Q17" s="33"/>
      <c r="R17" s="472"/>
      <c r="S17" s="40"/>
    </row>
    <row r="18" spans="1:19" s="473" customFormat="1" ht="19.7" customHeight="1">
      <c r="A18" s="8"/>
      <c r="B18" s="8"/>
      <c r="C18" s="8"/>
      <c r="D18" s="34"/>
      <c r="E18" s="111"/>
      <c r="F18" s="111"/>
      <c r="G18" s="24"/>
      <c r="H18" s="18"/>
      <c r="I18" s="20"/>
      <c r="J18" s="125"/>
      <c r="K18" s="22"/>
      <c r="L18" s="28"/>
      <c r="M18" s="33"/>
      <c r="N18" s="471"/>
      <c r="O18" s="472"/>
      <c r="P18" s="34"/>
      <c r="Q18" s="33"/>
      <c r="R18" s="472"/>
      <c r="S18" s="40"/>
    </row>
    <row r="19" spans="1:19" s="473" customFormat="1" ht="19.7" customHeight="1">
      <c r="A19" s="8"/>
      <c r="B19" s="8"/>
      <c r="C19" s="8"/>
      <c r="D19" s="34"/>
      <c r="E19" s="111"/>
      <c r="F19" s="111"/>
      <c r="G19" s="24"/>
      <c r="H19" s="18"/>
      <c r="I19" s="20"/>
      <c r="J19" s="125"/>
      <c r="K19" s="22"/>
      <c r="L19" s="28"/>
      <c r="M19" s="33"/>
      <c r="N19" s="471"/>
      <c r="O19" s="472"/>
      <c r="P19" s="34"/>
      <c r="Q19" s="33"/>
      <c r="R19" s="472"/>
      <c r="S19" s="40"/>
    </row>
    <row r="20" spans="1:19" s="473" customFormat="1" ht="19.7" customHeight="1">
      <c r="A20" s="8"/>
      <c r="B20" s="8"/>
      <c r="C20" s="8"/>
      <c r="D20" s="34"/>
      <c r="E20" s="111"/>
      <c r="F20" s="111"/>
      <c r="G20" s="24"/>
      <c r="H20" s="18"/>
      <c r="I20" s="20"/>
      <c r="J20" s="125"/>
      <c r="K20" s="22"/>
      <c r="L20" s="28"/>
      <c r="M20" s="33"/>
      <c r="N20" s="471"/>
      <c r="O20" s="472"/>
      <c r="P20" s="34"/>
      <c r="Q20" s="33"/>
      <c r="R20" s="472"/>
      <c r="S20" s="40"/>
    </row>
    <row r="21" spans="1:19" s="473" customFormat="1" ht="19.7" customHeight="1">
      <c r="A21" s="8"/>
      <c r="B21" s="8"/>
      <c r="C21" s="8"/>
      <c r="D21" s="34"/>
      <c r="E21" s="111"/>
      <c r="F21" s="111"/>
      <c r="G21" s="24"/>
      <c r="H21" s="18"/>
      <c r="I21" s="20"/>
      <c r="J21" s="125"/>
      <c r="K21" s="22"/>
      <c r="L21" s="28"/>
      <c r="M21" s="33"/>
      <c r="N21" s="471"/>
      <c r="O21" s="472"/>
      <c r="P21" s="34"/>
      <c r="Q21" s="33"/>
      <c r="R21" s="472"/>
      <c r="S21" s="40"/>
    </row>
    <row r="22" spans="1:19" s="473" customFormat="1" ht="19.7" customHeight="1">
      <c r="A22" s="8"/>
      <c r="B22" s="8"/>
      <c r="C22" s="8"/>
      <c r="D22" s="34"/>
      <c r="E22" s="111"/>
      <c r="F22" s="111"/>
      <c r="G22" s="24"/>
      <c r="H22" s="18"/>
      <c r="I22" s="20"/>
      <c r="J22" s="125"/>
      <c r="K22" s="22"/>
      <c r="L22" s="28"/>
      <c r="M22" s="33"/>
      <c r="N22" s="471"/>
      <c r="O22" s="472"/>
      <c r="P22" s="34"/>
      <c r="Q22" s="33"/>
      <c r="R22" s="472"/>
      <c r="S22" s="40"/>
    </row>
    <row r="23" spans="1:19" s="473" customFormat="1" ht="19.7" customHeight="1">
      <c r="A23" s="8"/>
      <c r="B23" s="8"/>
      <c r="C23" s="8"/>
      <c r="D23" s="34"/>
      <c r="E23" s="111"/>
      <c r="F23" s="111"/>
      <c r="G23" s="24"/>
      <c r="H23" s="18"/>
      <c r="I23" s="20"/>
      <c r="J23" s="125"/>
      <c r="K23" s="22"/>
      <c r="L23" s="28"/>
      <c r="M23" s="33"/>
      <c r="N23" s="471"/>
      <c r="O23" s="472"/>
      <c r="P23" s="34"/>
      <c r="Q23" s="33"/>
      <c r="R23" s="472"/>
      <c r="S23" s="40"/>
    </row>
    <row r="24" spans="1:19" s="473" customFormat="1" ht="19.7" customHeight="1">
      <c r="A24" s="8"/>
      <c r="B24" s="8"/>
      <c r="C24" s="8"/>
      <c r="D24" s="34"/>
      <c r="E24" s="111"/>
      <c r="F24" s="111"/>
      <c r="G24" s="24"/>
      <c r="H24" s="18"/>
      <c r="I24" s="20"/>
      <c r="J24" s="125"/>
      <c r="K24" s="22"/>
      <c r="L24" s="28"/>
      <c r="M24" s="33"/>
      <c r="N24" s="471"/>
      <c r="O24" s="472"/>
      <c r="P24" s="34"/>
      <c r="Q24" s="33"/>
      <c r="R24" s="472"/>
      <c r="S24" s="40"/>
    </row>
    <row r="25" spans="1:19" s="473" customFormat="1" ht="19.7" customHeight="1">
      <c r="A25" s="8"/>
      <c r="B25" s="8"/>
      <c r="C25" s="8"/>
      <c r="D25" s="34"/>
      <c r="E25" s="111"/>
      <c r="F25" s="111"/>
      <c r="G25" s="24"/>
      <c r="H25" s="18"/>
      <c r="I25" s="20"/>
      <c r="J25" s="125"/>
      <c r="K25" s="22"/>
      <c r="L25" s="28"/>
      <c r="M25" s="33"/>
      <c r="N25" s="471"/>
      <c r="O25" s="472"/>
      <c r="P25" s="34"/>
      <c r="Q25" s="33"/>
      <c r="R25" s="472"/>
      <c r="S25" s="40"/>
    </row>
    <row r="26" spans="1:19" s="473" customFormat="1" ht="19.7" customHeight="1">
      <c r="A26" s="8"/>
      <c r="B26" s="8"/>
      <c r="C26" s="8"/>
      <c r="D26" s="34"/>
      <c r="E26" s="111"/>
      <c r="F26" s="111"/>
      <c r="G26" s="24"/>
      <c r="H26" s="18"/>
      <c r="I26" s="20"/>
      <c r="J26" s="125"/>
      <c r="K26" s="22"/>
      <c r="L26" s="28"/>
      <c r="M26" s="33"/>
      <c r="N26" s="471"/>
      <c r="O26" s="472"/>
      <c r="P26" s="34"/>
      <c r="Q26" s="33"/>
      <c r="R26" s="472"/>
      <c r="S26" s="40"/>
    </row>
    <row r="27" spans="1:19" s="473" customFormat="1" ht="19.7" customHeight="1">
      <c r="A27" s="8"/>
      <c r="B27" s="8"/>
      <c r="C27" s="8"/>
      <c r="D27" s="34"/>
      <c r="E27" s="111"/>
      <c r="F27" s="111"/>
      <c r="G27" s="24"/>
      <c r="H27" s="18"/>
      <c r="I27" s="20"/>
      <c r="J27" s="125"/>
      <c r="K27" s="22"/>
      <c r="L27" s="28"/>
      <c r="M27" s="33"/>
      <c r="N27" s="471"/>
      <c r="O27" s="472"/>
      <c r="P27" s="34"/>
      <c r="Q27" s="33"/>
      <c r="R27" s="472"/>
      <c r="S27" s="40"/>
    </row>
    <row r="28" spans="1:19" s="473" customFormat="1" ht="19.7" customHeight="1">
      <c r="A28" s="8"/>
      <c r="B28" s="8"/>
      <c r="C28" s="8"/>
      <c r="D28" s="34"/>
      <c r="E28" s="111"/>
      <c r="F28" s="111"/>
      <c r="G28" s="24"/>
      <c r="H28" s="18"/>
      <c r="I28" s="20"/>
      <c r="J28" s="125"/>
      <c r="K28" s="22"/>
      <c r="L28" s="28"/>
      <c r="M28" s="33"/>
      <c r="N28" s="471"/>
      <c r="O28" s="472"/>
      <c r="P28" s="34"/>
      <c r="Q28" s="33"/>
      <c r="R28" s="472"/>
      <c r="S28" s="40"/>
    </row>
    <row r="29" spans="1:19" s="473" customFormat="1" ht="19.7" customHeight="1">
      <c r="A29" s="8"/>
      <c r="B29" s="8"/>
      <c r="C29" s="8"/>
      <c r="D29" s="34"/>
      <c r="E29" s="111"/>
      <c r="F29" s="111"/>
      <c r="G29" s="24"/>
      <c r="H29" s="18"/>
      <c r="I29" s="20"/>
      <c r="J29" s="125"/>
      <c r="K29" s="22"/>
      <c r="L29" s="28"/>
      <c r="M29" s="33"/>
      <c r="N29" s="471"/>
      <c r="O29" s="472"/>
      <c r="P29" s="34"/>
      <c r="Q29" s="33"/>
      <c r="R29" s="472"/>
      <c r="S29" s="40"/>
    </row>
    <row r="30" spans="1:19" s="8" customFormat="1" ht="19.7" customHeight="1">
      <c r="D30" s="17"/>
      <c r="E30" s="17"/>
      <c r="F30" s="17"/>
      <c r="G30" s="1169"/>
      <c r="H30" s="1170"/>
      <c r="I30" s="27"/>
      <c r="J30" s="118"/>
      <c r="K30" s="22"/>
      <c r="L30" s="24"/>
      <c r="M30" s="18"/>
      <c r="N30" s="18"/>
      <c r="O30" s="30"/>
      <c r="P30" s="17"/>
      <c r="Q30" s="18"/>
      <c r="R30" s="30"/>
      <c r="S30" s="23"/>
    </row>
    <row r="31" spans="1:19" s="8" customFormat="1" ht="19.7" customHeight="1">
      <c r="D31" s="17"/>
      <c r="E31" s="17"/>
      <c r="F31" s="17"/>
      <c r="G31" s="321"/>
      <c r="H31" s="1170"/>
      <c r="I31" s="27"/>
      <c r="J31" s="118"/>
      <c r="K31" s="22"/>
      <c r="L31" s="24"/>
      <c r="M31" s="18"/>
      <c r="N31" s="18"/>
      <c r="O31" s="30"/>
      <c r="P31" s="17"/>
      <c r="Q31" s="18"/>
      <c r="R31" s="30"/>
      <c r="S31" s="23"/>
    </row>
    <row r="32" spans="1:19" s="8" customFormat="1" ht="19.7" customHeight="1">
      <c r="D32" s="17"/>
      <c r="E32" s="17"/>
      <c r="F32" s="17"/>
      <c r="G32" s="321"/>
      <c r="H32" s="1170"/>
      <c r="I32" s="27"/>
      <c r="J32" s="118"/>
      <c r="K32" s="22"/>
      <c r="L32" s="24"/>
      <c r="M32" s="18"/>
      <c r="N32" s="18"/>
      <c r="O32" s="30"/>
      <c r="P32" s="17"/>
      <c r="Q32" s="18"/>
      <c r="R32" s="30"/>
      <c r="S32" s="23"/>
    </row>
    <row r="33" spans="4:19" s="8" customFormat="1" ht="19.7" customHeight="1">
      <c r="D33" s="17"/>
      <c r="E33" s="17"/>
      <c r="F33" s="17"/>
      <c r="G33" s="321"/>
      <c r="H33" s="1170"/>
      <c r="I33" s="27"/>
      <c r="J33" s="118"/>
      <c r="K33" s="22"/>
      <c r="L33" s="24"/>
      <c r="M33" s="18"/>
      <c r="N33" s="18"/>
      <c r="O33" s="30"/>
      <c r="P33" s="17"/>
      <c r="Q33" s="18"/>
      <c r="R33" s="30"/>
      <c r="S33" s="23"/>
    </row>
    <row r="34" spans="4:19" s="8" customFormat="1" ht="19.7" customHeight="1">
      <c r="D34" s="17"/>
      <c r="E34" s="17"/>
      <c r="F34" s="17"/>
      <c r="G34" s="24"/>
      <c r="H34" s="531"/>
      <c r="I34" s="27"/>
      <c r="J34" s="118">
        <f>H34*I34</f>
        <v>0</v>
      </c>
      <c r="K34" s="22"/>
      <c r="L34" s="24"/>
      <c r="M34" s="24"/>
      <c r="N34" s="18"/>
      <c r="O34" s="30"/>
      <c r="P34" s="17"/>
      <c r="Q34" s="18"/>
      <c r="R34" s="30"/>
      <c r="S34" s="23"/>
    </row>
    <row r="35" spans="4:19" s="8" customFormat="1" ht="19.7" customHeight="1">
      <c r="D35" s="17"/>
      <c r="E35" s="17"/>
      <c r="F35" s="17"/>
      <c r="G35" s="24"/>
      <c r="H35" s="531"/>
      <c r="I35" s="27"/>
      <c r="J35" s="118"/>
      <c r="K35" s="22"/>
      <c r="L35" s="24"/>
      <c r="M35" s="18"/>
      <c r="N35" s="18"/>
      <c r="O35" s="30"/>
      <c r="P35" s="17"/>
      <c r="Q35" s="18"/>
      <c r="R35" s="30"/>
      <c r="S35" s="23"/>
    </row>
  </sheetData>
  <autoFilter ref="D8:Q35" xr:uid="{ADDD5F30-0363-4EE6-A419-DE4FF88B7B57}"/>
  <mergeCells count="7">
    <mergeCell ref="E10:G10"/>
    <mergeCell ref="D2:F2"/>
    <mergeCell ref="I2:K2"/>
    <mergeCell ref="D3:F3"/>
    <mergeCell ref="D4:F4"/>
    <mergeCell ref="D5:F5"/>
    <mergeCell ref="D6:F6"/>
  </mergeCells>
  <phoneticPr fontId="3"/>
  <dataValidations count="1">
    <dataValidation imeMode="hiragana" allowBlank="1" showInputMessage="1" showErrorMessage="1" sqref="L14:L15 JH14:JH15 TD14:TD15 ACZ14:ACZ15 AMV14:AMV15 AWR14:AWR15 BGN14:BGN15 BQJ14:BQJ15 CAF14:CAF15 CKB14:CKB15 CTX14:CTX15 DDT14:DDT15 DNP14:DNP15 DXL14:DXL15 EHH14:EHH15 ERD14:ERD15 FAZ14:FAZ15 FKV14:FKV15 FUR14:FUR15 GEN14:GEN15 GOJ14:GOJ15 GYF14:GYF15 HIB14:HIB15 HRX14:HRX15 IBT14:IBT15 ILP14:ILP15 IVL14:IVL15 JFH14:JFH15 JPD14:JPD15 JYZ14:JYZ15 KIV14:KIV15 KSR14:KSR15 LCN14:LCN15 LMJ14:LMJ15 LWF14:LWF15 MGB14:MGB15 MPX14:MPX15 MZT14:MZT15 NJP14:NJP15 NTL14:NTL15 ODH14:ODH15 OND14:OND15 OWZ14:OWZ15 PGV14:PGV15 PQR14:PQR15 QAN14:QAN15 QKJ14:QKJ15 QUF14:QUF15 REB14:REB15 RNX14:RNX15 RXT14:RXT15 SHP14:SHP15 SRL14:SRL15 TBH14:TBH15 TLD14:TLD15 TUZ14:TUZ15 UEV14:UEV15 UOR14:UOR15 UYN14:UYN15 VIJ14:VIJ15 VSF14:VSF15 WCB14:WCB15 WLX14:WLX15 WVT14:WVT15 L65550:L65551 JH65550:JH65551 TD65550:TD65551 ACZ65550:ACZ65551 AMV65550:AMV65551 AWR65550:AWR65551 BGN65550:BGN65551 BQJ65550:BQJ65551 CAF65550:CAF65551 CKB65550:CKB65551 CTX65550:CTX65551 DDT65550:DDT65551 DNP65550:DNP65551 DXL65550:DXL65551 EHH65550:EHH65551 ERD65550:ERD65551 FAZ65550:FAZ65551 FKV65550:FKV65551 FUR65550:FUR65551 GEN65550:GEN65551 GOJ65550:GOJ65551 GYF65550:GYF65551 HIB65550:HIB65551 HRX65550:HRX65551 IBT65550:IBT65551 ILP65550:ILP65551 IVL65550:IVL65551 JFH65550:JFH65551 JPD65550:JPD65551 JYZ65550:JYZ65551 KIV65550:KIV65551 KSR65550:KSR65551 LCN65550:LCN65551 LMJ65550:LMJ65551 LWF65550:LWF65551 MGB65550:MGB65551 MPX65550:MPX65551 MZT65550:MZT65551 NJP65550:NJP65551 NTL65550:NTL65551 ODH65550:ODH65551 OND65550:OND65551 OWZ65550:OWZ65551 PGV65550:PGV65551 PQR65550:PQR65551 QAN65550:QAN65551 QKJ65550:QKJ65551 QUF65550:QUF65551 REB65550:REB65551 RNX65550:RNX65551 RXT65550:RXT65551 SHP65550:SHP65551 SRL65550:SRL65551 TBH65550:TBH65551 TLD65550:TLD65551 TUZ65550:TUZ65551 UEV65550:UEV65551 UOR65550:UOR65551 UYN65550:UYN65551 VIJ65550:VIJ65551 VSF65550:VSF65551 WCB65550:WCB65551 WLX65550:WLX65551 WVT65550:WVT65551 L131086:L131087 JH131086:JH131087 TD131086:TD131087 ACZ131086:ACZ131087 AMV131086:AMV131087 AWR131086:AWR131087 BGN131086:BGN131087 BQJ131086:BQJ131087 CAF131086:CAF131087 CKB131086:CKB131087 CTX131086:CTX131087 DDT131086:DDT131087 DNP131086:DNP131087 DXL131086:DXL131087 EHH131086:EHH131087 ERD131086:ERD131087 FAZ131086:FAZ131087 FKV131086:FKV131087 FUR131086:FUR131087 GEN131086:GEN131087 GOJ131086:GOJ131087 GYF131086:GYF131087 HIB131086:HIB131087 HRX131086:HRX131087 IBT131086:IBT131087 ILP131086:ILP131087 IVL131086:IVL131087 JFH131086:JFH131087 JPD131086:JPD131087 JYZ131086:JYZ131087 KIV131086:KIV131087 KSR131086:KSR131087 LCN131086:LCN131087 LMJ131086:LMJ131087 LWF131086:LWF131087 MGB131086:MGB131087 MPX131086:MPX131087 MZT131086:MZT131087 NJP131086:NJP131087 NTL131086:NTL131087 ODH131086:ODH131087 OND131086:OND131087 OWZ131086:OWZ131087 PGV131086:PGV131087 PQR131086:PQR131087 QAN131086:QAN131087 QKJ131086:QKJ131087 QUF131086:QUF131087 REB131086:REB131087 RNX131086:RNX131087 RXT131086:RXT131087 SHP131086:SHP131087 SRL131086:SRL131087 TBH131086:TBH131087 TLD131086:TLD131087 TUZ131086:TUZ131087 UEV131086:UEV131087 UOR131086:UOR131087 UYN131086:UYN131087 VIJ131086:VIJ131087 VSF131086:VSF131087 WCB131086:WCB131087 WLX131086:WLX131087 WVT131086:WVT131087 L196622:L196623 JH196622:JH196623 TD196622:TD196623 ACZ196622:ACZ196623 AMV196622:AMV196623 AWR196622:AWR196623 BGN196622:BGN196623 BQJ196622:BQJ196623 CAF196622:CAF196623 CKB196622:CKB196623 CTX196622:CTX196623 DDT196622:DDT196623 DNP196622:DNP196623 DXL196622:DXL196623 EHH196622:EHH196623 ERD196622:ERD196623 FAZ196622:FAZ196623 FKV196622:FKV196623 FUR196622:FUR196623 GEN196622:GEN196623 GOJ196622:GOJ196623 GYF196622:GYF196623 HIB196622:HIB196623 HRX196622:HRX196623 IBT196622:IBT196623 ILP196622:ILP196623 IVL196622:IVL196623 JFH196622:JFH196623 JPD196622:JPD196623 JYZ196622:JYZ196623 KIV196622:KIV196623 KSR196622:KSR196623 LCN196622:LCN196623 LMJ196622:LMJ196623 LWF196622:LWF196623 MGB196622:MGB196623 MPX196622:MPX196623 MZT196622:MZT196623 NJP196622:NJP196623 NTL196622:NTL196623 ODH196622:ODH196623 OND196622:OND196623 OWZ196622:OWZ196623 PGV196622:PGV196623 PQR196622:PQR196623 QAN196622:QAN196623 QKJ196622:QKJ196623 QUF196622:QUF196623 REB196622:REB196623 RNX196622:RNX196623 RXT196622:RXT196623 SHP196622:SHP196623 SRL196622:SRL196623 TBH196622:TBH196623 TLD196622:TLD196623 TUZ196622:TUZ196623 UEV196622:UEV196623 UOR196622:UOR196623 UYN196622:UYN196623 VIJ196622:VIJ196623 VSF196622:VSF196623 WCB196622:WCB196623 WLX196622:WLX196623 WVT196622:WVT196623 L262158:L262159 JH262158:JH262159 TD262158:TD262159 ACZ262158:ACZ262159 AMV262158:AMV262159 AWR262158:AWR262159 BGN262158:BGN262159 BQJ262158:BQJ262159 CAF262158:CAF262159 CKB262158:CKB262159 CTX262158:CTX262159 DDT262158:DDT262159 DNP262158:DNP262159 DXL262158:DXL262159 EHH262158:EHH262159 ERD262158:ERD262159 FAZ262158:FAZ262159 FKV262158:FKV262159 FUR262158:FUR262159 GEN262158:GEN262159 GOJ262158:GOJ262159 GYF262158:GYF262159 HIB262158:HIB262159 HRX262158:HRX262159 IBT262158:IBT262159 ILP262158:ILP262159 IVL262158:IVL262159 JFH262158:JFH262159 JPD262158:JPD262159 JYZ262158:JYZ262159 KIV262158:KIV262159 KSR262158:KSR262159 LCN262158:LCN262159 LMJ262158:LMJ262159 LWF262158:LWF262159 MGB262158:MGB262159 MPX262158:MPX262159 MZT262158:MZT262159 NJP262158:NJP262159 NTL262158:NTL262159 ODH262158:ODH262159 OND262158:OND262159 OWZ262158:OWZ262159 PGV262158:PGV262159 PQR262158:PQR262159 QAN262158:QAN262159 QKJ262158:QKJ262159 QUF262158:QUF262159 REB262158:REB262159 RNX262158:RNX262159 RXT262158:RXT262159 SHP262158:SHP262159 SRL262158:SRL262159 TBH262158:TBH262159 TLD262158:TLD262159 TUZ262158:TUZ262159 UEV262158:UEV262159 UOR262158:UOR262159 UYN262158:UYN262159 VIJ262158:VIJ262159 VSF262158:VSF262159 WCB262158:WCB262159 WLX262158:WLX262159 WVT262158:WVT262159 L327694:L327695 JH327694:JH327695 TD327694:TD327695 ACZ327694:ACZ327695 AMV327694:AMV327695 AWR327694:AWR327695 BGN327694:BGN327695 BQJ327694:BQJ327695 CAF327694:CAF327695 CKB327694:CKB327695 CTX327694:CTX327695 DDT327694:DDT327695 DNP327694:DNP327695 DXL327694:DXL327695 EHH327694:EHH327695 ERD327694:ERD327695 FAZ327694:FAZ327695 FKV327694:FKV327695 FUR327694:FUR327695 GEN327694:GEN327695 GOJ327694:GOJ327695 GYF327694:GYF327695 HIB327694:HIB327695 HRX327694:HRX327695 IBT327694:IBT327695 ILP327694:ILP327695 IVL327694:IVL327695 JFH327694:JFH327695 JPD327694:JPD327695 JYZ327694:JYZ327695 KIV327694:KIV327695 KSR327694:KSR327695 LCN327694:LCN327695 LMJ327694:LMJ327695 LWF327694:LWF327695 MGB327694:MGB327695 MPX327694:MPX327695 MZT327694:MZT327695 NJP327694:NJP327695 NTL327694:NTL327695 ODH327694:ODH327695 OND327694:OND327695 OWZ327694:OWZ327695 PGV327694:PGV327695 PQR327694:PQR327695 QAN327694:QAN327695 QKJ327694:QKJ327695 QUF327694:QUF327695 REB327694:REB327695 RNX327694:RNX327695 RXT327694:RXT327695 SHP327694:SHP327695 SRL327694:SRL327695 TBH327694:TBH327695 TLD327694:TLD327695 TUZ327694:TUZ327695 UEV327694:UEV327695 UOR327694:UOR327695 UYN327694:UYN327695 VIJ327694:VIJ327695 VSF327694:VSF327695 WCB327694:WCB327695 WLX327694:WLX327695 WVT327694:WVT327695 L393230:L393231 JH393230:JH393231 TD393230:TD393231 ACZ393230:ACZ393231 AMV393230:AMV393231 AWR393230:AWR393231 BGN393230:BGN393231 BQJ393230:BQJ393231 CAF393230:CAF393231 CKB393230:CKB393231 CTX393230:CTX393231 DDT393230:DDT393231 DNP393230:DNP393231 DXL393230:DXL393231 EHH393230:EHH393231 ERD393230:ERD393231 FAZ393230:FAZ393231 FKV393230:FKV393231 FUR393230:FUR393231 GEN393230:GEN393231 GOJ393230:GOJ393231 GYF393230:GYF393231 HIB393230:HIB393231 HRX393230:HRX393231 IBT393230:IBT393231 ILP393230:ILP393231 IVL393230:IVL393231 JFH393230:JFH393231 JPD393230:JPD393231 JYZ393230:JYZ393231 KIV393230:KIV393231 KSR393230:KSR393231 LCN393230:LCN393231 LMJ393230:LMJ393231 LWF393230:LWF393231 MGB393230:MGB393231 MPX393230:MPX393231 MZT393230:MZT393231 NJP393230:NJP393231 NTL393230:NTL393231 ODH393230:ODH393231 OND393230:OND393231 OWZ393230:OWZ393231 PGV393230:PGV393231 PQR393230:PQR393231 QAN393230:QAN393231 QKJ393230:QKJ393231 QUF393230:QUF393231 REB393230:REB393231 RNX393230:RNX393231 RXT393230:RXT393231 SHP393230:SHP393231 SRL393230:SRL393231 TBH393230:TBH393231 TLD393230:TLD393231 TUZ393230:TUZ393231 UEV393230:UEV393231 UOR393230:UOR393231 UYN393230:UYN393231 VIJ393230:VIJ393231 VSF393230:VSF393231 WCB393230:WCB393231 WLX393230:WLX393231 WVT393230:WVT393231 L458766:L458767 JH458766:JH458767 TD458766:TD458767 ACZ458766:ACZ458767 AMV458766:AMV458767 AWR458766:AWR458767 BGN458766:BGN458767 BQJ458766:BQJ458767 CAF458766:CAF458767 CKB458766:CKB458767 CTX458766:CTX458767 DDT458766:DDT458767 DNP458766:DNP458767 DXL458766:DXL458767 EHH458766:EHH458767 ERD458766:ERD458767 FAZ458766:FAZ458767 FKV458766:FKV458767 FUR458766:FUR458767 GEN458766:GEN458767 GOJ458766:GOJ458767 GYF458766:GYF458767 HIB458766:HIB458767 HRX458766:HRX458767 IBT458766:IBT458767 ILP458766:ILP458767 IVL458766:IVL458767 JFH458766:JFH458767 JPD458766:JPD458767 JYZ458766:JYZ458767 KIV458766:KIV458767 KSR458766:KSR458767 LCN458766:LCN458767 LMJ458766:LMJ458767 LWF458766:LWF458767 MGB458766:MGB458767 MPX458766:MPX458767 MZT458766:MZT458767 NJP458766:NJP458767 NTL458766:NTL458767 ODH458766:ODH458767 OND458766:OND458767 OWZ458766:OWZ458767 PGV458766:PGV458767 PQR458766:PQR458767 QAN458766:QAN458767 QKJ458766:QKJ458767 QUF458766:QUF458767 REB458766:REB458767 RNX458766:RNX458767 RXT458766:RXT458767 SHP458766:SHP458767 SRL458766:SRL458767 TBH458766:TBH458767 TLD458766:TLD458767 TUZ458766:TUZ458767 UEV458766:UEV458767 UOR458766:UOR458767 UYN458766:UYN458767 VIJ458766:VIJ458767 VSF458766:VSF458767 WCB458766:WCB458767 WLX458766:WLX458767 WVT458766:WVT458767 L524302:L524303 JH524302:JH524303 TD524302:TD524303 ACZ524302:ACZ524303 AMV524302:AMV524303 AWR524302:AWR524303 BGN524302:BGN524303 BQJ524302:BQJ524303 CAF524302:CAF524303 CKB524302:CKB524303 CTX524302:CTX524303 DDT524302:DDT524303 DNP524302:DNP524303 DXL524302:DXL524303 EHH524302:EHH524303 ERD524302:ERD524303 FAZ524302:FAZ524303 FKV524302:FKV524303 FUR524302:FUR524303 GEN524302:GEN524303 GOJ524302:GOJ524303 GYF524302:GYF524303 HIB524302:HIB524303 HRX524302:HRX524303 IBT524302:IBT524303 ILP524302:ILP524303 IVL524302:IVL524303 JFH524302:JFH524303 JPD524302:JPD524303 JYZ524302:JYZ524303 KIV524302:KIV524303 KSR524302:KSR524303 LCN524302:LCN524303 LMJ524302:LMJ524303 LWF524302:LWF524303 MGB524302:MGB524303 MPX524302:MPX524303 MZT524302:MZT524303 NJP524302:NJP524303 NTL524302:NTL524303 ODH524302:ODH524303 OND524302:OND524303 OWZ524302:OWZ524303 PGV524302:PGV524303 PQR524302:PQR524303 QAN524302:QAN524303 QKJ524302:QKJ524303 QUF524302:QUF524303 REB524302:REB524303 RNX524302:RNX524303 RXT524302:RXT524303 SHP524302:SHP524303 SRL524302:SRL524303 TBH524302:TBH524303 TLD524302:TLD524303 TUZ524302:TUZ524303 UEV524302:UEV524303 UOR524302:UOR524303 UYN524302:UYN524303 VIJ524302:VIJ524303 VSF524302:VSF524303 WCB524302:WCB524303 WLX524302:WLX524303 WVT524302:WVT524303 L589838:L589839 JH589838:JH589839 TD589838:TD589839 ACZ589838:ACZ589839 AMV589838:AMV589839 AWR589838:AWR589839 BGN589838:BGN589839 BQJ589838:BQJ589839 CAF589838:CAF589839 CKB589838:CKB589839 CTX589838:CTX589839 DDT589838:DDT589839 DNP589838:DNP589839 DXL589838:DXL589839 EHH589838:EHH589839 ERD589838:ERD589839 FAZ589838:FAZ589839 FKV589838:FKV589839 FUR589838:FUR589839 GEN589838:GEN589839 GOJ589838:GOJ589839 GYF589838:GYF589839 HIB589838:HIB589839 HRX589838:HRX589839 IBT589838:IBT589839 ILP589838:ILP589839 IVL589838:IVL589839 JFH589838:JFH589839 JPD589838:JPD589839 JYZ589838:JYZ589839 KIV589838:KIV589839 KSR589838:KSR589839 LCN589838:LCN589839 LMJ589838:LMJ589839 LWF589838:LWF589839 MGB589838:MGB589839 MPX589838:MPX589839 MZT589838:MZT589839 NJP589838:NJP589839 NTL589838:NTL589839 ODH589838:ODH589839 OND589838:OND589839 OWZ589838:OWZ589839 PGV589838:PGV589839 PQR589838:PQR589839 QAN589838:QAN589839 QKJ589838:QKJ589839 QUF589838:QUF589839 REB589838:REB589839 RNX589838:RNX589839 RXT589838:RXT589839 SHP589838:SHP589839 SRL589838:SRL589839 TBH589838:TBH589839 TLD589838:TLD589839 TUZ589838:TUZ589839 UEV589838:UEV589839 UOR589838:UOR589839 UYN589838:UYN589839 VIJ589838:VIJ589839 VSF589838:VSF589839 WCB589838:WCB589839 WLX589838:WLX589839 WVT589838:WVT589839 L655374:L655375 JH655374:JH655375 TD655374:TD655375 ACZ655374:ACZ655375 AMV655374:AMV655375 AWR655374:AWR655375 BGN655374:BGN655375 BQJ655374:BQJ655375 CAF655374:CAF655375 CKB655374:CKB655375 CTX655374:CTX655375 DDT655374:DDT655375 DNP655374:DNP655375 DXL655374:DXL655375 EHH655374:EHH655375 ERD655374:ERD655375 FAZ655374:FAZ655375 FKV655374:FKV655375 FUR655374:FUR655375 GEN655374:GEN655375 GOJ655374:GOJ655375 GYF655374:GYF655375 HIB655374:HIB655375 HRX655374:HRX655375 IBT655374:IBT655375 ILP655374:ILP655375 IVL655374:IVL655375 JFH655374:JFH655375 JPD655374:JPD655375 JYZ655374:JYZ655375 KIV655374:KIV655375 KSR655374:KSR655375 LCN655374:LCN655375 LMJ655374:LMJ655375 LWF655374:LWF655375 MGB655374:MGB655375 MPX655374:MPX655375 MZT655374:MZT655375 NJP655374:NJP655375 NTL655374:NTL655375 ODH655374:ODH655375 OND655374:OND655375 OWZ655374:OWZ655375 PGV655374:PGV655375 PQR655374:PQR655375 QAN655374:QAN655375 QKJ655374:QKJ655375 QUF655374:QUF655375 REB655374:REB655375 RNX655374:RNX655375 RXT655374:RXT655375 SHP655374:SHP655375 SRL655374:SRL655375 TBH655374:TBH655375 TLD655374:TLD655375 TUZ655374:TUZ655375 UEV655374:UEV655375 UOR655374:UOR655375 UYN655374:UYN655375 VIJ655374:VIJ655375 VSF655374:VSF655375 WCB655374:WCB655375 WLX655374:WLX655375 WVT655374:WVT655375 L720910:L720911 JH720910:JH720911 TD720910:TD720911 ACZ720910:ACZ720911 AMV720910:AMV720911 AWR720910:AWR720911 BGN720910:BGN720911 BQJ720910:BQJ720911 CAF720910:CAF720911 CKB720910:CKB720911 CTX720910:CTX720911 DDT720910:DDT720911 DNP720910:DNP720911 DXL720910:DXL720911 EHH720910:EHH720911 ERD720910:ERD720911 FAZ720910:FAZ720911 FKV720910:FKV720911 FUR720910:FUR720911 GEN720910:GEN720911 GOJ720910:GOJ720911 GYF720910:GYF720911 HIB720910:HIB720911 HRX720910:HRX720911 IBT720910:IBT720911 ILP720910:ILP720911 IVL720910:IVL720911 JFH720910:JFH720911 JPD720910:JPD720911 JYZ720910:JYZ720911 KIV720910:KIV720911 KSR720910:KSR720911 LCN720910:LCN720911 LMJ720910:LMJ720911 LWF720910:LWF720911 MGB720910:MGB720911 MPX720910:MPX720911 MZT720910:MZT720911 NJP720910:NJP720911 NTL720910:NTL720911 ODH720910:ODH720911 OND720910:OND720911 OWZ720910:OWZ720911 PGV720910:PGV720911 PQR720910:PQR720911 QAN720910:QAN720911 QKJ720910:QKJ720911 QUF720910:QUF720911 REB720910:REB720911 RNX720910:RNX720911 RXT720910:RXT720911 SHP720910:SHP720911 SRL720910:SRL720911 TBH720910:TBH720911 TLD720910:TLD720911 TUZ720910:TUZ720911 UEV720910:UEV720911 UOR720910:UOR720911 UYN720910:UYN720911 VIJ720910:VIJ720911 VSF720910:VSF720911 WCB720910:WCB720911 WLX720910:WLX720911 WVT720910:WVT720911 L786446:L786447 JH786446:JH786447 TD786446:TD786447 ACZ786446:ACZ786447 AMV786446:AMV786447 AWR786446:AWR786447 BGN786446:BGN786447 BQJ786446:BQJ786447 CAF786446:CAF786447 CKB786446:CKB786447 CTX786446:CTX786447 DDT786446:DDT786447 DNP786446:DNP786447 DXL786446:DXL786447 EHH786446:EHH786447 ERD786446:ERD786447 FAZ786446:FAZ786447 FKV786446:FKV786447 FUR786446:FUR786447 GEN786446:GEN786447 GOJ786446:GOJ786447 GYF786446:GYF786447 HIB786446:HIB786447 HRX786446:HRX786447 IBT786446:IBT786447 ILP786446:ILP786447 IVL786446:IVL786447 JFH786446:JFH786447 JPD786446:JPD786447 JYZ786446:JYZ786447 KIV786446:KIV786447 KSR786446:KSR786447 LCN786446:LCN786447 LMJ786446:LMJ786447 LWF786446:LWF786447 MGB786446:MGB786447 MPX786446:MPX786447 MZT786446:MZT786447 NJP786446:NJP786447 NTL786446:NTL786447 ODH786446:ODH786447 OND786446:OND786447 OWZ786446:OWZ786447 PGV786446:PGV786447 PQR786446:PQR786447 QAN786446:QAN786447 QKJ786446:QKJ786447 QUF786446:QUF786447 REB786446:REB786447 RNX786446:RNX786447 RXT786446:RXT786447 SHP786446:SHP786447 SRL786446:SRL786447 TBH786446:TBH786447 TLD786446:TLD786447 TUZ786446:TUZ786447 UEV786446:UEV786447 UOR786446:UOR786447 UYN786446:UYN786447 VIJ786446:VIJ786447 VSF786446:VSF786447 WCB786446:WCB786447 WLX786446:WLX786447 WVT786446:WVT786447 L851982:L851983 JH851982:JH851983 TD851982:TD851983 ACZ851982:ACZ851983 AMV851982:AMV851983 AWR851982:AWR851983 BGN851982:BGN851983 BQJ851982:BQJ851983 CAF851982:CAF851983 CKB851982:CKB851983 CTX851982:CTX851983 DDT851982:DDT851983 DNP851982:DNP851983 DXL851982:DXL851983 EHH851982:EHH851983 ERD851982:ERD851983 FAZ851982:FAZ851983 FKV851982:FKV851983 FUR851982:FUR851983 GEN851982:GEN851983 GOJ851982:GOJ851983 GYF851982:GYF851983 HIB851982:HIB851983 HRX851982:HRX851983 IBT851982:IBT851983 ILP851982:ILP851983 IVL851982:IVL851983 JFH851982:JFH851983 JPD851982:JPD851983 JYZ851982:JYZ851983 KIV851982:KIV851983 KSR851982:KSR851983 LCN851982:LCN851983 LMJ851982:LMJ851983 LWF851982:LWF851983 MGB851982:MGB851983 MPX851982:MPX851983 MZT851982:MZT851983 NJP851982:NJP851983 NTL851982:NTL851983 ODH851982:ODH851983 OND851982:OND851983 OWZ851982:OWZ851983 PGV851982:PGV851983 PQR851982:PQR851983 QAN851982:QAN851983 QKJ851982:QKJ851983 QUF851982:QUF851983 REB851982:REB851983 RNX851982:RNX851983 RXT851982:RXT851983 SHP851982:SHP851983 SRL851982:SRL851983 TBH851982:TBH851983 TLD851982:TLD851983 TUZ851982:TUZ851983 UEV851982:UEV851983 UOR851982:UOR851983 UYN851982:UYN851983 VIJ851982:VIJ851983 VSF851982:VSF851983 WCB851982:WCB851983 WLX851982:WLX851983 WVT851982:WVT851983 L917518:L917519 JH917518:JH917519 TD917518:TD917519 ACZ917518:ACZ917519 AMV917518:AMV917519 AWR917518:AWR917519 BGN917518:BGN917519 BQJ917518:BQJ917519 CAF917518:CAF917519 CKB917518:CKB917519 CTX917518:CTX917519 DDT917518:DDT917519 DNP917518:DNP917519 DXL917518:DXL917519 EHH917518:EHH917519 ERD917518:ERD917519 FAZ917518:FAZ917519 FKV917518:FKV917519 FUR917518:FUR917519 GEN917518:GEN917519 GOJ917518:GOJ917519 GYF917518:GYF917519 HIB917518:HIB917519 HRX917518:HRX917519 IBT917518:IBT917519 ILP917518:ILP917519 IVL917518:IVL917519 JFH917518:JFH917519 JPD917518:JPD917519 JYZ917518:JYZ917519 KIV917518:KIV917519 KSR917518:KSR917519 LCN917518:LCN917519 LMJ917518:LMJ917519 LWF917518:LWF917519 MGB917518:MGB917519 MPX917518:MPX917519 MZT917518:MZT917519 NJP917518:NJP917519 NTL917518:NTL917519 ODH917518:ODH917519 OND917518:OND917519 OWZ917518:OWZ917519 PGV917518:PGV917519 PQR917518:PQR917519 QAN917518:QAN917519 QKJ917518:QKJ917519 QUF917518:QUF917519 REB917518:REB917519 RNX917518:RNX917519 RXT917518:RXT917519 SHP917518:SHP917519 SRL917518:SRL917519 TBH917518:TBH917519 TLD917518:TLD917519 TUZ917518:TUZ917519 UEV917518:UEV917519 UOR917518:UOR917519 UYN917518:UYN917519 VIJ917518:VIJ917519 VSF917518:VSF917519 WCB917518:WCB917519 WLX917518:WLX917519 WVT917518:WVT917519 L983054:L983055 JH983054:JH983055 TD983054:TD983055 ACZ983054:ACZ983055 AMV983054:AMV983055 AWR983054:AWR983055 BGN983054:BGN983055 BQJ983054:BQJ983055 CAF983054:CAF983055 CKB983054:CKB983055 CTX983054:CTX983055 DDT983054:DDT983055 DNP983054:DNP983055 DXL983054:DXL983055 EHH983054:EHH983055 ERD983054:ERD983055 FAZ983054:FAZ983055 FKV983054:FKV983055 FUR983054:FUR983055 GEN983054:GEN983055 GOJ983054:GOJ983055 GYF983054:GYF983055 HIB983054:HIB983055 HRX983054:HRX983055 IBT983054:IBT983055 ILP983054:ILP983055 IVL983054:IVL983055 JFH983054:JFH983055 JPD983054:JPD983055 JYZ983054:JYZ983055 KIV983054:KIV983055 KSR983054:KSR983055 LCN983054:LCN983055 LMJ983054:LMJ983055 LWF983054:LWF983055 MGB983054:MGB983055 MPX983054:MPX983055 MZT983054:MZT983055 NJP983054:NJP983055 NTL983054:NTL983055 ODH983054:ODH983055 OND983054:OND983055 OWZ983054:OWZ983055 PGV983054:PGV983055 PQR983054:PQR983055 QAN983054:QAN983055 QKJ983054:QKJ983055 QUF983054:QUF983055 REB983054:REB983055 RNX983054:RNX983055 RXT983054:RXT983055 SHP983054:SHP983055 SRL983054:SRL983055 TBH983054:TBH983055 TLD983054:TLD983055 TUZ983054:TUZ983055 UEV983054:UEV983055 UOR983054:UOR983055 UYN983054:UYN983055 VIJ983054:VIJ983055 VSF983054:VSF983055 WCB983054:WCB983055 WLX983054:WLX983055 WVT983054:WVT983055" xr:uid="{CCC73161-AFD0-487E-8D3F-EB09A092CABF}"/>
  </dataValidations>
  <pageMargins left="0.2" right="0.2" top="0.36" bottom="0.41" header="0.3" footer="0.3"/>
  <pageSetup paperSize="9" scale="70"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F4E69-32D1-4DE0-8A72-F8E72A3B47B9}">
  <dimension ref="B2:Q23"/>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4354</v>
      </c>
      <c r="G2" s="4" t="s">
        <v>2</v>
      </c>
      <c r="H2" s="5"/>
      <c r="I2" s="6"/>
      <c r="J2" s="7">
        <f>SUM(H:H)</f>
        <v>24183</v>
      </c>
    </row>
    <row r="3" spans="2:17" ht="20.100000000000001" customHeight="1">
      <c r="B3" s="1" t="s">
        <v>3</v>
      </c>
      <c r="C3" s="1"/>
      <c r="D3" s="1"/>
      <c r="E3" s="13" t="s">
        <v>894</v>
      </c>
    </row>
    <row r="4" spans="2:17" ht="20.100000000000001" customHeight="1">
      <c r="B4" s="1" t="s">
        <v>5</v>
      </c>
      <c r="C4" s="1"/>
      <c r="D4" s="1"/>
      <c r="E4" s="13">
        <v>207745</v>
      </c>
    </row>
    <row r="5" spans="2:17" ht="20.100000000000001" customHeight="1">
      <c r="B5" s="1" t="s">
        <v>6</v>
      </c>
      <c r="C5" s="1"/>
      <c r="D5" s="1"/>
      <c r="E5" s="16">
        <v>45146</v>
      </c>
    </row>
    <row r="6" spans="2:17" ht="20.100000000000001" customHeight="1">
      <c r="B6" s="1" t="s">
        <v>7</v>
      </c>
      <c r="C6" s="1"/>
      <c r="D6" s="1"/>
      <c r="E6" s="16">
        <v>45156</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22" si="0">F9*G9</f>
        <v>0</v>
      </c>
      <c r="I9" s="22"/>
      <c r="J9" s="24"/>
      <c r="K9" s="24"/>
      <c r="L9" s="18"/>
      <c r="M9" s="30"/>
      <c r="N9" s="17"/>
      <c r="O9" s="18"/>
      <c r="P9" s="30"/>
      <c r="Q9" s="23"/>
    </row>
    <row r="10" spans="2:17" s="61" customFormat="1" ht="19.7" customHeight="1">
      <c r="B10" s="52">
        <v>6</v>
      </c>
      <c r="C10" s="111" t="s">
        <v>167</v>
      </c>
      <c r="D10" s="111" t="s">
        <v>167</v>
      </c>
      <c r="E10" s="62" t="s">
        <v>4355</v>
      </c>
      <c r="F10" s="634">
        <v>1</v>
      </c>
      <c r="G10" s="55">
        <v>2690</v>
      </c>
      <c r="H10" s="995">
        <f t="shared" si="0"/>
        <v>2690</v>
      </c>
      <c r="I10" s="996"/>
      <c r="J10" s="57" t="s">
        <v>180</v>
      </c>
      <c r="K10" s="57" t="s">
        <v>4356</v>
      </c>
      <c r="L10" s="54"/>
      <c r="M10" s="58">
        <v>45132</v>
      </c>
      <c r="N10" s="52"/>
      <c r="O10" s="54"/>
      <c r="P10" s="58">
        <v>45146</v>
      </c>
      <c r="Q10" s="60">
        <v>45146</v>
      </c>
    </row>
    <row r="11" spans="2:17" s="61" customFormat="1" ht="19.7" customHeight="1">
      <c r="B11" s="52"/>
      <c r="C11" s="111"/>
      <c r="D11" s="111"/>
      <c r="E11" s="146"/>
      <c r="F11" s="824"/>
      <c r="G11" s="826"/>
      <c r="H11" s="995">
        <f t="shared" si="0"/>
        <v>0</v>
      </c>
      <c r="I11" s="996"/>
      <c r="J11" s="249"/>
      <c r="K11" s="54"/>
      <c r="L11" s="54"/>
      <c r="M11" s="58"/>
      <c r="N11" s="52"/>
      <c r="O11" s="54"/>
      <c r="P11" s="58"/>
      <c r="Q11" s="60"/>
    </row>
    <row r="12" spans="2:17" s="61" customFormat="1" ht="19.7" customHeight="1">
      <c r="B12" s="52">
        <v>7</v>
      </c>
      <c r="C12" s="111" t="s">
        <v>1097</v>
      </c>
      <c r="D12" s="111" t="s">
        <v>167</v>
      </c>
      <c r="E12" s="146" t="s">
        <v>4357</v>
      </c>
      <c r="F12" s="824">
        <v>4</v>
      </c>
      <c r="G12" s="826">
        <v>128</v>
      </c>
      <c r="H12" s="995">
        <f t="shared" si="0"/>
        <v>512</v>
      </c>
      <c r="I12" s="996"/>
      <c r="J12" s="249" t="s">
        <v>1099</v>
      </c>
      <c r="K12" s="57" t="s">
        <v>4356</v>
      </c>
      <c r="L12" s="54"/>
      <c r="M12" s="58">
        <v>45132</v>
      </c>
      <c r="N12" s="52"/>
      <c r="O12" s="54"/>
      <c r="P12" s="58">
        <v>45146</v>
      </c>
      <c r="Q12" s="60">
        <v>45146</v>
      </c>
    </row>
    <row r="13" spans="2:17" s="61" customFormat="1" ht="19.7" customHeight="1">
      <c r="B13" s="52">
        <v>7</v>
      </c>
      <c r="C13" s="111" t="s">
        <v>167</v>
      </c>
      <c r="D13" s="111" t="s">
        <v>167</v>
      </c>
      <c r="E13" s="146" t="s">
        <v>4358</v>
      </c>
      <c r="F13" s="824">
        <v>4</v>
      </c>
      <c r="G13" s="826">
        <v>67</v>
      </c>
      <c r="H13" s="995">
        <f t="shared" si="0"/>
        <v>268</v>
      </c>
      <c r="I13" s="996"/>
      <c r="J13" s="249" t="s">
        <v>4359</v>
      </c>
      <c r="K13" s="57" t="s">
        <v>4356</v>
      </c>
      <c r="L13" s="54"/>
      <c r="M13" s="58">
        <v>45132</v>
      </c>
      <c r="N13" s="52"/>
      <c r="O13" s="54"/>
      <c r="P13" s="58">
        <v>45146</v>
      </c>
      <c r="Q13" s="60">
        <v>45146</v>
      </c>
    </row>
    <row r="14" spans="2:17" s="61" customFormat="1" ht="19.7" customHeight="1">
      <c r="B14" s="52">
        <v>7</v>
      </c>
      <c r="C14" s="111" t="s">
        <v>167</v>
      </c>
      <c r="D14" s="111" t="s">
        <v>167</v>
      </c>
      <c r="E14" s="146" t="s">
        <v>4360</v>
      </c>
      <c r="F14" s="824">
        <v>2</v>
      </c>
      <c r="G14" s="826">
        <v>117</v>
      </c>
      <c r="H14" s="995">
        <f t="shared" si="0"/>
        <v>234</v>
      </c>
      <c r="I14" s="996"/>
      <c r="J14" s="249" t="s">
        <v>4359</v>
      </c>
      <c r="K14" s="57" t="s">
        <v>4356</v>
      </c>
      <c r="L14" s="54"/>
      <c r="M14" s="58">
        <v>45132</v>
      </c>
      <c r="N14" s="52"/>
      <c r="O14" s="54"/>
      <c r="P14" s="58">
        <v>45146</v>
      </c>
      <c r="Q14" s="60">
        <v>45146</v>
      </c>
    </row>
    <row r="15" spans="2:17" s="61" customFormat="1" ht="19.7" customHeight="1">
      <c r="B15" s="52">
        <v>7</v>
      </c>
      <c r="C15" s="111" t="s">
        <v>4330</v>
      </c>
      <c r="D15" s="111" t="s">
        <v>167</v>
      </c>
      <c r="E15" s="146" t="s">
        <v>4361</v>
      </c>
      <c r="F15" s="824">
        <v>1</v>
      </c>
      <c r="G15" s="826">
        <v>11460</v>
      </c>
      <c r="H15" s="995">
        <f t="shared" si="0"/>
        <v>11460</v>
      </c>
      <c r="I15" s="996"/>
      <c r="J15" s="146" t="s">
        <v>4362</v>
      </c>
      <c r="K15" s="57" t="s">
        <v>4356</v>
      </c>
      <c r="L15" s="54"/>
      <c r="M15" s="58">
        <v>45132</v>
      </c>
      <c r="N15" s="52"/>
      <c r="O15" s="54"/>
      <c r="P15" s="58">
        <v>45146</v>
      </c>
      <c r="Q15" s="60">
        <v>45146</v>
      </c>
    </row>
    <row r="16" spans="2:17" s="61" customFormat="1" ht="19.7" customHeight="1">
      <c r="B16" s="52">
        <v>7</v>
      </c>
      <c r="C16" s="111" t="s">
        <v>4330</v>
      </c>
      <c r="D16" s="111" t="s">
        <v>167</v>
      </c>
      <c r="E16" s="146" t="s">
        <v>4363</v>
      </c>
      <c r="F16" s="824">
        <v>1</v>
      </c>
      <c r="G16" s="826">
        <v>4643</v>
      </c>
      <c r="H16" s="995">
        <f t="shared" si="0"/>
        <v>4643</v>
      </c>
      <c r="I16" s="996"/>
      <c r="J16" s="146" t="s">
        <v>4364</v>
      </c>
      <c r="K16" s="57" t="s">
        <v>4356</v>
      </c>
      <c r="L16" s="54"/>
      <c r="M16" s="58">
        <v>45132</v>
      </c>
      <c r="N16" s="52"/>
      <c r="O16" s="54"/>
      <c r="P16" s="58">
        <v>45146</v>
      </c>
      <c r="Q16" s="60">
        <v>45146</v>
      </c>
    </row>
    <row r="17" spans="2:17" s="61" customFormat="1" ht="19.7" customHeight="1">
      <c r="B17" s="52">
        <v>7</v>
      </c>
      <c r="C17" s="111" t="s">
        <v>4330</v>
      </c>
      <c r="D17" s="111" t="s">
        <v>167</v>
      </c>
      <c r="E17" s="146" t="s">
        <v>4365</v>
      </c>
      <c r="F17" s="824">
        <v>1</v>
      </c>
      <c r="G17" s="826">
        <v>4376</v>
      </c>
      <c r="H17" s="995">
        <f t="shared" si="0"/>
        <v>4376</v>
      </c>
      <c r="I17" s="996"/>
      <c r="J17" s="146" t="s">
        <v>4366</v>
      </c>
      <c r="K17" s="57" t="s">
        <v>4356</v>
      </c>
      <c r="L17" s="54"/>
      <c r="M17" s="58">
        <v>45132</v>
      </c>
      <c r="N17" s="52"/>
      <c r="O17" s="54"/>
      <c r="P17" s="58">
        <v>45146</v>
      </c>
      <c r="Q17" s="60">
        <v>45146</v>
      </c>
    </row>
    <row r="18" spans="2:17" s="8" customFormat="1" ht="19.7" customHeight="1">
      <c r="B18" s="17"/>
      <c r="C18" s="17"/>
      <c r="D18" s="17"/>
      <c r="E18" s="50"/>
      <c r="F18" s="18"/>
      <c r="G18" s="51">
        <v>0</v>
      </c>
      <c r="H18" s="51">
        <f t="shared" si="0"/>
        <v>0</v>
      </c>
      <c r="I18" s="22"/>
      <c r="J18" s="26"/>
      <c r="K18" s="18"/>
      <c r="L18" s="18"/>
      <c r="M18" s="30"/>
      <c r="N18" s="17"/>
      <c r="O18" s="18"/>
      <c r="P18" s="30"/>
      <c r="Q18" s="23"/>
    </row>
    <row r="19" spans="2:17" s="8" customFormat="1" ht="19.7" customHeight="1">
      <c r="B19" s="17"/>
      <c r="C19" s="17"/>
      <c r="D19" s="17"/>
      <c r="E19" s="50"/>
      <c r="F19" s="18"/>
      <c r="G19" s="51">
        <v>0</v>
      </c>
      <c r="H19" s="51">
        <f t="shared" si="0"/>
        <v>0</v>
      </c>
      <c r="I19" s="22"/>
      <c r="J19" s="26"/>
      <c r="K19" s="18"/>
      <c r="L19" s="18"/>
      <c r="M19" s="30"/>
      <c r="N19" s="17"/>
      <c r="O19" s="18"/>
      <c r="P19" s="30"/>
      <c r="Q19" s="23"/>
    </row>
    <row r="20" spans="2:17" s="8" customFormat="1" ht="19.7" customHeight="1">
      <c r="B20" s="17"/>
      <c r="C20" s="17"/>
      <c r="D20" s="17"/>
      <c r="E20" s="50"/>
      <c r="F20" s="18"/>
      <c r="G20" s="51">
        <v>0</v>
      </c>
      <c r="H20" s="51">
        <f t="shared" si="0"/>
        <v>0</v>
      </c>
      <c r="I20" s="22"/>
      <c r="J20" s="26"/>
      <c r="K20" s="18"/>
      <c r="L20" s="18"/>
      <c r="M20" s="30"/>
      <c r="N20" s="17"/>
      <c r="O20" s="18"/>
      <c r="P20" s="30"/>
      <c r="Q20" s="23"/>
    </row>
    <row r="21" spans="2:17" s="8" customFormat="1" ht="19.7" customHeight="1">
      <c r="B21" s="17"/>
      <c r="C21" s="17"/>
      <c r="D21" s="17"/>
      <c r="E21" s="50"/>
      <c r="F21" s="18"/>
      <c r="G21" s="51">
        <v>0</v>
      </c>
      <c r="H21" s="51">
        <f t="shared" si="0"/>
        <v>0</v>
      </c>
      <c r="I21" s="22"/>
      <c r="J21" s="26"/>
      <c r="K21" s="18"/>
      <c r="L21" s="18"/>
      <c r="M21" s="30"/>
      <c r="N21" s="17"/>
      <c r="O21" s="18"/>
      <c r="P21" s="30"/>
      <c r="Q21" s="23"/>
    </row>
    <row r="22" spans="2:17" s="8" customFormat="1" ht="19.7" customHeight="1">
      <c r="B22" s="17"/>
      <c r="C22" s="17"/>
      <c r="D22" s="17"/>
      <c r="E22" s="50"/>
      <c r="F22" s="18"/>
      <c r="G22" s="51">
        <v>0</v>
      </c>
      <c r="H22" s="51">
        <f t="shared" si="0"/>
        <v>0</v>
      </c>
      <c r="I22" s="22"/>
      <c r="J22" s="26"/>
      <c r="K22" s="18"/>
      <c r="L22" s="18"/>
      <c r="M22" s="30"/>
      <c r="N22" s="17"/>
      <c r="O22" s="18"/>
      <c r="P22" s="30"/>
      <c r="Q22" s="23"/>
    </row>
    <row r="23" spans="2:17">
      <c r="G23" s="10"/>
      <c r="H23" s="10"/>
    </row>
  </sheetData>
  <autoFilter ref="B8:O22" xr:uid="{4D50D865-4775-46F6-AECB-7C444C6A996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52BA0-2275-43B8-912F-4E38BE7F7FC4}">
  <dimension ref="B2:Q19"/>
  <sheetViews>
    <sheetView zoomScale="85" zoomScaleNormal="85" workbookViewId="0">
      <pane xSplit="10" ySplit="8" topLeftCell="K9" activePane="bottomRight" state="frozen"/>
      <selection pane="topRight" activeCell="K1" sqref="K1"/>
      <selection pane="bottomLeft" activeCell="A9" sqref="A9"/>
      <selection pane="bottomRight" activeCell="E8" sqref="E8"/>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4367</v>
      </c>
      <c r="G2" s="4" t="s">
        <v>2</v>
      </c>
      <c r="H2" s="5"/>
      <c r="I2" s="6"/>
      <c r="J2" s="7">
        <f>SUM(H:H)</f>
        <v>8220</v>
      </c>
    </row>
    <row r="3" spans="2:17" ht="20.100000000000001" customHeight="1">
      <c r="B3" s="1" t="s">
        <v>3</v>
      </c>
      <c r="C3" s="1"/>
      <c r="D3" s="1"/>
      <c r="E3" s="13" t="s">
        <v>287</v>
      </c>
    </row>
    <row r="4" spans="2:17" ht="20.100000000000001" customHeight="1">
      <c r="B4" s="1" t="s">
        <v>5</v>
      </c>
      <c r="C4" s="1"/>
      <c r="D4" s="1"/>
      <c r="E4" s="13">
        <v>207900</v>
      </c>
    </row>
    <row r="5" spans="2:17" ht="20.100000000000001" customHeight="1">
      <c r="B5" s="1" t="s">
        <v>6</v>
      </c>
      <c r="C5" s="1"/>
      <c r="D5" s="1"/>
      <c r="E5" s="16">
        <v>45142</v>
      </c>
    </row>
    <row r="6" spans="2:17" ht="20.100000000000001" customHeight="1">
      <c r="B6" s="1" t="s">
        <v>7</v>
      </c>
      <c r="C6" s="1"/>
      <c r="D6" s="1"/>
      <c r="E6" s="16">
        <v>45156</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5" customHeight="1">
      <c r="B9" s="17"/>
      <c r="C9" s="17"/>
      <c r="D9" s="17"/>
      <c r="E9" s="50"/>
      <c r="F9" s="18"/>
      <c r="G9" s="51">
        <v>0</v>
      </c>
      <c r="H9" s="51">
        <f t="shared" ref="H9:H18" si="0">F9*G9</f>
        <v>0</v>
      </c>
      <c r="I9" s="22"/>
      <c r="J9" s="26"/>
      <c r="K9" s="18"/>
      <c r="L9" s="18"/>
      <c r="M9" s="30"/>
      <c r="N9" s="17"/>
      <c r="O9" s="18"/>
      <c r="P9" s="30"/>
      <c r="Q9" s="23"/>
    </row>
    <row r="10" spans="2:17" s="8" customFormat="1" ht="19.7" customHeight="1">
      <c r="B10" s="17">
        <v>1</v>
      </c>
      <c r="C10" s="17" t="s">
        <v>167</v>
      </c>
      <c r="D10" s="17" t="s">
        <v>167</v>
      </c>
      <c r="E10" s="50" t="s">
        <v>4368</v>
      </c>
      <c r="F10" s="18">
        <v>1</v>
      </c>
      <c r="G10" s="51">
        <v>2210</v>
      </c>
      <c r="H10" s="94">
        <f t="shared" si="0"/>
        <v>2210</v>
      </c>
      <c r="I10" s="22"/>
      <c r="J10" s="26" t="s">
        <v>4369</v>
      </c>
      <c r="K10" s="24" t="s">
        <v>4370</v>
      </c>
      <c r="L10" s="18"/>
      <c r="M10" s="30">
        <v>45138</v>
      </c>
      <c r="N10" s="17"/>
      <c r="O10" s="18"/>
      <c r="P10" s="30">
        <v>45142</v>
      </c>
      <c r="Q10" s="23">
        <v>45142</v>
      </c>
    </row>
    <row r="11" spans="2:17" s="8" customFormat="1" ht="19.7" customHeight="1">
      <c r="B11" s="17">
        <v>1</v>
      </c>
      <c r="C11" s="17" t="s">
        <v>167</v>
      </c>
      <c r="D11" s="17" t="s">
        <v>167</v>
      </c>
      <c r="E11" s="50" t="s">
        <v>4371</v>
      </c>
      <c r="F11" s="18">
        <v>1</v>
      </c>
      <c r="G11" s="51">
        <v>1740</v>
      </c>
      <c r="H11" s="94">
        <f t="shared" si="0"/>
        <v>1740</v>
      </c>
      <c r="I11" s="22"/>
      <c r="J11" s="26" t="s">
        <v>4372</v>
      </c>
      <c r="K11" s="24" t="s">
        <v>4370</v>
      </c>
      <c r="L11" s="18"/>
      <c r="M11" s="30">
        <v>45138</v>
      </c>
      <c r="N11" s="17"/>
      <c r="O11" s="18"/>
      <c r="P11" s="30">
        <v>45142</v>
      </c>
      <c r="Q11" s="23">
        <v>45142</v>
      </c>
    </row>
    <row r="12" spans="2:17" s="8" customFormat="1" ht="19.7" customHeight="1">
      <c r="B12" s="17">
        <v>1</v>
      </c>
      <c r="C12" s="17" t="s">
        <v>167</v>
      </c>
      <c r="D12" s="17" t="s">
        <v>167</v>
      </c>
      <c r="E12" s="50" t="s">
        <v>4373</v>
      </c>
      <c r="F12" s="18">
        <v>1</v>
      </c>
      <c r="G12" s="51">
        <v>1380</v>
      </c>
      <c r="H12" s="94">
        <f t="shared" si="0"/>
        <v>1380</v>
      </c>
      <c r="I12" s="22"/>
      <c r="J12" s="26" t="s">
        <v>4374</v>
      </c>
      <c r="K12" s="24" t="s">
        <v>4370</v>
      </c>
      <c r="L12" s="18"/>
      <c r="M12" s="30">
        <v>45138</v>
      </c>
      <c r="N12" s="17"/>
      <c r="O12" s="18"/>
      <c r="P12" s="30">
        <v>45142</v>
      </c>
      <c r="Q12" s="23">
        <v>45142</v>
      </c>
    </row>
    <row r="13" spans="2:17" s="8" customFormat="1" ht="19.7" customHeight="1">
      <c r="B13" s="17">
        <v>1</v>
      </c>
      <c r="C13" s="17" t="s">
        <v>167</v>
      </c>
      <c r="D13" s="17" t="s">
        <v>167</v>
      </c>
      <c r="E13" s="50" t="s">
        <v>754</v>
      </c>
      <c r="F13" s="18">
        <v>1</v>
      </c>
      <c r="G13" s="51">
        <v>750</v>
      </c>
      <c r="H13" s="94">
        <f t="shared" si="0"/>
        <v>750</v>
      </c>
      <c r="I13" s="22"/>
      <c r="J13" s="26" t="s">
        <v>4375</v>
      </c>
      <c r="K13" s="24" t="s">
        <v>4370</v>
      </c>
      <c r="L13" s="18"/>
      <c r="M13" s="30">
        <v>45138</v>
      </c>
      <c r="N13" s="17"/>
      <c r="O13" s="18"/>
      <c r="P13" s="30">
        <v>45142</v>
      </c>
      <c r="Q13" s="23">
        <v>45142</v>
      </c>
    </row>
    <row r="14" spans="2:17" s="8" customFormat="1" ht="19.7" customHeight="1">
      <c r="B14" s="65"/>
      <c r="C14" s="65"/>
      <c r="D14" s="65"/>
      <c r="E14" s="66"/>
      <c r="F14" s="138"/>
      <c r="G14" s="51">
        <v>0</v>
      </c>
      <c r="H14" s="51">
        <f t="shared" si="0"/>
        <v>0</v>
      </c>
      <c r="I14" s="22"/>
      <c r="J14" s="26"/>
      <c r="K14" s="24"/>
      <c r="L14" s="18"/>
      <c r="M14" s="30"/>
      <c r="N14" s="17"/>
      <c r="O14" s="18"/>
      <c r="P14" s="30"/>
      <c r="Q14" s="23"/>
    </row>
    <row r="15" spans="2:17" s="8" customFormat="1" ht="19.7" customHeight="1">
      <c r="B15" s="65">
        <v>2</v>
      </c>
      <c r="C15" s="65" t="s">
        <v>167</v>
      </c>
      <c r="D15" s="65" t="s">
        <v>167</v>
      </c>
      <c r="E15" s="66" t="s">
        <v>4376</v>
      </c>
      <c r="F15" s="138">
        <v>2</v>
      </c>
      <c r="G15" s="51">
        <v>1070</v>
      </c>
      <c r="H15" s="51">
        <f t="shared" si="0"/>
        <v>2140</v>
      </c>
      <c r="I15" s="22"/>
      <c r="J15" s="26" t="s">
        <v>4377</v>
      </c>
      <c r="K15" s="24" t="s">
        <v>4370</v>
      </c>
      <c r="L15" s="18"/>
      <c r="M15" s="30">
        <v>45138</v>
      </c>
      <c r="N15" s="17"/>
      <c r="O15" s="18"/>
      <c r="P15" s="30">
        <v>45142</v>
      </c>
      <c r="Q15" s="23">
        <v>45142</v>
      </c>
    </row>
    <row r="16" spans="2:17" s="8" customFormat="1" ht="19.7" customHeight="1">
      <c r="B16" s="17"/>
      <c r="C16" s="17"/>
      <c r="D16" s="17"/>
      <c r="E16" s="50"/>
      <c r="F16" s="18"/>
      <c r="G16" s="51">
        <v>0</v>
      </c>
      <c r="H16" s="51">
        <f t="shared" si="0"/>
        <v>0</v>
      </c>
      <c r="I16" s="22"/>
      <c r="J16" s="26"/>
      <c r="K16" s="18"/>
      <c r="L16" s="18"/>
      <c r="M16" s="30"/>
      <c r="N16" s="17"/>
      <c r="O16" s="18"/>
      <c r="P16" s="30"/>
      <c r="Q16" s="23"/>
    </row>
    <row r="17" spans="2:17" s="8" customFormat="1" ht="19.7" customHeight="1">
      <c r="B17" s="17"/>
      <c r="C17" s="17"/>
      <c r="D17" s="17"/>
      <c r="E17" s="50"/>
      <c r="F17" s="18"/>
      <c r="G17" s="51">
        <v>0</v>
      </c>
      <c r="H17" s="51">
        <f t="shared" si="0"/>
        <v>0</v>
      </c>
      <c r="I17" s="22"/>
      <c r="J17" s="26"/>
      <c r="K17" s="18"/>
      <c r="L17" s="18"/>
      <c r="M17" s="30"/>
      <c r="N17" s="17"/>
      <c r="O17" s="18"/>
      <c r="P17" s="30"/>
      <c r="Q17" s="23"/>
    </row>
    <row r="18" spans="2:17" s="8" customFormat="1" ht="19.7" customHeight="1">
      <c r="B18" s="17"/>
      <c r="C18" s="17"/>
      <c r="D18" s="17"/>
      <c r="E18" s="50"/>
      <c r="F18" s="18"/>
      <c r="G18" s="51">
        <v>0</v>
      </c>
      <c r="H18" s="51">
        <f t="shared" si="0"/>
        <v>0</v>
      </c>
      <c r="I18" s="22"/>
      <c r="J18" s="26"/>
      <c r="K18" s="18"/>
      <c r="L18" s="18"/>
      <c r="M18" s="30"/>
      <c r="N18" s="17"/>
      <c r="O18" s="18"/>
      <c r="P18" s="30"/>
      <c r="Q18" s="23"/>
    </row>
    <row r="19" spans="2:17">
      <c r="G19" s="10"/>
      <c r="H19" s="10"/>
    </row>
  </sheetData>
  <autoFilter ref="B8:O18" xr:uid="{2471126A-EABA-4B4A-A66E-D60A4FF2A299}"/>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0646-4FF4-44AE-8223-7AC7ECB54443}">
  <dimension ref="B2:Q27"/>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4378</v>
      </c>
      <c r="G2" s="4" t="s">
        <v>2</v>
      </c>
      <c r="H2" s="5"/>
      <c r="I2" s="6"/>
      <c r="J2" s="7">
        <f>SUM(H:H)</f>
        <v>43394</v>
      </c>
    </row>
    <row r="3" spans="2:17" ht="20.100000000000001" customHeight="1">
      <c r="B3" s="1" t="s">
        <v>3</v>
      </c>
      <c r="C3" s="1"/>
      <c r="D3" s="1"/>
      <c r="E3" s="13" t="s">
        <v>4327</v>
      </c>
    </row>
    <row r="4" spans="2:17" ht="20.100000000000001" customHeight="1">
      <c r="B4" s="1" t="s">
        <v>5</v>
      </c>
      <c r="C4" s="1"/>
      <c r="D4" s="1"/>
      <c r="E4" s="13">
        <v>207983</v>
      </c>
    </row>
    <row r="5" spans="2:17" ht="20.100000000000001" customHeight="1">
      <c r="B5" s="1" t="s">
        <v>6</v>
      </c>
      <c r="C5" s="1"/>
      <c r="D5" s="1"/>
      <c r="E5" s="16">
        <v>45160</v>
      </c>
    </row>
    <row r="6" spans="2:17" ht="20.100000000000001" customHeight="1">
      <c r="B6" s="1" t="s">
        <v>7</v>
      </c>
      <c r="C6" s="1"/>
      <c r="D6" s="1"/>
      <c r="E6" s="16">
        <v>45162</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26" si="0">F9*G9</f>
        <v>0</v>
      </c>
      <c r="I9" s="22"/>
      <c r="J9" s="24"/>
      <c r="K9" s="24"/>
      <c r="L9" s="18"/>
      <c r="M9" s="30"/>
      <c r="N9" s="17"/>
      <c r="O9" s="18"/>
      <c r="P9" s="30"/>
      <c r="Q9" s="23"/>
    </row>
    <row r="10" spans="2:17" s="8" customFormat="1" ht="19.7" customHeight="1">
      <c r="B10" s="17">
        <v>8</v>
      </c>
      <c r="C10" s="17" t="s">
        <v>288</v>
      </c>
      <c r="D10" s="17" t="s">
        <v>115</v>
      </c>
      <c r="E10" s="50" t="s">
        <v>4379</v>
      </c>
      <c r="F10" s="18">
        <v>1</v>
      </c>
      <c r="G10" s="51">
        <v>3500</v>
      </c>
      <c r="H10" s="51">
        <f t="shared" si="0"/>
        <v>3500</v>
      </c>
      <c r="I10" s="22"/>
      <c r="J10" s="26" t="s">
        <v>4380</v>
      </c>
      <c r="K10" s="18"/>
      <c r="L10" s="18"/>
      <c r="M10" s="30"/>
      <c r="N10" s="17"/>
      <c r="O10" s="18"/>
      <c r="P10" s="30"/>
      <c r="Q10" s="23"/>
    </row>
    <row r="11" spans="2:17" s="8" customFormat="1" ht="19.7" customHeight="1">
      <c r="B11" s="17"/>
      <c r="C11" s="17"/>
      <c r="D11" s="17"/>
      <c r="E11" s="50"/>
      <c r="F11" s="18"/>
      <c r="G11" s="51">
        <v>0</v>
      </c>
      <c r="H11" s="51">
        <f t="shared" si="0"/>
        <v>0</v>
      </c>
      <c r="I11" s="22"/>
      <c r="J11" s="26"/>
      <c r="K11" s="18"/>
      <c r="L11" s="18"/>
      <c r="M11" s="30"/>
      <c r="N11" s="17"/>
      <c r="O11" s="18"/>
      <c r="P11" s="30"/>
      <c r="Q11" s="23"/>
    </row>
    <row r="12" spans="2:17" s="8" customFormat="1" ht="19.7" customHeight="1">
      <c r="B12" s="17">
        <v>7</v>
      </c>
      <c r="C12" s="17" t="s">
        <v>167</v>
      </c>
      <c r="D12" s="17" t="s">
        <v>167</v>
      </c>
      <c r="E12" s="50" t="s">
        <v>472</v>
      </c>
      <c r="F12" s="18">
        <v>1</v>
      </c>
      <c r="G12" s="51">
        <v>8500</v>
      </c>
      <c r="H12" s="51">
        <f t="shared" si="0"/>
        <v>8500</v>
      </c>
      <c r="I12" s="22"/>
      <c r="J12" s="26" t="s">
        <v>4381</v>
      </c>
      <c r="K12" s="24" t="s">
        <v>4382</v>
      </c>
      <c r="L12" s="18"/>
      <c r="M12" s="30">
        <v>45141</v>
      </c>
      <c r="N12" s="17"/>
      <c r="O12" s="18"/>
      <c r="P12" s="30">
        <v>45160</v>
      </c>
      <c r="Q12" s="23">
        <v>45160</v>
      </c>
    </row>
    <row r="13" spans="2:17" s="8" customFormat="1" ht="19.7" customHeight="1">
      <c r="B13" s="17">
        <v>9</v>
      </c>
      <c r="C13" s="17" t="s">
        <v>1097</v>
      </c>
      <c r="D13" s="17" t="s">
        <v>167</v>
      </c>
      <c r="E13" s="50" t="s">
        <v>369</v>
      </c>
      <c r="F13" s="18">
        <v>4</v>
      </c>
      <c r="G13" s="51">
        <v>147</v>
      </c>
      <c r="H13" s="51">
        <f t="shared" si="0"/>
        <v>588</v>
      </c>
      <c r="I13" s="22"/>
      <c r="J13" s="26" t="s">
        <v>1099</v>
      </c>
      <c r="K13" s="24" t="s">
        <v>4382</v>
      </c>
      <c r="L13" s="18"/>
      <c r="M13" s="30">
        <v>45141</v>
      </c>
      <c r="N13" s="17"/>
      <c r="O13" s="18"/>
      <c r="P13" s="30">
        <v>45160</v>
      </c>
      <c r="Q13" s="23">
        <v>45160</v>
      </c>
    </row>
    <row r="14" spans="2:17" s="8" customFormat="1" ht="19.7" customHeight="1">
      <c r="B14" s="17">
        <v>9</v>
      </c>
      <c r="C14" s="17" t="s">
        <v>383</v>
      </c>
      <c r="D14" s="17" t="s">
        <v>167</v>
      </c>
      <c r="E14" s="50" t="s">
        <v>4383</v>
      </c>
      <c r="F14" s="18">
        <v>1</v>
      </c>
      <c r="G14" s="51">
        <v>282</v>
      </c>
      <c r="H14" s="51">
        <f t="shared" si="0"/>
        <v>282</v>
      </c>
      <c r="I14" s="22"/>
      <c r="J14" s="26" t="s">
        <v>201</v>
      </c>
      <c r="K14" s="24" t="s">
        <v>4382</v>
      </c>
      <c r="L14" s="18"/>
      <c r="M14" s="30">
        <v>45141</v>
      </c>
      <c r="N14" s="17"/>
      <c r="O14" s="18"/>
      <c r="P14" s="30">
        <v>45160</v>
      </c>
      <c r="Q14" s="23">
        <v>45160</v>
      </c>
    </row>
    <row r="15" spans="2:17" s="8" customFormat="1" ht="19.7" customHeight="1">
      <c r="B15" s="17">
        <v>9</v>
      </c>
      <c r="C15" s="17" t="s">
        <v>167</v>
      </c>
      <c r="D15" s="17" t="s">
        <v>167</v>
      </c>
      <c r="E15" s="50" t="s">
        <v>4384</v>
      </c>
      <c r="F15" s="18">
        <v>1</v>
      </c>
      <c r="G15" s="51">
        <v>9351</v>
      </c>
      <c r="H15" s="51">
        <f t="shared" si="0"/>
        <v>9351</v>
      </c>
      <c r="I15" s="22"/>
      <c r="J15" s="50" t="s">
        <v>4385</v>
      </c>
      <c r="K15" s="24" t="s">
        <v>4382</v>
      </c>
      <c r="L15" s="18"/>
      <c r="M15" s="30">
        <v>45141</v>
      </c>
      <c r="N15" s="17"/>
      <c r="O15" s="18"/>
      <c r="P15" s="30">
        <v>45160</v>
      </c>
      <c r="Q15" s="23">
        <v>45160</v>
      </c>
    </row>
    <row r="16" spans="2:17" s="8" customFormat="1" ht="19.7" customHeight="1">
      <c r="B16" s="17">
        <v>9</v>
      </c>
      <c r="C16" s="17" t="s">
        <v>167</v>
      </c>
      <c r="D16" s="17" t="s">
        <v>167</v>
      </c>
      <c r="E16" s="50" t="s">
        <v>4386</v>
      </c>
      <c r="F16" s="18">
        <v>1</v>
      </c>
      <c r="G16" s="51">
        <v>7923</v>
      </c>
      <c r="H16" s="51">
        <f t="shared" si="0"/>
        <v>7923</v>
      </c>
      <c r="I16" s="22"/>
      <c r="J16" s="50" t="s">
        <v>4387</v>
      </c>
      <c r="K16" s="24" t="s">
        <v>4382</v>
      </c>
      <c r="L16" s="18"/>
      <c r="M16" s="30">
        <v>45141</v>
      </c>
      <c r="N16" s="17"/>
      <c r="O16" s="18"/>
      <c r="P16" s="30">
        <v>45160</v>
      </c>
      <c r="Q16" s="23">
        <v>45160</v>
      </c>
    </row>
    <row r="17" spans="2:17" s="8" customFormat="1" ht="19.7" customHeight="1">
      <c r="B17" s="17">
        <v>9</v>
      </c>
      <c r="C17" s="17" t="s">
        <v>167</v>
      </c>
      <c r="D17" s="17" t="s">
        <v>167</v>
      </c>
      <c r="E17" s="50" t="s">
        <v>4388</v>
      </c>
      <c r="F17" s="18">
        <v>1</v>
      </c>
      <c r="G17" s="51">
        <v>4700</v>
      </c>
      <c r="H17" s="51">
        <f t="shared" si="0"/>
        <v>4700</v>
      </c>
      <c r="I17" s="22"/>
      <c r="J17" s="26" t="s">
        <v>1851</v>
      </c>
      <c r="K17" s="24" t="s">
        <v>4382</v>
      </c>
      <c r="L17" s="18"/>
      <c r="M17" s="30">
        <v>45141</v>
      </c>
      <c r="N17" s="17"/>
      <c r="O17" s="18"/>
      <c r="P17" s="30">
        <v>45160</v>
      </c>
      <c r="Q17" s="23">
        <v>45160</v>
      </c>
    </row>
    <row r="18" spans="2:17" s="8" customFormat="1" ht="19.7" customHeight="1">
      <c r="B18" s="17">
        <v>9</v>
      </c>
      <c r="C18" s="17" t="s">
        <v>167</v>
      </c>
      <c r="D18" s="17" t="s">
        <v>167</v>
      </c>
      <c r="E18" s="50" t="s">
        <v>4389</v>
      </c>
      <c r="F18" s="18">
        <v>1</v>
      </c>
      <c r="G18" s="51">
        <v>3380</v>
      </c>
      <c r="H18" s="51">
        <f t="shared" si="0"/>
        <v>3380</v>
      </c>
      <c r="I18" s="22"/>
      <c r="J18" s="50" t="s">
        <v>4390</v>
      </c>
      <c r="K18" s="24" t="s">
        <v>4382</v>
      </c>
      <c r="L18" s="18"/>
      <c r="M18" s="30">
        <v>45141</v>
      </c>
      <c r="N18" s="17"/>
      <c r="O18" s="18"/>
      <c r="P18" s="30">
        <v>45160</v>
      </c>
      <c r="Q18" s="23">
        <v>45160</v>
      </c>
    </row>
    <row r="19" spans="2:17" s="8" customFormat="1" ht="19.7" customHeight="1">
      <c r="B19" s="17">
        <v>9</v>
      </c>
      <c r="C19" s="17" t="s">
        <v>167</v>
      </c>
      <c r="D19" s="17" t="s">
        <v>167</v>
      </c>
      <c r="E19" s="50" t="s">
        <v>4391</v>
      </c>
      <c r="F19" s="18">
        <v>1</v>
      </c>
      <c r="G19" s="51">
        <v>2000</v>
      </c>
      <c r="H19" s="51">
        <f t="shared" si="0"/>
        <v>2000</v>
      </c>
      <c r="I19" s="22"/>
      <c r="J19" s="50" t="s">
        <v>4392</v>
      </c>
      <c r="K19" s="24" t="s">
        <v>4382</v>
      </c>
      <c r="L19" s="18"/>
      <c r="M19" s="30">
        <v>45141</v>
      </c>
      <c r="N19" s="17"/>
      <c r="O19" s="18"/>
      <c r="P19" s="30">
        <v>45160</v>
      </c>
      <c r="Q19" s="23">
        <v>45160</v>
      </c>
    </row>
    <row r="20" spans="2:17" s="8" customFormat="1" ht="19.7" customHeight="1">
      <c r="B20" s="17">
        <v>9</v>
      </c>
      <c r="C20" s="17" t="s">
        <v>167</v>
      </c>
      <c r="D20" s="17" t="s">
        <v>167</v>
      </c>
      <c r="E20" s="50" t="s">
        <v>4393</v>
      </c>
      <c r="F20" s="18">
        <v>1</v>
      </c>
      <c r="G20" s="51">
        <v>3170</v>
      </c>
      <c r="H20" s="51">
        <f t="shared" si="0"/>
        <v>3170</v>
      </c>
      <c r="I20" s="22"/>
      <c r="J20" s="50" t="s">
        <v>4394</v>
      </c>
      <c r="K20" s="24" t="s">
        <v>4382</v>
      </c>
      <c r="L20" s="18"/>
      <c r="M20" s="30">
        <v>45141</v>
      </c>
      <c r="N20" s="17"/>
      <c r="O20" s="18"/>
      <c r="P20" s="30">
        <v>45160</v>
      </c>
      <c r="Q20" s="23">
        <v>45160</v>
      </c>
    </row>
    <row r="21" spans="2:17" s="8" customFormat="1" ht="19.7" customHeight="1">
      <c r="B21" s="17"/>
      <c r="C21" s="17"/>
      <c r="D21" s="17"/>
      <c r="E21" s="50"/>
      <c r="F21" s="18"/>
      <c r="G21" s="51">
        <v>0</v>
      </c>
      <c r="H21" s="51">
        <f t="shared" si="0"/>
        <v>0</v>
      </c>
      <c r="I21" s="22"/>
      <c r="J21" s="26"/>
      <c r="K21" s="18"/>
      <c r="L21" s="18"/>
      <c r="M21" s="30"/>
      <c r="N21" s="17"/>
      <c r="O21" s="18"/>
      <c r="P21" s="30"/>
      <c r="Q21" s="23"/>
    </row>
    <row r="22" spans="2:17" s="8" customFormat="1" ht="19.7" customHeight="1">
      <c r="B22" s="17"/>
      <c r="C22" s="17"/>
      <c r="D22" s="17"/>
      <c r="E22" s="50"/>
      <c r="F22" s="18"/>
      <c r="G22" s="51">
        <v>0</v>
      </c>
      <c r="H22" s="51">
        <f t="shared" si="0"/>
        <v>0</v>
      </c>
      <c r="I22" s="22"/>
      <c r="J22" s="26"/>
      <c r="K22" s="18"/>
      <c r="L22" s="18"/>
      <c r="M22" s="30"/>
      <c r="N22" s="17"/>
      <c r="O22" s="18"/>
      <c r="P22" s="30"/>
      <c r="Q22" s="23"/>
    </row>
    <row r="23" spans="2:17" s="8" customFormat="1" ht="19.7" customHeight="1">
      <c r="B23" s="17"/>
      <c r="C23" s="17"/>
      <c r="D23" s="17"/>
      <c r="E23" s="50"/>
      <c r="F23" s="18"/>
      <c r="G23" s="51">
        <v>0</v>
      </c>
      <c r="H23" s="51">
        <f t="shared" si="0"/>
        <v>0</v>
      </c>
      <c r="I23" s="22"/>
      <c r="J23" s="26"/>
      <c r="K23" s="18"/>
      <c r="L23" s="18"/>
      <c r="M23" s="30"/>
      <c r="N23" s="17"/>
      <c r="O23" s="18"/>
      <c r="P23" s="30"/>
      <c r="Q23" s="23"/>
    </row>
    <row r="24" spans="2:17" s="8" customFormat="1" ht="19.7" customHeight="1">
      <c r="B24" s="17"/>
      <c r="C24" s="17"/>
      <c r="D24" s="17"/>
      <c r="E24" s="50"/>
      <c r="F24" s="18"/>
      <c r="G24" s="51">
        <v>0</v>
      </c>
      <c r="H24" s="51">
        <f t="shared" si="0"/>
        <v>0</v>
      </c>
      <c r="I24" s="22"/>
      <c r="J24" s="26"/>
      <c r="K24" s="18"/>
      <c r="L24" s="18"/>
      <c r="M24" s="30"/>
      <c r="N24" s="17"/>
      <c r="O24" s="18"/>
      <c r="P24" s="30"/>
      <c r="Q24" s="23"/>
    </row>
    <row r="25" spans="2:17" s="8" customFormat="1" ht="19.7" customHeight="1">
      <c r="B25" s="17"/>
      <c r="C25" s="17"/>
      <c r="D25" s="17"/>
      <c r="E25" s="50"/>
      <c r="F25" s="18"/>
      <c r="G25" s="51">
        <v>0</v>
      </c>
      <c r="H25" s="51">
        <f t="shared" si="0"/>
        <v>0</v>
      </c>
      <c r="I25" s="22"/>
      <c r="J25" s="26"/>
      <c r="K25" s="18"/>
      <c r="L25" s="18"/>
      <c r="M25" s="30"/>
      <c r="N25" s="17"/>
      <c r="O25" s="18"/>
      <c r="P25" s="30"/>
      <c r="Q25" s="23"/>
    </row>
    <row r="26" spans="2:17" s="8" customFormat="1" ht="19.7" customHeight="1">
      <c r="B26" s="17"/>
      <c r="C26" s="17"/>
      <c r="D26" s="17"/>
      <c r="E26" s="50"/>
      <c r="F26" s="18"/>
      <c r="G26" s="51">
        <v>0</v>
      </c>
      <c r="H26" s="51">
        <f t="shared" si="0"/>
        <v>0</v>
      </c>
      <c r="I26" s="22"/>
      <c r="J26" s="26"/>
      <c r="K26" s="18"/>
      <c r="L26" s="18"/>
      <c r="M26" s="30"/>
      <c r="N26" s="17"/>
      <c r="O26" s="18"/>
      <c r="P26" s="30"/>
      <c r="Q26" s="23"/>
    </row>
    <row r="27" spans="2:17">
      <c r="G27" s="10"/>
      <c r="H27" s="10"/>
    </row>
  </sheetData>
  <autoFilter ref="B8:O26" xr:uid="{99883F4A-8438-4DC4-BC3B-C73BCB40D599}"/>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DE8B4-CECE-4F01-957F-69E4218D513C}">
  <dimension ref="A2:S52"/>
  <sheetViews>
    <sheetView zoomScale="82" zoomScaleNormal="82" workbookViewId="0">
      <pane xSplit="12" ySplit="9" topLeftCell="M10" activePane="bottomRight" state="frozen"/>
      <selection pane="topRight" activeCell="K1" sqref="K1"/>
      <selection pane="bottomLeft" activeCell="A9" sqref="A9"/>
      <selection pane="bottomRight" activeCell="G4" sqref="G4"/>
    </sheetView>
  </sheetViews>
  <sheetFormatPr defaultRowHeight="18.75"/>
  <cols>
    <col min="1" max="2" width="9" style="9"/>
    <col min="3" max="3" width="17.25" style="9" customWidth="1"/>
    <col min="4" max="4" width="18.125" style="8" customWidth="1"/>
    <col min="5" max="5" width="14.375" style="9" bestFit="1" customWidth="1"/>
    <col min="6" max="6" width="13.125" style="9" bestFit="1" customWidth="1"/>
    <col min="7" max="7" width="52.375" style="9" customWidth="1"/>
    <col min="8" max="8" width="6.25" style="8" customWidth="1"/>
    <col min="9" max="10" width="9.875" style="10" bestFit="1" customWidth="1"/>
    <col min="11" max="11" width="5.75" style="10" customWidth="1"/>
    <col min="12" max="12" width="49" style="9" customWidth="1"/>
    <col min="13" max="13" width="41.625" style="9" customWidth="1"/>
    <col min="14" max="14" width="46.875" style="8" customWidth="1"/>
    <col min="15" max="15" width="13.75" style="48" customWidth="1"/>
    <col min="16" max="16" width="6.375" style="9" customWidth="1"/>
    <col min="17" max="17" width="13.25" style="10" customWidth="1"/>
    <col min="18" max="18" width="14.5" style="49" customWidth="1"/>
    <col min="19" max="19" width="15.625" style="11" customWidth="1"/>
    <col min="20" max="16384" width="9" style="9"/>
  </cols>
  <sheetData>
    <row r="2" spans="1:19" ht="20.100000000000001" customHeight="1">
      <c r="D2" s="1" t="s">
        <v>0</v>
      </c>
      <c r="E2" s="1"/>
      <c r="F2" s="1"/>
      <c r="G2" s="2" t="s">
        <v>4395</v>
      </c>
      <c r="I2" s="4" t="s">
        <v>2</v>
      </c>
      <c r="J2" s="5"/>
      <c r="K2" s="6"/>
      <c r="L2" s="7">
        <f>SUM(J:J)</f>
        <v>24509</v>
      </c>
    </row>
    <row r="3" spans="1:19" ht="20.100000000000001" customHeight="1">
      <c r="D3" s="1" t="s">
        <v>3</v>
      </c>
      <c r="E3" s="1"/>
      <c r="F3" s="1"/>
      <c r="G3" s="13" t="s">
        <v>4396</v>
      </c>
    </row>
    <row r="4" spans="1:19" ht="20.100000000000001" customHeight="1">
      <c r="D4" s="1" t="s">
        <v>5</v>
      </c>
      <c r="E4" s="1"/>
      <c r="F4" s="1"/>
      <c r="G4" s="77" t="s">
        <v>4397</v>
      </c>
      <c r="J4" s="1238"/>
      <c r="L4" s="1239" t="s">
        <v>4398</v>
      </c>
      <c r="M4" s="1240"/>
    </row>
    <row r="5" spans="1:19" ht="20.100000000000001" customHeight="1">
      <c r="D5" s="1" t="s">
        <v>6</v>
      </c>
      <c r="E5" s="1"/>
      <c r="F5" s="1"/>
      <c r="G5" s="16">
        <v>45184</v>
      </c>
      <c r="I5" s="1268"/>
      <c r="L5" s="1241"/>
      <c r="M5" s="1242"/>
    </row>
    <row r="6" spans="1:19" ht="20.100000000000001" customHeight="1">
      <c r="D6" s="1" t="s">
        <v>7</v>
      </c>
      <c r="E6" s="1"/>
      <c r="F6" s="1"/>
      <c r="G6" s="16">
        <v>45184</v>
      </c>
      <c r="I6" s="1268"/>
      <c r="L6" s="83"/>
      <c r="M6" s="84"/>
    </row>
    <row r="7" spans="1:19" ht="20.100000000000001" customHeight="1">
      <c r="D7" s="85"/>
      <c r="E7" s="85"/>
      <c r="F7" s="85"/>
      <c r="G7" s="86"/>
      <c r="L7" s="83"/>
      <c r="M7" s="84"/>
      <c r="N7" s="89"/>
    </row>
    <row r="9" spans="1:19" s="8" customFormat="1" ht="19.7" customHeight="1">
      <c r="C9" s="18" t="s">
        <v>3051</v>
      </c>
      <c r="D9" s="17" t="s">
        <v>8</v>
      </c>
      <c r="E9" s="17" t="s">
        <v>9</v>
      </c>
      <c r="F9" s="17" t="s">
        <v>10</v>
      </c>
      <c r="G9" s="18" t="s">
        <v>11</v>
      </c>
      <c r="H9" s="18" t="s">
        <v>12</v>
      </c>
      <c r="I9" s="27" t="s">
        <v>13</v>
      </c>
      <c r="J9" s="424" t="s">
        <v>14</v>
      </c>
      <c r="K9" s="22" t="s">
        <v>15</v>
      </c>
      <c r="L9" s="18" t="s">
        <v>16</v>
      </c>
      <c r="M9" s="18" t="s">
        <v>17</v>
      </c>
      <c r="N9" s="18" t="s">
        <v>18</v>
      </c>
      <c r="O9" s="30" t="s">
        <v>19</v>
      </c>
      <c r="P9" s="17" t="s">
        <v>20</v>
      </c>
      <c r="Q9" s="18" t="s">
        <v>21</v>
      </c>
      <c r="R9" s="30" t="s">
        <v>22</v>
      </c>
      <c r="S9" s="23" t="s">
        <v>23</v>
      </c>
    </row>
    <row r="10" spans="1:19" s="8" customFormat="1" ht="19.7" customHeight="1">
      <c r="A10" s="91"/>
      <c r="B10" s="92"/>
      <c r="C10" s="18"/>
      <c r="D10" s="179"/>
      <c r="E10" s="179"/>
      <c r="F10" s="179"/>
      <c r="G10" s="179"/>
      <c r="H10" s="18"/>
      <c r="I10" s="27"/>
      <c r="J10" s="424"/>
      <c r="K10" s="22"/>
      <c r="L10" s="18"/>
      <c r="M10" s="18"/>
      <c r="N10" s="18"/>
      <c r="O10" s="30"/>
      <c r="P10" s="17"/>
      <c r="Q10" s="18"/>
      <c r="R10" s="30"/>
      <c r="S10" s="23"/>
    </row>
    <row r="11" spans="1:19" s="8" customFormat="1" ht="19.7" customHeight="1">
      <c r="A11" s="91"/>
      <c r="B11" s="92"/>
      <c r="C11" s="18"/>
      <c r="D11" s="17"/>
      <c r="E11" s="17"/>
      <c r="F11" s="17"/>
      <c r="G11" s="50"/>
      <c r="H11" s="18"/>
      <c r="I11" s="51"/>
      <c r="J11" s="533"/>
      <c r="K11" s="22"/>
      <c r="L11" s="26"/>
      <c r="M11" s="94"/>
      <c r="N11" s="17"/>
      <c r="O11" s="30"/>
      <c r="P11" s="17"/>
      <c r="Q11" s="29"/>
      <c r="R11" s="29"/>
      <c r="S11" s="23"/>
    </row>
    <row r="12" spans="1:19" s="8" customFormat="1" ht="19.7" customHeight="1">
      <c r="A12" s="91"/>
      <c r="B12" s="92"/>
      <c r="C12" s="18"/>
      <c r="D12" s="17"/>
      <c r="E12" s="17"/>
      <c r="F12" s="17"/>
      <c r="G12" s="50"/>
      <c r="H12" s="18"/>
      <c r="I12" s="51"/>
      <c r="J12" s="533"/>
      <c r="K12" s="22"/>
      <c r="L12" s="26"/>
      <c r="M12" s="94"/>
      <c r="N12" s="17"/>
      <c r="O12" s="30"/>
      <c r="P12" s="17"/>
      <c r="Q12" s="29"/>
      <c r="R12" s="29"/>
      <c r="S12" s="23"/>
    </row>
    <row r="13" spans="1:19" s="8" customFormat="1" ht="19.7" customHeight="1">
      <c r="A13" s="91"/>
      <c r="B13" s="92"/>
      <c r="C13" s="18"/>
      <c r="D13" s="508" t="s">
        <v>3513</v>
      </c>
      <c r="E13" s="509"/>
      <c r="F13" s="509"/>
      <c r="G13" s="510"/>
      <c r="H13" s="18"/>
      <c r="I13" s="51"/>
      <c r="J13" s="533"/>
      <c r="K13" s="22"/>
      <c r="L13" s="26"/>
      <c r="M13" s="94"/>
      <c r="N13" s="17"/>
      <c r="O13" s="30"/>
      <c r="P13" s="17"/>
      <c r="Q13" s="29"/>
      <c r="R13" s="29"/>
      <c r="S13" s="23"/>
    </row>
    <row r="14" spans="1:19" s="8" customFormat="1" ht="19.7" customHeight="1">
      <c r="A14" s="1449" t="s">
        <v>628</v>
      </c>
      <c r="B14" s="1450"/>
      <c r="C14" s="948">
        <v>8</v>
      </c>
      <c r="D14" s="17">
        <v>1</v>
      </c>
      <c r="E14" s="1271" t="s">
        <v>270</v>
      </c>
      <c r="F14" s="1271" t="s">
        <v>167</v>
      </c>
      <c r="G14" s="1307" t="s">
        <v>3605</v>
      </c>
      <c r="H14" s="694">
        <v>1</v>
      </c>
      <c r="I14" s="1284">
        <v>6780</v>
      </c>
      <c r="J14" s="1249">
        <f t="shared" ref="J14:J22" si="0">H14*I14</f>
        <v>6780</v>
      </c>
      <c r="K14" s="22"/>
      <c r="L14" s="26" t="s">
        <v>3606</v>
      </c>
      <c r="M14" s="94" t="s">
        <v>4399</v>
      </c>
      <c r="N14" s="17"/>
      <c r="O14" s="30">
        <v>45180</v>
      </c>
      <c r="P14" s="17"/>
      <c r="Q14" s="29"/>
      <c r="R14" s="29">
        <v>45184</v>
      </c>
      <c r="S14" s="23"/>
    </row>
    <row r="15" spans="1:19" s="8" customFormat="1" ht="19.7" customHeight="1">
      <c r="A15" s="1451" t="s">
        <v>4400</v>
      </c>
      <c r="B15" s="1452"/>
      <c r="C15" s="948">
        <v>8</v>
      </c>
      <c r="D15" s="17">
        <f>+D14+1</f>
        <v>2</v>
      </c>
      <c r="E15" s="111" t="s">
        <v>167</v>
      </c>
      <c r="F15" s="111" t="s">
        <v>167</v>
      </c>
      <c r="G15" s="665" t="s">
        <v>3520</v>
      </c>
      <c r="H15" s="18">
        <v>6</v>
      </c>
      <c r="I15" s="51">
        <v>270</v>
      </c>
      <c r="J15" s="1249">
        <f t="shared" si="0"/>
        <v>1620</v>
      </c>
      <c r="K15" s="22"/>
      <c r="L15" s="26" t="s">
        <v>3521</v>
      </c>
      <c r="M15" s="94" t="s">
        <v>4401</v>
      </c>
      <c r="N15" s="17"/>
      <c r="O15" s="30">
        <v>45180</v>
      </c>
      <c r="P15" s="17"/>
      <c r="Q15" s="29"/>
      <c r="R15" s="29">
        <v>45184</v>
      </c>
      <c r="S15" s="23"/>
    </row>
    <row r="16" spans="1:19" s="8" customFormat="1" ht="19.7" customHeight="1">
      <c r="A16" s="1451" t="s">
        <v>276</v>
      </c>
      <c r="B16" s="1452"/>
      <c r="C16" s="948">
        <v>8</v>
      </c>
      <c r="D16" s="17">
        <f>+D15+1</f>
        <v>3</v>
      </c>
      <c r="E16" s="111" t="s">
        <v>167</v>
      </c>
      <c r="F16" s="111" t="s">
        <v>167</v>
      </c>
      <c r="G16" s="665" t="s">
        <v>3610</v>
      </c>
      <c r="H16" s="18">
        <v>10</v>
      </c>
      <c r="I16" s="51">
        <v>29</v>
      </c>
      <c r="J16" s="1249">
        <f t="shared" si="0"/>
        <v>290</v>
      </c>
      <c r="K16" s="22"/>
      <c r="L16" s="130" t="s">
        <v>4402</v>
      </c>
      <c r="M16" s="94" t="s">
        <v>4401</v>
      </c>
      <c r="N16" s="17"/>
      <c r="O16" s="30">
        <v>45180</v>
      </c>
      <c r="P16" s="17"/>
      <c r="Q16" s="29"/>
      <c r="R16" s="29">
        <v>45184</v>
      </c>
      <c r="S16" s="23"/>
    </row>
    <row r="17" spans="1:19" s="8" customFormat="1" ht="19.7" customHeight="1">
      <c r="A17" s="1451" t="s">
        <v>276</v>
      </c>
      <c r="B17" s="1452"/>
      <c r="C17" s="948">
        <v>9</v>
      </c>
      <c r="D17" s="17">
        <f t="shared" ref="D17:D23" si="1">+D16+1</f>
        <v>4</v>
      </c>
      <c r="E17" s="111" t="s">
        <v>167</v>
      </c>
      <c r="F17" s="111" t="s">
        <v>167</v>
      </c>
      <c r="G17" s="665" t="s">
        <v>2367</v>
      </c>
      <c r="H17" s="18">
        <v>10</v>
      </c>
      <c r="I17" s="51">
        <v>25</v>
      </c>
      <c r="J17" s="1249">
        <f t="shared" si="0"/>
        <v>250</v>
      </c>
      <c r="K17" s="22"/>
      <c r="L17" s="130" t="s">
        <v>3522</v>
      </c>
      <c r="M17" s="94" t="s">
        <v>4401</v>
      </c>
      <c r="N17" s="17"/>
      <c r="O17" s="30">
        <v>45180</v>
      </c>
      <c r="P17" s="17"/>
      <c r="Q17" s="29"/>
      <c r="R17" s="29">
        <v>45184</v>
      </c>
      <c r="S17" s="23"/>
    </row>
    <row r="18" spans="1:19" s="8" customFormat="1" ht="19.7" customHeight="1">
      <c r="A18" s="1451" t="s">
        <v>276</v>
      </c>
      <c r="B18" s="1452"/>
      <c r="C18" s="948">
        <v>9</v>
      </c>
      <c r="D18" s="17">
        <f t="shared" si="1"/>
        <v>5</v>
      </c>
      <c r="E18" s="111" t="s">
        <v>167</v>
      </c>
      <c r="F18" s="111" t="s">
        <v>167</v>
      </c>
      <c r="G18" s="665" t="s">
        <v>3429</v>
      </c>
      <c r="H18" s="18">
        <v>4</v>
      </c>
      <c r="I18" s="51">
        <v>92</v>
      </c>
      <c r="J18" s="1249">
        <f t="shared" si="0"/>
        <v>368</v>
      </c>
      <c r="K18" s="22"/>
      <c r="L18" s="130" t="s">
        <v>1612</v>
      </c>
      <c r="M18" s="94" t="s">
        <v>4401</v>
      </c>
      <c r="N18" s="17"/>
      <c r="O18" s="30">
        <v>45180</v>
      </c>
      <c r="P18" s="17"/>
      <c r="Q18" s="29"/>
      <c r="R18" s="29">
        <v>45184</v>
      </c>
      <c r="S18" s="23"/>
    </row>
    <row r="19" spans="1:19" s="8" customFormat="1" ht="19.7" customHeight="1">
      <c r="A19" s="1451" t="s">
        <v>282</v>
      </c>
      <c r="B19" s="1452"/>
      <c r="C19" s="948">
        <v>10</v>
      </c>
      <c r="D19" s="17">
        <f t="shared" si="1"/>
        <v>6</v>
      </c>
      <c r="E19" s="17" t="s">
        <v>167</v>
      </c>
      <c r="F19" s="17" t="s">
        <v>167</v>
      </c>
      <c r="G19" s="720" t="s">
        <v>4403</v>
      </c>
      <c r="H19" s="54">
        <v>1</v>
      </c>
      <c r="I19" s="485">
        <v>4120</v>
      </c>
      <c r="J19" s="20">
        <f t="shared" si="0"/>
        <v>4120</v>
      </c>
      <c r="K19" s="118"/>
      <c r="L19" s="26" t="s">
        <v>798</v>
      </c>
      <c r="M19" s="94" t="s">
        <v>4401</v>
      </c>
      <c r="N19" s="17"/>
      <c r="O19" s="30">
        <v>45180</v>
      </c>
      <c r="P19" s="17"/>
      <c r="Q19" s="29"/>
      <c r="R19" s="29">
        <v>45184</v>
      </c>
      <c r="S19" s="23"/>
    </row>
    <row r="20" spans="1:19" s="8" customFormat="1" ht="19.7" customHeight="1">
      <c r="A20" s="1451" t="s">
        <v>276</v>
      </c>
      <c r="B20" s="1452"/>
      <c r="C20" s="948">
        <v>11</v>
      </c>
      <c r="D20" s="17">
        <f t="shared" si="1"/>
        <v>7</v>
      </c>
      <c r="E20" s="17" t="s">
        <v>167</v>
      </c>
      <c r="F20" s="17" t="s">
        <v>167</v>
      </c>
      <c r="G20" s="585" t="s">
        <v>557</v>
      </c>
      <c r="H20" s="54">
        <v>1</v>
      </c>
      <c r="I20" s="485">
        <v>5117</v>
      </c>
      <c r="J20" s="20">
        <f t="shared" si="0"/>
        <v>5117</v>
      </c>
      <c r="K20" s="118"/>
      <c r="L20" s="26" t="s">
        <v>800</v>
      </c>
      <c r="M20" s="94" t="s">
        <v>4401</v>
      </c>
      <c r="N20" s="17"/>
      <c r="O20" s="30">
        <v>45180</v>
      </c>
      <c r="P20" s="17"/>
      <c r="Q20" s="29"/>
      <c r="R20" s="29">
        <v>45184</v>
      </c>
      <c r="S20" s="23"/>
    </row>
    <row r="21" spans="1:19" s="8" customFormat="1" ht="19.7" customHeight="1">
      <c r="A21" s="1451" t="s">
        <v>276</v>
      </c>
      <c r="B21" s="1452"/>
      <c r="C21" s="948">
        <v>12</v>
      </c>
      <c r="D21" s="17">
        <f t="shared" si="1"/>
        <v>8</v>
      </c>
      <c r="E21" s="17" t="s">
        <v>167</v>
      </c>
      <c r="F21" s="17" t="s">
        <v>167</v>
      </c>
      <c r="G21" s="585" t="s">
        <v>228</v>
      </c>
      <c r="H21" s="54">
        <v>1</v>
      </c>
      <c r="I21" s="485">
        <v>4239</v>
      </c>
      <c r="J21" s="20">
        <f t="shared" si="0"/>
        <v>4239</v>
      </c>
      <c r="K21" s="347"/>
      <c r="L21" s="26" t="s">
        <v>2041</v>
      </c>
      <c r="M21" s="94" t="s">
        <v>4401</v>
      </c>
      <c r="N21" s="17"/>
      <c r="O21" s="30">
        <v>45180</v>
      </c>
      <c r="P21" s="17"/>
      <c r="Q21" s="29"/>
      <c r="R21" s="29">
        <v>45184</v>
      </c>
      <c r="S21" s="23"/>
    </row>
    <row r="22" spans="1:19" s="8" customFormat="1" ht="19.7" customHeight="1">
      <c r="A22" s="1451" t="s">
        <v>628</v>
      </c>
      <c r="B22" s="1452"/>
      <c r="C22" s="948">
        <v>13</v>
      </c>
      <c r="D22" s="17">
        <f t="shared" si="1"/>
        <v>9</v>
      </c>
      <c r="E22" s="17" t="s">
        <v>167</v>
      </c>
      <c r="F22" s="17" t="s">
        <v>167</v>
      </c>
      <c r="G22" s="585" t="s">
        <v>4404</v>
      </c>
      <c r="H22" s="54">
        <v>1</v>
      </c>
      <c r="I22" s="485">
        <v>1474</v>
      </c>
      <c r="J22" s="20">
        <f t="shared" si="0"/>
        <v>1474</v>
      </c>
      <c r="K22" s="411"/>
      <c r="L22" s="26" t="s">
        <v>804</v>
      </c>
      <c r="M22" s="94" t="s">
        <v>4401</v>
      </c>
      <c r="N22" s="17"/>
      <c r="O22" s="30">
        <v>45180</v>
      </c>
      <c r="P22" s="17"/>
      <c r="Q22" s="29"/>
      <c r="R22" s="29">
        <v>45184</v>
      </c>
      <c r="S22" s="23"/>
    </row>
    <row r="23" spans="1:19" s="8" customFormat="1" ht="19.7" customHeight="1">
      <c r="A23" s="1451" t="s">
        <v>276</v>
      </c>
      <c r="B23" s="1452"/>
      <c r="C23" s="948">
        <v>14</v>
      </c>
      <c r="D23" s="17">
        <f t="shared" si="1"/>
        <v>10</v>
      </c>
      <c r="E23" s="17" t="s">
        <v>4405</v>
      </c>
      <c r="F23" s="17" t="s">
        <v>167</v>
      </c>
      <c r="G23" s="1453" t="s">
        <v>4406</v>
      </c>
      <c r="H23" s="1454">
        <v>1</v>
      </c>
      <c r="I23" s="27">
        <v>251</v>
      </c>
      <c r="J23" s="1455">
        <f>H23*I23</f>
        <v>251</v>
      </c>
      <c r="K23" s="350"/>
      <c r="L23" s="53" t="s">
        <v>4407</v>
      </c>
      <c r="M23" s="94" t="s">
        <v>4401</v>
      </c>
      <c r="N23" s="17"/>
      <c r="O23" s="30">
        <v>45180</v>
      </c>
      <c r="P23" s="17"/>
      <c r="Q23" s="29"/>
      <c r="R23" s="29">
        <v>45184</v>
      </c>
      <c r="S23" s="23"/>
    </row>
    <row r="24" spans="1:19" s="8" customFormat="1" ht="19.7" customHeight="1">
      <c r="A24" s="91"/>
      <c r="B24" s="92"/>
      <c r="C24" s="104"/>
      <c r="D24" s="664"/>
      <c r="E24" s="17"/>
      <c r="F24" s="17"/>
      <c r="G24" s="347"/>
      <c r="H24" s="18"/>
      <c r="I24" s="177"/>
      <c r="J24" s="177"/>
      <c r="K24" s="357"/>
      <c r="L24" s="24"/>
      <c r="M24" s="94"/>
      <c r="N24" s="17"/>
      <c r="O24" s="30"/>
      <c r="P24" s="17"/>
      <c r="Q24" s="29"/>
      <c r="R24" s="29"/>
      <c r="S24" s="23"/>
    </row>
    <row r="25" spans="1:19" s="8" customFormat="1" ht="19.7" customHeight="1">
      <c r="A25" s="91"/>
      <c r="B25" s="92"/>
      <c r="C25" s="18"/>
      <c r="D25" s="664"/>
      <c r="E25" s="17"/>
      <c r="F25" s="1258"/>
      <c r="G25" s="24"/>
      <c r="H25" s="1256"/>
      <c r="I25" s="1257"/>
      <c r="J25" s="1249"/>
      <c r="K25" s="177"/>
      <c r="L25" s="120"/>
      <c r="M25" s="94"/>
      <c r="N25" s="17"/>
      <c r="O25" s="30"/>
      <c r="P25" s="17"/>
      <c r="Q25" s="29"/>
      <c r="R25" s="29"/>
      <c r="S25" s="23"/>
    </row>
    <row r="26" spans="1:19" s="8" customFormat="1" ht="19.7" customHeight="1">
      <c r="A26" s="91"/>
      <c r="B26" s="92"/>
      <c r="C26" s="18"/>
      <c r="D26" s="17"/>
      <c r="E26" s="17"/>
      <c r="F26" s="1258"/>
      <c r="G26" s="24"/>
      <c r="H26" s="1256"/>
      <c r="I26" s="1257"/>
      <c r="J26" s="20"/>
      <c r="K26" s="177"/>
      <c r="L26" s="120"/>
      <c r="M26" s="94"/>
      <c r="N26" s="17"/>
      <c r="O26" s="30"/>
      <c r="P26" s="17"/>
      <c r="Q26" s="29"/>
      <c r="R26" s="29"/>
      <c r="S26" s="23"/>
    </row>
    <row r="27" spans="1:19" s="8" customFormat="1" ht="19.7" customHeight="1">
      <c r="A27" s="91"/>
      <c r="B27" s="92"/>
      <c r="C27" s="18"/>
      <c r="D27" s="17"/>
      <c r="E27" s="161"/>
      <c r="F27" s="17"/>
      <c r="G27" s="1040">
        <f>SUM(J14:J25)</f>
        <v>24509</v>
      </c>
      <c r="H27" s="1256"/>
      <c r="I27" s="1257"/>
      <c r="J27" s="20"/>
      <c r="K27" s="177"/>
      <c r="L27" s="120"/>
      <c r="M27" s="94"/>
      <c r="N27" s="17"/>
      <c r="O27" s="30"/>
      <c r="P27" s="17"/>
      <c r="Q27" s="29"/>
      <c r="R27" s="29"/>
      <c r="S27" s="23"/>
    </row>
    <row r="28" spans="1:19" s="8" customFormat="1" ht="19.7" customHeight="1">
      <c r="A28" s="91"/>
      <c r="B28" s="92"/>
      <c r="C28" s="18"/>
      <c r="D28" s="17"/>
      <c r="E28" s="161"/>
      <c r="F28" s="123"/>
      <c r="G28" s="24"/>
      <c r="H28" s="1256"/>
      <c r="I28" s="1257"/>
      <c r="J28" s="20"/>
      <c r="K28" s="177"/>
      <c r="L28" s="120"/>
      <c r="M28" s="94"/>
      <c r="N28" s="17"/>
      <c r="O28" s="30"/>
      <c r="P28" s="17"/>
      <c r="Q28" s="29"/>
      <c r="R28" s="29"/>
      <c r="S28" s="23"/>
    </row>
    <row r="29" spans="1:19" s="8" customFormat="1" ht="19.7" customHeight="1">
      <c r="A29" s="91"/>
      <c r="B29" s="92"/>
      <c r="C29" s="18"/>
      <c r="D29" s="17"/>
      <c r="E29" s="17"/>
      <c r="F29" s="1258"/>
      <c r="G29" s="24"/>
      <c r="H29" s="1256"/>
      <c r="I29" s="1257"/>
      <c r="J29" s="1249"/>
      <c r="K29" s="177"/>
      <c r="L29" s="120"/>
      <c r="M29" s="94"/>
      <c r="N29" s="17"/>
      <c r="O29" s="30"/>
      <c r="P29" s="17"/>
      <c r="Q29" s="29"/>
      <c r="R29" s="29"/>
      <c r="S29" s="23"/>
    </row>
    <row r="30" spans="1:19" s="8" customFormat="1" ht="19.7" customHeight="1">
      <c r="A30" s="91"/>
      <c r="B30" s="92"/>
      <c r="C30" s="18"/>
      <c r="D30" s="17"/>
      <c r="E30" s="17"/>
      <c r="F30" s="17"/>
      <c r="G30" s="50"/>
      <c r="H30" s="126"/>
      <c r="I30" s="1259"/>
      <c r="J30" s="20"/>
      <c r="K30" s="128"/>
      <c r="L30" s="129"/>
      <c r="M30" s="26"/>
      <c r="N30" s="17"/>
      <c r="O30" s="30"/>
      <c r="P30" s="17"/>
      <c r="Q30" s="29"/>
      <c r="R30" s="29"/>
      <c r="S30" s="23"/>
    </row>
    <row r="31" spans="1:19" s="8" customFormat="1" ht="19.7" customHeight="1">
      <c r="A31" s="91"/>
      <c r="B31" s="92"/>
      <c r="C31" s="18"/>
      <c r="D31" s="17"/>
      <c r="E31" s="17"/>
      <c r="F31" s="17"/>
      <c r="G31" s="130"/>
      <c r="H31" s="18"/>
      <c r="I31" s="20"/>
      <c r="J31" s="20"/>
      <c r="K31" s="22"/>
      <c r="L31" s="26"/>
      <c r="M31" s="94"/>
      <c r="N31" s="17"/>
      <c r="O31" s="30"/>
      <c r="P31" s="17"/>
      <c r="Q31" s="29"/>
      <c r="R31" s="29"/>
      <c r="S31" s="23"/>
    </row>
    <row r="32" spans="1:19" s="8" customFormat="1" ht="19.7" customHeight="1">
      <c r="A32" s="91"/>
      <c r="B32" s="92"/>
      <c r="C32" s="18"/>
      <c r="D32" s="17"/>
      <c r="E32" s="17"/>
      <c r="F32" s="17"/>
      <c r="G32" s="426"/>
      <c r="H32" s="18"/>
      <c r="I32" s="20"/>
      <c r="J32" s="20"/>
      <c r="K32" s="22"/>
      <c r="L32" s="26"/>
      <c r="M32" s="94"/>
      <c r="N32" s="17"/>
      <c r="O32" s="30"/>
      <c r="P32" s="17"/>
      <c r="Q32" s="29"/>
      <c r="R32" s="29"/>
      <c r="S32" s="23"/>
    </row>
    <row r="33" spans="1:19" s="8" customFormat="1" ht="19.7" customHeight="1">
      <c r="A33" s="91"/>
      <c r="B33" s="91"/>
      <c r="C33" s="18"/>
      <c r="D33" s="17"/>
      <c r="E33" s="17"/>
      <c r="F33" s="17"/>
      <c r="G33" s="50"/>
      <c r="H33" s="18"/>
      <c r="I33" s="51"/>
      <c r="J33" s="533"/>
      <c r="K33" s="22"/>
      <c r="L33" s="26"/>
      <c r="M33" s="26"/>
      <c r="N33" s="17"/>
      <c r="O33" s="30"/>
      <c r="P33" s="30"/>
      <c r="Q33" s="30"/>
      <c r="R33" s="29"/>
      <c r="S33" s="23"/>
    </row>
    <row r="34" spans="1:19" s="8" customFormat="1" ht="19.7" customHeight="1">
      <c r="A34" s="91"/>
      <c r="B34" s="91"/>
      <c r="C34" s="18"/>
      <c r="D34" s="17"/>
      <c r="E34" s="17"/>
      <c r="F34" s="17"/>
      <c r="G34" s="24"/>
      <c r="H34" s="18"/>
      <c r="I34" s="20"/>
      <c r="J34" s="533"/>
      <c r="K34" s="411"/>
      <c r="L34" s="26"/>
      <c r="M34" s="26"/>
      <c r="N34" s="17"/>
      <c r="O34" s="30"/>
      <c r="P34" s="30"/>
      <c r="Q34" s="30"/>
      <c r="R34" s="29"/>
      <c r="S34" s="23"/>
    </row>
    <row r="35" spans="1:19" s="8" customFormat="1" ht="19.7" customHeight="1">
      <c r="A35" s="91"/>
      <c r="B35" s="91"/>
      <c r="C35" s="18"/>
      <c r="D35" s="17"/>
      <c r="E35" s="17"/>
      <c r="F35" s="17"/>
      <c r="G35" s="24"/>
      <c r="H35" s="18"/>
      <c r="I35" s="20"/>
      <c r="J35" s="20"/>
      <c r="K35" s="411"/>
      <c r="L35" s="26"/>
      <c r="M35" s="26"/>
      <c r="N35" s="17"/>
      <c r="O35" s="30"/>
      <c r="P35" s="17"/>
      <c r="Q35" s="29"/>
      <c r="R35" s="29"/>
      <c r="S35" s="23"/>
    </row>
    <row r="36" spans="1:19" s="8" customFormat="1" ht="19.7" customHeight="1">
      <c r="A36" s="91"/>
      <c r="B36" s="91"/>
      <c r="C36" s="18"/>
      <c r="D36" s="17"/>
      <c r="E36" s="17"/>
      <c r="F36" s="17"/>
      <c r="G36" s="24"/>
      <c r="H36" s="18"/>
      <c r="I36" s="20"/>
      <c r="J36" s="533"/>
      <c r="K36" s="411"/>
      <c r="L36" s="26"/>
      <c r="M36" s="26"/>
      <c r="N36" s="17"/>
      <c r="O36" s="30"/>
      <c r="P36" s="17"/>
      <c r="Q36" s="29"/>
      <c r="R36" s="29"/>
      <c r="S36" s="23"/>
    </row>
    <row r="37" spans="1:19" s="8" customFormat="1" ht="19.7" customHeight="1">
      <c r="A37" s="91"/>
      <c r="B37" s="91"/>
      <c r="C37" s="18"/>
      <c r="D37" s="17"/>
      <c r="E37" s="17"/>
      <c r="F37" s="17"/>
      <c r="G37" s="24"/>
      <c r="H37" s="18"/>
      <c r="I37" s="20"/>
      <c r="J37" s="533"/>
      <c r="K37" s="411"/>
      <c r="L37" s="26"/>
      <c r="M37" s="26"/>
      <c r="N37" s="17"/>
      <c r="O37" s="30"/>
      <c r="P37" s="17"/>
      <c r="Q37" s="29"/>
      <c r="R37" s="29"/>
      <c r="S37" s="23"/>
    </row>
    <row r="38" spans="1:19" s="8" customFormat="1" ht="19.7" customHeight="1">
      <c r="A38" s="91"/>
      <c r="B38" s="91"/>
      <c r="C38" s="18"/>
      <c r="D38" s="17"/>
      <c r="E38" s="17"/>
      <c r="F38" s="17"/>
      <c r="G38" s="24"/>
      <c r="H38" s="18"/>
      <c r="I38" s="20"/>
      <c r="J38" s="533"/>
      <c r="K38" s="411"/>
      <c r="L38" s="26"/>
      <c r="M38" s="26"/>
      <c r="N38" s="17"/>
      <c r="O38" s="30"/>
      <c r="P38" s="17"/>
      <c r="Q38" s="29"/>
      <c r="R38" s="29"/>
      <c r="S38" s="23"/>
    </row>
    <row r="39" spans="1:19" s="8" customFormat="1" ht="19.7" customHeight="1">
      <c r="A39" s="91"/>
      <c r="B39" s="91"/>
      <c r="C39" s="18"/>
      <c r="D39" s="17"/>
      <c r="E39" s="17"/>
      <c r="F39" s="17"/>
      <c r="G39" s="50"/>
      <c r="H39" s="18"/>
      <c r="I39" s="51"/>
      <c r="J39" s="533"/>
      <c r="K39" s="22"/>
      <c r="L39" s="26"/>
      <c r="M39" s="26"/>
      <c r="N39" s="17"/>
      <c r="O39" s="30"/>
      <c r="P39" s="17"/>
      <c r="Q39" s="29"/>
      <c r="R39" s="29"/>
      <c r="S39" s="23"/>
    </row>
    <row r="40" spans="1:19" s="8" customFormat="1" ht="19.7" customHeight="1">
      <c r="A40" s="91"/>
      <c r="B40" s="91"/>
      <c r="C40" s="18"/>
      <c r="D40" s="17"/>
      <c r="E40" s="17"/>
      <c r="F40" s="17"/>
      <c r="G40" s="50"/>
      <c r="H40" s="18"/>
      <c r="I40" s="51"/>
      <c r="J40" s="533"/>
      <c r="K40" s="22"/>
      <c r="L40" s="26"/>
      <c r="M40" s="26"/>
      <c r="N40" s="17"/>
      <c r="O40" s="30"/>
      <c r="P40" s="17"/>
      <c r="Q40" s="29"/>
      <c r="R40" s="29"/>
      <c r="S40" s="23"/>
    </row>
    <row r="41" spans="1:19" ht="19.7" customHeight="1">
      <c r="A41" s="91"/>
      <c r="B41" s="91"/>
      <c r="C41" s="18"/>
      <c r="D41" s="17"/>
      <c r="E41" s="18"/>
      <c r="F41" s="18"/>
      <c r="G41" s="50"/>
      <c r="H41" s="18"/>
      <c r="I41" s="51"/>
      <c r="J41" s="533"/>
      <c r="K41" s="22"/>
      <c r="L41" s="26"/>
      <c r="M41" s="24"/>
      <c r="N41" s="17"/>
      <c r="O41" s="30"/>
      <c r="P41" s="17"/>
      <c r="Q41" s="29"/>
      <c r="R41" s="29"/>
      <c r="S41" s="23"/>
    </row>
    <row r="42" spans="1:19" ht="19.7" customHeight="1">
      <c r="A42" s="91"/>
      <c r="B42" s="91"/>
      <c r="C42" s="18"/>
      <c r="D42" s="17"/>
      <c r="E42" s="17"/>
      <c r="F42" s="17"/>
      <c r="G42" s="122"/>
      <c r="H42" s="18"/>
      <c r="I42" s="51"/>
      <c r="J42" s="20"/>
      <c r="K42" s="22"/>
      <c r="L42" s="26"/>
      <c r="M42" s="26"/>
      <c r="N42" s="17"/>
      <c r="O42" s="30"/>
      <c r="P42" s="17"/>
      <c r="Q42" s="29"/>
      <c r="R42" s="29"/>
      <c r="S42" s="23"/>
    </row>
    <row r="43" spans="1:19" ht="19.7" customHeight="1">
      <c r="A43" s="91"/>
      <c r="B43" s="91"/>
      <c r="C43" s="18"/>
      <c r="D43" s="17"/>
      <c r="E43" s="17"/>
      <c r="F43" s="17"/>
      <c r="G43" s="50"/>
      <c r="H43" s="18"/>
      <c r="I43" s="51"/>
      <c r="J43" s="533"/>
      <c r="K43" s="22"/>
      <c r="L43" s="26"/>
      <c r="M43" s="24"/>
      <c r="N43" s="17"/>
      <c r="O43" s="30"/>
      <c r="P43" s="17"/>
      <c r="Q43" s="29"/>
      <c r="R43" s="110"/>
      <c r="S43" s="23"/>
    </row>
    <row r="44" spans="1:19" ht="19.7" customHeight="1">
      <c r="A44" s="91"/>
      <c r="B44" s="91"/>
      <c r="C44" s="18"/>
      <c r="D44" s="17"/>
      <c r="E44" s="17"/>
      <c r="F44" s="17"/>
      <c r="G44" s="50"/>
      <c r="H44" s="18"/>
      <c r="I44" s="51"/>
      <c r="J44" s="533"/>
      <c r="K44" s="22"/>
      <c r="L44" s="26"/>
      <c r="M44" s="24"/>
      <c r="N44" s="17"/>
      <c r="O44" s="30"/>
      <c r="P44" s="17"/>
      <c r="Q44" s="29"/>
      <c r="R44" s="29"/>
      <c r="S44" s="23"/>
    </row>
    <row r="45" spans="1:19" ht="19.7" customHeight="1">
      <c r="A45" s="91"/>
      <c r="B45" s="91"/>
      <c r="C45" s="18"/>
      <c r="D45" s="17"/>
      <c r="E45" s="17"/>
      <c r="F45" s="17"/>
      <c r="G45" s="50"/>
      <c r="H45" s="18"/>
      <c r="I45" s="51"/>
      <c r="J45" s="533"/>
      <c r="K45" s="22"/>
      <c r="L45" s="26"/>
      <c r="M45" s="24"/>
      <c r="N45" s="17"/>
      <c r="O45" s="30"/>
      <c r="P45" s="17"/>
      <c r="Q45" s="29"/>
      <c r="R45" s="29"/>
      <c r="S45" s="23"/>
    </row>
    <row r="46" spans="1:19" ht="19.7" customHeight="1">
      <c r="A46" s="91"/>
      <c r="B46" s="91"/>
      <c r="C46" s="18"/>
      <c r="D46" s="17"/>
      <c r="E46" s="17"/>
      <c r="F46" s="17"/>
      <c r="G46" s="50"/>
      <c r="H46" s="18"/>
      <c r="I46" s="51"/>
      <c r="J46" s="533">
        <f t="shared" ref="J46:J51" si="2">H46*I46</f>
        <v>0</v>
      </c>
      <c r="K46" s="22"/>
      <c r="L46" s="26"/>
      <c r="M46" s="24"/>
      <c r="N46" s="17"/>
      <c r="O46" s="30"/>
      <c r="P46" s="17"/>
      <c r="Q46" s="29"/>
      <c r="R46" s="29"/>
      <c r="S46" s="23"/>
    </row>
    <row r="47" spans="1:19" ht="19.7" customHeight="1">
      <c r="A47" s="91"/>
      <c r="B47" s="91"/>
      <c r="C47" s="18"/>
      <c r="D47" s="17"/>
      <c r="E47" s="17"/>
      <c r="F47" s="17"/>
      <c r="G47" s="50"/>
      <c r="H47" s="18"/>
      <c r="I47" s="51"/>
      <c r="J47" s="533">
        <f t="shared" si="2"/>
        <v>0</v>
      </c>
      <c r="K47" s="22"/>
      <c r="L47" s="26"/>
      <c r="M47" s="24"/>
      <c r="N47" s="17"/>
      <c r="O47" s="30"/>
      <c r="P47" s="17"/>
      <c r="Q47" s="29"/>
      <c r="R47" s="29"/>
      <c r="S47" s="23"/>
    </row>
    <row r="48" spans="1:19" ht="19.7" customHeight="1">
      <c r="A48" s="91"/>
      <c r="B48" s="91"/>
      <c r="C48" s="18"/>
      <c r="D48" s="17"/>
      <c r="E48" s="17"/>
      <c r="F48" s="17"/>
      <c r="G48" s="50"/>
      <c r="H48" s="18"/>
      <c r="I48" s="51"/>
      <c r="J48" s="533">
        <f t="shared" si="2"/>
        <v>0</v>
      </c>
      <c r="K48" s="22"/>
      <c r="L48" s="26"/>
      <c r="M48" s="24"/>
      <c r="N48" s="17"/>
      <c r="O48" s="30"/>
      <c r="P48" s="17"/>
      <c r="Q48" s="29"/>
      <c r="R48" s="29"/>
      <c r="S48" s="23"/>
    </row>
    <row r="49" spans="1:19" ht="19.7" customHeight="1">
      <c r="A49" s="91"/>
      <c r="B49" s="91"/>
      <c r="C49" s="168"/>
      <c r="D49" s="17"/>
      <c r="E49" s="17"/>
      <c r="F49" s="17"/>
      <c r="G49" s="50"/>
      <c r="H49" s="18"/>
      <c r="I49" s="51"/>
      <c r="J49" s="533">
        <f t="shared" si="2"/>
        <v>0</v>
      </c>
      <c r="K49" s="22"/>
      <c r="L49" s="26"/>
      <c r="M49" s="24"/>
      <c r="N49" s="17"/>
      <c r="O49" s="30"/>
      <c r="P49" s="17"/>
      <c r="Q49" s="29"/>
      <c r="R49" s="29"/>
      <c r="S49" s="23"/>
    </row>
    <row r="50" spans="1:19" ht="19.7" customHeight="1">
      <c r="A50" s="91"/>
      <c r="B50" s="91"/>
      <c r="C50" s="168"/>
      <c r="D50" s="17"/>
      <c r="E50" s="17"/>
      <c r="F50" s="17"/>
      <c r="G50" s="50"/>
      <c r="H50" s="18"/>
      <c r="I50" s="51"/>
      <c r="J50" s="533">
        <f t="shared" si="2"/>
        <v>0</v>
      </c>
      <c r="K50" s="22"/>
      <c r="L50" s="26"/>
      <c r="M50" s="24"/>
      <c r="N50" s="17"/>
      <c r="O50" s="30"/>
      <c r="P50" s="17"/>
      <c r="Q50" s="29"/>
      <c r="R50" s="29"/>
      <c r="S50" s="23"/>
    </row>
    <row r="51" spans="1:19" ht="19.7" customHeight="1">
      <c r="A51" s="91"/>
      <c r="B51" s="91"/>
      <c r="C51" s="168"/>
      <c r="D51" s="17"/>
      <c r="E51" s="17"/>
      <c r="F51" s="17"/>
      <c r="G51" s="50"/>
      <c r="H51" s="18"/>
      <c r="I51" s="51"/>
      <c r="J51" s="533">
        <f t="shared" si="2"/>
        <v>0</v>
      </c>
      <c r="K51" s="22"/>
      <c r="L51" s="26"/>
      <c r="M51" s="24"/>
      <c r="N51" s="17"/>
      <c r="O51" s="30"/>
      <c r="P51" s="17"/>
      <c r="Q51" s="29"/>
      <c r="R51" s="29"/>
      <c r="S51" s="23"/>
    </row>
    <row r="52" spans="1:19">
      <c r="J52" s="15"/>
    </row>
  </sheetData>
  <autoFilter ref="D9:Q29" xr:uid="{00000000-0009-0000-0000-000000000000}"/>
  <mergeCells count="9">
    <mergeCell ref="D13:G13"/>
    <mergeCell ref="D2:F2"/>
    <mergeCell ref="I2:K2"/>
    <mergeCell ref="D3:F3"/>
    <mergeCell ref="D4:F4"/>
    <mergeCell ref="L4:M5"/>
    <mergeCell ref="D5:F5"/>
    <mergeCell ref="I5:I6"/>
    <mergeCell ref="D6:F6"/>
  </mergeCells>
  <phoneticPr fontId="3"/>
  <pageMargins left="0.2" right="0.2" top="0.36" bottom="0.41" header="0.3" footer="0.3"/>
  <pageSetup paperSize="9" scale="70"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E6369-DCC9-4F63-9B41-0764576973AE}">
  <dimension ref="B2:Q188"/>
  <sheetViews>
    <sheetView zoomScale="85" zoomScaleNormal="85" workbookViewId="0">
      <pane xSplit="10" ySplit="8" topLeftCell="K9" activePane="bottomRight" state="frozen"/>
      <selection pane="topRight" activeCell="K1" sqref="K1"/>
      <selection pane="bottomLeft" activeCell="A9" sqref="A9"/>
      <selection pane="bottomRight" activeCell="E6" sqref="E6"/>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8.62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8.62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8.62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8.62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8.62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8.62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8.62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8.62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8.62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8.62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8.62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8.62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8.62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8.62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8.62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8.62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8.62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8.62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8.62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8.62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8.62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8.62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8.62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8.62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8.62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8.62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8.62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8.62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8.62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8.62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8.62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8.62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8.62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8.62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8.62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8.62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8.62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8.62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8.62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8.62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8.62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8.62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8.62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8.62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8.62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8.62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8.62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8.62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8.62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8.62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8.62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8.62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8.62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8.62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8.62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8.62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8.62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8.62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8.62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8.62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8.62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8.62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8.62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8.62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4408</v>
      </c>
      <c r="G2" s="4" t="s">
        <v>2</v>
      </c>
      <c r="H2" s="5"/>
      <c r="I2" s="6"/>
      <c r="J2" s="7">
        <f>SUM(H:H)</f>
        <v>1189649</v>
      </c>
    </row>
    <row r="3" spans="2:17" ht="20.100000000000001" customHeight="1">
      <c r="B3" s="1" t="s">
        <v>3</v>
      </c>
      <c r="C3" s="1"/>
      <c r="D3" s="1"/>
      <c r="E3" s="13" t="s">
        <v>2155</v>
      </c>
    </row>
    <row r="4" spans="2:17" ht="20.100000000000001" customHeight="1">
      <c r="B4" s="1" t="s">
        <v>5</v>
      </c>
      <c r="C4" s="1"/>
      <c r="D4" s="1"/>
      <c r="E4" s="13">
        <v>206627</v>
      </c>
    </row>
    <row r="5" spans="2:17" ht="20.100000000000001" customHeight="1">
      <c r="B5" s="1" t="s">
        <v>6</v>
      </c>
      <c r="C5" s="1"/>
      <c r="D5" s="1"/>
      <c r="E5" s="16">
        <v>45140</v>
      </c>
    </row>
    <row r="6" spans="2:17" ht="20.100000000000001" customHeight="1">
      <c r="B6" s="1" t="s">
        <v>7</v>
      </c>
      <c r="C6" s="1"/>
      <c r="D6" s="1"/>
      <c r="E6" s="16">
        <v>45189</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40"/>
      <c r="G9" s="51">
        <v>0</v>
      </c>
      <c r="H9" s="51">
        <f>F9*G9</f>
        <v>0</v>
      </c>
      <c r="I9" s="22"/>
      <c r="J9" s="24"/>
      <c r="K9" s="24"/>
      <c r="L9" s="18"/>
      <c r="M9" s="30"/>
      <c r="N9" s="17"/>
      <c r="O9" s="18"/>
      <c r="P9" s="30"/>
      <c r="Q9" s="23"/>
    </row>
    <row r="10" spans="2:17" s="61" customFormat="1" ht="19.7" customHeight="1">
      <c r="B10" s="52">
        <v>3</v>
      </c>
      <c r="C10" s="52" t="s">
        <v>288</v>
      </c>
      <c r="D10" s="52" t="s">
        <v>288</v>
      </c>
      <c r="E10" s="57" t="s">
        <v>4409</v>
      </c>
      <c r="F10" s="1456">
        <v>1</v>
      </c>
      <c r="G10" s="55">
        <v>2000</v>
      </c>
      <c r="H10" s="55">
        <f>F10*G10</f>
        <v>2000</v>
      </c>
      <c r="I10" s="56"/>
      <c r="J10" s="1445" t="s">
        <v>4410</v>
      </c>
      <c r="K10" s="54"/>
      <c r="L10" s="54"/>
      <c r="M10" s="58"/>
      <c r="N10" s="52"/>
      <c r="O10" s="54"/>
      <c r="P10" s="58"/>
      <c r="Q10" s="60"/>
    </row>
    <row r="11" spans="2:17" s="8" customFormat="1" ht="19.7" customHeight="1">
      <c r="B11" s="65"/>
      <c r="C11" s="65"/>
      <c r="D11" s="65"/>
      <c r="E11" s="66"/>
      <c r="F11" s="1326"/>
      <c r="G11" s="51">
        <v>0</v>
      </c>
      <c r="H11" s="51">
        <f>F11*G11</f>
        <v>0</v>
      </c>
      <c r="I11" s="22"/>
      <c r="J11" s="26"/>
      <c r="K11" s="18"/>
      <c r="L11" s="18"/>
      <c r="M11" s="30"/>
      <c r="N11" s="17"/>
      <c r="O11" s="18"/>
      <c r="P11" s="30"/>
      <c r="Q11" s="23"/>
    </row>
    <row r="12" spans="2:17" s="8" customFormat="1" ht="19.7" customHeight="1">
      <c r="B12" s="17">
        <v>10</v>
      </c>
      <c r="C12" s="154" t="s">
        <v>4411</v>
      </c>
      <c r="D12" s="154" t="s">
        <v>4412</v>
      </c>
      <c r="E12" s="155" t="s">
        <v>4413</v>
      </c>
      <c r="F12" s="140">
        <v>1</v>
      </c>
      <c r="G12" s="51">
        <v>8520</v>
      </c>
      <c r="H12" s="51">
        <f t="shared" ref="H12:H43" si="0">F12*G12</f>
        <v>8520</v>
      </c>
      <c r="I12" s="22"/>
      <c r="J12" s="26" t="s">
        <v>4414</v>
      </c>
      <c r="K12" s="24" t="s">
        <v>4415</v>
      </c>
      <c r="L12" s="18"/>
      <c r="M12" s="30">
        <v>45090</v>
      </c>
      <c r="N12" s="17"/>
      <c r="O12" s="29">
        <v>45135</v>
      </c>
      <c r="P12" s="163">
        <v>45147</v>
      </c>
      <c r="Q12" s="23">
        <v>45147</v>
      </c>
    </row>
    <row r="13" spans="2:17" s="8" customFormat="1" ht="19.7" customHeight="1">
      <c r="B13" s="17">
        <v>10</v>
      </c>
      <c r="C13" s="154" t="s">
        <v>4411</v>
      </c>
      <c r="D13" s="154" t="s">
        <v>4412</v>
      </c>
      <c r="E13" s="155" t="s">
        <v>291</v>
      </c>
      <c r="F13" s="140">
        <v>1</v>
      </c>
      <c r="G13" s="51">
        <v>1000</v>
      </c>
      <c r="H13" s="51">
        <f t="shared" si="0"/>
        <v>1000</v>
      </c>
      <c r="I13" s="22"/>
      <c r="J13" s="26"/>
      <c r="K13" s="24" t="s">
        <v>4415</v>
      </c>
      <c r="L13" s="18"/>
      <c r="M13" s="30">
        <v>45090</v>
      </c>
      <c r="N13" s="17"/>
      <c r="O13" s="29">
        <v>45135</v>
      </c>
      <c r="P13" s="30"/>
      <c r="Q13" s="23">
        <v>45147</v>
      </c>
    </row>
    <row r="14" spans="2:17" s="8" customFormat="1" ht="19.7" customHeight="1">
      <c r="B14" s="65"/>
      <c r="C14" s="65"/>
      <c r="D14" s="65"/>
      <c r="E14" s="66"/>
      <c r="F14" s="1326"/>
      <c r="G14" s="51">
        <v>0</v>
      </c>
      <c r="H14" s="51">
        <f t="shared" si="0"/>
        <v>0</v>
      </c>
      <c r="I14" s="22"/>
      <c r="J14" s="26"/>
      <c r="K14" s="24"/>
      <c r="L14" s="18"/>
      <c r="M14" s="30"/>
      <c r="N14" s="17"/>
      <c r="O14" s="18"/>
      <c r="P14" s="30"/>
      <c r="Q14" s="23"/>
    </row>
    <row r="15" spans="2:17" s="8" customFormat="1" ht="19.7" customHeight="1">
      <c r="B15" s="17">
        <v>23</v>
      </c>
      <c r="C15" s="17" t="s">
        <v>3848</v>
      </c>
      <c r="D15" s="17" t="s">
        <v>188</v>
      </c>
      <c r="E15" s="133" t="s">
        <v>3413</v>
      </c>
      <c r="F15" s="140">
        <v>10</v>
      </c>
      <c r="G15" s="51">
        <v>140</v>
      </c>
      <c r="H15" s="51">
        <f t="shared" si="0"/>
        <v>1400</v>
      </c>
      <c r="I15" s="22"/>
      <c r="J15" s="26" t="s">
        <v>317</v>
      </c>
      <c r="K15" s="135" t="s">
        <v>4416</v>
      </c>
      <c r="L15" s="18"/>
      <c r="M15" s="30">
        <v>45096</v>
      </c>
      <c r="N15" s="17"/>
      <c r="O15" s="29">
        <v>45104</v>
      </c>
      <c r="P15" s="30"/>
      <c r="Q15" s="23">
        <v>45104</v>
      </c>
    </row>
    <row r="16" spans="2:17" s="8" customFormat="1" ht="19.7" customHeight="1">
      <c r="B16" s="65">
        <v>23</v>
      </c>
      <c r="C16" s="65" t="s">
        <v>3848</v>
      </c>
      <c r="D16" s="65" t="s">
        <v>188</v>
      </c>
      <c r="E16" s="1457" t="s">
        <v>4417</v>
      </c>
      <c r="F16" s="1327">
        <v>0</v>
      </c>
      <c r="G16" s="51">
        <v>136</v>
      </c>
      <c r="H16" s="51">
        <f t="shared" si="0"/>
        <v>0</v>
      </c>
      <c r="I16" s="22"/>
      <c r="J16" s="26" t="s">
        <v>317</v>
      </c>
      <c r="K16" s="24" t="s">
        <v>4418</v>
      </c>
      <c r="L16" s="18"/>
      <c r="M16" s="30"/>
      <c r="N16" s="17"/>
      <c r="O16" s="29">
        <v>45104</v>
      </c>
      <c r="P16" s="30"/>
      <c r="Q16" s="23"/>
    </row>
    <row r="17" spans="2:17" s="8" customFormat="1" ht="19.7" customHeight="1">
      <c r="B17" s="17">
        <v>23</v>
      </c>
      <c r="C17" s="17" t="s">
        <v>3848</v>
      </c>
      <c r="D17" s="17" t="s">
        <v>167</v>
      </c>
      <c r="E17" s="133" t="s">
        <v>4417</v>
      </c>
      <c r="F17" s="140">
        <v>2</v>
      </c>
      <c r="G17" s="51">
        <v>189</v>
      </c>
      <c r="H17" s="51">
        <f>F17*G17</f>
        <v>378</v>
      </c>
      <c r="I17" s="22"/>
      <c r="J17" s="26" t="s">
        <v>317</v>
      </c>
      <c r="K17" s="1458" t="s">
        <v>4419</v>
      </c>
      <c r="L17" s="18"/>
      <c r="M17" s="30"/>
      <c r="N17" s="17"/>
      <c r="O17" s="29">
        <v>45104</v>
      </c>
      <c r="P17" s="30">
        <v>45104</v>
      </c>
      <c r="Q17" s="23">
        <v>45104</v>
      </c>
    </row>
    <row r="18" spans="2:17" s="8" customFormat="1" ht="19.7" customHeight="1">
      <c r="B18" s="17"/>
      <c r="C18" s="17"/>
      <c r="D18" s="17"/>
      <c r="E18" s="50"/>
      <c r="F18" s="140"/>
      <c r="G18" s="51">
        <v>0</v>
      </c>
      <c r="H18" s="51">
        <f t="shared" si="0"/>
        <v>0</v>
      </c>
      <c r="I18" s="22"/>
      <c r="J18" s="26"/>
      <c r="K18" s="24"/>
      <c r="L18" s="18"/>
      <c r="M18" s="30"/>
      <c r="N18" s="17"/>
      <c r="O18" s="18"/>
      <c r="P18" s="30"/>
      <c r="Q18" s="23"/>
    </row>
    <row r="19" spans="2:17" s="8" customFormat="1" ht="19.7" customHeight="1">
      <c r="B19" s="17">
        <v>17</v>
      </c>
      <c r="C19" s="154" t="s">
        <v>4420</v>
      </c>
      <c r="D19" s="17" t="s">
        <v>188</v>
      </c>
      <c r="E19" s="155" t="s">
        <v>4421</v>
      </c>
      <c r="F19" s="140">
        <v>6</v>
      </c>
      <c r="G19" s="51">
        <v>470</v>
      </c>
      <c r="H19" s="51">
        <f t="shared" si="0"/>
        <v>2820</v>
      </c>
      <c r="I19" s="22"/>
      <c r="J19" s="26" t="s">
        <v>4422</v>
      </c>
      <c r="K19" s="24" t="s">
        <v>4423</v>
      </c>
      <c r="L19" s="18"/>
      <c r="M19" s="30">
        <v>45096</v>
      </c>
      <c r="N19" s="17"/>
      <c r="O19" s="29">
        <v>45104</v>
      </c>
      <c r="P19" s="30"/>
      <c r="Q19" s="23">
        <v>45104</v>
      </c>
    </row>
    <row r="20" spans="2:17" s="8" customFormat="1" ht="19.7" customHeight="1">
      <c r="B20" s="17">
        <v>17</v>
      </c>
      <c r="C20" s="154" t="s">
        <v>4420</v>
      </c>
      <c r="D20" s="17" t="s">
        <v>188</v>
      </c>
      <c r="E20" s="155" t="s">
        <v>4424</v>
      </c>
      <c r="F20" s="140">
        <v>6</v>
      </c>
      <c r="G20" s="51">
        <v>3780</v>
      </c>
      <c r="H20" s="51">
        <f t="shared" si="0"/>
        <v>22680</v>
      </c>
      <c r="I20" s="22"/>
      <c r="J20" s="26" t="s">
        <v>4425</v>
      </c>
      <c r="K20" s="24" t="s">
        <v>4423</v>
      </c>
      <c r="L20" s="18"/>
      <c r="M20" s="30">
        <v>45096</v>
      </c>
      <c r="N20" s="17"/>
      <c r="O20" s="29">
        <v>45104</v>
      </c>
      <c r="P20" s="30"/>
      <c r="Q20" s="23">
        <v>45104</v>
      </c>
    </row>
    <row r="21" spans="2:17" s="8" customFormat="1" ht="19.7" customHeight="1">
      <c r="B21" s="17">
        <v>17</v>
      </c>
      <c r="C21" s="17" t="s">
        <v>4420</v>
      </c>
      <c r="D21" s="17" t="s">
        <v>188</v>
      </c>
      <c r="E21" s="66" t="s">
        <v>4426</v>
      </c>
      <c r="F21" s="1326">
        <v>4</v>
      </c>
      <c r="G21" s="51">
        <v>238</v>
      </c>
      <c r="H21" s="51">
        <f t="shared" si="0"/>
        <v>952</v>
      </c>
      <c r="I21" s="22"/>
      <c r="J21" s="26" t="s">
        <v>4427</v>
      </c>
      <c r="K21" s="24" t="s">
        <v>4423</v>
      </c>
      <c r="L21" s="18"/>
      <c r="M21" s="30">
        <v>45096</v>
      </c>
      <c r="N21" s="17"/>
      <c r="O21" s="29">
        <v>45104</v>
      </c>
      <c r="P21" s="30"/>
      <c r="Q21" s="23">
        <v>45104</v>
      </c>
    </row>
    <row r="22" spans="2:17" s="8" customFormat="1" ht="19.7" customHeight="1">
      <c r="B22" s="65"/>
      <c r="C22" s="65"/>
      <c r="D22" s="65"/>
      <c r="E22" s="66"/>
      <c r="F22" s="1326"/>
      <c r="G22" s="51">
        <v>0</v>
      </c>
      <c r="H22" s="51">
        <f t="shared" si="0"/>
        <v>0</v>
      </c>
      <c r="I22" s="22"/>
      <c r="J22" s="26"/>
      <c r="K22" s="24"/>
      <c r="L22" s="18"/>
      <c r="M22" s="30"/>
      <c r="N22" s="17"/>
      <c r="O22" s="18"/>
      <c r="P22" s="30"/>
      <c r="Q22" s="23"/>
    </row>
    <row r="23" spans="2:17" s="8" customFormat="1" ht="19.7" customHeight="1">
      <c r="B23" s="17">
        <v>22</v>
      </c>
      <c r="C23" s="17" t="s">
        <v>2929</v>
      </c>
      <c r="D23" s="17" t="s">
        <v>1720</v>
      </c>
      <c r="E23" s="133" t="s">
        <v>4428</v>
      </c>
      <c r="F23" s="140">
        <v>1</v>
      </c>
      <c r="G23" s="51">
        <v>4250</v>
      </c>
      <c r="H23" s="157">
        <f t="shared" si="0"/>
        <v>4250</v>
      </c>
      <c r="I23" s="158"/>
      <c r="J23" s="24" t="s">
        <v>4429</v>
      </c>
      <c r="K23" s="135" t="s">
        <v>4430</v>
      </c>
      <c r="L23" s="18"/>
      <c r="M23" s="30">
        <v>45090</v>
      </c>
      <c r="N23" s="17"/>
      <c r="O23" s="29">
        <v>45104</v>
      </c>
      <c r="P23" s="29">
        <v>45104</v>
      </c>
      <c r="Q23" s="23">
        <v>45104</v>
      </c>
    </row>
    <row r="24" spans="2:17" s="8" customFormat="1" ht="19.7" customHeight="1">
      <c r="B24" s="17">
        <v>22</v>
      </c>
      <c r="C24" s="17" t="s">
        <v>2929</v>
      </c>
      <c r="D24" s="17" t="s">
        <v>1720</v>
      </c>
      <c r="E24" s="133" t="s">
        <v>4431</v>
      </c>
      <c r="F24" s="140">
        <v>2</v>
      </c>
      <c r="G24" s="51">
        <v>290</v>
      </c>
      <c r="H24" s="157">
        <f t="shared" si="0"/>
        <v>580</v>
      </c>
      <c r="I24" s="158"/>
      <c r="J24" s="24" t="s">
        <v>2450</v>
      </c>
      <c r="K24" s="24" t="s">
        <v>4432</v>
      </c>
      <c r="L24" s="18"/>
      <c r="M24" s="30">
        <v>45090</v>
      </c>
      <c r="N24" s="17"/>
      <c r="O24" s="29">
        <v>45104</v>
      </c>
      <c r="P24" s="29">
        <v>45104</v>
      </c>
      <c r="Q24" s="23">
        <v>45104</v>
      </c>
    </row>
    <row r="25" spans="2:17" s="8" customFormat="1" ht="19.7" customHeight="1">
      <c r="B25" s="17">
        <v>22</v>
      </c>
      <c r="C25" s="154" t="s">
        <v>336</v>
      </c>
      <c r="D25" s="17" t="s">
        <v>1720</v>
      </c>
      <c r="E25" s="155" t="s">
        <v>4433</v>
      </c>
      <c r="F25" s="1343">
        <v>1</v>
      </c>
      <c r="G25" s="51">
        <v>3980</v>
      </c>
      <c r="H25" s="157">
        <f t="shared" si="0"/>
        <v>3980</v>
      </c>
      <c r="I25" s="158"/>
      <c r="J25" s="135" t="s">
        <v>4434</v>
      </c>
      <c r="K25" s="24" t="s">
        <v>4432</v>
      </c>
      <c r="L25" s="18"/>
      <c r="M25" s="30">
        <v>45090</v>
      </c>
      <c r="N25" s="17"/>
      <c r="O25" s="29">
        <v>45104</v>
      </c>
      <c r="P25" s="29">
        <v>45104</v>
      </c>
      <c r="Q25" s="23">
        <v>45104</v>
      </c>
    </row>
    <row r="26" spans="2:17" s="8" customFormat="1" ht="19.7" customHeight="1">
      <c r="B26" s="17">
        <v>22</v>
      </c>
      <c r="C26" s="17" t="s">
        <v>2929</v>
      </c>
      <c r="D26" s="17" t="s">
        <v>1720</v>
      </c>
      <c r="E26" s="133" t="s">
        <v>4435</v>
      </c>
      <c r="F26" s="140">
        <v>1</v>
      </c>
      <c r="G26" s="51">
        <v>630</v>
      </c>
      <c r="H26" s="157">
        <f t="shared" si="0"/>
        <v>630</v>
      </c>
      <c r="I26" s="158"/>
      <c r="J26" s="24" t="s">
        <v>4436</v>
      </c>
      <c r="K26" s="24" t="s">
        <v>4432</v>
      </c>
      <c r="L26" s="18"/>
      <c r="M26" s="30">
        <v>45090</v>
      </c>
      <c r="N26" s="17"/>
      <c r="O26" s="29">
        <v>45104</v>
      </c>
      <c r="P26" s="29">
        <v>45104</v>
      </c>
      <c r="Q26" s="23">
        <v>45104</v>
      </c>
    </row>
    <row r="27" spans="2:17" s="8" customFormat="1" ht="19.7" customHeight="1">
      <c r="B27" s="17">
        <v>22</v>
      </c>
      <c r="C27" s="154" t="s">
        <v>2929</v>
      </c>
      <c r="D27" s="17" t="s">
        <v>1720</v>
      </c>
      <c r="E27" s="155" t="s">
        <v>4437</v>
      </c>
      <c r="F27" s="1343">
        <v>1</v>
      </c>
      <c r="G27" s="51">
        <v>630</v>
      </c>
      <c r="H27" s="157">
        <f t="shared" si="0"/>
        <v>630</v>
      </c>
      <c r="I27" s="158"/>
      <c r="J27" s="135" t="s">
        <v>4438</v>
      </c>
      <c r="K27" s="24" t="s">
        <v>4432</v>
      </c>
      <c r="L27" s="18"/>
      <c r="M27" s="30">
        <v>45090</v>
      </c>
      <c r="N27" s="17"/>
      <c r="O27" s="29">
        <v>45104</v>
      </c>
      <c r="P27" s="29">
        <v>45104</v>
      </c>
      <c r="Q27" s="23">
        <v>45104</v>
      </c>
    </row>
    <row r="28" spans="2:17" s="8" customFormat="1" ht="19.7" customHeight="1">
      <c r="B28" s="65"/>
      <c r="C28" s="65"/>
      <c r="D28" s="65"/>
      <c r="E28" s="66"/>
      <c r="F28" s="1326"/>
      <c r="G28" s="51">
        <v>0</v>
      </c>
      <c r="H28" s="51">
        <f t="shared" si="0"/>
        <v>0</v>
      </c>
      <c r="I28" s="22"/>
      <c r="J28" s="26"/>
      <c r="K28" s="18"/>
      <c r="L28" s="18"/>
      <c r="M28" s="30"/>
      <c r="N28" s="17"/>
      <c r="O28" s="18"/>
      <c r="P28" s="30"/>
      <c r="Q28" s="23"/>
    </row>
    <row r="29" spans="2:17" s="8" customFormat="1" ht="19.7" customHeight="1">
      <c r="B29" s="17">
        <v>21</v>
      </c>
      <c r="C29" s="17" t="s">
        <v>496</v>
      </c>
      <c r="D29" s="17" t="s">
        <v>4439</v>
      </c>
      <c r="E29" s="133" t="s">
        <v>4440</v>
      </c>
      <c r="F29" s="140">
        <v>1</v>
      </c>
      <c r="G29" s="51">
        <v>267300</v>
      </c>
      <c r="H29" s="157">
        <f t="shared" si="0"/>
        <v>267300</v>
      </c>
      <c r="I29" s="158"/>
      <c r="J29" s="24" t="s">
        <v>4441</v>
      </c>
      <c r="K29" s="24" t="s">
        <v>4442</v>
      </c>
      <c r="L29" s="18"/>
      <c r="M29" s="30">
        <v>45090</v>
      </c>
      <c r="N29" s="17"/>
      <c r="O29" s="29">
        <v>45104</v>
      </c>
      <c r="P29" s="30"/>
      <c r="Q29" s="23">
        <v>45096</v>
      </c>
    </row>
    <row r="30" spans="2:17" s="8" customFormat="1" ht="19.7" customHeight="1">
      <c r="B30" s="17">
        <v>21</v>
      </c>
      <c r="C30" s="154" t="s">
        <v>4439</v>
      </c>
      <c r="D30" s="154" t="s">
        <v>4439</v>
      </c>
      <c r="E30" s="155" t="s">
        <v>4443</v>
      </c>
      <c r="F30" s="140">
        <v>2</v>
      </c>
      <c r="G30" s="51">
        <v>5500</v>
      </c>
      <c r="H30" s="157">
        <f t="shared" si="0"/>
        <v>11000</v>
      </c>
      <c r="I30" s="158"/>
      <c r="J30" s="24" t="s">
        <v>4444</v>
      </c>
      <c r="K30" s="24" t="s">
        <v>4442</v>
      </c>
      <c r="L30" s="18"/>
      <c r="M30" s="30">
        <v>45090</v>
      </c>
      <c r="N30" s="17"/>
      <c r="O30" s="29">
        <v>45104</v>
      </c>
      <c r="P30" s="30"/>
      <c r="Q30" s="23">
        <v>45096</v>
      </c>
    </row>
    <row r="31" spans="2:17" s="8" customFormat="1" ht="19.7" customHeight="1">
      <c r="B31" s="17">
        <v>21</v>
      </c>
      <c r="C31" s="17" t="s">
        <v>496</v>
      </c>
      <c r="D31" s="17" t="s">
        <v>4439</v>
      </c>
      <c r="E31" s="50" t="s">
        <v>1662</v>
      </c>
      <c r="F31" s="140">
        <v>1</v>
      </c>
      <c r="G31" s="51">
        <v>-136300</v>
      </c>
      <c r="H31" s="51">
        <f t="shared" si="0"/>
        <v>-136300</v>
      </c>
      <c r="I31" s="22"/>
      <c r="J31" s="26"/>
      <c r="K31" s="24" t="s">
        <v>4442</v>
      </c>
      <c r="L31" s="18"/>
      <c r="M31" s="30">
        <v>45090</v>
      </c>
      <c r="N31" s="17"/>
      <c r="O31" s="29">
        <v>45104</v>
      </c>
      <c r="P31" s="30"/>
      <c r="Q31" s="23"/>
    </row>
    <row r="32" spans="2:17" s="8" customFormat="1" ht="19.7" customHeight="1">
      <c r="B32" s="17"/>
      <c r="C32" s="17"/>
      <c r="D32" s="17"/>
      <c r="E32" s="50"/>
      <c r="F32" s="140"/>
      <c r="G32" s="51">
        <v>0</v>
      </c>
      <c r="H32" s="51">
        <f t="shared" si="0"/>
        <v>0</v>
      </c>
      <c r="I32" s="22"/>
      <c r="J32" s="26"/>
      <c r="K32" s="18"/>
      <c r="L32" s="18"/>
      <c r="M32" s="30"/>
      <c r="N32" s="17"/>
      <c r="O32" s="18"/>
      <c r="P32" s="30"/>
      <c r="Q32" s="23"/>
    </row>
    <row r="33" spans="2:17" s="8" customFormat="1" ht="19.7" customHeight="1">
      <c r="B33" s="17">
        <v>24</v>
      </c>
      <c r="C33" s="17" t="s">
        <v>496</v>
      </c>
      <c r="D33" s="17" t="s">
        <v>4439</v>
      </c>
      <c r="E33" s="50" t="s">
        <v>4445</v>
      </c>
      <c r="F33" s="140">
        <v>1</v>
      </c>
      <c r="G33" s="51">
        <v>133000</v>
      </c>
      <c r="H33" s="51">
        <f t="shared" si="0"/>
        <v>133000</v>
      </c>
      <c r="I33" s="22"/>
      <c r="J33" s="26" t="s">
        <v>4446</v>
      </c>
      <c r="K33" s="24" t="s">
        <v>4447</v>
      </c>
      <c r="L33" s="18"/>
      <c r="M33" s="30">
        <v>45090</v>
      </c>
      <c r="N33" s="17"/>
      <c r="O33" s="29">
        <v>45104</v>
      </c>
      <c r="P33" s="30"/>
      <c r="Q33" s="23">
        <v>45104</v>
      </c>
    </row>
    <row r="34" spans="2:17" s="8" customFormat="1" ht="19.7" customHeight="1">
      <c r="B34" s="17">
        <v>24</v>
      </c>
      <c r="C34" s="17" t="s">
        <v>496</v>
      </c>
      <c r="D34" s="17" t="s">
        <v>4439</v>
      </c>
      <c r="E34" s="50" t="s">
        <v>4448</v>
      </c>
      <c r="F34" s="140">
        <v>1</v>
      </c>
      <c r="G34" s="51">
        <v>3500</v>
      </c>
      <c r="H34" s="51">
        <f t="shared" si="0"/>
        <v>3500</v>
      </c>
      <c r="I34" s="22"/>
      <c r="J34" s="26" t="s">
        <v>4449</v>
      </c>
      <c r="K34" s="24" t="s">
        <v>4447</v>
      </c>
      <c r="L34" s="18"/>
      <c r="M34" s="30">
        <v>45090</v>
      </c>
      <c r="N34" s="17"/>
      <c r="O34" s="29">
        <v>45104</v>
      </c>
      <c r="P34" s="30"/>
      <c r="Q34" s="23">
        <v>45104</v>
      </c>
    </row>
    <row r="35" spans="2:17" s="8" customFormat="1" ht="19.7" customHeight="1">
      <c r="B35" s="17">
        <v>24</v>
      </c>
      <c r="C35" s="17" t="s">
        <v>496</v>
      </c>
      <c r="D35" s="17" t="s">
        <v>4439</v>
      </c>
      <c r="E35" s="50" t="s">
        <v>4450</v>
      </c>
      <c r="F35" s="140">
        <v>1</v>
      </c>
      <c r="G35" s="51">
        <v>4400</v>
      </c>
      <c r="H35" s="51">
        <f t="shared" si="0"/>
        <v>4400</v>
      </c>
      <c r="I35" s="22"/>
      <c r="J35" s="26" t="s">
        <v>4451</v>
      </c>
      <c r="K35" s="24" t="s">
        <v>4447</v>
      </c>
      <c r="L35" s="18"/>
      <c r="M35" s="30">
        <v>45090</v>
      </c>
      <c r="N35" s="17"/>
      <c r="O35" s="29">
        <v>45104</v>
      </c>
      <c r="P35" s="30"/>
      <c r="Q35" s="23">
        <v>45104</v>
      </c>
    </row>
    <row r="36" spans="2:17" s="8" customFormat="1" ht="19.7" customHeight="1">
      <c r="B36" s="17">
        <v>24</v>
      </c>
      <c r="C36" s="17" t="s">
        <v>496</v>
      </c>
      <c r="D36" s="17" t="s">
        <v>4439</v>
      </c>
      <c r="E36" s="50" t="s">
        <v>4452</v>
      </c>
      <c r="F36" s="140">
        <v>1</v>
      </c>
      <c r="G36" s="51">
        <v>1000</v>
      </c>
      <c r="H36" s="51">
        <f t="shared" si="0"/>
        <v>1000</v>
      </c>
      <c r="I36" s="22"/>
      <c r="J36" s="26" t="s">
        <v>4453</v>
      </c>
      <c r="K36" s="24" t="s">
        <v>4447</v>
      </c>
      <c r="L36" s="18"/>
      <c r="M36" s="30">
        <v>45090</v>
      </c>
      <c r="N36" s="17"/>
      <c r="O36" s="29">
        <v>45104</v>
      </c>
      <c r="P36" s="30"/>
      <c r="Q36" s="23">
        <v>45104</v>
      </c>
    </row>
    <row r="37" spans="2:17" s="8" customFormat="1" ht="19.7" customHeight="1">
      <c r="B37" s="17">
        <v>24</v>
      </c>
      <c r="C37" s="17" t="s">
        <v>496</v>
      </c>
      <c r="D37" s="17" t="s">
        <v>4439</v>
      </c>
      <c r="E37" s="50" t="s">
        <v>4454</v>
      </c>
      <c r="F37" s="140">
        <v>1</v>
      </c>
      <c r="G37" s="51">
        <v>7700</v>
      </c>
      <c r="H37" s="51">
        <f t="shared" si="0"/>
        <v>7700</v>
      </c>
      <c r="I37" s="22"/>
      <c r="J37" s="26" t="s">
        <v>4455</v>
      </c>
      <c r="K37" s="24" t="s">
        <v>4447</v>
      </c>
      <c r="L37" s="18"/>
      <c r="M37" s="30">
        <v>45090</v>
      </c>
      <c r="N37" s="17"/>
      <c r="O37" s="29">
        <v>45104</v>
      </c>
      <c r="P37" s="30"/>
      <c r="Q37" s="23">
        <v>45104</v>
      </c>
    </row>
    <row r="38" spans="2:17" s="8" customFormat="1" ht="19.7" customHeight="1">
      <c r="B38" s="17">
        <v>24</v>
      </c>
      <c r="C38" s="17" t="s">
        <v>496</v>
      </c>
      <c r="D38" s="17" t="s">
        <v>4439</v>
      </c>
      <c r="E38" s="50" t="s">
        <v>4456</v>
      </c>
      <c r="F38" s="140">
        <v>1</v>
      </c>
      <c r="G38" s="51">
        <v>0</v>
      </c>
      <c r="H38" s="51">
        <f t="shared" si="0"/>
        <v>0</v>
      </c>
      <c r="I38" s="22"/>
      <c r="J38" s="26" t="s">
        <v>4457</v>
      </c>
      <c r="K38" s="24" t="s">
        <v>4447</v>
      </c>
      <c r="L38" s="18"/>
      <c r="M38" s="30">
        <v>45090</v>
      </c>
      <c r="N38" s="17"/>
      <c r="O38" s="29">
        <v>45104</v>
      </c>
      <c r="P38" s="30"/>
      <c r="Q38" s="23">
        <v>45104</v>
      </c>
    </row>
    <row r="39" spans="2:17" s="8" customFormat="1" ht="19.7" customHeight="1">
      <c r="B39" s="17"/>
      <c r="C39" s="17"/>
      <c r="D39" s="17"/>
      <c r="E39" s="50"/>
      <c r="F39" s="140"/>
      <c r="G39" s="51">
        <v>0</v>
      </c>
      <c r="H39" s="51">
        <f t="shared" si="0"/>
        <v>0</v>
      </c>
      <c r="I39" s="22"/>
      <c r="J39" s="26"/>
      <c r="K39" s="18"/>
      <c r="L39" s="18"/>
      <c r="M39" s="30"/>
      <c r="N39" s="17"/>
      <c r="O39" s="18"/>
      <c r="P39" s="30"/>
      <c r="Q39" s="23"/>
    </row>
    <row r="40" spans="2:17" s="8" customFormat="1" ht="19.7" customHeight="1">
      <c r="B40" s="52">
        <v>10</v>
      </c>
      <c r="C40" s="52" t="s">
        <v>788</v>
      </c>
      <c r="D40" s="52" t="s">
        <v>67</v>
      </c>
      <c r="E40" s="62" t="s">
        <v>3921</v>
      </c>
      <c r="F40" s="141">
        <v>2</v>
      </c>
      <c r="G40" s="55">
        <v>30</v>
      </c>
      <c r="H40" s="51">
        <f t="shared" si="0"/>
        <v>60</v>
      </c>
      <c r="I40" s="22"/>
      <c r="J40" s="28" t="s">
        <v>1060</v>
      </c>
      <c r="K40" s="873" t="s">
        <v>4458</v>
      </c>
      <c r="L40" s="18"/>
      <c r="M40" s="30">
        <v>45091</v>
      </c>
      <c r="N40" s="17"/>
      <c r="O40" s="29">
        <v>45104</v>
      </c>
      <c r="P40" s="30">
        <v>45100</v>
      </c>
      <c r="Q40" s="23">
        <v>45099</v>
      </c>
    </row>
    <row r="41" spans="2:17" s="8" customFormat="1" ht="19.7" customHeight="1">
      <c r="B41" s="52">
        <v>20</v>
      </c>
      <c r="C41" s="52" t="s">
        <v>788</v>
      </c>
      <c r="D41" s="52" t="s">
        <v>67</v>
      </c>
      <c r="E41" s="63" t="s">
        <v>4459</v>
      </c>
      <c r="F41" s="144">
        <v>5</v>
      </c>
      <c r="G41" s="55">
        <v>150</v>
      </c>
      <c r="H41" s="142">
        <f t="shared" si="0"/>
        <v>750</v>
      </c>
      <c r="I41" s="143"/>
      <c r="J41" s="28" t="s">
        <v>1060</v>
      </c>
      <c r="K41" s="26" t="s">
        <v>4460</v>
      </c>
      <c r="L41" s="18"/>
      <c r="M41" s="30">
        <v>45091</v>
      </c>
      <c r="N41" s="17"/>
      <c r="O41" s="29">
        <v>45104</v>
      </c>
      <c r="P41" s="30">
        <v>45100</v>
      </c>
      <c r="Q41" s="23">
        <v>45099</v>
      </c>
    </row>
    <row r="42" spans="2:17" s="8" customFormat="1" ht="19.7" customHeight="1">
      <c r="B42" s="52">
        <v>22</v>
      </c>
      <c r="C42" s="111" t="s">
        <v>149</v>
      </c>
      <c r="D42" s="111" t="s">
        <v>67</v>
      </c>
      <c r="E42" s="63" t="s">
        <v>156</v>
      </c>
      <c r="F42" s="144">
        <v>10</v>
      </c>
      <c r="G42" s="826">
        <v>40</v>
      </c>
      <c r="H42" s="142">
        <f t="shared" si="0"/>
        <v>400</v>
      </c>
      <c r="I42" s="143"/>
      <c r="J42" s="28" t="s">
        <v>221</v>
      </c>
      <c r="K42" s="26" t="s">
        <v>4460</v>
      </c>
      <c r="L42" s="18"/>
      <c r="M42" s="30">
        <v>45091</v>
      </c>
      <c r="N42" s="17"/>
      <c r="O42" s="29">
        <v>45104</v>
      </c>
      <c r="P42" s="30">
        <v>45100</v>
      </c>
      <c r="Q42" s="23">
        <v>45099</v>
      </c>
    </row>
    <row r="43" spans="2:17" s="8" customFormat="1" ht="19.7" customHeight="1">
      <c r="B43" s="52">
        <v>22</v>
      </c>
      <c r="C43" s="111" t="s">
        <v>4461</v>
      </c>
      <c r="D43" s="111" t="s">
        <v>67</v>
      </c>
      <c r="E43" s="146" t="s">
        <v>919</v>
      </c>
      <c r="F43" s="144">
        <v>1</v>
      </c>
      <c r="G43" s="826">
        <v>9540</v>
      </c>
      <c r="H43" s="142">
        <f t="shared" si="0"/>
        <v>9540</v>
      </c>
      <c r="I43" s="143"/>
      <c r="J43" s="28" t="s">
        <v>4462</v>
      </c>
      <c r="K43" s="26" t="s">
        <v>4460</v>
      </c>
      <c r="L43" s="18"/>
      <c r="M43" s="30">
        <v>45091</v>
      </c>
      <c r="N43" s="17"/>
      <c r="O43" s="29">
        <v>45104</v>
      </c>
      <c r="P43" s="30">
        <v>45100</v>
      </c>
      <c r="Q43" s="23">
        <v>45099</v>
      </c>
    </row>
    <row r="44" spans="2:17" s="8" customFormat="1" ht="19.7" customHeight="1">
      <c r="B44" s="52">
        <v>23</v>
      </c>
      <c r="C44" s="111" t="s">
        <v>66</v>
      </c>
      <c r="D44" s="111" t="s">
        <v>67</v>
      </c>
      <c r="E44" s="146" t="s">
        <v>717</v>
      </c>
      <c r="F44" s="141">
        <v>1</v>
      </c>
      <c r="G44" s="55">
        <v>3040</v>
      </c>
      <c r="H44" s="142">
        <f>F44*G44</f>
        <v>3040</v>
      </c>
      <c r="I44" s="143"/>
      <c r="J44" s="57" t="s">
        <v>315</v>
      </c>
      <c r="K44" s="26" t="s">
        <v>4460</v>
      </c>
      <c r="L44" s="18"/>
      <c r="M44" s="30">
        <v>45091</v>
      </c>
      <c r="N44" s="17"/>
      <c r="O44" s="29">
        <v>45104</v>
      </c>
      <c r="P44" s="30">
        <v>45100</v>
      </c>
      <c r="Q44" s="23">
        <v>45099</v>
      </c>
    </row>
    <row r="45" spans="2:17" s="8" customFormat="1" ht="19.7" customHeight="1">
      <c r="B45" s="52">
        <v>23</v>
      </c>
      <c r="C45" s="111" t="s">
        <v>66</v>
      </c>
      <c r="D45" s="111" t="s">
        <v>67</v>
      </c>
      <c r="E45" s="146" t="s">
        <v>316</v>
      </c>
      <c r="F45" s="141">
        <v>2</v>
      </c>
      <c r="G45" s="55">
        <v>210</v>
      </c>
      <c r="H45" s="142">
        <f>F45*G45</f>
        <v>420</v>
      </c>
      <c r="I45" s="143"/>
      <c r="J45" s="57" t="s">
        <v>482</v>
      </c>
      <c r="K45" s="26" t="s">
        <v>4460</v>
      </c>
      <c r="L45" s="18"/>
      <c r="M45" s="30">
        <v>45091</v>
      </c>
      <c r="N45" s="17"/>
      <c r="O45" s="29">
        <v>45104</v>
      </c>
      <c r="P45" s="30">
        <v>45100</v>
      </c>
      <c r="Q45" s="23">
        <v>45099</v>
      </c>
    </row>
    <row r="46" spans="2:17" s="8" customFormat="1" ht="19.7" customHeight="1">
      <c r="B46" s="52">
        <v>23</v>
      </c>
      <c r="C46" s="111" t="s">
        <v>66</v>
      </c>
      <c r="D46" s="111" t="s">
        <v>67</v>
      </c>
      <c r="E46" s="146" t="s">
        <v>945</v>
      </c>
      <c r="F46" s="141">
        <v>3</v>
      </c>
      <c r="G46" s="55">
        <v>230</v>
      </c>
      <c r="H46" s="142">
        <f>F46*G46</f>
        <v>690</v>
      </c>
      <c r="I46" s="143"/>
      <c r="J46" s="57" t="s">
        <v>3624</v>
      </c>
      <c r="K46" s="26" t="s">
        <v>4460</v>
      </c>
      <c r="L46" s="18"/>
      <c r="M46" s="30">
        <v>45091</v>
      </c>
      <c r="N46" s="17"/>
      <c r="O46" s="29">
        <v>45104</v>
      </c>
      <c r="P46" s="30">
        <v>45100</v>
      </c>
      <c r="Q46" s="23">
        <v>45099</v>
      </c>
    </row>
    <row r="47" spans="2:17" s="8" customFormat="1" ht="19.7" customHeight="1">
      <c r="B47" s="17">
        <v>22</v>
      </c>
      <c r="C47" s="154" t="s">
        <v>4463</v>
      </c>
      <c r="D47" s="154" t="s">
        <v>167</v>
      </c>
      <c r="E47" s="155" t="s">
        <v>4464</v>
      </c>
      <c r="F47" s="140">
        <v>1</v>
      </c>
      <c r="G47" s="51">
        <v>14430</v>
      </c>
      <c r="H47" s="157">
        <f t="shared" ref="H47:H55" si="1">F47*G47</f>
        <v>14430</v>
      </c>
      <c r="I47" s="158"/>
      <c r="J47" s="24" t="s">
        <v>4465</v>
      </c>
      <c r="K47" s="24" t="s">
        <v>4466</v>
      </c>
      <c r="L47" s="18"/>
      <c r="M47" s="30">
        <v>45089</v>
      </c>
      <c r="N47" s="17"/>
      <c r="O47" s="18"/>
      <c r="P47" s="30">
        <v>45104</v>
      </c>
      <c r="Q47" s="23">
        <v>45104</v>
      </c>
    </row>
    <row r="48" spans="2:17" s="8" customFormat="1" ht="19.7" customHeight="1">
      <c r="B48" s="17">
        <v>10</v>
      </c>
      <c r="C48" s="154" t="s">
        <v>4467</v>
      </c>
      <c r="D48" s="154" t="s">
        <v>167</v>
      </c>
      <c r="E48" s="1459" t="s">
        <v>4468</v>
      </c>
      <c r="F48" s="1343">
        <v>1</v>
      </c>
      <c r="G48" s="51">
        <v>3834</v>
      </c>
      <c r="H48" s="51">
        <f t="shared" si="1"/>
        <v>3834</v>
      </c>
      <c r="I48" s="22"/>
      <c r="J48" s="26" t="s">
        <v>3251</v>
      </c>
      <c r="K48" s="24" t="s">
        <v>4466</v>
      </c>
      <c r="L48" s="18"/>
      <c r="M48" s="30">
        <v>45089</v>
      </c>
      <c r="N48" s="17"/>
      <c r="O48" s="18"/>
      <c r="P48" s="30">
        <v>45104</v>
      </c>
      <c r="Q48" s="23">
        <v>45104</v>
      </c>
    </row>
    <row r="49" spans="2:17" s="8" customFormat="1" ht="19.7" customHeight="1">
      <c r="B49" s="17">
        <v>22</v>
      </c>
      <c r="C49" s="154" t="s">
        <v>167</v>
      </c>
      <c r="D49" s="154" t="s">
        <v>167</v>
      </c>
      <c r="E49" s="155" t="s">
        <v>557</v>
      </c>
      <c r="F49" s="156">
        <v>1</v>
      </c>
      <c r="G49" s="51">
        <v>5117</v>
      </c>
      <c r="H49" s="51">
        <f t="shared" si="1"/>
        <v>5117</v>
      </c>
      <c r="I49" s="22"/>
      <c r="J49" s="135" t="s">
        <v>1839</v>
      </c>
      <c r="K49" s="24" t="s">
        <v>4466</v>
      </c>
      <c r="L49" s="18"/>
      <c r="M49" s="30">
        <v>45089</v>
      </c>
      <c r="N49" s="17"/>
      <c r="O49" s="18"/>
      <c r="P49" s="30">
        <v>45104</v>
      </c>
      <c r="Q49" s="23">
        <v>45104</v>
      </c>
    </row>
    <row r="50" spans="2:17" s="8" customFormat="1" ht="19.7" customHeight="1">
      <c r="B50" s="17">
        <v>22</v>
      </c>
      <c r="C50" s="154" t="s">
        <v>167</v>
      </c>
      <c r="D50" s="154" t="s">
        <v>167</v>
      </c>
      <c r="E50" s="155" t="s">
        <v>228</v>
      </c>
      <c r="F50" s="151">
        <v>1</v>
      </c>
      <c r="G50" s="51">
        <v>4239</v>
      </c>
      <c r="H50" s="51">
        <f t="shared" si="1"/>
        <v>4239</v>
      </c>
      <c r="I50" s="22"/>
      <c r="J50" s="24" t="s">
        <v>229</v>
      </c>
      <c r="K50" s="24" t="s">
        <v>4466</v>
      </c>
      <c r="L50" s="18"/>
      <c r="M50" s="30">
        <v>45089</v>
      </c>
      <c r="N50" s="17"/>
      <c r="O50" s="18"/>
      <c r="P50" s="30">
        <v>45104</v>
      </c>
      <c r="Q50" s="23">
        <v>45104</v>
      </c>
    </row>
    <row r="51" spans="2:17" s="8" customFormat="1" ht="19.7" customHeight="1">
      <c r="B51" s="17">
        <v>29</v>
      </c>
      <c r="C51" s="17" t="s">
        <v>288</v>
      </c>
      <c r="D51" s="17" t="s">
        <v>288</v>
      </c>
      <c r="E51" s="50" t="s">
        <v>4469</v>
      </c>
      <c r="F51" s="140">
        <v>1</v>
      </c>
      <c r="G51" s="51">
        <v>38000</v>
      </c>
      <c r="H51" s="51">
        <f t="shared" si="1"/>
        <v>38000</v>
      </c>
      <c r="I51" s="22"/>
      <c r="J51" s="26" t="s">
        <v>4470</v>
      </c>
      <c r="K51" s="18"/>
      <c r="L51" s="18"/>
      <c r="M51" s="30">
        <v>45104</v>
      </c>
      <c r="N51" s="17"/>
      <c r="O51" s="29">
        <v>45111</v>
      </c>
      <c r="P51" s="30">
        <v>45111</v>
      </c>
      <c r="Q51" s="23">
        <v>45111</v>
      </c>
    </row>
    <row r="52" spans="2:17" s="8" customFormat="1" ht="19.7" customHeight="1">
      <c r="B52" s="17">
        <v>29</v>
      </c>
      <c r="C52" s="17" t="s">
        <v>288</v>
      </c>
      <c r="D52" s="17" t="s">
        <v>288</v>
      </c>
      <c r="E52" s="50" t="s">
        <v>291</v>
      </c>
      <c r="F52" s="140">
        <v>1</v>
      </c>
      <c r="G52" s="51">
        <v>1300</v>
      </c>
      <c r="H52" s="51">
        <f t="shared" si="1"/>
        <v>1300</v>
      </c>
      <c r="I52" s="22"/>
      <c r="J52" s="26"/>
      <c r="K52" s="18"/>
      <c r="L52" s="18"/>
      <c r="M52" s="30">
        <v>45104</v>
      </c>
      <c r="N52" s="17"/>
      <c r="O52" s="29">
        <v>45111</v>
      </c>
      <c r="P52" s="30">
        <v>45111</v>
      </c>
      <c r="Q52" s="23">
        <v>45111</v>
      </c>
    </row>
    <row r="53" spans="2:17" s="8" customFormat="1" ht="19.7" customHeight="1">
      <c r="B53" s="17">
        <v>10</v>
      </c>
      <c r="C53" s="154" t="s">
        <v>2193</v>
      </c>
      <c r="D53" s="154" t="s">
        <v>2193</v>
      </c>
      <c r="E53" s="50" t="s">
        <v>4471</v>
      </c>
      <c r="F53" s="140">
        <v>1</v>
      </c>
      <c r="G53" s="51">
        <v>21000</v>
      </c>
      <c r="H53" s="51">
        <f t="shared" si="1"/>
        <v>21000</v>
      </c>
      <c r="I53" s="22"/>
      <c r="J53" s="26" t="s">
        <v>4472</v>
      </c>
      <c r="K53" s="18" t="s">
        <v>4473</v>
      </c>
      <c r="L53" s="18"/>
      <c r="M53" s="30">
        <v>45132</v>
      </c>
      <c r="N53" s="17"/>
      <c r="O53" s="29">
        <v>45147</v>
      </c>
      <c r="P53" s="30"/>
      <c r="Q53" s="23">
        <v>45147</v>
      </c>
    </row>
    <row r="54" spans="2:17" s="8" customFormat="1" ht="19.7" customHeight="1">
      <c r="B54" s="17">
        <v>20</v>
      </c>
      <c r="C54" s="17" t="s">
        <v>788</v>
      </c>
      <c r="D54" s="17" t="s">
        <v>67</v>
      </c>
      <c r="E54" s="50" t="s">
        <v>1854</v>
      </c>
      <c r="F54" s="140">
        <v>3</v>
      </c>
      <c r="G54" s="51">
        <v>35</v>
      </c>
      <c r="H54" s="51">
        <f t="shared" si="1"/>
        <v>105</v>
      </c>
      <c r="I54" s="22"/>
      <c r="J54" s="135" t="s">
        <v>1060</v>
      </c>
      <c r="K54" s="24" t="s">
        <v>4474</v>
      </c>
      <c r="L54" s="18"/>
      <c r="M54" s="30">
        <v>45132</v>
      </c>
      <c r="N54" s="17"/>
      <c r="O54" s="29">
        <v>45147</v>
      </c>
      <c r="P54" s="30">
        <v>45145</v>
      </c>
      <c r="Q54" s="23">
        <v>45145</v>
      </c>
    </row>
    <row r="55" spans="2:17" s="8" customFormat="1" ht="19.7" customHeight="1">
      <c r="B55" s="17">
        <v>22</v>
      </c>
      <c r="C55" s="17" t="s">
        <v>788</v>
      </c>
      <c r="D55" s="17" t="s">
        <v>67</v>
      </c>
      <c r="E55" s="50" t="s">
        <v>4475</v>
      </c>
      <c r="F55" s="140">
        <v>2</v>
      </c>
      <c r="G55" s="51">
        <v>200</v>
      </c>
      <c r="H55" s="51">
        <f t="shared" si="1"/>
        <v>400</v>
      </c>
      <c r="I55" s="22"/>
      <c r="J55" s="135" t="s">
        <v>1060</v>
      </c>
      <c r="K55" s="24" t="s">
        <v>4474</v>
      </c>
      <c r="L55" s="18"/>
      <c r="M55" s="30">
        <v>45132</v>
      </c>
      <c r="N55" s="17"/>
      <c r="O55" s="29">
        <v>45147</v>
      </c>
      <c r="P55" s="30">
        <v>45145</v>
      </c>
      <c r="Q55" s="23">
        <v>45145</v>
      </c>
    </row>
    <row r="56" spans="2:17" s="8" customFormat="1" ht="19.7" customHeight="1">
      <c r="B56" s="17">
        <v>22</v>
      </c>
      <c r="C56" s="154" t="s">
        <v>336</v>
      </c>
      <c r="D56" s="154" t="s">
        <v>1720</v>
      </c>
      <c r="E56" s="50" t="s">
        <v>2441</v>
      </c>
      <c r="F56" s="140">
        <v>4</v>
      </c>
      <c r="G56" s="51">
        <v>1870</v>
      </c>
      <c r="H56" s="51">
        <f>F56*G56</f>
        <v>7480</v>
      </c>
      <c r="I56" s="22"/>
      <c r="J56" s="26" t="s">
        <v>4476</v>
      </c>
      <c r="K56" s="24" t="s">
        <v>4477</v>
      </c>
      <c r="L56" s="18"/>
      <c r="M56" s="30">
        <v>45131</v>
      </c>
      <c r="N56" s="17"/>
      <c r="O56" s="29">
        <v>45147</v>
      </c>
      <c r="P56" s="30">
        <v>45147</v>
      </c>
      <c r="Q56" s="23">
        <v>45147</v>
      </c>
    </row>
    <row r="57" spans="2:17" s="8" customFormat="1" ht="19.7" customHeight="1">
      <c r="B57" s="17">
        <v>22</v>
      </c>
      <c r="C57" s="154" t="s">
        <v>4478</v>
      </c>
      <c r="D57" s="154" t="s">
        <v>188</v>
      </c>
      <c r="E57" s="50" t="s">
        <v>1366</v>
      </c>
      <c r="F57" s="140">
        <v>1</v>
      </c>
      <c r="G57" s="51">
        <v>2300</v>
      </c>
      <c r="H57" s="51">
        <f>F57*G57</f>
        <v>2300</v>
      </c>
      <c r="I57" s="22"/>
      <c r="J57" s="26" t="s">
        <v>4479</v>
      </c>
      <c r="K57" s="24" t="s">
        <v>4480</v>
      </c>
      <c r="L57" s="18"/>
      <c r="M57" s="30">
        <v>45132</v>
      </c>
      <c r="N57" s="17"/>
      <c r="O57" s="29">
        <v>45147</v>
      </c>
      <c r="P57" s="30"/>
      <c r="Q57" s="23"/>
    </row>
    <row r="58" spans="2:17" s="8" customFormat="1" ht="19.7" customHeight="1">
      <c r="B58" s="17">
        <v>29</v>
      </c>
      <c r="C58" s="154" t="s">
        <v>167</v>
      </c>
      <c r="D58" s="154" t="s">
        <v>167</v>
      </c>
      <c r="E58" s="436" t="s">
        <v>4481</v>
      </c>
      <c r="F58" s="140">
        <v>1</v>
      </c>
      <c r="G58" s="51">
        <v>1323</v>
      </c>
      <c r="H58" s="51">
        <f>F58*G58</f>
        <v>1323</v>
      </c>
      <c r="I58" s="22"/>
      <c r="J58" s="26" t="s">
        <v>312</v>
      </c>
      <c r="K58" s="24" t="s">
        <v>4466</v>
      </c>
      <c r="L58" s="18"/>
      <c r="M58" s="30">
        <v>45128</v>
      </c>
      <c r="N58" s="17"/>
      <c r="O58" s="18"/>
      <c r="P58" s="30">
        <v>45142</v>
      </c>
      <c r="Q58" s="23">
        <v>45142</v>
      </c>
    </row>
    <row r="59" spans="2:17" s="8" customFormat="1" ht="19.7" customHeight="1">
      <c r="B59" s="17">
        <v>22</v>
      </c>
      <c r="C59" s="154" t="s">
        <v>167</v>
      </c>
      <c r="D59" s="154" t="s">
        <v>167</v>
      </c>
      <c r="E59" s="50" t="s">
        <v>4355</v>
      </c>
      <c r="F59" s="140">
        <v>2</v>
      </c>
      <c r="G59" s="51">
        <v>2690</v>
      </c>
      <c r="H59" s="51">
        <f t="shared" ref="H59:H122" si="2">F59*G59</f>
        <v>5380</v>
      </c>
      <c r="I59" s="22"/>
      <c r="J59" s="26" t="s">
        <v>4482</v>
      </c>
      <c r="K59" s="24" t="s">
        <v>4466</v>
      </c>
      <c r="L59" s="18"/>
      <c r="M59" s="30">
        <v>45128</v>
      </c>
      <c r="N59" s="17"/>
      <c r="O59" s="18"/>
      <c r="P59" s="30">
        <v>45142</v>
      </c>
      <c r="Q59" s="23">
        <v>45142</v>
      </c>
    </row>
    <row r="60" spans="2:17" s="8" customFormat="1" ht="19.7" customHeight="1">
      <c r="B60" s="17">
        <v>22</v>
      </c>
      <c r="C60" s="154" t="s">
        <v>167</v>
      </c>
      <c r="D60" s="154" t="s">
        <v>167</v>
      </c>
      <c r="E60" s="50" t="s">
        <v>2175</v>
      </c>
      <c r="F60" s="140">
        <v>2</v>
      </c>
      <c r="G60" s="51">
        <v>4156</v>
      </c>
      <c r="H60" s="51">
        <f t="shared" si="2"/>
        <v>8312</v>
      </c>
      <c r="I60" s="22"/>
      <c r="J60" s="26" t="s">
        <v>4483</v>
      </c>
      <c r="K60" s="24" t="s">
        <v>4466</v>
      </c>
      <c r="L60" s="18"/>
      <c r="M60" s="30">
        <v>45128</v>
      </c>
      <c r="N60" s="17"/>
      <c r="O60" s="18"/>
      <c r="P60" s="30">
        <v>45142</v>
      </c>
      <c r="Q60" s="23">
        <v>45142</v>
      </c>
    </row>
    <row r="61" spans="2:17" s="8" customFormat="1" ht="19.7" customHeight="1">
      <c r="B61" s="17">
        <v>18</v>
      </c>
      <c r="C61" s="154" t="s">
        <v>4330</v>
      </c>
      <c r="D61" s="154" t="s">
        <v>167</v>
      </c>
      <c r="E61" s="50" t="s">
        <v>4484</v>
      </c>
      <c r="F61" s="140">
        <v>1</v>
      </c>
      <c r="G61" s="51">
        <v>2390</v>
      </c>
      <c r="H61" s="51">
        <f t="shared" si="2"/>
        <v>2390</v>
      </c>
      <c r="I61" s="22"/>
      <c r="J61" s="26" t="s">
        <v>4485</v>
      </c>
      <c r="K61" s="24" t="s">
        <v>4466</v>
      </c>
      <c r="L61" s="18"/>
      <c r="M61" s="30">
        <v>45128</v>
      </c>
      <c r="N61" s="17"/>
      <c r="O61" s="18"/>
      <c r="P61" s="30">
        <v>45142</v>
      </c>
      <c r="Q61" s="23">
        <v>45142</v>
      </c>
    </row>
    <row r="62" spans="2:17" s="8" customFormat="1" ht="19.7" customHeight="1">
      <c r="B62" s="17">
        <v>19</v>
      </c>
      <c r="C62" s="154" t="s">
        <v>135</v>
      </c>
      <c r="D62" s="154" t="s">
        <v>167</v>
      </c>
      <c r="E62" s="50" t="s">
        <v>4486</v>
      </c>
      <c r="F62" s="140">
        <v>1</v>
      </c>
      <c r="G62" s="51">
        <v>3125</v>
      </c>
      <c r="H62" s="51">
        <f t="shared" si="2"/>
        <v>3125</v>
      </c>
      <c r="I62" s="22"/>
      <c r="J62" s="26" t="s">
        <v>1851</v>
      </c>
      <c r="K62" s="24" t="s">
        <v>4466</v>
      </c>
      <c r="L62" s="18"/>
      <c r="M62" s="30">
        <v>45128</v>
      </c>
      <c r="N62" s="17"/>
      <c r="O62" s="18"/>
      <c r="P62" s="30">
        <v>45142</v>
      </c>
      <c r="Q62" s="23">
        <v>45142</v>
      </c>
    </row>
    <row r="63" spans="2:17" s="8" customFormat="1" ht="19.7" customHeight="1">
      <c r="B63" s="17">
        <v>19</v>
      </c>
      <c r="C63" s="154" t="s">
        <v>167</v>
      </c>
      <c r="D63" s="154" t="s">
        <v>167</v>
      </c>
      <c r="E63" s="50" t="s">
        <v>4487</v>
      </c>
      <c r="F63" s="140">
        <v>4</v>
      </c>
      <c r="G63" s="51">
        <v>200</v>
      </c>
      <c r="H63" s="51">
        <f t="shared" si="2"/>
        <v>800</v>
      </c>
      <c r="I63" s="22"/>
      <c r="J63" s="26" t="s">
        <v>380</v>
      </c>
      <c r="K63" s="24" t="s">
        <v>4466</v>
      </c>
      <c r="L63" s="18"/>
      <c r="M63" s="30">
        <v>45128</v>
      </c>
      <c r="N63" s="17"/>
      <c r="O63" s="18"/>
      <c r="P63" s="30">
        <v>45142</v>
      </c>
      <c r="Q63" s="23">
        <v>45142</v>
      </c>
    </row>
    <row r="64" spans="2:17" s="8" customFormat="1" ht="19.7" customHeight="1">
      <c r="B64" s="17">
        <v>19</v>
      </c>
      <c r="C64" s="154" t="s">
        <v>167</v>
      </c>
      <c r="D64" s="154" t="s">
        <v>167</v>
      </c>
      <c r="E64" s="50" t="s">
        <v>234</v>
      </c>
      <c r="F64" s="140">
        <v>2</v>
      </c>
      <c r="G64" s="51">
        <v>284</v>
      </c>
      <c r="H64" s="51">
        <f t="shared" si="2"/>
        <v>568</v>
      </c>
      <c r="I64" s="22"/>
      <c r="J64" s="26" t="s">
        <v>1002</v>
      </c>
      <c r="K64" s="24" t="s">
        <v>4466</v>
      </c>
      <c r="L64" s="18"/>
      <c r="M64" s="30">
        <v>45128</v>
      </c>
      <c r="N64" s="17"/>
      <c r="O64" s="18"/>
      <c r="P64" s="30">
        <v>45142</v>
      </c>
      <c r="Q64" s="23">
        <v>45142</v>
      </c>
    </row>
    <row r="65" spans="2:17" s="8" customFormat="1" ht="19.7" customHeight="1">
      <c r="B65" s="52">
        <v>19</v>
      </c>
      <c r="C65" s="111" t="s">
        <v>4488</v>
      </c>
      <c r="D65" s="111"/>
      <c r="E65" s="62" t="s">
        <v>4489</v>
      </c>
      <c r="F65" s="1327">
        <v>0</v>
      </c>
      <c r="G65" s="51">
        <v>0</v>
      </c>
      <c r="H65" s="51">
        <f t="shared" si="2"/>
        <v>0</v>
      </c>
      <c r="I65" s="22"/>
      <c r="J65" s="26" t="s">
        <v>4490</v>
      </c>
      <c r="K65" s="67" t="s">
        <v>191</v>
      </c>
      <c r="L65" s="18"/>
      <c r="M65" s="30"/>
      <c r="N65" s="17"/>
      <c r="O65" s="18"/>
      <c r="P65" s="30"/>
      <c r="Q65" s="23"/>
    </row>
    <row r="66" spans="2:17" s="8" customFormat="1" ht="19.7" customHeight="1">
      <c r="B66" s="52">
        <v>19</v>
      </c>
      <c r="C66" s="111" t="s">
        <v>4491</v>
      </c>
      <c r="D66" s="111"/>
      <c r="E66" s="62" t="s">
        <v>4492</v>
      </c>
      <c r="F66" s="1327">
        <v>0</v>
      </c>
      <c r="G66" s="51">
        <v>0</v>
      </c>
      <c r="H66" s="51">
        <f>F66*G66</f>
        <v>0</v>
      </c>
      <c r="I66" s="22"/>
      <c r="J66" s="26" t="s">
        <v>4493</v>
      </c>
      <c r="K66" s="67" t="s">
        <v>191</v>
      </c>
      <c r="L66" s="18"/>
      <c r="M66" s="30"/>
      <c r="N66" s="17"/>
      <c r="O66" s="18"/>
      <c r="P66" s="30"/>
      <c r="Q66" s="23"/>
    </row>
    <row r="67" spans="2:17" s="8" customFormat="1" ht="19.7" customHeight="1">
      <c r="B67" s="17">
        <v>19</v>
      </c>
      <c r="C67" s="154" t="s">
        <v>167</v>
      </c>
      <c r="D67" s="154" t="s">
        <v>167</v>
      </c>
      <c r="E67" s="50" t="s">
        <v>4494</v>
      </c>
      <c r="F67" s="140">
        <v>1</v>
      </c>
      <c r="G67" s="51">
        <v>791</v>
      </c>
      <c r="H67" s="51">
        <f t="shared" si="2"/>
        <v>791</v>
      </c>
      <c r="I67" s="22"/>
      <c r="J67" s="26" t="s">
        <v>4495</v>
      </c>
      <c r="K67" s="24" t="s">
        <v>4466</v>
      </c>
      <c r="L67" s="18"/>
      <c r="M67" s="30">
        <v>45128</v>
      </c>
      <c r="N67" s="17"/>
      <c r="O67" s="18"/>
      <c r="P67" s="30">
        <v>45142</v>
      </c>
      <c r="Q67" s="23">
        <v>45142</v>
      </c>
    </row>
    <row r="68" spans="2:17" s="8" customFormat="1" ht="19.7" customHeight="1">
      <c r="B68" s="17">
        <v>19</v>
      </c>
      <c r="C68" s="154" t="s">
        <v>4330</v>
      </c>
      <c r="D68" s="154" t="s">
        <v>167</v>
      </c>
      <c r="E68" s="50" t="s">
        <v>4496</v>
      </c>
      <c r="F68" s="140">
        <v>1</v>
      </c>
      <c r="G68" s="51">
        <v>3590</v>
      </c>
      <c r="H68" s="51">
        <f t="shared" si="2"/>
        <v>3590</v>
      </c>
      <c r="I68" s="22"/>
      <c r="J68" s="26" t="s">
        <v>4497</v>
      </c>
      <c r="K68" s="24" t="s">
        <v>4466</v>
      </c>
      <c r="L68" s="18"/>
      <c r="M68" s="30">
        <v>45128</v>
      </c>
      <c r="N68" s="17"/>
      <c r="O68" s="18"/>
      <c r="P68" s="30">
        <v>45142</v>
      </c>
      <c r="Q68" s="23">
        <v>45142</v>
      </c>
    </row>
    <row r="69" spans="2:17" s="8" customFormat="1" ht="19.7" customHeight="1">
      <c r="B69" s="17">
        <v>19</v>
      </c>
      <c r="C69" s="154" t="s">
        <v>4330</v>
      </c>
      <c r="D69" s="154" t="s">
        <v>167</v>
      </c>
      <c r="E69" s="50" t="s">
        <v>4498</v>
      </c>
      <c r="F69" s="140">
        <v>1</v>
      </c>
      <c r="G69" s="51">
        <v>2140</v>
      </c>
      <c r="H69" s="51">
        <f t="shared" si="2"/>
        <v>2140</v>
      </c>
      <c r="I69" s="22"/>
      <c r="J69" s="26" t="s">
        <v>4499</v>
      </c>
      <c r="K69" s="24" t="s">
        <v>4466</v>
      </c>
      <c r="L69" s="18"/>
      <c r="M69" s="30">
        <v>45128</v>
      </c>
      <c r="N69" s="17"/>
      <c r="O69" s="18"/>
      <c r="P69" s="30">
        <v>45142</v>
      </c>
      <c r="Q69" s="23">
        <v>45142</v>
      </c>
    </row>
    <row r="70" spans="2:17" s="8" customFormat="1" ht="19.7" customHeight="1">
      <c r="B70" s="17">
        <v>19</v>
      </c>
      <c r="C70" s="154" t="s">
        <v>4330</v>
      </c>
      <c r="D70" s="154" t="s">
        <v>167</v>
      </c>
      <c r="E70" s="50" t="s">
        <v>4500</v>
      </c>
      <c r="F70" s="140">
        <v>1</v>
      </c>
      <c r="G70" s="51">
        <v>3850</v>
      </c>
      <c r="H70" s="51">
        <f t="shared" si="2"/>
        <v>3850</v>
      </c>
      <c r="I70" s="22"/>
      <c r="J70" s="26" t="s">
        <v>4501</v>
      </c>
      <c r="K70" s="24" t="s">
        <v>4466</v>
      </c>
      <c r="L70" s="18"/>
      <c r="M70" s="30">
        <v>45128</v>
      </c>
      <c r="N70" s="17"/>
      <c r="O70" s="18"/>
      <c r="P70" s="30">
        <v>45142</v>
      </c>
      <c r="Q70" s="23">
        <v>45142</v>
      </c>
    </row>
    <row r="71" spans="2:17" s="8" customFormat="1" ht="19.7" customHeight="1">
      <c r="B71" s="17">
        <v>19</v>
      </c>
      <c r="C71" s="154" t="s">
        <v>4330</v>
      </c>
      <c r="D71" s="154" t="s">
        <v>167</v>
      </c>
      <c r="E71" s="50" t="s">
        <v>4502</v>
      </c>
      <c r="F71" s="140">
        <v>1</v>
      </c>
      <c r="G71" s="51">
        <v>3430</v>
      </c>
      <c r="H71" s="51">
        <f t="shared" si="2"/>
        <v>3430</v>
      </c>
      <c r="I71" s="22"/>
      <c r="J71" s="26" t="s">
        <v>4503</v>
      </c>
      <c r="K71" s="24" t="s">
        <v>4466</v>
      </c>
      <c r="L71" s="18"/>
      <c r="M71" s="30">
        <v>45128</v>
      </c>
      <c r="N71" s="17"/>
      <c r="O71" s="18"/>
      <c r="P71" s="30">
        <v>45142</v>
      </c>
      <c r="Q71" s="23">
        <v>45142</v>
      </c>
    </row>
    <row r="72" spans="2:17" s="8" customFormat="1" ht="19.7" customHeight="1">
      <c r="B72" s="17">
        <v>19</v>
      </c>
      <c r="C72" s="154" t="s">
        <v>4330</v>
      </c>
      <c r="D72" s="154" t="s">
        <v>167</v>
      </c>
      <c r="E72" s="50" t="s">
        <v>4504</v>
      </c>
      <c r="F72" s="140">
        <v>1</v>
      </c>
      <c r="G72" s="51">
        <v>2960</v>
      </c>
      <c r="H72" s="51">
        <f t="shared" si="2"/>
        <v>2960</v>
      </c>
      <c r="I72" s="22"/>
      <c r="J72" s="26" t="s">
        <v>4505</v>
      </c>
      <c r="K72" s="24" t="s">
        <v>4466</v>
      </c>
      <c r="L72" s="18"/>
      <c r="M72" s="30">
        <v>45128</v>
      </c>
      <c r="N72" s="17"/>
      <c r="O72" s="18"/>
      <c r="P72" s="30">
        <v>45142</v>
      </c>
      <c r="Q72" s="23">
        <v>45142</v>
      </c>
    </row>
    <row r="73" spans="2:17" s="8" customFormat="1" ht="19.7" customHeight="1">
      <c r="B73" s="17">
        <v>19</v>
      </c>
      <c r="C73" s="154" t="s">
        <v>4330</v>
      </c>
      <c r="D73" s="154" t="s">
        <v>167</v>
      </c>
      <c r="E73" s="50" t="s">
        <v>4506</v>
      </c>
      <c r="F73" s="140">
        <v>2</v>
      </c>
      <c r="G73" s="51">
        <v>1740</v>
      </c>
      <c r="H73" s="51">
        <f t="shared" si="2"/>
        <v>3480</v>
      </c>
      <c r="I73" s="22"/>
      <c r="J73" s="26" t="s">
        <v>4507</v>
      </c>
      <c r="K73" s="24" t="s">
        <v>4466</v>
      </c>
      <c r="L73" s="18"/>
      <c r="M73" s="30">
        <v>45128</v>
      </c>
      <c r="N73" s="17"/>
      <c r="O73" s="18"/>
      <c r="P73" s="30">
        <v>45142</v>
      </c>
      <c r="Q73" s="23">
        <v>45142</v>
      </c>
    </row>
    <row r="74" spans="2:17" s="8" customFormat="1" ht="19.7" customHeight="1">
      <c r="B74" s="17">
        <v>17</v>
      </c>
      <c r="C74" s="154" t="s">
        <v>167</v>
      </c>
      <c r="D74" s="154" t="s">
        <v>167</v>
      </c>
      <c r="E74" s="50" t="s">
        <v>4508</v>
      </c>
      <c r="F74" s="140">
        <v>3</v>
      </c>
      <c r="G74" s="51">
        <v>630</v>
      </c>
      <c r="H74" s="51">
        <f t="shared" si="2"/>
        <v>1890</v>
      </c>
      <c r="I74" s="22"/>
      <c r="J74" s="26" t="s">
        <v>1120</v>
      </c>
      <c r="K74" s="24" t="s">
        <v>4466</v>
      </c>
      <c r="L74" s="18"/>
      <c r="M74" s="30">
        <v>45128</v>
      </c>
      <c r="N74" s="17"/>
      <c r="O74" s="18"/>
      <c r="P74" s="30">
        <v>45142</v>
      </c>
      <c r="Q74" s="23">
        <v>45142</v>
      </c>
    </row>
    <row r="75" spans="2:17" s="8" customFormat="1" ht="19.7" customHeight="1">
      <c r="B75" s="17">
        <v>17</v>
      </c>
      <c r="C75" s="154" t="s">
        <v>167</v>
      </c>
      <c r="D75" s="154" t="s">
        <v>167</v>
      </c>
      <c r="E75" s="50" t="s">
        <v>4509</v>
      </c>
      <c r="F75" s="140">
        <v>3</v>
      </c>
      <c r="G75" s="51">
        <v>1270</v>
      </c>
      <c r="H75" s="51">
        <f t="shared" si="2"/>
        <v>3810</v>
      </c>
      <c r="I75" s="22"/>
      <c r="J75" s="26" t="s">
        <v>2479</v>
      </c>
      <c r="K75" s="24" t="s">
        <v>4466</v>
      </c>
      <c r="L75" s="18"/>
      <c r="M75" s="30">
        <v>45128</v>
      </c>
      <c r="N75" s="17"/>
      <c r="O75" s="18"/>
      <c r="P75" s="30">
        <v>45142</v>
      </c>
      <c r="Q75" s="23">
        <v>45142</v>
      </c>
    </row>
    <row r="76" spans="2:17" s="8" customFormat="1" ht="19.7" customHeight="1">
      <c r="B76" s="17">
        <v>17</v>
      </c>
      <c r="C76" s="154" t="s">
        <v>167</v>
      </c>
      <c r="D76" s="154" t="s">
        <v>167</v>
      </c>
      <c r="E76" s="50" t="s">
        <v>4510</v>
      </c>
      <c r="F76" s="140">
        <v>3</v>
      </c>
      <c r="G76" s="51">
        <v>1110</v>
      </c>
      <c r="H76" s="51">
        <f t="shared" si="2"/>
        <v>3330</v>
      </c>
      <c r="I76" s="22"/>
      <c r="J76" s="26" t="s">
        <v>2479</v>
      </c>
      <c r="K76" s="24" t="s">
        <v>4466</v>
      </c>
      <c r="L76" s="18"/>
      <c r="M76" s="30">
        <v>45128</v>
      </c>
      <c r="N76" s="17"/>
      <c r="O76" s="18"/>
      <c r="P76" s="30">
        <v>45142</v>
      </c>
      <c r="Q76" s="23">
        <v>45142</v>
      </c>
    </row>
    <row r="77" spans="2:17" s="8" customFormat="1" ht="19.7" customHeight="1">
      <c r="B77" s="17">
        <v>17</v>
      </c>
      <c r="C77" s="154" t="s">
        <v>1097</v>
      </c>
      <c r="D77" s="154" t="s">
        <v>167</v>
      </c>
      <c r="E77" s="50" t="s">
        <v>1098</v>
      </c>
      <c r="F77" s="140">
        <v>2</v>
      </c>
      <c r="G77" s="51">
        <v>132</v>
      </c>
      <c r="H77" s="51">
        <f t="shared" si="2"/>
        <v>264</v>
      </c>
      <c r="I77" s="22"/>
      <c r="J77" s="26" t="s">
        <v>1099</v>
      </c>
      <c r="K77" s="24" t="s">
        <v>4466</v>
      </c>
      <c r="L77" s="18"/>
      <c r="M77" s="30">
        <v>45128</v>
      </c>
      <c r="N77" s="17"/>
      <c r="O77" s="18"/>
      <c r="P77" s="30">
        <v>45142</v>
      </c>
      <c r="Q77" s="23">
        <v>45142</v>
      </c>
    </row>
    <row r="78" spans="2:17" s="8" customFormat="1" ht="19.7" customHeight="1">
      <c r="B78" s="17">
        <v>17</v>
      </c>
      <c r="C78" s="154" t="s">
        <v>4330</v>
      </c>
      <c r="D78" s="154" t="s">
        <v>167</v>
      </c>
      <c r="E78" s="50" t="s">
        <v>4511</v>
      </c>
      <c r="F78" s="140">
        <v>1</v>
      </c>
      <c r="G78" s="51">
        <v>8103</v>
      </c>
      <c r="H78" s="51">
        <f t="shared" si="2"/>
        <v>8103</v>
      </c>
      <c r="I78" s="22"/>
      <c r="J78" s="26" t="s">
        <v>4512</v>
      </c>
      <c r="K78" s="24" t="s">
        <v>4466</v>
      </c>
      <c r="L78" s="18"/>
      <c r="M78" s="30">
        <v>45128</v>
      </c>
      <c r="N78" s="17"/>
      <c r="O78" s="18"/>
      <c r="P78" s="30">
        <v>45142</v>
      </c>
      <c r="Q78" s="23">
        <v>45142</v>
      </c>
    </row>
    <row r="79" spans="2:17" s="8" customFormat="1" ht="19.7" customHeight="1">
      <c r="B79" s="17">
        <v>17</v>
      </c>
      <c r="C79" s="154" t="s">
        <v>167</v>
      </c>
      <c r="D79" s="154" t="s">
        <v>167</v>
      </c>
      <c r="E79" s="50" t="s">
        <v>4513</v>
      </c>
      <c r="F79" s="140">
        <v>1</v>
      </c>
      <c r="G79" s="51">
        <v>2950</v>
      </c>
      <c r="H79" s="51">
        <f t="shared" si="2"/>
        <v>2950</v>
      </c>
      <c r="I79" s="22"/>
      <c r="J79" s="26" t="s">
        <v>4514</v>
      </c>
      <c r="K79" s="24" t="s">
        <v>4466</v>
      </c>
      <c r="L79" s="18"/>
      <c r="M79" s="30">
        <v>45128</v>
      </c>
      <c r="N79" s="17"/>
      <c r="O79" s="18"/>
      <c r="P79" s="472">
        <v>45154</v>
      </c>
      <c r="Q79" s="40">
        <v>45154</v>
      </c>
    </row>
    <row r="80" spans="2:17" s="8" customFormat="1" ht="19.7" customHeight="1">
      <c r="B80" s="17">
        <v>17</v>
      </c>
      <c r="C80" s="154" t="s">
        <v>4330</v>
      </c>
      <c r="D80" s="154" t="s">
        <v>167</v>
      </c>
      <c r="E80" s="50" t="s">
        <v>4515</v>
      </c>
      <c r="F80" s="140">
        <v>1</v>
      </c>
      <c r="G80" s="51">
        <v>10043</v>
      </c>
      <c r="H80" s="51">
        <f t="shared" si="2"/>
        <v>10043</v>
      </c>
      <c r="I80" s="22"/>
      <c r="J80" s="26" t="s">
        <v>4516</v>
      </c>
      <c r="K80" s="24" t="s">
        <v>4466</v>
      </c>
      <c r="L80" s="18"/>
      <c r="M80" s="30">
        <v>45128</v>
      </c>
      <c r="N80" s="17"/>
      <c r="O80" s="18"/>
      <c r="P80" s="30">
        <v>45142</v>
      </c>
      <c r="Q80" s="23">
        <v>45142</v>
      </c>
    </row>
    <row r="81" spans="2:17" s="8" customFormat="1" ht="19.7" customHeight="1">
      <c r="B81" s="17">
        <v>17</v>
      </c>
      <c r="C81" s="154" t="s">
        <v>167</v>
      </c>
      <c r="D81" s="154" t="s">
        <v>167</v>
      </c>
      <c r="E81" s="50" t="s">
        <v>4517</v>
      </c>
      <c r="F81" s="140">
        <v>1</v>
      </c>
      <c r="G81" s="51">
        <v>1820</v>
      </c>
      <c r="H81" s="51">
        <f t="shared" si="2"/>
        <v>1820</v>
      </c>
      <c r="I81" s="22"/>
      <c r="J81" s="26" t="s">
        <v>4518</v>
      </c>
      <c r="K81" s="24" t="s">
        <v>4466</v>
      </c>
      <c r="L81" s="18"/>
      <c r="M81" s="30">
        <v>45128</v>
      </c>
      <c r="N81" s="17"/>
      <c r="O81" s="18"/>
      <c r="P81" s="30">
        <v>45142</v>
      </c>
      <c r="Q81" s="23">
        <v>45142</v>
      </c>
    </row>
    <row r="82" spans="2:17" s="8" customFormat="1" ht="19.7" customHeight="1">
      <c r="B82" s="17">
        <v>17</v>
      </c>
      <c r="C82" s="154" t="s">
        <v>167</v>
      </c>
      <c r="D82" s="154" t="s">
        <v>167</v>
      </c>
      <c r="E82" s="50" t="s">
        <v>4519</v>
      </c>
      <c r="F82" s="140">
        <v>1</v>
      </c>
      <c r="G82" s="51">
        <v>2360</v>
      </c>
      <c r="H82" s="51">
        <f t="shared" si="2"/>
        <v>2360</v>
      </c>
      <c r="I82" s="22"/>
      <c r="J82" s="26" t="s">
        <v>4518</v>
      </c>
      <c r="K82" s="24" t="s">
        <v>4466</v>
      </c>
      <c r="L82" s="18"/>
      <c r="M82" s="30">
        <v>45128</v>
      </c>
      <c r="N82" s="17"/>
      <c r="O82" s="18"/>
      <c r="P82" s="30">
        <v>45142</v>
      </c>
      <c r="Q82" s="23">
        <v>45142</v>
      </c>
    </row>
    <row r="83" spans="2:17" s="8" customFormat="1" ht="19.7" customHeight="1">
      <c r="B83" s="17">
        <v>17</v>
      </c>
      <c r="C83" s="154" t="s">
        <v>4330</v>
      </c>
      <c r="D83" s="154" t="s">
        <v>167</v>
      </c>
      <c r="E83" s="50" t="s">
        <v>4520</v>
      </c>
      <c r="F83" s="140">
        <v>1</v>
      </c>
      <c r="G83" s="51">
        <v>13569</v>
      </c>
      <c r="H83" s="51">
        <f t="shared" si="2"/>
        <v>13569</v>
      </c>
      <c r="I83" s="22"/>
      <c r="J83" s="26" t="s">
        <v>4521</v>
      </c>
      <c r="K83" s="24" t="s">
        <v>4466</v>
      </c>
      <c r="L83" s="18"/>
      <c r="M83" s="30">
        <v>45128</v>
      </c>
      <c r="N83" s="17"/>
      <c r="O83" s="18"/>
      <c r="P83" s="30">
        <v>45142</v>
      </c>
      <c r="Q83" s="23">
        <v>45142</v>
      </c>
    </row>
    <row r="84" spans="2:17" s="8" customFormat="1" ht="19.7" customHeight="1">
      <c r="B84" s="17">
        <v>17</v>
      </c>
      <c r="C84" s="154" t="s">
        <v>4330</v>
      </c>
      <c r="D84" s="154" t="s">
        <v>167</v>
      </c>
      <c r="E84" s="50" t="s">
        <v>4522</v>
      </c>
      <c r="F84" s="140">
        <v>2</v>
      </c>
      <c r="G84" s="51">
        <v>9876</v>
      </c>
      <c r="H84" s="51">
        <f t="shared" si="2"/>
        <v>19752</v>
      </c>
      <c r="I84" s="22"/>
      <c r="J84" s="26" t="s">
        <v>4523</v>
      </c>
      <c r="K84" s="24" t="s">
        <v>4466</v>
      </c>
      <c r="L84" s="18"/>
      <c r="M84" s="30">
        <v>45128</v>
      </c>
      <c r="N84" s="17"/>
      <c r="O84" s="18"/>
      <c r="P84" s="30">
        <v>45142</v>
      </c>
      <c r="Q84" s="23">
        <v>45142</v>
      </c>
    </row>
    <row r="85" spans="2:17" s="8" customFormat="1" ht="19.7" customHeight="1">
      <c r="B85" s="17">
        <v>10</v>
      </c>
      <c r="C85" s="154" t="s">
        <v>167</v>
      </c>
      <c r="D85" s="154" t="s">
        <v>167</v>
      </c>
      <c r="E85" s="50" t="s">
        <v>4524</v>
      </c>
      <c r="F85" s="140">
        <v>1</v>
      </c>
      <c r="G85" s="51">
        <v>1670</v>
      </c>
      <c r="H85" s="51">
        <f t="shared" si="2"/>
        <v>1670</v>
      </c>
      <c r="I85" s="22"/>
      <c r="J85" s="26" t="s">
        <v>4525</v>
      </c>
      <c r="K85" s="24" t="s">
        <v>4466</v>
      </c>
      <c r="L85" s="18"/>
      <c r="M85" s="30">
        <v>45128</v>
      </c>
      <c r="N85" s="17"/>
      <c r="O85" s="18"/>
      <c r="P85" s="30">
        <v>45142</v>
      </c>
      <c r="Q85" s="23">
        <v>45142</v>
      </c>
    </row>
    <row r="86" spans="2:17" s="8" customFormat="1" ht="19.7" customHeight="1">
      <c r="B86" s="17">
        <v>10</v>
      </c>
      <c r="C86" s="154" t="s">
        <v>383</v>
      </c>
      <c r="D86" s="154" t="s">
        <v>167</v>
      </c>
      <c r="E86" s="50" t="s">
        <v>4526</v>
      </c>
      <c r="F86" s="140">
        <v>7</v>
      </c>
      <c r="G86" s="51">
        <v>112</v>
      </c>
      <c r="H86" s="51">
        <f t="shared" si="2"/>
        <v>784</v>
      </c>
      <c r="I86" s="22"/>
      <c r="J86" s="26" t="s">
        <v>1002</v>
      </c>
      <c r="K86" s="24" t="s">
        <v>4466</v>
      </c>
      <c r="L86" s="18"/>
      <c r="M86" s="30">
        <v>45128</v>
      </c>
      <c r="N86" s="17"/>
      <c r="O86" s="18"/>
      <c r="P86" s="30">
        <v>45142</v>
      </c>
      <c r="Q86" s="23">
        <v>45142</v>
      </c>
    </row>
    <row r="87" spans="2:17" s="8" customFormat="1" ht="19.7" customHeight="1">
      <c r="B87" s="17">
        <v>10</v>
      </c>
      <c r="C87" s="154" t="s">
        <v>167</v>
      </c>
      <c r="D87" s="154" t="s">
        <v>167</v>
      </c>
      <c r="E87" s="50" t="s">
        <v>4527</v>
      </c>
      <c r="F87" s="140">
        <v>4</v>
      </c>
      <c r="G87" s="51">
        <v>2520</v>
      </c>
      <c r="H87" s="51">
        <f t="shared" si="2"/>
        <v>10080</v>
      </c>
      <c r="I87" s="22"/>
      <c r="J87" s="26" t="s">
        <v>4528</v>
      </c>
      <c r="K87" s="24" t="s">
        <v>4466</v>
      </c>
      <c r="L87" s="18"/>
      <c r="M87" s="30">
        <v>45128</v>
      </c>
      <c r="N87" s="17"/>
      <c r="O87" s="18"/>
      <c r="P87" s="30">
        <v>45142</v>
      </c>
      <c r="Q87" s="23">
        <v>45142</v>
      </c>
    </row>
    <row r="88" spans="2:17" s="8" customFormat="1" ht="19.7" customHeight="1">
      <c r="B88" s="17">
        <v>10</v>
      </c>
      <c r="C88" s="154" t="s">
        <v>167</v>
      </c>
      <c r="D88" s="154" t="s">
        <v>167</v>
      </c>
      <c r="E88" s="50" t="s">
        <v>4529</v>
      </c>
      <c r="F88" s="140">
        <v>2</v>
      </c>
      <c r="G88" s="51">
        <v>510</v>
      </c>
      <c r="H88" s="51">
        <f t="shared" si="2"/>
        <v>1020</v>
      </c>
      <c r="I88" s="22"/>
      <c r="J88" s="26" t="s">
        <v>4530</v>
      </c>
      <c r="K88" s="24" t="s">
        <v>4466</v>
      </c>
      <c r="L88" s="18"/>
      <c r="M88" s="30">
        <v>45128</v>
      </c>
      <c r="N88" s="17"/>
      <c r="O88" s="18"/>
      <c r="P88" s="30">
        <v>45142</v>
      </c>
      <c r="Q88" s="23">
        <v>45142</v>
      </c>
    </row>
    <row r="89" spans="2:17" s="8" customFormat="1" ht="19.7" customHeight="1">
      <c r="B89" s="17">
        <v>10</v>
      </c>
      <c r="C89" s="154" t="s">
        <v>167</v>
      </c>
      <c r="D89" s="154" t="s">
        <v>167</v>
      </c>
      <c r="E89" s="50" t="s">
        <v>4531</v>
      </c>
      <c r="F89" s="140">
        <v>2</v>
      </c>
      <c r="G89" s="51">
        <v>510</v>
      </c>
      <c r="H89" s="51">
        <f>F89*G89</f>
        <v>1020</v>
      </c>
      <c r="I89" s="22"/>
      <c r="J89" s="26" t="s">
        <v>4530</v>
      </c>
      <c r="K89" s="24" t="s">
        <v>4466</v>
      </c>
      <c r="L89" s="18"/>
      <c r="M89" s="30">
        <v>45128</v>
      </c>
      <c r="N89" s="17"/>
      <c r="O89" s="18"/>
      <c r="P89" s="30">
        <v>45142</v>
      </c>
      <c r="Q89" s="23">
        <v>45142</v>
      </c>
    </row>
    <row r="90" spans="2:17" s="8" customFormat="1" ht="19.7" customHeight="1">
      <c r="B90" s="17">
        <v>10</v>
      </c>
      <c r="C90" s="154" t="s">
        <v>167</v>
      </c>
      <c r="D90" s="154" t="s">
        <v>167</v>
      </c>
      <c r="E90" s="50" t="s">
        <v>1157</v>
      </c>
      <c r="F90" s="140">
        <v>10</v>
      </c>
      <c r="G90" s="51">
        <v>28</v>
      </c>
      <c r="H90" s="51">
        <f>F90*G90</f>
        <v>280</v>
      </c>
      <c r="I90" s="22"/>
      <c r="J90" s="26" t="s">
        <v>2506</v>
      </c>
      <c r="K90" s="24" t="s">
        <v>4466</v>
      </c>
      <c r="L90" s="18"/>
      <c r="M90" s="30">
        <v>45128</v>
      </c>
      <c r="N90" s="17"/>
      <c r="O90" s="18"/>
      <c r="P90" s="30">
        <v>45142</v>
      </c>
      <c r="Q90" s="23">
        <v>45142</v>
      </c>
    </row>
    <row r="91" spans="2:17" s="8" customFormat="1" ht="19.7" customHeight="1">
      <c r="B91" s="17">
        <v>10</v>
      </c>
      <c r="C91" s="154" t="s">
        <v>167</v>
      </c>
      <c r="D91" s="154" t="s">
        <v>167</v>
      </c>
      <c r="E91" s="50" t="s">
        <v>4532</v>
      </c>
      <c r="F91" s="140">
        <v>10</v>
      </c>
      <c r="G91" s="51">
        <v>39</v>
      </c>
      <c r="H91" s="51">
        <f t="shared" si="2"/>
        <v>390</v>
      </c>
      <c r="I91" s="22"/>
      <c r="J91" s="26" t="s">
        <v>2506</v>
      </c>
      <c r="K91" s="24" t="s">
        <v>4466</v>
      </c>
      <c r="L91" s="18"/>
      <c r="M91" s="30">
        <v>45128</v>
      </c>
      <c r="N91" s="17"/>
      <c r="O91" s="18"/>
      <c r="P91" s="30">
        <v>45142</v>
      </c>
      <c r="Q91" s="23">
        <v>45142</v>
      </c>
    </row>
    <row r="92" spans="2:17" s="8" customFormat="1" ht="19.7" customHeight="1">
      <c r="B92" s="17">
        <v>10</v>
      </c>
      <c r="C92" s="154" t="s">
        <v>167</v>
      </c>
      <c r="D92" s="154" t="s">
        <v>167</v>
      </c>
      <c r="E92" s="50" t="s">
        <v>3877</v>
      </c>
      <c r="F92" s="140">
        <v>1</v>
      </c>
      <c r="G92" s="51">
        <v>4390</v>
      </c>
      <c r="H92" s="51">
        <f t="shared" si="2"/>
        <v>4390</v>
      </c>
      <c r="I92" s="22"/>
      <c r="J92" s="26" t="s">
        <v>4533</v>
      </c>
      <c r="K92" s="24" t="s">
        <v>4466</v>
      </c>
      <c r="L92" s="18"/>
      <c r="M92" s="30">
        <v>45128</v>
      </c>
      <c r="N92" s="17"/>
      <c r="O92" s="18"/>
      <c r="P92" s="30">
        <v>45142</v>
      </c>
      <c r="Q92" s="23">
        <v>45142</v>
      </c>
    </row>
    <row r="93" spans="2:17" s="8" customFormat="1" ht="19.7" customHeight="1">
      <c r="B93" s="17">
        <v>10</v>
      </c>
      <c r="C93" s="154" t="s">
        <v>167</v>
      </c>
      <c r="D93" s="154" t="s">
        <v>167</v>
      </c>
      <c r="E93" s="50" t="s">
        <v>3873</v>
      </c>
      <c r="F93" s="140">
        <v>2</v>
      </c>
      <c r="G93" s="51">
        <v>94</v>
      </c>
      <c r="H93" s="51">
        <f t="shared" si="2"/>
        <v>188</v>
      </c>
      <c r="I93" s="22"/>
      <c r="J93" s="26" t="s">
        <v>4534</v>
      </c>
      <c r="K93" s="24" t="s">
        <v>4466</v>
      </c>
      <c r="L93" s="18"/>
      <c r="M93" s="30">
        <v>45128</v>
      </c>
      <c r="N93" s="17"/>
      <c r="O93" s="18"/>
      <c r="P93" s="30">
        <v>45142</v>
      </c>
      <c r="Q93" s="23">
        <v>45142</v>
      </c>
    </row>
    <row r="94" spans="2:17" s="8" customFormat="1" ht="19.7" customHeight="1">
      <c r="B94" s="17">
        <v>10</v>
      </c>
      <c r="C94" s="154" t="s">
        <v>383</v>
      </c>
      <c r="D94" s="154" t="s">
        <v>167</v>
      </c>
      <c r="E94" s="50" t="s">
        <v>4535</v>
      </c>
      <c r="F94" s="140">
        <v>9</v>
      </c>
      <c r="G94" s="51">
        <v>87</v>
      </c>
      <c r="H94" s="51">
        <f t="shared" si="2"/>
        <v>783</v>
      </c>
      <c r="I94" s="22"/>
      <c r="J94" s="26" t="s">
        <v>4536</v>
      </c>
      <c r="K94" s="24" t="s">
        <v>4466</v>
      </c>
      <c r="L94" s="18"/>
      <c r="M94" s="30">
        <v>45128</v>
      </c>
      <c r="N94" s="17"/>
      <c r="O94" s="18"/>
      <c r="P94" s="30">
        <v>45142</v>
      </c>
      <c r="Q94" s="23">
        <v>45142</v>
      </c>
    </row>
    <row r="95" spans="2:17" s="8" customFormat="1" ht="19.7" customHeight="1">
      <c r="B95" s="17">
        <v>10</v>
      </c>
      <c r="C95" s="154" t="s">
        <v>4330</v>
      </c>
      <c r="D95" s="154" t="s">
        <v>167</v>
      </c>
      <c r="E95" s="50" t="s">
        <v>4537</v>
      </c>
      <c r="F95" s="140">
        <v>1</v>
      </c>
      <c r="G95" s="51">
        <v>11401</v>
      </c>
      <c r="H95" s="51">
        <f t="shared" si="2"/>
        <v>11401</v>
      </c>
      <c r="I95" s="22"/>
      <c r="J95" s="26" t="s">
        <v>4538</v>
      </c>
      <c r="K95" s="24" t="s">
        <v>4466</v>
      </c>
      <c r="L95" s="18"/>
      <c r="M95" s="30">
        <v>45128</v>
      </c>
      <c r="N95" s="17"/>
      <c r="O95" s="18"/>
      <c r="P95" s="30">
        <v>45142</v>
      </c>
      <c r="Q95" s="23">
        <v>45142</v>
      </c>
    </row>
    <row r="96" spans="2:17" s="8" customFormat="1" ht="19.7" customHeight="1">
      <c r="B96" s="17">
        <v>10</v>
      </c>
      <c r="C96" s="154" t="s">
        <v>4330</v>
      </c>
      <c r="D96" s="154" t="s">
        <v>167</v>
      </c>
      <c r="E96" s="50" t="s">
        <v>4539</v>
      </c>
      <c r="F96" s="140">
        <v>1</v>
      </c>
      <c r="G96" s="51">
        <v>14243</v>
      </c>
      <c r="H96" s="51">
        <f t="shared" si="2"/>
        <v>14243</v>
      </c>
      <c r="I96" s="22"/>
      <c r="J96" s="26" t="s">
        <v>4540</v>
      </c>
      <c r="K96" s="24" t="s">
        <v>4466</v>
      </c>
      <c r="L96" s="18"/>
      <c r="M96" s="30">
        <v>45128</v>
      </c>
      <c r="N96" s="17"/>
      <c r="O96" s="18"/>
      <c r="P96" s="30">
        <v>45142</v>
      </c>
      <c r="Q96" s="23">
        <v>45142</v>
      </c>
    </row>
    <row r="97" spans="2:17" s="8" customFormat="1" ht="19.7" customHeight="1">
      <c r="B97" s="17">
        <v>10</v>
      </c>
      <c r="C97" s="154" t="s">
        <v>4330</v>
      </c>
      <c r="D97" s="154" t="s">
        <v>167</v>
      </c>
      <c r="E97" s="50" t="s">
        <v>4541</v>
      </c>
      <c r="F97" s="140">
        <v>1</v>
      </c>
      <c r="G97" s="51">
        <v>8072</v>
      </c>
      <c r="H97" s="51">
        <f t="shared" si="2"/>
        <v>8072</v>
      </c>
      <c r="I97" s="22"/>
      <c r="J97" s="26" t="s">
        <v>4542</v>
      </c>
      <c r="K97" s="24" t="s">
        <v>4466</v>
      </c>
      <c r="L97" s="18"/>
      <c r="M97" s="30">
        <v>45128</v>
      </c>
      <c r="N97" s="17"/>
      <c r="O97" s="18"/>
      <c r="P97" s="30">
        <v>45142</v>
      </c>
      <c r="Q97" s="23">
        <v>45142</v>
      </c>
    </row>
    <row r="98" spans="2:17" s="8" customFormat="1" ht="19.7" customHeight="1">
      <c r="B98" s="17">
        <v>10</v>
      </c>
      <c r="C98" s="154" t="s">
        <v>4330</v>
      </c>
      <c r="D98" s="154" t="s">
        <v>167</v>
      </c>
      <c r="E98" s="50" t="s">
        <v>4543</v>
      </c>
      <c r="F98" s="140">
        <v>1</v>
      </c>
      <c r="G98" s="51">
        <v>1960</v>
      </c>
      <c r="H98" s="51">
        <f t="shared" si="2"/>
        <v>1960</v>
      </c>
      <c r="I98" s="22"/>
      <c r="J98" s="26" t="s">
        <v>4544</v>
      </c>
      <c r="K98" s="24" t="s">
        <v>4466</v>
      </c>
      <c r="L98" s="18"/>
      <c r="M98" s="30">
        <v>45128</v>
      </c>
      <c r="N98" s="17"/>
      <c r="O98" s="18"/>
      <c r="P98" s="30">
        <v>45142</v>
      </c>
      <c r="Q98" s="23">
        <v>45142</v>
      </c>
    </row>
    <row r="99" spans="2:17" s="8" customFormat="1" ht="19.7" customHeight="1">
      <c r="B99" s="17">
        <v>10</v>
      </c>
      <c r="C99" s="154" t="s">
        <v>4330</v>
      </c>
      <c r="D99" s="154" t="s">
        <v>167</v>
      </c>
      <c r="E99" s="50" t="s">
        <v>4545</v>
      </c>
      <c r="F99" s="140">
        <v>1</v>
      </c>
      <c r="G99" s="51">
        <v>2430</v>
      </c>
      <c r="H99" s="51">
        <f t="shared" si="2"/>
        <v>2430</v>
      </c>
      <c r="I99" s="22"/>
      <c r="J99" s="26" t="s">
        <v>4546</v>
      </c>
      <c r="K99" s="24" t="s">
        <v>4466</v>
      </c>
      <c r="L99" s="18"/>
      <c r="M99" s="30">
        <v>45128</v>
      </c>
      <c r="N99" s="17"/>
      <c r="O99" s="18"/>
      <c r="P99" s="30">
        <v>45142</v>
      </c>
      <c r="Q99" s="23">
        <v>45142</v>
      </c>
    </row>
    <row r="100" spans="2:17" s="8" customFormat="1" ht="19.7" customHeight="1">
      <c r="B100" s="17">
        <v>10</v>
      </c>
      <c r="C100" s="154" t="s">
        <v>4330</v>
      </c>
      <c r="D100" s="154" t="s">
        <v>167</v>
      </c>
      <c r="E100" s="50" t="s">
        <v>4547</v>
      </c>
      <c r="F100" s="140">
        <v>1</v>
      </c>
      <c r="G100" s="51">
        <v>7234</v>
      </c>
      <c r="H100" s="51">
        <f t="shared" si="2"/>
        <v>7234</v>
      </c>
      <c r="I100" s="22"/>
      <c r="J100" s="26" t="s">
        <v>4548</v>
      </c>
      <c r="K100" s="24" t="s">
        <v>4466</v>
      </c>
      <c r="L100" s="18"/>
      <c r="M100" s="30">
        <v>45128</v>
      </c>
      <c r="N100" s="17"/>
      <c r="O100" s="18"/>
      <c r="P100" s="30">
        <v>45142</v>
      </c>
      <c r="Q100" s="23">
        <v>45142</v>
      </c>
    </row>
    <row r="101" spans="2:17" s="8" customFormat="1" ht="19.7" customHeight="1">
      <c r="B101" s="17">
        <v>10</v>
      </c>
      <c r="C101" s="154" t="s">
        <v>4330</v>
      </c>
      <c r="D101" s="154" t="s">
        <v>167</v>
      </c>
      <c r="E101" s="50" t="s">
        <v>4549</v>
      </c>
      <c r="F101" s="140">
        <v>1</v>
      </c>
      <c r="G101" s="51">
        <v>9468</v>
      </c>
      <c r="H101" s="51">
        <f t="shared" si="2"/>
        <v>9468</v>
      </c>
      <c r="I101" s="22"/>
      <c r="J101" s="26" t="s">
        <v>4550</v>
      </c>
      <c r="K101" s="24" t="s">
        <v>4466</v>
      </c>
      <c r="L101" s="18"/>
      <c r="M101" s="30">
        <v>45128</v>
      </c>
      <c r="N101" s="17"/>
      <c r="O101" s="18"/>
      <c r="P101" s="30">
        <v>45142</v>
      </c>
      <c r="Q101" s="23">
        <v>45142</v>
      </c>
    </row>
    <row r="102" spans="2:17" s="8" customFormat="1" ht="19.7" customHeight="1">
      <c r="B102" s="17">
        <v>10</v>
      </c>
      <c r="C102" s="154" t="s">
        <v>4330</v>
      </c>
      <c r="D102" s="154" t="s">
        <v>167</v>
      </c>
      <c r="E102" s="50" t="s">
        <v>4551</v>
      </c>
      <c r="F102" s="140">
        <v>2</v>
      </c>
      <c r="G102" s="51">
        <v>3728</v>
      </c>
      <c r="H102" s="51">
        <f t="shared" si="2"/>
        <v>7456</v>
      </c>
      <c r="I102" s="22"/>
      <c r="J102" s="26" t="s">
        <v>4552</v>
      </c>
      <c r="K102" s="24" t="s">
        <v>4466</v>
      </c>
      <c r="L102" s="18"/>
      <c r="M102" s="30">
        <v>45128</v>
      </c>
      <c r="N102" s="17"/>
      <c r="O102" s="18"/>
      <c r="P102" s="30">
        <v>45142</v>
      </c>
      <c r="Q102" s="23">
        <v>45142</v>
      </c>
    </row>
    <row r="103" spans="2:17" s="8" customFormat="1" ht="19.7" customHeight="1">
      <c r="B103" s="17">
        <v>20</v>
      </c>
      <c r="C103" s="154" t="s">
        <v>167</v>
      </c>
      <c r="D103" s="154" t="s">
        <v>167</v>
      </c>
      <c r="E103" s="50" t="s">
        <v>4553</v>
      </c>
      <c r="F103" s="140">
        <v>4</v>
      </c>
      <c r="G103" s="51">
        <v>950</v>
      </c>
      <c r="H103" s="51">
        <f t="shared" si="2"/>
        <v>3800</v>
      </c>
      <c r="I103" s="22"/>
      <c r="J103" s="26" t="s">
        <v>4554</v>
      </c>
      <c r="K103" s="24" t="s">
        <v>4466</v>
      </c>
      <c r="L103" s="18"/>
      <c r="M103" s="30">
        <v>45128</v>
      </c>
      <c r="N103" s="17"/>
      <c r="O103" s="18"/>
      <c r="P103" s="30">
        <v>45134</v>
      </c>
      <c r="Q103" s="23">
        <v>45134</v>
      </c>
    </row>
    <row r="104" spans="2:17" s="8" customFormat="1" ht="19.7" customHeight="1">
      <c r="B104" s="17">
        <v>20</v>
      </c>
      <c r="C104" s="154" t="s">
        <v>167</v>
      </c>
      <c r="D104" s="154" t="s">
        <v>167</v>
      </c>
      <c r="E104" s="50" t="s">
        <v>4555</v>
      </c>
      <c r="F104" s="140">
        <v>8</v>
      </c>
      <c r="G104" s="51">
        <v>330</v>
      </c>
      <c r="H104" s="51">
        <f t="shared" si="2"/>
        <v>2640</v>
      </c>
      <c r="I104" s="22"/>
      <c r="J104" s="26" t="s">
        <v>4554</v>
      </c>
      <c r="K104" s="24" t="s">
        <v>4466</v>
      </c>
      <c r="L104" s="18"/>
      <c r="M104" s="30">
        <v>45128</v>
      </c>
      <c r="N104" s="17"/>
      <c r="O104" s="18"/>
      <c r="P104" s="30">
        <v>45134</v>
      </c>
      <c r="Q104" s="23">
        <v>45134</v>
      </c>
    </row>
    <row r="105" spans="2:17" s="8" customFormat="1" ht="19.7" customHeight="1">
      <c r="B105" s="17">
        <v>20</v>
      </c>
      <c r="C105" s="154" t="s">
        <v>167</v>
      </c>
      <c r="D105" s="154" t="s">
        <v>167</v>
      </c>
      <c r="E105" s="50" t="s">
        <v>4556</v>
      </c>
      <c r="F105" s="140">
        <v>5</v>
      </c>
      <c r="G105" s="51">
        <v>680</v>
      </c>
      <c r="H105" s="51">
        <f t="shared" si="2"/>
        <v>3400</v>
      </c>
      <c r="I105" s="22"/>
      <c r="J105" s="26" t="s">
        <v>4554</v>
      </c>
      <c r="K105" s="24" t="s">
        <v>4466</v>
      </c>
      <c r="L105" s="18"/>
      <c r="M105" s="30">
        <v>45128</v>
      </c>
      <c r="N105" s="17"/>
      <c r="O105" s="18"/>
      <c r="P105" s="30">
        <v>45134</v>
      </c>
      <c r="Q105" s="23">
        <v>45134</v>
      </c>
    </row>
    <row r="106" spans="2:17" s="8" customFormat="1" ht="19.7" customHeight="1">
      <c r="B106" s="17">
        <v>20</v>
      </c>
      <c r="C106" s="154" t="s">
        <v>167</v>
      </c>
      <c r="D106" s="154" t="s">
        <v>167</v>
      </c>
      <c r="E106" s="50" t="s">
        <v>4557</v>
      </c>
      <c r="F106" s="140">
        <v>4</v>
      </c>
      <c r="G106" s="51">
        <v>1720</v>
      </c>
      <c r="H106" s="51">
        <f>F106*G106</f>
        <v>6880</v>
      </c>
      <c r="I106" s="22"/>
      <c r="J106" s="26" t="s">
        <v>4554</v>
      </c>
      <c r="K106" s="24" t="s">
        <v>4466</v>
      </c>
      <c r="L106" s="18"/>
      <c r="M106" s="30">
        <v>45128</v>
      </c>
      <c r="N106" s="17"/>
      <c r="O106" s="18"/>
      <c r="P106" s="30">
        <v>45134</v>
      </c>
      <c r="Q106" s="23">
        <v>45134</v>
      </c>
    </row>
    <row r="107" spans="2:17" s="8" customFormat="1" ht="19.7" customHeight="1">
      <c r="B107" s="17">
        <v>20</v>
      </c>
      <c r="C107" s="154" t="s">
        <v>167</v>
      </c>
      <c r="D107" s="154" t="s">
        <v>167</v>
      </c>
      <c r="E107" s="50" t="s">
        <v>4558</v>
      </c>
      <c r="F107" s="140">
        <v>3</v>
      </c>
      <c r="G107" s="51">
        <v>900</v>
      </c>
      <c r="H107" s="51">
        <f t="shared" si="2"/>
        <v>2700</v>
      </c>
      <c r="I107" s="22"/>
      <c r="J107" s="26" t="s">
        <v>4554</v>
      </c>
      <c r="K107" s="24" t="s">
        <v>4466</v>
      </c>
      <c r="L107" s="18"/>
      <c r="M107" s="30">
        <v>45128</v>
      </c>
      <c r="N107" s="17"/>
      <c r="O107" s="18"/>
      <c r="P107" s="30">
        <v>45134</v>
      </c>
      <c r="Q107" s="23">
        <v>45134</v>
      </c>
    </row>
    <row r="108" spans="2:17" s="8" customFormat="1" ht="19.7" customHeight="1">
      <c r="B108" s="17">
        <v>20</v>
      </c>
      <c r="C108" s="154" t="s">
        <v>167</v>
      </c>
      <c r="D108" s="154" t="s">
        <v>167</v>
      </c>
      <c r="E108" s="50" t="s">
        <v>4559</v>
      </c>
      <c r="F108" s="140">
        <v>4</v>
      </c>
      <c r="G108" s="51">
        <v>1740</v>
      </c>
      <c r="H108" s="51">
        <f t="shared" si="2"/>
        <v>6960</v>
      </c>
      <c r="I108" s="22"/>
      <c r="J108" s="26" t="s">
        <v>4560</v>
      </c>
      <c r="K108" s="24" t="s">
        <v>4466</v>
      </c>
      <c r="L108" s="18"/>
      <c r="M108" s="30">
        <v>45128</v>
      </c>
      <c r="N108" s="17"/>
      <c r="O108" s="18"/>
      <c r="P108" s="30">
        <v>45134</v>
      </c>
      <c r="Q108" s="23">
        <v>45134</v>
      </c>
    </row>
    <row r="109" spans="2:17" s="8" customFormat="1" ht="19.7" customHeight="1">
      <c r="B109" s="17">
        <v>20</v>
      </c>
      <c r="C109" s="154" t="s">
        <v>167</v>
      </c>
      <c r="D109" s="154" t="s">
        <v>167</v>
      </c>
      <c r="E109" s="50" t="s">
        <v>4561</v>
      </c>
      <c r="F109" s="140">
        <v>9</v>
      </c>
      <c r="G109" s="51">
        <v>1810</v>
      </c>
      <c r="H109" s="51">
        <f t="shared" si="2"/>
        <v>16290</v>
      </c>
      <c r="I109" s="22"/>
      <c r="J109" s="26" t="s">
        <v>4560</v>
      </c>
      <c r="K109" s="24" t="s">
        <v>4466</v>
      </c>
      <c r="L109" s="18"/>
      <c r="M109" s="30">
        <v>45128</v>
      </c>
      <c r="N109" s="17"/>
      <c r="O109" s="18"/>
      <c r="P109" s="30">
        <v>45134</v>
      </c>
      <c r="Q109" s="23">
        <v>45134</v>
      </c>
    </row>
    <row r="110" spans="2:17" s="8" customFormat="1" ht="19.7" customHeight="1">
      <c r="B110" s="17">
        <v>20</v>
      </c>
      <c r="C110" s="154" t="s">
        <v>167</v>
      </c>
      <c r="D110" s="154" t="s">
        <v>167</v>
      </c>
      <c r="E110" s="50" t="s">
        <v>4562</v>
      </c>
      <c r="F110" s="140">
        <v>2</v>
      </c>
      <c r="G110" s="51">
        <v>468</v>
      </c>
      <c r="H110" s="51">
        <f t="shared" si="2"/>
        <v>936</v>
      </c>
      <c r="I110" s="22"/>
      <c r="J110" s="26" t="s">
        <v>4560</v>
      </c>
      <c r="K110" s="24" t="s">
        <v>4466</v>
      </c>
      <c r="L110" s="18"/>
      <c r="M110" s="30">
        <v>45128</v>
      </c>
      <c r="N110" s="17"/>
      <c r="O110" s="18"/>
      <c r="P110" s="30">
        <v>45134</v>
      </c>
      <c r="Q110" s="23">
        <v>45134</v>
      </c>
    </row>
    <row r="111" spans="2:17" s="8" customFormat="1" ht="19.7" customHeight="1">
      <c r="B111" s="17">
        <v>20</v>
      </c>
      <c r="C111" s="154" t="s">
        <v>167</v>
      </c>
      <c r="D111" s="154" t="s">
        <v>167</v>
      </c>
      <c r="E111" s="50" t="s">
        <v>4563</v>
      </c>
      <c r="F111" s="140">
        <v>2</v>
      </c>
      <c r="G111" s="51">
        <v>2120</v>
      </c>
      <c r="H111" s="51">
        <f t="shared" si="2"/>
        <v>4240</v>
      </c>
      <c r="I111" s="22"/>
      <c r="J111" s="26" t="s">
        <v>4560</v>
      </c>
      <c r="K111" s="24" t="s">
        <v>4466</v>
      </c>
      <c r="L111" s="18"/>
      <c r="M111" s="30">
        <v>45128</v>
      </c>
      <c r="N111" s="17"/>
      <c r="O111" s="18"/>
      <c r="P111" s="30">
        <v>45134</v>
      </c>
      <c r="Q111" s="23">
        <v>45134</v>
      </c>
    </row>
    <row r="112" spans="2:17" s="8" customFormat="1" ht="19.7" customHeight="1">
      <c r="B112" s="17">
        <v>20</v>
      </c>
      <c r="C112" s="154" t="s">
        <v>167</v>
      </c>
      <c r="D112" s="154" t="s">
        <v>167</v>
      </c>
      <c r="E112" s="50" t="s">
        <v>4564</v>
      </c>
      <c r="F112" s="140">
        <v>1</v>
      </c>
      <c r="G112" s="51">
        <v>468</v>
      </c>
      <c r="H112" s="51">
        <f t="shared" si="2"/>
        <v>468</v>
      </c>
      <c r="I112" s="22"/>
      <c r="J112" s="26" t="s">
        <v>4565</v>
      </c>
      <c r="K112" s="24" t="s">
        <v>4466</v>
      </c>
      <c r="L112" s="18"/>
      <c r="M112" s="30">
        <v>45128</v>
      </c>
      <c r="N112" s="17"/>
      <c r="O112" s="18"/>
      <c r="P112" s="30">
        <v>45134</v>
      </c>
      <c r="Q112" s="23">
        <v>45134</v>
      </c>
    </row>
    <row r="113" spans="2:17" s="8" customFormat="1" ht="19.7" customHeight="1">
      <c r="B113" s="17">
        <v>20</v>
      </c>
      <c r="C113" s="154" t="s">
        <v>167</v>
      </c>
      <c r="D113" s="154" t="s">
        <v>167</v>
      </c>
      <c r="E113" s="50" t="s">
        <v>4566</v>
      </c>
      <c r="F113" s="140">
        <v>1</v>
      </c>
      <c r="G113" s="51">
        <v>412</v>
      </c>
      <c r="H113" s="51">
        <f t="shared" si="2"/>
        <v>412</v>
      </c>
      <c r="I113" s="22"/>
      <c r="J113" s="26" t="s">
        <v>4565</v>
      </c>
      <c r="K113" s="24" t="s">
        <v>4466</v>
      </c>
      <c r="L113" s="18"/>
      <c r="M113" s="30">
        <v>45128</v>
      </c>
      <c r="N113" s="17"/>
      <c r="O113" s="18"/>
      <c r="P113" s="30">
        <v>45134</v>
      </c>
      <c r="Q113" s="23">
        <v>45134</v>
      </c>
    </row>
    <row r="114" spans="2:17" s="8" customFormat="1" ht="19.7" customHeight="1">
      <c r="B114" s="17">
        <v>20</v>
      </c>
      <c r="C114" s="154" t="s">
        <v>167</v>
      </c>
      <c r="D114" s="154" t="s">
        <v>167</v>
      </c>
      <c r="E114" s="50" t="s">
        <v>4567</v>
      </c>
      <c r="F114" s="140">
        <v>1</v>
      </c>
      <c r="G114" s="51">
        <v>412</v>
      </c>
      <c r="H114" s="51">
        <f t="shared" si="2"/>
        <v>412</v>
      </c>
      <c r="I114" s="22"/>
      <c r="J114" s="26" t="s">
        <v>4565</v>
      </c>
      <c r="K114" s="24" t="s">
        <v>4466</v>
      </c>
      <c r="L114" s="18"/>
      <c r="M114" s="30">
        <v>45128</v>
      </c>
      <c r="N114" s="17"/>
      <c r="O114" s="18"/>
      <c r="P114" s="30">
        <v>45134</v>
      </c>
      <c r="Q114" s="23">
        <v>45134</v>
      </c>
    </row>
    <row r="115" spans="2:17" s="8" customFormat="1" ht="19.7" customHeight="1">
      <c r="B115" s="17">
        <v>20</v>
      </c>
      <c r="C115" s="154" t="s">
        <v>167</v>
      </c>
      <c r="D115" s="154" t="s">
        <v>167</v>
      </c>
      <c r="E115" s="50" t="s">
        <v>4568</v>
      </c>
      <c r="F115" s="140">
        <v>1</v>
      </c>
      <c r="G115" s="51">
        <v>412</v>
      </c>
      <c r="H115" s="51">
        <f t="shared" si="2"/>
        <v>412</v>
      </c>
      <c r="I115" s="22"/>
      <c r="J115" s="26" t="s">
        <v>4565</v>
      </c>
      <c r="K115" s="24" t="s">
        <v>4466</v>
      </c>
      <c r="L115" s="18"/>
      <c r="M115" s="30">
        <v>45128</v>
      </c>
      <c r="N115" s="17"/>
      <c r="O115" s="18"/>
      <c r="P115" s="30">
        <v>45134</v>
      </c>
      <c r="Q115" s="23">
        <v>45134</v>
      </c>
    </row>
    <row r="116" spans="2:17" s="8" customFormat="1" ht="19.7" customHeight="1">
      <c r="B116" s="17">
        <v>20</v>
      </c>
      <c r="C116" s="154" t="s">
        <v>167</v>
      </c>
      <c r="D116" s="154" t="s">
        <v>167</v>
      </c>
      <c r="E116" s="50" t="s">
        <v>4569</v>
      </c>
      <c r="F116" s="140">
        <v>2</v>
      </c>
      <c r="G116" s="51">
        <v>768</v>
      </c>
      <c r="H116" s="51">
        <f t="shared" si="2"/>
        <v>1536</v>
      </c>
      <c r="I116" s="22"/>
      <c r="J116" s="26" t="s">
        <v>4570</v>
      </c>
      <c r="K116" s="24" t="s">
        <v>4466</v>
      </c>
      <c r="L116" s="18"/>
      <c r="M116" s="30">
        <v>45128</v>
      </c>
      <c r="N116" s="17"/>
      <c r="O116" s="18"/>
      <c r="P116" s="139">
        <v>45135</v>
      </c>
      <c r="Q116" s="23">
        <v>45135</v>
      </c>
    </row>
    <row r="117" spans="2:17" s="8" customFormat="1" ht="19.7" customHeight="1">
      <c r="B117" s="17">
        <v>20</v>
      </c>
      <c r="C117" s="154" t="s">
        <v>167</v>
      </c>
      <c r="D117" s="154" t="s">
        <v>167</v>
      </c>
      <c r="E117" s="50" t="s">
        <v>4571</v>
      </c>
      <c r="F117" s="140">
        <v>6</v>
      </c>
      <c r="G117" s="51">
        <v>719</v>
      </c>
      <c r="H117" s="51">
        <f t="shared" si="2"/>
        <v>4314</v>
      </c>
      <c r="I117" s="22"/>
      <c r="J117" s="26" t="s">
        <v>1082</v>
      </c>
      <c r="K117" s="24" t="s">
        <v>4466</v>
      </c>
      <c r="L117" s="18"/>
      <c r="M117" s="30">
        <v>45128</v>
      </c>
      <c r="N117" s="17"/>
      <c r="O117" s="18"/>
      <c r="P117" s="30">
        <v>45134</v>
      </c>
      <c r="Q117" s="23">
        <v>45134</v>
      </c>
    </row>
    <row r="118" spans="2:17" s="8" customFormat="1" ht="19.7" customHeight="1">
      <c r="B118" s="17">
        <v>20</v>
      </c>
      <c r="C118" s="154" t="s">
        <v>167</v>
      </c>
      <c r="D118" s="154" t="s">
        <v>167</v>
      </c>
      <c r="E118" s="50" t="s">
        <v>4572</v>
      </c>
      <c r="F118" s="140">
        <v>120</v>
      </c>
      <c r="G118" s="51">
        <v>95</v>
      </c>
      <c r="H118" s="51">
        <f t="shared" si="2"/>
        <v>11400</v>
      </c>
      <c r="I118" s="22"/>
      <c r="J118" s="26" t="s">
        <v>4573</v>
      </c>
      <c r="K118" s="24" t="s">
        <v>4466</v>
      </c>
      <c r="L118" s="18"/>
      <c r="M118" s="30">
        <v>45128</v>
      </c>
      <c r="N118" s="17"/>
      <c r="O118" s="18"/>
      <c r="P118" s="30">
        <v>45134</v>
      </c>
      <c r="Q118" s="23">
        <v>45134</v>
      </c>
    </row>
    <row r="119" spans="2:17" s="8" customFormat="1" ht="19.7" customHeight="1">
      <c r="B119" s="17">
        <v>20</v>
      </c>
      <c r="C119" s="154" t="s">
        <v>167</v>
      </c>
      <c r="D119" s="154" t="s">
        <v>167</v>
      </c>
      <c r="E119" s="50" t="s">
        <v>1077</v>
      </c>
      <c r="F119" s="140">
        <v>27</v>
      </c>
      <c r="G119" s="51">
        <v>294</v>
      </c>
      <c r="H119" s="51">
        <f t="shared" si="2"/>
        <v>7938</v>
      </c>
      <c r="I119" s="22"/>
      <c r="J119" s="26" t="s">
        <v>4574</v>
      </c>
      <c r="K119" s="24" t="s">
        <v>4466</v>
      </c>
      <c r="L119" s="18"/>
      <c r="M119" s="30">
        <v>45128</v>
      </c>
      <c r="N119" s="17"/>
      <c r="O119" s="18"/>
      <c r="P119" s="30">
        <v>45134</v>
      </c>
      <c r="Q119" s="23">
        <v>45134</v>
      </c>
    </row>
    <row r="120" spans="2:17" s="8" customFormat="1" ht="19.7" customHeight="1">
      <c r="B120" s="17">
        <v>20</v>
      </c>
      <c r="C120" s="154" t="s">
        <v>167</v>
      </c>
      <c r="D120" s="154" t="s">
        <v>167</v>
      </c>
      <c r="E120" s="50" t="s">
        <v>4575</v>
      </c>
      <c r="F120" s="140">
        <v>1</v>
      </c>
      <c r="G120" s="51">
        <v>7650</v>
      </c>
      <c r="H120" s="51">
        <f t="shared" si="2"/>
        <v>7650</v>
      </c>
      <c r="I120" s="22"/>
      <c r="J120" s="26" t="s">
        <v>4576</v>
      </c>
      <c r="K120" s="24" t="s">
        <v>4466</v>
      </c>
      <c r="L120" s="18"/>
      <c r="M120" s="30">
        <v>45128</v>
      </c>
      <c r="N120" s="17"/>
      <c r="O120" s="18"/>
      <c r="P120" s="30">
        <v>45134</v>
      </c>
      <c r="Q120" s="23">
        <v>45134</v>
      </c>
    </row>
    <row r="121" spans="2:17" s="8" customFormat="1" ht="19.7" customHeight="1">
      <c r="B121" s="17">
        <v>20</v>
      </c>
      <c r="C121" s="154" t="s">
        <v>167</v>
      </c>
      <c r="D121" s="154" t="s">
        <v>167</v>
      </c>
      <c r="E121" s="50" t="s">
        <v>1133</v>
      </c>
      <c r="F121" s="140">
        <v>1</v>
      </c>
      <c r="G121" s="51">
        <v>6429</v>
      </c>
      <c r="H121" s="51">
        <f t="shared" si="2"/>
        <v>6429</v>
      </c>
      <c r="I121" s="22"/>
      <c r="J121" s="26" t="s">
        <v>4576</v>
      </c>
      <c r="K121" s="24" t="s">
        <v>4466</v>
      </c>
      <c r="L121" s="18"/>
      <c r="M121" s="30">
        <v>45128</v>
      </c>
      <c r="N121" s="17"/>
      <c r="O121" s="18"/>
      <c r="P121" s="30">
        <v>45134</v>
      </c>
      <c r="Q121" s="23">
        <v>45134</v>
      </c>
    </row>
    <row r="122" spans="2:17" s="8" customFormat="1" ht="19.7" customHeight="1">
      <c r="B122" s="17">
        <v>20</v>
      </c>
      <c r="C122" s="154" t="s">
        <v>167</v>
      </c>
      <c r="D122" s="154" t="s">
        <v>167</v>
      </c>
      <c r="E122" s="50" t="s">
        <v>1020</v>
      </c>
      <c r="F122" s="140">
        <v>1</v>
      </c>
      <c r="G122" s="51">
        <v>3832</v>
      </c>
      <c r="H122" s="51">
        <f t="shared" si="2"/>
        <v>3832</v>
      </c>
      <c r="I122" s="22"/>
      <c r="J122" s="26" t="s">
        <v>4577</v>
      </c>
      <c r="K122" s="24" t="s">
        <v>4466</v>
      </c>
      <c r="L122" s="18"/>
      <c r="M122" s="30">
        <v>45128</v>
      </c>
      <c r="N122" s="17"/>
      <c r="O122" s="18"/>
      <c r="P122" s="30">
        <v>45134</v>
      </c>
      <c r="Q122" s="23">
        <v>45134</v>
      </c>
    </row>
    <row r="123" spans="2:17" s="8" customFormat="1" ht="19.7" customHeight="1">
      <c r="B123" s="17">
        <v>20</v>
      </c>
      <c r="C123" s="154" t="s">
        <v>167</v>
      </c>
      <c r="D123" s="154" t="s">
        <v>167</v>
      </c>
      <c r="E123" s="50" t="s">
        <v>4578</v>
      </c>
      <c r="F123" s="140">
        <v>6</v>
      </c>
      <c r="G123" s="51">
        <v>256</v>
      </c>
      <c r="H123" s="51">
        <f t="shared" ref="H123:H150" si="3">F123*G123</f>
        <v>1536</v>
      </c>
      <c r="I123" s="22"/>
      <c r="J123" s="26" t="s">
        <v>4579</v>
      </c>
      <c r="K123" s="24" t="s">
        <v>4466</v>
      </c>
      <c r="L123" s="18"/>
      <c r="M123" s="30">
        <v>45128</v>
      </c>
      <c r="N123" s="17"/>
      <c r="O123" s="18"/>
      <c r="P123" s="30">
        <v>45134</v>
      </c>
      <c r="Q123" s="23">
        <v>45134</v>
      </c>
    </row>
    <row r="124" spans="2:17" s="8" customFormat="1" ht="19.7" customHeight="1">
      <c r="B124" s="17">
        <v>20</v>
      </c>
      <c r="C124" s="154" t="s">
        <v>167</v>
      </c>
      <c r="D124" s="154" t="s">
        <v>167</v>
      </c>
      <c r="E124" s="50" t="s">
        <v>4580</v>
      </c>
      <c r="F124" s="140">
        <v>1</v>
      </c>
      <c r="G124" s="51">
        <v>289</v>
      </c>
      <c r="H124" s="51">
        <f t="shared" si="3"/>
        <v>289</v>
      </c>
      <c r="I124" s="22"/>
      <c r="J124" s="26" t="s">
        <v>4579</v>
      </c>
      <c r="K124" s="24" t="s">
        <v>4466</v>
      </c>
      <c r="L124" s="18"/>
      <c r="M124" s="30">
        <v>45128</v>
      </c>
      <c r="N124" s="17"/>
      <c r="O124" s="18"/>
      <c r="P124" s="30">
        <v>45134</v>
      </c>
      <c r="Q124" s="23">
        <v>45134</v>
      </c>
    </row>
    <row r="125" spans="2:17" s="8" customFormat="1" ht="19.7" customHeight="1">
      <c r="B125" s="17">
        <v>20</v>
      </c>
      <c r="C125" s="154" t="s">
        <v>167</v>
      </c>
      <c r="D125" s="154" t="s">
        <v>167</v>
      </c>
      <c r="E125" s="50" t="s">
        <v>4581</v>
      </c>
      <c r="F125" s="140">
        <v>4</v>
      </c>
      <c r="G125" s="51">
        <v>7692</v>
      </c>
      <c r="H125" s="51">
        <f t="shared" si="3"/>
        <v>30768</v>
      </c>
      <c r="I125" s="22"/>
      <c r="J125" s="26" t="s">
        <v>4582</v>
      </c>
      <c r="K125" s="24" t="s">
        <v>4466</v>
      </c>
      <c r="L125" s="18"/>
      <c r="M125" s="30">
        <v>45128</v>
      </c>
      <c r="N125" s="17"/>
      <c r="O125" s="18"/>
      <c r="P125" s="30">
        <v>45134</v>
      </c>
      <c r="Q125" s="23">
        <v>45134</v>
      </c>
    </row>
    <row r="126" spans="2:17" s="8" customFormat="1" ht="19.7" customHeight="1">
      <c r="B126" s="17">
        <v>20</v>
      </c>
      <c r="C126" s="154" t="s">
        <v>167</v>
      </c>
      <c r="D126" s="154" t="s">
        <v>167</v>
      </c>
      <c r="E126" s="50" t="s">
        <v>4583</v>
      </c>
      <c r="F126" s="140">
        <v>400</v>
      </c>
      <c r="G126" s="51">
        <v>80</v>
      </c>
      <c r="H126" s="51">
        <f t="shared" si="3"/>
        <v>32000</v>
      </c>
      <c r="I126" s="22"/>
      <c r="J126" s="26" t="s">
        <v>4584</v>
      </c>
      <c r="K126" s="24" t="s">
        <v>4466</v>
      </c>
      <c r="L126" s="18"/>
      <c r="M126" s="30">
        <v>45128</v>
      </c>
      <c r="N126" s="17"/>
      <c r="O126" s="18"/>
      <c r="P126" s="30">
        <v>45134</v>
      </c>
      <c r="Q126" s="23">
        <v>45134</v>
      </c>
    </row>
    <row r="127" spans="2:17" s="8" customFormat="1" ht="19.7" customHeight="1">
      <c r="B127" s="17">
        <v>20</v>
      </c>
      <c r="C127" s="154" t="s">
        <v>167</v>
      </c>
      <c r="D127" s="154" t="s">
        <v>167</v>
      </c>
      <c r="E127" s="50" t="s">
        <v>1478</v>
      </c>
      <c r="F127" s="140">
        <v>100</v>
      </c>
      <c r="G127" s="51">
        <v>54</v>
      </c>
      <c r="H127" s="51">
        <f>F127*G127</f>
        <v>5400</v>
      </c>
      <c r="I127" s="22"/>
      <c r="J127" s="26" t="s">
        <v>4585</v>
      </c>
      <c r="K127" s="24" t="s">
        <v>4466</v>
      </c>
      <c r="L127" s="18"/>
      <c r="M127" s="30">
        <v>45128</v>
      </c>
      <c r="N127" s="17"/>
      <c r="O127" s="18"/>
      <c r="P127" s="30">
        <v>45134</v>
      </c>
      <c r="Q127" s="23">
        <v>45134</v>
      </c>
    </row>
    <row r="128" spans="2:17" s="8" customFormat="1" ht="19.7" customHeight="1">
      <c r="B128" s="17">
        <v>20</v>
      </c>
      <c r="C128" s="154" t="s">
        <v>167</v>
      </c>
      <c r="D128" s="154" t="s">
        <v>167</v>
      </c>
      <c r="E128" s="50" t="s">
        <v>1749</v>
      </c>
      <c r="F128" s="140">
        <v>100</v>
      </c>
      <c r="G128" s="51">
        <v>54</v>
      </c>
      <c r="H128" s="51">
        <f>F128*G128</f>
        <v>5400</v>
      </c>
      <c r="I128" s="22"/>
      <c r="J128" s="26" t="s">
        <v>4585</v>
      </c>
      <c r="K128" s="24" t="s">
        <v>4466</v>
      </c>
      <c r="L128" s="18"/>
      <c r="M128" s="30">
        <v>45128</v>
      </c>
      <c r="N128" s="17"/>
      <c r="O128" s="18"/>
      <c r="P128" s="30">
        <v>45134</v>
      </c>
      <c r="Q128" s="23">
        <v>45134</v>
      </c>
    </row>
    <row r="129" spans="2:17" s="8" customFormat="1" ht="19.7" customHeight="1">
      <c r="B129" s="17">
        <v>20</v>
      </c>
      <c r="C129" s="154" t="s">
        <v>167</v>
      </c>
      <c r="D129" s="154" t="s">
        <v>167</v>
      </c>
      <c r="E129" s="50" t="s">
        <v>4586</v>
      </c>
      <c r="F129" s="140">
        <v>4</v>
      </c>
      <c r="G129" s="51">
        <v>5940</v>
      </c>
      <c r="H129" s="51">
        <f t="shared" si="3"/>
        <v>23760</v>
      </c>
      <c r="I129" s="22"/>
      <c r="J129" s="26" t="s">
        <v>4587</v>
      </c>
      <c r="K129" s="24" t="s">
        <v>4466</v>
      </c>
      <c r="L129" s="18"/>
      <c r="M129" s="30">
        <v>45128</v>
      </c>
      <c r="N129" s="17"/>
      <c r="O129" s="18"/>
      <c r="P129" s="30">
        <v>45134</v>
      </c>
      <c r="Q129" s="23">
        <v>45134</v>
      </c>
    </row>
    <row r="130" spans="2:17" s="8" customFormat="1" ht="19.7" customHeight="1">
      <c r="B130" s="17">
        <v>20</v>
      </c>
      <c r="C130" s="154" t="s">
        <v>167</v>
      </c>
      <c r="D130" s="154" t="s">
        <v>167</v>
      </c>
      <c r="E130" s="50" t="s">
        <v>4588</v>
      </c>
      <c r="F130" s="140">
        <v>12</v>
      </c>
      <c r="G130" s="51">
        <v>6362</v>
      </c>
      <c r="H130" s="51">
        <f t="shared" si="3"/>
        <v>76344</v>
      </c>
      <c r="I130" s="22"/>
      <c r="J130" s="26" t="s">
        <v>4587</v>
      </c>
      <c r="K130" s="24" t="s">
        <v>4466</v>
      </c>
      <c r="L130" s="18"/>
      <c r="M130" s="30">
        <v>45128</v>
      </c>
      <c r="N130" s="17"/>
      <c r="O130" s="18"/>
      <c r="P130" s="30">
        <v>45134</v>
      </c>
      <c r="Q130" s="23">
        <v>45134</v>
      </c>
    </row>
    <row r="131" spans="2:17" s="8" customFormat="1" ht="19.7" customHeight="1">
      <c r="B131" s="17">
        <v>20</v>
      </c>
      <c r="C131" s="154" t="s">
        <v>167</v>
      </c>
      <c r="D131" s="154" t="s">
        <v>167</v>
      </c>
      <c r="E131" s="50" t="s">
        <v>4589</v>
      </c>
      <c r="F131" s="140">
        <v>4</v>
      </c>
      <c r="G131" s="51">
        <v>155</v>
      </c>
      <c r="H131" s="51">
        <f>F131*G131</f>
        <v>620</v>
      </c>
      <c r="I131" s="22"/>
      <c r="J131" s="26" t="s">
        <v>1127</v>
      </c>
      <c r="K131" s="24" t="s">
        <v>4466</v>
      </c>
      <c r="L131" s="18"/>
      <c r="M131" s="30">
        <v>45128</v>
      </c>
      <c r="N131" s="17"/>
      <c r="O131" s="18"/>
      <c r="P131" s="30">
        <v>45134</v>
      </c>
      <c r="Q131" s="23">
        <v>45134</v>
      </c>
    </row>
    <row r="132" spans="2:17" s="8" customFormat="1" ht="19.7" customHeight="1">
      <c r="B132" s="17">
        <v>20</v>
      </c>
      <c r="C132" s="154" t="s">
        <v>167</v>
      </c>
      <c r="D132" s="154" t="s">
        <v>167</v>
      </c>
      <c r="E132" s="50" t="s">
        <v>1891</v>
      </c>
      <c r="F132" s="140">
        <v>10</v>
      </c>
      <c r="G132" s="51">
        <v>51</v>
      </c>
      <c r="H132" s="51">
        <f>F132*G132</f>
        <v>510</v>
      </c>
      <c r="I132" s="22"/>
      <c r="J132" s="26" t="s">
        <v>1892</v>
      </c>
      <c r="K132" s="24" t="s">
        <v>4466</v>
      </c>
      <c r="L132" s="18"/>
      <c r="M132" s="30">
        <v>45128</v>
      </c>
      <c r="N132" s="17"/>
      <c r="O132" s="18"/>
      <c r="P132" s="30">
        <v>45134</v>
      </c>
      <c r="Q132" s="23">
        <v>45134</v>
      </c>
    </row>
    <row r="133" spans="2:17" s="8" customFormat="1" ht="19.7" customHeight="1">
      <c r="B133" s="17">
        <v>20</v>
      </c>
      <c r="C133" s="154" t="s">
        <v>4330</v>
      </c>
      <c r="D133" s="154" t="s">
        <v>167</v>
      </c>
      <c r="E133" s="50" t="s">
        <v>4590</v>
      </c>
      <c r="F133" s="140">
        <v>1</v>
      </c>
      <c r="G133" s="51">
        <v>22460</v>
      </c>
      <c r="H133" s="51">
        <f t="shared" ref="H133:H187" si="4">F133*G133</f>
        <v>22460</v>
      </c>
      <c r="I133" s="22"/>
      <c r="J133" s="26" t="s">
        <v>4591</v>
      </c>
      <c r="K133" s="24" t="s">
        <v>4466</v>
      </c>
      <c r="L133" s="18"/>
      <c r="M133" s="30">
        <v>45128</v>
      </c>
      <c r="N133" s="17"/>
      <c r="O133" s="18"/>
      <c r="P133" s="30">
        <v>45134</v>
      </c>
      <c r="Q133" s="23">
        <v>45134</v>
      </c>
    </row>
    <row r="134" spans="2:17" s="8" customFormat="1" ht="19.7" customHeight="1">
      <c r="B134" s="17">
        <v>20</v>
      </c>
      <c r="C134" s="154" t="s">
        <v>4330</v>
      </c>
      <c r="D134" s="154" t="s">
        <v>167</v>
      </c>
      <c r="E134" s="50" t="s">
        <v>4592</v>
      </c>
      <c r="F134" s="140">
        <v>1</v>
      </c>
      <c r="G134" s="51">
        <v>3520</v>
      </c>
      <c r="H134" s="51">
        <f t="shared" si="4"/>
        <v>3520</v>
      </c>
      <c r="I134" s="22"/>
      <c r="J134" s="50" t="s">
        <v>4593</v>
      </c>
      <c r="K134" s="24" t="s">
        <v>4466</v>
      </c>
      <c r="L134" s="18"/>
      <c r="M134" s="30">
        <v>45128</v>
      </c>
      <c r="N134" s="17"/>
      <c r="O134" s="18"/>
      <c r="P134" s="30">
        <v>45134</v>
      </c>
      <c r="Q134" s="23">
        <v>45134</v>
      </c>
    </row>
    <row r="135" spans="2:17" s="8" customFormat="1" ht="19.7" customHeight="1">
      <c r="B135" s="17">
        <v>20</v>
      </c>
      <c r="C135" s="154" t="s">
        <v>4330</v>
      </c>
      <c r="D135" s="154" t="s">
        <v>167</v>
      </c>
      <c r="E135" s="50" t="s">
        <v>4594</v>
      </c>
      <c r="F135" s="140">
        <v>4</v>
      </c>
      <c r="G135" s="51">
        <v>1760</v>
      </c>
      <c r="H135" s="51">
        <f t="shared" si="4"/>
        <v>7040</v>
      </c>
      <c r="I135" s="22"/>
      <c r="J135" s="50" t="s">
        <v>4595</v>
      </c>
      <c r="K135" s="24" t="s">
        <v>4466</v>
      </c>
      <c r="L135" s="18"/>
      <c r="M135" s="30">
        <v>45128</v>
      </c>
      <c r="N135" s="17"/>
      <c r="O135" s="18"/>
      <c r="P135" s="30">
        <v>45134</v>
      </c>
      <c r="Q135" s="23">
        <v>45134</v>
      </c>
    </row>
    <row r="136" spans="2:17" s="8" customFormat="1" ht="19.7" customHeight="1">
      <c r="B136" s="17">
        <v>20</v>
      </c>
      <c r="C136" s="154" t="s">
        <v>4330</v>
      </c>
      <c r="D136" s="154" t="s">
        <v>167</v>
      </c>
      <c r="E136" s="50" t="s">
        <v>4596</v>
      </c>
      <c r="F136" s="140">
        <v>2</v>
      </c>
      <c r="G136" s="51">
        <v>2790</v>
      </c>
      <c r="H136" s="51">
        <f t="shared" si="4"/>
        <v>5580</v>
      </c>
      <c r="I136" s="22"/>
      <c r="J136" s="50" t="s">
        <v>4597</v>
      </c>
      <c r="K136" s="24" t="s">
        <v>4466</v>
      </c>
      <c r="L136" s="18"/>
      <c r="M136" s="30">
        <v>45128</v>
      </c>
      <c r="N136" s="17"/>
      <c r="O136" s="18"/>
      <c r="P136" s="30">
        <v>45134</v>
      </c>
      <c r="Q136" s="23">
        <v>45134</v>
      </c>
    </row>
    <row r="137" spans="2:17" s="8" customFormat="1" ht="19.7" customHeight="1">
      <c r="B137" s="17">
        <v>23</v>
      </c>
      <c r="C137" s="154" t="s">
        <v>4330</v>
      </c>
      <c r="D137" s="154" t="s">
        <v>167</v>
      </c>
      <c r="E137" s="50" t="s">
        <v>4598</v>
      </c>
      <c r="F137" s="140">
        <v>1</v>
      </c>
      <c r="G137" s="51">
        <v>2130</v>
      </c>
      <c r="H137" s="51">
        <f t="shared" si="4"/>
        <v>2130</v>
      </c>
      <c r="I137" s="22"/>
      <c r="J137" s="50" t="s">
        <v>4599</v>
      </c>
      <c r="K137" s="24" t="s">
        <v>4466</v>
      </c>
      <c r="L137" s="18"/>
      <c r="M137" s="30">
        <v>45128</v>
      </c>
      <c r="N137" s="17"/>
      <c r="O137" s="18"/>
      <c r="P137" s="30">
        <v>45134</v>
      </c>
      <c r="Q137" s="23">
        <v>45134</v>
      </c>
    </row>
    <row r="138" spans="2:17" s="8" customFormat="1" ht="19.7" customHeight="1">
      <c r="B138" s="17">
        <v>20</v>
      </c>
      <c r="C138" s="154" t="s">
        <v>4330</v>
      </c>
      <c r="D138" s="154" t="s">
        <v>167</v>
      </c>
      <c r="E138" s="50" t="s">
        <v>4600</v>
      </c>
      <c r="F138" s="140">
        <v>1</v>
      </c>
      <c r="G138" s="51">
        <v>3660</v>
      </c>
      <c r="H138" s="51">
        <f>F138*G138</f>
        <v>3660</v>
      </c>
      <c r="I138" s="22"/>
      <c r="J138" s="50" t="s">
        <v>4601</v>
      </c>
      <c r="K138" s="24" t="s">
        <v>4466</v>
      </c>
      <c r="L138" s="18"/>
      <c r="M138" s="30">
        <v>45128</v>
      </c>
      <c r="N138" s="17"/>
      <c r="O138" s="18"/>
      <c r="P138" s="30">
        <v>45134</v>
      </c>
      <c r="Q138" s="23">
        <v>45134</v>
      </c>
    </row>
    <row r="139" spans="2:17" s="8" customFormat="1" ht="19.7" customHeight="1">
      <c r="B139" s="17">
        <v>21</v>
      </c>
      <c r="C139" s="154" t="s">
        <v>167</v>
      </c>
      <c r="D139" s="154" t="s">
        <v>167</v>
      </c>
      <c r="E139" s="50" t="s">
        <v>1056</v>
      </c>
      <c r="F139" s="140">
        <v>2</v>
      </c>
      <c r="G139" s="51">
        <v>320</v>
      </c>
      <c r="H139" s="51">
        <f>F139*G139</f>
        <v>640</v>
      </c>
      <c r="I139" s="22"/>
      <c r="J139" s="26" t="s">
        <v>380</v>
      </c>
      <c r="K139" s="24" t="s">
        <v>4466</v>
      </c>
      <c r="L139" s="18"/>
      <c r="M139" s="30">
        <v>45128</v>
      </c>
      <c r="N139" s="17"/>
      <c r="O139" s="18"/>
      <c r="P139" s="30">
        <v>45134</v>
      </c>
      <c r="Q139" s="23">
        <v>45134</v>
      </c>
    </row>
    <row r="140" spans="2:17" s="8" customFormat="1" ht="19.7" customHeight="1">
      <c r="B140" s="17">
        <v>11</v>
      </c>
      <c r="C140" s="154" t="s">
        <v>167</v>
      </c>
      <c r="D140" s="154" t="s">
        <v>167</v>
      </c>
      <c r="E140" s="50" t="s">
        <v>4602</v>
      </c>
      <c r="F140" s="140">
        <v>1</v>
      </c>
      <c r="G140" s="51">
        <v>66980</v>
      </c>
      <c r="H140" s="51">
        <f t="shared" si="4"/>
        <v>66980</v>
      </c>
      <c r="I140" s="22"/>
      <c r="J140" s="26" t="s">
        <v>4603</v>
      </c>
      <c r="K140" s="24" t="s">
        <v>4466</v>
      </c>
      <c r="L140" s="18"/>
      <c r="M140" s="30">
        <v>45128</v>
      </c>
      <c r="N140" s="17"/>
      <c r="O140" s="18"/>
      <c r="P140" s="30">
        <v>45134</v>
      </c>
      <c r="Q140" s="23">
        <v>45134</v>
      </c>
    </row>
    <row r="141" spans="2:17" s="8" customFormat="1" ht="19.7" customHeight="1">
      <c r="B141" s="17">
        <v>22</v>
      </c>
      <c r="C141" s="154" t="s">
        <v>167</v>
      </c>
      <c r="D141" s="154" t="s">
        <v>167</v>
      </c>
      <c r="E141" s="50" t="s">
        <v>819</v>
      </c>
      <c r="F141" s="140">
        <v>1</v>
      </c>
      <c r="G141" s="51">
        <v>894</v>
      </c>
      <c r="H141" s="51">
        <f>F141*G141</f>
        <v>894</v>
      </c>
      <c r="I141" s="22"/>
      <c r="J141" s="26" t="s">
        <v>4604</v>
      </c>
      <c r="K141" s="24" t="s">
        <v>4466</v>
      </c>
      <c r="L141" s="18"/>
      <c r="M141" s="30">
        <v>45128</v>
      </c>
      <c r="N141" s="17"/>
      <c r="O141" s="18"/>
      <c r="P141" s="30">
        <v>45134</v>
      </c>
      <c r="Q141" s="23">
        <v>45134</v>
      </c>
    </row>
    <row r="142" spans="2:17" s="8" customFormat="1" ht="19.7" customHeight="1">
      <c r="B142" s="17">
        <v>22</v>
      </c>
      <c r="C142" s="154" t="s">
        <v>167</v>
      </c>
      <c r="D142" s="154" t="s">
        <v>167</v>
      </c>
      <c r="E142" s="50" t="s">
        <v>4605</v>
      </c>
      <c r="F142" s="140">
        <v>1</v>
      </c>
      <c r="G142" s="51">
        <v>991</v>
      </c>
      <c r="H142" s="51">
        <f>F142*G142</f>
        <v>991</v>
      </c>
      <c r="I142" s="22"/>
      <c r="J142" s="26" t="s">
        <v>344</v>
      </c>
      <c r="K142" s="24" t="s">
        <v>4466</v>
      </c>
      <c r="L142" s="18"/>
      <c r="M142" s="30">
        <v>45128</v>
      </c>
      <c r="N142" s="17"/>
      <c r="O142" s="18"/>
      <c r="P142" s="30">
        <v>45134</v>
      </c>
      <c r="Q142" s="23">
        <v>45134</v>
      </c>
    </row>
    <row r="143" spans="2:17" s="8" customFormat="1" ht="19.7" customHeight="1">
      <c r="B143" s="17">
        <v>22</v>
      </c>
      <c r="C143" s="154" t="s">
        <v>1362</v>
      </c>
      <c r="D143" s="154" t="s">
        <v>167</v>
      </c>
      <c r="E143" s="50" t="s">
        <v>4606</v>
      </c>
      <c r="F143" s="140">
        <v>1</v>
      </c>
      <c r="G143" s="51">
        <v>2867</v>
      </c>
      <c r="H143" s="51">
        <f>F143*G143</f>
        <v>2867</v>
      </c>
      <c r="I143" s="22"/>
      <c r="J143" s="26" t="s">
        <v>4607</v>
      </c>
      <c r="K143" s="24" t="s">
        <v>4466</v>
      </c>
      <c r="L143" s="18"/>
      <c r="M143" s="30">
        <v>45128</v>
      </c>
      <c r="N143" s="17"/>
      <c r="O143" s="18"/>
      <c r="P143" s="30">
        <v>45134</v>
      </c>
      <c r="Q143" s="23">
        <v>45134</v>
      </c>
    </row>
    <row r="144" spans="2:17" s="8" customFormat="1" ht="19.7" customHeight="1">
      <c r="B144" s="17">
        <v>22</v>
      </c>
      <c r="C144" s="154" t="s">
        <v>167</v>
      </c>
      <c r="D144" s="154" t="s">
        <v>167</v>
      </c>
      <c r="E144" s="50" t="s">
        <v>177</v>
      </c>
      <c r="F144" s="140">
        <v>1</v>
      </c>
      <c r="G144" s="51">
        <v>8040</v>
      </c>
      <c r="H144" s="51">
        <f t="shared" si="4"/>
        <v>8040</v>
      </c>
      <c r="I144" s="22"/>
      <c r="J144" s="26" t="s">
        <v>4608</v>
      </c>
      <c r="K144" s="24" t="s">
        <v>4466</v>
      </c>
      <c r="L144" s="18"/>
      <c r="M144" s="30">
        <v>45128</v>
      </c>
      <c r="N144" s="17"/>
      <c r="O144" s="18"/>
      <c r="P144" s="30">
        <v>45134</v>
      </c>
      <c r="Q144" s="23">
        <v>45134</v>
      </c>
    </row>
    <row r="145" spans="2:17" s="8" customFormat="1" ht="19.7" customHeight="1">
      <c r="B145" s="17">
        <v>22</v>
      </c>
      <c r="C145" s="154" t="s">
        <v>167</v>
      </c>
      <c r="D145" s="154" t="s">
        <v>167</v>
      </c>
      <c r="E145" s="50" t="s">
        <v>4609</v>
      </c>
      <c r="F145" s="140">
        <v>1</v>
      </c>
      <c r="G145" s="51">
        <v>1066</v>
      </c>
      <c r="H145" s="51">
        <f t="shared" si="4"/>
        <v>1066</v>
      </c>
      <c r="I145" s="22"/>
      <c r="J145" s="26" t="s">
        <v>1130</v>
      </c>
      <c r="K145" s="24" t="s">
        <v>4466</v>
      </c>
      <c r="L145" s="18"/>
      <c r="M145" s="30">
        <v>45128</v>
      </c>
      <c r="N145" s="17"/>
      <c r="O145" s="18"/>
      <c r="P145" s="30">
        <v>45134</v>
      </c>
      <c r="Q145" s="23">
        <v>45134</v>
      </c>
    </row>
    <row r="146" spans="2:17" s="8" customFormat="1" ht="19.7" customHeight="1">
      <c r="B146" s="17">
        <v>22</v>
      </c>
      <c r="C146" s="154" t="s">
        <v>167</v>
      </c>
      <c r="D146" s="154" t="s">
        <v>167</v>
      </c>
      <c r="E146" s="50" t="s">
        <v>4610</v>
      </c>
      <c r="F146" s="140">
        <v>10</v>
      </c>
      <c r="G146" s="51">
        <v>1378</v>
      </c>
      <c r="H146" s="51">
        <f t="shared" si="4"/>
        <v>13780</v>
      </c>
      <c r="I146" s="22"/>
      <c r="J146" s="26" t="s">
        <v>4495</v>
      </c>
      <c r="K146" s="24" t="s">
        <v>4466</v>
      </c>
      <c r="L146" s="18"/>
      <c r="M146" s="30">
        <v>45128</v>
      </c>
      <c r="N146" s="17"/>
      <c r="O146" s="18"/>
      <c r="P146" s="30">
        <v>45134</v>
      </c>
      <c r="Q146" s="23">
        <v>45134</v>
      </c>
    </row>
    <row r="147" spans="2:17" s="8" customFormat="1" ht="19.7" customHeight="1">
      <c r="B147" s="17">
        <v>22</v>
      </c>
      <c r="C147" s="154" t="s">
        <v>149</v>
      </c>
      <c r="D147" s="154" t="s">
        <v>167</v>
      </c>
      <c r="E147" s="50" t="s">
        <v>4611</v>
      </c>
      <c r="F147" s="140">
        <v>50</v>
      </c>
      <c r="G147" s="51">
        <v>45</v>
      </c>
      <c r="H147" s="51">
        <f>F147*G147</f>
        <v>2250</v>
      </c>
      <c r="I147" s="22"/>
      <c r="J147" s="26" t="s">
        <v>4612</v>
      </c>
      <c r="K147" s="24" t="s">
        <v>4466</v>
      </c>
      <c r="L147" s="18"/>
      <c r="M147" s="30">
        <v>45128</v>
      </c>
      <c r="N147" s="17"/>
      <c r="O147" s="18"/>
      <c r="P147" s="30">
        <v>45134</v>
      </c>
      <c r="Q147" s="23">
        <v>45134</v>
      </c>
    </row>
    <row r="148" spans="2:17" s="8" customFormat="1" ht="19.7" customHeight="1">
      <c r="B148" s="52">
        <v>22</v>
      </c>
      <c r="C148" s="111" t="s">
        <v>149</v>
      </c>
      <c r="D148" s="111"/>
      <c r="E148" s="62" t="s">
        <v>4613</v>
      </c>
      <c r="F148" s="1327">
        <v>0</v>
      </c>
      <c r="G148" s="51">
        <v>0</v>
      </c>
      <c r="H148" s="51">
        <f t="shared" si="4"/>
        <v>0</v>
      </c>
      <c r="I148" s="22"/>
      <c r="J148" s="26" t="s">
        <v>4614</v>
      </c>
      <c r="K148" s="67" t="s">
        <v>191</v>
      </c>
      <c r="L148" s="18"/>
      <c r="M148" s="30"/>
      <c r="N148" s="17"/>
      <c r="O148" s="18"/>
      <c r="P148" s="30"/>
      <c r="Q148" s="23"/>
    </row>
    <row r="149" spans="2:17" s="8" customFormat="1" ht="19.7" customHeight="1">
      <c r="B149" s="52">
        <v>22</v>
      </c>
      <c r="C149" s="111" t="s">
        <v>149</v>
      </c>
      <c r="D149" s="111"/>
      <c r="E149" s="62" t="s">
        <v>4615</v>
      </c>
      <c r="F149" s="1327">
        <v>0</v>
      </c>
      <c r="G149" s="51">
        <v>0</v>
      </c>
      <c r="H149" s="51">
        <f t="shared" si="4"/>
        <v>0</v>
      </c>
      <c r="I149" s="22"/>
      <c r="J149" s="26" t="s">
        <v>4616</v>
      </c>
      <c r="K149" s="67" t="s">
        <v>191</v>
      </c>
      <c r="L149" s="18"/>
      <c r="M149" s="30"/>
      <c r="N149" s="17"/>
      <c r="O149" s="18"/>
      <c r="P149" s="30"/>
      <c r="Q149" s="23"/>
    </row>
    <row r="150" spans="2:17" s="61" customFormat="1" ht="19.7" customHeight="1">
      <c r="B150" s="52">
        <v>22</v>
      </c>
      <c r="C150" s="111" t="s">
        <v>149</v>
      </c>
      <c r="D150" s="111" t="s">
        <v>67</v>
      </c>
      <c r="E150" s="62" t="s">
        <v>4617</v>
      </c>
      <c r="F150" s="141">
        <v>10</v>
      </c>
      <c r="G150" s="55">
        <v>220</v>
      </c>
      <c r="H150" s="55">
        <f>F150*G150</f>
        <v>2200</v>
      </c>
      <c r="I150" s="56"/>
      <c r="J150" s="53" t="s">
        <v>4618</v>
      </c>
      <c r="K150" s="57" t="s">
        <v>4619</v>
      </c>
      <c r="L150" s="54"/>
      <c r="M150" s="58">
        <v>45133</v>
      </c>
      <c r="N150" s="52"/>
      <c r="O150" s="59">
        <v>45141</v>
      </c>
      <c r="P150" s="58">
        <v>45142</v>
      </c>
      <c r="Q150" s="60">
        <v>45141</v>
      </c>
    </row>
    <row r="151" spans="2:17" s="61" customFormat="1" ht="19.7" customHeight="1">
      <c r="B151" s="52">
        <v>22</v>
      </c>
      <c r="C151" s="111" t="s">
        <v>149</v>
      </c>
      <c r="D151" s="111" t="s">
        <v>67</v>
      </c>
      <c r="E151" s="62" t="s">
        <v>4620</v>
      </c>
      <c r="F151" s="141">
        <v>2</v>
      </c>
      <c r="G151" s="55">
        <v>40</v>
      </c>
      <c r="H151" s="55">
        <f>F151*G151</f>
        <v>80</v>
      </c>
      <c r="I151" s="56"/>
      <c r="J151" s="53" t="s">
        <v>4621</v>
      </c>
      <c r="K151" s="57" t="s">
        <v>4619</v>
      </c>
      <c r="L151" s="54"/>
      <c r="M151" s="58">
        <v>45133</v>
      </c>
      <c r="N151" s="52"/>
      <c r="O151" s="59">
        <v>45141</v>
      </c>
      <c r="P151" s="58">
        <v>45142</v>
      </c>
      <c r="Q151" s="60">
        <v>45141</v>
      </c>
    </row>
    <row r="152" spans="2:17" s="61" customFormat="1" ht="19.7" customHeight="1">
      <c r="B152" s="52">
        <v>22</v>
      </c>
      <c r="C152" s="111" t="s">
        <v>149</v>
      </c>
      <c r="D152" s="111" t="s">
        <v>67</v>
      </c>
      <c r="E152" s="62" t="s">
        <v>4622</v>
      </c>
      <c r="F152" s="141">
        <v>2</v>
      </c>
      <c r="G152" s="55">
        <v>110</v>
      </c>
      <c r="H152" s="55">
        <f>F152*G152</f>
        <v>220</v>
      </c>
      <c r="I152" s="56"/>
      <c r="J152" s="53" t="s">
        <v>227</v>
      </c>
      <c r="K152" s="57" t="s">
        <v>4619</v>
      </c>
      <c r="L152" s="54"/>
      <c r="M152" s="58">
        <v>45133</v>
      </c>
      <c r="N152" s="52"/>
      <c r="O152" s="59">
        <v>45141</v>
      </c>
      <c r="P152" s="58">
        <v>45142</v>
      </c>
      <c r="Q152" s="60">
        <v>45141</v>
      </c>
    </row>
    <row r="153" spans="2:17" s="61" customFormat="1" ht="19.7" customHeight="1">
      <c r="B153" s="52">
        <v>22</v>
      </c>
      <c r="C153" s="111" t="s">
        <v>4330</v>
      </c>
      <c r="D153" s="111" t="s">
        <v>167</v>
      </c>
      <c r="E153" s="62" t="s">
        <v>4623</v>
      </c>
      <c r="F153" s="141">
        <v>1</v>
      </c>
      <c r="G153" s="55">
        <v>23549</v>
      </c>
      <c r="H153" s="55">
        <f t="shared" si="4"/>
        <v>23549</v>
      </c>
      <c r="I153" s="56"/>
      <c r="J153" s="62" t="s">
        <v>4624</v>
      </c>
      <c r="K153" s="57" t="s">
        <v>4466</v>
      </c>
      <c r="L153" s="54"/>
      <c r="M153" s="58">
        <v>45132</v>
      </c>
      <c r="N153" s="52"/>
      <c r="O153" s="54"/>
      <c r="P153" s="58">
        <v>45140</v>
      </c>
      <c r="Q153" s="60">
        <v>45140</v>
      </c>
    </row>
    <row r="154" spans="2:17" s="61" customFormat="1" ht="19.7" customHeight="1">
      <c r="B154" s="52">
        <v>22</v>
      </c>
      <c r="C154" s="111" t="s">
        <v>4330</v>
      </c>
      <c r="D154" s="111" t="s">
        <v>167</v>
      </c>
      <c r="E154" s="62" t="s">
        <v>4625</v>
      </c>
      <c r="F154" s="141">
        <v>1</v>
      </c>
      <c r="G154" s="55">
        <v>3070</v>
      </c>
      <c r="H154" s="55">
        <f>F154*G154</f>
        <v>3070</v>
      </c>
      <c r="I154" s="56"/>
      <c r="J154" s="62" t="s">
        <v>4626</v>
      </c>
      <c r="K154" s="57" t="s">
        <v>4466</v>
      </c>
      <c r="L154" s="54"/>
      <c r="M154" s="58">
        <v>45132</v>
      </c>
      <c r="N154" s="52"/>
      <c r="O154" s="54"/>
      <c r="P154" s="58">
        <v>45140</v>
      </c>
      <c r="Q154" s="60">
        <v>45140</v>
      </c>
    </row>
    <row r="155" spans="2:17" s="61" customFormat="1" ht="19.7" customHeight="1">
      <c r="B155" s="52">
        <v>22</v>
      </c>
      <c r="C155" s="111" t="s">
        <v>4330</v>
      </c>
      <c r="D155" s="111" t="s">
        <v>167</v>
      </c>
      <c r="E155" s="62" t="s">
        <v>4627</v>
      </c>
      <c r="F155" s="141">
        <v>1</v>
      </c>
      <c r="G155" s="55">
        <v>1750</v>
      </c>
      <c r="H155" s="55">
        <f>F155*G155</f>
        <v>1750</v>
      </c>
      <c r="I155" s="56"/>
      <c r="J155" s="62" t="s">
        <v>4628</v>
      </c>
      <c r="K155" s="57" t="s">
        <v>4466</v>
      </c>
      <c r="L155" s="54"/>
      <c r="M155" s="58">
        <v>45132</v>
      </c>
      <c r="N155" s="52"/>
      <c r="O155" s="54"/>
      <c r="P155" s="58">
        <v>45140</v>
      </c>
      <c r="Q155" s="60">
        <v>45140</v>
      </c>
    </row>
    <row r="156" spans="2:17" s="61" customFormat="1" ht="19.7" customHeight="1">
      <c r="B156" s="52">
        <v>22</v>
      </c>
      <c r="C156" s="111" t="s">
        <v>383</v>
      </c>
      <c r="D156" s="111" t="s">
        <v>167</v>
      </c>
      <c r="E156" s="62" t="s">
        <v>4629</v>
      </c>
      <c r="F156" s="141">
        <v>10</v>
      </c>
      <c r="G156" s="55">
        <v>110</v>
      </c>
      <c r="H156" s="55">
        <f>F156*G156</f>
        <v>1100</v>
      </c>
      <c r="I156" s="56"/>
      <c r="J156" s="53" t="s">
        <v>2506</v>
      </c>
      <c r="K156" s="57" t="s">
        <v>4466</v>
      </c>
      <c r="L156" s="54"/>
      <c r="M156" s="58">
        <v>45132</v>
      </c>
      <c r="N156" s="52"/>
      <c r="O156" s="54"/>
      <c r="P156" s="58">
        <v>45140</v>
      </c>
      <c r="Q156" s="60">
        <v>45140</v>
      </c>
    </row>
    <row r="157" spans="2:17" s="61" customFormat="1" ht="19.7" customHeight="1">
      <c r="B157" s="52">
        <v>21</v>
      </c>
      <c r="C157" s="111" t="s">
        <v>167</v>
      </c>
      <c r="D157" s="111" t="s">
        <v>167</v>
      </c>
      <c r="E157" s="62" t="s">
        <v>1279</v>
      </c>
      <c r="F157" s="141">
        <v>1</v>
      </c>
      <c r="G157" s="55">
        <v>13749</v>
      </c>
      <c r="H157" s="55">
        <f t="shared" si="4"/>
        <v>13749</v>
      </c>
      <c r="I157" s="56"/>
      <c r="J157" s="53" t="s">
        <v>4630</v>
      </c>
      <c r="K157" s="57" t="s">
        <v>4466</v>
      </c>
      <c r="L157" s="54"/>
      <c r="M157" s="58">
        <v>45132</v>
      </c>
      <c r="N157" s="52"/>
      <c r="O157" s="54"/>
      <c r="P157" s="58">
        <v>45140</v>
      </c>
      <c r="Q157" s="60">
        <v>45140</v>
      </c>
    </row>
    <row r="158" spans="2:17" s="61" customFormat="1" ht="19.7" customHeight="1">
      <c r="B158" s="52">
        <v>21</v>
      </c>
      <c r="C158" s="111" t="s">
        <v>167</v>
      </c>
      <c r="D158" s="111" t="s">
        <v>167</v>
      </c>
      <c r="E158" s="62" t="s">
        <v>3821</v>
      </c>
      <c r="F158" s="141">
        <v>1</v>
      </c>
      <c r="G158" s="55">
        <v>1150</v>
      </c>
      <c r="H158" s="55">
        <f t="shared" si="4"/>
        <v>1150</v>
      </c>
      <c r="I158" s="56"/>
      <c r="J158" s="53" t="s">
        <v>4631</v>
      </c>
      <c r="K158" s="57" t="s">
        <v>4466</v>
      </c>
      <c r="L158" s="54"/>
      <c r="M158" s="58">
        <v>45132</v>
      </c>
      <c r="N158" s="52"/>
      <c r="O158" s="54"/>
      <c r="P158" s="58">
        <v>45140</v>
      </c>
      <c r="Q158" s="60">
        <v>45140</v>
      </c>
    </row>
    <row r="159" spans="2:17" s="61" customFormat="1" ht="19.7" customHeight="1">
      <c r="B159" s="52">
        <v>21</v>
      </c>
      <c r="C159" s="111" t="s">
        <v>167</v>
      </c>
      <c r="D159" s="111" t="s">
        <v>167</v>
      </c>
      <c r="E159" s="62" t="s">
        <v>4632</v>
      </c>
      <c r="F159" s="141">
        <v>1</v>
      </c>
      <c r="G159" s="55">
        <v>1109</v>
      </c>
      <c r="H159" s="55">
        <f t="shared" si="4"/>
        <v>1109</v>
      </c>
      <c r="I159" s="56"/>
      <c r="J159" s="53" t="s">
        <v>4633</v>
      </c>
      <c r="K159" s="57" t="s">
        <v>4466</v>
      </c>
      <c r="L159" s="54"/>
      <c r="M159" s="58">
        <v>45132</v>
      </c>
      <c r="N159" s="52"/>
      <c r="O159" s="54"/>
      <c r="P159" s="58">
        <v>45140</v>
      </c>
      <c r="Q159" s="60">
        <v>45140</v>
      </c>
    </row>
    <row r="160" spans="2:17" s="61" customFormat="1" ht="19.7" customHeight="1">
      <c r="B160" s="52">
        <v>21</v>
      </c>
      <c r="C160" s="111" t="s">
        <v>167</v>
      </c>
      <c r="D160" s="111" t="s">
        <v>167</v>
      </c>
      <c r="E160" s="62" t="s">
        <v>412</v>
      </c>
      <c r="F160" s="141">
        <v>1</v>
      </c>
      <c r="G160" s="55">
        <v>1054</v>
      </c>
      <c r="H160" s="55">
        <f t="shared" si="4"/>
        <v>1054</v>
      </c>
      <c r="I160" s="56"/>
      <c r="J160" s="53" t="s">
        <v>4634</v>
      </c>
      <c r="K160" s="57" t="s">
        <v>4466</v>
      </c>
      <c r="L160" s="54"/>
      <c r="M160" s="58">
        <v>45132</v>
      </c>
      <c r="N160" s="52"/>
      <c r="O160" s="54"/>
      <c r="P160" s="58">
        <v>45140</v>
      </c>
      <c r="Q160" s="60">
        <v>45140</v>
      </c>
    </row>
    <row r="161" spans="2:17" s="61" customFormat="1" ht="19.7" customHeight="1">
      <c r="B161" s="52">
        <v>21</v>
      </c>
      <c r="C161" s="111" t="s">
        <v>167</v>
      </c>
      <c r="D161" s="111" t="s">
        <v>167</v>
      </c>
      <c r="E161" s="62" t="s">
        <v>1235</v>
      </c>
      <c r="F161" s="141">
        <v>1</v>
      </c>
      <c r="G161" s="55">
        <v>999</v>
      </c>
      <c r="H161" s="55">
        <f t="shared" si="4"/>
        <v>999</v>
      </c>
      <c r="I161" s="56"/>
      <c r="J161" s="53" t="s">
        <v>4635</v>
      </c>
      <c r="K161" s="57" t="s">
        <v>4466</v>
      </c>
      <c r="L161" s="54"/>
      <c r="M161" s="58">
        <v>45132</v>
      </c>
      <c r="N161" s="52"/>
      <c r="O161" s="54"/>
      <c r="P161" s="58">
        <v>45140</v>
      </c>
      <c r="Q161" s="60">
        <v>45140</v>
      </c>
    </row>
    <row r="162" spans="2:17" s="61" customFormat="1" ht="19.7" customHeight="1">
      <c r="B162" s="52">
        <v>21</v>
      </c>
      <c r="C162" s="111" t="s">
        <v>167</v>
      </c>
      <c r="D162" s="111" t="s">
        <v>167</v>
      </c>
      <c r="E162" s="62" t="s">
        <v>3823</v>
      </c>
      <c r="F162" s="141">
        <v>1</v>
      </c>
      <c r="G162" s="55">
        <v>1072</v>
      </c>
      <c r="H162" s="55">
        <f>F162*G162</f>
        <v>1072</v>
      </c>
      <c r="I162" s="56"/>
      <c r="J162" s="53" t="s">
        <v>4636</v>
      </c>
      <c r="K162" s="57" t="s">
        <v>4466</v>
      </c>
      <c r="L162" s="54"/>
      <c r="M162" s="58">
        <v>45132</v>
      </c>
      <c r="N162" s="52"/>
      <c r="O162" s="54"/>
      <c r="P162" s="58">
        <v>45140</v>
      </c>
      <c r="Q162" s="60">
        <v>45140</v>
      </c>
    </row>
    <row r="163" spans="2:17" s="61" customFormat="1" ht="19.7" customHeight="1">
      <c r="B163" s="52">
        <v>21</v>
      </c>
      <c r="C163" s="111" t="s">
        <v>167</v>
      </c>
      <c r="D163" s="111" t="s">
        <v>167</v>
      </c>
      <c r="E163" s="62" t="s">
        <v>4637</v>
      </c>
      <c r="F163" s="141">
        <v>3</v>
      </c>
      <c r="G163" s="55">
        <v>374</v>
      </c>
      <c r="H163" s="55">
        <f t="shared" si="4"/>
        <v>1122</v>
      </c>
      <c r="I163" s="56"/>
      <c r="J163" s="53" t="s">
        <v>4638</v>
      </c>
      <c r="K163" s="57" t="s">
        <v>4466</v>
      </c>
      <c r="L163" s="54"/>
      <c r="M163" s="58">
        <v>45132</v>
      </c>
      <c r="N163" s="52"/>
      <c r="O163" s="54"/>
      <c r="P163" s="58">
        <v>45140</v>
      </c>
      <c r="Q163" s="60">
        <v>45140</v>
      </c>
    </row>
    <row r="164" spans="2:17" s="61" customFormat="1" ht="19.7" customHeight="1">
      <c r="B164" s="52">
        <v>22</v>
      </c>
      <c r="C164" s="52" t="s">
        <v>310</v>
      </c>
      <c r="D164" s="52" t="s">
        <v>167</v>
      </c>
      <c r="E164" s="62" t="s">
        <v>4639</v>
      </c>
      <c r="F164" s="141">
        <v>2</v>
      </c>
      <c r="G164" s="55">
        <v>637</v>
      </c>
      <c r="H164" s="55">
        <f t="shared" si="4"/>
        <v>1274</v>
      </c>
      <c r="I164" s="56"/>
      <c r="J164" s="53" t="s">
        <v>4640</v>
      </c>
      <c r="K164" s="57" t="s">
        <v>4466</v>
      </c>
      <c r="L164" s="54"/>
      <c r="M164" s="58">
        <v>45132</v>
      </c>
      <c r="N164" s="52"/>
      <c r="O164" s="54"/>
      <c r="P164" s="58">
        <v>45140</v>
      </c>
      <c r="Q164" s="60">
        <v>45140</v>
      </c>
    </row>
    <row r="165" spans="2:17" s="61" customFormat="1" ht="19.7" customHeight="1">
      <c r="B165" s="52">
        <v>22</v>
      </c>
      <c r="C165" s="52" t="s">
        <v>310</v>
      </c>
      <c r="D165" s="52" t="s">
        <v>167</v>
      </c>
      <c r="E165" s="62" t="s">
        <v>4641</v>
      </c>
      <c r="F165" s="141">
        <v>1</v>
      </c>
      <c r="G165" s="55">
        <v>349</v>
      </c>
      <c r="H165" s="55">
        <f t="shared" si="4"/>
        <v>349</v>
      </c>
      <c r="I165" s="56"/>
      <c r="J165" s="53" t="s">
        <v>4642</v>
      </c>
      <c r="K165" s="57" t="s">
        <v>4466</v>
      </c>
      <c r="L165" s="54"/>
      <c r="M165" s="58">
        <v>45132</v>
      </c>
      <c r="N165" s="52"/>
      <c r="O165" s="54"/>
      <c r="P165" s="58">
        <v>45140</v>
      </c>
      <c r="Q165" s="60">
        <v>45140</v>
      </c>
    </row>
    <row r="166" spans="2:17" s="61" customFormat="1" ht="19.7" customHeight="1">
      <c r="B166" s="52">
        <v>10</v>
      </c>
      <c r="C166" s="111" t="s">
        <v>167</v>
      </c>
      <c r="D166" s="111" t="s">
        <v>167</v>
      </c>
      <c r="E166" s="62" t="s">
        <v>3871</v>
      </c>
      <c r="F166" s="141">
        <v>1</v>
      </c>
      <c r="G166" s="55">
        <v>1340</v>
      </c>
      <c r="H166" s="55">
        <f t="shared" si="4"/>
        <v>1340</v>
      </c>
      <c r="I166" s="56"/>
      <c r="J166" s="53" t="s">
        <v>3872</v>
      </c>
      <c r="K166" s="57" t="s">
        <v>4466</v>
      </c>
      <c r="L166" s="54"/>
      <c r="M166" s="58">
        <v>45132</v>
      </c>
      <c r="N166" s="52"/>
      <c r="O166" s="54"/>
      <c r="P166" s="58">
        <v>45140</v>
      </c>
      <c r="Q166" s="60">
        <v>45140</v>
      </c>
    </row>
    <row r="167" spans="2:17" s="61" customFormat="1" ht="19.7" customHeight="1">
      <c r="B167" s="52">
        <v>10</v>
      </c>
      <c r="C167" s="111" t="s">
        <v>167</v>
      </c>
      <c r="D167" s="111" t="s">
        <v>167</v>
      </c>
      <c r="E167" s="62" t="s">
        <v>3869</v>
      </c>
      <c r="F167" s="141">
        <v>1</v>
      </c>
      <c r="G167" s="55">
        <v>1993</v>
      </c>
      <c r="H167" s="55">
        <f t="shared" si="4"/>
        <v>1993</v>
      </c>
      <c r="I167" s="56"/>
      <c r="J167" s="53" t="s">
        <v>4643</v>
      </c>
      <c r="K167" s="57" t="s">
        <v>4466</v>
      </c>
      <c r="L167" s="54"/>
      <c r="M167" s="58">
        <v>45132</v>
      </c>
      <c r="N167" s="52"/>
      <c r="O167" s="54"/>
      <c r="P167" s="58">
        <v>45140</v>
      </c>
      <c r="Q167" s="60">
        <v>45140</v>
      </c>
    </row>
    <row r="168" spans="2:17" s="61" customFormat="1" ht="19.7" customHeight="1">
      <c r="B168" s="52">
        <v>10</v>
      </c>
      <c r="C168" s="111" t="s">
        <v>167</v>
      </c>
      <c r="D168" s="111" t="s">
        <v>167</v>
      </c>
      <c r="E168" s="62" t="s">
        <v>4644</v>
      </c>
      <c r="F168" s="141">
        <v>1</v>
      </c>
      <c r="G168" s="55">
        <v>1210</v>
      </c>
      <c r="H168" s="55">
        <f t="shared" si="4"/>
        <v>1210</v>
      </c>
      <c r="I168" s="56"/>
      <c r="J168" s="53" t="s">
        <v>568</v>
      </c>
      <c r="K168" s="57" t="s">
        <v>4466</v>
      </c>
      <c r="L168" s="54"/>
      <c r="M168" s="58">
        <v>45132</v>
      </c>
      <c r="N168" s="52"/>
      <c r="O168" s="54"/>
      <c r="P168" s="58">
        <v>45140</v>
      </c>
      <c r="Q168" s="60">
        <v>45140</v>
      </c>
    </row>
    <row r="169" spans="2:17" s="61" customFormat="1" ht="19.7" customHeight="1">
      <c r="B169" s="52">
        <v>21</v>
      </c>
      <c r="C169" s="111" t="s">
        <v>167</v>
      </c>
      <c r="D169" s="111" t="s">
        <v>167</v>
      </c>
      <c r="E169" s="62" t="s">
        <v>4645</v>
      </c>
      <c r="F169" s="141">
        <v>1</v>
      </c>
      <c r="G169" s="55">
        <v>17259</v>
      </c>
      <c r="H169" s="55">
        <f t="shared" si="4"/>
        <v>17259</v>
      </c>
      <c r="I169" s="56"/>
      <c r="J169" s="53" t="s">
        <v>4630</v>
      </c>
      <c r="K169" s="57" t="s">
        <v>4466</v>
      </c>
      <c r="L169" s="54"/>
      <c r="M169" s="58">
        <v>45138</v>
      </c>
      <c r="N169" s="52"/>
      <c r="O169" s="54"/>
      <c r="P169" s="58">
        <v>45140</v>
      </c>
      <c r="Q169" s="60">
        <v>45140</v>
      </c>
    </row>
    <row r="170" spans="2:17" s="61" customFormat="1" ht="19.7" customHeight="1">
      <c r="B170" s="52">
        <v>22</v>
      </c>
      <c r="C170" s="111" t="s">
        <v>149</v>
      </c>
      <c r="D170" s="52" t="s">
        <v>67</v>
      </c>
      <c r="E170" s="62" t="s">
        <v>4646</v>
      </c>
      <c r="F170" s="141">
        <v>5</v>
      </c>
      <c r="G170" s="55">
        <v>310</v>
      </c>
      <c r="H170" s="55">
        <f t="shared" si="4"/>
        <v>1550</v>
      </c>
      <c r="I170" s="56"/>
      <c r="J170" s="53" t="s">
        <v>3809</v>
      </c>
      <c r="K170" s="57" t="s">
        <v>4647</v>
      </c>
      <c r="L170" s="54"/>
      <c r="M170" s="58">
        <v>45160</v>
      </c>
      <c r="N170" s="52"/>
      <c r="O170" s="59">
        <v>45167</v>
      </c>
      <c r="P170" s="58"/>
      <c r="Q170" s="60"/>
    </row>
    <row r="171" spans="2:17" s="61" customFormat="1" ht="19.7" customHeight="1">
      <c r="B171" s="52">
        <v>22</v>
      </c>
      <c r="C171" s="111" t="s">
        <v>167</v>
      </c>
      <c r="D171" s="111" t="s">
        <v>167</v>
      </c>
      <c r="E171" s="62" t="s">
        <v>4648</v>
      </c>
      <c r="F171" s="141">
        <v>1</v>
      </c>
      <c r="G171" s="55">
        <v>23549</v>
      </c>
      <c r="H171" s="55">
        <f t="shared" si="4"/>
        <v>23549</v>
      </c>
      <c r="I171" s="56"/>
      <c r="J171" s="62" t="s">
        <v>4649</v>
      </c>
      <c r="K171" s="57" t="s">
        <v>4466</v>
      </c>
      <c r="L171" s="54"/>
      <c r="M171" s="58">
        <v>45159</v>
      </c>
      <c r="N171" s="52"/>
      <c r="O171" s="54"/>
      <c r="P171" s="58">
        <v>45163</v>
      </c>
      <c r="Q171" s="60">
        <v>45163</v>
      </c>
    </row>
    <row r="172" spans="2:17" s="61" customFormat="1" ht="19.7" customHeight="1">
      <c r="B172" s="52">
        <v>19</v>
      </c>
      <c r="C172" s="111" t="s">
        <v>4330</v>
      </c>
      <c r="D172" s="111" t="s">
        <v>167</v>
      </c>
      <c r="E172" s="62" t="s">
        <v>4650</v>
      </c>
      <c r="F172" s="141">
        <v>2</v>
      </c>
      <c r="G172" s="55">
        <v>2160</v>
      </c>
      <c r="H172" s="55">
        <f t="shared" si="4"/>
        <v>4320</v>
      </c>
      <c r="I172" s="56"/>
      <c r="J172" s="53" t="s">
        <v>4651</v>
      </c>
      <c r="K172" s="57" t="s">
        <v>4466</v>
      </c>
      <c r="L172" s="54"/>
      <c r="M172" s="58">
        <v>45159</v>
      </c>
      <c r="N172" s="52"/>
      <c r="O172" s="54"/>
      <c r="P172" s="58">
        <v>45163</v>
      </c>
      <c r="Q172" s="60">
        <v>45163</v>
      </c>
    </row>
    <row r="173" spans="2:17" s="61" customFormat="1" ht="19.7" customHeight="1">
      <c r="B173" s="52">
        <v>10</v>
      </c>
      <c r="C173" s="111" t="s">
        <v>4330</v>
      </c>
      <c r="D173" s="111" t="s">
        <v>167</v>
      </c>
      <c r="E173" s="62" t="s">
        <v>4652</v>
      </c>
      <c r="F173" s="141">
        <v>1</v>
      </c>
      <c r="G173" s="55">
        <v>7872</v>
      </c>
      <c r="H173" s="55">
        <f t="shared" si="4"/>
        <v>7872</v>
      </c>
      <c r="I173" s="56"/>
      <c r="J173" s="53" t="s">
        <v>4653</v>
      </c>
      <c r="K173" s="57" t="s">
        <v>4466</v>
      </c>
      <c r="L173" s="54"/>
      <c r="M173" s="58">
        <v>45159</v>
      </c>
      <c r="N173" s="52"/>
      <c r="O173" s="54"/>
      <c r="P173" s="58">
        <v>45170</v>
      </c>
      <c r="Q173" s="60">
        <v>45170</v>
      </c>
    </row>
    <row r="174" spans="2:17" s="61" customFormat="1" ht="19.7" customHeight="1">
      <c r="B174" s="52">
        <v>10</v>
      </c>
      <c r="C174" s="111" t="s">
        <v>4330</v>
      </c>
      <c r="D174" s="111" t="s">
        <v>167</v>
      </c>
      <c r="E174" s="62" t="s">
        <v>4654</v>
      </c>
      <c r="F174" s="141">
        <v>1</v>
      </c>
      <c r="G174" s="55">
        <v>7154</v>
      </c>
      <c r="H174" s="55">
        <f t="shared" si="4"/>
        <v>7154</v>
      </c>
      <c r="I174" s="56"/>
      <c r="J174" s="53" t="s">
        <v>4655</v>
      </c>
      <c r="K174" s="57" t="s">
        <v>4466</v>
      </c>
      <c r="L174" s="54"/>
      <c r="M174" s="58">
        <v>45159</v>
      </c>
      <c r="N174" s="52"/>
      <c r="O174" s="54"/>
      <c r="P174" s="58">
        <v>45170</v>
      </c>
      <c r="Q174" s="60">
        <v>45170</v>
      </c>
    </row>
    <row r="175" spans="2:17" s="61" customFormat="1" ht="19.7" customHeight="1">
      <c r="B175" s="52">
        <v>10</v>
      </c>
      <c r="C175" s="111" t="s">
        <v>4330</v>
      </c>
      <c r="D175" s="111" t="s">
        <v>167</v>
      </c>
      <c r="E175" s="62" t="s">
        <v>4656</v>
      </c>
      <c r="F175" s="141">
        <v>1</v>
      </c>
      <c r="G175" s="55">
        <v>7453</v>
      </c>
      <c r="H175" s="55">
        <f t="shared" si="4"/>
        <v>7453</v>
      </c>
      <c r="I175" s="56"/>
      <c r="J175" s="53" t="s">
        <v>4657</v>
      </c>
      <c r="K175" s="57" t="s">
        <v>4466</v>
      </c>
      <c r="L175" s="54"/>
      <c r="M175" s="58">
        <v>45159</v>
      </c>
      <c r="N175" s="52"/>
      <c r="O175" s="54"/>
      <c r="P175" s="58">
        <v>45170</v>
      </c>
      <c r="Q175" s="60">
        <v>45170</v>
      </c>
    </row>
    <row r="176" spans="2:17" s="61" customFormat="1" ht="19.7" customHeight="1">
      <c r="B176" s="52">
        <v>22</v>
      </c>
      <c r="C176" s="52" t="s">
        <v>4658</v>
      </c>
      <c r="D176" s="52" t="s">
        <v>1720</v>
      </c>
      <c r="E176" s="62" t="s">
        <v>4659</v>
      </c>
      <c r="F176" s="141">
        <v>2</v>
      </c>
      <c r="G176" s="55">
        <v>1470</v>
      </c>
      <c r="H176" s="55">
        <f t="shared" si="4"/>
        <v>2940</v>
      </c>
      <c r="I176" s="56"/>
      <c r="J176" s="53" t="s">
        <v>4660</v>
      </c>
      <c r="K176" s="57" t="s">
        <v>4661</v>
      </c>
      <c r="L176" s="54"/>
      <c r="M176" s="58">
        <v>45160</v>
      </c>
      <c r="N176" s="52"/>
      <c r="O176" s="59">
        <v>45167</v>
      </c>
      <c r="P176" s="58">
        <v>45167</v>
      </c>
      <c r="Q176" s="60">
        <v>45167</v>
      </c>
    </row>
    <row r="177" spans="2:17" s="8" customFormat="1" ht="19.7" customHeight="1">
      <c r="B177" s="17">
        <v>22</v>
      </c>
      <c r="C177" s="154" t="s">
        <v>4662</v>
      </c>
      <c r="D177" s="154" t="s">
        <v>167</v>
      </c>
      <c r="E177" s="50" t="s">
        <v>4663</v>
      </c>
      <c r="F177" s="140">
        <v>2</v>
      </c>
      <c r="G177" s="51">
        <v>282</v>
      </c>
      <c r="H177" s="51">
        <f t="shared" si="4"/>
        <v>564</v>
      </c>
      <c r="I177" s="22"/>
      <c r="J177" s="26" t="s">
        <v>4664</v>
      </c>
      <c r="K177" s="24" t="s">
        <v>4466</v>
      </c>
      <c r="L177" s="18"/>
      <c r="M177" s="30">
        <v>45159</v>
      </c>
      <c r="N177" s="17"/>
      <c r="O177" s="18"/>
      <c r="P177" s="30">
        <v>45163</v>
      </c>
      <c r="Q177" s="23">
        <v>45163</v>
      </c>
    </row>
    <row r="178" spans="2:17" s="8" customFormat="1" ht="19.7" customHeight="1">
      <c r="B178" s="17"/>
      <c r="C178" s="17"/>
      <c r="D178" s="17"/>
      <c r="E178" s="50"/>
      <c r="F178" s="140"/>
      <c r="G178" s="51">
        <v>0</v>
      </c>
      <c r="H178" s="51">
        <f t="shared" si="4"/>
        <v>0</v>
      </c>
      <c r="I178" s="22"/>
      <c r="J178" s="26"/>
      <c r="K178" s="18"/>
      <c r="L178" s="18"/>
      <c r="M178" s="30"/>
      <c r="N178" s="17"/>
      <c r="O178" s="18"/>
      <c r="P178" s="30"/>
      <c r="Q178" s="23"/>
    </row>
    <row r="179" spans="2:17" s="8" customFormat="1" ht="19.7" customHeight="1">
      <c r="B179" s="17"/>
      <c r="C179" s="17"/>
      <c r="D179" s="17"/>
      <c r="E179" s="50"/>
      <c r="F179" s="140"/>
      <c r="G179" s="51">
        <v>0</v>
      </c>
      <c r="H179" s="51">
        <f t="shared" si="4"/>
        <v>0</v>
      </c>
      <c r="I179" s="22"/>
      <c r="J179" s="26"/>
      <c r="K179" s="18"/>
      <c r="L179" s="18"/>
      <c r="M179" s="30"/>
      <c r="N179" s="17"/>
      <c r="O179" s="18"/>
      <c r="P179" s="30"/>
      <c r="Q179" s="23"/>
    </row>
    <row r="180" spans="2:17" s="8" customFormat="1" ht="19.7" customHeight="1">
      <c r="B180" s="17"/>
      <c r="C180" s="17"/>
      <c r="D180" s="17"/>
      <c r="E180" s="50"/>
      <c r="F180" s="140"/>
      <c r="G180" s="51">
        <v>0</v>
      </c>
      <c r="H180" s="51">
        <f t="shared" si="4"/>
        <v>0</v>
      </c>
      <c r="I180" s="22"/>
      <c r="J180" s="26"/>
      <c r="K180" s="18"/>
      <c r="L180" s="18"/>
      <c r="M180" s="30"/>
      <c r="N180" s="17"/>
      <c r="O180" s="18"/>
      <c r="P180" s="30"/>
      <c r="Q180" s="23"/>
    </row>
    <row r="181" spans="2:17" s="8" customFormat="1" ht="19.7" customHeight="1">
      <c r="B181" s="17"/>
      <c r="C181" s="17"/>
      <c r="D181" s="17"/>
      <c r="E181" s="50"/>
      <c r="F181" s="140"/>
      <c r="G181" s="51">
        <v>0</v>
      </c>
      <c r="H181" s="51">
        <f t="shared" si="4"/>
        <v>0</v>
      </c>
      <c r="I181" s="22"/>
      <c r="J181" s="26"/>
      <c r="K181" s="18"/>
      <c r="L181" s="18"/>
      <c r="M181" s="30"/>
      <c r="N181" s="17"/>
      <c r="O181" s="18"/>
      <c r="P181" s="30"/>
      <c r="Q181" s="23"/>
    </row>
    <row r="182" spans="2:17" s="8" customFormat="1" ht="19.7" customHeight="1">
      <c r="B182" s="17"/>
      <c r="C182" s="17"/>
      <c r="D182" s="17"/>
      <c r="E182" s="50"/>
      <c r="F182" s="140"/>
      <c r="G182" s="51">
        <v>0</v>
      </c>
      <c r="H182" s="51">
        <f t="shared" si="4"/>
        <v>0</v>
      </c>
      <c r="I182" s="22"/>
      <c r="J182" s="26"/>
      <c r="K182" s="18"/>
      <c r="L182" s="18"/>
      <c r="M182" s="30"/>
      <c r="N182" s="17"/>
      <c r="O182" s="18"/>
      <c r="P182" s="30"/>
      <c r="Q182" s="23"/>
    </row>
    <row r="183" spans="2:17" s="8" customFormat="1" ht="19.7" customHeight="1">
      <c r="B183" s="17"/>
      <c r="C183" s="17"/>
      <c r="D183" s="17"/>
      <c r="E183" s="50"/>
      <c r="F183" s="140"/>
      <c r="G183" s="51">
        <v>0</v>
      </c>
      <c r="H183" s="51">
        <f t="shared" si="4"/>
        <v>0</v>
      </c>
      <c r="I183" s="22"/>
      <c r="J183" s="26"/>
      <c r="K183" s="18"/>
      <c r="L183" s="18"/>
      <c r="M183" s="30"/>
      <c r="N183" s="17"/>
      <c r="O183" s="18"/>
      <c r="P183" s="30"/>
      <c r="Q183" s="23"/>
    </row>
    <row r="184" spans="2:17" s="8" customFormat="1" ht="19.7" customHeight="1">
      <c r="B184" s="17"/>
      <c r="C184" s="17"/>
      <c r="D184" s="17"/>
      <c r="E184" s="50"/>
      <c r="F184" s="140"/>
      <c r="G184" s="51">
        <v>0</v>
      </c>
      <c r="H184" s="51">
        <f t="shared" si="4"/>
        <v>0</v>
      </c>
      <c r="I184" s="22"/>
      <c r="J184" s="26"/>
      <c r="K184" s="18"/>
      <c r="L184" s="18"/>
      <c r="M184" s="30"/>
      <c r="N184" s="17"/>
      <c r="O184" s="18"/>
      <c r="P184" s="30"/>
      <c r="Q184" s="23"/>
    </row>
    <row r="185" spans="2:17" s="8" customFormat="1" ht="19.7" customHeight="1">
      <c r="B185" s="17"/>
      <c r="C185" s="17"/>
      <c r="D185" s="17"/>
      <c r="E185" s="50"/>
      <c r="F185" s="140"/>
      <c r="G185" s="51">
        <v>0</v>
      </c>
      <c r="H185" s="51">
        <f t="shared" si="4"/>
        <v>0</v>
      </c>
      <c r="I185" s="22"/>
      <c r="J185" s="26"/>
      <c r="K185" s="18"/>
      <c r="L185" s="18"/>
      <c r="M185" s="30"/>
      <c r="N185" s="17"/>
      <c r="O185" s="18"/>
      <c r="P185" s="30"/>
      <c r="Q185" s="23"/>
    </row>
    <row r="186" spans="2:17" s="8" customFormat="1" ht="19.7" customHeight="1">
      <c r="B186" s="17"/>
      <c r="C186" s="17"/>
      <c r="D186" s="17"/>
      <c r="E186" s="50"/>
      <c r="F186" s="140"/>
      <c r="G186" s="51">
        <v>0</v>
      </c>
      <c r="H186" s="51">
        <f t="shared" si="4"/>
        <v>0</v>
      </c>
      <c r="I186" s="22"/>
      <c r="J186" s="26"/>
      <c r="K186" s="18"/>
      <c r="L186" s="18"/>
      <c r="M186" s="30"/>
      <c r="N186" s="17"/>
      <c r="O186" s="18"/>
      <c r="P186" s="30"/>
      <c r="Q186" s="23"/>
    </row>
    <row r="187" spans="2:17" s="8" customFormat="1" ht="19.7" customHeight="1">
      <c r="B187" s="17"/>
      <c r="C187" s="17"/>
      <c r="D187" s="17"/>
      <c r="E187" s="50"/>
      <c r="F187" s="140"/>
      <c r="G187" s="51">
        <v>0</v>
      </c>
      <c r="H187" s="51">
        <f t="shared" si="4"/>
        <v>0</v>
      </c>
      <c r="I187" s="22"/>
      <c r="J187" s="26"/>
      <c r="K187" s="18"/>
      <c r="L187" s="18"/>
      <c r="M187" s="30"/>
      <c r="N187" s="17"/>
      <c r="O187" s="18"/>
      <c r="P187" s="30"/>
      <c r="Q187" s="23"/>
    </row>
    <row r="188" spans="2:17">
      <c r="F188" s="1460"/>
      <c r="G188" s="10"/>
      <c r="H188" s="10"/>
    </row>
  </sheetData>
  <autoFilter ref="B8:O187" xr:uid="{E1A78EB8-F28B-4B36-9D92-4FD0DDDB8C1B}"/>
  <mergeCells count="6">
    <mergeCell ref="B2:D2"/>
    <mergeCell ref="G2:I2"/>
    <mergeCell ref="B3:D3"/>
    <mergeCell ref="B4:D4"/>
    <mergeCell ref="B5:D5"/>
    <mergeCell ref="B6:D6"/>
  </mergeCells>
  <phoneticPr fontId="3"/>
  <hyperlinks>
    <hyperlink ref="K17" r:id="rId1" xr:uid="{5C5CDC6D-3FC8-4309-8683-6EF7A0134FB4}"/>
  </hyperlinks>
  <pageMargins left="0.2" right="0.2" top="0.36" bottom="0.41" header="0.3" footer="0.3"/>
  <pageSetup paperSize="9" scale="70" orientation="landscape"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96043-1D0A-4331-81F9-A5AE89165718}">
  <sheetPr>
    <tabColor theme="7" tint="0.39997558519241921"/>
  </sheetPr>
  <dimension ref="A2:R157"/>
  <sheetViews>
    <sheetView zoomScale="73" zoomScaleNormal="73" workbookViewId="0">
      <pane xSplit="11" ySplit="8" topLeftCell="M9" activePane="bottomRight" state="frozen"/>
      <selection pane="topRight" activeCell="K1" sqref="K1"/>
      <selection pane="bottomLeft" activeCell="A9" sqref="A9"/>
      <selection pane="bottomRight" activeCell="R18" sqref="R18"/>
    </sheetView>
  </sheetViews>
  <sheetFormatPr defaultColWidth="8.875" defaultRowHeight="18.75"/>
  <cols>
    <col min="1" max="1" width="8.875" style="9"/>
    <col min="2" max="2" width="18.375" style="9" customWidth="1"/>
    <col min="3" max="3" width="6.25" style="8" customWidth="1"/>
    <col min="4" max="5" width="15.875" style="9" customWidth="1"/>
    <col min="6" max="6" width="64.125" style="9" customWidth="1"/>
    <col min="7" max="7" width="6.25" style="9" customWidth="1"/>
    <col min="8" max="9" width="9.875" style="8" bestFit="1" customWidth="1"/>
    <col min="10" max="10" width="7.375" style="459" customWidth="1"/>
    <col min="11" max="11" width="47.875" style="9" customWidth="1"/>
    <col min="12" max="12" width="66.875" style="9" customWidth="1"/>
    <col min="13" max="13" width="30.875" style="8" customWidth="1"/>
    <col min="14" max="14" width="13.875" style="48" customWidth="1"/>
    <col min="15" max="15" width="7.375" style="9" customWidth="1"/>
    <col min="16" max="16" width="13.125" style="10" customWidth="1"/>
    <col min="17" max="17" width="18.125" style="49" customWidth="1"/>
    <col min="18" max="18" width="15.625" style="11" customWidth="1"/>
    <col min="19" max="257" width="8.875" style="9"/>
    <col min="258" max="258" width="18.375" style="9" customWidth="1"/>
    <col min="259" max="259" width="6.25" style="9" customWidth="1"/>
    <col min="260" max="261" width="15.875" style="9" customWidth="1"/>
    <col min="262" max="262" width="64.125" style="9" customWidth="1"/>
    <col min="263" max="263" width="6.25" style="9" customWidth="1"/>
    <col min="264" max="265" width="9.875" style="9" bestFit="1" customWidth="1"/>
    <col min="266" max="266" width="7.375" style="9" customWidth="1"/>
    <col min="267" max="267" width="47.875" style="9" customWidth="1"/>
    <col min="268" max="268" width="66.875" style="9" customWidth="1"/>
    <col min="269" max="269" width="30.875" style="9" customWidth="1"/>
    <col min="270" max="270" width="13.875" style="9" customWidth="1"/>
    <col min="271" max="271" width="7.375" style="9" customWidth="1"/>
    <col min="272" max="272" width="13.125" style="9" customWidth="1"/>
    <col min="273" max="273" width="18.125" style="9" customWidth="1"/>
    <col min="274" max="274" width="15.625" style="9" customWidth="1"/>
    <col min="275" max="513" width="8.875" style="9"/>
    <col min="514" max="514" width="18.375" style="9" customWidth="1"/>
    <col min="515" max="515" width="6.25" style="9" customWidth="1"/>
    <col min="516" max="517" width="15.875" style="9" customWidth="1"/>
    <col min="518" max="518" width="64.125" style="9" customWidth="1"/>
    <col min="519" max="519" width="6.25" style="9" customWidth="1"/>
    <col min="520" max="521" width="9.875" style="9" bestFit="1" customWidth="1"/>
    <col min="522" max="522" width="7.375" style="9" customWidth="1"/>
    <col min="523" max="523" width="47.875" style="9" customWidth="1"/>
    <col min="524" max="524" width="66.875" style="9" customWidth="1"/>
    <col min="525" max="525" width="30.875" style="9" customWidth="1"/>
    <col min="526" max="526" width="13.875" style="9" customWidth="1"/>
    <col min="527" max="527" width="7.375" style="9" customWidth="1"/>
    <col min="528" max="528" width="13.125" style="9" customWidth="1"/>
    <col min="529" max="529" width="18.125" style="9" customWidth="1"/>
    <col min="530" max="530" width="15.625" style="9" customWidth="1"/>
    <col min="531" max="769" width="8.875" style="9"/>
    <col min="770" max="770" width="18.375" style="9" customWidth="1"/>
    <col min="771" max="771" width="6.25" style="9" customWidth="1"/>
    <col min="772" max="773" width="15.875" style="9" customWidth="1"/>
    <col min="774" max="774" width="64.125" style="9" customWidth="1"/>
    <col min="775" max="775" width="6.25" style="9" customWidth="1"/>
    <col min="776" max="777" width="9.875" style="9" bestFit="1" customWidth="1"/>
    <col min="778" max="778" width="7.375" style="9" customWidth="1"/>
    <col min="779" max="779" width="47.875" style="9" customWidth="1"/>
    <col min="780" max="780" width="66.875" style="9" customWidth="1"/>
    <col min="781" max="781" width="30.875" style="9" customWidth="1"/>
    <col min="782" max="782" width="13.875" style="9" customWidth="1"/>
    <col min="783" max="783" width="7.375" style="9" customWidth="1"/>
    <col min="784" max="784" width="13.125" style="9" customWidth="1"/>
    <col min="785" max="785" width="18.125" style="9" customWidth="1"/>
    <col min="786" max="786" width="15.625" style="9" customWidth="1"/>
    <col min="787" max="1025" width="8.875" style="9"/>
    <col min="1026" max="1026" width="18.375" style="9" customWidth="1"/>
    <col min="1027" max="1027" width="6.25" style="9" customWidth="1"/>
    <col min="1028" max="1029" width="15.875" style="9" customWidth="1"/>
    <col min="1030" max="1030" width="64.125" style="9" customWidth="1"/>
    <col min="1031" max="1031" width="6.25" style="9" customWidth="1"/>
    <col min="1032" max="1033" width="9.875" style="9" bestFit="1" customWidth="1"/>
    <col min="1034" max="1034" width="7.375" style="9" customWidth="1"/>
    <col min="1035" max="1035" width="47.875" style="9" customWidth="1"/>
    <col min="1036" max="1036" width="66.875" style="9" customWidth="1"/>
    <col min="1037" max="1037" width="30.875" style="9" customWidth="1"/>
    <col min="1038" max="1038" width="13.875" style="9" customWidth="1"/>
    <col min="1039" max="1039" width="7.375" style="9" customWidth="1"/>
    <col min="1040" max="1040" width="13.125" style="9" customWidth="1"/>
    <col min="1041" max="1041" width="18.125" style="9" customWidth="1"/>
    <col min="1042" max="1042" width="15.625" style="9" customWidth="1"/>
    <col min="1043" max="1281" width="8.875" style="9"/>
    <col min="1282" max="1282" width="18.375" style="9" customWidth="1"/>
    <col min="1283" max="1283" width="6.25" style="9" customWidth="1"/>
    <col min="1284" max="1285" width="15.875" style="9" customWidth="1"/>
    <col min="1286" max="1286" width="64.125" style="9" customWidth="1"/>
    <col min="1287" max="1287" width="6.25" style="9" customWidth="1"/>
    <col min="1288" max="1289" width="9.875" style="9" bestFit="1" customWidth="1"/>
    <col min="1290" max="1290" width="7.375" style="9" customWidth="1"/>
    <col min="1291" max="1291" width="47.875" style="9" customWidth="1"/>
    <col min="1292" max="1292" width="66.875" style="9" customWidth="1"/>
    <col min="1293" max="1293" width="30.875" style="9" customWidth="1"/>
    <col min="1294" max="1294" width="13.875" style="9" customWidth="1"/>
    <col min="1295" max="1295" width="7.375" style="9" customWidth="1"/>
    <col min="1296" max="1296" width="13.125" style="9" customWidth="1"/>
    <col min="1297" max="1297" width="18.125" style="9" customWidth="1"/>
    <col min="1298" max="1298" width="15.625" style="9" customWidth="1"/>
    <col min="1299" max="1537" width="8.875" style="9"/>
    <col min="1538" max="1538" width="18.375" style="9" customWidth="1"/>
    <col min="1539" max="1539" width="6.25" style="9" customWidth="1"/>
    <col min="1540" max="1541" width="15.875" style="9" customWidth="1"/>
    <col min="1542" max="1542" width="64.125" style="9" customWidth="1"/>
    <col min="1543" max="1543" width="6.25" style="9" customWidth="1"/>
    <col min="1544" max="1545" width="9.875" style="9" bestFit="1" customWidth="1"/>
    <col min="1546" max="1546" width="7.375" style="9" customWidth="1"/>
    <col min="1547" max="1547" width="47.875" style="9" customWidth="1"/>
    <col min="1548" max="1548" width="66.875" style="9" customWidth="1"/>
    <col min="1549" max="1549" width="30.875" style="9" customWidth="1"/>
    <col min="1550" max="1550" width="13.875" style="9" customWidth="1"/>
    <col min="1551" max="1551" width="7.375" style="9" customWidth="1"/>
    <col min="1552" max="1552" width="13.125" style="9" customWidth="1"/>
    <col min="1553" max="1553" width="18.125" style="9" customWidth="1"/>
    <col min="1554" max="1554" width="15.625" style="9" customWidth="1"/>
    <col min="1555" max="1793" width="8.875" style="9"/>
    <col min="1794" max="1794" width="18.375" style="9" customWidth="1"/>
    <col min="1795" max="1795" width="6.25" style="9" customWidth="1"/>
    <col min="1796" max="1797" width="15.875" style="9" customWidth="1"/>
    <col min="1798" max="1798" width="64.125" style="9" customWidth="1"/>
    <col min="1799" max="1799" width="6.25" style="9" customWidth="1"/>
    <col min="1800" max="1801" width="9.875" style="9" bestFit="1" customWidth="1"/>
    <col min="1802" max="1802" width="7.375" style="9" customWidth="1"/>
    <col min="1803" max="1803" width="47.875" style="9" customWidth="1"/>
    <col min="1804" max="1804" width="66.875" style="9" customWidth="1"/>
    <col min="1805" max="1805" width="30.875" style="9" customWidth="1"/>
    <col min="1806" max="1806" width="13.875" style="9" customWidth="1"/>
    <col min="1807" max="1807" width="7.375" style="9" customWidth="1"/>
    <col min="1808" max="1808" width="13.125" style="9" customWidth="1"/>
    <col min="1809" max="1809" width="18.125" style="9" customWidth="1"/>
    <col min="1810" max="1810" width="15.625" style="9" customWidth="1"/>
    <col min="1811" max="2049" width="8.875" style="9"/>
    <col min="2050" max="2050" width="18.375" style="9" customWidth="1"/>
    <col min="2051" max="2051" width="6.25" style="9" customWidth="1"/>
    <col min="2052" max="2053" width="15.875" style="9" customWidth="1"/>
    <col min="2054" max="2054" width="64.125" style="9" customWidth="1"/>
    <col min="2055" max="2055" width="6.25" style="9" customWidth="1"/>
    <col min="2056" max="2057" width="9.875" style="9" bestFit="1" customWidth="1"/>
    <col min="2058" max="2058" width="7.375" style="9" customWidth="1"/>
    <col min="2059" max="2059" width="47.875" style="9" customWidth="1"/>
    <col min="2060" max="2060" width="66.875" style="9" customWidth="1"/>
    <col min="2061" max="2061" width="30.875" style="9" customWidth="1"/>
    <col min="2062" max="2062" width="13.875" style="9" customWidth="1"/>
    <col min="2063" max="2063" width="7.375" style="9" customWidth="1"/>
    <col min="2064" max="2064" width="13.125" style="9" customWidth="1"/>
    <col min="2065" max="2065" width="18.125" style="9" customWidth="1"/>
    <col min="2066" max="2066" width="15.625" style="9" customWidth="1"/>
    <col min="2067" max="2305" width="8.875" style="9"/>
    <col min="2306" max="2306" width="18.375" style="9" customWidth="1"/>
    <col min="2307" max="2307" width="6.25" style="9" customWidth="1"/>
    <col min="2308" max="2309" width="15.875" style="9" customWidth="1"/>
    <col min="2310" max="2310" width="64.125" style="9" customWidth="1"/>
    <col min="2311" max="2311" width="6.25" style="9" customWidth="1"/>
    <col min="2312" max="2313" width="9.875" style="9" bestFit="1" customWidth="1"/>
    <col min="2314" max="2314" width="7.375" style="9" customWidth="1"/>
    <col min="2315" max="2315" width="47.875" style="9" customWidth="1"/>
    <col min="2316" max="2316" width="66.875" style="9" customWidth="1"/>
    <col min="2317" max="2317" width="30.875" style="9" customWidth="1"/>
    <col min="2318" max="2318" width="13.875" style="9" customWidth="1"/>
    <col min="2319" max="2319" width="7.375" style="9" customWidth="1"/>
    <col min="2320" max="2320" width="13.125" style="9" customWidth="1"/>
    <col min="2321" max="2321" width="18.125" style="9" customWidth="1"/>
    <col min="2322" max="2322" width="15.625" style="9" customWidth="1"/>
    <col min="2323" max="2561" width="8.875" style="9"/>
    <col min="2562" max="2562" width="18.375" style="9" customWidth="1"/>
    <col min="2563" max="2563" width="6.25" style="9" customWidth="1"/>
    <col min="2564" max="2565" width="15.875" style="9" customWidth="1"/>
    <col min="2566" max="2566" width="64.125" style="9" customWidth="1"/>
    <col min="2567" max="2567" width="6.25" style="9" customWidth="1"/>
    <col min="2568" max="2569" width="9.875" style="9" bestFit="1" customWidth="1"/>
    <col min="2570" max="2570" width="7.375" style="9" customWidth="1"/>
    <col min="2571" max="2571" width="47.875" style="9" customWidth="1"/>
    <col min="2572" max="2572" width="66.875" style="9" customWidth="1"/>
    <col min="2573" max="2573" width="30.875" style="9" customWidth="1"/>
    <col min="2574" max="2574" width="13.875" style="9" customWidth="1"/>
    <col min="2575" max="2575" width="7.375" style="9" customWidth="1"/>
    <col min="2576" max="2576" width="13.125" style="9" customWidth="1"/>
    <col min="2577" max="2577" width="18.125" style="9" customWidth="1"/>
    <col min="2578" max="2578" width="15.625" style="9" customWidth="1"/>
    <col min="2579" max="2817" width="8.875" style="9"/>
    <col min="2818" max="2818" width="18.375" style="9" customWidth="1"/>
    <col min="2819" max="2819" width="6.25" style="9" customWidth="1"/>
    <col min="2820" max="2821" width="15.875" style="9" customWidth="1"/>
    <col min="2822" max="2822" width="64.125" style="9" customWidth="1"/>
    <col min="2823" max="2823" width="6.25" style="9" customWidth="1"/>
    <col min="2824" max="2825" width="9.875" style="9" bestFit="1" customWidth="1"/>
    <col min="2826" max="2826" width="7.375" style="9" customWidth="1"/>
    <col min="2827" max="2827" width="47.875" style="9" customWidth="1"/>
    <col min="2828" max="2828" width="66.875" style="9" customWidth="1"/>
    <col min="2829" max="2829" width="30.875" style="9" customWidth="1"/>
    <col min="2830" max="2830" width="13.875" style="9" customWidth="1"/>
    <col min="2831" max="2831" width="7.375" style="9" customWidth="1"/>
    <col min="2832" max="2832" width="13.125" style="9" customWidth="1"/>
    <col min="2833" max="2833" width="18.125" style="9" customWidth="1"/>
    <col min="2834" max="2834" width="15.625" style="9" customWidth="1"/>
    <col min="2835" max="3073" width="8.875" style="9"/>
    <col min="3074" max="3074" width="18.375" style="9" customWidth="1"/>
    <col min="3075" max="3075" width="6.25" style="9" customWidth="1"/>
    <col min="3076" max="3077" width="15.875" style="9" customWidth="1"/>
    <col min="3078" max="3078" width="64.125" style="9" customWidth="1"/>
    <col min="3079" max="3079" width="6.25" style="9" customWidth="1"/>
    <col min="3080" max="3081" width="9.875" style="9" bestFit="1" customWidth="1"/>
    <col min="3082" max="3082" width="7.375" style="9" customWidth="1"/>
    <col min="3083" max="3083" width="47.875" style="9" customWidth="1"/>
    <col min="3084" max="3084" width="66.875" style="9" customWidth="1"/>
    <col min="3085" max="3085" width="30.875" style="9" customWidth="1"/>
    <col min="3086" max="3086" width="13.875" style="9" customWidth="1"/>
    <col min="3087" max="3087" width="7.375" style="9" customWidth="1"/>
    <col min="3088" max="3088" width="13.125" style="9" customWidth="1"/>
    <col min="3089" max="3089" width="18.125" style="9" customWidth="1"/>
    <col min="3090" max="3090" width="15.625" style="9" customWidth="1"/>
    <col min="3091" max="3329" width="8.875" style="9"/>
    <col min="3330" max="3330" width="18.375" style="9" customWidth="1"/>
    <col min="3331" max="3331" width="6.25" style="9" customWidth="1"/>
    <col min="3332" max="3333" width="15.875" style="9" customWidth="1"/>
    <col min="3334" max="3334" width="64.125" style="9" customWidth="1"/>
    <col min="3335" max="3335" width="6.25" style="9" customWidth="1"/>
    <col min="3336" max="3337" width="9.875" style="9" bestFit="1" customWidth="1"/>
    <col min="3338" max="3338" width="7.375" style="9" customWidth="1"/>
    <col min="3339" max="3339" width="47.875" style="9" customWidth="1"/>
    <col min="3340" max="3340" width="66.875" style="9" customWidth="1"/>
    <col min="3341" max="3341" width="30.875" style="9" customWidth="1"/>
    <col min="3342" max="3342" width="13.875" style="9" customWidth="1"/>
    <col min="3343" max="3343" width="7.375" style="9" customWidth="1"/>
    <col min="3344" max="3344" width="13.125" style="9" customWidth="1"/>
    <col min="3345" max="3345" width="18.125" style="9" customWidth="1"/>
    <col min="3346" max="3346" width="15.625" style="9" customWidth="1"/>
    <col min="3347" max="3585" width="8.875" style="9"/>
    <col min="3586" max="3586" width="18.375" style="9" customWidth="1"/>
    <col min="3587" max="3587" width="6.25" style="9" customWidth="1"/>
    <col min="3588" max="3589" width="15.875" style="9" customWidth="1"/>
    <col min="3590" max="3590" width="64.125" style="9" customWidth="1"/>
    <col min="3591" max="3591" width="6.25" style="9" customWidth="1"/>
    <col min="3592" max="3593" width="9.875" style="9" bestFit="1" customWidth="1"/>
    <col min="3594" max="3594" width="7.375" style="9" customWidth="1"/>
    <col min="3595" max="3595" width="47.875" style="9" customWidth="1"/>
    <col min="3596" max="3596" width="66.875" style="9" customWidth="1"/>
    <col min="3597" max="3597" width="30.875" style="9" customWidth="1"/>
    <col min="3598" max="3598" width="13.875" style="9" customWidth="1"/>
    <col min="3599" max="3599" width="7.375" style="9" customWidth="1"/>
    <col min="3600" max="3600" width="13.125" style="9" customWidth="1"/>
    <col min="3601" max="3601" width="18.125" style="9" customWidth="1"/>
    <col min="3602" max="3602" width="15.625" style="9" customWidth="1"/>
    <col min="3603" max="3841" width="8.875" style="9"/>
    <col min="3842" max="3842" width="18.375" style="9" customWidth="1"/>
    <col min="3843" max="3843" width="6.25" style="9" customWidth="1"/>
    <col min="3844" max="3845" width="15.875" style="9" customWidth="1"/>
    <col min="3846" max="3846" width="64.125" style="9" customWidth="1"/>
    <col min="3847" max="3847" width="6.25" style="9" customWidth="1"/>
    <col min="3848" max="3849" width="9.875" style="9" bestFit="1" customWidth="1"/>
    <col min="3850" max="3850" width="7.375" style="9" customWidth="1"/>
    <col min="3851" max="3851" width="47.875" style="9" customWidth="1"/>
    <col min="3852" max="3852" width="66.875" style="9" customWidth="1"/>
    <col min="3853" max="3853" width="30.875" style="9" customWidth="1"/>
    <col min="3854" max="3854" width="13.875" style="9" customWidth="1"/>
    <col min="3855" max="3855" width="7.375" style="9" customWidth="1"/>
    <col min="3856" max="3856" width="13.125" style="9" customWidth="1"/>
    <col min="3857" max="3857" width="18.125" style="9" customWidth="1"/>
    <col min="3858" max="3858" width="15.625" style="9" customWidth="1"/>
    <col min="3859" max="4097" width="8.875" style="9"/>
    <col min="4098" max="4098" width="18.375" style="9" customWidth="1"/>
    <col min="4099" max="4099" width="6.25" style="9" customWidth="1"/>
    <col min="4100" max="4101" width="15.875" style="9" customWidth="1"/>
    <col min="4102" max="4102" width="64.125" style="9" customWidth="1"/>
    <col min="4103" max="4103" width="6.25" style="9" customWidth="1"/>
    <col min="4104" max="4105" width="9.875" style="9" bestFit="1" customWidth="1"/>
    <col min="4106" max="4106" width="7.375" style="9" customWidth="1"/>
    <col min="4107" max="4107" width="47.875" style="9" customWidth="1"/>
    <col min="4108" max="4108" width="66.875" style="9" customWidth="1"/>
    <col min="4109" max="4109" width="30.875" style="9" customWidth="1"/>
    <col min="4110" max="4110" width="13.875" style="9" customWidth="1"/>
    <col min="4111" max="4111" width="7.375" style="9" customWidth="1"/>
    <col min="4112" max="4112" width="13.125" style="9" customWidth="1"/>
    <col min="4113" max="4113" width="18.125" style="9" customWidth="1"/>
    <col min="4114" max="4114" width="15.625" style="9" customWidth="1"/>
    <col min="4115" max="4353" width="8.875" style="9"/>
    <col min="4354" max="4354" width="18.375" style="9" customWidth="1"/>
    <col min="4355" max="4355" width="6.25" style="9" customWidth="1"/>
    <col min="4356" max="4357" width="15.875" style="9" customWidth="1"/>
    <col min="4358" max="4358" width="64.125" style="9" customWidth="1"/>
    <col min="4359" max="4359" width="6.25" style="9" customWidth="1"/>
    <col min="4360" max="4361" width="9.875" style="9" bestFit="1" customWidth="1"/>
    <col min="4362" max="4362" width="7.375" style="9" customWidth="1"/>
    <col min="4363" max="4363" width="47.875" style="9" customWidth="1"/>
    <col min="4364" max="4364" width="66.875" style="9" customWidth="1"/>
    <col min="4365" max="4365" width="30.875" style="9" customWidth="1"/>
    <col min="4366" max="4366" width="13.875" style="9" customWidth="1"/>
    <col min="4367" max="4367" width="7.375" style="9" customWidth="1"/>
    <col min="4368" max="4368" width="13.125" style="9" customWidth="1"/>
    <col min="4369" max="4369" width="18.125" style="9" customWidth="1"/>
    <col min="4370" max="4370" width="15.625" style="9" customWidth="1"/>
    <col min="4371" max="4609" width="8.875" style="9"/>
    <col min="4610" max="4610" width="18.375" style="9" customWidth="1"/>
    <col min="4611" max="4611" width="6.25" style="9" customWidth="1"/>
    <col min="4612" max="4613" width="15.875" style="9" customWidth="1"/>
    <col min="4614" max="4614" width="64.125" style="9" customWidth="1"/>
    <col min="4615" max="4615" width="6.25" style="9" customWidth="1"/>
    <col min="4616" max="4617" width="9.875" style="9" bestFit="1" customWidth="1"/>
    <col min="4618" max="4618" width="7.375" style="9" customWidth="1"/>
    <col min="4619" max="4619" width="47.875" style="9" customWidth="1"/>
    <col min="4620" max="4620" width="66.875" style="9" customWidth="1"/>
    <col min="4621" max="4621" width="30.875" style="9" customWidth="1"/>
    <col min="4622" max="4622" width="13.875" style="9" customWidth="1"/>
    <col min="4623" max="4623" width="7.375" style="9" customWidth="1"/>
    <col min="4624" max="4624" width="13.125" style="9" customWidth="1"/>
    <col min="4625" max="4625" width="18.125" style="9" customWidth="1"/>
    <col min="4626" max="4626" width="15.625" style="9" customWidth="1"/>
    <col min="4627" max="4865" width="8.875" style="9"/>
    <col min="4866" max="4866" width="18.375" style="9" customWidth="1"/>
    <col min="4867" max="4867" width="6.25" style="9" customWidth="1"/>
    <col min="4868" max="4869" width="15.875" style="9" customWidth="1"/>
    <col min="4870" max="4870" width="64.125" style="9" customWidth="1"/>
    <col min="4871" max="4871" width="6.25" style="9" customWidth="1"/>
    <col min="4872" max="4873" width="9.875" style="9" bestFit="1" customWidth="1"/>
    <col min="4874" max="4874" width="7.375" style="9" customWidth="1"/>
    <col min="4875" max="4875" width="47.875" style="9" customWidth="1"/>
    <col min="4876" max="4876" width="66.875" style="9" customWidth="1"/>
    <col min="4877" max="4877" width="30.875" style="9" customWidth="1"/>
    <col min="4878" max="4878" width="13.875" style="9" customWidth="1"/>
    <col min="4879" max="4879" width="7.375" style="9" customWidth="1"/>
    <col min="4880" max="4880" width="13.125" style="9" customWidth="1"/>
    <col min="4881" max="4881" width="18.125" style="9" customWidth="1"/>
    <col min="4882" max="4882" width="15.625" style="9" customWidth="1"/>
    <col min="4883" max="5121" width="8.875" style="9"/>
    <col min="5122" max="5122" width="18.375" style="9" customWidth="1"/>
    <col min="5123" max="5123" width="6.25" style="9" customWidth="1"/>
    <col min="5124" max="5125" width="15.875" style="9" customWidth="1"/>
    <col min="5126" max="5126" width="64.125" style="9" customWidth="1"/>
    <col min="5127" max="5127" width="6.25" style="9" customWidth="1"/>
    <col min="5128" max="5129" width="9.875" style="9" bestFit="1" customWidth="1"/>
    <col min="5130" max="5130" width="7.375" style="9" customWidth="1"/>
    <col min="5131" max="5131" width="47.875" style="9" customWidth="1"/>
    <col min="5132" max="5132" width="66.875" style="9" customWidth="1"/>
    <col min="5133" max="5133" width="30.875" style="9" customWidth="1"/>
    <col min="5134" max="5134" width="13.875" style="9" customWidth="1"/>
    <col min="5135" max="5135" width="7.375" style="9" customWidth="1"/>
    <col min="5136" max="5136" width="13.125" style="9" customWidth="1"/>
    <col min="5137" max="5137" width="18.125" style="9" customWidth="1"/>
    <col min="5138" max="5138" width="15.625" style="9" customWidth="1"/>
    <col min="5139" max="5377" width="8.875" style="9"/>
    <col min="5378" max="5378" width="18.375" style="9" customWidth="1"/>
    <col min="5379" max="5379" width="6.25" style="9" customWidth="1"/>
    <col min="5380" max="5381" width="15.875" style="9" customWidth="1"/>
    <col min="5382" max="5382" width="64.125" style="9" customWidth="1"/>
    <col min="5383" max="5383" width="6.25" style="9" customWidth="1"/>
    <col min="5384" max="5385" width="9.875" style="9" bestFit="1" customWidth="1"/>
    <col min="5386" max="5386" width="7.375" style="9" customWidth="1"/>
    <col min="5387" max="5387" width="47.875" style="9" customWidth="1"/>
    <col min="5388" max="5388" width="66.875" style="9" customWidth="1"/>
    <col min="5389" max="5389" width="30.875" style="9" customWidth="1"/>
    <col min="5390" max="5390" width="13.875" style="9" customWidth="1"/>
    <col min="5391" max="5391" width="7.375" style="9" customWidth="1"/>
    <col min="5392" max="5392" width="13.125" style="9" customWidth="1"/>
    <col min="5393" max="5393" width="18.125" style="9" customWidth="1"/>
    <col min="5394" max="5394" width="15.625" style="9" customWidth="1"/>
    <col min="5395" max="5633" width="8.875" style="9"/>
    <col min="5634" max="5634" width="18.375" style="9" customWidth="1"/>
    <col min="5635" max="5635" width="6.25" style="9" customWidth="1"/>
    <col min="5636" max="5637" width="15.875" style="9" customWidth="1"/>
    <col min="5638" max="5638" width="64.125" style="9" customWidth="1"/>
    <col min="5639" max="5639" width="6.25" style="9" customWidth="1"/>
    <col min="5640" max="5641" width="9.875" style="9" bestFit="1" customWidth="1"/>
    <col min="5642" max="5642" width="7.375" style="9" customWidth="1"/>
    <col min="5643" max="5643" width="47.875" style="9" customWidth="1"/>
    <col min="5644" max="5644" width="66.875" style="9" customWidth="1"/>
    <col min="5645" max="5645" width="30.875" style="9" customWidth="1"/>
    <col min="5646" max="5646" width="13.875" style="9" customWidth="1"/>
    <col min="5647" max="5647" width="7.375" style="9" customWidth="1"/>
    <col min="5648" max="5648" width="13.125" style="9" customWidth="1"/>
    <col min="5649" max="5649" width="18.125" style="9" customWidth="1"/>
    <col min="5650" max="5650" width="15.625" style="9" customWidth="1"/>
    <col min="5651" max="5889" width="8.875" style="9"/>
    <col min="5890" max="5890" width="18.375" style="9" customWidth="1"/>
    <col min="5891" max="5891" width="6.25" style="9" customWidth="1"/>
    <col min="5892" max="5893" width="15.875" style="9" customWidth="1"/>
    <col min="5894" max="5894" width="64.125" style="9" customWidth="1"/>
    <col min="5895" max="5895" width="6.25" style="9" customWidth="1"/>
    <col min="5896" max="5897" width="9.875" style="9" bestFit="1" customWidth="1"/>
    <col min="5898" max="5898" width="7.375" style="9" customWidth="1"/>
    <col min="5899" max="5899" width="47.875" style="9" customWidth="1"/>
    <col min="5900" max="5900" width="66.875" style="9" customWidth="1"/>
    <col min="5901" max="5901" width="30.875" style="9" customWidth="1"/>
    <col min="5902" max="5902" width="13.875" style="9" customWidth="1"/>
    <col min="5903" max="5903" width="7.375" style="9" customWidth="1"/>
    <col min="5904" max="5904" width="13.125" style="9" customWidth="1"/>
    <col min="5905" max="5905" width="18.125" style="9" customWidth="1"/>
    <col min="5906" max="5906" width="15.625" style="9" customWidth="1"/>
    <col min="5907" max="6145" width="8.875" style="9"/>
    <col min="6146" max="6146" width="18.375" style="9" customWidth="1"/>
    <col min="6147" max="6147" width="6.25" style="9" customWidth="1"/>
    <col min="6148" max="6149" width="15.875" style="9" customWidth="1"/>
    <col min="6150" max="6150" width="64.125" style="9" customWidth="1"/>
    <col min="6151" max="6151" width="6.25" style="9" customWidth="1"/>
    <col min="6152" max="6153" width="9.875" style="9" bestFit="1" customWidth="1"/>
    <col min="6154" max="6154" width="7.375" style="9" customWidth="1"/>
    <col min="6155" max="6155" width="47.875" style="9" customWidth="1"/>
    <col min="6156" max="6156" width="66.875" style="9" customWidth="1"/>
    <col min="6157" max="6157" width="30.875" style="9" customWidth="1"/>
    <col min="6158" max="6158" width="13.875" style="9" customWidth="1"/>
    <col min="6159" max="6159" width="7.375" style="9" customWidth="1"/>
    <col min="6160" max="6160" width="13.125" style="9" customWidth="1"/>
    <col min="6161" max="6161" width="18.125" style="9" customWidth="1"/>
    <col min="6162" max="6162" width="15.625" style="9" customWidth="1"/>
    <col min="6163" max="6401" width="8.875" style="9"/>
    <col min="6402" max="6402" width="18.375" style="9" customWidth="1"/>
    <col min="6403" max="6403" width="6.25" style="9" customWidth="1"/>
    <col min="6404" max="6405" width="15.875" style="9" customWidth="1"/>
    <col min="6406" max="6406" width="64.125" style="9" customWidth="1"/>
    <col min="6407" max="6407" width="6.25" style="9" customWidth="1"/>
    <col min="6408" max="6409" width="9.875" style="9" bestFit="1" customWidth="1"/>
    <col min="6410" max="6410" width="7.375" style="9" customWidth="1"/>
    <col min="6411" max="6411" width="47.875" style="9" customWidth="1"/>
    <col min="6412" max="6412" width="66.875" style="9" customWidth="1"/>
    <col min="6413" max="6413" width="30.875" style="9" customWidth="1"/>
    <col min="6414" max="6414" width="13.875" style="9" customWidth="1"/>
    <col min="6415" max="6415" width="7.375" style="9" customWidth="1"/>
    <col min="6416" max="6416" width="13.125" style="9" customWidth="1"/>
    <col min="6417" max="6417" width="18.125" style="9" customWidth="1"/>
    <col min="6418" max="6418" width="15.625" style="9" customWidth="1"/>
    <col min="6419" max="6657" width="8.875" style="9"/>
    <col min="6658" max="6658" width="18.375" style="9" customWidth="1"/>
    <col min="6659" max="6659" width="6.25" style="9" customWidth="1"/>
    <col min="6660" max="6661" width="15.875" style="9" customWidth="1"/>
    <col min="6662" max="6662" width="64.125" style="9" customWidth="1"/>
    <col min="6663" max="6663" width="6.25" style="9" customWidth="1"/>
    <col min="6664" max="6665" width="9.875" style="9" bestFit="1" customWidth="1"/>
    <col min="6666" max="6666" width="7.375" style="9" customWidth="1"/>
    <col min="6667" max="6667" width="47.875" style="9" customWidth="1"/>
    <col min="6668" max="6668" width="66.875" style="9" customWidth="1"/>
    <col min="6669" max="6669" width="30.875" style="9" customWidth="1"/>
    <col min="6670" max="6670" width="13.875" style="9" customWidth="1"/>
    <col min="6671" max="6671" width="7.375" style="9" customWidth="1"/>
    <col min="6672" max="6672" width="13.125" style="9" customWidth="1"/>
    <col min="6673" max="6673" width="18.125" style="9" customWidth="1"/>
    <col min="6674" max="6674" width="15.625" style="9" customWidth="1"/>
    <col min="6675" max="6913" width="8.875" style="9"/>
    <col min="6914" max="6914" width="18.375" style="9" customWidth="1"/>
    <col min="6915" max="6915" width="6.25" style="9" customWidth="1"/>
    <col min="6916" max="6917" width="15.875" style="9" customWidth="1"/>
    <col min="6918" max="6918" width="64.125" style="9" customWidth="1"/>
    <col min="6919" max="6919" width="6.25" style="9" customWidth="1"/>
    <col min="6920" max="6921" width="9.875" style="9" bestFit="1" customWidth="1"/>
    <col min="6922" max="6922" width="7.375" style="9" customWidth="1"/>
    <col min="6923" max="6923" width="47.875" style="9" customWidth="1"/>
    <col min="6924" max="6924" width="66.875" style="9" customWidth="1"/>
    <col min="6925" max="6925" width="30.875" style="9" customWidth="1"/>
    <col min="6926" max="6926" width="13.875" style="9" customWidth="1"/>
    <col min="6927" max="6927" width="7.375" style="9" customWidth="1"/>
    <col min="6928" max="6928" width="13.125" style="9" customWidth="1"/>
    <col min="6929" max="6929" width="18.125" style="9" customWidth="1"/>
    <col min="6930" max="6930" width="15.625" style="9" customWidth="1"/>
    <col min="6931" max="7169" width="8.875" style="9"/>
    <col min="7170" max="7170" width="18.375" style="9" customWidth="1"/>
    <col min="7171" max="7171" width="6.25" style="9" customWidth="1"/>
    <col min="7172" max="7173" width="15.875" style="9" customWidth="1"/>
    <col min="7174" max="7174" width="64.125" style="9" customWidth="1"/>
    <col min="7175" max="7175" width="6.25" style="9" customWidth="1"/>
    <col min="7176" max="7177" width="9.875" style="9" bestFit="1" customWidth="1"/>
    <col min="7178" max="7178" width="7.375" style="9" customWidth="1"/>
    <col min="7179" max="7179" width="47.875" style="9" customWidth="1"/>
    <col min="7180" max="7180" width="66.875" style="9" customWidth="1"/>
    <col min="7181" max="7181" width="30.875" style="9" customWidth="1"/>
    <col min="7182" max="7182" width="13.875" style="9" customWidth="1"/>
    <col min="7183" max="7183" width="7.375" style="9" customWidth="1"/>
    <col min="7184" max="7184" width="13.125" style="9" customWidth="1"/>
    <col min="7185" max="7185" width="18.125" style="9" customWidth="1"/>
    <col min="7186" max="7186" width="15.625" style="9" customWidth="1"/>
    <col min="7187" max="7425" width="8.875" style="9"/>
    <col min="7426" max="7426" width="18.375" style="9" customWidth="1"/>
    <col min="7427" max="7427" width="6.25" style="9" customWidth="1"/>
    <col min="7428" max="7429" width="15.875" style="9" customWidth="1"/>
    <col min="7430" max="7430" width="64.125" style="9" customWidth="1"/>
    <col min="7431" max="7431" width="6.25" style="9" customWidth="1"/>
    <col min="7432" max="7433" width="9.875" style="9" bestFit="1" customWidth="1"/>
    <col min="7434" max="7434" width="7.375" style="9" customWidth="1"/>
    <col min="7435" max="7435" width="47.875" style="9" customWidth="1"/>
    <col min="7436" max="7436" width="66.875" style="9" customWidth="1"/>
    <col min="7437" max="7437" width="30.875" style="9" customWidth="1"/>
    <col min="7438" max="7438" width="13.875" style="9" customWidth="1"/>
    <col min="7439" max="7439" width="7.375" style="9" customWidth="1"/>
    <col min="7440" max="7440" width="13.125" style="9" customWidth="1"/>
    <col min="7441" max="7441" width="18.125" style="9" customWidth="1"/>
    <col min="7442" max="7442" width="15.625" style="9" customWidth="1"/>
    <col min="7443" max="7681" width="8.875" style="9"/>
    <col min="7682" max="7682" width="18.375" style="9" customWidth="1"/>
    <col min="7683" max="7683" width="6.25" style="9" customWidth="1"/>
    <col min="7684" max="7685" width="15.875" style="9" customWidth="1"/>
    <col min="7686" max="7686" width="64.125" style="9" customWidth="1"/>
    <col min="7687" max="7687" width="6.25" style="9" customWidth="1"/>
    <col min="7688" max="7689" width="9.875" style="9" bestFit="1" customWidth="1"/>
    <col min="7690" max="7690" width="7.375" style="9" customWidth="1"/>
    <col min="7691" max="7691" width="47.875" style="9" customWidth="1"/>
    <col min="7692" max="7692" width="66.875" style="9" customWidth="1"/>
    <col min="7693" max="7693" width="30.875" style="9" customWidth="1"/>
    <col min="7694" max="7694" width="13.875" style="9" customWidth="1"/>
    <col min="7695" max="7695" width="7.375" style="9" customWidth="1"/>
    <col min="7696" max="7696" width="13.125" style="9" customWidth="1"/>
    <col min="7697" max="7697" width="18.125" style="9" customWidth="1"/>
    <col min="7698" max="7698" width="15.625" style="9" customWidth="1"/>
    <col min="7699" max="7937" width="8.875" style="9"/>
    <col min="7938" max="7938" width="18.375" style="9" customWidth="1"/>
    <col min="7939" max="7939" width="6.25" style="9" customWidth="1"/>
    <col min="7940" max="7941" width="15.875" style="9" customWidth="1"/>
    <col min="7942" max="7942" width="64.125" style="9" customWidth="1"/>
    <col min="7943" max="7943" width="6.25" style="9" customWidth="1"/>
    <col min="7944" max="7945" width="9.875" style="9" bestFit="1" customWidth="1"/>
    <col min="7946" max="7946" width="7.375" style="9" customWidth="1"/>
    <col min="7947" max="7947" width="47.875" style="9" customWidth="1"/>
    <col min="7948" max="7948" width="66.875" style="9" customWidth="1"/>
    <col min="7949" max="7949" width="30.875" style="9" customWidth="1"/>
    <col min="7950" max="7950" width="13.875" style="9" customWidth="1"/>
    <col min="7951" max="7951" width="7.375" style="9" customWidth="1"/>
    <col min="7952" max="7952" width="13.125" style="9" customWidth="1"/>
    <col min="7953" max="7953" width="18.125" style="9" customWidth="1"/>
    <col min="7954" max="7954" width="15.625" style="9" customWidth="1"/>
    <col min="7955" max="8193" width="8.875" style="9"/>
    <col min="8194" max="8194" width="18.375" style="9" customWidth="1"/>
    <col min="8195" max="8195" width="6.25" style="9" customWidth="1"/>
    <col min="8196" max="8197" width="15.875" style="9" customWidth="1"/>
    <col min="8198" max="8198" width="64.125" style="9" customWidth="1"/>
    <col min="8199" max="8199" width="6.25" style="9" customWidth="1"/>
    <col min="8200" max="8201" width="9.875" style="9" bestFit="1" customWidth="1"/>
    <col min="8202" max="8202" width="7.375" style="9" customWidth="1"/>
    <col min="8203" max="8203" width="47.875" style="9" customWidth="1"/>
    <col min="8204" max="8204" width="66.875" style="9" customWidth="1"/>
    <col min="8205" max="8205" width="30.875" style="9" customWidth="1"/>
    <col min="8206" max="8206" width="13.875" style="9" customWidth="1"/>
    <col min="8207" max="8207" width="7.375" style="9" customWidth="1"/>
    <col min="8208" max="8208" width="13.125" style="9" customWidth="1"/>
    <col min="8209" max="8209" width="18.125" style="9" customWidth="1"/>
    <col min="8210" max="8210" width="15.625" style="9" customWidth="1"/>
    <col min="8211" max="8449" width="8.875" style="9"/>
    <col min="8450" max="8450" width="18.375" style="9" customWidth="1"/>
    <col min="8451" max="8451" width="6.25" style="9" customWidth="1"/>
    <col min="8452" max="8453" width="15.875" style="9" customWidth="1"/>
    <col min="8454" max="8454" width="64.125" style="9" customWidth="1"/>
    <col min="8455" max="8455" width="6.25" style="9" customWidth="1"/>
    <col min="8456" max="8457" width="9.875" style="9" bestFit="1" customWidth="1"/>
    <col min="8458" max="8458" width="7.375" style="9" customWidth="1"/>
    <col min="8459" max="8459" width="47.875" style="9" customWidth="1"/>
    <col min="8460" max="8460" width="66.875" style="9" customWidth="1"/>
    <col min="8461" max="8461" width="30.875" style="9" customWidth="1"/>
    <col min="8462" max="8462" width="13.875" style="9" customWidth="1"/>
    <col min="8463" max="8463" width="7.375" style="9" customWidth="1"/>
    <col min="8464" max="8464" width="13.125" style="9" customWidth="1"/>
    <col min="8465" max="8465" width="18.125" style="9" customWidth="1"/>
    <col min="8466" max="8466" width="15.625" style="9" customWidth="1"/>
    <col min="8467" max="8705" width="8.875" style="9"/>
    <col min="8706" max="8706" width="18.375" style="9" customWidth="1"/>
    <col min="8707" max="8707" width="6.25" style="9" customWidth="1"/>
    <col min="8708" max="8709" width="15.875" style="9" customWidth="1"/>
    <col min="8710" max="8710" width="64.125" style="9" customWidth="1"/>
    <col min="8711" max="8711" width="6.25" style="9" customWidth="1"/>
    <col min="8712" max="8713" width="9.875" style="9" bestFit="1" customWidth="1"/>
    <col min="8714" max="8714" width="7.375" style="9" customWidth="1"/>
    <col min="8715" max="8715" width="47.875" style="9" customWidth="1"/>
    <col min="8716" max="8716" width="66.875" style="9" customWidth="1"/>
    <col min="8717" max="8717" width="30.875" style="9" customWidth="1"/>
    <col min="8718" max="8718" width="13.875" style="9" customWidth="1"/>
    <col min="8719" max="8719" width="7.375" style="9" customWidth="1"/>
    <col min="8720" max="8720" width="13.125" style="9" customWidth="1"/>
    <col min="8721" max="8721" width="18.125" style="9" customWidth="1"/>
    <col min="8722" max="8722" width="15.625" style="9" customWidth="1"/>
    <col min="8723" max="8961" width="8.875" style="9"/>
    <col min="8962" max="8962" width="18.375" style="9" customWidth="1"/>
    <col min="8963" max="8963" width="6.25" style="9" customWidth="1"/>
    <col min="8964" max="8965" width="15.875" style="9" customWidth="1"/>
    <col min="8966" max="8966" width="64.125" style="9" customWidth="1"/>
    <col min="8967" max="8967" width="6.25" style="9" customWidth="1"/>
    <col min="8968" max="8969" width="9.875" style="9" bestFit="1" customWidth="1"/>
    <col min="8970" max="8970" width="7.375" style="9" customWidth="1"/>
    <col min="8971" max="8971" width="47.875" style="9" customWidth="1"/>
    <col min="8972" max="8972" width="66.875" style="9" customWidth="1"/>
    <col min="8973" max="8973" width="30.875" style="9" customWidth="1"/>
    <col min="8974" max="8974" width="13.875" style="9" customWidth="1"/>
    <col min="8975" max="8975" width="7.375" style="9" customWidth="1"/>
    <col min="8976" max="8976" width="13.125" style="9" customWidth="1"/>
    <col min="8977" max="8977" width="18.125" style="9" customWidth="1"/>
    <col min="8978" max="8978" width="15.625" style="9" customWidth="1"/>
    <col min="8979" max="9217" width="8.875" style="9"/>
    <col min="9218" max="9218" width="18.375" style="9" customWidth="1"/>
    <col min="9219" max="9219" width="6.25" style="9" customWidth="1"/>
    <col min="9220" max="9221" width="15.875" style="9" customWidth="1"/>
    <col min="9222" max="9222" width="64.125" style="9" customWidth="1"/>
    <col min="9223" max="9223" width="6.25" style="9" customWidth="1"/>
    <col min="9224" max="9225" width="9.875" style="9" bestFit="1" customWidth="1"/>
    <col min="9226" max="9226" width="7.375" style="9" customWidth="1"/>
    <col min="9227" max="9227" width="47.875" style="9" customWidth="1"/>
    <col min="9228" max="9228" width="66.875" style="9" customWidth="1"/>
    <col min="9229" max="9229" width="30.875" style="9" customWidth="1"/>
    <col min="9230" max="9230" width="13.875" style="9" customWidth="1"/>
    <col min="9231" max="9231" width="7.375" style="9" customWidth="1"/>
    <col min="9232" max="9232" width="13.125" style="9" customWidth="1"/>
    <col min="9233" max="9233" width="18.125" style="9" customWidth="1"/>
    <col min="9234" max="9234" width="15.625" style="9" customWidth="1"/>
    <col min="9235" max="9473" width="8.875" style="9"/>
    <col min="9474" max="9474" width="18.375" style="9" customWidth="1"/>
    <col min="9475" max="9475" width="6.25" style="9" customWidth="1"/>
    <col min="9476" max="9477" width="15.875" style="9" customWidth="1"/>
    <col min="9478" max="9478" width="64.125" style="9" customWidth="1"/>
    <col min="9479" max="9479" width="6.25" style="9" customWidth="1"/>
    <col min="9480" max="9481" width="9.875" style="9" bestFit="1" customWidth="1"/>
    <col min="9482" max="9482" width="7.375" style="9" customWidth="1"/>
    <col min="9483" max="9483" width="47.875" style="9" customWidth="1"/>
    <col min="9484" max="9484" width="66.875" style="9" customWidth="1"/>
    <col min="9485" max="9485" width="30.875" style="9" customWidth="1"/>
    <col min="9486" max="9486" width="13.875" style="9" customWidth="1"/>
    <col min="9487" max="9487" width="7.375" style="9" customWidth="1"/>
    <col min="9488" max="9488" width="13.125" style="9" customWidth="1"/>
    <col min="9489" max="9489" width="18.125" style="9" customWidth="1"/>
    <col min="9490" max="9490" width="15.625" style="9" customWidth="1"/>
    <col min="9491" max="9729" width="8.875" style="9"/>
    <col min="9730" max="9730" width="18.375" style="9" customWidth="1"/>
    <col min="9731" max="9731" width="6.25" style="9" customWidth="1"/>
    <col min="9732" max="9733" width="15.875" style="9" customWidth="1"/>
    <col min="9734" max="9734" width="64.125" style="9" customWidth="1"/>
    <col min="9735" max="9735" width="6.25" style="9" customWidth="1"/>
    <col min="9736" max="9737" width="9.875" style="9" bestFit="1" customWidth="1"/>
    <col min="9738" max="9738" width="7.375" style="9" customWidth="1"/>
    <col min="9739" max="9739" width="47.875" style="9" customWidth="1"/>
    <col min="9740" max="9740" width="66.875" style="9" customWidth="1"/>
    <col min="9741" max="9741" width="30.875" style="9" customWidth="1"/>
    <col min="9742" max="9742" width="13.875" style="9" customWidth="1"/>
    <col min="9743" max="9743" width="7.375" style="9" customWidth="1"/>
    <col min="9744" max="9744" width="13.125" style="9" customWidth="1"/>
    <col min="9745" max="9745" width="18.125" style="9" customWidth="1"/>
    <col min="9746" max="9746" width="15.625" style="9" customWidth="1"/>
    <col min="9747" max="9985" width="8.875" style="9"/>
    <col min="9986" max="9986" width="18.375" style="9" customWidth="1"/>
    <col min="9987" max="9987" width="6.25" style="9" customWidth="1"/>
    <col min="9988" max="9989" width="15.875" style="9" customWidth="1"/>
    <col min="9990" max="9990" width="64.125" style="9" customWidth="1"/>
    <col min="9991" max="9991" width="6.25" style="9" customWidth="1"/>
    <col min="9992" max="9993" width="9.875" style="9" bestFit="1" customWidth="1"/>
    <col min="9994" max="9994" width="7.375" style="9" customWidth="1"/>
    <col min="9995" max="9995" width="47.875" style="9" customWidth="1"/>
    <col min="9996" max="9996" width="66.875" style="9" customWidth="1"/>
    <col min="9997" max="9997" width="30.875" style="9" customWidth="1"/>
    <col min="9998" max="9998" width="13.875" style="9" customWidth="1"/>
    <col min="9999" max="9999" width="7.375" style="9" customWidth="1"/>
    <col min="10000" max="10000" width="13.125" style="9" customWidth="1"/>
    <col min="10001" max="10001" width="18.125" style="9" customWidth="1"/>
    <col min="10002" max="10002" width="15.625" style="9" customWidth="1"/>
    <col min="10003" max="10241" width="8.875" style="9"/>
    <col min="10242" max="10242" width="18.375" style="9" customWidth="1"/>
    <col min="10243" max="10243" width="6.25" style="9" customWidth="1"/>
    <col min="10244" max="10245" width="15.875" style="9" customWidth="1"/>
    <col min="10246" max="10246" width="64.125" style="9" customWidth="1"/>
    <col min="10247" max="10247" width="6.25" style="9" customWidth="1"/>
    <col min="10248" max="10249" width="9.875" style="9" bestFit="1" customWidth="1"/>
    <col min="10250" max="10250" width="7.375" style="9" customWidth="1"/>
    <col min="10251" max="10251" width="47.875" style="9" customWidth="1"/>
    <col min="10252" max="10252" width="66.875" style="9" customWidth="1"/>
    <col min="10253" max="10253" width="30.875" style="9" customWidth="1"/>
    <col min="10254" max="10254" width="13.875" style="9" customWidth="1"/>
    <col min="10255" max="10255" width="7.375" style="9" customWidth="1"/>
    <col min="10256" max="10256" width="13.125" style="9" customWidth="1"/>
    <col min="10257" max="10257" width="18.125" style="9" customWidth="1"/>
    <col min="10258" max="10258" width="15.625" style="9" customWidth="1"/>
    <col min="10259" max="10497" width="8.875" style="9"/>
    <col min="10498" max="10498" width="18.375" style="9" customWidth="1"/>
    <col min="10499" max="10499" width="6.25" style="9" customWidth="1"/>
    <col min="10500" max="10501" width="15.875" style="9" customWidth="1"/>
    <col min="10502" max="10502" width="64.125" style="9" customWidth="1"/>
    <col min="10503" max="10503" width="6.25" style="9" customWidth="1"/>
    <col min="10504" max="10505" width="9.875" style="9" bestFit="1" customWidth="1"/>
    <col min="10506" max="10506" width="7.375" style="9" customWidth="1"/>
    <col min="10507" max="10507" width="47.875" style="9" customWidth="1"/>
    <col min="10508" max="10508" width="66.875" style="9" customWidth="1"/>
    <col min="10509" max="10509" width="30.875" style="9" customWidth="1"/>
    <col min="10510" max="10510" width="13.875" style="9" customWidth="1"/>
    <col min="10511" max="10511" width="7.375" style="9" customWidth="1"/>
    <col min="10512" max="10512" width="13.125" style="9" customWidth="1"/>
    <col min="10513" max="10513" width="18.125" style="9" customWidth="1"/>
    <col min="10514" max="10514" width="15.625" style="9" customWidth="1"/>
    <col min="10515" max="10753" width="8.875" style="9"/>
    <col min="10754" max="10754" width="18.375" style="9" customWidth="1"/>
    <col min="10755" max="10755" width="6.25" style="9" customWidth="1"/>
    <col min="10756" max="10757" width="15.875" style="9" customWidth="1"/>
    <col min="10758" max="10758" width="64.125" style="9" customWidth="1"/>
    <col min="10759" max="10759" width="6.25" style="9" customWidth="1"/>
    <col min="10760" max="10761" width="9.875" style="9" bestFit="1" customWidth="1"/>
    <col min="10762" max="10762" width="7.375" style="9" customWidth="1"/>
    <col min="10763" max="10763" width="47.875" style="9" customWidth="1"/>
    <col min="10764" max="10764" width="66.875" style="9" customWidth="1"/>
    <col min="10765" max="10765" width="30.875" style="9" customWidth="1"/>
    <col min="10766" max="10766" width="13.875" style="9" customWidth="1"/>
    <col min="10767" max="10767" width="7.375" style="9" customWidth="1"/>
    <col min="10768" max="10768" width="13.125" style="9" customWidth="1"/>
    <col min="10769" max="10769" width="18.125" style="9" customWidth="1"/>
    <col min="10770" max="10770" width="15.625" style="9" customWidth="1"/>
    <col min="10771" max="11009" width="8.875" style="9"/>
    <col min="11010" max="11010" width="18.375" style="9" customWidth="1"/>
    <col min="11011" max="11011" width="6.25" style="9" customWidth="1"/>
    <col min="11012" max="11013" width="15.875" style="9" customWidth="1"/>
    <col min="11014" max="11014" width="64.125" style="9" customWidth="1"/>
    <col min="11015" max="11015" width="6.25" style="9" customWidth="1"/>
    <col min="11016" max="11017" width="9.875" style="9" bestFit="1" customWidth="1"/>
    <col min="11018" max="11018" width="7.375" style="9" customWidth="1"/>
    <col min="11019" max="11019" width="47.875" style="9" customWidth="1"/>
    <col min="11020" max="11020" width="66.875" style="9" customWidth="1"/>
    <col min="11021" max="11021" width="30.875" style="9" customWidth="1"/>
    <col min="11022" max="11022" width="13.875" style="9" customWidth="1"/>
    <col min="11023" max="11023" width="7.375" style="9" customWidth="1"/>
    <col min="11024" max="11024" width="13.125" style="9" customWidth="1"/>
    <col min="11025" max="11025" width="18.125" style="9" customWidth="1"/>
    <col min="11026" max="11026" width="15.625" style="9" customWidth="1"/>
    <col min="11027" max="11265" width="8.875" style="9"/>
    <col min="11266" max="11266" width="18.375" style="9" customWidth="1"/>
    <col min="11267" max="11267" width="6.25" style="9" customWidth="1"/>
    <col min="11268" max="11269" width="15.875" style="9" customWidth="1"/>
    <col min="11270" max="11270" width="64.125" style="9" customWidth="1"/>
    <col min="11271" max="11271" width="6.25" style="9" customWidth="1"/>
    <col min="11272" max="11273" width="9.875" style="9" bestFit="1" customWidth="1"/>
    <col min="11274" max="11274" width="7.375" style="9" customWidth="1"/>
    <col min="11275" max="11275" width="47.875" style="9" customWidth="1"/>
    <col min="11276" max="11276" width="66.875" style="9" customWidth="1"/>
    <col min="11277" max="11277" width="30.875" style="9" customWidth="1"/>
    <col min="11278" max="11278" width="13.875" style="9" customWidth="1"/>
    <col min="11279" max="11279" width="7.375" style="9" customWidth="1"/>
    <col min="11280" max="11280" width="13.125" style="9" customWidth="1"/>
    <col min="11281" max="11281" width="18.125" style="9" customWidth="1"/>
    <col min="11282" max="11282" width="15.625" style="9" customWidth="1"/>
    <col min="11283" max="11521" width="8.875" style="9"/>
    <col min="11522" max="11522" width="18.375" style="9" customWidth="1"/>
    <col min="11523" max="11523" width="6.25" style="9" customWidth="1"/>
    <col min="11524" max="11525" width="15.875" style="9" customWidth="1"/>
    <col min="11526" max="11526" width="64.125" style="9" customWidth="1"/>
    <col min="11527" max="11527" width="6.25" style="9" customWidth="1"/>
    <col min="11528" max="11529" width="9.875" style="9" bestFit="1" customWidth="1"/>
    <col min="11530" max="11530" width="7.375" style="9" customWidth="1"/>
    <col min="11531" max="11531" width="47.875" style="9" customWidth="1"/>
    <col min="11532" max="11532" width="66.875" style="9" customWidth="1"/>
    <col min="11533" max="11533" width="30.875" style="9" customWidth="1"/>
    <col min="11534" max="11534" width="13.875" style="9" customWidth="1"/>
    <col min="11535" max="11535" width="7.375" style="9" customWidth="1"/>
    <col min="11536" max="11536" width="13.125" style="9" customWidth="1"/>
    <col min="11537" max="11537" width="18.125" style="9" customWidth="1"/>
    <col min="11538" max="11538" width="15.625" style="9" customWidth="1"/>
    <col min="11539" max="11777" width="8.875" style="9"/>
    <col min="11778" max="11778" width="18.375" style="9" customWidth="1"/>
    <col min="11779" max="11779" width="6.25" style="9" customWidth="1"/>
    <col min="11780" max="11781" width="15.875" style="9" customWidth="1"/>
    <col min="11782" max="11782" width="64.125" style="9" customWidth="1"/>
    <col min="11783" max="11783" width="6.25" style="9" customWidth="1"/>
    <col min="11784" max="11785" width="9.875" style="9" bestFit="1" customWidth="1"/>
    <col min="11786" max="11786" width="7.375" style="9" customWidth="1"/>
    <col min="11787" max="11787" width="47.875" style="9" customWidth="1"/>
    <col min="11788" max="11788" width="66.875" style="9" customWidth="1"/>
    <col min="11789" max="11789" width="30.875" style="9" customWidth="1"/>
    <col min="11790" max="11790" width="13.875" style="9" customWidth="1"/>
    <col min="11791" max="11791" width="7.375" style="9" customWidth="1"/>
    <col min="11792" max="11792" width="13.125" style="9" customWidth="1"/>
    <col min="11793" max="11793" width="18.125" style="9" customWidth="1"/>
    <col min="11794" max="11794" width="15.625" style="9" customWidth="1"/>
    <col min="11795" max="12033" width="8.875" style="9"/>
    <col min="12034" max="12034" width="18.375" style="9" customWidth="1"/>
    <col min="12035" max="12035" width="6.25" style="9" customWidth="1"/>
    <col min="12036" max="12037" width="15.875" style="9" customWidth="1"/>
    <col min="12038" max="12038" width="64.125" style="9" customWidth="1"/>
    <col min="12039" max="12039" width="6.25" style="9" customWidth="1"/>
    <col min="12040" max="12041" width="9.875" style="9" bestFit="1" customWidth="1"/>
    <col min="12042" max="12042" width="7.375" style="9" customWidth="1"/>
    <col min="12043" max="12043" width="47.875" style="9" customWidth="1"/>
    <col min="12044" max="12044" width="66.875" style="9" customWidth="1"/>
    <col min="12045" max="12045" width="30.875" style="9" customWidth="1"/>
    <col min="12046" max="12046" width="13.875" style="9" customWidth="1"/>
    <col min="12047" max="12047" width="7.375" style="9" customWidth="1"/>
    <col min="12048" max="12048" width="13.125" style="9" customWidth="1"/>
    <col min="12049" max="12049" width="18.125" style="9" customWidth="1"/>
    <col min="12050" max="12050" width="15.625" style="9" customWidth="1"/>
    <col min="12051" max="12289" width="8.875" style="9"/>
    <col min="12290" max="12290" width="18.375" style="9" customWidth="1"/>
    <col min="12291" max="12291" width="6.25" style="9" customWidth="1"/>
    <col min="12292" max="12293" width="15.875" style="9" customWidth="1"/>
    <col min="12294" max="12294" width="64.125" style="9" customWidth="1"/>
    <col min="12295" max="12295" width="6.25" style="9" customWidth="1"/>
    <col min="12296" max="12297" width="9.875" style="9" bestFit="1" customWidth="1"/>
    <col min="12298" max="12298" width="7.375" style="9" customWidth="1"/>
    <col min="12299" max="12299" width="47.875" style="9" customWidth="1"/>
    <col min="12300" max="12300" width="66.875" style="9" customWidth="1"/>
    <col min="12301" max="12301" width="30.875" style="9" customWidth="1"/>
    <col min="12302" max="12302" width="13.875" style="9" customWidth="1"/>
    <col min="12303" max="12303" width="7.375" style="9" customWidth="1"/>
    <col min="12304" max="12304" width="13.125" style="9" customWidth="1"/>
    <col min="12305" max="12305" width="18.125" style="9" customWidth="1"/>
    <col min="12306" max="12306" width="15.625" style="9" customWidth="1"/>
    <col min="12307" max="12545" width="8.875" style="9"/>
    <col min="12546" max="12546" width="18.375" style="9" customWidth="1"/>
    <col min="12547" max="12547" width="6.25" style="9" customWidth="1"/>
    <col min="12548" max="12549" width="15.875" style="9" customWidth="1"/>
    <col min="12550" max="12550" width="64.125" style="9" customWidth="1"/>
    <col min="12551" max="12551" width="6.25" style="9" customWidth="1"/>
    <col min="12552" max="12553" width="9.875" style="9" bestFit="1" customWidth="1"/>
    <col min="12554" max="12554" width="7.375" style="9" customWidth="1"/>
    <col min="12555" max="12555" width="47.875" style="9" customWidth="1"/>
    <col min="12556" max="12556" width="66.875" style="9" customWidth="1"/>
    <col min="12557" max="12557" width="30.875" style="9" customWidth="1"/>
    <col min="12558" max="12558" width="13.875" style="9" customWidth="1"/>
    <col min="12559" max="12559" width="7.375" style="9" customWidth="1"/>
    <col min="12560" max="12560" width="13.125" style="9" customWidth="1"/>
    <col min="12561" max="12561" width="18.125" style="9" customWidth="1"/>
    <col min="12562" max="12562" width="15.625" style="9" customWidth="1"/>
    <col min="12563" max="12801" width="8.875" style="9"/>
    <col min="12802" max="12802" width="18.375" style="9" customWidth="1"/>
    <col min="12803" max="12803" width="6.25" style="9" customWidth="1"/>
    <col min="12804" max="12805" width="15.875" style="9" customWidth="1"/>
    <col min="12806" max="12806" width="64.125" style="9" customWidth="1"/>
    <col min="12807" max="12807" width="6.25" style="9" customWidth="1"/>
    <col min="12808" max="12809" width="9.875" style="9" bestFit="1" customWidth="1"/>
    <col min="12810" max="12810" width="7.375" style="9" customWidth="1"/>
    <col min="12811" max="12811" width="47.875" style="9" customWidth="1"/>
    <col min="12812" max="12812" width="66.875" style="9" customWidth="1"/>
    <col min="12813" max="12813" width="30.875" style="9" customWidth="1"/>
    <col min="12814" max="12814" width="13.875" style="9" customWidth="1"/>
    <col min="12815" max="12815" width="7.375" style="9" customWidth="1"/>
    <col min="12816" max="12816" width="13.125" style="9" customWidth="1"/>
    <col min="12817" max="12817" width="18.125" style="9" customWidth="1"/>
    <col min="12818" max="12818" width="15.625" style="9" customWidth="1"/>
    <col min="12819" max="13057" width="8.875" style="9"/>
    <col min="13058" max="13058" width="18.375" style="9" customWidth="1"/>
    <col min="13059" max="13059" width="6.25" style="9" customWidth="1"/>
    <col min="13060" max="13061" width="15.875" style="9" customWidth="1"/>
    <col min="13062" max="13062" width="64.125" style="9" customWidth="1"/>
    <col min="13063" max="13063" width="6.25" style="9" customWidth="1"/>
    <col min="13064" max="13065" width="9.875" style="9" bestFit="1" customWidth="1"/>
    <col min="13066" max="13066" width="7.375" style="9" customWidth="1"/>
    <col min="13067" max="13067" width="47.875" style="9" customWidth="1"/>
    <col min="13068" max="13068" width="66.875" style="9" customWidth="1"/>
    <col min="13069" max="13069" width="30.875" style="9" customWidth="1"/>
    <col min="13070" max="13070" width="13.875" style="9" customWidth="1"/>
    <col min="13071" max="13071" width="7.375" style="9" customWidth="1"/>
    <col min="13072" max="13072" width="13.125" style="9" customWidth="1"/>
    <col min="13073" max="13073" width="18.125" style="9" customWidth="1"/>
    <col min="13074" max="13074" width="15.625" style="9" customWidth="1"/>
    <col min="13075" max="13313" width="8.875" style="9"/>
    <col min="13314" max="13314" width="18.375" style="9" customWidth="1"/>
    <col min="13315" max="13315" width="6.25" style="9" customWidth="1"/>
    <col min="13316" max="13317" width="15.875" style="9" customWidth="1"/>
    <col min="13318" max="13318" width="64.125" style="9" customWidth="1"/>
    <col min="13319" max="13319" width="6.25" style="9" customWidth="1"/>
    <col min="13320" max="13321" width="9.875" style="9" bestFit="1" customWidth="1"/>
    <col min="13322" max="13322" width="7.375" style="9" customWidth="1"/>
    <col min="13323" max="13323" width="47.875" style="9" customWidth="1"/>
    <col min="13324" max="13324" width="66.875" style="9" customWidth="1"/>
    <col min="13325" max="13325" width="30.875" style="9" customWidth="1"/>
    <col min="13326" max="13326" width="13.875" style="9" customWidth="1"/>
    <col min="13327" max="13327" width="7.375" style="9" customWidth="1"/>
    <col min="13328" max="13328" width="13.125" style="9" customWidth="1"/>
    <col min="13329" max="13329" width="18.125" style="9" customWidth="1"/>
    <col min="13330" max="13330" width="15.625" style="9" customWidth="1"/>
    <col min="13331" max="13569" width="8.875" style="9"/>
    <col min="13570" max="13570" width="18.375" style="9" customWidth="1"/>
    <col min="13571" max="13571" width="6.25" style="9" customWidth="1"/>
    <col min="13572" max="13573" width="15.875" style="9" customWidth="1"/>
    <col min="13574" max="13574" width="64.125" style="9" customWidth="1"/>
    <col min="13575" max="13575" width="6.25" style="9" customWidth="1"/>
    <col min="13576" max="13577" width="9.875" style="9" bestFit="1" customWidth="1"/>
    <col min="13578" max="13578" width="7.375" style="9" customWidth="1"/>
    <col min="13579" max="13579" width="47.875" style="9" customWidth="1"/>
    <col min="13580" max="13580" width="66.875" style="9" customWidth="1"/>
    <col min="13581" max="13581" width="30.875" style="9" customWidth="1"/>
    <col min="13582" max="13582" width="13.875" style="9" customWidth="1"/>
    <col min="13583" max="13583" width="7.375" style="9" customWidth="1"/>
    <col min="13584" max="13584" width="13.125" style="9" customWidth="1"/>
    <col min="13585" max="13585" width="18.125" style="9" customWidth="1"/>
    <col min="13586" max="13586" width="15.625" style="9" customWidth="1"/>
    <col min="13587" max="13825" width="8.875" style="9"/>
    <col min="13826" max="13826" width="18.375" style="9" customWidth="1"/>
    <col min="13827" max="13827" width="6.25" style="9" customWidth="1"/>
    <col min="13828" max="13829" width="15.875" style="9" customWidth="1"/>
    <col min="13830" max="13830" width="64.125" style="9" customWidth="1"/>
    <col min="13831" max="13831" width="6.25" style="9" customWidth="1"/>
    <col min="13832" max="13833" width="9.875" style="9" bestFit="1" customWidth="1"/>
    <col min="13834" max="13834" width="7.375" style="9" customWidth="1"/>
    <col min="13835" max="13835" width="47.875" style="9" customWidth="1"/>
    <col min="13836" max="13836" width="66.875" style="9" customWidth="1"/>
    <col min="13837" max="13837" width="30.875" style="9" customWidth="1"/>
    <col min="13838" max="13838" width="13.875" style="9" customWidth="1"/>
    <col min="13839" max="13839" width="7.375" style="9" customWidth="1"/>
    <col min="13840" max="13840" width="13.125" style="9" customWidth="1"/>
    <col min="13841" max="13841" width="18.125" style="9" customWidth="1"/>
    <col min="13842" max="13842" width="15.625" style="9" customWidth="1"/>
    <col min="13843" max="14081" width="8.875" style="9"/>
    <col min="14082" max="14082" width="18.375" style="9" customWidth="1"/>
    <col min="14083" max="14083" width="6.25" style="9" customWidth="1"/>
    <col min="14084" max="14085" width="15.875" style="9" customWidth="1"/>
    <col min="14086" max="14086" width="64.125" style="9" customWidth="1"/>
    <col min="14087" max="14087" width="6.25" style="9" customWidth="1"/>
    <col min="14088" max="14089" width="9.875" style="9" bestFit="1" customWidth="1"/>
    <col min="14090" max="14090" width="7.375" style="9" customWidth="1"/>
    <col min="14091" max="14091" width="47.875" style="9" customWidth="1"/>
    <col min="14092" max="14092" width="66.875" style="9" customWidth="1"/>
    <col min="14093" max="14093" width="30.875" style="9" customWidth="1"/>
    <col min="14094" max="14094" width="13.875" style="9" customWidth="1"/>
    <col min="14095" max="14095" width="7.375" style="9" customWidth="1"/>
    <col min="14096" max="14096" width="13.125" style="9" customWidth="1"/>
    <col min="14097" max="14097" width="18.125" style="9" customWidth="1"/>
    <col min="14098" max="14098" width="15.625" style="9" customWidth="1"/>
    <col min="14099" max="14337" width="8.875" style="9"/>
    <col min="14338" max="14338" width="18.375" style="9" customWidth="1"/>
    <col min="14339" max="14339" width="6.25" style="9" customWidth="1"/>
    <col min="14340" max="14341" width="15.875" style="9" customWidth="1"/>
    <col min="14342" max="14342" width="64.125" style="9" customWidth="1"/>
    <col min="14343" max="14343" width="6.25" style="9" customWidth="1"/>
    <col min="14344" max="14345" width="9.875" style="9" bestFit="1" customWidth="1"/>
    <col min="14346" max="14346" width="7.375" style="9" customWidth="1"/>
    <col min="14347" max="14347" width="47.875" style="9" customWidth="1"/>
    <col min="14348" max="14348" width="66.875" style="9" customWidth="1"/>
    <col min="14349" max="14349" width="30.875" style="9" customWidth="1"/>
    <col min="14350" max="14350" width="13.875" style="9" customWidth="1"/>
    <col min="14351" max="14351" width="7.375" style="9" customWidth="1"/>
    <col min="14352" max="14352" width="13.125" style="9" customWidth="1"/>
    <col min="14353" max="14353" width="18.125" style="9" customWidth="1"/>
    <col min="14354" max="14354" width="15.625" style="9" customWidth="1"/>
    <col min="14355" max="14593" width="8.875" style="9"/>
    <col min="14594" max="14594" width="18.375" style="9" customWidth="1"/>
    <col min="14595" max="14595" width="6.25" style="9" customWidth="1"/>
    <col min="14596" max="14597" width="15.875" style="9" customWidth="1"/>
    <col min="14598" max="14598" width="64.125" style="9" customWidth="1"/>
    <col min="14599" max="14599" width="6.25" style="9" customWidth="1"/>
    <col min="14600" max="14601" width="9.875" style="9" bestFit="1" customWidth="1"/>
    <col min="14602" max="14602" width="7.375" style="9" customWidth="1"/>
    <col min="14603" max="14603" width="47.875" style="9" customWidth="1"/>
    <col min="14604" max="14604" width="66.875" style="9" customWidth="1"/>
    <col min="14605" max="14605" width="30.875" style="9" customWidth="1"/>
    <col min="14606" max="14606" width="13.875" style="9" customWidth="1"/>
    <col min="14607" max="14607" width="7.375" style="9" customWidth="1"/>
    <col min="14608" max="14608" width="13.125" style="9" customWidth="1"/>
    <col min="14609" max="14609" width="18.125" style="9" customWidth="1"/>
    <col min="14610" max="14610" width="15.625" style="9" customWidth="1"/>
    <col min="14611" max="14849" width="8.875" style="9"/>
    <col min="14850" max="14850" width="18.375" style="9" customWidth="1"/>
    <col min="14851" max="14851" width="6.25" style="9" customWidth="1"/>
    <col min="14852" max="14853" width="15.875" style="9" customWidth="1"/>
    <col min="14854" max="14854" width="64.125" style="9" customWidth="1"/>
    <col min="14855" max="14855" width="6.25" style="9" customWidth="1"/>
    <col min="14856" max="14857" width="9.875" style="9" bestFit="1" customWidth="1"/>
    <col min="14858" max="14858" width="7.375" style="9" customWidth="1"/>
    <col min="14859" max="14859" width="47.875" style="9" customWidth="1"/>
    <col min="14860" max="14860" width="66.875" style="9" customWidth="1"/>
    <col min="14861" max="14861" width="30.875" style="9" customWidth="1"/>
    <col min="14862" max="14862" width="13.875" style="9" customWidth="1"/>
    <col min="14863" max="14863" width="7.375" style="9" customWidth="1"/>
    <col min="14864" max="14864" width="13.125" style="9" customWidth="1"/>
    <col min="14865" max="14865" width="18.125" style="9" customWidth="1"/>
    <col min="14866" max="14866" width="15.625" style="9" customWidth="1"/>
    <col min="14867" max="15105" width="8.875" style="9"/>
    <col min="15106" max="15106" width="18.375" style="9" customWidth="1"/>
    <col min="15107" max="15107" width="6.25" style="9" customWidth="1"/>
    <col min="15108" max="15109" width="15.875" style="9" customWidth="1"/>
    <col min="15110" max="15110" width="64.125" style="9" customWidth="1"/>
    <col min="15111" max="15111" width="6.25" style="9" customWidth="1"/>
    <col min="15112" max="15113" width="9.875" style="9" bestFit="1" customWidth="1"/>
    <col min="15114" max="15114" width="7.375" style="9" customWidth="1"/>
    <col min="15115" max="15115" width="47.875" style="9" customWidth="1"/>
    <col min="15116" max="15116" width="66.875" style="9" customWidth="1"/>
    <col min="15117" max="15117" width="30.875" style="9" customWidth="1"/>
    <col min="15118" max="15118" width="13.875" style="9" customWidth="1"/>
    <col min="15119" max="15119" width="7.375" style="9" customWidth="1"/>
    <col min="15120" max="15120" width="13.125" style="9" customWidth="1"/>
    <col min="15121" max="15121" width="18.125" style="9" customWidth="1"/>
    <col min="15122" max="15122" width="15.625" style="9" customWidth="1"/>
    <col min="15123" max="15361" width="8.875" style="9"/>
    <col min="15362" max="15362" width="18.375" style="9" customWidth="1"/>
    <col min="15363" max="15363" width="6.25" style="9" customWidth="1"/>
    <col min="15364" max="15365" width="15.875" style="9" customWidth="1"/>
    <col min="15366" max="15366" width="64.125" style="9" customWidth="1"/>
    <col min="15367" max="15367" width="6.25" style="9" customWidth="1"/>
    <col min="15368" max="15369" width="9.875" style="9" bestFit="1" customWidth="1"/>
    <col min="15370" max="15370" width="7.375" style="9" customWidth="1"/>
    <col min="15371" max="15371" width="47.875" style="9" customWidth="1"/>
    <col min="15372" max="15372" width="66.875" style="9" customWidth="1"/>
    <col min="15373" max="15373" width="30.875" style="9" customWidth="1"/>
    <col min="15374" max="15374" width="13.875" style="9" customWidth="1"/>
    <col min="15375" max="15375" width="7.375" style="9" customWidth="1"/>
    <col min="15376" max="15376" width="13.125" style="9" customWidth="1"/>
    <col min="15377" max="15377" width="18.125" style="9" customWidth="1"/>
    <col min="15378" max="15378" width="15.625" style="9" customWidth="1"/>
    <col min="15379" max="15617" width="8.875" style="9"/>
    <col min="15618" max="15618" width="18.375" style="9" customWidth="1"/>
    <col min="15619" max="15619" width="6.25" style="9" customWidth="1"/>
    <col min="15620" max="15621" width="15.875" style="9" customWidth="1"/>
    <col min="15622" max="15622" width="64.125" style="9" customWidth="1"/>
    <col min="15623" max="15623" width="6.25" style="9" customWidth="1"/>
    <col min="15624" max="15625" width="9.875" style="9" bestFit="1" customWidth="1"/>
    <col min="15626" max="15626" width="7.375" style="9" customWidth="1"/>
    <col min="15627" max="15627" width="47.875" style="9" customWidth="1"/>
    <col min="15628" max="15628" width="66.875" style="9" customWidth="1"/>
    <col min="15629" max="15629" width="30.875" style="9" customWidth="1"/>
    <col min="15630" max="15630" width="13.875" style="9" customWidth="1"/>
    <col min="15631" max="15631" width="7.375" style="9" customWidth="1"/>
    <col min="15632" max="15632" width="13.125" style="9" customWidth="1"/>
    <col min="15633" max="15633" width="18.125" style="9" customWidth="1"/>
    <col min="15634" max="15634" width="15.625" style="9" customWidth="1"/>
    <col min="15635" max="15873" width="8.875" style="9"/>
    <col min="15874" max="15874" width="18.375" style="9" customWidth="1"/>
    <col min="15875" max="15875" width="6.25" style="9" customWidth="1"/>
    <col min="15876" max="15877" width="15.875" style="9" customWidth="1"/>
    <col min="15878" max="15878" width="64.125" style="9" customWidth="1"/>
    <col min="15879" max="15879" width="6.25" style="9" customWidth="1"/>
    <col min="15880" max="15881" width="9.875" style="9" bestFit="1" customWidth="1"/>
    <col min="15882" max="15882" width="7.375" style="9" customWidth="1"/>
    <col min="15883" max="15883" width="47.875" style="9" customWidth="1"/>
    <col min="15884" max="15884" width="66.875" style="9" customWidth="1"/>
    <col min="15885" max="15885" width="30.875" style="9" customWidth="1"/>
    <col min="15886" max="15886" width="13.875" style="9" customWidth="1"/>
    <col min="15887" max="15887" width="7.375" style="9" customWidth="1"/>
    <col min="15888" max="15888" width="13.125" style="9" customWidth="1"/>
    <col min="15889" max="15889" width="18.125" style="9" customWidth="1"/>
    <col min="15890" max="15890" width="15.625" style="9" customWidth="1"/>
    <col min="15891" max="16129" width="8.875" style="9"/>
    <col min="16130" max="16130" width="18.375" style="9" customWidth="1"/>
    <col min="16131" max="16131" width="6.25" style="9" customWidth="1"/>
    <col min="16132" max="16133" width="15.875" style="9" customWidth="1"/>
    <col min="16134" max="16134" width="64.125" style="9" customWidth="1"/>
    <col min="16135" max="16135" width="6.25" style="9" customWidth="1"/>
    <col min="16136" max="16137" width="9.875" style="9" bestFit="1" customWidth="1"/>
    <col min="16138" max="16138" width="7.375" style="9" customWidth="1"/>
    <col min="16139" max="16139" width="47.875" style="9" customWidth="1"/>
    <col min="16140" max="16140" width="66.875" style="9" customWidth="1"/>
    <col min="16141" max="16141" width="30.875" style="9" customWidth="1"/>
    <col min="16142" max="16142" width="13.875" style="9" customWidth="1"/>
    <col min="16143" max="16143" width="7.375" style="9" customWidth="1"/>
    <col min="16144" max="16144" width="13.125" style="9" customWidth="1"/>
    <col min="16145" max="16145" width="18.125" style="9" customWidth="1"/>
    <col min="16146" max="16146" width="15.625" style="9" customWidth="1"/>
    <col min="16147" max="16384" width="8.875" style="9"/>
  </cols>
  <sheetData>
    <row r="2" spans="1:18" ht="20.100000000000001" customHeight="1">
      <c r="C2" s="1" t="s">
        <v>0</v>
      </c>
      <c r="D2" s="1"/>
      <c r="E2" s="1"/>
      <c r="F2" s="2" t="s">
        <v>4665</v>
      </c>
      <c r="H2" s="4" t="s">
        <v>2</v>
      </c>
      <c r="I2" s="5"/>
      <c r="J2" s="6"/>
      <c r="K2" s="7">
        <f>SUM(I:I)</f>
        <v>1189380</v>
      </c>
    </row>
    <row r="3" spans="1:18" ht="20.100000000000001" customHeight="1">
      <c r="C3" s="1" t="s">
        <v>3</v>
      </c>
      <c r="D3" s="1"/>
      <c r="E3" s="1"/>
      <c r="F3" s="13" t="s">
        <v>3279</v>
      </c>
      <c r="I3" s="1461" t="s">
        <v>4666</v>
      </c>
      <c r="J3" s="1461"/>
      <c r="K3" s="1461"/>
      <c r="L3" s="1461"/>
    </row>
    <row r="4" spans="1:18" ht="20.100000000000001" customHeight="1">
      <c r="C4" s="1" t="s">
        <v>1373</v>
      </c>
      <c r="D4" s="1"/>
      <c r="E4" s="1"/>
      <c r="F4" s="13" t="s">
        <v>4667</v>
      </c>
      <c r="I4" s="1461"/>
      <c r="J4" s="1461"/>
      <c r="K4" s="1461"/>
      <c r="L4" s="1461"/>
    </row>
    <row r="5" spans="1:18" ht="20.100000000000001" customHeight="1">
      <c r="C5" s="1" t="s">
        <v>6</v>
      </c>
      <c r="D5" s="1"/>
      <c r="E5" s="1"/>
      <c r="F5" s="16">
        <v>45160</v>
      </c>
      <c r="H5" s="1462" t="s">
        <v>1374</v>
      </c>
      <c r="I5" s="466"/>
    </row>
    <row r="6" spans="1:18" ht="20.100000000000001" customHeight="1">
      <c r="C6" s="1" t="s">
        <v>7</v>
      </c>
      <c r="D6" s="1"/>
      <c r="E6" s="1"/>
      <c r="F6" s="16">
        <v>45162</v>
      </c>
      <c r="H6" s="1463"/>
    </row>
    <row r="8" spans="1:18" s="8" customFormat="1" ht="19.7" customHeight="1">
      <c r="A8" s="1010" t="s">
        <v>2601</v>
      </c>
      <c r="B8" s="1010" t="s">
        <v>2602</v>
      </c>
      <c r="C8" s="566" t="s">
        <v>2603</v>
      </c>
      <c r="D8" s="566" t="s">
        <v>2604</v>
      </c>
      <c r="E8" s="566" t="s">
        <v>2605</v>
      </c>
      <c r="F8" s="1010" t="s">
        <v>2606</v>
      </c>
      <c r="G8" s="129" t="s">
        <v>2607</v>
      </c>
      <c r="H8" s="1010" t="s">
        <v>2608</v>
      </c>
      <c r="I8" s="1013" t="s">
        <v>2609</v>
      </c>
      <c r="J8" s="1350" t="s">
        <v>2610</v>
      </c>
      <c r="K8" s="1010" t="s">
        <v>2611</v>
      </c>
      <c r="L8" s="1010" t="s">
        <v>2612</v>
      </c>
      <c r="M8" s="1010" t="s">
        <v>2613</v>
      </c>
      <c r="N8" s="1015" t="s">
        <v>2614</v>
      </c>
      <c r="O8" s="566" t="s">
        <v>2615</v>
      </c>
      <c r="P8" s="1010" t="s">
        <v>2616</v>
      </c>
      <c r="Q8" s="1015" t="s">
        <v>2617</v>
      </c>
      <c r="R8" s="1351" t="s">
        <v>2618</v>
      </c>
    </row>
    <row r="9" spans="1:18" s="8" customFormat="1" ht="19.7" customHeight="1">
      <c r="A9" s="18" t="s">
        <v>860</v>
      </c>
      <c r="B9" s="18" t="s">
        <v>3051</v>
      </c>
      <c r="C9" s="17" t="s">
        <v>8</v>
      </c>
      <c r="D9" s="17" t="s">
        <v>9</v>
      </c>
      <c r="E9" s="17" t="s">
        <v>10</v>
      </c>
      <c r="F9" s="18" t="s">
        <v>11</v>
      </c>
      <c r="G9" s="26" t="s">
        <v>12</v>
      </c>
      <c r="H9" s="18" t="s">
        <v>13</v>
      </c>
      <c r="I9" s="22" t="s">
        <v>14</v>
      </c>
      <c r="J9" s="357" t="s">
        <v>15</v>
      </c>
      <c r="K9" s="18" t="s">
        <v>16</v>
      </c>
      <c r="L9" s="18" t="s">
        <v>17</v>
      </c>
      <c r="M9" s="18" t="s">
        <v>18</v>
      </c>
      <c r="N9" s="30" t="s">
        <v>19</v>
      </c>
      <c r="O9" s="17" t="s">
        <v>20</v>
      </c>
      <c r="P9" s="18" t="s">
        <v>21</v>
      </c>
      <c r="Q9" s="30" t="s">
        <v>22</v>
      </c>
      <c r="R9" s="1063" t="s">
        <v>23</v>
      </c>
    </row>
    <row r="10" spans="1:18" s="8" customFormat="1" ht="19.7" customHeight="1">
      <c r="C10" s="17"/>
      <c r="D10" s="17"/>
      <c r="E10" s="17"/>
      <c r="F10" s="18"/>
      <c r="G10" s="26"/>
      <c r="H10" s="18"/>
      <c r="I10" s="22"/>
      <c r="J10" s="357"/>
      <c r="K10" s="18"/>
      <c r="L10" s="18"/>
      <c r="M10" s="18"/>
      <c r="N10" s="30"/>
      <c r="O10" s="17"/>
      <c r="P10" s="18"/>
      <c r="Q10" s="30"/>
      <c r="R10" s="1063"/>
    </row>
    <row r="11" spans="1:18" s="8" customFormat="1" ht="19.7" customHeight="1">
      <c r="C11" s="17"/>
      <c r="D11" s="1064" t="s">
        <v>288</v>
      </c>
      <c r="E11" s="1065"/>
      <c r="F11" s="1066"/>
      <c r="G11" s="18"/>
      <c r="H11" s="18"/>
      <c r="I11" s="22"/>
      <c r="J11" s="357"/>
      <c r="K11" s="18"/>
      <c r="L11" s="18"/>
      <c r="M11" s="18"/>
      <c r="N11" s="30"/>
      <c r="O11" s="17"/>
      <c r="P11" s="18"/>
      <c r="Q11" s="30"/>
      <c r="R11" s="1063"/>
    </row>
    <row r="12" spans="1:18" s="8" customFormat="1" ht="19.7" customHeight="1">
      <c r="A12" s="518" t="s">
        <v>4668</v>
      </c>
      <c r="B12" s="210">
        <v>1</v>
      </c>
      <c r="C12" s="775">
        <v>1</v>
      </c>
      <c r="D12" s="17" t="s">
        <v>288</v>
      </c>
      <c r="E12" s="17" t="s">
        <v>288</v>
      </c>
      <c r="F12" s="24" t="s">
        <v>4669</v>
      </c>
      <c r="G12" s="18">
        <v>1</v>
      </c>
      <c r="H12" s="17">
        <v>882000</v>
      </c>
      <c r="I12" s="477">
        <f t="shared" ref="I12:I23" si="0">G12*H12</f>
        <v>882000</v>
      </c>
      <c r="J12" s="22"/>
      <c r="K12" s="24" t="s">
        <v>4057</v>
      </c>
      <c r="L12" s="18"/>
      <c r="M12" s="18"/>
      <c r="N12" s="30">
        <v>45097</v>
      </c>
      <c r="O12" s="17"/>
      <c r="P12" s="29">
        <v>45160</v>
      </c>
      <c r="Q12" s="30">
        <v>45132</v>
      </c>
      <c r="R12" s="1063">
        <v>45132</v>
      </c>
    </row>
    <row r="13" spans="1:18" s="8" customFormat="1" ht="19.7" customHeight="1">
      <c r="A13" s="518" t="s">
        <v>3052</v>
      </c>
      <c r="B13" s="1464">
        <v>2</v>
      </c>
      <c r="C13" s="775">
        <f t="shared" ref="C13:C23" si="1">+C12+1</f>
        <v>2</v>
      </c>
      <c r="D13" s="483" t="s">
        <v>288</v>
      </c>
      <c r="E13" s="483" t="s">
        <v>288</v>
      </c>
      <c r="F13" s="108" t="s">
        <v>2248</v>
      </c>
      <c r="G13" s="107">
        <v>1</v>
      </c>
      <c r="H13" s="108">
        <v>40000</v>
      </c>
      <c r="I13" s="537">
        <f t="shared" si="0"/>
        <v>40000</v>
      </c>
      <c r="J13" s="861"/>
      <c r="K13" s="108" t="s">
        <v>2249</v>
      </c>
      <c r="L13" s="18"/>
      <c r="M13" s="18"/>
      <c r="N13" s="30">
        <v>45097</v>
      </c>
      <c r="O13" s="17"/>
      <c r="P13" s="29">
        <v>45160</v>
      </c>
      <c r="Q13" s="30">
        <v>45132</v>
      </c>
      <c r="R13" s="1063">
        <v>45132</v>
      </c>
    </row>
    <row r="14" spans="1:18" s="8" customFormat="1" ht="19.7" customHeight="1">
      <c r="A14" s="518" t="s">
        <v>3052</v>
      </c>
      <c r="B14" s="518">
        <v>3</v>
      </c>
      <c r="C14" s="775">
        <f t="shared" si="1"/>
        <v>3</v>
      </c>
      <c r="D14" s="17" t="s">
        <v>288</v>
      </c>
      <c r="E14" s="17" t="s">
        <v>288</v>
      </c>
      <c r="F14" s="512" t="s">
        <v>3055</v>
      </c>
      <c r="G14" s="18">
        <v>1</v>
      </c>
      <c r="H14" s="17">
        <v>48000</v>
      </c>
      <c r="I14" s="477">
        <f t="shared" si="0"/>
        <v>48000</v>
      </c>
      <c r="J14" s="22"/>
      <c r="K14" s="24" t="s">
        <v>1386</v>
      </c>
      <c r="L14" s="138" t="s">
        <v>758</v>
      </c>
      <c r="M14" s="18"/>
      <c r="N14" s="30"/>
      <c r="O14" s="17"/>
      <c r="P14" s="29"/>
      <c r="Q14" s="30"/>
      <c r="R14" s="1063"/>
    </row>
    <row r="15" spans="1:18" s="8" customFormat="1" ht="19.7" customHeight="1">
      <c r="A15" s="518" t="s">
        <v>3052</v>
      </c>
      <c r="B15" s="739">
        <v>4</v>
      </c>
      <c r="C15" s="775">
        <f t="shared" si="1"/>
        <v>4</v>
      </c>
      <c r="D15" s="483" t="s">
        <v>288</v>
      </c>
      <c r="E15" s="483" t="s">
        <v>288</v>
      </c>
      <c r="F15" s="108" t="s">
        <v>4670</v>
      </c>
      <c r="G15" s="107">
        <v>1</v>
      </c>
      <c r="H15" s="108">
        <v>2000</v>
      </c>
      <c r="I15" s="537">
        <f t="shared" si="0"/>
        <v>2000</v>
      </c>
      <c r="J15" s="861"/>
      <c r="K15" s="108" t="s">
        <v>1391</v>
      </c>
      <c r="L15" s="863" t="s">
        <v>4671</v>
      </c>
      <c r="M15" s="18"/>
      <c r="N15" s="30"/>
      <c r="O15" s="17"/>
      <c r="P15" s="29"/>
      <c r="Q15" s="30"/>
      <c r="R15" s="1063"/>
    </row>
    <row r="16" spans="1:18" s="8" customFormat="1" ht="19.7" customHeight="1">
      <c r="A16" s="518" t="s">
        <v>3052</v>
      </c>
      <c r="B16" s="1111">
        <v>5</v>
      </c>
      <c r="C16" s="775">
        <f t="shared" si="1"/>
        <v>5</v>
      </c>
      <c r="D16" s="17" t="s">
        <v>288</v>
      </c>
      <c r="E16" s="17" t="s">
        <v>288</v>
      </c>
      <c r="F16" s="24" t="s">
        <v>3057</v>
      </c>
      <c r="G16" s="18">
        <v>1</v>
      </c>
      <c r="H16" s="525">
        <v>25000</v>
      </c>
      <c r="I16" s="94">
        <f t="shared" si="0"/>
        <v>25000</v>
      </c>
      <c r="J16" s="22"/>
      <c r="K16" s="24" t="s">
        <v>4672</v>
      </c>
      <c r="L16" s="138"/>
      <c r="M16" s="18"/>
      <c r="N16" s="30">
        <v>45097</v>
      </c>
      <c r="O16" s="17"/>
      <c r="P16" s="29">
        <v>45160</v>
      </c>
      <c r="Q16" s="30">
        <v>45132</v>
      </c>
      <c r="R16" s="1063">
        <v>45132</v>
      </c>
    </row>
    <row r="17" spans="1:18" s="8" customFormat="1" ht="19.7" customHeight="1">
      <c r="A17" s="518" t="s">
        <v>4673</v>
      </c>
      <c r="B17" s="1465">
        <v>6</v>
      </c>
      <c r="C17" s="775">
        <f t="shared" si="1"/>
        <v>6</v>
      </c>
      <c r="D17" s="17" t="s">
        <v>167</v>
      </c>
      <c r="E17" s="17" t="s">
        <v>167</v>
      </c>
      <c r="F17" s="57" t="s">
        <v>171</v>
      </c>
      <c r="G17" s="513">
        <v>1</v>
      </c>
      <c r="H17" s="281">
        <v>19600</v>
      </c>
      <c r="I17" s="215">
        <f>G17*H17</f>
        <v>19600</v>
      </c>
      <c r="J17" s="357"/>
      <c r="K17" s="24" t="s">
        <v>3167</v>
      </c>
      <c r="L17" s="18" t="s">
        <v>3168</v>
      </c>
      <c r="M17" s="18"/>
      <c r="N17" s="30">
        <v>45097</v>
      </c>
      <c r="O17" s="17"/>
      <c r="P17" s="29"/>
      <c r="Q17" s="30">
        <v>45160</v>
      </c>
      <c r="R17" s="1063">
        <v>45160</v>
      </c>
    </row>
    <row r="18" spans="1:18" s="1480" customFormat="1" ht="19.7" customHeight="1">
      <c r="A18" s="1466"/>
      <c r="B18" s="1467">
        <v>7</v>
      </c>
      <c r="C18" s="1468">
        <f t="shared" si="1"/>
        <v>7</v>
      </c>
      <c r="D18" s="1469" t="s">
        <v>288</v>
      </c>
      <c r="E18" s="1469" t="s">
        <v>288</v>
      </c>
      <c r="F18" s="1470" t="s">
        <v>4674</v>
      </c>
      <c r="G18" s="1471">
        <v>2</v>
      </c>
      <c r="H18" s="1472"/>
      <c r="I18" s="1473"/>
      <c r="J18" s="1474"/>
      <c r="K18" s="1470" t="s">
        <v>4675</v>
      </c>
      <c r="L18" s="353" t="s">
        <v>4676</v>
      </c>
      <c r="M18" s="1475"/>
      <c r="N18" s="1476">
        <v>45097</v>
      </c>
      <c r="O18" s="1477"/>
      <c r="P18" s="1478">
        <v>45160</v>
      </c>
      <c r="Q18" s="1476"/>
      <c r="R18" s="1479"/>
    </row>
    <row r="19" spans="1:18" s="8" customFormat="1" ht="19.7" customHeight="1">
      <c r="A19" s="518" t="s">
        <v>3052</v>
      </c>
      <c r="B19" s="18">
        <v>16</v>
      </c>
      <c r="C19" s="775" t="e">
        <f>+#REF!+1</f>
        <v>#REF!</v>
      </c>
      <c r="D19" s="123" t="s">
        <v>288</v>
      </c>
      <c r="E19" s="123" t="s">
        <v>288</v>
      </c>
      <c r="F19" s="1175" t="s">
        <v>3326</v>
      </c>
      <c r="G19" s="321">
        <v>1</v>
      </c>
      <c r="H19" s="865">
        <v>31000</v>
      </c>
      <c r="I19" s="411">
        <f t="shared" si="0"/>
        <v>31000</v>
      </c>
      <c r="J19" s="1176"/>
      <c r="K19" s="171" t="s">
        <v>3327</v>
      </c>
      <c r="L19" s="138"/>
      <c r="M19" s="18"/>
      <c r="N19" s="30">
        <v>45097</v>
      </c>
      <c r="O19" s="17"/>
      <c r="P19" s="29">
        <v>45160</v>
      </c>
      <c r="Q19" s="30">
        <v>45132</v>
      </c>
      <c r="R19" s="1063">
        <v>45132</v>
      </c>
    </row>
    <row r="20" spans="1:18" s="8" customFormat="1" ht="19.7" customHeight="1">
      <c r="A20" s="518" t="s">
        <v>3052</v>
      </c>
      <c r="B20" s="1481">
        <v>8</v>
      </c>
      <c r="C20" s="775" t="e">
        <f t="shared" si="1"/>
        <v>#REF!</v>
      </c>
      <c r="D20" s="483" t="s">
        <v>288</v>
      </c>
      <c r="E20" s="483" t="s">
        <v>288</v>
      </c>
      <c r="F20" s="108" t="s">
        <v>4677</v>
      </c>
      <c r="G20" s="107">
        <v>1</v>
      </c>
      <c r="H20" s="864">
        <v>3500</v>
      </c>
      <c r="I20" s="537">
        <f t="shared" si="0"/>
        <v>3500</v>
      </c>
      <c r="J20" s="861"/>
      <c r="K20" s="108" t="s">
        <v>1389</v>
      </c>
      <c r="L20" s="863" t="s">
        <v>4671</v>
      </c>
      <c r="M20" s="18"/>
      <c r="N20" s="30"/>
      <c r="O20" s="17"/>
      <c r="P20" s="29"/>
      <c r="Q20" s="30"/>
      <c r="R20" s="1063"/>
    </row>
    <row r="21" spans="1:18" s="8" customFormat="1" ht="19.7" customHeight="1">
      <c r="A21" s="518" t="s">
        <v>3052</v>
      </c>
      <c r="B21" s="1482">
        <v>9</v>
      </c>
      <c r="C21" s="775" t="e">
        <f t="shared" si="1"/>
        <v>#REF!</v>
      </c>
      <c r="D21" s="483" t="s">
        <v>288</v>
      </c>
      <c r="E21" s="483" t="s">
        <v>288</v>
      </c>
      <c r="F21" s="108" t="s">
        <v>4678</v>
      </c>
      <c r="G21" s="107">
        <v>1</v>
      </c>
      <c r="H21" s="108">
        <v>3000</v>
      </c>
      <c r="I21" s="537">
        <f t="shared" si="0"/>
        <v>3000</v>
      </c>
      <c r="J21" s="861"/>
      <c r="K21" s="108" t="s">
        <v>2251</v>
      </c>
      <c r="L21" s="863" t="s">
        <v>4671</v>
      </c>
      <c r="M21" s="18"/>
      <c r="N21" s="30"/>
      <c r="O21" s="17"/>
      <c r="P21" s="29"/>
      <c r="Q21" s="30"/>
      <c r="R21" s="1063"/>
    </row>
    <row r="22" spans="1:18" s="8" customFormat="1" ht="19.7" customHeight="1">
      <c r="A22" s="518"/>
      <c r="B22" s="1483">
        <v>10</v>
      </c>
      <c r="C22" s="775" t="e">
        <f t="shared" si="1"/>
        <v>#REF!</v>
      </c>
      <c r="D22" s="17" t="s">
        <v>288</v>
      </c>
      <c r="E22" s="17" t="s">
        <v>288</v>
      </c>
      <c r="F22" s="24" t="s">
        <v>4679</v>
      </c>
      <c r="G22" s="18">
        <v>1</v>
      </c>
      <c r="H22" s="17">
        <v>38000</v>
      </c>
      <c r="I22" s="477">
        <f>G22*H22</f>
        <v>38000</v>
      </c>
      <c r="J22" s="22"/>
      <c r="K22" s="24" t="s">
        <v>3062</v>
      </c>
      <c r="L22" s="863"/>
      <c r="M22" s="18"/>
      <c r="N22" s="30">
        <v>45097</v>
      </c>
      <c r="O22" s="17"/>
      <c r="P22" s="29">
        <v>45160</v>
      </c>
      <c r="Q22" s="30">
        <v>45132</v>
      </c>
      <c r="R22" s="1063">
        <v>45132</v>
      </c>
    </row>
    <row r="23" spans="1:18" s="8" customFormat="1" ht="19.7" customHeight="1">
      <c r="A23" s="518" t="s">
        <v>3052</v>
      </c>
      <c r="B23" s="210">
        <v>1</v>
      </c>
      <c r="C23" s="775" t="e">
        <f t="shared" si="1"/>
        <v>#REF!</v>
      </c>
      <c r="D23" s="1069" t="s">
        <v>288</v>
      </c>
      <c r="E23" s="1069" t="s">
        <v>288</v>
      </c>
      <c r="F23" s="1070" t="s">
        <v>4680</v>
      </c>
      <c r="G23" s="486">
        <v>1</v>
      </c>
      <c r="H23" s="486">
        <v>12000</v>
      </c>
      <c r="I23" s="1071">
        <f t="shared" si="0"/>
        <v>12000</v>
      </c>
      <c r="J23" s="22"/>
      <c r="K23" s="24"/>
      <c r="L23" s="18"/>
      <c r="M23" s="18"/>
      <c r="N23" s="30">
        <v>45097</v>
      </c>
      <c r="O23" s="17"/>
      <c r="P23" s="29">
        <v>45160</v>
      </c>
      <c r="Q23" s="30">
        <v>45132</v>
      </c>
      <c r="R23" s="1063">
        <v>45132</v>
      </c>
    </row>
    <row r="24" spans="1:18" s="8" customFormat="1" ht="19.7" customHeight="1">
      <c r="C24" s="17"/>
      <c r="D24" s="483"/>
      <c r="E24" s="483"/>
      <c r="F24" s="484"/>
      <c r="G24" s="485"/>
      <c r="H24" s="107"/>
      <c r="I24" s="487"/>
      <c r="J24" s="357"/>
      <c r="K24" s="519"/>
      <c r="L24" s="18"/>
      <c r="M24" s="18"/>
      <c r="N24" s="30"/>
      <c r="O24" s="17"/>
      <c r="P24" s="29"/>
      <c r="Q24" s="30"/>
      <c r="R24" s="1063"/>
    </row>
    <row r="25" spans="1:18" s="8" customFormat="1" ht="19.7" customHeight="1">
      <c r="C25" s="17"/>
      <c r="D25" s="483"/>
      <c r="E25" s="483"/>
      <c r="F25" s="120"/>
      <c r="G25" s="1369"/>
      <c r="H25" s="107"/>
      <c r="I25" s="850"/>
      <c r="J25" s="357"/>
      <c r="K25" s="519"/>
      <c r="L25" s="18"/>
      <c r="M25" s="18"/>
      <c r="N25" s="30"/>
      <c r="O25" s="17"/>
      <c r="P25" s="29"/>
      <c r="Q25" s="30"/>
      <c r="R25" s="1063"/>
    </row>
    <row r="26" spans="1:18" s="8" customFormat="1" ht="19.7" customHeight="1">
      <c r="C26" s="17"/>
      <c r="D26" s="483"/>
      <c r="E26" s="483"/>
      <c r="F26" s="507">
        <f>SUM(I12:I24)</f>
        <v>1104100</v>
      </c>
      <c r="G26" s="485"/>
      <c r="H26" s="107"/>
      <c r="I26" s="487"/>
      <c r="J26" s="357"/>
      <c r="K26" s="24"/>
      <c r="L26" s="18"/>
      <c r="M26" s="18"/>
      <c r="N26" s="30"/>
      <c r="O26" s="17"/>
      <c r="P26" s="29"/>
      <c r="Q26" s="30"/>
      <c r="R26" s="1063"/>
    </row>
    <row r="27" spans="1:18" s="8" customFormat="1" ht="19.7" customHeight="1">
      <c r="C27" s="17"/>
      <c r="D27" s="477"/>
      <c r="E27" s="1072"/>
      <c r="F27" s="469"/>
      <c r="G27" s="26"/>
      <c r="H27" s="18"/>
      <c r="I27" s="22"/>
      <c r="J27" s="357"/>
      <c r="K27" s="18"/>
      <c r="L27" s="18"/>
      <c r="M27" s="18"/>
      <c r="N27" s="30"/>
      <c r="O27" s="17"/>
      <c r="P27" s="18"/>
      <c r="Q27" s="30"/>
      <c r="R27" s="1063"/>
    </row>
    <row r="28" spans="1:18" s="8" customFormat="1" ht="19.7" customHeight="1">
      <c r="C28" s="17"/>
      <c r="D28" s="477"/>
      <c r="E28" s="1072"/>
      <c r="F28" s="469"/>
      <c r="G28" s="26"/>
      <c r="H28" s="18"/>
      <c r="I28" s="22"/>
      <c r="J28" s="357"/>
      <c r="K28" s="18"/>
      <c r="L28" s="18"/>
      <c r="M28" s="18"/>
      <c r="N28" s="30"/>
      <c r="O28" s="17"/>
      <c r="P28" s="18"/>
      <c r="Q28" s="30"/>
      <c r="R28" s="1063"/>
    </row>
    <row r="29" spans="1:18" s="8" customFormat="1" ht="19.7" customHeight="1">
      <c r="C29" s="17"/>
      <c r="D29" s="477"/>
      <c r="E29" s="1072"/>
      <c r="F29" s="469"/>
      <c r="G29" s="26"/>
      <c r="H29" s="18"/>
      <c r="I29" s="22"/>
      <c r="J29" s="357"/>
      <c r="K29" s="18"/>
      <c r="L29" s="18"/>
      <c r="M29" s="18"/>
      <c r="N29" s="30"/>
      <c r="O29" s="17"/>
      <c r="P29" s="18"/>
      <c r="Q29" s="30"/>
      <c r="R29" s="1063"/>
    </row>
    <row r="30" spans="1:18" s="8" customFormat="1" ht="19.7" customHeight="1">
      <c r="C30" s="17"/>
      <c r="D30" s="17"/>
      <c r="E30" s="17"/>
      <c r="F30" s="18"/>
      <c r="G30" s="26"/>
      <c r="H30" s="18"/>
      <c r="I30" s="22"/>
      <c r="J30" s="357"/>
      <c r="K30" s="18"/>
      <c r="L30" s="18"/>
      <c r="M30" s="18"/>
      <c r="N30" s="30"/>
      <c r="O30" s="17"/>
      <c r="P30" s="18"/>
      <c r="Q30" s="30"/>
      <c r="R30" s="1063"/>
    </row>
    <row r="31" spans="1:18" s="8" customFormat="1" ht="19.7" customHeight="1">
      <c r="C31" s="17"/>
      <c r="D31" s="1064" t="s">
        <v>3063</v>
      </c>
      <c r="E31" s="1065"/>
      <c r="F31" s="1066"/>
      <c r="G31" s="26"/>
      <c r="H31" s="18"/>
      <c r="I31" s="22"/>
      <c r="J31" s="357"/>
      <c r="K31" s="18"/>
      <c r="L31" s="18"/>
      <c r="M31" s="18"/>
      <c r="N31" s="30"/>
      <c r="O31" s="17"/>
      <c r="P31" s="18"/>
      <c r="Q31" s="30"/>
      <c r="R31" s="1063"/>
    </row>
    <row r="32" spans="1:18" s="8" customFormat="1" ht="19.7" customHeight="1">
      <c r="A32" s="518" t="s">
        <v>4681</v>
      </c>
      <c r="B32" s="836">
        <v>5</v>
      </c>
      <c r="C32" s="775" t="e">
        <f>+C23+1</f>
        <v>#REF!</v>
      </c>
      <c r="D32" s="17" t="s">
        <v>159</v>
      </c>
      <c r="E32" s="17" t="s">
        <v>160</v>
      </c>
      <c r="F32" s="50" t="s">
        <v>161</v>
      </c>
      <c r="G32" s="18">
        <v>1</v>
      </c>
      <c r="H32" s="51">
        <v>29920</v>
      </c>
      <c r="I32" s="94">
        <f>G32*H32</f>
        <v>29920</v>
      </c>
      <c r="J32" s="22"/>
      <c r="K32" s="26" t="s">
        <v>162</v>
      </c>
      <c r="L32" s="18"/>
      <c r="M32" s="18"/>
      <c r="N32" s="30">
        <v>45097</v>
      </c>
      <c r="O32" s="17"/>
      <c r="P32" s="29">
        <v>45160</v>
      </c>
      <c r="Q32" s="30">
        <v>45160</v>
      </c>
      <c r="R32" s="1063">
        <v>45160</v>
      </c>
    </row>
    <row r="33" spans="1:18" s="8" customFormat="1" ht="19.7" customHeight="1">
      <c r="A33" s="518" t="s">
        <v>4682</v>
      </c>
      <c r="B33" s="836">
        <v>5</v>
      </c>
      <c r="C33" s="775" t="e">
        <f>+C32+1</f>
        <v>#REF!</v>
      </c>
      <c r="D33" s="17" t="s">
        <v>159</v>
      </c>
      <c r="E33" s="17" t="s">
        <v>160</v>
      </c>
      <c r="F33" s="50" t="s">
        <v>165</v>
      </c>
      <c r="G33" s="18">
        <v>1</v>
      </c>
      <c r="H33" s="51">
        <v>9920</v>
      </c>
      <c r="I33" s="94">
        <f>G33*H33</f>
        <v>9920</v>
      </c>
      <c r="J33" s="22"/>
      <c r="K33" s="26" t="s">
        <v>3066</v>
      </c>
      <c r="L33" s="18"/>
      <c r="M33" s="18"/>
      <c r="N33" s="30">
        <v>45097</v>
      </c>
      <c r="O33" s="17"/>
      <c r="P33" s="29">
        <v>45160</v>
      </c>
      <c r="Q33" s="30">
        <v>45160</v>
      </c>
      <c r="R33" s="1063">
        <v>45160</v>
      </c>
    </row>
    <row r="34" spans="1:18" s="8" customFormat="1" ht="19.7" customHeight="1">
      <c r="A34" s="518" t="s">
        <v>4681</v>
      </c>
      <c r="B34" s="836">
        <v>5</v>
      </c>
      <c r="C34" s="775" t="e">
        <f>+C33+1</f>
        <v>#REF!</v>
      </c>
      <c r="D34" s="17" t="s">
        <v>159</v>
      </c>
      <c r="E34" s="17" t="s">
        <v>160</v>
      </c>
      <c r="F34" s="50" t="s">
        <v>3067</v>
      </c>
      <c r="G34" s="18">
        <v>1</v>
      </c>
      <c r="H34" s="51">
        <v>45440</v>
      </c>
      <c r="I34" s="94">
        <f>G34*H34</f>
        <v>45440</v>
      </c>
      <c r="J34" s="22"/>
      <c r="K34" s="26" t="s">
        <v>164</v>
      </c>
      <c r="L34" s="1075"/>
      <c r="M34" s="18"/>
      <c r="N34" s="30">
        <v>45097</v>
      </c>
      <c r="O34" s="17"/>
      <c r="P34" s="29">
        <v>45160</v>
      </c>
      <c r="Q34" s="30">
        <v>45160</v>
      </c>
      <c r="R34" s="1063">
        <v>45160</v>
      </c>
    </row>
    <row r="35" spans="1:18" s="8" customFormat="1" ht="19.7" customHeight="1">
      <c r="A35" s="18"/>
      <c r="B35" s="18"/>
      <c r="C35" s="17"/>
      <c r="D35" s="17"/>
      <c r="E35" s="17"/>
      <c r="F35" s="50"/>
      <c r="G35" s="1081"/>
      <c r="H35" s="215"/>
      <c r="I35" s="177"/>
      <c r="J35" s="357"/>
      <c r="K35" s="24"/>
      <c r="L35" s="1075"/>
      <c r="M35" s="18"/>
      <c r="N35" s="30"/>
      <c r="O35" s="17"/>
      <c r="P35" s="29"/>
      <c r="Q35" s="30"/>
      <c r="R35" s="1063"/>
    </row>
    <row r="36" spans="1:18" s="8" customFormat="1" ht="19.7" customHeight="1">
      <c r="C36" s="17"/>
      <c r="D36" s="17"/>
      <c r="E36" s="17"/>
      <c r="F36" s="50"/>
      <c r="G36" s="26"/>
      <c r="H36" s="215"/>
      <c r="I36" s="1076"/>
      <c r="J36" s="22"/>
      <c r="K36" s="26"/>
      <c r="L36" s="18"/>
      <c r="M36" s="18"/>
      <c r="N36" s="30"/>
      <c r="O36" s="17"/>
      <c r="P36" s="18"/>
      <c r="Q36" s="30"/>
      <c r="R36" s="1063"/>
    </row>
    <row r="37" spans="1:18" s="8" customFormat="1" ht="19.7" customHeight="1">
      <c r="C37" s="17"/>
      <c r="D37" s="17"/>
      <c r="E37" s="17"/>
      <c r="F37" s="507">
        <f>SUM(I32:I35)</f>
        <v>85280</v>
      </c>
      <c r="G37" s="26"/>
      <c r="H37" s="18"/>
      <c r="I37" s="22"/>
      <c r="J37" s="357"/>
      <c r="K37" s="18"/>
      <c r="L37" s="18"/>
      <c r="M37" s="18"/>
      <c r="N37" s="30"/>
      <c r="O37" s="17"/>
      <c r="P37" s="18"/>
      <c r="Q37" s="30"/>
      <c r="R37" s="1063"/>
    </row>
    <row r="38" spans="1:18" s="8" customFormat="1" ht="19.7" customHeight="1">
      <c r="C38" s="17"/>
      <c r="D38" s="17"/>
      <c r="E38" s="17"/>
      <c r="F38" s="18"/>
      <c r="G38" s="26"/>
      <c r="H38" s="18"/>
      <c r="I38" s="22"/>
      <c r="J38" s="357"/>
      <c r="K38" s="18"/>
      <c r="L38" s="18"/>
      <c r="M38" s="18"/>
      <c r="N38" s="30"/>
      <c r="O38" s="17"/>
      <c r="P38" s="18"/>
      <c r="Q38" s="30"/>
      <c r="R38" s="1063"/>
    </row>
    <row r="39" spans="1:18" s="8" customFormat="1" ht="19.7" customHeight="1">
      <c r="C39" s="17"/>
      <c r="D39" s="17"/>
      <c r="E39" s="17"/>
      <c r="F39" s="18"/>
      <c r="G39" s="26"/>
      <c r="H39" s="18"/>
      <c r="I39" s="22"/>
      <c r="J39" s="357"/>
      <c r="K39" s="18"/>
      <c r="L39" s="18"/>
      <c r="M39" s="18"/>
      <c r="N39" s="30"/>
      <c r="O39" s="17"/>
      <c r="P39" s="18"/>
      <c r="Q39" s="30"/>
      <c r="R39" s="1063"/>
    </row>
    <row r="40" spans="1:18" s="8" customFormat="1" ht="19.7" customHeight="1">
      <c r="C40" s="17"/>
      <c r="D40" s="17"/>
      <c r="E40" s="17"/>
      <c r="F40" s="18"/>
      <c r="G40" s="26"/>
      <c r="H40" s="18"/>
      <c r="I40" s="22"/>
      <c r="J40" s="357"/>
      <c r="K40" s="18"/>
      <c r="L40" s="18"/>
      <c r="M40" s="18"/>
      <c r="N40" s="30"/>
      <c r="O40" s="17"/>
      <c r="P40" s="18"/>
      <c r="Q40" s="30"/>
      <c r="R40" s="1063"/>
    </row>
    <row r="41" spans="1:18" s="8" customFormat="1" ht="19.7" customHeight="1">
      <c r="C41" s="17"/>
      <c r="D41" s="1068"/>
      <c r="E41" s="1068"/>
      <c r="F41" s="1077" t="s">
        <v>3068</v>
      </c>
      <c r="G41" s="1078"/>
      <c r="H41" s="534">
        <v>70000</v>
      </c>
      <c r="I41" s="894">
        <f>G41*H41</f>
        <v>0</v>
      </c>
      <c r="J41" s="357"/>
      <c r="K41" s="18"/>
      <c r="L41" s="18"/>
      <c r="M41" s="18"/>
      <c r="N41" s="30"/>
      <c r="O41" s="17"/>
      <c r="P41" s="18"/>
      <c r="Q41" s="30"/>
      <c r="R41" s="1063"/>
    </row>
    <row r="42" spans="1:18" s="8" customFormat="1" ht="19.7" customHeight="1">
      <c r="C42" s="17"/>
      <c r="D42" s="17"/>
      <c r="E42" s="17"/>
      <c r="F42" s="24" t="s">
        <v>892</v>
      </c>
      <c r="G42" s="26"/>
      <c r="H42" s="18"/>
      <c r="I42" s="22"/>
      <c r="J42" s="357"/>
      <c r="K42" s="18"/>
      <c r="L42" s="18"/>
      <c r="M42" s="18"/>
      <c r="N42" s="30"/>
      <c r="O42" s="17"/>
      <c r="P42" s="18"/>
      <c r="Q42" s="30"/>
      <c r="R42" s="1063"/>
    </row>
    <row r="43" spans="1:18" s="8" customFormat="1" ht="19.7" customHeight="1">
      <c r="C43" s="17"/>
      <c r="D43" s="17"/>
      <c r="E43" s="17"/>
      <c r="F43" s="18"/>
      <c r="G43" s="26"/>
      <c r="H43" s="18"/>
      <c r="I43" s="22"/>
      <c r="J43" s="357"/>
      <c r="K43" s="18"/>
      <c r="L43" s="18"/>
      <c r="M43" s="18"/>
      <c r="N43" s="30"/>
      <c r="O43" s="17"/>
      <c r="P43" s="18"/>
      <c r="Q43" s="30"/>
      <c r="R43" s="1063"/>
    </row>
    <row r="44" spans="1:18" s="8" customFormat="1" ht="19.7" customHeight="1">
      <c r="C44" s="17"/>
      <c r="D44" s="17"/>
      <c r="E44" s="17"/>
      <c r="F44" s="18"/>
      <c r="G44" s="26"/>
      <c r="H44" s="18"/>
      <c r="I44" s="22"/>
      <c r="J44" s="357"/>
      <c r="K44" s="18"/>
      <c r="L44" s="18"/>
      <c r="M44" s="18"/>
      <c r="N44" s="30"/>
      <c r="O44" s="17"/>
      <c r="P44" s="18"/>
      <c r="Q44" s="30"/>
      <c r="R44" s="1063"/>
    </row>
    <row r="45" spans="1:18" s="8" customFormat="1" ht="19.7" customHeight="1">
      <c r="C45" s="17"/>
      <c r="D45" s="17"/>
      <c r="E45" s="17"/>
      <c r="F45" s="18"/>
      <c r="G45" s="26"/>
      <c r="H45" s="18"/>
      <c r="I45" s="22"/>
      <c r="J45" s="357"/>
      <c r="K45" s="18"/>
      <c r="L45" s="18"/>
      <c r="M45" s="18"/>
      <c r="N45" s="30"/>
      <c r="O45" s="17"/>
      <c r="P45" s="18"/>
      <c r="Q45" s="30"/>
      <c r="R45" s="1063"/>
    </row>
    <row r="46" spans="1:18" s="8" customFormat="1" ht="19.7" customHeight="1">
      <c r="C46" s="17"/>
      <c r="D46" s="17"/>
      <c r="E46" s="17"/>
      <c r="F46" s="18"/>
      <c r="G46" s="26"/>
      <c r="H46" s="18"/>
      <c r="I46" s="22"/>
      <c r="J46" s="357"/>
      <c r="K46" s="18"/>
      <c r="L46" s="18"/>
      <c r="M46" s="18"/>
      <c r="N46" s="30"/>
      <c r="O46" s="17"/>
      <c r="P46" s="18"/>
      <c r="Q46" s="30"/>
      <c r="R46" s="1063"/>
    </row>
    <row r="47" spans="1:18" s="8" customFormat="1" ht="19.7" customHeight="1">
      <c r="C47" s="17"/>
      <c r="D47" s="17"/>
      <c r="E47" s="17"/>
      <c r="F47" s="18"/>
      <c r="G47" s="26"/>
      <c r="H47" s="18"/>
      <c r="I47" s="22"/>
      <c r="J47" s="357"/>
      <c r="K47" s="18"/>
      <c r="L47" s="18"/>
      <c r="M47" s="18"/>
      <c r="N47" s="30"/>
      <c r="O47" s="17"/>
      <c r="P47" s="18"/>
      <c r="Q47" s="30"/>
      <c r="R47" s="1063"/>
    </row>
    <row r="48" spans="1:18" s="8" customFormat="1" ht="19.7" customHeight="1">
      <c r="C48" s="17"/>
      <c r="D48" s="17"/>
      <c r="E48" s="17"/>
      <c r="F48" s="18"/>
      <c r="G48" s="26"/>
      <c r="H48" s="18"/>
      <c r="I48" s="22"/>
      <c r="J48" s="357"/>
      <c r="K48" s="18"/>
      <c r="L48" s="18"/>
      <c r="M48" s="18"/>
      <c r="N48" s="30"/>
      <c r="O48" s="17"/>
      <c r="P48" s="18"/>
      <c r="Q48" s="30"/>
      <c r="R48" s="1063"/>
    </row>
    <row r="49" spans="3:18" s="8" customFormat="1" ht="19.7" customHeight="1">
      <c r="C49" s="17"/>
      <c r="D49" s="17"/>
      <c r="E49" s="17"/>
      <c r="F49" s="18"/>
      <c r="G49" s="26"/>
      <c r="H49" s="18"/>
      <c r="I49" s="22"/>
      <c r="J49" s="357"/>
      <c r="K49" s="18"/>
      <c r="L49" s="18"/>
      <c r="M49" s="18"/>
      <c r="N49" s="30"/>
      <c r="O49" s="17"/>
      <c r="P49" s="18"/>
      <c r="Q49" s="30"/>
      <c r="R49" s="1063"/>
    </row>
    <row r="50" spans="3:18" s="8" customFormat="1" ht="19.7" customHeight="1">
      <c r="C50" s="17"/>
      <c r="D50" s="17"/>
      <c r="E50" s="17"/>
      <c r="F50" s="18"/>
      <c r="G50" s="26"/>
      <c r="H50" s="18"/>
      <c r="I50" s="22"/>
      <c r="J50" s="357"/>
      <c r="K50" s="18"/>
      <c r="L50" s="18"/>
      <c r="M50" s="18"/>
      <c r="N50" s="30"/>
      <c r="O50" s="17"/>
      <c r="P50" s="18"/>
      <c r="Q50" s="30"/>
      <c r="R50" s="1063"/>
    </row>
    <row r="51" spans="3:18" s="8" customFormat="1" ht="19.7" customHeight="1">
      <c r="C51" s="17"/>
      <c r="D51" s="17"/>
      <c r="E51" s="17"/>
      <c r="F51" s="18"/>
      <c r="G51" s="26"/>
      <c r="H51" s="18"/>
      <c r="I51" s="22"/>
      <c r="J51" s="357"/>
      <c r="K51" s="18"/>
      <c r="L51" s="18"/>
      <c r="M51" s="18"/>
      <c r="N51" s="30"/>
      <c r="O51" s="17"/>
      <c r="P51" s="18"/>
      <c r="Q51" s="30"/>
      <c r="R51" s="1063"/>
    </row>
    <row r="52" spans="3:18" s="8" customFormat="1" ht="19.7" customHeight="1">
      <c r="C52" s="17"/>
      <c r="D52" s="17"/>
      <c r="E52" s="17"/>
      <c r="F52" s="18"/>
      <c r="G52" s="26"/>
      <c r="H52" s="18"/>
      <c r="I52" s="22"/>
      <c r="J52" s="357"/>
      <c r="K52" s="18"/>
      <c r="L52" s="18"/>
      <c r="M52" s="18"/>
      <c r="N52" s="30"/>
      <c r="O52" s="17"/>
      <c r="P52" s="18"/>
      <c r="Q52" s="30"/>
      <c r="R52" s="1063"/>
    </row>
    <row r="53" spans="3:18" s="8" customFormat="1" ht="19.7" customHeight="1">
      <c r="C53" s="17"/>
      <c r="D53" s="17"/>
      <c r="E53" s="17"/>
      <c r="F53" s="18"/>
      <c r="G53" s="26"/>
      <c r="H53" s="18"/>
      <c r="I53" s="22"/>
      <c r="J53" s="357"/>
      <c r="K53" s="18"/>
      <c r="L53" s="18"/>
      <c r="M53" s="18"/>
      <c r="N53" s="30"/>
      <c r="O53" s="17"/>
      <c r="P53" s="18"/>
      <c r="Q53" s="30"/>
      <c r="R53" s="1063"/>
    </row>
    <row r="54" spans="3:18" s="8" customFormat="1" ht="19.7" customHeight="1">
      <c r="C54" s="17"/>
      <c r="D54" s="17"/>
      <c r="E54" s="17"/>
      <c r="F54" s="18"/>
      <c r="G54" s="26"/>
      <c r="H54" s="18"/>
      <c r="I54" s="22"/>
      <c r="J54" s="357"/>
      <c r="K54" s="18"/>
      <c r="L54" s="18"/>
      <c r="M54" s="18"/>
      <c r="N54" s="30"/>
      <c r="O54" s="17"/>
      <c r="P54" s="18"/>
      <c r="Q54" s="30"/>
      <c r="R54" s="1063"/>
    </row>
    <row r="55" spans="3:18" s="8" customFormat="1" ht="19.7" customHeight="1">
      <c r="C55" s="17"/>
      <c r="D55" s="17"/>
      <c r="E55" s="17"/>
      <c r="F55" s="18"/>
      <c r="G55" s="26"/>
      <c r="H55" s="18"/>
      <c r="I55" s="22"/>
      <c r="J55" s="357"/>
      <c r="K55" s="18"/>
      <c r="L55" s="18"/>
      <c r="M55" s="18"/>
      <c r="N55" s="30"/>
      <c r="O55" s="17"/>
      <c r="P55" s="18"/>
      <c r="Q55" s="30"/>
      <c r="R55" s="1063"/>
    </row>
    <row r="56" spans="3:18" s="8" customFormat="1" ht="19.7" customHeight="1">
      <c r="C56" s="17"/>
      <c r="D56" s="17"/>
      <c r="E56" s="17"/>
      <c r="F56" s="18"/>
      <c r="G56" s="26"/>
      <c r="H56" s="18"/>
      <c r="I56" s="22"/>
      <c r="J56" s="357"/>
      <c r="K56" s="18"/>
      <c r="L56" s="18"/>
      <c r="M56" s="18"/>
      <c r="N56" s="30"/>
      <c r="O56" s="17"/>
      <c r="P56" s="18"/>
      <c r="Q56" s="30"/>
      <c r="R56" s="1063"/>
    </row>
    <row r="57" spans="3:18" s="8" customFormat="1" ht="19.7" customHeight="1">
      <c r="C57" s="17"/>
      <c r="D57" s="17"/>
      <c r="E57" s="17"/>
      <c r="F57" s="18"/>
      <c r="G57" s="26"/>
      <c r="H57" s="18"/>
      <c r="I57" s="22"/>
      <c r="J57" s="357"/>
      <c r="K57" s="18"/>
      <c r="L57" s="18"/>
      <c r="M57" s="18"/>
      <c r="N57" s="30"/>
      <c r="O57" s="17"/>
      <c r="P57" s="18"/>
      <c r="Q57" s="30"/>
      <c r="R57" s="1063"/>
    </row>
    <row r="58" spans="3:18" s="8" customFormat="1" ht="19.7" customHeight="1">
      <c r="C58" s="17"/>
      <c r="D58" s="17"/>
      <c r="E58" s="17"/>
      <c r="F58" s="18"/>
      <c r="G58" s="26"/>
      <c r="H58" s="18"/>
      <c r="I58" s="22"/>
      <c r="J58" s="357"/>
      <c r="K58" s="18"/>
      <c r="L58" s="18"/>
      <c r="M58" s="18"/>
      <c r="N58" s="30"/>
      <c r="O58" s="17"/>
      <c r="P58" s="18"/>
      <c r="Q58" s="30"/>
      <c r="R58" s="1063"/>
    </row>
    <row r="59" spans="3:18" s="8" customFormat="1" ht="19.7" customHeight="1">
      <c r="C59" s="17"/>
      <c r="D59" s="17"/>
      <c r="E59" s="17"/>
      <c r="F59" s="18"/>
      <c r="G59" s="26"/>
      <c r="H59" s="18"/>
      <c r="I59" s="22"/>
      <c r="J59" s="357"/>
      <c r="K59" s="18"/>
      <c r="L59" s="18"/>
      <c r="M59" s="18"/>
      <c r="N59" s="30"/>
      <c r="O59" s="17"/>
      <c r="P59" s="18"/>
      <c r="Q59" s="30"/>
      <c r="R59" s="1063"/>
    </row>
    <row r="60" spans="3:18" s="8" customFormat="1" ht="19.7" customHeight="1">
      <c r="C60" s="17"/>
      <c r="D60" s="17"/>
      <c r="E60" s="17"/>
      <c r="F60" s="18"/>
      <c r="G60" s="26"/>
      <c r="H60" s="18"/>
      <c r="I60" s="22"/>
      <c r="J60" s="357"/>
      <c r="K60" s="18"/>
      <c r="L60" s="18"/>
      <c r="M60" s="18"/>
      <c r="N60" s="30"/>
      <c r="O60" s="17"/>
      <c r="P60" s="18"/>
      <c r="Q60" s="30"/>
      <c r="R60" s="1063"/>
    </row>
    <row r="61" spans="3:18" s="8" customFormat="1" ht="19.7" customHeight="1">
      <c r="C61" s="17"/>
      <c r="D61" s="17"/>
      <c r="E61" s="17"/>
      <c r="F61" s="18"/>
      <c r="G61" s="26"/>
      <c r="H61" s="18"/>
      <c r="I61" s="22"/>
      <c r="J61" s="357"/>
      <c r="K61" s="18"/>
      <c r="L61" s="18"/>
      <c r="M61" s="18"/>
      <c r="N61" s="30"/>
      <c r="O61" s="17"/>
      <c r="P61" s="18"/>
      <c r="Q61" s="30"/>
      <c r="R61" s="1063"/>
    </row>
    <row r="62" spans="3:18" s="8" customFormat="1" ht="19.7" customHeight="1">
      <c r="C62" s="17"/>
      <c r="D62" s="17"/>
      <c r="E62" s="17"/>
      <c r="F62" s="18"/>
      <c r="G62" s="26"/>
      <c r="H62" s="18"/>
      <c r="I62" s="22"/>
      <c r="J62" s="357"/>
      <c r="K62" s="18"/>
      <c r="L62" s="18"/>
      <c r="M62" s="18"/>
      <c r="N62" s="30"/>
      <c r="O62" s="17"/>
      <c r="P62" s="18"/>
      <c r="Q62" s="30"/>
      <c r="R62" s="1063"/>
    </row>
    <row r="63" spans="3:18" s="8" customFormat="1" ht="19.7" customHeight="1">
      <c r="C63" s="17"/>
      <c r="D63" s="17"/>
      <c r="E63" s="17"/>
      <c r="F63" s="18"/>
      <c r="G63" s="26"/>
      <c r="H63" s="18"/>
      <c r="I63" s="22"/>
      <c r="J63" s="357"/>
      <c r="K63" s="18"/>
      <c r="L63" s="18"/>
      <c r="M63" s="18"/>
      <c r="N63" s="30"/>
      <c r="O63" s="17"/>
      <c r="P63" s="18"/>
      <c r="Q63" s="30"/>
      <c r="R63" s="1063"/>
    </row>
    <row r="64" spans="3:18" s="8" customFormat="1" ht="19.7" customHeight="1">
      <c r="C64" s="17"/>
      <c r="D64" s="17"/>
      <c r="E64" s="17"/>
      <c r="F64" s="18"/>
      <c r="G64" s="26"/>
      <c r="H64" s="18"/>
      <c r="I64" s="22"/>
      <c r="J64" s="357"/>
      <c r="K64" s="18"/>
      <c r="L64" s="18"/>
      <c r="M64" s="18"/>
      <c r="N64" s="30"/>
      <c r="O64" s="17"/>
      <c r="P64" s="18"/>
      <c r="Q64" s="30"/>
      <c r="R64" s="1063"/>
    </row>
    <row r="65" spans="3:18" s="8" customFormat="1" ht="19.7" customHeight="1">
      <c r="C65" s="17"/>
      <c r="D65" s="17"/>
      <c r="E65" s="17"/>
      <c r="F65" s="18"/>
      <c r="G65" s="26"/>
      <c r="H65" s="18"/>
      <c r="I65" s="22"/>
      <c r="J65" s="357"/>
      <c r="K65" s="18"/>
      <c r="L65" s="18"/>
      <c r="M65" s="18"/>
      <c r="N65" s="30"/>
      <c r="O65" s="17"/>
      <c r="P65" s="18"/>
      <c r="Q65" s="30"/>
      <c r="R65" s="1063"/>
    </row>
    <row r="66" spans="3:18" s="8" customFormat="1" ht="19.7" customHeight="1">
      <c r="C66" s="17"/>
      <c r="D66" s="17"/>
      <c r="E66" s="17"/>
      <c r="F66" s="18"/>
      <c r="G66" s="26"/>
      <c r="H66" s="18"/>
      <c r="I66" s="22"/>
      <c r="J66" s="357"/>
      <c r="K66" s="18"/>
      <c r="L66" s="18"/>
      <c r="M66" s="18"/>
      <c r="N66" s="30"/>
      <c r="O66" s="17"/>
      <c r="P66" s="18"/>
      <c r="Q66" s="30"/>
      <c r="R66" s="1063"/>
    </row>
    <row r="67" spans="3:18" s="8" customFormat="1" ht="19.7" customHeight="1">
      <c r="C67" s="17"/>
      <c r="D67" s="17"/>
      <c r="E67" s="17"/>
      <c r="F67" s="18"/>
      <c r="G67" s="26"/>
      <c r="H67" s="18"/>
      <c r="I67" s="22"/>
      <c r="J67" s="357"/>
      <c r="K67" s="18"/>
      <c r="L67" s="18"/>
      <c r="M67" s="18"/>
      <c r="N67" s="30"/>
      <c r="O67" s="17"/>
      <c r="P67" s="18"/>
      <c r="Q67" s="30"/>
      <c r="R67" s="1063"/>
    </row>
    <row r="68" spans="3:18" s="8" customFormat="1" ht="19.7" customHeight="1">
      <c r="C68" s="17"/>
      <c r="D68" s="17"/>
      <c r="E68" s="17"/>
      <c r="F68" s="18"/>
      <c r="G68" s="26"/>
      <c r="H68" s="18"/>
      <c r="I68" s="22"/>
      <c r="J68" s="357"/>
      <c r="K68" s="18"/>
      <c r="L68" s="18"/>
      <c r="M68" s="18"/>
      <c r="N68" s="30"/>
      <c r="O68" s="17"/>
      <c r="P68" s="18"/>
      <c r="Q68" s="30"/>
      <c r="R68" s="1063"/>
    </row>
    <row r="69" spans="3:18" s="8" customFormat="1" ht="19.7" customHeight="1">
      <c r="C69" s="17"/>
      <c r="D69" s="17"/>
      <c r="E69" s="17"/>
      <c r="F69" s="18"/>
      <c r="G69" s="26"/>
      <c r="H69" s="18"/>
      <c r="I69" s="22"/>
      <c r="J69" s="357"/>
      <c r="K69" s="18"/>
      <c r="L69" s="18"/>
      <c r="M69" s="18"/>
      <c r="N69" s="30"/>
      <c r="O69" s="17"/>
      <c r="P69" s="18"/>
      <c r="Q69" s="30"/>
      <c r="R69" s="1063"/>
    </row>
    <row r="70" spans="3:18" s="8" customFormat="1" ht="19.7" customHeight="1">
      <c r="C70" s="17"/>
      <c r="D70" s="17"/>
      <c r="E70" s="17"/>
      <c r="F70" s="18"/>
      <c r="G70" s="26"/>
      <c r="H70" s="18"/>
      <c r="I70" s="22"/>
      <c r="J70" s="357"/>
      <c r="K70" s="18"/>
      <c r="L70" s="18"/>
      <c r="M70" s="18"/>
      <c r="N70" s="30"/>
      <c r="O70" s="17"/>
      <c r="P70" s="18"/>
      <c r="Q70" s="30"/>
      <c r="R70" s="1063"/>
    </row>
    <row r="71" spans="3:18" s="8" customFormat="1" ht="19.7" customHeight="1">
      <c r="C71" s="17"/>
      <c r="D71" s="17"/>
      <c r="E71" s="17"/>
      <c r="F71" s="18"/>
      <c r="G71" s="26"/>
      <c r="H71" s="18"/>
      <c r="I71" s="22"/>
      <c r="J71" s="357"/>
      <c r="K71" s="18"/>
      <c r="L71" s="18"/>
      <c r="M71" s="18"/>
      <c r="N71" s="30"/>
      <c r="O71" s="17"/>
      <c r="P71" s="18"/>
      <c r="Q71" s="30"/>
      <c r="R71" s="1063"/>
    </row>
    <row r="72" spans="3:18" s="8" customFormat="1" ht="19.7" customHeight="1">
      <c r="C72" s="17"/>
      <c r="D72" s="17"/>
      <c r="E72" s="17"/>
      <c r="F72" s="18"/>
      <c r="G72" s="26"/>
      <c r="H72" s="18"/>
      <c r="I72" s="22"/>
      <c r="J72" s="357"/>
      <c r="K72" s="18"/>
      <c r="L72" s="18"/>
      <c r="M72" s="18"/>
      <c r="N72" s="30"/>
      <c r="O72" s="17"/>
      <c r="P72" s="18"/>
      <c r="Q72" s="30"/>
      <c r="R72" s="1063"/>
    </row>
    <row r="73" spans="3:18" s="8" customFormat="1" ht="19.7" customHeight="1">
      <c r="C73" s="17"/>
      <c r="D73" s="17"/>
      <c r="E73" s="17"/>
      <c r="F73" s="18"/>
      <c r="G73" s="26"/>
      <c r="H73" s="18"/>
      <c r="I73" s="22"/>
      <c r="J73" s="357"/>
      <c r="K73" s="18"/>
      <c r="L73" s="18"/>
      <c r="M73" s="18"/>
      <c r="N73" s="30"/>
      <c r="O73" s="17"/>
      <c r="P73" s="18"/>
      <c r="Q73" s="30"/>
      <c r="R73" s="1063"/>
    </row>
    <row r="74" spans="3:18" s="8" customFormat="1" ht="19.7" customHeight="1">
      <c r="C74" s="17"/>
      <c r="D74" s="17"/>
      <c r="E74" s="17"/>
      <c r="F74" s="18"/>
      <c r="G74" s="26"/>
      <c r="H74" s="18"/>
      <c r="I74" s="22"/>
      <c r="J74" s="357"/>
      <c r="K74" s="18"/>
      <c r="L74" s="18"/>
      <c r="M74" s="18"/>
      <c r="N74" s="30"/>
      <c r="O74" s="17"/>
      <c r="P74" s="18"/>
      <c r="Q74" s="30"/>
      <c r="R74" s="1063"/>
    </row>
    <row r="75" spans="3:18" s="8" customFormat="1" ht="19.7" customHeight="1">
      <c r="C75" s="17"/>
      <c r="D75" s="17"/>
      <c r="E75" s="17"/>
      <c r="F75" s="18"/>
      <c r="G75" s="26"/>
      <c r="H75" s="18"/>
      <c r="I75" s="22"/>
      <c r="J75" s="357"/>
      <c r="K75" s="18"/>
      <c r="L75" s="18"/>
      <c r="M75" s="18"/>
      <c r="N75" s="30"/>
      <c r="O75" s="17"/>
      <c r="P75" s="18"/>
      <c r="Q75" s="30"/>
      <c r="R75" s="1063"/>
    </row>
    <row r="76" spans="3:18" s="8" customFormat="1" ht="19.7" customHeight="1">
      <c r="C76" s="17"/>
      <c r="D76" s="17"/>
      <c r="E76" s="17"/>
      <c r="F76" s="18"/>
      <c r="G76" s="26"/>
      <c r="H76" s="18"/>
      <c r="I76" s="22"/>
      <c r="J76" s="357"/>
      <c r="K76" s="18"/>
      <c r="L76" s="18"/>
      <c r="M76" s="18"/>
      <c r="N76" s="30"/>
      <c r="O76" s="17"/>
      <c r="P76" s="18"/>
      <c r="Q76" s="30"/>
      <c r="R76" s="1063"/>
    </row>
    <row r="77" spans="3:18" s="8" customFormat="1" ht="19.7" customHeight="1">
      <c r="C77" s="17"/>
      <c r="D77" s="17"/>
      <c r="E77" s="17"/>
      <c r="F77" s="18"/>
      <c r="G77" s="26"/>
      <c r="H77" s="18"/>
      <c r="I77" s="22"/>
      <c r="J77" s="357"/>
      <c r="K77" s="18"/>
      <c r="L77" s="18"/>
      <c r="M77" s="18"/>
      <c r="N77" s="30"/>
      <c r="O77" s="17"/>
      <c r="P77" s="18"/>
      <c r="Q77" s="30"/>
      <c r="R77" s="1063"/>
    </row>
    <row r="78" spans="3:18" s="8" customFormat="1" ht="19.7" customHeight="1">
      <c r="C78" s="17"/>
      <c r="D78" s="17"/>
      <c r="E78" s="17"/>
      <c r="F78" s="18"/>
      <c r="G78" s="26"/>
      <c r="H78" s="18"/>
      <c r="I78" s="22"/>
      <c r="J78" s="357"/>
      <c r="K78" s="18"/>
      <c r="L78" s="18"/>
      <c r="M78" s="18"/>
      <c r="N78" s="30"/>
      <c r="O78" s="17"/>
      <c r="P78" s="18"/>
      <c r="Q78" s="30"/>
      <c r="R78" s="1063"/>
    </row>
    <row r="79" spans="3:18" s="8" customFormat="1" ht="19.7" customHeight="1">
      <c r="C79" s="17"/>
      <c r="D79" s="17"/>
      <c r="E79" s="17"/>
      <c r="F79" s="18"/>
      <c r="G79" s="26"/>
      <c r="H79" s="18"/>
      <c r="I79" s="22"/>
      <c r="J79" s="357"/>
      <c r="K79" s="18"/>
      <c r="L79" s="18"/>
      <c r="M79" s="18"/>
      <c r="N79" s="30"/>
      <c r="O79" s="17"/>
      <c r="P79" s="18"/>
      <c r="Q79" s="30"/>
      <c r="R79" s="1063"/>
    </row>
    <row r="80" spans="3:18" s="8" customFormat="1" ht="19.7" customHeight="1">
      <c r="C80" s="17"/>
      <c r="D80" s="17"/>
      <c r="E80" s="17"/>
      <c r="F80" s="18"/>
      <c r="G80" s="26"/>
      <c r="H80" s="18"/>
      <c r="I80" s="22"/>
      <c r="J80" s="357"/>
      <c r="K80" s="18"/>
      <c r="L80" s="18"/>
      <c r="M80" s="18"/>
      <c r="N80" s="30"/>
      <c r="O80" s="17"/>
      <c r="P80" s="18"/>
      <c r="Q80" s="30"/>
      <c r="R80" s="1063"/>
    </row>
    <row r="81" spans="3:18" s="8" customFormat="1" ht="19.7" customHeight="1">
      <c r="C81" s="17"/>
      <c r="D81" s="17"/>
      <c r="E81" s="17"/>
      <c r="F81" s="18"/>
      <c r="G81" s="26"/>
      <c r="H81" s="18"/>
      <c r="I81" s="22"/>
      <c r="J81" s="357"/>
      <c r="K81" s="18"/>
      <c r="L81" s="18"/>
      <c r="M81" s="18"/>
      <c r="N81" s="30"/>
      <c r="O81" s="17"/>
      <c r="P81" s="18"/>
      <c r="Q81" s="30"/>
      <c r="R81" s="1063"/>
    </row>
    <row r="82" spans="3:18" s="8" customFormat="1" ht="19.7" customHeight="1">
      <c r="C82" s="17"/>
      <c r="D82" s="17"/>
      <c r="E82" s="17"/>
      <c r="F82" s="18"/>
      <c r="G82" s="26"/>
      <c r="H82" s="18"/>
      <c r="I82" s="22"/>
      <c r="J82" s="357"/>
      <c r="K82" s="18"/>
      <c r="L82" s="18"/>
      <c r="M82" s="18"/>
      <c r="N82" s="30"/>
      <c r="O82" s="17"/>
      <c r="P82" s="18"/>
      <c r="Q82" s="30"/>
      <c r="R82" s="1063"/>
    </row>
    <row r="83" spans="3:18" s="8" customFormat="1" ht="19.7" customHeight="1">
      <c r="C83" s="17"/>
      <c r="D83" s="17"/>
      <c r="E83" s="17"/>
      <c r="F83" s="18"/>
      <c r="G83" s="26"/>
      <c r="H83" s="18"/>
      <c r="I83" s="22"/>
      <c r="J83" s="357"/>
      <c r="K83" s="18"/>
      <c r="L83" s="18"/>
      <c r="M83" s="18"/>
      <c r="N83" s="30"/>
      <c r="O83" s="17"/>
      <c r="P83" s="18"/>
      <c r="Q83" s="30"/>
      <c r="R83" s="1063"/>
    </row>
    <row r="84" spans="3:18" s="8" customFormat="1" ht="19.7" customHeight="1">
      <c r="C84" s="17"/>
      <c r="D84" s="17"/>
      <c r="E84" s="17"/>
      <c r="F84" s="18"/>
      <c r="G84" s="26"/>
      <c r="H84" s="18"/>
      <c r="I84" s="22"/>
      <c r="J84" s="357"/>
      <c r="K84" s="18"/>
      <c r="L84" s="18"/>
      <c r="M84" s="18"/>
      <c r="N84" s="30"/>
      <c r="O84" s="17"/>
      <c r="P84" s="18"/>
      <c r="Q84" s="30"/>
      <c r="R84" s="1063"/>
    </row>
    <row r="85" spans="3:18" s="8" customFormat="1" ht="19.7" customHeight="1">
      <c r="C85" s="17"/>
      <c r="D85" s="17"/>
      <c r="E85" s="17"/>
      <c r="F85" s="18"/>
      <c r="G85" s="26"/>
      <c r="H85" s="18"/>
      <c r="I85" s="22"/>
      <c r="J85" s="357"/>
      <c r="K85" s="18"/>
      <c r="L85" s="18"/>
      <c r="M85" s="18"/>
      <c r="N85" s="30"/>
      <c r="O85" s="17"/>
      <c r="P85" s="18"/>
      <c r="Q85" s="30"/>
      <c r="R85" s="1063"/>
    </row>
    <row r="86" spans="3:18" s="8" customFormat="1" ht="19.7" customHeight="1">
      <c r="C86" s="17"/>
      <c r="D86" s="17"/>
      <c r="E86" s="17"/>
      <c r="F86" s="18"/>
      <c r="G86" s="26"/>
      <c r="H86" s="18"/>
      <c r="I86" s="22"/>
      <c r="J86" s="357"/>
      <c r="K86" s="18"/>
      <c r="L86" s="18"/>
      <c r="M86" s="18"/>
      <c r="N86" s="30"/>
      <c r="O86" s="17"/>
      <c r="P86" s="18"/>
      <c r="Q86" s="30"/>
      <c r="R86" s="1063"/>
    </row>
    <row r="87" spans="3:18" s="8" customFormat="1" ht="19.7" customHeight="1">
      <c r="C87" s="17"/>
      <c r="D87" s="17"/>
      <c r="E87" s="17"/>
      <c r="F87" s="18"/>
      <c r="G87" s="26"/>
      <c r="H87" s="18"/>
      <c r="I87" s="22"/>
      <c r="J87" s="357"/>
      <c r="K87" s="18"/>
      <c r="L87" s="18"/>
      <c r="M87" s="18"/>
      <c r="N87" s="30"/>
      <c r="O87" s="17"/>
      <c r="P87" s="18"/>
      <c r="Q87" s="30"/>
      <c r="R87" s="1063"/>
    </row>
    <row r="88" spans="3:18" s="8" customFormat="1" ht="19.7" customHeight="1">
      <c r="C88" s="17"/>
      <c r="D88" s="17"/>
      <c r="E88" s="17"/>
      <c r="F88" s="18"/>
      <c r="G88" s="26"/>
      <c r="H88" s="18"/>
      <c r="I88" s="22"/>
      <c r="J88" s="357"/>
      <c r="K88" s="18"/>
      <c r="L88" s="18"/>
      <c r="M88" s="18"/>
      <c r="N88" s="30"/>
      <c r="O88" s="17"/>
      <c r="P88" s="18"/>
      <c r="Q88" s="30"/>
      <c r="R88" s="1063"/>
    </row>
    <row r="89" spans="3:18" s="8" customFormat="1" ht="19.7" customHeight="1">
      <c r="C89" s="17"/>
      <c r="D89" s="17"/>
      <c r="E89" s="17"/>
      <c r="F89" s="18"/>
      <c r="G89" s="26"/>
      <c r="H89" s="18"/>
      <c r="I89" s="22"/>
      <c r="J89" s="357"/>
      <c r="K89" s="18"/>
      <c r="L89" s="18"/>
      <c r="M89" s="18"/>
      <c r="N89" s="30"/>
      <c r="O89" s="17"/>
      <c r="P89" s="18"/>
      <c r="Q89" s="30"/>
      <c r="R89" s="1063"/>
    </row>
    <row r="90" spans="3:18" s="8" customFormat="1" ht="19.7" customHeight="1">
      <c r="C90" s="17"/>
      <c r="D90" s="17"/>
      <c r="E90" s="17"/>
      <c r="F90" s="18"/>
      <c r="G90" s="26"/>
      <c r="H90" s="18"/>
      <c r="I90" s="22"/>
      <c r="J90" s="357"/>
      <c r="K90" s="18"/>
      <c r="L90" s="18"/>
      <c r="M90" s="18"/>
      <c r="N90" s="30"/>
      <c r="O90" s="17"/>
      <c r="P90" s="18"/>
      <c r="Q90" s="30"/>
      <c r="R90" s="1063"/>
    </row>
    <row r="91" spans="3:18" s="8" customFormat="1" ht="19.7" customHeight="1">
      <c r="C91" s="17"/>
      <c r="D91" s="17"/>
      <c r="E91" s="17"/>
      <c r="F91" s="18"/>
      <c r="G91" s="26"/>
      <c r="H91" s="18"/>
      <c r="I91" s="22"/>
      <c r="J91" s="357"/>
      <c r="K91" s="18"/>
      <c r="L91" s="18"/>
      <c r="M91" s="18"/>
      <c r="N91" s="30"/>
      <c r="O91" s="17"/>
      <c r="P91" s="18"/>
      <c r="Q91" s="30"/>
      <c r="R91" s="1063"/>
    </row>
    <row r="92" spans="3:18" s="8" customFormat="1" ht="19.7" customHeight="1">
      <c r="C92" s="17"/>
      <c r="D92" s="17"/>
      <c r="E92" s="17"/>
      <c r="F92" s="18"/>
      <c r="G92" s="26"/>
      <c r="H92" s="18"/>
      <c r="I92" s="22"/>
      <c r="J92" s="357"/>
      <c r="K92" s="18"/>
      <c r="L92" s="18"/>
      <c r="M92" s="18"/>
      <c r="N92" s="30"/>
      <c r="O92" s="17"/>
      <c r="P92" s="18"/>
      <c r="Q92" s="30"/>
      <c r="R92" s="1063"/>
    </row>
    <row r="93" spans="3:18" s="8" customFormat="1" ht="19.7" customHeight="1">
      <c r="C93" s="17"/>
      <c r="D93" s="17"/>
      <c r="E93" s="17"/>
      <c r="F93" s="18"/>
      <c r="G93" s="26"/>
      <c r="H93" s="18"/>
      <c r="I93" s="22"/>
      <c r="J93" s="357"/>
      <c r="K93" s="18"/>
      <c r="L93" s="18"/>
      <c r="M93" s="18"/>
      <c r="N93" s="30"/>
      <c r="O93" s="17"/>
      <c r="P93" s="18"/>
      <c r="Q93" s="30"/>
      <c r="R93" s="1063"/>
    </row>
    <row r="94" spans="3:18" s="8" customFormat="1" ht="19.7" customHeight="1">
      <c r="C94" s="17"/>
      <c r="D94" s="17"/>
      <c r="E94" s="17"/>
      <c r="F94" s="18"/>
      <c r="G94" s="26"/>
      <c r="H94" s="18"/>
      <c r="I94" s="22"/>
      <c r="J94" s="357"/>
      <c r="K94" s="18"/>
      <c r="L94" s="18"/>
      <c r="M94" s="18"/>
      <c r="N94" s="30"/>
      <c r="O94" s="17"/>
      <c r="P94" s="18"/>
      <c r="Q94" s="30"/>
      <c r="R94" s="1063"/>
    </row>
    <row r="95" spans="3:18" s="8" customFormat="1" ht="19.7" customHeight="1">
      <c r="C95" s="17"/>
      <c r="D95" s="17"/>
      <c r="E95" s="17"/>
      <c r="F95" s="18"/>
      <c r="G95" s="26"/>
      <c r="H95" s="18"/>
      <c r="I95" s="22"/>
      <c r="J95" s="357"/>
      <c r="K95" s="18"/>
      <c r="L95" s="18"/>
      <c r="M95" s="18"/>
      <c r="N95" s="30"/>
      <c r="O95" s="17"/>
      <c r="P95" s="18"/>
      <c r="Q95" s="30"/>
      <c r="R95" s="1063"/>
    </row>
    <row r="96" spans="3:18" s="8" customFormat="1" ht="19.7" customHeight="1">
      <c r="C96" s="17"/>
      <c r="D96" s="17"/>
      <c r="E96" s="17"/>
      <c r="F96" s="18"/>
      <c r="G96" s="26"/>
      <c r="H96" s="18"/>
      <c r="I96" s="22"/>
      <c r="J96" s="357"/>
      <c r="K96" s="18"/>
      <c r="L96" s="18"/>
      <c r="M96" s="18"/>
      <c r="N96" s="30"/>
      <c r="O96" s="17"/>
      <c r="P96" s="18"/>
      <c r="Q96" s="30"/>
      <c r="R96" s="1063"/>
    </row>
    <row r="97" spans="3:18" s="8" customFormat="1" ht="19.7" customHeight="1">
      <c r="C97" s="17"/>
      <c r="D97" s="17"/>
      <c r="E97" s="17"/>
      <c r="F97" s="18"/>
      <c r="G97" s="26"/>
      <c r="H97" s="18"/>
      <c r="I97" s="22"/>
      <c r="J97" s="357"/>
      <c r="K97" s="18"/>
      <c r="L97" s="18"/>
      <c r="M97" s="18"/>
      <c r="N97" s="30"/>
      <c r="O97" s="17"/>
      <c r="P97" s="18"/>
      <c r="Q97" s="30"/>
      <c r="R97" s="1063"/>
    </row>
    <row r="98" spans="3:18" s="8" customFormat="1" ht="19.7" customHeight="1">
      <c r="C98" s="17"/>
      <c r="D98" s="17"/>
      <c r="E98" s="17"/>
      <c r="F98" s="18"/>
      <c r="G98" s="26"/>
      <c r="H98" s="18"/>
      <c r="I98" s="22"/>
      <c r="J98" s="357"/>
      <c r="K98" s="18"/>
      <c r="L98" s="18"/>
      <c r="M98" s="18"/>
      <c r="N98" s="30"/>
      <c r="O98" s="17"/>
      <c r="P98" s="18"/>
      <c r="Q98" s="30"/>
      <c r="R98" s="1063"/>
    </row>
    <row r="99" spans="3:18" s="8" customFormat="1" ht="19.7" customHeight="1">
      <c r="C99" s="17"/>
      <c r="D99" s="17"/>
      <c r="E99" s="17"/>
      <c r="F99" s="18"/>
      <c r="G99" s="26"/>
      <c r="H99" s="18"/>
      <c r="I99" s="22"/>
      <c r="J99" s="357"/>
      <c r="K99" s="18"/>
      <c r="L99" s="18"/>
      <c r="M99" s="18"/>
      <c r="N99" s="30"/>
      <c r="O99" s="17"/>
      <c r="P99" s="18"/>
      <c r="Q99" s="30"/>
      <c r="R99" s="1063"/>
    </row>
    <row r="100" spans="3:18" s="8" customFormat="1" ht="19.7" customHeight="1">
      <c r="C100" s="17"/>
      <c r="D100" s="17"/>
      <c r="E100" s="17"/>
      <c r="F100" s="18"/>
      <c r="G100" s="26"/>
      <c r="H100" s="18"/>
      <c r="I100" s="22"/>
      <c r="J100" s="357"/>
      <c r="K100" s="18"/>
      <c r="L100" s="18"/>
      <c r="M100" s="18"/>
      <c r="N100" s="30"/>
      <c r="O100" s="17"/>
      <c r="P100" s="18"/>
      <c r="Q100" s="30"/>
      <c r="R100" s="1063"/>
    </row>
    <row r="101" spans="3:18" s="8" customFormat="1" ht="19.7" customHeight="1">
      <c r="C101" s="17"/>
      <c r="D101" s="17"/>
      <c r="E101" s="17"/>
      <c r="F101" s="18"/>
      <c r="G101" s="26"/>
      <c r="H101" s="18"/>
      <c r="I101" s="22"/>
      <c r="J101" s="357"/>
      <c r="K101" s="18"/>
      <c r="L101" s="18"/>
      <c r="M101" s="18"/>
      <c r="N101" s="30"/>
      <c r="O101" s="17"/>
      <c r="P101" s="18"/>
      <c r="Q101" s="30"/>
      <c r="R101" s="1063"/>
    </row>
    <row r="102" spans="3:18" s="8" customFormat="1" ht="19.7" customHeight="1">
      <c r="C102" s="17"/>
      <c r="D102" s="52"/>
      <c r="E102" s="52"/>
      <c r="F102" s="24"/>
      <c r="G102" s="513"/>
      <c r="H102" s="18"/>
      <c r="I102" s="177"/>
      <c r="J102" s="357"/>
      <c r="K102" s="53"/>
      <c r="L102" s="18"/>
      <c r="M102" s="24"/>
      <c r="N102" s="30"/>
      <c r="O102" s="17"/>
      <c r="P102" s="18"/>
      <c r="Q102" s="30"/>
      <c r="R102" s="1063"/>
    </row>
    <row r="103" spans="3:18" s="8" customFormat="1" ht="19.7" customHeight="1">
      <c r="C103" s="17"/>
      <c r="D103" s="17"/>
      <c r="E103" s="52"/>
      <c r="F103" s="24"/>
      <c r="G103" s="513"/>
      <c r="H103" s="18"/>
      <c r="I103" s="177"/>
      <c r="J103" s="357"/>
      <c r="K103" s="53"/>
      <c r="L103" s="18"/>
      <c r="M103" s="24"/>
      <c r="N103" s="30"/>
      <c r="O103" s="17"/>
      <c r="P103" s="18"/>
      <c r="Q103" s="30"/>
      <c r="R103" s="1063"/>
    </row>
    <row r="104" spans="3:18" s="8" customFormat="1" ht="19.7" customHeight="1">
      <c r="C104" s="17"/>
      <c r="D104" s="17"/>
      <c r="E104" s="52"/>
      <c r="F104" s="24"/>
      <c r="G104" s="513"/>
      <c r="H104" s="18"/>
      <c r="I104" s="177"/>
      <c r="J104" s="357"/>
      <c r="K104" s="53"/>
      <c r="L104" s="18"/>
      <c r="M104" s="24"/>
      <c r="N104" s="30"/>
      <c r="O104" s="17"/>
      <c r="P104" s="18"/>
      <c r="Q104" s="30"/>
      <c r="R104" s="1063"/>
    </row>
    <row r="105" spans="3:18" s="8" customFormat="1" ht="19.7" customHeight="1">
      <c r="C105" s="17"/>
      <c r="D105" s="17"/>
      <c r="E105" s="52"/>
      <c r="F105" s="24"/>
      <c r="G105" s="513"/>
      <c r="H105" s="18"/>
      <c r="I105" s="177"/>
      <c r="J105" s="357"/>
      <c r="K105" s="53"/>
      <c r="L105" s="18"/>
      <c r="M105" s="24"/>
      <c r="N105" s="30"/>
      <c r="O105" s="17"/>
      <c r="P105" s="18"/>
      <c r="Q105" s="30"/>
      <c r="R105" s="1063"/>
    </row>
    <row r="106" spans="3:18" s="8" customFormat="1" ht="19.7" customHeight="1">
      <c r="C106" s="17"/>
      <c r="D106" s="17"/>
      <c r="E106" s="52"/>
      <c r="F106" s="24"/>
      <c r="G106" s="513"/>
      <c r="H106" s="18"/>
      <c r="I106" s="177"/>
      <c r="J106" s="357"/>
      <c r="K106" s="53"/>
      <c r="L106" s="18"/>
      <c r="M106" s="24"/>
      <c r="N106" s="30"/>
      <c r="O106" s="17"/>
      <c r="P106" s="18"/>
      <c r="Q106" s="30"/>
      <c r="R106" s="1063"/>
    </row>
    <row r="107" spans="3:18" s="8" customFormat="1" ht="19.7" customHeight="1">
      <c r="C107" s="17"/>
      <c r="D107" s="17"/>
      <c r="E107" s="52"/>
      <c r="F107" s="24"/>
      <c r="G107" s="513"/>
      <c r="H107" s="18"/>
      <c r="I107" s="177"/>
      <c r="J107" s="357"/>
      <c r="K107" s="53"/>
      <c r="L107" s="18"/>
      <c r="M107" s="24"/>
      <c r="N107" s="30"/>
      <c r="O107" s="17"/>
      <c r="P107" s="18"/>
      <c r="Q107" s="30"/>
      <c r="R107" s="1063"/>
    </row>
    <row r="108" spans="3:18" s="8" customFormat="1" ht="19.350000000000001" customHeight="1">
      <c r="C108" s="17"/>
      <c r="D108" s="52"/>
      <c r="E108" s="52"/>
      <c r="F108" s="24"/>
      <c r="G108" s="513"/>
      <c r="H108" s="18"/>
      <c r="I108" s="177"/>
      <c r="J108" s="357"/>
      <c r="K108" s="53"/>
      <c r="L108" s="18"/>
      <c r="M108" s="24"/>
      <c r="N108" s="30"/>
      <c r="O108" s="17"/>
      <c r="P108" s="18"/>
      <c r="Q108" s="30"/>
      <c r="R108" s="1063"/>
    </row>
    <row r="109" spans="3:18" s="8" customFormat="1" ht="19.350000000000001" customHeight="1">
      <c r="C109" s="17"/>
      <c r="D109" s="52"/>
      <c r="E109" s="52"/>
      <c r="F109" s="57"/>
      <c r="G109" s="513"/>
      <c r="H109" s="18"/>
      <c r="I109" s="177"/>
      <c r="J109" s="357"/>
      <c r="K109" s="53"/>
      <c r="L109" s="18"/>
      <c r="M109" s="24"/>
      <c r="N109" s="30"/>
      <c r="O109" s="17"/>
      <c r="P109" s="18"/>
      <c r="Q109" s="30"/>
      <c r="R109" s="1063"/>
    </row>
    <row r="110" spans="3:18" s="8" customFormat="1" ht="19.350000000000001" customHeight="1">
      <c r="C110" s="17"/>
      <c r="D110" s="52"/>
      <c r="E110" s="52"/>
      <c r="F110" s="249"/>
      <c r="G110" s="513"/>
      <c r="H110" s="18"/>
      <c r="I110" s="177"/>
      <c r="J110" s="357"/>
      <c r="K110" s="53"/>
      <c r="L110" s="18"/>
      <c r="M110" s="24"/>
      <c r="N110" s="30"/>
      <c r="O110" s="17"/>
      <c r="P110" s="18"/>
      <c r="Q110" s="30"/>
      <c r="R110" s="1063"/>
    </row>
    <row r="111" spans="3:18" s="8" customFormat="1" ht="19.7" customHeight="1">
      <c r="C111" s="17"/>
      <c r="D111" s="52"/>
      <c r="E111" s="52"/>
      <c r="F111" s="249"/>
      <c r="G111" s="513"/>
      <c r="H111" s="18"/>
      <c r="I111" s="177"/>
      <c r="J111" s="357"/>
      <c r="K111" s="53"/>
      <c r="L111" s="18"/>
      <c r="M111" s="24"/>
      <c r="N111" s="30"/>
      <c r="O111" s="17"/>
      <c r="P111" s="18"/>
      <c r="Q111" s="30"/>
      <c r="R111" s="1063"/>
    </row>
    <row r="112" spans="3:18" s="8" customFormat="1" ht="19.7" customHeight="1">
      <c r="C112" s="17"/>
      <c r="D112" s="52"/>
      <c r="E112" s="52"/>
      <c r="F112" s="249"/>
      <c r="G112" s="513"/>
      <c r="H112" s="18"/>
      <c r="I112" s="177"/>
      <c r="J112" s="357"/>
      <c r="K112" s="53"/>
      <c r="L112" s="18"/>
      <c r="M112" s="24"/>
      <c r="N112" s="30"/>
      <c r="O112" s="17"/>
      <c r="P112" s="18"/>
      <c r="Q112" s="30"/>
      <c r="R112" s="1063"/>
    </row>
    <row r="113" spans="3:18" s="8" customFormat="1" ht="19.7" customHeight="1">
      <c r="C113" s="17"/>
      <c r="D113" s="52"/>
      <c r="E113" s="52"/>
      <c r="F113" s="249"/>
      <c r="G113" s="513"/>
      <c r="H113" s="18"/>
      <c r="I113" s="177"/>
      <c r="J113" s="357"/>
      <c r="K113" s="53"/>
      <c r="L113" s="18"/>
      <c r="M113" s="24"/>
      <c r="N113" s="30"/>
      <c r="O113" s="17"/>
      <c r="P113" s="18"/>
      <c r="Q113" s="30"/>
      <c r="R113" s="1063"/>
    </row>
    <row r="114" spans="3:18" s="8" customFormat="1" ht="19.7" customHeight="1">
      <c r="C114" s="17"/>
      <c r="D114" s="52"/>
      <c r="E114" s="52"/>
      <c r="F114" s="249"/>
      <c r="G114" s="513"/>
      <c r="H114" s="18"/>
      <c r="I114" s="177"/>
      <c r="J114" s="357"/>
      <c r="K114" s="53"/>
      <c r="L114" s="18"/>
      <c r="M114" s="24"/>
      <c r="N114" s="30"/>
      <c r="O114" s="17"/>
      <c r="P114" s="18"/>
      <c r="Q114" s="30"/>
      <c r="R114" s="1063"/>
    </row>
    <row r="115" spans="3:18" s="8" customFormat="1" ht="19.7" customHeight="1">
      <c r="C115" s="17"/>
      <c r="D115" s="52"/>
      <c r="E115" s="52"/>
      <c r="F115" s="249"/>
      <c r="G115" s="513"/>
      <c r="H115" s="18"/>
      <c r="I115" s="177"/>
      <c r="J115" s="357"/>
      <c r="K115" s="53"/>
      <c r="L115" s="18"/>
      <c r="M115" s="24"/>
      <c r="N115" s="30"/>
      <c r="O115" s="17"/>
      <c r="P115" s="18"/>
      <c r="Q115" s="30"/>
      <c r="R115" s="1063"/>
    </row>
    <row r="116" spans="3:18" s="8" customFormat="1" ht="19.7" customHeight="1">
      <c r="C116" s="17"/>
      <c r="D116" s="17"/>
      <c r="E116" s="17"/>
      <c r="F116" s="24"/>
      <c r="G116" s="26"/>
      <c r="H116" s="177"/>
      <c r="I116" s="197"/>
      <c r="J116" s="511"/>
      <c r="K116" s="347"/>
      <c r="L116" s="18"/>
      <c r="M116" s="24"/>
      <c r="N116" s="30"/>
      <c r="O116" s="17"/>
      <c r="P116" s="18"/>
      <c r="Q116" s="30"/>
      <c r="R116" s="1063"/>
    </row>
    <row r="117" spans="3:18" s="8" customFormat="1" ht="19.7" customHeight="1">
      <c r="C117" s="17"/>
      <c r="D117" s="17"/>
      <c r="E117" s="17"/>
      <c r="F117" s="24"/>
      <c r="G117" s="26"/>
      <c r="H117" s="177"/>
      <c r="I117" s="852"/>
      <c r="J117" s="348"/>
      <c r="K117" s="347"/>
      <c r="L117" s="18"/>
      <c r="M117" s="24"/>
      <c r="N117" s="30"/>
      <c r="O117" s="17"/>
      <c r="P117" s="18"/>
      <c r="Q117" s="30"/>
      <c r="R117" s="1063"/>
    </row>
    <row r="118" spans="3:18" s="8" customFormat="1" ht="19.7" customHeight="1">
      <c r="C118" s="17"/>
      <c r="D118" s="52"/>
      <c r="E118" s="52"/>
      <c r="F118" s="1079"/>
      <c r="G118" s="513"/>
      <c r="H118" s="18"/>
      <c r="I118" s="177"/>
      <c r="J118" s="357"/>
      <c r="K118" s="53"/>
      <c r="L118" s="18"/>
      <c r="M118" s="24"/>
      <c r="N118" s="30"/>
      <c r="O118" s="17"/>
      <c r="P118" s="18"/>
      <c r="Q118" s="30"/>
      <c r="R118" s="1063"/>
    </row>
    <row r="119" spans="3:18" s="8" customFormat="1" ht="19.7" customHeight="1">
      <c r="C119" s="17"/>
      <c r="D119" s="52"/>
      <c r="E119" s="52"/>
      <c r="F119" s="249"/>
      <c r="G119" s="513"/>
      <c r="H119" s="18"/>
      <c r="I119" s="177"/>
      <c r="J119" s="357"/>
      <c r="K119" s="53"/>
      <c r="L119" s="18"/>
      <c r="M119" s="24"/>
      <c r="N119" s="30"/>
      <c r="O119" s="17"/>
      <c r="P119" s="18"/>
      <c r="Q119" s="30"/>
      <c r="R119" s="1063"/>
    </row>
    <row r="120" spans="3:18" s="8" customFormat="1" ht="19.7" customHeight="1">
      <c r="C120" s="17"/>
      <c r="D120" s="52"/>
      <c r="E120" s="52"/>
      <c r="F120" s="249"/>
      <c r="G120" s="513"/>
      <c r="H120" s="18"/>
      <c r="I120" s="177"/>
      <c r="J120" s="357"/>
      <c r="K120" s="53"/>
      <c r="L120" s="18"/>
      <c r="M120" s="24"/>
      <c r="N120" s="30"/>
      <c r="O120" s="17"/>
      <c r="P120" s="18"/>
      <c r="Q120" s="30"/>
      <c r="R120" s="1063"/>
    </row>
    <row r="121" spans="3:18" s="8" customFormat="1" ht="19.7" customHeight="1">
      <c r="C121" s="17"/>
      <c r="D121" s="52"/>
      <c r="E121" s="52"/>
      <c r="F121" s="249"/>
      <c r="G121" s="513"/>
      <c r="H121" s="18"/>
      <c r="I121" s="177"/>
      <c r="J121" s="357"/>
      <c r="K121" s="53"/>
      <c r="L121" s="18"/>
      <c r="M121" s="24"/>
      <c r="N121" s="30"/>
      <c r="O121" s="17"/>
      <c r="P121" s="18"/>
      <c r="Q121" s="30"/>
      <c r="R121" s="1063"/>
    </row>
    <row r="122" spans="3:18" s="8" customFormat="1" ht="19.7" customHeight="1">
      <c r="C122" s="17"/>
      <c r="D122" s="52"/>
      <c r="E122" s="52"/>
      <c r="F122" s="249"/>
      <c r="G122" s="513"/>
      <c r="H122" s="18"/>
      <c r="I122" s="177"/>
      <c r="J122" s="357"/>
      <c r="K122" s="53"/>
      <c r="L122" s="18"/>
      <c r="M122" s="24"/>
      <c r="N122" s="30"/>
      <c r="O122" s="17"/>
      <c r="P122" s="18"/>
      <c r="Q122" s="30"/>
      <c r="R122" s="1063"/>
    </row>
    <row r="123" spans="3:18" s="8" customFormat="1" ht="19.7" customHeight="1">
      <c r="C123" s="17"/>
      <c r="D123" s="52"/>
      <c r="E123" s="52"/>
      <c r="F123" s="249"/>
      <c r="G123" s="513"/>
      <c r="H123" s="18"/>
      <c r="I123" s="177"/>
      <c r="J123" s="357"/>
      <c r="K123" s="53"/>
      <c r="L123" s="18"/>
      <c r="M123" s="24"/>
      <c r="N123" s="30"/>
      <c r="O123" s="17"/>
      <c r="P123" s="18"/>
      <c r="Q123" s="30"/>
      <c r="R123" s="1063"/>
    </row>
    <row r="124" spans="3:18" s="8" customFormat="1" ht="19.7" customHeight="1">
      <c r="C124" s="17"/>
      <c r="D124" s="52"/>
      <c r="E124" s="52"/>
      <c r="F124" s="249"/>
      <c r="G124" s="513"/>
      <c r="H124" s="18"/>
      <c r="I124" s="177"/>
      <c r="J124" s="357"/>
      <c r="K124" s="53"/>
      <c r="L124" s="18"/>
      <c r="M124" s="24"/>
      <c r="N124" s="30"/>
      <c r="O124" s="17"/>
      <c r="P124" s="18"/>
      <c r="Q124" s="30"/>
      <c r="R124" s="1063"/>
    </row>
    <row r="125" spans="3:18" s="8" customFormat="1" ht="19.7" customHeight="1">
      <c r="C125" s="17"/>
      <c r="D125" s="52"/>
      <c r="E125" s="52"/>
      <c r="F125" s="249"/>
      <c r="G125" s="513"/>
      <c r="H125" s="18"/>
      <c r="I125" s="177"/>
      <c r="J125" s="357"/>
      <c r="K125" s="53"/>
      <c r="L125" s="18"/>
      <c r="M125" s="24"/>
      <c r="N125" s="30"/>
      <c r="O125" s="17"/>
      <c r="P125" s="18"/>
      <c r="Q125" s="30"/>
      <c r="R125" s="1063"/>
    </row>
    <row r="126" spans="3:18" s="8" customFormat="1" ht="19.7" customHeight="1">
      <c r="C126" s="17"/>
      <c r="D126" s="52"/>
      <c r="E126" s="52"/>
      <c r="F126" s="249"/>
      <c r="G126" s="513"/>
      <c r="H126" s="18"/>
      <c r="I126" s="177"/>
      <c r="J126" s="357"/>
      <c r="K126" s="53"/>
      <c r="L126" s="18"/>
      <c r="M126" s="24"/>
      <c r="N126" s="30"/>
      <c r="O126" s="17"/>
      <c r="P126" s="18"/>
      <c r="Q126" s="30"/>
      <c r="R126" s="1063"/>
    </row>
    <row r="127" spans="3:18" s="8" customFormat="1" ht="19.7" customHeight="1">
      <c r="C127" s="17"/>
      <c r="D127" s="52"/>
      <c r="E127" s="52"/>
      <c r="F127" s="249"/>
      <c r="G127" s="513"/>
      <c r="H127" s="18"/>
      <c r="I127" s="177"/>
      <c r="J127" s="357"/>
      <c r="K127" s="53"/>
      <c r="L127" s="18"/>
      <c r="M127" s="24"/>
      <c r="N127" s="30"/>
      <c r="O127" s="17"/>
      <c r="P127" s="18"/>
      <c r="Q127" s="30"/>
      <c r="R127" s="1063"/>
    </row>
    <row r="128" spans="3:18" s="8" customFormat="1" ht="19.7" customHeight="1">
      <c r="C128" s="17"/>
      <c r="D128" s="52"/>
      <c r="E128" s="52"/>
      <c r="F128" s="249"/>
      <c r="G128" s="513"/>
      <c r="H128" s="18"/>
      <c r="I128" s="177"/>
      <c r="J128" s="357"/>
      <c r="K128" s="53"/>
      <c r="L128" s="18"/>
      <c r="M128" s="24"/>
      <c r="N128" s="30"/>
      <c r="O128" s="17"/>
      <c r="P128" s="18"/>
      <c r="Q128" s="30"/>
      <c r="R128" s="1063"/>
    </row>
    <row r="129" spans="3:18" s="8" customFormat="1" ht="19.7" customHeight="1">
      <c r="C129" s="17"/>
      <c r="D129" s="52"/>
      <c r="E129" s="52"/>
      <c r="F129" s="249"/>
      <c r="G129" s="513"/>
      <c r="H129" s="18"/>
      <c r="I129" s="177"/>
      <c r="J129" s="357"/>
      <c r="K129" s="53"/>
      <c r="L129" s="18"/>
      <c r="M129" s="24"/>
      <c r="N129" s="30"/>
      <c r="O129" s="17"/>
      <c r="P129" s="18"/>
      <c r="Q129" s="30"/>
      <c r="R129" s="1063"/>
    </row>
    <row r="130" spans="3:18" s="8" customFormat="1" ht="19.7" customHeight="1">
      <c r="C130" s="17"/>
      <c r="D130" s="52"/>
      <c r="E130" s="52"/>
      <c r="F130" s="249"/>
      <c r="G130" s="513"/>
      <c r="H130" s="18"/>
      <c r="I130" s="177"/>
      <c r="J130" s="357"/>
      <c r="K130" s="53"/>
      <c r="L130" s="18"/>
      <c r="M130" s="24"/>
      <c r="N130" s="30"/>
      <c r="O130" s="17"/>
      <c r="P130" s="18"/>
      <c r="Q130" s="30"/>
      <c r="R130" s="1063"/>
    </row>
    <row r="131" spans="3:18" s="8" customFormat="1" ht="19.7" customHeight="1">
      <c r="C131" s="17"/>
      <c r="D131" s="52"/>
      <c r="E131" s="52"/>
      <c r="F131" s="249"/>
      <c r="G131" s="513"/>
      <c r="H131" s="18"/>
      <c r="I131" s="177"/>
      <c r="J131" s="357"/>
      <c r="K131" s="53"/>
      <c r="L131" s="18"/>
      <c r="M131" s="24"/>
      <c r="N131" s="30"/>
      <c r="O131" s="17"/>
      <c r="P131" s="18"/>
      <c r="Q131" s="30"/>
      <c r="R131" s="1063"/>
    </row>
    <row r="132" spans="3:18" s="8" customFormat="1" ht="19.7" customHeight="1">
      <c r="C132" s="17"/>
      <c r="D132" s="52"/>
      <c r="E132" s="52"/>
      <c r="F132" s="249"/>
      <c r="G132" s="513"/>
      <c r="H132" s="18"/>
      <c r="I132" s="177"/>
      <c r="J132" s="357"/>
      <c r="K132" s="53"/>
      <c r="L132" s="18"/>
      <c r="M132" s="24"/>
      <c r="N132" s="30"/>
      <c r="O132" s="17"/>
      <c r="P132" s="18"/>
      <c r="Q132" s="30"/>
      <c r="R132" s="1063"/>
    </row>
    <row r="133" spans="3:18" s="8" customFormat="1" ht="19.7" customHeight="1">
      <c r="C133" s="17"/>
      <c r="D133" s="52"/>
      <c r="E133" s="52"/>
      <c r="F133" s="249"/>
      <c r="G133" s="513"/>
      <c r="H133" s="18"/>
      <c r="I133" s="177"/>
      <c r="J133" s="357"/>
      <c r="K133" s="53"/>
      <c r="L133" s="18"/>
      <c r="M133" s="24"/>
      <c r="N133" s="30"/>
      <c r="O133" s="17"/>
      <c r="P133" s="18"/>
      <c r="Q133" s="30"/>
      <c r="R133" s="1063"/>
    </row>
    <row r="134" spans="3:18" s="8" customFormat="1" ht="19.7" customHeight="1">
      <c r="C134" s="17"/>
      <c r="D134" s="52"/>
      <c r="E134" s="52"/>
      <c r="F134" s="249"/>
      <c r="G134" s="513"/>
      <c r="H134" s="18"/>
      <c r="I134" s="177"/>
      <c r="J134" s="357"/>
      <c r="K134" s="53"/>
      <c r="L134" s="18"/>
      <c r="M134" s="24"/>
      <c r="N134" s="30"/>
      <c r="O134" s="17"/>
      <c r="P134" s="18"/>
      <c r="Q134" s="30"/>
      <c r="R134" s="1063"/>
    </row>
    <row r="135" spans="3:18" s="8" customFormat="1" ht="19.7" customHeight="1">
      <c r="C135" s="17"/>
      <c r="D135" s="52"/>
      <c r="E135" s="52"/>
      <c r="F135" s="249"/>
      <c r="G135" s="513"/>
      <c r="H135" s="18"/>
      <c r="I135" s="177"/>
      <c r="J135" s="357"/>
      <c r="K135" s="53"/>
      <c r="L135" s="18"/>
      <c r="M135" s="24"/>
      <c r="N135" s="30"/>
      <c r="O135" s="17"/>
      <c r="P135" s="18"/>
      <c r="Q135" s="30"/>
      <c r="R135" s="1063"/>
    </row>
    <row r="136" spans="3:18" s="8" customFormat="1" ht="19.7" customHeight="1">
      <c r="C136" s="17"/>
      <c r="D136" s="52"/>
      <c r="E136" s="52"/>
      <c r="F136" s="249"/>
      <c r="G136" s="513"/>
      <c r="H136" s="18"/>
      <c r="I136" s="177"/>
      <c r="J136" s="357"/>
      <c r="K136" s="53"/>
      <c r="L136" s="18"/>
      <c r="M136" s="24"/>
      <c r="N136" s="30"/>
      <c r="O136" s="17"/>
      <c r="P136" s="18"/>
      <c r="Q136" s="30"/>
      <c r="R136" s="1063"/>
    </row>
    <row r="137" spans="3:18" s="8" customFormat="1" ht="19.7" customHeight="1">
      <c r="C137" s="17"/>
      <c r="D137" s="52"/>
      <c r="E137" s="52"/>
      <c r="F137" s="249"/>
      <c r="G137" s="513"/>
      <c r="H137" s="18"/>
      <c r="I137" s="177"/>
      <c r="J137" s="357"/>
      <c r="K137" s="53"/>
      <c r="L137" s="18"/>
      <c r="M137" s="24"/>
      <c r="N137" s="30"/>
      <c r="O137" s="17"/>
      <c r="P137" s="18"/>
      <c r="Q137" s="30"/>
      <c r="R137" s="1063"/>
    </row>
    <row r="138" spans="3:18" s="8" customFormat="1" ht="19.7" customHeight="1">
      <c r="C138" s="17"/>
      <c r="D138" s="52"/>
      <c r="E138" s="52"/>
      <c r="F138" s="249"/>
      <c r="G138" s="513"/>
      <c r="H138" s="18"/>
      <c r="I138" s="177"/>
      <c r="J138" s="357"/>
      <c r="K138" s="53"/>
      <c r="L138" s="18"/>
      <c r="M138" s="24"/>
      <c r="N138" s="30"/>
      <c r="O138" s="17"/>
      <c r="P138" s="18"/>
      <c r="Q138" s="30"/>
      <c r="R138" s="1063"/>
    </row>
    <row r="139" spans="3:18" s="8" customFormat="1" ht="19.7" customHeight="1">
      <c r="C139" s="17"/>
      <c r="D139" s="52"/>
      <c r="E139" s="52"/>
      <c r="F139" s="249"/>
      <c r="G139" s="513"/>
      <c r="H139" s="18"/>
      <c r="I139" s="177"/>
      <c r="J139" s="357"/>
      <c r="K139" s="1080"/>
      <c r="L139" s="18"/>
      <c r="M139" s="24"/>
      <c r="N139" s="30"/>
      <c r="O139" s="17"/>
      <c r="P139" s="18"/>
      <c r="Q139" s="30"/>
      <c r="R139" s="1063"/>
    </row>
    <row r="140" spans="3:18" s="8" customFormat="1" ht="19.7" customHeight="1">
      <c r="C140" s="17"/>
      <c r="D140" s="52"/>
      <c r="E140" s="52"/>
      <c r="F140" s="249"/>
      <c r="G140" s="513"/>
      <c r="H140" s="18"/>
      <c r="I140" s="177"/>
      <c r="J140" s="357"/>
      <c r="K140" s="53"/>
      <c r="L140" s="18"/>
      <c r="M140" s="24"/>
      <c r="N140" s="30"/>
      <c r="O140" s="17"/>
      <c r="P140" s="18"/>
      <c r="Q140" s="30"/>
      <c r="R140" s="1063"/>
    </row>
    <row r="141" spans="3:18" s="8" customFormat="1" ht="19.7" customHeight="1">
      <c r="C141" s="17"/>
      <c r="D141" s="52"/>
      <c r="E141" s="52"/>
      <c r="F141" s="249"/>
      <c r="G141" s="513"/>
      <c r="H141" s="18"/>
      <c r="I141" s="177"/>
      <c r="J141" s="357"/>
      <c r="K141" s="53"/>
      <c r="L141" s="18"/>
      <c r="M141" s="24"/>
      <c r="N141" s="30"/>
      <c r="O141" s="17"/>
      <c r="P141" s="18"/>
      <c r="Q141" s="30"/>
      <c r="R141" s="1063"/>
    </row>
    <row r="142" spans="3:18" s="8" customFormat="1" ht="19.7" customHeight="1">
      <c r="C142" s="17"/>
      <c r="D142" s="52"/>
      <c r="E142" s="52"/>
      <c r="F142" s="249"/>
      <c r="G142" s="513"/>
      <c r="H142" s="18"/>
      <c r="I142" s="177"/>
      <c r="J142" s="357"/>
      <c r="K142" s="53"/>
      <c r="L142" s="18"/>
      <c r="M142" s="24"/>
      <c r="N142" s="30"/>
      <c r="O142" s="17"/>
      <c r="P142" s="18"/>
      <c r="Q142" s="30"/>
      <c r="R142" s="1063"/>
    </row>
    <row r="143" spans="3:18" s="8" customFormat="1" ht="19.7" customHeight="1">
      <c r="C143" s="17"/>
      <c r="D143" s="52"/>
      <c r="E143" s="52"/>
      <c r="F143" s="249"/>
      <c r="G143" s="513"/>
      <c r="H143" s="18"/>
      <c r="I143" s="177"/>
      <c r="J143" s="357"/>
      <c r="K143" s="53"/>
      <c r="L143" s="18"/>
      <c r="M143" s="24"/>
      <c r="N143" s="30"/>
      <c r="O143" s="17"/>
      <c r="P143" s="18"/>
      <c r="Q143" s="30"/>
      <c r="R143" s="1063"/>
    </row>
    <row r="144" spans="3:18" s="8" customFormat="1" ht="19.7" customHeight="1">
      <c r="C144" s="17"/>
      <c r="D144" s="52"/>
      <c r="E144" s="52"/>
      <c r="F144" s="249"/>
      <c r="G144" s="513"/>
      <c r="H144" s="18"/>
      <c r="I144" s="177"/>
      <c r="J144" s="357"/>
      <c r="K144" s="53"/>
      <c r="L144" s="18"/>
      <c r="M144" s="24"/>
      <c r="N144" s="30"/>
      <c r="O144" s="17"/>
      <c r="P144" s="18"/>
      <c r="Q144" s="30"/>
      <c r="R144" s="1063"/>
    </row>
    <row r="145" spans="1:18" s="8" customFormat="1" ht="19.7" customHeight="1">
      <c r="C145" s="17"/>
      <c r="D145" s="52"/>
      <c r="E145" s="52"/>
      <c r="F145" s="249"/>
      <c r="G145" s="513"/>
      <c r="H145" s="18"/>
      <c r="I145" s="177"/>
      <c r="J145" s="357"/>
      <c r="K145" s="53"/>
      <c r="L145" s="18"/>
      <c r="M145" s="24"/>
      <c r="N145" s="30"/>
      <c r="O145" s="17"/>
      <c r="P145" s="18"/>
      <c r="Q145" s="30"/>
      <c r="R145" s="1063"/>
    </row>
    <row r="146" spans="1:18" s="8" customFormat="1" ht="19.7" customHeight="1">
      <c r="C146" s="17"/>
      <c r="D146" s="52"/>
      <c r="E146" s="52"/>
      <c r="F146" s="249"/>
      <c r="G146" s="513"/>
      <c r="H146" s="18"/>
      <c r="I146" s="177"/>
      <c r="J146" s="357"/>
      <c r="K146" s="1080"/>
      <c r="L146" s="18"/>
      <c r="M146" s="24"/>
      <c r="N146" s="30"/>
      <c r="O146" s="17"/>
      <c r="P146" s="18"/>
      <c r="Q146" s="30"/>
      <c r="R146" s="1063"/>
    </row>
    <row r="147" spans="1:18" s="8" customFormat="1" ht="19.7" customHeight="1">
      <c r="C147" s="17"/>
      <c r="D147" s="17"/>
      <c r="E147" s="17"/>
      <c r="F147" s="249"/>
      <c r="G147" s="513"/>
      <c r="H147" s="18"/>
      <c r="I147" s="177"/>
      <c r="J147" s="357"/>
      <c r="K147" s="53"/>
      <c r="L147" s="18"/>
      <c r="M147" s="24"/>
      <c r="N147" s="30"/>
      <c r="O147" s="17"/>
      <c r="P147" s="18"/>
      <c r="Q147" s="30"/>
      <c r="R147" s="1063"/>
    </row>
    <row r="148" spans="1:18" s="8" customFormat="1" ht="19.7" customHeight="1">
      <c r="C148" s="17"/>
      <c r="D148" s="52"/>
      <c r="E148" s="52"/>
      <c r="F148" s="249"/>
      <c r="G148" s="513"/>
      <c r="H148" s="18"/>
      <c r="I148" s="177"/>
      <c r="J148" s="357"/>
      <c r="K148" s="53"/>
      <c r="L148" s="18"/>
      <c r="M148" s="24"/>
      <c r="N148" s="30"/>
      <c r="O148" s="17"/>
      <c r="P148" s="18"/>
      <c r="Q148" s="30"/>
      <c r="R148" s="1063"/>
    </row>
    <row r="149" spans="1:18" s="8" customFormat="1" ht="19.7" customHeight="1">
      <c r="C149" s="17"/>
      <c r="D149" s="52"/>
      <c r="E149" s="52"/>
      <c r="F149" s="249"/>
      <c r="G149" s="513"/>
      <c r="H149" s="18"/>
      <c r="I149" s="177"/>
      <c r="J149" s="357"/>
      <c r="K149" s="53"/>
      <c r="L149" s="18"/>
      <c r="M149" s="24"/>
      <c r="N149" s="30"/>
      <c r="O149" s="17"/>
      <c r="P149" s="18"/>
      <c r="Q149" s="30"/>
      <c r="R149" s="1063"/>
    </row>
    <row r="150" spans="1:18" s="8" customFormat="1" ht="19.7" customHeight="1">
      <c r="C150" s="17"/>
      <c r="D150" s="17"/>
      <c r="E150" s="17"/>
      <c r="F150" s="249"/>
      <c r="G150" s="513"/>
      <c r="H150" s="18"/>
      <c r="I150" s="177"/>
      <c r="J150" s="357"/>
      <c r="K150" s="53"/>
      <c r="L150" s="18"/>
      <c r="M150" s="24"/>
      <c r="N150" s="30"/>
      <c r="O150" s="17"/>
      <c r="P150" s="18"/>
      <c r="Q150" s="30"/>
      <c r="R150" s="1063"/>
    </row>
    <row r="151" spans="1:18" s="8" customFormat="1" ht="19.350000000000001" customHeight="1">
      <c r="C151" s="17"/>
      <c r="D151" s="52"/>
      <c r="E151" s="52"/>
      <c r="F151" s="249"/>
      <c r="G151" s="513"/>
      <c r="H151" s="18"/>
      <c r="I151" s="177"/>
      <c r="J151" s="357"/>
      <c r="K151" s="53"/>
      <c r="L151" s="18"/>
      <c r="M151" s="24"/>
      <c r="N151" s="30"/>
      <c r="O151" s="17"/>
      <c r="P151" s="18"/>
      <c r="Q151" s="30"/>
      <c r="R151" s="1063"/>
    </row>
    <row r="152" spans="1:18" s="8" customFormat="1" ht="19.7" customHeight="1">
      <c r="C152" s="17"/>
      <c r="D152" s="17"/>
      <c r="E152" s="17"/>
      <c r="F152" s="321"/>
      <c r="G152" s="1081"/>
      <c r="H152" s="18"/>
      <c r="I152" s="177"/>
      <c r="J152" s="357"/>
      <c r="K152" s="246"/>
      <c r="L152" s="18"/>
      <c r="M152" s="18"/>
      <c r="N152" s="30"/>
      <c r="O152" s="17"/>
      <c r="P152" s="18"/>
      <c r="Q152" s="30"/>
      <c r="R152" s="1063"/>
    </row>
    <row r="153" spans="1:18" s="8" customFormat="1" ht="19.7" customHeight="1">
      <c r="C153" s="17"/>
      <c r="D153" s="17"/>
      <c r="E153" s="17"/>
      <c r="F153" s="492">
        <f>SUM(I102:I152)</f>
        <v>0</v>
      </c>
      <c r="G153" s="1081"/>
      <c r="H153" s="18"/>
      <c r="I153" s="177"/>
      <c r="J153" s="357"/>
      <c r="K153" s="24"/>
      <c r="L153" s="18"/>
      <c r="M153" s="18"/>
      <c r="N153" s="30"/>
      <c r="O153" s="17"/>
      <c r="P153" s="18"/>
      <c r="Q153" s="30"/>
      <c r="R153" s="1063"/>
    </row>
    <row r="154" spans="1:18" s="8" customFormat="1" ht="19.7" customHeight="1">
      <c r="C154" s="17"/>
      <c r="D154" s="17"/>
      <c r="E154" s="17"/>
      <c r="F154" s="24"/>
      <c r="G154" s="1081"/>
      <c r="H154" s="18"/>
      <c r="I154" s="177"/>
      <c r="J154" s="357"/>
      <c r="K154" s="24"/>
      <c r="L154" s="18"/>
      <c r="M154" s="18"/>
      <c r="N154" s="30"/>
      <c r="O154" s="17"/>
      <c r="P154" s="18"/>
      <c r="Q154" s="30"/>
      <c r="R154" s="1063"/>
    </row>
    <row r="155" spans="1:18" s="8" customFormat="1" ht="19.7" customHeight="1">
      <c r="C155" s="17"/>
      <c r="D155" s="17"/>
      <c r="E155" s="17"/>
      <c r="F155" s="24"/>
      <c r="G155" s="1081"/>
      <c r="H155" s="18"/>
      <c r="I155" s="177"/>
      <c r="J155" s="357"/>
      <c r="K155" s="24"/>
      <c r="L155" s="24"/>
      <c r="M155" s="18"/>
      <c r="N155" s="30"/>
      <c r="O155" s="17"/>
      <c r="P155" s="18"/>
      <c r="Q155" s="30"/>
      <c r="R155" s="1063"/>
    </row>
    <row r="156" spans="1:18">
      <c r="A156" s="8"/>
      <c r="B156" s="8"/>
      <c r="C156" s="17"/>
      <c r="D156" s="17"/>
      <c r="E156" s="17"/>
      <c r="F156" s="24"/>
      <c r="G156" s="1081"/>
      <c r="H156" s="18"/>
      <c r="I156" s="177"/>
      <c r="J156" s="357"/>
      <c r="K156" s="24"/>
      <c r="L156" s="18"/>
      <c r="M156" s="18"/>
      <c r="N156" s="30"/>
      <c r="O156" s="17"/>
      <c r="P156" s="18"/>
      <c r="Q156" s="30"/>
      <c r="R156" s="1063"/>
    </row>
    <row r="157" spans="1:18">
      <c r="I157" s="1082"/>
    </row>
  </sheetData>
  <mergeCells count="8">
    <mergeCell ref="C2:E2"/>
    <mergeCell ref="H2:J2"/>
    <mergeCell ref="C3:E3"/>
    <mergeCell ref="I3:L4"/>
    <mergeCell ref="C4:E4"/>
    <mergeCell ref="C5:E5"/>
    <mergeCell ref="H5:H6"/>
    <mergeCell ref="C6:E6"/>
  </mergeCells>
  <phoneticPr fontId="3"/>
  <pageMargins left="0" right="0" top="0" bottom="0" header="0" footer="0"/>
  <pageSetup paperSize="8" scale="65" orientation="portrait" r:id="rId1"/>
  <tableParts count="1">
    <tablePart r:id="rId2"/>
  </tablePart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9A0BD-9D06-4339-832B-07F357C241E2}">
  <sheetPr>
    <tabColor theme="7" tint="0.39997558519241921"/>
  </sheetPr>
  <dimension ref="A2:R297"/>
  <sheetViews>
    <sheetView zoomScale="85" zoomScaleNormal="85" workbookViewId="0">
      <pane xSplit="11" ySplit="8" topLeftCell="P9" activePane="bottomRight" state="frozen"/>
      <selection pane="topRight" activeCell="K1" sqref="K1"/>
      <selection pane="bottomLeft" activeCell="A9" sqref="A9"/>
      <selection pane="bottomRight" activeCell="A142" sqref="A142:IV142"/>
    </sheetView>
  </sheetViews>
  <sheetFormatPr defaultColWidth="8.875" defaultRowHeight="18.75"/>
  <cols>
    <col min="1" max="1" width="8.875" style="9"/>
    <col min="2" max="2" width="18.375" style="9" customWidth="1"/>
    <col min="3" max="3" width="6.25" style="8" customWidth="1"/>
    <col min="4" max="5" width="15.875" style="9" customWidth="1"/>
    <col min="6" max="6" width="64.125" style="9" customWidth="1"/>
    <col min="7" max="7" width="6.25" style="8" customWidth="1"/>
    <col min="8" max="9" width="9.875" style="8" bestFit="1" customWidth="1"/>
    <col min="10" max="10" width="7.375" style="459" customWidth="1"/>
    <col min="11" max="11" width="59.875" style="9" customWidth="1"/>
    <col min="12" max="12" width="66.875" style="9" customWidth="1"/>
    <col min="13" max="13" width="30.875" style="8" customWidth="1"/>
    <col min="14" max="14" width="13.875" style="48" customWidth="1"/>
    <col min="15" max="15" width="7.375" style="9" customWidth="1"/>
    <col min="16" max="16" width="13.125" style="10" customWidth="1"/>
    <col min="17" max="17" width="18.125" style="49" customWidth="1"/>
    <col min="18" max="18" width="15.625" style="11" customWidth="1"/>
    <col min="19" max="257" width="8.875" style="9"/>
    <col min="258" max="258" width="18.375" style="9" customWidth="1"/>
    <col min="259" max="259" width="6.25" style="9" customWidth="1"/>
    <col min="260" max="261" width="15.875" style="9" customWidth="1"/>
    <col min="262" max="262" width="64.125" style="9" customWidth="1"/>
    <col min="263" max="263" width="6.25" style="9" customWidth="1"/>
    <col min="264" max="265" width="9.875" style="9" bestFit="1" customWidth="1"/>
    <col min="266" max="266" width="7.375" style="9" customWidth="1"/>
    <col min="267" max="267" width="59.875" style="9" customWidth="1"/>
    <col min="268" max="268" width="66.875" style="9" customWidth="1"/>
    <col min="269" max="269" width="30.875" style="9" customWidth="1"/>
    <col min="270" max="270" width="13.875" style="9" customWidth="1"/>
    <col min="271" max="271" width="7.375" style="9" customWidth="1"/>
    <col min="272" max="272" width="13.125" style="9" customWidth="1"/>
    <col min="273" max="273" width="18.125" style="9" customWidth="1"/>
    <col min="274" max="274" width="15.625" style="9" customWidth="1"/>
    <col min="275" max="513" width="8.875" style="9"/>
    <col min="514" max="514" width="18.375" style="9" customWidth="1"/>
    <col min="515" max="515" width="6.25" style="9" customWidth="1"/>
    <col min="516" max="517" width="15.875" style="9" customWidth="1"/>
    <col min="518" max="518" width="64.125" style="9" customWidth="1"/>
    <col min="519" max="519" width="6.25" style="9" customWidth="1"/>
    <col min="520" max="521" width="9.875" style="9" bestFit="1" customWidth="1"/>
    <col min="522" max="522" width="7.375" style="9" customWidth="1"/>
    <col min="523" max="523" width="59.875" style="9" customWidth="1"/>
    <col min="524" max="524" width="66.875" style="9" customWidth="1"/>
    <col min="525" max="525" width="30.875" style="9" customWidth="1"/>
    <col min="526" max="526" width="13.875" style="9" customWidth="1"/>
    <col min="527" max="527" width="7.375" style="9" customWidth="1"/>
    <col min="528" max="528" width="13.125" style="9" customWidth="1"/>
    <col min="529" max="529" width="18.125" style="9" customWidth="1"/>
    <col min="530" max="530" width="15.625" style="9" customWidth="1"/>
    <col min="531" max="769" width="8.875" style="9"/>
    <col min="770" max="770" width="18.375" style="9" customWidth="1"/>
    <col min="771" max="771" width="6.25" style="9" customWidth="1"/>
    <col min="772" max="773" width="15.875" style="9" customWidth="1"/>
    <col min="774" max="774" width="64.125" style="9" customWidth="1"/>
    <col min="775" max="775" width="6.25" style="9" customWidth="1"/>
    <col min="776" max="777" width="9.875" style="9" bestFit="1" customWidth="1"/>
    <col min="778" max="778" width="7.375" style="9" customWidth="1"/>
    <col min="779" max="779" width="59.875" style="9" customWidth="1"/>
    <col min="780" max="780" width="66.875" style="9" customWidth="1"/>
    <col min="781" max="781" width="30.875" style="9" customWidth="1"/>
    <col min="782" max="782" width="13.875" style="9" customWidth="1"/>
    <col min="783" max="783" width="7.375" style="9" customWidth="1"/>
    <col min="784" max="784" width="13.125" style="9" customWidth="1"/>
    <col min="785" max="785" width="18.125" style="9" customWidth="1"/>
    <col min="786" max="786" width="15.625" style="9" customWidth="1"/>
    <col min="787" max="1025" width="8.875" style="9"/>
    <col min="1026" max="1026" width="18.375" style="9" customWidth="1"/>
    <col min="1027" max="1027" width="6.25" style="9" customWidth="1"/>
    <col min="1028" max="1029" width="15.875" style="9" customWidth="1"/>
    <col min="1030" max="1030" width="64.125" style="9" customWidth="1"/>
    <col min="1031" max="1031" width="6.25" style="9" customWidth="1"/>
    <col min="1032" max="1033" width="9.875" style="9" bestFit="1" customWidth="1"/>
    <col min="1034" max="1034" width="7.375" style="9" customWidth="1"/>
    <col min="1035" max="1035" width="59.875" style="9" customWidth="1"/>
    <col min="1036" max="1036" width="66.875" style="9" customWidth="1"/>
    <col min="1037" max="1037" width="30.875" style="9" customWidth="1"/>
    <col min="1038" max="1038" width="13.875" style="9" customWidth="1"/>
    <col min="1039" max="1039" width="7.375" style="9" customWidth="1"/>
    <col min="1040" max="1040" width="13.125" style="9" customWidth="1"/>
    <col min="1041" max="1041" width="18.125" style="9" customWidth="1"/>
    <col min="1042" max="1042" width="15.625" style="9" customWidth="1"/>
    <col min="1043" max="1281" width="8.875" style="9"/>
    <col min="1282" max="1282" width="18.375" style="9" customWidth="1"/>
    <col min="1283" max="1283" width="6.25" style="9" customWidth="1"/>
    <col min="1284" max="1285" width="15.875" style="9" customWidth="1"/>
    <col min="1286" max="1286" width="64.125" style="9" customWidth="1"/>
    <col min="1287" max="1287" width="6.25" style="9" customWidth="1"/>
    <col min="1288" max="1289" width="9.875" style="9" bestFit="1" customWidth="1"/>
    <col min="1290" max="1290" width="7.375" style="9" customWidth="1"/>
    <col min="1291" max="1291" width="59.875" style="9" customWidth="1"/>
    <col min="1292" max="1292" width="66.875" style="9" customWidth="1"/>
    <col min="1293" max="1293" width="30.875" style="9" customWidth="1"/>
    <col min="1294" max="1294" width="13.875" style="9" customWidth="1"/>
    <col min="1295" max="1295" width="7.375" style="9" customWidth="1"/>
    <col min="1296" max="1296" width="13.125" style="9" customWidth="1"/>
    <col min="1297" max="1297" width="18.125" style="9" customWidth="1"/>
    <col min="1298" max="1298" width="15.625" style="9" customWidth="1"/>
    <col min="1299" max="1537" width="8.875" style="9"/>
    <col min="1538" max="1538" width="18.375" style="9" customWidth="1"/>
    <col min="1539" max="1539" width="6.25" style="9" customWidth="1"/>
    <col min="1540" max="1541" width="15.875" style="9" customWidth="1"/>
    <col min="1542" max="1542" width="64.125" style="9" customWidth="1"/>
    <col min="1543" max="1543" width="6.25" style="9" customWidth="1"/>
    <col min="1544" max="1545" width="9.875" style="9" bestFit="1" customWidth="1"/>
    <col min="1546" max="1546" width="7.375" style="9" customWidth="1"/>
    <col min="1547" max="1547" width="59.875" style="9" customWidth="1"/>
    <col min="1548" max="1548" width="66.875" style="9" customWidth="1"/>
    <col min="1549" max="1549" width="30.875" style="9" customWidth="1"/>
    <col min="1550" max="1550" width="13.875" style="9" customWidth="1"/>
    <col min="1551" max="1551" width="7.375" style="9" customWidth="1"/>
    <col min="1552" max="1552" width="13.125" style="9" customWidth="1"/>
    <col min="1553" max="1553" width="18.125" style="9" customWidth="1"/>
    <col min="1554" max="1554" width="15.625" style="9" customWidth="1"/>
    <col min="1555" max="1793" width="8.875" style="9"/>
    <col min="1794" max="1794" width="18.375" style="9" customWidth="1"/>
    <col min="1795" max="1795" width="6.25" style="9" customWidth="1"/>
    <col min="1796" max="1797" width="15.875" style="9" customWidth="1"/>
    <col min="1798" max="1798" width="64.125" style="9" customWidth="1"/>
    <col min="1799" max="1799" width="6.25" style="9" customWidth="1"/>
    <col min="1800" max="1801" width="9.875" style="9" bestFit="1" customWidth="1"/>
    <col min="1802" max="1802" width="7.375" style="9" customWidth="1"/>
    <col min="1803" max="1803" width="59.875" style="9" customWidth="1"/>
    <col min="1804" max="1804" width="66.875" style="9" customWidth="1"/>
    <col min="1805" max="1805" width="30.875" style="9" customWidth="1"/>
    <col min="1806" max="1806" width="13.875" style="9" customWidth="1"/>
    <col min="1807" max="1807" width="7.375" style="9" customWidth="1"/>
    <col min="1808" max="1808" width="13.125" style="9" customWidth="1"/>
    <col min="1809" max="1809" width="18.125" style="9" customWidth="1"/>
    <col min="1810" max="1810" width="15.625" style="9" customWidth="1"/>
    <col min="1811" max="2049" width="8.875" style="9"/>
    <col min="2050" max="2050" width="18.375" style="9" customWidth="1"/>
    <col min="2051" max="2051" width="6.25" style="9" customWidth="1"/>
    <col min="2052" max="2053" width="15.875" style="9" customWidth="1"/>
    <col min="2054" max="2054" width="64.125" style="9" customWidth="1"/>
    <col min="2055" max="2055" width="6.25" style="9" customWidth="1"/>
    <col min="2056" max="2057" width="9.875" style="9" bestFit="1" customWidth="1"/>
    <col min="2058" max="2058" width="7.375" style="9" customWidth="1"/>
    <col min="2059" max="2059" width="59.875" style="9" customWidth="1"/>
    <col min="2060" max="2060" width="66.875" style="9" customWidth="1"/>
    <col min="2061" max="2061" width="30.875" style="9" customWidth="1"/>
    <col min="2062" max="2062" width="13.875" style="9" customWidth="1"/>
    <col min="2063" max="2063" width="7.375" style="9" customWidth="1"/>
    <col min="2064" max="2064" width="13.125" style="9" customWidth="1"/>
    <col min="2065" max="2065" width="18.125" style="9" customWidth="1"/>
    <col min="2066" max="2066" width="15.625" style="9" customWidth="1"/>
    <col min="2067" max="2305" width="8.875" style="9"/>
    <col min="2306" max="2306" width="18.375" style="9" customWidth="1"/>
    <col min="2307" max="2307" width="6.25" style="9" customWidth="1"/>
    <col min="2308" max="2309" width="15.875" style="9" customWidth="1"/>
    <col min="2310" max="2310" width="64.125" style="9" customWidth="1"/>
    <col min="2311" max="2311" width="6.25" style="9" customWidth="1"/>
    <col min="2312" max="2313" width="9.875" style="9" bestFit="1" customWidth="1"/>
    <col min="2314" max="2314" width="7.375" style="9" customWidth="1"/>
    <col min="2315" max="2315" width="59.875" style="9" customWidth="1"/>
    <col min="2316" max="2316" width="66.875" style="9" customWidth="1"/>
    <col min="2317" max="2317" width="30.875" style="9" customWidth="1"/>
    <col min="2318" max="2318" width="13.875" style="9" customWidth="1"/>
    <col min="2319" max="2319" width="7.375" style="9" customWidth="1"/>
    <col min="2320" max="2320" width="13.125" style="9" customWidth="1"/>
    <col min="2321" max="2321" width="18.125" style="9" customWidth="1"/>
    <col min="2322" max="2322" width="15.625" style="9" customWidth="1"/>
    <col min="2323" max="2561" width="8.875" style="9"/>
    <col min="2562" max="2562" width="18.375" style="9" customWidth="1"/>
    <col min="2563" max="2563" width="6.25" style="9" customWidth="1"/>
    <col min="2564" max="2565" width="15.875" style="9" customWidth="1"/>
    <col min="2566" max="2566" width="64.125" style="9" customWidth="1"/>
    <col min="2567" max="2567" width="6.25" style="9" customWidth="1"/>
    <col min="2568" max="2569" width="9.875" style="9" bestFit="1" customWidth="1"/>
    <col min="2570" max="2570" width="7.375" style="9" customWidth="1"/>
    <col min="2571" max="2571" width="59.875" style="9" customWidth="1"/>
    <col min="2572" max="2572" width="66.875" style="9" customWidth="1"/>
    <col min="2573" max="2573" width="30.875" style="9" customWidth="1"/>
    <col min="2574" max="2574" width="13.875" style="9" customWidth="1"/>
    <col min="2575" max="2575" width="7.375" style="9" customWidth="1"/>
    <col min="2576" max="2576" width="13.125" style="9" customWidth="1"/>
    <col min="2577" max="2577" width="18.125" style="9" customWidth="1"/>
    <col min="2578" max="2578" width="15.625" style="9" customWidth="1"/>
    <col min="2579" max="2817" width="8.875" style="9"/>
    <col min="2818" max="2818" width="18.375" style="9" customWidth="1"/>
    <col min="2819" max="2819" width="6.25" style="9" customWidth="1"/>
    <col min="2820" max="2821" width="15.875" style="9" customWidth="1"/>
    <col min="2822" max="2822" width="64.125" style="9" customWidth="1"/>
    <col min="2823" max="2823" width="6.25" style="9" customWidth="1"/>
    <col min="2824" max="2825" width="9.875" style="9" bestFit="1" customWidth="1"/>
    <col min="2826" max="2826" width="7.375" style="9" customWidth="1"/>
    <col min="2827" max="2827" width="59.875" style="9" customWidth="1"/>
    <col min="2828" max="2828" width="66.875" style="9" customWidth="1"/>
    <col min="2829" max="2829" width="30.875" style="9" customWidth="1"/>
    <col min="2830" max="2830" width="13.875" style="9" customWidth="1"/>
    <col min="2831" max="2831" width="7.375" style="9" customWidth="1"/>
    <col min="2832" max="2832" width="13.125" style="9" customWidth="1"/>
    <col min="2833" max="2833" width="18.125" style="9" customWidth="1"/>
    <col min="2834" max="2834" width="15.625" style="9" customWidth="1"/>
    <col min="2835" max="3073" width="8.875" style="9"/>
    <col min="3074" max="3074" width="18.375" style="9" customWidth="1"/>
    <col min="3075" max="3075" width="6.25" style="9" customWidth="1"/>
    <col min="3076" max="3077" width="15.875" style="9" customWidth="1"/>
    <col min="3078" max="3078" width="64.125" style="9" customWidth="1"/>
    <col min="3079" max="3079" width="6.25" style="9" customWidth="1"/>
    <col min="3080" max="3081" width="9.875" style="9" bestFit="1" customWidth="1"/>
    <col min="3082" max="3082" width="7.375" style="9" customWidth="1"/>
    <col min="3083" max="3083" width="59.875" style="9" customWidth="1"/>
    <col min="3084" max="3084" width="66.875" style="9" customWidth="1"/>
    <col min="3085" max="3085" width="30.875" style="9" customWidth="1"/>
    <col min="3086" max="3086" width="13.875" style="9" customWidth="1"/>
    <col min="3087" max="3087" width="7.375" style="9" customWidth="1"/>
    <col min="3088" max="3088" width="13.125" style="9" customWidth="1"/>
    <col min="3089" max="3089" width="18.125" style="9" customWidth="1"/>
    <col min="3090" max="3090" width="15.625" style="9" customWidth="1"/>
    <col min="3091" max="3329" width="8.875" style="9"/>
    <col min="3330" max="3330" width="18.375" style="9" customWidth="1"/>
    <col min="3331" max="3331" width="6.25" style="9" customWidth="1"/>
    <col min="3332" max="3333" width="15.875" style="9" customWidth="1"/>
    <col min="3334" max="3334" width="64.125" style="9" customWidth="1"/>
    <col min="3335" max="3335" width="6.25" style="9" customWidth="1"/>
    <col min="3336" max="3337" width="9.875" style="9" bestFit="1" customWidth="1"/>
    <col min="3338" max="3338" width="7.375" style="9" customWidth="1"/>
    <col min="3339" max="3339" width="59.875" style="9" customWidth="1"/>
    <col min="3340" max="3340" width="66.875" style="9" customWidth="1"/>
    <col min="3341" max="3341" width="30.875" style="9" customWidth="1"/>
    <col min="3342" max="3342" width="13.875" style="9" customWidth="1"/>
    <col min="3343" max="3343" width="7.375" style="9" customWidth="1"/>
    <col min="3344" max="3344" width="13.125" style="9" customWidth="1"/>
    <col min="3345" max="3345" width="18.125" style="9" customWidth="1"/>
    <col min="3346" max="3346" width="15.625" style="9" customWidth="1"/>
    <col min="3347" max="3585" width="8.875" style="9"/>
    <col min="3586" max="3586" width="18.375" style="9" customWidth="1"/>
    <col min="3587" max="3587" width="6.25" style="9" customWidth="1"/>
    <col min="3588" max="3589" width="15.875" style="9" customWidth="1"/>
    <col min="3590" max="3590" width="64.125" style="9" customWidth="1"/>
    <col min="3591" max="3591" width="6.25" style="9" customWidth="1"/>
    <col min="3592" max="3593" width="9.875" style="9" bestFit="1" customWidth="1"/>
    <col min="3594" max="3594" width="7.375" style="9" customWidth="1"/>
    <col min="3595" max="3595" width="59.875" style="9" customWidth="1"/>
    <col min="3596" max="3596" width="66.875" style="9" customWidth="1"/>
    <col min="3597" max="3597" width="30.875" style="9" customWidth="1"/>
    <col min="3598" max="3598" width="13.875" style="9" customWidth="1"/>
    <col min="3599" max="3599" width="7.375" style="9" customWidth="1"/>
    <col min="3600" max="3600" width="13.125" style="9" customWidth="1"/>
    <col min="3601" max="3601" width="18.125" style="9" customWidth="1"/>
    <col min="3602" max="3602" width="15.625" style="9" customWidth="1"/>
    <col min="3603" max="3841" width="8.875" style="9"/>
    <col min="3842" max="3842" width="18.375" style="9" customWidth="1"/>
    <col min="3843" max="3843" width="6.25" style="9" customWidth="1"/>
    <col min="3844" max="3845" width="15.875" style="9" customWidth="1"/>
    <col min="3846" max="3846" width="64.125" style="9" customWidth="1"/>
    <col min="3847" max="3847" width="6.25" style="9" customWidth="1"/>
    <col min="3848" max="3849" width="9.875" style="9" bestFit="1" customWidth="1"/>
    <col min="3850" max="3850" width="7.375" style="9" customWidth="1"/>
    <col min="3851" max="3851" width="59.875" style="9" customWidth="1"/>
    <col min="3852" max="3852" width="66.875" style="9" customWidth="1"/>
    <col min="3853" max="3853" width="30.875" style="9" customWidth="1"/>
    <col min="3854" max="3854" width="13.875" style="9" customWidth="1"/>
    <col min="3855" max="3855" width="7.375" style="9" customWidth="1"/>
    <col min="3856" max="3856" width="13.125" style="9" customWidth="1"/>
    <col min="3857" max="3857" width="18.125" style="9" customWidth="1"/>
    <col min="3858" max="3858" width="15.625" style="9" customWidth="1"/>
    <col min="3859" max="4097" width="8.875" style="9"/>
    <col min="4098" max="4098" width="18.375" style="9" customWidth="1"/>
    <col min="4099" max="4099" width="6.25" style="9" customWidth="1"/>
    <col min="4100" max="4101" width="15.875" style="9" customWidth="1"/>
    <col min="4102" max="4102" width="64.125" style="9" customWidth="1"/>
    <col min="4103" max="4103" width="6.25" style="9" customWidth="1"/>
    <col min="4104" max="4105" width="9.875" style="9" bestFit="1" customWidth="1"/>
    <col min="4106" max="4106" width="7.375" style="9" customWidth="1"/>
    <col min="4107" max="4107" width="59.875" style="9" customWidth="1"/>
    <col min="4108" max="4108" width="66.875" style="9" customWidth="1"/>
    <col min="4109" max="4109" width="30.875" style="9" customWidth="1"/>
    <col min="4110" max="4110" width="13.875" style="9" customWidth="1"/>
    <col min="4111" max="4111" width="7.375" style="9" customWidth="1"/>
    <col min="4112" max="4112" width="13.125" style="9" customWidth="1"/>
    <col min="4113" max="4113" width="18.125" style="9" customWidth="1"/>
    <col min="4114" max="4114" width="15.625" style="9" customWidth="1"/>
    <col min="4115" max="4353" width="8.875" style="9"/>
    <col min="4354" max="4354" width="18.375" style="9" customWidth="1"/>
    <col min="4355" max="4355" width="6.25" style="9" customWidth="1"/>
    <col min="4356" max="4357" width="15.875" style="9" customWidth="1"/>
    <col min="4358" max="4358" width="64.125" style="9" customWidth="1"/>
    <col min="4359" max="4359" width="6.25" style="9" customWidth="1"/>
    <col min="4360" max="4361" width="9.875" style="9" bestFit="1" customWidth="1"/>
    <col min="4362" max="4362" width="7.375" style="9" customWidth="1"/>
    <col min="4363" max="4363" width="59.875" style="9" customWidth="1"/>
    <col min="4364" max="4364" width="66.875" style="9" customWidth="1"/>
    <col min="4365" max="4365" width="30.875" style="9" customWidth="1"/>
    <col min="4366" max="4366" width="13.875" style="9" customWidth="1"/>
    <col min="4367" max="4367" width="7.375" style="9" customWidth="1"/>
    <col min="4368" max="4368" width="13.125" style="9" customWidth="1"/>
    <col min="4369" max="4369" width="18.125" style="9" customWidth="1"/>
    <col min="4370" max="4370" width="15.625" style="9" customWidth="1"/>
    <col min="4371" max="4609" width="8.875" style="9"/>
    <col min="4610" max="4610" width="18.375" style="9" customWidth="1"/>
    <col min="4611" max="4611" width="6.25" style="9" customWidth="1"/>
    <col min="4612" max="4613" width="15.875" style="9" customWidth="1"/>
    <col min="4614" max="4614" width="64.125" style="9" customWidth="1"/>
    <col min="4615" max="4615" width="6.25" style="9" customWidth="1"/>
    <col min="4616" max="4617" width="9.875" style="9" bestFit="1" customWidth="1"/>
    <col min="4618" max="4618" width="7.375" style="9" customWidth="1"/>
    <col min="4619" max="4619" width="59.875" style="9" customWidth="1"/>
    <col min="4620" max="4620" width="66.875" style="9" customWidth="1"/>
    <col min="4621" max="4621" width="30.875" style="9" customWidth="1"/>
    <col min="4622" max="4622" width="13.875" style="9" customWidth="1"/>
    <col min="4623" max="4623" width="7.375" style="9" customWidth="1"/>
    <col min="4624" max="4624" width="13.125" style="9" customWidth="1"/>
    <col min="4625" max="4625" width="18.125" style="9" customWidth="1"/>
    <col min="4626" max="4626" width="15.625" style="9" customWidth="1"/>
    <col min="4627" max="4865" width="8.875" style="9"/>
    <col min="4866" max="4866" width="18.375" style="9" customWidth="1"/>
    <col min="4867" max="4867" width="6.25" style="9" customWidth="1"/>
    <col min="4868" max="4869" width="15.875" style="9" customWidth="1"/>
    <col min="4870" max="4870" width="64.125" style="9" customWidth="1"/>
    <col min="4871" max="4871" width="6.25" style="9" customWidth="1"/>
    <col min="4872" max="4873" width="9.875" style="9" bestFit="1" customWidth="1"/>
    <col min="4874" max="4874" width="7.375" style="9" customWidth="1"/>
    <col min="4875" max="4875" width="59.875" style="9" customWidth="1"/>
    <col min="4876" max="4876" width="66.875" style="9" customWidth="1"/>
    <col min="4877" max="4877" width="30.875" style="9" customWidth="1"/>
    <col min="4878" max="4878" width="13.875" style="9" customWidth="1"/>
    <col min="4879" max="4879" width="7.375" style="9" customWidth="1"/>
    <col min="4880" max="4880" width="13.125" style="9" customWidth="1"/>
    <col min="4881" max="4881" width="18.125" style="9" customWidth="1"/>
    <col min="4882" max="4882" width="15.625" style="9" customWidth="1"/>
    <col min="4883" max="5121" width="8.875" style="9"/>
    <col min="5122" max="5122" width="18.375" style="9" customWidth="1"/>
    <col min="5123" max="5123" width="6.25" style="9" customWidth="1"/>
    <col min="5124" max="5125" width="15.875" style="9" customWidth="1"/>
    <col min="5126" max="5126" width="64.125" style="9" customWidth="1"/>
    <col min="5127" max="5127" width="6.25" style="9" customWidth="1"/>
    <col min="5128" max="5129" width="9.875" style="9" bestFit="1" customWidth="1"/>
    <col min="5130" max="5130" width="7.375" style="9" customWidth="1"/>
    <col min="5131" max="5131" width="59.875" style="9" customWidth="1"/>
    <col min="5132" max="5132" width="66.875" style="9" customWidth="1"/>
    <col min="5133" max="5133" width="30.875" style="9" customWidth="1"/>
    <col min="5134" max="5134" width="13.875" style="9" customWidth="1"/>
    <col min="5135" max="5135" width="7.375" style="9" customWidth="1"/>
    <col min="5136" max="5136" width="13.125" style="9" customWidth="1"/>
    <col min="5137" max="5137" width="18.125" style="9" customWidth="1"/>
    <col min="5138" max="5138" width="15.625" style="9" customWidth="1"/>
    <col min="5139" max="5377" width="8.875" style="9"/>
    <col min="5378" max="5378" width="18.375" style="9" customWidth="1"/>
    <col min="5379" max="5379" width="6.25" style="9" customWidth="1"/>
    <col min="5380" max="5381" width="15.875" style="9" customWidth="1"/>
    <col min="5382" max="5382" width="64.125" style="9" customWidth="1"/>
    <col min="5383" max="5383" width="6.25" style="9" customWidth="1"/>
    <col min="5384" max="5385" width="9.875" style="9" bestFit="1" customWidth="1"/>
    <col min="5386" max="5386" width="7.375" style="9" customWidth="1"/>
    <col min="5387" max="5387" width="59.875" style="9" customWidth="1"/>
    <col min="5388" max="5388" width="66.875" style="9" customWidth="1"/>
    <col min="5389" max="5389" width="30.875" style="9" customWidth="1"/>
    <col min="5390" max="5390" width="13.875" style="9" customWidth="1"/>
    <col min="5391" max="5391" width="7.375" style="9" customWidth="1"/>
    <col min="5392" max="5392" width="13.125" style="9" customWidth="1"/>
    <col min="5393" max="5393" width="18.125" style="9" customWidth="1"/>
    <col min="5394" max="5394" width="15.625" style="9" customWidth="1"/>
    <col min="5395" max="5633" width="8.875" style="9"/>
    <col min="5634" max="5634" width="18.375" style="9" customWidth="1"/>
    <col min="5635" max="5635" width="6.25" style="9" customWidth="1"/>
    <col min="5636" max="5637" width="15.875" style="9" customWidth="1"/>
    <col min="5638" max="5638" width="64.125" style="9" customWidth="1"/>
    <col min="5639" max="5639" width="6.25" style="9" customWidth="1"/>
    <col min="5640" max="5641" width="9.875" style="9" bestFit="1" customWidth="1"/>
    <col min="5642" max="5642" width="7.375" style="9" customWidth="1"/>
    <col min="5643" max="5643" width="59.875" style="9" customWidth="1"/>
    <col min="5644" max="5644" width="66.875" style="9" customWidth="1"/>
    <col min="5645" max="5645" width="30.875" style="9" customWidth="1"/>
    <col min="5646" max="5646" width="13.875" style="9" customWidth="1"/>
    <col min="5647" max="5647" width="7.375" style="9" customWidth="1"/>
    <col min="5648" max="5648" width="13.125" style="9" customWidth="1"/>
    <col min="5649" max="5649" width="18.125" style="9" customWidth="1"/>
    <col min="5650" max="5650" width="15.625" style="9" customWidth="1"/>
    <col min="5651" max="5889" width="8.875" style="9"/>
    <col min="5890" max="5890" width="18.375" style="9" customWidth="1"/>
    <col min="5891" max="5891" width="6.25" style="9" customWidth="1"/>
    <col min="5892" max="5893" width="15.875" style="9" customWidth="1"/>
    <col min="5894" max="5894" width="64.125" style="9" customWidth="1"/>
    <col min="5895" max="5895" width="6.25" style="9" customWidth="1"/>
    <col min="5896" max="5897" width="9.875" style="9" bestFit="1" customWidth="1"/>
    <col min="5898" max="5898" width="7.375" style="9" customWidth="1"/>
    <col min="5899" max="5899" width="59.875" style="9" customWidth="1"/>
    <col min="5900" max="5900" width="66.875" style="9" customWidth="1"/>
    <col min="5901" max="5901" width="30.875" style="9" customWidth="1"/>
    <col min="5902" max="5902" width="13.875" style="9" customWidth="1"/>
    <col min="5903" max="5903" width="7.375" style="9" customWidth="1"/>
    <col min="5904" max="5904" width="13.125" style="9" customWidth="1"/>
    <col min="5905" max="5905" width="18.125" style="9" customWidth="1"/>
    <col min="5906" max="5906" width="15.625" style="9" customWidth="1"/>
    <col min="5907" max="6145" width="8.875" style="9"/>
    <col min="6146" max="6146" width="18.375" style="9" customWidth="1"/>
    <col min="6147" max="6147" width="6.25" style="9" customWidth="1"/>
    <col min="6148" max="6149" width="15.875" style="9" customWidth="1"/>
    <col min="6150" max="6150" width="64.125" style="9" customWidth="1"/>
    <col min="6151" max="6151" width="6.25" style="9" customWidth="1"/>
    <col min="6152" max="6153" width="9.875" style="9" bestFit="1" customWidth="1"/>
    <col min="6154" max="6154" width="7.375" style="9" customWidth="1"/>
    <col min="6155" max="6155" width="59.875" style="9" customWidth="1"/>
    <col min="6156" max="6156" width="66.875" style="9" customWidth="1"/>
    <col min="6157" max="6157" width="30.875" style="9" customWidth="1"/>
    <col min="6158" max="6158" width="13.875" style="9" customWidth="1"/>
    <col min="6159" max="6159" width="7.375" style="9" customWidth="1"/>
    <col min="6160" max="6160" width="13.125" style="9" customWidth="1"/>
    <col min="6161" max="6161" width="18.125" style="9" customWidth="1"/>
    <col min="6162" max="6162" width="15.625" style="9" customWidth="1"/>
    <col min="6163" max="6401" width="8.875" style="9"/>
    <col min="6402" max="6402" width="18.375" style="9" customWidth="1"/>
    <col min="6403" max="6403" width="6.25" style="9" customWidth="1"/>
    <col min="6404" max="6405" width="15.875" style="9" customWidth="1"/>
    <col min="6406" max="6406" width="64.125" style="9" customWidth="1"/>
    <col min="6407" max="6407" width="6.25" style="9" customWidth="1"/>
    <col min="6408" max="6409" width="9.875" style="9" bestFit="1" customWidth="1"/>
    <col min="6410" max="6410" width="7.375" style="9" customWidth="1"/>
    <col min="6411" max="6411" width="59.875" style="9" customWidth="1"/>
    <col min="6412" max="6412" width="66.875" style="9" customWidth="1"/>
    <col min="6413" max="6413" width="30.875" style="9" customWidth="1"/>
    <col min="6414" max="6414" width="13.875" style="9" customWidth="1"/>
    <col min="6415" max="6415" width="7.375" style="9" customWidth="1"/>
    <col min="6416" max="6416" width="13.125" style="9" customWidth="1"/>
    <col min="6417" max="6417" width="18.125" style="9" customWidth="1"/>
    <col min="6418" max="6418" width="15.625" style="9" customWidth="1"/>
    <col min="6419" max="6657" width="8.875" style="9"/>
    <col min="6658" max="6658" width="18.375" style="9" customWidth="1"/>
    <col min="6659" max="6659" width="6.25" style="9" customWidth="1"/>
    <col min="6660" max="6661" width="15.875" style="9" customWidth="1"/>
    <col min="6662" max="6662" width="64.125" style="9" customWidth="1"/>
    <col min="6663" max="6663" width="6.25" style="9" customWidth="1"/>
    <col min="6664" max="6665" width="9.875" style="9" bestFit="1" customWidth="1"/>
    <col min="6666" max="6666" width="7.375" style="9" customWidth="1"/>
    <col min="6667" max="6667" width="59.875" style="9" customWidth="1"/>
    <col min="6668" max="6668" width="66.875" style="9" customWidth="1"/>
    <col min="6669" max="6669" width="30.875" style="9" customWidth="1"/>
    <col min="6670" max="6670" width="13.875" style="9" customWidth="1"/>
    <col min="6671" max="6671" width="7.375" style="9" customWidth="1"/>
    <col min="6672" max="6672" width="13.125" style="9" customWidth="1"/>
    <col min="6673" max="6673" width="18.125" style="9" customWidth="1"/>
    <col min="6674" max="6674" width="15.625" style="9" customWidth="1"/>
    <col min="6675" max="6913" width="8.875" style="9"/>
    <col min="6914" max="6914" width="18.375" style="9" customWidth="1"/>
    <col min="6915" max="6915" width="6.25" style="9" customWidth="1"/>
    <col min="6916" max="6917" width="15.875" style="9" customWidth="1"/>
    <col min="6918" max="6918" width="64.125" style="9" customWidth="1"/>
    <col min="6919" max="6919" width="6.25" style="9" customWidth="1"/>
    <col min="6920" max="6921" width="9.875" style="9" bestFit="1" customWidth="1"/>
    <col min="6922" max="6922" width="7.375" style="9" customWidth="1"/>
    <col min="6923" max="6923" width="59.875" style="9" customWidth="1"/>
    <col min="6924" max="6924" width="66.875" style="9" customWidth="1"/>
    <col min="6925" max="6925" width="30.875" style="9" customWidth="1"/>
    <col min="6926" max="6926" width="13.875" style="9" customWidth="1"/>
    <col min="6927" max="6927" width="7.375" style="9" customWidth="1"/>
    <col min="6928" max="6928" width="13.125" style="9" customWidth="1"/>
    <col min="6929" max="6929" width="18.125" style="9" customWidth="1"/>
    <col min="6930" max="6930" width="15.625" style="9" customWidth="1"/>
    <col min="6931" max="7169" width="8.875" style="9"/>
    <col min="7170" max="7170" width="18.375" style="9" customWidth="1"/>
    <col min="7171" max="7171" width="6.25" style="9" customWidth="1"/>
    <col min="7172" max="7173" width="15.875" style="9" customWidth="1"/>
    <col min="7174" max="7174" width="64.125" style="9" customWidth="1"/>
    <col min="7175" max="7175" width="6.25" style="9" customWidth="1"/>
    <col min="7176" max="7177" width="9.875" style="9" bestFit="1" customWidth="1"/>
    <col min="7178" max="7178" width="7.375" style="9" customWidth="1"/>
    <col min="7179" max="7179" width="59.875" style="9" customWidth="1"/>
    <col min="7180" max="7180" width="66.875" style="9" customWidth="1"/>
    <col min="7181" max="7181" width="30.875" style="9" customWidth="1"/>
    <col min="7182" max="7182" width="13.875" style="9" customWidth="1"/>
    <col min="7183" max="7183" width="7.375" style="9" customWidth="1"/>
    <col min="7184" max="7184" width="13.125" style="9" customWidth="1"/>
    <col min="7185" max="7185" width="18.125" style="9" customWidth="1"/>
    <col min="7186" max="7186" width="15.625" style="9" customWidth="1"/>
    <col min="7187" max="7425" width="8.875" style="9"/>
    <col min="7426" max="7426" width="18.375" style="9" customWidth="1"/>
    <col min="7427" max="7427" width="6.25" style="9" customWidth="1"/>
    <col min="7428" max="7429" width="15.875" style="9" customWidth="1"/>
    <col min="7430" max="7430" width="64.125" style="9" customWidth="1"/>
    <col min="7431" max="7431" width="6.25" style="9" customWidth="1"/>
    <col min="7432" max="7433" width="9.875" style="9" bestFit="1" customWidth="1"/>
    <col min="7434" max="7434" width="7.375" style="9" customWidth="1"/>
    <col min="7435" max="7435" width="59.875" style="9" customWidth="1"/>
    <col min="7436" max="7436" width="66.875" style="9" customWidth="1"/>
    <col min="7437" max="7437" width="30.875" style="9" customWidth="1"/>
    <col min="7438" max="7438" width="13.875" style="9" customWidth="1"/>
    <col min="7439" max="7439" width="7.375" style="9" customWidth="1"/>
    <col min="7440" max="7440" width="13.125" style="9" customWidth="1"/>
    <col min="7441" max="7441" width="18.125" style="9" customWidth="1"/>
    <col min="7442" max="7442" width="15.625" style="9" customWidth="1"/>
    <col min="7443" max="7681" width="8.875" style="9"/>
    <col min="7682" max="7682" width="18.375" style="9" customWidth="1"/>
    <col min="7683" max="7683" width="6.25" style="9" customWidth="1"/>
    <col min="7684" max="7685" width="15.875" style="9" customWidth="1"/>
    <col min="7686" max="7686" width="64.125" style="9" customWidth="1"/>
    <col min="7687" max="7687" width="6.25" style="9" customWidth="1"/>
    <col min="7688" max="7689" width="9.875" style="9" bestFit="1" customWidth="1"/>
    <col min="7690" max="7690" width="7.375" style="9" customWidth="1"/>
    <col min="7691" max="7691" width="59.875" style="9" customWidth="1"/>
    <col min="7692" max="7692" width="66.875" style="9" customWidth="1"/>
    <col min="7693" max="7693" width="30.875" style="9" customWidth="1"/>
    <col min="7694" max="7694" width="13.875" style="9" customWidth="1"/>
    <col min="7695" max="7695" width="7.375" style="9" customWidth="1"/>
    <col min="7696" max="7696" width="13.125" style="9" customWidth="1"/>
    <col min="7697" max="7697" width="18.125" style="9" customWidth="1"/>
    <col min="7698" max="7698" width="15.625" style="9" customWidth="1"/>
    <col min="7699" max="7937" width="8.875" style="9"/>
    <col min="7938" max="7938" width="18.375" style="9" customWidth="1"/>
    <col min="7939" max="7939" width="6.25" style="9" customWidth="1"/>
    <col min="7940" max="7941" width="15.875" style="9" customWidth="1"/>
    <col min="7942" max="7942" width="64.125" style="9" customWidth="1"/>
    <col min="7943" max="7943" width="6.25" style="9" customWidth="1"/>
    <col min="7944" max="7945" width="9.875" style="9" bestFit="1" customWidth="1"/>
    <col min="7946" max="7946" width="7.375" style="9" customWidth="1"/>
    <col min="7947" max="7947" width="59.875" style="9" customWidth="1"/>
    <col min="7948" max="7948" width="66.875" style="9" customWidth="1"/>
    <col min="7949" max="7949" width="30.875" style="9" customWidth="1"/>
    <col min="7950" max="7950" width="13.875" style="9" customWidth="1"/>
    <col min="7951" max="7951" width="7.375" style="9" customWidth="1"/>
    <col min="7952" max="7952" width="13.125" style="9" customWidth="1"/>
    <col min="7953" max="7953" width="18.125" style="9" customWidth="1"/>
    <col min="7954" max="7954" width="15.625" style="9" customWidth="1"/>
    <col min="7955" max="8193" width="8.875" style="9"/>
    <col min="8194" max="8194" width="18.375" style="9" customWidth="1"/>
    <col min="8195" max="8195" width="6.25" style="9" customWidth="1"/>
    <col min="8196" max="8197" width="15.875" style="9" customWidth="1"/>
    <col min="8198" max="8198" width="64.125" style="9" customWidth="1"/>
    <col min="8199" max="8199" width="6.25" style="9" customWidth="1"/>
    <col min="8200" max="8201" width="9.875" style="9" bestFit="1" customWidth="1"/>
    <col min="8202" max="8202" width="7.375" style="9" customWidth="1"/>
    <col min="8203" max="8203" width="59.875" style="9" customWidth="1"/>
    <col min="8204" max="8204" width="66.875" style="9" customWidth="1"/>
    <col min="8205" max="8205" width="30.875" style="9" customWidth="1"/>
    <col min="8206" max="8206" width="13.875" style="9" customWidth="1"/>
    <col min="8207" max="8207" width="7.375" style="9" customWidth="1"/>
    <col min="8208" max="8208" width="13.125" style="9" customWidth="1"/>
    <col min="8209" max="8209" width="18.125" style="9" customWidth="1"/>
    <col min="8210" max="8210" width="15.625" style="9" customWidth="1"/>
    <col min="8211" max="8449" width="8.875" style="9"/>
    <col min="8450" max="8450" width="18.375" style="9" customWidth="1"/>
    <col min="8451" max="8451" width="6.25" style="9" customWidth="1"/>
    <col min="8452" max="8453" width="15.875" style="9" customWidth="1"/>
    <col min="8454" max="8454" width="64.125" style="9" customWidth="1"/>
    <col min="8455" max="8455" width="6.25" style="9" customWidth="1"/>
    <col min="8456" max="8457" width="9.875" style="9" bestFit="1" customWidth="1"/>
    <col min="8458" max="8458" width="7.375" style="9" customWidth="1"/>
    <col min="8459" max="8459" width="59.875" style="9" customWidth="1"/>
    <col min="8460" max="8460" width="66.875" style="9" customWidth="1"/>
    <col min="8461" max="8461" width="30.875" style="9" customWidth="1"/>
    <col min="8462" max="8462" width="13.875" style="9" customWidth="1"/>
    <col min="8463" max="8463" width="7.375" style="9" customWidth="1"/>
    <col min="8464" max="8464" width="13.125" style="9" customWidth="1"/>
    <col min="8465" max="8465" width="18.125" style="9" customWidth="1"/>
    <col min="8466" max="8466" width="15.625" style="9" customWidth="1"/>
    <col min="8467" max="8705" width="8.875" style="9"/>
    <col min="8706" max="8706" width="18.375" style="9" customWidth="1"/>
    <col min="8707" max="8707" width="6.25" style="9" customWidth="1"/>
    <col min="8708" max="8709" width="15.875" style="9" customWidth="1"/>
    <col min="8710" max="8710" width="64.125" style="9" customWidth="1"/>
    <col min="8711" max="8711" width="6.25" style="9" customWidth="1"/>
    <col min="8712" max="8713" width="9.875" style="9" bestFit="1" customWidth="1"/>
    <col min="8714" max="8714" width="7.375" style="9" customWidth="1"/>
    <col min="8715" max="8715" width="59.875" style="9" customWidth="1"/>
    <col min="8716" max="8716" width="66.875" style="9" customWidth="1"/>
    <col min="8717" max="8717" width="30.875" style="9" customWidth="1"/>
    <col min="8718" max="8718" width="13.875" style="9" customWidth="1"/>
    <col min="8719" max="8719" width="7.375" style="9" customWidth="1"/>
    <col min="8720" max="8720" width="13.125" style="9" customWidth="1"/>
    <col min="8721" max="8721" width="18.125" style="9" customWidth="1"/>
    <col min="8722" max="8722" width="15.625" style="9" customWidth="1"/>
    <col min="8723" max="8961" width="8.875" style="9"/>
    <col min="8962" max="8962" width="18.375" style="9" customWidth="1"/>
    <col min="8963" max="8963" width="6.25" style="9" customWidth="1"/>
    <col min="8964" max="8965" width="15.875" style="9" customWidth="1"/>
    <col min="8966" max="8966" width="64.125" style="9" customWidth="1"/>
    <col min="8967" max="8967" width="6.25" style="9" customWidth="1"/>
    <col min="8968" max="8969" width="9.875" style="9" bestFit="1" customWidth="1"/>
    <col min="8970" max="8970" width="7.375" style="9" customWidth="1"/>
    <col min="8971" max="8971" width="59.875" style="9" customWidth="1"/>
    <col min="8972" max="8972" width="66.875" style="9" customWidth="1"/>
    <col min="8973" max="8973" width="30.875" style="9" customWidth="1"/>
    <col min="8974" max="8974" width="13.875" style="9" customWidth="1"/>
    <col min="8975" max="8975" width="7.375" style="9" customWidth="1"/>
    <col min="8976" max="8976" width="13.125" style="9" customWidth="1"/>
    <col min="8977" max="8977" width="18.125" style="9" customWidth="1"/>
    <col min="8978" max="8978" width="15.625" style="9" customWidth="1"/>
    <col min="8979" max="9217" width="8.875" style="9"/>
    <col min="9218" max="9218" width="18.375" style="9" customWidth="1"/>
    <col min="9219" max="9219" width="6.25" style="9" customWidth="1"/>
    <col min="9220" max="9221" width="15.875" style="9" customWidth="1"/>
    <col min="9222" max="9222" width="64.125" style="9" customWidth="1"/>
    <col min="9223" max="9223" width="6.25" style="9" customWidth="1"/>
    <col min="9224" max="9225" width="9.875" style="9" bestFit="1" customWidth="1"/>
    <col min="9226" max="9226" width="7.375" style="9" customWidth="1"/>
    <col min="9227" max="9227" width="59.875" style="9" customWidth="1"/>
    <col min="9228" max="9228" width="66.875" style="9" customWidth="1"/>
    <col min="9229" max="9229" width="30.875" style="9" customWidth="1"/>
    <col min="9230" max="9230" width="13.875" style="9" customWidth="1"/>
    <col min="9231" max="9231" width="7.375" style="9" customWidth="1"/>
    <col min="9232" max="9232" width="13.125" style="9" customWidth="1"/>
    <col min="9233" max="9233" width="18.125" style="9" customWidth="1"/>
    <col min="9234" max="9234" width="15.625" style="9" customWidth="1"/>
    <col min="9235" max="9473" width="8.875" style="9"/>
    <col min="9474" max="9474" width="18.375" style="9" customWidth="1"/>
    <col min="9475" max="9475" width="6.25" style="9" customWidth="1"/>
    <col min="9476" max="9477" width="15.875" style="9" customWidth="1"/>
    <col min="9478" max="9478" width="64.125" style="9" customWidth="1"/>
    <col min="9479" max="9479" width="6.25" style="9" customWidth="1"/>
    <col min="9480" max="9481" width="9.875" style="9" bestFit="1" customWidth="1"/>
    <col min="9482" max="9482" width="7.375" style="9" customWidth="1"/>
    <col min="9483" max="9483" width="59.875" style="9" customWidth="1"/>
    <col min="9484" max="9484" width="66.875" style="9" customWidth="1"/>
    <col min="9485" max="9485" width="30.875" style="9" customWidth="1"/>
    <col min="9486" max="9486" width="13.875" style="9" customWidth="1"/>
    <col min="9487" max="9487" width="7.375" style="9" customWidth="1"/>
    <col min="9488" max="9488" width="13.125" style="9" customWidth="1"/>
    <col min="9489" max="9489" width="18.125" style="9" customWidth="1"/>
    <col min="9490" max="9490" width="15.625" style="9" customWidth="1"/>
    <col min="9491" max="9729" width="8.875" style="9"/>
    <col min="9730" max="9730" width="18.375" style="9" customWidth="1"/>
    <col min="9731" max="9731" width="6.25" style="9" customWidth="1"/>
    <col min="9732" max="9733" width="15.875" style="9" customWidth="1"/>
    <col min="9734" max="9734" width="64.125" style="9" customWidth="1"/>
    <col min="9735" max="9735" width="6.25" style="9" customWidth="1"/>
    <col min="9736" max="9737" width="9.875" style="9" bestFit="1" customWidth="1"/>
    <col min="9738" max="9738" width="7.375" style="9" customWidth="1"/>
    <col min="9739" max="9739" width="59.875" style="9" customWidth="1"/>
    <col min="9740" max="9740" width="66.875" style="9" customWidth="1"/>
    <col min="9741" max="9741" width="30.875" style="9" customWidth="1"/>
    <col min="9742" max="9742" width="13.875" style="9" customWidth="1"/>
    <col min="9743" max="9743" width="7.375" style="9" customWidth="1"/>
    <col min="9744" max="9744" width="13.125" style="9" customWidth="1"/>
    <col min="9745" max="9745" width="18.125" style="9" customWidth="1"/>
    <col min="9746" max="9746" width="15.625" style="9" customWidth="1"/>
    <col min="9747" max="9985" width="8.875" style="9"/>
    <col min="9986" max="9986" width="18.375" style="9" customWidth="1"/>
    <col min="9987" max="9987" width="6.25" style="9" customWidth="1"/>
    <col min="9988" max="9989" width="15.875" style="9" customWidth="1"/>
    <col min="9990" max="9990" width="64.125" style="9" customWidth="1"/>
    <col min="9991" max="9991" width="6.25" style="9" customWidth="1"/>
    <col min="9992" max="9993" width="9.875" style="9" bestFit="1" customWidth="1"/>
    <col min="9994" max="9994" width="7.375" style="9" customWidth="1"/>
    <col min="9995" max="9995" width="59.875" style="9" customWidth="1"/>
    <col min="9996" max="9996" width="66.875" style="9" customWidth="1"/>
    <col min="9997" max="9997" width="30.875" style="9" customWidth="1"/>
    <col min="9998" max="9998" width="13.875" style="9" customWidth="1"/>
    <col min="9999" max="9999" width="7.375" style="9" customWidth="1"/>
    <col min="10000" max="10000" width="13.125" style="9" customWidth="1"/>
    <col min="10001" max="10001" width="18.125" style="9" customWidth="1"/>
    <col min="10002" max="10002" width="15.625" style="9" customWidth="1"/>
    <col min="10003" max="10241" width="8.875" style="9"/>
    <col min="10242" max="10242" width="18.375" style="9" customWidth="1"/>
    <col min="10243" max="10243" width="6.25" style="9" customWidth="1"/>
    <col min="10244" max="10245" width="15.875" style="9" customWidth="1"/>
    <col min="10246" max="10246" width="64.125" style="9" customWidth="1"/>
    <col min="10247" max="10247" width="6.25" style="9" customWidth="1"/>
    <col min="10248" max="10249" width="9.875" style="9" bestFit="1" customWidth="1"/>
    <col min="10250" max="10250" width="7.375" style="9" customWidth="1"/>
    <col min="10251" max="10251" width="59.875" style="9" customWidth="1"/>
    <col min="10252" max="10252" width="66.875" style="9" customWidth="1"/>
    <col min="10253" max="10253" width="30.875" style="9" customWidth="1"/>
    <col min="10254" max="10254" width="13.875" style="9" customWidth="1"/>
    <col min="10255" max="10255" width="7.375" style="9" customWidth="1"/>
    <col min="10256" max="10256" width="13.125" style="9" customWidth="1"/>
    <col min="10257" max="10257" width="18.125" style="9" customWidth="1"/>
    <col min="10258" max="10258" width="15.625" style="9" customWidth="1"/>
    <col min="10259" max="10497" width="8.875" style="9"/>
    <col min="10498" max="10498" width="18.375" style="9" customWidth="1"/>
    <col min="10499" max="10499" width="6.25" style="9" customWidth="1"/>
    <col min="10500" max="10501" width="15.875" style="9" customWidth="1"/>
    <col min="10502" max="10502" width="64.125" style="9" customWidth="1"/>
    <col min="10503" max="10503" width="6.25" style="9" customWidth="1"/>
    <col min="10504" max="10505" width="9.875" style="9" bestFit="1" customWidth="1"/>
    <col min="10506" max="10506" width="7.375" style="9" customWidth="1"/>
    <col min="10507" max="10507" width="59.875" style="9" customWidth="1"/>
    <col min="10508" max="10508" width="66.875" style="9" customWidth="1"/>
    <col min="10509" max="10509" width="30.875" style="9" customWidth="1"/>
    <col min="10510" max="10510" width="13.875" style="9" customWidth="1"/>
    <col min="10511" max="10511" width="7.375" style="9" customWidth="1"/>
    <col min="10512" max="10512" width="13.125" style="9" customWidth="1"/>
    <col min="10513" max="10513" width="18.125" style="9" customWidth="1"/>
    <col min="10514" max="10514" width="15.625" style="9" customWidth="1"/>
    <col min="10515" max="10753" width="8.875" style="9"/>
    <col min="10754" max="10754" width="18.375" style="9" customWidth="1"/>
    <col min="10755" max="10755" width="6.25" style="9" customWidth="1"/>
    <col min="10756" max="10757" width="15.875" style="9" customWidth="1"/>
    <col min="10758" max="10758" width="64.125" style="9" customWidth="1"/>
    <col min="10759" max="10759" width="6.25" style="9" customWidth="1"/>
    <col min="10760" max="10761" width="9.875" style="9" bestFit="1" customWidth="1"/>
    <col min="10762" max="10762" width="7.375" style="9" customWidth="1"/>
    <col min="10763" max="10763" width="59.875" style="9" customWidth="1"/>
    <col min="10764" max="10764" width="66.875" style="9" customWidth="1"/>
    <col min="10765" max="10765" width="30.875" style="9" customWidth="1"/>
    <col min="10766" max="10766" width="13.875" style="9" customWidth="1"/>
    <col min="10767" max="10767" width="7.375" style="9" customWidth="1"/>
    <col min="10768" max="10768" width="13.125" style="9" customWidth="1"/>
    <col min="10769" max="10769" width="18.125" style="9" customWidth="1"/>
    <col min="10770" max="10770" width="15.625" style="9" customWidth="1"/>
    <col min="10771" max="11009" width="8.875" style="9"/>
    <col min="11010" max="11010" width="18.375" style="9" customWidth="1"/>
    <col min="11011" max="11011" width="6.25" style="9" customWidth="1"/>
    <col min="11012" max="11013" width="15.875" style="9" customWidth="1"/>
    <col min="11014" max="11014" width="64.125" style="9" customWidth="1"/>
    <col min="11015" max="11015" width="6.25" style="9" customWidth="1"/>
    <col min="11016" max="11017" width="9.875" style="9" bestFit="1" customWidth="1"/>
    <col min="11018" max="11018" width="7.375" style="9" customWidth="1"/>
    <col min="11019" max="11019" width="59.875" style="9" customWidth="1"/>
    <col min="11020" max="11020" width="66.875" style="9" customWidth="1"/>
    <col min="11021" max="11021" width="30.875" style="9" customWidth="1"/>
    <col min="11022" max="11022" width="13.875" style="9" customWidth="1"/>
    <col min="11023" max="11023" width="7.375" style="9" customWidth="1"/>
    <col min="11024" max="11024" width="13.125" style="9" customWidth="1"/>
    <col min="11025" max="11025" width="18.125" style="9" customWidth="1"/>
    <col min="11026" max="11026" width="15.625" style="9" customWidth="1"/>
    <col min="11027" max="11265" width="8.875" style="9"/>
    <col min="11266" max="11266" width="18.375" style="9" customWidth="1"/>
    <col min="11267" max="11267" width="6.25" style="9" customWidth="1"/>
    <col min="11268" max="11269" width="15.875" style="9" customWidth="1"/>
    <col min="11270" max="11270" width="64.125" style="9" customWidth="1"/>
    <col min="11271" max="11271" width="6.25" style="9" customWidth="1"/>
    <col min="11272" max="11273" width="9.875" style="9" bestFit="1" customWidth="1"/>
    <col min="11274" max="11274" width="7.375" style="9" customWidth="1"/>
    <col min="11275" max="11275" width="59.875" style="9" customWidth="1"/>
    <col min="11276" max="11276" width="66.875" style="9" customWidth="1"/>
    <col min="11277" max="11277" width="30.875" style="9" customWidth="1"/>
    <col min="11278" max="11278" width="13.875" style="9" customWidth="1"/>
    <col min="11279" max="11279" width="7.375" style="9" customWidth="1"/>
    <col min="11280" max="11280" width="13.125" style="9" customWidth="1"/>
    <col min="11281" max="11281" width="18.125" style="9" customWidth="1"/>
    <col min="11282" max="11282" width="15.625" style="9" customWidth="1"/>
    <col min="11283" max="11521" width="8.875" style="9"/>
    <col min="11522" max="11522" width="18.375" style="9" customWidth="1"/>
    <col min="11523" max="11523" width="6.25" style="9" customWidth="1"/>
    <col min="11524" max="11525" width="15.875" style="9" customWidth="1"/>
    <col min="11526" max="11526" width="64.125" style="9" customWidth="1"/>
    <col min="11527" max="11527" width="6.25" style="9" customWidth="1"/>
    <col min="11528" max="11529" width="9.875" style="9" bestFit="1" customWidth="1"/>
    <col min="11530" max="11530" width="7.375" style="9" customWidth="1"/>
    <col min="11531" max="11531" width="59.875" style="9" customWidth="1"/>
    <col min="11532" max="11532" width="66.875" style="9" customWidth="1"/>
    <col min="11533" max="11533" width="30.875" style="9" customWidth="1"/>
    <col min="11534" max="11534" width="13.875" style="9" customWidth="1"/>
    <col min="11535" max="11535" width="7.375" style="9" customWidth="1"/>
    <col min="11536" max="11536" width="13.125" style="9" customWidth="1"/>
    <col min="11537" max="11537" width="18.125" style="9" customWidth="1"/>
    <col min="11538" max="11538" width="15.625" style="9" customWidth="1"/>
    <col min="11539" max="11777" width="8.875" style="9"/>
    <col min="11778" max="11778" width="18.375" style="9" customWidth="1"/>
    <col min="11779" max="11779" width="6.25" style="9" customWidth="1"/>
    <col min="11780" max="11781" width="15.875" style="9" customWidth="1"/>
    <col min="11782" max="11782" width="64.125" style="9" customWidth="1"/>
    <col min="11783" max="11783" width="6.25" style="9" customWidth="1"/>
    <col min="11784" max="11785" width="9.875" style="9" bestFit="1" customWidth="1"/>
    <col min="11786" max="11786" width="7.375" style="9" customWidth="1"/>
    <col min="11787" max="11787" width="59.875" style="9" customWidth="1"/>
    <col min="11788" max="11788" width="66.875" style="9" customWidth="1"/>
    <col min="11789" max="11789" width="30.875" style="9" customWidth="1"/>
    <col min="11790" max="11790" width="13.875" style="9" customWidth="1"/>
    <col min="11791" max="11791" width="7.375" style="9" customWidth="1"/>
    <col min="11792" max="11792" width="13.125" style="9" customWidth="1"/>
    <col min="11793" max="11793" width="18.125" style="9" customWidth="1"/>
    <col min="11794" max="11794" width="15.625" style="9" customWidth="1"/>
    <col min="11795" max="12033" width="8.875" style="9"/>
    <col min="12034" max="12034" width="18.375" style="9" customWidth="1"/>
    <col min="12035" max="12035" width="6.25" style="9" customWidth="1"/>
    <col min="12036" max="12037" width="15.875" style="9" customWidth="1"/>
    <col min="12038" max="12038" width="64.125" style="9" customWidth="1"/>
    <col min="12039" max="12039" width="6.25" style="9" customWidth="1"/>
    <col min="12040" max="12041" width="9.875" style="9" bestFit="1" customWidth="1"/>
    <col min="12042" max="12042" width="7.375" style="9" customWidth="1"/>
    <col min="12043" max="12043" width="59.875" style="9" customWidth="1"/>
    <col min="12044" max="12044" width="66.875" style="9" customWidth="1"/>
    <col min="12045" max="12045" width="30.875" style="9" customWidth="1"/>
    <col min="12046" max="12046" width="13.875" style="9" customWidth="1"/>
    <col min="12047" max="12047" width="7.375" style="9" customWidth="1"/>
    <col min="12048" max="12048" width="13.125" style="9" customWidth="1"/>
    <col min="12049" max="12049" width="18.125" style="9" customWidth="1"/>
    <col min="12050" max="12050" width="15.625" style="9" customWidth="1"/>
    <col min="12051" max="12289" width="8.875" style="9"/>
    <col min="12290" max="12290" width="18.375" style="9" customWidth="1"/>
    <col min="12291" max="12291" width="6.25" style="9" customWidth="1"/>
    <col min="12292" max="12293" width="15.875" style="9" customWidth="1"/>
    <col min="12294" max="12294" width="64.125" style="9" customWidth="1"/>
    <col min="12295" max="12295" width="6.25" style="9" customWidth="1"/>
    <col min="12296" max="12297" width="9.875" style="9" bestFit="1" customWidth="1"/>
    <col min="12298" max="12298" width="7.375" style="9" customWidth="1"/>
    <col min="12299" max="12299" width="59.875" style="9" customWidth="1"/>
    <col min="12300" max="12300" width="66.875" style="9" customWidth="1"/>
    <col min="12301" max="12301" width="30.875" style="9" customWidth="1"/>
    <col min="12302" max="12302" width="13.875" style="9" customWidth="1"/>
    <col min="12303" max="12303" width="7.375" style="9" customWidth="1"/>
    <col min="12304" max="12304" width="13.125" style="9" customWidth="1"/>
    <col min="12305" max="12305" width="18.125" style="9" customWidth="1"/>
    <col min="12306" max="12306" width="15.625" style="9" customWidth="1"/>
    <col min="12307" max="12545" width="8.875" style="9"/>
    <col min="12546" max="12546" width="18.375" style="9" customWidth="1"/>
    <col min="12547" max="12547" width="6.25" style="9" customWidth="1"/>
    <col min="12548" max="12549" width="15.875" style="9" customWidth="1"/>
    <col min="12550" max="12550" width="64.125" style="9" customWidth="1"/>
    <col min="12551" max="12551" width="6.25" style="9" customWidth="1"/>
    <col min="12552" max="12553" width="9.875" style="9" bestFit="1" customWidth="1"/>
    <col min="12554" max="12554" width="7.375" style="9" customWidth="1"/>
    <col min="12555" max="12555" width="59.875" style="9" customWidth="1"/>
    <col min="12556" max="12556" width="66.875" style="9" customWidth="1"/>
    <col min="12557" max="12557" width="30.875" style="9" customWidth="1"/>
    <col min="12558" max="12558" width="13.875" style="9" customWidth="1"/>
    <col min="12559" max="12559" width="7.375" style="9" customWidth="1"/>
    <col min="12560" max="12560" width="13.125" style="9" customWidth="1"/>
    <col min="12561" max="12561" width="18.125" style="9" customWidth="1"/>
    <col min="12562" max="12562" width="15.625" style="9" customWidth="1"/>
    <col min="12563" max="12801" width="8.875" style="9"/>
    <col min="12802" max="12802" width="18.375" style="9" customWidth="1"/>
    <col min="12803" max="12803" width="6.25" style="9" customWidth="1"/>
    <col min="12804" max="12805" width="15.875" style="9" customWidth="1"/>
    <col min="12806" max="12806" width="64.125" style="9" customWidth="1"/>
    <col min="12807" max="12807" width="6.25" style="9" customWidth="1"/>
    <col min="12808" max="12809" width="9.875" style="9" bestFit="1" customWidth="1"/>
    <col min="12810" max="12810" width="7.375" style="9" customWidth="1"/>
    <col min="12811" max="12811" width="59.875" style="9" customWidth="1"/>
    <col min="12812" max="12812" width="66.875" style="9" customWidth="1"/>
    <col min="12813" max="12813" width="30.875" style="9" customWidth="1"/>
    <col min="12814" max="12814" width="13.875" style="9" customWidth="1"/>
    <col min="12815" max="12815" width="7.375" style="9" customWidth="1"/>
    <col min="12816" max="12816" width="13.125" style="9" customWidth="1"/>
    <col min="12817" max="12817" width="18.125" style="9" customWidth="1"/>
    <col min="12818" max="12818" width="15.625" style="9" customWidth="1"/>
    <col min="12819" max="13057" width="8.875" style="9"/>
    <col min="13058" max="13058" width="18.375" style="9" customWidth="1"/>
    <col min="13059" max="13059" width="6.25" style="9" customWidth="1"/>
    <col min="13060" max="13061" width="15.875" style="9" customWidth="1"/>
    <col min="13062" max="13062" width="64.125" style="9" customWidth="1"/>
    <col min="13063" max="13063" width="6.25" style="9" customWidth="1"/>
    <col min="13064" max="13065" width="9.875" style="9" bestFit="1" customWidth="1"/>
    <col min="13066" max="13066" width="7.375" style="9" customWidth="1"/>
    <col min="13067" max="13067" width="59.875" style="9" customWidth="1"/>
    <col min="13068" max="13068" width="66.875" style="9" customWidth="1"/>
    <col min="13069" max="13069" width="30.875" style="9" customWidth="1"/>
    <col min="13070" max="13070" width="13.875" style="9" customWidth="1"/>
    <col min="13071" max="13071" width="7.375" style="9" customWidth="1"/>
    <col min="13072" max="13072" width="13.125" style="9" customWidth="1"/>
    <col min="13073" max="13073" width="18.125" style="9" customWidth="1"/>
    <col min="13074" max="13074" width="15.625" style="9" customWidth="1"/>
    <col min="13075" max="13313" width="8.875" style="9"/>
    <col min="13314" max="13314" width="18.375" style="9" customWidth="1"/>
    <col min="13315" max="13315" width="6.25" style="9" customWidth="1"/>
    <col min="13316" max="13317" width="15.875" style="9" customWidth="1"/>
    <col min="13318" max="13318" width="64.125" style="9" customWidth="1"/>
    <col min="13319" max="13319" width="6.25" style="9" customWidth="1"/>
    <col min="13320" max="13321" width="9.875" style="9" bestFit="1" customWidth="1"/>
    <col min="13322" max="13322" width="7.375" style="9" customWidth="1"/>
    <col min="13323" max="13323" width="59.875" style="9" customWidth="1"/>
    <col min="13324" max="13324" width="66.875" style="9" customWidth="1"/>
    <col min="13325" max="13325" width="30.875" style="9" customWidth="1"/>
    <col min="13326" max="13326" width="13.875" style="9" customWidth="1"/>
    <col min="13327" max="13327" width="7.375" style="9" customWidth="1"/>
    <col min="13328" max="13328" width="13.125" style="9" customWidth="1"/>
    <col min="13329" max="13329" width="18.125" style="9" customWidth="1"/>
    <col min="13330" max="13330" width="15.625" style="9" customWidth="1"/>
    <col min="13331" max="13569" width="8.875" style="9"/>
    <col min="13570" max="13570" width="18.375" style="9" customWidth="1"/>
    <col min="13571" max="13571" width="6.25" style="9" customWidth="1"/>
    <col min="13572" max="13573" width="15.875" style="9" customWidth="1"/>
    <col min="13574" max="13574" width="64.125" style="9" customWidth="1"/>
    <col min="13575" max="13575" width="6.25" style="9" customWidth="1"/>
    <col min="13576" max="13577" width="9.875" style="9" bestFit="1" customWidth="1"/>
    <col min="13578" max="13578" width="7.375" style="9" customWidth="1"/>
    <col min="13579" max="13579" width="59.875" style="9" customWidth="1"/>
    <col min="13580" max="13580" width="66.875" style="9" customWidth="1"/>
    <col min="13581" max="13581" width="30.875" style="9" customWidth="1"/>
    <col min="13582" max="13582" width="13.875" style="9" customWidth="1"/>
    <col min="13583" max="13583" width="7.375" style="9" customWidth="1"/>
    <col min="13584" max="13584" width="13.125" style="9" customWidth="1"/>
    <col min="13585" max="13585" width="18.125" style="9" customWidth="1"/>
    <col min="13586" max="13586" width="15.625" style="9" customWidth="1"/>
    <col min="13587" max="13825" width="8.875" style="9"/>
    <col min="13826" max="13826" width="18.375" style="9" customWidth="1"/>
    <col min="13827" max="13827" width="6.25" style="9" customWidth="1"/>
    <col min="13828" max="13829" width="15.875" style="9" customWidth="1"/>
    <col min="13830" max="13830" width="64.125" style="9" customWidth="1"/>
    <col min="13831" max="13831" width="6.25" style="9" customWidth="1"/>
    <col min="13832" max="13833" width="9.875" style="9" bestFit="1" customWidth="1"/>
    <col min="13834" max="13834" width="7.375" style="9" customWidth="1"/>
    <col min="13835" max="13835" width="59.875" style="9" customWidth="1"/>
    <col min="13836" max="13836" width="66.875" style="9" customWidth="1"/>
    <col min="13837" max="13837" width="30.875" style="9" customWidth="1"/>
    <col min="13838" max="13838" width="13.875" style="9" customWidth="1"/>
    <col min="13839" max="13839" width="7.375" style="9" customWidth="1"/>
    <col min="13840" max="13840" width="13.125" style="9" customWidth="1"/>
    <col min="13841" max="13841" width="18.125" style="9" customWidth="1"/>
    <col min="13842" max="13842" width="15.625" style="9" customWidth="1"/>
    <col min="13843" max="14081" width="8.875" style="9"/>
    <col min="14082" max="14082" width="18.375" style="9" customWidth="1"/>
    <col min="14083" max="14083" width="6.25" style="9" customWidth="1"/>
    <col min="14084" max="14085" width="15.875" style="9" customWidth="1"/>
    <col min="14086" max="14086" width="64.125" style="9" customWidth="1"/>
    <col min="14087" max="14087" width="6.25" style="9" customWidth="1"/>
    <col min="14088" max="14089" width="9.875" style="9" bestFit="1" customWidth="1"/>
    <col min="14090" max="14090" width="7.375" style="9" customWidth="1"/>
    <col min="14091" max="14091" width="59.875" style="9" customWidth="1"/>
    <col min="14092" max="14092" width="66.875" style="9" customWidth="1"/>
    <col min="14093" max="14093" width="30.875" style="9" customWidth="1"/>
    <col min="14094" max="14094" width="13.875" style="9" customWidth="1"/>
    <col min="14095" max="14095" width="7.375" style="9" customWidth="1"/>
    <col min="14096" max="14096" width="13.125" style="9" customWidth="1"/>
    <col min="14097" max="14097" width="18.125" style="9" customWidth="1"/>
    <col min="14098" max="14098" width="15.625" style="9" customWidth="1"/>
    <col min="14099" max="14337" width="8.875" style="9"/>
    <col min="14338" max="14338" width="18.375" style="9" customWidth="1"/>
    <col min="14339" max="14339" width="6.25" style="9" customWidth="1"/>
    <col min="14340" max="14341" width="15.875" style="9" customWidth="1"/>
    <col min="14342" max="14342" width="64.125" style="9" customWidth="1"/>
    <col min="14343" max="14343" width="6.25" style="9" customWidth="1"/>
    <col min="14344" max="14345" width="9.875" style="9" bestFit="1" customWidth="1"/>
    <col min="14346" max="14346" width="7.375" style="9" customWidth="1"/>
    <col min="14347" max="14347" width="59.875" style="9" customWidth="1"/>
    <col min="14348" max="14348" width="66.875" style="9" customWidth="1"/>
    <col min="14349" max="14349" width="30.875" style="9" customWidth="1"/>
    <col min="14350" max="14350" width="13.875" style="9" customWidth="1"/>
    <col min="14351" max="14351" width="7.375" style="9" customWidth="1"/>
    <col min="14352" max="14352" width="13.125" style="9" customWidth="1"/>
    <col min="14353" max="14353" width="18.125" style="9" customWidth="1"/>
    <col min="14354" max="14354" width="15.625" style="9" customWidth="1"/>
    <col min="14355" max="14593" width="8.875" style="9"/>
    <col min="14594" max="14594" width="18.375" style="9" customWidth="1"/>
    <col min="14595" max="14595" width="6.25" style="9" customWidth="1"/>
    <col min="14596" max="14597" width="15.875" style="9" customWidth="1"/>
    <col min="14598" max="14598" width="64.125" style="9" customWidth="1"/>
    <col min="14599" max="14599" width="6.25" style="9" customWidth="1"/>
    <col min="14600" max="14601" width="9.875" style="9" bestFit="1" customWidth="1"/>
    <col min="14602" max="14602" width="7.375" style="9" customWidth="1"/>
    <col min="14603" max="14603" width="59.875" style="9" customWidth="1"/>
    <col min="14604" max="14604" width="66.875" style="9" customWidth="1"/>
    <col min="14605" max="14605" width="30.875" style="9" customWidth="1"/>
    <col min="14606" max="14606" width="13.875" style="9" customWidth="1"/>
    <col min="14607" max="14607" width="7.375" style="9" customWidth="1"/>
    <col min="14608" max="14608" width="13.125" style="9" customWidth="1"/>
    <col min="14609" max="14609" width="18.125" style="9" customWidth="1"/>
    <col min="14610" max="14610" width="15.625" style="9" customWidth="1"/>
    <col min="14611" max="14849" width="8.875" style="9"/>
    <col min="14850" max="14850" width="18.375" style="9" customWidth="1"/>
    <col min="14851" max="14851" width="6.25" style="9" customWidth="1"/>
    <col min="14852" max="14853" width="15.875" style="9" customWidth="1"/>
    <col min="14854" max="14854" width="64.125" style="9" customWidth="1"/>
    <col min="14855" max="14855" width="6.25" style="9" customWidth="1"/>
    <col min="14856" max="14857" width="9.875" style="9" bestFit="1" customWidth="1"/>
    <col min="14858" max="14858" width="7.375" style="9" customWidth="1"/>
    <col min="14859" max="14859" width="59.875" style="9" customWidth="1"/>
    <col min="14860" max="14860" width="66.875" style="9" customWidth="1"/>
    <col min="14861" max="14861" width="30.875" style="9" customWidth="1"/>
    <col min="14862" max="14862" width="13.875" style="9" customWidth="1"/>
    <col min="14863" max="14863" width="7.375" style="9" customWidth="1"/>
    <col min="14864" max="14864" width="13.125" style="9" customWidth="1"/>
    <col min="14865" max="14865" width="18.125" style="9" customWidth="1"/>
    <col min="14866" max="14866" width="15.625" style="9" customWidth="1"/>
    <col min="14867" max="15105" width="8.875" style="9"/>
    <col min="15106" max="15106" width="18.375" style="9" customWidth="1"/>
    <col min="15107" max="15107" width="6.25" style="9" customWidth="1"/>
    <col min="15108" max="15109" width="15.875" style="9" customWidth="1"/>
    <col min="15110" max="15110" width="64.125" style="9" customWidth="1"/>
    <col min="15111" max="15111" width="6.25" style="9" customWidth="1"/>
    <col min="15112" max="15113" width="9.875" style="9" bestFit="1" customWidth="1"/>
    <col min="15114" max="15114" width="7.375" style="9" customWidth="1"/>
    <col min="15115" max="15115" width="59.875" style="9" customWidth="1"/>
    <col min="15116" max="15116" width="66.875" style="9" customWidth="1"/>
    <col min="15117" max="15117" width="30.875" style="9" customWidth="1"/>
    <col min="15118" max="15118" width="13.875" style="9" customWidth="1"/>
    <col min="15119" max="15119" width="7.375" style="9" customWidth="1"/>
    <col min="15120" max="15120" width="13.125" style="9" customWidth="1"/>
    <col min="15121" max="15121" width="18.125" style="9" customWidth="1"/>
    <col min="15122" max="15122" width="15.625" style="9" customWidth="1"/>
    <col min="15123" max="15361" width="8.875" style="9"/>
    <col min="15362" max="15362" width="18.375" style="9" customWidth="1"/>
    <col min="15363" max="15363" width="6.25" style="9" customWidth="1"/>
    <col min="15364" max="15365" width="15.875" style="9" customWidth="1"/>
    <col min="15366" max="15366" width="64.125" style="9" customWidth="1"/>
    <col min="15367" max="15367" width="6.25" style="9" customWidth="1"/>
    <col min="15368" max="15369" width="9.875" style="9" bestFit="1" customWidth="1"/>
    <col min="15370" max="15370" width="7.375" style="9" customWidth="1"/>
    <col min="15371" max="15371" width="59.875" style="9" customWidth="1"/>
    <col min="15372" max="15372" width="66.875" style="9" customWidth="1"/>
    <col min="15373" max="15373" width="30.875" style="9" customWidth="1"/>
    <col min="15374" max="15374" width="13.875" style="9" customWidth="1"/>
    <col min="15375" max="15375" width="7.375" style="9" customWidth="1"/>
    <col min="15376" max="15376" width="13.125" style="9" customWidth="1"/>
    <col min="15377" max="15377" width="18.125" style="9" customWidth="1"/>
    <col min="15378" max="15378" width="15.625" style="9" customWidth="1"/>
    <col min="15379" max="15617" width="8.875" style="9"/>
    <col min="15618" max="15618" width="18.375" style="9" customWidth="1"/>
    <col min="15619" max="15619" width="6.25" style="9" customWidth="1"/>
    <col min="15620" max="15621" width="15.875" style="9" customWidth="1"/>
    <col min="15622" max="15622" width="64.125" style="9" customWidth="1"/>
    <col min="15623" max="15623" width="6.25" style="9" customWidth="1"/>
    <col min="15624" max="15625" width="9.875" style="9" bestFit="1" customWidth="1"/>
    <col min="15626" max="15626" width="7.375" style="9" customWidth="1"/>
    <col min="15627" max="15627" width="59.875" style="9" customWidth="1"/>
    <col min="15628" max="15628" width="66.875" style="9" customWidth="1"/>
    <col min="15629" max="15629" width="30.875" style="9" customWidth="1"/>
    <col min="15630" max="15630" width="13.875" style="9" customWidth="1"/>
    <col min="15631" max="15631" width="7.375" style="9" customWidth="1"/>
    <col min="15632" max="15632" width="13.125" style="9" customWidth="1"/>
    <col min="15633" max="15633" width="18.125" style="9" customWidth="1"/>
    <col min="15634" max="15634" width="15.625" style="9" customWidth="1"/>
    <col min="15635" max="15873" width="8.875" style="9"/>
    <col min="15874" max="15874" width="18.375" style="9" customWidth="1"/>
    <col min="15875" max="15875" width="6.25" style="9" customWidth="1"/>
    <col min="15876" max="15877" width="15.875" style="9" customWidth="1"/>
    <col min="15878" max="15878" width="64.125" style="9" customWidth="1"/>
    <col min="15879" max="15879" width="6.25" style="9" customWidth="1"/>
    <col min="15880" max="15881" width="9.875" style="9" bestFit="1" customWidth="1"/>
    <col min="15882" max="15882" width="7.375" style="9" customWidth="1"/>
    <col min="15883" max="15883" width="59.875" style="9" customWidth="1"/>
    <col min="15884" max="15884" width="66.875" style="9" customWidth="1"/>
    <col min="15885" max="15885" width="30.875" style="9" customWidth="1"/>
    <col min="15886" max="15886" width="13.875" style="9" customWidth="1"/>
    <col min="15887" max="15887" width="7.375" style="9" customWidth="1"/>
    <col min="15888" max="15888" width="13.125" style="9" customWidth="1"/>
    <col min="15889" max="15889" width="18.125" style="9" customWidth="1"/>
    <col min="15890" max="15890" width="15.625" style="9" customWidth="1"/>
    <col min="15891" max="16129" width="8.875" style="9"/>
    <col min="16130" max="16130" width="18.375" style="9" customWidth="1"/>
    <col min="16131" max="16131" width="6.25" style="9" customWidth="1"/>
    <col min="16132" max="16133" width="15.875" style="9" customWidth="1"/>
    <col min="16134" max="16134" width="64.125" style="9" customWidth="1"/>
    <col min="16135" max="16135" width="6.25" style="9" customWidth="1"/>
    <col min="16136" max="16137" width="9.875" style="9" bestFit="1" customWidth="1"/>
    <col min="16138" max="16138" width="7.375" style="9" customWidth="1"/>
    <col min="16139" max="16139" width="59.875" style="9" customWidth="1"/>
    <col min="16140" max="16140" width="66.875" style="9" customWidth="1"/>
    <col min="16141" max="16141" width="30.875" style="9" customWidth="1"/>
    <col min="16142" max="16142" width="13.875" style="9" customWidth="1"/>
    <col min="16143" max="16143" width="7.375" style="9" customWidth="1"/>
    <col min="16144" max="16144" width="13.125" style="9" customWidth="1"/>
    <col min="16145" max="16145" width="18.125" style="9" customWidth="1"/>
    <col min="16146" max="16146" width="15.625" style="9" customWidth="1"/>
    <col min="16147" max="16384" width="8.875" style="9"/>
  </cols>
  <sheetData>
    <row r="2" spans="1:18" ht="20.100000000000001" customHeight="1">
      <c r="C2" s="1" t="s">
        <v>0</v>
      </c>
      <c r="D2" s="1"/>
      <c r="E2" s="1"/>
      <c r="F2" s="2" t="s">
        <v>4665</v>
      </c>
      <c r="H2" s="4" t="s">
        <v>2</v>
      </c>
      <c r="I2" s="5"/>
      <c r="J2" s="6"/>
      <c r="K2" s="7">
        <f>SUM(I:I)</f>
        <v>258762</v>
      </c>
    </row>
    <row r="3" spans="1:18" ht="20.100000000000001" customHeight="1">
      <c r="C3" s="1" t="s">
        <v>3</v>
      </c>
      <c r="D3" s="1"/>
      <c r="E3" s="1"/>
      <c r="F3" s="13" t="s">
        <v>3279</v>
      </c>
      <c r="I3" s="1461" t="s">
        <v>4666</v>
      </c>
      <c r="J3" s="1461"/>
      <c r="K3" s="1461"/>
      <c r="L3" s="1461"/>
    </row>
    <row r="4" spans="1:18" ht="20.100000000000001" customHeight="1">
      <c r="C4" s="1" t="s">
        <v>1373</v>
      </c>
      <c r="D4" s="1"/>
      <c r="E4" s="1"/>
      <c r="F4" s="13" t="s">
        <v>4667</v>
      </c>
      <c r="I4" s="1461"/>
      <c r="J4" s="1461"/>
      <c r="K4" s="1461"/>
      <c r="L4" s="1461"/>
    </row>
    <row r="5" spans="1:18" ht="20.100000000000001" customHeight="1">
      <c r="C5" s="1" t="s">
        <v>6</v>
      </c>
      <c r="D5" s="1"/>
      <c r="E5" s="1"/>
      <c r="F5" s="16">
        <v>45126</v>
      </c>
      <c r="H5" s="1462"/>
      <c r="I5" s="1484" t="s">
        <v>1493</v>
      </c>
    </row>
    <row r="6" spans="1:18" ht="20.100000000000001" customHeight="1">
      <c r="C6" s="1" t="s">
        <v>7</v>
      </c>
      <c r="D6" s="1"/>
      <c r="E6" s="1"/>
      <c r="F6" s="16">
        <v>45127</v>
      </c>
      <c r="H6" s="1463"/>
      <c r="I6" s="1485"/>
    </row>
    <row r="8" spans="1:18" s="8" customFormat="1" ht="19.7" customHeight="1">
      <c r="A8" s="1010" t="s">
        <v>2601</v>
      </c>
      <c r="B8" s="1010" t="s">
        <v>2602</v>
      </c>
      <c r="C8" s="566" t="s">
        <v>2603</v>
      </c>
      <c r="D8" s="566" t="s">
        <v>2604</v>
      </c>
      <c r="E8" s="566" t="s">
        <v>2605</v>
      </c>
      <c r="F8" s="1010" t="s">
        <v>2606</v>
      </c>
      <c r="G8" s="1010" t="s">
        <v>2607</v>
      </c>
      <c r="H8" s="1010" t="s">
        <v>2608</v>
      </c>
      <c r="I8" s="1013" t="s">
        <v>2609</v>
      </c>
      <c r="J8" s="1350" t="s">
        <v>2610</v>
      </c>
      <c r="K8" s="1010" t="s">
        <v>2611</v>
      </c>
      <c r="L8" s="1010" t="s">
        <v>2612</v>
      </c>
      <c r="M8" s="1010" t="s">
        <v>2613</v>
      </c>
      <c r="N8" s="1015" t="s">
        <v>2614</v>
      </c>
      <c r="O8" s="566" t="s">
        <v>2615</v>
      </c>
      <c r="P8" s="1010" t="s">
        <v>2616</v>
      </c>
      <c r="Q8" s="1015" t="s">
        <v>2617</v>
      </c>
      <c r="R8" s="1351" t="s">
        <v>2618</v>
      </c>
    </row>
    <row r="9" spans="1:18" s="8" customFormat="1" ht="19.7" customHeight="1">
      <c r="A9" s="18" t="s">
        <v>860</v>
      </c>
      <c r="B9" s="18" t="s">
        <v>3051</v>
      </c>
      <c r="C9" s="17" t="s">
        <v>8</v>
      </c>
      <c r="D9" s="17" t="s">
        <v>9</v>
      </c>
      <c r="E9" s="17" t="s">
        <v>10</v>
      </c>
      <c r="F9" s="18" t="s">
        <v>11</v>
      </c>
      <c r="G9" s="18" t="s">
        <v>12</v>
      </c>
      <c r="H9" s="18" t="s">
        <v>13</v>
      </c>
      <c r="I9" s="22" t="s">
        <v>14</v>
      </c>
      <c r="J9" s="357" t="s">
        <v>15</v>
      </c>
      <c r="K9" s="18" t="s">
        <v>16</v>
      </c>
      <c r="L9" s="18" t="s">
        <v>17</v>
      </c>
      <c r="M9" s="18" t="s">
        <v>18</v>
      </c>
      <c r="N9" s="30" t="s">
        <v>19</v>
      </c>
      <c r="O9" s="17" t="s">
        <v>20</v>
      </c>
      <c r="P9" s="18" t="s">
        <v>21</v>
      </c>
      <c r="Q9" s="30" t="s">
        <v>22</v>
      </c>
      <c r="R9" s="1063" t="s">
        <v>23</v>
      </c>
    </row>
    <row r="10" spans="1:18" s="8" customFormat="1" ht="19.7" customHeight="1">
      <c r="C10" s="17"/>
      <c r="D10" s="17"/>
      <c r="E10" s="17"/>
      <c r="F10" s="18"/>
      <c r="G10" s="18"/>
      <c r="H10" s="18"/>
      <c r="I10" s="22"/>
      <c r="J10" s="357"/>
      <c r="K10" s="18"/>
      <c r="L10" s="18"/>
      <c r="M10" s="18"/>
      <c r="N10" s="30"/>
      <c r="O10" s="17"/>
      <c r="P10" s="18"/>
      <c r="Q10" s="30"/>
      <c r="R10" s="1063"/>
    </row>
    <row r="11" spans="1:18" s="8" customFormat="1" ht="19.7" customHeight="1">
      <c r="C11" s="17"/>
      <c r="D11" s="477"/>
      <c r="E11" s="17"/>
      <c r="F11" s="469"/>
      <c r="G11" s="18"/>
      <c r="H11" s="18"/>
      <c r="I11" s="22"/>
      <c r="J11" s="357"/>
      <c r="K11" s="18"/>
      <c r="L11" s="18"/>
      <c r="M11" s="18"/>
      <c r="N11" s="30"/>
      <c r="O11" s="17"/>
      <c r="P11" s="18"/>
      <c r="Q11" s="30"/>
      <c r="R11" s="1063"/>
    </row>
    <row r="12" spans="1:18" s="8" customFormat="1" ht="19.7" customHeight="1">
      <c r="C12" s="17"/>
      <c r="D12" s="477"/>
      <c r="E12" s="17"/>
      <c r="F12" s="469"/>
      <c r="G12" s="18"/>
      <c r="H12" s="18"/>
      <c r="I12" s="22"/>
      <c r="J12" s="357"/>
      <c r="K12" s="18"/>
      <c r="L12" s="18"/>
      <c r="M12" s="18"/>
      <c r="N12" s="30"/>
      <c r="O12" s="17"/>
      <c r="P12" s="18"/>
      <c r="Q12" s="30"/>
      <c r="R12" s="1063"/>
    </row>
    <row r="13" spans="1:18" s="8" customFormat="1" ht="19.7" customHeight="1">
      <c r="C13" s="17"/>
      <c r="D13" s="1064"/>
      <c r="E13" s="1065"/>
      <c r="F13" s="1486" t="s">
        <v>4683</v>
      </c>
      <c r="G13" s="18"/>
      <c r="H13" s="18"/>
      <c r="I13" s="22"/>
      <c r="J13" s="357"/>
      <c r="K13" s="18"/>
      <c r="L13" s="18"/>
      <c r="M13" s="18"/>
      <c r="N13" s="30"/>
      <c r="O13" s="17"/>
      <c r="P13" s="18"/>
      <c r="Q13" s="30"/>
      <c r="R13" s="1063"/>
    </row>
    <row r="14" spans="1:18" s="8" customFormat="1" ht="19.7" customHeight="1">
      <c r="A14" s="18" t="s">
        <v>642</v>
      </c>
      <c r="B14" s="18">
        <v>6</v>
      </c>
      <c r="C14" s="775">
        <v>1</v>
      </c>
      <c r="D14" s="17" t="s">
        <v>270</v>
      </c>
      <c r="E14" s="17" t="s">
        <v>167</v>
      </c>
      <c r="F14" s="24" t="s">
        <v>3070</v>
      </c>
      <c r="G14" s="18">
        <v>1</v>
      </c>
      <c r="H14" s="18">
        <v>11230</v>
      </c>
      <c r="I14" s="56">
        <f t="shared" ref="I14:I21" si="0">G14*H14</f>
        <v>11230</v>
      </c>
      <c r="J14" s="357"/>
      <c r="K14" s="357" t="s">
        <v>3071</v>
      </c>
      <c r="L14" s="18"/>
      <c r="M14" s="18"/>
      <c r="N14" s="30">
        <v>45110</v>
      </c>
      <c r="O14" s="17"/>
      <c r="P14" s="18"/>
      <c r="Q14" s="30">
        <v>45126</v>
      </c>
      <c r="R14" s="1063">
        <v>45126</v>
      </c>
    </row>
    <row r="15" spans="1:18" s="8" customFormat="1" ht="19.7" customHeight="1">
      <c r="A15" s="18" t="s">
        <v>276</v>
      </c>
      <c r="B15" s="18">
        <v>6</v>
      </c>
      <c r="C15" s="775">
        <f t="shared" ref="C15:C26" si="1">+C14+1</f>
        <v>2</v>
      </c>
      <c r="D15" s="17" t="s">
        <v>167</v>
      </c>
      <c r="E15" s="17" t="s">
        <v>167</v>
      </c>
      <c r="F15" s="24" t="s">
        <v>3072</v>
      </c>
      <c r="G15" s="18">
        <v>1</v>
      </c>
      <c r="H15" s="18">
        <v>214</v>
      </c>
      <c r="I15" s="22">
        <f t="shared" si="0"/>
        <v>214</v>
      </c>
      <c r="J15" s="357"/>
      <c r="K15" s="357" t="s">
        <v>878</v>
      </c>
      <c r="L15" s="24" t="s">
        <v>3073</v>
      </c>
      <c r="M15" s="18"/>
      <c r="N15" s="30">
        <v>45110</v>
      </c>
      <c r="O15" s="17"/>
      <c r="P15" s="18"/>
      <c r="Q15" s="30">
        <v>45126</v>
      </c>
      <c r="R15" s="1063">
        <v>45126</v>
      </c>
    </row>
    <row r="16" spans="1:18" s="8" customFormat="1" ht="19.7" customHeight="1">
      <c r="A16" s="18" t="s">
        <v>276</v>
      </c>
      <c r="B16" s="18">
        <v>6</v>
      </c>
      <c r="C16" s="775">
        <f t="shared" si="1"/>
        <v>3</v>
      </c>
      <c r="D16" s="17" t="s">
        <v>167</v>
      </c>
      <c r="E16" s="17" t="s">
        <v>167</v>
      </c>
      <c r="F16" s="24" t="s">
        <v>2344</v>
      </c>
      <c r="G16" s="18">
        <v>4</v>
      </c>
      <c r="H16" s="18">
        <v>169</v>
      </c>
      <c r="I16" s="22">
        <f t="shared" si="0"/>
        <v>676</v>
      </c>
      <c r="J16" s="357"/>
      <c r="K16" s="357" t="s">
        <v>3074</v>
      </c>
      <c r="L16" s="24"/>
      <c r="M16" s="18"/>
      <c r="N16" s="30">
        <v>45110</v>
      </c>
      <c r="O16" s="17"/>
      <c r="P16" s="18"/>
      <c r="Q16" s="30">
        <v>45126</v>
      </c>
      <c r="R16" s="1063">
        <v>45126</v>
      </c>
    </row>
    <row r="17" spans="1:18" s="8" customFormat="1" ht="19.7" customHeight="1">
      <c r="A17" s="18" t="s">
        <v>276</v>
      </c>
      <c r="B17" s="18">
        <v>6</v>
      </c>
      <c r="C17" s="775">
        <f t="shared" si="1"/>
        <v>4</v>
      </c>
      <c r="D17" s="17" t="s">
        <v>167</v>
      </c>
      <c r="E17" s="17" t="s">
        <v>167</v>
      </c>
      <c r="F17" s="24" t="s">
        <v>3075</v>
      </c>
      <c r="G17" s="18">
        <v>2</v>
      </c>
      <c r="H17" s="18">
        <v>1200</v>
      </c>
      <c r="I17" s="22">
        <f t="shared" si="0"/>
        <v>2400</v>
      </c>
      <c r="J17" s="357"/>
      <c r="K17" s="357" t="s">
        <v>3075</v>
      </c>
      <c r="L17" s="18"/>
      <c r="M17" s="18"/>
      <c r="N17" s="30">
        <v>45110</v>
      </c>
      <c r="O17" s="17"/>
      <c r="P17" s="18"/>
      <c r="Q17" s="30">
        <v>45126</v>
      </c>
      <c r="R17" s="1063">
        <v>45126</v>
      </c>
    </row>
    <row r="18" spans="1:18" s="8" customFormat="1" ht="19.7" customHeight="1">
      <c r="A18" s="18" t="s">
        <v>276</v>
      </c>
      <c r="B18" s="18">
        <v>6</v>
      </c>
      <c r="C18" s="775">
        <f t="shared" si="1"/>
        <v>5</v>
      </c>
      <c r="D18" s="52" t="s">
        <v>3076</v>
      </c>
      <c r="E18" s="52" t="s">
        <v>167</v>
      </c>
      <c r="F18" s="321" t="s">
        <v>545</v>
      </c>
      <c r="G18" s="112">
        <v>10</v>
      </c>
      <c r="H18" s="220">
        <v>29</v>
      </c>
      <c r="I18" s="56">
        <f t="shared" si="0"/>
        <v>290</v>
      </c>
      <c r="J18" s="514"/>
      <c r="K18" s="514" t="s">
        <v>3077</v>
      </c>
      <c r="L18" s="24" t="s">
        <v>3078</v>
      </c>
      <c r="M18" s="18"/>
      <c r="N18" s="30">
        <v>45110</v>
      </c>
      <c r="O18" s="17"/>
      <c r="P18" s="18"/>
      <c r="Q18" s="30">
        <v>45126</v>
      </c>
      <c r="R18" s="1063">
        <v>45126</v>
      </c>
    </row>
    <row r="19" spans="1:18" s="8" customFormat="1" ht="19.7" customHeight="1">
      <c r="A19" s="18" t="s">
        <v>276</v>
      </c>
      <c r="B19" s="18">
        <v>6</v>
      </c>
      <c r="C19" s="775">
        <f t="shared" si="1"/>
        <v>6</v>
      </c>
      <c r="D19" s="283" t="s">
        <v>167</v>
      </c>
      <c r="E19" s="283" t="s">
        <v>167</v>
      </c>
      <c r="F19" s="369" t="s">
        <v>1480</v>
      </c>
      <c r="G19" s="360"/>
      <c r="H19" s="360">
        <v>76</v>
      </c>
      <c r="I19" s="285">
        <f t="shared" si="0"/>
        <v>0</v>
      </c>
      <c r="J19" s="805"/>
      <c r="K19" s="805" t="s">
        <v>3079</v>
      </c>
      <c r="L19" s="18"/>
      <c r="M19" s="18"/>
      <c r="N19" s="30"/>
      <c r="O19" s="17"/>
      <c r="P19" s="18"/>
      <c r="Q19" s="30"/>
      <c r="R19" s="1063"/>
    </row>
    <row r="20" spans="1:18" s="8" customFormat="1" ht="19.7" customHeight="1">
      <c r="A20" s="18" t="s">
        <v>282</v>
      </c>
      <c r="B20" s="18">
        <v>6</v>
      </c>
      <c r="C20" s="775">
        <f t="shared" si="1"/>
        <v>7</v>
      </c>
      <c r="D20" s="52" t="s">
        <v>734</v>
      </c>
      <c r="E20" s="52" t="s">
        <v>167</v>
      </c>
      <c r="F20" s="24" t="s">
        <v>3081</v>
      </c>
      <c r="G20" s="18">
        <v>1</v>
      </c>
      <c r="H20" s="18">
        <v>334</v>
      </c>
      <c r="I20" s="220">
        <f t="shared" si="0"/>
        <v>334</v>
      </c>
      <c r="J20" s="357"/>
      <c r="K20" s="357" t="s">
        <v>4684</v>
      </c>
      <c r="L20" s="18"/>
      <c r="M20" s="18"/>
      <c r="N20" s="30">
        <v>45110</v>
      </c>
      <c r="O20" s="17"/>
      <c r="P20" s="18"/>
      <c r="Q20" s="30">
        <v>45126</v>
      </c>
      <c r="R20" s="1063">
        <v>45126</v>
      </c>
    </row>
    <row r="21" spans="1:18" s="8" customFormat="1" ht="19.7" customHeight="1">
      <c r="A21" s="18" t="s">
        <v>276</v>
      </c>
      <c r="B21" s="18">
        <v>6</v>
      </c>
      <c r="C21" s="775">
        <f t="shared" si="1"/>
        <v>8</v>
      </c>
      <c r="D21" s="17" t="s">
        <v>167</v>
      </c>
      <c r="E21" s="17" t="s">
        <v>167</v>
      </c>
      <c r="F21" s="24" t="s">
        <v>3083</v>
      </c>
      <c r="G21" s="18">
        <v>1</v>
      </c>
      <c r="H21" s="18">
        <v>210</v>
      </c>
      <c r="I21" s="22">
        <f t="shared" si="0"/>
        <v>210</v>
      </c>
      <c r="J21" s="357"/>
      <c r="K21" s="357" t="s">
        <v>2144</v>
      </c>
      <c r="L21" s="24" t="s">
        <v>3084</v>
      </c>
      <c r="M21" s="18"/>
      <c r="N21" s="30">
        <v>45110</v>
      </c>
      <c r="O21" s="17"/>
      <c r="P21" s="18"/>
      <c r="Q21" s="30">
        <v>45126</v>
      </c>
      <c r="R21" s="1063">
        <v>45126</v>
      </c>
    </row>
    <row r="22" spans="1:18" s="8" customFormat="1" ht="19.7" customHeight="1">
      <c r="C22" s="17"/>
      <c r="D22" s="17"/>
      <c r="E22" s="17"/>
      <c r="F22" s="24"/>
      <c r="G22" s="18"/>
      <c r="H22" s="18"/>
      <c r="I22" s="56"/>
      <c r="J22" s="357"/>
      <c r="K22" s="357"/>
      <c r="L22" s="18"/>
      <c r="M22" s="18"/>
      <c r="N22" s="30"/>
      <c r="O22" s="17"/>
      <c r="P22" s="18"/>
      <c r="Q22" s="30"/>
      <c r="R22" s="1063"/>
    </row>
    <row r="23" spans="1:18" s="8" customFormat="1" ht="19.7" customHeight="1">
      <c r="A23" s="18" t="s">
        <v>642</v>
      </c>
      <c r="B23" s="18">
        <v>6</v>
      </c>
      <c r="C23" s="775">
        <f>+C21+1</f>
        <v>9</v>
      </c>
      <c r="D23" s="17" t="s">
        <v>270</v>
      </c>
      <c r="E23" s="17" t="s">
        <v>167</v>
      </c>
      <c r="F23" s="24" t="s">
        <v>3085</v>
      </c>
      <c r="G23" s="18">
        <v>1</v>
      </c>
      <c r="H23" s="18">
        <v>7358</v>
      </c>
      <c r="I23" s="56">
        <f>G23*H23</f>
        <v>7358</v>
      </c>
      <c r="J23" s="357"/>
      <c r="K23" s="357" t="s">
        <v>3086</v>
      </c>
      <c r="L23" s="18"/>
      <c r="M23" s="18"/>
      <c r="N23" s="30">
        <v>45110</v>
      </c>
      <c r="O23" s="17"/>
      <c r="P23" s="18"/>
      <c r="Q23" s="30">
        <v>45126</v>
      </c>
      <c r="R23" s="1063">
        <v>45126</v>
      </c>
    </row>
    <row r="24" spans="1:18" s="8" customFormat="1" ht="19.7" customHeight="1">
      <c r="A24" s="18" t="s">
        <v>628</v>
      </c>
      <c r="B24" s="18">
        <v>6</v>
      </c>
      <c r="C24" s="775">
        <f t="shared" si="1"/>
        <v>10</v>
      </c>
      <c r="D24" s="17" t="s">
        <v>167</v>
      </c>
      <c r="E24" s="17" t="s">
        <v>167</v>
      </c>
      <c r="F24" s="24" t="s">
        <v>4685</v>
      </c>
      <c r="G24" s="18">
        <v>2</v>
      </c>
      <c r="H24" s="18">
        <v>2970</v>
      </c>
      <c r="I24" s="56">
        <f>G24*H24</f>
        <v>5940</v>
      </c>
      <c r="J24" s="357"/>
      <c r="K24" s="357" t="s">
        <v>3088</v>
      </c>
      <c r="L24" s="18"/>
      <c r="M24" s="18"/>
      <c r="N24" s="30">
        <v>45110</v>
      </c>
      <c r="O24" s="17"/>
      <c r="P24" s="18"/>
      <c r="Q24" s="30">
        <v>45126</v>
      </c>
      <c r="R24" s="1063">
        <v>45126</v>
      </c>
    </row>
    <row r="25" spans="1:18" s="8" customFormat="1" ht="19.7" customHeight="1">
      <c r="A25" s="18" t="s">
        <v>276</v>
      </c>
      <c r="B25" s="18">
        <v>6</v>
      </c>
      <c r="C25" s="775">
        <f t="shared" si="1"/>
        <v>11</v>
      </c>
      <c r="D25" s="17" t="s">
        <v>167</v>
      </c>
      <c r="E25" s="17" t="s">
        <v>167</v>
      </c>
      <c r="F25" s="24" t="s">
        <v>3089</v>
      </c>
      <c r="G25" s="18">
        <v>2</v>
      </c>
      <c r="H25" s="18">
        <v>71</v>
      </c>
      <c r="I25" s="56">
        <f>G25*H25</f>
        <v>142</v>
      </c>
      <c r="J25" s="357"/>
      <c r="K25" s="357" t="s">
        <v>3089</v>
      </c>
      <c r="L25" s="18"/>
      <c r="M25" s="18"/>
      <c r="N25" s="30">
        <v>45110</v>
      </c>
      <c r="O25" s="17"/>
      <c r="P25" s="18"/>
      <c r="Q25" s="30">
        <v>45126</v>
      </c>
      <c r="R25" s="1063">
        <v>45126</v>
      </c>
    </row>
    <row r="26" spans="1:18" s="8" customFormat="1" ht="19.7" customHeight="1">
      <c r="A26" s="18" t="s">
        <v>276</v>
      </c>
      <c r="B26" s="18">
        <v>6</v>
      </c>
      <c r="C26" s="775">
        <f t="shared" si="1"/>
        <v>12</v>
      </c>
      <c r="D26" s="283" t="s">
        <v>167</v>
      </c>
      <c r="E26" s="283" t="s">
        <v>167</v>
      </c>
      <c r="F26" s="369" t="s">
        <v>889</v>
      </c>
      <c r="G26" s="360"/>
      <c r="H26" s="360">
        <v>20</v>
      </c>
      <c r="I26" s="285">
        <f>G26*H26</f>
        <v>0</v>
      </c>
      <c r="J26" s="805"/>
      <c r="K26" s="1095" t="s">
        <v>3090</v>
      </c>
      <c r="L26" s="18"/>
      <c r="M26" s="18"/>
      <c r="N26" s="30"/>
      <c r="O26" s="17"/>
      <c r="P26" s="18"/>
      <c r="Q26" s="30"/>
      <c r="R26" s="1063"/>
    </row>
    <row r="27" spans="1:18" s="8" customFormat="1" ht="19.7" customHeight="1">
      <c r="C27" s="17"/>
      <c r="D27" s="17"/>
      <c r="E27" s="17"/>
      <c r="F27" s="24"/>
      <c r="G27" s="18"/>
      <c r="H27" s="18"/>
      <c r="I27" s="56"/>
      <c r="J27" s="357"/>
      <c r="K27" s="357"/>
      <c r="L27" s="18"/>
      <c r="M27" s="18"/>
      <c r="N27" s="30"/>
      <c r="O27" s="17"/>
      <c r="P27" s="18"/>
      <c r="Q27" s="30"/>
      <c r="R27" s="1063"/>
    </row>
    <row r="28" spans="1:18" s="8" customFormat="1" ht="19.7" customHeight="1">
      <c r="A28" s="18" t="s">
        <v>628</v>
      </c>
      <c r="B28" s="18">
        <v>6</v>
      </c>
      <c r="C28" s="775">
        <f>+C26+1</f>
        <v>13</v>
      </c>
      <c r="D28" s="17" t="s">
        <v>270</v>
      </c>
      <c r="E28" s="17" t="s">
        <v>167</v>
      </c>
      <c r="F28" s="24" t="s">
        <v>4686</v>
      </c>
      <c r="G28" s="18">
        <v>1</v>
      </c>
      <c r="H28" s="18">
        <v>2530</v>
      </c>
      <c r="I28" s="56">
        <f>G28*H28</f>
        <v>2530</v>
      </c>
      <c r="J28" s="357"/>
      <c r="K28" s="357" t="s">
        <v>4687</v>
      </c>
      <c r="L28" s="18"/>
      <c r="M28" s="18"/>
      <c r="N28" s="30">
        <v>45110</v>
      </c>
      <c r="O28" s="17"/>
      <c r="P28" s="18"/>
      <c r="Q28" s="30">
        <v>45126</v>
      </c>
      <c r="R28" s="1063">
        <v>45126</v>
      </c>
    </row>
    <row r="29" spans="1:18" s="8" customFormat="1" ht="19.7" customHeight="1">
      <c r="A29" s="18" t="s">
        <v>276</v>
      </c>
      <c r="B29" s="18">
        <v>6</v>
      </c>
      <c r="C29" s="775">
        <f>+C28+1</f>
        <v>14</v>
      </c>
      <c r="D29" s="17" t="s">
        <v>167</v>
      </c>
      <c r="E29" s="17" t="s">
        <v>167</v>
      </c>
      <c r="F29" s="24" t="s">
        <v>3093</v>
      </c>
      <c r="G29" s="18">
        <v>4</v>
      </c>
      <c r="H29" s="18">
        <v>169</v>
      </c>
      <c r="I29" s="56">
        <f>G29*H29</f>
        <v>676</v>
      </c>
      <c r="J29" s="357"/>
      <c r="K29" s="357" t="s">
        <v>3099</v>
      </c>
      <c r="L29" s="18"/>
      <c r="M29" s="18"/>
      <c r="N29" s="30">
        <v>45110</v>
      </c>
      <c r="O29" s="17"/>
      <c r="P29" s="18"/>
      <c r="Q29" s="30">
        <v>45126</v>
      </c>
      <c r="R29" s="1063">
        <v>45126</v>
      </c>
    </row>
    <row r="30" spans="1:18" s="8" customFormat="1" ht="19.7" customHeight="1">
      <c r="C30" s="17"/>
      <c r="D30" s="17"/>
      <c r="E30" s="17"/>
      <c r="F30" s="24"/>
      <c r="G30" s="151"/>
      <c r="H30" s="18"/>
      <c r="I30" s="220"/>
      <c r="J30" s="357"/>
      <c r="K30" s="24"/>
      <c r="L30" s="18"/>
      <c r="M30" s="18"/>
      <c r="N30" s="30"/>
      <c r="O30" s="17"/>
      <c r="P30" s="18"/>
      <c r="Q30" s="30"/>
      <c r="R30" s="1063"/>
    </row>
    <row r="31" spans="1:18" s="8" customFormat="1" ht="19.7" customHeight="1">
      <c r="A31" s="18" t="s">
        <v>642</v>
      </c>
      <c r="B31" s="18">
        <v>6</v>
      </c>
      <c r="C31" s="775">
        <f>+C29+1</f>
        <v>15</v>
      </c>
      <c r="D31" s="17" t="s">
        <v>270</v>
      </c>
      <c r="E31" s="17" t="s">
        <v>167</v>
      </c>
      <c r="F31" s="24" t="s">
        <v>3094</v>
      </c>
      <c r="G31" s="18">
        <v>1</v>
      </c>
      <c r="H31" s="18">
        <v>6055</v>
      </c>
      <c r="I31" s="56">
        <f>G31*H31</f>
        <v>6055</v>
      </c>
      <c r="J31" s="357"/>
      <c r="K31" s="357" t="s">
        <v>3095</v>
      </c>
      <c r="L31" s="18"/>
      <c r="M31" s="18"/>
      <c r="N31" s="30">
        <v>45110</v>
      </c>
      <c r="O31" s="17"/>
      <c r="P31" s="18"/>
      <c r="Q31" s="30">
        <v>45126</v>
      </c>
      <c r="R31" s="1063">
        <v>45126</v>
      </c>
    </row>
    <row r="32" spans="1:18" s="8" customFormat="1" ht="19.7" customHeight="1">
      <c r="A32" s="18" t="s">
        <v>276</v>
      </c>
      <c r="B32" s="18">
        <v>6</v>
      </c>
      <c r="C32" s="775">
        <f>+C31+1</f>
        <v>16</v>
      </c>
      <c r="D32" s="52" t="s">
        <v>167</v>
      </c>
      <c r="E32" s="52" t="s">
        <v>167</v>
      </c>
      <c r="F32" s="1096" t="s">
        <v>3096</v>
      </c>
      <c r="G32" s="18">
        <v>1</v>
      </c>
      <c r="H32" s="18">
        <v>223</v>
      </c>
      <c r="I32" s="56">
        <f>G32*H32</f>
        <v>223</v>
      </c>
      <c r="J32" s="357"/>
      <c r="K32" s="357" t="s">
        <v>3097</v>
      </c>
      <c r="L32" s="18"/>
      <c r="M32" s="18"/>
      <c r="N32" s="30">
        <v>45110</v>
      </c>
      <c r="O32" s="17"/>
      <c r="P32" s="18"/>
      <c r="Q32" s="30">
        <v>45126</v>
      </c>
      <c r="R32" s="1063">
        <v>45126</v>
      </c>
    </row>
    <row r="33" spans="1:18" s="8" customFormat="1" ht="19.5" customHeight="1">
      <c r="A33" s="18" t="s">
        <v>276</v>
      </c>
      <c r="B33" s="18">
        <v>6</v>
      </c>
      <c r="C33" s="775">
        <f>+C32+1</f>
        <v>17</v>
      </c>
      <c r="D33" s="52" t="s">
        <v>167</v>
      </c>
      <c r="E33" s="52" t="s">
        <v>167</v>
      </c>
      <c r="F33" s="24" t="s">
        <v>3098</v>
      </c>
      <c r="G33" s="18">
        <v>4</v>
      </c>
      <c r="H33" s="18">
        <v>169</v>
      </c>
      <c r="I33" s="56">
        <f>G33*H33</f>
        <v>676</v>
      </c>
      <c r="J33" s="357"/>
      <c r="K33" s="357" t="s">
        <v>3099</v>
      </c>
      <c r="L33" s="18"/>
      <c r="M33" s="18"/>
      <c r="N33" s="30">
        <v>45110</v>
      </c>
      <c r="O33" s="17"/>
      <c r="P33" s="18"/>
      <c r="Q33" s="30">
        <v>45126</v>
      </c>
      <c r="R33" s="1063">
        <v>45126</v>
      </c>
    </row>
    <row r="34" spans="1:18" s="8" customFormat="1" ht="19.7" customHeight="1">
      <c r="A34" s="18" t="s">
        <v>276</v>
      </c>
      <c r="B34" s="18">
        <v>6</v>
      </c>
      <c r="C34" s="775">
        <f>+C33+1</f>
        <v>18</v>
      </c>
      <c r="D34" s="283" t="s">
        <v>167</v>
      </c>
      <c r="E34" s="283" t="s">
        <v>167</v>
      </c>
      <c r="F34" s="369" t="s">
        <v>3100</v>
      </c>
      <c r="G34" s="360"/>
      <c r="H34" s="360">
        <v>20</v>
      </c>
      <c r="I34" s="285">
        <f>G34*H34</f>
        <v>0</v>
      </c>
      <c r="J34" s="357"/>
      <c r="K34" s="1095" t="s">
        <v>4688</v>
      </c>
      <c r="L34" s="18"/>
      <c r="M34" s="18"/>
      <c r="N34" s="30"/>
      <c r="O34" s="17"/>
      <c r="P34" s="18"/>
      <c r="Q34" s="30"/>
      <c r="R34" s="1063"/>
    </row>
    <row r="35" spans="1:18" s="8" customFormat="1" ht="19.7" customHeight="1">
      <c r="C35" s="17"/>
      <c r="D35" s="17"/>
      <c r="E35" s="17"/>
      <c r="F35" s="57"/>
      <c r="G35" s="18"/>
      <c r="H35" s="18"/>
      <c r="I35" s="56"/>
      <c r="J35" s="357"/>
      <c r="K35" s="357"/>
      <c r="L35" s="18"/>
      <c r="M35" s="18"/>
      <c r="N35" s="30"/>
      <c r="O35" s="17"/>
      <c r="P35" s="18"/>
      <c r="Q35" s="30"/>
      <c r="R35" s="1063"/>
    </row>
    <row r="36" spans="1:18" s="8" customFormat="1" ht="19.7" customHeight="1">
      <c r="A36" s="18" t="s">
        <v>642</v>
      </c>
      <c r="B36" s="18">
        <v>6</v>
      </c>
      <c r="C36" s="775">
        <f>+C34+1</f>
        <v>19</v>
      </c>
      <c r="D36" s="17" t="s">
        <v>270</v>
      </c>
      <c r="E36" s="17" t="s">
        <v>167</v>
      </c>
      <c r="F36" s="24" t="s">
        <v>3102</v>
      </c>
      <c r="G36" s="18">
        <v>1</v>
      </c>
      <c r="H36" s="18">
        <v>8913</v>
      </c>
      <c r="I36" s="56">
        <f>G36*H36</f>
        <v>8913</v>
      </c>
      <c r="J36" s="357"/>
      <c r="K36" s="357" t="s">
        <v>3103</v>
      </c>
      <c r="L36" s="18"/>
      <c r="M36" s="18"/>
      <c r="N36" s="30">
        <v>45110</v>
      </c>
      <c r="O36" s="17"/>
      <c r="P36" s="18"/>
      <c r="Q36" s="30">
        <v>45126</v>
      </c>
      <c r="R36" s="1063">
        <v>45126</v>
      </c>
    </row>
    <row r="37" spans="1:18" s="8" customFormat="1" ht="19.7" customHeight="1">
      <c r="A37" s="18" t="s">
        <v>276</v>
      </c>
      <c r="B37" s="18">
        <v>6</v>
      </c>
      <c r="C37" s="775">
        <f>+C36+1</f>
        <v>20</v>
      </c>
      <c r="D37" s="52" t="s">
        <v>167</v>
      </c>
      <c r="E37" s="52" t="s">
        <v>167</v>
      </c>
      <c r="F37" s="24" t="s">
        <v>3104</v>
      </c>
      <c r="G37" s="18">
        <v>2</v>
      </c>
      <c r="H37" s="18">
        <v>156</v>
      </c>
      <c r="I37" s="56">
        <f>G37*H37</f>
        <v>312</v>
      </c>
      <c r="J37" s="357"/>
      <c r="K37" s="357" t="s">
        <v>3105</v>
      </c>
      <c r="L37" s="24" t="s">
        <v>3106</v>
      </c>
      <c r="M37" s="18"/>
      <c r="N37" s="30">
        <v>45110</v>
      </c>
      <c r="O37" s="17"/>
      <c r="P37" s="18"/>
      <c r="Q37" s="30">
        <v>45126</v>
      </c>
      <c r="R37" s="1063">
        <v>45126</v>
      </c>
    </row>
    <row r="38" spans="1:18" s="8" customFormat="1" ht="19.7" customHeight="1">
      <c r="A38" s="18" t="s">
        <v>276</v>
      </c>
      <c r="B38" s="18">
        <v>6</v>
      </c>
      <c r="C38" s="775">
        <f>+C37+1</f>
        <v>21</v>
      </c>
      <c r="D38" s="283" t="s">
        <v>167</v>
      </c>
      <c r="E38" s="283" t="s">
        <v>167</v>
      </c>
      <c r="F38" s="417" t="s">
        <v>545</v>
      </c>
      <c r="G38" s="360"/>
      <c r="H38" s="222">
        <v>27</v>
      </c>
      <c r="I38" s="285">
        <f>G38*H38</f>
        <v>0</v>
      </c>
      <c r="J38" s="1095"/>
      <c r="K38" s="1095" t="s">
        <v>2309</v>
      </c>
      <c r="L38" s="369" t="s">
        <v>3078</v>
      </c>
      <c r="M38" s="18"/>
      <c r="N38" s="30"/>
      <c r="O38" s="17"/>
      <c r="P38" s="18"/>
      <c r="Q38" s="30"/>
      <c r="R38" s="1063"/>
    </row>
    <row r="39" spans="1:18" s="8" customFormat="1" ht="19.7" customHeight="1">
      <c r="A39" s="18" t="s">
        <v>276</v>
      </c>
      <c r="B39" s="18">
        <v>6</v>
      </c>
      <c r="C39" s="775">
        <f>+C38+1</f>
        <v>22</v>
      </c>
      <c r="D39" s="283" t="s">
        <v>167</v>
      </c>
      <c r="E39" s="283" t="s">
        <v>167</v>
      </c>
      <c r="F39" s="284" t="s">
        <v>2310</v>
      </c>
      <c r="G39" s="360"/>
      <c r="H39" s="360">
        <v>75</v>
      </c>
      <c r="I39" s="286">
        <f>G39*H39</f>
        <v>0</v>
      </c>
      <c r="J39" s="369"/>
      <c r="K39" s="369" t="s">
        <v>3107</v>
      </c>
      <c r="L39" s="284" t="s">
        <v>3108</v>
      </c>
      <c r="M39" s="18"/>
      <c r="N39" s="30"/>
      <c r="O39" s="17"/>
      <c r="P39" s="18"/>
      <c r="Q39" s="30"/>
      <c r="R39" s="1063"/>
    </row>
    <row r="40" spans="1:18" s="8" customFormat="1" ht="19.5" customHeight="1">
      <c r="A40" s="18" t="s">
        <v>276</v>
      </c>
      <c r="B40" s="18">
        <v>6</v>
      </c>
      <c r="C40" s="775">
        <f>+C39+1</f>
        <v>23</v>
      </c>
      <c r="D40" s="52" t="s">
        <v>167</v>
      </c>
      <c r="E40" s="52" t="s">
        <v>167</v>
      </c>
      <c r="F40" s="24" t="s">
        <v>3109</v>
      </c>
      <c r="G40" s="112">
        <v>1</v>
      </c>
      <c r="H40" s="220">
        <v>250</v>
      </c>
      <c r="I40" s="56">
        <f>G40*H40</f>
        <v>250</v>
      </c>
      <c r="J40" s="514"/>
      <c r="K40" s="514" t="s">
        <v>2144</v>
      </c>
      <c r="L40" s="24" t="s">
        <v>3078</v>
      </c>
      <c r="M40" s="18"/>
      <c r="N40" s="30">
        <v>45110</v>
      </c>
      <c r="O40" s="17"/>
      <c r="P40" s="18"/>
      <c r="Q40" s="30">
        <v>45126</v>
      </c>
      <c r="R40" s="1063">
        <v>45126</v>
      </c>
    </row>
    <row r="41" spans="1:18" s="8" customFormat="1" ht="19.7" customHeight="1">
      <c r="C41" s="17"/>
      <c r="D41" s="65"/>
      <c r="E41" s="65"/>
      <c r="F41" s="152"/>
      <c r="G41" s="138"/>
      <c r="H41" s="138"/>
      <c r="I41" s="1487"/>
      <c r="J41" s="1099"/>
      <c r="K41" s="1099"/>
      <c r="L41" s="152"/>
      <c r="M41" s="18"/>
      <c r="N41" s="30"/>
      <c r="O41" s="17"/>
      <c r="P41" s="18"/>
      <c r="Q41" s="30"/>
      <c r="R41" s="1063"/>
    </row>
    <row r="42" spans="1:18" s="8" customFormat="1" ht="19.7" customHeight="1">
      <c r="A42" s="18" t="s">
        <v>642</v>
      </c>
      <c r="B42" s="18">
        <v>6</v>
      </c>
      <c r="C42" s="775">
        <f>+C40+1</f>
        <v>24</v>
      </c>
      <c r="D42" s="17" t="s">
        <v>270</v>
      </c>
      <c r="E42" s="17" t="s">
        <v>167</v>
      </c>
      <c r="F42" s="24" t="s">
        <v>4689</v>
      </c>
      <c r="G42" s="18">
        <v>1</v>
      </c>
      <c r="H42" s="18">
        <v>9504</v>
      </c>
      <c r="I42" s="22">
        <f t="shared" ref="I42:I49" si="2">G42*H42</f>
        <v>9504</v>
      </c>
      <c r="J42" s="357"/>
      <c r="K42" s="357" t="s">
        <v>4690</v>
      </c>
      <c r="L42" s="18"/>
      <c r="M42" s="18"/>
      <c r="N42" s="30">
        <v>45110</v>
      </c>
      <c r="O42" s="17"/>
      <c r="P42" s="18"/>
      <c r="Q42" s="30">
        <v>45126</v>
      </c>
      <c r="R42" s="1063">
        <v>45126</v>
      </c>
    </row>
    <row r="43" spans="1:18" s="8" customFormat="1" ht="19.7" customHeight="1">
      <c r="A43" s="18" t="s">
        <v>282</v>
      </c>
      <c r="B43" s="18">
        <v>6</v>
      </c>
      <c r="C43" s="775">
        <f t="shared" ref="C43:C49" si="3">+C42+1</f>
        <v>25</v>
      </c>
      <c r="D43" s="17" t="s">
        <v>167</v>
      </c>
      <c r="E43" s="17" t="s">
        <v>167</v>
      </c>
      <c r="F43" s="24" t="s">
        <v>3112</v>
      </c>
      <c r="G43" s="18">
        <v>1</v>
      </c>
      <c r="H43" s="18">
        <v>1290</v>
      </c>
      <c r="I43" s="22">
        <f t="shared" si="2"/>
        <v>1290</v>
      </c>
      <c r="J43" s="357"/>
      <c r="K43" s="357" t="s">
        <v>3113</v>
      </c>
      <c r="L43" s="24" t="s">
        <v>3114</v>
      </c>
      <c r="M43" s="18"/>
      <c r="N43" s="30">
        <v>45110</v>
      </c>
      <c r="O43" s="17"/>
      <c r="P43" s="18"/>
      <c r="Q43" s="30">
        <v>45126</v>
      </c>
      <c r="R43" s="1063">
        <v>45126</v>
      </c>
    </row>
    <row r="44" spans="1:18" s="8" customFormat="1" ht="19.7" customHeight="1">
      <c r="A44" s="18" t="s">
        <v>276</v>
      </c>
      <c r="B44" s="18">
        <v>6</v>
      </c>
      <c r="C44" s="775">
        <f t="shared" si="3"/>
        <v>26</v>
      </c>
      <c r="D44" s="17" t="s">
        <v>167</v>
      </c>
      <c r="E44" s="17" t="s">
        <v>167</v>
      </c>
      <c r="F44" s="24" t="s">
        <v>3115</v>
      </c>
      <c r="G44" s="18">
        <v>1</v>
      </c>
      <c r="H44" s="18">
        <v>1950</v>
      </c>
      <c r="I44" s="22">
        <f t="shared" si="2"/>
        <v>1950</v>
      </c>
      <c r="J44" s="357"/>
      <c r="K44" s="357" t="s">
        <v>3116</v>
      </c>
      <c r="L44" s="24" t="s">
        <v>3114</v>
      </c>
      <c r="M44" s="18"/>
      <c r="N44" s="30">
        <v>45110</v>
      </c>
      <c r="O44" s="17"/>
      <c r="P44" s="18"/>
      <c r="Q44" s="30">
        <v>45126</v>
      </c>
      <c r="R44" s="1063">
        <v>45126</v>
      </c>
    </row>
    <row r="45" spans="1:18" s="8" customFormat="1" ht="19.7" customHeight="1">
      <c r="A45" s="18" t="s">
        <v>276</v>
      </c>
      <c r="B45" s="18">
        <v>6</v>
      </c>
      <c r="C45" s="775">
        <f t="shared" si="3"/>
        <v>27</v>
      </c>
      <c r="D45" s="52" t="s">
        <v>167</v>
      </c>
      <c r="E45" s="52" t="s">
        <v>167</v>
      </c>
      <c r="F45" s="24" t="s">
        <v>879</v>
      </c>
      <c r="G45" s="18">
        <v>10</v>
      </c>
      <c r="H45" s="18">
        <v>79</v>
      </c>
      <c r="I45" s="56">
        <f t="shared" si="2"/>
        <v>790</v>
      </c>
      <c r="J45" s="357"/>
      <c r="K45" s="357" t="s">
        <v>4691</v>
      </c>
      <c r="L45" s="18"/>
      <c r="M45" s="18"/>
      <c r="N45" s="30">
        <v>45110</v>
      </c>
      <c r="O45" s="17"/>
      <c r="P45" s="18"/>
      <c r="Q45" s="30">
        <v>45126</v>
      </c>
      <c r="R45" s="1063">
        <v>45126</v>
      </c>
    </row>
    <row r="46" spans="1:18" s="8" customFormat="1" ht="19.7" customHeight="1">
      <c r="A46" s="18" t="s">
        <v>276</v>
      </c>
      <c r="B46" s="18">
        <v>6</v>
      </c>
      <c r="C46" s="775">
        <f t="shared" si="3"/>
        <v>28</v>
      </c>
      <c r="D46" s="52" t="s">
        <v>167</v>
      </c>
      <c r="E46" s="52" t="s">
        <v>167</v>
      </c>
      <c r="F46" s="321" t="s">
        <v>234</v>
      </c>
      <c r="G46" s="112">
        <v>10</v>
      </c>
      <c r="H46" s="220">
        <v>34</v>
      </c>
      <c r="I46" s="350">
        <f t="shared" si="2"/>
        <v>340</v>
      </c>
      <c r="J46" s="1101"/>
      <c r="K46" s="1101" t="s">
        <v>3118</v>
      </c>
      <c r="L46" s="68"/>
      <c r="M46" s="18"/>
      <c r="N46" s="30">
        <v>45110</v>
      </c>
      <c r="O46" s="17"/>
      <c r="P46" s="18"/>
      <c r="Q46" s="30">
        <v>45126</v>
      </c>
      <c r="R46" s="1063">
        <v>45126</v>
      </c>
    </row>
    <row r="47" spans="1:18" s="8" customFormat="1" ht="19.7" customHeight="1">
      <c r="A47" s="18" t="s">
        <v>276</v>
      </c>
      <c r="B47" s="18">
        <v>6</v>
      </c>
      <c r="C47" s="775">
        <f t="shared" si="3"/>
        <v>29</v>
      </c>
      <c r="D47" s="52" t="s">
        <v>167</v>
      </c>
      <c r="E47" s="52" t="s">
        <v>167</v>
      </c>
      <c r="F47" s="321" t="s">
        <v>3119</v>
      </c>
      <c r="G47" s="112">
        <v>10</v>
      </c>
      <c r="H47" s="220">
        <v>29</v>
      </c>
      <c r="I47" s="220">
        <f t="shared" si="2"/>
        <v>290</v>
      </c>
      <c r="J47" s="514"/>
      <c r="K47" s="514" t="s">
        <v>3120</v>
      </c>
      <c r="L47" s="57" t="s">
        <v>3121</v>
      </c>
      <c r="M47" s="18"/>
      <c r="N47" s="30">
        <v>45110</v>
      </c>
      <c r="O47" s="17"/>
      <c r="P47" s="18"/>
      <c r="Q47" s="30">
        <v>45126</v>
      </c>
      <c r="R47" s="1063">
        <v>45126</v>
      </c>
    </row>
    <row r="48" spans="1:18" s="8" customFormat="1" ht="19.7" customHeight="1">
      <c r="A48" s="18" t="s">
        <v>642</v>
      </c>
      <c r="B48" s="18">
        <v>6</v>
      </c>
      <c r="C48" s="775">
        <f t="shared" si="3"/>
        <v>30</v>
      </c>
      <c r="D48" s="17" t="s">
        <v>270</v>
      </c>
      <c r="E48" s="17" t="s">
        <v>167</v>
      </c>
      <c r="F48" s="321" t="s">
        <v>4692</v>
      </c>
      <c r="G48" s="112">
        <v>1</v>
      </c>
      <c r="H48" s="220">
        <v>5533</v>
      </c>
      <c r="I48" s="220">
        <f t="shared" si="2"/>
        <v>5533</v>
      </c>
      <c r="J48" s="1104"/>
      <c r="K48" s="357" t="s">
        <v>4693</v>
      </c>
      <c r="L48" s="68"/>
      <c r="M48" s="18"/>
      <c r="N48" s="30">
        <v>45110</v>
      </c>
      <c r="O48" s="17"/>
      <c r="P48" s="18"/>
      <c r="Q48" s="30">
        <v>45126</v>
      </c>
      <c r="R48" s="1063">
        <v>45126</v>
      </c>
    </row>
    <row r="49" spans="1:18" s="8" customFormat="1" ht="19.7" customHeight="1">
      <c r="A49" s="18" t="s">
        <v>276</v>
      </c>
      <c r="B49" s="18">
        <v>6</v>
      </c>
      <c r="C49" s="775">
        <f t="shared" si="3"/>
        <v>31</v>
      </c>
      <c r="D49" s="52" t="s">
        <v>167</v>
      </c>
      <c r="E49" s="52" t="s">
        <v>167</v>
      </c>
      <c r="F49" s="321" t="s">
        <v>2427</v>
      </c>
      <c r="G49" s="112">
        <v>10</v>
      </c>
      <c r="H49" s="220">
        <v>29</v>
      </c>
      <c r="I49" s="220">
        <f t="shared" si="2"/>
        <v>290</v>
      </c>
      <c r="J49" s="514"/>
      <c r="K49" s="514" t="s">
        <v>4694</v>
      </c>
      <c r="L49" s="57" t="s">
        <v>4695</v>
      </c>
      <c r="M49" s="18"/>
      <c r="N49" s="30">
        <v>45110</v>
      </c>
      <c r="O49" s="17"/>
      <c r="P49" s="18"/>
      <c r="Q49" s="30">
        <v>45126</v>
      </c>
      <c r="R49" s="1063">
        <v>45126</v>
      </c>
    </row>
    <row r="50" spans="1:18" s="8" customFormat="1" ht="19.7" customHeight="1">
      <c r="A50" s="18"/>
      <c r="B50" s="18"/>
      <c r="C50" s="17"/>
      <c r="D50" s="17"/>
      <c r="E50" s="17"/>
      <c r="F50" s="873"/>
      <c r="G50" s="1488"/>
      <c r="H50" s="362"/>
      <c r="I50" s="220"/>
      <c r="J50" s="1104"/>
      <c r="K50" s="357"/>
      <c r="L50" s="138"/>
      <c r="M50" s="18"/>
      <c r="N50" s="30"/>
      <c r="O50" s="17"/>
      <c r="P50" s="18"/>
      <c r="Q50" s="30"/>
      <c r="R50" s="1063"/>
    </row>
    <row r="51" spans="1:18" s="8" customFormat="1" ht="19.7" customHeight="1">
      <c r="A51" s="18" t="s">
        <v>276</v>
      </c>
      <c r="B51" s="18">
        <v>6</v>
      </c>
      <c r="C51" s="775">
        <f>+C49+1</f>
        <v>32</v>
      </c>
      <c r="D51" s="17" t="s">
        <v>167</v>
      </c>
      <c r="E51" s="17" t="s">
        <v>167</v>
      </c>
      <c r="F51" s="57" t="s">
        <v>712</v>
      </c>
      <c r="G51" s="54">
        <v>1</v>
      </c>
      <c r="H51" s="54">
        <v>1070</v>
      </c>
      <c r="I51" s="56">
        <f t="shared" ref="I51:I60" si="4">G51*H51</f>
        <v>1070</v>
      </c>
      <c r="J51" s="366"/>
      <c r="K51" s="57" t="s">
        <v>713</v>
      </c>
      <c r="L51" s="24" t="s">
        <v>4696</v>
      </c>
      <c r="M51" s="18"/>
      <c r="N51" s="30">
        <v>45110</v>
      </c>
      <c r="O51" s="17"/>
      <c r="P51" s="18"/>
      <c r="Q51" s="30">
        <v>45126</v>
      </c>
      <c r="R51" s="1063">
        <v>45126</v>
      </c>
    </row>
    <row r="52" spans="1:18" s="8" customFormat="1" ht="19.7" customHeight="1">
      <c r="A52" s="18" t="s">
        <v>276</v>
      </c>
      <c r="B52" s="18">
        <v>6</v>
      </c>
      <c r="C52" s="775">
        <f>+C51+1</f>
        <v>33</v>
      </c>
      <c r="D52" s="17" t="s">
        <v>167</v>
      </c>
      <c r="E52" s="17" t="s">
        <v>167</v>
      </c>
      <c r="F52" s="57" t="s">
        <v>4697</v>
      </c>
      <c r="G52" s="54">
        <v>1</v>
      </c>
      <c r="H52" s="54">
        <v>1360</v>
      </c>
      <c r="I52" s="56">
        <f t="shared" si="4"/>
        <v>1360</v>
      </c>
      <c r="J52" s="366"/>
      <c r="K52" s="1110" t="s">
        <v>3131</v>
      </c>
      <c r="L52" s="24" t="s">
        <v>4696</v>
      </c>
      <c r="M52" s="18"/>
      <c r="N52" s="30">
        <v>45110</v>
      </c>
      <c r="O52" s="17"/>
      <c r="P52" s="18"/>
      <c r="Q52" s="30">
        <v>45126</v>
      </c>
      <c r="R52" s="1063">
        <v>45126</v>
      </c>
    </row>
    <row r="53" spans="1:18" s="8" customFormat="1" ht="19.7" customHeight="1">
      <c r="C53" s="17"/>
      <c r="D53" s="17"/>
      <c r="E53" s="17"/>
      <c r="F53" s="24"/>
      <c r="G53" s="18"/>
      <c r="H53" s="18"/>
      <c r="I53" s="22">
        <f t="shared" si="4"/>
        <v>0</v>
      </c>
      <c r="J53" s="357"/>
      <c r="K53" s="18"/>
      <c r="L53" s="18"/>
      <c r="M53" s="18"/>
      <c r="N53" s="30"/>
      <c r="O53" s="17"/>
      <c r="P53" s="18"/>
      <c r="Q53" s="30"/>
      <c r="R53" s="1063"/>
    </row>
    <row r="54" spans="1:18" s="8" customFormat="1" ht="19.7" customHeight="1">
      <c r="A54" s="18" t="s">
        <v>628</v>
      </c>
      <c r="B54" s="18">
        <v>6</v>
      </c>
      <c r="C54" s="775">
        <f>+C52+1</f>
        <v>34</v>
      </c>
      <c r="D54" s="17" t="s">
        <v>270</v>
      </c>
      <c r="E54" s="17" t="s">
        <v>167</v>
      </c>
      <c r="F54" s="24" t="s">
        <v>4698</v>
      </c>
      <c r="G54" s="18">
        <v>1</v>
      </c>
      <c r="H54" s="18">
        <v>8623</v>
      </c>
      <c r="I54" s="22">
        <f t="shared" si="4"/>
        <v>8623</v>
      </c>
      <c r="J54" s="357"/>
      <c r="K54" s="24" t="s">
        <v>4699</v>
      </c>
      <c r="L54" s="18"/>
      <c r="M54" s="18"/>
      <c r="N54" s="30">
        <v>45110</v>
      </c>
      <c r="O54" s="17"/>
      <c r="P54" s="18"/>
      <c r="Q54" s="30">
        <v>45126</v>
      </c>
      <c r="R54" s="1063">
        <v>45126</v>
      </c>
    </row>
    <row r="55" spans="1:18" s="8" customFormat="1" ht="19.7" customHeight="1">
      <c r="A55" s="18" t="s">
        <v>628</v>
      </c>
      <c r="B55" s="18">
        <v>6</v>
      </c>
      <c r="C55" s="775">
        <f t="shared" ref="C55:C60" si="5">+C54+1</f>
        <v>35</v>
      </c>
      <c r="D55" s="17" t="s">
        <v>270</v>
      </c>
      <c r="E55" s="17" t="s">
        <v>167</v>
      </c>
      <c r="F55" s="24" t="s">
        <v>1419</v>
      </c>
      <c r="G55" s="18">
        <v>1</v>
      </c>
      <c r="H55" s="18">
        <v>2320</v>
      </c>
      <c r="I55" s="177">
        <f t="shared" si="4"/>
        <v>2320</v>
      </c>
      <c r="J55" s="357"/>
      <c r="K55" s="24" t="s">
        <v>2402</v>
      </c>
      <c r="L55" s="18"/>
      <c r="M55" s="18"/>
      <c r="N55" s="30">
        <v>45110</v>
      </c>
      <c r="O55" s="17"/>
      <c r="P55" s="18"/>
      <c r="Q55" s="30">
        <v>45126</v>
      </c>
      <c r="R55" s="1063">
        <v>45126</v>
      </c>
    </row>
    <row r="56" spans="1:18" s="8" customFormat="1" ht="19.7" customHeight="1">
      <c r="A56" s="18" t="s">
        <v>276</v>
      </c>
      <c r="B56" s="18">
        <v>6</v>
      </c>
      <c r="C56" s="775">
        <f t="shared" si="5"/>
        <v>36</v>
      </c>
      <c r="D56" s="17" t="s">
        <v>167</v>
      </c>
      <c r="E56" s="17" t="s">
        <v>167</v>
      </c>
      <c r="F56" s="50" t="s">
        <v>196</v>
      </c>
      <c r="G56" s="18">
        <v>2</v>
      </c>
      <c r="H56" s="237">
        <v>72</v>
      </c>
      <c r="I56" s="215">
        <f t="shared" si="4"/>
        <v>144</v>
      </c>
      <c r="J56" s="357"/>
      <c r="K56" s="26" t="s">
        <v>197</v>
      </c>
      <c r="L56" s="18"/>
      <c r="M56" s="18"/>
      <c r="N56" s="30">
        <v>45110</v>
      </c>
      <c r="O56" s="17"/>
      <c r="P56" s="18"/>
      <c r="Q56" s="30">
        <v>45126</v>
      </c>
      <c r="R56" s="1063">
        <v>45126</v>
      </c>
    </row>
    <row r="57" spans="1:18" s="8" customFormat="1" ht="19.7" customHeight="1">
      <c r="A57" s="18" t="s">
        <v>276</v>
      </c>
      <c r="B57" s="18">
        <v>6</v>
      </c>
      <c r="C57" s="775">
        <f t="shared" si="5"/>
        <v>37</v>
      </c>
      <c r="D57" s="283" t="s">
        <v>167</v>
      </c>
      <c r="E57" s="283" t="s">
        <v>167</v>
      </c>
      <c r="F57" s="369" t="s">
        <v>2344</v>
      </c>
      <c r="G57" s="360"/>
      <c r="H57" s="360">
        <v>169</v>
      </c>
      <c r="I57" s="285">
        <f t="shared" si="4"/>
        <v>0</v>
      </c>
      <c r="J57" s="805"/>
      <c r="K57" s="805" t="s">
        <v>4700</v>
      </c>
      <c r="L57" s="360"/>
      <c r="M57" s="18"/>
      <c r="N57" s="30"/>
      <c r="O57" s="17"/>
      <c r="P57" s="18"/>
      <c r="Q57" s="30"/>
      <c r="R57" s="1063"/>
    </row>
    <row r="58" spans="1:18" s="8" customFormat="1" ht="19.7" customHeight="1">
      <c r="A58" s="18" t="s">
        <v>276</v>
      </c>
      <c r="B58" s="18">
        <v>6</v>
      </c>
      <c r="C58" s="775">
        <f t="shared" si="5"/>
        <v>38</v>
      </c>
      <c r="D58" s="17" t="s">
        <v>167</v>
      </c>
      <c r="E58" s="17" t="s">
        <v>167</v>
      </c>
      <c r="F58" s="24" t="s">
        <v>3075</v>
      </c>
      <c r="G58" s="18">
        <v>2</v>
      </c>
      <c r="H58" s="18">
        <v>1200</v>
      </c>
      <c r="I58" s="22">
        <f t="shared" si="4"/>
        <v>2400</v>
      </c>
      <c r="J58" s="357"/>
      <c r="K58" s="357" t="s">
        <v>3075</v>
      </c>
      <c r="L58" s="18"/>
      <c r="M58" s="18"/>
      <c r="N58" s="30">
        <v>45110</v>
      </c>
      <c r="O58" s="17"/>
      <c r="P58" s="18"/>
      <c r="Q58" s="30">
        <v>45126</v>
      </c>
      <c r="R58" s="1063">
        <v>45126</v>
      </c>
    </row>
    <row r="59" spans="1:18" s="8" customFormat="1" ht="19.7" customHeight="1">
      <c r="A59" s="18" t="s">
        <v>276</v>
      </c>
      <c r="B59" s="18">
        <v>6</v>
      </c>
      <c r="C59" s="775">
        <f t="shared" si="5"/>
        <v>39</v>
      </c>
      <c r="D59" s="17" t="s">
        <v>167</v>
      </c>
      <c r="E59" s="17" t="s">
        <v>167</v>
      </c>
      <c r="F59" s="50" t="s">
        <v>198</v>
      </c>
      <c r="G59" s="18">
        <v>2</v>
      </c>
      <c r="H59" s="237">
        <v>31</v>
      </c>
      <c r="I59" s="215">
        <f t="shared" si="4"/>
        <v>62</v>
      </c>
      <c r="J59" s="357"/>
      <c r="K59" s="26" t="s">
        <v>199</v>
      </c>
      <c r="L59" s="18"/>
      <c r="M59" s="18"/>
      <c r="N59" s="30">
        <v>45110</v>
      </c>
      <c r="O59" s="17"/>
      <c r="P59" s="18"/>
      <c r="Q59" s="30">
        <v>45126</v>
      </c>
      <c r="R59" s="1063">
        <v>45126</v>
      </c>
    </row>
    <row r="60" spans="1:18" s="8" customFormat="1" ht="19.7" customHeight="1">
      <c r="A60" s="18" t="s">
        <v>276</v>
      </c>
      <c r="B60" s="18">
        <v>6</v>
      </c>
      <c r="C60" s="775">
        <f t="shared" si="5"/>
        <v>40</v>
      </c>
      <c r="D60" s="283" t="s">
        <v>167</v>
      </c>
      <c r="E60" s="283" t="s">
        <v>167</v>
      </c>
      <c r="F60" s="417" t="s">
        <v>2367</v>
      </c>
      <c r="G60" s="541"/>
      <c r="H60" s="222">
        <v>20</v>
      </c>
      <c r="I60" s="222">
        <f t="shared" si="4"/>
        <v>0</v>
      </c>
      <c r="J60" s="1095"/>
      <c r="K60" s="1095" t="s">
        <v>3127</v>
      </c>
      <c r="L60" s="369" t="s">
        <v>3128</v>
      </c>
      <c r="M60" s="18"/>
      <c r="N60" s="30"/>
      <c r="O60" s="17"/>
      <c r="P60" s="18"/>
      <c r="Q60" s="30"/>
      <c r="R60" s="1063"/>
    </row>
    <row r="61" spans="1:18" s="8" customFormat="1" ht="19.7" customHeight="1">
      <c r="C61" s="17"/>
      <c r="D61" s="65"/>
      <c r="E61" s="65"/>
      <c r="F61" s="249"/>
      <c r="G61" s="824"/>
      <c r="H61" s="220"/>
      <c r="I61" s="215"/>
      <c r="J61" s="1104"/>
      <c r="K61" s="1489"/>
      <c r="L61" s="138"/>
      <c r="M61" s="18"/>
      <c r="N61" s="30"/>
      <c r="O61" s="17"/>
      <c r="P61" s="18"/>
      <c r="Q61" s="30"/>
      <c r="R61" s="1063"/>
    </row>
    <row r="62" spans="1:18" s="8" customFormat="1" ht="19.7" customHeight="1">
      <c r="C62" s="17"/>
      <c r="D62" s="17"/>
      <c r="E62" s="17"/>
      <c r="F62" s="507">
        <f>SUM(I14:I61)</f>
        <v>84395</v>
      </c>
      <c r="G62" s="18"/>
      <c r="H62" s="18"/>
      <c r="I62" s="22"/>
      <c r="J62" s="357"/>
      <c r="K62" s="18"/>
      <c r="L62" s="18"/>
      <c r="M62" s="18"/>
      <c r="N62" s="30"/>
      <c r="O62" s="17"/>
      <c r="P62" s="18"/>
      <c r="Q62" s="30"/>
      <c r="R62" s="1063"/>
    </row>
    <row r="63" spans="1:18" s="8" customFormat="1" ht="19.7" customHeight="1">
      <c r="C63" s="17"/>
      <c r="D63" s="17"/>
      <c r="E63" s="17"/>
      <c r="F63" s="1073"/>
      <c r="G63" s="18"/>
      <c r="H63" s="18"/>
      <c r="I63" s="22"/>
      <c r="J63" s="357"/>
      <c r="K63" s="18"/>
      <c r="L63" s="18"/>
      <c r="M63" s="18"/>
      <c r="N63" s="30"/>
      <c r="O63" s="17"/>
      <c r="P63" s="18"/>
      <c r="Q63" s="30"/>
      <c r="R63" s="1063"/>
    </row>
    <row r="64" spans="1:18" s="8" customFormat="1" ht="19.7" customHeight="1">
      <c r="C64" s="17"/>
      <c r="D64" s="17"/>
      <c r="E64" s="17"/>
      <c r="F64" s="18"/>
      <c r="G64" s="18"/>
      <c r="H64" s="18"/>
      <c r="I64" s="22"/>
      <c r="J64" s="357"/>
      <c r="K64" s="18"/>
      <c r="L64" s="18"/>
      <c r="M64" s="18"/>
      <c r="N64" s="30"/>
      <c r="O64" s="17"/>
      <c r="P64" s="18"/>
      <c r="Q64" s="30"/>
      <c r="R64" s="1063"/>
    </row>
    <row r="65" spans="1:18" s="8" customFormat="1" ht="19.7" customHeight="1">
      <c r="C65" s="17"/>
      <c r="D65" s="1064"/>
      <c r="E65" s="1065"/>
      <c r="F65" s="1486" t="s">
        <v>4701</v>
      </c>
      <c r="G65" s="18"/>
      <c r="H65" s="18"/>
      <c r="I65" s="22"/>
      <c r="J65" s="357"/>
      <c r="K65" s="18"/>
      <c r="L65" s="18"/>
      <c r="M65" s="18"/>
      <c r="N65" s="30"/>
      <c r="O65" s="17"/>
      <c r="P65" s="18"/>
      <c r="Q65" s="30"/>
      <c r="R65" s="1063"/>
    </row>
    <row r="66" spans="1:18" s="8" customFormat="1" ht="19.7" customHeight="1">
      <c r="A66" s="18" t="s">
        <v>628</v>
      </c>
      <c r="B66" s="18">
        <v>6</v>
      </c>
      <c r="C66" s="775">
        <f>+C60+1</f>
        <v>41</v>
      </c>
      <c r="D66" s="17" t="s">
        <v>167</v>
      </c>
      <c r="E66" s="17" t="s">
        <v>167</v>
      </c>
      <c r="F66" s="53" t="s">
        <v>1528</v>
      </c>
      <c r="G66" s="220">
        <v>1</v>
      </c>
      <c r="H66" s="107">
        <v>870</v>
      </c>
      <c r="I66" s="1198">
        <f>G66*H66</f>
        <v>870</v>
      </c>
      <c r="J66" s="559"/>
      <c r="K66" s="53" t="s">
        <v>1529</v>
      </c>
      <c r="L66" s="33"/>
      <c r="M66" s="18"/>
      <c r="N66" s="30">
        <v>45110</v>
      </c>
      <c r="O66" s="17"/>
      <c r="P66" s="18"/>
      <c r="Q66" s="30">
        <v>45126</v>
      </c>
      <c r="R66" s="1063">
        <v>45126</v>
      </c>
    </row>
    <row r="67" spans="1:18" s="8" customFormat="1" ht="19.7" customHeight="1">
      <c r="A67" s="18" t="s">
        <v>273</v>
      </c>
      <c r="B67" s="18">
        <v>6</v>
      </c>
      <c r="C67" s="775">
        <f>+C66+1</f>
        <v>42</v>
      </c>
      <c r="D67" s="17" t="s">
        <v>167</v>
      </c>
      <c r="E67" s="17" t="s">
        <v>167</v>
      </c>
      <c r="F67" s="933" t="s">
        <v>4702</v>
      </c>
      <c r="G67" s="107">
        <v>1</v>
      </c>
      <c r="H67" s="107">
        <v>1040</v>
      </c>
      <c r="I67" s="177">
        <f>G67*H67</f>
        <v>1040</v>
      </c>
      <c r="J67" s="411"/>
      <c r="K67" s="209" t="s">
        <v>2459</v>
      </c>
      <c r="L67" s="18"/>
      <c r="M67" s="18"/>
      <c r="N67" s="30">
        <v>45110</v>
      </c>
      <c r="O67" s="17"/>
      <c r="P67" s="18"/>
      <c r="Q67" s="30">
        <v>45126</v>
      </c>
      <c r="R67" s="1063">
        <v>45126</v>
      </c>
    </row>
    <row r="68" spans="1:18" s="8" customFormat="1" ht="19.7" customHeight="1">
      <c r="A68" s="18"/>
      <c r="B68" s="18"/>
      <c r="C68" s="17"/>
      <c r="D68" s="17"/>
      <c r="E68" s="17"/>
      <c r="F68" s="50"/>
      <c r="G68" s="18"/>
      <c r="H68" s="215"/>
      <c r="I68" s="215"/>
      <c r="J68" s="357"/>
      <c r="K68" s="26"/>
      <c r="L68" s="33"/>
      <c r="M68" s="18"/>
      <c r="N68" s="30"/>
      <c r="O68" s="17"/>
      <c r="P68" s="18"/>
      <c r="Q68" s="30"/>
      <c r="R68" s="1063"/>
    </row>
    <row r="69" spans="1:18" s="8" customFormat="1" ht="19.7" customHeight="1">
      <c r="C69" s="17"/>
      <c r="D69" s="477"/>
      <c r="E69" s="1072"/>
      <c r="F69" s="507">
        <f>SUM(I66:I68)</f>
        <v>1910</v>
      </c>
      <c r="G69" s="18"/>
      <c r="H69" s="18"/>
      <c r="I69" s="22"/>
      <c r="J69" s="357"/>
      <c r="K69" s="18"/>
      <c r="L69" s="18"/>
      <c r="M69" s="18"/>
      <c r="N69" s="30"/>
      <c r="O69" s="17"/>
      <c r="P69" s="18"/>
      <c r="Q69" s="30"/>
      <c r="R69" s="1063"/>
    </row>
    <row r="70" spans="1:18" s="8" customFormat="1" ht="19.7" customHeight="1">
      <c r="C70" s="17"/>
      <c r="D70" s="17"/>
      <c r="E70" s="17"/>
      <c r="F70" s="18"/>
      <c r="G70" s="18"/>
      <c r="H70" s="18"/>
      <c r="I70" s="22"/>
      <c r="J70" s="357"/>
      <c r="K70" s="18"/>
      <c r="L70" s="18"/>
      <c r="M70" s="18"/>
      <c r="N70" s="30"/>
      <c r="O70" s="17"/>
      <c r="P70" s="18"/>
      <c r="Q70" s="30"/>
      <c r="R70" s="1063"/>
    </row>
    <row r="71" spans="1:18" s="8" customFormat="1" ht="19.7" customHeight="1">
      <c r="C71" s="17"/>
      <c r="D71" s="17"/>
      <c r="E71" s="17"/>
      <c r="F71" s="18"/>
      <c r="G71" s="18"/>
      <c r="H71" s="18"/>
      <c r="I71" s="22"/>
      <c r="J71" s="357"/>
      <c r="K71" s="18"/>
      <c r="L71" s="18"/>
      <c r="M71" s="18"/>
      <c r="N71" s="30"/>
      <c r="O71" s="17"/>
      <c r="P71" s="18"/>
      <c r="Q71" s="30"/>
      <c r="R71" s="1063"/>
    </row>
    <row r="72" spans="1:18" s="8" customFormat="1" ht="19.7" customHeight="1">
      <c r="C72" s="17"/>
      <c r="D72" s="1064"/>
      <c r="E72" s="1065"/>
      <c r="F72" s="1486" t="s">
        <v>4703</v>
      </c>
      <c r="G72" s="18"/>
      <c r="H72" s="18"/>
      <c r="I72" s="22"/>
      <c r="J72" s="357"/>
      <c r="K72" s="18"/>
      <c r="L72" s="18"/>
      <c r="M72" s="18"/>
      <c r="N72" s="30"/>
      <c r="O72" s="17"/>
      <c r="P72" s="18"/>
      <c r="Q72" s="30"/>
      <c r="R72" s="1063"/>
    </row>
    <row r="73" spans="1:18" s="8" customFormat="1" ht="19.7" customHeight="1">
      <c r="A73" s="18" t="s">
        <v>276</v>
      </c>
      <c r="B73" s="18">
        <v>7</v>
      </c>
      <c r="C73" s="775">
        <f>+C67+1</f>
        <v>43</v>
      </c>
      <c r="D73" s="52" t="s">
        <v>422</v>
      </c>
      <c r="E73" s="52" t="s">
        <v>188</v>
      </c>
      <c r="F73" s="62" t="s">
        <v>2182</v>
      </c>
      <c r="G73" s="54">
        <v>1</v>
      </c>
      <c r="H73" s="316">
        <v>2000</v>
      </c>
      <c r="I73" s="281">
        <f t="shared" ref="I73:I90" si="6">G73*H73</f>
        <v>2000</v>
      </c>
      <c r="J73" s="366"/>
      <c r="K73" s="62" t="s">
        <v>3134</v>
      </c>
      <c r="L73" s="692" t="s">
        <v>764</v>
      </c>
      <c r="M73" s="18"/>
      <c r="N73" s="30">
        <v>45110</v>
      </c>
      <c r="O73" s="17"/>
      <c r="P73" s="29">
        <v>45126</v>
      </c>
      <c r="Q73" s="30"/>
      <c r="R73" s="1063"/>
    </row>
    <row r="74" spans="1:18" s="8" customFormat="1" ht="19.7" customHeight="1">
      <c r="A74" s="18" t="s">
        <v>628</v>
      </c>
      <c r="B74" s="18">
        <v>7</v>
      </c>
      <c r="C74" s="775">
        <f t="shared" ref="C74:C90" si="7">+C73+1</f>
        <v>44</v>
      </c>
      <c r="D74" s="17" t="s">
        <v>270</v>
      </c>
      <c r="E74" s="17" t="s">
        <v>167</v>
      </c>
      <c r="F74" s="122" t="s">
        <v>4704</v>
      </c>
      <c r="G74" s="123">
        <v>1</v>
      </c>
      <c r="H74" s="177">
        <v>2620</v>
      </c>
      <c r="I74" s="850">
        <f>G74*H74</f>
        <v>2620</v>
      </c>
      <c r="J74" s="124"/>
      <c r="K74" s="209" t="s">
        <v>4705</v>
      </c>
      <c r="L74" s="315" t="s">
        <v>769</v>
      </c>
      <c r="M74" s="18"/>
      <c r="N74" s="30">
        <v>45110</v>
      </c>
      <c r="O74" s="17"/>
      <c r="P74" s="18"/>
      <c r="Q74" s="30">
        <v>45126</v>
      </c>
      <c r="R74" s="1063">
        <v>45126</v>
      </c>
    </row>
    <row r="75" spans="1:18" s="8" customFormat="1" ht="19.7" customHeight="1">
      <c r="A75" s="18" t="s">
        <v>628</v>
      </c>
      <c r="B75" s="18">
        <v>7</v>
      </c>
      <c r="C75" s="775">
        <f t="shared" si="7"/>
        <v>45</v>
      </c>
      <c r="D75" s="17" t="s">
        <v>270</v>
      </c>
      <c r="E75" s="17" t="s">
        <v>167</v>
      </c>
      <c r="F75" s="122" t="s">
        <v>4706</v>
      </c>
      <c r="G75" s="123">
        <v>1</v>
      </c>
      <c r="H75" s="177">
        <v>2600</v>
      </c>
      <c r="I75" s="850">
        <f>G75*H75</f>
        <v>2600</v>
      </c>
      <c r="J75" s="124"/>
      <c r="K75" s="209" t="s">
        <v>4707</v>
      </c>
      <c r="L75" s="315" t="s">
        <v>769</v>
      </c>
      <c r="M75" s="18"/>
      <c r="N75" s="30">
        <v>45110</v>
      </c>
      <c r="O75" s="17"/>
      <c r="P75" s="18"/>
      <c r="Q75" s="30">
        <v>45126</v>
      </c>
      <c r="R75" s="1063">
        <v>45126</v>
      </c>
    </row>
    <row r="76" spans="1:18" s="8" customFormat="1" ht="19.7" customHeight="1">
      <c r="A76" s="18" t="s">
        <v>628</v>
      </c>
      <c r="B76" s="18">
        <v>7</v>
      </c>
      <c r="C76" s="775">
        <f t="shared" si="7"/>
        <v>46</v>
      </c>
      <c r="D76" s="17" t="s">
        <v>270</v>
      </c>
      <c r="E76" s="17" t="s">
        <v>167</v>
      </c>
      <c r="F76" s="933" t="s">
        <v>2390</v>
      </c>
      <c r="G76" s="107">
        <v>1</v>
      </c>
      <c r="H76" s="177">
        <v>4500</v>
      </c>
      <c r="I76" s="177">
        <f t="shared" ref="I76:I81" si="8">G76*H76</f>
        <v>4500</v>
      </c>
      <c r="J76" s="411"/>
      <c r="K76" s="209" t="s">
        <v>2391</v>
      </c>
      <c r="L76" s="315" t="s">
        <v>771</v>
      </c>
      <c r="M76" s="18"/>
      <c r="N76" s="30">
        <v>45110</v>
      </c>
      <c r="O76" s="17"/>
      <c r="P76" s="18"/>
      <c r="Q76" s="30">
        <v>45126</v>
      </c>
      <c r="R76" s="1063">
        <v>45126</v>
      </c>
    </row>
    <row r="77" spans="1:18" s="8" customFormat="1" ht="19.7" customHeight="1">
      <c r="A77" s="18" t="s">
        <v>276</v>
      </c>
      <c r="B77" s="18">
        <v>7</v>
      </c>
      <c r="C77" s="775">
        <f t="shared" si="7"/>
        <v>47</v>
      </c>
      <c r="D77" s="18" t="s">
        <v>167</v>
      </c>
      <c r="E77" s="18" t="s">
        <v>167</v>
      </c>
      <c r="F77" s="108" t="s">
        <v>765</v>
      </c>
      <c r="G77" s="117">
        <v>2</v>
      </c>
      <c r="H77" s="98">
        <v>70</v>
      </c>
      <c r="I77" s="311">
        <f t="shared" si="8"/>
        <v>140</v>
      </c>
      <c r="J77" s="22"/>
      <c r="K77" s="108" t="s">
        <v>766</v>
      </c>
      <c r="L77" s="315" t="s">
        <v>769</v>
      </c>
      <c r="M77" s="18"/>
      <c r="N77" s="30">
        <v>45110</v>
      </c>
      <c r="O77" s="17"/>
      <c r="P77" s="18"/>
      <c r="Q77" s="30">
        <v>45126</v>
      </c>
      <c r="R77" s="1063">
        <v>45126</v>
      </c>
    </row>
    <row r="78" spans="1:18" s="8" customFormat="1" ht="19.7" customHeight="1">
      <c r="A78" s="18" t="s">
        <v>276</v>
      </c>
      <c r="B78" s="18">
        <v>7</v>
      </c>
      <c r="C78" s="775">
        <f t="shared" si="7"/>
        <v>48</v>
      </c>
      <c r="D78" s="18" t="s">
        <v>167</v>
      </c>
      <c r="E78" s="18" t="s">
        <v>167</v>
      </c>
      <c r="F78" s="108" t="s">
        <v>2505</v>
      </c>
      <c r="G78" s="117">
        <v>2</v>
      </c>
      <c r="H78" s="98">
        <v>78</v>
      </c>
      <c r="I78" s="311">
        <f t="shared" si="8"/>
        <v>156</v>
      </c>
      <c r="J78" s="22"/>
      <c r="K78" s="108" t="s">
        <v>766</v>
      </c>
      <c r="L78" s="315" t="s">
        <v>771</v>
      </c>
      <c r="M78" s="18"/>
      <c r="N78" s="30">
        <v>45110</v>
      </c>
      <c r="O78" s="17"/>
      <c r="P78" s="18"/>
      <c r="Q78" s="30">
        <v>45126</v>
      </c>
      <c r="R78" s="1063">
        <v>45126</v>
      </c>
    </row>
    <row r="79" spans="1:18" s="8" customFormat="1" ht="19.7" customHeight="1">
      <c r="A79" s="18" t="s">
        <v>276</v>
      </c>
      <c r="B79" s="18">
        <v>7</v>
      </c>
      <c r="C79" s="775">
        <f t="shared" si="7"/>
        <v>49</v>
      </c>
      <c r="D79" s="17" t="s">
        <v>167</v>
      </c>
      <c r="E79" s="17" t="s">
        <v>167</v>
      </c>
      <c r="F79" s="122" t="s">
        <v>2392</v>
      </c>
      <c r="G79" s="123">
        <v>4</v>
      </c>
      <c r="H79" s="177">
        <v>169</v>
      </c>
      <c r="I79" s="850">
        <f t="shared" si="8"/>
        <v>676</v>
      </c>
      <c r="J79" s="124"/>
      <c r="K79" s="122" t="s">
        <v>2393</v>
      </c>
      <c r="L79" s="315" t="s">
        <v>769</v>
      </c>
      <c r="M79" s="18"/>
      <c r="N79" s="30">
        <v>45110</v>
      </c>
      <c r="O79" s="17"/>
      <c r="P79" s="18"/>
      <c r="Q79" s="30">
        <v>45126</v>
      </c>
      <c r="R79" s="1063">
        <v>45126</v>
      </c>
    </row>
    <row r="80" spans="1:18" s="8" customFormat="1" ht="19.7" customHeight="1">
      <c r="A80" s="18" t="s">
        <v>276</v>
      </c>
      <c r="B80" s="18">
        <v>7</v>
      </c>
      <c r="C80" s="775">
        <f t="shared" si="7"/>
        <v>50</v>
      </c>
      <c r="D80" s="17" t="s">
        <v>167</v>
      </c>
      <c r="E80" s="17" t="s">
        <v>167</v>
      </c>
      <c r="F80" s="50" t="s">
        <v>196</v>
      </c>
      <c r="G80" s="18">
        <v>2</v>
      </c>
      <c r="H80" s="237">
        <v>72</v>
      </c>
      <c r="I80" s="215">
        <f t="shared" si="8"/>
        <v>144</v>
      </c>
      <c r="J80" s="22"/>
      <c r="K80" s="26" t="s">
        <v>197</v>
      </c>
      <c r="L80" s="315" t="s">
        <v>769</v>
      </c>
      <c r="M80" s="18"/>
      <c r="N80" s="30">
        <v>45110</v>
      </c>
      <c r="O80" s="17"/>
      <c r="P80" s="18"/>
      <c r="Q80" s="30">
        <v>45126</v>
      </c>
      <c r="R80" s="1063">
        <v>45126</v>
      </c>
    </row>
    <row r="81" spans="1:18" s="8" customFormat="1" ht="19.7" customHeight="1">
      <c r="A81" s="18" t="s">
        <v>276</v>
      </c>
      <c r="B81" s="18">
        <v>7</v>
      </c>
      <c r="C81" s="775">
        <f t="shared" si="7"/>
        <v>51</v>
      </c>
      <c r="D81" s="17" t="s">
        <v>167</v>
      </c>
      <c r="E81" s="17" t="s">
        <v>167</v>
      </c>
      <c r="F81" s="50" t="s">
        <v>198</v>
      </c>
      <c r="G81" s="18">
        <v>2</v>
      </c>
      <c r="H81" s="237">
        <v>31</v>
      </c>
      <c r="I81" s="215">
        <f t="shared" si="8"/>
        <v>62</v>
      </c>
      <c r="J81" s="22"/>
      <c r="K81" s="26" t="s">
        <v>199</v>
      </c>
      <c r="L81" s="315" t="s">
        <v>771</v>
      </c>
      <c r="M81" s="18"/>
      <c r="N81" s="30">
        <v>45110</v>
      </c>
      <c r="O81" s="17"/>
      <c r="P81" s="18"/>
      <c r="Q81" s="30">
        <v>45126</v>
      </c>
      <c r="R81" s="1063">
        <v>45126</v>
      </c>
    </row>
    <row r="82" spans="1:18" s="8" customFormat="1" ht="19.7" customHeight="1">
      <c r="A82" s="18" t="s">
        <v>628</v>
      </c>
      <c r="B82" s="18">
        <v>7</v>
      </c>
      <c r="C82" s="775">
        <f t="shared" si="7"/>
        <v>52</v>
      </c>
      <c r="D82" s="17" t="s">
        <v>270</v>
      </c>
      <c r="E82" s="17" t="s">
        <v>167</v>
      </c>
      <c r="F82" s="24" t="s">
        <v>1419</v>
      </c>
      <c r="G82" s="18">
        <v>1</v>
      </c>
      <c r="H82" s="18">
        <v>2320</v>
      </c>
      <c r="I82" s="177">
        <f t="shared" si="6"/>
        <v>2320</v>
      </c>
      <c r="J82" s="357"/>
      <c r="K82" s="24" t="s">
        <v>2402</v>
      </c>
      <c r="L82" s="24" t="s">
        <v>4708</v>
      </c>
      <c r="M82" s="18"/>
      <c r="N82" s="30">
        <v>45110</v>
      </c>
      <c r="O82" s="17"/>
      <c r="P82" s="18"/>
      <c r="Q82" s="30">
        <v>45126</v>
      </c>
      <c r="R82" s="1063">
        <v>45126</v>
      </c>
    </row>
    <row r="83" spans="1:18" s="8" customFormat="1" ht="19.7" customHeight="1">
      <c r="A83" s="18" t="s">
        <v>276</v>
      </c>
      <c r="B83" s="18">
        <v>7</v>
      </c>
      <c r="C83" s="775">
        <f t="shared" si="7"/>
        <v>53</v>
      </c>
      <c r="D83" s="17" t="s">
        <v>167</v>
      </c>
      <c r="E83" s="17" t="s">
        <v>167</v>
      </c>
      <c r="F83" s="50" t="s">
        <v>196</v>
      </c>
      <c r="G83" s="18">
        <v>2</v>
      </c>
      <c r="H83" s="237">
        <v>72</v>
      </c>
      <c r="I83" s="215">
        <f t="shared" si="6"/>
        <v>144</v>
      </c>
      <c r="J83" s="357"/>
      <c r="K83" s="26" t="s">
        <v>197</v>
      </c>
      <c r="L83" s="24" t="s">
        <v>4708</v>
      </c>
      <c r="M83" s="18"/>
      <c r="N83" s="30">
        <v>45110</v>
      </c>
      <c r="O83" s="17"/>
      <c r="P83" s="18"/>
      <c r="Q83" s="30">
        <v>45126</v>
      </c>
      <c r="R83" s="1063">
        <v>45126</v>
      </c>
    </row>
    <row r="84" spans="1:18" s="8" customFormat="1" ht="19.7" customHeight="1">
      <c r="A84" s="18" t="s">
        <v>276</v>
      </c>
      <c r="B84" s="18">
        <v>7</v>
      </c>
      <c r="C84" s="775">
        <f t="shared" si="7"/>
        <v>54</v>
      </c>
      <c r="D84" s="18" t="s">
        <v>167</v>
      </c>
      <c r="E84" s="18" t="s">
        <v>167</v>
      </c>
      <c r="F84" s="108" t="s">
        <v>765</v>
      </c>
      <c r="G84" s="117">
        <v>2</v>
      </c>
      <c r="H84" s="98">
        <v>70</v>
      </c>
      <c r="I84" s="311">
        <f t="shared" si="6"/>
        <v>140</v>
      </c>
      <c r="J84" s="357"/>
      <c r="K84" s="108" t="s">
        <v>766</v>
      </c>
      <c r="L84" s="24" t="s">
        <v>4708</v>
      </c>
      <c r="M84" s="18"/>
      <c r="N84" s="30">
        <v>45110</v>
      </c>
      <c r="O84" s="17"/>
      <c r="P84" s="18"/>
      <c r="Q84" s="30">
        <v>45126</v>
      </c>
      <c r="R84" s="1063">
        <v>45126</v>
      </c>
    </row>
    <row r="85" spans="1:18" s="8" customFormat="1" ht="19.7" customHeight="1">
      <c r="A85" s="18" t="s">
        <v>276</v>
      </c>
      <c r="B85" s="18">
        <v>7</v>
      </c>
      <c r="C85" s="775">
        <f t="shared" si="7"/>
        <v>55</v>
      </c>
      <c r="D85" s="17" t="s">
        <v>167</v>
      </c>
      <c r="E85" s="17" t="s">
        <v>167</v>
      </c>
      <c r="F85" s="50" t="s">
        <v>198</v>
      </c>
      <c r="G85" s="18">
        <v>2</v>
      </c>
      <c r="H85" s="237">
        <v>31</v>
      </c>
      <c r="I85" s="215">
        <f t="shared" si="6"/>
        <v>62</v>
      </c>
      <c r="J85" s="357"/>
      <c r="K85" s="26" t="s">
        <v>199</v>
      </c>
      <c r="L85" s="24" t="s">
        <v>4708</v>
      </c>
      <c r="M85" s="18"/>
      <c r="N85" s="30">
        <v>45110</v>
      </c>
      <c r="O85" s="17"/>
      <c r="P85" s="18"/>
      <c r="Q85" s="30">
        <v>45126</v>
      </c>
      <c r="R85" s="1063">
        <v>45126</v>
      </c>
    </row>
    <row r="86" spans="1:18" s="8" customFormat="1" ht="19.7" customHeight="1">
      <c r="A86" s="18" t="s">
        <v>628</v>
      </c>
      <c r="B86" s="18">
        <v>7</v>
      </c>
      <c r="C86" s="775">
        <f t="shared" si="7"/>
        <v>56</v>
      </c>
      <c r="D86" s="17" t="s">
        <v>270</v>
      </c>
      <c r="E86" s="17" t="s">
        <v>167</v>
      </c>
      <c r="F86" s="320" t="s">
        <v>4709</v>
      </c>
      <c r="G86" s="18">
        <v>1</v>
      </c>
      <c r="H86" s="18">
        <v>2290</v>
      </c>
      <c r="I86" s="215">
        <f t="shared" si="6"/>
        <v>2290</v>
      </c>
      <c r="J86" s="357"/>
      <c r="K86" s="24" t="s">
        <v>4710</v>
      </c>
      <c r="L86" s="24" t="s">
        <v>4708</v>
      </c>
      <c r="M86" s="18"/>
      <c r="N86" s="30">
        <v>45110</v>
      </c>
      <c r="O86" s="17"/>
      <c r="P86" s="18"/>
      <c r="Q86" s="30">
        <v>45126</v>
      </c>
      <c r="R86" s="1063">
        <v>45126</v>
      </c>
    </row>
    <row r="87" spans="1:18" s="8" customFormat="1" ht="19.7" customHeight="1">
      <c r="A87" s="18" t="s">
        <v>276</v>
      </c>
      <c r="B87" s="18">
        <v>7</v>
      </c>
      <c r="C87" s="775">
        <f t="shared" si="7"/>
        <v>57</v>
      </c>
      <c r="D87" s="283" t="s">
        <v>167</v>
      </c>
      <c r="E87" s="283" t="s">
        <v>167</v>
      </c>
      <c r="F87" s="1490" t="s">
        <v>1480</v>
      </c>
      <c r="G87" s="360"/>
      <c r="H87" s="360"/>
      <c r="I87" s="1491">
        <f t="shared" si="6"/>
        <v>0</v>
      </c>
      <c r="J87" s="805"/>
      <c r="K87" s="369" t="s">
        <v>4711</v>
      </c>
      <c r="L87" s="287" t="s">
        <v>4712</v>
      </c>
      <c r="M87" s="18"/>
      <c r="N87" s="30"/>
      <c r="O87" s="17"/>
      <c r="P87" s="18"/>
      <c r="Q87" s="30"/>
      <c r="R87" s="1063"/>
    </row>
    <row r="88" spans="1:18" s="8" customFormat="1" ht="19.7" customHeight="1">
      <c r="A88" s="18" t="s">
        <v>282</v>
      </c>
      <c r="B88" s="18">
        <v>7</v>
      </c>
      <c r="C88" s="775">
        <f t="shared" si="7"/>
        <v>58</v>
      </c>
      <c r="D88" s="17" t="s">
        <v>167</v>
      </c>
      <c r="E88" s="17" t="s">
        <v>167</v>
      </c>
      <c r="F88" s="320" t="s">
        <v>4713</v>
      </c>
      <c r="G88" s="18">
        <v>2</v>
      </c>
      <c r="H88" s="18">
        <v>870</v>
      </c>
      <c r="I88" s="215">
        <f t="shared" si="6"/>
        <v>1740</v>
      </c>
      <c r="J88" s="357"/>
      <c r="K88" s="24" t="s">
        <v>2459</v>
      </c>
      <c r="L88" s="24" t="s">
        <v>4708</v>
      </c>
      <c r="M88" s="18"/>
      <c r="N88" s="30">
        <v>45110</v>
      </c>
      <c r="O88" s="17"/>
      <c r="P88" s="18"/>
      <c r="Q88" s="30">
        <v>45126</v>
      </c>
      <c r="R88" s="1063">
        <v>45126</v>
      </c>
    </row>
    <row r="89" spans="1:18" s="8" customFormat="1" ht="19.7" customHeight="1">
      <c r="A89" s="18" t="s">
        <v>276</v>
      </c>
      <c r="B89" s="18">
        <v>7</v>
      </c>
      <c r="C89" s="775">
        <f t="shared" si="7"/>
        <v>59</v>
      </c>
      <c r="D89" s="111" t="s">
        <v>167</v>
      </c>
      <c r="E89" s="111" t="s">
        <v>167</v>
      </c>
      <c r="F89" s="321" t="s">
        <v>781</v>
      </c>
      <c r="G89" s="144">
        <v>1</v>
      </c>
      <c r="H89" s="242">
        <v>830</v>
      </c>
      <c r="I89" s="242">
        <f t="shared" si="6"/>
        <v>830</v>
      </c>
      <c r="J89" s="1492"/>
      <c r="K89" s="322" t="s">
        <v>2395</v>
      </c>
      <c r="L89" s="692" t="s">
        <v>4714</v>
      </c>
      <c r="M89" s="18"/>
      <c r="N89" s="30">
        <v>45110</v>
      </c>
      <c r="O89" s="17"/>
      <c r="P89" s="18"/>
      <c r="Q89" s="30">
        <v>45126</v>
      </c>
      <c r="R89" s="1063">
        <v>45126</v>
      </c>
    </row>
    <row r="90" spans="1:18" s="8" customFormat="1" ht="19.7" customHeight="1">
      <c r="A90" s="18" t="s">
        <v>276</v>
      </c>
      <c r="B90" s="18">
        <v>7</v>
      </c>
      <c r="C90" s="775">
        <f t="shared" si="7"/>
        <v>60</v>
      </c>
      <c r="D90" s="111" t="s">
        <v>167</v>
      </c>
      <c r="E90" s="111" t="s">
        <v>167</v>
      </c>
      <c r="F90" s="321" t="s">
        <v>783</v>
      </c>
      <c r="G90" s="144">
        <v>1</v>
      </c>
      <c r="H90" s="242">
        <v>1350</v>
      </c>
      <c r="I90" s="242">
        <f t="shared" si="6"/>
        <v>1350</v>
      </c>
      <c r="J90" s="1492"/>
      <c r="K90" s="322" t="s">
        <v>2395</v>
      </c>
      <c r="L90" s="692" t="s">
        <v>4714</v>
      </c>
      <c r="M90" s="18"/>
      <c r="N90" s="30">
        <v>45110</v>
      </c>
      <c r="O90" s="17"/>
      <c r="P90" s="18"/>
      <c r="Q90" s="30">
        <v>45126</v>
      </c>
      <c r="R90" s="1063">
        <v>45126</v>
      </c>
    </row>
    <row r="91" spans="1:18" s="8" customFormat="1" ht="19.7" customHeight="1">
      <c r="A91" s="18"/>
      <c r="B91" s="18"/>
      <c r="C91" s="17"/>
      <c r="D91" s="111"/>
      <c r="E91" s="111"/>
      <c r="F91" s="249"/>
      <c r="G91" s="824"/>
      <c r="H91" s="220"/>
      <c r="I91" s="215"/>
      <c r="J91" s="1493"/>
      <c r="K91" s="322"/>
      <c r="L91" s="1494"/>
      <c r="M91" s="18"/>
      <c r="N91" s="30"/>
      <c r="O91" s="17"/>
      <c r="P91" s="18"/>
      <c r="Q91" s="30"/>
      <c r="R91" s="1063"/>
    </row>
    <row r="92" spans="1:18" s="8" customFormat="1" ht="19.7" customHeight="1">
      <c r="C92" s="17"/>
      <c r="D92" s="34"/>
      <c r="E92" s="34"/>
      <c r="F92" s="507">
        <f>SUM(I73:I91)</f>
        <v>21774</v>
      </c>
      <c r="G92" s="334"/>
      <c r="H92" s="33"/>
      <c r="I92" s="177"/>
      <c r="J92" s="1122"/>
      <c r="K92" s="328"/>
      <c r="L92" s="33"/>
      <c r="M92" s="18"/>
      <c r="N92" s="30"/>
      <c r="O92" s="17"/>
      <c r="P92" s="18"/>
      <c r="Q92" s="30"/>
      <c r="R92" s="1063"/>
    </row>
    <row r="93" spans="1:18" s="8" customFormat="1" ht="19.7" customHeight="1">
      <c r="C93" s="17"/>
      <c r="D93" s="17"/>
      <c r="E93" s="17"/>
      <c r="F93" s="18"/>
      <c r="G93" s="18"/>
      <c r="H93" s="18"/>
      <c r="I93" s="22"/>
      <c r="J93" s="357"/>
      <c r="K93" s="18"/>
      <c r="L93" s="18"/>
      <c r="M93" s="18"/>
      <c r="N93" s="30"/>
      <c r="O93" s="17"/>
      <c r="P93" s="18"/>
      <c r="Q93" s="30"/>
      <c r="R93" s="1063"/>
    </row>
    <row r="94" spans="1:18" s="8" customFormat="1" ht="19.7" customHeight="1">
      <c r="C94" s="17"/>
      <c r="D94" s="17"/>
      <c r="E94" s="17"/>
      <c r="F94" s="18"/>
      <c r="G94" s="18"/>
      <c r="H94" s="18"/>
      <c r="I94" s="22"/>
      <c r="J94" s="357"/>
      <c r="K94" s="18"/>
      <c r="L94" s="18"/>
      <c r="M94" s="18"/>
      <c r="N94" s="30"/>
      <c r="O94" s="17"/>
      <c r="P94" s="18"/>
      <c r="Q94" s="30"/>
      <c r="R94" s="1063"/>
    </row>
    <row r="95" spans="1:18" s="8" customFormat="1" ht="19.7" customHeight="1">
      <c r="C95" s="17"/>
      <c r="D95" s="17"/>
      <c r="E95" s="17"/>
      <c r="F95" s="18"/>
      <c r="G95" s="18"/>
      <c r="H95" s="18"/>
      <c r="I95" s="22"/>
      <c r="J95" s="357"/>
      <c r="K95" s="18"/>
      <c r="L95" s="18"/>
      <c r="M95" s="18"/>
      <c r="N95" s="30"/>
      <c r="O95" s="17"/>
      <c r="P95" s="18"/>
      <c r="Q95" s="30"/>
      <c r="R95" s="1063"/>
    </row>
    <row r="96" spans="1:18" s="8" customFormat="1" ht="19.7" customHeight="1">
      <c r="C96" s="17"/>
      <c r="D96" s="17"/>
      <c r="E96" s="17"/>
      <c r="F96" s="18"/>
      <c r="G96" s="18"/>
      <c r="H96" s="18"/>
      <c r="I96" s="22"/>
      <c r="J96" s="357"/>
      <c r="K96" s="18"/>
      <c r="L96" s="18"/>
      <c r="M96" s="18"/>
      <c r="N96" s="30"/>
      <c r="O96" s="17"/>
      <c r="P96" s="18"/>
      <c r="Q96" s="30"/>
      <c r="R96" s="1063"/>
    </row>
    <row r="97" spans="1:18" s="8" customFormat="1" ht="19.7" customHeight="1">
      <c r="C97" s="17"/>
      <c r="D97" s="1495"/>
      <c r="E97" s="1496"/>
      <c r="F97" s="1497" t="s">
        <v>4715</v>
      </c>
      <c r="G97" s="107"/>
      <c r="H97" s="107"/>
      <c r="I97" s="177"/>
      <c r="J97" s="357"/>
      <c r="K97" s="120"/>
      <c r="L97" s="18"/>
      <c r="M97" s="18"/>
      <c r="N97" s="30"/>
      <c r="O97" s="17"/>
      <c r="P97" s="18"/>
      <c r="Q97" s="30"/>
      <c r="R97" s="1063"/>
    </row>
    <row r="98" spans="1:18" s="8" customFormat="1" ht="19.7" customHeight="1">
      <c r="A98" s="8" t="s">
        <v>628</v>
      </c>
      <c r="B98" s="18">
        <v>1</v>
      </c>
      <c r="C98" s="775">
        <f>+C90+1</f>
        <v>61</v>
      </c>
      <c r="D98" s="17" t="s">
        <v>270</v>
      </c>
      <c r="E98" s="17" t="s">
        <v>167</v>
      </c>
      <c r="F98" s="122" t="s">
        <v>4716</v>
      </c>
      <c r="G98" s="18">
        <v>1</v>
      </c>
      <c r="H98" s="18">
        <v>2000</v>
      </c>
      <c r="I98" s="18">
        <v>2000</v>
      </c>
      <c r="J98" s="424"/>
      <c r="K98" s="26" t="s">
        <v>4717</v>
      </c>
      <c r="L98" s="18"/>
      <c r="M98" s="18"/>
      <c r="N98" s="30">
        <v>45110</v>
      </c>
      <c r="O98" s="17"/>
      <c r="P98" s="18"/>
      <c r="Q98" s="30">
        <v>45126</v>
      </c>
      <c r="R98" s="1063">
        <v>45126</v>
      </c>
    </row>
    <row r="99" spans="1:18" s="8" customFormat="1" ht="19.7" customHeight="1">
      <c r="A99" s="8" t="s">
        <v>628</v>
      </c>
      <c r="B99" s="18">
        <v>1</v>
      </c>
      <c r="C99" s="775">
        <f t="shared" ref="C99:C108" si="9">+C98+1</f>
        <v>62</v>
      </c>
      <c r="D99" s="17" t="s">
        <v>270</v>
      </c>
      <c r="E99" s="17" t="s">
        <v>167</v>
      </c>
      <c r="F99" s="122" t="s">
        <v>4718</v>
      </c>
      <c r="G99" s="18">
        <v>1</v>
      </c>
      <c r="H99" s="18">
        <v>7104</v>
      </c>
      <c r="I99" s="18">
        <f t="shared" ref="I99:I108" si="10">G99*H99</f>
        <v>7104</v>
      </c>
      <c r="J99" s="424"/>
      <c r="K99" s="26" t="s">
        <v>4719</v>
      </c>
      <c r="L99" s="18"/>
      <c r="M99" s="18"/>
      <c r="N99" s="30">
        <v>45110</v>
      </c>
      <c r="O99" s="17"/>
      <c r="P99" s="18"/>
      <c r="Q99" s="30">
        <v>45126</v>
      </c>
      <c r="R99" s="1063">
        <v>45126</v>
      </c>
    </row>
    <row r="100" spans="1:18" s="8" customFormat="1" ht="19.7" customHeight="1">
      <c r="A100" s="8" t="s">
        <v>276</v>
      </c>
      <c r="B100" s="18">
        <v>1</v>
      </c>
      <c r="C100" s="775">
        <f>+C99+1</f>
        <v>63</v>
      </c>
      <c r="D100" s="18" t="s">
        <v>167</v>
      </c>
      <c r="E100" s="18" t="s">
        <v>167</v>
      </c>
      <c r="F100" s="26" t="s">
        <v>1451</v>
      </c>
      <c r="G100" s="22">
        <v>4</v>
      </c>
      <c r="H100" s="18">
        <v>106</v>
      </c>
      <c r="I100" s="18">
        <f t="shared" si="10"/>
        <v>424</v>
      </c>
      <c r="J100" s="357"/>
      <c r="K100" s="26" t="s">
        <v>1452</v>
      </c>
      <c r="L100" s="18"/>
      <c r="M100" s="18"/>
      <c r="N100" s="30">
        <v>45110</v>
      </c>
      <c r="O100" s="17"/>
      <c r="P100" s="18"/>
      <c r="Q100" s="30">
        <v>45126</v>
      </c>
      <c r="R100" s="1063">
        <v>45126</v>
      </c>
    </row>
    <row r="101" spans="1:18" s="8" customFormat="1" ht="19.7" customHeight="1">
      <c r="A101" s="8" t="s">
        <v>276</v>
      </c>
      <c r="B101" s="18">
        <v>1</v>
      </c>
      <c r="C101" s="775">
        <f t="shared" si="9"/>
        <v>64</v>
      </c>
      <c r="D101" s="161" t="s">
        <v>167</v>
      </c>
      <c r="E101" s="161" t="s">
        <v>167</v>
      </c>
      <c r="F101" s="106" t="s">
        <v>4720</v>
      </c>
      <c r="G101" s="247">
        <v>1</v>
      </c>
      <c r="H101" s="107">
        <v>4900</v>
      </c>
      <c r="I101" s="247">
        <f t="shared" si="10"/>
        <v>4900</v>
      </c>
      <c r="J101" s="520"/>
      <c r="K101" s="106" t="s">
        <v>1454</v>
      </c>
      <c r="L101" s="18"/>
      <c r="M101" s="18"/>
      <c r="N101" s="30">
        <v>45110</v>
      </c>
      <c r="O101" s="17"/>
      <c r="P101" s="18"/>
      <c r="Q101" s="30">
        <v>45126</v>
      </c>
      <c r="R101" s="1063">
        <v>45126</v>
      </c>
    </row>
    <row r="102" spans="1:18" s="8" customFormat="1" ht="19.7" customHeight="1">
      <c r="A102" s="8" t="s">
        <v>276</v>
      </c>
      <c r="B102" s="18">
        <v>1</v>
      </c>
      <c r="C102" s="775">
        <f t="shared" si="9"/>
        <v>65</v>
      </c>
      <c r="D102" s="17" t="s">
        <v>167</v>
      </c>
      <c r="E102" s="17" t="s">
        <v>167</v>
      </c>
      <c r="F102" s="62" t="s">
        <v>1455</v>
      </c>
      <c r="G102" s="22">
        <v>2</v>
      </c>
      <c r="H102" s="215">
        <v>76</v>
      </c>
      <c r="I102" s="18">
        <f t="shared" si="10"/>
        <v>152</v>
      </c>
      <c r="J102" s="357"/>
      <c r="K102" s="26" t="s">
        <v>1456</v>
      </c>
      <c r="L102" s="18"/>
      <c r="M102" s="18"/>
      <c r="N102" s="30">
        <v>45110</v>
      </c>
      <c r="O102" s="17"/>
      <c r="P102" s="18"/>
      <c r="Q102" s="30">
        <v>45126</v>
      </c>
      <c r="R102" s="1063">
        <v>45126</v>
      </c>
    </row>
    <row r="103" spans="1:18" s="8" customFormat="1" ht="19.7" customHeight="1">
      <c r="A103" s="8" t="s">
        <v>276</v>
      </c>
      <c r="B103" s="18">
        <v>1</v>
      </c>
      <c r="C103" s="775">
        <f t="shared" si="9"/>
        <v>66</v>
      </c>
      <c r="D103" s="111" t="s">
        <v>279</v>
      </c>
      <c r="E103" s="111" t="s">
        <v>279</v>
      </c>
      <c r="F103" s="57" t="s">
        <v>2430</v>
      </c>
      <c r="G103" s="634">
        <v>4</v>
      </c>
      <c r="H103" s="54">
        <v>29</v>
      </c>
      <c r="I103" s="220">
        <f t="shared" si="10"/>
        <v>116</v>
      </c>
      <c r="J103" s="366"/>
      <c r="K103" s="57" t="s">
        <v>4721</v>
      </c>
      <c r="L103" s="24" t="s">
        <v>4722</v>
      </c>
      <c r="M103" s="18"/>
      <c r="N103" s="30">
        <v>45110</v>
      </c>
      <c r="O103" s="17"/>
      <c r="P103" s="18"/>
      <c r="Q103" s="30">
        <v>45126</v>
      </c>
      <c r="R103" s="1063">
        <v>45126</v>
      </c>
    </row>
    <row r="104" spans="1:18" s="8" customFormat="1" ht="19.7" customHeight="1">
      <c r="A104" s="8" t="s">
        <v>628</v>
      </c>
      <c r="B104" s="18">
        <v>1</v>
      </c>
      <c r="C104" s="775">
        <f t="shared" si="9"/>
        <v>67</v>
      </c>
      <c r="D104" s="17" t="s">
        <v>270</v>
      </c>
      <c r="E104" s="17" t="s">
        <v>167</v>
      </c>
      <c r="F104" s="24" t="s">
        <v>2425</v>
      </c>
      <c r="G104" s="634">
        <v>1</v>
      </c>
      <c r="H104" s="18">
        <v>2550</v>
      </c>
      <c r="I104" s="215">
        <f t="shared" si="10"/>
        <v>2550</v>
      </c>
      <c r="J104" s="357"/>
      <c r="K104" s="53" t="s">
        <v>2426</v>
      </c>
      <c r="L104" s="18"/>
      <c r="M104" s="18"/>
      <c r="N104" s="30">
        <v>45110</v>
      </c>
      <c r="O104" s="17"/>
      <c r="P104" s="18"/>
      <c r="Q104" s="30">
        <v>45126</v>
      </c>
      <c r="R104" s="1063">
        <v>45126</v>
      </c>
    </row>
    <row r="105" spans="1:18" s="8" customFormat="1" ht="19.7" customHeight="1">
      <c r="A105" s="8" t="s">
        <v>276</v>
      </c>
      <c r="B105" s="18">
        <v>1</v>
      </c>
      <c r="C105" s="775">
        <f t="shared" si="9"/>
        <v>68</v>
      </c>
      <c r="D105" s="17" t="s">
        <v>167</v>
      </c>
      <c r="E105" s="17" t="s">
        <v>167</v>
      </c>
      <c r="F105" s="321" t="s">
        <v>2427</v>
      </c>
      <c r="G105" s="112">
        <v>10</v>
      </c>
      <c r="H105" s="177">
        <v>29</v>
      </c>
      <c r="I105" s="177">
        <f t="shared" si="10"/>
        <v>290</v>
      </c>
      <c r="J105" s="511"/>
      <c r="K105" s="24" t="s">
        <v>3973</v>
      </c>
      <c r="L105" s="24" t="s">
        <v>2429</v>
      </c>
      <c r="M105" s="18"/>
      <c r="N105" s="30">
        <v>45110</v>
      </c>
      <c r="O105" s="17"/>
      <c r="P105" s="18"/>
      <c r="Q105" s="30">
        <v>45126</v>
      </c>
      <c r="R105" s="1063">
        <v>45126</v>
      </c>
    </row>
    <row r="106" spans="1:18" s="8" customFormat="1" ht="19.7" customHeight="1">
      <c r="A106" s="8" t="s">
        <v>276</v>
      </c>
      <c r="B106" s="18">
        <v>1</v>
      </c>
      <c r="C106" s="775">
        <f t="shared" si="9"/>
        <v>69</v>
      </c>
      <c r="D106" s="111" t="s">
        <v>1471</v>
      </c>
      <c r="E106" s="17" t="s">
        <v>188</v>
      </c>
      <c r="F106" s="57" t="s">
        <v>3413</v>
      </c>
      <c r="G106" s="634">
        <v>10</v>
      </c>
      <c r="H106" s="54">
        <v>140</v>
      </c>
      <c r="I106" s="220">
        <f t="shared" si="10"/>
        <v>1400</v>
      </c>
      <c r="J106" s="366"/>
      <c r="K106" s="57" t="s">
        <v>4723</v>
      </c>
      <c r="L106" s="24"/>
      <c r="M106" s="18"/>
      <c r="N106" s="30">
        <v>45110</v>
      </c>
      <c r="O106" s="17"/>
      <c r="P106" s="29">
        <v>45126</v>
      </c>
      <c r="Q106" s="30"/>
      <c r="R106" s="1063"/>
    </row>
    <row r="107" spans="1:18" s="8" customFormat="1" ht="19.7" customHeight="1">
      <c r="A107" s="8" t="s">
        <v>276</v>
      </c>
      <c r="B107" s="18">
        <v>1</v>
      </c>
      <c r="C107" s="775">
        <f t="shared" si="9"/>
        <v>70</v>
      </c>
      <c r="D107" s="283" t="s">
        <v>167</v>
      </c>
      <c r="E107" s="283" t="s">
        <v>167</v>
      </c>
      <c r="F107" s="417" t="s">
        <v>759</v>
      </c>
      <c r="G107" s="541"/>
      <c r="H107" s="222">
        <v>92</v>
      </c>
      <c r="I107" s="222">
        <f t="shared" si="10"/>
        <v>0</v>
      </c>
      <c r="J107" s="1095"/>
      <c r="K107" s="369" t="s">
        <v>4724</v>
      </c>
      <c r="L107" s="24" t="s">
        <v>1434</v>
      </c>
      <c r="M107" s="18"/>
      <c r="N107" s="30"/>
      <c r="O107" s="17"/>
      <c r="P107" s="18"/>
      <c r="Q107" s="30"/>
      <c r="R107" s="1063"/>
    </row>
    <row r="108" spans="1:18" s="8" customFormat="1" ht="19.7" customHeight="1">
      <c r="A108" s="8" t="s">
        <v>276</v>
      </c>
      <c r="B108" s="18">
        <v>1</v>
      </c>
      <c r="C108" s="775">
        <f t="shared" si="9"/>
        <v>71</v>
      </c>
      <c r="D108" s="283" t="s">
        <v>167</v>
      </c>
      <c r="E108" s="283" t="s">
        <v>167</v>
      </c>
      <c r="F108" s="602" t="s">
        <v>849</v>
      </c>
      <c r="G108" s="360"/>
      <c r="H108" s="222">
        <v>76</v>
      </c>
      <c r="I108" s="222">
        <f t="shared" si="10"/>
        <v>0</v>
      </c>
      <c r="J108" s="1095"/>
      <c r="K108" s="284" t="s">
        <v>4725</v>
      </c>
      <c r="L108" s="24" t="s">
        <v>1434</v>
      </c>
      <c r="M108" s="18"/>
      <c r="N108" s="30"/>
      <c r="O108" s="17"/>
      <c r="P108" s="18"/>
      <c r="Q108" s="30"/>
      <c r="R108" s="1063"/>
    </row>
    <row r="109" spans="1:18" s="8" customFormat="1" ht="19.7" customHeight="1">
      <c r="B109" s="18"/>
      <c r="C109" s="17"/>
      <c r="D109" s="52"/>
      <c r="E109" s="52"/>
      <c r="F109" s="349"/>
      <c r="G109" s="54"/>
      <c r="H109" s="220"/>
      <c r="I109" s="220"/>
      <c r="J109" s="1101"/>
      <c r="K109" s="53"/>
      <c r="L109" s="24"/>
      <c r="M109" s="18"/>
      <c r="N109" s="30"/>
      <c r="O109" s="17"/>
      <c r="P109" s="18"/>
      <c r="Q109" s="30"/>
      <c r="R109" s="1063"/>
    </row>
    <row r="110" spans="1:18" s="8" customFormat="1" ht="19.7" customHeight="1">
      <c r="C110" s="17"/>
      <c r="D110" s="17"/>
      <c r="E110" s="17"/>
      <c r="F110" s="507">
        <f>SUM(I98:I109)</f>
        <v>18936</v>
      </c>
      <c r="G110" s="18"/>
      <c r="H110" s="177"/>
      <c r="I110" s="177"/>
      <c r="J110" s="348"/>
      <c r="K110" s="26"/>
      <c r="L110" s="18"/>
      <c r="M110" s="18"/>
      <c r="N110" s="30"/>
      <c r="O110" s="17"/>
      <c r="P110" s="18"/>
      <c r="Q110" s="30"/>
      <c r="R110" s="1063"/>
    </row>
    <row r="111" spans="1:18" s="8" customFormat="1" ht="19.7" customHeight="1">
      <c r="C111" s="17"/>
      <c r="D111" s="17"/>
      <c r="E111" s="17"/>
      <c r="F111" s="130"/>
      <c r="G111" s="18"/>
      <c r="H111" s="177"/>
      <c r="I111" s="177"/>
      <c r="J111" s="348"/>
      <c r="K111" s="26"/>
      <c r="L111" s="18"/>
      <c r="M111" s="18"/>
      <c r="N111" s="30"/>
      <c r="O111" s="17"/>
      <c r="P111" s="18"/>
      <c r="Q111" s="30"/>
      <c r="R111" s="1063"/>
    </row>
    <row r="112" spans="1:18" s="8" customFormat="1" ht="19.7" customHeight="1">
      <c r="C112" s="17"/>
      <c r="D112" s="17"/>
      <c r="E112" s="17"/>
      <c r="F112" s="130"/>
      <c r="G112" s="18"/>
      <c r="H112" s="177"/>
      <c r="I112" s="177"/>
      <c r="J112" s="348"/>
      <c r="K112" s="26"/>
      <c r="L112" s="18"/>
      <c r="M112" s="18"/>
      <c r="N112" s="30"/>
      <c r="O112" s="17"/>
      <c r="P112" s="18"/>
      <c r="Q112" s="30"/>
      <c r="R112" s="1063"/>
    </row>
    <row r="113" spans="1:18" s="8" customFormat="1" ht="19.7" customHeight="1">
      <c r="C113" s="17"/>
      <c r="D113" s="17"/>
      <c r="E113" s="17"/>
      <c r="F113" s="130"/>
      <c r="G113" s="18"/>
      <c r="H113" s="177"/>
      <c r="I113" s="177"/>
      <c r="J113" s="348"/>
      <c r="K113" s="26"/>
      <c r="L113" s="18"/>
      <c r="M113" s="18"/>
      <c r="N113" s="30"/>
      <c r="O113" s="17"/>
      <c r="P113" s="18"/>
      <c r="Q113" s="30"/>
      <c r="R113" s="1063"/>
    </row>
    <row r="114" spans="1:18" s="8" customFormat="1" ht="19.7" customHeight="1">
      <c r="C114" s="17"/>
      <c r="D114" s="1498"/>
      <c r="E114" s="1499"/>
      <c r="F114" s="1500" t="s">
        <v>4726</v>
      </c>
      <c r="G114" s="141"/>
      <c r="H114" s="281"/>
      <c r="I114" s="177"/>
      <c r="J114" s="366"/>
      <c r="K114" s="53"/>
      <c r="L114" s="18"/>
      <c r="M114" s="18"/>
      <c r="N114" s="30"/>
      <c r="O114" s="17"/>
      <c r="P114" s="18"/>
      <c r="Q114" s="30"/>
      <c r="R114" s="1063"/>
    </row>
    <row r="115" spans="1:18" s="8" customFormat="1" ht="19.7" customHeight="1">
      <c r="A115" s="18" t="s">
        <v>628</v>
      </c>
      <c r="B115" s="18">
        <v>9</v>
      </c>
      <c r="C115" s="775">
        <f>+C108+1</f>
        <v>72</v>
      </c>
      <c r="D115" s="17" t="s">
        <v>270</v>
      </c>
      <c r="E115" s="17" t="s">
        <v>167</v>
      </c>
      <c r="F115" s="24" t="s">
        <v>1419</v>
      </c>
      <c r="G115" s="18">
        <v>1</v>
      </c>
      <c r="H115" s="18">
        <v>2320</v>
      </c>
      <c r="I115" s="177">
        <f t="shared" ref="I115:I123" si="11">G115*H115</f>
        <v>2320</v>
      </c>
      <c r="J115" s="357"/>
      <c r="K115" s="24" t="s">
        <v>2402</v>
      </c>
      <c r="L115" s="18"/>
      <c r="M115" s="18"/>
      <c r="N115" s="30">
        <v>45110</v>
      </c>
      <c r="O115" s="17"/>
      <c r="P115" s="18"/>
      <c r="Q115" s="30">
        <v>45126</v>
      </c>
      <c r="R115" s="1063">
        <v>45126</v>
      </c>
    </row>
    <row r="116" spans="1:18" s="8" customFormat="1" ht="19.7" customHeight="1">
      <c r="A116" s="18" t="s">
        <v>276</v>
      </c>
      <c r="B116" s="18">
        <v>9</v>
      </c>
      <c r="C116" s="775">
        <f t="shared" ref="C116:C124" si="12">+C115+1</f>
        <v>73</v>
      </c>
      <c r="D116" s="18" t="s">
        <v>167</v>
      </c>
      <c r="E116" s="18" t="s">
        <v>167</v>
      </c>
      <c r="F116" s="26" t="s">
        <v>2409</v>
      </c>
      <c r="G116" s="18">
        <v>1</v>
      </c>
      <c r="H116" s="18">
        <v>990</v>
      </c>
      <c r="I116" s="489">
        <f>G116*H116</f>
        <v>990</v>
      </c>
      <c r="J116" s="24"/>
      <c r="K116" s="26" t="s">
        <v>2410</v>
      </c>
      <c r="L116" s="18"/>
      <c r="M116" s="18"/>
      <c r="N116" s="30">
        <v>45110</v>
      </c>
      <c r="O116" s="17"/>
      <c r="P116" s="18"/>
      <c r="Q116" s="30">
        <v>45126</v>
      </c>
      <c r="R116" s="1063">
        <v>45126</v>
      </c>
    </row>
    <row r="117" spans="1:18" s="8" customFormat="1" ht="19.7" customHeight="1">
      <c r="A117" s="18" t="s">
        <v>276</v>
      </c>
      <c r="B117" s="18">
        <v>9</v>
      </c>
      <c r="C117" s="775">
        <f t="shared" si="12"/>
        <v>74</v>
      </c>
      <c r="D117" s="17" t="s">
        <v>167</v>
      </c>
      <c r="E117" s="17" t="s">
        <v>167</v>
      </c>
      <c r="F117" s="50" t="s">
        <v>196</v>
      </c>
      <c r="G117" s="18">
        <v>2</v>
      </c>
      <c r="H117" s="237">
        <v>72</v>
      </c>
      <c r="I117" s="215">
        <f t="shared" si="11"/>
        <v>144</v>
      </c>
      <c r="J117" s="357"/>
      <c r="K117" s="26" t="s">
        <v>197</v>
      </c>
      <c r="L117" s="18"/>
      <c r="M117" s="18"/>
      <c r="N117" s="30">
        <v>45110</v>
      </c>
      <c r="O117" s="17"/>
      <c r="P117" s="18"/>
      <c r="Q117" s="30">
        <v>45126</v>
      </c>
      <c r="R117" s="1063">
        <v>45126</v>
      </c>
    </row>
    <row r="118" spans="1:18" s="8" customFormat="1" ht="19.7" customHeight="1">
      <c r="A118" s="18" t="s">
        <v>628</v>
      </c>
      <c r="B118" s="18">
        <v>9</v>
      </c>
      <c r="C118" s="775">
        <f t="shared" si="12"/>
        <v>75</v>
      </c>
      <c r="D118" s="161" t="s">
        <v>66</v>
      </c>
      <c r="E118" s="123" t="s">
        <v>1459</v>
      </c>
      <c r="F118" s="246" t="s">
        <v>3152</v>
      </c>
      <c r="G118" s="161">
        <v>1</v>
      </c>
      <c r="H118" s="247">
        <v>10610</v>
      </c>
      <c r="I118" s="850">
        <f>G118*H118</f>
        <v>10610</v>
      </c>
      <c r="J118" s="1133"/>
      <c r="K118" s="246" t="s">
        <v>3153</v>
      </c>
      <c r="L118" s="18"/>
      <c r="M118" s="18"/>
      <c r="N118" s="30">
        <v>45110</v>
      </c>
      <c r="O118" s="17"/>
      <c r="P118" s="29">
        <v>45126</v>
      </c>
      <c r="Q118" s="30"/>
      <c r="R118" s="1063">
        <v>45120</v>
      </c>
    </row>
    <row r="119" spans="1:18" s="8" customFormat="1" ht="19.7" customHeight="1">
      <c r="A119" s="18" t="s">
        <v>276</v>
      </c>
      <c r="B119" s="18">
        <v>9</v>
      </c>
      <c r="C119" s="775">
        <f t="shared" si="12"/>
        <v>76</v>
      </c>
      <c r="D119" s="17" t="s">
        <v>167</v>
      </c>
      <c r="E119" s="17" t="s">
        <v>167</v>
      </c>
      <c r="F119" s="50" t="s">
        <v>198</v>
      </c>
      <c r="G119" s="18">
        <v>2</v>
      </c>
      <c r="H119" s="237">
        <v>31</v>
      </c>
      <c r="I119" s="215">
        <f t="shared" si="11"/>
        <v>62</v>
      </c>
      <c r="J119" s="357"/>
      <c r="K119" s="26" t="s">
        <v>199</v>
      </c>
      <c r="L119" s="18"/>
      <c r="M119" s="18"/>
      <c r="N119" s="30">
        <v>45110</v>
      </c>
      <c r="O119" s="17"/>
      <c r="P119" s="18"/>
      <c r="Q119" s="30">
        <v>45126</v>
      </c>
      <c r="R119" s="1063">
        <v>45126</v>
      </c>
    </row>
    <row r="120" spans="1:18" s="8" customFormat="1" ht="19.7" customHeight="1">
      <c r="A120" s="18" t="s">
        <v>276</v>
      </c>
      <c r="B120" s="18">
        <v>9</v>
      </c>
      <c r="C120" s="775">
        <f t="shared" si="12"/>
        <v>77</v>
      </c>
      <c r="D120" s="117" t="s">
        <v>167</v>
      </c>
      <c r="E120" s="117" t="s">
        <v>167</v>
      </c>
      <c r="F120" s="120" t="s">
        <v>747</v>
      </c>
      <c r="G120" s="107">
        <v>1</v>
      </c>
      <c r="H120" s="107">
        <v>270</v>
      </c>
      <c r="I120" s="177">
        <f t="shared" si="11"/>
        <v>270</v>
      </c>
      <c r="J120" s="1134"/>
      <c r="K120" s="120" t="s">
        <v>748</v>
      </c>
      <c r="L120" s="18"/>
      <c r="M120" s="18"/>
      <c r="N120" s="30">
        <v>45110</v>
      </c>
      <c r="O120" s="17"/>
      <c r="P120" s="18"/>
      <c r="Q120" s="30">
        <v>45126</v>
      </c>
      <c r="R120" s="1063">
        <v>45126</v>
      </c>
    </row>
    <row r="121" spans="1:18" s="8" customFormat="1" ht="19.7" customHeight="1">
      <c r="A121" s="18" t="s">
        <v>276</v>
      </c>
      <c r="B121" s="18">
        <v>9</v>
      </c>
      <c r="C121" s="775">
        <f t="shared" si="12"/>
        <v>78</v>
      </c>
      <c r="D121" s="161" t="s">
        <v>167</v>
      </c>
      <c r="E121" s="161" t="s">
        <v>167</v>
      </c>
      <c r="F121" s="26" t="s">
        <v>3156</v>
      </c>
      <c r="G121" s="18">
        <v>1</v>
      </c>
      <c r="H121" s="18">
        <v>290</v>
      </c>
      <c r="I121" s="247">
        <f t="shared" si="11"/>
        <v>290</v>
      </c>
      <c r="J121" s="471"/>
      <c r="K121" s="35" t="s">
        <v>3157</v>
      </c>
      <c r="L121" s="18"/>
      <c r="M121" s="18"/>
      <c r="N121" s="30">
        <v>45110</v>
      </c>
      <c r="O121" s="17"/>
      <c r="P121" s="18"/>
      <c r="Q121" s="30">
        <v>45126</v>
      </c>
      <c r="R121" s="1063">
        <v>45126</v>
      </c>
    </row>
    <row r="122" spans="1:18" s="8" customFormat="1" ht="19.7" customHeight="1">
      <c r="A122" s="18" t="s">
        <v>276</v>
      </c>
      <c r="B122" s="18">
        <v>9</v>
      </c>
      <c r="C122" s="775">
        <f t="shared" si="12"/>
        <v>79</v>
      </c>
      <c r="D122" s="117" t="s">
        <v>167</v>
      </c>
      <c r="E122" s="117" t="s">
        <v>167</v>
      </c>
      <c r="F122" s="120" t="s">
        <v>749</v>
      </c>
      <c r="G122" s="107">
        <v>1</v>
      </c>
      <c r="H122" s="107">
        <v>210</v>
      </c>
      <c r="I122" s="177">
        <f t="shared" si="11"/>
        <v>210</v>
      </c>
      <c r="J122" s="1134"/>
      <c r="K122" s="120" t="s">
        <v>750</v>
      </c>
      <c r="L122" s="18"/>
      <c r="M122" s="18"/>
      <c r="N122" s="30">
        <v>45110</v>
      </c>
      <c r="O122" s="17"/>
      <c r="P122" s="18"/>
      <c r="Q122" s="30">
        <v>45126</v>
      </c>
      <c r="R122" s="1063">
        <v>45126</v>
      </c>
    </row>
    <row r="123" spans="1:18" s="8" customFormat="1" ht="19.7" customHeight="1">
      <c r="A123" s="18" t="s">
        <v>276</v>
      </c>
      <c r="B123" s="18">
        <v>9</v>
      </c>
      <c r="C123" s="775">
        <f t="shared" si="12"/>
        <v>80</v>
      </c>
      <c r="D123" s="161" t="s">
        <v>1471</v>
      </c>
      <c r="E123" s="52" t="s">
        <v>188</v>
      </c>
      <c r="F123" s="521" t="s">
        <v>2455</v>
      </c>
      <c r="G123" s="161">
        <v>1</v>
      </c>
      <c r="H123" s="247">
        <v>540</v>
      </c>
      <c r="I123" s="489">
        <f t="shared" si="11"/>
        <v>540</v>
      </c>
      <c r="J123" s="1133"/>
      <c r="K123" s="246" t="s">
        <v>1473</v>
      </c>
      <c r="L123" s="18"/>
      <c r="M123" s="18"/>
      <c r="N123" s="30">
        <v>45110</v>
      </c>
      <c r="O123" s="17"/>
      <c r="P123" s="29">
        <v>45126</v>
      </c>
      <c r="Q123" s="30"/>
      <c r="R123" s="1063"/>
    </row>
    <row r="124" spans="1:18" s="8" customFormat="1" ht="19.7" customHeight="1">
      <c r="A124" s="18" t="s">
        <v>276</v>
      </c>
      <c r="B124" s="18">
        <v>9</v>
      </c>
      <c r="C124" s="775">
        <f t="shared" si="12"/>
        <v>81</v>
      </c>
      <c r="D124" s="117" t="s">
        <v>167</v>
      </c>
      <c r="E124" s="117" t="s">
        <v>167</v>
      </c>
      <c r="F124" s="249" t="s">
        <v>1463</v>
      </c>
      <c r="G124" s="824">
        <v>3</v>
      </c>
      <c r="H124" s="220">
        <v>130</v>
      </c>
      <c r="I124" s="215">
        <f>G124*H124</f>
        <v>390</v>
      </c>
      <c r="J124" s="1133"/>
      <c r="K124" s="246" t="s">
        <v>1464</v>
      </c>
      <c r="L124" s="24"/>
      <c r="M124" s="18"/>
      <c r="N124" s="30">
        <v>45110</v>
      </c>
      <c r="O124" s="17"/>
      <c r="P124" s="18"/>
      <c r="Q124" s="30">
        <v>45126</v>
      </c>
      <c r="R124" s="1063">
        <v>45126</v>
      </c>
    </row>
    <row r="125" spans="1:18" s="8" customFormat="1" ht="19.7" customHeight="1">
      <c r="C125" s="17"/>
      <c r="D125" s="52"/>
      <c r="E125" s="52"/>
      <c r="F125" s="24"/>
      <c r="G125" s="634"/>
      <c r="H125" s="18"/>
      <c r="I125" s="177"/>
      <c r="J125" s="357"/>
      <c r="K125" s="53"/>
      <c r="L125" s="18"/>
      <c r="M125" s="18"/>
      <c r="N125" s="30"/>
      <c r="O125" s="17"/>
      <c r="P125" s="18"/>
      <c r="Q125" s="30"/>
      <c r="R125" s="1063"/>
    </row>
    <row r="126" spans="1:18" s="8" customFormat="1" ht="19.7" customHeight="1">
      <c r="C126" s="17"/>
      <c r="D126" s="17"/>
      <c r="E126" s="17"/>
      <c r="F126" s="565">
        <f>SUM(I115:I124)</f>
        <v>15826</v>
      </c>
      <c r="G126" s="426"/>
      <c r="H126" s="426"/>
      <c r="I126" s="426"/>
      <c r="J126" s="511"/>
      <c r="K126" s="26"/>
      <c r="L126" s="18"/>
      <c r="M126" s="18"/>
      <c r="N126" s="30"/>
      <c r="O126" s="17"/>
      <c r="P126" s="18"/>
      <c r="Q126" s="30"/>
      <c r="R126" s="1063"/>
    </row>
    <row r="127" spans="1:18" s="8" customFormat="1" ht="19.7" customHeight="1">
      <c r="C127" s="17"/>
      <c r="D127" s="17"/>
      <c r="E127" s="17"/>
      <c r="F127" s="18"/>
      <c r="G127" s="18"/>
      <c r="H127" s="18"/>
      <c r="I127" s="22"/>
      <c r="J127" s="357"/>
      <c r="K127" s="18"/>
      <c r="L127" s="18"/>
      <c r="M127" s="18"/>
      <c r="N127" s="30"/>
      <c r="O127" s="17"/>
      <c r="P127" s="18"/>
      <c r="Q127" s="30"/>
      <c r="R127" s="1063"/>
    </row>
    <row r="128" spans="1:18" s="8" customFormat="1" ht="19.7" customHeight="1">
      <c r="C128" s="17"/>
      <c r="D128" s="17"/>
      <c r="E128" s="17"/>
      <c r="F128" s="18"/>
      <c r="G128" s="18"/>
      <c r="H128" s="18"/>
      <c r="I128" s="22"/>
      <c r="J128" s="357"/>
      <c r="K128" s="18"/>
      <c r="L128" s="18"/>
      <c r="M128" s="18"/>
      <c r="N128" s="30"/>
      <c r="O128" s="17"/>
      <c r="P128" s="18"/>
      <c r="Q128" s="30"/>
      <c r="R128" s="1063"/>
    </row>
    <row r="129" spans="1:18" s="8" customFormat="1" ht="19.7" customHeight="1">
      <c r="C129" s="17"/>
      <c r="D129" s="1064"/>
      <c r="E129" s="1065"/>
      <c r="F129" s="1486" t="s">
        <v>3158</v>
      </c>
      <c r="G129" s="334"/>
      <c r="H129" s="33"/>
      <c r="I129" s="177"/>
      <c r="J129" s="1122"/>
      <c r="K129" s="328"/>
      <c r="L129" s="18"/>
      <c r="M129" s="18"/>
      <c r="N129" s="30"/>
      <c r="O129" s="17"/>
      <c r="P129" s="18"/>
      <c r="Q129" s="30"/>
      <c r="R129" s="1063"/>
    </row>
    <row r="130" spans="1:18" s="8" customFormat="1" ht="19.7" customHeight="1">
      <c r="A130" s="18" t="s">
        <v>282</v>
      </c>
      <c r="B130" s="18">
        <v>9</v>
      </c>
      <c r="C130" s="775">
        <f>+C124+1</f>
        <v>82</v>
      </c>
      <c r="D130" s="98" t="s">
        <v>279</v>
      </c>
      <c r="E130" s="98" t="s">
        <v>279</v>
      </c>
      <c r="F130" s="57" t="s">
        <v>3159</v>
      </c>
      <c r="G130" s="54">
        <v>1</v>
      </c>
      <c r="H130" s="107">
        <v>5600</v>
      </c>
      <c r="I130" s="177">
        <f>G130*H130</f>
        <v>5600</v>
      </c>
      <c r="J130" s="1501"/>
      <c r="K130" s="209" t="s">
        <v>4727</v>
      </c>
      <c r="L130" s="18"/>
      <c r="M130" s="18"/>
      <c r="N130" s="30">
        <v>45110</v>
      </c>
      <c r="O130" s="17"/>
      <c r="P130" s="18"/>
      <c r="Q130" s="30">
        <v>45126</v>
      </c>
      <c r="R130" s="1063">
        <v>45126</v>
      </c>
    </row>
    <row r="131" spans="1:18" s="8" customFormat="1" ht="19.7" customHeight="1">
      <c r="A131" s="18" t="s">
        <v>282</v>
      </c>
      <c r="B131" s="18">
        <v>9</v>
      </c>
      <c r="C131" s="775">
        <f>+C130+1</f>
        <v>83</v>
      </c>
      <c r="D131" s="17" t="s">
        <v>167</v>
      </c>
      <c r="E131" s="17" t="s">
        <v>167</v>
      </c>
      <c r="F131" s="249" t="s">
        <v>3160</v>
      </c>
      <c r="G131" s="54">
        <v>1</v>
      </c>
      <c r="H131" s="107">
        <v>2040</v>
      </c>
      <c r="I131" s="177">
        <f>G131*H131</f>
        <v>2040</v>
      </c>
      <c r="J131" s="118"/>
      <c r="K131" s="176" t="s">
        <v>796</v>
      </c>
      <c r="L131" s="18"/>
      <c r="M131" s="18"/>
      <c r="N131" s="30">
        <v>45110</v>
      </c>
      <c r="O131" s="17"/>
      <c r="P131" s="18"/>
      <c r="Q131" s="30">
        <v>45126</v>
      </c>
      <c r="R131" s="1063">
        <v>45126</v>
      </c>
    </row>
    <row r="132" spans="1:18" s="8" customFormat="1" ht="19.7" customHeight="1">
      <c r="A132" s="18" t="s">
        <v>628</v>
      </c>
      <c r="B132" s="18">
        <v>9</v>
      </c>
      <c r="C132" s="775">
        <f>+C131+1</f>
        <v>84</v>
      </c>
      <c r="D132" s="17" t="s">
        <v>279</v>
      </c>
      <c r="E132" s="17" t="s">
        <v>279</v>
      </c>
      <c r="F132" s="24" t="s">
        <v>3411</v>
      </c>
      <c r="G132" s="634">
        <v>1</v>
      </c>
      <c r="H132" s="18">
        <v>3263</v>
      </c>
      <c r="I132" s="215">
        <f>G132*H132</f>
        <v>3263</v>
      </c>
      <c r="J132" s="357"/>
      <c r="K132" s="53" t="s">
        <v>3412</v>
      </c>
      <c r="L132" s="18"/>
      <c r="M132" s="18"/>
      <c r="N132" s="30">
        <v>45110</v>
      </c>
      <c r="O132" s="17"/>
      <c r="P132" s="18"/>
      <c r="Q132" s="30">
        <v>45126</v>
      </c>
      <c r="R132" s="1063">
        <v>45126</v>
      </c>
    </row>
    <row r="133" spans="1:18" s="8" customFormat="1" ht="19.7" customHeight="1">
      <c r="C133" s="17"/>
      <c r="D133" s="98"/>
      <c r="E133" s="98"/>
      <c r="F133" s="1142"/>
      <c r="G133" s="177"/>
      <c r="H133" s="177"/>
      <c r="I133" s="177"/>
      <c r="J133" s="1134"/>
      <c r="K133" s="209"/>
      <c r="L133" s="18"/>
      <c r="M133" s="18"/>
      <c r="N133" s="30"/>
      <c r="O133" s="17"/>
      <c r="P133" s="18"/>
      <c r="Q133" s="30"/>
      <c r="R133" s="1063"/>
    </row>
    <row r="134" spans="1:18" s="8" customFormat="1" ht="19.7" customHeight="1">
      <c r="C134" s="17"/>
      <c r="D134" s="34"/>
      <c r="E134" s="34"/>
      <c r="F134" s="507">
        <f>SUM(I130:I133)</f>
        <v>10903</v>
      </c>
      <c r="G134" s="334"/>
      <c r="H134" s="33"/>
      <c r="I134" s="177"/>
      <c r="J134" s="1122"/>
      <c r="K134" s="328"/>
      <c r="L134" s="18"/>
      <c r="M134" s="18"/>
      <c r="N134" s="30"/>
      <c r="O134" s="17"/>
      <c r="P134" s="18"/>
      <c r="Q134" s="30"/>
      <c r="R134" s="1063"/>
    </row>
    <row r="135" spans="1:18" s="8" customFormat="1" ht="19.7" customHeight="1">
      <c r="C135" s="17"/>
      <c r="D135" s="17"/>
      <c r="E135" s="17"/>
      <c r="F135" s="18"/>
      <c r="G135" s="18"/>
      <c r="H135" s="18"/>
      <c r="I135" s="22"/>
      <c r="J135" s="357"/>
      <c r="K135" s="18"/>
      <c r="L135" s="18"/>
      <c r="M135" s="18"/>
      <c r="N135" s="30"/>
      <c r="O135" s="17"/>
      <c r="P135" s="18"/>
      <c r="Q135" s="30"/>
      <c r="R135" s="1063"/>
    </row>
    <row r="136" spans="1:18" s="8" customFormat="1" ht="19.7" customHeight="1">
      <c r="C136" s="17"/>
      <c r="D136" s="17"/>
      <c r="E136" s="17"/>
      <c r="F136" s="18"/>
      <c r="G136" s="18"/>
      <c r="H136" s="18"/>
      <c r="I136" s="22"/>
      <c r="J136" s="357"/>
      <c r="K136" s="18"/>
      <c r="L136" s="18"/>
      <c r="M136" s="18"/>
      <c r="N136" s="30"/>
      <c r="O136" s="17"/>
      <c r="P136" s="18"/>
      <c r="Q136" s="30"/>
      <c r="R136" s="1063"/>
    </row>
    <row r="137" spans="1:18" s="8" customFormat="1" ht="19.7" customHeight="1">
      <c r="C137" s="17"/>
      <c r="D137" s="1064"/>
      <c r="E137" s="1065"/>
      <c r="F137" s="1486" t="s">
        <v>3063</v>
      </c>
      <c r="G137" s="18"/>
      <c r="H137" s="18"/>
      <c r="I137" s="22"/>
      <c r="J137" s="357"/>
      <c r="K137" s="18"/>
      <c r="L137" s="18"/>
      <c r="M137" s="18"/>
      <c r="N137" s="30"/>
      <c r="O137" s="17"/>
      <c r="P137" s="18"/>
      <c r="Q137" s="30"/>
      <c r="R137" s="1063"/>
    </row>
    <row r="138" spans="1:18" s="8" customFormat="1" ht="19.7" customHeight="1">
      <c r="A138" s="18" t="s">
        <v>821</v>
      </c>
      <c r="B138" s="18">
        <v>9</v>
      </c>
      <c r="C138" s="775">
        <f>+C132+1</f>
        <v>85</v>
      </c>
      <c r="D138" s="17" t="s">
        <v>149</v>
      </c>
      <c r="E138" s="17" t="s">
        <v>136</v>
      </c>
      <c r="F138" s="50" t="s">
        <v>3169</v>
      </c>
      <c r="G138" s="18">
        <v>1</v>
      </c>
      <c r="H138" s="215">
        <v>9580</v>
      </c>
      <c r="I138" s="215">
        <f>G138*H138</f>
        <v>9580</v>
      </c>
      <c r="J138" s="22"/>
      <c r="K138" s="26" t="s">
        <v>3170</v>
      </c>
      <c r="L138" s="18"/>
      <c r="M138" s="18"/>
      <c r="N138" s="30">
        <v>45110</v>
      </c>
      <c r="O138" s="17"/>
      <c r="P138" s="29">
        <v>45126</v>
      </c>
      <c r="Q138" s="30">
        <v>45121</v>
      </c>
      <c r="R138" s="1063">
        <v>45120</v>
      </c>
    </row>
    <row r="139" spans="1:18" s="8" customFormat="1" ht="19.7" customHeight="1">
      <c r="A139" s="18" t="s">
        <v>821</v>
      </c>
      <c r="B139" s="18">
        <v>9</v>
      </c>
      <c r="C139" s="775">
        <f t="shared" ref="C139:C144" si="13">+C138+1</f>
        <v>86</v>
      </c>
      <c r="D139" s="17" t="s">
        <v>167</v>
      </c>
      <c r="E139" s="17" t="s">
        <v>167</v>
      </c>
      <c r="F139" s="50" t="s">
        <v>173</v>
      </c>
      <c r="G139" s="151">
        <v>1</v>
      </c>
      <c r="H139" s="215">
        <v>5906</v>
      </c>
      <c r="I139" s="215">
        <f>G139*H139</f>
        <v>5906</v>
      </c>
      <c r="J139" s="357"/>
      <c r="K139" s="24" t="s">
        <v>3172</v>
      </c>
      <c r="L139" s="18" t="s">
        <v>3168</v>
      </c>
      <c r="M139" s="18"/>
      <c r="N139" s="30">
        <v>45110</v>
      </c>
      <c r="O139" s="17"/>
      <c r="P139" s="29"/>
      <c r="Q139" s="30">
        <v>45126</v>
      </c>
      <c r="R139" s="1063">
        <v>45126</v>
      </c>
    </row>
    <row r="140" spans="1:18" s="8" customFormat="1" ht="19.7" customHeight="1">
      <c r="A140" s="18" t="s">
        <v>821</v>
      </c>
      <c r="B140" s="18">
        <v>9</v>
      </c>
      <c r="C140" s="775">
        <f t="shared" si="13"/>
        <v>87</v>
      </c>
      <c r="D140" s="17" t="s">
        <v>167</v>
      </c>
      <c r="E140" s="17" t="s">
        <v>167</v>
      </c>
      <c r="F140" s="50" t="s">
        <v>557</v>
      </c>
      <c r="G140" s="151">
        <v>1</v>
      </c>
      <c r="H140" s="215">
        <v>5117</v>
      </c>
      <c r="I140" s="215">
        <f>G140*H140</f>
        <v>5117</v>
      </c>
      <c r="J140" s="357"/>
      <c r="K140" s="24" t="s">
        <v>3173</v>
      </c>
      <c r="L140" s="18"/>
      <c r="M140" s="18"/>
      <c r="N140" s="30">
        <v>45110</v>
      </c>
      <c r="O140" s="17"/>
      <c r="P140" s="29"/>
      <c r="Q140" s="30">
        <v>45126</v>
      </c>
      <c r="R140" s="1063">
        <v>45126</v>
      </c>
    </row>
    <row r="141" spans="1:18" s="8" customFormat="1" ht="19.7" customHeight="1">
      <c r="A141" s="18" t="s">
        <v>276</v>
      </c>
      <c r="B141" s="18">
        <v>9</v>
      </c>
      <c r="C141" s="775">
        <f t="shared" si="13"/>
        <v>88</v>
      </c>
      <c r="D141" s="52" t="s">
        <v>3174</v>
      </c>
      <c r="E141" s="52" t="s">
        <v>167</v>
      </c>
      <c r="F141" s="62" t="s">
        <v>819</v>
      </c>
      <c r="G141" s="54">
        <v>1</v>
      </c>
      <c r="H141" s="281">
        <v>894</v>
      </c>
      <c r="I141" s="281">
        <f>G141*H141</f>
        <v>894</v>
      </c>
      <c r="J141" s="56"/>
      <c r="K141" s="53" t="s">
        <v>4728</v>
      </c>
      <c r="L141" s="18"/>
      <c r="M141" s="18"/>
      <c r="N141" s="30">
        <v>45110</v>
      </c>
      <c r="O141" s="17"/>
      <c r="P141" s="29"/>
      <c r="Q141" s="30">
        <v>45126</v>
      </c>
      <c r="R141" s="1063">
        <v>45126</v>
      </c>
    </row>
    <row r="142" spans="1:18" s="8" customFormat="1" ht="19.7" customHeight="1">
      <c r="A142" s="18" t="s">
        <v>276</v>
      </c>
      <c r="B142" s="18">
        <v>9</v>
      </c>
      <c r="C142" s="775">
        <f t="shared" si="13"/>
        <v>89</v>
      </c>
      <c r="D142" s="52" t="s">
        <v>4729</v>
      </c>
      <c r="E142" s="52" t="s">
        <v>810</v>
      </c>
      <c r="F142" s="62" t="s">
        <v>4730</v>
      </c>
      <c r="G142" s="54">
        <v>1</v>
      </c>
      <c r="H142" s="281">
        <v>27</v>
      </c>
      <c r="I142" s="281">
        <f>G142*H142</f>
        <v>27</v>
      </c>
      <c r="J142" s="56"/>
      <c r="K142" s="53" t="s">
        <v>4731</v>
      </c>
      <c r="L142" s="18"/>
      <c r="M142" s="18"/>
      <c r="N142" s="30">
        <v>45110</v>
      </c>
      <c r="O142" s="17"/>
      <c r="P142" s="29">
        <v>45126</v>
      </c>
      <c r="Q142" s="30">
        <v>45111</v>
      </c>
      <c r="R142" s="1063">
        <v>45111</v>
      </c>
    </row>
    <row r="143" spans="1:18" s="8" customFormat="1" ht="19.7" customHeight="1">
      <c r="A143" s="18" t="s">
        <v>628</v>
      </c>
      <c r="B143" s="18">
        <v>9</v>
      </c>
      <c r="C143" s="775">
        <f t="shared" si="13"/>
        <v>90</v>
      </c>
      <c r="D143" s="17" t="s">
        <v>167</v>
      </c>
      <c r="E143" s="17" t="s">
        <v>167</v>
      </c>
      <c r="F143" s="57" t="s">
        <v>3176</v>
      </c>
      <c r="G143" s="18">
        <v>2</v>
      </c>
      <c r="H143" s="107">
        <v>1474</v>
      </c>
      <c r="I143" s="177">
        <f t="shared" ref="I143:I172" si="14">G143*H143</f>
        <v>2948</v>
      </c>
      <c r="J143" s="348"/>
      <c r="K143" s="26" t="s">
        <v>804</v>
      </c>
      <c r="L143" s="471" t="s">
        <v>1676</v>
      </c>
      <c r="M143" s="18"/>
      <c r="N143" s="30">
        <v>45110</v>
      </c>
      <c r="O143" s="17"/>
      <c r="P143" s="29"/>
      <c r="Q143" s="30">
        <v>45126</v>
      </c>
      <c r="R143" s="1063">
        <v>45126</v>
      </c>
    </row>
    <row r="144" spans="1:18" s="8" customFormat="1" ht="19.7" customHeight="1">
      <c r="A144" s="18" t="s">
        <v>2446</v>
      </c>
      <c r="B144" s="18">
        <v>9</v>
      </c>
      <c r="C144" s="775">
        <f t="shared" si="13"/>
        <v>91</v>
      </c>
      <c r="D144" s="52" t="s">
        <v>1679</v>
      </c>
      <c r="E144" s="52" t="s">
        <v>167</v>
      </c>
      <c r="F144" s="597" t="s">
        <v>1680</v>
      </c>
      <c r="G144" s="18">
        <v>1</v>
      </c>
      <c r="H144" s="54">
        <v>1367</v>
      </c>
      <c r="I144" s="220">
        <f t="shared" si="14"/>
        <v>1367</v>
      </c>
      <c r="J144" s="366"/>
      <c r="K144" s="53" t="s">
        <v>823</v>
      </c>
      <c r="L144" s="471" t="s">
        <v>1676</v>
      </c>
      <c r="M144" s="18"/>
      <c r="N144" s="30">
        <v>45110</v>
      </c>
      <c r="O144" s="17"/>
      <c r="P144" s="29"/>
      <c r="Q144" s="30">
        <v>45126</v>
      </c>
      <c r="R144" s="1063">
        <v>45126</v>
      </c>
    </row>
    <row r="145" spans="1:18" s="8" customFormat="1" ht="19.7" customHeight="1">
      <c r="A145" s="18" t="s">
        <v>821</v>
      </c>
      <c r="B145" s="18">
        <v>9</v>
      </c>
      <c r="C145" s="775">
        <f>+C144+1</f>
        <v>92</v>
      </c>
      <c r="D145" s="17" t="s">
        <v>4732</v>
      </c>
      <c r="E145" s="17" t="s">
        <v>167</v>
      </c>
      <c r="F145" s="512" t="s">
        <v>4733</v>
      </c>
      <c r="G145" s="18">
        <v>1</v>
      </c>
      <c r="H145" s="54">
        <v>1546</v>
      </c>
      <c r="I145" s="177">
        <f t="shared" si="14"/>
        <v>1546</v>
      </c>
      <c r="J145" s="348"/>
      <c r="K145" s="26" t="s">
        <v>3178</v>
      </c>
      <c r="L145" s="471" t="s">
        <v>1676</v>
      </c>
      <c r="M145" s="18"/>
      <c r="N145" s="30">
        <v>45110</v>
      </c>
      <c r="O145" s="17"/>
      <c r="P145" s="29"/>
      <c r="Q145" s="30">
        <v>45126</v>
      </c>
      <c r="R145" s="1063">
        <v>45126</v>
      </c>
    </row>
    <row r="146" spans="1:18" s="8" customFormat="1" ht="19.7" customHeight="1">
      <c r="A146" s="18" t="s">
        <v>821</v>
      </c>
      <c r="B146" s="18">
        <v>9</v>
      </c>
      <c r="C146" s="775">
        <f t="shared" ref="C146:C158" si="15">+C145+1</f>
        <v>93</v>
      </c>
      <c r="D146" s="17" t="s">
        <v>4732</v>
      </c>
      <c r="E146" s="17" t="s">
        <v>167</v>
      </c>
      <c r="F146" s="24" t="s">
        <v>4734</v>
      </c>
      <c r="G146" s="151">
        <v>1</v>
      </c>
      <c r="H146" s="1502">
        <v>1642</v>
      </c>
      <c r="I146" s="177">
        <f t="shared" si="14"/>
        <v>1642</v>
      </c>
      <c r="J146" s="348"/>
      <c r="K146" s="26" t="s">
        <v>4735</v>
      </c>
      <c r="L146" s="33"/>
      <c r="M146" s="18"/>
      <c r="N146" s="30">
        <v>45110</v>
      </c>
      <c r="O146" s="17"/>
      <c r="P146" s="29"/>
      <c r="Q146" s="30">
        <v>45126</v>
      </c>
      <c r="R146" s="1063">
        <v>45126</v>
      </c>
    </row>
    <row r="147" spans="1:18" s="8" customFormat="1" ht="19.7" customHeight="1">
      <c r="A147" s="18" t="s">
        <v>821</v>
      </c>
      <c r="B147" s="18">
        <v>9</v>
      </c>
      <c r="C147" s="775">
        <f t="shared" si="15"/>
        <v>94</v>
      </c>
      <c r="D147" s="17" t="s">
        <v>4732</v>
      </c>
      <c r="E147" s="17" t="s">
        <v>167</v>
      </c>
      <c r="F147" s="24" t="s">
        <v>4736</v>
      </c>
      <c r="G147" s="151">
        <v>1</v>
      </c>
      <c r="H147" s="1502">
        <v>1642</v>
      </c>
      <c r="I147" s="177">
        <f t="shared" si="14"/>
        <v>1642</v>
      </c>
      <c r="J147" s="348"/>
      <c r="K147" s="26" t="s">
        <v>4737</v>
      </c>
      <c r="L147" s="33"/>
      <c r="M147" s="18"/>
      <c r="N147" s="30">
        <v>45110</v>
      </c>
      <c r="O147" s="17"/>
      <c r="P147" s="29"/>
      <c r="Q147" s="30">
        <v>45126</v>
      </c>
      <c r="R147" s="1063">
        <v>45126</v>
      </c>
    </row>
    <row r="148" spans="1:18" s="8" customFormat="1" ht="19.7" customHeight="1">
      <c r="A148" s="18" t="s">
        <v>821</v>
      </c>
      <c r="B148" s="18">
        <v>9</v>
      </c>
      <c r="C148" s="775">
        <f t="shared" si="15"/>
        <v>95</v>
      </c>
      <c r="D148" s="17" t="s">
        <v>4732</v>
      </c>
      <c r="E148" s="17" t="s">
        <v>167</v>
      </c>
      <c r="F148" s="24" t="s">
        <v>4738</v>
      </c>
      <c r="G148" s="18">
        <v>1</v>
      </c>
      <c r="H148" s="1502">
        <v>1642</v>
      </c>
      <c r="I148" s="177">
        <f t="shared" si="14"/>
        <v>1642</v>
      </c>
      <c r="J148" s="348"/>
      <c r="K148" s="26" t="s">
        <v>836</v>
      </c>
      <c r="L148" s="471" t="s">
        <v>1676</v>
      </c>
      <c r="M148" s="18"/>
      <c r="N148" s="30">
        <v>45110</v>
      </c>
      <c r="O148" s="17"/>
      <c r="P148" s="29"/>
      <c r="Q148" s="30">
        <v>45126</v>
      </c>
      <c r="R148" s="1063">
        <v>45126</v>
      </c>
    </row>
    <row r="149" spans="1:18" s="8" customFormat="1" ht="19.7" customHeight="1">
      <c r="A149" s="18" t="s">
        <v>821</v>
      </c>
      <c r="B149" s="18">
        <v>9</v>
      </c>
      <c r="C149" s="775">
        <f t="shared" si="15"/>
        <v>96</v>
      </c>
      <c r="D149" s="17" t="s">
        <v>4732</v>
      </c>
      <c r="E149" s="17" t="s">
        <v>167</v>
      </c>
      <c r="F149" s="24" t="s">
        <v>4739</v>
      </c>
      <c r="G149" s="18">
        <v>1</v>
      </c>
      <c r="H149" s="1502">
        <v>1642</v>
      </c>
      <c r="I149" s="177">
        <f>G149*H149</f>
        <v>1642</v>
      </c>
      <c r="J149" s="348"/>
      <c r="K149" s="26" t="s">
        <v>838</v>
      </c>
      <c r="L149" s="471" t="s">
        <v>1676</v>
      </c>
      <c r="M149" s="18"/>
      <c r="N149" s="30">
        <v>45110</v>
      </c>
      <c r="O149" s="17"/>
      <c r="P149" s="29"/>
      <c r="Q149" s="30">
        <v>45126</v>
      </c>
      <c r="R149" s="1063">
        <v>45126</v>
      </c>
    </row>
    <row r="150" spans="1:18" s="8" customFormat="1" ht="19.7" customHeight="1">
      <c r="A150" s="18" t="s">
        <v>821</v>
      </c>
      <c r="B150" s="18">
        <v>9</v>
      </c>
      <c r="C150" s="775">
        <f t="shared" si="15"/>
        <v>97</v>
      </c>
      <c r="D150" s="17" t="s">
        <v>4732</v>
      </c>
      <c r="E150" s="17" t="s">
        <v>167</v>
      </c>
      <c r="F150" s="24" t="s">
        <v>4740</v>
      </c>
      <c r="G150" s="18">
        <v>1</v>
      </c>
      <c r="H150" s="1502">
        <v>2195</v>
      </c>
      <c r="I150" s="177">
        <f>G150*H150</f>
        <v>2195</v>
      </c>
      <c r="J150" s="348"/>
      <c r="K150" s="26" t="s">
        <v>2447</v>
      </c>
      <c r="L150" s="471" t="s">
        <v>1676</v>
      </c>
      <c r="M150" s="18"/>
      <c r="N150" s="30">
        <v>45110</v>
      </c>
      <c r="O150" s="17"/>
      <c r="P150" s="29"/>
      <c r="Q150" s="30">
        <v>45126</v>
      </c>
      <c r="R150" s="1063">
        <v>45126</v>
      </c>
    </row>
    <row r="151" spans="1:18" s="8" customFormat="1" ht="19.7" customHeight="1">
      <c r="A151" s="18" t="s">
        <v>821</v>
      </c>
      <c r="B151" s="18">
        <v>9</v>
      </c>
      <c r="C151" s="775">
        <f t="shared" si="15"/>
        <v>98</v>
      </c>
      <c r="D151" s="17" t="s">
        <v>4732</v>
      </c>
      <c r="E151" s="17" t="s">
        <v>167</v>
      </c>
      <c r="F151" s="24" t="s">
        <v>4741</v>
      </c>
      <c r="G151" s="18">
        <v>1</v>
      </c>
      <c r="H151" s="1502">
        <v>2195</v>
      </c>
      <c r="I151" s="177">
        <f>G151*H151</f>
        <v>2195</v>
      </c>
      <c r="J151" s="348"/>
      <c r="K151" s="26" t="s">
        <v>4742</v>
      </c>
      <c r="L151" s="471" t="s">
        <v>1676</v>
      </c>
      <c r="M151" s="18"/>
      <c r="N151" s="30">
        <v>45110</v>
      </c>
      <c r="O151" s="17"/>
      <c r="P151" s="29"/>
      <c r="Q151" s="30">
        <v>45126</v>
      </c>
      <c r="R151" s="1063">
        <v>45126</v>
      </c>
    </row>
    <row r="152" spans="1:18" s="8" customFormat="1" ht="19.7" customHeight="1">
      <c r="A152" s="18" t="s">
        <v>821</v>
      </c>
      <c r="B152" s="18">
        <v>9</v>
      </c>
      <c r="C152" s="775">
        <f t="shared" si="15"/>
        <v>99</v>
      </c>
      <c r="D152" s="117" t="s">
        <v>809</v>
      </c>
      <c r="E152" s="117" t="s">
        <v>167</v>
      </c>
      <c r="F152" s="246" t="s">
        <v>811</v>
      </c>
      <c r="G152" s="177">
        <v>2</v>
      </c>
      <c r="H152" s="177">
        <v>1989</v>
      </c>
      <c r="I152" s="177">
        <f>G152*H152</f>
        <v>3978</v>
      </c>
      <c r="J152" s="119"/>
      <c r="K152" s="209" t="s">
        <v>812</v>
      </c>
      <c r="L152" s="471" t="s">
        <v>1676</v>
      </c>
      <c r="M152" s="18"/>
      <c r="N152" s="30">
        <v>45110</v>
      </c>
      <c r="O152" s="17"/>
      <c r="P152" s="29"/>
      <c r="Q152" s="30">
        <v>45126</v>
      </c>
      <c r="R152" s="1063">
        <v>45126</v>
      </c>
    </row>
    <row r="153" spans="1:18" s="8" customFormat="1" ht="19.7" customHeight="1">
      <c r="A153" s="18" t="s">
        <v>821</v>
      </c>
      <c r="B153" s="18">
        <v>9</v>
      </c>
      <c r="C153" s="775">
        <f t="shared" si="15"/>
        <v>100</v>
      </c>
      <c r="D153" s="17" t="s">
        <v>167</v>
      </c>
      <c r="E153" s="17" t="s">
        <v>167</v>
      </c>
      <c r="F153" s="347" t="s">
        <v>4743</v>
      </c>
      <c r="G153" s="18">
        <v>1</v>
      </c>
      <c r="H153" s="177">
        <v>12895</v>
      </c>
      <c r="I153" s="177">
        <f t="shared" si="14"/>
        <v>12895</v>
      </c>
      <c r="J153" s="357"/>
      <c r="K153" s="24" t="s">
        <v>4744</v>
      </c>
      <c r="L153" s="471" t="s">
        <v>1676</v>
      </c>
      <c r="M153" s="18"/>
      <c r="N153" s="30">
        <v>45110</v>
      </c>
      <c r="O153" s="17"/>
      <c r="P153" s="29"/>
      <c r="Q153" s="30">
        <v>45126</v>
      </c>
      <c r="R153" s="1063">
        <v>45126</v>
      </c>
    </row>
    <row r="154" spans="1:18" s="8" customFormat="1" ht="19.7" customHeight="1">
      <c r="A154" s="18" t="s">
        <v>821</v>
      </c>
      <c r="B154" s="18">
        <v>9</v>
      </c>
      <c r="C154" s="775">
        <f t="shared" si="15"/>
        <v>101</v>
      </c>
      <c r="D154" s="161" t="s">
        <v>141</v>
      </c>
      <c r="E154" s="17" t="s">
        <v>67</v>
      </c>
      <c r="F154" s="26" t="s">
        <v>1707</v>
      </c>
      <c r="G154" s="18">
        <v>1</v>
      </c>
      <c r="H154" s="18">
        <v>850</v>
      </c>
      <c r="I154" s="197">
        <f t="shared" si="14"/>
        <v>850</v>
      </c>
      <c r="J154" s="27"/>
      <c r="K154" s="26" t="s">
        <v>1708</v>
      </c>
      <c r="L154" s="471" t="s">
        <v>3181</v>
      </c>
      <c r="M154" s="18"/>
      <c r="N154" s="30">
        <v>45110</v>
      </c>
      <c r="O154" s="17"/>
      <c r="P154" s="29">
        <v>45126</v>
      </c>
      <c r="Q154" s="30">
        <v>45121</v>
      </c>
      <c r="R154" s="1063">
        <v>45120</v>
      </c>
    </row>
    <row r="155" spans="1:18" s="8" customFormat="1" ht="19.7" customHeight="1">
      <c r="A155" s="18" t="s">
        <v>1542</v>
      </c>
      <c r="B155" s="18">
        <v>9</v>
      </c>
      <c r="C155" s="775">
        <f t="shared" si="15"/>
        <v>102</v>
      </c>
      <c r="D155" s="17" t="s">
        <v>167</v>
      </c>
      <c r="E155" s="17" t="s">
        <v>167</v>
      </c>
      <c r="F155" s="53" t="s">
        <v>1737</v>
      </c>
      <c r="G155" s="18">
        <v>1</v>
      </c>
      <c r="H155" s="177">
        <v>23549</v>
      </c>
      <c r="I155" s="177">
        <f t="shared" si="14"/>
        <v>23549</v>
      </c>
      <c r="J155" s="22"/>
      <c r="K155" s="24" t="s">
        <v>2436</v>
      </c>
      <c r="L155" s="471" t="s">
        <v>1676</v>
      </c>
      <c r="M155" s="18"/>
      <c r="N155" s="30">
        <v>45110</v>
      </c>
      <c r="O155" s="17"/>
      <c r="P155" s="29"/>
      <c r="Q155" s="30">
        <v>45126</v>
      </c>
      <c r="R155" s="1063">
        <v>45126</v>
      </c>
    </row>
    <row r="156" spans="1:18" s="8" customFormat="1" ht="19.7" customHeight="1">
      <c r="A156" s="18" t="s">
        <v>821</v>
      </c>
      <c r="B156" s="18">
        <v>9</v>
      </c>
      <c r="C156" s="775">
        <f t="shared" si="15"/>
        <v>103</v>
      </c>
      <c r="D156" s="52" t="s">
        <v>167</v>
      </c>
      <c r="E156" s="52" t="s">
        <v>167</v>
      </c>
      <c r="F156" s="62" t="s">
        <v>789</v>
      </c>
      <c r="G156" s="54">
        <v>5</v>
      </c>
      <c r="H156" s="281">
        <v>165</v>
      </c>
      <c r="I156" s="281">
        <f t="shared" si="14"/>
        <v>825</v>
      </c>
      <c r="J156" s="56"/>
      <c r="K156" s="53" t="s">
        <v>3183</v>
      </c>
      <c r="L156" s="471" t="s">
        <v>4745</v>
      </c>
      <c r="M156" s="18"/>
      <c r="N156" s="30">
        <v>45110</v>
      </c>
      <c r="O156" s="17"/>
      <c r="P156" s="29"/>
      <c r="Q156" s="30">
        <v>45126</v>
      </c>
      <c r="R156" s="1063">
        <v>45126</v>
      </c>
    </row>
    <row r="157" spans="1:18" s="8" customFormat="1" ht="19.7" customHeight="1">
      <c r="A157" s="18" t="s">
        <v>628</v>
      </c>
      <c r="B157" s="18">
        <v>9</v>
      </c>
      <c r="C157" s="775">
        <f t="shared" si="15"/>
        <v>104</v>
      </c>
      <c r="D157" s="17" t="s">
        <v>167</v>
      </c>
      <c r="E157" s="17" t="s">
        <v>167</v>
      </c>
      <c r="F157" s="50" t="s">
        <v>215</v>
      </c>
      <c r="G157" s="18">
        <v>4</v>
      </c>
      <c r="H157" s="215">
        <v>280</v>
      </c>
      <c r="I157" s="215">
        <f t="shared" si="14"/>
        <v>1120</v>
      </c>
      <c r="J157" s="22"/>
      <c r="K157" s="26" t="s">
        <v>791</v>
      </c>
      <c r="L157" s="471" t="s">
        <v>1676</v>
      </c>
      <c r="M157" s="18"/>
      <c r="N157" s="30">
        <v>45110</v>
      </c>
      <c r="O157" s="17"/>
      <c r="P157" s="29"/>
      <c r="Q157" s="30">
        <v>45126</v>
      </c>
      <c r="R157" s="1063">
        <v>45126</v>
      </c>
    </row>
    <row r="158" spans="1:18" s="8" customFormat="1" ht="19.7" customHeight="1">
      <c r="A158" s="18" t="s">
        <v>276</v>
      </c>
      <c r="B158" s="18">
        <v>9</v>
      </c>
      <c r="C158" s="775">
        <f t="shared" si="15"/>
        <v>105</v>
      </c>
      <c r="D158" s="341" t="s">
        <v>279</v>
      </c>
      <c r="E158" s="341" t="s">
        <v>279</v>
      </c>
      <c r="F158" s="342" t="s">
        <v>792</v>
      </c>
      <c r="G158" s="343"/>
      <c r="H158" s="344">
        <v>25</v>
      </c>
      <c r="I158" s="345">
        <f t="shared" si="14"/>
        <v>0</v>
      </c>
      <c r="J158" s="346"/>
      <c r="K158" s="342" t="s">
        <v>793</v>
      </c>
      <c r="L158" s="471" t="s">
        <v>1676</v>
      </c>
      <c r="M158" s="18"/>
      <c r="N158" s="30"/>
      <c r="O158" s="17"/>
      <c r="P158" s="29"/>
      <c r="Q158" s="30"/>
      <c r="R158" s="1063"/>
    </row>
    <row r="159" spans="1:18" s="8" customFormat="1" ht="19.7" customHeight="1">
      <c r="A159" s="18" t="s">
        <v>821</v>
      </c>
      <c r="B159" s="18">
        <v>9</v>
      </c>
      <c r="C159" s="775">
        <f>+C158+1</f>
        <v>106</v>
      </c>
      <c r="D159" s="17" t="s">
        <v>167</v>
      </c>
      <c r="E159" s="17" t="s">
        <v>167</v>
      </c>
      <c r="F159" s="349" t="s">
        <v>805</v>
      </c>
      <c r="G159" s="54">
        <v>1</v>
      </c>
      <c r="H159" s="220">
        <v>839</v>
      </c>
      <c r="I159" s="215">
        <f t="shared" si="14"/>
        <v>839</v>
      </c>
      <c r="J159" s="350"/>
      <c r="K159" s="53" t="s">
        <v>806</v>
      </c>
      <c r="L159" s="471" t="s">
        <v>1676</v>
      </c>
      <c r="M159" s="18"/>
      <c r="N159" s="30">
        <v>45110</v>
      </c>
      <c r="O159" s="17"/>
      <c r="P159" s="29"/>
      <c r="Q159" s="30">
        <v>45126</v>
      </c>
      <c r="R159" s="1063">
        <v>45126</v>
      </c>
    </row>
    <row r="160" spans="1:18" s="8" customFormat="1" ht="19.7" customHeight="1">
      <c r="A160" s="18" t="s">
        <v>821</v>
      </c>
      <c r="B160" s="18">
        <v>9</v>
      </c>
      <c r="C160" s="775">
        <f t="shared" ref="C160:C172" si="16">+C159+1</f>
        <v>107</v>
      </c>
      <c r="D160" s="17" t="s">
        <v>219</v>
      </c>
      <c r="E160" s="17" t="s">
        <v>279</v>
      </c>
      <c r="F160" s="57" t="s">
        <v>1697</v>
      </c>
      <c r="G160" s="18">
        <v>6</v>
      </c>
      <c r="H160" s="18">
        <v>166</v>
      </c>
      <c r="I160" s="215">
        <f t="shared" si="14"/>
        <v>996</v>
      </c>
      <c r="J160" s="18"/>
      <c r="K160" s="24" t="s">
        <v>4746</v>
      </c>
      <c r="L160" s="471" t="s">
        <v>1676</v>
      </c>
      <c r="M160" s="18"/>
      <c r="N160" s="30">
        <v>45110</v>
      </c>
      <c r="O160" s="17"/>
      <c r="P160" s="29"/>
      <c r="Q160" s="30">
        <v>45126</v>
      </c>
      <c r="R160" s="1063">
        <v>45126</v>
      </c>
    </row>
    <row r="161" spans="1:18" s="8" customFormat="1" ht="19.7" customHeight="1">
      <c r="A161" s="18" t="s">
        <v>821</v>
      </c>
      <c r="B161" s="18">
        <v>9</v>
      </c>
      <c r="C161" s="775">
        <f t="shared" si="16"/>
        <v>108</v>
      </c>
      <c r="D161" s="17" t="s">
        <v>219</v>
      </c>
      <c r="E161" s="17" t="s">
        <v>279</v>
      </c>
      <c r="F161" s="57" t="s">
        <v>1699</v>
      </c>
      <c r="G161" s="18">
        <v>3</v>
      </c>
      <c r="H161" s="18">
        <v>574</v>
      </c>
      <c r="I161" s="215">
        <f t="shared" si="14"/>
        <v>1722</v>
      </c>
      <c r="J161" s="18"/>
      <c r="K161" s="24" t="s">
        <v>4747</v>
      </c>
      <c r="L161" s="471" t="s">
        <v>1676</v>
      </c>
      <c r="M161" s="18"/>
      <c r="N161" s="30">
        <v>45110</v>
      </c>
      <c r="O161" s="17"/>
      <c r="P161" s="29"/>
      <c r="Q161" s="30">
        <v>45126</v>
      </c>
      <c r="R161" s="1063">
        <v>45126</v>
      </c>
    </row>
    <row r="162" spans="1:18" s="8" customFormat="1" ht="19.7" customHeight="1">
      <c r="A162" s="18" t="s">
        <v>821</v>
      </c>
      <c r="B162" s="18">
        <v>9</v>
      </c>
      <c r="C162" s="775">
        <f t="shared" si="16"/>
        <v>109</v>
      </c>
      <c r="D162" s="17" t="s">
        <v>219</v>
      </c>
      <c r="E162" s="17" t="s">
        <v>279</v>
      </c>
      <c r="F162" s="57" t="s">
        <v>3185</v>
      </c>
      <c r="G162" s="18">
        <v>5</v>
      </c>
      <c r="H162" s="18">
        <v>130</v>
      </c>
      <c r="I162" s="215">
        <f t="shared" si="14"/>
        <v>650</v>
      </c>
      <c r="J162" s="18"/>
      <c r="K162" s="24" t="s">
        <v>4748</v>
      </c>
      <c r="L162" s="471" t="s">
        <v>1676</v>
      </c>
      <c r="M162" s="18"/>
      <c r="N162" s="30">
        <v>45110</v>
      </c>
      <c r="O162" s="17"/>
      <c r="P162" s="29"/>
      <c r="Q162" s="30">
        <v>45126</v>
      </c>
      <c r="R162" s="1063">
        <v>45126</v>
      </c>
    </row>
    <row r="163" spans="1:18" s="8" customFormat="1" ht="19.7" customHeight="1">
      <c r="A163" s="18" t="s">
        <v>821</v>
      </c>
      <c r="B163" s="18">
        <v>9</v>
      </c>
      <c r="C163" s="775">
        <f t="shared" si="16"/>
        <v>110</v>
      </c>
      <c r="D163" s="17" t="s">
        <v>219</v>
      </c>
      <c r="E163" s="17" t="s">
        <v>279</v>
      </c>
      <c r="F163" s="57" t="s">
        <v>1703</v>
      </c>
      <c r="G163" s="18">
        <v>5</v>
      </c>
      <c r="H163" s="18">
        <v>95</v>
      </c>
      <c r="I163" s="215">
        <f t="shared" si="14"/>
        <v>475</v>
      </c>
      <c r="J163" s="18"/>
      <c r="K163" s="24" t="s">
        <v>4749</v>
      </c>
      <c r="L163" s="471" t="s">
        <v>1676</v>
      </c>
      <c r="M163" s="18"/>
      <c r="N163" s="30">
        <v>45110</v>
      </c>
      <c r="O163" s="17"/>
      <c r="P163" s="29"/>
      <c r="Q163" s="30">
        <v>45126</v>
      </c>
      <c r="R163" s="1063">
        <v>45126</v>
      </c>
    </row>
    <row r="164" spans="1:18" s="8" customFormat="1" ht="19.7" customHeight="1">
      <c r="A164" s="18" t="s">
        <v>821</v>
      </c>
      <c r="B164" s="18">
        <v>9</v>
      </c>
      <c r="C164" s="775">
        <f t="shared" si="16"/>
        <v>111</v>
      </c>
      <c r="D164" s="17" t="s">
        <v>167</v>
      </c>
      <c r="E164" s="17" t="s">
        <v>167</v>
      </c>
      <c r="F164" s="358" t="s">
        <v>4750</v>
      </c>
      <c r="G164" s="18">
        <v>1</v>
      </c>
      <c r="H164" s="177">
        <v>6070</v>
      </c>
      <c r="I164" s="177">
        <f t="shared" si="14"/>
        <v>6070</v>
      </c>
      <c r="J164" s="22"/>
      <c r="K164" s="24" t="s">
        <v>815</v>
      </c>
      <c r="L164" s="24" t="s">
        <v>1706</v>
      </c>
      <c r="M164" s="18"/>
      <c r="N164" s="30">
        <v>45110</v>
      </c>
      <c r="O164" s="17"/>
      <c r="P164" s="29"/>
      <c r="Q164" s="30">
        <v>45126</v>
      </c>
      <c r="R164" s="1063">
        <v>45126</v>
      </c>
    </row>
    <row r="165" spans="1:18" s="8" customFormat="1" ht="19.7" customHeight="1">
      <c r="A165" s="18" t="s">
        <v>821</v>
      </c>
      <c r="B165" s="18">
        <v>9</v>
      </c>
      <c r="C165" s="775">
        <f t="shared" si="16"/>
        <v>112</v>
      </c>
      <c r="D165" s="52" t="s">
        <v>167</v>
      </c>
      <c r="E165" s="52" t="s">
        <v>167</v>
      </c>
      <c r="F165" s="62" t="s">
        <v>816</v>
      </c>
      <c r="G165" s="54">
        <v>1</v>
      </c>
      <c r="H165" s="281">
        <v>237</v>
      </c>
      <c r="I165" s="220">
        <f>G165*H165</f>
        <v>237</v>
      </c>
      <c r="J165" s="56"/>
      <c r="K165" s="53" t="s">
        <v>3187</v>
      </c>
      <c r="L165" s="471" t="s">
        <v>3188</v>
      </c>
      <c r="M165" s="18"/>
      <c r="N165" s="30">
        <v>45110</v>
      </c>
      <c r="O165" s="17"/>
      <c r="P165" s="29"/>
      <c r="Q165" s="30">
        <v>45126</v>
      </c>
      <c r="R165" s="1063">
        <v>45126</v>
      </c>
    </row>
    <row r="166" spans="1:18" s="8" customFormat="1" ht="19.7" customHeight="1">
      <c r="A166" s="18" t="s">
        <v>821</v>
      </c>
      <c r="B166" s="18">
        <v>9</v>
      </c>
      <c r="C166" s="775">
        <f t="shared" si="16"/>
        <v>113</v>
      </c>
      <c r="D166" s="17" t="s">
        <v>141</v>
      </c>
      <c r="E166" s="17" t="s">
        <v>67</v>
      </c>
      <c r="F166" s="50" t="s">
        <v>3189</v>
      </c>
      <c r="G166" s="18">
        <v>1</v>
      </c>
      <c r="H166" s="215">
        <v>1820</v>
      </c>
      <c r="I166" s="215">
        <f t="shared" si="14"/>
        <v>1820</v>
      </c>
      <c r="J166" s="22"/>
      <c r="K166" s="26" t="s">
        <v>143</v>
      </c>
      <c r="L166" s="24" t="s">
        <v>1706</v>
      </c>
      <c r="M166" s="18"/>
      <c r="N166" s="30">
        <v>45110</v>
      </c>
      <c r="O166" s="17"/>
      <c r="P166" s="29">
        <v>45126</v>
      </c>
      <c r="Q166" s="30">
        <v>45121</v>
      </c>
      <c r="R166" s="1063">
        <v>45120</v>
      </c>
    </row>
    <row r="167" spans="1:18" s="8" customFormat="1" ht="19.7" customHeight="1">
      <c r="A167" s="18" t="s">
        <v>821</v>
      </c>
      <c r="B167" s="18">
        <v>9</v>
      </c>
      <c r="C167" s="775">
        <f t="shared" si="16"/>
        <v>114</v>
      </c>
      <c r="D167" s="17" t="s">
        <v>141</v>
      </c>
      <c r="E167" s="17" t="s">
        <v>67</v>
      </c>
      <c r="F167" s="50" t="s">
        <v>3190</v>
      </c>
      <c r="G167" s="18">
        <v>1</v>
      </c>
      <c r="H167" s="215">
        <v>1820</v>
      </c>
      <c r="I167" s="215">
        <f>G167*H167</f>
        <v>1820</v>
      </c>
      <c r="J167" s="22"/>
      <c r="K167" s="26" t="s">
        <v>143</v>
      </c>
      <c r="L167" s="24" t="s">
        <v>1706</v>
      </c>
      <c r="M167" s="18"/>
      <c r="N167" s="30">
        <v>45110</v>
      </c>
      <c r="O167" s="17"/>
      <c r="P167" s="29">
        <v>45126</v>
      </c>
      <c r="Q167" s="30">
        <v>45121</v>
      </c>
      <c r="R167" s="1063">
        <v>45120</v>
      </c>
    </row>
    <row r="168" spans="1:18" s="8" customFormat="1" ht="19.7" customHeight="1">
      <c r="A168" s="18" t="s">
        <v>276</v>
      </c>
      <c r="B168" s="18">
        <v>9</v>
      </c>
      <c r="C168" s="775">
        <f>+C167+1</f>
        <v>115</v>
      </c>
      <c r="D168" s="52" t="s">
        <v>4751</v>
      </c>
      <c r="E168" s="52" t="s">
        <v>167</v>
      </c>
      <c r="F168" s="62" t="s">
        <v>3194</v>
      </c>
      <c r="G168" s="54">
        <v>1</v>
      </c>
      <c r="H168" s="281">
        <v>769</v>
      </c>
      <c r="I168" s="281">
        <f t="shared" si="14"/>
        <v>769</v>
      </c>
      <c r="J168" s="56"/>
      <c r="K168" s="53" t="s">
        <v>3195</v>
      </c>
      <c r="L168" s="57" t="s">
        <v>3196</v>
      </c>
      <c r="M168" s="18"/>
      <c r="N168" s="30">
        <v>45110</v>
      </c>
      <c r="O168" s="17"/>
      <c r="P168" s="29"/>
      <c r="Q168" s="30">
        <v>45126</v>
      </c>
      <c r="R168" s="1063">
        <v>45126</v>
      </c>
    </row>
    <row r="169" spans="1:18" s="8" customFormat="1" ht="19.7" customHeight="1">
      <c r="A169" s="18" t="s">
        <v>276</v>
      </c>
      <c r="B169" s="18">
        <v>9</v>
      </c>
      <c r="C169" s="775">
        <f t="shared" si="16"/>
        <v>116</v>
      </c>
      <c r="D169" s="52" t="s">
        <v>4751</v>
      </c>
      <c r="E169" s="52" t="s">
        <v>167</v>
      </c>
      <c r="F169" s="62" t="s">
        <v>3197</v>
      </c>
      <c r="G169" s="54">
        <v>1</v>
      </c>
      <c r="H169" s="281">
        <v>1429</v>
      </c>
      <c r="I169" s="281">
        <f t="shared" si="14"/>
        <v>1429</v>
      </c>
      <c r="J169" s="56"/>
      <c r="K169" s="53" t="s">
        <v>3195</v>
      </c>
      <c r="L169" s="57" t="s">
        <v>3198</v>
      </c>
      <c r="M169" s="18"/>
      <c r="N169" s="30">
        <v>45110</v>
      </c>
      <c r="O169" s="17"/>
      <c r="P169" s="29"/>
      <c r="Q169" s="30">
        <v>45126</v>
      </c>
      <c r="R169" s="1063">
        <v>45126</v>
      </c>
    </row>
    <row r="170" spans="1:18" s="8" customFormat="1" ht="19.7" customHeight="1">
      <c r="A170" s="18" t="s">
        <v>276</v>
      </c>
      <c r="B170" s="18">
        <v>9</v>
      </c>
      <c r="C170" s="775">
        <f t="shared" si="16"/>
        <v>117</v>
      </c>
      <c r="D170" s="52" t="s">
        <v>4751</v>
      </c>
      <c r="E170" s="52" t="s">
        <v>167</v>
      </c>
      <c r="F170" s="57" t="s">
        <v>3199</v>
      </c>
      <c r="G170" s="54">
        <v>1</v>
      </c>
      <c r="H170" s="54">
        <v>1312</v>
      </c>
      <c r="I170" s="56">
        <f t="shared" si="14"/>
        <v>1312</v>
      </c>
      <c r="J170" s="366"/>
      <c r="K170" s="53" t="s">
        <v>3195</v>
      </c>
      <c r="L170" s="57" t="s">
        <v>3200</v>
      </c>
      <c r="M170" s="18"/>
      <c r="N170" s="30">
        <v>45110</v>
      </c>
      <c r="O170" s="17"/>
      <c r="P170" s="29"/>
      <c r="Q170" s="30">
        <v>45126</v>
      </c>
      <c r="R170" s="1063">
        <v>45126</v>
      </c>
    </row>
    <row r="171" spans="1:18" s="8" customFormat="1" ht="19.7" customHeight="1">
      <c r="A171" s="18" t="s">
        <v>276</v>
      </c>
      <c r="B171" s="18">
        <v>9</v>
      </c>
      <c r="C171" s="775">
        <f t="shared" si="16"/>
        <v>118</v>
      </c>
      <c r="D171" s="52" t="s">
        <v>167</v>
      </c>
      <c r="E171" s="52" t="s">
        <v>167</v>
      </c>
      <c r="F171" s="62" t="s">
        <v>414</v>
      </c>
      <c r="G171" s="54">
        <v>1</v>
      </c>
      <c r="H171" s="281">
        <v>985</v>
      </c>
      <c r="I171" s="281">
        <f t="shared" si="14"/>
        <v>985</v>
      </c>
      <c r="J171" s="56"/>
      <c r="K171" s="53" t="s">
        <v>4752</v>
      </c>
      <c r="L171" s="57" t="s">
        <v>1676</v>
      </c>
      <c r="M171" s="18"/>
      <c r="N171" s="30">
        <v>45110</v>
      </c>
      <c r="O171" s="17"/>
      <c r="P171" s="29"/>
      <c r="Q171" s="30">
        <v>45126</v>
      </c>
      <c r="R171" s="1063">
        <v>45126</v>
      </c>
    </row>
    <row r="172" spans="1:18" s="8" customFormat="1" ht="19.7" customHeight="1">
      <c r="A172" s="18" t="s">
        <v>276</v>
      </c>
      <c r="B172" s="18">
        <v>9</v>
      </c>
      <c r="C172" s="775">
        <f t="shared" si="16"/>
        <v>119</v>
      </c>
      <c r="D172" s="52" t="s">
        <v>167</v>
      </c>
      <c r="E172" s="52" t="s">
        <v>167</v>
      </c>
      <c r="F172" s="62" t="s">
        <v>1727</v>
      </c>
      <c r="G172" s="54">
        <v>1</v>
      </c>
      <c r="H172" s="281">
        <v>1054</v>
      </c>
      <c r="I172" s="281">
        <f t="shared" si="14"/>
        <v>1054</v>
      </c>
      <c r="J172" s="56"/>
      <c r="K172" s="53" t="s">
        <v>3202</v>
      </c>
      <c r="L172" s="57" t="s">
        <v>1676</v>
      </c>
      <c r="M172" s="18"/>
      <c r="N172" s="30">
        <v>45110</v>
      </c>
      <c r="O172" s="17"/>
      <c r="P172" s="29"/>
      <c r="Q172" s="30">
        <v>45126</v>
      </c>
      <c r="R172" s="1063">
        <v>45126</v>
      </c>
    </row>
    <row r="173" spans="1:18" s="8" customFormat="1" ht="19.7" customHeight="1">
      <c r="A173" s="18" t="s">
        <v>821</v>
      </c>
      <c r="B173" s="18">
        <v>9</v>
      </c>
      <c r="C173" s="775">
        <f>+C172+1</f>
        <v>120</v>
      </c>
      <c r="D173" s="17" t="s">
        <v>219</v>
      </c>
      <c r="E173" s="17" t="s">
        <v>279</v>
      </c>
      <c r="F173" s="57" t="s">
        <v>222</v>
      </c>
      <c r="G173" s="18">
        <v>16</v>
      </c>
      <c r="H173" s="18">
        <v>119</v>
      </c>
      <c r="I173" s="215">
        <f>G173*H173</f>
        <v>1904</v>
      </c>
      <c r="J173" s="357"/>
      <c r="K173" s="24" t="s">
        <v>4753</v>
      </c>
      <c r="L173" s="18"/>
      <c r="M173" s="18"/>
      <c r="N173" s="30">
        <v>45110</v>
      </c>
      <c r="O173" s="17"/>
      <c r="P173" s="29"/>
      <c r="Q173" s="30">
        <v>45126</v>
      </c>
      <c r="R173" s="1063">
        <v>45126</v>
      </c>
    </row>
    <row r="174" spans="1:18" s="8" customFormat="1" ht="19.7" customHeight="1">
      <c r="A174" s="18" t="s">
        <v>821</v>
      </c>
      <c r="B174" s="18">
        <v>9</v>
      </c>
      <c r="C174" s="775">
        <f>+C173+1</f>
        <v>121</v>
      </c>
      <c r="D174" s="17" t="s">
        <v>219</v>
      </c>
      <c r="E174" s="17" t="s">
        <v>279</v>
      </c>
      <c r="F174" s="57" t="s">
        <v>224</v>
      </c>
      <c r="G174" s="18">
        <v>4</v>
      </c>
      <c r="H174" s="18">
        <v>50</v>
      </c>
      <c r="I174" s="215">
        <f>G174*H174</f>
        <v>200</v>
      </c>
      <c r="J174" s="18"/>
      <c r="K174" s="24" t="s">
        <v>4754</v>
      </c>
      <c r="L174" s="18"/>
      <c r="M174" s="18"/>
      <c r="N174" s="30">
        <v>45110</v>
      </c>
      <c r="O174" s="17"/>
      <c r="P174" s="29"/>
      <c r="Q174" s="30">
        <v>45126</v>
      </c>
      <c r="R174" s="1063">
        <v>45126</v>
      </c>
    </row>
    <row r="175" spans="1:18" s="8" customFormat="1" ht="19.7" customHeight="1">
      <c r="A175" s="18" t="s">
        <v>821</v>
      </c>
      <c r="B175" s="18">
        <v>9</v>
      </c>
      <c r="C175" s="775">
        <f>+C174+1</f>
        <v>122</v>
      </c>
      <c r="D175" s="17" t="s">
        <v>219</v>
      </c>
      <c r="E175" s="17" t="s">
        <v>810</v>
      </c>
      <c r="F175" s="57" t="s">
        <v>226</v>
      </c>
      <c r="G175" s="18">
        <v>4</v>
      </c>
      <c r="H175" s="18">
        <v>169</v>
      </c>
      <c r="I175" s="215">
        <f>G175*H175</f>
        <v>676</v>
      </c>
      <c r="J175" s="357"/>
      <c r="K175" s="24" t="s">
        <v>4755</v>
      </c>
      <c r="L175" s="1075" t="s">
        <v>4756</v>
      </c>
      <c r="M175" s="18"/>
      <c r="N175" s="30">
        <v>45110</v>
      </c>
      <c r="O175" s="17"/>
      <c r="P175" s="29">
        <v>45126</v>
      </c>
      <c r="Q175" s="30">
        <v>45111</v>
      </c>
      <c r="R175" s="1063">
        <v>45111</v>
      </c>
    </row>
    <row r="176" spans="1:18" s="8" customFormat="1" ht="19.7" customHeight="1">
      <c r="C176" s="17"/>
      <c r="D176" s="17"/>
      <c r="E176" s="17" t="s">
        <v>810</v>
      </c>
      <c r="F176" s="50" t="s">
        <v>291</v>
      </c>
      <c r="G176" s="18">
        <v>1</v>
      </c>
      <c r="H176" s="215">
        <v>500</v>
      </c>
      <c r="I176" s="215">
        <f>G176*H176</f>
        <v>500</v>
      </c>
      <c r="J176" s="22"/>
      <c r="K176" s="26"/>
      <c r="L176" s="18"/>
      <c r="M176" s="18"/>
      <c r="N176" s="30">
        <v>45110</v>
      </c>
      <c r="O176" s="17"/>
      <c r="P176" s="29">
        <v>45126</v>
      </c>
      <c r="Q176" s="30"/>
      <c r="R176" s="1063">
        <v>45111</v>
      </c>
    </row>
    <row r="177" spans="3:18" s="8" customFormat="1" ht="19.7" customHeight="1">
      <c r="C177" s="17"/>
      <c r="D177" s="17"/>
      <c r="E177" s="17"/>
      <c r="F177" s="507">
        <f>SUM(I138:I175)</f>
        <v>104518</v>
      </c>
      <c r="G177" s="18"/>
      <c r="H177" s="18"/>
      <c r="I177" s="22"/>
      <c r="J177" s="357"/>
      <c r="K177" s="18"/>
      <c r="L177" s="18"/>
      <c r="M177" s="18"/>
      <c r="N177" s="30"/>
      <c r="O177" s="17"/>
      <c r="P177" s="18"/>
      <c r="Q177" s="30"/>
      <c r="R177" s="1063"/>
    </row>
    <row r="178" spans="3:18" s="8" customFormat="1" ht="19.7" customHeight="1">
      <c r="C178" s="17"/>
      <c r="D178" s="17"/>
      <c r="E178" s="17"/>
      <c r="F178" s="18"/>
      <c r="G178" s="18"/>
      <c r="H178" s="18"/>
      <c r="I178" s="22"/>
      <c r="J178" s="357"/>
      <c r="K178" s="18"/>
      <c r="L178" s="18"/>
      <c r="M178" s="18"/>
      <c r="N178" s="30"/>
      <c r="O178" s="17"/>
      <c r="P178" s="18"/>
      <c r="Q178" s="30"/>
      <c r="R178" s="1063"/>
    </row>
    <row r="179" spans="3:18" s="8" customFormat="1" ht="19.7" customHeight="1">
      <c r="C179" s="17"/>
      <c r="D179" s="17"/>
      <c r="E179" s="17"/>
      <c r="F179" s="18"/>
      <c r="G179" s="18"/>
      <c r="H179" s="18"/>
      <c r="I179" s="22"/>
      <c r="J179" s="357"/>
      <c r="K179" s="18"/>
      <c r="L179" s="18"/>
      <c r="M179" s="18"/>
      <c r="N179" s="30"/>
      <c r="O179" s="17"/>
      <c r="P179" s="18"/>
      <c r="Q179" s="30"/>
      <c r="R179" s="1063"/>
    </row>
    <row r="180" spans="3:18" s="8" customFormat="1" ht="19.7" customHeight="1">
      <c r="C180" s="17"/>
      <c r="D180" s="17"/>
      <c r="E180" s="17"/>
      <c r="F180" s="18"/>
      <c r="G180" s="18"/>
      <c r="H180" s="18"/>
      <c r="I180" s="22"/>
      <c r="J180" s="357"/>
      <c r="K180" s="18"/>
      <c r="L180" s="18"/>
      <c r="M180" s="18"/>
      <c r="N180" s="30"/>
      <c r="O180" s="17"/>
      <c r="P180" s="18"/>
      <c r="Q180" s="30"/>
      <c r="R180" s="1063"/>
    </row>
    <row r="181" spans="3:18" s="8" customFormat="1" ht="19.7" customHeight="1">
      <c r="C181" s="17"/>
      <c r="D181" s="1068"/>
      <c r="E181" s="1068"/>
      <c r="F181" s="1077" t="s">
        <v>3068</v>
      </c>
      <c r="G181" s="1503"/>
      <c r="H181" s="534">
        <v>70000</v>
      </c>
      <c r="I181" s="1197">
        <f>G181*H181</f>
        <v>0</v>
      </c>
      <c r="J181" s="357"/>
      <c r="K181" s="18"/>
      <c r="L181" s="18"/>
      <c r="M181" s="18"/>
      <c r="N181" s="30"/>
      <c r="O181" s="17"/>
      <c r="P181" s="18"/>
      <c r="Q181" s="30"/>
      <c r="R181" s="1063"/>
    </row>
    <row r="182" spans="3:18" s="8" customFormat="1" ht="19.7" customHeight="1">
      <c r="C182" s="17"/>
      <c r="D182" s="17"/>
      <c r="E182" s="17"/>
      <c r="F182" s="24" t="s">
        <v>892</v>
      </c>
      <c r="G182" s="18"/>
      <c r="H182" s="18"/>
      <c r="I182" s="22"/>
      <c r="J182" s="357"/>
      <c r="K182" s="18"/>
      <c r="L182" s="18"/>
      <c r="M182" s="18"/>
      <c r="N182" s="30"/>
      <c r="O182" s="17"/>
      <c r="P182" s="18"/>
      <c r="Q182" s="30"/>
      <c r="R182" s="1063"/>
    </row>
    <row r="183" spans="3:18" s="8" customFormat="1" ht="19.7" customHeight="1">
      <c r="C183" s="17"/>
      <c r="D183" s="17"/>
      <c r="E183" s="17"/>
      <c r="F183" s="18"/>
      <c r="G183" s="18"/>
      <c r="H183" s="18"/>
      <c r="I183" s="22"/>
      <c r="J183" s="357"/>
      <c r="K183" s="18"/>
      <c r="L183" s="18"/>
      <c r="M183" s="18"/>
      <c r="N183" s="30"/>
      <c r="O183" s="17"/>
      <c r="P183" s="18"/>
      <c r="Q183" s="30"/>
      <c r="R183" s="1063"/>
    </row>
    <row r="184" spans="3:18" s="8" customFormat="1" ht="19.7" customHeight="1">
      <c r="C184" s="17"/>
      <c r="D184" s="17"/>
      <c r="E184" s="17"/>
      <c r="F184" s="18"/>
      <c r="G184" s="18"/>
      <c r="H184" s="18"/>
      <c r="I184" s="22"/>
      <c r="J184" s="357"/>
      <c r="K184" s="18"/>
      <c r="L184" s="18"/>
      <c r="M184" s="18"/>
      <c r="N184" s="30"/>
      <c r="O184" s="17"/>
      <c r="P184" s="18"/>
      <c r="Q184" s="30"/>
      <c r="R184" s="1063"/>
    </row>
    <row r="185" spans="3:18" s="8" customFormat="1" ht="19.7" customHeight="1">
      <c r="C185" s="17"/>
      <c r="D185" s="17"/>
      <c r="E185" s="17"/>
      <c r="F185" s="18"/>
      <c r="G185" s="18"/>
      <c r="H185" s="18"/>
      <c r="I185" s="22"/>
      <c r="J185" s="357"/>
      <c r="K185" s="18"/>
      <c r="L185" s="18"/>
      <c r="M185" s="18"/>
      <c r="N185" s="30"/>
      <c r="O185" s="17"/>
      <c r="P185" s="18"/>
      <c r="Q185" s="30"/>
      <c r="R185" s="1063"/>
    </row>
    <row r="186" spans="3:18" s="8" customFormat="1" ht="19.7" customHeight="1">
      <c r="C186" s="17"/>
      <c r="D186" s="17"/>
      <c r="E186" s="17"/>
      <c r="F186" s="18"/>
      <c r="G186" s="18"/>
      <c r="H186" s="18"/>
      <c r="I186" s="22"/>
      <c r="J186" s="357"/>
      <c r="K186" s="18"/>
      <c r="L186" s="18"/>
      <c r="M186" s="18"/>
      <c r="N186" s="30"/>
      <c r="O186" s="17"/>
      <c r="P186" s="18"/>
      <c r="Q186" s="30"/>
      <c r="R186" s="1063"/>
    </row>
    <row r="187" spans="3:18" s="8" customFormat="1" ht="19.7" customHeight="1">
      <c r="C187" s="17"/>
      <c r="D187" s="17"/>
      <c r="E187" s="17"/>
      <c r="F187" s="18"/>
      <c r="G187" s="18"/>
      <c r="H187" s="18"/>
      <c r="I187" s="22"/>
      <c r="J187" s="357"/>
      <c r="K187" s="18"/>
      <c r="L187" s="18"/>
      <c r="M187" s="18"/>
      <c r="N187" s="30"/>
      <c r="O187" s="17"/>
      <c r="P187" s="18"/>
      <c r="Q187" s="30"/>
      <c r="R187" s="1063"/>
    </row>
    <row r="188" spans="3:18" s="8" customFormat="1" ht="19.7" customHeight="1">
      <c r="C188" s="17"/>
      <c r="D188" s="17"/>
      <c r="E188" s="17"/>
      <c r="F188" s="18"/>
      <c r="G188" s="18"/>
      <c r="H188" s="18"/>
      <c r="I188" s="22"/>
      <c r="J188" s="357"/>
      <c r="K188" s="18"/>
      <c r="L188" s="18"/>
      <c r="M188" s="18"/>
      <c r="N188" s="30"/>
      <c r="O188" s="17"/>
      <c r="P188" s="18"/>
      <c r="Q188" s="30"/>
      <c r="R188" s="1063"/>
    </row>
    <row r="189" spans="3:18" s="8" customFormat="1" ht="19.7" customHeight="1">
      <c r="C189" s="17"/>
      <c r="D189" s="17"/>
      <c r="E189" s="17"/>
      <c r="F189" s="18"/>
      <c r="G189" s="18"/>
      <c r="H189" s="18"/>
      <c r="I189" s="22"/>
      <c r="J189" s="357"/>
      <c r="K189" s="18"/>
      <c r="L189" s="18"/>
      <c r="M189" s="18"/>
      <c r="N189" s="30"/>
      <c r="O189" s="17"/>
      <c r="P189" s="18"/>
      <c r="Q189" s="30"/>
      <c r="R189" s="1063"/>
    </row>
    <row r="190" spans="3:18" s="8" customFormat="1" ht="19.7" customHeight="1">
      <c r="C190" s="17"/>
      <c r="D190" s="17"/>
      <c r="E190" s="17"/>
      <c r="F190" s="18"/>
      <c r="G190" s="18"/>
      <c r="H190" s="18"/>
      <c r="I190" s="22"/>
      <c r="J190" s="357"/>
      <c r="K190" s="18"/>
      <c r="L190" s="18"/>
      <c r="M190" s="18"/>
      <c r="N190" s="30"/>
      <c r="O190" s="17"/>
      <c r="P190" s="18"/>
      <c r="Q190" s="30"/>
      <c r="R190" s="1063"/>
    </row>
    <row r="191" spans="3:18" s="8" customFormat="1" ht="19.7" customHeight="1">
      <c r="C191" s="17"/>
      <c r="D191" s="17"/>
      <c r="E191" s="17"/>
      <c r="F191" s="18"/>
      <c r="G191" s="18"/>
      <c r="H191" s="18"/>
      <c r="I191" s="22"/>
      <c r="J191" s="357"/>
      <c r="K191" s="18"/>
      <c r="L191" s="18"/>
      <c r="M191" s="18"/>
      <c r="N191" s="30"/>
      <c r="O191" s="17"/>
      <c r="P191" s="18"/>
      <c r="Q191" s="30"/>
      <c r="R191" s="1063"/>
    </row>
    <row r="192" spans="3:18" s="8" customFormat="1" ht="19.7" customHeight="1">
      <c r="C192" s="17"/>
      <c r="D192" s="17"/>
      <c r="E192" s="17"/>
      <c r="F192" s="18"/>
      <c r="G192" s="18"/>
      <c r="H192" s="18"/>
      <c r="I192" s="22"/>
      <c r="J192" s="357"/>
      <c r="K192" s="18"/>
      <c r="L192" s="18"/>
      <c r="M192" s="18"/>
      <c r="N192" s="30"/>
      <c r="O192" s="17"/>
      <c r="P192" s="18"/>
      <c r="Q192" s="30"/>
      <c r="R192" s="1063"/>
    </row>
    <row r="193" spans="3:18" s="8" customFormat="1" ht="19.7" customHeight="1">
      <c r="C193" s="17"/>
      <c r="D193" s="17"/>
      <c r="E193" s="17"/>
      <c r="F193" s="18"/>
      <c r="G193" s="18"/>
      <c r="H193" s="18"/>
      <c r="I193" s="22"/>
      <c r="J193" s="357"/>
      <c r="K193" s="18"/>
      <c r="L193" s="18"/>
      <c r="M193" s="18"/>
      <c r="N193" s="30"/>
      <c r="O193" s="17"/>
      <c r="P193" s="18"/>
      <c r="Q193" s="30"/>
      <c r="R193" s="1063"/>
    </row>
    <row r="194" spans="3:18" s="8" customFormat="1" ht="19.7" customHeight="1">
      <c r="C194" s="17"/>
      <c r="D194" s="17"/>
      <c r="E194" s="17"/>
      <c r="F194" s="18"/>
      <c r="G194" s="18"/>
      <c r="H194" s="18"/>
      <c r="I194" s="22"/>
      <c r="J194" s="357"/>
      <c r="K194" s="18"/>
      <c r="L194" s="18"/>
      <c r="M194" s="18"/>
      <c r="N194" s="30"/>
      <c r="O194" s="17"/>
      <c r="P194" s="18"/>
      <c r="Q194" s="30"/>
      <c r="R194" s="1063"/>
    </row>
    <row r="195" spans="3:18" s="8" customFormat="1" ht="19.7" customHeight="1">
      <c r="C195" s="17"/>
      <c r="D195" s="17"/>
      <c r="E195" s="17"/>
      <c r="F195" s="18"/>
      <c r="G195" s="18"/>
      <c r="H195" s="18"/>
      <c r="I195" s="22"/>
      <c r="J195" s="357"/>
      <c r="K195" s="18"/>
      <c r="L195" s="18"/>
      <c r="M195" s="18"/>
      <c r="N195" s="30"/>
      <c r="O195" s="17"/>
      <c r="P195" s="18"/>
      <c r="Q195" s="30"/>
      <c r="R195" s="1063"/>
    </row>
    <row r="196" spans="3:18" s="8" customFormat="1" ht="19.7" customHeight="1">
      <c r="C196" s="17"/>
      <c r="D196" s="17"/>
      <c r="E196" s="17"/>
      <c r="F196" s="18"/>
      <c r="G196" s="18"/>
      <c r="H196" s="18"/>
      <c r="I196" s="22"/>
      <c r="J196" s="357"/>
      <c r="K196" s="18"/>
      <c r="L196" s="18"/>
      <c r="M196" s="18"/>
      <c r="N196" s="30"/>
      <c r="O196" s="17"/>
      <c r="P196" s="18"/>
      <c r="Q196" s="30"/>
      <c r="R196" s="1063"/>
    </row>
    <row r="197" spans="3:18" s="8" customFormat="1" ht="19.7" customHeight="1">
      <c r="C197" s="17"/>
      <c r="D197" s="17"/>
      <c r="E197" s="17"/>
      <c r="F197" s="18"/>
      <c r="G197" s="18"/>
      <c r="H197" s="18"/>
      <c r="I197" s="22"/>
      <c r="J197" s="357"/>
      <c r="K197" s="18"/>
      <c r="L197" s="18"/>
      <c r="M197" s="18"/>
      <c r="N197" s="30"/>
      <c r="O197" s="17"/>
      <c r="P197" s="18"/>
      <c r="Q197" s="30"/>
      <c r="R197" s="1063"/>
    </row>
    <row r="198" spans="3:18" s="8" customFormat="1" ht="19.7" customHeight="1">
      <c r="C198" s="17"/>
      <c r="D198" s="17"/>
      <c r="E198" s="17"/>
      <c r="F198" s="18"/>
      <c r="G198" s="18"/>
      <c r="H198" s="18"/>
      <c r="I198" s="22"/>
      <c r="J198" s="357"/>
      <c r="K198" s="18"/>
      <c r="L198" s="18"/>
      <c r="M198" s="18"/>
      <c r="N198" s="30"/>
      <c r="O198" s="17"/>
      <c r="P198" s="18"/>
      <c r="Q198" s="30"/>
      <c r="R198" s="1063"/>
    </row>
    <row r="199" spans="3:18" s="8" customFormat="1" ht="19.7" customHeight="1">
      <c r="C199" s="17"/>
      <c r="D199" s="17"/>
      <c r="E199" s="17"/>
      <c r="F199" s="18"/>
      <c r="G199" s="18"/>
      <c r="H199" s="18"/>
      <c r="I199" s="22"/>
      <c r="J199" s="357"/>
      <c r="K199" s="18"/>
      <c r="L199" s="18"/>
      <c r="M199" s="18"/>
      <c r="N199" s="30"/>
      <c r="O199" s="17"/>
      <c r="P199" s="18"/>
      <c r="Q199" s="30"/>
      <c r="R199" s="1063"/>
    </row>
    <row r="200" spans="3:18" s="8" customFormat="1" ht="19.7" customHeight="1">
      <c r="C200" s="17"/>
      <c r="D200" s="17"/>
      <c r="E200" s="17"/>
      <c r="F200" s="18"/>
      <c r="G200" s="18"/>
      <c r="H200" s="18"/>
      <c r="I200" s="22"/>
      <c r="J200" s="357"/>
      <c r="K200" s="18"/>
      <c r="L200" s="18"/>
      <c r="M200" s="18"/>
      <c r="N200" s="30"/>
      <c r="O200" s="17"/>
      <c r="P200" s="18"/>
      <c r="Q200" s="30"/>
      <c r="R200" s="1063"/>
    </row>
    <row r="201" spans="3:18" s="8" customFormat="1" ht="19.7" customHeight="1">
      <c r="C201" s="17"/>
      <c r="D201" s="17"/>
      <c r="E201" s="17"/>
      <c r="F201" s="18"/>
      <c r="G201" s="18"/>
      <c r="H201" s="18"/>
      <c r="I201" s="22"/>
      <c r="J201" s="357"/>
      <c r="K201" s="18"/>
      <c r="L201" s="18"/>
      <c r="M201" s="18"/>
      <c r="N201" s="30"/>
      <c r="O201" s="17"/>
      <c r="P201" s="18"/>
      <c r="Q201" s="30"/>
      <c r="R201" s="1063"/>
    </row>
    <row r="202" spans="3:18" s="8" customFormat="1" ht="19.7" customHeight="1">
      <c r="C202" s="17"/>
      <c r="D202" s="17"/>
      <c r="E202" s="17"/>
      <c r="F202" s="18"/>
      <c r="G202" s="18"/>
      <c r="H202" s="18"/>
      <c r="I202" s="22"/>
      <c r="J202" s="357"/>
      <c r="K202" s="18"/>
      <c r="L202" s="18"/>
      <c r="M202" s="18"/>
      <c r="N202" s="30"/>
      <c r="O202" s="17"/>
      <c r="P202" s="18"/>
      <c r="Q202" s="30"/>
      <c r="R202" s="1063"/>
    </row>
    <row r="203" spans="3:18" s="8" customFormat="1" ht="19.7" customHeight="1">
      <c r="C203" s="17"/>
      <c r="D203" s="17"/>
      <c r="E203" s="17"/>
      <c r="F203" s="18"/>
      <c r="G203" s="18"/>
      <c r="H203" s="18"/>
      <c r="I203" s="22"/>
      <c r="J203" s="357"/>
      <c r="K203" s="18"/>
      <c r="L203" s="18"/>
      <c r="M203" s="18"/>
      <c r="N203" s="30"/>
      <c r="O203" s="17"/>
      <c r="P203" s="18"/>
      <c r="Q203" s="30"/>
      <c r="R203" s="1063"/>
    </row>
    <row r="204" spans="3:18" s="8" customFormat="1" ht="19.7" customHeight="1">
      <c r="C204" s="17"/>
      <c r="D204" s="17"/>
      <c r="E204" s="17"/>
      <c r="F204" s="18"/>
      <c r="G204" s="18"/>
      <c r="H204" s="18"/>
      <c r="I204" s="22"/>
      <c r="J204" s="357"/>
      <c r="K204" s="18"/>
      <c r="L204" s="18"/>
      <c r="M204" s="18"/>
      <c r="N204" s="30"/>
      <c r="O204" s="17"/>
      <c r="P204" s="18"/>
      <c r="Q204" s="30"/>
      <c r="R204" s="1063"/>
    </row>
    <row r="205" spans="3:18" s="8" customFormat="1" ht="19.7" customHeight="1">
      <c r="C205" s="17"/>
      <c r="D205" s="17"/>
      <c r="E205" s="17"/>
      <c r="F205" s="18"/>
      <c r="G205" s="18"/>
      <c r="H205" s="18"/>
      <c r="I205" s="22"/>
      <c r="J205" s="357"/>
      <c r="K205" s="18"/>
      <c r="L205" s="18"/>
      <c r="M205" s="18"/>
      <c r="N205" s="30"/>
      <c r="O205" s="17"/>
      <c r="P205" s="18"/>
      <c r="Q205" s="30"/>
      <c r="R205" s="1063"/>
    </row>
    <row r="206" spans="3:18" s="8" customFormat="1" ht="19.7" customHeight="1">
      <c r="C206" s="17"/>
      <c r="D206" s="17"/>
      <c r="E206" s="17"/>
      <c r="F206" s="18"/>
      <c r="G206" s="18"/>
      <c r="H206" s="18"/>
      <c r="I206" s="22"/>
      <c r="J206" s="357"/>
      <c r="K206" s="18"/>
      <c r="L206" s="18"/>
      <c r="M206" s="18"/>
      <c r="N206" s="30"/>
      <c r="O206" s="17"/>
      <c r="P206" s="18"/>
      <c r="Q206" s="30"/>
      <c r="R206" s="1063"/>
    </row>
    <row r="207" spans="3:18" s="8" customFormat="1" ht="19.7" customHeight="1">
      <c r="C207" s="17"/>
      <c r="D207" s="17"/>
      <c r="E207" s="17"/>
      <c r="F207" s="18"/>
      <c r="G207" s="18"/>
      <c r="H207" s="18"/>
      <c r="I207" s="22"/>
      <c r="J207" s="357"/>
      <c r="K207" s="18"/>
      <c r="L207" s="18"/>
      <c r="M207" s="18"/>
      <c r="N207" s="30"/>
      <c r="O207" s="17"/>
      <c r="P207" s="18"/>
      <c r="Q207" s="30"/>
      <c r="R207" s="1063"/>
    </row>
    <row r="208" spans="3:18" s="8" customFormat="1" ht="19.7" customHeight="1">
      <c r="C208" s="17"/>
      <c r="D208" s="17"/>
      <c r="E208" s="17"/>
      <c r="F208" s="18"/>
      <c r="G208" s="18"/>
      <c r="H208" s="18"/>
      <c r="I208" s="22"/>
      <c r="J208" s="357"/>
      <c r="K208" s="18"/>
      <c r="L208" s="18"/>
      <c r="M208" s="18"/>
      <c r="N208" s="30"/>
      <c r="O208" s="17"/>
      <c r="P208" s="18"/>
      <c r="Q208" s="30"/>
      <c r="R208" s="1063"/>
    </row>
    <row r="209" spans="3:18" s="8" customFormat="1" ht="19.7" customHeight="1">
      <c r="C209" s="17"/>
      <c r="D209" s="17"/>
      <c r="E209" s="17"/>
      <c r="F209" s="18"/>
      <c r="G209" s="18"/>
      <c r="H209" s="18"/>
      <c r="I209" s="22"/>
      <c r="J209" s="357"/>
      <c r="K209" s="18"/>
      <c r="L209" s="18"/>
      <c r="M209" s="18"/>
      <c r="N209" s="30"/>
      <c r="O209" s="17"/>
      <c r="P209" s="18"/>
      <c r="Q209" s="30"/>
      <c r="R209" s="1063"/>
    </row>
    <row r="210" spans="3:18" s="8" customFormat="1" ht="19.7" customHeight="1">
      <c r="C210" s="17"/>
      <c r="D210" s="17"/>
      <c r="E210" s="17"/>
      <c r="F210" s="18"/>
      <c r="G210" s="18"/>
      <c r="H210" s="18"/>
      <c r="I210" s="22"/>
      <c r="J210" s="357"/>
      <c r="K210" s="18"/>
      <c r="L210" s="18"/>
      <c r="M210" s="18"/>
      <c r="N210" s="30"/>
      <c r="O210" s="17"/>
      <c r="P210" s="18"/>
      <c r="Q210" s="30"/>
      <c r="R210" s="1063"/>
    </row>
    <row r="211" spans="3:18" s="8" customFormat="1" ht="19.7" customHeight="1">
      <c r="C211" s="17"/>
      <c r="D211" s="17"/>
      <c r="E211" s="17"/>
      <c r="F211" s="18"/>
      <c r="G211" s="18"/>
      <c r="H211" s="18"/>
      <c r="I211" s="22"/>
      <c r="J211" s="357"/>
      <c r="K211" s="18"/>
      <c r="L211" s="18"/>
      <c r="M211" s="18"/>
      <c r="N211" s="30"/>
      <c r="O211" s="17"/>
      <c r="P211" s="18"/>
      <c r="Q211" s="30"/>
      <c r="R211" s="1063"/>
    </row>
    <row r="212" spans="3:18" s="8" customFormat="1" ht="19.7" customHeight="1">
      <c r="C212" s="17"/>
      <c r="D212" s="17"/>
      <c r="E212" s="17"/>
      <c r="F212" s="18"/>
      <c r="G212" s="18"/>
      <c r="H212" s="18"/>
      <c r="I212" s="22"/>
      <c r="J212" s="357"/>
      <c r="K212" s="18"/>
      <c r="L212" s="18"/>
      <c r="M212" s="18"/>
      <c r="N212" s="30"/>
      <c r="O212" s="17"/>
      <c r="P212" s="18"/>
      <c r="Q212" s="30"/>
      <c r="R212" s="1063"/>
    </row>
    <row r="213" spans="3:18" s="8" customFormat="1" ht="19.7" customHeight="1">
      <c r="C213" s="17"/>
      <c r="D213" s="17"/>
      <c r="E213" s="17"/>
      <c r="F213" s="18"/>
      <c r="G213" s="18"/>
      <c r="H213" s="18"/>
      <c r="I213" s="22"/>
      <c r="J213" s="357"/>
      <c r="K213" s="18"/>
      <c r="L213" s="18"/>
      <c r="M213" s="18"/>
      <c r="N213" s="30"/>
      <c r="O213" s="17"/>
      <c r="P213" s="18"/>
      <c r="Q213" s="30"/>
      <c r="R213" s="1063"/>
    </row>
    <row r="214" spans="3:18" s="8" customFormat="1" ht="19.7" customHeight="1">
      <c r="C214" s="17"/>
      <c r="D214" s="17"/>
      <c r="E214" s="17"/>
      <c r="F214" s="18"/>
      <c r="G214" s="18"/>
      <c r="H214" s="18"/>
      <c r="I214" s="22"/>
      <c r="J214" s="357"/>
      <c r="K214" s="18"/>
      <c r="L214" s="18"/>
      <c r="M214" s="18"/>
      <c r="N214" s="30"/>
      <c r="O214" s="17"/>
      <c r="P214" s="18"/>
      <c r="Q214" s="30"/>
      <c r="R214" s="1063"/>
    </row>
    <row r="215" spans="3:18" s="8" customFormat="1" ht="19.7" customHeight="1">
      <c r="C215" s="17"/>
      <c r="D215" s="17"/>
      <c r="E215" s="17"/>
      <c r="F215" s="18"/>
      <c r="G215" s="18"/>
      <c r="H215" s="18"/>
      <c r="I215" s="22"/>
      <c r="J215" s="357"/>
      <c r="K215" s="18"/>
      <c r="L215" s="18"/>
      <c r="M215" s="18"/>
      <c r="N215" s="30"/>
      <c r="O215" s="17"/>
      <c r="P215" s="18"/>
      <c r="Q215" s="30"/>
      <c r="R215" s="1063"/>
    </row>
    <row r="216" spans="3:18" s="8" customFormat="1" ht="19.7" customHeight="1">
      <c r="C216" s="17"/>
      <c r="D216" s="17"/>
      <c r="E216" s="17"/>
      <c r="F216" s="18"/>
      <c r="G216" s="18"/>
      <c r="H216" s="18"/>
      <c r="I216" s="22"/>
      <c r="J216" s="357"/>
      <c r="K216" s="18"/>
      <c r="L216" s="18"/>
      <c r="M216" s="18"/>
      <c r="N216" s="30"/>
      <c r="O216" s="17"/>
      <c r="P216" s="18"/>
      <c r="Q216" s="30"/>
      <c r="R216" s="1063"/>
    </row>
    <row r="217" spans="3:18" s="8" customFormat="1" ht="19.7" customHeight="1">
      <c r="C217" s="17"/>
      <c r="D217" s="17"/>
      <c r="E217" s="17"/>
      <c r="F217" s="18"/>
      <c r="G217" s="18"/>
      <c r="H217" s="18"/>
      <c r="I217" s="22"/>
      <c r="J217" s="357"/>
      <c r="K217" s="18"/>
      <c r="L217" s="18"/>
      <c r="M217" s="18"/>
      <c r="N217" s="30"/>
      <c r="O217" s="17"/>
      <c r="P217" s="18"/>
      <c r="Q217" s="30"/>
      <c r="R217" s="1063"/>
    </row>
    <row r="218" spans="3:18" s="8" customFormat="1" ht="19.7" customHeight="1">
      <c r="C218" s="17"/>
      <c r="D218" s="17"/>
      <c r="E218" s="17"/>
      <c r="F218" s="18"/>
      <c r="G218" s="18"/>
      <c r="H218" s="18"/>
      <c r="I218" s="22"/>
      <c r="J218" s="357"/>
      <c r="K218" s="18"/>
      <c r="L218" s="18"/>
      <c r="M218" s="18"/>
      <c r="N218" s="30"/>
      <c r="O218" s="17"/>
      <c r="P218" s="18"/>
      <c r="Q218" s="30"/>
      <c r="R218" s="1063"/>
    </row>
    <row r="219" spans="3:18" s="8" customFormat="1" ht="19.7" customHeight="1">
      <c r="C219" s="17"/>
      <c r="D219" s="17"/>
      <c r="E219" s="17"/>
      <c r="F219" s="18"/>
      <c r="G219" s="18"/>
      <c r="H219" s="18"/>
      <c r="I219" s="22"/>
      <c r="J219" s="357"/>
      <c r="K219" s="18"/>
      <c r="L219" s="18"/>
      <c r="M219" s="18"/>
      <c r="N219" s="30"/>
      <c r="O219" s="17"/>
      <c r="P219" s="18"/>
      <c r="Q219" s="30"/>
      <c r="R219" s="1063"/>
    </row>
    <row r="220" spans="3:18" s="8" customFormat="1" ht="19.7" customHeight="1">
      <c r="C220" s="17"/>
      <c r="D220" s="17"/>
      <c r="E220" s="17"/>
      <c r="F220" s="18"/>
      <c r="G220" s="18"/>
      <c r="H220" s="18"/>
      <c r="I220" s="22"/>
      <c r="J220" s="357"/>
      <c r="K220" s="18"/>
      <c r="L220" s="18"/>
      <c r="M220" s="18"/>
      <c r="N220" s="30"/>
      <c r="O220" s="17"/>
      <c r="P220" s="18"/>
      <c r="Q220" s="30"/>
      <c r="R220" s="1063"/>
    </row>
    <row r="221" spans="3:18" s="8" customFormat="1" ht="19.7" customHeight="1">
      <c r="C221" s="17"/>
      <c r="D221" s="17"/>
      <c r="E221" s="17"/>
      <c r="F221" s="18"/>
      <c r="G221" s="18"/>
      <c r="H221" s="18"/>
      <c r="I221" s="22"/>
      <c r="J221" s="357"/>
      <c r="K221" s="18"/>
      <c r="L221" s="18"/>
      <c r="M221" s="18"/>
      <c r="N221" s="30"/>
      <c r="O221" s="17"/>
      <c r="P221" s="18"/>
      <c r="Q221" s="30"/>
      <c r="R221" s="1063"/>
    </row>
    <row r="222" spans="3:18" s="8" customFormat="1" ht="19.7" customHeight="1">
      <c r="C222" s="17"/>
      <c r="D222" s="17"/>
      <c r="E222" s="17"/>
      <c r="F222" s="18"/>
      <c r="G222" s="18"/>
      <c r="H222" s="18"/>
      <c r="I222" s="22"/>
      <c r="J222" s="357"/>
      <c r="K222" s="18"/>
      <c r="L222" s="18"/>
      <c r="M222" s="18"/>
      <c r="N222" s="30"/>
      <c r="O222" s="17"/>
      <c r="P222" s="18"/>
      <c r="Q222" s="30"/>
      <c r="R222" s="1063"/>
    </row>
    <row r="223" spans="3:18" s="8" customFormat="1" ht="19.7" customHeight="1">
      <c r="C223" s="17"/>
      <c r="D223" s="17"/>
      <c r="E223" s="17"/>
      <c r="F223" s="18"/>
      <c r="G223" s="18"/>
      <c r="H223" s="18"/>
      <c r="I223" s="22"/>
      <c r="J223" s="357"/>
      <c r="K223" s="18"/>
      <c r="L223" s="18"/>
      <c r="M223" s="18"/>
      <c r="N223" s="30"/>
      <c r="O223" s="17"/>
      <c r="P223" s="18"/>
      <c r="Q223" s="30"/>
      <c r="R223" s="1063"/>
    </row>
    <row r="224" spans="3:18" s="8" customFormat="1" ht="19.7" customHeight="1">
      <c r="C224" s="17"/>
      <c r="D224" s="17"/>
      <c r="E224" s="17"/>
      <c r="F224" s="18"/>
      <c r="G224" s="18"/>
      <c r="H224" s="18"/>
      <c r="I224" s="22"/>
      <c r="J224" s="357"/>
      <c r="K224" s="18"/>
      <c r="L224" s="18"/>
      <c r="M224" s="18"/>
      <c r="N224" s="30"/>
      <c r="O224" s="17"/>
      <c r="P224" s="18"/>
      <c r="Q224" s="30"/>
      <c r="R224" s="1063"/>
    </row>
    <row r="225" spans="3:18" s="8" customFormat="1" ht="19.7" customHeight="1">
      <c r="C225" s="17"/>
      <c r="D225" s="17"/>
      <c r="E225" s="17"/>
      <c r="F225" s="18"/>
      <c r="G225" s="18"/>
      <c r="H225" s="18"/>
      <c r="I225" s="22"/>
      <c r="J225" s="357"/>
      <c r="K225" s="18"/>
      <c r="L225" s="18"/>
      <c r="M225" s="18"/>
      <c r="N225" s="30"/>
      <c r="O225" s="17"/>
      <c r="P225" s="18"/>
      <c r="Q225" s="30"/>
      <c r="R225" s="1063"/>
    </row>
    <row r="226" spans="3:18" s="8" customFormat="1" ht="19.7" customHeight="1">
      <c r="C226" s="17"/>
      <c r="D226" s="17"/>
      <c r="E226" s="17"/>
      <c r="F226" s="18"/>
      <c r="G226" s="18"/>
      <c r="H226" s="18"/>
      <c r="I226" s="22"/>
      <c r="J226" s="357"/>
      <c r="K226" s="18"/>
      <c r="L226" s="18"/>
      <c r="M226" s="18"/>
      <c r="N226" s="30"/>
      <c r="O226" s="17"/>
      <c r="P226" s="18"/>
      <c r="Q226" s="30"/>
      <c r="R226" s="1063"/>
    </row>
    <row r="227" spans="3:18" s="8" customFormat="1" ht="19.7" customHeight="1">
      <c r="C227" s="17"/>
      <c r="D227" s="17"/>
      <c r="E227" s="17"/>
      <c r="F227" s="18"/>
      <c r="G227" s="18"/>
      <c r="H227" s="18"/>
      <c r="I227" s="22"/>
      <c r="J227" s="357"/>
      <c r="K227" s="18"/>
      <c r="L227" s="18"/>
      <c r="M227" s="18"/>
      <c r="N227" s="30"/>
      <c r="O227" s="17"/>
      <c r="P227" s="18"/>
      <c r="Q227" s="30"/>
      <c r="R227" s="1063"/>
    </row>
    <row r="228" spans="3:18" s="8" customFormat="1" ht="19.7" customHeight="1">
      <c r="C228" s="17"/>
      <c r="D228" s="17"/>
      <c r="E228" s="17"/>
      <c r="F228" s="18"/>
      <c r="G228" s="18"/>
      <c r="H228" s="18"/>
      <c r="I228" s="22"/>
      <c r="J228" s="357"/>
      <c r="K228" s="18"/>
      <c r="L228" s="18"/>
      <c r="M228" s="18"/>
      <c r="N228" s="30"/>
      <c r="O228" s="17"/>
      <c r="P228" s="18"/>
      <c r="Q228" s="30"/>
      <c r="R228" s="1063"/>
    </row>
    <row r="229" spans="3:18" s="8" customFormat="1" ht="19.7" customHeight="1">
      <c r="C229" s="17"/>
      <c r="D229" s="17"/>
      <c r="E229" s="17"/>
      <c r="F229" s="18"/>
      <c r="G229" s="18"/>
      <c r="H229" s="18"/>
      <c r="I229" s="22"/>
      <c r="J229" s="357"/>
      <c r="K229" s="18"/>
      <c r="L229" s="18"/>
      <c r="M229" s="18"/>
      <c r="N229" s="30"/>
      <c r="O229" s="17"/>
      <c r="P229" s="18"/>
      <c r="Q229" s="30"/>
      <c r="R229" s="1063"/>
    </row>
    <row r="230" spans="3:18" s="8" customFormat="1" ht="19.7" customHeight="1">
      <c r="C230" s="17"/>
      <c r="D230" s="17"/>
      <c r="E230" s="17"/>
      <c r="F230" s="18"/>
      <c r="G230" s="18"/>
      <c r="H230" s="18"/>
      <c r="I230" s="22"/>
      <c r="J230" s="357"/>
      <c r="K230" s="18"/>
      <c r="L230" s="18"/>
      <c r="M230" s="18"/>
      <c r="N230" s="30"/>
      <c r="O230" s="17"/>
      <c r="P230" s="18"/>
      <c r="Q230" s="30"/>
      <c r="R230" s="1063"/>
    </row>
    <row r="231" spans="3:18" s="8" customFormat="1" ht="19.7" customHeight="1">
      <c r="C231" s="17"/>
      <c r="D231" s="17"/>
      <c r="E231" s="17"/>
      <c r="F231" s="18"/>
      <c r="G231" s="18"/>
      <c r="H231" s="18"/>
      <c r="I231" s="22"/>
      <c r="J231" s="357"/>
      <c r="K231" s="18"/>
      <c r="L231" s="18"/>
      <c r="M231" s="18"/>
      <c r="N231" s="30"/>
      <c r="O231" s="17"/>
      <c r="P231" s="18"/>
      <c r="Q231" s="30"/>
      <c r="R231" s="1063"/>
    </row>
    <row r="232" spans="3:18" s="8" customFormat="1" ht="19.7" customHeight="1">
      <c r="C232" s="17"/>
      <c r="D232" s="17"/>
      <c r="E232" s="17"/>
      <c r="F232" s="18"/>
      <c r="G232" s="18"/>
      <c r="H232" s="18"/>
      <c r="I232" s="22"/>
      <c r="J232" s="357"/>
      <c r="K232" s="18"/>
      <c r="L232" s="18"/>
      <c r="M232" s="18"/>
      <c r="N232" s="30"/>
      <c r="O232" s="17"/>
      <c r="P232" s="18"/>
      <c r="Q232" s="30"/>
      <c r="R232" s="1063"/>
    </row>
    <row r="233" spans="3:18" s="8" customFormat="1" ht="19.7" customHeight="1">
      <c r="C233" s="17"/>
      <c r="D233" s="17"/>
      <c r="E233" s="17"/>
      <c r="F233" s="18"/>
      <c r="G233" s="18"/>
      <c r="H233" s="18"/>
      <c r="I233" s="22"/>
      <c r="J233" s="357"/>
      <c r="K233" s="18"/>
      <c r="L233" s="18"/>
      <c r="M233" s="18"/>
      <c r="N233" s="30"/>
      <c r="O233" s="17"/>
      <c r="P233" s="18"/>
      <c r="Q233" s="30"/>
      <c r="R233" s="1063"/>
    </row>
    <row r="234" spans="3:18" s="8" customFormat="1" ht="19.7" customHeight="1">
      <c r="C234" s="17"/>
      <c r="D234" s="17"/>
      <c r="E234" s="17"/>
      <c r="F234" s="18"/>
      <c r="G234" s="18"/>
      <c r="H234" s="18"/>
      <c r="I234" s="22"/>
      <c r="J234" s="357"/>
      <c r="K234" s="18"/>
      <c r="L234" s="18"/>
      <c r="M234" s="18"/>
      <c r="N234" s="30"/>
      <c r="O234" s="17"/>
      <c r="P234" s="18"/>
      <c r="Q234" s="30"/>
      <c r="R234" s="1063"/>
    </row>
    <row r="235" spans="3:18" s="8" customFormat="1" ht="19.7" customHeight="1">
      <c r="C235" s="17"/>
      <c r="D235" s="17"/>
      <c r="E235" s="17"/>
      <c r="F235" s="18"/>
      <c r="G235" s="18"/>
      <c r="H235" s="18"/>
      <c r="I235" s="22"/>
      <c r="J235" s="357"/>
      <c r="K235" s="18"/>
      <c r="L235" s="18"/>
      <c r="M235" s="18"/>
      <c r="N235" s="30"/>
      <c r="O235" s="17"/>
      <c r="P235" s="18"/>
      <c r="Q235" s="30"/>
      <c r="R235" s="1063"/>
    </row>
    <row r="236" spans="3:18" s="8" customFormat="1" ht="19.7" customHeight="1">
      <c r="C236" s="17"/>
      <c r="D236" s="17"/>
      <c r="E236" s="17"/>
      <c r="F236" s="18"/>
      <c r="G236" s="18"/>
      <c r="H236" s="18"/>
      <c r="I236" s="22"/>
      <c r="J236" s="357"/>
      <c r="K236" s="18"/>
      <c r="L236" s="18"/>
      <c r="M236" s="18"/>
      <c r="N236" s="30"/>
      <c r="O236" s="17"/>
      <c r="P236" s="18"/>
      <c r="Q236" s="30"/>
      <c r="R236" s="1063"/>
    </row>
    <row r="237" spans="3:18" s="8" customFormat="1" ht="19.7" customHeight="1">
      <c r="C237" s="17"/>
      <c r="D237" s="17"/>
      <c r="E237" s="17"/>
      <c r="F237" s="18"/>
      <c r="G237" s="18"/>
      <c r="H237" s="18"/>
      <c r="I237" s="22"/>
      <c r="J237" s="357"/>
      <c r="K237" s="18"/>
      <c r="L237" s="18"/>
      <c r="M237" s="18"/>
      <c r="N237" s="30"/>
      <c r="O237" s="17"/>
      <c r="P237" s="18"/>
      <c r="Q237" s="30"/>
      <c r="R237" s="1063"/>
    </row>
    <row r="238" spans="3:18" s="8" customFormat="1" ht="19.7" customHeight="1">
      <c r="C238" s="17"/>
      <c r="D238" s="17"/>
      <c r="E238" s="17"/>
      <c r="F238" s="18"/>
      <c r="G238" s="18"/>
      <c r="H238" s="18"/>
      <c r="I238" s="22"/>
      <c r="J238" s="357"/>
      <c r="K238" s="18"/>
      <c r="L238" s="18"/>
      <c r="M238" s="18"/>
      <c r="N238" s="30"/>
      <c r="O238" s="17"/>
      <c r="P238" s="18"/>
      <c r="Q238" s="30"/>
      <c r="R238" s="1063"/>
    </row>
    <row r="239" spans="3:18" s="8" customFormat="1" ht="19.7" customHeight="1">
      <c r="C239" s="17"/>
      <c r="D239" s="17"/>
      <c r="E239" s="17"/>
      <c r="F239" s="18"/>
      <c r="G239" s="18"/>
      <c r="H239" s="18"/>
      <c r="I239" s="22"/>
      <c r="J239" s="357"/>
      <c r="K239" s="18"/>
      <c r="L239" s="18"/>
      <c r="M239" s="18"/>
      <c r="N239" s="30"/>
      <c r="O239" s="17"/>
      <c r="P239" s="18"/>
      <c r="Q239" s="30"/>
      <c r="R239" s="1063"/>
    </row>
    <row r="240" spans="3:18" s="8" customFormat="1" ht="19.7" customHeight="1">
      <c r="C240" s="17"/>
      <c r="D240" s="17"/>
      <c r="E240" s="17"/>
      <c r="F240" s="18"/>
      <c r="G240" s="18"/>
      <c r="H240" s="18"/>
      <c r="I240" s="22"/>
      <c r="J240" s="357"/>
      <c r="K240" s="18"/>
      <c r="L240" s="18"/>
      <c r="M240" s="18"/>
      <c r="N240" s="30"/>
      <c r="O240" s="17"/>
      <c r="P240" s="18"/>
      <c r="Q240" s="30"/>
      <c r="R240" s="1063"/>
    </row>
    <row r="241" spans="3:18" s="8" customFormat="1" ht="19.7" customHeight="1">
      <c r="C241" s="17"/>
      <c r="D241" s="17"/>
      <c r="E241" s="17"/>
      <c r="F241" s="18"/>
      <c r="G241" s="18"/>
      <c r="H241" s="18"/>
      <c r="I241" s="22"/>
      <c r="J241" s="357"/>
      <c r="K241" s="18"/>
      <c r="L241" s="18"/>
      <c r="M241" s="18"/>
      <c r="N241" s="30"/>
      <c r="O241" s="17"/>
      <c r="P241" s="18"/>
      <c r="Q241" s="30"/>
      <c r="R241" s="1063"/>
    </row>
    <row r="242" spans="3:18" s="8" customFormat="1" ht="19.7" customHeight="1">
      <c r="C242" s="17"/>
      <c r="D242" s="52"/>
      <c r="E242" s="52"/>
      <c r="F242" s="24"/>
      <c r="G242" s="634"/>
      <c r="H242" s="18"/>
      <c r="I242" s="177"/>
      <c r="J242" s="357"/>
      <c r="K242" s="53"/>
      <c r="L242" s="18"/>
      <c r="M242" s="24"/>
      <c r="N242" s="30"/>
      <c r="O242" s="17"/>
      <c r="P242" s="18"/>
      <c r="Q242" s="30"/>
      <c r="R242" s="1063"/>
    </row>
    <row r="243" spans="3:18" s="8" customFormat="1" ht="19.7" customHeight="1">
      <c r="C243" s="17"/>
      <c r="D243" s="17"/>
      <c r="E243" s="52"/>
      <c r="F243" s="24"/>
      <c r="G243" s="634"/>
      <c r="H243" s="18"/>
      <c r="I243" s="177"/>
      <c r="J243" s="357"/>
      <c r="K243" s="53"/>
      <c r="L243" s="18"/>
      <c r="M243" s="24"/>
      <c r="N243" s="30"/>
      <c r="O243" s="17"/>
      <c r="P243" s="18"/>
      <c r="Q243" s="30"/>
      <c r="R243" s="1063"/>
    </row>
    <row r="244" spans="3:18" s="8" customFormat="1" ht="19.7" customHeight="1">
      <c r="C244" s="17"/>
      <c r="D244" s="17"/>
      <c r="E244" s="52"/>
      <c r="F244" s="24"/>
      <c r="G244" s="634"/>
      <c r="H244" s="18"/>
      <c r="I244" s="177"/>
      <c r="J244" s="357"/>
      <c r="K244" s="53"/>
      <c r="L244" s="18"/>
      <c r="M244" s="24"/>
      <c r="N244" s="30"/>
      <c r="O244" s="17"/>
      <c r="P244" s="18"/>
      <c r="Q244" s="30"/>
      <c r="R244" s="1063"/>
    </row>
    <row r="245" spans="3:18" s="8" customFormat="1" ht="19.7" customHeight="1">
      <c r="C245" s="17"/>
      <c r="D245" s="17"/>
      <c r="E245" s="52"/>
      <c r="F245" s="24"/>
      <c r="G245" s="634"/>
      <c r="H245" s="18"/>
      <c r="I245" s="177"/>
      <c r="J245" s="357"/>
      <c r="K245" s="53"/>
      <c r="L245" s="18"/>
      <c r="M245" s="24"/>
      <c r="N245" s="30"/>
      <c r="O245" s="17"/>
      <c r="P245" s="18"/>
      <c r="Q245" s="30"/>
      <c r="R245" s="1063"/>
    </row>
    <row r="246" spans="3:18" s="8" customFormat="1" ht="19.7" customHeight="1">
      <c r="C246" s="17"/>
      <c r="D246" s="17"/>
      <c r="E246" s="52"/>
      <c r="F246" s="24"/>
      <c r="G246" s="634"/>
      <c r="H246" s="18"/>
      <c r="I246" s="177"/>
      <c r="J246" s="357"/>
      <c r="K246" s="53"/>
      <c r="L246" s="18"/>
      <c r="M246" s="24"/>
      <c r="N246" s="30"/>
      <c r="O246" s="17"/>
      <c r="P246" s="18"/>
      <c r="Q246" s="30"/>
      <c r="R246" s="1063"/>
    </row>
    <row r="247" spans="3:18" s="8" customFormat="1" ht="19.7" customHeight="1">
      <c r="C247" s="17"/>
      <c r="D247" s="17"/>
      <c r="E247" s="52"/>
      <c r="F247" s="24"/>
      <c r="G247" s="634"/>
      <c r="H247" s="18"/>
      <c r="I247" s="177"/>
      <c r="J247" s="357"/>
      <c r="K247" s="53"/>
      <c r="L247" s="18"/>
      <c r="M247" s="24"/>
      <c r="N247" s="30"/>
      <c r="O247" s="17"/>
      <c r="P247" s="18"/>
      <c r="Q247" s="30"/>
      <c r="R247" s="1063"/>
    </row>
    <row r="248" spans="3:18" s="8" customFormat="1" ht="19.350000000000001" customHeight="1">
      <c r="C248" s="17"/>
      <c r="D248" s="52"/>
      <c r="E248" s="52"/>
      <c r="F248" s="24"/>
      <c r="G248" s="634"/>
      <c r="H248" s="18"/>
      <c r="I248" s="177"/>
      <c r="J248" s="357"/>
      <c r="K248" s="53"/>
      <c r="L248" s="18"/>
      <c r="M248" s="24"/>
      <c r="N248" s="30"/>
      <c r="O248" s="17"/>
      <c r="P248" s="18"/>
      <c r="Q248" s="30"/>
      <c r="R248" s="1063"/>
    </row>
    <row r="249" spans="3:18" s="8" customFormat="1" ht="19.350000000000001" customHeight="1">
      <c r="C249" s="17"/>
      <c r="D249" s="52"/>
      <c r="E249" s="52"/>
      <c r="F249" s="57"/>
      <c r="G249" s="634"/>
      <c r="H249" s="18"/>
      <c r="I249" s="177"/>
      <c r="J249" s="357"/>
      <c r="K249" s="53"/>
      <c r="L249" s="18"/>
      <c r="M249" s="24"/>
      <c r="N249" s="30"/>
      <c r="O249" s="17"/>
      <c r="P249" s="18"/>
      <c r="Q249" s="30"/>
      <c r="R249" s="1063"/>
    </row>
    <row r="250" spans="3:18" s="8" customFormat="1" ht="19.350000000000001" customHeight="1">
      <c r="C250" s="17"/>
      <c r="D250" s="52"/>
      <c r="E250" s="52"/>
      <c r="F250" s="249"/>
      <c r="G250" s="634"/>
      <c r="H250" s="18"/>
      <c r="I250" s="177"/>
      <c r="J250" s="357"/>
      <c r="K250" s="53"/>
      <c r="L250" s="18"/>
      <c r="M250" s="24"/>
      <c r="N250" s="30"/>
      <c r="O250" s="17"/>
      <c r="P250" s="18"/>
      <c r="Q250" s="30"/>
      <c r="R250" s="1063"/>
    </row>
    <row r="251" spans="3:18" s="8" customFormat="1" ht="19.7" customHeight="1">
      <c r="C251" s="17"/>
      <c r="D251" s="52"/>
      <c r="E251" s="52"/>
      <c r="F251" s="249"/>
      <c r="G251" s="634"/>
      <c r="H251" s="18"/>
      <c r="I251" s="177"/>
      <c r="J251" s="357"/>
      <c r="K251" s="53"/>
      <c r="L251" s="18"/>
      <c r="M251" s="24"/>
      <c r="N251" s="30"/>
      <c r="O251" s="17"/>
      <c r="P251" s="18"/>
      <c r="Q251" s="30"/>
      <c r="R251" s="1063"/>
    </row>
    <row r="252" spans="3:18" s="8" customFormat="1" ht="19.7" customHeight="1">
      <c r="C252" s="17"/>
      <c r="D252" s="52"/>
      <c r="E252" s="52"/>
      <c r="F252" s="249"/>
      <c r="G252" s="634"/>
      <c r="H252" s="18"/>
      <c r="I252" s="177"/>
      <c r="J252" s="357"/>
      <c r="K252" s="53"/>
      <c r="L252" s="18"/>
      <c r="M252" s="24"/>
      <c r="N252" s="30"/>
      <c r="O252" s="17"/>
      <c r="P252" s="18"/>
      <c r="Q252" s="30"/>
      <c r="R252" s="1063"/>
    </row>
    <row r="253" spans="3:18" s="8" customFormat="1" ht="19.7" customHeight="1">
      <c r="C253" s="17"/>
      <c r="D253" s="52"/>
      <c r="E253" s="52"/>
      <c r="F253" s="249"/>
      <c r="G253" s="634"/>
      <c r="H253" s="18"/>
      <c r="I253" s="177"/>
      <c r="J253" s="357"/>
      <c r="K253" s="53"/>
      <c r="L253" s="18"/>
      <c r="M253" s="24"/>
      <c r="N253" s="30"/>
      <c r="O253" s="17"/>
      <c r="P253" s="18"/>
      <c r="Q253" s="30"/>
      <c r="R253" s="1063"/>
    </row>
    <row r="254" spans="3:18" s="8" customFormat="1" ht="19.7" customHeight="1">
      <c r="C254" s="17"/>
      <c r="D254" s="52"/>
      <c r="E254" s="52"/>
      <c r="F254" s="249"/>
      <c r="G254" s="634"/>
      <c r="H254" s="18"/>
      <c r="I254" s="177"/>
      <c r="J254" s="357"/>
      <c r="K254" s="53"/>
      <c r="L254" s="18"/>
      <c r="M254" s="24"/>
      <c r="N254" s="30"/>
      <c r="O254" s="17"/>
      <c r="P254" s="18"/>
      <c r="Q254" s="30"/>
      <c r="R254" s="1063"/>
    </row>
    <row r="255" spans="3:18" s="8" customFormat="1" ht="19.7" customHeight="1">
      <c r="C255" s="17"/>
      <c r="D255" s="52"/>
      <c r="E255" s="52"/>
      <c r="F255" s="249"/>
      <c r="G255" s="634"/>
      <c r="H255" s="18"/>
      <c r="I255" s="177"/>
      <c r="J255" s="357"/>
      <c r="K255" s="53"/>
      <c r="L255" s="18"/>
      <c r="M255" s="24"/>
      <c r="N255" s="30"/>
      <c r="O255" s="17"/>
      <c r="P255" s="18"/>
      <c r="Q255" s="30"/>
      <c r="R255" s="1063"/>
    </row>
    <row r="256" spans="3:18" s="8" customFormat="1" ht="19.7" customHeight="1">
      <c r="C256" s="17"/>
      <c r="D256" s="17"/>
      <c r="E256" s="17"/>
      <c r="F256" s="24"/>
      <c r="G256" s="18"/>
      <c r="H256" s="177"/>
      <c r="I256" s="197"/>
      <c r="J256" s="511"/>
      <c r="K256" s="347"/>
      <c r="L256" s="18"/>
      <c r="M256" s="24"/>
      <c r="N256" s="30"/>
      <c r="O256" s="17"/>
      <c r="P256" s="18"/>
      <c r="Q256" s="30"/>
      <c r="R256" s="1063"/>
    </row>
    <row r="257" spans="3:18" s="8" customFormat="1" ht="19.7" customHeight="1">
      <c r="C257" s="17"/>
      <c r="D257" s="17"/>
      <c r="E257" s="17"/>
      <c r="F257" s="24"/>
      <c r="G257" s="18"/>
      <c r="H257" s="177"/>
      <c r="I257" s="852"/>
      <c r="J257" s="348"/>
      <c r="K257" s="347"/>
      <c r="L257" s="18"/>
      <c r="M257" s="24"/>
      <c r="N257" s="30"/>
      <c r="O257" s="17"/>
      <c r="P257" s="18"/>
      <c r="Q257" s="30"/>
      <c r="R257" s="1063"/>
    </row>
    <row r="258" spans="3:18" s="8" customFormat="1" ht="19.7" customHeight="1">
      <c r="C258" s="17"/>
      <c r="D258" s="52"/>
      <c r="E258" s="52"/>
      <c r="F258" s="1079"/>
      <c r="G258" s="634"/>
      <c r="H258" s="18"/>
      <c r="I258" s="177"/>
      <c r="J258" s="357"/>
      <c r="K258" s="53"/>
      <c r="L258" s="18"/>
      <c r="M258" s="24"/>
      <c r="N258" s="30"/>
      <c r="O258" s="17"/>
      <c r="P258" s="18"/>
      <c r="Q258" s="30"/>
      <c r="R258" s="1063"/>
    </row>
    <row r="259" spans="3:18" s="8" customFormat="1" ht="19.7" customHeight="1">
      <c r="C259" s="17"/>
      <c r="D259" s="52"/>
      <c r="E259" s="52"/>
      <c r="F259" s="249"/>
      <c r="G259" s="634"/>
      <c r="H259" s="18"/>
      <c r="I259" s="177"/>
      <c r="J259" s="357"/>
      <c r="K259" s="53"/>
      <c r="L259" s="18"/>
      <c r="M259" s="24"/>
      <c r="N259" s="30"/>
      <c r="O259" s="17"/>
      <c r="P259" s="18"/>
      <c r="Q259" s="30"/>
      <c r="R259" s="1063"/>
    </row>
    <row r="260" spans="3:18" s="8" customFormat="1" ht="19.7" customHeight="1">
      <c r="C260" s="17"/>
      <c r="D260" s="52"/>
      <c r="E260" s="52"/>
      <c r="F260" s="249"/>
      <c r="G260" s="634"/>
      <c r="H260" s="18"/>
      <c r="I260" s="177"/>
      <c r="J260" s="357"/>
      <c r="K260" s="53"/>
      <c r="L260" s="18"/>
      <c r="M260" s="24"/>
      <c r="N260" s="30"/>
      <c r="O260" s="17"/>
      <c r="P260" s="18"/>
      <c r="Q260" s="30"/>
      <c r="R260" s="1063"/>
    </row>
    <row r="261" spans="3:18" s="8" customFormat="1" ht="19.7" customHeight="1">
      <c r="C261" s="17"/>
      <c r="D261" s="52"/>
      <c r="E261" s="52"/>
      <c r="F261" s="249"/>
      <c r="G261" s="634"/>
      <c r="H261" s="18"/>
      <c r="I261" s="177"/>
      <c r="J261" s="357"/>
      <c r="K261" s="53"/>
      <c r="L261" s="18"/>
      <c r="M261" s="24"/>
      <c r="N261" s="30"/>
      <c r="O261" s="17"/>
      <c r="P261" s="18"/>
      <c r="Q261" s="30"/>
      <c r="R261" s="1063"/>
    </row>
    <row r="262" spans="3:18" s="8" customFormat="1" ht="19.7" customHeight="1">
      <c r="C262" s="17"/>
      <c r="D262" s="52"/>
      <c r="E262" s="52"/>
      <c r="F262" s="249"/>
      <c r="G262" s="634"/>
      <c r="H262" s="18"/>
      <c r="I262" s="177"/>
      <c r="J262" s="357"/>
      <c r="K262" s="53"/>
      <c r="L262" s="18"/>
      <c r="M262" s="24"/>
      <c r="N262" s="30"/>
      <c r="O262" s="17"/>
      <c r="P262" s="18"/>
      <c r="Q262" s="30"/>
      <c r="R262" s="1063"/>
    </row>
    <row r="263" spans="3:18" s="8" customFormat="1" ht="19.7" customHeight="1">
      <c r="C263" s="17"/>
      <c r="D263" s="52"/>
      <c r="E263" s="52"/>
      <c r="F263" s="249"/>
      <c r="G263" s="634"/>
      <c r="H263" s="18"/>
      <c r="I263" s="177"/>
      <c r="J263" s="357"/>
      <c r="K263" s="53"/>
      <c r="L263" s="18"/>
      <c r="M263" s="24"/>
      <c r="N263" s="30"/>
      <c r="O263" s="17"/>
      <c r="P263" s="18"/>
      <c r="Q263" s="30"/>
      <c r="R263" s="1063"/>
    </row>
    <row r="264" spans="3:18" s="8" customFormat="1" ht="19.7" customHeight="1">
      <c r="C264" s="17"/>
      <c r="D264" s="52"/>
      <c r="E264" s="52"/>
      <c r="F264" s="249"/>
      <c r="G264" s="634"/>
      <c r="H264" s="18"/>
      <c r="I264" s="177"/>
      <c r="J264" s="357"/>
      <c r="K264" s="53"/>
      <c r="L264" s="18"/>
      <c r="M264" s="24"/>
      <c r="N264" s="30"/>
      <c r="O264" s="17"/>
      <c r="P264" s="18"/>
      <c r="Q264" s="30"/>
      <c r="R264" s="1063"/>
    </row>
    <row r="265" spans="3:18" s="8" customFormat="1" ht="19.7" customHeight="1">
      <c r="C265" s="17"/>
      <c r="D265" s="52"/>
      <c r="E265" s="52"/>
      <c r="F265" s="249"/>
      <c r="G265" s="634"/>
      <c r="H265" s="18"/>
      <c r="I265" s="177"/>
      <c r="J265" s="357"/>
      <c r="K265" s="53"/>
      <c r="L265" s="18"/>
      <c r="M265" s="24"/>
      <c r="N265" s="30"/>
      <c r="O265" s="17"/>
      <c r="P265" s="18"/>
      <c r="Q265" s="30"/>
      <c r="R265" s="1063"/>
    </row>
    <row r="266" spans="3:18" s="8" customFormat="1" ht="19.7" customHeight="1">
      <c r="C266" s="17"/>
      <c r="D266" s="52"/>
      <c r="E266" s="52"/>
      <c r="F266" s="249"/>
      <c r="G266" s="634"/>
      <c r="H266" s="18"/>
      <c r="I266" s="177"/>
      <c r="J266" s="357"/>
      <c r="K266" s="53"/>
      <c r="L266" s="18"/>
      <c r="M266" s="24"/>
      <c r="N266" s="30"/>
      <c r="O266" s="17"/>
      <c r="P266" s="18"/>
      <c r="Q266" s="30"/>
      <c r="R266" s="1063"/>
    </row>
    <row r="267" spans="3:18" s="8" customFormat="1" ht="19.7" customHeight="1">
      <c r="C267" s="17"/>
      <c r="D267" s="52"/>
      <c r="E267" s="52"/>
      <c r="F267" s="249"/>
      <c r="G267" s="634"/>
      <c r="H267" s="18"/>
      <c r="I267" s="177"/>
      <c r="J267" s="357"/>
      <c r="K267" s="53"/>
      <c r="L267" s="18"/>
      <c r="M267" s="24"/>
      <c r="N267" s="30"/>
      <c r="O267" s="17"/>
      <c r="P267" s="18"/>
      <c r="Q267" s="30"/>
      <c r="R267" s="1063"/>
    </row>
    <row r="268" spans="3:18" s="8" customFormat="1" ht="19.7" customHeight="1">
      <c r="C268" s="17"/>
      <c r="D268" s="52"/>
      <c r="E268" s="52"/>
      <c r="F268" s="249"/>
      <c r="G268" s="634"/>
      <c r="H268" s="18"/>
      <c r="I268" s="177"/>
      <c r="J268" s="357"/>
      <c r="K268" s="53"/>
      <c r="L268" s="18"/>
      <c r="M268" s="24"/>
      <c r="N268" s="30"/>
      <c r="O268" s="17"/>
      <c r="P268" s="18"/>
      <c r="Q268" s="30"/>
      <c r="R268" s="1063"/>
    </row>
    <row r="269" spans="3:18" s="8" customFormat="1" ht="19.7" customHeight="1">
      <c r="C269" s="17"/>
      <c r="D269" s="52"/>
      <c r="E269" s="52"/>
      <c r="F269" s="249"/>
      <c r="G269" s="634"/>
      <c r="H269" s="18"/>
      <c r="I269" s="177"/>
      <c r="J269" s="357"/>
      <c r="K269" s="53"/>
      <c r="L269" s="18"/>
      <c r="M269" s="24"/>
      <c r="N269" s="30"/>
      <c r="O269" s="17"/>
      <c r="P269" s="18"/>
      <c r="Q269" s="30"/>
      <c r="R269" s="1063"/>
    </row>
    <row r="270" spans="3:18" s="8" customFormat="1" ht="19.7" customHeight="1">
      <c r="C270" s="17"/>
      <c r="D270" s="52"/>
      <c r="E270" s="52"/>
      <c r="F270" s="249"/>
      <c r="G270" s="634"/>
      <c r="H270" s="18"/>
      <c r="I270" s="177"/>
      <c r="J270" s="357"/>
      <c r="K270" s="53"/>
      <c r="L270" s="18"/>
      <c r="M270" s="24"/>
      <c r="N270" s="30"/>
      <c r="O270" s="17"/>
      <c r="P270" s="18"/>
      <c r="Q270" s="30"/>
      <c r="R270" s="1063"/>
    </row>
    <row r="271" spans="3:18" s="8" customFormat="1" ht="19.7" customHeight="1">
      <c r="C271" s="17"/>
      <c r="D271" s="52"/>
      <c r="E271" s="52"/>
      <c r="F271" s="249"/>
      <c r="G271" s="634"/>
      <c r="H271" s="18"/>
      <c r="I271" s="177"/>
      <c r="J271" s="357"/>
      <c r="K271" s="53"/>
      <c r="L271" s="18"/>
      <c r="M271" s="24"/>
      <c r="N271" s="30"/>
      <c r="O271" s="17"/>
      <c r="P271" s="18"/>
      <c r="Q271" s="30"/>
      <c r="R271" s="1063"/>
    </row>
    <row r="272" spans="3:18" s="8" customFormat="1" ht="19.7" customHeight="1">
      <c r="C272" s="17"/>
      <c r="D272" s="52"/>
      <c r="E272" s="52"/>
      <c r="F272" s="249"/>
      <c r="G272" s="634"/>
      <c r="H272" s="18"/>
      <c r="I272" s="177"/>
      <c r="J272" s="357"/>
      <c r="K272" s="53"/>
      <c r="L272" s="18"/>
      <c r="M272" s="24"/>
      <c r="N272" s="30"/>
      <c r="O272" s="17"/>
      <c r="P272" s="18"/>
      <c r="Q272" s="30"/>
      <c r="R272" s="1063"/>
    </row>
    <row r="273" spans="3:18" s="8" customFormat="1" ht="19.7" customHeight="1">
      <c r="C273" s="17"/>
      <c r="D273" s="52"/>
      <c r="E273" s="52"/>
      <c r="F273" s="249"/>
      <c r="G273" s="634"/>
      <c r="H273" s="18"/>
      <c r="I273" s="177"/>
      <c r="J273" s="357"/>
      <c r="K273" s="53"/>
      <c r="L273" s="18"/>
      <c r="M273" s="24"/>
      <c r="N273" s="30"/>
      <c r="O273" s="17"/>
      <c r="P273" s="18"/>
      <c r="Q273" s="30"/>
      <c r="R273" s="1063"/>
    </row>
    <row r="274" spans="3:18" s="8" customFormat="1" ht="19.7" customHeight="1">
      <c r="C274" s="17"/>
      <c r="D274" s="52"/>
      <c r="E274" s="52"/>
      <c r="F274" s="249"/>
      <c r="G274" s="634"/>
      <c r="H274" s="18"/>
      <c r="I274" s="177"/>
      <c r="J274" s="357"/>
      <c r="K274" s="53"/>
      <c r="L274" s="18"/>
      <c r="M274" s="24"/>
      <c r="N274" s="30"/>
      <c r="O274" s="17"/>
      <c r="P274" s="18"/>
      <c r="Q274" s="30"/>
      <c r="R274" s="1063"/>
    </row>
    <row r="275" spans="3:18" s="8" customFormat="1" ht="19.7" customHeight="1">
      <c r="C275" s="17"/>
      <c r="D275" s="52"/>
      <c r="E275" s="52"/>
      <c r="F275" s="249"/>
      <c r="G275" s="634"/>
      <c r="H275" s="18"/>
      <c r="I275" s="177"/>
      <c r="J275" s="357"/>
      <c r="K275" s="53"/>
      <c r="L275" s="18"/>
      <c r="M275" s="24"/>
      <c r="N275" s="30"/>
      <c r="O275" s="17"/>
      <c r="P275" s="18"/>
      <c r="Q275" s="30"/>
      <c r="R275" s="1063"/>
    </row>
    <row r="276" spans="3:18" s="8" customFormat="1" ht="19.7" customHeight="1">
      <c r="C276" s="17"/>
      <c r="D276" s="52"/>
      <c r="E276" s="52"/>
      <c r="F276" s="249"/>
      <c r="G276" s="634"/>
      <c r="H276" s="18"/>
      <c r="I276" s="177"/>
      <c r="J276" s="357"/>
      <c r="K276" s="53"/>
      <c r="L276" s="18"/>
      <c r="M276" s="24"/>
      <c r="N276" s="30"/>
      <c r="O276" s="17"/>
      <c r="P276" s="18"/>
      <c r="Q276" s="30"/>
      <c r="R276" s="1063"/>
    </row>
    <row r="277" spans="3:18" s="8" customFormat="1" ht="19.7" customHeight="1">
      <c r="C277" s="17"/>
      <c r="D277" s="52"/>
      <c r="E277" s="52"/>
      <c r="F277" s="249"/>
      <c r="G277" s="634"/>
      <c r="H277" s="18"/>
      <c r="I277" s="177"/>
      <c r="J277" s="357"/>
      <c r="K277" s="53"/>
      <c r="L277" s="18"/>
      <c r="M277" s="24"/>
      <c r="N277" s="30"/>
      <c r="O277" s="17"/>
      <c r="P277" s="18"/>
      <c r="Q277" s="30"/>
      <c r="R277" s="1063"/>
    </row>
    <row r="278" spans="3:18" s="8" customFormat="1" ht="19.7" customHeight="1">
      <c r="C278" s="17"/>
      <c r="D278" s="52"/>
      <c r="E278" s="52"/>
      <c r="F278" s="249"/>
      <c r="G278" s="634"/>
      <c r="H278" s="18"/>
      <c r="I278" s="177"/>
      <c r="J278" s="357"/>
      <c r="K278" s="53"/>
      <c r="L278" s="18"/>
      <c r="M278" s="24"/>
      <c r="N278" s="30"/>
      <c r="O278" s="17"/>
      <c r="P278" s="18"/>
      <c r="Q278" s="30"/>
      <c r="R278" s="1063"/>
    </row>
    <row r="279" spans="3:18" s="8" customFormat="1" ht="19.7" customHeight="1">
      <c r="C279" s="17"/>
      <c r="D279" s="52"/>
      <c r="E279" s="52"/>
      <c r="F279" s="249"/>
      <c r="G279" s="634"/>
      <c r="H279" s="18"/>
      <c r="I279" s="177"/>
      <c r="J279" s="357"/>
      <c r="K279" s="1080"/>
      <c r="L279" s="18"/>
      <c r="M279" s="24"/>
      <c r="N279" s="30"/>
      <c r="O279" s="17"/>
      <c r="P279" s="18"/>
      <c r="Q279" s="30"/>
      <c r="R279" s="1063"/>
    </row>
    <row r="280" spans="3:18" s="8" customFormat="1" ht="19.7" customHeight="1">
      <c r="C280" s="17"/>
      <c r="D280" s="52"/>
      <c r="E280" s="52"/>
      <c r="F280" s="249"/>
      <c r="G280" s="634"/>
      <c r="H280" s="18"/>
      <c r="I280" s="177"/>
      <c r="J280" s="357"/>
      <c r="K280" s="53"/>
      <c r="L280" s="18"/>
      <c r="M280" s="24"/>
      <c r="N280" s="30"/>
      <c r="O280" s="17"/>
      <c r="P280" s="18"/>
      <c r="Q280" s="30"/>
      <c r="R280" s="1063"/>
    </row>
    <row r="281" spans="3:18" s="8" customFormat="1" ht="19.7" customHeight="1">
      <c r="C281" s="17"/>
      <c r="D281" s="52"/>
      <c r="E281" s="52"/>
      <c r="F281" s="249"/>
      <c r="G281" s="634"/>
      <c r="H281" s="18"/>
      <c r="I281" s="177"/>
      <c r="J281" s="357"/>
      <c r="K281" s="53"/>
      <c r="L281" s="18"/>
      <c r="M281" s="24"/>
      <c r="N281" s="30"/>
      <c r="O281" s="17"/>
      <c r="P281" s="18"/>
      <c r="Q281" s="30"/>
      <c r="R281" s="1063"/>
    </row>
    <row r="282" spans="3:18" s="8" customFormat="1" ht="19.7" customHeight="1">
      <c r="C282" s="17"/>
      <c r="D282" s="52"/>
      <c r="E282" s="52"/>
      <c r="F282" s="249"/>
      <c r="G282" s="634"/>
      <c r="H282" s="18"/>
      <c r="I282" s="177"/>
      <c r="J282" s="357"/>
      <c r="K282" s="53"/>
      <c r="L282" s="18"/>
      <c r="M282" s="24"/>
      <c r="N282" s="30"/>
      <c r="O282" s="17"/>
      <c r="P282" s="18"/>
      <c r="Q282" s="30"/>
      <c r="R282" s="1063"/>
    </row>
    <row r="283" spans="3:18" s="8" customFormat="1" ht="19.7" customHeight="1">
      <c r="C283" s="17"/>
      <c r="D283" s="52"/>
      <c r="E283" s="52"/>
      <c r="F283" s="249"/>
      <c r="G283" s="634"/>
      <c r="H283" s="18"/>
      <c r="I283" s="177"/>
      <c r="J283" s="357"/>
      <c r="K283" s="53"/>
      <c r="L283" s="18"/>
      <c r="M283" s="24"/>
      <c r="N283" s="30"/>
      <c r="O283" s="17"/>
      <c r="P283" s="18"/>
      <c r="Q283" s="30"/>
      <c r="R283" s="1063"/>
    </row>
    <row r="284" spans="3:18" s="8" customFormat="1" ht="19.7" customHeight="1">
      <c r="C284" s="17"/>
      <c r="D284" s="52"/>
      <c r="E284" s="52"/>
      <c r="F284" s="249"/>
      <c r="G284" s="634"/>
      <c r="H284" s="18"/>
      <c r="I284" s="177"/>
      <c r="J284" s="357"/>
      <c r="K284" s="53"/>
      <c r="L284" s="18"/>
      <c r="M284" s="24"/>
      <c r="N284" s="30"/>
      <c r="O284" s="17"/>
      <c r="P284" s="18"/>
      <c r="Q284" s="30"/>
      <c r="R284" s="1063"/>
    </row>
    <row r="285" spans="3:18" s="8" customFormat="1" ht="19.7" customHeight="1">
      <c r="C285" s="17"/>
      <c r="D285" s="52"/>
      <c r="E285" s="52"/>
      <c r="F285" s="249"/>
      <c r="G285" s="634"/>
      <c r="H285" s="18"/>
      <c r="I285" s="177"/>
      <c r="J285" s="357"/>
      <c r="K285" s="53"/>
      <c r="L285" s="18"/>
      <c r="M285" s="24"/>
      <c r="N285" s="30"/>
      <c r="O285" s="17"/>
      <c r="P285" s="18"/>
      <c r="Q285" s="30"/>
      <c r="R285" s="1063"/>
    </row>
    <row r="286" spans="3:18" s="8" customFormat="1" ht="19.7" customHeight="1">
      <c r="C286" s="17"/>
      <c r="D286" s="52"/>
      <c r="E286" s="52"/>
      <c r="F286" s="249"/>
      <c r="G286" s="634"/>
      <c r="H286" s="18"/>
      <c r="I286" s="177"/>
      <c r="J286" s="357"/>
      <c r="K286" s="1080"/>
      <c r="L286" s="18"/>
      <c r="M286" s="24"/>
      <c r="N286" s="30"/>
      <c r="O286" s="17"/>
      <c r="P286" s="18"/>
      <c r="Q286" s="30"/>
      <c r="R286" s="1063"/>
    </row>
    <row r="287" spans="3:18" s="8" customFormat="1" ht="19.7" customHeight="1">
      <c r="C287" s="17"/>
      <c r="D287" s="17"/>
      <c r="E287" s="17"/>
      <c r="F287" s="249"/>
      <c r="G287" s="634"/>
      <c r="H287" s="18"/>
      <c r="I287" s="177"/>
      <c r="J287" s="357"/>
      <c r="K287" s="53"/>
      <c r="L287" s="18"/>
      <c r="M287" s="24"/>
      <c r="N287" s="30"/>
      <c r="O287" s="17"/>
      <c r="P287" s="18"/>
      <c r="Q287" s="30"/>
      <c r="R287" s="1063"/>
    </row>
    <row r="288" spans="3:18" s="8" customFormat="1" ht="19.7" customHeight="1">
      <c r="C288" s="17"/>
      <c r="D288" s="52"/>
      <c r="E288" s="52"/>
      <c r="F288" s="249"/>
      <c r="G288" s="634"/>
      <c r="H288" s="18"/>
      <c r="I288" s="177"/>
      <c r="J288" s="357"/>
      <c r="K288" s="53"/>
      <c r="L288" s="18"/>
      <c r="M288" s="24"/>
      <c r="N288" s="30"/>
      <c r="O288" s="17"/>
      <c r="P288" s="18"/>
      <c r="Q288" s="30"/>
      <c r="R288" s="1063"/>
    </row>
    <row r="289" spans="1:18" s="8" customFormat="1" ht="19.7" customHeight="1">
      <c r="C289" s="17"/>
      <c r="D289" s="52"/>
      <c r="E289" s="52"/>
      <c r="F289" s="249"/>
      <c r="G289" s="634"/>
      <c r="H289" s="18"/>
      <c r="I289" s="177"/>
      <c r="J289" s="357"/>
      <c r="K289" s="53"/>
      <c r="L289" s="18"/>
      <c r="M289" s="24"/>
      <c r="N289" s="30"/>
      <c r="O289" s="17"/>
      <c r="P289" s="18"/>
      <c r="Q289" s="30"/>
      <c r="R289" s="1063"/>
    </row>
    <row r="290" spans="1:18" s="8" customFormat="1" ht="19.7" customHeight="1">
      <c r="C290" s="17"/>
      <c r="D290" s="17"/>
      <c r="E290" s="17"/>
      <c r="F290" s="249"/>
      <c r="G290" s="634"/>
      <c r="H290" s="18"/>
      <c r="I290" s="177"/>
      <c r="J290" s="357"/>
      <c r="K290" s="53"/>
      <c r="L290" s="18"/>
      <c r="M290" s="24"/>
      <c r="N290" s="30"/>
      <c r="O290" s="17"/>
      <c r="P290" s="18"/>
      <c r="Q290" s="30"/>
      <c r="R290" s="1063"/>
    </row>
    <row r="291" spans="1:18" s="8" customFormat="1" ht="19.350000000000001" customHeight="1">
      <c r="C291" s="17"/>
      <c r="D291" s="52"/>
      <c r="E291" s="52"/>
      <c r="F291" s="249"/>
      <c r="G291" s="634"/>
      <c r="H291" s="18"/>
      <c r="I291" s="177"/>
      <c r="J291" s="357"/>
      <c r="K291" s="53"/>
      <c r="L291" s="18"/>
      <c r="M291" s="24"/>
      <c r="N291" s="30"/>
      <c r="O291" s="17"/>
      <c r="P291" s="18"/>
      <c r="Q291" s="30"/>
      <c r="R291" s="1063"/>
    </row>
    <row r="292" spans="1:18" s="8" customFormat="1" ht="19.7" customHeight="1">
      <c r="C292" s="17"/>
      <c r="D292" s="17"/>
      <c r="E292" s="17"/>
      <c r="F292" s="321"/>
      <c r="G292" s="151"/>
      <c r="H292" s="18"/>
      <c r="I292" s="177"/>
      <c r="J292" s="357"/>
      <c r="K292" s="246"/>
      <c r="L292" s="18"/>
      <c r="M292" s="18"/>
      <c r="N292" s="30"/>
      <c r="O292" s="17"/>
      <c r="P292" s="18"/>
      <c r="Q292" s="30"/>
      <c r="R292" s="1063"/>
    </row>
    <row r="293" spans="1:18" s="8" customFormat="1" ht="19.7" customHeight="1">
      <c r="C293" s="17"/>
      <c r="D293" s="17"/>
      <c r="E293" s="17"/>
      <c r="F293" s="492">
        <f>SUM(I242:I292)</f>
        <v>0</v>
      </c>
      <c r="G293" s="151"/>
      <c r="H293" s="18"/>
      <c r="I293" s="177"/>
      <c r="J293" s="357"/>
      <c r="K293" s="24"/>
      <c r="L293" s="18"/>
      <c r="M293" s="18"/>
      <c r="N293" s="30"/>
      <c r="O293" s="17"/>
      <c r="P293" s="18"/>
      <c r="Q293" s="30"/>
      <c r="R293" s="1063"/>
    </row>
    <row r="294" spans="1:18" s="8" customFormat="1" ht="19.7" customHeight="1">
      <c r="C294" s="17"/>
      <c r="D294" s="17"/>
      <c r="E294" s="17"/>
      <c r="F294" s="24"/>
      <c r="G294" s="151"/>
      <c r="H294" s="18"/>
      <c r="I294" s="177"/>
      <c r="J294" s="357"/>
      <c r="K294" s="24"/>
      <c r="L294" s="18"/>
      <c r="M294" s="18"/>
      <c r="N294" s="30"/>
      <c r="O294" s="17"/>
      <c r="P294" s="18"/>
      <c r="Q294" s="30"/>
      <c r="R294" s="1063"/>
    </row>
    <row r="295" spans="1:18" s="8" customFormat="1" ht="19.7" customHeight="1">
      <c r="C295" s="17"/>
      <c r="D295" s="17"/>
      <c r="E295" s="17"/>
      <c r="F295" s="24"/>
      <c r="G295" s="151"/>
      <c r="H295" s="18"/>
      <c r="I295" s="177"/>
      <c r="J295" s="357"/>
      <c r="K295" s="24"/>
      <c r="L295" s="24"/>
      <c r="M295" s="18"/>
      <c r="N295" s="30"/>
      <c r="O295" s="17"/>
      <c r="P295" s="18"/>
      <c r="Q295" s="30"/>
      <c r="R295" s="1063"/>
    </row>
    <row r="296" spans="1:18">
      <c r="A296" s="8"/>
      <c r="B296" s="8"/>
      <c r="C296" s="17"/>
      <c r="D296" s="17"/>
      <c r="E296" s="17"/>
      <c r="F296" s="24"/>
      <c r="G296" s="151"/>
      <c r="H296" s="18"/>
      <c r="I296" s="177"/>
      <c r="J296" s="357"/>
      <c r="K296" s="24"/>
      <c r="L296" s="18"/>
      <c r="M296" s="18"/>
      <c r="N296" s="30"/>
      <c r="O296" s="17"/>
      <c r="P296" s="18"/>
      <c r="Q296" s="30"/>
      <c r="R296" s="1063"/>
    </row>
    <row r="297" spans="1:18">
      <c r="I297" s="1504"/>
    </row>
  </sheetData>
  <mergeCells count="9">
    <mergeCell ref="C2:E2"/>
    <mergeCell ref="H2:J2"/>
    <mergeCell ref="C3:E3"/>
    <mergeCell ref="I3:L4"/>
    <mergeCell ref="C4:E4"/>
    <mergeCell ref="C5:E5"/>
    <mergeCell ref="H5:H6"/>
    <mergeCell ref="I5:I6"/>
    <mergeCell ref="C6:E6"/>
  </mergeCells>
  <phoneticPr fontId="3"/>
  <dataValidations count="1">
    <dataValidation imeMode="hiragana" allowBlank="1" showInputMessage="1" showErrorMessage="1" sqref="K77:K78 JG77:JG78 TC77:TC78 ACY77:ACY78 AMU77:AMU78 AWQ77:AWQ78 BGM77:BGM78 BQI77:BQI78 CAE77:CAE78 CKA77:CKA78 CTW77:CTW78 DDS77:DDS78 DNO77:DNO78 DXK77:DXK78 EHG77:EHG78 ERC77:ERC78 FAY77:FAY78 FKU77:FKU78 FUQ77:FUQ78 GEM77:GEM78 GOI77:GOI78 GYE77:GYE78 HIA77:HIA78 HRW77:HRW78 IBS77:IBS78 ILO77:ILO78 IVK77:IVK78 JFG77:JFG78 JPC77:JPC78 JYY77:JYY78 KIU77:KIU78 KSQ77:KSQ78 LCM77:LCM78 LMI77:LMI78 LWE77:LWE78 MGA77:MGA78 MPW77:MPW78 MZS77:MZS78 NJO77:NJO78 NTK77:NTK78 ODG77:ODG78 ONC77:ONC78 OWY77:OWY78 PGU77:PGU78 PQQ77:PQQ78 QAM77:QAM78 QKI77:QKI78 QUE77:QUE78 REA77:REA78 RNW77:RNW78 RXS77:RXS78 SHO77:SHO78 SRK77:SRK78 TBG77:TBG78 TLC77:TLC78 TUY77:TUY78 UEU77:UEU78 UOQ77:UOQ78 UYM77:UYM78 VII77:VII78 VSE77:VSE78 WCA77:WCA78 WLW77:WLW78 WVS77:WVS78 K65613:K65614 JG65613:JG65614 TC65613:TC65614 ACY65613:ACY65614 AMU65613:AMU65614 AWQ65613:AWQ65614 BGM65613:BGM65614 BQI65613:BQI65614 CAE65613:CAE65614 CKA65613:CKA65614 CTW65613:CTW65614 DDS65613:DDS65614 DNO65613:DNO65614 DXK65613:DXK65614 EHG65613:EHG65614 ERC65613:ERC65614 FAY65613:FAY65614 FKU65613:FKU65614 FUQ65613:FUQ65614 GEM65613:GEM65614 GOI65613:GOI65614 GYE65613:GYE65614 HIA65613:HIA65614 HRW65613:HRW65614 IBS65613:IBS65614 ILO65613:ILO65614 IVK65613:IVK65614 JFG65613:JFG65614 JPC65613:JPC65614 JYY65613:JYY65614 KIU65613:KIU65614 KSQ65613:KSQ65614 LCM65613:LCM65614 LMI65613:LMI65614 LWE65613:LWE65614 MGA65613:MGA65614 MPW65613:MPW65614 MZS65613:MZS65614 NJO65613:NJO65614 NTK65613:NTK65614 ODG65613:ODG65614 ONC65613:ONC65614 OWY65613:OWY65614 PGU65613:PGU65614 PQQ65613:PQQ65614 QAM65613:QAM65614 QKI65613:QKI65614 QUE65613:QUE65614 REA65613:REA65614 RNW65613:RNW65614 RXS65613:RXS65614 SHO65613:SHO65614 SRK65613:SRK65614 TBG65613:TBG65614 TLC65613:TLC65614 TUY65613:TUY65614 UEU65613:UEU65614 UOQ65613:UOQ65614 UYM65613:UYM65614 VII65613:VII65614 VSE65613:VSE65614 WCA65613:WCA65614 WLW65613:WLW65614 WVS65613:WVS65614 K131149:K131150 JG131149:JG131150 TC131149:TC131150 ACY131149:ACY131150 AMU131149:AMU131150 AWQ131149:AWQ131150 BGM131149:BGM131150 BQI131149:BQI131150 CAE131149:CAE131150 CKA131149:CKA131150 CTW131149:CTW131150 DDS131149:DDS131150 DNO131149:DNO131150 DXK131149:DXK131150 EHG131149:EHG131150 ERC131149:ERC131150 FAY131149:FAY131150 FKU131149:FKU131150 FUQ131149:FUQ131150 GEM131149:GEM131150 GOI131149:GOI131150 GYE131149:GYE131150 HIA131149:HIA131150 HRW131149:HRW131150 IBS131149:IBS131150 ILO131149:ILO131150 IVK131149:IVK131150 JFG131149:JFG131150 JPC131149:JPC131150 JYY131149:JYY131150 KIU131149:KIU131150 KSQ131149:KSQ131150 LCM131149:LCM131150 LMI131149:LMI131150 LWE131149:LWE131150 MGA131149:MGA131150 MPW131149:MPW131150 MZS131149:MZS131150 NJO131149:NJO131150 NTK131149:NTK131150 ODG131149:ODG131150 ONC131149:ONC131150 OWY131149:OWY131150 PGU131149:PGU131150 PQQ131149:PQQ131150 QAM131149:QAM131150 QKI131149:QKI131150 QUE131149:QUE131150 REA131149:REA131150 RNW131149:RNW131150 RXS131149:RXS131150 SHO131149:SHO131150 SRK131149:SRK131150 TBG131149:TBG131150 TLC131149:TLC131150 TUY131149:TUY131150 UEU131149:UEU131150 UOQ131149:UOQ131150 UYM131149:UYM131150 VII131149:VII131150 VSE131149:VSE131150 WCA131149:WCA131150 WLW131149:WLW131150 WVS131149:WVS131150 K196685:K196686 JG196685:JG196686 TC196685:TC196686 ACY196685:ACY196686 AMU196685:AMU196686 AWQ196685:AWQ196686 BGM196685:BGM196686 BQI196685:BQI196686 CAE196685:CAE196686 CKA196685:CKA196686 CTW196685:CTW196686 DDS196685:DDS196686 DNO196685:DNO196686 DXK196685:DXK196686 EHG196685:EHG196686 ERC196685:ERC196686 FAY196685:FAY196686 FKU196685:FKU196686 FUQ196685:FUQ196686 GEM196685:GEM196686 GOI196685:GOI196686 GYE196685:GYE196686 HIA196685:HIA196686 HRW196685:HRW196686 IBS196685:IBS196686 ILO196685:ILO196686 IVK196685:IVK196686 JFG196685:JFG196686 JPC196685:JPC196686 JYY196685:JYY196686 KIU196685:KIU196686 KSQ196685:KSQ196686 LCM196685:LCM196686 LMI196685:LMI196686 LWE196685:LWE196686 MGA196685:MGA196686 MPW196685:MPW196686 MZS196685:MZS196686 NJO196685:NJO196686 NTK196685:NTK196686 ODG196685:ODG196686 ONC196685:ONC196686 OWY196685:OWY196686 PGU196685:PGU196686 PQQ196685:PQQ196686 QAM196685:QAM196686 QKI196685:QKI196686 QUE196685:QUE196686 REA196685:REA196686 RNW196685:RNW196686 RXS196685:RXS196686 SHO196685:SHO196686 SRK196685:SRK196686 TBG196685:TBG196686 TLC196685:TLC196686 TUY196685:TUY196686 UEU196685:UEU196686 UOQ196685:UOQ196686 UYM196685:UYM196686 VII196685:VII196686 VSE196685:VSE196686 WCA196685:WCA196686 WLW196685:WLW196686 WVS196685:WVS196686 K262221:K262222 JG262221:JG262222 TC262221:TC262222 ACY262221:ACY262222 AMU262221:AMU262222 AWQ262221:AWQ262222 BGM262221:BGM262222 BQI262221:BQI262222 CAE262221:CAE262222 CKA262221:CKA262222 CTW262221:CTW262222 DDS262221:DDS262222 DNO262221:DNO262222 DXK262221:DXK262222 EHG262221:EHG262222 ERC262221:ERC262222 FAY262221:FAY262222 FKU262221:FKU262222 FUQ262221:FUQ262222 GEM262221:GEM262222 GOI262221:GOI262222 GYE262221:GYE262222 HIA262221:HIA262222 HRW262221:HRW262222 IBS262221:IBS262222 ILO262221:ILO262222 IVK262221:IVK262222 JFG262221:JFG262222 JPC262221:JPC262222 JYY262221:JYY262222 KIU262221:KIU262222 KSQ262221:KSQ262222 LCM262221:LCM262222 LMI262221:LMI262222 LWE262221:LWE262222 MGA262221:MGA262222 MPW262221:MPW262222 MZS262221:MZS262222 NJO262221:NJO262222 NTK262221:NTK262222 ODG262221:ODG262222 ONC262221:ONC262222 OWY262221:OWY262222 PGU262221:PGU262222 PQQ262221:PQQ262222 QAM262221:QAM262222 QKI262221:QKI262222 QUE262221:QUE262222 REA262221:REA262222 RNW262221:RNW262222 RXS262221:RXS262222 SHO262221:SHO262222 SRK262221:SRK262222 TBG262221:TBG262222 TLC262221:TLC262222 TUY262221:TUY262222 UEU262221:UEU262222 UOQ262221:UOQ262222 UYM262221:UYM262222 VII262221:VII262222 VSE262221:VSE262222 WCA262221:WCA262222 WLW262221:WLW262222 WVS262221:WVS262222 K327757:K327758 JG327757:JG327758 TC327757:TC327758 ACY327757:ACY327758 AMU327757:AMU327758 AWQ327757:AWQ327758 BGM327757:BGM327758 BQI327757:BQI327758 CAE327757:CAE327758 CKA327757:CKA327758 CTW327757:CTW327758 DDS327757:DDS327758 DNO327757:DNO327758 DXK327757:DXK327758 EHG327757:EHG327758 ERC327757:ERC327758 FAY327757:FAY327758 FKU327757:FKU327758 FUQ327757:FUQ327758 GEM327757:GEM327758 GOI327757:GOI327758 GYE327757:GYE327758 HIA327757:HIA327758 HRW327757:HRW327758 IBS327757:IBS327758 ILO327757:ILO327758 IVK327757:IVK327758 JFG327757:JFG327758 JPC327757:JPC327758 JYY327757:JYY327758 KIU327757:KIU327758 KSQ327757:KSQ327758 LCM327757:LCM327758 LMI327757:LMI327758 LWE327757:LWE327758 MGA327757:MGA327758 MPW327757:MPW327758 MZS327757:MZS327758 NJO327757:NJO327758 NTK327757:NTK327758 ODG327757:ODG327758 ONC327757:ONC327758 OWY327757:OWY327758 PGU327757:PGU327758 PQQ327757:PQQ327758 QAM327757:QAM327758 QKI327757:QKI327758 QUE327757:QUE327758 REA327757:REA327758 RNW327757:RNW327758 RXS327757:RXS327758 SHO327757:SHO327758 SRK327757:SRK327758 TBG327757:TBG327758 TLC327757:TLC327758 TUY327757:TUY327758 UEU327757:UEU327758 UOQ327757:UOQ327758 UYM327757:UYM327758 VII327757:VII327758 VSE327757:VSE327758 WCA327757:WCA327758 WLW327757:WLW327758 WVS327757:WVS327758 K393293:K393294 JG393293:JG393294 TC393293:TC393294 ACY393293:ACY393294 AMU393293:AMU393294 AWQ393293:AWQ393294 BGM393293:BGM393294 BQI393293:BQI393294 CAE393293:CAE393294 CKA393293:CKA393294 CTW393293:CTW393294 DDS393293:DDS393294 DNO393293:DNO393294 DXK393293:DXK393294 EHG393293:EHG393294 ERC393293:ERC393294 FAY393293:FAY393294 FKU393293:FKU393294 FUQ393293:FUQ393294 GEM393293:GEM393294 GOI393293:GOI393294 GYE393293:GYE393294 HIA393293:HIA393294 HRW393293:HRW393294 IBS393293:IBS393294 ILO393293:ILO393294 IVK393293:IVK393294 JFG393293:JFG393294 JPC393293:JPC393294 JYY393293:JYY393294 KIU393293:KIU393294 KSQ393293:KSQ393294 LCM393293:LCM393294 LMI393293:LMI393294 LWE393293:LWE393294 MGA393293:MGA393294 MPW393293:MPW393294 MZS393293:MZS393294 NJO393293:NJO393294 NTK393293:NTK393294 ODG393293:ODG393294 ONC393293:ONC393294 OWY393293:OWY393294 PGU393293:PGU393294 PQQ393293:PQQ393294 QAM393293:QAM393294 QKI393293:QKI393294 QUE393293:QUE393294 REA393293:REA393294 RNW393293:RNW393294 RXS393293:RXS393294 SHO393293:SHO393294 SRK393293:SRK393294 TBG393293:TBG393294 TLC393293:TLC393294 TUY393293:TUY393294 UEU393293:UEU393294 UOQ393293:UOQ393294 UYM393293:UYM393294 VII393293:VII393294 VSE393293:VSE393294 WCA393293:WCA393294 WLW393293:WLW393294 WVS393293:WVS393294 K458829:K458830 JG458829:JG458830 TC458829:TC458830 ACY458829:ACY458830 AMU458829:AMU458830 AWQ458829:AWQ458830 BGM458829:BGM458830 BQI458829:BQI458830 CAE458829:CAE458830 CKA458829:CKA458830 CTW458829:CTW458830 DDS458829:DDS458830 DNO458829:DNO458830 DXK458829:DXK458830 EHG458829:EHG458830 ERC458829:ERC458830 FAY458829:FAY458830 FKU458829:FKU458830 FUQ458829:FUQ458830 GEM458829:GEM458830 GOI458829:GOI458830 GYE458829:GYE458830 HIA458829:HIA458830 HRW458829:HRW458830 IBS458829:IBS458830 ILO458829:ILO458830 IVK458829:IVK458830 JFG458829:JFG458830 JPC458829:JPC458830 JYY458829:JYY458830 KIU458829:KIU458830 KSQ458829:KSQ458830 LCM458829:LCM458830 LMI458829:LMI458830 LWE458829:LWE458830 MGA458829:MGA458830 MPW458829:MPW458830 MZS458829:MZS458830 NJO458829:NJO458830 NTK458829:NTK458830 ODG458829:ODG458830 ONC458829:ONC458830 OWY458829:OWY458830 PGU458829:PGU458830 PQQ458829:PQQ458830 QAM458829:QAM458830 QKI458829:QKI458830 QUE458829:QUE458830 REA458829:REA458830 RNW458829:RNW458830 RXS458829:RXS458830 SHO458829:SHO458830 SRK458829:SRK458830 TBG458829:TBG458830 TLC458829:TLC458830 TUY458829:TUY458830 UEU458829:UEU458830 UOQ458829:UOQ458830 UYM458829:UYM458830 VII458829:VII458830 VSE458829:VSE458830 WCA458829:WCA458830 WLW458829:WLW458830 WVS458829:WVS458830 K524365:K524366 JG524365:JG524366 TC524365:TC524366 ACY524365:ACY524366 AMU524365:AMU524366 AWQ524365:AWQ524366 BGM524365:BGM524366 BQI524365:BQI524366 CAE524365:CAE524366 CKA524365:CKA524366 CTW524365:CTW524366 DDS524365:DDS524366 DNO524365:DNO524366 DXK524365:DXK524366 EHG524365:EHG524366 ERC524365:ERC524366 FAY524365:FAY524366 FKU524365:FKU524366 FUQ524365:FUQ524366 GEM524365:GEM524366 GOI524365:GOI524366 GYE524365:GYE524366 HIA524365:HIA524366 HRW524365:HRW524366 IBS524365:IBS524366 ILO524365:ILO524366 IVK524365:IVK524366 JFG524365:JFG524366 JPC524365:JPC524366 JYY524365:JYY524366 KIU524365:KIU524366 KSQ524365:KSQ524366 LCM524365:LCM524366 LMI524365:LMI524366 LWE524365:LWE524366 MGA524365:MGA524366 MPW524365:MPW524366 MZS524365:MZS524366 NJO524365:NJO524366 NTK524365:NTK524366 ODG524365:ODG524366 ONC524365:ONC524366 OWY524365:OWY524366 PGU524365:PGU524366 PQQ524365:PQQ524366 QAM524365:QAM524366 QKI524365:QKI524366 QUE524365:QUE524366 REA524365:REA524366 RNW524365:RNW524366 RXS524365:RXS524366 SHO524365:SHO524366 SRK524365:SRK524366 TBG524365:TBG524366 TLC524365:TLC524366 TUY524365:TUY524366 UEU524365:UEU524366 UOQ524365:UOQ524366 UYM524365:UYM524366 VII524365:VII524366 VSE524365:VSE524366 WCA524365:WCA524366 WLW524365:WLW524366 WVS524365:WVS524366 K589901:K589902 JG589901:JG589902 TC589901:TC589902 ACY589901:ACY589902 AMU589901:AMU589902 AWQ589901:AWQ589902 BGM589901:BGM589902 BQI589901:BQI589902 CAE589901:CAE589902 CKA589901:CKA589902 CTW589901:CTW589902 DDS589901:DDS589902 DNO589901:DNO589902 DXK589901:DXK589902 EHG589901:EHG589902 ERC589901:ERC589902 FAY589901:FAY589902 FKU589901:FKU589902 FUQ589901:FUQ589902 GEM589901:GEM589902 GOI589901:GOI589902 GYE589901:GYE589902 HIA589901:HIA589902 HRW589901:HRW589902 IBS589901:IBS589902 ILO589901:ILO589902 IVK589901:IVK589902 JFG589901:JFG589902 JPC589901:JPC589902 JYY589901:JYY589902 KIU589901:KIU589902 KSQ589901:KSQ589902 LCM589901:LCM589902 LMI589901:LMI589902 LWE589901:LWE589902 MGA589901:MGA589902 MPW589901:MPW589902 MZS589901:MZS589902 NJO589901:NJO589902 NTK589901:NTK589902 ODG589901:ODG589902 ONC589901:ONC589902 OWY589901:OWY589902 PGU589901:PGU589902 PQQ589901:PQQ589902 QAM589901:QAM589902 QKI589901:QKI589902 QUE589901:QUE589902 REA589901:REA589902 RNW589901:RNW589902 RXS589901:RXS589902 SHO589901:SHO589902 SRK589901:SRK589902 TBG589901:TBG589902 TLC589901:TLC589902 TUY589901:TUY589902 UEU589901:UEU589902 UOQ589901:UOQ589902 UYM589901:UYM589902 VII589901:VII589902 VSE589901:VSE589902 WCA589901:WCA589902 WLW589901:WLW589902 WVS589901:WVS589902 K655437:K655438 JG655437:JG655438 TC655437:TC655438 ACY655437:ACY655438 AMU655437:AMU655438 AWQ655437:AWQ655438 BGM655437:BGM655438 BQI655437:BQI655438 CAE655437:CAE655438 CKA655437:CKA655438 CTW655437:CTW655438 DDS655437:DDS655438 DNO655437:DNO655438 DXK655437:DXK655438 EHG655437:EHG655438 ERC655437:ERC655438 FAY655437:FAY655438 FKU655437:FKU655438 FUQ655437:FUQ655438 GEM655437:GEM655438 GOI655437:GOI655438 GYE655437:GYE655438 HIA655437:HIA655438 HRW655437:HRW655438 IBS655437:IBS655438 ILO655437:ILO655438 IVK655437:IVK655438 JFG655437:JFG655438 JPC655437:JPC655438 JYY655437:JYY655438 KIU655437:KIU655438 KSQ655437:KSQ655438 LCM655437:LCM655438 LMI655437:LMI655438 LWE655437:LWE655438 MGA655437:MGA655438 MPW655437:MPW655438 MZS655437:MZS655438 NJO655437:NJO655438 NTK655437:NTK655438 ODG655437:ODG655438 ONC655437:ONC655438 OWY655437:OWY655438 PGU655437:PGU655438 PQQ655437:PQQ655438 QAM655437:QAM655438 QKI655437:QKI655438 QUE655437:QUE655438 REA655437:REA655438 RNW655437:RNW655438 RXS655437:RXS655438 SHO655437:SHO655438 SRK655437:SRK655438 TBG655437:TBG655438 TLC655437:TLC655438 TUY655437:TUY655438 UEU655437:UEU655438 UOQ655437:UOQ655438 UYM655437:UYM655438 VII655437:VII655438 VSE655437:VSE655438 WCA655437:WCA655438 WLW655437:WLW655438 WVS655437:WVS655438 K720973:K720974 JG720973:JG720974 TC720973:TC720974 ACY720973:ACY720974 AMU720973:AMU720974 AWQ720973:AWQ720974 BGM720973:BGM720974 BQI720973:BQI720974 CAE720973:CAE720974 CKA720973:CKA720974 CTW720973:CTW720974 DDS720973:DDS720974 DNO720973:DNO720974 DXK720973:DXK720974 EHG720973:EHG720974 ERC720973:ERC720974 FAY720973:FAY720974 FKU720973:FKU720974 FUQ720973:FUQ720974 GEM720973:GEM720974 GOI720973:GOI720974 GYE720973:GYE720974 HIA720973:HIA720974 HRW720973:HRW720974 IBS720973:IBS720974 ILO720973:ILO720974 IVK720973:IVK720974 JFG720973:JFG720974 JPC720973:JPC720974 JYY720973:JYY720974 KIU720973:KIU720974 KSQ720973:KSQ720974 LCM720973:LCM720974 LMI720973:LMI720974 LWE720973:LWE720974 MGA720973:MGA720974 MPW720973:MPW720974 MZS720973:MZS720974 NJO720973:NJO720974 NTK720973:NTK720974 ODG720973:ODG720974 ONC720973:ONC720974 OWY720973:OWY720974 PGU720973:PGU720974 PQQ720973:PQQ720974 QAM720973:QAM720974 QKI720973:QKI720974 QUE720973:QUE720974 REA720973:REA720974 RNW720973:RNW720974 RXS720973:RXS720974 SHO720973:SHO720974 SRK720973:SRK720974 TBG720973:TBG720974 TLC720973:TLC720974 TUY720973:TUY720974 UEU720973:UEU720974 UOQ720973:UOQ720974 UYM720973:UYM720974 VII720973:VII720974 VSE720973:VSE720974 WCA720973:WCA720974 WLW720973:WLW720974 WVS720973:WVS720974 K786509:K786510 JG786509:JG786510 TC786509:TC786510 ACY786509:ACY786510 AMU786509:AMU786510 AWQ786509:AWQ786510 BGM786509:BGM786510 BQI786509:BQI786510 CAE786509:CAE786510 CKA786509:CKA786510 CTW786509:CTW786510 DDS786509:DDS786510 DNO786509:DNO786510 DXK786509:DXK786510 EHG786509:EHG786510 ERC786509:ERC786510 FAY786509:FAY786510 FKU786509:FKU786510 FUQ786509:FUQ786510 GEM786509:GEM786510 GOI786509:GOI786510 GYE786509:GYE786510 HIA786509:HIA786510 HRW786509:HRW786510 IBS786509:IBS786510 ILO786509:ILO786510 IVK786509:IVK786510 JFG786509:JFG786510 JPC786509:JPC786510 JYY786509:JYY786510 KIU786509:KIU786510 KSQ786509:KSQ786510 LCM786509:LCM786510 LMI786509:LMI786510 LWE786509:LWE786510 MGA786509:MGA786510 MPW786509:MPW786510 MZS786509:MZS786510 NJO786509:NJO786510 NTK786509:NTK786510 ODG786509:ODG786510 ONC786509:ONC786510 OWY786509:OWY786510 PGU786509:PGU786510 PQQ786509:PQQ786510 QAM786509:QAM786510 QKI786509:QKI786510 QUE786509:QUE786510 REA786509:REA786510 RNW786509:RNW786510 RXS786509:RXS786510 SHO786509:SHO786510 SRK786509:SRK786510 TBG786509:TBG786510 TLC786509:TLC786510 TUY786509:TUY786510 UEU786509:UEU786510 UOQ786509:UOQ786510 UYM786509:UYM786510 VII786509:VII786510 VSE786509:VSE786510 WCA786509:WCA786510 WLW786509:WLW786510 WVS786509:WVS786510 K852045:K852046 JG852045:JG852046 TC852045:TC852046 ACY852045:ACY852046 AMU852045:AMU852046 AWQ852045:AWQ852046 BGM852045:BGM852046 BQI852045:BQI852046 CAE852045:CAE852046 CKA852045:CKA852046 CTW852045:CTW852046 DDS852045:DDS852046 DNO852045:DNO852046 DXK852045:DXK852046 EHG852045:EHG852046 ERC852045:ERC852046 FAY852045:FAY852046 FKU852045:FKU852046 FUQ852045:FUQ852046 GEM852045:GEM852046 GOI852045:GOI852046 GYE852045:GYE852046 HIA852045:HIA852046 HRW852045:HRW852046 IBS852045:IBS852046 ILO852045:ILO852046 IVK852045:IVK852046 JFG852045:JFG852046 JPC852045:JPC852046 JYY852045:JYY852046 KIU852045:KIU852046 KSQ852045:KSQ852046 LCM852045:LCM852046 LMI852045:LMI852046 LWE852045:LWE852046 MGA852045:MGA852046 MPW852045:MPW852046 MZS852045:MZS852046 NJO852045:NJO852046 NTK852045:NTK852046 ODG852045:ODG852046 ONC852045:ONC852046 OWY852045:OWY852046 PGU852045:PGU852046 PQQ852045:PQQ852046 QAM852045:QAM852046 QKI852045:QKI852046 QUE852045:QUE852046 REA852045:REA852046 RNW852045:RNW852046 RXS852045:RXS852046 SHO852045:SHO852046 SRK852045:SRK852046 TBG852045:TBG852046 TLC852045:TLC852046 TUY852045:TUY852046 UEU852045:UEU852046 UOQ852045:UOQ852046 UYM852045:UYM852046 VII852045:VII852046 VSE852045:VSE852046 WCA852045:WCA852046 WLW852045:WLW852046 WVS852045:WVS852046 K917581:K917582 JG917581:JG917582 TC917581:TC917582 ACY917581:ACY917582 AMU917581:AMU917582 AWQ917581:AWQ917582 BGM917581:BGM917582 BQI917581:BQI917582 CAE917581:CAE917582 CKA917581:CKA917582 CTW917581:CTW917582 DDS917581:DDS917582 DNO917581:DNO917582 DXK917581:DXK917582 EHG917581:EHG917582 ERC917581:ERC917582 FAY917581:FAY917582 FKU917581:FKU917582 FUQ917581:FUQ917582 GEM917581:GEM917582 GOI917581:GOI917582 GYE917581:GYE917582 HIA917581:HIA917582 HRW917581:HRW917582 IBS917581:IBS917582 ILO917581:ILO917582 IVK917581:IVK917582 JFG917581:JFG917582 JPC917581:JPC917582 JYY917581:JYY917582 KIU917581:KIU917582 KSQ917581:KSQ917582 LCM917581:LCM917582 LMI917581:LMI917582 LWE917581:LWE917582 MGA917581:MGA917582 MPW917581:MPW917582 MZS917581:MZS917582 NJO917581:NJO917582 NTK917581:NTK917582 ODG917581:ODG917582 ONC917581:ONC917582 OWY917581:OWY917582 PGU917581:PGU917582 PQQ917581:PQQ917582 QAM917581:QAM917582 QKI917581:QKI917582 QUE917581:QUE917582 REA917581:REA917582 RNW917581:RNW917582 RXS917581:RXS917582 SHO917581:SHO917582 SRK917581:SRK917582 TBG917581:TBG917582 TLC917581:TLC917582 TUY917581:TUY917582 UEU917581:UEU917582 UOQ917581:UOQ917582 UYM917581:UYM917582 VII917581:VII917582 VSE917581:VSE917582 WCA917581:WCA917582 WLW917581:WLW917582 WVS917581:WVS917582 K983117:K983118 JG983117:JG983118 TC983117:TC983118 ACY983117:ACY983118 AMU983117:AMU983118 AWQ983117:AWQ983118 BGM983117:BGM983118 BQI983117:BQI983118 CAE983117:CAE983118 CKA983117:CKA983118 CTW983117:CTW983118 DDS983117:DDS983118 DNO983117:DNO983118 DXK983117:DXK983118 EHG983117:EHG983118 ERC983117:ERC983118 FAY983117:FAY983118 FKU983117:FKU983118 FUQ983117:FUQ983118 GEM983117:GEM983118 GOI983117:GOI983118 GYE983117:GYE983118 HIA983117:HIA983118 HRW983117:HRW983118 IBS983117:IBS983118 ILO983117:ILO983118 IVK983117:IVK983118 JFG983117:JFG983118 JPC983117:JPC983118 JYY983117:JYY983118 KIU983117:KIU983118 KSQ983117:KSQ983118 LCM983117:LCM983118 LMI983117:LMI983118 LWE983117:LWE983118 MGA983117:MGA983118 MPW983117:MPW983118 MZS983117:MZS983118 NJO983117:NJO983118 NTK983117:NTK983118 ODG983117:ODG983118 ONC983117:ONC983118 OWY983117:OWY983118 PGU983117:PGU983118 PQQ983117:PQQ983118 QAM983117:QAM983118 QKI983117:QKI983118 QUE983117:QUE983118 REA983117:REA983118 RNW983117:RNW983118 RXS983117:RXS983118 SHO983117:SHO983118 SRK983117:SRK983118 TBG983117:TBG983118 TLC983117:TLC983118 TUY983117:TUY983118 UEU983117:UEU983118 UOQ983117:UOQ983118 UYM983117:UYM983118 VII983117:VII983118 VSE983117:VSE983118 WCA983117:WCA983118 WLW983117:WLW983118 WVS983117:WVS983118 K105 JG105 TC105 ACY105 AMU105 AWQ105 BGM105 BQI105 CAE105 CKA105 CTW105 DDS105 DNO105 DXK105 EHG105 ERC105 FAY105 FKU105 FUQ105 GEM105 GOI105 GYE105 HIA105 HRW105 IBS105 ILO105 IVK105 JFG105 JPC105 JYY105 KIU105 KSQ105 LCM105 LMI105 LWE105 MGA105 MPW105 MZS105 NJO105 NTK105 ODG105 ONC105 OWY105 PGU105 PQQ105 QAM105 QKI105 QUE105 REA105 RNW105 RXS105 SHO105 SRK105 TBG105 TLC105 TUY105 UEU105 UOQ105 UYM105 VII105 VSE105 WCA105 WLW105 WVS105 K65641 JG65641 TC65641 ACY65641 AMU65641 AWQ65641 BGM65641 BQI65641 CAE65641 CKA65641 CTW65641 DDS65641 DNO65641 DXK65641 EHG65641 ERC65641 FAY65641 FKU65641 FUQ65641 GEM65641 GOI65641 GYE65641 HIA65641 HRW65641 IBS65641 ILO65641 IVK65641 JFG65641 JPC65641 JYY65641 KIU65641 KSQ65641 LCM65641 LMI65641 LWE65641 MGA65641 MPW65641 MZS65641 NJO65641 NTK65641 ODG65641 ONC65641 OWY65641 PGU65641 PQQ65641 QAM65641 QKI65641 QUE65641 REA65641 RNW65641 RXS65641 SHO65641 SRK65641 TBG65641 TLC65641 TUY65641 UEU65641 UOQ65641 UYM65641 VII65641 VSE65641 WCA65641 WLW65641 WVS65641 K131177 JG131177 TC131177 ACY131177 AMU131177 AWQ131177 BGM131177 BQI131177 CAE131177 CKA131177 CTW131177 DDS131177 DNO131177 DXK131177 EHG131177 ERC131177 FAY131177 FKU131177 FUQ131177 GEM131177 GOI131177 GYE131177 HIA131177 HRW131177 IBS131177 ILO131177 IVK131177 JFG131177 JPC131177 JYY131177 KIU131177 KSQ131177 LCM131177 LMI131177 LWE131177 MGA131177 MPW131177 MZS131177 NJO131177 NTK131177 ODG131177 ONC131177 OWY131177 PGU131177 PQQ131177 QAM131177 QKI131177 QUE131177 REA131177 RNW131177 RXS131177 SHO131177 SRK131177 TBG131177 TLC131177 TUY131177 UEU131177 UOQ131177 UYM131177 VII131177 VSE131177 WCA131177 WLW131177 WVS131177 K196713 JG196713 TC196713 ACY196713 AMU196713 AWQ196713 BGM196713 BQI196713 CAE196713 CKA196713 CTW196713 DDS196713 DNO196713 DXK196713 EHG196713 ERC196713 FAY196713 FKU196713 FUQ196713 GEM196713 GOI196713 GYE196713 HIA196713 HRW196713 IBS196713 ILO196713 IVK196713 JFG196713 JPC196713 JYY196713 KIU196713 KSQ196713 LCM196713 LMI196713 LWE196713 MGA196713 MPW196713 MZS196713 NJO196713 NTK196713 ODG196713 ONC196713 OWY196713 PGU196713 PQQ196713 QAM196713 QKI196713 QUE196713 REA196713 RNW196713 RXS196713 SHO196713 SRK196713 TBG196713 TLC196713 TUY196713 UEU196713 UOQ196713 UYM196713 VII196713 VSE196713 WCA196713 WLW196713 WVS196713 K262249 JG262249 TC262249 ACY262249 AMU262249 AWQ262249 BGM262249 BQI262249 CAE262249 CKA262249 CTW262249 DDS262249 DNO262249 DXK262249 EHG262249 ERC262249 FAY262249 FKU262249 FUQ262249 GEM262249 GOI262249 GYE262249 HIA262249 HRW262249 IBS262249 ILO262249 IVK262249 JFG262249 JPC262249 JYY262249 KIU262249 KSQ262249 LCM262249 LMI262249 LWE262249 MGA262249 MPW262249 MZS262249 NJO262249 NTK262249 ODG262249 ONC262249 OWY262249 PGU262249 PQQ262249 QAM262249 QKI262249 QUE262249 REA262249 RNW262249 RXS262249 SHO262249 SRK262249 TBG262249 TLC262249 TUY262249 UEU262249 UOQ262249 UYM262249 VII262249 VSE262249 WCA262249 WLW262249 WVS262249 K327785 JG327785 TC327785 ACY327785 AMU327785 AWQ327785 BGM327785 BQI327785 CAE327785 CKA327785 CTW327785 DDS327785 DNO327785 DXK327785 EHG327785 ERC327785 FAY327785 FKU327785 FUQ327785 GEM327785 GOI327785 GYE327785 HIA327785 HRW327785 IBS327785 ILO327785 IVK327785 JFG327785 JPC327785 JYY327785 KIU327785 KSQ327785 LCM327785 LMI327785 LWE327785 MGA327785 MPW327785 MZS327785 NJO327785 NTK327785 ODG327785 ONC327785 OWY327785 PGU327785 PQQ327785 QAM327785 QKI327785 QUE327785 REA327785 RNW327785 RXS327785 SHO327785 SRK327785 TBG327785 TLC327785 TUY327785 UEU327785 UOQ327785 UYM327785 VII327785 VSE327785 WCA327785 WLW327785 WVS327785 K393321 JG393321 TC393321 ACY393321 AMU393321 AWQ393321 BGM393321 BQI393321 CAE393321 CKA393321 CTW393321 DDS393321 DNO393321 DXK393321 EHG393321 ERC393321 FAY393321 FKU393321 FUQ393321 GEM393321 GOI393321 GYE393321 HIA393321 HRW393321 IBS393321 ILO393321 IVK393321 JFG393321 JPC393321 JYY393321 KIU393321 KSQ393321 LCM393321 LMI393321 LWE393321 MGA393321 MPW393321 MZS393321 NJO393321 NTK393321 ODG393321 ONC393321 OWY393321 PGU393321 PQQ393321 QAM393321 QKI393321 QUE393321 REA393321 RNW393321 RXS393321 SHO393321 SRK393321 TBG393321 TLC393321 TUY393321 UEU393321 UOQ393321 UYM393321 VII393321 VSE393321 WCA393321 WLW393321 WVS393321 K458857 JG458857 TC458857 ACY458857 AMU458857 AWQ458857 BGM458857 BQI458857 CAE458857 CKA458857 CTW458857 DDS458857 DNO458857 DXK458857 EHG458857 ERC458857 FAY458857 FKU458857 FUQ458857 GEM458857 GOI458857 GYE458857 HIA458857 HRW458857 IBS458857 ILO458857 IVK458857 JFG458857 JPC458857 JYY458857 KIU458857 KSQ458857 LCM458857 LMI458857 LWE458857 MGA458857 MPW458857 MZS458857 NJO458857 NTK458857 ODG458857 ONC458857 OWY458857 PGU458857 PQQ458857 QAM458857 QKI458857 QUE458857 REA458857 RNW458857 RXS458857 SHO458857 SRK458857 TBG458857 TLC458857 TUY458857 UEU458857 UOQ458857 UYM458857 VII458857 VSE458857 WCA458857 WLW458857 WVS458857 K524393 JG524393 TC524393 ACY524393 AMU524393 AWQ524393 BGM524393 BQI524393 CAE524393 CKA524393 CTW524393 DDS524393 DNO524393 DXK524393 EHG524393 ERC524393 FAY524393 FKU524393 FUQ524393 GEM524393 GOI524393 GYE524393 HIA524393 HRW524393 IBS524393 ILO524393 IVK524393 JFG524393 JPC524393 JYY524393 KIU524393 KSQ524393 LCM524393 LMI524393 LWE524393 MGA524393 MPW524393 MZS524393 NJO524393 NTK524393 ODG524393 ONC524393 OWY524393 PGU524393 PQQ524393 QAM524393 QKI524393 QUE524393 REA524393 RNW524393 RXS524393 SHO524393 SRK524393 TBG524393 TLC524393 TUY524393 UEU524393 UOQ524393 UYM524393 VII524393 VSE524393 WCA524393 WLW524393 WVS524393 K589929 JG589929 TC589929 ACY589929 AMU589929 AWQ589929 BGM589929 BQI589929 CAE589929 CKA589929 CTW589929 DDS589929 DNO589929 DXK589929 EHG589929 ERC589929 FAY589929 FKU589929 FUQ589929 GEM589929 GOI589929 GYE589929 HIA589929 HRW589929 IBS589929 ILO589929 IVK589929 JFG589929 JPC589929 JYY589929 KIU589929 KSQ589929 LCM589929 LMI589929 LWE589929 MGA589929 MPW589929 MZS589929 NJO589929 NTK589929 ODG589929 ONC589929 OWY589929 PGU589929 PQQ589929 QAM589929 QKI589929 QUE589929 REA589929 RNW589929 RXS589929 SHO589929 SRK589929 TBG589929 TLC589929 TUY589929 UEU589929 UOQ589929 UYM589929 VII589929 VSE589929 WCA589929 WLW589929 WVS589929 K655465 JG655465 TC655465 ACY655465 AMU655465 AWQ655465 BGM655465 BQI655465 CAE655465 CKA655465 CTW655465 DDS655465 DNO655465 DXK655465 EHG655465 ERC655465 FAY655465 FKU655465 FUQ655465 GEM655465 GOI655465 GYE655465 HIA655465 HRW655465 IBS655465 ILO655465 IVK655465 JFG655465 JPC655465 JYY655465 KIU655465 KSQ655465 LCM655465 LMI655465 LWE655465 MGA655465 MPW655465 MZS655465 NJO655465 NTK655465 ODG655465 ONC655465 OWY655465 PGU655465 PQQ655465 QAM655465 QKI655465 QUE655465 REA655465 RNW655465 RXS655465 SHO655465 SRK655465 TBG655465 TLC655465 TUY655465 UEU655465 UOQ655465 UYM655465 VII655465 VSE655465 WCA655465 WLW655465 WVS655465 K721001 JG721001 TC721001 ACY721001 AMU721001 AWQ721001 BGM721001 BQI721001 CAE721001 CKA721001 CTW721001 DDS721001 DNO721001 DXK721001 EHG721001 ERC721001 FAY721001 FKU721001 FUQ721001 GEM721001 GOI721001 GYE721001 HIA721001 HRW721001 IBS721001 ILO721001 IVK721001 JFG721001 JPC721001 JYY721001 KIU721001 KSQ721001 LCM721001 LMI721001 LWE721001 MGA721001 MPW721001 MZS721001 NJO721001 NTK721001 ODG721001 ONC721001 OWY721001 PGU721001 PQQ721001 QAM721001 QKI721001 QUE721001 REA721001 RNW721001 RXS721001 SHO721001 SRK721001 TBG721001 TLC721001 TUY721001 UEU721001 UOQ721001 UYM721001 VII721001 VSE721001 WCA721001 WLW721001 WVS721001 K786537 JG786537 TC786537 ACY786537 AMU786537 AWQ786537 BGM786537 BQI786537 CAE786537 CKA786537 CTW786537 DDS786537 DNO786537 DXK786537 EHG786537 ERC786537 FAY786537 FKU786537 FUQ786537 GEM786537 GOI786537 GYE786537 HIA786537 HRW786537 IBS786537 ILO786537 IVK786537 JFG786537 JPC786537 JYY786537 KIU786537 KSQ786537 LCM786537 LMI786537 LWE786537 MGA786537 MPW786537 MZS786537 NJO786537 NTK786537 ODG786537 ONC786537 OWY786537 PGU786537 PQQ786537 QAM786537 QKI786537 QUE786537 REA786537 RNW786537 RXS786537 SHO786537 SRK786537 TBG786537 TLC786537 TUY786537 UEU786537 UOQ786537 UYM786537 VII786537 VSE786537 WCA786537 WLW786537 WVS786537 K852073 JG852073 TC852073 ACY852073 AMU852073 AWQ852073 BGM852073 BQI852073 CAE852073 CKA852073 CTW852073 DDS852073 DNO852073 DXK852073 EHG852073 ERC852073 FAY852073 FKU852073 FUQ852073 GEM852073 GOI852073 GYE852073 HIA852073 HRW852073 IBS852073 ILO852073 IVK852073 JFG852073 JPC852073 JYY852073 KIU852073 KSQ852073 LCM852073 LMI852073 LWE852073 MGA852073 MPW852073 MZS852073 NJO852073 NTK852073 ODG852073 ONC852073 OWY852073 PGU852073 PQQ852073 QAM852073 QKI852073 QUE852073 REA852073 RNW852073 RXS852073 SHO852073 SRK852073 TBG852073 TLC852073 TUY852073 UEU852073 UOQ852073 UYM852073 VII852073 VSE852073 WCA852073 WLW852073 WVS852073 K917609 JG917609 TC917609 ACY917609 AMU917609 AWQ917609 BGM917609 BQI917609 CAE917609 CKA917609 CTW917609 DDS917609 DNO917609 DXK917609 EHG917609 ERC917609 FAY917609 FKU917609 FUQ917609 GEM917609 GOI917609 GYE917609 HIA917609 HRW917609 IBS917609 ILO917609 IVK917609 JFG917609 JPC917609 JYY917609 KIU917609 KSQ917609 LCM917609 LMI917609 LWE917609 MGA917609 MPW917609 MZS917609 NJO917609 NTK917609 ODG917609 ONC917609 OWY917609 PGU917609 PQQ917609 QAM917609 QKI917609 QUE917609 REA917609 RNW917609 RXS917609 SHO917609 SRK917609 TBG917609 TLC917609 TUY917609 UEU917609 UOQ917609 UYM917609 VII917609 VSE917609 WCA917609 WLW917609 WVS917609 K983145 JG983145 TC983145 ACY983145 AMU983145 AWQ983145 BGM983145 BQI983145 CAE983145 CKA983145 CTW983145 DDS983145 DNO983145 DXK983145 EHG983145 ERC983145 FAY983145 FKU983145 FUQ983145 GEM983145 GOI983145 GYE983145 HIA983145 HRW983145 IBS983145 ILO983145 IVK983145 JFG983145 JPC983145 JYY983145 KIU983145 KSQ983145 LCM983145 LMI983145 LWE983145 MGA983145 MPW983145 MZS983145 NJO983145 NTK983145 ODG983145 ONC983145 OWY983145 PGU983145 PQQ983145 QAM983145 QKI983145 QUE983145 REA983145 RNW983145 RXS983145 SHO983145 SRK983145 TBG983145 TLC983145 TUY983145 UEU983145 UOQ983145 UYM983145 VII983145 VSE983145 WCA983145 WLW983145 WVS983145 L60:L61 JH60:JH61 TD60:TD61 ACZ60:ACZ61 AMV60:AMV61 AWR60:AWR61 BGN60:BGN61 BQJ60:BQJ61 CAF60:CAF61 CKB60:CKB61 CTX60:CTX61 DDT60:DDT61 DNP60:DNP61 DXL60:DXL61 EHH60:EHH61 ERD60:ERD61 FAZ60:FAZ61 FKV60:FKV61 FUR60:FUR61 GEN60:GEN61 GOJ60:GOJ61 GYF60:GYF61 HIB60:HIB61 HRX60:HRX61 IBT60:IBT61 ILP60:ILP61 IVL60:IVL61 JFH60:JFH61 JPD60:JPD61 JYZ60:JYZ61 KIV60:KIV61 KSR60:KSR61 LCN60:LCN61 LMJ60:LMJ61 LWF60:LWF61 MGB60:MGB61 MPX60:MPX61 MZT60:MZT61 NJP60:NJP61 NTL60:NTL61 ODH60:ODH61 OND60:OND61 OWZ60:OWZ61 PGV60:PGV61 PQR60:PQR61 QAN60:QAN61 QKJ60:QKJ61 QUF60:QUF61 REB60:REB61 RNX60:RNX61 RXT60:RXT61 SHP60:SHP61 SRL60:SRL61 TBH60:TBH61 TLD60:TLD61 TUZ60:TUZ61 UEV60:UEV61 UOR60:UOR61 UYN60:UYN61 VIJ60:VIJ61 VSF60:VSF61 WCB60:WCB61 WLX60:WLX61 WVT60:WVT61 L65596:L65597 JH65596:JH65597 TD65596:TD65597 ACZ65596:ACZ65597 AMV65596:AMV65597 AWR65596:AWR65597 BGN65596:BGN65597 BQJ65596:BQJ65597 CAF65596:CAF65597 CKB65596:CKB65597 CTX65596:CTX65597 DDT65596:DDT65597 DNP65596:DNP65597 DXL65596:DXL65597 EHH65596:EHH65597 ERD65596:ERD65597 FAZ65596:FAZ65597 FKV65596:FKV65597 FUR65596:FUR65597 GEN65596:GEN65597 GOJ65596:GOJ65597 GYF65596:GYF65597 HIB65596:HIB65597 HRX65596:HRX65597 IBT65596:IBT65597 ILP65596:ILP65597 IVL65596:IVL65597 JFH65596:JFH65597 JPD65596:JPD65597 JYZ65596:JYZ65597 KIV65596:KIV65597 KSR65596:KSR65597 LCN65596:LCN65597 LMJ65596:LMJ65597 LWF65596:LWF65597 MGB65596:MGB65597 MPX65596:MPX65597 MZT65596:MZT65597 NJP65596:NJP65597 NTL65596:NTL65597 ODH65596:ODH65597 OND65596:OND65597 OWZ65596:OWZ65597 PGV65596:PGV65597 PQR65596:PQR65597 QAN65596:QAN65597 QKJ65596:QKJ65597 QUF65596:QUF65597 REB65596:REB65597 RNX65596:RNX65597 RXT65596:RXT65597 SHP65596:SHP65597 SRL65596:SRL65597 TBH65596:TBH65597 TLD65596:TLD65597 TUZ65596:TUZ65597 UEV65596:UEV65597 UOR65596:UOR65597 UYN65596:UYN65597 VIJ65596:VIJ65597 VSF65596:VSF65597 WCB65596:WCB65597 WLX65596:WLX65597 WVT65596:WVT65597 L131132:L131133 JH131132:JH131133 TD131132:TD131133 ACZ131132:ACZ131133 AMV131132:AMV131133 AWR131132:AWR131133 BGN131132:BGN131133 BQJ131132:BQJ131133 CAF131132:CAF131133 CKB131132:CKB131133 CTX131132:CTX131133 DDT131132:DDT131133 DNP131132:DNP131133 DXL131132:DXL131133 EHH131132:EHH131133 ERD131132:ERD131133 FAZ131132:FAZ131133 FKV131132:FKV131133 FUR131132:FUR131133 GEN131132:GEN131133 GOJ131132:GOJ131133 GYF131132:GYF131133 HIB131132:HIB131133 HRX131132:HRX131133 IBT131132:IBT131133 ILP131132:ILP131133 IVL131132:IVL131133 JFH131132:JFH131133 JPD131132:JPD131133 JYZ131132:JYZ131133 KIV131132:KIV131133 KSR131132:KSR131133 LCN131132:LCN131133 LMJ131132:LMJ131133 LWF131132:LWF131133 MGB131132:MGB131133 MPX131132:MPX131133 MZT131132:MZT131133 NJP131132:NJP131133 NTL131132:NTL131133 ODH131132:ODH131133 OND131132:OND131133 OWZ131132:OWZ131133 PGV131132:PGV131133 PQR131132:PQR131133 QAN131132:QAN131133 QKJ131132:QKJ131133 QUF131132:QUF131133 REB131132:REB131133 RNX131132:RNX131133 RXT131132:RXT131133 SHP131132:SHP131133 SRL131132:SRL131133 TBH131132:TBH131133 TLD131132:TLD131133 TUZ131132:TUZ131133 UEV131132:UEV131133 UOR131132:UOR131133 UYN131132:UYN131133 VIJ131132:VIJ131133 VSF131132:VSF131133 WCB131132:WCB131133 WLX131132:WLX131133 WVT131132:WVT131133 L196668:L196669 JH196668:JH196669 TD196668:TD196669 ACZ196668:ACZ196669 AMV196668:AMV196669 AWR196668:AWR196669 BGN196668:BGN196669 BQJ196668:BQJ196669 CAF196668:CAF196669 CKB196668:CKB196669 CTX196668:CTX196669 DDT196668:DDT196669 DNP196668:DNP196669 DXL196668:DXL196669 EHH196668:EHH196669 ERD196668:ERD196669 FAZ196668:FAZ196669 FKV196668:FKV196669 FUR196668:FUR196669 GEN196668:GEN196669 GOJ196668:GOJ196669 GYF196668:GYF196669 HIB196668:HIB196669 HRX196668:HRX196669 IBT196668:IBT196669 ILP196668:ILP196669 IVL196668:IVL196669 JFH196668:JFH196669 JPD196668:JPD196669 JYZ196668:JYZ196669 KIV196668:KIV196669 KSR196668:KSR196669 LCN196668:LCN196669 LMJ196668:LMJ196669 LWF196668:LWF196669 MGB196668:MGB196669 MPX196668:MPX196669 MZT196668:MZT196669 NJP196668:NJP196669 NTL196668:NTL196669 ODH196668:ODH196669 OND196668:OND196669 OWZ196668:OWZ196669 PGV196668:PGV196669 PQR196668:PQR196669 QAN196668:QAN196669 QKJ196668:QKJ196669 QUF196668:QUF196669 REB196668:REB196669 RNX196668:RNX196669 RXT196668:RXT196669 SHP196668:SHP196669 SRL196668:SRL196669 TBH196668:TBH196669 TLD196668:TLD196669 TUZ196668:TUZ196669 UEV196668:UEV196669 UOR196668:UOR196669 UYN196668:UYN196669 VIJ196668:VIJ196669 VSF196668:VSF196669 WCB196668:WCB196669 WLX196668:WLX196669 WVT196668:WVT196669 L262204:L262205 JH262204:JH262205 TD262204:TD262205 ACZ262204:ACZ262205 AMV262204:AMV262205 AWR262204:AWR262205 BGN262204:BGN262205 BQJ262204:BQJ262205 CAF262204:CAF262205 CKB262204:CKB262205 CTX262204:CTX262205 DDT262204:DDT262205 DNP262204:DNP262205 DXL262204:DXL262205 EHH262204:EHH262205 ERD262204:ERD262205 FAZ262204:FAZ262205 FKV262204:FKV262205 FUR262204:FUR262205 GEN262204:GEN262205 GOJ262204:GOJ262205 GYF262204:GYF262205 HIB262204:HIB262205 HRX262204:HRX262205 IBT262204:IBT262205 ILP262204:ILP262205 IVL262204:IVL262205 JFH262204:JFH262205 JPD262204:JPD262205 JYZ262204:JYZ262205 KIV262204:KIV262205 KSR262204:KSR262205 LCN262204:LCN262205 LMJ262204:LMJ262205 LWF262204:LWF262205 MGB262204:MGB262205 MPX262204:MPX262205 MZT262204:MZT262205 NJP262204:NJP262205 NTL262204:NTL262205 ODH262204:ODH262205 OND262204:OND262205 OWZ262204:OWZ262205 PGV262204:PGV262205 PQR262204:PQR262205 QAN262204:QAN262205 QKJ262204:QKJ262205 QUF262204:QUF262205 REB262204:REB262205 RNX262204:RNX262205 RXT262204:RXT262205 SHP262204:SHP262205 SRL262204:SRL262205 TBH262204:TBH262205 TLD262204:TLD262205 TUZ262204:TUZ262205 UEV262204:UEV262205 UOR262204:UOR262205 UYN262204:UYN262205 VIJ262204:VIJ262205 VSF262204:VSF262205 WCB262204:WCB262205 WLX262204:WLX262205 WVT262204:WVT262205 L327740:L327741 JH327740:JH327741 TD327740:TD327741 ACZ327740:ACZ327741 AMV327740:AMV327741 AWR327740:AWR327741 BGN327740:BGN327741 BQJ327740:BQJ327741 CAF327740:CAF327741 CKB327740:CKB327741 CTX327740:CTX327741 DDT327740:DDT327741 DNP327740:DNP327741 DXL327740:DXL327741 EHH327740:EHH327741 ERD327740:ERD327741 FAZ327740:FAZ327741 FKV327740:FKV327741 FUR327740:FUR327741 GEN327740:GEN327741 GOJ327740:GOJ327741 GYF327740:GYF327741 HIB327740:HIB327741 HRX327740:HRX327741 IBT327740:IBT327741 ILP327740:ILP327741 IVL327740:IVL327741 JFH327740:JFH327741 JPD327740:JPD327741 JYZ327740:JYZ327741 KIV327740:KIV327741 KSR327740:KSR327741 LCN327740:LCN327741 LMJ327740:LMJ327741 LWF327740:LWF327741 MGB327740:MGB327741 MPX327740:MPX327741 MZT327740:MZT327741 NJP327740:NJP327741 NTL327740:NTL327741 ODH327740:ODH327741 OND327740:OND327741 OWZ327740:OWZ327741 PGV327740:PGV327741 PQR327740:PQR327741 QAN327740:QAN327741 QKJ327740:QKJ327741 QUF327740:QUF327741 REB327740:REB327741 RNX327740:RNX327741 RXT327740:RXT327741 SHP327740:SHP327741 SRL327740:SRL327741 TBH327740:TBH327741 TLD327740:TLD327741 TUZ327740:TUZ327741 UEV327740:UEV327741 UOR327740:UOR327741 UYN327740:UYN327741 VIJ327740:VIJ327741 VSF327740:VSF327741 WCB327740:WCB327741 WLX327740:WLX327741 WVT327740:WVT327741 L393276:L393277 JH393276:JH393277 TD393276:TD393277 ACZ393276:ACZ393277 AMV393276:AMV393277 AWR393276:AWR393277 BGN393276:BGN393277 BQJ393276:BQJ393277 CAF393276:CAF393277 CKB393276:CKB393277 CTX393276:CTX393277 DDT393276:DDT393277 DNP393276:DNP393277 DXL393276:DXL393277 EHH393276:EHH393277 ERD393276:ERD393277 FAZ393276:FAZ393277 FKV393276:FKV393277 FUR393276:FUR393277 GEN393276:GEN393277 GOJ393276:GOJ393277 GYF393276:GYF393277 HIB393276:HIB393277 HRX393276:HRX393277 IBT393276:IBT393277 ILP393276:ILP393277 IVL393276:IVL393277 JFH393276:JFH393277 JPD393276:JPD393277 JYZ393276:JYZ393277 KIV393276:KIV393277 KSR393276:KSR393277 LCN393276:LCN393277 LMJ393276:LMJ393277 LWF393276:LWF393277 MGB393276:MGB393277 MPX393276:MPX393277 MZT393276:MZT393277 NJP393276:NJP393277 NTL393276:NTL393277 ODH393276:ODH393277 OND393276:OND393277 OWZ393276:OWZ393277 PGV393276:PGV393277 PQR393276:PQR393277 QAN393276:QAN393277 QKJ393276:QKJ393277 QUF393276:QUF393277 REB393276:REB393277 RNX393276:RNX393277 RXT393276:RXT393277 SHP393276:SHP393277 SRL393276:SRL393277 TBH393276:TBH393277 TLD393276:TLD393277 TUZ393276:TUZ393277 UEV393276:UEV393277 UOR393276:UOR393277 UYN393276:UYN393277 VIJ393276:VIJ393277 VSF393276:VSF393277 WCB393276:WCB393277 WLX393276:WLX393277 WVT393276:WVT393277 L458812:L458813 JH458812:JH458813 TD458812:TD458813 ACZ458812:ACZ458813 AMV458812:AMV458813 AWR458812:AWR458813 BGN458812:BGN458813 BQJ458812:BQJ458813 CAF458812:CAF458813 CKB458812:CKB458813 CTX458812:CTX458813 DDT458812:DDT458813 DNP458812:DNP458813 DXL458812:DXL458813 EHH458812:EHH458813 ERD458812:ERD458813 FAZ458812:FAZ458813 FKV458812:FKV458813 FUR458812:FUR458813 GEN458812:GEN458813 GOJ458812:GOJ458813 GYF458812:GYF458813 HIB458812:HIB458813 HRX458812:HRX458813 IBT458812:IBT458813 ILP458812:ILP458813 IVL458812:IVL458813 JFH458812:JFH458813 JPD458812:JPD458813 JYZ458812:JYZ458813 KIV458812:KIV458813 KSR458812:KSR458813 LCN458812:LCN458813 LMJ458812:LMJ458813 LWF458812:LWF458813 MGB458812:MGB458813 MPX458812:MPX458813 MZT458812:MZT458813 NJP458812:NJP458813 NTL458812:NTL458813 ODH458812:ODH458813 OND458812:OND458813 OWZ458812:OWZ458813 PGV458812:PGV458813 PQR458812:PQR458813 QAN458812:QAN458813 QKJ458812:QKJ458813 QUF458812:QUF458813 REB458812:REB458813 RNX458812:RNX458813 RXT458812:RXT458813 SHP458812:SHP458813 SRL458812:SRL458813 TBH458812:TBH458813 TLD458812:TLD458813 TUZ458812:TUZ458813 UEV458812:UEV458813 UOR458812:UOR458813 UYN458812:UYN458813 VIJ458812:VIJ458813 VSF458812:VSF458813 WCB458812:WCB458813 WLX458812:WLX458813 WVT458812:WVT458813 L524348:L524349 JH524348:JH524349 TD524348:TD524349 ACZ524348:ACZ524349 AMV524348:AMV524349 AWR524348:AWR524349 BGN524348:BGN524349 BQJ524348:BQJ524349 CAF524348:CAF524349 CKB524348:CKB524349 CTX524348:CTX524349 DDT524348:DDT524349 DNP524348:DNP524349 DXL524348:DXL524349 EHH524348:EHH524349 ERD524348:ERD524349 FAZ524348:FAZ524349 FKV524348:FKV524349 FUR524348:FUR524349 GEN524348:GEN524349 GOJ524348:GOJ524349 GYF524348:GYF524349 HIB524348:HIB524349 HRX524348:HRX524349 IBT524348:IBT524349 ILP524348:ILP524349 IVL524348:IVL524349 JFH524348:JFH524349 JPD524348:JPD524349 JYZ524348:JYZ524349 KIV524348:KIV524349 KSR524348:KSR524349 LCN524348:LCN524349 LMJ524348:LMJ524349 LWF524348:LWF524349 MGB524348:MGB524349 MPX524348:MPX524349 MZT524348:MZT524349 NJP524348:NJP524349 NTL524348:NTL524349 ODH524348:ODH524349 OND524348:OND524349 OWZ524348:OWZ524349 PGV524348:PGV524349 PQR524348:PQR524349 QAN524348:QAN524349 QKJ524348:QKJ524349 QUF524348:QUF524349 REB524348:REB524349 RNX524348:RNX524349 RXT524348:RXT524349 SHP524348:SHP524349 SRL524348:SRL524349 TBH524348:TBH524349 TLD524348:TLD524349 TUZ524348:TUZ524349 UEV524348:UEV524349 UOR524348:UOR524349 UYN524348:UYN524349 VIJ524348:VIJ524349 VSF524348:VSF524349 WCB524348:WCB524349 WLX524348:WLX524349 WVT524348:WVT524349 L589884:L589885 JH589884:JH589885 TD589884:TD589885 ACZ589884:ACZ589885 AMV589884:AMV589885 AWR589884:AWR589885 BGN589884:BGN589885 BQJ589884:BQJ589885 CAF589884:CAF589885 CKB589884:CKB589885 CTX589884:CTX589885 DDT589884:DDT589885 DNP589884:DNP589885 DXL589884:DXL589885 EHH589884:EHH589885 ERD589884:ERD589885 FAZ589884:FAZ589885 FKV589884:FKV589885 FUR589884:FUR589885 GEN589884:GEN589885 GOJ589884:GOJ589885 GYF589884:GYF589885 HIB589884:HIB589885 HRX589884:HRX589885 IBT589884:IBT589885 ILP589884:ILP589885 IVL589884:IVL589885 JFH589884:JFH589885 JPD589884:JPD589885 JYZ589884:JYZ589885 KIV589884:KIV589885 KSR589884:KSR589885 LCN589884:LCN589885 LMJ589884:LMJ589885 LWF589884:LWF589885 MGB589884:MGB589885 MPX589884:MPX589885 MZT589884:MZT589885 NJP589884:NJP589885 NTL589884:NTL589885 ODH589884:ODH589885 OND589884:OND589885 OWZ589884:OWZ589885 PGV589884:PGV589885 PQR589884:PQR589885 QAN589884:QAN589885 QKJ589884:QKJ589885 QUF589884:QUF589885 REB589884:REB589885 RNX589884:RNX589885 RXT589884:RXT589885 SHP589884:SHP589885 SRL589884:SRL589885 TBH589884:TBH589885 TLD589884:TLD589885 TUZ589884:TUZ589885 UEV589884:UEV589885 UOR589884:UOR589885 UYN589884:UYN589885 VIJ589884:VIJ589885 VSF589884:VSF589885 WCB589884:WCB589885 WLX589884:WLX589885 WVT589884:WVT589885 L655420:L655421 JH655420:JH655421 TD655420:TD655421 ACZ655420:ACZ655421 AMV655420:AMV655421 AWR655420:AWR655421 BGN655420:BGN655421 BQJ655420:BQJ655421 CAF655420:CAF655421 CKB655420:CKB655421 CTX655420:CTX655421 DDT655420:DDT655421 DNP655420:DNP655421 DXL655420:DXL655421 EHH655420:EHH655421 ERD655420:ERD655421 FAZ655420:FAZ655421 FKV655420:FKV655421 FUR655420:FUR655421 GEN655420:GEN655421 GOJ655420:GOJ655421 GYF655420:GYF655421 HIB655420:HIB655421 HRX655420:HRX655421 IBT655420:IBT655421 ILP655420:ILP655421 IVL655420:IVL655421 JFH655420:JFH655421 JPD655420:JPD655421 JYZ655420:JYZ655421 KIV655420:KIV655421 KSR655420:KSR655421 LCN655420:LCN655421 LMJ655420:LMJ655421 LWF655420:LWF655421 MGB655420:MGB655421 MPX655420:MPX655421 MZT655420:MZT655421 NJP655420:NJP655421 NTL655420:NTL655421 ODH655420:ODH655421 OND655420:OND655421 OWZ655420:OWZ655421 PGV655420:PGV655421 PQR655420:PQR655421 QAN655420:QAN655421 QKJ655420:QKJ655421 QUF655420:QUF655421 REB655420:REB655421 RNX655420:RNX655421 RXT655420:RXT655421 SHP655420:SHP655421 SRL655420:SRL655421 TBH655420:TBH655421 TLD655420:TLD655421 TUZ655420:TUZ655421 UEV655420:UEV655421 UOR655420:UOR655421 UYN655420:UYN655421 VIJ655420:VIJ655421 VSF655420:VSF655421 WCB655420:WCB655421 WLX655420:WLX655421 WVT655420:WVT655421 L720956:L720957 JH720956:JH720957 TD720956:TD720957 ACZ720956:ACZ720957 AMV720956:AMV720957 AWR720956:AWR720957 BGN720956:BGN720957 BQJ720956:BQJ720957 CAF720956:CAF720957 CKB720956:CKB720957 CTX720956:CTX720957 DDT720956:DDT720957 DNP720956:DNP720957 DXL720956:DXL720957 EHH720956:EHH720957 ERD720956:ERD720957 FAZ720956:FAZ720957 FKV720956:FKV720957 FUR720956:FUR720957 GEN720956:GEN720957 GOJ720956:GOJ720957 GYF720956:GYF720957 HIB720956:HIB720957 HRX720956:HRX720957 IBT720956:IBT720957 ILP720956:ILP720957 IVL720956:IVL720957 JFH720956:JFH720957 JPD720956:JPD720957 JYZ720956:JYZ720957 KIV720956:KIV720957 KSR720956:KSR720957 LCN720956:LCN720957 LMJ720956:LMJ720957 LWF720956:LWF720957 MGB720956:MGB720957 MPX720956:MPX720957 MZT720956:MZT720957 NJP720956:NJP720957 NTL720956:NTL720957 ODH720956:ODH720957 OND720956:OND720957 OWZ720956:OWZ720957 PGV720956:PGV720957 PQR720956:PQR720957 QAN720956:QAN720957 QKJ720956:QKJ720957 QUF720956:QUF720957 REB720956:REB720957 RNX720956:RNX720957 RXT720956:RXT720957 SHP720956:SHP720957 SRL720956:SRL720957 TBH720956:TBH720957 TLD720956:TLD720957 TUZ720956:TUZ720957 UEV720956:UEV720957 UOR720956:UOR720957 UYN720956:UYN720957 VIJ720956:VIJ720957 VSF720956:VSF720957 WCB720956:WCB720957 WLX720956:WLX720957 WVT720956:WVT720957 L786492:L786493 JH786492:JH786493 TD786492:TD786493 ACZ786492:ACZ786493 AMV786492:AMV786493 AWR786492:AWR786493 BGN786492:BGN786493 BQJ786492:BQJ786493 CAF786492:CAF786493 CKB786492:CKB786493 CTX786492:CTX786493 DDT786492:DDT786493 DNP786492:DNP786493 DXL786492:DXL786493 EHH786492:EHH786493 ERD786492:ERD786493 FAZ786492:FAZ786493 FKV786492:FKV786493 FUR786492:FUR786493 GEN786492:GEN786493 GOJ786492:GOJ786493 GYF786492:GYF786493 HIB786492:HIB786493 HRX786492:HRX786493 IBT786492:IBT786493 ILP786492:ILP786493 IVL786492:IVL786493 JFH786492:JFH786493 JPD786492:JPD786493 JYZ786492:JYZ786493 KIV786492:KIV786493 KSR786492:KSR786493 LCN786492:LCN786493 LMJ786492:LMJ786493 LWF786492:LWF786493 MGB786492:MGB786493 MPX786492:MPX786493 MZT786492:MZT786493 NJP786492:NJP786493 NTL786492:NTL786493 ODH786492:ODH786493 OND786492:OND786493 OWZ786492:OWZ786493 PGV786492:PGV786493 PQR786492:PQR786493 QAN786492:QAN786493 QKJ786492:QKJ786493 QUF786492:QUF786493 REB786492:REB786493 RNX786492:RNX786493 RXT786492:RXT786493 SHP786492:SHP786493 SRL786492:SRL786493 TBH786492:TBH786493 TLD786492:TLD786493 TUZ786492:TUZ786493 UEV786492:UEV786493 UOR786492:UOR786493 UYN786492:UYN786493 VIJ786492:VIJ786493 VSF786492:VSF786493 WCB786492:WCB786493 WLX786492:WLX786493 WVT786492:WVT786493 L852028:L852029 JH852028:JH852029 TD852028:TD852029 ACZ852028:ACZ852029 AMV852028:AMV852029 AWR852028:AWR852029 BGN852028:BGN852029 BQJ852028:BQJ852029 CAF852028:CAF852029 CKB852028:CKB852029 CTX852028:CTX852029 DDT852028:DDT852029 DNP852028:DNP852029 DXL852028:DXL852029 EHH852028:EHH852029 ERD852028:ERD852029 FAZ852028:FAZ852029 FKV852028:FKV852029 FUR852028:FUR852029 GEN852028:GEN852029 GOJ852028:GOJ852029 GYF852028:GYF852029 HIB852028:HIB852029 HRX852028:HRX852029 IBT852028:IBT852029 ILP852028:ILP852029 IVL852028:IVL852029 JFH852028:JFH852029 JPD852028:JPD852029 JYZ852028:JYZ852029 KIV852028:KIV852029 KSR852028:KSR852029 LCN852028:LCN852029 LMJ852028:LMJ852029 LWF852028:LWF852029 MGB852028:MGB852029 MPX852028:MPX852029 MZT852028:MZT852029 NJP852028:NJP852029 NTL852028:NTL852029 ODH852028:ODH852029 OND852028:OND852029 OWZ852028:OWZ852029 PGV852028:PGV852029 PQR852028:PQR852029 QAN852028:QAN852029 QKJ852028:QKJ852029 QUF852028:QUF852029 REB852028:REB852029 RNX852028:RNX852029 RXT852028:RXT852029 SHP852028:SHP852029 SRL852028:SRL852029 TBH852028:TBH852029 TLD852028:TLD852029 TUZ852028:TUZ852029 UEV852028:UEV852029 UOR852028:UOR852029 UYN852028:UYN852029 VIJ852028:VIJ852029 VSF852028:VSF852029 WCB852028:WCB852029 WLX852028:WLX852029 WVT852028:WVT852029 L917564:L917565 JH917564:JH917565 TD917564:TD917565 ACZ917564:ACZ917565 AMV917564:AMV917565 AWR917564:AWR917565 BGN917564:BGN917565 BQJ917564:BQJ917565 CAF917564:CAF917565 CKB917564:CKB917565 CTX917564:CTX917565 DDT917564:DDT917565 DNP917564:DNP917565 DXL917564:DXL917565 EHH917564:EHH917565 ERD917564:ERD917565 FAZ917564:FAZ917565 FKV917564:FKV917565 FUR917564:FUR917565 GEN917564:GEN917565 GOJ917564:GOJ917565 GYF917564:GYF917565 HIB917564:HIB917565 HRX917564:HRX917565 IBT917564:IBT917565 ILP917564:ILP917565 IVL917564:IVL917565 JFH917564:JFH917565 JPD917564:JPD917565 JYZ917564:JYZ917565 KIV917564:KIV917565 KSR917564:KSR917565 LCN917564:LCN917565 LMJ917564:LMJ917565 LWF917564:LWF917565 MGB917564:MGB917565 MPX917564:MPX917565 MZT917564:MZT917565 NJP917564:NJP917565 NTL917564:NTL917565 ODH917564:ODH917565 OND917564:OND917565 OWZ917564:OWZ917565 PGV917564:PGV917565 PQR917564:PQR917565 QAN917564:QAN917565 QKJ917564:QKJ917565 QUF917564:QUF917565 REB917564:REB917565 RNX917564:RNX917565 RXT917564:RXT917565 SHP917564:SHP917565 SRL917564:SRL917565 TBH917564:TBH917565 TLD917564:TLD917565 TUZ917564:TUZ917565 UEV917564:UEV917565 UOR917564:UOR917565 UYN917564:UYN917565 VIJ917564:VIJ917565 VSF917564:VSF917565 WCB917564:WCB917565 WLX917564:WLX917565 WVT917564:WVT917565 L983100:L983101 JH983100:JH983101 TD983100:TD983101 ACZ983100:ACZ983101 AMV983100:AMV983101 AWR983100:AWR983101 BGN983100:BGN983101 BQJ983100:BQJ983101 CAF983100:CAF983101 CKB983100:CKB983101 CTX983100:CTX983101 DDT983100:DDT983101 DNP983100:DNP983101 DXL983100:DXL983101 EHH983100:EHH983101 ERD983100:ERD983101 FAZ983100:FAZ983101 FKV983100:FKV983101 FUR983100:FUR983101 GEN983100:GEN983101 GOJ983100:GOJ983101 GYF983100:GYF983101 HIB983100:HIB983101 HRX983100:HRX983101 IBT983100:IBT983101 ILP983100:ILP983101 IVL983100:IVL983101 JFH983100:JFH983101 JPD983100:JPD983101 JYZ983100:JYZ983101 KIV983100:KIV983101 KSR983100:KSR983101 LCN983100:LCN983101 LMJ983100:LMJ983101 LWF983100:LWF983101 MGB983100:MGB983101 MPX983100:MPX983101 MZT983100:MZT983101 NJP983100:NJP983101 NTL983100:NTL983101 ODH983100:ODH983101 OND983100:OND983101 OWZ983100:OWZ983101 PGV983100:PGV983101 PQR983100:PQR983101 QAN983100:QAN983101 QKJ983100:QKJ983101 QUF983100:QUF983101 REB983100:REB983101 RNX983100:RNX983101 RXT983100:RXT983101 SHP983100:SHP983101 SRL983100:SRL983101 TBH983100:TBH983101 TLD983100:TLD983101 TUZ983100:TUZ983101 UEV983100:UEV983101 UOR983100:UOR983101 UYN983100:UYN983101 VIJ983100:VIJ983101 VSF983100:VSF983101 WCB983100:WCB983101 WLX983100:WLX983101 WVT983100:WVT983101 K84 JG84 TC84 ACY84 AMU84 AWQ84 BGM84 BQI84 CAE84 CKA84 CTW84 DDS84 DNO84 DXK84 EHG84 ERC84 FAY84 FKU84 FUQ84 GEM84 GOI84 GYE84 HIA84 HRW84 IBS84 ILO84 IVK84 JFG84 JPC84 JYY84 KIU84 KSQ84 LCM84 LMI84 LWE84 MGA84 MPW84 MZS84 NJO84 NTK84 ODG84 ONC84 OWY84 PGU84 PQQ84 QAM84 QKI84 QUE84 REA84 RNW84 RXS84 SHO84 SRK84 TBG84 TLC84 TUY84 UEU84 UOQ84 UYM84 VII84 VSE84 WCA84 WLW84 WVS84 K65620 JG65620 TC65620 ACY65620 AMU65620 AWQ65620 BGM65620 BQI65620 CAE65620 CKA65620 CTW65620 DDS65620 DNO65620 DXK65620 EHG65620 ERC65620 FAY65620 FKU65620 FUQ65620 GEM65620 GOI65620 GYE65620 HIA65620 HRW65620 IBS65620 ILO65620 IVK65620 JFG65620 JPC65620 JYY65620 KIU65620 KSQ65620 LCM65620 LMI65620 LWE65620 MGA65620 MPW65620 MZS65620 NJO65620 NTK65620 ODG65620 ONC65620 OWY65620 PGU65620 PQQ65620 QAM65620 QKI65620 QUE65620 REA65620 RNW65620 RXS65620 SHO65620 SRK65620 TBG65620 TLC65620 TUY65620 UEU65620 UOQ65620 UYM65620 VII65620 VSE65620 WCA65620 WLW65620 WVS65620 K131156 JG131156 TC131156 ACY131156 AMU131156 AWQ131156 BGM131156 BQI131156 CAE131156 CKA131156 CTW131156 DDS131156 DNO131156 DXK131156 EHG131156 ERC131156 FAY131156 FKU131156 FUQ131156 GEM131156 GOI131156 GYE131156 HIA131156 HRW131156 IBS131156 ILO131156 IVK131156 JFG131156 JPC131156 JYY131156 KIU131156 KSQ131156 LCM131156 LMI131156 LWE131156 MGA131156 MPW131156 MZS131156 NJO131156 NTK131156 ODG131156 ONC131156 OWY131156 PGU131156 PQQ131156 QAM131156 QKI131156 QUE131156 REA131156 RNW131156 RXS131156 SHO131156 SRK131156 TBG131156 TLC131156 TUY131156 UEU131156 UOQ131156 UYM131156 VII131156 VSE131156 WCA131156 WLW131156 WVS131156 K196692 JG196692 TC196692 ACY196692 AMU196692 AWQ196692 BGM196692 BQI196692 CAE196692 CKA196692 CTW196692 DDS196692 DNO196692 DXK196692 EHG196692 ERC196692 FAY196692 FKU196692 FUQ196692 GEM196692 GOI196692 GYE196692 HIA196692 HRW196692 IBS196692 ILO196692 IVK196692 JFG196692 JPC196692 JYY196692 KIU196692 KSQ196692 LCM196692 LMI196692 LWE196692 MGA196692 MPW196692 MZS196692 NJO196692 NTK196692 ODG196692 ONC196692 OWY196692 PGU196692 PQQ196692 QAM196692 QKI196692 QUE196692 REA196692 RNW196692 RXS196692 SHO196692 SRK196692 TBG196692 TLC196692 TUY196692 UEU196692 UOQ196692 UYM196692 VII196692 VSE196692 WCA196692 WLW196692 WVS196692 K262228 JG262228 TC262228 ACY262228 AMU262228 AWQ262228 BGM262228 BQI262228 CAE262228 CKA262228 CTW262228 DDS262228 DNO262228 DXK262228 EHG262228 ERC262228 FAY262228 FKU262228 FUQ262228 GEM262228 GOI262228 GYE262228 HIA262228 HRW262228 IBS262228 ILO262228 IVK262228 JFG262228 JPC262228 JYY262228 KIU262228 KSQ262228 LCM262228 LMI262228 LWE262228 MGA262228 MPW262228 MZS262228 NJO262228 NTK262228 ODG262228 ONC262228 OWY262228 PGU262228 PQQ262228 QAM262228 QKI262228 QUE262228 REA262228 RNW262228 RXS262228 SHO262228 SRK262228 TBG262228 TLC262228 TUY262228 UEU262228 UOQ262228 UYM262228 VII262228 VSE262228 WCA262228 WLW262228 WVS262228 K327764 JG327764 TC327764 ACY327764 AMU327764 AWQ327764 BGM327764 BQI327764 CAE327764 CKA327764 CTW327764 DDS327764 DNO327764 DXK327764 EHG327764 ERC327764 FAY327764 FKU327764 FUQ327764 GEM327764 GOI327764 GYE327764 HIA327764 HRW327764 IBS327764 ILO327764 IVK327764 JFG327764 JPC327764 JYY327764 KIU327764 KSQ327764 LCM327764 LMI327764 LWE327764 MGA327764 MPW327764 MZS327764 NJO327764 NTK327764 ODG327764 ONC327764 OWY327764 PGU327764 PQQ327764 QAM327764 QKI327764 QUE327764 REA327764 RNW327764 RXS327764 SHO327764 SRK327764 TBG327764 TLC327764 TUY327764 UEU327764 UOQ327764 UYM327764 VII327764 VSE327764 WCA327764 WLW327764 WVS327764 K393300 JG393300 TC393300 ACY393300 AMU393300 AWQ393300 BGM393300 BQI393300 CAE393300 CKA393300 CTW393300 DDS393300 DNO393300 DXK393300 EHG393300 ERC393300 FAY393300 FKU393300 FUQ393300 GEM393300 GOI393300 GYE393300 HIA393300 HRW393300 IBS393300 ILO393300 IVK393300 JFG393300 JPC393300 JYY393300 KIU393300 KSQ393300 LCM393300 LMI393300 LWE393300 MGA393300 MPW393300 MZS393300 NJO393300 NTK393300 ODG393300 ONC393300 OWY393300 PGU393300 PQQ393300 QAM393300 QKI393300 QUE393300 REA393300 RNW393300 RXS393300 SHO393300 SRK393300 TBG393300 TLC393300 TUY393300 UEU393300 UOQ393300 UYM393300 VII393300 VSE393300 WCA393300 WLW393300 WVS393300 K458836 JG458836 TC458836 ACY458836 AMU458836 AWQ458836 BGM458836 BQI458836 CAE458836 CKA458836 CTW458836 DDS458836 DNO458836 DXK458836 EHG458836 ERC458836 FAY458836 FKU458836 FUQ458836 GEM458836 GOI458836 GYE458836 HIA458836 HRW458836 IBS458836 ILO458836 IVK458836 JFG458836 JPC458836 JYY458836 KIU458836 KSQ458836 LCM458836 LMI458836 LWE458836 MGA458836 MPW458836 MZS458836 NJO458836 NTK458836 ODG458836 ONC458836 OWY458836 PGU458836 PQQ458836 QAM458836 QKI458836 QUE458836 REA458836 RNW458836 RXS458836 SHO458836 SRK458836 TBG458836 TLC458836 TUY458836 UEU458836 UOQ458836 UYM458836 VII458836 VSE458836 WCA458836 WLW458836 WVS458836 K524372 JG524372 TC524372 ACY524372 AMU524372 AWQ524372 BGM524372 BQI524372 CAE524372 CKA524372 CTW524372 DDS524372 DNO524372 DXK524372 EHG524372 ERC524372 FAY524372 FKU524372 FUQ524372 GEM524372 GOI524372 GYE524372 HIA524372 HRW524372 IBS524372 ILO524372 IVK524372 JFG524372 JPC524372 JYY524372 KIU524372 KSQ524372 LCM524372 LMI524372 LWE524372 MGA524372 MPW524372 MZS524372 NJO524372 NTK524372 ODG524372 ONC524372 OWY524372 PGU524372 PQQ524372 QAM524372 QKI524372 QUE524372 REA524372 RNW524372 RXS524372 SHO524372 SRK524372 TBG524372 TLC524372 TUY524372 UEU524372 UOQ524372 UYM524372 VII524372 VSE524372 WCA524372 WLW524372 WVS524372 K589908 JG589908 TC589908 ACY589908 AMU589908 AWQ589908 BGM589908 BQI589908 CAE589908 CKA589908 CTW589908 DDS589908 DNO589908 DXK589908 EHG589908 ERC589908 FAY589908 FKU589908 FUQ589908 GEM589908 GOI589908 GYE589908 HIA589908 HRW589908 IBS589908 ILO589908 IVK589908 JFG589908 JPC589908 JYY589908 KIU589908 KSQ589908 LCM589908 LMI589908 LWE589908 MGA589908 MPW589908 MZS589908 NJO589908 NTK589908 ODG589908 ONC589908 OWY589908 PGU589908 PQQ589908 QAM589908 QKI589908 QUE589908 REA589908 RNW589908 RXS589908 SHO589908 SRK589908 TBG589908 TLC589908 TUY589908 UEU589908 UOQ589908 UYM589908 VII589908 VSE589908 WCA589908 WLW589908 WVS589908 K655444 JG655444 TC655444 ACY655444 AMU655444 AWQ655444 BGM655444 BQI655444 CAE655444 CKA655444 CTW655444 DDS655444 DNO655444 DXK655444 EHG655444 ERC655444 FAY655444 FKU655444 FUQ655444 GEM655444 GOI655444 GYE655444 HIA655444 HRW655444 IBS655444 ILO655444 IVK655444 JFG655444 JPC655444 JYY655444 KIU655444 KSQ655444 LCM655444 LMI655444 LWE655444 MGA655444 MPW655444 MZS655444 NJO655444 NTK655444 ODG655444 ONC655444 OWY655444 PGU655444 PQQ655444 QAM655444 QKI655444 QUE655444 REA655444 RNW655444 RXS655444 SHO655444 SRK655444 TBG655444 TLC655444 TUY655444 UEU655444 UOQ655444 UYM655444 VII655444 VSE655444 WCA655444 WLW655444 WVS655444 K720980 JG720980 TC720980 ACY720980 AMU720980 AWQ720980 BGM720980 BQI720980 CAE720980 CKA720980 CTW720980 DDS720980 DNO720980 DXK720980 EHG720980 ERC720980 FAY720980 FKU720980 FUQ720980 GEM720980 GOI720980 GYE720980 HIA720980 HRW720980 IBS720980 ILO720980 IVK720980 JFG720980 JPC720980 JYY720980 KIU720980 KSQ720980 LCM720980 LMI720980 LWE720980 MGA720980 MPW720980 MZS720980 NJO720980 NTK720980 ODG720980 ONC720980 OWY720980 PGU720980 PQQ720980 QAM720980 QKI720980 QUE720980 REA720980 RNW720980 RXS720980 SHO720980 SRK720980 TBG720980 TLC720980 TUY720980 UEU720980 UOQ720980 UYM720980 VII720980 VSE720980 WCA720980 WLW720980 WVS720980 K786516 JG786516 TC786516 ACY786516 AMU786516 AWQ786516 BGM786516 BQI786516 CAE786516 CKA786516 CTW786516 DDS786516 DNO786516 DXK786516 EHG786516 ERC786516 FAY786516 FKU786516 FUQ786516 GEM786516 GOI786516 GYE786516 HIA786516 HRW786516 IBS786516 ILO786516 IVK786516 JFG786516 JPC786516 JYY786516 KIU786516 KSQ786516 LCM786516 LMI786516 LWE786516 MGA786516 MPW786516 MZS786516 NJO786516 NTK786516 ODG786516 ONC786516 OWY786516 PGU786516 PQQ786516 QAM786516 QKI786516 QUE786516 REA786516 RNW786516 RXS786516 SHO786516 SRK786516 TBG786516 TLC786516 TUY786516 UEU786516 UOQ786516 UYM786516 VII786516 VSE786516 WCA786516 WLW786516 WVS786516 K852052 JG852052 TC852052 ACY852052 AMU852052 AWQ852052 BGM852052 BQI852052 CAE852052 CKA852052 CTW852052 DDS852052 DNO852052 DXK852052 EHG852052 ERC852052 FAY852052 FKU852052 FUQ852052 GEM852052 GOI852052 GYE852052 HIA852052 HRW852052 IBS852052 ILO852052 IVK852052 JFG852052 JPC852052 JYY852052 KIU852052 KSQ852052 LCM852052 LMI852052 LWE852052 MGA852052 MPW852052 MZS852052 NJO852052 NTK852052 ODG852052 ONC852052 OWY852052 PGU852052 PQQ852052 QAM852052 QKI852052 QUE852052 REA852052 RNW852052 RXS852052 SHO852052 SRK852052 TBG852052 TLC852052 TUY852052 UEU852052 UOQ852052 UYM852052 VII852052 VSE852052 WCA852052 WLW852052 WVS852052 K917588 JG917588 TC917588 ACY917588 AMU917588 AWQ917588 BGM917588 BQI917588 CAE917588 CKA917588 CTW917588 DDS917588 DNO917588 DXK917588 EHG917588 ERC917588 FAY917588 FKU917588 FUQ917588 GEM917588 GOI917588 GYE917588 HIA917588 HRW917588 IBS917588 ILO917588 IVK917588 JFG917588 JPC917588 JYY917588 KIU917588 KSQ917588 LCM917588 LMI917588 LWE917588 MGA917588 MPW917588 MZS917588 NJO917588 NTK917588 ODG917588 ONC917588 OWY917588 PGU917588 PQQ917588 QAM917588 QKI917588 QUE917588 REA917588 RNW917588 RXS917588 SHO917588 SRK917588 TBG917588 TLC917588 TUY917588 UEU917588 UOQ917588 UYM917588 VII917588 VSE917588 WCA917588 WLW917588 WVS917588 K983124 JG983124 TC983124 ACY983124 AMU983124 AWQ983124 BGM983124 BQI983124 CAE983124 CKA983124 CTW983124 DDS983124 DNO983124 DXK983124 EHG983124 ERC983124 FAY983124 FKU983124 FUQ983124 GEM983124 GOI983124 GYE983124 HIA983124 HRW983124 IBS983124 ILO983124 IVK983124 JFG983124 JPC983124 JYY983124 KIU983124 KSQ983124 LCM983124 LMI983124 LWE983124 MGA983124 MPW983124 MZS983124 NJO983124 NTK983124 ODG983124 ONC983124 OWY983124 PGU983124 PQQ983124 QAM983124 QKI983124 QUE983124 REA983124 RNW983124 RXS983124 SHO983124 SRK983124 TBG983124 TLC983124 TUY983124 UEU983124 UOQ983124 UYM983124 VII983124 VSE983124 WCA983124 WLW983124 WVS983124 K107 JG107 TC107 ACY107 AMU107 AWQ107 BGM107 BQI107 CAE107 CKA107 CTW107 DDS107 DNO107 DXK107 EHG107 ERC107 FAY107 FKU107 FUQ107 GEM107 GOI107 GYE107 HIA107 HRW107 IBS107 ILO107 IVK107 JFG107 JPC107 JYY107 KIU107 KSQ107 LCM107 LMI107 LWE107 MGA107 MPW107 MZS107 NJO107 NTK107 ODG107 ONC107 OWY107 PGU107 PQQ107 QAM107 QKI107 QUE107 REA107 RNW107 RXS107 SHO107 SRK107 TBG107 TLC107 TUY107 UEU107 UOQ107 UYM107 VII107 VSE107 WCA107 WLW107 WVS107 K65643 JG65643 TC65643 ACY65643 AMU65643 AWQ65643 BGM65643 BQI65643 CAE65643 CKA65643 CTW65643 DDS65643 DNO65643 DXK65643 EHG65643 ERC65643 FAY65643 FKU65643 FUQ65643 GEM65643 GOI65643 GYE65643 HIA65643 HRW65643 IBS65643 ILO65643 IVK65643 JFG65643 JPC65643 JYY65643 KIU65643 KSQ65643 LCM65643 LMI65643 LWE65643 MGA65643 MPW65643 MZS65643 NJO65643 NTK65643 ODG65643 ONC65643 OWY65643 PGU65643 PQQ65643 QAM65643 QKI65643 QUE65643 REA65643 RNW65643 RXS65643 SHO65643 SRK65643 TBG65643 TLC65643 TUY65643 UEU65643 UOQ65643 UYM65643 VII65643 VSE65643 WCA65643 WLW65643 WVS65643 K131179 JG131179 TC131179 ACY131179 AMU131179 AWQ131179 BGM131179 BQI131179 CAE131179 CKA131179 CTW131179 DDS131179 DNO131179 DXK131179 EHG131179 ERC131179 FAY131179 FKU131179 FUQ131179 GEM131179 GOI131179 GYE131179 HIA131179 HRW131179 IBS131179 ILO131179 IVK131179 JFG131179 JPC131179 JYY131179 KIU131179 KSQ131179 LCM131179 LMI131179 LWE131179 MGA131179 MPW131179 MZS131179 NJO131179 NTK131179 ODG131179 ONC131179 OWY131179 PGU131179 PQQ131179 QAM131179 QKI131179 QUE131179 REA131179 RNW131179 RXS131179 SHO131179 SRK131179 TBG131179 TLC131179 TUY131179 UEU131179 UOQ131179 UYM131179 VII131179 VSE131179 WCA131179 WLW131179 WVS131179 K196715 JG196715 TC196715 ACY196715 AMU196715 AWQ196715 BGM196715 BQI196715 CAE196715 CKA196715 CTW196715 DDS196715 DNO196715 DXK196715 EHG196715 ERC196715 FAY196715 FKU196715 FUQ196715 GEM196715 GOI196715 GYE196715 HIA196715 HRW196715 IBS196715 ILO196715 IVK196715 JFG196715 JPC196715 JYY196715 KIU196715 KSQ196715 LCM196715 LMI196715 LWE196715 MGA196715 MPW196715 MZS196715 NJO196715 NTK196715 ODG196715 ONC196715 OWY196715 PGU196715 PQQ196715 QAM196715 QKI196715 QUE196715 REA196715 RNW196715 RXS196715 SHO196715 SRK196715 TBG196715 TLC196715 TUY196715 UEU196715 UOQ196715 UYM196715 VII196715 VSE196715 WCA196715 WLW196715 WVS196715 K262251 JG262251 TC262251 ACY262251 AMU262251 AWQ262251 BGM262251 BQI262251 CAE262251 CKA262251 CTW262251 DDS262251 DNO262251 DXK262251 EHG262251 ERC262251 FAY262251 FKU262251 FUQ262251 GEM262251 GOI262251 GYE262251 HIA262251 HRW262251 IBS262251 ILO262251 IVK262251 JFG262251 JPC262251 JYY262251 KIU262251 KSQ262251 LCM262251 LMI262251 LWE262251 MGA262251 MPW262251 MZS262251 NJO262251 NTK262251 ODG262251 ONC262251 OWY262251 PGU262251 PQQ262251 QAM262251 QKI262251 QUE262251 REA262251 RNW262251 RXS262251 SHO262251 SRK262251 TBG262251 TLC262251 TUY262251 UEU262251 UOQ262251 UYM262251 VII262251 VSE262251 WCA262251 WLW262251 WVS262251 K327787 JG327787 TC327787 ACY327787 AMU327787 AWQ327787 BGM327787 BQI327787 CAE327787 CKA327787 CTW327787 DDS327787 DNO327787 DXK327787 EHG327787 ERC327787 FAY327787 FKU327787 FUQ327787 GEM327787 GOI327787 GYE327787 HIA327787 HRW327787 IBS327787 ILO327787 IVK327787 JFG327787 JPC327787 JYY327787 KIU327787 KSQ327787 LCM327787 LMI327787 LWE327787 MGA327787 MPW327787 MZS327787 NJO327787 NTK327787 ODG327787 ONC327787 OWY327787 PGU327787 PQQ327787 QAM327787 QKI327787 QUE327787 REA327787 RNW327787 RXS327787 SHO327787 SRK327787 TBG327787 TLC327787 TUY327787 UEU327787 UOQ327787 UYM327787 VII327787 VSE327787 WCA327787 WLW327787 WVS327787 K393323 JG393323 TC393323 ACY393323 AMU393323 AWQ393323 BGM393323 BQI393323 CAE393323 CKA393323 CTW393323 DDS393323 DNO393323 DXK393323 EHG393323 ERC393323 FAY393323 FKU393323 FUQ393323 GEM393323 GOI393323 GYE393323 HIA393323 HRW393323 IBS393323 ILO393323 IVK393323 JFG393323 JPC393323 JYY393323 KIU393323 KSQ393323 LCM393323 LMI393323 LWE393323 MGA393323 MPW393323 MZS393323 NJO393323 NTK393323 ODG393323 ONC393323 OWY393323 PGU393323 PQQ393323 QAM393323 QKI393323 QUE393323 REA393323 RNW393323 RXS393323 SHO393323 SRK393323 TBG393323 TLC393323 TUY393323 UEU393323 UOQ393323 UYM393323 VII393323 VSE393323 WCA393323 WLW393323 WVS393323 K458859 JG458859 TC458859 ACY458859 AMU458859 AWQ458859 BGM458859 BQI458859 CAE458859 CKA458859 CTW458859 DDS458859 DNO458859 DXK458859 EHG458859 ERC458859 FAY458859 FKU458859 FUQ458859 GEM458859 GOI458859 GYE458859 HIA458859 HRW458859 IBS458859 ILO458859 IVK458859 JFG458859 JPC458859 JYY458859 KIU458859 KSQ458859 LCM458859 LMI458859 LWE458859 MGA458859 MPW458859 MZS458859 NJO458859 NTK458859 ODG458859 ONC458859 OWY458859 PGU458859 PQQ458859 QAM458859 QKI458859 QUE458859 REA458859 RNW458859 RXS458859 SHO458859 SRK458859 TBG458859 TLC458859 TUY458859 UEU458859 UOQ458859 UYM458859 VII458859 VSE458859 WCA458859 WLW458859 WVS458859 K524395 JG524395 TC524395 ACY524395 AMU524395 AWQ524395 BGM524395 BQI524395 CAE524395 CKA524395 CTW524395 DDS524395 DNO524395 DXK524395 EHG524395 ERC524395 FAY524395 FKU524395 FUQ524395 GEM524395 GOI524395 GYE524395 HIA524395 HRW524395 IBS524395 ILO524395 IVK524395 JFG524395 JPC524395 JYY524395 KIU524395 KSQ524395 LCM524395 LMI524395 LWE524395 MGA524395 MPW524395 MZS524395 NJO524395 NTK524395 ODG524395 ONC524395 OWY524395 PGU524395 PQQ524395 QAM524395 QKI524395 QUE524395 REA524395 RNW524395 RXS524395 SHO524395 SRK524395 TBG524395 TLC524395 TUY524395 UEU524395 UOQ524395 UYM524395 VII524395 VSE524395 WCA524395 WLW524395 WVS524395 K589931 JG589931 TC589931 ACY589931 AMU589931 AWQ589931 BGM589931 BQI589931 CAE589931 CKA589931 CTW589931 DDS589931 DNO589931 DXK589931 EHG589931 ERC589931 FAY589931 FKU589931 FUQ589931 GEM589931 GOI589931 GYE589931 HIA589931 HRW589931 IBS589931 ILO589931 IVK589931 JFG589931 JPC589931 JYY589931 KIU589931 KSQ589931 LCM589931 LMI589931 LWE589931 MGA589931 MPW589931 MZS589931 NJO589931 NTK589931 ODG589931 ONC589931 OWY589931 PGU589931 PQQ589931 QAM589931 QKI589931 QUE589931 REA589931 RNW589931 RXS589931 SHO589931 SRK589931 TBG589931 TLC589931 TUY589931 UEU589931 UOQ589931 UYM589931 VII589931 VSE589931 WCA589931 WLW589931 WVS589931 K655467 JG655467 TC655467 ACY655467 AMU655467 AWQ655467 BGM655467 BQI655467 CAE655467 CKA655467 CTW655467 DDS655467 DNO655467 DXK655467 EHG655467 ERC655467 FAY655467 FKU655467 FUQ655467 GEM655467 GOI655467 GYE655467 HIA655467 HRW655467 IBS655467 ILO655467 IVK655467 JFG655467 JPC655467 JYY655467 KIU655467 KSQ655467 LCM655467 LMI655467 LWE655467 MGA655467 MPW655467 MZS655467 NJO655467 NTK655467 ODG655467 ONC655467 OWY655467 PGU655467 PQQ655467 QAM655467 QKI655467 QUE655467 REA655467 RNW655467 RXS655467 SHO655467 SRK655467 TBG655467 TLC655467 TUY655467 UEU655467 UOQ655467 UYM655467 VII655467 VSE655467 WCA655467 WLW655467 WVS655467 K721003 JG721003 TC721003 ACY721003 AMU721003 AWQ721003 BGM721003 BQI721003 CAE721003 CKA721003 CTW721003 DDS721003 DNO721003 DXK721003 EHG721003 ERC721003 FAY721003 FKU721003 FUQ721003 GEM721003 GOI721003 GYE721003 HIA721003 HRW721003 IBS721003 ILO721003 IVK721003 JFG721003 JPC721003 JYY721003 KIU721003 KSQ721003 LCM721003 LMI721003 LWE721003 MGA721003 MPW721003 MZS721003 NJO721003 NTK721003 ODG721003 ONC721003 OWY721003 PGU721003 PQQ721003 QAM721003 QKI721003 QUE721003 REA721003 RNW721003 RXS721003 SHO721003 SRK721003 TBG721003 TLC721003 TUY721003 UEU721003 UOQ721003 UYM721003 VII721003 VSE721003 WCA721003 WLW721003 WVS721003 K786539 JG786539 TC786539 ACY786539 AMU786539 AWQ786539 BGM786539 BQI786539 CAE786539 CKA786539 CTW786539 DDS786539 DNO786539 DXK786539 EHG786539 ERC786539 FAY786539 FKU786539 FUQ786539 GEM786539 GOI786539 GYE786539 HIA786539 HRW786539 IBS786539 ILO786539 IVK786539 JFG786539 JPC786539 JYY786539 KIU786539 KSQ786539 LCM786539 LMI786539 LWE786539 MGA786539 MPW786539 MZS786539 NJO786539 NTK786539 ODG786539 ONC786539 OWY786539 PGU786539 PQQ786539 QAM786539 QKI786539 QUE786539 REA786539 RNW786539 RXS786539 SHO786539 SRK786539 TBG786539 TLC786539 TUY786539 UEU786539 UOQ786539 UYM786539 VII786539 VSE786539 WCA786539 WLW786539 WVS786539 K852075 JG852075 TC852075 ACY852075 AMU852075 AWQ852075 BGM852075 BQI852075 CAE852075 CKA852075 CTW852075 DDS852075 DNO852075 DXK852075 EHG852075 ERC852075 FAY852075 FKU852075 FUQ852075 GEM852075 GOI852075 GYE852075 HIA852075 HRW852075 IBS852075 ILO852075 IVK852075 JFG852075 JPC852075 JYY852075 KIU852075 KSQ852075 LCM852075 LMI852075 LWE852075 MGA852075 MPW852075 MZS852075 NJO852075 NTK852075 ODG852075 ONC852075 OWY852075 PGU852075 PQQ852075 QAM852075 QKI852075 QUE852075 REA852075 RNW852075 RXS852075 SHO852075 SRK852075 TBG852075 TLC852075 TUY852075 UEU852075 UOQ852075 UYM852075 VII852075 VSE852075 WCA852075 WLW852075 WVS852075 K917611 JG917611 TC917611 ACY917611 AMU917611 AWQ917611 BGM917611 BQI917611 CAE917611 CKA917611 CTW917611 DDS917611 DNO917611 DXK917611 EHG917611 ERC917611 FAY917611 FKU917611 FUQ917611 GEM917611 GOI917611 GYE917611 HIA917611 HRW917611 IBS917611 ILO917611 IVK917611 JFG917611 JPC917611 JYY917611 KIU917611 KSQ917611 LCM917611 LMI917611 LWE917611 MGA917611 MPW917611 MZS917611 NJO917611 NTK917611 ODG917611 ONC917611 OWY917611 PGU917611 PQQ917611 QAM917611 QKI917611 QUE917611 REA917611 RNW917611 RXS917611 SHO917611 SRK917611 TBG917611 TLC917611 TUY917611 UEU917611 UOQ917611 UYM917611 VII917611 VSE917611 WCA917611 WLW917611 WVS917611 K983147 JG983147 TC983147 ACY983147 AMU983147 AWQ983147 BGM983147 BQI983147 CAE983147 CKA983147 CTW983147 DDS983147 DNO983147 DXK983147 EHG983147 ERC983147 FAY983147 FKU983147 FUQ983147 GEM983147 GOI983147 GYE983147 HIA983147 HRW983147 IBS983147 ILO983147 IVK983147 JFG983147 JPC983147 JYY983147 KIU983147 KSQ983147 LCM983147 LMI983147 LWE983147 MGA983147 MPW983147 MZS983147 NJO983147 NTK983147 ODG983147 ONC983147 OWY983147 PGU983147 PQQ983147 QAM983147 QKI983147 QUE983147 REA983147 RNW983147 RXS983147 SHO983147 SRK983147 TBG983147 TLC983147 TUY983147 UEU983147 UOQ983147 UYM983147 VII983147 VSE983147 WCA983147 WLW983147 WVS983147 L46:L50 JH46:JH50 TD46:TD50 ACZ46:ACZ50 AMV46:AMV50 AWR46:AWR50 BGN46:BGN50 BQJ46:BQJ50 CAF46:CAF50 CKB46:CKB50 CTX46:CTX50 DDT46:DDT50 DNP46:DNP50 DXL46:DXL50 EHH46:EHH50 ERD46:ERD50 FAZ46:FAZ50 FKV46:FKV50 FUR46:FUR50 GEN46:GEN50 GOJ46:GOJ50 GYF46:GYF50 HIB46:HIB50 HRX46:HRX50 IBT46:IBT50 ILP46:ILP50 IVL46:IVL50 JFH46:JFH50 JPD46:JPD50 JYZ46:JYZ50 KIV46:KIV50 KSR46:KSR50 LCN46:LCN50 LMJ46:LMJ50 LWF46:LWF50 MGB46:MGB50 MPX46:MPX50 MZT46:MZT50 NJP46:NJP50 NTL46:NTL50 ODH46:ODH50 OND46:OND50 OWZ46:OWZ50 PGV46:PGV50 PQR46:PQR50 QAN46:QAN50 QKJ46:QKJ50 QUF46:QUF50 REB46:REB50 RNX46:RNX50 RXT46:RXT50 SHP46:SHP50 SRL46:SRL50 TBH46:TBH50 TLD46:TLD50 TUZ46:TUZ50 UEV46:UEV50 UOR46:UOR50 UYN46:UYN50 VIJ46:VIJ50 VSF46:VSF50 WCB46:WCB50 WLX46:WLX50 WVT46:WVT50 L65582:L65586 JH65582:JH65586 TD65582:TD65586 ACZ65582:ACZ65586 AMV65582:AMV65586 AWR65582:AWR65586 BGN65582:BGN65586 BQJ65582:BQJ65586 CAF65582:CAF65586 CKB65582:CKB65586 CTX65582:CTX65586 DDT65582:DDT65586 DNP65582:DNP65586 DXL65582:DXL65586 EHH65582:EHH65586 ERD65582:ERD65586 FAZ65582:FAZ65586 FKV65582:FKV65586 FUR65582:FUR65586 GEN65582:GEN65586 GOJ65582:GOJ65586 GYF65582:GYF65586 HIB65582:HIB65586 HRX65582:HRX65586 IBT65582:IBT65586 ILP65582:ILP65586 IVL65582:IVL65586 JFH65582:JFH65586 JPD65582:JPD65586 JYZ65582:JYZ65586 KIV65582:KIV65586 KSR65582:KSR65586 LCN65582:LCN65586 LMJ65582:LMJ65586 LWF65582:LWF65586 MGB65582:MGB65586 MPX65582:MPX65586 MZT65582:MZT65586 NJP65582:NJP65586 NTL65582:NTL65586 ODH65582:ODH65586 OND65582:OND65586 OWZ65582:OWZ65586 PGV65582:PGV65586 PQR65582:PQR65586 QAN65582:QAN65586 QKJ65582:QKJ65586 QUF65582:QUF65586 REB65582:REB65586 RNX65582:RNX65586 RXT65582:RXT65586 SHP65582:SHP65586 SRL65582:SRL65586 TBH65582:TBH65586 TLD65582:TLD65586 TUZ65582:TUZ65586 UEV65582:UEV65586 UOR65582:UOR65586 UYN65582:UYN65586 VIJ65582:VIJ65586 VSF65582:VSF65586 WCB65582:WCB65586 WLX65582:WLX65586 WVT65582:WVT65586 L131118:L131122 JH131118:JH131122 TD131118:TD131122 ACZ131118:ACZ131122 AMV131118:AMV131122 AWR131118:AWR131122 BGN131118:BGN131122 BQJ131118:BQJ131122 CAF131118:CAF131122 CKB131118:CKB131122 CTX131118:CTX131122 DDT131118:DDT131122 DNP131118:DNP131122 DXL131118:DXL131122 EHH131118:EHH131122 ERD131118:ERD131122 FAZ131118:FAZ131122 FKV131118:FKV131122 FUR131118:FUR131122 GEN131118:GEN131122 GOJ131118:GOJ131122 GYF131118:GYF131122 HIB131118:HIB131122 HRX131118:HRX131122 IBT131118:IBT131122 ILP131118:ILP131122 IVL131118:IVL131122 JFH131118:JFH131122 JPD131118:JPD131122 JYZ131118:JYZ131122 KIV131118:KIV131122 KSR131118:KSR131122 LCN131118:LCN131122 LMJ131118:LMJ131122 LWF131118:LWF131122 MGB131118:MGB131122 MPX131118:MPX131122 MZT131118:MZT131122 NJP131118:NJP131122 NTL131118:NTL131122 ODH131118:ODH131122 OND131118:OND131122 OWZ131118:OWZ131122 PGV131118:PGV131122 PQR131118:PQR131122 QAN131118:QAN131122 QKJ131118:QKJ131122 QUF131118:QUF131122 REB131118:REB131122 RNX131118:RNX131122 RXT131118:RXT131122 SHP131118:SHP131122 SRL131118:SRL131122 TBH131118:TBH131122 TLD131118:TLD131122 TUZ131118:TUZ131122 UEV131118:UEV131122 UOR131118:UOR131122 UYN131118:UYN131122 VIJ131118:VIJ131122 VSF131118:VSF131122 WCB131118:WCB131122 WLX131118:WLX131122 WVT131118:WVT131122 L196654:L196658 JH196654:JH196658 TD196654:TD196658 ACZ196654:ACZ196658 AMV196654:AMV196658 AWR196654:AWR196658 BGN196654:BGN196658 BQJ196654:BQJ196658 CAF196654:CAF196658 CKB196654:CKB196658 CTX196654:CTX196658 DDT196654:DDT196658 DNP196654:DNP196658 DXL196654:DXL196658 EHH196654:EHH196658 ERD196654:ERD196658 FAZ196654:FAZ196658 FKV196654:FKV196658 FUR196654:FUR196658 GEN196654:GEN196658 GOJ196654:GOJ196658 GYF196654:GYF196658 HIB196654:HIB196658 HRX196654:HRX196658 IBT196654:IBT196658 ILP196654:ILP196658 IVL196654:IVL196658 JFH196654:JFH196658 JPD196654:JPD196658 JYZ196654:JYZ196658 KIV196654:KIV196658 KSR196654:KSR196658 LCN196654:LCN196658 LMJ196654:LMJ196658 LWF196654:LWF196658 MGB196654:MGB196658 MPX196654:MPX196658 MZT196654:MZT196658 NJP196654:NJP196658 NTL196654:NTL196658 ODH196654:ODH196658 OND196654:OND196658 OWZ196654:OWZ196658 PGV196654:PGV196658 PQR196654:PQR196658 QAN196654:QAN196658 QKJ196654:QKJ196658 QUF196654:QUF196658 REB196654:REB196658 RNX196654:RNX196658 RXT196654:RXT196658 SHP196654:SHP196658 SRL196654:SRL196658 TBH196654:TBH196658 TLD196654:TLD196658 TUZ196654:TUZ196658 UEV196654:UEV196658 UOR196654:UOR196658 UYN196654:UYN196658 VIJ196654:VIJ196658 VSF196654:VSF196658 WCB196654:WCB196658 WLX196654:WLX196658 WVT196654:WVT196658 L262190:L262194 JH262190:JH262194 TD262190:TD262194 ACZ262190:ACZ262194 AMV262190:AMV262194 AWR262190:AWR262194 BGN262190:BGN262194 BQJ262190:BQJ262194 CAF262190:CAF262194 CKB262190:CKB262194 CTX262190:CTX262194 DDT262190:DDT262194 DNP262190:DNP262194 DXL262190:DXL262194 EHH262190:EHH262194 ERD262190:ERD262194 FAZ262190:FAZ262194 FKV262190:FKV262194 FUR262190:FUR262194 GEN262190:GEN262194 GOJ262190:GOJ262194 GYF262190:GYF262194 HIB262190:HIB262194 HRX262190:HRX262194 IBT262190:IBT262194 ILP262190:ILP262194 IVL262190:IVL262194 JFH262190:JFH262194 JPD262190:JPD262194 JYZ262190:JYZ262194 KIV262190:KIV262194 KSR262190:KSR262194 LCN262190:LCN262194 LMJ262190:LMJ262194 LWF262190:LWF262194 MGB262190:MGB262194 MPX262190:MPX262194 MZT262190:MZT262194 NJP262190:NJP262194 NTL262190:NTL262194 ODH262190:ODH262194 OND262190:OND262194 OWZ262190:OWZ262194 PGV262190:PGV262194 PQR262190:PQR262194 QAN262190:QAN262194 QKJ262190:QKJ262194 QUF262190:QUF262194 REB262190:REB262194 RNX262190:RNX262194 RXT262190:RXT262194 SHP262190:SHP262194 SRL262190:SRL262194 TBH262190:TBH262194 TLD262190:TLD262194 TUZ262190:TUZ262194 UEV262190:UEV262194 UOR262190:UOR262194 UYN262190:UYN262194 VIJ262190:VIJ262194 VSF262190:VSF262194 WCB262190:WCB262194 WLX262190:WLX262194 WVT262190:WVT262194 L327726:L327730 JH327726:JH327730 TD327726:TD327730 ACZ327726:ACZ327730 AMV327726:AMV327730 AWR327726:AWR327730 BGN327726:BGN327730 BQJ327726:BQJ327730 CAF327726:CAF327730 CKB327726:CKB327730 CTX327726:CTX327730 DDT327726:DDT327730 DNP327726:DNP327730 DXL327726:DXL327730 EHH327726:EHH327730 ERD327726:ERD327730 FAZ327726:FAZ327730 FKV327726:FKV327730 FUR327726:FUR327730 GEN327726:GEN327730 GOJ327726:GOJ327730 GYF327726:GYF327730 HIB327726:HIB327730 HRX327726:HRX327730 IBT327726:IBT327730 ILP327726:ILP327730 IVL327726:IVL327730 JFH327726:JFH327730 JPD327726:JPD327730 JYZ327726:JYZ327730 KIV327726:KIV327730 KSR327726:KSR327730 LCN327726:LCN327730 LMJ327726:LMJ327730 LWF327726:LWF327730 MGB327726:MGB327730 MPX327726:MPX327730 MZT327726:MZT327730 NJP327726:NJP327730 NTL327726:NTL327730 ODH327726:ODH327730 OND327726:OND327730 OWZ327726:OWZ327730 PGV327726:PGV327730 PQR327726:PQR327730 QAN327726:QAN327730 QKJ327726:QKJ327730 QUF327726:QUF327730 REB327726:REB327730 RNX327726:RNX327730 RXT327726:RXT327730 SHP327726:SHP327730 SRL327726:SRL327730 TBH327726:TBH327730 TLD327726:TLD327730 TUZ327726:TUZ327730 UEV327726:UEV327730 UOR327726:UOR327730 UYN327726:UYN327730 VIJ327726:VIJ327730 VSF327726:VSF327730 WCB327726:WCB327730 WLX327726:WLX327730 WVT327726:WVT327730 L393262:L393266 JH393262:JH393266 TD393262:TD393266 ACZ393262:ACZ393266 AMV393262:AMV393266 AWR393262:AWR393266 BGN393262:BGN393266 BQJ393262:BQJ393266 CAF393262:CAF393266 CKB393262:CKB393266 CTX393262:CTX393266 DDT393262:DDT393266 DNP393262:DNP393266 DXL393262:DXL393266 EHH393262:EHH393266 ERD393262:ERD393266 FAZ393262:FAZ393266 FKV393262:FKV393266 FUR393262:FUR393266 GEN393262:GEN393266 GOJ393262:GOJ393266 GYF393262:GYF393266 HIB393262:HIB393266 HRX393262:HRX393266 IBT393262:IBT393266 ILP393262:ILP393266 IVL393262:IVL393266 JFH393262:JFH393266 JPD393262:JPD393266 JYZ393262:JYZ393266 KIV393262:KIV393266 KSR393262:KSR393266 LCN393262:LCN393266 LMJ393262:LMJ393266 LWF393262:LWF393266 MGB393262:MGB393266 MPX393262:MPX393266 MZT393262:MZT393266 NJP393262:NJP393266 NTL393262:NTL393266 ODH393262:ODH393266 OND393262:OND393266 OWZ393262:OWZ393266 PGV393262:PGV393266 PQR393262:PQR393266 QAN393262:QAN393266 QKJ393262:QKJ393266 QUF393262:QUF393266 REB393262:REB393266 RNX393262:RNX393266 RXT393262:RXT393266 SHP393262:SHP393266 SRL393262:SRL393266 TBH393262:TBH393266 TLD393262:TLD393266 TUZ393262:TUZ393266 UEV393262:UEV393266 UOR393262:UOR393266 UYN393262:UYN393266 VIJ393262:VIJ393266 VSF393262:VSF393266 WCB393262:WCB393266 WLX393262:WLX393266 WVT393262:WVT393266 L458798:L458802 JH458798:JH458802 TD458798:TD458802 ACZ458798:ACZ458802 AMV458798:AMV458802 AWR458798:AWR458802 BGN458798:BGN458802 BQJ458798:BQJ458802 CAF458798:CAF458802 CKB458798:CKB458802 CTX458798:CTX458802 DDT458798:DDT458802 DNP458798:DNP458802 DXL458798:DXL458802 EHH458798:EHH458802 ERD458798:ERD458802 FAZ458798:FAZ458802 FKV458798:FKV458802 FUR458798:FUR458802 GEN458798:GEN458802 GOJ458798:GOJ458802 GYF458798:GYF458802 HIB458798:HIB458802 HRX458798:HRX458802 IBT458798:IBT458802 ILP458798:ILP458802 IVL458798:IVL458802 JFH458798:JFH458802 JPD458798:JPD458802 JYZ458798:JYZ458802 KIV458798:KIV458802 KSR458798:KSR458802 LCN458798:LCN458802 LMJ458798:LMJ458802 LWF458798:LWF458802 MGB458798:MGB458802 MPX458798:MPX458802 MZT458798:MZT458802 NJP458798:NJP458802 NTL458798:NTL458802 ODH458798:ODH458802 OND458798:OND458802 OWZ458798:OWZ458802 PGV458798:PGV458802 PQR458798:PQR458802 QAN458798:QAN458802 QKJ458798:QKJ458802 QUF458798:QUF458802 REB458798:REB458802 RNX458798:RNX458802 RXT458798:RXT458802 SHP458798:SHP458802 SRL458798:SRL458802 TBH458798:TBH458802 TLD458798:TLD458802 TUZ458798:TUZ458802 UEV458798:UEV458802 UOR458798:UOR458802 UYN458798:UYN458802 VIJ458798:VIJ458802 VSF458798:VSF458802 WCB458798:WCB458802 WLX458798:WLX458802 WVT458798:WVT458802 L524334:L524338 JH524334:JH524338 TD524334:TD524338 ACZ524334:ACZ524338 AMV524334:AMV524338 AWR524334:AWR524338 BGN524334:BGN524338 BQJ524334:BQJ524338 CAF524334:CAF524338 CKB524334:CKB524338 CTX524334:CTX524338 DDT524334:DDT524338 DNP524334:DNP524338 DXL524334:DXL524338 EHH524334:EHH524338 ERD524334:ERD524338 FAZ524334:FAZ524338 FKV524334:FKV524338 FUR524334:FUR524338 GEN524334:GEN524338 GOJ524334:GOJ524338 GYF524334:GYF524338 HIB524334:HIB524338 HRX524334:HRX524338 IBT524334:IBT524338 ILP524334:ILP524338 IVL524334:IVL524338 JFH524334:JFH524338 JPD524334:JPD524338 JYZ524334:JYZ524338 KIV524334:KIV524338 KSR524334:KSR524338 LCN524334:LCN524338 LMJ524334:LMJ524338 LWF524334:LWF524338 MGB524334:MGB524338 MPX524334:MPX524338 MZT524334:MZT524338 NJP524334:NJP524338 NTL524334:NTL524338 ODH524334:ODH524338 OND524334:OND524338 OWZ524334:OWZ524338 PGV524334:PGV524338 PQR524334:PQR524338 QAN524334:QAN524338 QKJ524334:QKJ524338 QUF524334:QUF524338 REB524334:REB524338 RNX524334:RNX524338 RXT524334:RXT524338 SHP524334:SHP524338 SRL524334:SRL524338 TBH524334:TBH524338 TLD524334:TLD524338 TUZ524334:TUZ524338 UEV524334:UEV524338 UOR524334:UOR524338 UYN524334:UYN524338 VIJ524334:VIJ524338 VSF524334:VSF524338 WCB524334:WCB524338 WLX524334:WLX524338 WVT524334:WVT524338 L589870:L589874 JH589870:JH589874 TD589870:TD589874 ACZ589870:ACZ589874 AMV589870:AMV589874 AWR589870:AWR589874 BGN589870:BGN589874 BQJ589870:BQJ589874 CAF589870:CAF589874 CKB589870:CKB589874 CTX589870:CTX589874 DDT589870:DDT589874 DNP589870:DNP589874 DXL589870:DXL589874 EHH589870:EHH589874 ERD589870:ERD589874 FAZ589870:FAZ589874 FKV589870:FKV589874 FUR589870:FUR589874 GEN589870:GEN589874 GOJ589870:GOJ589874 GYF589870:GYF589874 HIB589870:HIB589874 HRX589870:HRX589874 IBT589870:IBT589874 ILP589870:ILP589874 IVL589870:IVL589874 JFH589870:JFH589874 JPD589870:JPD589874 JYZ589870:JYZ589874 KIV589870:KIV589874 KSR589870:KSR589874 LCN589870:LCN589874 LMJ589870:LMJ589874 LWF589870:LWF589874 MGB589870:MGB589874 MPX589870:MPX589874 MZT589870:MZT589874 NJP589870:NJP589874 NTL589870:NTL589874 ODH589870:ODH589874 OND589870:OND589874 OWZ589870:OWZ589874 PGV589870:PGV589874 PQR589870:PQR589874 QAN589870:QAN589874 QKJ589870:QKJ589874 QUF589870:QUF589874 REB589870:REB589874 RNX589870:RNX589874 RXT589870:RXT589874 SHP589870:SHP589874 SRL589870:SRL589874 TBH589870:TBH589874 TLD589870:TLD589874 TUZ589870:TUZ589874 UEV589870:UEV589874 UOR589870:UOR589874 UYN589870:UYN589874 VIJ589870:VIJ589874 VSF589870:VSF589874 WCB589870:WCB589874 WLX589870:WLX589874 WVT589870:WVT589874 L655406:L655410 JH655406:JH655410 TD655406:TD655410 ACZ655406:ACZ655410 AMV655406:AMV655410 AWR655406:AWR655410 BGN655406:BGN655410 BQJ655406:BQJ655410 CAF655406:CAF655410 CKB655406:CKB655410 CTX655406:CTX655410 DDT655406:DDT655410 DNP655406:DNP655410 DXL655406:DXL655410 EHH655406:EHH655410 ERD655406:ERD655410 FAZ655406:FAZ655410 FKV655406:FKV655410 FUR655406:FUR655410 GEN655406:GEN655410 GOJ655406:GOJ655410 GYF655406:GYF655410 HIB655406:HIB655410 HRX655406:HRX655410 IBT655406:IBT655410 ILP655406:ILP655410 IVL655406:IVL655410 JFH655406:JFH655410 JPD655406:JPD655410 JYZ655406:JYZ655410 KIV655406:KIV655410 KSR655406:KSR655410 LCN655406:LCN655410 LMJ655406:LMJ655410 LWF655406:LWF655410 MGB655406:MGB655410 MPX655406:MPX655410 MZT655406:MZT655410 NJP655406:NJP655410 NTL655406:NTL655410 ODH655406:ODH655410 OND655406:OND655410 OWZ655406:OWZ655410 PGV655406:PGV655410 PQR655406:PQR655410 QAN655406:QAN655410 QKJ655406:QKJ655410 QUF655406:QUF655410 REB655406:REB655410 RNX655406:RNX655410 RXT655406:RXT655410 SHP655406:SHP655410 SRL655406:SRL655410 TBH655406:TBH655410 TLD655406:TLD655410 TUZ655406:TUZ655410 UEV655406:UEV655410 UOR655406:UOR655410 UYN655406:UYN655410 VIJ655406:VIJ655410 VSF655406:VSF655410 WCB655406:WCB655410 WLX655406:WLX655410 WVT655406:WVT655410 L720942:L720946 JH720942:JH720946 TD720942:TD720946 ACZ720942:ACZ720946 AMV720942:AMV720946 AWR720942:AWR720946 BGN720942:BGN720946 BQJ720942:BQJ720946 CAF720942:CAF720946 CKB720942:CKB720946 CTX720942:CTX720946 DDT720942:DDT720946 DNP720942:DNP720946 DXL720942:DXL720946 EHH720942:EHH720946 ERD720942:ERD720946 FAZ720942:FAZ720946 FKV720942:FKV720946 FUR720942:FUR720946 GEN720942:GEN720946 GOJ720942:GOJ720946 GYF720942:GYF720946 HIB720942:HIB720946 HRX720942:HRX720946 IBT720942:IBT720946 ILP720942:ILP720946 IVL720942:IVL720946 JFH720942:JFH720946 JPD720942:JPD720946 JYZ720942:JYZ720946 KIV720942:KIV720946 KSR720942:KSR720946 LCN720942:LCN720946 LMJ720942:LMJ720946 LWF720942:LWF720946 MGB720942:MGB720946 MPX720942:MPX720946 MZT720942:MZT720946 NJP720942:NJP720946 NTL720942:NTL720946 ODH720942:ODH720946 OND720942:OND720946 OWZ720942:OWZ720946 PGV720942:PGV720946 PQR720942:PQR720946 QAN720942:QAN720946 QKJ720942:QKJ720946 QUF720942:QUF720946 REB720942:REB720946 RNX720942:RNX720946 RXT720942:RXT720946 SHP720942:SHP720946 SRL720942:SRL720946 TBH720942:TBH720946 TLD720942:TLD720946 TUZ720942:TUZ720946 UEV720942:UEV720946 UOR720942:UOR720946 UYN720942:UYN720946 VIJ720942:VIJ720946 VSF720942:VSF720946 WCB720942:WCB720946 WLX720942:WLX720946 WVT720942:WVT720946 L786478:L786482 JH786478:JH786482 TD786478:TD786482 ACZ786478:ACZ786482 AMV786478:AMV786482 AWR786478:AWR786482 BGN786478:BGN786482 BQJ786478:BQJ786482 CAF786478:CAF786482 CKB786478:CKB786482 CTX786478:CTX786482 DDT786478:DDT786482 DNP786478:DNP786482 DXL786478:DXL786482 EHH786478:EHH786482 ERD786478:ERD786482 FAZ786478:FAZ786482 FKV786478:FKV786482 FUR786478:FUR786482 GEN786478:GEN786482 GOJ786478:GOJ786482 GYF786478:GYF786482 HIB786478:HIB786482 HRX786478:HRX786482 IBT786478:IBT786482 ILP786478:ILP786482 IVL786478:IVL786482 JFH786478:JFH786482 JPD786478:JPD786482 JYZ786478:JYZ786482 KIV786478:KIV786482 KSR786478:KSR786482 LCN786478:LCN786482 LMJ786478:LMJ786482 LWF786478:LWF786482 MGB786478:MGB786482 MPX786478:MPX786482 MZT786478:MZT786482 NJP786478:NJP786482 NTL786478:NTL786482 ODH786478:ODH786482 OND786478:OND786482 OWZ786478:OWZ786482 PGV786478:PGV786482 PQR786478:PQR786482 QAN786478:QAN786482 QKJ786478:QKJ786482 QUF786478:QUF786482 REB786478:REB786482 RNX786478:RNX786482 RXT786478:RXT786482 SHP786478:SHP786482 SRL786478:SRL786482 TBH786478:TBH786482 TLD786478:TLD786482 TUZ786478:TUZ786482 UEV786478:UEV786482 UOR786478:UOR786482 UYN786478:UYN786482 VIJ786478:VIJ786482 VSF786478:VSF786482 WCB786478:WCB786482 WLX786478:WLX786482 WVT786478:WVT786482 L852014:L852018 JH852014:JH852018 TD852014:TD852018 ACZ852014:ACZ852018 AMV852014:AMV852018 AWR852014:AWR852018 BGN852014:BGN852018 BQJ852014:BQJ852018 CAF852014:CAF852018 CKB852014:CKB852018 CTX852014:CTX852018 DDT852014:DDT852018 DNP852014:DNP852018 DXL852014:DXL852018 EHH852014:EHH852018 ERD852014:ERD852018 FAZ852014:FAZ852018 FKV852014:FKV852018 FUR852014:FUR852018 GEN852014:GEN852018 GOJ852014:GOJ852018 GYF852014:GYF852018 HIB852014:HIB852018 HRX852014:HRX852018 IBT852014:IBT852018 ILP852014:ILP852018 IVL852014:IVL852018 JFH852014:JFH852018 JPD852014:JPD852018 JYZ852014:JYZ852018 KIV852014:KIV852018 KSR852014:KSR852018 LCN852014:LCN852018 LMJ852014:LMJ852018 LWF852014:LWF852018 MGB852014:MGB852018 MPX852014:MPX852018 MZT852014:MZT852018 NJP852014:NJP852018 NTL852014:NTL852018 ODH852014:ODH852018 OND852014:OND852018 OWZ852014:OWZ852018 PGV852014:PGV852018 PQR852014:PQR852018 QAN852014:QAN852018 QKJ852014:QKJ852018 QUF852014:QUF852018 REB852014:REB852018 RNX852014:RNX852018 RXT852014:RXT852018 SHP852014:SHP852018 SRL852014:SRL852018 TBH852014:TBH852018 TLD852014:TLD852018 TUZ852014:TUZ852018 UEV852014:UEV852018 UOR852014:UOR852018 UYN852014:UYN852018 VIJ852014:VIJ852018 VSF852014:VSF852018 WCB852014:WCB852018 WLX852014:WLX852018 WVT852014:WVT852018 L917550:L917554 JH917550:JH917554 TD917550:TD917554 ACZ917550:ACZ917554 AMV917550:AMV917554 AWR917550:AWR917554 BGN917550:BGN917554 BQJ917550:BQJ917554 CAF917550:CAF917554 CKB917550:CKB917554 CTX917550:CTX917554 DDT917550:DDT917554 DNP917550:DNP917554 DXL917550:DXL917554 EHH917550:EHH917554 ERD917550:ERD917554 FAZ917550:FAZ917554 FKV917550:FKV917554 FUR917550:FUR917554 GEN917550:GEN917554 GOJ917550:GOJ917554 GYF917550:GYF917554 HIB917550:HIB917554 HRX917550:HRX917554 IBT917550:IBT917554 ILP917550:ILP917554 IVL917550:IVL917554 JFH917550:JFH917554 JPD917550:JPD917554 JYZ917550:JYZ917554 KIV917550:KIV917554 KSR917550:KSR917554 LCN917550:LCN917554 LMJ917550:LMJ917554 LWF917550:LWF917554 MGB917550:MGB917554 MPX917550:MPX917554 MZT917550:MZT917554 NJP917550:NJP917554 NTL917550:NTL917554 ODH917550:ODH917554 OND917550:OND917554 OWZ917550:OWZ917554 PGV917550:PGV917554 PQR917550:PQR917554 QAN917550:QAN917554 QKJ917550:QKJ917554 QUF917550:QUF917554 REB917550:REB917554 RNX917550:RNX917554 RXT917550:RXT917554 SHP917550:SHP917554 SRL917550:SRL917554 TBH917550:TBH917554 TLD917550:TLD917554 TUZ917550:TUZ917554 UEV917550:UEV917554 UOR917550:UOR917554 UYN917550:UYN917554 VIJ917550:VIJ917554 VSF917550:VSF917554 WCB917550:WCB917554 WLX917550:WLX917554 WVT917550:WVT917554 L983086:L983090 JH983086:JH983090 TD983086:TD983090 ACZ983086:ACZ983090 AMV983086:AMV983090 AWR983086:AWR983090 BGN983086:BGN983090 BQJ983086:BQJ983090 CAF983086:CAF983090 CKB983086:CKB983090 CTX983086:CTX983090 DDT983086:DDT983090 DNP983086:DNP983090 DXL983086:DXL983090 EHH983086:EHH983090 ERD983086:ERD983090 FAZ983086:FAZ983090 FKV983086:FKV983090 FUR983086:FUR983090 GEN983086:GEN983090 GOJ983086:GOJ983090 GYF983086:GYF983090 HIB983086:HIB983090 HRX983086:HRX983090 IBT983086:IBT983090 ILP983086:ILP983090 IVL983086:IVL983090 JFH983086:JFH983090 JPD983086:JPD983090 JYZ983086:JYZ983090 KIV983086:KIV983090 KSR983086:KSR983090 LCN983086:LCN983090 LMJ983086:LMJ983090 LWF983086:LWF983090 MGB983086:MGB983090 MPX983086:MPX983090 MZT983086:MZT983090 NJP983086:NJP983090 NTL983086:NTL983090 ODH983086:ODH983090 OND983086:OND983090 OWZ983086:OWZ983090 PGV983086:PGV983090 PQR983086:PQR983090 QAN983086:QAN983090 QKJ983086:QKJ983090 QUF983086:QUF983090 REB983086:REB983090 RNX983086:RNX983090 RXT983086:RXT983090 SHP983086:SHP983090 SRL983086:SRL983090 TBH983086:TBH983090 TLD983086:TLD983090 TUZ983086:TUZ983090 UEV983086:UEV983090 UOR983086:UOR983090 UYN983086:UYN983090 VIJ983086:VIJ983090 VSF983086:VSF983090 WCB983086:WCB983090 WLX983086:WLX983090 WVT983086:WVT983090" xr:uid="{D2656DD3-2994-47E5-89E4-3BC8D0E6D278}"/>
  </dataValidations>
  <hyperlinks>
    <hyperlink ref="L175" r:id="rId1" xr:uid="{AEE85EF4-F363-46E7-8C09-3F37A4A9DCAD}"/>
  </hyperlinks>
  <pageMargins left="0" right="0" top="0" bottom="0" header="0" footer="0"/>
  <pageSetup paperSize="8" scale="65" orientation="portrait" r:id="rId2"/>
  <legacyDrawing r:id="rId3"/>
  <tableParts count="1">
    <tablePart r:id="rId4"/>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73C6D-2984-4B17-AEE8-36C58F3C05CA}">
  <sheetPr>
    <tabColor rgb="FFFFC000"/>
  </sheetPr>
  <dimension ref="A2:R82"/>
  <sheetViews>
    <sheetView zoomScale="85" zoomScaleNormal="85" workbookViewId="0">
      <pane xSplit="11" ySplit="8" topLeftCell="O9" activePane="bottomRight" state="frozen"/>
      <selection activeCell="D26" sqref="D26"/>
      <selection pane="topRight" activeCell="D26" sqref="D26"/>
      <selection pane="bottomLeft" activeCell="D26" sqref="D26"/>
      <selection pane="bottomRight" activeCell="D16" sqref="D16"/>
    </sheetView>
  </sheetViews>
  <sheetFormatPr defaultColWidth="11.75" defaultRowHeight="13.5" customHeight="1"/>
  <cols>
    <col min="1" max="1" width="18.625" style="9" customWidth="1"/>
    <col min="2" max="2" width="17" style="9" customWidth="1"/>
    <col min="3" max="3" width="6.25" style="8" customWidth="1"/>
    <col min="4" max="4" width="15.25" style="9" customWidth="1"/>
    <col min="5" max="5" width="15.5" style="9" customWidth="1"/>
    <col min="6" max="6" width="46.5" style="9" customWidth="1"/>
    <col min="7" max="7" width="10.75" style="8" customWidth="1"/>
    <col min="8" max="9" width="12.125" style="8" customWidth="1"/>
    <col min="10" max="10" width="7.125" style="10" customWidth="1"/>
    <col min="11" max="11" width="39.75" style="9" customWidth="1"/>
    <col min="12" max="12" width="21.5" style="9" customWidth="1"/>
    <col min="13" max="13" width="8.125" style="8" customWidth="1"/>
    <col min="14" max="14" width="17" style="8" customWidth="1"/>
    <col min="15" max="15" width="7.875" style="9" customWidth="1"/>
    <col min="16" max="16" width="16.375" style="8" customWidth="1"/>
    <col min="17" max="17" width="17.875" style="188" customWidth="1"/>
    <col min="18" max="18" width="19.375" style="188" customWidth="1"/>
    <col min="19" max="16384" width="11.75" style="9"/>
  </cols>
  <sheetData>
    <row r="2" spans="1:18" ht="20.100000000000001" customHeight="1">
      <c r="C2" s="1" t="s">
        <v>0</v>
      </c>
      <c r="D2" s="1"/>
      <c r="E2" s="1"/>
      <c r="F2" s="2" t="s">
        <v>4665</v>
      </c>
      <c r="G2" s="9"/>
      <c r="H2" s="4" t="s">
        <v>2</v>
      </c>
      <c r="I2" s="5"/>
      <c r="J2" s="6"/>
      <c r="K2" s="7">
        <f>SUM(I:I)</f>
        <v>6336</v>
      </c>
    </row>
    <row r="3" spans="1:18" ht="20.100000000000001" customHeight="1">
      <c r="C3" s="1" t="s">
        <v>3</v>
      </c>
      <c r="D3" s="1"/>
      <c r="E3" s="1"/>
      <c r="F3" s="13" t="s">
        <v>3279</v>
      </c>
      <c r="G3" s="9"/>
      <c r="I3" s="1060" t="s">
        <v>3319</v>
      </c>
      <c r="J3" s="1060"/>
      <c r="K3" s="1060"/>
      <c r="L3" s="1060"/>
    </row>
    <row r="4" spans="1:18" ht="20.100000000000001" customHeight="1">
      <c r="C4" s="1" t="s">
        <v>1373</v>
      </c>
      <c r="D4" s="1"/>
      <c r="E4" s="1"/>
      <c r="F4" s="13" t="s">
        <v>4667</v>
      </c>
      <c r="G4" s="9"/>
      <c r="I4" s="1060"/>
      <c r="J4" s="1060"/>
      <c r="K4" s="1060"/>
      <c r="L4" s="1060"/>
    </row>
    <row r="5" spans="1:18" ht="20.100000000000001" customHeight="1">
      <c r="C5" s="1" t="s">
        <v>6</v>
      </c>
      <c r="D5" s="1"/>
      <c r="E5" s="1"/>
      <c r="F5" s="16">
        <v>45132</v>
      </c>
      <c r="G5" s="9"/>
      <c r="H5" s="1505" t="s">
        <v>4757</v>
      </c>
      <c r="I5" s="466"/>
      <c r="J5" s="459"/>
    </row>
    <row r="6" spans="1:18" ht="20.100000000000001" customHeight="1">
      <c r="C6" s="1" t="s">
        <v>7</v>
      </c>
      <c r="D6" s="1"/>
      <c r="E6" s="1"/>
      <c r="F6" s="16">
        <v>45133</v>
      </c>
      <c r="G6" s="9"/>
      <c r="H6" s="1506"/>
      <c r="J6" s="459"/>
    </row>
    <row r="8" spans="1:18" s="8" customFormat="1" ht="19.5" customHeight="1">
      <c r="B8" s="104" t="s">
        <v>602</v>
      </c>
      <c r="C8" s="190" t="s">
        <v>603</v>
      </c>
      <c r="D8" s="191" t="s">
        <v>604</v>
      </c>
      <c r="E8" s="191" t="s">
        <v>605</v>
      </c>
      <c r="F8" s="192" t="s">
        <v>606</v>
      </c>
      <c r="G8" s="192" t="s">
        <v>12</v>
      </c>
      <c r="H8" s="192" t="s">
        <v>13</v>
      </c>
      <c r="I8" s="193" t="s">
        <v>14</v>
      </c>
      <c r="J8" s="193" t="s">
        <v>607</v>
      </c>
      <c r="K8" s="192" t="s">
        <v>608</v>
      </c>
      <c r="L8" s="192" t="s">
        <v>609</v>
      </c>
      <c r="M8" s="192" t="s">
        <v>610</v>
      </c>
      <c r="N8" s="194" t="s">
        <v>611</v>
      </c>
      <c r="O8" s="191" t="s">
        <v>612</v>
      </c>
      <c r="P8" s="192" t="s">
        <v>613</v>
      </c>
      <c r="Q8" s="194" t="s">
        <v>614</v>
      </c>
      <c r="R8" s="195" t="s">
        <v>615</v>
      </c>
    </row>
    <row r="9" spans="1:18" s="8" customFormat="1" ht="19.5" customHeight="1">
      <c r="C9" s="738"/>
      <c r="D9" s="647"/>
      <c r="E9" s="647"/>
      <c r="F9" s="268"/>
      <c r="G9" s="197"/>
      <c r="H9" s="197"/>
      <c r="I9" s="197"/>
      <c r="J9" s="198"/>
      <c r="K9" s="199"/>
      <c r="L9" s="192"/>
      <c r="M9" s="192"/>
      <c r="N9" s="194"/>
      <c r="O9" s="191"/>
      <c r="P9" s="192"/>
      <c r="Q9" s="194"/>
      <c r="R9" s="195"/>
    </row>
    <row r="10" spans="1:18" ht="18" customHeight="1">
      <c r="A10" s="8"/>
      <c r="B10" s="8"/>
      <c r="C10" s="17"/>
      <c r="D10" s="474" t="s">
        <v>3132</v>
      </c>
      <c r="E10" s="475"/>
      <c r="F10" s="476"/>
      <c r="G10" s="26"/>
      <c r="H10" s="18"/>
      <c r="I10" s="22"/>
      <c r="J10" s="357"/>
      <c r="K10" s="18"/>
      <c r="L10" s="18"/>
      <c r="M10" s="18"/>
      <c r="N10" s="30"/>
      <c r="O10" s="17"/>
      <c r="P10" s="18"/>
      <c r="Q10" s="30"/>
      <c r="R10" s="23"/>
    </row>
    <row r="11" spans="1:18" ht="18" customHeight="1">
      <c r="A11" s="210" t="s">
        <v>628</v>
      </c>
      <c r="B11" s="1111">
        <v>9</v>
      </c>
      <c r="C11" s="448">
        <v>1</v>
      </c>
      <c r="D11" s="17" t="s">
        <v>270</v>
      </c>
      <c r="E11" s="17" t="s">
        <v>167</v>
      </c>
      <c r="F11" s="62" t="s">
        <v>573</v>
      </c>
      <c r="G11" s="53">
        <v>1</v>
      </c>
      <c r="H11" s="281">
        <v>1536</v>
      </c>
      <c r="I11" s="55">
        <f t="shared" ref="I11:I17" si="0">G11*H11</f>
        <v>1536</v>
      </c>
      <c r="J11" s="366"/>
      <c r="K11" s="53" t="s">
        <v>574</v>
      </c>
      <c r="L11" s="33"/>
      <c r="M11" s="18"/>
      <c r="N11" s="30">
        <v>45125</v>
      </c>
      <c r="O11" s="17"/>
      <c r="P11" s="29"/>
      <c r="Q11" s="30">
        <v>45132</v>
      </c>
      <c r="R11" s="23">
        <v>45132</v>
      </c>
    </row>
    <row r="12" spans="1:18" ht="18" customHeight="1">
      <c r="A12" s="210" t="s">
        <v>628</v>
      </c>
      <c r="B12" s="1111">
        <v>9</v>
      </c>
      <c r="C12" s="448">
        <f t="shared" ref="C12:C17" si="1">+C11+1</f>
        <v>2</v>
      </c>
      <c r="D12" s="17" t="s">
        <v>270</v>
      </c>
      <c r="E12" s="17" t="s">
        <v>167</v>
      </c>
      <c r="F12" s="62" t="s">
        <v>575</v>
      </c>
      <c r="G12" s="53">
        <v>1</v>
      </c>
      <c r="H12" s="281">
        <v>1488</v>
      </c>
      <c r="I12" s="55">
        <f t="shared" si="0"/>
        <v>1488</v>
      </c>
      <c r="J12" s="366"/>
      <c r="K12" s="53" t="s">
        <v>576</v>
      </c>
      <c r="L12" s="33"/>
      <c r="M12" s="18"/>
      <c r="N12" s="30">
        <v>45125</v>
      </c>
      <c r="O12" s="17"/>
      <c r="P12" s="29"/>
      <c r="Q12" s="30">
        <v>45132</v>
      </c>
      <c r="R12" s="23">
        <v>45132</v>
      </c>
    </row>
    <row r="13" spans="1:18" ht="18" customHeight="1">
      <c r="A13" s="210" t="s">
        <v>628</v>
      </c>
      <c r="B13" s="1111">
        <v>9</v>
      </c>
      <c r="C13" s="448">
        <f t="shared" si="1"/>
        <v>3</v>
      </c>
      <c r="D13" s="17" t="s">
        <v>270</v>
      </c>
      <c r="E13" s="17" t="s">
        <v>167</v>
      </c>
      <c r="F13" s="62" t="s">
        <v>577</v>
      </c>
      <c r="G13" s="53">
        <v>1</v>
      </c>
      <c r="H13" s="281">
        <v>1312</v>
      </c>
      <c r="I13" s="55">
        <f t="shared" si="0"/>
        <v>1312</v>
      </c>
      <c r="J13" s="366"/>
      <c r="K13" s="53" t="s">
        <v>578</v>
      </c>
      <c r="L13" s="33"/>
      <c r="M13" s="18"/>
      <c r="N13" s="30">
        <v>45125</v>
      </c>
      <c r="O13" s="17"/>
      <c r="P13" s="29"/>
      <c r="Q13" s="30">
        <v>45132</v>
      </c>
      <c r="R13" s="23">
        <v>45132</v>
      </c>
    </row>
    <row r="14" spans="1:18" ht="18" customHeight="1">
      <c r="A14" s="210" t="s">
        <v>628</v>
      </c>
      <c r="B14" s="1111">
        <v>9</v>
      </c>
      <c r="C14" s="448">
        <f t="shared" si="1"/>
        <v>4</v>
      </c>
      <c r="D14" s="17" t="s">
        <v>167</v>
      </c>
      <c r="E14" s="17" t="s">
        <v>167</v>
      </c>
      <c r="F14" s="50" t="s">
        <v>752</v>
      </c>
      <c r="G14" s="26">
        <v>1</v>
      </c>
      <c r="H14" s="215">
        <v>930</v>
      </c>
      <c r="I14" s="51">
        <f t="shared" si="0"/>
        <v>930</v>
      </c>
      <c r="J14" s="357"/>
      <c r="K14" s="26" t="s">
        <v>753</v>
      </c>
      <c r="L14" s="33"/>
      <c r="M14" s="18"/>
      <c r="N14" s="30">
        <v>45125</v>
      </c>
      <c r="O14" s="17"/>
      <c r="P14" s="29"/>
      <c r="Q14" s="30">
        <v>45132</v>
      </c>
      <c r="R14" s="23">
        <v>45132</v>
      </c>
    </row>
    <row r="15" spans="1:18" ht="18" customHeight="1">
      <c r="A15" s="210" t="s">
        <v>276</v>
      </c>
      <c r="B15" s="1111">
        <v>9</v>
      </c>
      <c r="C15" s="448">
        <f t="shared" si="1"/>
        <v>5</v>
      </c>
      <c r="D15" s="17" t="s">
        <v>167</v>
      </c>
      <c r="E15" s="17" t="s">
        <v>167</v>
      </c>
      <c r="F15" s="50" t="s">
        <v>754</v>
      </c>
      <c r="G15" s="26">
        <v>1</v>
      </c>
      <c r="H15" s="215">
        <v>750</v>
      </c>
      <c r="I15" s="51">
        <f t="shared" si="0"/>
        <v>750</v>
      </c>
      <c r="J15" s="357"/>
      <c r="K15" s="26" t="s">
        <v>755</v>
      </c>
      <c r="L15" s="33"/>
      <c r="M15" s="18"/>
      <c r="N15" s="30">
        <v>45125</v>
      </c>
      <c r="O15" s="17"/>
      <c r="P15" s="29"/>
      <c r="Q15" s="30">
        <v>45132</v>
      </c>
      <c r="R15" s="23">
        <v>45132</v>
      </c>
    </row>
    <row r="16" spans="1:18" ht="18" customHeight="1">
      <c r="A16" s="210" t="s">
        <v>276</v>
      </c>
      <c r="B16" s="1111">
        <v>9</v>
      </c>
      <c r="C16" s="448">
        <f t="shared" si="1"/>
        <v>6</v>
      </c>
      <c r="D16" s="52" t="s">
        <v>167</v>
      </c>
      <c r="E16" s="52" t="s">
        <v>167</v>
      </c>
      <c r="F16" s="53" t="s">
        <v>756</v>
      </c>
      <c r="G16" s="373">
        <v>10</v>
      </c>
      <c r="H16" s="281">
        <v>32</v>
      </c>
      <c r="I16" s="281">
        <f t="shared" si="0"/>
        <v>320</v>
      </c>
      <c r="J16" s="366"/>
      <c r="K16" s="53" t="s">
        <v>757</v>
      </c>
      <c r="L16" s="692"/>
      <c r="M16" s="18"/>
      <c r="N16" s="30">
        <v>45125</v>
      </c>
      <c r="O16" s="17"/>
      <c r="P16" s="29"/>
      <c r="Q16" s="30">
        <v>45132</v>
      </c>
      <c r="R16" s="23">
        <v>45132</v>
      </c>
    </row>
    <row r="17" spans="1:18" ht="18" customHeight="1">
      <c r="A17" s="210" t="s">
        <v>276</v>
      </c>
      <c r="B17" s="1111">
        <v>9</v>
      </c>
      <c r="C17" s="448">
        <f t="shared" si="1"/>
        <v>7</v>
      </c>
      <c r="D17" s="283" t="s">
        <v>167</v>
      </c>
      <c r="E17" s="283" t="s">
        <v>167</v>
      </c>
      <c r="F17" s="284" t="s">
        <v>3321</v>
      </c>
      <c r="G17" s="359"/>
      <c r="H17" s="286">
        <v>92</v>
      </c>
      <c r="I17" s="288">
        <f t="shared" si="0"/>
        <v>0</v>
      </c>
      <c r="J17" s="805"/>
      <c r="K17" s="284" t="s">
        <v>760</v>
      </c>
      <c r="L17" s="692"/>
      <c r="M17" s="18"/>
      <c r="N17" s="30"/>
      <c r="O17" s="17"/>
      <c r="P17" s="18"/>
      <c r="Q17" s="30"/>
      <c r="R17" s="23"/>
    </row>
    <row r="18" spans="1:18" ht="18" customHeight="1">
      <c r="A18" s="8"/>
      <c r="B18" s="8"/>
      <c r="C18" s="17"/>
      <c r="D18" s="65"/>
      <c r="E18" s="65"/>
      <c r="F18" s="469"/>
      <c r="G18" s="26"/>
      <c r="H18" s="18"/>
      <c r="I18" s="22"/>
      <c r="J18" s="357"/>
      <c r="K18" s="18"/>
      <c r="L18" s="18"/>
      <c r="M18" s="18"/>
      <c r="N18" s="30"/>
      <c r="O18" s="17"/>
      <c r="P18" s="18"/>
      <c r="Q18" s="30"/>
      <c r="R18" s="23"/>
    </row>
    <row r="19" spans="1:18" ht="18" customHeight="1">
      <c r="A19" s="8"/>
      <c r="B19" s="8"/>
      <c r="C19" s="17"/>
      <c r="D19" s="17"/>
      <c r="E19" s="17"/>
      <c r="F19" s="1173">
        <f>SUM(I11:I18)</f>
        <v>6336</v>
      </c>
      <c r="G19" s="26"/>
      <c r="H19" s="18"/>
      <c r="I19" s="22"/>
      <c r="J19" s="357"/>
      <c r="K19" s="18"/>
      <c r="L19" s="18"/>
      <c r="M19" s="18"/>
      <c r="N19" s="30"/>
      <c r="O19" s="17"/>
      <c r="P19" s="18"/>
      <c r="Q19" s="30"/>
      <c r="R19" s="23"/>
    </row>
    <row r="20" spans="1:18" ht="18" customHeight="1">
      <c r="A20" s="8"/>
      <c r="B20" s="8"/>
      <c r="C20" s="17"/>
      <c r="D20" s="17"/>
      <c r="E20" s="17"/>
      <c r="F20" s="18"/>
      <c r="G20" s="26"/>
      <c r="H20" s="18"/>
      <c r="I20" s="22"/>
      <c r="J20" s="357"/>
      <c r="K20" s="18"/>
      <c r="L20" s="18"/>
      <c r="M20" s="18"/>
      <c r="N20" s="30"/>
      <c r="O20" s="17"/>
      <c r="P20" s="18"/>
      <c r="Q20" s="30"/>
      <c r="R20" s="23"/>
    </row>
    <row r="21" spans="1:18" ht="18" customHeight="1">
      <c r="A21" s="8"/>
      <c r="B21" s="8"/>
      <c r="C21" s="17"/>
      <c r="D21" s="17"/>
      <c r="E21" s="17"/>
      <c r="F21" s="18"/>
      <c r="G21" s="26"/>
      <c r="H21" s="18"/>
      <c r="I21" s="22"/>
      <c r="J21" s="357"/>
      <c r="K21" s="18"/>
      <c r="L21" s="18"/>
      <c r="M21" s="18"/>
      <c r="N21" s="30"/>
      <c r="O21" s="17"/>
      <c r="P21" s="18"/>
      <c r="Q21" s="30"/>
      <c r="R21" s="23"/>
    </row>
    <row r="22" spans="1:18" ht="18" customHeight="1">
      <c r="A22" s="8"/>
      <c r="B22" s="8"/>
      <c r="C22" s="17"/>
      <c r="D22" s="17"/>
      <c r="E22" s="17"/>
      <c r="F22" s="18"/>
      <c r="G22" s="26"/>
      <c r="H22" s="18"/>
      <c r="I22" s="22"/>
      <c r="J22" s="357"/>
      <c r="K22" s="18"/>
      <c r="L22" s="18"/>
      <c r="M22" s="18"/>
      <c r="N22" s="30"/>
      <c r="O22" s="17"/>
      <c r="P22" s="18"/>
      <c r="Q22" s="30"/>
      <c r="R22" s="23"/>
    </row>
    <row r="23" spans="1:18" ht="18" customHeight="1">
      <c r="A23" s="8"/>
      <c r="B23" s="8"/>
      <c r="C23" s="17"/>
      <c r="D23" s="1068"/>
      <c r="E23" s="1068"/>
      <c r="F23" s="1077" t="s">
        <v>3068</v>
      </c>
      <c r="G23" s="1078"/>
      <c r="H23" s="534">
        <v>70000</v>
      </c>
      <c r="I23" s="894">
        <f>G23*H23</f>
        <v>0</v>
      </c>
      <c r="J23" s="357"/>
      <c r="K23" s="18"/>
      <c r="L23" s="18"/>
      <c r="M23" s="18"/>
      <c r="N23" s="30"/>
      <c r="O23" s="17"/>
      <c r="P23" s="18"/>
      <c r="Q23" s="30"/>
      <c r="R23" s="23"/>
    </row>
    <row r="24" spans="1:18" ht="18" customHeight="1">
      <c r="A24" s="8"/>
      <c r="B24" s="8"/>
      <c r="C24" s="17"/>
      <c r="D24" s="17"/>
      <c r="E24" s="17"/>
      <c r="F24" s="24" t="s">
        <v>892</v>
      </c>
      <c r="G24" s="26"/>
      <c r="H24" s="18"/>
      <c r="I24" s="22"/>
      <c r="J24" s="357"/>
      <c r="K24" s="18"/>
      <c r="L24" s="18"/>
      <c r="M24" s="18"/>
      <c r="N24" s="30"/>
      <c r="O24" s="17"/>
      <c r="P24" s="18"/>
      <c r="Q24" s="30"/>
      <c r="R24" s="23"/>
    </row>
    <row r="25" spans="1:18" ht="18" customHeight="1">
      <c r="A25" s="8"/>
      <c r="B25" s="8"/>
      <c r="C25" s="17"/>
      <c r="D25" s="17"/>
      <c r="E25" s="17"/>
      <c r="F25" s="18"/>
      <c r="G25" s="26"/>
      <c r="H25" s="18"/>
      <c r="I25" s="22"/>
      <c r="J25" s="357"/>
      <c r="K25" s="18"/>
      <c r="L25" s="18"/>
      <c r="M25" s="18"/>
      <c r="N25" s="30"/>
      <c r="O25" s="17"/>
      <c r="P25" s="18"/>
      <c r="Q25" s="30"/>
      <c r="R25" s="23"/>
    </row>
    <row r="26" spans="1:18" ht="18" customHeight="1">
      <c r="A26" s="8"/>
      <c r="B26" s="8"/>
      <c r="C26" s="17"/>
      <c r="D26" s="17"/>
      <c r="E26" s="17"/>
      <c r="F26" s="18"/>
      <c r="G26" s="26"/>
      <c r="H26" s="18"/>
      <c r="I26" s="22"/>
      <c r="J26" s="357"/>
      <c r="K26" s="18"/>
      <c r="L26" s="18"/>
      <c r="M26" s="18"/>
      <c r="N26" s="30"/>
      <c r="O26" s="17"/>
      <c r="P26" s="18"/>
      <c r="Q26" s="30"/>
      <c r="R26" s="23"/>
    </row>
    <row r="27" spans="1:18" ht="18" customHeight="1">
      <c r="A27" s="8"/>
      <c r="B27" s="8"/>
      <c r="C27" s="17"/>
      <c r="D27" s="17"/>
      <c r="E27" s="17"/>
      <c r="F27" s="18"/>
      <c r="G27" s="26"/>
      <c r="H27" s="18"/>
      <c r="I27" s="22"/>
      <c r="J27" s="357"/>
      <c r="K27" s="18"/>
      <c r="L27" s="18"/>
      <c r="M27" s="18"/>
      <c r="N27" s="30"/>
      <c r="O27" s="17"/>
      <c r="P27" s="18"/>
      <c r="Q27" s="30"/>
      <c r="R27" s="23"/>
    </row>
    <row r="28" spans="1:18" ht="18" customHeight="1">
      <c r="A28" s="8"/>
      <c r="B28" s="8"/>
      <c r="C28" s="17"/>
      <c r="D28" s="17"/>
      <c r="E28" s="17"/>
      <c r="F28" s="18"/>
      <c r="G28" s="26"/>
      <c r="H28" s="18"/>
      <c r="I28" s="22"/>
      <c r="J28" s="357"/>
      <c r="K28" s="18"/>
      <c r="L28" s="18"/>
      <c r="M28" s="18"/>
      <c r="N28" s="30"/>
      <c r="O28" s="17"/>
      <c r="P28" s="18"/>
      <c r="Q28" s="30"/>
      <c r="R28" s="23"/>
    </row>
    <row r="29" spans="1:18" ht="18" customHeight="1">
      <c r="A29" s="8"/>
      <c r="B29" s="8"/>
      <c r="C29" s="17"/>
      <c r="D29" s="17"/>
      <c r="E29" s="17"/>
      <c r="F29" s="18"/>
      <c r="G29" s="26"/>
      <c r="H29" s="18"/>
      <c r="I29" s="22"/>
      <c r="J29" s="357"/>
      <c r="K29" s="18"/>
      <c r="L29" s="18"/>
      <c r="M29" s="18"/>
      <c r="N29" s="30"/>
      <c r="O29" s="17"/>
      <c r="P29" s="18"/>
      <c r="Q29" s="30"/>
      <c r="R29" s="23"/>
    </row>
    <row r="30" spans="1:18" ht="18" customHeight="1">
      <c r="A30" s="8"/>
      <c r="B30" s="8"/>
      <c r="C30" s="17"/>
      <c r="D30" s="17"/>
      <c r="E30" s="17"/>
      <c r="F30" s="18"/>
      <c r="G30" s="26"/>
      <c r="H30" s="18"/>
      <c r="I30" s="22"/>
      <c r="J30" s="357"/>
      <c r="K30" s="18"/>
      <c r="L30" s="18"/>
      <c r="M30" s="18"/>
      <c r="N30" s="30"/>
      <c r="O30" s="17"/>
      <c r="P30" s="18"/>
      <c r="Q30" s="30"/>
      <c r="R30" s="23"/>
    </row>
    <row r="31" spans="1:18" ht="18" customHeight="1">
      <c r="A31" s="8"/>
      <c r="B31" s="8"/>
      <c r="C31" s="17"/>
      <c r="D31" s="17"/>
      <c r="E31" s="17"/>
      <c r="F31" s="18"/>
      <c r="G31" s="26"/>
      <c r="H31" s="18"/>
      <c r="I31" s="22"/>
      <c r="J31" s="357"/>
      <c r="K31" s="18"/>
      <c r="L31" s="18"/>
      <c r="M31" s="18"/>
      <c r="N31" s="30"/>
      <c r="O31" s="17"/>
      <c r="P31" s="18"/>
      <c r="Q31" s="30"/>
      <c r="R31" s="23"/>
    </row>
    <row r="32" spans="1:18" ht="18" customHeight="1">
      <c r="A32" s="8"/>
      <c r="B32" s="8"/>
      <c r="C32" s="17"/>
      <c r="D32" s="17"/>
      <c r="E32" s="17"/>
      <c r="F32" s="18"/>
      <c r="G32" s="26"/>
      <c r="H32" s="18"/>
      <c r="I32" s="22"/>
      <c r="J32" s="357"/>
      <c r="K32" s="18"/>
      <c r="L32" s="18"/>
      <c r="M32" s="18"/>
      <c r="N32" s="30"/>
      <c r="O32" s="17"/>
      <c r="P32" s="18"/>
      <c r="Q32" s="30"/>
      <c r="R32" s="23"/>
    </row>
    <row r="33" spans="1:18" ht="18" customHeight="1">
      <c r="A33" s="8"/>
      <c r="B33" s="8"/>
      <c r="C33" s="17"/>
      <c r="D33" s="17"/>
      <c r="E33" s="17"/>
      <c r="F33" s="18"/>
      <c r="G33" s="26"/>
      <c r="H33" s="18"/>
      <c r="I33" s="22"/>
      <c r="J33" s="357"/>
      <c r="K33" s="18"/>
      <c r="L33" s="18"/>
      <c r="M33" s="18"/>
      <c r="N33" s="30"/>
      <c r="O33" s="17"/>
      <c r="P33" s="18"/>
      <c r="Q33" s="30"/>
      <c r="R33" s="23"/>
    </row>
    <row r="34" spans="1:18" ht="18" customHeight="1">
      <c r="A34" s="8"/>
      <c r="B34" s="8"/>
      <c r="C34" s="17"/>
      <c r="D34" s="17"/>
      <c r="E34" s="17"/>
      <c r="F34" s="18"/>
      <c r="G34" s="26"/>
      <c r="H34" s="18"/>
      <c r="I34" s="22"/>
      <c r="J34" s="357"/>
      <c r="K34" s="18"/>
      <c r="L34" s="18"/>
      <c r="M34" s="18"/>
      <c r="N34" s="30"/>
      <c r="O34" s="17"/>
      <c r="P34" s="18"/>
      <c r="Q34" s="30"/>
      <c r="R34" s="23"/>
    </row>
    <row r="35" spans="1:18" ht="18" customHeight="1">
      <c r="A35" s="8"/>
      <c r="B35" s="8"/>
      <c r="C35" s="17"/>
      <c r="D35" s="17"/>
      <c r="E35" s="17"/>
      <c r="F35" s="18"/>
      <c r="G35" s="26"/>
      <c r="H35" s="18"/>
      <c r="I35" s="22"/>
      <c r="J35" s="357"/>
      <c r="K35" s="18"/>
      <c r="L35" s="18"/>
      <c r="M35" s="18"/>
      <c r="N35" s="30"/>
      <c r="O35" s="17"/>
      <c r="P35" s="18"/>
      <c r="Q35" s="30"/>
      <c r="R35" s="23"/>
    </row>
    <row r="36" spans="1:18" ht="18" customHeight="1">
      <c r="A36" s="8"/>
      <c r="B36" s="8"/>
      <c r="C36" s="17"/>
      <c r="D36" s="17"/>
      <c r="E36" s="17"/>
      <c r="F36" s="18"/>
      <c r="G36" s="26"/>
      <c r="H36" s="18"/>
      <c r="I36" s="22"/>
      <c r="J36" s="357"/>
      <c r="K36" s="18"/>
      <c r="L36" s="18"/>
      <c r="M36" s="18"/>
      <c r="N36" s="30"/>
      <c r="O36" s="17"/>
      <c r="P36" s="18"/>
      <c r="Q36" s="30"/>
      <c r="R36" s="23"/>
    </row>
    <row r="37" spans="1:18" ht="18" customHeight="1">
      <c r="A37" s="8"/>
      <c r="B37" s="8"/>
      <c r="C37" s="17"/>
      <c r="D37" s="17"/>
      <c r="E37" s="17"/>
      <c r="F37" s="18"/>
      <c r="G37" s="26"/>
      <c r="H37" s="18"/>
      <c r="I37" s="22"/>
      <c r="J37" s="357"/>
      <c r="K37" s="18"/>
      <c r="L37" s="18"/>
      <c r="M37" s="18"/>
      <c r="N37" s="30"/>
      <c r="O37" s="17"/>
      <c r="P37" s="18"/>
      <c r="Q37" s="30"/>
      <c r="R37" s="23"/>
    </row>
    <row r="38" spans="1:18" ht="13.5" customHeight="1">
      <c r="A38" s="8"/>
      <c r="B38" s="8"/>
      <c r="C38" s="17"/>
      <c r="D38" s="17"/>
      <c r="E38" s="17"/>
      <c r="F38" s="18"/>
      <c r="G38" s="26"/>
      <c r="H38" s="18"/>
      <c r="I38" s="22"/>
      <c r="J38" s="357"/>
      <c r="K38" s="18"/>
      <c r="L38" s="18"/>
      <c r="M38" s="18"/>
      <c r="N38" s="30"/>
      <c r="O38" s="17"/>
      <c r="P38" s="18"/>
      <c r="Q38" s="30"/>
      <c r="R38" s="23"/>
    </row>
    <row r="39" spans="1:18" ht="13.5" customHeight="1">
      <c r="A39" s="8"/>
      <c r="B39" s="8"/>
      <c r="C39" s="17"/>
      <c r="D39" s="17"/>
      <c r="E39" s="17"/>
      <c r="F39" s="18"/>
      <c r="G39" s="26"/>
      <c r="H39" s="18"/>
      <c r="I39" s="22"/>
      <c r="J39" s="357"/>
      <c r="K39" s="18"/>
      <c r="L39" s="18"/>
      <c r="M39" s="18"/>
      <c r="N39" s="30"/>
      <c r="O39" s="17"/>
      <c r="P39" s="18"/>
      <c r="Q39" s="30"/>
      <c r="R39" s="23"/>
    </row>
    <row r="40" spans="1:18" ht="13.5" customHeight="1">
      <c r="A40" s="8"/>
      <c r="B40" s="8"/>
      <c r="C40" s="17"/>
      <c r="D40" s="17"/>
      <c r="E40" s="17"/>
      <c r="F40" s="18"/>
      <c r="G40" s="26"/>
      <c r="H40" s="18"/>
      <c r="I40" s="22"/>
      <c r="J40" s="357"/>
      <c r="K40" s="18"/>
      <c r="L40" s="18"/>
      <c r="M40" s="18"/>
      <c r="N40" s="30"/>
      <c r="O40" s="17"/>
      <c r="P40" s="18"/>
      <c r="Q40" s="30"/>
      <c r="R40" s="23"/>
    </row>
    <row r="41" spans="1:18" ht="13.5" customHeight="1">
      <c r="A41" s="8"/>
      <c r="B41" s="8"/>
      <c r="C41" s="17"/>
      <c r="D41" s="17"/>
      <c r="E41" s="17"/>
      <c r="F41" s="18"/>
      <c r="G41" s="26"/>
      <c r="H41" s="18"/>
      <c r="I41" s="22"/>
      <c r="J41" s="357"/>
      <c r="K41" s="18"/>
      <c r="L41" s="18"/>
      <c r="M41" s="18"/>
      <c r="N41" s="30"/>
      <c r="O41" s="17"/>
      <c r="P41" s="18"/>
      <c r="Q41" s="30"/>
      <c r="R41" s="23"/>
    </row>
    <row r="42" spans="1:18" ht="13.5" customHeight="1">
      <c r="A42" s="8"/>
      <c r="B42" s="8"/>
      <c r="C42" s="17"/>
      <c r="D42" s="17"/>
      <c r="E42" s="17"/>
      <c r="F42" s="18"/>
      <c r="G42" s="26"/>
      <c r="H42" s="18"/>
      <c r="I42" s="22"/>
      <c r="J42" s="357"/>
      <c r="K42" s="18"/>
      <c r="L42" s="18"/>
      <c r="M42" s="18"/>
      <c r="N42" s="30"/>
      <c r="O42" s="17"/>
      <c r="P42" s="18"/>
      <c r="Q42" s="30"/>
      <c r="R42" s="23"/>
    </row>
    <row r="43" spans="1:18" ht="13.5" customHeight="1">
      <c r="A43" s="8"/>
      <c r="B43" s="8"/>
      <c r="C43" s="17"/>
      <c r="D43" s="17"/>
      <c r="E43" s="17"/>
      <c r="F43" s="18"/>
      <c r="G43" s="26"/>
      <c r="H43" s="18"/>
      <c r="I43" s="22"/>
      <c r="J43" s="357"/>
      <c r="K43" s="18"/>
      <c r="L43" s="18"/>
      <c r="M43" s="18"/>
      <c r="N43" s="30"/>
      <c r="O43" s="17"/>
      <c r="P43" s="18"/>
      <c r="Q43" s="30"/>
      <c r="R43" s="23"/>
    </row>
    <row r="44" spans="1:18" ht="13.5" customHeight="1">
      <c r="A44" s="8"/>
      <c r="B44" s="8"/>
      <c r="C44" s="17"/>
      <c r="D44" s="17"/>
      <c r="E44" s="17"/>
      <c r="F44" s="18"/>
      <c r="G44" s="26"/>
      <c r="H44" s="18"/>
      <c r="I44" s="22"/>
      <c r="J44" s="357"/>
      <c r="K44" s="18"/>
      <c r="L44" s="18"/>
      <c r="M44" s="18"/>
      <c r="N44" s="30"/>
      <c r="O44" s="17"/>
      <c r="P44" s="18"/>
      <c r="Q44" s="30"/>
      <c r="R44" s="23"/>
    </row>
    <row r="45" spans="1:18" ht="13.5" customHeight="1">
      <c r="A45" s="8"/>
      <c r="B45" s="8"/>
      <c r="C45" s="17"/>
      <c r="D45" s="17"/>
      <c r="E45" s="17"/>
      <c r="F45" s="18"/>
      <c r="G45" s="26"/>
      <c r="H45" s="18"/>
      <c r="I45" s="22"/>
      <c r="J45" s="357"/>
      <c r="K45" s="18"/>
      <c r="L45" s="18"/>
      <c r="M45" s="18"/>
      <c r="N45" s="30"/>
      <c r="O45" s="17"/>
      <c r="P45" s="18"/>
      <c r="Q45" s="30"/>
      <c r="R45" s="23"/>
    </row>
    <row r="46" spans="1:18" ht="13.5" customHeight="1">
      <c r="A46" s="8"/>
      <c r="B46" s="8"/>
      <c r="C46" s="17"/>
      <c r="D46" s="17"/>
      <c r="E46" s="17"/>
      <c r="F46" s="18"/>
      <c r="G46" s="26"/>
      <c r="H46" s="18"/>
      <c r="I46" s="22"/>
      <c r="J46" s="357"/>
      <c r="K46" s="18"/>
      <c r="L46" s="18"/>
      <c r="M46" s="18"/>
      <c r="N46" s="30"/>
      <c r="O46" s="17"/>
      <c r="P46" s="18"/>
      <c r="Q46" s="30"/>
      <c r="R46" s="23"/>
    </row>
    <row r="47" spans="1:18" ht="13.5" customHeight="1">
      <c r="A47" s="8"/>
      <c r="B47" s="8"/>
      <c r="C47" s="17"/>
      <c r="D47" s="17"/>
      <c r="E47" s="17"/>
      <c r="F47" s="18"/>
      <c r="G47" s="26"/>
      <c r="H47" s="18"/>
      <c r="I47" s="22"/>
      <c r="J47" s="357"/>
      <c r="K47" s="18"/>
      <c r="L47" s="18"/>
      <c r="M47" s="18"/>
      <c r="N47" s="30"/>
      <c r="O47" s="17"/>
      <c r="P47" s="18"/>
      <c r="Q47" s="30"/>
      <c r="R47" s="23"/>
    </row>
    <row r="48" spans="1:18" ht="13.5" customHeight="1">
      <c r="A48" s="8"/>
      <c r="B48" s="8"/>
      <c r="C48" s="17"/>
      <c r="D48" s="17"/>
      <c r="E48" s="17"/>
      <c r="F48" s="18"/>
      <c r="G48" s="26"/>
      <c r="H48" s="18"/>
      <c r="I48" s="22"/>
      <c r="J48" s="357"/>
      <c r="K48" s="18"/>
      <c r="L48" s="18"/>
      <c r="M48" s="18"/>
      <c r="N48" s="30"/>
      <c r="O48" s="17"/>
      <c r="P48" s="18"/>
      <c r="Q48" s="30"/>
      <c r="R48" s="23"/>
    </row>
    <row r="49" spans="1:18" ht="13.5" customHeight="1">
      <c r="A49" s="8"/>
      <c r="B49" s="8"/>
      <c r="C49" s="17"/>
      <c r="D49" s="17"/>
      <c r="E49" s="17"/>
      <c r="F49" s="18"/>
      <c r="G49" s="26"/>
      <c r="H49" s="18"/>
      <c r="I49" s="22"/>
      <c r="J49" s="357"/>
      <c r="K49" s="18"/>
      <c r="L49" s="18"/>
      <c r="M49" s="18"/>
      <c r="N49" s="30"/>
      <c r="O49" s="17"/>
      <c r="P49" s="18"/>
      <c r="Q49" s="30"/>
      <c r="R49" s="23"/>
    </row>
    <row r="50" spans="1:18" ht="13.5" customHeight="1">
      <c r="A50" s="8"/>
      <c r="B50" s="8"/>
      <c r="C50" s="17"/>
      <c r="D50" s="17"/>
      <c r="E50" s="17"/>
      <c r="F50" s="18"/>
      <c r="G50" s="26"/>
      <c r="H50" s="18"/>
      <c r="I50" s="22"/>
      <c r="J50" s="357"/>
      <c r="K50" s="18"/>
      <c r="L50" s="18"/>
      <c r="M50" s="18"/>
      <c r="N50" s="30"/>
      <c r="O50" s="17"/>
      <c r="P50" s="18"/>
      <c r="Q50" s="30"/>
      <c r="R50" s="23"/>
    </row>
    <row r="51" spans="1:18" ht="13.5" customHeight="1">
      <c r="A51" s="8"/>
      <c r="B51" s="8"/>
      <c r="C51" s="17"/>
      <c r="D51" s="17"/>
      <c r="E51" s="17"/>
      <c r="F51" s="18"/>
      <c r="G51" s="26"/>
      <c r="H51" s="18"/>
      <c r="I51" s="22"/>
      <c r="J51" s="357"/>
      <c r="K51" s="18"/>
      <c r="L51" s="18"/>
      <c r="M51" s="18"/>
      <c r="N51" s="30"/>
      <c r="O51" s="17"/>
      <c r="P51" s="18"/>
      <c r="Q51" s="30"/>
      <c r="R51" s="23"/>
    </row>
    <row r="52" spans="1:18" ht="13.5" customHeight="1">
      <c r="A52" s="8"/>
      <c r="B52" s="8"/>
      <c r="C52" s="17"/>
      <c r="D52" s="17"/>
      <c r="E52" s="17"/>
      <c r="F52" s="18"/>
      <c r="G52" s="26"/>
      <c r="H52" s="18"/>
      <c r="I52" s="22"/>
      <c r="J52" s="357"/>
      <c r="K52" s="18"/>
      <c r="L52" s="18"/>
      <c r="M52" s="18"/>
      <c r="N52" s="30"/>
      <c r="O52" s="17"/>
      <c r="P52" s="18"/>
      <c r="Q52" s="30"/>
      <c r="R52" s="23"/>
    </row>
    <row r="53" spans="1:18" ht="13.5" customHeight="1">
      <c r="A53" s="8"/>
      <c r="B53" s="8"/>
      <c r="C53" s="17"/>
      <c r="D53" s="17"/>
      <c r="E53" s="17"/>
      <c r="F53" s="18"/>
      <c r="G53" s="26"/>
      <c r="H53" s="18"/>
      <c r="I53" s="22"/>
      <c r="J53" s="357"/>
      <c r="K53" s="18"/>
      <c r="L53" s="18"/>
      <c r="M53" s="18"/>
      <c r="N53" s="30"/>
      <c r="O53" s="17"/>
      <c r="P53" s="18"/>
      <c r="Q53" s="30"/>
      <c r="R53" s="23"/>
    </row>
    <row r="54" spans="1:18" ht="13.5" customHeight="1">
      <c r="A54" s="8"/>
      <c r="B54" s="8"/>
      <c r="C54" s="17"/>
      <c r="D54" s="17"/>
      <c r="E54" s="17"/>
      <c r="F54" s="18"/>
      <c r="G54" s="26"/>
      <c r="H54" s="18"/>
      <c r="I54" s="22"/>
      <c r="J54" s="357"/>
      <c r="K54" s="18"/>
      <c r="L54" s="18"/>
      <c r="M54" s="18"/>
      <c r="N54" s="30"/>
      <c r="O54" s="17"/>
      <c r="P54" s="18"/>
      <c r="Q54" s="30"/>
      <c r="R54" s="23"/>
    </row>
    <row r="55" spans="1:18" ht="13.5" customHeight="1">
      <c r="A55" s="8"/>
      <c r="B55" s="8"/>
      <c r="C55" s="17"/>
      <c r="D55" s="17"/>
      <c r="E55" s="17"/>
      <c r="F55" s="18"/>
      <c r="G55" s="26"/>
      <c r="H55" s="18"/>
      <c r="I55" s="22"/>
      <c r="J55" s="357"/>
      <c r="K55" s="18"/>
      <c r="L55" s="18"/>
      <c r="M55" s="18"/>
      <c r="N55" s="30"/>
      <c r="O55" s="17"/>
      <c r="P55" s="18"/>
      <c r="Q55" s="30"/>
      <c r="R55" s="23"/>
    </row>
    <row r="56" spans="1:18" ht="13.5" customHeight="1">
      <c r="A56" s="8"/>
      <c r="B56" s="8"/>
      <c r="C56" s="17"/>
      <c r="D56" s="17"/>
      <c r="E56" s="17"/>
      <c r="F56" s="18"/>
      <c r="G56" s="26"/>
      <c r="H56" s="18"/>
      <c r="I56" s="22"/>
      <c r="J56" s="357"/>
      <c r="K56" s="18"/>
      <c r="L56" s="18"/>
      <c r="M56" s="18"/>
      <c r="N56" s="30"/>
      <c r="O56" s="17"/>
      <c r="P56" s="18"/>
      <c r="Q56" s="30"/>
      <c r="R56" s="23"/>
    </row>
    <row r="57" spans="1:18" ht="13.5" customHeight="1">
      <c r="A57" s="8"/>
      <c r="B57" s="8"/>
      <c r="C57" s="17"/>
      <c r="D57" s="17"/>
      <c r="E57" s="17"/>
      <c r="F57" s="18"/>
      <c r="G57" s="26"/>
      <c r="H57" s="18"/>
      <c r="I57" s="22"/>
      <c r="J57" s="357"/>
      <c r="K57" s="18"/>
      <c r="L57" s="18"/>
      <c r="M57" s="18"/>
      <c r="N57" s="30"/>
      <c r="O57" s="17"/>
      <c r="P57" s="18"/>
      <c r="Q57" s="30"/>
      <c r="R57" s="23"/>
    </row>
    <row r="58" spans="1:18" ht="13.5" customHeight="1">
      <c r="A58" s="8"/>
      <c r="B58" s="8"/>
      <c r="C58" s="17"/>
      <c r="D58" s="17"/>
      <c r="E58" s="17"/>
      <c r="F58" s="18"/>
      <c r="G58" s="26"/>
      <c r="H58" s="18"/>
      <c r="I58" s="22"/>
      <c r="J58" s="357"/>
      <c r="K58" s="18"/>
      <c r="L58" s="18"/>
      <c r="M58" s="18"/>
      <c r="N58" s="30"/>
      <c r="O58" s="17"/>
      <c r="P58" s="18"/>
      <c r="Q58" s="30"/>
      <c r="R58" s="23"/>
    </row>
    <row r="59" spans="1:18" ht="13.5" customHeight="1">
      <c r="A59" s="8"/>
      <c r="B59" s="8"/>
      <c r="C59" s="17"/>
      <c r="D59" s="17"/>
      <c r="E59" s="17"/>
      <c r="F59" s="18"/>
      <c r="G59" s="26"/>
      <c r="H59" s="18"/>
      <c r="I59" s="22"/>
      <c r="J59" s="357"/>
      <c r="K59" s="18"/>
      <c r="L59" s="18"/>
      <c r="M59" s="18"/>
      <c r="N59" s="30"/>
      <c r="O59" s="17"/>
      <c r="P59" s="18"/>
      <c r="Q59" s="30"/>
      <c r="R59" s="23"/>
    </row>
    <row r="60" spans="1:18" ht="13.5" customHeight="1">
      <c r="A60" s="8"/>
      <c r="B60" s="8"/>
      <c r="C60" s="17"/>
      <c r="D60" s="17"/>
      <c r="E60" s="17"/>
      <c r="F60" s="18"/>
      <c r="G60" s="26"/>
      <c r="H60" s="18"/>
      <c r="I60" s="22"/>
      <c r="J60" s="357"/>
      <c r="K60" s="18"/>
      <c r="L60" s="18"/>
      <c r="M60" s="18"/>
      <c r="N60" s="30"/>
      <c r="O60" s="17"/>
      <c r="P60" s="18"/>
      <c r="Q60" s="30"/>
      <c r="R60" s="23"/>
    </row>
    <row r="61" spans="1:18" ht="13.5" customHeight="1">
      <c r="A61" s="8"/>
      <c r="B61" s="8"/>
      <c r="C61" s="17"/>
      <c r="D61" s="17"/>
      <c r="E61" s="17"/>
      <c r="F61" s="18"/>
      <c r="G61" s="26"/>
      <c r="H61" s="18"/>
      <c r="I61" s="22"/>
      <c r="J61" s="357"/>
      <c r="K61" s="18"/>
      <c r="L61" s="18"/>
      <c r="M61" s="18"/>
      <c r="N61" s="30"/>
      <c r="O61" s="17"/>
      <c r="P61" s="18"/>
      <c r="Q61" s="30"/>
      <c r="R61" s="23"/>
    </row>
    <row r="62" spans="1:18" ht="13.5" customHeight="1">
      <c r="A62" s="8"/>
      <c r="B62" s="8"/>
      <c r="C62" s="17"/>
      <c r="D62" s="17"/>
      <c r="E62" s="17"/>
      <c r="F62" s="18"/>
      <c r="G62" s="26"/>
      <c r="H62" s="18"/>
      <c r="I62" s="22"/>
      <c r="J62" s="357"/>
      <c r="K62" s="18"/>
      <c r="L62" s="18"/>
      <c r="M62" s="18"/>
      <c r="N62" s="30"/>
      <c r="O62" s="17"/>
      <c r="P62" s="18"/>
      <c r="Q62" s="30"/>
      <c r="R62" s="23"/>
    </row>
    <row r="63" spans="1:18" ht="13.5" customHeight="1">
      <c r="A63" s="8"/>
      <c r="B63" s="8"/>
      <c r="C63" s="17"/>
      <c r="D63" s="17"/>
      <c r="E63" s="17"/>
      <c r="F63" s="18"/>
      <c r="G63" s="26"/>
      <c r="H63" s="18"/>
      <c r="I63" s="22"/>
      <c r="J63" s="357"/>
      <c r="K63" s="18"/>
      <c r="L63" s="18"/>
      <c r="M63" s="18"/>
      <c r="N63" s="30"/>
      <c r="O63" s="17"/>
      <c r="P63" s="18"/>
      <c r="Q63" s="30"/>
      <c r="R63" s="23"/>
    </row>
    <row r="64" spans="1:18" ht="13.5" customHeight="1">
      <c r="A64" s="8"/>
      <c r="B64" s="8"/>
      <c r="C64" s="17"/>
      <c r="D64" s="17"/>
      <c r="E64" s="17"/>
      <c r="F64" s="18"/>
      <c r="G64" s="26"/>
      <c r="H64" s="18"/>
      <c r="I64" s="22"/>
      <c r="J64" s="357"/>
      <c r="K64" s="18"/>
      <c r="L64" s="18"/>
      <c r="M64" s="18"/>
      <c r="N64" s="30"/>
      <c r="O64" s="17"/>
      <c r="P64" s="18"/>
      <c r="Q64" s="30"/>
      <c r="R64" s="23"/>
    </row>
    <row r="65" spans="1:18" ht="13.5" customHeight="1">
      <c r="A65" s="8"/>
      <c r="B65" s="8"/>
      <c r="C65" s="17"/>
      <c r="D65" s="17"/>
      <c r="E65" s="17"/>
      <c r="F65" s="18"/>
      <c r="G65" s="26"/>
      <c r="H65" s="18"/>
      <c r="I65" s="22"/>
      <c r="J65" s="357"/>
      <c r="K65" s="18"/>
      <c r="L65" s="18"/>
      <c r="M65" s="18"/>
      <c r="N65" s="30"/>
      <c r="O65" s="17"/>
      <c r="P65" s="18"/>
      <c r="Q65" s="30"/>
      <c r="R65" s="23"/>
    </row>
    <row r="66" spans="1:18" ht="13.5" customHeight="1">
      <c r="A66" s="8"/>
      <c r="B66" s="8"/>
      <c r="C66" s="17"/>
      <c r="D66" s="17"/>
      <c r="E66" s="17"/>
      <c r="F66" s="18"/>
      <c r="G66" s="26"/>
      <c r="H66" s="18"/>
      <c r="I66" s="22"/>
      <c r="J66" s="357"/>
      <c r="K66" s="18"/>
      <c r="L66" s="18"/>
      <c r="M66" s="18"/>
      <c r="N66" s="30"/>
      <c r="O66" s="17"/>
      <c r="P66" s="18"/>
      <c r="Q66" s="30"/>
      <c r="R66" s="23"/>
    </row>
    <row r="67" spans="1:18" ht="13.5" customHeight="1">
      <c r="A67" s="8"/>
      <c r="B67" s="8"/>
      <c r="C67" s="17"/>
      <c r="D67" s="17"/>
      <c r="E67" s="17"/>
      <c r="F67" s="18"/>
      <c r="G67" s="26"/>
      <c r="H67" s="18"/>
      <c r="I67" s="22"/>
      <c r="J67" s="357"/>
      <c r="K67" s="18"/>
      <c r="L67" s="18"/>
      <c r="M67" s="18"/>
      <c r="N67" s="30"/>
      <c r="O67" s="17"/>
      <c r="P67" s="18"/>
      <c r="Q67" s="30"/>
      <c r="R67" s="23"/>
    </row>
    <row r="68" spans="1:18" ht="13.5" customHeight="1">
      <c r="A68" s="8"/>
      <c r="B68" s="8"/>
      <c r="C68" s="17"/>
      <c r="D68" s="17"/>
      <c r="E68" s="17"/>
      <c r="F68" s="18"/>
      <c r="G68" s="26"/>
      <c r="H68" s="18"/>
      <c r="I68" s="22"/>
      <c r="J68" s="357"/>
      <c r="K68" s="18"/>
      <c r="L68" s="18"/>
      <c r="M68" s="18"/>
      <c r="N68" s="30"/>
      <c r="O68" s="17"/>
      <c r="P68" s="18"/>
      <c r="Q68" s="30"/>
      <c r="R68" s="23"/>
    </row>
    <row r="69" spans="1:18" ht="13.5" customHeight="1">
      <c r="A69" s="8"/>
      <c r="B69" s="8"/>
      <c r="C69" s="17"/>
      <c r="D69" s="17"/>
      <c r="E69" s="17"/>
      <c r="F69" s="18"/>
      <c r="G69" s="26"/>
      <c r="H69" s="18"/>
      <c r="I69" s="22"/>
      <c r="J69" s="357"/>
      <c r="K69" s="18"/>
      <c r="L69" s="18"/>
      <c r="M69" s="18"/>
      <c r="N69" s="30"/>
      <c r="O69" s="17"/>
      <c r="P69" s="18"/>
      <c r="Q69" s="30"/>
      <c r="R69" s="23"/>
    </row>
    <row r="70" spans="1:18" ht="13.5" customHeight="1">
      <c r="A70" s="8"/>
      <c r="B70" s="8"/>
      <c r="C70" s="17"/>
      <c r="D70" s="17"/>
      <c r="E70" s="17"/>
      <c r="F70" s="18"/>
      <c r="G70" s="26"/>
      <c r="H70" s="18"/>
      <c r="I70" s="22"/>
      <c r="J70" s="357"/>
      <c r="K70" s="18"/>
      <c r="L70" s="18"/>
      <c r="M70" s="18"/>
      <c r="N70" s="30"/>
      <c r="O70" s="17"/>
      <c r="P70" s="18"/>
      <c r="Q70" s="30"/>
      <c r="R70" s="23"/>
    </row>
    <row r="71" spans="1:18" ht="13.5" customHeight="1">
      <c r="A71" s="8"/>
      <c r="B71" s="8"/>
      <c r="C71" s="17"/>
      <c r="D71" s="17"/>
      <c r="E71" s="17"/>
      <c r="F71" s="18"/>
      <c r="G71" s="26"/>
      <c r="H71" s="18"/>
      <c r="I71" s="22"/>
      <c r="J71" s="357"/>
      <c r="K71" s="18"/>
      <c r="L71" s="18"/>
      <c r="M71" s="18"/>
      <c r="N71" s="30"/>
      <c r="O71" s="17"/>
      <c r="P71" s="18"/>
      <c r="Q71" s="30"/>
      <c r="R71" s="23"/>
    </row>
    <row r="72" spans="1:18" ht="13.5" customHeight="1">
      <c r="A72" s="8"/>
      <c r="B72" s="8"/>
      <c r="C72" s="17"/>
      <c r="D72" s="17"/>
      <c r="E72" s="17"/>
      <c r="F72" s="18"/>
      <c r="G72" s="26"/>
      <c r="H72" s="18"/>
      <c r="I72" s="22"/>
      <c r="J72" s="357"/>
      <c r="K72" s="18"/>
      <c r="L72" s="18"/>
      <c r="M72" s="18"/>
      <c r="N72" s="30"/>
      <c r="O72" s="17"/>
      <c r="P72" s="18"/>
      <c r="Q72" s="30"/>
      <c r="R72" s="23"/>
    </row>
    <row r="73" spans="1:18" ht="13.5" customHeight="1">
      <c r="A73" s="8"/>
      <c r="B73" s="8"/>
      <c r="C73" s="17"/>
      <c r="D73" s="17"/>
      <c r="E73" s="17"/>
      <c r="F73" s="18"/>
      <c r="G73" s="26"/>
      <c r="H73" s="18"/>
      <c r="I73" s="22"/>
      <c r="J73" s="357"/>
      <c r="K73" s="18"/>
      <c r="L73" s="18"/>
      <c r="M73" s="18"/>
      <c r="N73" s="30"/>
      <c r="O73" s="17"/>
      <c r="P73" s="18"/>
      <c r="Q73" s="30"/>
      <c r="R73" s="23"/>
    </row>
    <row r="74" spans="1:18" ht="13.5" customHeight="1">
      <c r="A74" s="8"/>
      <c r="B74" s="8"/>
      <c r="C74" s="17"/>
      <c r="D74" s="17"/>
      <c r="E74" s="17"/>
      <c r="F74" s="18"/>
      <c r="G74" s="26"/>
      <c r="H74" s="18"/>
      <c r="I74" s="22"/>
      <c r="J74" s="357"/>
      <c r="K74" s="18"/>
      <c r="L74" s="18"/>
      <c r="M74" s="18"/>
      <c r="N74" s="30"/>
      <c r="O74" s="17"/>
      <c r="P74" s="18"/>
      <c r="Q74" s="30"/>
      <c r="R74" s="23"/>
    </row>
    <row r="75" spans="1:18" ht="13.5" customHeight="1">
      <c r="A75" s="8"/>
      <c r="B75" s="8"/>
      <c r="C75" s="17"/>
      <c r="D75" s="17"/>
      <c r="E75" s="17"/>
      <c r="F75" s="18"/>
      <c r="G75" s="26"/>
      <c r="H75" s="18"/>
      <c r="I75" s="22"/>
      <c r="J75" s="357"/>
      <c r="K75" s="18"/>
      <c r="L75" s="18"/>
      <c r="M75" s="18"/>
      <c r="N75" s="30"/>
      <c r="O75" s="17"/>
      <c r="P75" s="18"/>
      <c r="Q75" s="30"/>
      <c r="R75" s="23"/>
    </row>
    <row r="76" spans="1:18" ht="13.5" customHeight="1">
      <c r="A76" s="8"/>
      <c r="B76" s="8"/>
      <c r="C76" s="17"/>
      <c r="D76" s="17"/>
      <c r="E76" s="17"/>
      <c r="F76" s="18"/>
      <c r="G76" s="26"/>
      <c r="H76" s="18"/>
      <c r="I76" s="22"/>
      <c r="J76" s="357"/>
      <c r="K76" s="18"/>
      <c r="L76" s="18"/>
      <c r="M76" s="18"/>
      <c r="N76" s="30"/>
      <c r="O76" s="17"/>
      <c r="P76" s="18"/>
      <c r="Q76" s="30"/>
      <c r="R76" s="23"/>
    </row>
    <row r="77" spans="1:18" ht="13.5" customHeight="1">
      <c r="A77" s="8"/>
      <c r="B77" s="8"/>
      <c r="C77" s="17"/>
      <c r="D77" s="17"/>
      <c r="E77" s="17"/>
      <c r="F77" s="18"/>
      <c r="G77" s="26"/>
      <c r="H77" s="18"/>
      <c r="I77" s="22"/>
      <c r="J77" s="357"/>
      <c r="K77" s="18"/>
      <c r="L77" s="18"/>
      <c r="M77" s="18"/>
      <c r="N77" s="30"/>
      <c r="O77" s="17"/>
      <c r="P77" s="18"/>
      <c r="Q77" s="30"/>
      <c r="R77" s="23"/>
    </row>
    <row r="78" spans="1:18" ht="13.5" customHeight="1">
      <c r="A78" s="8"/>
      <c r="B78" s="8"/>
      <c r="C78" s="17"/>
      <c r="D78" s="17"/>
      <c r="E78" s="17"/>
      <c r="F78" s="18"/>
      <c r="G78" s="26"/>
      <c r="H78" s="18"/>
      <c r="I78" s="22"/>
      <c r="J78" s="357"/>
      <c r="K78" s="18"/>
      <c r="L78" s="18"/>
      <c r="M78" s="18"/>
      <c r="N78" s="30"/>
      <c r="O78" s="17"/>
      <c r="P78" s="18"/>
      <c r="Q78" s="30"/>
      <c r="R78" s="23"/>
    </row>
    <row r="79" spans="1:18" ht="13.5" customHeight="1">
      <c r="A79" s="8"/>
      <c r="B79" s="8"/>
      <c r="C79" s="17"/>
      <c r="D79" s="17"/>
      <c r="E79" s="17"/>
      <c r="F79" s="18"/>
      <c r="G79" s="26"/>
      <c r="H79" s="18"/>
      <c r="I79" s="22"/>
      <c r="J79" s="357"/>
      <c r="K79" s="18"/>
      <c r="L79" s="18"/>
      <c r="M79" s="18"/>
      <c r="N79" s="30"/>
      <c r="O79" s="17"/>
      <c r="P79" s="18"/>
      <c r="Q79" s="30"/>
      <c r="R79" s="23"/>
    </row>
    <row r="80" spans="1:18" ht="13.5" customHeight="1">
      <c r="A80" s="8"/>
      <c r="B80" s="8"/>
      <c r="C80" s="17"/>
      <c r="D80" s="17"/>
      <c r="E80" s="17"/>
      <c r="F80" s="18"/>
      <c r="G80" s="26"/>
      <c r="H80" s="18"/>
      <c r="I80" s="22"/>
      <c r="J80" s="357"/>
      <c r="K80" s="18"/>
      <c r="L80" s="18"/>
      <c r="M80" s="18"/>
      <c r="N80" s="30"/>
      <c r="O80" s="17"/>
      <c r="P80" s="18"/>
      <c r="Q80" s="30"/>
      <c r="R80" s="23"/>
    </row>
    <row r="81" spans="1:18" ht="13.5" customHeight="1">
      <c r="A81" s="8"/>
      <c r="B81" s="8"/>
      <c r="C81" s="17"/>
      <c r="D81" s="17"/>
      <c r="E81" s="17"/>
      <c r="F81" s="18"/>
      <c r="G81" s="26"/>
      <c r="H81" s="18"/>
      <c r="I81" s="22"/>
      <c r="J81" s="357"/>
      <c r="K81" s="18"/>
      <c r="L81" s="18"/>
      <c r="M81" s="18"/>
      <c r="N81" s="30"/>
      <c r="O81" s="17"/>
      <c r="P81" s="18"/>
      <c r="Q81" s="30"/>
      <c r="R81" s="23"/>
    </row>
    <row r="82" spans="1:18" ht="13.5" customHeight="1">
      <c r="A82" s="8"/>
      <c r="B82" s="8"/>
      <c r="C82" s="17"/>
      <c r="D82" s="17"/>
      <c r="E82" s="17"/>
      <c r="F82" s="18"/>
      <c r="G82" s="26"/>
      <c r="H82" s="18"/>
      <c r="I82" s="22"/>
      <c r="J82" s="357"/>
      <c r="K82" s="18"/>
      <c r="L82" s="18"/>
      <c r="M82" s="18"/>
      <c r="N82" s="30"/>
      <c r="O82" s="17"/>
      <c r="P82" s="18"/>
      <c r="Q82" s="30"/>
      <c r="R82" s="23"/>
    </row>
  </sheetData>
  <autoFilter ref="C8:P37" xr:uid="{00000000-0009-0000-0000-000003000000}"/>
  <mergeCells count="9">
    <mergeCell ref="D10:F10"/>
    <mergeCell ref="C2:E2"/>
    <mergeCell ref="H2:J2"/>
    <mergeCell ref="C3:E3"/>
    <mergeCell ref="I3:L4"/>
    <mergeCell ref="C4:E4"/>
    <mergeCell ref="C5:E5"/>
    <mergeCell ref="H5:H6"/>
    <mergeCell ref="C6:E6"/>
  </mergeCells>
  <phoneticPr fontId="3"/>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7F861-9F60-492C-9982-CB9745AFEE83}">
  <dimension ref="B2:Q37"/>
  <sheetViews>
    <sheetView zoomScale="85" zoomScaleNormal="85" workbookViewId="0">
      <pane xSplit="10" ySplit="8" topLeftCell="O18" activePane="bottomRight" state="frozen"/>
      <selection pane="topRight" activeCell="K1" sqref="K1"/>
      <selection pane="bottomLeft" activeCell="A9" sqref="A9"/>
      <selection pane="bottomRight" activeCell="C28" sqref="C28"/>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286</v>
      </c>
      <c r="G2" s="4" t="s">
        <v>2</v>
      </c>
      <c r="H2" s="5"/>
      <c r="I2" s="6"/>
      <c r="J2" s="7">
        <f>SUM(H:H)</f>
        <v>950484</v>
      </c>
    </row>
    <row r="3" spans="2:17" ht="20.100000000000001" customHeight="1">
      <c r="B3" s="1" t="s">
        <v>3</v>
      </c>
      <c r="C3" s="1"/>
      <c r="D3" s="1"/>
      <c r="E3" s="13" t="s">
        <v>287</v>
      </c>
    </row>
    <row r="4" spans="2:17" ht="20.100000000000001" customHeight="1">
      <c r="B4" s="1" t="s">
        <v>5</v>
      </c>
      <c r="C4" s="1"/>
      <c r="D4" s="1"/>
      <c r="E4" s="13">
        <v>207294</v>
      </c>
    </row>
    <row r="5" spans="2:17" ht="20.100000000000001" customHeight="1">
      <c r="B5" s="1" t="s">
        <v>6</v>
      </c>
      <c r="C5" s="1"/>
      <c r="D5" s="1"/>
      <c r="E5" s="16">
        <v>45174</v>
      </c>
    </row>
    <row r="6" spans="2:17" ht="20.100000000000001" customHeight="1">
      <c r="B6" s="1" t="s">
        <v>7</v>
      </c>
      <c r="C6" s="1"/>
      <c r="D6" s="1"/>
      <c r="E6" s="16">
        <v>45194</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51">
        <f t="shared" ref="H9:H36" si="0">F9*G9</f>
        <v>0</v>
      </c>
      <c r="I9" s="22"/>
      <c r="J9" s="24"/>
      <c r="K9" s="24"/>
      <c r="L9" s="18"/>
      <c r="M9" s="30"/>
      <c r="N9" s="17"/>
      <c r="O9" s="18"/>
      <c r="P9" s="30"/>
      <c r="Q9" s="23"/>
    </row>
    <row r="10" spans="2:17" s="8" customFormat="1" ht="19.7" customHeight="1">
      <c r="B10" s="17">
        <v>1</v>
      </c>
      <c r="C10" s="17" t="s">
        <v>288</v>
      </c>
      <c r="D10" s="17" t="s">
        <v>288</v>
      </c>
      <c r="E10" s="50" t="s">
        <v>4758</v>
      </c>
      <c r="F10" s="18">
        <v>1</v>
      </c>
      <c r="G10" s="51">
        <v>882000</v>
      </c>
      <c r="H10" s="51">
        <f t="shared" si="0"/>
        <v>882000</v>
      </c>
      <c r="I10" s="22"/>
      <c r="J10" s="26" t="s">
        <v>4759</v>
      </c>
      <c r="K10" s="18"/>
      <c r="L10" s="18"/>
      <c r="M10" s="30">
        <v>45113</v>
      </c>
      <c r="N10" s="17"/>
      <c r="O10" s="29">
        <v>45174</v>
      </c>
      <c r="P10" s="30">
        <v>45160</v>
      </c>
      <c r="Q10" s="23">
        <v>45160</v>
      </c>
    </row>
    <row r="11" spans="2:17" s="8" customFormat="1" ht="19.7" customHeight="1">
      <c r="B11" s="17">
        <v>1</v>
      </c>
      <c r="C11" s="17" t="s">
        <v>288</v>
      </c>
      <c r="D11" s="17" t="s">
        <v>288</v>
      </c>
      <c r="E11" s="50" t="s">
        <v>291</v>
      </c>
      <c r="F11" s="18">
        <v>1</v>
      </c>
      <c r="G11" s="51"/>
      <c r="H11" s="51">
        <f t="shared" si="0"/>
        <v>0</v>
      </c>
      <c r="I11" s="22"/>
      <c r="J11" s="26" t="s">
        <v>4760</v>
      </c>
      <c r="K11" s="18"/>
      <c r="L11" s="18"/>
      <c r="M11" s="30">
        <v>45113</v>
      </c>
      <c r="N11" s="17"/>
      <c r="O11" s="29">
        <v>45174</v>
      </c>
      <c r="P11" s="30">
        <v>45160</v>
      </c>
      <c r="Q11" s="23"/>
    </row>
    <row r="12" spans="2:17" s="8" customFormat="1" ht="19.7" customHeight="1">
      <c r="B12" s="17">
        <v>3</v>
      </c>
      <c r="C12" s="17" t="s">
        <v>125</v>
      </c>
      <c r="D12" s="17" t="s">
        <v>125</v>
      </c>
      <c r="E12" s="50" t="s">
        <v>130</v>
      </c>
      <c r="F12" s="18">
        <v>1</v>
      </c>
      <c r="G12" s="51">
        <v>25000</v>
      </c>
      <c r="H12" s="51">
        <f t="shared" si="0"/>
        <v>25000</v>
      </c>
      <c r="I12" s="22"/>
      <c r="J12" s="26"/>
      <c r="K12" s="18"/>
      <c r="L12" s="18"/>
      <c r="M12" s="30">
        <v>45113</v>
      </c>
      <c r="N12" s="17"/>
      <c r="O12" s="29">
        <v>45174</v>
      </c>
      <c r="P12" s="30">
        <v>45160</v>
      </c>
      <c r="Q12" s="23">
        <v>45160</v>
      </c>
    </row>
    <row r="13" spans="2:17" s="8" customFormat="1" ht="19.7" customHeight="1">
      <c r="B13" s="17"/>
      <c r="C13" s="52"/>
      <c r="D13" s="52"/>
      <c r="E13" s="136"/>
      <c r="F13" s="18"/>
      <c r="G13" s="51">
        <v>0</v>
      </c>
      <c r="H13" s="51">
        <f t="shared" si="0"/>
        <v>0</v>
      </c>
      <c r="I13" s="22"/>
      <c r="J13" s="26"/>
      <c r="K13" s="18"/>
      <c r="L13" s="18"/>
      <c r="M13" s="30"/>
      <c r="N13" s="17"/>
      <c r="O13" s="18"/>
      <c r="P13" s="30"/>
      <c r="Q13" s="23"/>
    </row>
    <row r="14" spans="2:17" s="8" customFormat="1" ht="19.7" customHeight="1">
      <c r="B14" s="17">
        <v>4</v>
      </c>
      <c r="C14" s="17" t="s">
        <v>167</v>
      </c>
      <c r="D14" s="17" t="s">
        <v>167</v>
      </c>
      <c r="E14" s="50" t="s">
        <v>335</v>
      </c>
      <c r="F14" s="18">
        <v>1</v>
      </c>
      <c r="G14" s="51">
        <v>7015</v>
      </c>
      <c r="H14" s="51">
        <f t="shared" si="0"/>
        <v>7015</v>
      </c>
      <c r="I14" s="22"/>
      <c r="J14" s="26" t="s">
        <v>4608</v>
      </c>
      <c r="K14" s="24" t="s">
        <v>4761</v>
      </c>
      <c r="L14" s="18"/>
      <c r="M14" s="30">
        <v>45117</v>
      </c>
      <c r="N14" s="17"/>
      <c r="O14" s="18"/>
      <c r="P14" s="30">
        <v>45132</v>
      </c>
      <c r="Q14" s="23">
        <v>45132</v>
      </c>
    </row>
    <row r="15" spans="2:17" s="8" customFormat="1" ht="19.7" customHeight="1">
      <c r="B15" s="17">
        <v>4</v>
      </c>
      <c r="C15" s="17" t="s">
        <v>167</v>
      </c>
      <c r="D15" s="17" t="s">
        <v>167</v>
      </c>
      <c r="E15" s="50" t="s">
        <v>4762</v>
      </c>
      <c r="F15" s="18">
        <v>1</v>
      </c>
      <c r="G15" s="51">
        <v>2930</v>
      </c>
      <c r="H15" s="51">
        <f t="shared" si="0"/>
        <v>2930</v>
      </c>
      <c r="I15" s="22"/>
      <c r="J15" s="26" t="s">
        <v>4482</v>
      </c>
      <c r="K15" s="24" t="s">
        <v>4761</v>
      </c>
      <c r="L15" s="18"/>
      <c r="M15" s="30">
        <v>45117</v>
      </c>
      <c r="N15" s="17"/>
      <c r="O15" s="18"/>
      <c r="P15" s="30">
        <v>45132</v>
      </c>
      <c r="Q15" s="23">
        <v>45132</v>
      </c>
    </row>
    <row r="16" spans="2:17" s="8" customFormat="1" ht="19.7" customHeight="1">
      <c r="B16" s="17">
        <v>4</v>
      </c>
      <c r="C16" s="17" t="s">
        <v>167</v>
      </c>
      <c r="D16" s="17" t="s">
        <v>167</v>
      </c>
      <c r="E16" s="50" t="s">
        <v>557</v>
      </c>
      <c r="F16" s="18">
        <v>1</v>
      </c>
      <c r="G16" s="51">
        <v>5117</v>
      </c>
      <c r="H16" s="51">
        <f t="shared" si="0"/>
        <v>5117</v>
      </c>
      <c r="I16" s="22"/>
      <c r="J16" s="26" t="s">
        <v>4763</v>
      </c>
      <c r="K16" s="24" t="s">
        <v>4761</v>
      </c>
      <c r="L16" s="18"/>
      <c r="M16" s="30">
        <v>45117</v>
      </c>
      <c r="N16" s="17"/>
      <c r="O16" s="18"/>
      <c r="P16" s="30">
        <v>45132</v>
      </c>
      <c r="Q16" s="23">
        <v>45132</v>
      </c>
    </row>
    <row r="17" spans="2:17" s="8" customFormat="1" ht="19.7" customHeight="1">
      <c r="B17" s="17">
        <v>4</v>
      </c>
      <c r="C17" s="17" t="s">
        <v>167</v>
      </c>
      <c r="D17" s="17" t="s">
        <v>167</v>
      </c>
      <c r="E17" s="50" t="s">
        <v>228</v>
      </c>
      <c r="F17" s="18">
        <v>1</v>
      </c>
      <c r="G17" s="51">
        <v>4239</v>
      </c>
      <c r="H17" s="51">
        <f t="shared" si="0"/>
        <v>4239</v>
      </c>
      <c r="I17" s="22"/>
      <c r="J17" s="26" t="s">
        <v>4764</v>
      </c>
      <c r="K17" s="24" t="s">
        <v>4761</v>
      </c>
      <c r="L17" s="18"/>
      <c r="M17" s="30">
        <v>45117</v>
      </c>
      <c r="N17" s="17"/>
      <c r="O17" s="18"/>
      <c r="P17" s="30">
        <v>45132</v>
      </c>
      <c r="Q17" s="23">
        <v>45132</v>
      </c>
    </row>
    <row r="18" spans="2:17" s="8" customFormat="1" ht="19.7" customHeight="1">
      <c r="B18" s="17">
        <v>4</v>
      </c>
      <c r="C18" s="17" t="s">
        <v>167</v>
      </c>
      <c r="D18" s="17" t="s">
        <v>167</v>
      </c>
      <c r="E18" s="50" t="s">
        <v>208</v>
      </c>
      <c r="F18" s="18">
        <v>1</v>
      </c>
      <c r="G18" s="51">
        <v>1066</v>
      </c>
      <c r="H18" s="51">
        <f t="shared" si="0"/>
        <v>1066</v>
      </c>
      <c r="I18" s="22"/>
      <c r="J18" s="26" t="s">
        <v>1130</v>
      </c>
      <c r="K18" s="24" t="s">
        <v>4761</v>
      </c>
      <c r="L18" s="18"/>
      <c r="M18" s="30">
        <v>45117</v>
      </c>
      <c r="N18" s="17"/>
      <c r="O18" s="18"/>
      <c r="P18" s="30">
        <v>45132</v>
      </c>
      <c r="Q18" s="23">
        <v>45132</v>
      </c>
    </row>
    <row r="19" spans="2:17" s="8" customFormat="1" ht="19.7" customHeight="1">
      <c r="B19" s="17">
        <v>4</v>
      </c>
      <c r="C19" s="17" t="s">
        <v>149</v>
      </c>
      <c r="D19" s="17" t="s">
        <v>167</v>
      </c>
      <c r="E19" s="50" t="s">
        <v>156</v>
      </c>
      <c r="F19" s="18">
        <v>2</v>
      </c>
      <c r="G19" s="51">
        <v>50</v>
      </c>
      <c r="H19" s="51">
        <f t="shared" si="0"/>
        <v>100</v>
      </c>
      <c r="I19" s="22"/>
      <c r="J19" s="26" t="s">
        <v>495</v>
      </c>
      <c r="K19" s="24" t="s">
        <v>4761</v>
      </c>
      <c r="L19" s="18"/>
      <c r="M19" s="30">
        <v>45117</v>
      </c>
      <c r="N19" s="17"/>
      <c r="O19" s="18"/>
      <c r="P19" s="30">
        <v>45132</v>
      </c>
      <c r="Q19" s="23">
        <v>45132</v>
      </c>
    </row>
    <row r="20" spans="2:17" s="8" customFormat="1" ht="19.7" customHeight="1">
      <c r="B20" s="17">
        <v>4</v>
      </c>
      <c r="C20" s="17" t="s">
        <v>338</v>
      </c>
      <c r="D20" s="17" t="s">
        <v>167</v>
      </c>
      <c r="E20" s="50" t="s">
        <v>339</v>
      </c>
      <c r="F20" s="18">
        <v>1</v>
      </c>
      <c r="G20" s="51">
        <v>1524</v>
      </c>
      <c r="H20" s="51">
        <f t="shared" si="0"/>
        <v>1524</v>
      </c>
      <c r="I20" s="22"/>
      <c r="J20" s="26" t="s">
        <v>4495</v>
      </c>
      <c r="K20" s="24" t="s">
        <v>4761</v>
      </c>
      <c r="L20" s="18"/>
      <c r="M20" s="30">
        <v>45117</v>
      </c>
      <c r="N20" s="17"/>
      <c r="O20" s="18"/>
      <c r="P20" s="30">
        <v>45132</v>
      </c>
      <c r="Q20" s="23">
        <v>45132</v>
      </c>
    </row>
    <row r="21" spans="2:17" s="8" customFormat="1" ht="19.7" customHeight="1">
      <c r="B21" s="17">
        <v>4</v>
      </c>
      <c r="C21" s="17" t="s">
        <v>4765</v>
      </c>
      <c r="D21" s="17" t="s">
        <v>167</v>
      </c>
      <c r="E21" s="50" t="s">
        <v>4766</v>
      </c>
      <c r="F21" s="18">
        <v>1</v>
      </c>
      <c r="G21" s="51">
        <v>8640</v>
      </c>
      <c r="H21" s="51">
        <f t="shared" si="0"/>
        <v>8640</v>
      </c>
      <c r="I21" s="22"/>
      <c r="J21" s="26" t="s">
        <v>4767</v>
      </c>
      <c r="K21" s="24" t="s">
        <v>4761</v>
      </c>
      <c r="L21" s="18"/>
      <c r="M21" s="30">
        <v>45117</v>
      </c>
      <c r="N21" s="17"/>
      <c r="O21" s="18"/>
      <c r="P21" s="30">
        <v>45132</v>
      </c>
      <c r="Q21" s="23">
        <v>45132</v>
      </c>
    </row>
    <row r="22" spans="2:17" s="8" customFormat="1" ht="19.7" customHeight="1">
      <c r="B22" s="17">
        <v>5</v>
      </c>
      <c r="C22" s="17" t="s">
        <v>167</v>
      </c>
      <c r="D22" s="17" t="s">
        <v>167</v>
      </c>
      <c r="E22" s="50" t="s">
        <v>381</v>
      </c>
      <c r="F22" s="18">
        <v>1</v>
      </c>
      <c r="G22" s="51">
        <v>250</v>
      </c>
      <c r="H22" s="51">
        <f t="shared" si="0"/>
        <v>250</v>
      </c>
      <c r="I22" s="22"/>
      <c r="J22" s="26" t="s">
        <v>380</v>
      </c>
      <c r="K22" s="24" t="s">
        <v>4761</v>
      </c>
      <c r="L22" s="18"/>
      <c r="M22" s="30">
        <v>45117</v>
      </c>
      <c r="N22" s="17"/>
      <c r="O22" s="18"/>
      <c r="P22" s="30">
        <v>45132</v>
      </c>
      <c r="Q22" s="23">
        <v>45132</v>
      </c>
    </row>
    <row r="23" spans="2:17" s="8" customFormat="1" ht="19.7" customHeight="1">
      <c r="B23" s="17">
        <v>5</v>
      </c>
      <c r="C23" s="17" t="s">
        <v>167</v>
      </c>
      <c r="D23" s="17" t="s">
        <v>167</v>
      </c>
      <c r="E23" s="50" t="s">
        <v>382</v>
      </c>
      <c r="F23" s="18">
        <v>1</v>
      </c>
      <c r="G23" s="51">
        <v>37</v>
      </c>
      <c r="H23" s="51">
        <f t="shared" si="0"/>
        <v>37</v>
      </c>
      <c r="I23" s="22"/>
      <c r="J23" s="26" t="s">
        <v>2786</v>
      </c>
      <c r="K23" s="24" t="s">
        <v>4761</v>
      </c>
      <c r="L23" s="18"/>
      <c r="M23" s="30">
        <v>45117</v>
      </c>
      <c r="N23" s="17"/>
      <c r="O23" s="18"/>
      <c r="P23" s="30">
        <v>45132</v>
      </c>
      <c r="Q23" s="23">
        <v>45132</v>
      </c>
    </row>
    <row r="24" spans="2:17" s="8" customFormat="1" ht="19.7" customHeight="1">
      <c r="B24" s="17"/>
      <c r="C24" s="17"/>
      <c r="D24" s="17"/>
      <c r="E24" s="50"/>
      <c r="F24" s="18"/>
      <c r="G24" s="51">
        <v>0</v>
      </c>
      <c r="H24" s="51">
        <f t="shared" si="0"/>
        <v>0</v>
      </c>
      <c r="I24" s="22"/>
      <c r="J24" s="26"/>
      <c r="K24" s="18"/>
      <c r="L24" s="18"/>
      <c r="M24" s="30"/>
      <c r="N24" s="17"/>
      <c r="O24" s="18"/>
      <c r="P24" s="30"/>
      <c r="Q24" s="23"/>
    </row>
    <row r="25" spans="2:17" s="8" customFormat="1" ht="19.7" customHeight="1">
      <c r="B25" s="17">
        <v>5</v>
      </c>
      <c r="C25" s="17" t="s">
        <v>4765</v>
      </c>
      <c r="D25" s="17" t="s">
        <v>167</v>
      </c>
      <c r="E25" s="50" t="s">
        <v>4768</v>
      </c>
      <c r="F25" s="18">
        <v>1</v>
      </c>
      <c r="G25" s="51">
        <v>9876</v>
      </c>
      <c r="H25" s="51">
        <f t="shared" si="0"/>
        <v>9876</v>
      </c>
      <c r="I25" s="22"/>
      <c r="J25" s="26" t="s">
        <v>4769</v>
      </c>
      <c r="K25" s="1328" t="s">
        <v>4770</v>
      </c>
      <c r="L25" s="18"/>
      <c r="M25" s="30">
        <v>45117</v>
      </c>
      <c r="N25" s="17"/>
      <c r="O25" s="18"/>
      <c r="P25" s="30">
        <v>45132</v>
      </c>
      <c r="Q25" s="23">
        <v>45132</v>
      </c>
    </row>
    <row r="26" spans="2:17" s="8" customFormat="1" ht="19.7" customHeight="1">
      <c r="B26" s="17"/>
      <c r="C26" s="17"/>
      <c r="D26" s="17"/>
      <c r="E26" s="50"/>
      <c r="F26" s="18"/>
      <c r="G26" s="51">
        <v>0</v>
      </c>
      <c r="H26" s="51">
        <f t="shared" si="0"/>
        <v>0</v>
      </c>
      <c r="I26" s="22"/>
      <c r="J26" s="26"/>
      <c r="K26" s="18"/>
      <c r="L26" s="18"/>
      <c r="M26" s="30"/>
      <c r="N26" s="17"/>
      <c r="O26" s="18"/>
      <c r="P26" s="30"/>
      <c r="Q26" s="23"/>
    </row>
    <row r="27" spans="2:17" s="8" customFormat="1" ht="19.7" customHeight="1">
      <c r="B27" s="17">
        <v>4</v>
      </c>
      <c r="C27" s="17" t="s">
        <v>4765</v>
      </c>
      <c r="D27" s="17" t="s">
        <v>167</v>
      </c>
      <c r="E27" s="50" t="s">
        <v>4771</v>
      </c>
      <c r="F27" s="18">
        <v>1</v>
      </c>
      <c r="G27" s="51">
        <v>2690</v>
      </c>
      <c r="H27" s="51">
        <f t="shared" si="0"/>
        <v>2690</v>
      </c>
      <c r="I27" s="22"/>
      <c r="J27" s="26" t="s">
        <v>4772</v>
      </c>
      <c r="K27" s="1328" t="s">
        <v>4773</v>
      </c>
      <c r="L27" s="18"/>
      <c r="M27" s="30">
        <v>45117</v>
      </c>
      <c r="N27" s="17"/>
      <c r="O27" s="18"/>
      <c r="P27" s="30">
        <v>45132</v>
      </c>
      <c r="Q27" s="23">
        <v>45132</v>
      </c>
    </row>
    <row r="28" spans="2:17" s="8" customFormat="1" ht="19.7" customHeight="1">
      <c r="B28" s="17"/>
      <c r="C28" s="17"/>
      <c r="D28" s="17"/>
      <c r="E28" s="50"/>
      <c r="F28" s="18"/>
      <c r="G28" s="51">
        <v>0</v>
      </c>
      <c r="H28" s="51">
        <f t="shared" si="0"/>
        <v>0</v>
      </c>
      <c r="I28" s="22"/>
      <c r="J28" s="26"/>
      <c r="K28" s="18"/>
      <c r="L28" s="18"/>
      <c r="M28" s="30"/>
      <c r="N28" s="17"/>
      <c r="O28" s="18"/>
      <c r="P28" s="30"/>
      <c r="Q28" s="23"/>
    </row>
    <row r="29" spans="2:17" s="8" customFormat="1" ht="19.7" customHeight="1">
      <c r="B29" s="17"/>
      <c r="C29" s="17"/>
      <c r="D29" s="17"/>
      <c r="E29" s="50"/>
      <c r="F29" s="18"/>
      <c r="G29" s="51">
        <v>0</v>
      </c>
      <c r="H29" s="51">
        <f t="shared" si="0"/>
        <v>0</v>
      </c>
      <c r="I29" s="22"/>
      <c r="J29" s="26"/>
      <c r="K29" s="18"/>
      <c r="L29" s="18"/>
      <c r="M29" s="30"/>
      <c r="N29" s="17"/>
      <c r="O29" s="18"/>
      <c r="P29" s="30"/>
      <c r="Q29" s="23"/>
    </row>
    <row r="30" spans="2:17" s="8" customFormat="1" ht="19.7" customHeight="1">
      <c r="B30" s="17"/>
      <c r="C30" s="17"/>
      <c r="D30" s="17"/>
      <c r="E30" s="50"/>
      <c r="F30" s="18"/>
      <c r="G30" s="51">
        <v>0</v>
      </c>
      <c r="H30" s="51">
        <f t="shared" si="0"/>
        <v>0</v>
      </c>
      <c r="I30" s="22"/>
      <c r="J30" s="26"/>
      <c r="K30" s="18"/>
      <c r="L30" s="18"/>
      <c r="M30" s="30"/>
      <c r="N30" s="17"/>
      <c r="O30" s="18"/>
      <c r="P30" s="30"/>
      <c r="Q30" s="23"/>
    </row>
    <row r="31" spans="2:17" s="8" customFormat="1" ht="19.7" customHeight="1">
      <c r="B31" s="17"/>
      <c r="C31" s="17"/>
      <c r="D31" s="17"/>
      <c r="E31" s="50"/>
      <c r="F31" s="18"/>
      <c r="G31" s="51">
        <v>0</v>
      </c>
      <c r="H31" s="51">
        <f t="shared" si="0"/>
        <v>0</v>
      </c>
      <c r="I31" s="22"/>
      <c r="J31" s="26"/>
      <c r="K31" s="18"/>
      <c r="L31" s="18"/>
      <c r="M31" s="30"/>
      <c r="N31" s="17"/>
      <c r="O31" s="18"/>
      <c r="P31" s="30"/>
      <c r="Q31" s="23"/>
    </row>
    <row r="32" spans="2:17" s="8" customFormat="1" ht="19.7" customHeight="1">
      <c r="B32" s="17"/>
      <c r="C32" s="17"/>
      <c r="D32" s="17"/>
      <c r="E32" s="50"/>
      <c r="F32" s="18"/>
      <c r="G32" s="51">
        <v>0</v>
      </c>
      <c r="H32" s="51">
        <f t="shared" si="0"/>
        <v>0</v>
      </c>
      <c r="I32" s="22"/>
      <c r="J32" s="26"/>
      <c r="K32" s="18"/>
      <c r="L32" s="18"/>
      <c r="M32" s="30"/>
      <c r="N32" s="17"/>
      <c r="O32" s="18"/>
      <c r="P32" s="30"/>
      <c r="Q32" s="23"/>
    </row>
    <row r="33" spans="2:17" s="8" customFormat="1" ht="19.7" customHeight="1">
      <c r="B33" s="17"/>
      <c r="C33" s="17"/>
      <c r="D33" s="17"/>
      <c r="E33" s="50"/>
      <c r="F33" s="18"/>
      <c r="G33" s="51">
        <v>0</v>
      </c>
      <c r="H33" s="51">
        <f t="shared" si="0"/>
        <v>0</v>
      </c>
      <c r="I33" s="22"/>
      <c r="J33" s="26"/>
      <c r="K33" s="18"/>
      <c r="L33" s="18"/>
      <c r="M33" s="30"/>
      <c r="N33" s="17"/>
      <c r="O33" s="18"/>
      <c r="P33" s="30"/>
      <c r="Q33" s="23"/>
    </row>
    <row r="34" spans="2:17" s="8" customFormat="1" ht="19.7" customHeight="1">
      <c r="B34" s="17"/>
      <c r="C34" s="17"/>
      <c r="D34" s="17"/>
      <c r="E34" s="50"/>
      <c r="F34" s="18"/>
      <c r="G34" s="51">
        <v>0</v>
      </c>
      <c r="H34" s="51">
        <f t="shared" si="0"/>
        <v>0</v>
      </c>
      <c r="I34" s="22"/>
      <c r="J34" s="26"/>
      <c r="K34" s="18"/>
      <c r="L34" s="18"/>
      <c r="M34" s="30"/>
      <c r="N34" s="17"/>
      <c r="O34" s="18"/>
      <c r="P34" s="30"/>
      <c r="Q34" s="23"/>
    </row>
    <row r="35" spans="2:17" s="8" customFormat="1" ht="19.7" customHeight="1">
      <c r="B35" s="17"/>
      <c r="C35" s="17"/>
      <c r="D35" s="17"/>
      <c r="E35" s="50"/>
      <c r="F35" s="18"/>
      <c r="G35" s="51">
        <v>0</v>
      </c>
      <c r="H35" s="51">
        <f t="shared" si="0"/>
        <v>0</v>
      </c>
      <c r="I35" s="22"/>
      <c r="J35" s="26"/>
      <c r="K35" s="18"/>
      <c r="L35" s="18"/>
      <c r="M35" s="30"/>
      <c r="N35" s="17"/>
      <c r="O35" s="18"/>
      <c r="P35" s="30"/>
      <c r="Q35" s="23"/>
    </row>
    <row r="36" spans="2:17" s="8" customFormat="1" ht="19.7" customHeight="1">
      <c r="B36" s="17"/>
      <c r="C36" s="17"/>
      <c r="D36" s="17"/>
      <c r="E36" s="50"/>
      <c r="F36" s="18"/>
      <c r="G36" s="51">
        <v>0</v>
      </c>
      <c r="H36" s="51">
        <f t="shared" si="0"/>
        <v>0</v>
      </c>
      <c r="I36" s="22"/>
      <c r="J36" s="26"/>
      <c r="K36" s="18"/>
      <c r="L36" s="18"/>
      <c r="M36" s="30"/>
      <c r="N36" s="17"/>
      <c r="O36" s="18"/>
      <c r="P36" s="30"/>
      <c r="Q36" s="23"/>
    </row>
    <row r="37" spans="2:17">
      <c r="G37" s="10"/>
      <c r="H37" s="10"/>
    </row>
  </sheetData>
  <autoFilter ref="B8:O36" xr:uid="{963DF369-7D07-4ABB-9A94-7CF9EDA23CF6}"/>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11EFC-CB57-4A7D-AEB5-196FD9A3FBCE}">
  <dimension ref="B2:Q252"/>
  <sheetViews>
    <sheetView zoomScale="85" zoomScaleNormal="85" workbookViewId="0">
      <pane xSplit="10" ySplit="8" topLeftCell="K21" activePane="bottomRight" state="frozen"/>
      <selection pane="topRight" activeCell="K1" sqref="K1"/>
      <selection pane="bottomLeft" activeCell="A9" sqref="A9"/>
      <selection pane="bottomRight" activeCell="Q11" sqref="Q11:Q17"/>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8.2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8.2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8.2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8.2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8.2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8.2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8.2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8.2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8.2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8.2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8.2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8.2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8.2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8.2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8.2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8.2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8.2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8.2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8.2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8.2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8.2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8.2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8.2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8.2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8.2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8.2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8.2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8.2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8.2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8.2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8.2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8.2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8.2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8.2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8.2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8.2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8.2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8.2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8.2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8.2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8.2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8.2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8.2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8.2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8.2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8.2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8.2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8.2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8.2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8.2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8.2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8.2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8.2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8.2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8.2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8.2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8.2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8.2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8.2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8.2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8.2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8.2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8.2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8.2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4774</v>
      </c>
      <c r="G2" s="4" t="s">
        <v>2</v>
      </c>
      <c r="H2" s="5"/>
      <c r="I2" s="6"/>
      <c r="J2" s="7">
        <f>SUM(H:H)</f>
        <v>1577752</v>
      </c>
    </row>
    <row r="3" spans="2:17" ht="20.100000000000001" customHeight="1">
      <c r="B3" s="1" t="s">
        <v>3</v>
      </c>
      <c r="C3" s="1"/>
      <c r="D3" s="1"/>
      <c r="E3" s="13" t="s">
        <v>1771</v>
      </c>
    </row>
    <row r="4" spans="2:17" ht="20.100000000000001" customHeight="1">
      <c r="B4" s="1" t="s">
        <v>5</v>
      </c>
      <c r="C4" s="1"/>
      <c r="D4" s="1"/>
      <c r="E4" s="13">
        <v>207538</v>
      </c>
    </row>
    <row r="5" spans="2:17" ht="20.100000000000001" customHeight="1">
      <c r="B5" s="1" t="s">
        <v>6</v>
      </c>
      <c r="C5" s="1"/>
      <c r="D5" s="1"/>
      <c r="E5" s="16">
        <v>45174</v>
      </c>
    </row>
    <row r="6" spans="2:17" ht="20.100000000000001" customHeight="1">
      <c r="B6" s="1" t="s">
        <v>7</v>
      </c>
      <c r="C6" s="1"/>
      <c r="D6" s="1"/>
      <c r="E6" s="16"/>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F9*G9</f>
        <v>0</v>
      </c>
      <c r="I9" s="22"/>
      <c r="J9" s="26"/>
      <c r="K9" s="18"/>
      <c r="L9" s="18"/>
      <c r="M9" s="30"/>
      <c r="N9" s="17"/>
      <c r="O9" s="18"/>
      <c r="P9" s="30"/>
      <c r="Q9" s="23"/>
    </row>
    <row r="10" spans="2:17" s="8" customFormat="1" ht="19.7" customHeight="1">
      <c r="B10" s="17">
        <v>1</v>
      </c>
      <c r="C10" s="17" t="s">
        <v>125</v>
      </c>
      <c r="D10" s="17" t="s">
        <v>125</v>
      </c>
      <c r="E10" s="53" t="s">
        <v>4775</v>
      </c>
      <c r="F10" s="18">
        <v>1</v>
      </c>
      <c r="G10" s="51">
        <v>643000</v>
      </c>
      <c r="H10" s="51">
        <f t="shared" ref="H10:H65" si="0">F10*G10</f>
        <v>643000</v>
      </c>
      <c r="I10" s="22"/>
      <c r="J10" s="26" t="s">
        <v>4776</v>
      </c>
      <c r="K10" s="24" t="s">
        <v>4777</v>
      </c>
      <c r="L10" s="18"/>
      <c r="M10" s="30">
        <v>45125</v>
      </c>
      <c r="N10" s="17"/>
      <c r="O10" s="29">
        <v>45169</v>
      </c>
      <c r="P10" s="30">
        <v>45166</v>
      </c>
      <c r="Q10" s="23">
        <v>45166</v>
      </c>
    </row>
    <row r="11" spans="2:17" s="8" customFormat="1" ht="19.7" customHeight="1">
      <c r="B11" s="17">
        <v>1</v>
      </c>
      <c r="C11" s="17" t="s">
        <v>125</v>
      </c>
      <c r="D11" s="17" t="s">
        <v>125</v>
      </c>
      <c r="E11" s="133" t="s">
        <v>134</v>
      </c>
      <c r="F11" s="18">
        <v>1</v>
      </c>
      <c r="G11" s="51">
        <v>12000</v>
      </c>
      <c r="H11" s="51">
        <f>F11*G11</f>
        <v>12000</v>
      </c>
      <c r="I11" s="22"/>
      <c r="J11" s="26"/>
      <c r="K11" s="24" t="s">
        <v>4777</v>
      </c>
      <c r="L11" s="18"/>
      <c r="M11" s="30">
        <v>45125</v>
      </c>
      <c r="N11" s="17"/>
      <c r="O11" s="29">
        <v>45169</v>
      </c>
      <c r="P11" s="30">
        <v>45166</v>
      </c>
      <c r="Q11" s="23">
        <v>45166</v>
      </c>
    </row>
    <row r="12" spans="2:17" s="8" customFormat="1" ht="19.7" customHeight="1">
      <c r="B12" s="17">
        <v>2</v>
      </c>
      <c r="C12" s="17" t="s">
        <v>125</v>
      </c>
      <c r="D12" s="17" t="s">
        <v>125</v>
      </c>
      <c r="E12" s="26" t="s">
        <v>4778</v>
      </c>
      <c r="F12" s="18">
        <v>1</v>
      </c>
      <c r="G12" s="51">
        <v>18000</v>
      </c>
      <c r="H12" s="51">
        <f t="shared" si="0"/>
        <v>18000</v>
      </c>
      <c r="I12" s="22"/>
      <c r="J12" s="26"/>
      <c r="K12" s="24" t="s">
        <v>4777</v>
      </c>
      <c r="L12" s="18"/>
      <c r="M12" s="30">
        <v>45125</v>
      </c>
      <c r="N12" s="17"/>
      <c r="O12" s="29">
        <v>45169</v>
      </c>
      <c r="P12" s="30">
        <v>45166</v>
      </c>
      <c r="Q12" s="23">
        <v>45166</v>
      </c>
    </row>
    <row r="13" spans="2:17" s="8" customFormat="1" ht="19.7" customHeight="1">
      <c r="B13" s="17">
        <v>3</v>
      </c>
      <c r="C13" s="17" t="s">
        <v>125</v>
      </c>
      <c r="D13" s="17" t="s">
        <v>125</v>
      </c>
      <c r="E13" s="26" t="s">
        <v>4779</v>
      </c>
      <c r="F13" s="18">
        <v>1</v>
      </c>
      <c r="G13" s="51">
        <v>18000</v>
      </c>
      <c r="H13" s="51">
        <f t="shared" si="0"/>
        <v>18000</v>
      </c>
      <c r="I13" s="22"/>
      <c r="J13" s="26"/>
      <c r="K13" s="24" t="s">
        <v>4777</v>
      </c>
      <c r="L13" s="18"/>
      <c r="M13" s="30">
        <v>45125</v>
      </c>
      <c r="N13" s="17"/>
      <c r="O13" s="29">
        <v>45169</v>
      </c>
      <c r="P13" s="30">
        <v>45166</v>
      </c>
      <c r="Q13" s="23">
        <v>45166</v>
      </c>
    </row>
    <row r="14" spans="2:17" s="8" customFormat="1" ht="19.7" customHeight="1">
      <c r="B14" s="17">
        <v>5</v>
      </c>
      <c r="C14" s="17" t="s">
        <v>125</v>
      </c>
      <c r="D14" s="17" t="s">
        <v>125</v>
      </c>
      <c r="E14" s="50" t="s">
        <v>4780</v>
      </c>
      <c r="F14" s="18">
        <v>2</v>
      </c>
      <c r="G14" s="51">
        <v>700</v>
      </c>
      <c r="H14" s="51">
        <f>F14*G14</f>
        <v>1400</v>
      </c>
      <c r="I14" s="22"/>
      <c r="J14" s="24">
        <v>171058006</v>
      </c>
      <c r="K14" s="24" t="s">
        <v>4777</v>
      </c>
      <c r="L14" s="18"/>
      <c r="M14" s="30">
        <v>45125</v>
      </c>
      <c r="N14" s="17"/>
      <c r="O14" s="29">
        <v>45169</v>
      </c>
      <c r="P14" s="30">
        <v>45166</v>
      </c>
      <c r="Q14" s="23">
        <v>45166</v>
      </c>
    </row>
    <row r="15" spans="2:17" s="8" customFormat="1" ht="19.7" customHeight="1">
      <c r="B15" s="17">
        <v>4</v>
      </c>
      <c r="C15" s="17" t="s">
        <v>125</v>
      </c>
      <c r="D15" s="17" t="s">
        <v>125</v>
      </c>
      <c r="E15" s="53" t="s">
        <v>4781</v>
      </c>
      <c r="F15" s="18">
        <v>1</v>
      </c>
      <c r="G15" s="51">
        <v>44000</v>
      </c>
      <c r="H15" s="51">
        <f t="shared" si="0"/>
        <v>44000</v>
      </c>
      <c r="I15" s="22"/>
      <c r="J15" s="26" t="s">
        <v>4782</v>
      </c>
      <c r="K15" s="24" t="s">
        <v>4777</v>
      </c>
      <c r="L15" s="18"/>
      <c r="M15" s="30">
        <v>45125</v>
      </c>
      <c r="N15" s="17"/>
      <c r="O15" s="29">
        <v>45169</v>
      </c>
      <c r="P15" s="30">
        <v>45166</v>
      </c>
      <c r="Q15" s="23">
        <v>45166</v>
      </c>
    </row>
    <row r="16" spans="2:17" s="8" customFormat="1" ht="19.7" customHeight="1">
      <c r="B16" s="17">
        <v>6</v>
      </c>
      <c r="C16" s="17" t="s">
        <v>125</v>
      </c>
      <c r="D16" s="17" t="s">
        <v>125</v>
      </c>
      <c r="E16" s="53" t="s">
        <v>4783</v>
      </c>
      <c r="F16" s="54">
        <v>10</v>
      </c>
      <c r="G16" s="51">
        <v>160</v>
      </c>
      <c r="H16" s="51">
        <f t="shared" si="0"/>
        <v>1600</v>
      </c>
      <c r="I16" s="22"/>
      <c r="J16" s="24">
        <v>170094001</v>
      </c>
      <c r="K16" s="24" t="s">
        <v>4777</v>
      </c>
      <c r="L16" s="18"/>
      <c r="M16" s="30">
        <v>45125</v>
      </c>
      <c r="N16" s="17"/>
      <c r="O16" s="29">
        <v>45169</v>
      </c>
      <c r="P16" s="30">
        <v>45166</v>
      </c>
      <c r="Q16" s="23">
        <v>45166</v>
      </c>
    </row>
    <row r="17" spans="2:17" s="8" customFormat="1" ht="19.7" customHeight="1">
      <c r="B17" s="17">
        <v>8</v>
      </c>
      <c r="C17" s="52" t="s">
        <v>288</v>
      </c>
      <c r="D17" s="52" t="s">
        <v>288</v>
      </c>
      <c r="E17" s="50" t="s">
        <v>4784</v>
      </c>
      <c r="F17" s="140">
        <v>1</v>
      </c>
      <c r="G17" s="51">
        <v>38000</v>
      </c>
      <c r="H17" s="51">
        <f t="shared" si="0"/>
        <v>38000</v>
      </c>
      <c r="I17" s="22"/>
      <c r="J17" s="26" t="s">
        <v>4470</v>
      </c>
      <c r="K17" s="18"/>
      <c r="L17" s="18"/>
      <c r="M17" s="30">
        <v>45125</v>
      </c>
      <c r="N17" s="17"/>
      <c r="O17" s="29">
        <v>45169</v>
      </c>
      <c r="P17" s="30">
        <v>45166</v>
      </c>
      <c r="Q17" s="23">
        <v>45166</v>
      </c>
    </row>
    <row r="18" spans="2:17" s="8" customFormat="1" ht="19.7" customHeight="1">
      <c r="B18" s="17"/>
      <c r="C18" s="17"/>
      <c r="D18" s="17"/>
      <c r="E18" s="50"/>
      <c r="F18" s="18"/>
      <c r="G18" s="51">
        <v>0</v>
      </c>
      <c r="H18" s="51">
        <f t="shared" si="0"/>
        <v>0</v>
      </c>
      <c r="I18" s="22"/>
      <c r="J18" s="26"/>
      <c r="K18" s="18"/>
      <c r="L18" s="18"/>
      <c r="M18" s="30"/>
      <c r="N18" s="17"/>
      <c r="O18" s="18"/>
      <c r="P18" s="30"/>
      <c r="Q18" s="23"/>
    </row>
    <row r="19" spans="2:17" s="1002" customFormat="1" ht="19.7" customHeight="1">
      <c r="B19" s="997"/>
      <c r="C19" s="997"/>
      <c r="D19" s="997"/>
      <c r="E19" s="998"/>
      <c r="F19" s="433"/>
      <c r="G19" s="999">
        <v>0</v>
      </c>
      <c r="H19" s="999">
        <f t="shared" si="0"/>
        <v>0</v>
      </c>
      <c r="I19" s="1000"/>
      <c r="J19" s="1001"/>
      <c r="K19" s="433"/>
      <c r="L19" s="433"/>
      <c r="M19" s="139"/>
      <c r="N19" s="997"/>
      <c r="O19" s="433"/>
      <c r="P19" s="139"/>
      <c r="Q19" s="727"/>
    </row>
    <row r="20" spans="2:17" s="8" customFormat="1" ht="19.7" customHeight="1">
      <c r="B20" s="17">
        <v>6</v>
      </c>
      <c r="C20" s="17" t="s">
        <v>4785</v>
      </c>
      <c r="D20" s="17" t="s">
        <v>67</v>
      </c>
      <c r="E20" s="50" t="s">
        <v>4786</v>
      </c>
      <c r="F20" s="18">
        <v>1</v>
      </c>
      <c r="G20" s="51">
        <v>8600</v>
      </c>
      <c r="H20" s="51">
        <f t="shared" si="0"/>
        <v>8600</v>
      </c>
      <c r="I20" s="22"/>
      <c r="J20" s="26" t="s">
        <v>4787</v>
      </c>
      <c r="K20" s="24" t="s">
        <v>4788</v>
      </c>
      <c r="L20" s="18"/>
      <c r="M20" s="30">
        <v>45139</v>
      </c>
      <c r="N20" s="17"/>
      <c r="O20" s="29">
        <v>45156</v>
      </c>
      <c r="P20" s="30">
        <v>45147</v>
      </c>
      <c r="Q20" s="23">
        <v>45147</v>
      </c>
    </row>
    <row r="21" spans="2:17" s="8" customFormat="1" ht="19.7" customHeight="1">
      <c r="B21" s="17">
        <v>6</v>
      </c>
      <c r="C21" s="17" t="s">
        <v>66</v>
      </c>
      <c r="D21" s="17" t="s">
        <v>67</v>
      </c>
      <c r="E21" s="50" t="s">
        <v>926</v>
      </c>
      <c r="F21" s="18">
        <v>1</v>
      </c>
      <c r="G21" s="51">
        <v>3720</v>
      </c>
      <c r="H21" s="51">
        <f t="shared" si="0"/>
        <v>3720</v>
      </c>
      <c r="I21" s="22"/>
      <c r="J21" s="26" t="s">
        <v>3622</v>
      </c>
      <c r="K21" s="24" t="s">
        <v>4789</v>
      </c>
      <c r="L21" s="18"/>
      <c r="M21" s="30">
        <v>45139</v>
      </c>
      <c r="N21" s="17"/>
      <c r="O21" s="29">
        <v>45156</v>
      </c>
      <c r="P21" s="30">
        <v>45147</v>
      </c>
      <c r="Q21" s="23">
        <v>45146</v>
      </c>
    </row>
    <row r="22" spans="2:17" s="8" customFormat="1" ht="19.7" customHeight="1">
      <c r="B22" s="17">
        <v>6</v>
      </c>
      <c r="C22" s="17" t="s">
        <v>66</v>
      </c>
      <c r="D22" s="17" t="s">
        <v>67</v>
      </c>
      <c r="E22" s="50" t="s">
        <v>921</v>
      </c>
      <c r="F22" s="18">
        <v>1</v>
      </c>
      <c r="G22" s="51">
        <v>2860</v>
      </c>
      <c r="H22" s="51">
        <f t="shared" si="0"/>
        <v>2860</v>
      </c>
      <c r="I22" s="22"/>
      <c r="J22" s="26" t="s">
        <v>4790</v>
      </c>
      <c r="K22" s="24" t="s">
        <v>4789</v>
      </c>
      <c r="L22" s="18"/>
      <c r="M22" s="30">
        <v>45139</v>
      </c>
      <c r="N22" s="17"/>
      <c r="O22" s="29">
        <v>45156</v>
      </c>
      <c r="P22" s="30">
        <v>45147</v>
      </c>
      <c r="Q22" s="23">
        <v>45146</v>
      </c>
    </row>
    <row r="23" spans="2:17" s="8" customFormat="1" ht="19.7" customHeight="1">
      <c r="B23" s="17">
        <v>6</v>
      </c>
      <c r="C23" s="17" t="s">
        <v>66</v>
      </c>
      <c r="D23" s="17" t="s">
        <v>67</v>
      </c>
      <c r="E23" s="50" t="s">
        <v>4791</v>
      </c>
      <c r="F23" s="18">
        <v>1</v>
      </c>
      <c r="G23" s="51">
        <v>420</v>
      </c>
      <c r="H23" s="51">
        <f t="shared" si="0"/>
        <v>420</v>
      </c>
      <c r="I23" s="22"/>
      <c r="J23" s="26" t="s">
        <v>4792</v>
      </c>
      <c r="K23" s="24" t="s">
        <v>4789</v>
      </c>
      <c r="L23" s="18"/>
      <c r="M23" s="30">
        <v>45139</v>
      </c>
      <c r="N23" s="17"/>
      <c r="O23" s="29">
        <v>45156</v>
      </c>
      <c r="P23" s="30">
        <v>45147</v>
      </c>
      <c r="Q23" s="23">
        <v>45146</v>
      </c>
    </row>
    <row r="24" spans="2:17" s="8" customFormat="1" ht="19.7" customHeight="1">
      <c r="B24" s="17">
        <v>6</v>
      </c>
      <c r="C24" s="17" t="s">
        <v>66</v>
      </c>
      <c r="D24" s="17" t="s">
        <v>67</v>
      </c>
      <c r="E24" s="50" t="s">
        <v>326</v>
      </c>
      <c r="F24" s="18">
        <v>5</v>
      </c>
      <c r="G24" s="51">
        <v>153</v>
      </c>
      <c r="H24" s="51">
        <f t="shared" si="0"/>
        <v>765</v>
      </c>
      <c r="I24" s="22"/>
      <c r="J24" s="26" t="s">
        <v>4793</v>
      </c>
      <c r="K24" s="24" t="s">
        <v>4789</v>
      </c>
      <c r="L24" s="18"/>
      <c r="M24" s="30">
        <v>45139</v>
      </c>
      <c r="N24" s="17"/>
      <c r="O24" s="29">
        <v>45156</v>
      </c>
      <c r="P24" s="30">
        <v>45147</v>
      </c>
      <c r="Q24" s="23">
        <v>45146</v>
      </c>
    </row>
    <row r="25" spans="2:17" s="8" customFormat="1" ht="19.7" customHeight="1">
      <c r="B25" s="17">
        <v>6</v>
      </c>
      <c r="C25" s="17" t="s">
        <v>66</v>
      </c>
      <c r="D25" s="17" t="s">
        <v>67</v>
      </c>
      <c r="E25" s="50" t="s">
        <v>4794</v>
      </c>
      <c r="F25" s="18">
        <v>1</v>
      </c>
      <c r="G25" s="51">
        <v>5050</v>
      </c>
      <c r="H25" s="51">
        <f t="shared" si="0"/>
        <v>5050</v>
      </c>
      <c r="I25" s="22"/>
      <c r="J25" s="26" t="s">
        <v>4795</v>
      </c>
      <c r="K25" s="24" t="s">
        <v>4789</v>
      </c>
      <c r="L25" s="18"/>
      <c r="M25" s="30">
        <v>45139</v>
      </c>
      <c r="N25" s="17"/>
      <c r="O25" s="29">
        <v>45156</v>
      </c>
      <c r="P25" s="30">
        <v>45147</v>
      </c>
      <c r="Q25" s="23">
        <v>45146</v>
      </c>
    </row>
    <row r="26" spans="2:17" s="8" customFormat="1" ht="19.7" customHeight="1">
      <c r="B26" s="17">
        <v>6</v>
      </c>
      <c r="C26" s="17" t="s">
        <v>66</v>
      </c>
      <c r="D26" s="17" t="s">
        <v>67</v>
      </c>
      <c r="E26" s="50" t="s">
        <v>933</v>
      </c>
      <c r="F26" s="18">
        <v>1</v>
      </c>
      <c r="G26" s="51">
        <v>340</v>
      </c>
      <c r="H26" s="51">
        <f t="shared" si="0"/>
        <v>340</v>
      </c>
      <c r="I26" s="22"/>
      <c r="J26" s="26" t="s">
        <v>4796</v>
      </c>
      <c r="K26" s="24" t="s">
        <v>4789</v>
      </c>
      <c r="L26" s="18"/>
      <c r="M26" s="30">
        <v>45139</v>
      </c>
      <c r="N26" s="17"/>
      <c r="O26" s="29">
        <v>45156</v>
      </c>
      <c r="P26" s="30">
        <v>45147</v>
      </c>
      <c r="Q26" s="23">
        <v>45146</v>
      </c>
    </row>
    <row r="27" spans="2:17" s="8" customFormat="1" ht="19.7" customHeight="1">
      <c r="B27" s="17">
        <v>6</v>
      </c>
      <c r="C27" s="17" t="s">
        <v>66</v>
      </c>
      <c r="D27" s="17" t="s">
        <v>67</v>
      </c>
      <c r="E27" s="50" t="s">
        <v>491</v>
      </c>
      <c r="F27" s="18">
        <v>1</v>
      </c>
      <c r="G27" s="51">
        <v>98</v>
      </c>
      <c r="H27" s="51">
        <f t="shared" si="0"/>
        <v>98</v>
      </c>
      <c r="I27" s="22"/>
      <c r="J27" s="26" t="s">
        <v>317</v>
      </c>
      <c r="K27" s="24" t="s">
        <v>4789</v>
      </c>
      <c r="L27" s="18"/>
      <c r="M27" s="30">
        <v>45139</v>
      </c>
      <c r="N27" s="17"/>
      <c r="O27" s="29">
        <v>45156</v>
      </c>
      <c r="P27" s="30">
        <v>45147</v>
      </c>
      <c r="Q27" s="23">
        <v>45146</v>
      </c>
    </row>
    <row r="28" spans="2:17" s="8" customFormat="1" ht="19.7" customHeight="1">
      <c r="B28" s="17">
        <v>6</v>
      </c>
      <c r="C28" s="17" t="s">
        <v>66</v>
      </c>
      <c r="D28" s="17" t="s">
        <v>67</v>
      </c>
      <c r="E28" s="50" t="s">
        <v>327</v>
      </c>
      <c r="F28" s="18">
        <v>2</v>
      </c>
      <c r="G28" s="51">
        <v>260</v>
      </c>
      <c r="H28" s="51">
        <f t="shared" si="0"/>
        <v>520</v>
      </c>
      <c r="I28" s="22"/>
      <c r="J28" s="26" t="s">
        <v>4797</v>
      </c>
      <c r="K28" s="24" t="s">
        <v>4789</v>
      </c>
      <c r="L28" s="18"/>
      <c r="M28" s="30">
        <v>45139</v>
      </c>
      <c r="N28" s="17"/>
      <c r="O28" s="29">
        <v>45156</v>
      </c>
      <c r="P28" s="30">
        <v>45147</v>
      </c>
      <c r="Q28" s="23">
        <v>45146</v>
      </c>
    </row>
    <row r="29" spans="2:17" s="8" customFormat="1" ht="19.7" customHeight="1">
      <c r="B29" s="17">
        <v>6</v>
      </c>
      <c r="C29" s="17" t="s">
        <v>66</v>
      </c>
      <c r="D29" s="17" t="s">
        <v>67</v>
      </c>
      <c r="E29" s="50" t="s">
        <v>260</v>
      </c>
      <c r="F29" s="18">
        <v>1</v>
      </c>
      <c r="G29" s="51">
        <v>230</v>
      </c>
      <c r="H29" s="51">
        <f t="shared" si="0"/>
        <v>230</v>
      </c>
      <c r="I29" s="22"/>
      <c r="J29" s="26" t="s">
        <v>3624</v>
      </c>
      <c r="K29" s="24" t="s">
        <v>4789</v>
      </c>
      <c r="L29" s="18"/>
      <c r="M29" s="30">
        <v>45139</v>
      </c>
      <c r="N29" s="17"/>
      <c r="O29" s="29">
        <v>45156</v>
      </c>
      <c r="P29" s="30">
        <v>45147</v>
      </c>
      <c r="Q29" s="23">
        <v>45146</v>
      </c>
    </row>
    <row r="30" spans="2:17" s="8" customFormat="1" ht="19.7" customHeight="1">
      <c r="B30" s="17">
        <v>6</v>
      </c>
      <c r="C30" s="17" t="s">
        <v>66</v>
      </c>
      <c r="D30" s="17" t="s">
        <v>67</v>
      </c>
      <c r="E30" s="50" t="s">
        <v>4798</v>
      </c>
      <c r="F30" s="18">
        <v>1</v>
      </c>
      <c r="G30" s="51">
        <v>5410</v>
      </c>
      <c r="H30" s="51">
        <f t="shared" si="0"/>
        <v>5410</v>
      </c>
      <c r="I30" s="22"/>
      <c r="J30" s="26" t="s">
        <v>4799</v>
      </c>
      <c r="K30" s="24" t="s">
        <v>4789</v>
      </c>
      <c r="L30" s="18"/>
      <c r="M30" s="30">
        <v>45139</v>
      </c>
      <c r="N30" s="17"/>
      <c r="O30" s="29">
        <v>45156</v>
      </c>
      <c r="P30" s="30">
        <v>45147</v>
      </c>
      <c r="Q30" s="23">
        <v>45146</v>
      </c>
    </row>
    <row r="31" spans="2:17" s="8" customFormat="1" ht="19.7" customHeight="1">
      <c r="B31" s="17">
        <v>6</v>
      </c>
      <c r="C31" s="17" t="s">
        <v>66</v>
      </c>
      <c r="D31" s="17" t="s">
        <v>67</v>
      </c>
      <c r="E31" s="50" t="s">
        <v>4800</v>
      </c>
      <c r="F31" s="18">
        <v>1</v>
      </c>
      <c r="G31" s="51">
        <v>4080</v>
      </c>
      <c r="H31" s="51">
        <f t="shared" si="0"/>
        <v>4080</v>
      </c>
      <c r="I31" s="22"/>
      <c r="J31" s="26" t="s">
        <v>3629</v>
      </c>
      <c r="K31" s="24" t="s">
        <v>4789</v>
      </c>
      <c r="L31" s="18"/>
      <c r="M31" s="30">
        <v>45139</v>
      </c>
      <c r="N31" s="17"/>
      <c r="O31" s="29">
        <v>45156</v>
      </c>
      <c r="P31" s="30">
        <v>45147</v>
      </c>
      <c r="Q31" s="23">
        <v>45146</v>
      </c>
    </row>
    <row r="32" spans="2:17" s="8" customFormat="1" ht="19.7" customHeight="1">
      <c r="B32" s="17">
        <v>6</v>
      </c>
      <c r="C32" s="17" t="s">
        <v>66</v>
      </c>
      <c r="D32" s="17" t="s">
        <v>67</v>
      </c>
      <c r="E32" s="50" t="s">
        <v>3230</v>
      </c>
      <c r="F32" s="18">
        <v>2</v>
      </c>
      <c r="G32" s="51">
        <v>130</v>
      </c>
      <c r="H32" s="51">
        <f t="shared" si="0"/>
        <v>260</v>
      </c>
      <c r="I32" s="22"/>
      <c r="J32" s="26" t="s">
        <v>4793</v>
      </c>
      <c r="K32" s="24" t="s">
        <v>4789</v>
      </c>
      <c r="L32" s="18"/>
      <c r="M32" s="30">
        <v>45139</v>
      </c>
      <c r="N32" s="17"/>
      <c r="O32" s="29">
        <v>45156</v>
      </c>
      <c r="P32" s="30">
        <v>45147</v>
      </c>
      <c r="Q32" s="23">
        <v>45146</v>
      </c>
    </row>
    <row r="33" spans="2:17" s="8" customFormat="1" ht="19.7" customHeight="1">
      <c r="B33" s="17">
        <v>6</v>
      </c>
      <c r="C33" s="17" t="s">
        <v>66</v>
      </c>
      <c r="D33" s="17" t="s">
        <v>67</v>
      </c>
      <c r="E33" s="50" t="s">
        <v>316</v>
      </c>
      <c r="F33" s="18">
        <v>1</v>
      </c>
      <c r="G33" s="51">
        <v>210</v>
      </c>
      <c r="H33" s="51">
        <f t="shared" si="0"/>
        <v>210</v>
      </c>
      <c r="I33" s="22"/>
      <c r="J33" s="26" t="s">
        <v>3624</v>
      </c>
      <c r="K33" s="24" t="s">
        <v>4789</v>
      </c>
      <c r="L33" s="18"/>
      <c r="M33" s="30">
        <v>45139</v>
      </c>
      <c r="N33" s="17"/>
      <c r="O33" s="29">
        <v>45156</v>
      </c>
      <c r="P33" s="30">
        <v>45147</v>
      </c>
      <c r="Q33" s="23">
        <v>45146</v>
      </c>
    </row>
    <row r="34" spans="2:17" s="8" customFormat="1" ht="19.7" customHeight="1">
      <c r="B34" s="17">
        <v>6</v>
      </c>
      <c r="C34" s="17" t="s">
        <v>66</v>
      </c>
      <c r="D34" s="17" t="s">
        <v>67</v>
      </c>
      <c r="E34" s="50" t="s">
        <v>493</v>
      </c>
      <c r="F34" s="18">
        <v>1</v>
      </c>
      <c r="G34" s="51">
        <v>260</v>
      </c>
      <c r="H34" s="51">
        <f t="shared" si="0"/>
        <v>260</v>
      </c>
      <c r="I34" s="22"/>
      <c r="J34" s="26" t="s">
        <v>3624</v>
      </c>
      <c r="K34" s="24" t="s">
        <v>4789</v>
      </c>
      <c r="L34" s="18"/>
      <c r="M34" s="30">
        <v>45139</v>
      </c>
      <c r="N34" s="17"/>
      <c r="O34" s="29">
        <v>45156</v>
      </c>
      <c r="P34" s="30">
        <v>45147</v>
      </c>
      <c r="Q34" s="23">
        <v>45146</v>
      </c>
    </row>
    <row r="35" spans="2:17" s="8" customFormat="1" ht="19.7" customHeight="1">
      <c r="B35" s="17">
        <v>6</v>
      </c>
      <c r="C35" s="154" t="s">
        <v>788</v>
      </c>
      <c r="D35" s="17" t="s">
        <v>67</v>
      </c>
      <c r="E35" s="155" t="s">
        <v>213</v>
      </c>
      <c r="F35" s="123">
        <v>5</v>
      </c>
      <c r="G35" s="134">
        <v>150</v>
      </c>
      <c r="H35" s="157">
        <f t="shared" si="0"/>
        <v>750</v>
      </c>
      <c r="I35" s="158"/>
      <c r="J35" s="135" t="s">
        <v>4801</v>
      </c>
      <c r="K35" s="24" t="s">
        <v>4789</v>
      </c>
      <c r="L35" s="18"/>
      <c r="M35" s="30">
        <v>45139</v>
      </c>
      <c r="N35" s="17"/>
      <c r="O35" s="29">
        <v>45156</v>
      </c>
      <c r="P35" s="163">
        <v>45155</v>
      </c>
      <c r="Q35" s="40">
        <v>45155</v>
      </c>
    </row>
    <row r="36" spans="2:17" s="8" customFormat="1" ht="19.7" customHeight="1">
      <c r="B36" s="17">
        <v>16</v>
      </c>
      <c r="C36" s="154" t="s">
        <v>149</v>
      </c>
      <c r="D36" s="17" t="s">
        <v>67</v>
      </c>
      <c r="E36" s="155" t="s">
        <v>4802</v>
      </c>
      <c r="F36" s="123">
        <v>4</v>
      </c>
      <c r="G36" s="134">
        <v>5070</v>
      </c>
      <c r="H36" s="157">
        <f t="shared" si="0"/>
        <v>20280</v>
      </c>
      <c r="I36" s="158"/>
      <c r="J36" s="135" t="s">
        <v>3768</v>
      </c>
      <c r="K36" s="24" t="s">
        <v>4789</v>
      </c>
      <c r="L36" s="18"/>
      <c r="M36" s="30">
        <v>45139</v>
      </c>
      <c r="N36" s="17"/>
      <c r="O36" s="29">
        <v>45156</v>
      </c>
      <c r="P36" s="30">
        <v>45147</v>
      </c>
      <c r="Q36" s="23">
        <v>45146</v>
      </c>
    </row>
    <row r="37" spans="2:17" s="8" customFormat="1" ht="19.7" customHeight="1">
      <c r="B37" s="17">
        <v>6</v>
      </c>
      <c r="C37" s="17" t="s">
        <v>918</v>
      </c>
      <c r="D37" s="17" t="s">
        <v>67</v>
      </c>
      <c r="E37" s="50" t="s">
        <v>919</v>
      </c>
      <c r="F37" s="18">
        <v>1</v>
      </c>
      <c r="G37" s="51">
        <v>9540</v>
      </c>
      <c r="H37" s="51">
        <f t="shared" si="0"/>
        <v>9540</v>
      </c>
      <c r="I37" s="22"/>
      <c r="J37" s="26" t="s">
        <v>4803</v>
      </c>
      <c r="K37" s="24" t="s">
        <v>4789</v>
      </c>
      <c r="L37" s="18"/>
      <c r="M37" s="30">
        <v>45139</v>
      </c>
      <c r="N37" s="17"/>
      <c r="O37" s="29">
        <v>45156</v>
      </c>
      <c r="P37" s="30">
        <v>45147</v>
      </c>
      <c r="Q37" s="23">
        <v>45146</v>
      </c>
    </row>
    <row r="38" spans="2:17" s="8" customFormat="1" ht="19.7" customHeight="1">
      <c r="B38" s="17">
        <v>6</v>
      </c>
      <c r="C38" s="17" t="s">
        <v>918</v>
      </c>
      <c r="D38" s="17" t="s">
        <v>67</v>
      </c>
      <c r="E38" s="50" t="s">
        <v>4804</v>
      </c>
      <c r="F38" s="18">
        <v>1</v>
      </c>
      <c r="G38" s="51">
        <v>18250</v>
      </c>
      <c r="H38" s="51">
        <f t="shared" si="0"/>
        <v>18250</v>
      </c>
      <c r="I38" s="22"/>
      <c r="J38" s="26" t="s">
        <v>4805</v>
      </c>
      <c r="K38" s="24" t="s">
        <v>4789</v>
      </c>
      <c r="L38" s="18"/>
      <c r="M38" s="30">
        <v>45139</v>
      </c>
      <c r="N38" s="17"/>
      <c r="O38" s="29">
        <v>45156</v>
      </c>
      <c r="P38" s="30">
        <v>45147</v>
      </c>
      <c r="Q38" s="23">
        <v>45146</v>
      </c>
    </row>
    <row r="39" spans="2:17" s="8" customFormat="1" ht="19.7" customHeight="1">
      <c r="B39" s="17">
        <v>6</v>
      </c>
      <c r="C39" s="17" t="s">
        <v>149</v>
      </c>
      <c r="D39" s="17" t="s">
        <v>67</v>
      </c>
      <c r="E39" s="50" t="s">
        <v>4806</v>
      </c>
      <c r="F39" s="18">
        <v>1</v>
      </c>
      <c r="G39" s="51">
        <v>4170</v>
      </c>
      <c r="H39" s="51">
        <f t="shared" si="0"/>
        <v>4170</v>
      </c>
      <c r="I39" s="22"/>
      <c r="J39" s="26" t="s">
        <v>4807</v>
      </c>
      <c r="K39" s="24" t="s">
        <v>4789</v>
      </c>
      <c r="L39" s="18"/>
      <c r="M39" s="30">
        <v>45139</v>
      </c>
      <c r="N39" s="17"/>
      <c r="O39" s="29">
        <v>45156</v>
      </c>
      <c r="P39" s="30">
        <v>45147</v>
      </c>
      <c r="Q39" s="23">
        <v>45146</v>
      </c>
    </row>
    <row r="40" spans="2:17" s="8" customFormat="1" ht="19.7" customHeight="1">
      <c r="B40" s="17">
        <v>6</v>
      </c>
      <c r="C40" s="154" t="s">
        <v>149</v>
      </c>
      <c r="D40" s="154" t="s">
        <v>67</v>
      </c>
      <c r="E40" s="50" t="s">
        <v>150</v>
      </c>
      <c r="F40" s="140">
        <v>50</v>
      </c>
      <c r="G40" s="51">
        <v>70</v>
      </c>
      <c r="H40" s="51">
        <f t="shared" si="0"/>
        <v>3500</v>
      </c>
      <c r="I40" s="22"/>
      <c r="J40" s="26" t="s">
        <v>4618</v>
      </c>
      <c r="K40" s="24" t="s">
        <v>4789</v>
      </c>
      <c r="L40" s="18"/>
      <c r="M40" s="30">
        <v>45139</v>
      </c>
      <c r="N40" s="17"/>
      <c r="O40" s="29">
        <v>45156</v>
      </c>
      <c r="P40" s="30">
        <v>45147</v>
      </c>
      <c r="Q40" s="23">
        <v>45146</v>
      </c>
    </row>
    <row r="41" spans="2:17" s="8" customFormat="1" ht="19.7" customHeight="1">
      <c r="B41" s="17">
        <v>6</v>
      </c>
      <c r="C41" s="154" t="s">
        <v>149</v>
      </c>
      <c r="D41" s="154" t="s">
        <v>67</v>
      </c>
      <c r="E41" s="50" t="s">
        <v>154</v>
      </c>
      <c r="F41" s="140">
        <v>4</v>
      </c>
      <c r="G41" s="51">
        <v>35</v>
      </c>
      <c r="H41" s="51">
        <f t="shared" si="0"/>
        <v>140</v>
      </c>
      <c r="I41" s="22"/>
      <c r="J41" s="26" t="s">
        <v>4621</v>
      </c>
      <c r="K41" s="24" t="s">
        <v>4789</v>
      </c>
      <c r="L41" s="18"/>
      <c r="M41" s="30">
        <v>45139</v>
      </c>
      <c r="N41" s="17"/>
      <c r="O41" s="29">
        <v>45156</v>
      </c>
      <c r="P41" s="30">
        <v>45147</v>
      </c>
      <c r="Q41" s="23">
        <v>45146</v>
      </c>
    </row>
    <row r="42" spans="2:17" s="8" customFormat="1" ht="19.7" customHeight="1">
      <c r="B42" s="17">
        <v>6</v>
      </c>
      <c r="C42" s="154" t="s">
        <v>149</v>
      </c>
      <c r="D42" s="154" t="s">
        <v>67</v>
      </c>
      <c r="E42" s="50" t="s">
        <v>152</v>
      </c>
      <c r="F42" s="140">
        <v>4</v>
      </c>
      <c r="G42" s="51">
        <v>100</v>
      </c>
      <c r="H42" s="51">
        <f t="shared" si="0"/>
        <v>400</v>
      </c>
      <c r="I42" s="22"/>
      <c r="J42" s="26" t="s">
        <v>227</v>
      </c>
      <c r="K42" s="24" t="s">
        <v>4789</v>
      </c>
      <c r="L42" s="18"/>
      <c r="M42" s="30">
        <v>45139</v>
      </c>
      <c r="N42" s="17"/>
      <c r="O42" s="29">
        <v>45156</v>
      </c>
      <c r="P42" s="30">
        <v>45147</v>
      </c>
      <c r="Q42" s="23">
        <v>45146</v>
      </c>
    </row>
    <row r="43" spans="2:17" s="8" customFormat="1" ht="19.7" customHeight="1">
      <c r="B43" s="65"/>
      <c r="C43" s="65"/>
      <c r="D43" s="65"/>
      <c r="E43" s="66"/>
      <c r="F43" s="138"/>
      <c r="G43" s="51">
        <v>0</v>
      </c>
      <c r="H43" s="51">
        <f t="shared" si="0"/>
        <v>0</v>
      </c>
      <c r="I43" s="22"/>
      <c r="J43" s="26"/>
      <c r="K43" s="18"/>
      <c r="L43" s="18"/>
      <c r="M43" s="30"/>
      <c r="N43" s="17"/>
      <c r="O43" s="18"/>
      <c r="P43" s="30"/>
      <c r="Q43" s="23"/>
    </row>
    <row r="44" spans="2:17" s="8" customFormat="1" ht="19.7" customHeight="1">
      <c r="B44" s="17">
        <v>6</v>
      </c>
      <c r="C44" s="17" t="s">
        <v>1800</v>
      </c>
      <c r="D44" s="17" t="s">
        <v>1720</v>
      </c>
      <c r="E44" s="50" t="s">
        <v>4435</v>
      </c>
      <c r="F44" s="18">
        <v>1</v>
      </c>
      <c r="G44" s="51">
        <v>630</v>
      </c>
      <c r="H44" s="51">
        <f t="shared" si="0"/>
        <v>630</v>
      </c>
      <c r="I44" s="22"/>
      <c r="J44" s="26" t="s">
        <v>4436</v>
      </c>
      <c r="K44" s="24" t="s">
        <v>4808</v>
      </c>
      <c r="L44" s="18"/>
      <c r="M44" s="30">
        <v>45135</v>
      </c>
      <c r="N44" s="17"/>
      <c r="O44" s="29">
        <v>45156</v>
      </c>
      <c r="P44" s="30">
        <v>45147</v>
      </c>
      <c r="Q44" s="23">
        <v>45147</v>
      </c>
    </row>
    <row r="45" spans="2:17" s="8" customFormat="1" ht="19.7" customHeight="1">
      <c r="B45" s="17">
        <v>6</v>
      </c>
      <c r="C45" s="17" t="s">
        <v>1800</v>
      </c>
      <c r="D45" s="17" t="s">
        <v>1720</v>
      </c>
      <c r="E45" s="50" t="s">
        <v>4809</v>
      </c>
      <c r="F45" s="18">
        <v>1</v>
      </c>
      <c r="G45" s="51">
        <v>1740</v>
      </c>
      <c r="H45" s="51">
        <f t="shared" si="0"/>
        <v>1740</v>
      </c>
      <c r="I45" s="22"/>
      <c r="J45" s="26" t="s">
        <v>4810</v>
      </c>
      <c r="K45" s="24" t="s">
        <v>4808</v>
      </c>
      <c r="L45" s="18"/>
      <c r="M45" s="30">
        <v>45135</v>
      </c>
      <c r="N45" s="17"/>
      <c r="O45" s="29">
        <v>45156</v>
      </c>
      <c r="P45" s="163">
        <v>45163</v>
      </c>
      <c r="Q45" s="23">
        <v>45163</v>
      </c>
    </row>
    <row r="46" spans="2:17" s="8" customFormat="1" ht="19.7" customHeight="1">
      <c r="B46" s="17">
        <v>6</v>
      </c>
      <c r="C46" s="17" t="s">
        <v>1713</v>
      </c>
      <c r="D46" s="17" t="s">
        <v>1720</v>
      </c>
      <c r="E46" s="50" t="s">
        <v>1828</v>
      </c>
      <c r="F46" s="18">
        <v>2</v>
      </c>
      <c r="G46" s="51">
        <v>800</v>
      </c>
      <c r="H46" s="51">
        <f t="shared" si="0"/>
        <v>1600</v>
      </c>
      <c r="I46" s="22"/>
      <c r="J46" s="26" t="s">
        <v>4811</v>
      </c>
      <c r="K46" s="24" t="s">
        <v>4808</v>
      </c>
      <c r="L46" s="18"/>
      <c r="M46" s="30">
        <v>45135</v>
      </c>
      <c r="N46" s="17"/>
      <c r="O46" s="29">
        <v>45156</v>
      </c>
      <c r="P46" s="30">
        <v>45147</v>
      </c>
      <c r="Q46" s="23">
        <v>45147</v>
      </c>
    </row>
    <row r="47" spans="2:17" s="8" customFormat="1" ht="19.7" customHeight="1">
      <c r="B47" s="17">
        <v>6</v>
      </c>
      <c r="C47" s="17" t="s">
        <v>1713</v>
      </c>
      <c r="D47" s="17" t="s">
        <v>1720</v>
      </c>
      <c r="E47" s="50" t="s">
        <v>4812</v>
      </c>
      <c r="F47" s="18">
        <v>3</v>
      </c>
      <c r="G47" s="51">
        <v>600</v>
      </c>
      <c r="H47" s="51">
        <f t="shared" si="0"/>
        <v>1800</v>
      </c>
      <c r="I47" s="22"/>
      <c r="J47" s="26" t="s">
        <v>4813</v>
      </c>
      <c r="K47" s="24" t="s">
        <v>4808</v>
      </c>
      <c r="L47" s="18"/>
      <c r="M47" s="30">
        <v>45135</v>
      </c>
      <c r="N47" s="17"/>
      <c r="O47" s="29">
        <v>45156</v>
      </c>
      <c r="P47" s="30">
        <v>45147</v>
      </c>
      <c r="Q47" s="23">
        <v>45147</v>
      </c>
    </row>
    <row r="48" spans="2:17" s="8" customFormat="1" ht="19.7" customHeight="1">
      <c r="B48" s="17"/>
      <c r="C48" s="17"/>
      <c r="D48" s="17"/>
      <c r="E48" s="50"/>
      <c r="F48" s="18"/>
      <c r="G48" s="51">
        <v>0</v>
      </c>
      <c r="H48" s="51">
        <f t="shared" si="0"/>
        <v>0</v>
      </c>
      <c r="I48" s="22"/>
      <c r="J48" s="26"/>
      <c r="K48" s="18"/>
      <c r="L48" s="18"/>
      <c r="M48" s="30"/>
      <c r="N48" s="17"/>
      <c r="O48" s="18"/>
      <c r="P48" s="30"/>
      <c r="Q48" s="23"/>
    </row>
    <row r="49" spans="2:17" s="61" customFormat="1" ht="19.7" customHeight="1">
      <c r="B49" s="52">
        <v>6</v>
      </c>
      <c r="C49" s="52" t="s">
        <v>4814</v>
      </c>
      <c r="D49" s="52" t="s">
        <v>188</v>
      </c>
      <c r="E49" s="62" t="s">
        <v>4815</v>
      </c>
      <c r="F49" s="54">
        <v>1</v>
      </c>
      <c r="G49" s="55">
        <v>2870</v>
      </c>
      <c r="H49" s="55">
        <f t="shared" si="0"/>
        <v>2870</v>
      </c>
      <c r="I49" s="56"/>
      <c r="J49" s="53" t="s">
        <v>4816</v>
      </c>
      <c r="K49" s="57" t="s">
        <v>4817</v>
      </c>
      <c r="L49" s="54"/>
      <c r="M49" s="58">
        <v>45139</v>
      </c>
      <c r="N49" s="52"/>
      <c r="O49" s="59">
        <v>45156</v>
      </c>
      <c r="P49" s="58"/>
      <c r="Q49" s="60">
        <v>45147</v>
      </c>
    </row>
    <row r="50" spans="2:17" s="61" customFormat="1" ht="19.7" customHeight="1">
      <c r="B50" s="52">
        <v>15</v>
      </c>
      <c r="C50" s="52" t="s">
        <v>422</v>
      </c>
      <c r="D50" s="52" t="s">
        <v>188</v>
      </c>
      <c r="E50" s="62" t="s">
        <v>189</v>
      </c>
      <c r="F50" s="54">
        <v>1</v>
      </c>
      <c r="G50" s="55">
        <v>2000</v>
      </c>
      <c r="H50" s="55">
        <f t="shared" si="0"/>
        <v>2000</v>
      </c>
      <c r="I50" s="56"/>
      <c r="J50" s="53" t="s">
        <v>4818</v>
      </c>
      <c r="K50" s="57" t="s">
        <v>4819</v>
      </c>
      <c r="L50" s="54"/>
      <c r="M50" s="58">
        <v>45139</v>
      </c>
      <c r="N50" s="52"/>
      <c r="O50" s="59">
        <v>45156</v>
      </c>
      <c r="P50" s="58"/>
      <c r="Q50" s="60">
        <v>45147</v>
      </c>
    </row>
    <row r="51" spans="2:17" s="61" customFormat="1" ht="19.7" customHeight="1">
      <c r="B51" s="52">
        <v>6</v>
      </c>
      <c r="C51" s="52" t="s">
        <v>4420</v>
      </c>
      <c r="D51" s="52" t="s">
        <v>188</v>
      </c>
      <c r="E51" s="62" t="s">
        <v>4820</v>
      </c>
      <c r="F51" s="54">
        <v>4</v>
      </c>
      <c r="G51" s="55">
        <v>238</v>
      </c>
      <c r="H51" s="55">
        <f t="shared" si="0"/>
        <v>952</v>
      </c>
      <c r="I51" s="56"/>
      <c r="J51" s="53" t="s">
        <v>4821</v>
      </c>
      <c r="K51" s="57" t="s">
        <v>4822</v>
      </c>
      <c r="L51" s="54"/>
      <c r="M51" s="58">
        <v>45139</v>
      </c>
      <c r="N51" s="52"/>
      <c r="O51" s="59">
        <v>45156</v>
      </c>
      <c r="P51" s="58"/>
      <c r="Q51" s="60">
        <v>45147</v>
      </c>
    </row>
    <row r="52" spans="2:17" s="61" customFormat="1" ht="19.7" customHeight="1">
      <c r="B52" s="52">
        <v>6</v>
      </c>
      <c r="C52" s="52" t="s">
        <v>4823</v>
      </c>
      <c r="D52" s="52" t="s">
        <v>188</v>
      </c>
      <c r="E52" s="62" t="s">
        <v>1366</v>
      </c>
      <c r="F52" s="54">
        <v>1</v>
      </c>
      <c r="G52" s="55">
        <v>2300</v>
      </c>
      <c r="H52" s="55">
        <f t="shared" si="0"/>
        <v>2300</v>
      </c>
      <c r="I52" s="56"/>
      <c r="J52" s="53" t="s">
        <v>4824</v>
      </c>
      <c r="K52" s="57" t="s">
        <v>4825</v>
      </c>
      <c r="L52" s="54"/>
      <c r="M52" s="58">
        <v>45139</v>
      </c>
      <c r="N52" s="52"/>
      <c r="O52" s="59">
        <v>45156</v>
      </c>
      <c r="P52" s="58"/>
      <c r="Q52" s="60">
        <v>45147</v>
      </c>
    </row>
    <row r="53" spans="2:17" s="8" customFormat="1" ht="19.7" customHeight="1">
      <c r="B53" s="17"/>
      <c r="C53" s="17"/>
      <c r="D53" s="17"/>
      <c r="E53" s="50"/>
      <c r="F53" s="18"/>
      <c r="G53" s="51">
        <v>0</v>
      </c>
      <c r="H53" s="51">
        <f t="shared" si="0"/>
        <v>0</v>
      </c>
      <c r="I53" s="22"/>
      <c r="J53" s="26"/>
      <c r="K53" s="18"/>
      <c r="L53" s="18"/>
      <c r="M53" s="30"/>
      <c r="N53" s="17"/>
      <c r="O53" s="18"/>
      <c r="P53" s="30"/>
      <c r="Q53" s="23"/>
    </row>
    <row r="54" spans="2:17" s="8" customFormat="1" ht="19.7" customHeight="1">
      <c r="B54" s="17">
        <v>6</v>
      </c>
      <c r="C54" s="17" t="s">
        <v>915</v>
      </c>
      <c r="D54" s="17" t="s">
        <v>915</v>
      </c>
      <c r="E54" s="50" t="s">
        <v>4826</v>
      </c>
      <c r="F54" s="18">
        <v>2</v>
      </c>
      <c r="G54" s="51">
        <v>9800</v>
      </c>
      <c r="H54" s="51">
        <f t="shared" si="0"/>
        <v>19600</v>
      </c>
      <c r="I54" s="22"/>
      <c r="J54" s="26" t="s">
        <v>4827</v>
      </c>
      <c r="K54" s="24" t="s">
        <v>4828</v>
      </c>
      <c r="L54" s="18"/>
      <c r="M54" s="30">
        <v>45135</v>
      </c>
      <c r="N54" s="17"/>
      <c r="O54" s="29">
        <v>45156</v>
      </c>
      <c r="P54" s="30"/>
      <c r="Q54" s="23">
        <v>45138</v>
      </c>
    </row>
    <row r="55" spans="2:17" s="8" customFormat="1" ht="19.7" customHeight="1">
      <c r="B55" s="17"/>
      <c r="C55" s="17"/>
      <c r="D55" s="17"/>
      <c r="E55" s="50"/>
      <c r="F55" s="18"/>
      <c r="G55" s="51">
        <v>0</v>
      </c>
      <c r="H55" s="51">
        <f t="shared" si="0"/>
        <v>0</v>
      </c>
      <c r="I55" s="22"/>
      <c r="J55" s="26"/>
      <c r="K55" s="18"/>
      <c r="L55" s="18"/>
      <c r="M55" s="30"/>
      <c r="N55" s="17"/>
      <c r="O55" s="18"/>
      <c r="P55" s="30"/>
      <c r="Q55" s="23"/>
    </row>
    <row r="56" spans="2:17" s="447" customFormat="1" ht="19.7" customHeight="1">
      <c r="B56" s="439"/>
      <c r="C56" s="439"/>
      <c r="D56" s="439"/>
      <c r="E56" s="440"/>
      <c r="F56" s="441"/>
      <c r="G56" s="442">
        <v>0</v>
      </c>
      <c r="H56" s="442">
        <f t="shared" si="0"/>
        <v>0</v>
      </c>
      <c r="I56" s="443"/>
      <c r="J56" s="444"/>
      <c r="K56" s="441"/>
      <c r="L56" s="441"/>
      <c r="M56" s="445"/>
      <c r="N56" s="439"/>
      <c r="O56" s="441"/>
      <c r="P56" s="445"/>
      <c r="Q56" s="446"/>
    </row>
    <row r="57" spans="2:17" s="61" customFormat="1" ht="19.7" customHeight="1">
      <c r="B57" s="52">
        <v>6</v>
      </c>
      <c r="C57" s="52" t="s">
        <v>2193</v>
      </c>
      <c r="D57" s="52" t="s">
        <v>2193</v>
      </c>
      <c r="E57" s="53" t="s">
        <v>4829</v>
      </c>
      <c r="F57" s="54">
        <v>1</v>
      </c>
      <c r="G57" s="55">
        <v>8600</v>
      </c>
      <c r="H57" s="55">
        <f t="shared" si="0"/>
        <v>8600</v>
      </c>
      <c r="I57" s="56"/>
      <c r="J57" s="57" t="s">
        <v>4830</v>
      </c>
      <c r="K57" s="57" t="s">
        <v>4831</v>
      </c>
      <c r="L57" s="54"/>
      <c r="M57" s="58">
        <v>45139</v>
      </c>
      <c r="N57" s="52"/>
      <c r="O57" s="59">
        <v>45167</v>
      </c>
      <c r="P57" s="58"/>
      <c r="Q57" s="60">
        <v>45163</v>
      </c>
    </row>
    <row r="58" spans="2:17" s="61" customFormat="1" ht="19.7" customHeight="1">
      <c r="B58" s="52">
        <v>6</v>
      </c>
      <c r="C58" s="52" t="s">
        <v>2193</v>
      </c>
      <c r="D58" s="52" t="s">
        <v>2193</v>
      </c>
      <c r="E58" s="53" t="s">
        <v>4832</v>
      </c>
      <c r="F58" s="54">
        <v>1</v>
      </c>
      <c r="G58" s="55">
        <v>7500</v>
      </c>
      <c r="H58" s="55">
        <f t="shared" si="0"/>
        <v>7500</v>
      </c>
      <c r="I58" s="56"/>
      <c r="J58" s="57" t="s">
        <v>4833</v>
      </c>
      <c r="K58" s="57" t="s">
        <v>4831</v>
      </c>
      <c r="L58" s="54"/>
      <c r="M58" s="58">
        <v>45139</v>
      </c>
      <c r="N58" s="52"/>
      <c r="O58" s="59">
        <v>45167</v>
      </c>
      <c r="P58" s="58"/>
      <c r="Q58" s="60">
        <v>45163</v>
      </c>
    </row>
    <row r="59" spans="2:17" s="8" customFormat="1" ht="19.7" customHeight="1">
      <c r="B59" s="17"/>
      <c r="C59" s="17"/>
      <c r="D59" s="17"/>
      <c r="E59" s="50"/>
      <c r="F59" s="18"/>
      <c r="G59" s="51">
        <v>0</v>
      </c>
      <c r="H59" s="51">
        <f t="shared" si="0"/>
        <v>0</v>
      </c>
      <c r="I59" s="22"/>
      <c r="J59" s="26"/>
      <c r="K59" s="18"/>
      <c r="L59" s="18"/>
      <c r="M59" s="30"/>
      <c r="N59" s="17"/>
      <c r="O59" s="18"/>
      <c r="P59" s="30"/>
      <c r="Q59" s="23"/>
    </row>
    <row r="60" spans="2:17" s="114" customFormat="1" ht="19.7" customHeight="1">
      <c r="B60" s="448"/>
      <c r="C60" s="448"/>
      <c r="D60" s="448"/>
      <c r="E60" s="449"/>
      <c r="F60" s="412"/>
      <c r="G60" s="450">
        <v>0</v>
      </c>
      <c r="H60" s="450">
        <f t="shared" si="0"/>
        <v>0</v>
      </c>
      <c r="I60" s="451"/>
      <c r="J60" s="452"/>
      <c r="K60" s="412"/>
      <c r="L60" s="412"/>
      <c r="M60" s="453"/>
      <c r="N60" s="448"/>
      <c r="O60" s="412"/>
      <c r="P60" s="453"/>
      <c r="Q60" s="454"/>
    </row>
    <row r="61" spans="2:17" s="8" customFormat="1" ht="19.7" customHeight="1">
      <c r="B61" s="17">
        <v>6</v>
      </c>
      <c r="C61" s="17" t="s">
        <v>1800</v>
      </c>
      <c r="D61" s="17" t="s">
        <v>1720</v>
      </c>
      <c r="E61" s="50" t="s">
        <v>4834</v>
      </c>
      <c r="F61" s="18">
        <v>1</v>
      </c>
      <c r="G61" s="51">
        <v>430</v>
      </c>
      <c r="H61" s="51">
        <f t="shared" si="0"/>
        <v>430</v>
      </c>
      <c r="I61" s="22"/>
      <c r="J61" s="26" t="s">
        <v>4835</v>
      </c>
      <c r="K61" s="1340" t="s">
        <v>4836</v>
      </c>
      <c r="L61" s="18"/>
      <c r="M61" s="30">
        <v>45146</v>
      </c>
      <c r="N61" s="17"/>
      <c r="O61" s="29">
        <v>45167</v>
      </c>
      <c r="P61" s="30">
        <v>45167</v>
      </c>
      <c r="Q61" s="23">
        <v>45167</v>
      </c>
    </row>
    <row r="62" spans="2:17" s="8" customFormat="1" ht="19.7" customHeight="1">
      <c r="B62" s="17">
        <v>6</v>
      </c>
      <c r="C62" s="17" t="s">
        <v>1713</v>
      </c>
      <c r="D62" s="17" t="s">
        <v>1720</v>
      </c>
      <c r="E62" s="50" t="s">
        <v>4837</v>
      </c>
      <c r="F62" s="18">
        <v>1</v>
      </c>
      <c r="G62" s="51">
        <v>600</v>
      </c>
      <c r="H62" s="51">
        <f t="shared" si="0"/>
        <v>600</v>
      </c>
      <c r="I62" s="22"/>
      <c r="J62" s="26" t="s">
        <v>4838</v>
      </c>
      <c r="K62" s="24" t="s">
        <v>4839</v>
      </c>
      <c r="L62" s="18"/>
      <c r="M62" s="30">
        <v>45146</v>
      </c>
      <c r="N62" s="17"/>
      <c r="O62" s="29">
        <v>45167</v>
      </c>
      <c r="P62" s="30">
        <v>45167</v>
      </c>
      <c r="Q62" s="23">
        <v>45167</v>
      </c>
    </row>
    <row r="63" spans="2:17" s="8" customFormat="1" ht="19.7" customHeight="1">
      <c r="B63" s="17">
        <v>6</v>
      </c>
      <c r="C63" s="17" t="s">
        <v>1713</v>
      </c>
      <c r="D63" s="17" t="s">
        <v>1720</v>
      </c>
      <c r="E63" s="50" t="s">
        <v>4840</v>
      </c>
      <c r="F63" s="18">
        <v>1</v>
      </c>
      <c r="G63" s="51">
        <v>1540</v>
      </c>
      <c r="H63" s="51">
        <f t="shared" si="0"/>
        <v>1540</v>
      </c>
      <c r="I63" s="22"/>
      <c r="J63" s="26" t="s">
        <v>4841</v>
      </c>
      <c r="K63" s="24" t="s">
        <v>4839</v>
      </c>
      <c r="L63" s="18"/>
      <c r="M63" s="30">
        <v>45146</v>
      </c>
      <c r="N63" s="17"/>
      <c r="O63" s="29">
        <v>45167</v>
      </c>
      <c r="P63" s="30">
        <v>45167</v>
      </c>
      <c r="Q63" s="23">
        <v>45167</v>
      </c>
    </row>
    <row r="64" spans="2:17" s="8" customFormat="1" ht="19.7" customHeight="1">
      <c r="B64" s="17"/>
      <c r="C64" s="17"/>
      <c r="D64" s="17"/>
      <c r="E64" s="50"/>
      <c r="F64" s="18"/>
      <c r="G64" s="51">
        <v>0</v>
      </c>
      <c r="H64" s="51">
        <f t="shared" si="0"/>
        <v>0</v>
      </c>
      <c r="I64" s="22"/>
      <c r="J64" s="26"/>
      <c r="K64" s="18"/>
      <c r="L64" s="18"/>
      <c r="M64" s="30"/>
      <c r="N64" s="17"/>
      <c r="O64" s="18"/>
      <c r="P64" s="30"/>
      <c r="Q64" s="23"/>
    </row>
    <row r="65" spans="2:17" s="1513" customFormat="1" ht="19.7" customHeight="1">
      <c r="B65" s="1068"/>
      <c r="C65" s="1068"/>
      <c r="D65" s="1068"/>
      <c r="E65" s="1507"/>
      <c r="F65" s="534"/>
      <c r="G65" s="1508">
        <v>0</v>
      </c>
      <c r="H65" s="1508">
        <f t="shared" si="0"/>
        <v>0</v>
      </c>
      <c r="I65" s="1509"/>
      <c r="J65" s="1510"/>
      <c r="K65" s="534"/>
      <c r="L65" s="534"/>
      <c r="M65" s="1511"/>
      <c r="N65" s="1068"/>
      <c r="O65" s="534"/>
      <c r="P65" s="1511"/>
      <c r="Q65" s="1512"/>
    </row>
    <row r="66" spans="2:17" s="8" customFormat="1" ht="19.7" customHeight="1">
      <c r="B66" s="17">
        <v>15</v>
      </c>
      <c r="C66" s="17" t="s">
        <v>422</v>
      </c>
      <c r="D66" s="17" t="s">
        <v>188</v>
      </c>
      <c r="E66" s="50" t="s">
        <v>189</v>
      </c>
      <c r="F66" s="18">
        <v>1</v>
      </c>
      <c r="G66" s="51">
        <v>2000</v>
      </c>
      <c r="H66" s="51">
        <f>F66*G66</f>
        <v>2000</v>
      </c>
      <c r="I66" s="22"/>
      <c r="J66" s="26" t="s">
        <v>3620</v>
      </c>
      <c r="K66" s="24" t="s">
        <v>4842</v>
      </c>
      <c r="L66" s="18"/>
      <c r="M66" s="30">
        <v>45148</v>
      </c>
      <c r="N66" s="17"/>
      <c r="O66" s="29">
        <v>45167</v>
      </c>
      <c r="P66" s="30"/>
      <c r="Q66" s="23">
        <v>45156</v>
      </c>
    </row>
    <row r="67" spans="2:17" s="8" customFormat="1" ht="19.7" customHeight="1">
      <c r="B67" s="65"/>
      <c r="C67" s="65"/>
      <c r="D67" s="65"/>
      <c r="E67" s="66"/>
      <c r="F67" s="138"/>
      <c r="G67" s="51">
        <v>0</v>
      </c>
      <c r="H67" s="51">
        <f>F67*G67</f>
        <v>0</v>
      </c>
      <c r="I67" s="22"/>
      <c r="J67" s="26"/>
      <c r="K67" s="18"/>
      <c r="L67" s="18"/>
      <c r="M67" s="30"/>
      <c r="N67" s="17"/>
      <c r="O67" s="18"/>
      <c r="P67" s="30"/>
      <c r="Q67" s="23"/>
    </row>
    <row r="68" spans="2:17" s="8" customFormat="1" ht="19.7" customHeight="1">
      <c r="B68" s="17">
        <v>6</v>
      </c>
      <c r="C68" s="17" t="s">
        <v>167</v>
      </c>
      <c r="D68" s="17" t="s">
        <v>167</v>
      </c>
      <c r="E68" s="50" t="s">
        <v>4481</v>
      </c>
      <c r="F68" s="18">
        <v>1</v>
      </c>
      <c r="G68" s="51">
        <v>1323</v>
      </c>
      <c r="H68" s="51">
        <f>F68*G68</f>
        <v>1323</v>
      </c>
      <c r="I68" s="22"/>
      <c r="J68" s="26" t="s">
        <v>4843</v>
      </c>
      <c r="K68" s="24" t="s">
        <v>4844</v>
      </c>
      <c r="L68" s="18"/>
      <c r="M68" s="30">
        <v>45147</v>
      </c>
      <c r="N68" s="17"/>
      <c r="O68" s="18"/>
      <c r="P68" s="30">
        <v>45163</v>
      </c>
      <c r="Q68" s="23">
        <v>45163</v>
      </c>
    </row>
    <row r="69" spans="2:17" s="8" customFormat="1" ht="19.7" customHeight="1">
      <c r="B69" s="17">
        <v>14</v>
      </c>
      <c r="C69" s="17" t="s">
        <v>167</v>
      </c>
      <c r="D69" s="17" t="s">
        <v>167</v>
      </c>
      <c r="E69" s="50" t="s">
        <v>4845</v>
      </c>
      <c r="F69" s="18">
        <v>1</v>
      </c>
      <c r="G69" s="51">
        <v>4700</v>
      </c>
      <c r="H69" s="51">
        <f t="shared" ref="H69:H78" si="1">F69*G69</f>
        <v>4700</v>
      </c>
      <c r="I69" s="22"/>
      <c r="J69" s="26" t="s">
        <v>1851</v>
      </c>
      <c r="K69" s="24" t="s">
        <v>4844</v>
      </c>
      <c r="L69" s="18"/>
      <c r="M69" s="30">
        <v>45147</v>
      </c>
      <c r="N69" s="17"/>
      <c r="O69" s="18"/>
      <c r="P69" s="30">
        <v>45163</v>
      </c>
      <c r="Q69" s="23">
        <v>45163</v>
      </c>
    </row>
    <row r="70" spans="2:17" s="8" customFormat="1" ht="19.7" customHeight="1">
      <c r="B70" s="17">
        <v>14</v>
      </c>
      <c r="C70" s="17" t="s">
        <v>4330</v>
      </c>
      <c r="D70" s="17" t="s">
        <v>167</v>
      </c>
      <c r="E70" s="50" t="s">
        <v>4846</v>
      </c>
      <c r="F70" s="18">
        <v>1</v>
      </c>
      <c r="G70" s="51">
        <v>3380</v>
      </c>
      <c r="H70" s="51">
        <f t="shared" si="1"/>
        <v>3380</v>
      </c>
      <c r="I70" s="22"/>
      <c r="J70" s="50" t="s">
        <v>4847</v>
      </c>
      <c r="K70" s="24" t="s">
        <v>4844</v>
      </c>
      <c r="L70" s="18"/>
      <c r="M70" s="30">
        <v>45147</v>
      </c>
      <c r="N70" s="17"/>
      <c r="O70" s="18"/>
      <c r="P70" s="30">
        <v>45163</v>
      </c>
      <c r="Q70" s="23">
        <v>45163</v>
      </c>
    </row>
    <row r="71" spans="2:17" s="8" customFormat="1" ht="19.7" customHeight="1">
      <c r="B71" s="17">
        <v>14</v>
      </c>
      <c r="C71" s="17" t="s">
        <v>4330</v>
      </c>
      <c r="D71" s="17" t="s">
        <v>167</v>
      </c>
      <c r="E71" s="50" t="s">
        <v>4848</v>
      </c>
      <c r="F71" s="18">
        <v>1</v>
      </c>
      <c r="G71" s="51">
        <v>2000</v>
      </c>
      <c r="H71" s="51">
        <f t="shared" si="1"/>
        <v>2000</v>
      </c>
      <c r="I71" s="22"/>
      <c r="J71" s="50" t="s">
        <v>4849</v>
      </c>
      <c r="K71" s="24" t="s">
        <v>4844</v>
      </c>
      <c r="L71" s="18"/>
      <c r="M71" s="30">
        <v>45147</v>
      </c>
      <c r="N71" s="17"/>
      <c r="O71" s="18"/>
      <c r="P71" s="30">
        <v>45163</v>
      </c>
      <c r="Q71" s="23">
        <v>45163</v>
      </c>
    </row>
    <row r="72" spans="2:17" s="8" customFormat="1" ht="19.7" customHeight="1">
      <c r="B72" s="17">
        <v>14</v>
      </c>
      <c r="C72" s="17" t="s">
        <v>4330</v>
      </c>
      <c r="D72" s="17" t="s">
        <v>167</v>
      </c>
      <c r="E72" s="50" t="s">
        <v>4850</v>
      </c>
      <c r="F72" s="18">
        <v>1</v>
      </c>
      <c r="G72" s="51">
        <v>3170</v>
      </c>
      <c r="H72" s="51">
        <f t="shared" si="1"/>
        <v>3170</v>
      </c>
      <c r="I72" s="22"/>
      <c r="J72" s="50" t="s">
        <v>4851</v>
      </c>
      <c r="K72" s="24" t="s">
        <v>4844</v>
      </c>
      <c r="L72" s="18"/>
      <c r="M72" s="30">
        <v>45147</v>
      </c>
      <c r="N72" s="17"/>
      <c r="O72" s="18"/>
      <c r="P72" s="30">
        <v>45163</v>
      </c>
      <c r="Q72" s="23">
        <v>45163</v>
      </c>
    </row>
    <row r="73" spans="2:17" s="8" customFormat="1" ht="19.7" customHeight="1">
      <c r="B73" s="17">
        <v>15</v>
      </c>
      <c r="C73" s="17" t="s">
        <v>167</v>
      </c>
      <c r="D73" s="17" t="s">
        <v>167</v>
      </c>
      <c r="E73" s="50" t="s">
        <v>3647</v>
      </c>
      <c r="F73" s="18">
        <v>1</v>
      </c>
      <c r="G73" s="51">
        <v>5600</v>
      </c>
      <c r="H73" s="51">
        <f t="shared" si="1"/>
        <v>5600</v>
      </c>
      <c r="I73" s="22"/>
      <c r="J73" s="26" t="s">
        <v>536</v>
      </c>
      <c r="K73" s="24" t="s">
        <v>4844</v>
      </c>
      <c r="L73" s="18"/>
      <c r="M73" s="30">
        <v>45147</v>
      </c>
      <c r="N73" s="17"/>
      <c r="O73" s="18"/>
      <c r="P73" s="30">
        <v>45163</v>
      </c>
      <c r="Q73" s="23">
        <v>45163</v>
      </c>
    </row>
    <row r="74" spans="2:17" s="8" customFormat="1" ht="19.7" customHeight="1">
      <c r="B74" s="17">
        <v>15</v>
      </c>
      <c r="C74" s="17" t="s">
        <v>383</v>
      </c>
      <c r="D74" s="17" t="s">
        <v>167</v>
      </c>
      <c r="E74" s="50" t="s">
        <v>770</v>
      </c>
      <c r="F74" s="18">
        <v>2</v>
      </c>
      <c r="G74" s="51">
        <v>132</v>
      </c>
      <c r="H74" s="51">
        <f t="shared" si="1"/>
        <v>264</v>
      </c>
      <c r="I74" s="22"/>
      <c r="J74" s="26" t="s">
        <v>2810</v>
      </c>
      <c r="K74" s="24" t="s">
        <v>4844</v>
      </c>
      <c r="L74" s="18"/>
      <c r="M74" s="30">
        <v>45147</v>
      </c>
      <c r="N74" s="17"/>
      <c r="O74" s="18"/>
      <c r="P74" s="30">
        <v>45163</v>
      </c>
      <c r="Q74" s="23">
        <v>45163</v>
      </c>
    </row>
    <row r="75" spans="2:17" s="8" customFormat="1" ht="19.7" customHeight="1">
      <c r="B75" s="17">
        <v>15</v>
      </c>
      <c r="C75" s="17" t="s">
        <v>4330</v>
      </c>
      <c r="D75" s="17" t="s">
        <v>167</v>
      </c>
      <c r="E75" s="50" t="s">
        <v>4852</v>
      </c>
      <c r="F75" s="18">
        <v>1</v>
      </c>
      <c r="G75" s="51">
        <v>4110</v>
      </c>
      <c r="H75" s="51">
        <f t="shared" si="1"/>
        <v>4110</v>
      </c>
      <c r="I75" s="22"/>
      <c r="J75" s="26" t="s">
        <v>4853</v>
      </c>
      <c r="K75" s="24" t="s">
        <v>4844</v>
      </c>
      <c r="L75" s="18"/>
      <c r="M75" s="30">
        <v>45147</v>
      </c>
      <c r="N75" s="17"/>
      <c r="O75" s="18"/>
      <c r="P75" s="30">
        <v>45163</v>
      </c>
      <c r="Q75" s="23">
        <v>45163</v>
      </c>
    </row>
    <row r="76" spans="2:17" s="8" customFormat="1" ht="19.7" customHeight="1">
      <c r="B76" s="17">
        <v>15</v>
      </c>
      <c r="C76" s="17" t="s">
        <v>167</v>
      </c>
      <c r="D76" s="17" t="s">
        <v>167</v>
      </c>
      <c r="E76" s="50" t="s">
        <v>4854</v>
      </c>
      <c r="F76" s="18">
        <v>1</v>
      </c>
      <c r="G76" s="51">
        <v>289</v>
      </c>
      <c r="H76" s="51">
        <f t="shared" si="1"/>
        <v>289</v>
      </c>
      <c r="I76" s="22"/>
      <c r="J76" s="26" t="s">
        <v>994</v>
      </c>
      <c r="K76" s="24" t="s">
        <v>4844</v>
      </c>
      <c r="L76" s="18"/>
      <c r="M76" s="30">
        <v>45147</v>
      </c>
      <c r="N76" s="17"/>
      <c r="O76" s="18"/>
      <c r="P76" s="30">
        <v>45163</v>
      </c>
      <c r="Q76" s="23">
        <v>45163</v>
      </c>
    </row>
    <row r="77" spans="2:17" s="8" customFormat="1" ht="19.7" customHeight="1">
      <c r="B77" s="17">
        <v>15</v>
      </c>
      <c r="C77" s="17" t="s">
        <v>167</v>
      </c>
      <c r="D77" s="17" t="s">
        <v>167</v>
      </c>
      <c r="E77" s="50" t="s">
        <v>3644</v>
      </c>
      <c r="F77" s="18">
        <v>2</v>
      </c>
      <c r="G77" s="51">
        <v>278</v>
      </c>
      <c r="H77" s="51">
        <f>F77*G77</f>
        <v>556</v>
      </c>
      <c r="I77" s="22"/>
      <c r="J77" s="26" t="s">
        <v>998</v>
      </c>
      <c r="K77" s="24" t="s">
        <v>4844</v>
      </c>
      <c r="L77" s="18"/>
      <c r="M77" s="30">
        <v>45147</v>
      </c>
      <c r="N77" s="17"/>
      <c r="O77" s="18"/>
      <c r="P77" s="30">
        <v>45163</v>
      </c>
      <c r="Q77" s="23">
        <v>45163</v>
      </c>
    </row>
    <row r="78" spans="2:17" s="8" customFormat="1" ht="19.7" customHeight="1">
      <c r="B78" s="17">
        <v>15</v>
      </c>
      <c r="C78" s="17" t="s">
        <v>167</v>
      </c>
      <c r="D78" s="17" t="s">
        <v>167</v>
      </c>
      <c r="E78" s="50" t="s">
        <v>3642</v>
      </c>
      <c r="F78" s="18">
        <v>4</v>
      </c>
      <c r="G78" s="51">
        <v>75</v>
      </c>
      <c r="H78" s="51">
        <f t="shared" si="1"/>
        <v>300</v>
      </c>
      <c r="I78" s="22"/>
      <c r="J78" s="26" t="s">
        <v>3643</v>
      </c>
      <c r="K78" s="24" t="s">
        <v>4844</v>
      </c>
      <c r="L78" s="18"/>
      <c r="M78" s="30">
        <v>45147</v>
      </c>
      <c r="N78" s="17"/>
      <c r="O78" s="18"/>
      <c r="P78" s="30">
        <v>45163</v>
      </c>
      <c r="Q78" s="23">
        <v>45163</v>
      </c>
    </row>
    <row r="79" spans="2:17" s="8" customFormat="1" ht="19.7" customHeight="1">
      <c r="B79" s="17">
        <v>15</v>
      </c>
      <c r="C79" s="17" t="s">
        <v>1097</v>
      </c>
      <c r="D79" s="17" t="s">
        <v>167</v>
      </c>
      <c r="E79" s="50" t="s">
        <v>192</v>
      </c>
      <c r="F79" s="18">
        <v>3</v>
      </c>
      <c r="G79" s="51">
        <v>182</v>
      </c>
      <c r="H79" s="51">
        <f>F79*G79</f>
        <v>546</v>
      </c>
      <c r="I79" s="22"/>
      <c r="J79" s="26" t="s">
        <v>2808</v>
      </c>
      <c r="K79" s="24" t="s">
        <v>4844</v>
      </c>
      <c r="L79" s="18"/>
      <c r="M79" s="30">
        <v>45147</v>
      </c>
      <c r="N79" s="17"/>
      <c r="O79" s="18"/>
      <c r="P79" s="30">
        <v>45163</v>
      </c>
      <c r="Q79" s="23">
        <v>45163</v>
      </c>
    </row>
    <row r="80" spans="2:17" s="8" customFormat="1" ht="19.7" customHeight="1">
      <c r="B80" s="17">
        <v>15</v>
      </c>
      <c r="C80" s="17" t="s">
        <v>167</v>
      </c>
      <c r="D80" s="17" t="s">
        <v>167</v>
      </c>
      <c r="E80" s="50" t="s">
        <v>194</v>
      </c>
      <c r="F80" s="18">
        <v>3</v>
      </c>
      <c r="G80" s="51">
        <v>51</v>
      </c>
      <c r="H80" s="51">
        <f>F80*G80</f>
        <v>153</v>
      </c>
      <c r="I80" s="22"/>
      <c r="J80" s="26" t="s">
        <v>2812</v>
      </c>
      <c r="K80" s="24" t="s">
        <v>4844</v>
      </c>
      <c r="L80" s="18"/>
      <c r="M80" s="30">
        <v>45147</v>
      </c>
      <c r="N80" s="17"/>
      <c r="O80" s="18"/>
      <c r="P80" s="30">
        <v>45163</v>
      </c>
      <c r="Q80" s="23">
        <v>45163</v>
      </c>
    </row>
    <row r="81" spans="2:17" s="8" customFormat="1" ht="19.7" customHeight="1">
      <c r="B81" s="17">
        <v>15</v>
      </c>
      <c r="C81" s="17" t="s">
        <v>167</v>
      </c>
      <c r="D81" s="17" t="s">
        <v>167</v>
      </c>
      <c r="E81" s="50" t="s">
        <v>3645</v>
      </c>
      <c r="F81" s="18">
        <v>1</v>
      </c>
      <c r="G81" s="51">
        <v>158</v>
      </c>
      <c r="H81" s="51">
        <f>F81*G81</f>
        <v>158</v>
      </c>
      <c r="I81" s="22"/>
      <c r="J81" s="26" t="s">
        <v>201</v>
      </c>
      <c r="K81" s="24" t="s">
        <v>4844</v>
      </c>
      <c r="L81" s="18"/>
      <c r="M81" s="30">
        <v>45147</v>
      </c>
      <c r="N81" s="17"/>
      <c r="O81" s="18"/>
      <c r="P81" s="30">
        <v>45163</v>
      </c>
      <c r="Q81" s="23">
        <v>45163</v>
      </c>
    </row>
    <row r="82" spans="2:17" s="8" customFormat="1" ht="19.7" customHeight="1">
      <c r="B82" s="17">
        <v>15</v>
      </c>
      <c r="C82" s="17" t="s">
        <v>167</v>
      </c>
      <c r="D82" s="17" t="s">
        <v>167</v>
      </c>
      <c r="E82" s="50" t="s">
        <v>3646</v>
      </c>
      <c r="F82" s="18">
        <v>1</v>
      </c>
      <c r="G82" s="51">
        <v>36</v>
      </c>
      <c r="H82" s="51">
        <f>F82*G82</f>
        <v>36</v>
      </c>
      <c r="I82" s="22"/>
      <c r="J82" s="26" t="s">
        <v>3643</v>
      </c>
      <c r="K82" s="24" t="s">
        <v>4844</v>
      </c>
      <c r="L82" s="18"/>
      <c r="M82" s="30">
        <v>45147</v>
      </c>
      <c r="N82" s="17"/>
      <c r="O82" s="18"/>
      <c r="P82" s="30">
        <v>45163</v>
      </c>
      <c r="Q82" s="23">
        <v>45163</v>
      </c>
    </row>
    <row r="83" spans="2:17" s="8" customFormat="1" ht="19.7" customHeight="1">
      <c r="B83" s="17">
        <v>15</v>
      </c>
      <c r="C83" s="17" t="s">
        <v>4330</v>
      </c>
      <c r="D83" s="17" t="s">
        <v>167</v>
      </c>
      <c r="E83" s="50" t="s">
        <v>4855</v>
      </c>
      <c r="F83" s="18">
        <v>1</v>
      </c>
      <c r="G83" s="51">
        <v>3480</v>
      </c>
      <c r="H83" s="51">
        <f>F83*G83</f>
        <v>3480</v>
      </c>
      <c r="I83" s="22"/>
      <c r="J83" s="26" t="s">
        <v>4856</v>
      </c>
      <c r="K83" s="24" t="s">
        <v>4844</v>
      </c>
      <c r="L83" s="18"/>
      <c r="M83" s="30">
        <v>45147</v>
      </c>
      <c r="N83" s="17"/>
      <c r="O83" s="18"/>
      <c r="P83" s="30">
        <v>45163</v>
      </c>
      <c r="Q83" s="23">
        <v>45163</v>
      </c>
    </row>
    <row r="84" spans="2:17" s="8" customFormat="1" ht="19.7" customHeight="1">
      <c r="B84" s="17">
        <v>6</v>
      </c>
      <c r="C84" s="17" t="s">
        <v>4330</v>
      </c>
      <c r="D84" s="17" t="s">
        <v>167</v>
      </c>
      <c r="E84" s="50" t="s">
        <v>4857</v>
      </c>
      <c r="F84" s="18">
        <v>1</v>
      </c>
      <c r="G84" s="51">
        <v>3140</v>
      </c>
      <c r="H84" s="51">
        <f t="shared" ref="H84:H110" si="2">F84*G84</f>
        <v>3140</v>
      </c>
      <c r="I84" s="22"/>
      <c r="J84" s="26" t="s">
        <v>4858</v>
      </c>
      <c r="K84" s="24" t="s">
        <v>4844</v>
      </c>
      <c r="L84" s="18"/>
      <c r="M84" s="30">
        <v>45147</v>
      </c>
      <c r="N84" s="17"/>
      <c r="O84" s="18"/>
      <c r="P84" s="30">
        <v>45163</v>
      </c>
      <c r="Q84" s="23">
        <v>45163</v>
      </c>
    </row>
    <row r="85" spans="2:17" s="8" customFormat="1" ht="19.7" customHeight="1">
      <c r="B85" s="17">
        <v>14</v>
      </c>
      <c r="C85" s="17" t="s">
        <v>167</v>
      </c>
      <c r="D85" s="17" t="s">
        <v>167</v>
      </c>
      <c r="E85" s="50" t="s">
        <v>4859</v>
      </c>
      <c r="F85" s="18">
        <v>1</v>
      </c>
      <c r="G85" s="51">
        <v>1540</v>
      </c>
      <c r="H85" s="51">
        <f t="shared" si="2"/>
        <v>1540</v>
      </c>
      <c r="I85" s="22"/>
      <c r="J85" s="26" t="s">
        <v>4860</v>
      </c>
      <c r="K85" s="24" t="s">
        <v>4844</v>
      </c>
      <c r="L85" s="18"/>
      <c r="M85" s="30">
        <v>45147</v>
      </c>
      <c r="N85" s="17"/>
      <c r="O85" s="18"/>
      <c r="P85" s="30">
        <v>45163</v>
      </c>
      <c r="Q85" s="23">
        <v>45163</v>
      </c>
    </row>
    <row r="86" spans="2:17" s="8" customFormat="1" ht="19.7" customHeight="1">
      <c r="B86" s="17">
        <v>14</v>
      </c>
      <c r="C86" s="17" t="s">
        <v>4861</v>
      </c>
      <c r="D86" s="17" t="s">
        <v>167</v>
      </c>
      <c r="E86" s="50" t="s">
        <v>4862</v>
      </c>
      <c r="F86" s="18">
        <v>1</v>
      </c>
      <c r="G86" s="51">
        <v>339</v>
      </c>
      <c r="H86" s="51">
        <f t="shared" si="2"/>
        <v>339</v>
      </c>
      <c r="I86" s="22"/>
      <c r="J86" s="26" t="s">
        <v>4863</v>
      </c>
      <c r="K86" s="24" t="s">
        <v>4844</v>
      </c>
      <c r="L86" s="18"/>
      <c r="M86" s="30">
        <v>45147</v>
      </c>
      <c r="N86" s="17"/>
      <c r="O86" s="18"/>
      <c r="P86" s="30">
        <v>45163</v>
      </c>
      <c r="Q86" s="23">
        <v>45163</v>
      </c>
    </row>
    <row r="87" spans="2:17" s="8" customFormat="1" ht="19.7" customHeight="1">
      <c r="B87" s="17">
        <v>14</v>
      </c>
      <c r="C87" s="17" t="s">
        <v>4861</v>
      </c>
      <c r="D87" s="17" t="s">
        <v>167</v>
      </c>
      <c r="E87" s="50" t="s">
        <v>4864</v>
      </c>
      <c r="F87" s="18">
        <v>1</v>
      </c>
      <c r="G87" s="51">
        <v>2005</v>
      </c>
      <c r="H87" s="51">
        <f t="shared" si="2"/>
        <v>2005</v>
      </c>
      <c r="I87" s="22"/>
      <c r="J87" s="26" t="s">
        <v>4865</v>
      </c>
      <c r="K87" s="24" t="s">
        <v>4844</v>
      </c>
      <c r="L87" s="18"/>
      <c r="M87" s="30">
        <v>45147</v>
      </c>
      <c r="N87" s="17"/>
      <c r="O87" s="18"/>
      <c r="P87" s="30">
        <v>45163</v>
      </c>
      <c r="Q87" s="23">
        <v>45163</v>
      </c>
    </row>
    <row r="88" spans="2:17" s="8" customFormat="1" ht="19.7" customHeight="1">
      <c r="B88" s="17">
        <v>14</v>
      </c>
      <c r="C88" s="17" t="s">
        <v>167</v>
      </c>
      <c r="D88" s="17" t="s">
        <v>167</v>
      </c>
      <c r="E88" s="50" t="s">
        <v>4866</v>
      </c>
      <c r="F88" s="18">
        <v>1</v>
      </c>
      <c r="G88" s="51">
        <v>37060</v>
      </c>
      <c r="H88" s="51">
        <f t="shared" si="2"/>
        <v>37060</v>
      </c>
      <c r="I88" s="22"/>
      <c r="J88" s="26" t="s">
        <v>4867</v>
      </c>
      <c r="K88" s="24" t="s">
        <v>4844</v>
      </c>
      <c r="L88" s="18"/>
      <c r="M88" s="30">
        <v>45147</v>
      </c>
      <c r="N88" s="17"/>
      <c r="O88" s="18"/>
      <c r="P88" s="30">
        <v>45163</v>
      </c>
      <c r="Q88" s="23">
        <v>45163</v>
      </c>
    </row>
    <row r="89" spans="2:17" s="8" customFormat="1" ht="19.7" customHeight="1">
      <c r="B89" s="17">
        <v>14</v>
      </c>
      <c r="C89" s="17" t="s">
        <v>167</v>
      </c>
      <c r="D89" s="17" t="s">
        <v>167</v>
      </c>
      <c r="E89" s="50" t="s">
        <v>4868</v>
      </c>
      <c r="F89" s="18">
        <v>1</v>
      </c>
      <c r="G89" s="51">
        <v>18530</v>
      </c>
      <c r="H89" s="51">
        <f t="shared" si="2"/>
        <v>18530</v>
      </c>
      <c r="I89" s="22"/>
      <c r="J89" s="26" t="s">
        <v>4869</v>
      </c>
      <c r="K89" s="24" t="s">
        <v>4844</v>
      </c>
      <c r="L89" s="18"/>
      <c r="M89" s="30">
        <v>45147</v>
      </c>
      <c r="N89" s="17"/>
      <c r="O89" s="18"/>
      <c r="P89" s="30">
        <v>45163</v>
      </c>
      <c r="Q89" s="23">
        <v>45163</v>
      </c>
    </row>
    <row r="90" spans="2:17" s="8" customFormat="1" ht="19.7" customHeight="1">
      <c r="B90" s="17">
        <v>14</v>
      </c>
      <c r="C90" s="17" t="s">
        <v>167</v>
      </c>
      <c r="D90" s="17" t="s">
        <v>167</v>
      </c>
      <c r="E90" s="50" t="s">
        <v>1043</v>
      </c>
      <c r="F90" s="18">
        <v>6</v>
      </c>
      <c r="G90" s="51">
        <v>50</v>
      </c>
      <c r="H90" s="51">
        <f>F90*G90</f>
        <v>300</v>
      </c>
      <c r="I90" s="22"/>
      <c r="J90" s="26" t="s">
        <v>1002</v>
      </c>
      <c r="K90" s="24" t="s">
        <v>4844</v>
      </c>
      <c r="L90" s="18"/>
      <c r="M90" s="30">
        <v>45147</v>
      </c>
      <c r="N90" s="17"/>
      <c r="O90" s="18"/>
      <c r="P90" s="30">
        <v>45163</v>
      </c>
      <c r="Q90" s="23">
        <v>45163</v>
      </c>
    </row>
    <row r="91" spans="2:17" s="8" customFormat="1" ht="19.7" customHeight="1">
      <c r="B91" s="17">
        <v>14</v>
      </c>
      <c r="C91" s="17" t="s">
        <v>383</v>
      </c>
      <c r="D91" s="17" t="s">
        <v>167</v>
      </c>
      <c r="E91" s="50" t="s">
        <v>504</v>
      </c>
      <c r="F91" s="18">
        <v>2</v>
      </c>
      <c r="G91" s="51">
        <v>246</v>
      </c>
      <c r="H91" s="51">
        <f>F91*G91</f>
        <v>492</v>
      </c>
      <c r="I91" s="22"/>
      <c r="J91" s="26" t="s">
        <v>1002</v>
      </c>
      <c r="K91" s="24" t="s">
        <v>4844</v>
      </c>
      <c r="L91" s="18"/>
      <c r="M91" s="30">
        <v>45147</v>
      </c>
      <c r="N91" s="17"/>
      <c r="O91" s="18"/>
      <c r="P91" s="30">
        <v>45163</v>
      </c>
      <c r="Q91" s="23">
        <v>45163</v>
      </c>
    </row>
    <row r="92" spans="2:17" s="8" customFormat="1" ht="19.7" customHeight="1">
      <c r="B92" s="17">
        <v>14</v>
      </c>
      <c r="C92" s="17" t="s">
        <v>167</v>
      </c>
      <c r="D92" s="17" t="s">
        <v>167</v>
      </c>
      <c r="E92" s="50" t="s">
        <v>3657</v>
      </c>
      <c r="F92" s="18">
        <v>1</v>
      </c>
      <c r="G92" s="51">
        <v>382</v>
      </c>
      <c r="H92" s="51">
        <f>F92*G92</f>
        <v>382</v>
      </c>
      <c r="I92" s="22"/>
      <c r="J92" s="26" t="s">
        <v>4870</v>
      </c>
      <c r="K92" s="24" t="s">
        <v>4844</v>
      </c>
      <c r="L92" s="18"/>
      <c r="M92" s="30">
        <v>45147</v>
      </c>
      <c r="N92" s="17"/>
      <c r="O92" s="18"/>
      <c r="P92" s="30">
        <v>45163</v>
      </c>
      <c r="Q92" s="23">
        <v>45163</v>
      </c>
    </row>
    <row r="93" spans="2:17" s="8" customFormat="1" ht="19.7" customHeight="1">
      <c r="B93" s="17">
        <v>14</v>
      </c>
      <c r="C93" s="17" t="s">
        <v>167</v>
      </c>
      <c r="D93" s="17" t="s">
        <v>167</v>
      </c>
      <c r="E93" s="50" t="s">
        <v>4871</v>
      </c>
      <c r="F93" s="18">
        <v>2</v>
      </c>
      <c r="G93" s="51">
        <v>371</v>
      </c>
      <c r="H93" s="51">
        <f>F93*G93</f>
        <v>742</v>
      </c>
      <c r="I93" s="22"/>
      <c r="J93" s="26" t="s">
        <v>4870</v>
      </c>
      <c r="K93" s="24" t="s">
        <v>4844</v>
      </c>
      <c r="L93" s="18"/>
      <c r="M93" s="30">
        <v>45147</v>
      </c>
      <c r="N93" s="17"/>
      <c r="O93" s="18"/>
      <c r="P93" s="30">
        <v>45163</v>
      </c>
      <c r="Q93" s="23">
        <v>45163</v>
      </c>
    </row>
    <row r="94" spans="2:17" s="8" customFormat="1" ht="19.7" customHeight="1">
      <c r="B94" s="17">
        <v>16</v>
      </c>
      <c r="C94" s="17" t="s">
        <v>167</v>
      </c>
      <c r="D94" s="17" t="s">
        <v>167</v>
      </c>
      <c r="E94" s="50" t="s">
        <v>4872</v>
      </c>
      <c r="F94" s="18">
        <v>4</v>
      </c>
      <c r="G94" s="51">
        <v>790</v>
      </c>
      <c r="H94" s="51">
        <f>F94*G94</f>
        <v>3160</v>
      </c>
      <c r="I94" s="22"/>
      <c r="J94" s="26" t="s">
        <v>373</v>
      </c>
      <c r="K94" s="24" t="s">
        <v>4844</v>
      </c>
      <c r="L94" s="18"/>
      <c r="M94" s="30">
        <v>45147</v>
      </c>
      <c r="N94" s="17"/>
      <c r="O94" s="18"/>
      <c r="P94" s="30">
        <v>45163</v>
      </c>
      <c r="Q94" s="23">
        <v>45163</v>
      </c>
    </row>
    <row r="95" spans="2:17" s="8" customFormat="1" ht="19.7" customHeight="1">
      <c r="B95" s="17">
        <v>14</v>
      </c>
      <c r="C95" s="17" t="s">
        <v>4330</v>
      </c>
      <c r="D95" s="17" t="s">
        <v>167</v>
      </c>
      <c r="E95" s="50" t="s">
        <v>4873</v>
      </c>
      <c r="F95" s="18">
        <v>1</v>
      </c>
      <c r="G95" s="51">
        <v>4964</v>
      </c>
      <c r="H95" s="51">
        <f t="shared" si="2"/>
        <v>4964</v>
      </c>
      <c r="I95" s="22"/>
      <c r="J95" s="26" t="s">
        <v>4874</v>
      </c>
      <c r="K95" s="24" t="s">
        <v>4844</v>
      </c>
      <c r="L95" s="18"/>
      <c r="M95" s="30">
        <v>45147</v>
      </c>
      <c r="N95" s="17"/>
      <c r="O95" s="18"/>
      <c r="P95" s="30">
        <v>45163</v>
      </c>
      <c r="Q95" s="23">
        <v>45163</v>
      </c>
    </row>
    <row r="96" spans="2:17" s="8" customFormat="1" ht="19.7" customHeight="1">
      <c r="B96" s="17">
        <v>14</v>
      </c>
      <c r="C96" s="17" t="s">
        <v>4330</v>
      </c>
      <c r="D96" s="17" t="s">
        <v>167</v>
      </c>
      <c r="E96" s="50" t="s">
        <v>4875</v>
      </c>
      <c r="F96" s="18">
        <v>1</v>
      </c>
      <c r="G96" s="51">
        <v>6929</v>
      </c>
      <c r="H96" s="51">
        <f t="shared" si="2"/>
        <v>6929</v>
      </c>
      <c r="I96" s="22"/>
      <c r="J96" s="26" t="s">
        <v>4876</v>
      </c>
      <c r="K96" s="24" t="s">
        <v>4844</v>
      </c>
      <c r="L96" s="18"/>
      <c r="M96" s="30">
        <v>45147</v>
      </c>
      <c r="N96" s="17"/>
      <c r="O96" s="18"/>
      <c r="P96" s="139">
        <v>45177</v>
      </c>
      <c r="Q96" s="23">
        <v>45177</v>
      </c>
    </row>
    <row r="97" spans="2:17" s="8" customFormat="1" ht="19.7" customHeight="1">
      <c r="B97" s="17">
        <v>14</v>
      </c>
      <c r="C97" s="17" t="s">
        <v>4330</v>
      </c>
      <c r="D97" s="17" t="s">
        <v>167</v>
      </c>
      <c r="E97" s="50" t="s">
        <v>4877</v>
      </c>
      <c r="F97" s="18">
        <v>1</v>
      </c>
      <c r="G97" s="51">
        <v>8747</v>
      </c>
      <c r="H97" s="51">
        <f t="shared" si="2"/>
        <v>8747</v>
      </c>
      <c r="I97" s="22"/>
      <c r="J97" s="26" t="s">
        <v>4878</v>
      </c>
      <c r="K97" s="24" t="s">
        <v>4844</v>
      </c>
      <c r="L97" s="18"/>
      <c r="M97" s="30">
        <v>45147</v>
      </c>
      <c r="N97" s="17"/>
      <c r="O97" s="18"/>
      <c r="P97" s="139">
        <v>45169</v>
      </c>
      <c r="Q97" s="23">
        <v>45169</v>
      </c>
    </row>
    <row r="98" spans="2:17" s="8" customFormat="1" ht="19.7" customHeight="1">
      <c r="B98" s="17">
        <v>14</v>
      </c>
      <c r="C98" s="17" t="s">
        <v>4330</v>
      </c>
      <c r="D98" s="17" t="s">
        <v>167</v>
      </c>
      <c r="E98" s="50" t="s">
        <v>4879</v>
      </c>
      <c r="F98" s="18">
        <v>1</v>
      </c>
      <c r="G98" s="51">
        <v>8047</v>
      </c>
      <c r="H98" s="51">
        <f t="shared" si="2"/>
        <v>8047</v>
      </c>
      <c r="I98" s="22"/>
      <c r="J98" s="26" t="s">
        <v>4880</v>
      </c>
      <c r="K98" s="24" t="s">
        <v>4844</v>
      </c>
      <c r="L98" s="18"/>
      <c r="M98" s="30">
        <v>45147</v>
      </c>
      <c r="N98" s="17"/>
      <c r="O98" s="18"/>
      <c r="P98" s="139">
        <v>45169</v>
      </c>
      <c r="Q98" s="23">
        <v>45169</v>
      </c>
    </row>
    <row r="99" spans="2:17" s="8" customFormat="1" ht="19.7" customHeight="1">
      <c r="B99" s="17">
        <v>14</v>
      </c>
      <c r="C99" s="17" t="s">
        <v>4330</v>
      </c>
      <c r="D99" s="17" t="s">
        <v>167</v>
      </c>
      <c r="E99" s="50" t="s">
        <v>4881</v>
      </c>
      <c r="F99" s="18">
        <v>1</v>
      </c>
      <c r="G99" s="51">
        <v>5909</v>
      </c>
      <c r="H99" s="51">
        <f>F99*G99</f>
        <v>5909</v>
      </c>
      <c r="I99" s="22"/>
      <c r="J99" s="26" t="s">
        <v>4882</v>
      </c>
      <c r="K99" s="24" t="s">
        <v>4844</v>
      </c>
      <c r="L99" s="18"/>
      <c r="M99" s="30">
        <v>45147</v>
      </c>
      <c r="N99" s="17"/>
      <c r="O99" s="18"/>
      <c r="P99" s="30">
        <v>45163</v>
      </c>
      <c r="Q99" s="23">
        <v>45163</v>
      </c>
    </row>
    <row r="100" spans="2:17" s="8" customFormat="1" ht="19.7" customHeight="1">
      <c r="B100" s="17">
        <v>16</v>
      </c>
      <c r="C100" s="17" t="s">
        <v>167</v>
      </c>
      <c r="D100" s="17" t="s">
        <v>167</v>
      </c>
      <c r="E100" s="50" t="s">
        <v>4883</v>
      </c>
      <c r="F100" s="18">
        <v>2</v>
      </c>
      <c r="G100" s="51">
        <v>970</v>
      </c>
      <c r="H100" s="51">
        <f t="shared" si="2"/>
        <v>1940</v>
      </c>
      <c r="I100" s="22"/>
      <c r="J100" s="26" t="s">
        <v>4884</v>
      </c>
      <c r="K100" s="24" t="s">
        <v>4844</v>
      </c>
      <c r="L100" s="18"/>
      <c r="M100" s="30">
        <v>45147</v>
      </c>
      <c r="N100" s="17"/>
      <c r="O100" s="18"/>
      <c r="P100" s="30">
        <v>45163</v>
      </c>
      <c r="Q100" s="23">
        <v>45163</v>
      </c>
    </row>
    <row r="101" spans="2:17" s="8" customFormat="1" ht="19.7" customHeight="1">
      <c r="B101" s="17">
        <v>16</v>
      </c>
      <c r="C101" s="17" t="s">
        <v>167</v>
      </c>
      <c r="D101" s="17" t="s">
        <v>167</v>
      </c>
      <c r="E101" s="50" t="s">
        <v>4885</v>
      </c>
      <c r="F101" s="18">
        <v>6</v>
      </c>
      <c r="G101" s="51">
        <v>1208</v>
      </c>
      <c r="H101" s="51">
        <f t="shared" si="2"/>
        <v>7248</v>
      </c>
      <c r="I101" s="22"/>
      <c r="J101" s="26" t="s">
        <v>1120</v>
      </c>
      <c r="K101" s="24" t="s">
        <v>4844</v>
      </c>
      <c r="L101" s="18"/>
      <c r="M101" s="30">
        <v>45147</v>
      </c>
      <c r="N101" s="17"/>
      <c r="O101" s="18"/>
      <c r="P101" s="30">
        <v>45163</v>
      </c>
      <c r="Q101" s="23">
        <v>45163</v>
      </c>
    </row>
    <row r="102" spans="2:17" s="8" customFormat="1" ht="19.7" customHeight="1">
      <c r="B102" s="17">
        <v>16</v>
      </c>
      <c r="C102" s="17" t="s">
        <v>1097</v>
      </c>
      <c r="D102" s="17" t="s">
        <v>167</v>
      </c>
      <c r="E102" s="50" t="s">
        <v>369</v>
      </c>
      <c r="F102" s="18">
        <v>2</v>
      </c>
      <c r="G102" s="51">
        <v>147</v>
      </c>
      <c r="H102" s="51">
        <f>F102*G102</f>
        <v>294</v>
      </c>
      <c r="I102" s="22"/>
      <c r="J102" s="26" t="s">
        <v>193</v>
      </c>
      <c r="K102" s="24" t="s">
        <v>4844</v>
      </c>
      <c r="L102" s="18"/>
      <c r="M102" s="30">
        <v>45147</v>
      </c>
      <c r="N102" s="17"/>
      <c r="O102" s="18"/>
      <c r="P102" s="30">
        <v>45163</v>
      </c>
      <c r="Q102" s="23">
        <v>45163</v>
      </c>
    </row>
    <row r="103" spans="2:17" s="8" customFormat="1" ht="19.7" customHeight="1">
      <c r="B103" s="17">
        <v>16</v>
      </c>
      <c r="C103" s="17" t="s">
        <v>167</v>
      </c>
      <c r="D103" s="17" t="s">
        <v>167</v>
      </c>
      <c r="E103" s="50" t="s">
        <v>4886</v>
      </c>
      <c r="F103" s="18">
        <v>4</v>
      </c>
      <c r="G103" s="51">
        <v>2180</v>
      </c>
      <c r="H103" s="51">
        <f t="shared" si="2"/>
        <v>8720</v>
      </c>
      <c r="I103" s="22"/>
      <c r="J103" s="26" t="s">
        <v>4887</v>
      </c>
      <c r="K103" s="24" t="s">
        <v>4844</v>
      </c>
      <c r="L103" s="18"/>
      <c r="M103" s="30">
        <v>45147</v>
      </c>
      <c r="N103" s="17"/>
      <c r="O103" s="18"/>
      <c r="P103" s="30">
        <v>45163</v>
      </c>
      <c r="Q103" s="23">
        <v>45163</v>
      </c>
    </row>
    <row r="104" spans="2:17" s="8" customFormat="1" ht="19.7" customHeight="1">
      <c r="B104" s="17">
        <v>16</v>
      </c>
      <c r="C104" s="17" t="s">
        <v>167</v>
      </c>
      <c r="D104" s="17" t="s">
        <v>167</v>
      </c>
      <c r="E104" s="50" t="s">
        <v>4888</v>
      </c>
      <c r="F104" s="18">
        <v>1</v>
      </c>
      <c r="G104" s="51">
        <v>1500</v>
      </c>
      <c r="H104" s="51">
        <f t="shared" si="2"/>
        <v>1500</v>
      </c>
      <c r="I104" s="22"/>
      <c r="J104" s="26" t="s">
        <v>2479</v>
      </c>
      <c r="K104" s="24" t="s">
        <v>4844</v>
      </c>
      <c r="L104" s="18"/>
      <c r="M104" s="30">
        <v>45147</v>
      </c>
      <c r="N104" s="17"/>
      <c r="O104" s="18"/>
      <c r="P104" s="30">
        <v>45163</v>
      </c>
      <c r="Q104" s="23">
        <v>45163</v>
      </c>
    </row>
    <row r="105" spans="2:17" s="8" customFormat="1" ht="19.7" customHeight="1">
      <c r="B105" s="17">
        <v>16</v>
      </c>
      <c r="C105" s="17" t="s">
        <v>167</v>
      </c>
      <c r="D105" s="17" t="s">
        <v>167</v>
      </c>
      <c r="E105" s="26" t="s">
        <v>4889</v>
      </c>
      <c r="F105" s="18">
        <v>1</v>
      </c>
      <c r="G105" s="51">
        <v>1600</v>
      </c>
      <c r="H105" s="51">
        <f t="shared" si="2"/>
        <v>1600</v>
      </c>
      <c r="I105" s="22"/>
      <c r="J105" s="26" t="s">
        <v>2479</v>
      </c>
      <c r="K105" s="24" t="s">
        <v>4844</v>
      </c>
      <c r="L105" s="18"/>
      <c r="M105" s="30">
        <v>45147</v>
      </c>
      <c r="N105" s="17"/>
      <c r="O105" s="18"/>
      <c r="P105" s="30">
        <v>45163</v>
      </c>
      <c r="Q105" s="23">
        <v>45163</v>
      </c>
    </row>
    <row r="106" spans="2:17" s="8" customFormat="1" ht="19.7" customHeight="1">
      <c r="B106" s="17">
        <v>16</v>
      </c>
      <c r="C106" s="17" t="s">
        <v>167</v>
      </c>
      <c r="D106" s="17" t="s">
        <v>167</v>
      </c>
      <c r="E106" s="26" t="s">
        <v>4890</v>
      </c>
      <c r="F106" s="18">
        <v>1</v>
      </c>
      <c r="G106" s="51">
        <v>1110</v>
      </c>
      <c r="H106" s="51">
        <f t="shared" si="2"/>
        <v>1110</v>
      </c>
      <c r="I106" s="22"/>
      <c r="J106" s="26" t="s">
        <v>2479</v>
      </c>
      <c r="K106" s="24" t="s">
        <v>4844</v>
      </c>
      <c r="L106" s="18"/>
      <c r="M106" s="30">
        <v>45147</v>
      </c>
      <c r="N106" s="17"/>
      <c r="O106" s="18"/>
      <c r="P106" s="30">
        <v>45163</v>
      </c>
      <c r="Q106" s="23">
        <v>45163</v>
      </c>
    </row>
    <row r="107" spans="2:17" s="8" customFormat="1" ht="19.7" customHeight="1">
      <c r="B107" s="17">
        <v>16</v>
      </c>
      <c r="C107" s="17" t="s">
        <v>167</v>
      </c>
      <c r="D107" s="17" t="s">
        <v>167</v>
      </c>
      <c r="E107" s="26" t="s">
        <v>4891</v>
      </c>
      <c r="F107" s="18">
        <v>1</v>
      </c>
      <c r="G107" s="51">
        <v>2900</v>
      </c>
      <c r="H107" s="51">
        <f>F107*G107</f>
        <v>2900</v>
      </c>
      <c r="I107" s="22"/>
      <c r="J107" s="26" t="s">
        <v>4892</v>
      </c>
      <c r="K107" s="24" t="s">
        <v>4844</v>
      </c>
      <c r="L107" s="18"/>
      <c r="M107" s="30">
        <v>45147</v>
      </c>
      <c r="N107" s="17"/>
      <c r="O107" s="18"/>
      <c r="P107" s="30">
        <v>45163</v>
      </c>
      <c r="Q107" s="23">
        <v>45163</v>
      </c>
    </row>
    <row r="108" spans="2:17" s="8" customFormat="1" ht="19.7" customHeight="1">
      <c r="B108" s="17">
        <v>16</v>
      </c>
      <c r="C108" s="17" t="s">
        <v>383</v>
      </c>
      <c r="D108" s="17" t="s">
        <v>167</v>
      </c>
      <c r="E108" s="26" t="s">
        <v>4893</v>
      </c>
      <c r="F108" s="18">
        <v>10</v>
      </c>
      <c r="G108" s="51">
        <v>24</v>
      </c>
      <c r="H108" s="51">
        <f>F108*G108</f>
        <v>240</v>
      </c>
      <c r="I108" s="22"/>
      <c r="J108" s="26" t="s">
        <v>4894</v>
      </c>
      <c r="K108" s="24" t="s">
        <v>4844</v>
      </c>
      <c r="L108" s="18"/>
      <c r="M108" s="30">
        <v>45147</v>
      </c>
      <c r="N108" s="17"/>
      <c r="O108" s="18"/>
      <c r="P108" s="30">
        <v>45163</v>
      </c>
      <c r="Q108" s="23">
        <v>45163</v>
      </c>
    </row>
    <row r="109" spans="2:17" s="8" customFormat="1" ht="19.7" customHeight="1">
      <c r="B109" s="17">
        <v>16</v>
      </c>
      <c r="C109" s="17" t="s">
        <v>4330</v>
      </c>
      <c r="D109" s="17" t="s">
        <v>167</v>
      </c>
      <c r="E109" s="26" t="s">
        <v>4895</v>
      </c>
      <c r="F109" s="18">
        <v>1</v>
      </c>
      <c r="G109" s="51">
        <v>25273</v>
      </c>
      <c r="H109" s="51">
        <f t="shared" si="2"/>
        <v>25273</v>
      </c>
      <c r="I109" s="22"/>
      <c r="J109" s="26" t="s">
        <v>4896</v>
      </c>
      <c r="K109" s="24" t="s">
        <v>4844</v>
      </c>
      <c r="L109" s="18"/>
      <c r="M109" s="30">
        <v>45147</v>
      </c>
      <c r="N109" s="17"/>
      <c r="O109" s="18"/>
      <c r="P109" s="139">
        <v>45169</v>
      </c>
      <c r="Q109" s="23">
        <v>45169</v>
      </c>
    </row>
    <row r="110" spans="2:17" s="8" customFormat="1" ht="19.7" customHeight="1">
      <c r="B110" s="17">
        <v>16</v>
      </c>
      <c r="C110" s="17" t="s">
        <v>4330</v>
      </c>
      <c r="D110" s="17" t="s">
        <v>167</v>
      </c>
      <c r="E110" s="26" t="s">
        <v>4897</v>
      </c>
      <c r="F110" s="18">
        <v>1</v>
      </c>
      <c r="G110" s="51">
        <v>1970</v>
      </c>
      <c r="H110" s="51">
        <f t="shared" si="2"/>
        <v>1970</v>
      </c>
      <c r="I110" s="22"/>
      <c r="J110" s="26" t="s">
        <v>4898</v>
      </c>
      <c r="K110" s="24" t="s">
        <v>4844</v>
      </c>
      <c r="L110" s="18"/>
      <c r="M110" s="30">
        <v>45147</v>
      </c>
      <c r="N110" s="17"/>
      <c r="O110" s="18"/>
      <c r="P110" s="30">
        <v>45163</v>
      </c>
      <c r="Q110" s="23">
        <v>45163</v>
      </c>
    </row>
    <row r="111" spans="2:17" s="8" customFormat="1" ht="19.7" customHeight="1">
      <c r="B111" s="17">
        <v>16</v>
      </c>
      <c r="C111" s="17" t="s">
        <v>4330</v>
      </c>
      <c r="D111" s="17" t="s">
        <v>167</v>
      </c>
      <c r="E111" s="26" t="s">
        <v>4899</v>
      </c>
      <c r="F111" s="18">
        <v>1</v>
      </c>
      <c r="G111" s="51">
        <v>3100</v>
      </c>
      <c r="H111" s="51">
        <f>F111*G111</f>
        <v>3100</v>
      </c>
      <c r="I111" s="22"/>
      <c r="J111" s="26" t="s">
        <v>4900</v>
      </c>
      <c r="K111" s="24" t="s">
        <v>4844</v>
      </c>
      <c r="L111" s="18"/>
      <c r="M111" s="30">
        <v>45147</v>
      </c>
      <c r="N111" s="17"/>
      <c r="O111" s="18"/>
      <c r="P111" s="30">
        <v>45163</v>
      </c>
      <c r="Q111" s="23">
        <v>45163</v>
      </c>
    </row>
    <row r="112" spans="2:17" s="8" customFormat="1" ht="19.7" customHeight="1">
      <c r="B112" s="17"/>
      <c r="C112" s="17"/>
      <c r="D112" s="17"/>
      <c r="E112" s="50"/>
      <c r="F112" s="18"/>
      <c r="G112" s="51">
        <v>0</v>
      </c>
      <c r="H112" s="51">
        <f>F112*G112</f>
        <v>0</v>
      </c>
      <c r="I112" s="22"/>
      <c r="J112" s="26"/>
      <c r="K112" s="18"/>
      <c r="L112" s="18"/>
      <c r="M112" s="30"/>
      <c r="N112" s="17"/>
      <c r="O112" s="18"/>
      <c r="P112" s="30"/>
      <c r="Q112" s="23"/>
    </row>
    <row r="113" spans="2:17" s="1522" customFormat="1" ht="19.7" customHeight="1">
      <c r="B113" s="1514"/>
      <c r="C113" s="1514"/>
      <c r="D113" s="1514"/>
      <c r="E113" s="1515"/>
      <c r="F113" s="1516"/>
      <c r="G113" s="1517">
        <v>0</v>
      </c>
      <c r="H113" s="1517">
        <f t="shared" ref="H113:H150" si="3">F113*G113</f>
        <v>0</v>
      </c>
      <c r="I113" s="1518"/>
      <c r="J113" s="1519"/>
      <c r="K113" s="1516"/>
      <c r="L113" s="1516"/>
      <c r="M113" s="1520"/>
      <c r="N113" s="1514"/>
      <c r="O113" s="1516"/>
      <c r="P113" s="1520"/>
      <c r="Q113" s="1521"/>
    </row>
    <row r="114" spans="2:17" s="8" customFormat="1" ht="19.7" customHeight="1">
      <c r="B114" s="17">
        <v>6</v>
      </c>
      <c r="C114" s="17" t="s">
        <v>167</v>
      </c>
      <c r="D114" s="17" t="s">
        <v>167</v>
      </c>
      <c r="E114" s="50" t="s">
        <v>4901</v>
      </c>
      <c r="F114" s="18">
        <v>1</v>
      </c>
      <c r="G114" s="51">
        <v>412</v>
      </c>
      <c r="H114" s="51">
        <f t="shared" si="3"/>
        <v>412</v>
      </c>
      <c r="I114" s="22"/>
      <c r="J114" s="26" t="s">
        <v>4554</v>
      </c>
      <c r="K114" s="24" t="s">
        <v>4844</v>
      </c>
      <c r="L114" s="18"/>
      <c r="M114" s="30">
        <v>45162</v>
      </c>
      <c r="N114" s="17"/>
      <c r="O114" s="18"/>
      <c r="P114" s="30">
        <v>45168</v>
      </c>
      <c r="Q114" s="23">
        <v>45168</v>
      </c>
    </row>
    <row r="115" spans="2:17" s="8" customFormat="1" ht="19.7" customHeight="1">
      <c r="B115" s="17">
        <v>6</v>
      </c>
      <c r="C115" s="17" t="s">
        <v>167</v>
      </c>
      <c r="D115" s="17" t="s">
        <v>167</v>
      </c>
      <c r="E115" s="50" t="s">
        <v>4902</v>
      </c>
      <c r="F115" s="18">
        <v>2</v>
      </c>
      <c r="G115" s="51">
        <v>370</v>
      </c>
      <c r="H115" s="51">
        <f t="shared" si="3"/>
        <v>740</v>
      </c>
      <c r="I115" s="22"/>
      <c r="J115" s="26" t="s">
        <v>4554</v>
      </c>
      <c r="K115" s="24" t="s">
        <v>4844</v>
      </c>
      <c r="L115" s="18"/>
      <c r="M115" s="30">
        <v>45162</v>
      </c>
      <c r="N115" s="17"/>
      <c r="O115" s="18"/>
      <c r="P115" s="30">
        <v>45168</v>
      </c>
      <c r="Q115" s="23">
        <v>45168</v>
      </c>
    </row>
    <row r="116" spans="2:17" s="8" customFormat="1" ht="19.7" customHeight="1">
      <c r="B116" s="17">
        <v>6</v>
      </c>
      <c r="C116" s="17" t="s">
        <v>167</v>
      </c>
      <c r="D116" s="17" t="s">
        <v>167</v>
      </c>
      <c r="E116" s="50" t="s">
        <v>4556</v>
      </c>
      <c r="F116" s="18">
        <v>5</v>
      </c>
      <c r="G116" s="51">
        <v>680</v>
      </c>
      <c r="H116" s="51">
        <f t="shared" si="3"/>
        <v>3400</v>
      </c>
      <c r="I116" s="22"/>
      <c r="J116" s="26" t="s">
        <v>4554</v>
      </c>
      <c r="K116" s="24" t="s">
        <v>4844</v>
      </c>
      <c r="L116" s="18"/>
      <c r="M116" s="30">
        <v>45162</v>
      </c>
      <c r="N116" s="17"/>
      <c r="O116" s="18"/>
      <c r="P116" s="30">
        <v>45168</v>
      </c>
      <c r="Q116" s="23">
        <v>45168</v>
      </c>
    </row>
    <row r="117" spans="2:17" s="8" customFormat="1" ht="19.7" customHeight="1">
      <c r="B117" s="17">
        <v>6</v>
      </c>
      <c r="C117" s="17" t="s">
        <v>167</v>
      </c>
      <c r="D117" s="17" t="s">
        <v>167</v>
      </c>
      <c r="E117" s="50" t="s">
        <v>4557</v>
      </c>
      <c r="F117" s="18">
        <v>2</v>
      </c>
      <c r="G117" s="51">
        <v>1720</v>
      </c>
      <c r="H117" s="51">
        <f>F117*G117</f>
        <v>3440</v>
      </c>
      <c r="I117" s="22"/>
      <c r="J117" s="26" t="s">
        <v>4554</v>
      </c>
      <c r="K117" s="24" t="s">
        <v>4844</v>
      </c>
      <c r="L117" s="18"/>
      <c r="M117" s="30">
        <v>45162</v>
      </c>
      <c r="N117" s="17"/>
      <c r="O117" s="18"/>
      <c r="P117" s="30">
        <v>45168</v>
      </c>
      <c r="Q117" s="23">
        <v>45168</v>
      </c>
    </row>
    <row r="118" spans="2:17" s="8" customFormat="1" ht="19.7" customHeight="1">
      <c r="B118" s="17">
        <v>6</v>
      </c>
      <c r="C118" s="17" t="s">
        <v>167</v>
      </c>
      <c r="D118" s="17" t="s">
        <v>167</v>
      </c>
      <c r="E118" s="26" t="s">
        <v>4903</v>
      </c>
      <c r="F118" s="18">
        <v>2</v>
      </c>
      <c r="G118" s="51">
        <v>780</v>
      </c>
      <c r="H118" s="51">
        <f t="shared" si="3"/>
        <v>1560</v>
      </c>
      <c r="I118" s="22"/>
      <c r="J118" s="26" t="s">
        <v>4554</v>
      </c>
      <c r="K118" s="24" t="s">
        <v>4844</v>
      </c>
      <c r="L118" s="18"/>
      <c r="M118" s="30">
        <v>45162</v>
      </c>
      <c r="N118" s="17"/>
      <c r="O118" s="18"/>
      <c r="P118" s="30">
        <v>45168</v>
      </c>
      <c r="Q118" s="23">
        <v>45168</v>
      </c>
    </row>
    <row r="119" spans="2:17" s="8" customFormat="1" ht="19.7" customHeight="1">
      <c r="B119" s="17">
        <v>6</v>
      </c>
      <c r="C119" s="17" t="s">
        <v>167</v>
      </c>
      <c r="D119" s="17" t="s">
        <v>167</v>
      </c>
      <c r="E119" s="50" t="s">
        <v>4904</v>
      </c>
      <c r="F119" s="18">
        <v>2</v>
      </c>
      <c r="G119" s="51">
        <v>1820</v>
      </c>
      <c r="H119" s="51">
        <f>F119*G119</f>
        <v>3640</v>
      </c>
      <c r="I119" s="22"/>
      <c r="J119" s="26" t="s">
        <v>4554</v>
      </c>
      <c r="K119" s="24" t="s">
        <v>4844</v>
      </c>
      <c r="L119" s="18"/>
      <c r="M119" s="30">
        <v>45162</v>
      </c>
      <c r="N119" s="17"/>
      <c r="O119" s="18"/>
      <c r="P119" s="30">
        <v>45168</v>
      </c>
      <c r="Q119" s="23">
        <v>45168</v>
      </c>
    </row>
    <row r="120" spans="2:17" s="8" customFormat="1" ht="19.7" customHeight="1">
      <c r="B120" s="17">
        <v>6</v>
      </c>
      <c r="C120" s="17" t="s">
        <v>167</v>
      </c>
      <c r="D120" s="17" t="s">
        <v>167</v>
      </c>
      <c r="E120" s="50" t="s">
        <v>4905</v>
      </c>
      <c r="F120" s="18">
        <v>4</v>
      </c>
      <c r="G120" s="51">
        <v>870</v>
      </c>
      <c r="H120" s="51">
        <f t="shared" si="3"/>
        <v>3480</v>
      </c>
      <c r="I120" s="22"/>
      <c r="J120" s="26" t="s">
        <v>4554</v>
      </c>
      <c r="K120" s="24" t="s">
        <v>4844</v>
      </c>
      <c r="L120" s="18"/>
      <c r="M120" s="30">
        <v>45162</v>
      </c>
      <c r="N120" s="17"/>
      <c r="O120" s="18"/>
      <c r="P120" s="30">
        <v>45168</v>
      </c>
      <c r="Q120" s="23">
        <v>45168</v>
      </c>
    </row>
    <row r="121" spans="2:17" s="8" customFormat="1" ht="19.7" customHeight="1">
      <c r="B121" s="17">
        <v>6</v>
      </c>
      <c r="C121" s="17" t="s">
        <v>167</v>
      </c>
      <c r="D121" s="17" t="s">
        <v>167</v>
      </c>
      <c r="E121" s="50" t="s">
        <v>4906</v>
      </c>
      <c r="F121" s="18">
        <v>4</v>
      </c>
      <c r="G121" s="51">
        <v>920</v>
      </c>
      <c r="H121" s="51">
        <f t="shared" si="3"/>
        <v>3680</v>
      </c>
      <c r="I121" s="22"/>
      <c r="J121" s="26" t="s">
        <v>4554</v>
      </c>
      <c r="K121" s="24" t="s">
        <v>4844</v>
      </c>
      <c r="L121" s="18"/>
      <c r="M121" s="30">
        <v>45162</v>
      </c>
      <c r="N121" s="17"/>
      <c r="O121" s="18"/>
      <c r="P121" s="30">
        <v>45168</v>
      </c>
      <c r="Q121" s="23">
        <v>45168</v>
      </c>
    </row>
    <row r="122" spans="2:17" s="8" customFormat="1" ht="19.7" customHeight="1">
      <c r="B122" s="17">
        <v>6</v>
      </c>
      <c r="C122" s="17" t="s">
        <v>167</v>
      </c>
      <c r="D122" s="17" t="s">
        <v>167</v>
      </c>
      <c r="E122" s="50" t="s">
        <v>4907</v>
      </c>
      <c r="F122" s="18">
        <v>2</v>
      </c>
      <c r="G122" s="51">
        <v>2990</v>
      </c>
      <c r="H122" s="51">
        <f>F122*G122</f>
        <v>5980</v>
      </c>
      <c r="I122" s="22"/>
      <c r="J122" s="26" t="s">
        <v>4908</v>
      </c>
      <c r="K122" s="24" t="s">
        <v>4844</v>
      </c>
      <c r="L122" s="18"/>
      <c r="M122" s="30">
        <v>45162</v>
      </c>
      <c r="N122" s="17"/>
      <c r="O122" s="18"/>
      <c r="P122" s="30">
        <v>45168</v>
      </c>
      <c r="Q122" s="23">
        <v>45168</v>
      </c>
    </row>
    <row r="123" spans="2:17" s="8" customFormat="1" ht="19.7" customHeight="1">
      <c r="B123" s="17">
        <v>6</v>
      </c>
      <c r="C123" s="17" t="s">
        <v>167</v>
      </c>
      <c r="D123" s="17" t="s">
        <v>167</v>
      </c>
      <c r="E123" s="50" t="s">
        <v>4909</v>
      </c>
      <c r="F123" s="18">
        <v>4</v>
      </c>
      <c r="G123" s="51">
        <v>2470</v>
      </c>
      <c r="H123" s="51">
        <f t="shared" si="3"/>
        <v>9880</v>
      </c>
      <c r="I123" s="22"/>
      <c r="J123" s="26" t="s">
        <v>4908</v>
      </c>
      <c r="K123" s="24" t="s">
        <v>4844</v>
      </c>
      <c r="L123" s="18"/>
      <c r="M123" s="30">
        <v>45162</v>
      </c>
      <c r="N123" s="17"/>
      <c r="O123" s="18"/>
      <c r="P123" s="30">
        <v>45168</v>
      </c>
      <c r="Q123" s="23">
        <v>45168</v>
      </c>
    </row>
    <row r="124" spans="2:17" s="8" customFormat="1" ht="19.7" customHeight="1">
      <c r="B124" s="17">
        <v>6</v>
      </c>
      <c r="C124" s="17" t="s">
        <v>167</v>
      </c>
      <c r="D124" s="17" t="s">
        <v>167</v>
      </c>
      <c r="E124" s="50" t="s">
        <v>4910</v>
      </c>
      <c r="F124" s="18">
        <v>5</v>
      </c>
      <c r="G124" s="51">
        <v>2680</v>
      </c>
      <c r="H124" s="51">
        <f t="shared" si="3"/>
        <v>13400</v>
      </c>
      <c r="I124" s="22"/>
      <c r="J124" s="26" t="s">
        <v>4908</v>
      </c>
      <c r="K124" s="24" t="s">
        <v>4844</v>
      </c>
      <c r="L124" s="18"/>
      <c r="M124" s="30">
        <v>45162</v>
      </c>
      <c r="N124" s="17"/>
      <c r="O124" s="18"/>
      <c r="P124" s="30">
        <v>45168</v>
      </c>
      <c r="Q124" s="23">
        <v>45168</v>
      </c>
    </row>
    <row r="125" spans="2:17" s="8" customFormat="1" ht="19.7" customHeight="1">
      <c r="B125" s="17">
        <v>6</v>
      </c>
      <c r="C125" s="17" t="s">
        <v>167</v>
      </c>
      <c r="D125" s="17" t="s">
        <v>167</v>
      </c>
      <c r="E125" s="50" t="s">
        <v>4911</v>
      </c>
      <c r="F125" s="18">
        <v>4</v>
      </c>
      <c r="G125" s="51">
        <v>2950</v>
      </c>
      <c r="H125" s="51">
        <f t="shared" si="3"/>
        <v>11800</v>
      </c>
      <c r="I125" s="22"/>
      <c r="J125" s="26" t="s">
        <v>4908</v>
      </c>
      <c r="K125" s="24" t="s">
        <v>4844</v>
      </c>
      <c r="L125" s="18"/>
      <c r="M125" s="30">
        <v>45162</v>
      </c>
      <c r="N125" s="17"/>
      <c r="O125" s="18"/>
      <c r="P125" s="30">
        <v>45168</v>
      </c>
      <c r="Q125" s="23">
        <v>45168</v>
      </c>
    </row>
    <row r="126" spans="2:17" s="8" customFormat="1" ht="19.7" customHeight="1">
      <c r="B126" s="17">
        <v>6</v>
      </c>
      <c r="C126" s="17" t="s">
        <v>167</v>
      </c>
      <c r="D126" s="17" t="s">
        <v>167</v>
      </c>
      <c r="E126" s="26" t="s">
        <v>4912</v>
      </c>
      <c r="F126" s="18">
        <v>4</v>
      </c>
      <c r="G126" s="51">
        <v>466</v>
      </c>
      <c r="H126" s="51">
        <f>F126*G126</f>
        <v>1864</v>
      </c>
      <c r="I126" s="22"/>
      <c r="J126" s="26" t="s">
        <v>1082</v>
      </c>
      <c r="K126" s="24" t="s">
        <v>4844</v>
      </c>
      <c r="L126" s="18"/>
      <c r="M126" s="30">
        <v>45162</v>
      </c>
      <c r="N126" s="17"/>
      <c r="O126" s="18"/>
      <c r="P126" s="30">
        <v>45168</v>
      </c>
      <c r="Q126" s="23">
        <v>45168</v>
      </c>
    </row>
    <row r="127" spans="2:17" s="8" customFormat="1" ht="19.7" customHeight="1">
      <c r="B127" s="17">
        <v>6</v>
      </c>
      <c r="C127" s="17" t="s">
        <v>167</v>
      </c>
      <c r="D127" s="17" t="s">
        <v>167</v>
      </c>
      <c r="E127" s="50" t="s">
        <v>4572</v>
      </c>
      <c r="F127" s="18">
        <v>80</v>
      </c>
      <c r="G127" s="51">
        <v>98</v>
      </c>
      <c r="H127" s="51">
        <f t="shared" si="3"/>
        <v>7840</v>
      </c>
      <c r="I127" s="22"/>
      <c r="J127" s="26" t="s">
        <v>1036</v>
      </c>
      <c r="K127" s="24" t="s">
        <v>4844</v>
      </c>
      <c r="L127" s="18"/>
      <c r="M127" s="30">
        <v>45162</v>
      </c>
      <c r="N127" s="17"/>
      <c r="O127" s="18"/>
      <c r="P127" s="30">
        <v>45168</v>
      </c>
      <c r="Q127" s="23">
        <v>45168</v>
      </c>
    </row>
    <row r="128" spans="2:17" s="8" customFormat="1" ht="19.7" customHeight="1">
      <c r="B128" s="17">
        <v>6</v>
      </c>
      <c r="C128" s="17" t="s">
        <v>167</v>
      </c>
      <c r="D128" s="17" t="s">
        <v>167</v>
      </c>
      <c r="E128" s="50" t="s">
        <v>1077</v>
      </c>
      <c r="F128" s="18">
        <v>28</v>
      </c>
      <c r="G128" s="51">
        <v>294</v>
      </c>
      <c r="H128" s="51">
        <f t="shared" si="3"/>
        <v>8232</v>
      </c>
      <c r="I128" s="22"/>
      <c r="J128" s="26" t="s">
        <v>4913</v>
      </c>
      <c r="K128" s="24" t="s">
        <v>4844</v>
      </c>
      <c r="L128" s="18"/>
      <c r="M128" s="30">
        <v>45162</v>
      </c>
      <c r="N128" s="17"/>
      <c r="O128" s="18"/>
      <c r="P128" s="30">
        <v>45168</v>
      </c>
      <c r="Q128" s="23">
        <v>45168</v>
      </c>
    </row>
    <row r="129" spans="2:17" s="8" customFormat="1" ht="19.7" customHeight="1">
      <c r="B129" s="17">
        <v>6</v>
      </c>
      <c r="C129" s="17" t="s">
        <v>167</v>
      </c>
      <c r="D129" s="17" t="s">
        <v>167</v>
      </c>
      <c r="E129" s="50" t="s">
        <v>1079</v>
      </c>
      <c r="F129" s="18">
        <v>20</v>
      </c>
      <c r="G129" s="51">
        <v>103</v>
      </c>
      <c r="H129" s="51">
        <f>F129*G129</f>
        <v>2060</v>
      </c>
      <c r="I129" s="22"/>
      <c r="J129" s="26" t="s">
        <v>4914</v>
      </c>
      <c r="K129" s="24" t="s">
        <v>4844</v>
      </c>
      <c r="L129" s="18"/>
      <c r="M129" s="30">
        <v>45162</v>
      </c>
      <c r="N129" s="17"/>
      <c r="O129" s="18"/>
      <c r="P129" s="30">
        <v>45168</v>
      </c>
      <c r="Q129" s="23">
        <v>45168</v>
      </c>
    </row>
    <row r="130" spans="2:17" s="8" customFormat="1" ht="19.7" customHeight="1">
      <c r="B130" s="17">
        <v>6</v>
      </c>
      <c r="C130" s="17" t="s">
        <v>167</v>
      </c>
      <c r="D130" s="17" t="s">
        <v>167</v>
      </c>
      <c r="E130" s="26" t="s">
        <v>4578</v>
      </c>
      <c r="F130" s="18">
        <v>8</v>
      </c>
      <c r="G130" s="51">
        <v>256</v>
      </c>
      <c r="H130" s="51">
        <f t="shared" si="3"/>
        <v>2048</v>
      </c>
      <c r="I130" s="22"/>
      <c r="J130" s="26" t="s">
        <v>1054</v>
      </c>
      <c r="K130" s="24" t="s">
        <v>4844</v>
      </c>
      <c r="L130" s="18"/>
      <c r="M130" s="30">
        <v>45162</v>
      </c>
      <c r="N130" s="17"/>
      <c r="O130" s="18"/>
      <c r="P130" s="30">
        <v>45168</v>
      </c>
      <c r="Q130" s="23">
        <v>45168</v>
      </c>
    </row>
    <row r="131" spans="2:17" s="8" customFormat="1" ht="19.7" customHeight="1">
      <c r="B131" s="17">
        <v>6</v>
      </c>
      <c r="C131" s="17" t="s">
        <v>167</v>
      </c>
      <c r="D131" s="17" t="s">
        <v>167</v>
      </c>
      <c r="E131" s="50" t="s">
        <v>1018</v>
      </c>
      <c r="F131" s="18">
        <v>300</v>
      </c>
      <c r="G131" s="51">
        <v>80</v>
      </c>
      <c r="H131" s="51">
        <f>F131*G131</f>
        <v>24000</v>
      </c>
      <c r="I131" s="22"/>
      <c r="J131" s="26" t="s">
        <v>4915</v>
      </c>
      <c r="K131" s="24" t="s">
        <v>4844</v>
      </c>
      <c r="L131" s="18"/>
      <c r="M131" s="30">
        <v>45162</v>
      </c>
      <c r="N131" s="17"/>
      <c r="O131" s="18"/>
      <c r="P131" s="30">
        <v>45168</v>
      </c>
      <c r="Q131" s="23">
        <v>45168</v>
      </c>
    </row>
    <row r="132" spans="2:17" s="8" customFormat="1" ht="19.7" customHeight="1">
      <c r="B132" s="17">
        <v>6</v>
      </c>
      <c r="C132" s="17" t="s">
        <v>167</v>
      </c>
      <c r="D132" s="17" t="s">
        <v>167</v>
      </c>
      <c r="E132" s="50" t="s">
        <v>4581</v>
      </c>
      <c r="F132" s="18">
        <v>4</v>
      </c>
      <c r="G132" s="51">
        <v>7692</v>
      </c>
      <c r="H132" s="51">
        <f t="shared" si="3"/>
        <v>30768</v>
      </c>
      <c r="I132" s="22"/>
      <c r="J132" s="26" t="s">
        <v>4916</v>
      </c>
      <c r="K132" s="24" t="s">
        <v>4844</v>
      </c>
      <c r="L132" s="18"/>
      <c r="M132" s="30">
        <v>45162</v>
      </c>
      <c r="N132" s="17"/>
      <c r="O132" s="18"/>
      <c r="P132" s="30">
        <v>45168</v>
      </c>
      <c r="Q132" s="23">
        <v>45168</v>
      </c>
    </row>
    <row r="133" spans="2:17" s="8" customFormat="1" ht="19.7" customHeight="1">
      <c r="B133" s="17">
        <v>6</v>
      </c>
      <c r="C133" s="17" t="s">
        <v>167</v>
      </c>
      <c r="D133" s="17" t="s">
        <v>167</v>
      </c>
      <c r="E133" s="26" t="s">
        <v>1055</v>
      </c>
      <c r="F133" s="18">
        <v>16</v>
      </c>
      <c r="G133" s="51">
        <v>26</v>
      </c>
      <c r="H133" s="51">
        <f>F133*G133</f>
        <v>416</v>
      </c>
      <c r="I133" s="22"/>
      <c r="J133" s="26" t="s">
        <v>1002</v>
      </c>
      <c r="K133" s="24" t="s">
        <v>4844</v>
      </c>
      <c r="L133" s="18"/>
      <c r="M133" s="30">
        <v>45162</v>
      </c>
      <c r="N133" s="17"/>
      <c r="O133" s="18"/>
      <c r="P133" s="30">
        <v>45168</v>
      </c>
      <c r="Q133" s="23">
        <v>45168</v>
      </c>
    </row>
    <row r="134" spans="2:17" s="8" customFormat="1" ht="19.7" customHeight="1">
      <c r="B134" s="17">
        <v>6</v>
      </c>
      <c r="C134" s="17" t="s">
        <v>167</v>
      </c>
      <c r="D134" s="17" t="s">
        <v>167</v>
      </c>
      <c r="E134" s="50" t="s">
        <v>4917</v>
      </c>
      <c r="F134" s="18">
        <v>3</v>
      </c>
      <c r="G134" s="51">
        <v>2400</v>
      </c>
      <c r="H134" s="51">
        <f t="shared" si="3"/>
        <v>7200</v>
      </c>
      <c r="I134" s="22"/>
      <c r="J134" s="26" t="s">
        <v>4918</v>
      </c>
      <c r="K134" s="24" t="s">
        <v>4844</v>
      </c>
      <c r="L134" s="18"/>
      <c r="M134" s="30">
        <v>45162</v>
      </c>
      <c r="N134" s="17"/>
      <c r="O134" s="18"/>
      <c r="P134" s="30">
        <v>45168</v>
      </c>
      <c r="Q134" s="23">
        <v>45168</v>
      </c>
    </row>
    <row r="135" spans="2:17" s="8" customFormat="1" ht="19.7" customHeight="1">
      <c r="B135" s="17">
        <v>6</v>
      </c>
      <c r="C135" s="17" t="s">
        <v>167</v>
      </c>
      <c r="D135" s="17" t="s">
        <v>167</v>
      </c>
      <c r="E135" s="50" t="s">
        <v>4919</v>
      </c>
      <c r="F135" s="18">
        <v>2</v>
      </c>
      <c r="G135" s="51">
        <v>3610</v>
      </c>
      <c r="H135" s="51">
        <f t="shared" si="3"/>
        <v>7220</v>
      </c>
      <c r="I135" s="22"/>
      <c r="J135" s="26" t="s">
        <v>4920</v>
      </c>
      <c r="K135" s="24" t="s">
        <v>4844</v>
      </c>
      <c r="L135" s="18"/>
      <c r="M135" s="30">
        <v>45162</v>
      </c>
      <c r="N135" s="17"/>
      <c r="O135" s="18"/>
      <c r="P135" s="30">
        <v>45168</v>
      </c>
      <c r="Q135" s="23">
        <v>45168</v>
      </c>
    </row>
    <row r="136" spans="2:17" s="8" customFormat="1" ht="19.7" customHeight="1">
      <c r="B136" s="17">
        <v>6</v>
      </c>
      <c r="C136" s="17" t="s">
        <v>167</v>
      </c>
      <c r="D136" s="17" t="s">
        <v>167</v>
      </c>
      <c r="E136" s="50" t="s">
        <v>4921</v>
      </c>
      <c r="F136" s="18">
        <v>2</v>
      </c>
      <c r="G136" s="51">
        <v>4120</v>
      </c>
      <c r="H136" s="51">
        <f t="shared" si="3"/>
        <v>8240</v>
      </c>
      <c r="I136" s="22"/>
      <c r="J136" s="26" t="s">
        <v>4922</v>
      </c>
      <c r="K136" s="24" t="s">
        <v>4844</v>
      </c>
      <c r="L136" s="18"/>
      <c r="M136" s="30">
        <v>45162</v>
      </c>
      <c r="N136" s="17"/>
      <c r="O136" s="18"/>
      <c r="P136" s="30">
        <v>45168</v>
      </c>
      <c r="Q136" s="23">
        <v>45168</v>
      </c>
    </row>
    <row r="137" spans="2:17" s="8" customFormat="1" ht="19.7" customHeight="1">
      <c r="B137" s="17">
        <v>6</v>
      </c>
      <c r="C137" s="17" t="s">
        <v>167</v>
      </c>
      <c r="D137" s="17" t="s">
        <v>167</v>
      </c>
      <c r="E137" s="50" t="s">
        <v>4923</v>
      </c>
      <c r="F137" s="18">
        <v>1</v>
      </c>
      <c r="G137" s="51">
        <v>13200</v>
      </c>
      <c r="H137" s="51">
        <f t="shared" si="3"/>
        <v>13200</v>
      </c>
      <c r="I137" s="22"/>
      <c r="J137" s="26" t="s">
        <v>4924</v>
      </c>
      <c r="K137" s="24" t="s">
        <v>4844</v>
      </c>
      <c r="L137" s="18"/>
      <c r="M137" s="30">
        <v>45162</v>
      </c>
      <c r="N137" s="17"/>
      <c r="O137" s="18"/>
      <c r="P137" s="30">
        <v>45168</v>
      </c>
      <c r="Q137" s="23">
        <v>45168</v>
      </c>
    </row>
    <row r="138" spans="2:17" s="8" customFormat="1" ht="19.7" customHeight="1">
      <c r="B138" s="17">
        <v>6</v>
      </c>
      <c r="C138" s="17" t="s">
        <v>167</v>
      </c>
      <c r="D138" s="17" t="s">
        <v>167</v>
      </c>
      <c r="E138" s="50" t="s">
        <v>4589</v>
      </c>
      <c r="F138" s="18">
        <v>4</v>
      </c>
      <c r="G138" s="51">
        <v>155</v>
      </c>
      <c r="H138" s="51">
        <f t="shared" si="3"/>
        <v>620</v>
      </c>
      <c r="I138" s="22"/>
      <c r="J138" s="26" t="s">
        <v>1127</v>
      </c>
      <c r="K138" s="24" t="s">
        <v>4844</v>
      </c>
      <c r="L138" s="18"/>
      <c r="M138" s="30">
        <v>45162</v>
      </c>
      <c r="N138" s="17"/>
      <c r="O138" s="18"/>
      <c r="P138" s="30">
        <v>45168</v>
      </c>
      <c r="Q138" s="23">
        <v>45168</v>
      </c>
    </row>
    <row r="139" spans="2:17" s="8" customFormat="1" ht="19.7" customHeight="1">
      <c r="B139" s="17">
        <v>6</v>
      </c>
      <c r="C139" s="17" t="s">
        <v>167</v>
      </c>
      <c r="D139" s="17" t="s">
        <v>167</v>
      </c>
      <c r="E139" s="50" t="s">
        <v>1891</v>
      </c>
      <c r="F139" s="18">
        <v>10</v>
      </c>
      <c r="G139" s="51">
        <v>51</v>
      </c>
      <c r="H139" s="51">
        <f t="shared" si="3"/>
        <v>510</v>
      </c>
      <c r="I139" s="22"/>
      <c r="J139" s="26" t="s">
        <v>1892</v>
      </c>
      <c r="K139" s="24" t="s">
        <v>4844</v>
      </c>
      <c r="L139" s="18"/>
      <c r="M139" s="30">
        <v>45162</v>
      </c>
      <c r="N139" s="17"/>
      <c r="O139" s="18"/>
      <c r="P139" s="30">
        <v>45168</v>
      </c>
      <c r="Q139" s="23">
        <v>45168</v>
      </c>
    </row>
    <row r="140" spans="2:17" s="8" customFormat="1" ht="19.7" customHeight="1">
      <c r="B140" s="17">
        <v>6</v>
      </c>
      <c r="C140" s="17" t="s">
        <v>788</v>
      </c>
      <c r="D140" s="17" t="s">
        <v>167</v>
      </c>
      <c r="E140" s="50" t="s">
        <v>1854</v>
      </c>
      <c r="F140" s="18">
        <v>5</v>
      </c>
      <c r="G140" s="51">
        <v>134</v>
      </c>
      <c r="H140" s="51">
        <f>F140*G140</f>
        <v>670</v>
      </c>
      <c r="I140" s="22"/>
      <c r="J140" s="26" t="s">
        <v>4801</v>
      </c>
      <c r="K140" s="24" t="s">
        <v>4844</v>
      </c>
      <c r="L140" s="18"/>
      <c r="M140" s="30">
        <v>45162</v>
      </c>
      <c r="N140" s="17"/>
      <c r="O140" s="18"/>
      <c r="P140" s="30">
        <v>45168</v>
      </c>
      <c r="Q140" s="23">
        <v>45168</v>
      </c>
    </row>
    <row r="141" spans="2:17" s="8" customFormat="1" ht="19.7" customHeight="1">
      <c r="B141" s="17">
        <v>6</v>
      </c>
      <c r="C141" s="17" t="s">
        <v>167</v>
      </c>
      <c r="D141" s="17" t="s">
        <v>167</v>
      </c>
      <c r="E141" s="50" t="s">
        <v>4925</v>
      </c>
      <c r="F141" s="18">
        <v>1</v>
      </c>
      <c r="G141" s="51">
        <v>9775</v>
      </c>
      <c r="H141" s="51">
        <f t="shared" si="3"/>
        <v>9775</v>
      </c>
      <c r="I141" s="22"/>
      <c r="J141" s="26" t="s">
        <v>4495</v>
      </c>
      <c r="K141" s="24" t="s">
        <v>4844</v>
      </c>
      <c r="L141" s="18"/>
      <c r="M141" s="30">
        <v>45162</v>
      </c>
      <c r="N141" s="17"/>
      <c r="O141" s="18"/>
      <c r="P141" s="139">
        <v>45170</v>
      </c>
      <c r="Q141" s="23">
        <v>45170</v>
      </c>
    </row>
    <row r="142" spans="2:17" s="8" customFormat="1" ht="19.7" customHeight="1">
      <c r="B142" s="17">
        <v>6</v>
      </c>
      <c r="C142" s="17" t="s">
        <v>167</v>
      </c>
      <c r="D142" s="17" t="s">
        <v>167</v>
      </c>
      <c r="E142" s="998" t="s">
        <v>4926</v>
      </c>
      <c r="F142" s="138">
        <v>1</v>
      </c>
      <c r="G142" s="51">
        <v>1000</v>
      </c>
      <c r="H142" s="51">
        <f>F142*G142</f>
        <v>1000</v>
      </c>
      <c r="I142" s="22"/>
      <c r="J142" s="26" t="s">
        <v>291</v>
      </c>
      <c r="K142" s="24" t="s">
        <v>4844</v>
      </c>
      <c r="L142" s="18"/>
      <c r="M142" s="30">
        <v>45162</v>
      </c>
      <c r="N142" s="17"/>
      <c r="O142" s="18"/>
      <c r="P142" s="139">
        <v>45170</v>
      </c>
      <c r="Q142" s="23"/>
    </row>
    <row r="143" spans="2:17" s="8" customFormat="1" ht="19.7" customHeight="1">
      <c r="B143" s="17">
        <v>6</v>
      </c>
      <c r="C143" s="17" t="s">
        <v>338</v>
      </c>
      <c r="D143" s="17" t="s">
        <v>167</v>
      </c>
      <c r="E143" s="50" t="s">
        <v>4927</v>
      </c>
      <c r="F143" s="18">
        <v>2</v>
      </c>
      <c r="G143" s="51">
        <v>1024</v>
      </c>
      <c r="H143" s="51">
        <f t="shared" si="3"/>
        <v>2048</v>
      </c>
      <c r="I143" s="22"/>
      <c r="J143" s="26" t="s">
        <v>4495</v>
      </c>
      <c r="K143" s="24" t="s">
        <v>4844</v>
      </c>
      <c r="L143" s="18"/>
      <c r="M143" s="30">
        <v>45162</v>
      </c>
      <c r="N143" s="17"/>
      <c r="O143" s="18"/>
      <c r="P143" s="139">
        <v>45170</v>
      </c>
      <c r="Q143" s="23">
        <v>45170</v>
      </c>
    </row>
    <row r="144" spans="2:17" s="8" customFormat="1" ht="19.7" customHeight="1">
      <c r="B144" s="17">
        <v>6</v>
      </c>
      <c r="C144" s="17" t="s">
        <v>167</v>
      </c>
      <c r="D144" s="17" t="s">
        <v>167</v>
      </c>
      <c r="E144" s="26" t="s">
        <v>4928</v>
      </c>
      <c r="F144" s="18">
        <v>2</v>
      </c>
      <c r="G144" s="51">
        <v>307</v>
      </c>
      <c r="H144" s="51">
        <f t="shared" si="3"/>
        <v>614</v>
      </c>
      <c r="I144" s="22"/>
      <c r="J144" s="26" t="s">
        <v>4929</v>
      </c>
      <c r="K144" s="24" t="s">
        <v>4844</v>
      </c>
      <c r="L144" s="18"/>
      <c r="M144" s="30">
        <v>45162</v>
      </c>
      <c r="N144" s="17"/>
      <c r="O144" s="18"/>
      <c r="P144" s="30">
        <v>45168</v>
      </c>
      <c r="Q144" s="23">
        <v>45168</v>
      </c>
    </row>
    <row r="145" spans="2:17" s="8" customFormat="1" ht="19.7" customHeight="1">
      <c r="B145" s="17">
        <v>6</v>
      </c>
      <c r="C145" s="17" t="s">
        <v>167</v>
      </c>
      <c r="D145" s="17" t="s">
        <v>167</v>
      </c>
      <c r="E145" s="50" t="s">
        <v>1911</v>
      </c>
      <c r="F145" s="18">
        <v>2</v>
      </c>
      <c r="G145" s="51">
        <v>428</v>
      </c>
      <c r="H145" s="51">
        <f t="shared" si="3"/>
        <v>856</v>
      </c>
      <c r="I145" s="22"/>
      <c r="J145" s="26" t="s">
        <v>1110</v>
      </c>
      <c r="K145" s="24" t="s">
        <v>4844</v>
      </c>
      <c r="L145" s="18"/>
      <c r="M145" s="30">
        <v>45162</v>
      </c>
      <c r="N145" s="17"/>
      <c r="O145" s="18"/>
      <c r="P145" s="30">
        <v>45168</v>
      </c>
      <c r="Q145" s="23">
        <v>45168</v>
      </c>
    </row>
    <row r="146" spans="2:17" s="8" customFormat="1" ht="19.7" customHeight="1">
      <c r="B146" s="17">
        <v>6</v>
      </c>
      <c r="C146" s="17" t="s">
        <v>167</v>
      </c>
      <c r="D146" s="17" t="s">
        <v>167</v>
      </c>
      <c r="E146" s="50" t="s">
        <v>1112</v>
      </c>
      <c r="F146" s="18">
        <v>1</v>
      </c>
      <c r="G146" s="51">
        <v>936</v>
      </c>
      <c r="H146" s="51">
        <f t="shared" si="3"/>
        <v>936</v>
      </c>
      <c r="I146" s="22"/>
      <c r="J146" s="26" t="s">
        <v>1113</v>
      </c>
      <c r="K146" s="24" t="s">
        <v>4844</v>
      </c>
      <c r="L146" s="18"/>
      <c r="M146" s="30">
        <v>45162</v>
      </c>
      <c r="N146" s="17"/>
      <c r="O146" s="18"/>
      <c r="P146" s="30">
        <v>45168</v>
      </c>
      <c r="Q146" s="23">
        <v>45168</v>
      </c>
    </row>
    <row r="147" spans="2:17" s="8" customFormat="1" ht="19.7" customHeight="1">
      <c r="B147" s="17">
        <v>6</v>
      </c>
      <c r="C147" s="17" t="s">
        <v>167</v>
      </c>
      <c r="D147" s="17" t="s">
        <v>167</v>
      </c>
      <c r="E147" s="50" t="s">
        <v>1903</v>
      </c>
      <c r="F147" s="18">
        <v>1</v>
      </c>
      <c r="G147" s="51">
        <v>2015</v>
      </c>
      <c r="H147" s="51">
        <f t="shared" si="3"/>
        <v>2015</v>
      </c>
      <c r="I147" s="22"/>
      <c r="J147" s="26" t="s">
        <v>1904</v>
      </c>
      <c r="K147" s="24" t="s">
        <v>4844</v>
      </c>
      <c r="L147" s="18"/>
      <c r="M147" s="30">
        <v>45162</v>
      </c>
      <c r="N147" s="17"/>
      <c r="O147" s="18"/>
      <c r="P147" s="30">
        <v>45168</v>
      </c>
      <c r="Q147" s="23">
        <v>45168</v>
      </c>
    </row>
    <row r="148" spans="2:17" s="8" customFormat="1" ht="19.7" customHeight="1">
      <c r="B148" s="17">
        <v>6</v>
      </c>
      <c r="C148" s="17" t="s">
        <v>167</v>
      </c>
      <c r="D148" s="17" t="s">
        <v>167</v>
      </c>
      <c r="E148" s="50" t="s">
        <v>4930</v>
      </c>
      <c r="F148" s="18">
        <v>1</v>
      </c>
      <c r="G148" s="51">
        <v>1652</v>
      </c>
      <c r="H148" s="51">
        <f t="shared" si="3"/>
        <v>1652</v>
      </c>
      <c r="I148" s="22"/>
      <c r="J148" s="26" t="s">
        <v>2499</v>
      </c>
      <c r="K148" s="24" t="s">
        <v>4844</v>
      </c>
      <c r="L148" s="18"/>
      <c r="M148" s="30">
        <v>45162</v>
      </c>
      <c r="N148" s="17"/>
      <c r="O148" s="18"/>
      <c r="P148" s="30">
        <v>45168</v>
      </c>
      <c r="Q148" s="23">
        <v>45168</v>
      </c>
    </row>
    <row r="149" spans="2:17" s="8" customFormat="1" ht="19.7" customHeight="1">
      <c r="B149" s="17">
        <v>6</v>
      </c>
      <c r="C149" s="17" t="s">
        <v>4330</v>
      </c>
      <c r="D149" s="17" t="s">
        <v>167</v>
      </c>
      <c r="E149" s="50" t="s">
        <v>4931</v>
      </c>
      <c r="F149" s="18">
        <v>1</v>
      </c>
      <c r="G149" s="51">
        <v>25120</v>
      </c>
      <c r="H149" s="51">
        <f t="shared" si="3"/>
        <v>25120</v>
      </c>
      <c r="I149" s="22"/>
      <c r="J149" s="26" t="s">
        <v>4932</v>
      </c>
      <c r="K149" s="24" t="s">
        <v>4844</v>
      </c>
      <c r="L149" s="18"/>
      <c r="M149" s="30">
        <v>45162</v>
      </c>
      <c r="N149" s="17"/>
      <c r="O149" s="18"/>
      <c r="P149" s="30">
        <v>45168</v>
      </c>
      <c r="Q149" s="23">
        <v>45168</v>
      </c>
    </row>
    <row r="150" spans="2:17" s="8" customFormat="1" ht="19.7" customHeight="1">
      <c r="B150" s="17">
        <v>6</v>
      </c>
      <c r="C150" s="17" t="s">
        <v>4330</v>
      </c>
      <c r="D150" s="17" t="s">
        <v>167</v>
      </c>
      <c r="E150" s="50" t="s">
        <v>4933</v>
      </c>
      <c r="F150" s="18">
        <v>4</v>
      </c>
      <c r="G150" s="51">
        <v>3660</v>
      </c>
      <c r="H150" s="51">
        <f t="shared" si="3"/>
        <v>14640</v>
      </c>
      <c r="I150" s="22"/>
      <c r="J150" s="26" t="s">
        <v>4934</v>
      </c>
      <c r="K150" s="24" t="s">
        <v>4844</v>
      </c>
      <c r="L150" s="18"/>
      <c r="M150" s="30">
        <v>45162</v>
      </c>
      <c r="N150" s="17"/>
      <c r="O150" s="18"/>
      <c r="P150" s="30">
        <v>45168</v>
      </c>
      <c r="Q150" s="23">
        <v>45168</v>
      </c>
    </row>
    <row r="151" spans="2:17" s="8" customFormat="1" ht="19.7" customHeight="1">
      <c r="B151" s="17"/>
      <c r="C151" s="17"/>
      <c r="D151" s="17"/>
      <c r="E151" s="50"/>
      <c r="F151" s="18"/>
      <c r="G151" s="51">
        <v>0</v>
      </c>
      <c r="H151" s="51">
        <f>F151*G151</f>
        <v>0</v>
      </c>
      <c r="I151" s="22"/>
      <c r="J151" s="26"/>
      <c r="K151" s="18"/>
      <c r="L151" s="18"/>
      <c r="M151" s="30"/>
      <c r="N151" s="17"/>
      <c r="O151" s="18"/>
      <c r="P151" s="30"/>
      <c r="Q151" s="23"/>
    </row>
    <row r="152" spans="2:17" s="1531" customFormat="1" ht="19.7" customHeight="1">
      <c r="B152" s="1523"/>
      <c r="C152" s="1523"/>
      <c r="D152" s="1523"/>
      <c r="E152" s="1524"/>
      <c r="F152" s="1525"/>
      <c r="G152" s="1526">
        <v>0</v>
      </c>
      <c r="H152" s="1526">
        <f t="shared" ref="H152:H228" si="4">F152*G152</f>
        <v>0</v>
      </c>
      <c r="I152" s="1527"/>
      <c r="J152" s="1528"/>
      <c r="K152" s="1525"/>
      <c r="L152" s="1525"/>
      <c r="M152" s="1529"/>
      <c r="N152" s="1523"/>
      <c r="O152" s="1525"/>
      <c r="P152" s="1529"/>
      <c r="Q152" s="1530"/>
    </row>
    <row r="153" spans="2:17" s="8" customFormat="1" ht="19.7" customHeight="1">
      <c r="B153" s="17">
        <v>6</v>
      </c>
      <c r="C153" s="17" t="s">
        <v>987</v>
      </c>
      <c r="D153" s="17" t="s">
        <v>67</v>
      </c>
      <c r="E153" s="26" t="s">
        <v>148</v>
      </c>
      <c r="F153" s="18">
        <v>1</v>
      </c>
      <c r="G153" s="51">
        <v>4270</v>
      </c>
      <c r="H153" s="51">
        <f t="shared" si="4"/>
        <v>4270</v>
      </c>
      <c r="I153" s="22"/>
      <c r="J153" s="26" t="s">
        <v>4935</v>
      </c>
      <c r="K153" s="24" t="s">
        <v>4936</v>
      </c>
      <c r="L153" s="18"/>
      <c r="M153" s="30">
        <v>45169</v>
      </c>
      <c r="N153" s="17"/>
      <c r="O153" s="29">
        <v>45174</v>
      </c>
      <c r="P153" s="29">
        <v>45174</v>
      </c>
      <c r="Q153" s="23">
        <v>45174</v>
      </c>
    </row>
    <row r="154" spans="2:17" s="8" customFormat="1" ht="19.7" customHeight="1">
      <c r="B154" s="17">
        <v>6</v>
      </c>
      <c r="C154" s="17" t="s">
        <v>987</v>
      </c>
      <c r="D154" s="17" t="s">
        <v>67</v>
      </c>
      <c r="E154" s="50" t="s">
        <v>4937</v>
      </c>
      <c r="F154" s="18">
        <v>1</v>
      </c>
      <c r="G154" s="51">
        <v>2910</v>
      </c>
      <c r="H154" s="51">
        <f t="shared" si="4"/>
        <v>2910</v>
      </c>
      <c r="I154" s="22"/>
      <c r="J154" s="26" t="s">
        <v>4938</v>
      </c>
      <c r="K154" s="24" t="s">
        <v>4936</v>
      </c>
      <c r="L154" s="18"/>
      <c r="M154" s="30">
        <v>45169</v>
      </c>
      <c r="N154" s="17"/>
      <c r="O154" s="29">
        <v>45174</v>
      </c>
      <c r="P154" s="29">
        <v>45174</v>
      </c>
      <c r="Q154" s="23">
        <v>45174</v>
      </c>
    </row>
    <row r="155" spans="2:17" s="8" customFormat="1" ht="19.7" customHeight="1">
      <c r="B155" s="17">
        <v>6</v>
      </c>
      <c r="C155" s="17" t="s">
        <v>788</v>
      </c>
      <c r="D155" s="17" t="s">
        <v>67</v>
      </c>
      <c r="E155" s="50" t="s">
        <v>213</v>
      </c>
      <c r="F155" s="18">
        <v>5</v>
      </c>
      <c r="G155" s="51">
        <v>150</v>
      </c>
      <c r="H155" s="51">
        <f t="shared" si="4"/>
        <v>750</v>
      </c>
      <c r="I155" s="22"/>
      <c r="J155" s="26" t="s">
        <v>4801</v>
      </c>
      <c r="K155" s="1532" t="s">
        <v>4939</v>
      </c>
      <c r="L155" s="18"/>
      <c r="M155" s="30">
        <v>45169</v>
      </c>
      <c r="N155" s="17"/>
      <c r="O155" s="29">
        <v>45174</v>
      </c>
      <c r="P155" s="29">
        <v>45177</v>
      </c>
      <c r="Q155" s="23" t="s">
        <v>4940</v>
      </c>
    </row>
    <row r="156" spans="2:17" s="8" customFormat="1" ht="19.7" customHeight="1">
      <c r="B156" s="17">
        <v>6</v>
      </c>
      <c r="C156" s="17" t="s">
        <v>149</v>
      </c>
      <c r="D156" s="17" t="s">
        <v>67</v>
      </c>
      <c r="E156" s="50" t="s">
        <v>156</v>
      </c>
      <c r="F156" s="18">
        <v>4</v>
      </c>
      <c r="G156" s="51">
        <v>40</v>
      </c>
      <c r="H156" s="51">
        <f t="shared" si="4"/>
        <v>160</v>
      </c>
      <c r="I156" s="22"/>
      <c r="J156" s="26" t="s">
        <v>4941</v>
      </c>
      <c r="K156" s="18" t="s">
        <v>4942</v>
      </c>
      <c r="L156" s="18"/>
      <c r="M156" s="30">
        <v>45169</v>
      </c>
      <c r="N156" s="17"/>
      <c r="O156" s="29">
        <v>45174</v>
      </c>
      <c r="P156" s="29">
        <v>45174</v>
      </c>
      <c r="Q156" s="23">
        <v>45173</v>
      </c>
    </row>
    <row r="157" spans="2:17" s="8" customFormat="1" ht="19.7" customHeight="1">
      <c r="B157" s="17">
        <v>6</v>
      </c>
      <c r="C157" s="17" t="s">
        <v>788</v>
      </c>
      <c r="D157" s="17" t="s">
        <v>67</v>
      </c>
      <c r="E157" s="50" t="s">
        <v>4943</v>
      </c>
      <c r="F157" s="18">
        <v>2</v>
      </c>
      <c r="G157" s="51">
        <v>1410</v>
      </c>
      <c r="H157" s="51">
        <f t="shared" si="4"/>
        <v>2820</v>
      </c>
      <c r="I157" s="22"/>
      <c r="J157" s="26" t="s">
        <v>4944</v>
      </c>
      <c r="K157" s="18" t="s">
        <v>4945</v>
      </c>
      <c r="L157" s="18"/>
      <c r="M157" s="30">
        <v>45169</v>
      </c>
      <c r="N157" s="17"/>
      <c r="O157" s="29">
        <v>45174</v>
      </c>
      <c r="P157" s="29">
        <v>45177</v>
      </c>
      <c r="Q157" s="23" t="s">
        <v>4940</v>
      </c>
    </row>
    <row r="158" spans="2:17" s="8" customFormat="1" ht="19.7" customHeight="1">
      <c r="B158" s="65">
        <v>6</v>
      </c>
      <c r="C158" s="65" t="s">
        <v>149</v>
      </c>
      <c r="D158" s="65"/>
      <c r="E158" s="66" t="s">
        <v>4946</v>
      </c>
      <c r="F158" s="67">
        <v>2</v>
      </c>
      <c r="G158" s="51">
        <v>0</v>
      </c>
      <c r="H158" s="51">
        <f>F158*G158</f>
        <v>0</v>
      </c>
      <c r="I158" s="22"/>
      <c r="J158" s="26" t="s">
        <v>4947</v>
      </c>
      <c r="K158" s="67" t="s">
        <v>191</v>
      </c>
      <c r="L158" s="18"/>
      <c r="M158" s="30"/>
      <c r="N158" s="17"/>
      <c r="O158" s="18"/>
      <c r="P158" s="30"/>
      <c r="Q158" s="23"/>
    </row>
    <row r="159" spans="2:17" s="8" customFormat="1" ht="19.7" customHeight="1">
      <c r="B159" s="65">
        <v>6</v>
      </c>
      <c r="C159" s="65" t="s">
        <v>149</v>
      </c>
      <c r="D159" s="65"/>
      <c r="E159" s="152" t="s">
        <v>4646</v>
      </c>
      <c r="F159" s="67">
        <v>2</v>
      </c>
      <c r="G159" s="51">
        <v>0</v>
      </c>
      <c r="H159" s="51">
        <f>F159*G159</f>
        <v>0</v>
      </c>
      <c r="I159" s="22"/>
      <c r="J159" s="26" t="s">
        <v>4948</v>
      </c>
      <c r="K159" s="67" t="s">
        <v>191</v>
      </c>
      <c r="L159" s="18"/>
      <c r="M159" s="30"/>
      <c r="N159" s="17"/>
      <c r="O159" s="18"/>
      <c r="P159" s="30"/>
      <c r="Q159" s="23"/>
    </row>
    <row r="160" spans="2:17" s="8" customFormat="1" ht="19.7" customHeight="1">
      <c r="B160" s="65">
        <v>6</v>
      </c>
      <c r="C160" s="65" t="s">
        <v>149</v>
      </c>
      <c r="D160" s="65"/>
      <c r="E160" s="66" t="s">
        <v>4611</v>
      </c>
      <c r="F160" s="67">
        <v>2</v>
      </c>
      <c r="G160" s="51">
        <v>0</v>
      </c>
      <c r="H160" s="51">
        <f>F160*G160</f>
        <v>0</v>
      </c>
      <c r="I160" s="22"/>
      <c r="J160" s="26" t="s">
        <v>4949</v>
      </c>
      <c r="K160" s="67" t="s">
        <v>191</v>
      </c>
      <c r="L160" s="18"/>
      <c r="M160" s="30"/>
      <c r="N160" s="17"/>
      <c r="O160" s="18"/>
      <c r="P160" s="30"/>
      <c r="Q160" s="23"/>
    </row>
    <row r="161" spans="2:17" s="8" customFormat="1" ht="19.7" customHeight="1">
      <c r="B161" s="17"/>
      <c r="C161" s="17"/>
      <c r="D161" s="17"/>
      <c r="E161" s="50"/>
      <c r="F161" s="18"/>
      <c r="G161" s="51">
        <v>0</v>
      </c>
      <c r="H161" s="51">
        <f t="shared" si="4"/>
        <v>0</v>
      </c>
      <c r="I161" s="22"/>
      <c r="J161" s="26"/>
      <c r="K161" s="18"/>
      <c r="L161" s="18"/>
      <c r="M161" s="30"/>
      <c r="N161" s="17"/>
      <c r="O161" s="18"/>
      <c r="P161" s="30"/>
      <c r="Q161" s="23"/>
    </row>
    <row r="162" spans="2:17" s="61" customFormat="1" ht="19.7" customHeight="1">
      <c r="B162" s="52">
        <v>6</v>
      </c>
      <c r="C162" s="52" t="s">
        <v>1713</v>
      </c>
      <c r="D162" s="52" t="s">
        <v>4950</v>
      </c>
      <c r="E162" s="62" t="s">
        <v>4951</v>
      </c>
      <c r="F162" s="54">
        <v>10</v>
      </c>
      <c r="G162" s="55">
        <v>1570</v>
      </c>
      <c r="H162" s="55">
        <f t="shared" si="4"/>
        <v>15700</v>
      </c>
      <c r="I162" s="56"/>
      <c r="J162" s="53" t="s">
        <v>4952</v>
      </c>
      <c r="K162" s="57" t="s">
        <v>4953</v>
      </c>
      <c r="L162" s="54"/>
      <c r="M162" s="58">
        <v>45167</v>
      </c>
      <c r="N162" s="52"/>
      <c r="O162" s="54"/>
      <c r="P162" s="58">
        <v>45168</v>
      </c>
      <c r="Q162" s="60">
        <v>45168</v>
      </c>
    </row>
    <row r="163" spans="2:17" s="61" customFormat="1" ht="19.7" customHeight="1">
      <c r="B163" s="52">
        <v>6</v>
      </c>
      <c r="C163" s="52" t="s">
        <v>1713</v>
      </c>
      <c r="D163" s="52" t="s">
        <v>1720</v>
      </c>
      <c r="E163" s="62" t="s">
        <v>4954</v>
      </c>
      <c r="F163" s="54">
        <v>10</v>
      </c>
      <c r="G163" s="55">
        <v>1050</v>
      </c>
      <c r="H163" s="55">
        <f t="shared" si="4"/>
        <v>10500</v>
      </c>
      <c r="I163" s="56"/>
      <c r="J163" s="53" t="s">
        <v>4955</v>
      </c>
      <c r="K163" s="57" t="s">
        <v>4956</v>
      </c>
      <c r="L163" s="54"/>
      <c r="M163" s="58">
        <v>45168</v>
      </c>
      <c r="N163" s="52"/>
      <c r="O163" s="59">
        <v>45174</v>
      </c>
      <c r="P163" s="58">
        <v>45174</v>
      </c>
      <c r="Q163" s="60">
        <v>45174</v>
      </c>
    </row>
    <row r="164" spans="2:17" s="8" customFormat="1" ht="19.7" customHeight="1">
      <c r="B164" s="17"/>
      <c r="C164" s="17"/>
      <c r="D164" s="17"/>
      <c r="E164" s="50"/>
      <c r="F164" s="18"/>
      <c r="G164" s="51">
        <v>0</v>
      </c>
      <c r="H164" s="51">
        <f t="shared" si="4"/>
        <v>0</v>
      </c>
      <c r="I164" s="22"/>
      <c r="J164" s="26"/>
      <c r="K164" s="18"/>
      <c r="L164" s="18"/>
      <c r="M164" s="30"/>
      <c r="N164" s="17"/>
      <c r="O164" s="18"/>
      <c r="P164" s="30"/>
      <c r="Q164" s="23"/>
    </row>
    <row r="165" spans="2:17" s="8" customFormat="1" ht="19.7" customHeight="1">
      <c r="B165" s="17">
        <v>6</v>
      </c>
      <c r="C165" s="17" t="s">
        <v>167</v>
      </c>
      <c r="D165" s="17" t="s">
        <v>167</v>
      </c>
      <c r="E165" s="50" t="s">
        <v>819</v>
      </c>
      <c r="F165" s="18">
        <v>1</v>
      </c>
      <c r="G165" s="51">
        <v>894</v>
      </c>
      <c r="H165" s="51">
        <f t="shared" si="4"/>
        <v>894</v>
      </c>
      <c r="I165" s="22"/>
      <c r="J165" s="26" t="s">
        <v>3740</v>
      </c>
      <c r="K165" s="24" t="s">
        <v>4844</v>
      </c>
      <c r="L165" s="18"/>
      <c r="M165" s="29">
        <v>45166</v>
      </c>
      <c r="N165" s="17"/>
      <c r="O165" s="18"/>
      <c r="P165" s="30">
        <v>45170</v>
      </c>
      <c r="Q165" s="23">
        <v>45170</v>
      </c>
    </row>
    <row r="166" spans="2:17" s="8" customFormat="1" ht="19.7" customHeight="1">
      <c r="B166" s="17">
        <v>6</v>
      </c>
      <c r="C166" s="17" t="s">
        <v>4330</v>
      </c>
      <c r="D166" s="17" t="s">
        <v>167</v>
      </c>
      <c r="E166" s="26" t="s">
        <v>4957</v>
      </c>
      <c r="F166" s="18">
        <v>1</v>
      </c>
      <c r="G166" s="51">
        <v>2080</v>
      </c>
      <c r="H166" s="51">
        <f t="shared" si="4"/>
        <v>2080</v>
      </c>
      <c r="I166" s="22"/>
      <c r="J166" s="26" t="s">
        <v>4958</v>
      </c>
      <c r="K166" s="24" t="s">
        <v>4844</v>
      </c>
      <c r="L166" s="18"/>
      <c r="M166" s="29">
        <v>45166</v>
      </c>
      <c r="N166" s="17"/>
      <c r="O166" s="18"/>
      <c r="P166" s="30">
        <v>45170</v>
      </c>
      <c r="Q166" s="23">
        <v>45170</v>
      </c>
    </row>
    <row r="167" spans="2:17" s="8" customFormat="1" ht="19.7" customHeight="1">
      <c r="B167" s="17">
        <v>6</v>
      </c>
      <c r="C167" s="17" t="s">
        <v>167</v>
      </c>
      <c r="D167" s="17" t="s">
        <v>167</v>
      </c>
      <c r="E167" s="50" t="s">
        <v>4959</v>
      </c>
      <c r="F167" s="18">
        <v>2</v>
      </c>
      <c r="G167" s="51">
        <v>3510</v>
      </c>
      <c r="H167" s="51">
        <f t="shared" si="4"/>
        <v>7020</v>
      </c>
      <c r="I167" s="22"/>
      <c r="J167" s="26" t="s">
        <v>4960</v>
      </c>
      <c r="K167" s="24" t="s">
        <v>4844</v>
      </c>
      <c r="L167" s="18"/>
      <c r="M167" s="29">
        <v>45166</v>
      </c>
      <c r="N167" s="17"/>
      <c r="O167" s="18"/>
      <c r="P167" s="30">
        <v>45170</v>
      </c>
      <c r="Q167" s="23">
        <v>45170</v>
      </c>
    </row>
    <row r="168" spans="2:17" s="8" customFormat="1" ht="19.7" customHeight="1">
      <c r="B168" s="17">
        <v>6</v>
      </c>
      <c r="C168" s="17" t="s">
        <v>167</v>
      </c>
      <c r="D168" s="17" t="s">
        <v>167</v>
      </c>
      <c r="E168" s="50" t="s">
        <v>4961</v>
      </c>
      <c r="F168" s="18">
        <v>2</v>
      </c>
      <c r="G168" s="51">
        <v>1730</v>
      </c>
      <c r="H168" s="51">
        <f t="shared" si="4"/>
        <v>3460</v>
      </c>
      <c r="I168" s="22"/>
      <c r="J168" s="26" t="s">
        <v>1887</v>
      </c>
      <c r="K168" s="24" t="s">
        <v>4844</v>
      </c>
      <c r="L168" s="18"/>
      <c r="M168" s="29">
        <v>45166</v>
      </c>
      <c r="N168" s="17"/>
      <c r="O168" s="18"/>
      <c r="P168" s="30">
        <v>45170</v>
      </c>
      <c r="Q168" s="23">
        <v>45170</v>
      </c>
    </row>
    <row r="169" spans="2:17" s="8" customFormat="1" ht="19.7" customHeight="1">
      <c r="B169" s="17">
        <v>6</v>
      </c>
      <c r="C169" s="17" t="s">
        <v>167</v>
      </c>
      <c r="D169" s="17" t="s">
        <v>167</v>
      </c>
      <c r="E169" s="50" t="s">
        <v>4962</v>
      </c>
      <c r="F169" s="18">
        <v>2</v>
      </c>
      <c r="G169" s="51">
        <v>1190</v>
      </c>
      <c r="H169" s="51">
        <f t="shared" si="4"/>
        <v>2380</v>
      </c>
      <c r="I169" s="22"/>
      <c r="J169" s="26" t="s">
        <v>1887</v>
      </c>
      <c r="K169" s="24" t="s">
        <v>4844</v>
      </c>
      <c r="L169" s="18"/>
      <c r="M169" s="29">
        <v>45166</v>
      </c>
      <c r="N169" s="17"/>
      <c r="O169" s="18"/>
      <c r="P169" s="30">
        <v>45170</v>
      </c>
      <c r="Q169" s="23">
        <v>45170</v>
      </c>
    </row>
    <row r="170" spans="2:17" s="8" customFormat="1" ht="19.7" customHeight="1">
      <c r="B170" s="17">
        <v>6</v>
      </c>
      <c r="C170" s="17" t="s">
        <v>167</v>
      </c>
      <c r="D170" s="17" t="s">
        <v>167</v>
      </c>
      <c r="E170" s="50" t="s">
        <v>4963</v>
      </c>
      <c r="F170" s="18">
        <v>1</v>
      </c>
      <c r="G170" s="51">
        <v>3790</v>
      </c>
      <c r="H170" s="51">
        <f t="shared" si="4"/>
        <v>3790</v>
      </c>
      <c r="I170" s="22"/>
      <c r="J170" s="26" t="s">
        <v>4964</v>
      </c>
      <c r="K170" s="24" t="s">
        <v>4844</v>
      </c>
      <c r="L170" s="18"/>
      <c r="M170" s="29">
        <v>45166</v>
      </c>
      <c r="N170" s="17"/>
      <c r="O170" s="18"/>
      <c r="P170" s="30">
        <v>45170</v>
      </c>
      <c r="Q170" s="23">
        <v>45170</v>
      </c>
    </row>
    <row r="171" spans="2:17" s="8" customFormat="1" ht="19.7" customHeight="1">
      <c r="B171" s="17">
        <v>6</v>
      </c>
      <c r="C171" s="17" t="s">
        <v>167</v>
      </c>
      <c r="D171" s="17" t="s">
        <v>167</v>
      </c>
      <c r="E171" s="50" t="s">
        <v>1617</v>
      </c>
      <c r="F171" s="18">
        <v>4</v>
      </c>
      <c r="G171" s="51">
        <v>1933</v>
      </c>
      <c r="H171" s="51">
        <f t="shared" si="4"/>
        <v>7732</v>
      </c>
      <c r="I171" s="22"/>
      <c r="J171" s="26" t="s">
        <v>1248</v>
      </c>
      <c r="K171" s="24" t="s">
        <v>4844</v>
      </c>
      <c r="L171" s="18"/>
      <c r="M171" s="29">
        <v>45166</v>
      </c>
      <c r="N171" s="17"/>
      <c r="O171" s="18"/>
      <c r="P171" s="30">
        <v>45170</v>
      </c>
      <c r="Q171" s="23">
        <v>45170</v>
      </c>
    </row>
    <row r="172" spans="2:17" s="8" customFormat="1" ht="19.7" customHeight="1">
      <c r="B172" s="17">
        <v>6</v>
      </c>
      <c r="C172" s="17" t="s">
        <v>4965</v>
      </c>
      <c r="D172" s="17" t="s">
        <v>167</v>
      </c>
      <c r="E172" s="50" t="s">
        <v>4966</v>
      </c>
      <c r="F172" s="18">
        <v>1</v>
      </c>
      <c r="G172" s="51">
        <v>425</v>
      </c>
      <c r="H172" s="51">
        <f>F172*G172</f>
        <v>425</v>
      </c>
      <c r="I172" s="22"/>
      <c r="J172" s="26" t="s">
        <v>4967</v>
      </c>
      <c r="K172" s="24" t="s">
        <v>4844</v>
      </c>
      <c r="L172" s="18"/>
      <c r="M172" s="29">
        <v>45166</v>
      </c>
      <c r="N172" s="17"/>
      <c r="O172" s="18"/>
      <c r="P172" s="30">
        <v>45170</v>
      </c>
      <c r="Q172" s="23">
        <v>45170</v>
      </c>
    </row>
    <row r="173" spans="2:17" s="8" customFormat="1" ht="19.7" customHeight="1">
      <c r="B173" s="17">
        <v>6</v>
      </c>
      <c r="C173" s="17" t="s">
        <v>167</v>
      </c>
      <c r="D173" s="17" t="s">
        <v>167</v>
      </c>
      <c r="E173" s="50" t="s">
        <v>1141</v>
      </c>
      <c r="F173" s="18">
        <v>2</v>
      </c>
      <c r="G173" s="51">
        <v>54</v>
      </c>
      <c r="H173" s="51">
        <f>F173*G173</f>
        <v>108</v>
      </c>
      <c r="I173" s="22"/>
      <c r="J173" s="26" t="s">
        <v>4968</v>
      </c>
      <c r="K173" s="24" t="s">
        <v>4844</v>
      </c>
      <c r="L173" s="18"/>
      <c r="M173" s="29">
        <v>45166</v>
      </c>
      <c r="N173" s="17"/>
      <c r="O173" s="18"/>
      <c r="P173" s="30">
        <v>45170</v>
      </c>
      <c r="Q173" s="23">
        <v>45170</v>
      </c>
    </row>
    <row r="174" spans="2:17" s="8" customFormat="1" ht="19.7" customHeight="1">
      <c r="B174" s="17">
        <v>6</v>
      </c>
      <c r="C174" s="17" t="s">
        <v>4330</v>
      </c>
      <c r="D174" s="17" t="s">
        <v>167</v>
      </c>
      <c r="E174" s="50" t="s">
        <v>4969</v>
      </c>
      <c r="F174" s="18">
        <v>1</v>
      </c>
      <c r="G174" s="51">
        <v>3070</v>
      </c>
      <c r="H174" s="51">
        <f t="shared" si="4"/>
        <v>3070</v>
      </c>
      <c r="I174" s="22"/>
      <c r="J174" s="26" t="s">
        <v>4970</v>
      </c>
      <c r="K174" s="24" t="s">
        <v>4844</v>
      </c>
      <c r="L174" s="18"/>
      <c r="M174" s="29">
        <v>45166</v>
      </c>
      <c r="N174" s="17"/>
      <c r="O174" s="18"/>
      <c r="P174" s="30">
        <v>45170</v>
      </c>
      <c r="Q174" s="23">
        <v>45170</v>
      </c>
    </row>
    <row r="175" spans="2:17" s="8" customFormat="1" ht="19.7" customHeight="1">
      <c r="B175" s="17">
        <v>6</v>
      </c>
      <c r="C175" s="17" t="s">
        <v>4330</v>
      </c>
      <c r="D175" s="17" t="s">
        <v>167</v>
      </c>
      <c r="E175" s="50" t="s">
        <v>4971</v>
      </c>
      <c r="F175" s="18">
        <v>1</v>
      </c>
      <c r="G175" s="51">
        <v>3410</v>
      </c>
      <c r="H175" s="51">
        <f t="shared" si="4"/>
        <v>3410</v>
      </c>
      <c r="I175" s="22"/>
      <c r="J175" s="26" t="s">
        <v>4972</v>
      </c>
      <c r="K175" s="24" t="s">
        <v>4844</v>
      </c>
      <c r="L175" s="18"/>
      <c r="M175" s="29">
        <v>45166</v>
      </c>
      <c r="N175" s="17"/>
      <c r="O175" s="18"/>
      <c r="P175" s="30">
        <v>45170</v>
      </c>
      <c r="Q175" s="23">
        <v>45170</v>
      </c>
    </row>
    <row r="176" spans="2:17" s="8" customFormat="1" ht="19.7" customHeight="1">
      <c r="B176" s="17">
        <v>6</v>
      </c>
      <c r="C176" s="17" t="s">
        <v>4330</v>
      </c>
      <c r="D176" s="17" t="s">
        <v>167</v>
      </c>
      <c r="E176" s="50" t="s">
        <v>4973</v>
      </c>
      <c r="F176" s="18">
        <v>1</v>
      </c>
      <c r="G176" s="51">
        <v>6160</v>
      </c>
      <c r="H176" s="51">
        <f t="shared" si="4"/>
        <v>6160</v>
      </c>
      <c r="I176" s="22"/>
      <c r="J176" s="26" t="s">
        <v>4974</v>
      </c>
      <c r="K176" s="24" t="s">
        <v>4844</v>
      </c>
      <c r="L176" s="18"/>
      <c r="M176" s="29">
        <v>45166</v>
      </c>
      <c r="N176" s="17"/>
      <c r="O176" s="18"/>
      <c r="P176" s="30">
        <v>45170</v>
      </c>
      <c r="Q176" s="23">
        <v>45170</v>
      </c>
    </row>
    <row r="177" spans="2:17" s="8" customFormat="1" ht="19.7" customHeight="1">
      <c r="B177" s="17">
        <v>6</v>
      </c>
      <c r="C177" s="17" t="s">
        <v>167</v>
      </c>
      <c r="D177" s="17" t="s">
        <v>167</v>
      </c>
      <c r="E177" s="50" t="s">
        <v>4975</v>
      </c>
      <c r="F177" s="18">
        <v>1</v>
      </c>
      <c r="G177" s="51">
        <v>1910</v>
      </c>
      <c r="H177" s="51">
        <f t="shared" si="4"/>
        <v>1910</v>
      </c>
      <c r="I177" s="22"/>
      <c r="J177" s="26" t="s">
        <v>4976</v>
      </c>
      <c r="K177" s="24" t="s">
        <v>4844</v>
      </c>
      <c r="L177" s="18"/>
      <c r="M177" s="29">
        <v>45166</v>
      </c>
      <c r="N177" s="17"/>
      <c r="O177" s="18"/>
      <c r="P177" s="30">
        <v>45170</v>
      </c>
      <c r="Q177" s="23">
        <v>45170</v>
      </c>
    </row>
    <row r="178" spans="2:17" s="8" customFormat="1" ht="19.7" customHeight="1">
      <c r="B178" s="17">
        <v>6</v>
      </c>
      <c r="C178" s="17" t="s">
        <v>4330</v>
      </c>
      <c r="D178" s="17" t="s">
        <v>167</v>
      </c>
      <c r="E178" s="50" t="s">
        <v>4977</v>
      </c>
      <c r="F178" s="18">
        <v>1</v>
      </c>
      <c r="G178" s="51">
        <v>2640</v>
      </c>
      <c r="H178" s="51">
        <f t="shared" si="4"/>
        <v>2640</v>
      </c>
      <c r="I178" s="22"/>
      <c r="J178" s="26" t="s">
        <v>4978</v>
      </c>
      <c r="K178" s="24" t="s">
        <v>4844</v>
      </c>
      <c r="L178" s="18"/>
      <c r="M178" s="29">
        <v>45166</v>
      </c>
      <c r="N178" s="17"/>
      <c r="O178" s="18"/>
      <c r="P178" s="30">
        <v>45170</v>
      </c>
      <c r="Q178" s="23">
        <v>45170</v>
      </c>
    </row>
    <row r="179" spans="2:17" s="8" customFormat="1" ht="19.7" customHeight="1">
      <c r="B179" s="17">
        <v>6</v>
      </c>
      <c r="C179" s="17" t="s">
        <v>167</v>
      </c>
      <c r="D179" s="17" t="s">
        <v>167</v>
      </c>
      <c r="E179" s="50" t="s">
        <v>4979</v>
      </c>
      <c r="F179" s="18">
        <v>1</v>
      </c>
      <c r="G179" s="51">
        <v>2925</v>
      </c>
      <c r="H179" s="51">
        <f t="shared" si="4"/>
        <v>2925</v>
      </c>
      <c r="I179" s="22"/>
      <c r="J179" s="26" t="s">
        <v>1118</v>
      </c>
      <c r="K179" s="24" t="s">
        <v>4844</v>
      </c>
      <c r="L179" s="18"/>
      <c r="M179" s="29">
        <v>45166</v>
      </c>
      <c r="N179" s="17"/>
      <c r="O179" s="18"/>
      <c r="P179" s="30">
        <v>45170</v>
      </c>
      <c r="Q179" s="23">
        <v>45170</v>
      </c>
    </row>
    <row r="180" spans="2:17" s="8" customFormat="1" ht="19.7" customHeight="1">
      <c r="B180" s="17">
        <v>6</v>
      </c>
      <c r="C180" s="17" t="s">
        <v>167</v>
      </c>
      <c r="D180" s="17" t="s">
        <v>167</v>
      </c>
      <c r="E180" s="50" t="s">
        <v>4980</v>
      </c>
      <c r="F180" s="18">
        <v>4</v>
      </c>
      <c r="G180" s="51">
        <v>460</v>
      </c>
      <c r="H180" s="51">
        <f>F180*G180</f>
        <v>1840</v>
      </c>
      <c r="I180" s="22"/>
      <c r="J180" s="26" t="s">
        <v>380</v>
      </c>
      <c r="K180" s="24" t="s">
        <v>4844</v>
      </c>
      <c r="L180" s="18"/>
      <c r="M180" s="29">
        <v>45166</v>
      </c>
      <c r="N180" s="17"/>
      <c r="O180" s="18"/>
      <c r="P180" s="30">
        <v>45170</v>
      </c>
      <c r="Q180" s="23">
        <v>45170</v>
      </c>
    </row>
    <row r="181" spans="2:17" s="8" customFormat="1" ht="19.7" customHeight="1">
      <c r="B181" s="17">
        <v>6</v>
      </c>
      <c r="C181" s="17" t="s">
        <v>4330</v>
      </c>
      <c r="D181" s="17" t="s">
        <v>167</v>
      </c>
      <c r="E181" s="50" t="s">
        <v>4981</v>
      </c>
      <c r="F181" s="18">
        <v>1</v>
      </c>
      <c r="G181" s="51">
        <v>2790</v>
      </c>
      <c r="H181" s="51">
        <f t="shared" si="4"/>
        <v>2790</v>
      </c>
      <c r="I181" s="22"/>
      <c r="J181" s="26" t="s">
        <v>4982</v>
      </c>
      <c r="K181" s="24" t="s">
        <v>4844</v>
      </c>
      <c r="L181" s="18"/>
      <c r="M181" s="29">
        <v>45166</v>
      </c>
      <c r="N181" s="17"/>
      <c r="O181" s="18"/>
      <c r="P181" s="30">
        <v>45170</v>
      </c>
      <c r="Q181" s="23">
        <v>45170</v>
      </c>
    </row>
    <row r="182" spans="2:17" s="8" customFormat="1" ht="19.7" customHeight="1">
      <c r="B182" s="17">
        <v>6</v>
      </c>
      <c r="C182" s="17" t="s">
        <v>167</v>
      </c>
      <c r="D182" s="17" t="s">
        <v>167</v>
      </c>
      <c r="E182" s="50" t="s">
        <v>4983</v>
      </c>
      <c r="F182" s="18">
        <v>1</v>
      </c>
      <c r="G182" s="51">
        <v>2888</v>
      </c>
      <c r="H182" s="51">
        <f t="shared" si="4"/>
        <v>2888</v>
      </c>
      <c r="I182" s="22"/>
      <c r="J182" s="26" t="s">
        <v>4984</v>
      </c>
      <c r="K182" s="24" t="s">
        <v>4844</v>
      </c>
      <c r="L182" s="18"/>
      <c r="M182" s="29">
        <v>45166</v>
      </c>
      <c r="N182" s="17"/>
      <c r="O182" s="18"/>
      <c r="P182" s="30">
        <v>45170</v>
      </c>
      <c r="Q182" s="23">
        <v>45170</v>
      </c>
    </row>
    <row r="183" spans="2:17" s="8" customFormat="1" ht="19.7" customHeight="1">
      <c r="B183" s="17">
        <v>6</v>
      </c>
      <c r="C183" s="17" t="s">
        <v>167</v>
      </c>
      <c r="D183" s="17" t="s">
        <v>167</v>
      </c>
      <c r="E183" s="50" t="s">
        <v>4985</v>
      </c>
      <c r="F183" s="18">
        <v>1</v>
      </c>
      <c r="G183" s="51">
        <v>6000</v>
      </c>
      <c r="H183" s="51">
        <f t="shared" si="4"/>
        <v>6000</v>
      </c>
      <c r="I183" s="22"/>
      <c r="J183" s="26" t="s">
        <v>4986</v>
      </c>
      <c r="K183" s="24" t="s">
        <v>4844</v>
      </c>
      <c r="L183" s="18"/>
      <c r="M183" s="29">
        <v>45166</v>
      </c>
      <c r="N183" s="17"/>
      <c r="O183" s="18"/>
      <c r="P183" s="30">
        <v>45170</v>
      </c>
      <c r="Q183" s="23">
        <v>45170</v>
      </c>
    </row>
    <row r="184" spans="2:17" s="8" customFormat="1" ht="19.7" customHeight="1">
      <c r="B184" s="17">
        <v>6</v>
      </c>
      <c r="C184" s="17" t="s">
        <v>167</v>
      </c>
      <c r="D184" s="17" t="s">
        <v>167</v>
      </c>
      <c r="E184" s="50" t="s">
        <v>208</v>
      </c>
      <c r="F184" s="18">
        <v>1</v>
      </c>
      <c r="G184" s="51">
        <v>1066</v>
      </c>
      <c r="H184" s="51">
        <f t="shared" si="4"/>
        <v>1066</v>
      </c>
      <c r="I184" s="22"/>
      <c r="J184" s="26" t="s">
        <v>1130</v>
      </c>
      <c r="K184" s="24" t="s">
        <v>4844</v>
      </c>
      <c r="L184" s="18"/>
      <c r="M184" s="29">
        <v>45166</v>
      </c>
      <c r="N184" s="17"/>
      <c r="O184" s="18"/>
      <c r="P184" s="30">
        <v>45170</v>
      </c>
      <c r="Q184" s="23">
        <v>45170</v>
      </c>
    </row>
    <row r="185" spans="2:17" s="8" customFormat="1" ht="19.7" customHeight="1">
      <c r="B185" s="17">
        <v>6</v>
      </c>
      <c r="C185" s="17" t="s">
        <v>338</v>
      </c>
      <c r="D185" s="17" t="s">
        <v>167</v>
      </c>
      <c r="E185" s="26" t="s">
        <v>4987</v>
      </c>
      <c r="F185" s="18">
        <v>1</v>
      </c>
      <c r="G185" s="51">
        <v>1524</v>
      </c>
      <c r="H185" s="51">
        <f t="shared" si="4"/>
        <v>1524</v>
      </c>
      <c r="I185" s="22"/>
      <c r="J185" s="26" t="s">
        <v>4495</v>
      </c>
      <c r="K185" s="24" t="s">
        <v>4844</v>
      </c>
      <c r="L185" s="18"/>
      <c r="M185" s="29">
        <v>45166</v>
      </c>
      <c r="N185" s="17"/>
      <c r="O185" s="18"/>
      <c r="P185" s="139">
        <v>45175</v>
      </c>
      <c r="Q185" s="23">
        <v>45175</v>
      </c>
    </row>
    <row r="186" spans="2:17" s="8" customFormat="1" ht="19.7" customHeight="1">
      <c r="B186" s="17">
        <v>6</v>
      </c>
      <c r="C186" s="17" t="s">
        <v>167</v>
      </c>
      <c r="D186" s="17" t="s">
        <v>167</v>
      </c>
      <c r="E186" s="50" t="s">
        <v>4988</v>
      </c>
      <c r="F186" s="18">
        <v>4</v>
      </c>
      <c r="G186" s="51">
        <v>180</v>
      </c>
      <c r="H186" s="51">
        <f>F186*G186</f>
        <v>720</v>
      </c>
      <c r="I186" s="22"/>
      <c r="J186" s="26" t="s">
        <v>1125</v>
      </c>
      <c r="K186" s="24" t="s">
        <v>4844</v>
      </c>
      <c r="L186" s="18"/>
      <c r="M186" s="29">
        <v>45166</v>
      </c>
      <c r="N186" s="17"/>
      <c r="O186" s="18"/>
      <c r="P186" s="30">
        <v>45170</v>
      </c>
      <c r="Q186" s="23">
        <v>45170</v>
      </c>
    </row>
    <row r="187" spans="2:17" s="8" customFormat="1" ht="19.7" customHeight="1">
      <c r="B187" s="17">
        <v>6</v>
      </c>
      <c r="C187" s="17" t="s">
        <v>167</v>
      </c>
      <c r="D187" s="17" t="s">
        <v>167</v>
      </c>
      <c r="E187" s="50" t="s">
        <v>4989</v>
      </c>
      <c r="F187" s="18">
        <v>1</v>
      </c>
      <c r="G187" s="51">
        <v>704</v>
      </c>
      <c r="H187" s="51">
        <f t="shared" si="4"/>
        <v>704</v>
      </c>
      <c r="I187" s="22"/>
      <c r="J187" s="26" t="s">
        <v>3740</v>
      </c>
      <c r="K187" s="24" t="s">
        <v>4844</v>
      </c>
      <c r="L187" s="18"/>
      <c r="M187" s="29">
        <v>45166</v>
      </c>
      <c r="N187" s="17"/>
      <c r="O187" s="18"/>
      <c r="P187" s="30">
        <v>45170</v>
      </c>
      <c r="Q187" s="23">
        <v>45170</v>
      </c>
    </row>
    <row r="188" spans="2:17" s="8" customFormat="1" ht="19.7" customHeight="1">
      <c r="B188" s="17">
        <v>6</v>
      </c>
      <c r="C188" s="17" t="s">
        <v>167</v>
      </c>
      <c r="D188" s="17" t="s">
        <v>167</v>
      </c>
      <c r="E188" s="50" t="s">
        <v>4990</v>
      </c>
      <c r="F188" s="18">
        <v>1</v>
      </c>
      <c r="G188" s="51">
        <v>11274</v>
      </c>
      <c r="H188" s="51">
        <f t="shared" si="4"/>
        <v>11274</v>
      </c>
      <c r="I188" s="22"/>
      <c r="J188" s="26" t="s">
        <v>4991</v>
      </c>
      <c r="K188" s="24" t="s">
        <v>4844</v>
      </c>
      <c r="L188" s="18"/>
      <c r="M188" s="29">
        <v>45166</v>
      </c>
      <c r="N188" s="17"/>
      <c r="O188" s="18"/>
      <c r="P188" s="139">
        <v>45173</v>
      </c>
      <c r="Q188" s="23">
        <v>45173</v>
      </c>
    </row>
    <row r="189" spans="2:17" s="8" customFormat="1" ht="19.7" customHeight="1">
      <c r="B189" s="17">
        <v>6</v>
      </c>
      <c r="C189" s="17" t="s">
        <v>4330</v>
      </c>
      <c r="D189" s="17" t="s">
        <v>167</v>
      </c>
      <c r="E189" s="50" t="s">
        <v>4992</v>
      </c>
      <c r="F189" s="18">
        <v>1</v>
      </c>
      <c r="G189" s="51">
        <v>7690</v>
      </c>
      <c r="H189" s="51">
        <f t="shared" si="4"/>
        <v>7690</v>
      </c>
      <c r="I189" s="22"/>
      <c r="J189" s="26" t="s">
        <v>4993</v>
      </c>
      <c r="K189" s="24" t="s">
        <v>4844</v>
      </c>
      <c r="L189" s="18"/>
      <c r="M189" s="29">
        <v>45166</v>
      </c>
      <c r="N189" s="17"/>
      <c r="O189" s="18"/>
      <c r="P189" s="30">
        <v>45170</v>
      </c>
      <c r="Q189" s="23">
        <v>45170</v>
      </c>
    </row>
    <row r="190" spans="2:17" s="8" customFormat="1" ht="19.7" customHeight="1">
      <c r="B190" s="17">
        <v>6</v>
      </c>
      <c r="C190" s="17" t="s">
        <v>4330</v>
      </c>
      <c r="D190" s="17" t="s">
        <v>167</v>
      </c>
      <c r="E190" s="50" t="s">
        <v>4994</v>
      </c>
      <c r="F190" s="18">
        <v>1</v>
      </c>
      <c r="G190" s="51">
        <v>7940</v>
      </c>
      <c r="H190" s="51">
        <f>F190*G190</f>
        <v>7940</v>
      </c>
      <c r="I190" s="22"/>
      <c r="J190" s="26" t="s">
        <v>4995</v>
      </c>
      <c r="K190" s="24" t="s">
        <v>4844</v>
      </c>
      <c r="L190" s="18"/>
      <c r="M190" s="29">
        <v>45166</v>
      </c>
      <c r="N190" s="17"/>
      <c r="O190" s="18"/>
      <c r="P190" s="30">
        <v>45170</v>
      </c>
      <c r="Q190" s="23">
        <v>45170</v>
      </c>
    </row>
    <row r="191" spans="2:17" s="8" customFormat="1" ht="19.7" customHeight="1">
      <c r="B191" s="17">
        <v>6</v>
      </c>
      <c r="C191" s="17" t="s">
        <v>4330</v>
      </c>
      <c r="D191" s="17" t="s">
        <v>167</v>
      </c>
      <c r="E191" s="50" t="s">
        <v>4996</v>
      </c>
      <c r="F191" s="18">
        <v>1</v>
      </c>
      <c r="G191" s="51">
        <v>5710</v>
      </c>
      <c r="H191" s="51">
        <f>F191*G191</f>
        <v>5710</v>
      </c>
      <c r="I191" s="22"/>
      <c r="J191" s="26" t="s">
        <v>4997</v>
      </c>
      <c r="K191" s="24" t="s">
        <v>4844</v>
      </c>
      <c r="L191" s="18"/>
      <c r="M191" s="29">
        <v>45166</v>
      </c>
      <c r="N191" s="17"/>
      <c r="O191" s="18"/>
      <c r="P191" s="30">
        <v>45170</v>
      </c>
      <c r="Q191" s="23">
        <v>45170</v>
      </c>
    </row>
    <row r="192" spans="2:17" s="8" customFormat="1" ht="19.7" customHeight="1">
      <c r="B192" s="17">
        <v>6</v>
      </c>
      <c r="C192" s="17" t="s">
        <v>4330</v>
      </c>
      <c r="D192" s="17" t="s">
        <v>167</v>
      </c>
      <c r="E192" s="50" t="s">
        <v>4998</v>
      </c>
      <c r="F192" s="18">
        <v>1</v>
      </c>
      <c r="G192" s="51">
        <v>4810</v>
      </c>
      <c r="H192" s="51">
        <f t="shared" si="4"/>
        <v>4810</v>
      </c>
      <c r="I192" s="22"/>
      <c r="J192" s="26" t="s">
        <v>4999</v>
      </c>
      <c r="K192" s="24" t="s">
        <v>4844</v>
      </c>
      <c r="L192" s="18"/>
      <c r="M192" s="29">
        <v>45166</v>
      </c>
      <c r="N192" s="17"/>
      <c r="O192" s="18"/>
      <c r="P192" s="30">
        <v>45170</v>
      </c>
      <c r="Q192" s="23">
        <v>45170</v>
      </c>
    </row>
    <row r="193" spans="2:17" s="8" customFormat="1" ht="19.7" customHeight="1">
      <c r="B193" s="17">
        <v>6</v>
      </c>
      <c r="C193" s="17" t="s">
        <v>4330</v>
      </c>
      <c r="D193" s="17" t="s">
        <v>167</v>
      </c>
      <c r="E193" s="50" t="s">
        <v>5000</v>
      </c>
      <c r="F193" s="18">
        <v>2</v>
      </c>
      <c r="G193" s="51">
        <v>4930</v>
      </c>
      <c r="H193" s="51">
        <f t="shared" si="4"/>
        <v>9860</v>
      </c>
      <c r="I193" s="22"/>
      <c r="J193" s="26" t="s">
        <v>5001</v>
      </c>
      <c r="K193" s="24" t="s">
        <v>4844</v>
      </c>
      <c r="L193" s="18"/>
      <c r="M193" s="29">
        <v>45166</v>
      </c>
      <c r="N193" s="17"/>
      <c r="O193" s="18"/>
      <c r="P193" s="30">
        <v>45170</v>
      </c>
      <c r="Q193" s="23">
        <v>45170</v>
      </c>
    </row>
    <row r="194" spans="2:17" s="8" customFormat="1" ht="19.7" customHeight="1">
      <c r="B194" s="17">
        <v>6</v>
      </c>
      <c r="C194" s="17" t="s">
        <v>167</v>
      </c>
      <c r="D194" s="17" t="s">
        <v>167</v>
      </c>
      <c r="E194" s="26" t="s">
        <v>4930</v>
      </c>
      <c r="F194" s="18">
        <v>1</v>
      </c>
      <c r="G194" s="51">
        <v>1652</v>
      </c>
      <c r="H194" s="51">
        <f t="shared" si="4"/>
        <v>1652</v>
      </c>
      <c r="I194" s="22"/>
      <c r="J194" s="26" t="s">
        <v>1108</v>
      </c>
      <c r="K194" s="24" t="s">
        <v>4844</v>
      </c>
      <c r="L194" s="18"/>
      <c r="M194" s="29">
        <v>45166</v>
      </c>
      <c r="N194" s="17"/>
      <c r="O194" s="18"/>
      <c r="P194" s="30">
        <v>45170</v>
      </c>
      <c r="Q194" s="23">
        <v>45170</v>
      </c>
    </row>
    <row r="195" spans="2:17" s="8" customFormat="1" ht="19.7" customHeight="1">
      <c r="B195" s="17">
        <v>6</v>
      </c>
      <c r="C195" s="17" t="s">
        <v>167</v>
      </c>
      <c r="D195" s="17" t="s">
        <v>167</v>
      </c>
      <c r="E195" s="50" t="s">
        <v>5002</v>
      </c>
      <c r="F195" s="18">
        <v>4</v>
      </c>
      <c r="G195" s="51">
        <v>860</v>
      </c>
      <c r="H195" s="51">
        <f t="shared" si="4"/>
        <v>3440</v>
      </c>
      <c r="I195" s="22"/>
      <c r="J195" s="26" t="s">
        <v>1120</v>
      </c>
      <c r="K195" s="24" t="s">
        <v>4844</v>
      </c>
      <c r="L195" s="18"/>
      <c r="M195" s="29">
        <v>45166</v>
      </c>
      <c r="N195" s="17"/>
      <c r="O195" s="18"/>
      <c r="P195" s="30">
        <v>45170</v>
      </c>
      <c r="Q195" s="23">
        <v>45170</v>
      </c>
    </row>
    <row r="196" spans="2:17" s="8" customFormat="1" ht="19.7" customHeight="1">
      <c r="B196" s="17">
        <v>6</v>
      </c>
      <c r="C196" s="17" t="s">
        <v>167</v>
      </c>
      <c r="D196" s="17" t="s">
        <v>167</v>
      </c>
      <c r="E196" s="50" t="s">
        <v>5003</v>
      </c>
      <c r="F196" s="18">
        <v>4</v>
      </c>
      <c r="G196" s="51">
        <v>151</v>
      </c>
      <c r="H196" s="51">
        <f t="shared" si="4"/>
        <v>604</v>
      </c>
      <c r="I196" s="22"/>
      <c r="J196" s="26" t="s">
        <v>1127</v>
      </c>
      <c r="K196" s="24" t="s">
        <v>4844</v>
      </c>
      <c r="L196" s="18"/>
      <c r="M196" s="29">
        <v>45166</v>
      </c>
      <c r="N196" s="17"/>
      <c r="O196" s="18"/>
      <c r="P196" s="30">
        <v>45170</v>
      </c>
      <c r="Q196" s="23">
        <v>45170</v>
      </c>
    </row>
    <row r="197" spans="2:17" s="8" customFormat="1" ht="19.7" customHeight="1">
      <c r="B197" s="17">
        <v>6</v>
      </c>
      <c r="C197" s="17" t="s">
        <v>167</v>
      </c>
      <c r="D197" s="17" t="s">
        <v>167</v>
      </c>
      <c r="E197" s="50" t="s">
        <v>5004</v>
      </c>
      <c r="F197" s="18">
        <v>18</v>
      </c>
      <c r="G197" s="51">
        <v>43</v>
      </c>
      <c r="H197" s="51">
        <f t="shared" si="4"/>
        <v>774</v>
      </c>
      <c r="I197" s="22"/>
      <c r="J197" s="26" t="s">
        <v>4359</v>
      </c>
      <c r="K197" s="24" t="s">
        <v>4844</v>
      </c>
      <c r="L197" s="18"/>
      <c r="M197" s="29">
        <v>45166</v>
      </c>
      <c r="N197" s="17"/>
      <c r="O197" s="18"/>
      <c r="P197" s="30">
        <v>45170</v>
      </c>
      <c r="Q197" s="23">
        <v>45170</v>
      </c>
    </row>
    <row r="198" spans="2:17" s="8" customFormat="1" ht="19.7" customHeight="1">
      <c r="B198" s="65">
        <v>6</v>
      </c>
      <c r="C198" s="65" t="s">
        <v>4330</v>
      </c>
      <c r="D198" s="65" t="s">
        <v>167</v>
      </c>
      <c r="E198" s="66" t="s">
        <v>5005</v>
      </c>
      <c r="F198" s="67">
        <v>0</v>
      </c>
      <c r="G198" s="51">
        <v>5760</v>
      </c>
      <c r="H198" s="51">
        <f t="shared" si="4"/>
        <v>0</v>
      </c>
      <c r="I198" s="22"/>
      <c r="J198" s="50" t="s">
        <v>5006</v>
      </c>
      <c r="K198" s="1328" t="s">
        <v>5007</v>
      </c>
      <c r="L198" s="18"/>
      <c r="M198" s="29">
        <v>45166</v>
      </c>
      <c r="N198" s="17"/>
      <c r="O198" s="18"/>
      <c r="P198" s="30">
        <v>45170</v>
      </c>
      <c r="Q198" s="23"/>
    </row>
    <row r="199" spans="2:17" s="8" customFormat="1" ht="19.7" customHeight="1">
      <c r="B199" s="17">
        <v>6</v>
      </c>
      <c r="C199" s="17" t="s">
        <v>4330</v>
      </c>
      <c r="D199" s="17" t="s">
        <v>167</v>
      </c>
      <c r="E199" s="26" t="s">
        <v>5008</v>
      </c>
      <c r="F199" s="18">
        <v>1</v>
      </c>
      <c r="G199" s="51">
        <v>4730</v>
      </c>
      <c r="H199" s="51">
        <f t="shared" si="4"/>
        <v>4730</v>
      </c>
      <c r="I199" s="22"/>
      <c r="J199" s="26" t="s">
        <v>5009</v>
      </c>
      <c r="K199" s="24" t="s">
        <v>4844</v>
      </c>
      <c r="L199" s="18"/>
      <c r="M199" s="29">
        <v>45166</v>
      </c>
      <c r="N199" s="17"/>
      <c r="O199" s="18"/>
      <c r="P199" s="30">
        <v>45170</v>
      </c>
      <c r="Q199" s="23">
        <v>45170</v>
      </c>
    </row>
    <row r="200" spans="2:17" s="8" customFormat="1" ht="19.7" customHeight="1">
      <c r="B200" s="17">
        <v>6</v>
      </c>
      <c r="C200" s="17" t="s">
        <v>4330</v>
      </c>
      <c r="D200" s="17" t="s">
        <v>167</v>
      </c>
      <c r="E200" s="50" t="s">
        <v>5010</v>
      </c>
      <c r="F200" s="18">
        <v>2</v>
      </c>
      <c r="G200" s="51">
        <v>4540</v>
      </c>
      <c r="H200" s="51">
        <f t="shared" si="4"/>
        <v>9080</v>
      </c>
      <c r="I200" s="22"/>
      <c r="J200" s="50" t="s">
        <v>5011</v>
      </c>
      <c r="K200" s="24" t="s">
        <v>4844</v>
      </c>
      <c r="L200" s="18"/>
      <c r="M200" s="29">
        <v>45166</v>
      </c>
      <c r="N200" s="17"/>
      <c r="O200" s="18"/>
      <c r="P200" s="30">
        <v>45170</v>
      </c>
      <c r="Q200" s="23">
        <v>45170</v>
      </c>
    </row>
    <row r="201" spans="2:17" s="8" customFormat="1" ht="19.7" customHeight="1">
      <c r="B201" s="17"/>
      <c r="C201" s="17"/>
      <c r="D201" s="17"/>
      <c r="E201" s="50"/>
      <c r="F201" s="18"/>
      <c r="G201" s="51">
        <v>0</v>
      </c>
      <c r="H201" s="51">
        <f t="shared" si="4"/>
        <v>0</v>
      </c>
      <c r="I201" s="22"/>
      <c r="J201" s="26"/>
      <c r="K201" s="18"/>
      <c r="L201" s="18"/>
      <c r="M201" s="30"/>
      <c r="N201" s="17"/>
      <c r="O201" s="18"/>
      <c r="P201" s="30"/>
      <c r="Q201" s="23"/>
    </row>
    <row r="202" spans="2:17" s="1541" customFormat="1" ht="19.7" customHeight="1">
      <c r="B202" s="1533"/>
      <c r="C202" s="1533"/>
      <c r="D202" s="1533"/>
      <c r="E202" s="1534"/>
      <c r="F202" s="1535"/>
      <c r="G202" s="1536">
        <v>0</v>
      </c>
      <c r="H202" s="1536">
        <f t="shared" si="4"/>
        <v>0</v>
      </c>
      <c r="I202" s="1537"/>
      <c r="J202" s="1538"/>
      <c r="K202" s="1535"/>
      <c r="L202" s="1535"/>
      <c r="M202" s="1539"/>
      <c r="N202" s="1533"/>
      <c r="O202" s="1535"/>
      <c r="P202" s="1539"/>
      <c r="Q202" s="1540"/>
    </row>
    <row r="203" spans="2:17" s="61" customFormat="1" ht="19.7" customHeight="1">
      <c r="B203" s="52">
        <v>6</v>
      </c>
      <c r="C203" s="52" t="s">
        <v>4330</v>
      </c>
      <c r="D203" s="52" t="s">
        <v>167</v>
      </c>
      <c r="E203" s="62" t="s">
        <v>5012</v>
      </c>
      <c r="F203" s="54">
        <v>1</v>
      </c>
      <c r="G203" s="55">
        <v>5760</v>
      </c>
      <c r="H203" s="55">
        <f>F203*G203</f>
        <v>5760</v>
      </c>
      <c r="I203" s="56"/>
      <c r="J203" s="62" t="s">
        <v>5013</v>
      </c>
      <c r="K203" s="57" t="s">
        <v>4844</v>
      </c>
      <c r="L203" s="54"/>
      <c r="M203" s="58">
        <v>45167</v>
      </c>
      <c r="N203" s="52"/>
      <c r="O203" s="54"/>
      <c r="P203" s="58">
        <v>45173</v>
      </c>
      <c r="Q203" s="60">
        <v>45173</v>
      </c>
    </row>
    <row r="204" spans="2:17" s="8" customFormat="1" ht="19.7" customHeight="1">
      <c r="B204" s="17"/>
      <c r="C204" s="17"/>
      <c r="D204" s="17"/>
      <c r="E204" s="50"/>
      <c r="F204" s="18"/>
      <c r="G204" s="51">
        <v>0</v>
      </c>
      <c r="H204" s="51">
        <f t="shared" si="4"/>
        <v>0</v>
      </c>
      <c r="I204" s="22"/>
      <c r="J204" s="26"/>
      <c r="K204" s="18"/>
      <c r="L204" s="18"/>
      <c r="M204" s="30"/>
      <c r="N204" s="17"/>
      <c r="O204" s="18"/>
      <c r="P204" s="30"/>
      <c r="Q204" s="23"/>
    </row>
    <row r="205" spans="2:17" s="1550" customFormat="1" ht="19.7" customHeight="1">
      <c r="B205" s="1542"/>
      <c r="C205" s="1542"/>
      <c r="D205" s="1542"/>
      <c r="E205" s="1543"/>
      <c r="F205" s="1544"/>
      <c r="G205" s="1545">
        <v>0</v>
      </c>
      <c r="H205" s="1545">
        <f t="shared" si="4"/>
        <v>0</v>
      </c>
      <c r="I205" s="1546"/>
      <c r="J205" s="1547"/>
      <c r="K205" s="1544"/>
      <c r="L205" s="1544"/>
      <c r="M205" s="1548"/>
      <c r="N205" s="1542"/>
      <c r="O205" s="1544"/>
      <c r="P205" s="1548"/>
      <c r="Q205" s="1549"/>
    </row>
    <row r="206" spans="2:17" s="8" customFormat="1" ht="19.7" customHeight="1">
      <c r="B206" s="17">
        <v>6</v>
      </c>
      <c r="C206" s="17" t="s">
        <v>5014</v>
      </c>
      <c r="D206" s="17" t="s">
        <v>5014</v>
      </c>
      <c r="E206" s="26" t="s">
        <v>5015</v>
      </c>
      <c r="F206" s="18">
        <v>1</v>
      </c>
      <c r="G206" s="51">
        <v>4100</v>
      </c>
      <c r="H206" s="51">
        <f>F206*G206</f>
        <v>4100</v>
      </c>
      <c r="I206" s="22"/>
      <c r="J206" s="26" t="s">
        <v>5016</v>
      </c>
      <c r="K206" s="18"/>
      <c r="L206" s="18"/>
      <c r="M206" s="30">
        <v>45169</v>
      </c>
      <c r="N206" s="17"/>
      <c r="O206" s="29">
        <v>45177</v>
      </c>
      <c r="P206" s="30"/>
      <c r="Q206" s="23" t="s">
        <v>5017</v>
      </c>
    </row>
    <row r="207" spans="2:17" s="8" customFormat="1" ht="19.7" customHeight="1">
      <c r="B207" s="17">
        <v>6</v>
      </c>
      <c r="C207" s="17" t="s">
        <v>5014</v>
      </c>
      <c r="D207" s="17" t="s">
        <v>5014</v>
      </c>
      <c r="E207" s="26" t="s">
        <v>291</v>
      </c>
      <c r="F207" s="18">
        <v>1</v>
      </c>
      <c r="G207" s="51">
        <v>900</v>
      </c>
      <c r="H207" s="51">
        <f>F207*G207</f>
        <v>900</v>
      </c>
      <c r="I207" s="22"/>
      <c r="J207" s="26"/>
      <c r="K207" s="18"/>
      <c r="L207" s="18"/>
      <c r="M207" s="30">
        <v>45169</v>
      </c>
      <c r="N207" s="17"/>
      <c r="O207" s="29">
        <v>45177</v>
      </c>
      <c r="P207" s="30"/>
      <c r="Q207" s="23" t="s">
        <v>5017</v>
      </c>
    </row>
    <row r="208" spans="2:17" s="8" customFormat="1" ht="19.7" customHeight="1">
      <c r="B208" s="17"/>
      <c r="C208" s="17"/>
      <c r="D208" s="17"/>
      <c r="E208" s="50"/>
      <c r="F208" s="18"/>
      <c r="G208" s="51">
        <v>0</v>
      </c>
      <c r="H208" s="51">
        <f t="shared" si="4"/>
        <v>0</v>
      </c>
      <c r="I208" s="22"/>
      <c r="J208" s="26"/>
      <c r="K208" s="18"/>
      <c r="L208" s="18"/>
      <c r="M208" s="30"/>
      <c r="N208" s="17"/>
      <c r="O208" s="18"/>
      <c r="P208" s="30"/>
      <c r="Q208" s="23"/>
    </row>
    <row r="209" spans="2:17" s="8" customFormat="1" ht="19.7" customHeight="1">
      <c r="B209" s="17">
        <v>6</v>
      </c>
      <c r="C209" s="17" t="s">
        <v>4330</v>
      </c>
      <c r="D209" s="17" t="s">
        <v>167</v>
      </c>
      <c r="E209" s="50" t="s">
        <v>5018</v>
      </c>
      <c r="F209" s="18">
        <v>1</v>
      </c>
      <c r="G209" s="51">
        <v>5520</v>
      </c>
      <c r="H209" s="51">
        <f>F209*G209</f>
        <v>5520</v>
      </c>
      <c r="I209" s="22"/>
      <c r="J209" s="26" t="s">
        <v>5019</v>
      </c>
      <c r="K209" s="24" t="s">
        <v>4844</v>
      </c>
      <c r="L209" s="18"/>
      <c r="M209" s="30">
        <v>45169</v>
      </c>
      <c r="N209" s="17"/>
      <c r="O209" s="18"/>
      <c r="P209" s="30">
        <v>45175</v>
      </c>
      <c r="Q209" s="23">
        <v>45175</v>
      </c>
    </row>
    <row r="210" spans="2:17" s="8" customFormat="1" ht="19.7" customHeight="1">
      <c r="B210" s="17">
        <v>6</v>
      </c>
      <c r="C210" s="17" t="s">
        <v>167</v>
      </c>
      <c r="D210" s="17" t="s">
        <v>167</v>
      </c>
      <c r="E210" s="50" t="s">
        <v>177</v>
      </c>
      <c r="F210" s="18">
        <v>1</v>
      </c>
      <c r="G210" s="51">
        <v>8040</v>
      </c>
      <c r="H210" s="51">
        <f t="shared" ref="H210:H223" si="5">F210*G210</f>
        <v>8040</v>
      </c>
      <c r="I210" s="22"/>
      <c r="J210" s="26" t="s">
        <v>5020</v>
      </c>
      <c r="K210" s="24" t="s">
        <v>4844</v>
      </c>
      <c r="L210" s="18"/>
      <c r="M210" s="30">
        <v>45169</v>
      </c>
      <c r="N210" s="17"/>
      <c r="O210" s="18"/>
      <c r="P210" s="30">
        <v>45175</v>
      </c>
      <c r="Q210" s="23">
        <v>45175</v>
      </c>
    </row>
    <row r="211" spans="2:17" s="8" customFormat="1" ht="19.7" customHeight="1">
      <c r="B211" s="17">
        <v>6</v>
      </c>
      <c r="C211" s="17" t="s">
        <v>167</v>
      </c>
      <c r="D211" s="17" t="s">
        <v>167</v>
      </c>
      <c r="E211" s="50" t="s">
        <v>5021</v>
      </c>
      <c r="F211" s="18">
        <v>1</v>
      </c>
      <c r="G211" s="51">
        <v>5680</v>
      </c>
      <c r="H211" s="51">
        <f>F211*G211</f>
        <v>5680</v>
      </c>
      <c r="I211" s="22"/>
      <c r="J211" s="26" t="s">
        <v>5020</v>
      </c>
      <c r="K211" s="24" t="s">
        <v>4844</v>
      </c>
      <c r="L211" s="18"/>
      <c r="M211" s="30">
        <v>45169</v>
      </c>
      <c r="N211" s="17"/>
      <c r="O211" s="18"/>
      <c r="P211" s="30">
        <v>45175</v>
      </c>
      <c r="Q211" s="23">
        <v>45175</v>
      </c>
    </row>
    <row r="212" spans="2:17" s="8" customFormat="1" ht="19.7" customHeight="1">
      <c r="B212" s="17">
        <v>6</v>
      </c>
      <c r="C212" s="17" t="s">
        <v>167</v>
      </c>
      <c r="D212" s="17" t="s">
        <v>167</v>
      </c>
      <c r="E212" s="50" t="s">
        <v>5022</v>
      </c>
      <c r="F212" s="18">
        <v>1</v>
      </c>
      <c r="G212" s="51">
        <v>4550</v>
      </c>
      <c r="H212" s="51">
        <f>F212*G212</f>
        <v>4550</v>
      </c>
      <c r="I212" s="22"/>
      <c r="J212" s="26" t="s">
        <v>5023</v>
      </c>
      <c r="K212" s="24" t="s">
        <v>4844</v>
      </c>
      <c r="L212" s="18"/>
      <c r="M212" s="30">
        <v>45169</v>
      </c>
      <c r="N212" s="17"/>
      <c r="O212" s="18"/>
      <c r="P212" s="30">
        <v>45175</v>
      </c>
      <c r="Q212" s="23">
        <v>45175</v>
      </c>
    </row>
    <row r="213" spans="2:17" s="8" customFormat="1" ht="19.7" customHeight="1">
      <c r="B213" s="17">
        <v>6</v>
      </c>
      <c r="C213" s="17" t="s">
        <v>5024</v>
      </c>
      <c r="D213" s="17" t="s">
        <v>167</v>
      </c>
      <c r="E213" s="50" t="s">
        <v>5025</v>
      </c>
      <c r="F213" s="18">
        <v>1</v>
      </c>
      <c r="G213" s="51">
        <v>239</v>
      </c>
      <c r="H213" s="51">
        <f t="shared" si="5"/>
        <v>239</v>
      </c>
      <c r="I213" s="22"/>
      <c r="J213" s="26" t="s">
        <v>5026</v>
      </c>
      <c r="K213" s="24" t="s">
        <v>4844</v>
      </c>
      <c r="L213" s="18"/>
      <c r="M213" s="30">
        <v>45169</v>
      </c>
      <c r="N213" s="17"/>
      <c r="O213" s="18"/>
      <c r="P213" s="30">
        <v>45175</v>
      </c>
      <c r="Q213" s="23">
        <v>45175</v>
      </c>
    </row>
    <row r="214" spans="2:17" s="8" customFormat="1" ht="19.7" customHeight="1">
      <c r="B214" s="17">
        <v>6</v>
      </c>
      <c r="C214" s="17" t="s">
        <v>149</v>
      </c>
      <c r="D214" s="17" t="s">
        <v>167</v>
      </c>
      <c r="E214" s="50" t="s">
        <v>1836</v>
      </c>
      <c r="F214" s="18">
        <v>2</v>
      </c>
      <c r="G214" s="51">
        <v>319</v>
      </c>
      <c r="H214" s="51">
        <f t="shared" si="5"/>
        <v>638</v>
      </c>
      <c r="I214" s="22"/>
      <c r="J214" s="26" t="s">
        <v>5027</v>
      </c>
      <c r="K214" s="24" t="s">
        <v>4844</v>
      </c>
      <c r="L214" s="18"/>
      <c r="M214" s="30">
        <v>45169</v>
      </c>
      <c r="N214" s="17"/>
      <c r="O214" s="18"/>
      <c r="P214" s="30">
        <v>45175</v>
      </c>
      <c r="Q214" s="23">
        <v>45175</v>
      </c>
    </row>
    <row r="215" spans="2:17" s="8" customFormat="1" ht="19.7" customHeight="1">
      <c r="B215" s="65">
        <v>6</v>
      </c>
      <c r="C215" s="65" t="s">
        <v>310</v>
      </c>
      <c r="D215" s="65" t="s">
        <v>167</v>
      </c>
      <c r="E215" s="66" t="s">
        <v>4641</v>
      </c>
      <c r="F215" s="67">
        <v>0</v>
      </c>
      <c r="G215" s="51">
        <v>349</v>
      </c>
      <c r="H215" s="51">
        <f>F215*G215</f>
        <v>0</v>
      </c>
      <c r="I215" s="22"/>
      <c r="J215" s="26" t="s">
        <v>5028</v>
      </c>
      <c r="K215" s="67" t="s">
        <v>191</v>
      </c>
      <c r="L215" s="18"/>
      <c r="M215" s="30"/>
      <c r="N215" s="17"/>
      <c r="O215" s="18"/>
      <c r="P215" s="30"/>
      <c r="Q215" s="23"/>
    </row>
    <row r="216" spans="2:17" s="8" customFormat="1" ht="19.7" customHeight="1">
      <c r="B216" s="17"/>
      <c r="C216" s="17"/>
      <c r="D216" s="17"/>
      <c r="E216" s="50"/>
      <c r="F216" s="18"/>
      <c r="G216" s="51">
        <v>0</v>
      </c>
      <c r="H216" s="51">
        <f t="shared" si="5"/>
        <v>0</v>
      </c>
      <c r="I216" s="22"/>
      <c r="J216" s="26"/>
      <c r="K216" s="18"/>
      <c r="L216" s="18"/>
      <c r="M216" s="30"/>
      <c r="N216" s="17"/>
      <c r="O216" s="18"/>
      <c r="P216" s="30"/>
      <c r="Q216" s="23"/>
    </row>
    <row r="217" spans="2:17" s="1553" customFormat="1" ht="19.7" customHeight="1">
      <c r="B217" s="594"/>
      <c r="C217" s="594"/>
      <c r="D217" s="594"/>
      <c r="E217" s="689"/>
      <c r="F217" s="420"/>
      <c r="G217" s="980">
        <v>0</v>
      </c>
      <c r="H217" s="980">
        <f t="shared" si="5"/>
        <v>0</v>
      </c>
      <c r="I217" s="587"/>
      <c r="J217" s="981"/>
      <c r="K217" s="420"/>
      <c r="L217" s="420"/>
      <c r="M217" s="1551"/>
      <c r="N217" s="594"/>
      <c r="O217" s="420"/>
      <c r="P217" s="1551"/>
      <c r="Q217" s="1552"/>
    </row>
    <row r="218" spans="2:17" s="8" customFormat="1" ht="19.7" customHeight="1">
      <c r="B218" s="17">
        <v>6</v>
      </c>
      <c r="C218" s="17" t="s">
        <v>149</v>
      </c>
      <c r="D218" s="17" t="s">
        <v>167</v>
      </c>
      <c r="E218" s="50" t="s">
        <v>5029</v>
      </c>
      <c r="F218" s="18">
        <v>2</v>
      </c>
      <c r="G218" s="51">
        <v>474</v>
      </c>
      <c r="H218" s="51">
        <f t="shared" si="5"/>
        <v>948</v>
      </c>
      <c r="I218" s="22"/>
      <c r="J218" s="26" t="s">
        <v>227</v>
      </c>
      <c r="K218" s="57" t="s">
        <v>4844</v>
      </c>
      <c r="L218" s="18"/>
      <c r="M218" s="30">
        <v>45170</v>
      </c>
      <c r="N218" s="17"/>
      <c r="O218" s="18"/>
      <c r="P218" s="30">
        <v>45174</v>
      </c>
      <c r="Q218" s="23">
        <v>45174</v>
      </c>
    </row>
    <row r="219" spans="2:17" s="8" customFormat="1" ht="19.7" customHeight="1">
      <c r="B219" s="17">
        <v>6</v>
      </c>
      <c r="C219" s="17" t="s">
        <v>167</v>
      </c>
      <c r="D219" s="17" t="s">
        <v>167</v>
      </c>
      <c r="E219" s="50" t="s">
        <v>412</v>
      </c>
      <c r="F219" s="18">
        <v>1</v>
      </c>
      <c r="G219" s="51">
        <v>1054</v>
      </c>
      <c r="H219" s="51">
        <f t="shared" si="5"/>
        <v>1054</v>
      </c>
      <c r="I219" s="22"/>
      <c r="J219" s="26" t="s">
        <v>5030</v>
      </c>
      <c r="K219" s="57" t="s">
        <v>4844</v>
      </c>
      <c r="L219" s="18"/>
      <c r="M219" s="30">
        <v>45170</v>
      </c>
      <c r="N219" s="17"/>
      <c r="O219" s="18"/>
      <c r="P219" s="30">
        <v>45174</v>
      </c>
      <c r="Q219" s="23">
        <v>45174</v>
      </c>
    </row>
    <row r="220" spans="2:17" s="8" customFormat="1" ht="19.7" customHeight="1">
      <c r="B220" s="17">
        <v>6</v>
      </c>
      <c r="C220" s="17" t="s">
        <v>167</v>
      </c>
      <c r="D220" s="17" t="s">
        <v>167</v>
      </c>
      <c r="E220" s="50" t="s">
        <v>1235</v>
      </c>
      <c r="F220" s="18">
        <v>1</v>
      </c>
      <c r="G220" s="51">
        <v>999</v>
      </c>
      <c r="H220" s="51">
        <f t="shared" si="5"/>
        <v>999</v>
      </c>
      <c r="I220" s="22"/>
      <c r="J220" s="26" t="s">
        <v>5031</v>
      </c>
      <c r="K220" s="57" t="s">
        <v>4844</v>
      </c>
      <c r="L220" s="18"/>
      <c r="M220" s="30">
        <v>45170</v>
      </c>
      <c r="N220" s="17"/>
      <c r="O220" s="18"/>
      <c r="P220" s="30">
        <v>45174</v>
      </c>
      <c r="Q220" s="23">
        <v>45174</v>
      </c>
    </row>
    <row r="221" spans="2:17" s="8" customFormat="1" ht="19.7" customHeight="1">
      <c r="B221" s="17">
        <v>6</v>
      </c>
      <c r="C221" s="17" t="s">
        <v>167</v>
      </c>
      <c r="D221" s="17" t="s">
        <v>167</v>
      </c>
      <c r="E221" s="50" t="s">
        <v>5032</v>
      </c>
      <c r="F221" s="18">
        <v>1</v>
      </c>
      <c r="G221" s="51">
        <v>989</v>
      </c>
      <c r="H221" s="51">
        <f t="shared" si="5"/>
        <v>989</v>
      </c>
      <c r="I221" s="22"/>
      <c r="J221" s="26" t="s">
        <v>5033</v>
      </c>
      <c r="K221" s="57" t="s">
        <v>4844</v>
      </c>
      <c r="L221" s="18"/>
      <c r="M221" s="30">
        <v>45170</v>
      </c>
      <c r="N221" s="17"/>
      <c r="O221" s="18"/>
      <c r="P221" s="30">
        <v>45174</v>
      </c>
      <c r="Q221" s="23">
        <v>45174</v>
      </c>
    </row>
    <row r="222" spans="2:17" s="8" customFormat="1" ht="19.7" customHeight="1">
      <c r="B222" s="17">
        <v>6</v>
      </c>
      <c r="C222" s="17" t="s">
        <v>167</v>
      </c>
      <c r="D222" s="17" t="s">
        <v>167</v>
      </c>
      <c r="E222" s="50" t="s">
        <v>5034</v>
      </c>
      <c r="F222" s="18">
        <v>1</v>
      </c>
      <c r="G222" s="51">
        <v>1094</v>
      </c>
      <c r="H222" s="51">
        <f t="shared" si="5"/>
        <v>1094</v>
      </c>
      <c r="I222" s="22"/>
      <c r="J222" s="26" t="s">
        <v>5035</v>
      </c>
      <c r="K222" s="57" t="s">
        <v>4844</v>
      </c>
      <c r="L222" s="18"/>
      <c r="M222" s="30">
        <v>45170</v>
      </c>
      <c r="N222" s="17"/>
      <c r="O222" s="18"/>
      <c r="P222" s="30">
        <v>45174</v>
      </c>
      <c r="Q222" s="23">
        <v>45174</v>
      </c>
    </row>
    <row r="223" spans="2:17" s="8" customFormat="1" ht="19.7" customHeight="1">
      <c r="B223" s="17">
        <v>6</v>
      </c>
      <c r="C223" s="17" t="s">
        <v>167</v>
      </c>
      <c r="D223" s="17" t="s">
        <v>167</v>
      </c>
      <c r="E223" s="50" t="s">
        <v>3755</v>
      </c>
      <c r="F223" s="18">
        <v>1</v>
      </c>
      <c r="G223" s="51">
        <v>985</v>
      </c>
      <c r="H223" s="51">
        <f t="shared" si="5"/>
        <v>985</v>
      </c>
      <c r="I223" s="22"/>
      <c r="J223" s="26" t="s">
        <v>5036</v>
      </c>
      <c r="K223" s="57" t="s">
        <v>4844</v>
      </c>
      <c r="L223" s="18"/>
      <c r="M223" s="30">
        <v>45170</v>
      </c>
      <c r="N223" s="17"/>
      <c r="O223" s="18"/>
      <c r="P223" s="30">
        <v>45174</v>
      </c>
      <c r="Q223" s="23">
        <v>45174</v>
      </c>
    </row>
    <row r="224" spans="2:17" s="8" customFormat="1" ht="19.7" customHeight="1">
      <c r="B224" s="17"/>
      <c r="C224" s="17"/>
      <c r="D224" s="17"/>
      <c r="E224" s="50"/>
      <c r="F224" s="18"/>
      <c r="G224" s="51">
        <v>0</v>
      </c>
      <c r="H224" s="51">
        <f t="shared" si="4"/>
        <v>0</v>
      </c>
      <c r="I224" s="22"/>
      <c r="J224" s="26"/>
      <c r="K224" s="18"/>
      <c r="L224" s="18"/>
      <c r="M224" s="30"/>
      <c r="N224" s="17"/>
      <c r="O224" s="18"/>
      <c r="P224" s="30"/>
      <c r="Q224" s="23"/>
    </row>
    <row r="225" spans="2:17" s="1002" customFormat="1" ht="19.7" customHeight="1">
      <c r="B225" s="997"/>
      <c r="C225" s="997"/>
      <c r="D225" s="997"/>
      <c r="E225" s="998"/>
      <c r="F225" s="433"/>
      <c r="G225" s="999">
        <v>0</v>
      </c>
      <c r="H225" s="999">
        <f t="shared" si="4"/>
        <v>0</v>
      </c>
      <c r="I225" s="1000"/>
      <c r="J225" s="1001"/>
      <c r="K225" s="433"/>
      <c r="L225" s="433"/>
      <c r="M225" s="139"/>
      <c r="N225" s="997"/>
      <c r="O225" s="433"/>
      <c r="P225" s="139"/>
      <c r="Q225" s="727"/>
    </row>
    <row r="226" spans="2:17" s="8" customFormat="1" ht="19.7" customHeight="1">
      <c r="B226" s="17">
        <v>6</v>
      </c>
      <c r="C226" s="17" t="s">
        <v>167</v>
      </c>
      <c r="D226" s="17" t="s">
        <v>167</v>
      </c>
      <c r="E226" s="50" t="s">
        <v>5037</v>
      </c>
      <c r="F226" s="18">
        <v>1</v>
      </c>
      <c r="G226" s="51">
        <v>950</v>
      </c>
      <c r="H226" s="51">
        <f t="shared" si="4"/>
        <v>950</v>
      </c>
      <c r="I226" s="22"/>
      <c r="J226" s="26" t="s">
        <v>4525</v>
      </c>
      <c r="K226" s="24" t="s">
        <v>4844</v>
      </c>
      <c r="L226" s="18"/>
      <c r="M226" s="30">
        <v>45173</v>
      </c>
      <c r="N226" s="17"/>
      <c r="O226" s="18"/>
      <c r="P226" s="30">
        <v>45175</v>
      </c>
      <c r="Q226" s="23">
        <v>45175</v>
      </c>
    </row>
    <row r="227" spans="2:17" s="8" customFormat="1" ht="19.7" customHeight="1">
      <c r="B227" s="17">
        <v>6</v>
      </c>
      <c r="C227" s="17" t="s">
        <v>3848</v>
      </c>
      <c r="D227" s="17" t="s">
        <v>167</v>
      </c>
      <c r="E227" s="50" t="s">
        <v>5038</v>
      </c>
      <c r="F227" s="18">
        <v>1</v>
      </c>
      <c r="G227" s="51">
        <v>949</v>
      </c>
      <c r="H227" s="51">
        <f t="shared" si="4"/>
        <v>949</v>
      </c>
      <c r="I227" s="22"/>
      <c r="J227" s="26" t="s">
        <v>5039</v>
      </c>
      <c r="K227" s="24" t="s">
        <v>4844</v>
      </c>
      <c r="L227" s="18"/>
      <c r="M227" s="30">
        <v>45173</v>
      </c>
      <c r="N227" s="17"/>
      <c r="O227" s="18"/>
      <c r="P227" s="30">
        <v>45175</v>
      </c>
      <c r="Q227" s="23">
        <v>45175</v>
      </c>
    </row>
    <row r="228" spans="2:17" s="8" customFormat="1" ht="19.7" customHeight="1">
      <c r="B228" s="17"/>
      <c r="C228" s="17"/>
      <c r="D228" s="17"/>
      <c r="E228" s="50"/>
      <c r="F228" s="18"/>
      <c r="G228" s="51">
        <v>0</v>
      </c>
      <c r="H228" s="51">
        <f t="shared" si="4"/>
        <v>0</v>
      </c>
      <c r="I228" s="22"/>
      <c r="J228" s="26"/>
      <c r="K228" s="18"/>
      <c r="L228" s="18"/>
      <c r="M228" s="30"/>
      <c r="N228" s="17"/>
      <c r="O228" s="18"/>
      <c r="P228" s="30"/>
      <c r="Q228" s="23"/>
    </row>
    <row r="229" spans="2:17" s="447" customFormat="1" ht="19.7" customHeight="1">
      <c r="B229" s="439"/>
      <c r="C229" s="439"/>
      <c r="D229" s="439"/>
      <c r="E229" s="440"/>
      <c r="F229" s="441"/>
      <c r="G229" s="442">
        <v>0</v>
      </c>
      <c r="H229" s="442">
        <f t="shared" ref="H229:H252" si="6">F229*G229</f>
        <v>0</v>
      </c>
      <c r="I229" s="443"/>
      <c r="J229" s="444"/>
      <c r="K229" s="441"/>
      <c r="L229" s="441"/>
      <c r="M229" s="445"/>
      <c r="N229" s="439"/>
      <c r="O229" s="441"/>
      <c r="P229" s="445"/>
      <c r="Q229" s="446"/>
    </row>
    <row r="230" spans="2:17" s="8" customFormat="1" ht="19.7" customHeight="1">
      <c r="B230" s="17">
        <v>6</v>
      </c>
      <c r="C230" s="17" t="s">
        <v>167</v>
      </c>
      <c r="D230" s="17" t="s">
        <v>167</v>
      </c>
      <c r="E230" s="50" t="s">
        <v>4963</v>
      </c>
      <c r="F230" s="18">
        <v>1</v>
      </c>
      <c r="G230" s="51">
        <v>3790</v>
      </c>
      <c r="H230" s="51">
        <f t="shared" si="6"/>
        <v>3790</v>
      </c>
      <c r="I230" s="22"/>
      <c r="J230" s="26" t="s">
        <v>5040</v>
      </c>
      <c r="K230" s="24" t="s">
        <v>4844</v>
      </c>
      <c r="L230" s="18"/>
      <c r="M230" s="30">
        <v>45176</v>
      </c>
      <c r="N230" s="17"/>
      <c r="O230" s="18"/>
      <c r="P230" s="30">
        <v>45181</v>
      </c>
      <c r="Q230" s="23">
        <v>45181</v>
      </c>
    </row>
    <row r="231" spans="2:17" s="8" customFormat="1" ht="19.7" customHeight="1">
      <c r="B231" s="17">
        <v>6</v>
      </c>
      <c r="C231" s="17" t="s">
        <v>1362</v>
      </c>
      <c r="D231" s="17" t="s">
        <v>167</v>
      </c>
      <c r="E231" s="436" t="s">
        <v>5041</v>
      </c>
      <c r="F231" s="18">
        <v>1</v>
      </c>
      <c r="G231" s="51">
        <v>1900</v>
      </c>
      <c r="H231" s="51">
        <f t="shared" si="6"/>
        <v>1900</v>
      </c>
      <c r="I231" s="22"/>
      <c r="J231" s="26" t="s">
        <v>5042</v>
      </c>
      <c r="K231" s="24" t="s">
        <v>4844</v>
      </c>
      <c r="L231" s="18"/>
      <c r="M231" s="30">
        <v>45176</v>
      </c>
      <c r="N231" s="17"/>
      <c r="O231" s="18"/>
      <c r="P231" s="30">
        <v>45180</v>
      </c>
      <c r="Q231" s="23">
        <v>45180</v>
      </c>
    </row>
    <row r="232" spans="2:17" s="8" customFormat="1" ht="19.7" customHeight="1">
      <c r="B232" s="17">
        <v>6</v>
      </c>
      <c r="C232" s="17" t="s">
        <v>4330</v>
      </c>
      <c r="D232" s="17" t="s">
        <v>167</v>
      </c>
      <c r="E232" s="50" t="s">
        <v>5043</v>
      </c>
      <c r="F232" s="18">
        <v>1</v>
      </c>
      <c r="G232" s="51">
        <v>5640</v>
      </c>
      <c r="H232" s="51">
        <f t="shared" si="6"/>
        <v>5640</v>
      </c>
      <c r="I232" s="22"/>
      <c r="J232" s="26" t="s">
        <v>5044</v>
      </c>
      <c r="K232" s="24" t="s">
        <v>4844</v>
      </c>
      <c r="L232" s="18"/>
      <c r="M232" s="30">
        <v>45176</v>
      </c>
      <c r="N232" s="17"/>
      <c r="O232" s="18"/>
      <c r="P232" s="30">
        <v>45182</v>
      </c>
      <c r="Q232" s="23">
        <v>45182</v>
      </c>
    </row>
    <row r="233" spans="2:17" s="8" customFormat="1" ht="19.7" customHeight="1">
      <c r="B233" s="17"/>
      <c r="C233" s="17"/>
      <c r="D233" s="17"/>
      <c r="E233" s="50"/>
      <c r="F233" s="18"/>
      <c r="G233" s="51">
        <v>0</v>
      </c>
      <c r="H233" s="51">
        <f t="shared" si="6"/>
        <v>0</v>
      </c>
      <c r="I233" s="22"/>
      <c r="J233" s="26"/>
      <c r="K233" s="18"/>
      <c r="L233" s="18"/>
      <c r="M233" s="30"/>
      <c r="N233" s="17"/>
      <c r="O233" s="18"/>
      <c r="P233" s="30"/>
      <c r="Q233" s="23"/>
    </row>
    <row r="234" spans="2:17" s="114" customFormat="1" ht="19.7" customHeight="1">
      <c r="B234" s="448"/>
      <c r="C234" s="448"/>
      <c r="D234" s="448"/>
      <c r="E234" s="449"/>
      <c r="F234" s="412"/>
      <c r="G234" s="450">
        <v>0</v>
      </c>
      <c r="H234" s="450">
        <f t="shared" si="6"/>
        <v>0</v>
      </c>
      <c r="I234" s="451"/>
      <c r="J234" s="452"/>
      <c r="K234" s="412"/>
      <c r="L234" s="412"/>
      <c r="M234" s="453"/>
      <c r="N234" s="448"/>
      <c r="O234" s="412"/>
      <c r="P234" s="453"/>
      <c r="Q234" s="454"/>
    </row>
    <row r="235" spans="2:17" s="8" customFormat="1" ht="19.7" customHeight="1">
      <c r="B235" s="17">
        <v>6</v>
      </c>
      <c r="C235" s="17" t="s">
        <v>1354</v>
      </c>
      <c r="D235" s="17" t="s">
        <v>167</v>
      </c>
      <c r="E235" s="50" t="s">
        <v>5045</v>
      </c>
      <c r="F235" s="18">
        <v>5</v>
      </c>
      <c r="G235" s="51">
        <v>999</v>
      </c>
      <c r="H235" s="51">
        <f t="shared" si="6"/>
        <v>4995</v>
      </c>
      <c r="I235" s="22"/>
      <c r="J235" s="26" t="s">
        <v>5046</v>
      </c>
      <c r="K235" s="24" t="s">
        <v>4844</v>
      </c>
      <c r="L235" s="18"/>
      <c r="M235" s="30">
        <v>45177</v>
      </c>
      <c r="N235" s="17"/>
      <c r="O235" s="18"/>
      <c r="P235" s="30">
        <v>45188</v>
      </c>
      <c r="Q235" s="23">
        <v>45188</v>
      </c>
    </row>
    <row r="236" spans="2:17" s="8" customFormat="1" ht="19.7" customHeight="1">
      <c r="B236" s="17"/>
      <c r="C236" s="17"/>
      <c r="D236" s="17"/>
      <c r="E236" s="50"/>
      <c r="F236" s="18"/>
      <c r="G236" s="51">
        <v>0</v>
      </c>
      <c r="H236" s="51">
        <f t="shared" si="6"/>
        <v>0</v>
      </c>
      <c r="I236" s="22"/>
      <c r="J236" s="26"/>
      <c r="K236" s="18"/>
      <c r="L236" s="18"/>
      <c r="M236" s="30"/>
      <c r="N236" s="17"/>
      <c r="O236" s="18"/>
      <c r="P236" s="30"/>
      <c r="Q236" s="23"/>
    </row>
    <row r="237" spans="2:17" s="1513" customFormat="1" ht="19.7" customHeight="1">
      <c r="B237" s="1068"/>
      <c r="C237" s="1068"/>
      <c r="D237" s="1068"/>
      <c r="E237" s="1507"/>
      <c r="F237" s="534"/>
      <c r="G237" s="1508">
        <v>0</v>
      </c>
      <c r="H237" s="1508">
        <f t="shared" si="6"/>
        <v>0</v>
      </c>
      <c r="I237" s="1509"/>
      <c r="J237" s="1510"/>
      <c r="K237" s="534"/>
      <c r="L237" s="534"/>
      <c r="M237" s="1511"/>
      <c r="N237" s="1068"/>
      <c r="O237" s="534"/>
      <c r="P237" s="1511"/>
      <c r="Q237" s="1512"/>
    </row>
    <row r="238" spans="2:17" s="8" customFormat="1" ht="19.7" customHeight="1">
      <c r="B238" s="17">
        <v>6</v>
      </c>
      <c r="C238" s="17" t="s">
        <v>1713</v>
      </c>
      <c r="D238" s="17" t="s">
        <v>167</v>
      </c>
      <c r="E238" s="50" t="s">
        <v>5047</v>
      </c>
      <c r="F238" s="18">
        <v>1</v>
      </c>
      <c r="G238" s="51">
        <v>2415</v>
      </c>
      <c r="H238" s="51">
        <f t="shared" si="6"/>
        <v>2415</v>
      </c>
      <c r="I238" s="22"/>
      <c r="J238" s="26" t="s">
        <v>5048</v>
      </c>
      <c r="K238" s="24" t="s">
        <v>4844</v>
      </c>
      <c r="L238" s="18"/>
      <c r="M238" s="30">
        <v>45183</v>
      </c>
      <c r="N238" s="17"/>
      <c r="O238" s="18"/>
      <c r="P238" s="30">
        <v>45184</v>
      </c>
      <c r="Q238" s="23">
        <v>45184</v>
      </c>
    </row>
    <row r="239" spans="2:17" s="8" customFormat="1" ht="19.7" customHeight="1">
      <c r="B239" s="17"/>
      <c r="C239" s="17"/>
      <c r="D239" s="17"/>
      <c r="E239" s="50"/>
      <c r="F239" s="18"/>
      <c r="G239" s="51">
        <v>0</v>
      </c>
      <c r="H239" s="51">
        <f t="shared" si="6"/>
        <v>0</v>
      </c>
      <c r="I239" s="22"/>
      <c r="J239" s="26"/>
      <c r="K239" s="18"/>
      <c r="L239" s="18"/>
      <c r="M239" s="30"/>
      <c r="N239" s="17"/>
      <c r="O239" s="18"/>
      <c r="P239" s="30"/>
      <c r="Q239" s="23"/>
    </row>
    <row r="240" spans="2:17" s="1522" customFormat="1" ht="19.7" customHeight="1">
      <c r="B240" s="1514"/>
      <c r="C240" s="1514"/>
      <c r="D240" s="1514"/>
      <c r="E240" s="1515"/>
      <c r="F240" s="1516"/>
      <c r="G240" s="1517">
        <v>0</v>
      </c>
      <c r="H240" s="1517">
        <f t="shared" si="6"/>
        <v>0</v>
      </c>
      <c r="I240" s="1518"/>
      <c r="J240" s="1519"/>
      <c r="K240" s="1516"/>
      <c r="L240" s="1516"/>
      <c r="M240" s="1520"/>
      <c r="N240" s="1514"/>
      <c r="O240" s="1516"/>
      <c r="P240" s="1520"/>
      <c r="Q240" s="1521"/>
    </row>
    <row r="241" spans="2:17" s="61" customFormat="1" ht="19.7" customHeight="1">
      <c r="B241" s="52">
        <v>6</v>
      </c>
      <c r="C241" s="52" t="s">
        <v>5014</v>
      </c>
      <c r="D241" s="52" t="s">
        <v>5014</v>
      </c>
      <c r="E241" s="53" t="s">
        <v>5049</v>
      </c>
      <c r="F241" s="54">
        <v>1</v>
      </c>
      <c r="G241" s="55">
        <v>1000</v>
      </c>
      <c r="H241" s="55">
        <f t="shared" si="6"/>
        <v>1000</v>
      </c>
      <c r="I241" s="56"/>
      <c r="J241" s="53" t="s">
        <v>5050</v>
      </c>
      <c r="K241" s="57" t="s">
        <v>5051</v>
      </c>
      <c r="L241" s="54"/>
      <c r="M241" s="58">
        <v>45190</v>
      </c>
      <c r="N241" s="52"/>
      <c r="O241" s="59">
        <v>45196</v>
      </c>
      <c r="P241" s="58"/>
      <c r="Q241" s="60">
        <v>45194</v>
      </c>
    </row>
    <row r="242" spans="2:17" s="8" customFormat="1" ht="19.7" customHeight="1">
      <c r="B242" s="52">
        <v>6</v>
      </c>
      <c r="C242" s="52" t="s">
        <v>5014</v>
      </c>
      <c r="D242" s="52" t="s">
        <v>5014</v>
      </c>
      <c r="E242" s="53" t="s">
        <v>291</v>
      </c>
      <c r="F242" s="54">
        <v>1</v>
      </c>
      <c r="G242" s="51">
        <v>900</v>
      </c>
      <c r="H242" s="51">
        <f>F242*G242</f>
        <v>900</v>
      </c>
      <c r="I242" s="22"/>
      <c r="J242" s="26"/>
      <c r="K242" s="18"/>
      <c r="L242" s="18"/>
      <c r="M242" s="30">
        <v>45190</v>
      </c>
      <c r="N242" s="17"/>
      <c r="O242" s="29">
        <v>45196</v>
      </c>
      <c r="P242" s="30"/>
      <c r="Q242" s="23">
        <v>45194</v>
      </c>
    </row>
    <row r="243" spans="2:17" s="8" customFormat="1" ht="19.7" customHeight="1">
      <c r="B243" s="17"/>
      <c r="C243" s="17"/>
      <c r="D243" s="17"/>
      <c r="E243" s="50"/>
      <c r="F243" s="18"/>
      <c r="G243" s="51">
        <v>0</v>
      </c>
      <c r="H243" s="51">
        <f t="shared" si="6"/>
        <v>0</v>
      </c>
      <c r="I243" s="22"/>
      <c r="J243" s="26"/>
      <c r="K243" s="18"/>
      <c r="L243" s="18"/>
      <c r="M243" s="30"/>
      <c r="N243" s="17"/>
      <c r="O243" s="18"/>
      <c r="P243" s="30"/>
      <c r="Q243" s="23"/>
    </row>
    <row r="244" spans="2:17" s="1541" customFormat="1" ht="19.7" customHeight="1">
      <c r="B244" s="1533"/>
      <c r="C244" s="1533"/>
      <c r="D244" s="1533"/>
      <c r="E244" s="1534"/>
      <c r="F244" s="1535"/>
      <c r="G244" s="1536">
        <v>0</v>
      </c>
      <c r="H244" s="1536">
        <f t="shared" si="6"/>
        <v>0</v>
      </c>
      <c r="I244" s="1537"/>
      <c r="J244" s="1538"/>
      <c r="K244" s="1535"/>
      <c r="L244" s="1535"/>
      <c r="M244" s="1539"/>
      <c r="N244" s="1533"/>
      <c r="O244" s="1535"/>
      <c r="P244" s="1539"/>
      <c r="Q244" s="1540"/>
    </row>
    <row r="245" spans="2:17" s="8" customFormat="1" ht="19.7" customHeight="1">
      <c r="B245" s="17">
        <v>14</v>
      </c>
      <c r="C245" s="17" t="s">
        <v>167</v>
      </c>
      <c r="D245" s="17" t="s">
        <v>167</v>
      </c>
      <c r="E245" s="9" t="s">
        <v>5052</v>
      </c>
      <c r="F245" s="18">
        <v>1</v>
      </c>
      <c r="G245" s="51">
        <v>290</v>
      </c>
      <c r="H245" s="51">
        <f t="shared" si="6"/>
        <v>290</v>
      </c>
      <c r="I245" s="22"/>
      <c r="J245" s="26" t="s">
        <v>5053</v>
      </c>
      <c r="K245" s="24" t="s">
        <v>4844</v>
      </c>
      <c r="L245" s="18"/>
      <c r="M245" s="30">
        <v>45189</v>
      </c>
      <c r="N245" s="17"/>
      <c r="O245" s="18"/>
      <c r="P245" s="30">
        <v>45190</v>
      </c>
      <c r="Q245" s="23">
        <v>45190</v>
      </c>
    </row>
    <row r="246" spans="2:17" s="8" customFormat="1" ht="19.7" customHeight="1">
      <c r="B246" s="17"/>
      <c r="C246" s="17"/>
      <c r="D246" s="17"/>
      <c r="E246" s="50"/>
      <c r="F246" s="18"/>
      <c r="G246" s="51">
        <v>0</v>
      </c>
      <c r="H246" s="51">
        <f t="shared" si="6"/>
        <v>0</v>
      </c>
      <c r="I246" s="22"/>
      <c r="J246" s="26"/>
      <c r="K246" s="18"/>
      <c r="L246" s="18"/>
      <c r="M246" s="30"/>
      <c r="N246" s="17"/>
      <c r="O246" s="18"/>
      <c r="P246" s="30"/>
      <c r="Q246" s="23"/>
    </row>
    <row r="247" spans="2:17" s="8" customFormat="1" ht="19.7" customHeight="1">
      <c r="B247" s="17"/>
      <c r="C247" s="17"/>
      <c r="D247" s="17"/>
      <c r="E247" s="50"/>
      <c r="F247" s="18"/>
      <c r="G247" s="51">
        <v>0</v>
      </c>
      <c r="H247" s="51">
        <f>F247*G247</f>
        <v>0</v>
      </c>
      <c r="I247" s="22"/>
      <c r="J247" s="26"/>
      <c r="K247" s="18"/>
      <c r="L247" s="18"/>
      <c r="M247" s="30"/>
      <c r="N247" s="17"/>
      <c r="O247" s="18"/>
      <c r="P247" s="30"/>
      <c r="Q247" s="23"/>
    </row>
    <row r="248" spans="2:17" s="8" customFormat="1" ht="19.7" customHeight="1">
      <c r="B248" s="17"/>
      <c r="C248" s="17"/>
      <c r="D248" s="17"/>
      <c r="E248" s="50"/>
      <c r="F248" s="18"/>
      <c r="G248" s="51">
        <v>0</v>
      </c>
      <c r="H248" s="51">
        <f t="shared" si="6"/>
        <v>0</v>
      </c>
      <c r="I248" s="22"/>
      <c r="J248" s="26"/>
      <c r="K248" s="18"/>
      <c r="L248" s="18"/>
      <c r="M248" s="30"/>
      <c r="N248" s="17"/>
      <c r="O248" s="18"/>
      <c r="P248" s="30"/>
      <c r="Q248" s="23"/>
    </row>
    <row r="249" spans="2:17" s="8" customFormat="1" ht="19.7" customHeight="1">
      <c r="B249" s="17"/>
      <c r="C249" s="17"/>
      <c r="D249" s="17"/>
      <c r="E249" s="50"/>
      <c r="F249" s="18"/>
      <c r="G249" s="51">
        <v>0</v>
      </c>
      <c r="H249" s="51">
        <f t="shared" si="6"/>
        <v>0</v>
      </c>
      <c r="I249" s="22"/>
      <c r="J249" s="26"/>
      <c r="K249" s="18"/>
      <c r="L249" s="18"/>
      <c r="M249" s="30"/>
      <c r="N249" s="17"/>
      <c r="O249" s="18"/>
      <c r="P249" s="30"/>
      <c r="Q249" s="23"/>
    </row>
    <row r="250" spans="2:17" s="8" customFormat="1" ht="19.7" customHeight="1">
      <c r="B250" s="17"/>
      <c r="C250" s="17"/>
      <c r="D250" s="17"/>
      <c r="E250" s="50"/>
      <c r="F250" s="18"/>
      <c r="G250" s="51">
        <v>0</v>
      </c>
      <c r="H250" s="51">
        <f t="shared" si="6"/>
        <v>0</v>
      </c>
      <c r="I250" s="22"/>
      <c r="J250" s="26"/>
      <c r="K250" s="18"/>
      <c r="L250" s="18"/>
      <c r="M250" s="30"/>
      <c r="N250" s="17"/>
      <c r="O250" s="18"/>
      <c r="P250" s="30"/>
      <c r="Q250" s="23"/>
    </row>
    <row r="251" spans="2:17" s="8" customFormat="1" ht="19.7" customHeight="1">
      <c r="B251" s="17"/>
      <c r="C251" s="17"/>
      <c r="D251" s="17"/>
      <c r="E251" s="50"/>
      <c r="F251" s="18"/>
      <c r="G251" s="51">
        <v>0</v>
      </c>
      <c r="H251" s="51">
        <f t="shared" si="6"/>
        <v>0</v>
      </c>
      <c r="I251" s="22"/>
      <c r="J251" s="26"/>
      <c r="K251" s="18"/>
      <c r="L251" s="18"/>
      <c r="M251" s="30"/>
      <c r="N251" s="17"/>
      <c r="O251" s="18"/>
      <c r="P251" s="30"/>
      <c r="Q251" s="23"/>
    </row>
    <row r="252" spans="2:17" s="8" customFormat="1" ht="19.7" customHeight="1">
      <c r="B252" s="17"/>
      <c r="C252" s="17"/>
      <c r="D252" s="17"/>
      <c r="E252" s="50"/>
      <c r="F252" s="18"/>
      <c r="G252" s="51">
        <v>0</v>
      </c>
      <c r="H252" s="51">
        <f t="shared" si="6"/>
        <v>0</v>
      </c>
      <c r="I252" s="22"/>
      <c r="J252" s="26"/>
      <c r="K252" s="18"/>
      <c r="L252" s="18"/>
      <c r="M252" s="30"/>
      <c r="N252" s="17"/>
      <c r="O252" s="18"/>
      <c r="P252" s="30"/>
      <c r="Q252" s="23"/>
    </row>
  </sheetData>
  <autoFilter ref="B8:O25" xr:uid="{CB55A6D2-5630-457A-BC59-54BD15B79E4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D8DBC-FBEC-4A49-AD28-4307DEDB1495}">
  <sheetPr>
    <tabColor rgb="FFFFC000"/>
  </sheetPr>
  <dimension ref="A2:R217"/>
  <sheetViews>
    <sheetView zoomScale="90" zoomScaleNormal="90" workbookViewId="0">
      <pane xSplit="11" ySplit="8" topLeftCell="Q153" activePane="bottomRight" state="frozen"/>
      <selection activeCell="D26" sqref="D26"/>
      <selection pane="topRight" activeCell="D26" sqref="D26"/>
      <selection pane="bottomLeft" activeCell="D26" sqref="D26"/>
      <selection pane="bottomRight" activeCell="R172" sqref="R172"/>
    </sheetView>
  </sheetViews>
  <sheetFormatPr defaultColWidth="11.75" defaultRowHeight="13.5" customHeight="1"/>
  <cols>
    <col min="1" max="1" width="18.625" style="9" customWidth="1"/>
    <col min="2" max="2" width="17" style="9" customWidth="1"/>
    <col min="3" max="3" width="6.25" style="8" customWidth="1"/>
    <col min="4" max="4" width="15.25" style="9" customWidth="1"/>
    <col min="5" max="5" width="15.5" style="9" customWidth="1"/>
    <col min="6" max="6" width="63.875" style="9" customWidth="1"/>
    <col min="7" max="7" width="10.75" style="8" customWidth="1"/>
    <col min="8" max="9" width="12.125" style="8" customWidth="1"/>
    <col min="10" max="10" width="7.125" style="10" customWidth="1"/>
    <col min="11" max="11" width="41.625" style="9" customWidth="1"/>
    <col min="12" max="12" width="45.25" style="9" customWidth="1"/>
    <col min="13" max="13" width="8.125" style="8" customWidth="1"/>
    <col min="14" max="14" width="17" style="8" customWidth="1"/>
    <col min="15" max="15" width="9.25" style="9" customWidth="1"/>
    <col min="16" max="16" width="16.375" style="8" customWidth="1"/>
    <col min="17" max="17" width="17.875" style="188" customWidth="1"/>
    <col min="18" max="18" width="13" style="188" customWidth="1"/>
    <col min="19" max="16384" width="11.75" style="9"/>
  </cols>
  <sheetData>
    <row r="2" spans="1:18" ht="20.100000000000001" customHeight="1">
      <c r="C2" s="183" t="s">
        <v>592</v>
      </c>
      <c r="D2" s="183"/>
      <c r="E2" s="183"/>
      <c r="F2" s="164" t="s">
        <v>5054</v>
      </c>
      <c r="H2" s="184" t="s">
        <v>594</v>
      </c>
      <c r="I2" s="185"/>
      <c r="J2" s="186"/>
      <c r="K2" s="187">
        <f>SUM(I:I)</f>
        <v>439629</v>
      </c>
    </row>
    <row r="3" spans="1:18" ht="20.100000000000001" customHeight="1">
      <c r="C3" s="183" t="s">
        <v>595</v>
      </c>
      <c r="D3" s="183"/>
      <c r="E3" s="183"/>
      <c r="F3" s="165" t="s">
        <v>5055</v>
      </c>
    </row>
    <row r="4" spans="1:18" ht="20.100000000000001" customHeight="1">
      <c r="C4" s="183" t="s">
        <v>597</v>
      </c>
      <c r="D4" s="183"/>
      <c r="E4" s="183"/>
      <c r="F4" s="165" t="s">
        <v>5056</v>
      </c>
      <c r="H4" s="737" t="s">
        <v>5057</v>
      </c>
      <c r="I4" s="737"/>
      <c r="J4" s="737"/>
      <c r="K4" s="737"/>
    </row>
    <row r="5" spans="1:18" ht="20.100000000000001" customHeight="1">
      <c r="C5" s="183" t="s">
        <v>600</v>
      </c>
      <c r="D5" s="183"/>
      <c r="E5" s="183"/>
      <c r="F5" s="167">
        <v>45162</v>
      </c>
      <c r="H5" s="737"/>
      <c r="I5" s="737"/>
      <c r="J5" s="737"/>
      <c r="K5" s="737"/>
    </row>
    <row r="6" spans="1:18" ht="20.100000000000001" customHeight="1">
      <c r="C6" s="183" t="s">
        <v>601</v>
      </c>
      <c r="D6" s="183"/>
      <c r="E6" s="183"/>
      <c r="F6" s="167">
        <v>45166</v>
      </c>
      <c r="H6" s="642" t="s">
        <v>5058</v>
      </c>
      <c r="I6" s="642"/>
      <c r="J6" s="642"/>
      <c r="K6" s="642"/>
    </row>
    <row r="8" spans="1:18" s="8" customFormat="1" ht="19.5" customHeight="1">
      <c r="B8" s="104" t="s">
        <v>602</v>
      </c>
      <c r="C8" s="190" t="s">
        <v>603</v>
      </c>
      <c r="D8" s="191" t="s">
        <v>604</v>
      </c>
      <c r="E8" s="191" t="s">
        <v>605</v>
      </c>
      <c r="F8" s="192" t="s">
        <v>606</v>
      </c>
      <c r="G8" s="192" t="s">
        <v>12</v>
      </c>
      <c r="H8" s="192" t="s">
        <v>13</v>
      </c>
      <c r="I8" s="193" t="s">
        <v>14</v>
      </c>
      <c r="J8" s="193" t="s">
        <v>607</v>
      </c>
      <c r="K8" s="192" t="s">
        <v>608</v>
      </c>
      <c r="L8" s="192" t="s">
        <v>609</v>
      </c>
      <c r="M8" s="192" t="s">
        <v>610</v>
      </c>
      <c r="N8" s="194" t="s">
        <v>611</v>
      </c>
      <c r="O8" s="191" t="s">
        <v>612</v>
      </c>
      <c r="P8" s="192" t="s">
        <v>613</v>
      </c>
      <c r="Q8" s="194" t="s">
        <v>614</v>
      </c>
      <c r="R8" s="195" t="s">
        <v>615</v>
      </c>
    </row>
    <row r="9" spans="1:18" s="8" customFormat="1" ht="19.5" customHeight="1">
      <c r="C9" s="643" t="s">
        <v>1963</v>
      </c>
      <c r="D9" s="644"/>
      <c r="E9" s="644"/>
      <c r="F9" s="645"/>
      <c r="G9" s="197"/>
      <c r="H9" s="197"/>
      <c r="I9" s="197"/>
      <c r="J9" s="198"/>
      <c r="K9" s="199"/>
      <c r="L9" s="192"/>
      <c r="M9" s="192"/>
      <c r="N9" s="194"/>
      <c r="O9" s="191"/>
      <c r="P9" s="192"/>
      <c r="Q9" s="194"/>
      <c r="R9" s="195"/>
    </row>
    <row r="10" spans="1:18" s="8" customFormat="1" ht="19.5" customHeight="1">
      <c r="A10" s="210"/>
      <c r="B10" s="646">
        <v>1</v>
      </c>
      <c r="C10" s="647">
        <v>1</v>
      </c>
      <c r="D10" s="648" t="s">
        <v>1964</v>
      </c>
      <c r="E10" s="648" t="s">
        <v>1964</v>
      </c>
      <c r="F10" s="649" t="s">
        <v>2064</v>
      </c>
      <c r="G10" s="650">
        <v>1</v>
      </c>
      <c r="H10" s="648">
        <v>0</v>
      </c>
      <c r="I10" s="651">
        <v>0</v>
      </c>
      <c r="J10" s="652"/>
      <c r="K10" s="649" t="s">
        <v>5059</v>
      </c>
      <c r="L10" s="653" t="s">
        <v>5060</v>
      </c>
      <c r="M10" s="653"/>
      <c r="N10" s="194"/>
      <c r="O10" s="191"/>
      <c r="P10" s="192"/>
      <c r="Q10" s="194"/>
      <c r="R10" s="206">
        <v>45156</v>
      </c>
    </row>
    <row r="11" spans="1:18" s="8" customFormat="1" ht="19.5" customHeight="1">
      <c r="A11" s="210"/>
      <c r="B11" s="646">
        <v>1</v>
      </c>
      <c r="C11" s="664">
        <f>C10+1</f>
        <v>2</v>
      </c>
      <c r="D11" s="648" t="s">
        <v>1964</v>
      </c>
      <c r="E11" s="648" t="s">
        <v>1964</v>
      </c>
      <c r="F11" s="649" t="s">
        <v>5061</v>
      </c>
      <c r="G11" s="650">
        <v>1</v>
      </c>
      <c r="H11" s="648">
        <v>0</v>
      </c>
      <c r="I11" s="651">
        <v>0</v>
      </c>
      <c r="J11" s="652"/>
      <c r="K11" s="649" t="s">
        <v>5062</v>
      </c>
      <c r="L11" s="653" t="s">
        <v>5060</v>
      </c>
      <c r="M11" s="653"/>
      <c r="N11" s="194"/>
      <c r="O11" s="191"/>
      <c r="P11" s="192"/>
      <c r="Q11" s="194"/>
      <c r="R11" s="206">
        <v>45156</v>
      </c>
    </row>
    <row r="12" spans="1:18" s="8" customFormat="1" ht="19.5" customHeight="1">
      <c r="A12" s="210"/>
      <c r="B12" s="646">
        <v>1</v>
      </c>
      <c r="C12" s="664">
        <f t="shared" ref="C12:C13" si="0">C11+1</f>
        <v>3</v>
      </c>
      <c r="D12" s="648" t="s">
        <v>1964</v>
      </c>
      <c r="E12" s="648" t="s">
        <v>1964</v>
      </c>
      <c r="F12" s="654" t="s">
        <v>478</v>
      </c>
      <c r="G12" s="650">
        <v>1</v>
      </c>
      <c r="H12" s="648">
        <v>0</v>
      </c>
      <c r="I12" s="648">
        <v>0</v>
      </c>
      <c r="J12" s="652"/>
      <c r="K12" s="649"/>
      <c r="L12" s="653" t="s">
        <v>5060</v>
      </c>
      <c r="M12" s="653"/>
      <c r="N12" s="194"/>
      <c r="O12" s="191"/>
      <c r="P12" s="192"/>
      <c r="Q12" s="194"/>
      <c r="R12" s="195"/>
    </row>
    <row r="13" spans="1:18" s="8" customFormat="1" ht="19.5" customHeight="1">
      <c r="A13" s="210"/>
      <c r="B13" s="646">
        <v>1</v>
      </c>
      <c r="C13" s="664">
        <f t="shared" si="0"/>
        <v>4</v>
      </c>
      <c r="D13" s="656" t="s">
        <v>1964</v>
      </c>
      <c r="E13" s="656" t="s">
        <v>1964</v>
      </c>
      <c r="F13" s="657" t="s">
        <v>1967</v>
      </c>
      <c r="G13" s="658">
        <v>1</v>
      </c>
      <c r="H13" s="659">
        <v>0</v>
      </c>
      <c r="I13" s="659">
        <v>0</v>
      </c>
      <c r="J13" s="660"/>
      <c r="K13" s="661"/>
      <c r="L13" s="653" t="s">
        <v>5060</v>
      </c>
      <c r="M13" s="653"/>
      <c r="N13" s="194"/>
      <c r="O13" s="191"/>
      <c r="P13" s="192"/>
      <c r="Q13" s="194"/>
      <c r="R13" s="195"/>
    </row>
    <row r="14" spans="1:18" s="8" customFormat="1" ht="19.5" customHeight="1">
      <c r="C14" s="738"/>
      <c r="D14" s="647"/>
      <c r="E14" s="647"/>
      <c r="F14" s="268"/>
      <c r="G14" s="197"/>
      <c r="H14" s="197"/>
      <c r="I14" s="197"/>
      <c r="J14" s="198"/>
      <c r="K14" s="199"/>
      <c r="L14" s="192"/>
      <c r="M14" s="192"/>
      <c r="N14" s="194"/>
      <c r="O14" s="191"/>
      <c r="P14" s="192"/>
      <c r="Q14" s="194"/>
      <c r="R14" s="195"/>
    </row>
    <row r="15" spans="1:18" s="8" customFormat="1" ht="19.5" customHeight="1">
      <c r="C15" s="738"/>
      <c r="D15" s="647"/>
      <c r="E15" s="647"/>
      <c r="F15" s="268"/>
      <c r="G15" s="197"/>
      <c r="H15" s="197"/>
      <c r="I15" s="197"/>
      <c r="J15" s="198"/>
      <c r="K15" s="199"/>
      <c r="L15" s="192"/>
      <c r="M15" s="192"/>
      <c r="N15" s="194"/>
      <c r="O15" s="191"/>
      <c r="P15" s="192"/>
      <c r="Q15" s="194"/>
      <c r="R15" s="195"/>
    </row>
    <row r="16" spans="1:18" s="8" customFormat="1" ht="19.5" customHeight="1">
      <c r="C16" s="738"/>
      <c r="D16" s="647"/>
      <c r="E16" s="647"/>
      <c r="F16" s="268"/>
      <c r="G16" s="197"/>
      <c r="H16" s="197"/>
      <c r="I16" s="197"/>
      <c r="J16" s="198"/>
      <c r="K16" s="199"/>
      <c r="L16" s="192"/>
      <c r="M16" s="192"/>
      <c r="N16" s="194"/>
      <c r="O16" s="191"/>
      <c r="P16" s="192"/>
      <c r="Q16" s="194"/>
      <c r="R16" s="195"/>
    </row>
    <row r="17" spans="1:18" ht="18" customHeight="1">
      <c r="C17" s="200" t="s">
        <v>616</v>
      </c>
      <c r="D17" s="201"/>
      <c r="E17" s="201"/>
      <c r="F17" s="202"/>
      <c r="G17" s="203"/>
      <c r="H17" s="203"/>
      <c r="I17" s="197"/>
      <c r="J17" s="198"/>
      <c r="K17" s="204"/>
      <c r="L17" s="196"/>
      <c r="M17" s="205"/>
      <c r="N17" s="194"/>
      <c r="O17" s="195"/>
      <c r="P17" s="195"/>
      <c r="Q17" s="194"/>
      <c r="R17" s="206"/>
    </row>
    <row r="18" spans="1:18" ht="18" customHeight="1">
      <c r="A18" s="210" t="s">
        <v>273</v>
      </c>
      <c r="B18" s="740">
        <v>3</v>
      </c>
      <c r="C18" s="664">
        <f>C13+1</f>
        <v>5</v>
      </c>
      <c r="D18" s="17" t="s">
        <v>167</v>
      </c>
      <c r="E18" s="17" t="s">
        <v>167</v>
      </c>
      <c r="F18" s="665" t="s">
        <v>1968</v>
      </c>
      <c r="G18" s="598">
        <v>2</v>
      </c>
      <c r="H18" s="598">
        <v>1200</v>
      </c>
      <c r="I18" s="177">
        <f t="shared" ref="I18:I79" si="1">G18*H18</f>
        <v>2400</v>
      </c>
      <c r="J18" s="119"/>
      <c r="K18" s="209" t="s">
        <v>618</v>
      </c>
      <c r="L18" s="176"/>
      <c r="M18" s="18"/>
      <c r="N18" s="29">
        <v>45141</v>
      </c>
      <c r="O18" s="26"/>
      <c r="P18" s="29">
        <v>45162</v>
      </c>
      <c r="Q18" s="29">
        <v>45162</v>
      </c>
      <c r="R18" s="23">
        <v>45162</v>
      </c>
    </row>
    <row r="19" spans="1:18" ht="18" customHeight="1">
      <c r="A19" s="210" t="s">
        <v>273</v>
      </c>
      <c r="B19" s="740">
        <v>3</v>
      </c>
      <c r="C19" s="207">
        <f>C18+1</f>
        <v>6</v>
      </c>
      <c r="D19" s="17" t="s">
        <v>167</v>
      </c>
      <c r="E19" s="17" t="s">
        <v>167</v>
      </c>
      <c r="F19" s="665" t="s">
        <v>1970</v>
      </c>
      <c r="G19" s="598">
        <v>1</v>
      </c>
      <c r="H19" s="598">
        <v>1120</v>
      </c>
      <c r="I19" s="177">
        <f t="shared" si="1"/>
        <v>1120</v>
      </c>
      <c r="J19" s="119"/>
      <c r="K19" s="209" t="s">
        <v>618</v>
      </c>
      <c r="L19" s="176"/>
      <c r="M19" s="18"/>
      <c r="N19" s="29">
        <v>45141</v>
      </c>
      <c r="O19" s="26"/>
      <c r="P19" s="29">
        <v>45162</v>
      </c>
      <c r="Q19" s="29">
        <v>45162</v>
      </c>
      <c r="R19" s="23">
        <v>45162</v>
      </c>
    </row>
    <row r="20" spans="1:18" ht="18" customHeight="1">
      <c r="A20" s="210" t="s">
        <v>642</v>
      </c>
      <c r="B20" s="740">
        <v>3</v>
      </c>
      <c r="C20" s="207">
        <f t="shared" ref="C20:C79" si="2">C19+1</f>
        <v>7</v>
      </c>
      <c r="D20" s="216" t="s">
        <v>270</v>
      </c>
      <c r="E20" s="216" t="s">
        <v>167</v>
      </c>
      <c r="F20" s="665" t="s">
        <v>2066</v>
      </c>
      <c r="G20" s="598">
        <v>1</v>
      </c>
      <c r="H20" s="598">
        <v>17487</v>
      </c>
      <c r="I20" s="177">
        <f t="shared" si="1"/>
        <v>17487</v>
      </c>
      <c r="J20" s="208"/>
      <c r="K20" s="209" t="s">
        <v>2067</v>
      </c>
      <c r="L20" s="176"/>
      <c r="M20" s="18"/>
      <c r="N20" s="29">
        <v>45141</v>
      </c>
      <c r="O20" s="26"/>
      <c r="P20" s="29">
        <v>45162</v>
      </c>
      <c r="Q20" s="29">
        <v>45162</v>
      </c>
      <c r="R20" s="23">
        <v>45162</v>
      </c>
    </row>
    <row r="21" spans="1:18" ht="18" customHeight="1">
      <c r="A21" s="210" t="s">
        <v>282</v>
      </c>
      <c r="B21" s="740">
        <v>3</v>
      </c>
      <c r="C21" s="207">
        <f t="shared" si="2"/>
        <v>8</v>
      </c>
      <c r="D21" s="17" t="s">
        <v>167</v>
      </c>
      <c r="E21" s="17" t="s">
        <v>167</v>
      </c>
      <c r="F21" s="665" t="s">
        <v>680</v>
      </c>
      <c r="G21" s="598">
        <v>2</v>
      </c>
      <c r="H21" s="598">
        <v>1320</v>
      </c>
      <c r="I21" s="177">
        <f t="shared" si="1"/>
        <v>2640</v>
      </c>
      <c r="J21" s="119"/>
      <c r="K21" s="209" t="s">
        <v>681</v>
      </c>
      <c r="L21" s="176"/>
      <c r="M21" s="18"/>
      <c r="N21" s="29">
        <v>45141</v>
      </c>
      <c r="O21" s="26"/>
      <c r="P21" s="29">
        <v>45162</v>
      </c>
      <c r="Q21" s="29">
        <v>45162</v>
      </c>
      <c r="R21" s="23">
        <v>45162</v>
      </c>
    </row>
    <row r="22" spans="1:18" ht="18" customHeight="1">
      <c r="A22" s="210" t="s">
        <v>276</v>
      </c>
      <c r="B22" s="740">
        <v>3</v>
      </c>
      <c r="C22" s="207">
        <f t="shared" si="2"/>
        <v>9</v>
      </c>
      <c r="D22" s="17" t="s">
        <v>167</v>
      </c>
      <c r="E22" s="17" t="s">
        <v>167</v>
      </c>
      <c r="F22" s="221" t="s">
        <v>647</v>
      </c>
      <c r="G22" s="222"/>
      <c r="H22" s="222">
        <v>19</v>
      </c>
      <c r="I22" s="222">
        <f t="shared" si="1"/>
        <v>0</v>
      </c>
      <c r="J22" s="208"/>
      <c r="K22" s="209" t="s">
        <v>682</v>
      </c>
      <c r="L22" s="176"/>
      <c r="M22" s="18"/>
      <c r="N22" s="29"/>
      <c r="O22" s="26"/>
      <c r="P22" s="29"/>
      <c r="Q22" s="29"/>
      <c r="R22" s="23"/>
    </row>
    <row r="23" spans="1:18" ht="18" customHeight="1">
      <c r="A23" s="210" t="s">
        <v>276</v>
      </c>
      <c r="B23" s="740">
        <v>3</v>
      </c>
      <c r="C23" s="207">
        <f t="shared" si="2"/>
        <v>10</v>
      </c>
      <c r="D23" s="17" t="s">
        <v>167</v>
      </c>
      <c r="E23" s="17" t="s">
        <v>167</v>
      </c>
      <c r="F23" s="221" t="s">
        <v>683</v>
      </c>
      <c r="G23" s="222"/>
      <c r="H23" s="222">
        <v>23</v>
      </c>
      <c r="I23" s="222">
        <f t="shared" si="1"/>
        <v>0</v>
      </c>
      <c r="J23" s="208"/>
      <c r="K23" s="209" t="s">
        <v>659</v>
      </c>
      <c r="L23" s="176"/>
      <c r="M23" s="18"/>
      <c r="N23" s="29"/>
      <c r="O23" s="26"/>
      <c r="P23" s="29"/>
      <c r="Q23" s="29"/>
      <c r="R23" s="23"/>
    </row>
    <row r="24" spans="1:18" ht="18" customHeight="1">
      <c r="A24" s="210" t="s">
        <v>276</v>
      </c>
      <c r="B24" s="740">
        <v>3</v>
      </c>
      <c r="C24" s="207">
        <f t="shared" si="2"/>
        <v>11</v>
      </c>
      <c r="D24" s="17" t="s">
        <v>167</v>
      </c>
      <c r="E24" s="17" t="s">
        <v>167</v>
      </c>
      <c r="F24" s="221" t="s">
        <v>660</v>
      </c>
      <c r="G24" s="222"/>
      <c r="H24" s="222">
        <v>23</v>
      </c>
      <c r="I24" s="222">
        <f t="shared" si="1"/>
        <v>0</v>
      </c>
      <c r="J24" s="208"/>
      <c r="K24" s="209" t="s">
        <v>684</v>
      </c>
      <c r="L24" s="176"/>
      <c r="M24" s="18"/>
      <c r="N24" s="29"/>
      <c r="O24" s="26"/>
      <c r="P24" s="29"/>
      <c r="Q24" s="29"/>
      <c r="R24" s="23"/>
    </row>
    <row r="25" spans="1:18" ht="18" customHeight="1">
      <c r="A25" s="210" t="s">
        <v>276</v>
      </c>
      <c r="B25" s="740">
        <v>3</v>
      </c>
      <c r="C25" s="207">
        <f t="shared" si="2"/>
        <v>12</v>
      </c>
      <c r="D25" s="17" t="s">
        <v>167</v>
      </c>
      <c r="E25" s="17" t="s">
        <v>167</v>
      </c>
      <c r="F25" s="669" t="s">
        <v>653</v>
      </c>
      <c r="G25" s="557">
        <v>4</v>
      </c>
      <c r="H25" s="598">
        <v>70</v>
      </c>
      <c r="I25" s="177">
        <f t="shared" si="1"/>
        <v>280</v>
      </c>
      <c r="J25" s="208"/>
      <c r="K25" s="225" t="s">
        <v>2068</v>
      </c>
      <c r="L25" s="176"/>
      <c r="M25" s="18"/>
      <c r="N25" s="29">
        <v>45141</v>
      </c>
      <c r="O25" s="26"/>
      <c r="P25" s="29">
        <v>45162</v>
      </c>
      <c r="Q25" s="29">
        <v>45162</v>
      </c>
      <c r="R25" s="23">
        <v>45162</v>
      </c>
    </row>
    <row r="26" spans="1:18" ht="18" customHeight="1">
      <c r="A26" s="210" t="s">
        <v>642</v>
      </c>
      <c r="B26" s="740">
        <v>3</v>
      </c>
      <c r="C26" s="207">
        <f t="shared" si="2"/>
        <v>13</v>
      </c>
      <c r="D26" s="216" t="s">
        <v>270</v>
      </c>
      <c r="E26" s="216" t="s">
        <v>167</v>
      </c>
      <c r="F26" s="665" t="s">
        <v>643</v>
      </c>
      <c r="G26" s="598">
        <v>1</v>
      </c>
      <c r="H26" s="598">
        <v>6380</v>
      </c>
      <c r="I26" s="177">
        <f t="shared" si="1"/>
        <v>6380</v>
      </c>
      <c r="J26" s="208"/>
      <c r="K26" s="209" t="s">
        <v>644</v>
      </c>
      <c r="L26" s="176"/>
      <c r="M26" s="18"/>
      <c r="N26" s="29">
        <v>45141</v>
      </c>
      <c r="O26" s="26"/>
      <c r="P26" s="29">
        <v>45162</v>
      </c>
      <c r="Q26" s="29">
        <v>45162</v>
      </c>
      <c r="R26" s="23">
        <v>45162</v>
      </c>
    </row>
    <row r="27" spans="1:18" ht="18" customHeight="1">
      <c r="A27" s="210" t="s">
        <v>276</v>
      </c>
      <c r="B27" s="740">
        <v>3</v>
      </c>
      <c r="C27" s="207">
        <f t="shared" si="2"/>
        <v>14</v>
      </c>
      <c r="D27" s="17" t="s">
        <v>167</v>
      </c>
      <c r="E27" s="17" t="s">
        <v>167</v>
      </c>
      <c r="F27" s="665" t="s">
        <v>645</v>
      </c>
      <c r="G27" s="598">
        <v>2</v>
      </c>
      <c r="H27" s="598">
        <v>144</v>
      </c>
      <c r="I27" s="177">
        <f t="shared" si="1"/>
        <v>288</v>
      </c>
      <c r="J27" s="208"/>
      <c r="K27" s="209" t="s">
        <v>1982</v>
      </c>
      <c r="L27" s="176"/>
      <c r="M27" s="18"/>
      <c r="N27" s="29">
        <v>45141</v>
      </c>
      <c r="O27" s="26"/>
      <c r="P27" s="29">
        <v>45162</v>
      </c>
      <c r="Q27" s="29">
        <v>45162</v>
      </c>
      <c r="R27" s="23">
        <v>45162</v>
      </c>
    </row>
    <row r="28" spans="1:18" ht="18" customHeight="1">
      <c r="A28" s="210" t="s">
        <v>276</v>
      </c>
      <c r="B28" s="740">
        <v>3</v>
      </c>
      <c r="C28" s="207">
        <f t="shared" si="2"/>
        <v>15</v>
      </c>
      <c r="D28" s="17" t="s">
        <v>167</v>
      </c>
      <c r="E28" s="17" t="s">
        <v>167</v>
      </c>
      <c r="F28" s="221" t="s">
        <v>647</v>
      </c>
      <c r="G28" s="222"/>
      <c r="H28" s="222">
        <v>19</v>
      </c>
      <c r="I28" s="222">
        <f t="shared" si="1"/>
        <v>0</v>
      </c>
      <c r="J28" s="208"/>
      <c r="K28" s="209" t="s">
        <v>1983</v>
      </c>
      <c r="L28" s="176"/>
      <c r="M28" s="18"/>
      <c r="N28" s="29"/>
      <c r="O28" s="26"/>
      <c r="P28" s="29"/>
      <c r="Q28" s="29"/>
      <c r="R28" s="23"/>
    </row>
    <row r="29" spans="1:18" ht="18" customHeight="1">
      <c r="A29" s="210" t="s">
        <v>276</v>
      </c>
      <c r="B29" s="740">
        <v>3</v>
      </c>
      <c r="C29" s="207">
        <f t="shared" si="2"/>
        <v>16</v>
      </c>
      <c r="D29" s="17" t="s">
        <v>167</v>
      </c>
      <c r="E29" s="17" t="s">
        <v>167</v>
      </c>
      <c r="F29" s="221" t="s">
        <v>649</v>
      </c>
      <c r="G29" s="222"/>
      <c r="H29" s="222">
        <v>23</v>
      </c>
      <c r="I29" s="222">
        <f t="shared" si="1"/>
        <v>0</v>
      </c>
      <c r="J29" s="208"/>
      <c r="K29" s="209" t="s">
        <v>650</v>
      </c>
      <c r="L29" s="176"/>
      <c r="M29" s="18"/>
      <c r="N29" s="29"/>
      <c r="O29" s="26"/>
      <c r="P29" s="29"/>
      <c r="Q29" s="29"/>
      <c r="R29" s="23"/>
    </row>
    <row r="30" spans="1:18" ht="18" customHeight="1">
      <c r="A30" s="210" t="s">
        <v>642</v>
      </c>
      <c r="B30" s="740">
        <v>3</v>
      </c>
      <c r="C30" s="207">
        <f t="shared" si="2"/>
        <v>17</v>
      </c>
      <c r="D30" s="216" t="s">
        <v>270</v>
      </c>
      <c r="E30" s="216" t="s">
        <v>167</v>
      </c>
      <c r="F30" s="665" t="s">
        <v>651</v>
      </c>
      <c r="G30" s="598">
        <v>1</v>
      </c>
      <c r="H30" s="598">
        <v>6397</v>
      </c>
      <c r="I30" s="177">
        <f t="shared" si="1"/>
        <v>6397</v>
      </c>
      <c r="J30" s="208"/>
      <c r="K30" s="209" t="s">
        <v>652</v>
      </c>
      <c r="L30" s="176"/>
      <c r="M30" s="18"/>
      <c r="N30" s="29">
        <v>45141</v>
      </c>
      <c r="O30" s="26"/>
      <c r="P30" s="29">
        <v>45162</v>
      </c>
      <c r="Q30" s="29">
        <v>45162</v>
      </c>
      <c r="R30" s="40">
        <v>45194</v>
      </c>
    </row>
    <row r="31" spans="1:18" ht="18" customHeight="1">
      <c r="A31" s="210" t="s">
        <v>276</v>
      </c>
      <c r="B31" s="740">
        <v>3</v>
      </c>
      <c r="C31" s="207">
        <f t="shared" si="2"/>
        <v>18</v>
      </c>
      <c r="D31" s="17" t="s">
        <v>167</v>
      </c>
      <c r="E31" s="17" t="s">
        <v>167</v>
      </c>
      <c r="F31" s="221" t="s">
        <v>653</v>
      </c>
      <c r="G31" s="668"/>
      <c r="H31" s="222">
        <v>70</v>
      </c>
      <c r="I31" s="222">
        <f t="shared" si="1"/>
        <v>0</v>
      </c>
      <c r="J31" s="208"/>
      <c r="K31" s="209" t="s">
        <v>1984</v>
      </c>
      <c r="L31" s="176"/>
      <c r="M31" s="18"/>
      <c r="N31" s="29"/>
      <c r="O31" s="26"/>
      <c r="P31" s="29"/>
      <c r="Q31" s="29"/>
      <c r="R31" s="23"/>
    </row>
    <row r="32" spans="1:18" ht="18" customHeight="1">
      <c r="A32" s="210" t="s">
        <v>276</v>
      </c>
      <c r="B32" s="740">
        <v>3</v>
      </c>
      <c r="C32" s="207">
        <f t="shared" si="2"/>
        <v>19</v>
      </c>
      <c r="D32" s="17" t="s">
        <v>167</v>
      </c>
      <c r="E32" s="17" t="s">
        <v>167</v>
      </c>
      <c r="F32" s="221" t="s">
        <v>655</v>
      </c>
      <c r="G32" s="222"/>
      <c r="H32" s="222">
        <v>169</v>
      </c>
      <c r="I32" s="222">
        <f t="shared" si="1"/>
        <v>0</v>
      </c>
      <c r="J32" s="208"/>
      <c r="K32" s="209" t="s">
        <v>5063</v>
      </c>
      <c r="L32" s="176"/>
      <c r="M32" s="18"/>
      <c r="N32" s="29"/>
      <c r="O32" s="26"/>
      <c r="P32" s="29"/>
      <c r="Q32" s="29"/>
      <c r="R32" s="23"/>
    </row>
    <row r="33" spans="1:18" ht="18" customHeight="1">
      <c r="A33" s="210" t="s">
        <v>276</v>
      </c>
      <c r="B33" s="740">
        <v>3</v>
      </c>
      <c r="C33" s="207">
        <f t="shared" si="2"/>
        <v>20</v>
      </c>
      <c r="D33" s="17" t="s">
        <v>167</v>
      </c>
      <c r="E33" s="17" t="s">
        <v>167</v>
      </c>
      <c r="F33" s="221" t="s">
        <v>647</v>
      </c>
      <c r="G33" s="222"/>
      <c r="H33" s="222">
        <v>19</v>
      </c>
      <c r="I33" s="222">
        <f t="shared" si="1"/>
        <v>0</v>
      </c>
      <c r="J33" s="208"/>
      <c r="K33" s="209" t="s">
        <v>657</v>
      </c>
      <c r="L33" s="176"/>
      <c r="M33" s="18"/>
      <c r="N33" s="29"/>
      <c r="O33" s="26"/>
      <c r="P33" s="29"/>
      <c r="Q33" s="29"/>
      <c r="R33" s="23"/>
    </row>
    <row r="34" spans="1:18" ht="18" customHeight="1">
      <c r="A34" s="210" t="s">
        <v>276</v>
      </c>
      <c r="B34" s="740">
        <v>3</v>
      </c>
      <c r="C34" s="207">
        <f t="shared" si="2"/>
        <v>21</v>
      </c>
      <c r="D34" s="17" t="s">
        <v>167</v>
      </c>
      <c r="E34" s="17" t="s">
        <v>167</v>
      </c>
      <c r="F34" s="221" t="s">
        <v>658</v>
      </c>
      <c r="G34" s="222"/>
      <c r="H34" s="222">
        <v>27</v>
      </c>
      <c r="I34" s="222">
        <f t="shared" si="1"/>
        <v>0</v>
      </c>
      <c r="J34" s="208"/>
      <c r="K34" s="209" t="s">
        <v>659</v>
      </c>
      <c r="L34" s="176"/>
      <c r="M34" s="18"/>
      <c r="N34" s="29"/>
      <c r="O34" s="26"/>
      <c r="P34" s="29"/>
      <c r="Q34" s="29"/>
      <c r="R34" s="23"/>
    </row>
    <row r="35" spans="1:18" ht="18" customHeight="1">
      <c r="A35" s="210" t="s">
        <v>276</v>
      </c>
      <c r="B35" s="740">
        <v>3</v>
      </c>
      <c r="C35" s="207">
        <f t="shared" si="2"/>
        <v>22</v>
      </c>
      <c r="D35" s="17" t="s">
        <v>167</v>
      </c>
      <c r="E35" s="17" t="s">
        <v>167</v>
      </c>
      <c r="F35" s="221" t="s">
        <v>660</v>
      </c>
      <c r="G35" s="222"/>
      <c r="H35" s="222">
        <v>23</v>
      </c>
      <c r="I35" s="222">
        <f t="shared" si="1"/>
        <v>0</v>
      </c>
      <c r="J35" s="208"/>
      <c r="K35" s="209" t="s">
        <v>1986</v>
      </c>
      <c r="L35" s="176"/>
      <c r="M35" s="18"/>
      <c r="N35" s="29"/>
      <c r="O35" s="26"/>
      <c r="P35" s="29"/>
      <c r="Q35" s="29"/>
      <c r="R35" s="23"/>
    </row>
    <row r="36" spans="1:18" ht="18" customHeight="1">
      <c r="A36" s="210" t="s">
        <v>628</v>
      </c>
      <c r="B36" s="740">
        <v>3</v>
      </c>
      <c r="C36" s="207">
        <f t="shared" si="2"/>
        <v>23</v>
      </c>
      <c r="D36" s="17" t="s">
        <v>167</v>
      </c>
      <c r="E36" s="17" t="s">
        <v>167</v>
      </c>
      <c r="F36" s="665" t="s">
        <v>662</v>
      </c>
      <c r="G36" s="598">
        <v>1</v>
      </c>
      <c r="H36" s="598">
        <v>2110</v>
      </c>
      <c r="I36" s="177">
        <f t="shared" si="1"/>
        <v>2110</v>
      </c>
      <c r="J36" s="208"/>
      <c r="K36" s="209" t="s">
        <v>663</v>
      </c>
      <c r="L36" s="176"/>
      <c r="M36" s="18"/>
      <c r="N36" s="29">
        <v>45141</v>
      </c>
      <c r="O36" s="26"/>
      <c r="P36" s="29">
        <v>45162</v>
      </c>
      <c r="Q36" s="29">
        <v>45162</v>
      </c>
      <c r="R36" s="23">
        <v>45162</v>
      </c>
    </row>
    <row r="37" spans="1:18" ht="18" customHeight="1">
      <c r="A37" s="210" t="s">
        <v>642</v>
      </c>
      <c r="B37" s="740">
        <v>3</v>
      </c>
      <c r="C37" s="207">
        <f t="shared" si="2"/>
        <v>24</v>
      </c>
      <c r="D37" s="216" t="s">
        <v>270</v>
      </c>
      <c r="E37" s="216" t="s">
        <v>167</v>
      </c>
      <c r="F37" s="665" t="s">
        <v>664</v>
      </c>
      <c r="G37" s="598">
        <v>1</v>
      </c>
      <c r="H37" s="598">
        <v>5771</v>
      </c>
      <c r="I37" s="177">
        <f t="shared" si="1"/>
        <v>5771</v>
      </c>
      <c r="J37" s="208"/>
      <c r="K37" s="209" t="s">
        <v>665</v>
      </c>
      <c r="L37" s="176"/>
      <c r="M37" s="18"/>
      <c r="N37" s="29">
        <v>45141</v>
      </c>
      <c r="O37" s="26"/>
      <c r="P37" s="29">
        <v>45162</v>
      </c>
      <c r="Q37" s="29">
        <v>45162</v>
      </c>
      <c r="R37" s="23">
        <v>45162</v>
      </c>
    </row>
    <row r="38" spans="1:18" ht="18" customHeight="1">
      <c r="A38" s="210" t="s">
        <v>276</v>
      </c>
      <c r="B38" s="740">
        <v>3</v>
      </c>
      <c r="C38" s="207">
        <f t="shared" si="2"/>
        <v>25</v>
      </c>
      <c r="D38" s="17" t="s">
        <v>167</v>
      </c>
      <c r="E38" s="17" t="s">
        <v>167</v>
      </c>
      <c r="F38" s="665" t="s">
        <v>666</v>
      </c>
      <c r="G38" s="598">
        <v>1</v>
      </c>
      <c r="H38" s="598">
        <v>220</v>
      </c>
      <c r="I38" s="177">
        <f t="shared" si="1"/>
        <v>220</v>
      </c>
      <c r="J38" s="208"/>
      <c r="K38" s="225" t="s">
        <v>646</v>
      </c>
      <c r="L38" s="176"/>
      <c r="M38" s="18"/>
      <c r="N38" s="29">
        <v>45141</v>
      </c>
      <c r="O38" s="26"/>
      <c r="P38" s="29">
        <v>45162</v>
      </c>
      <c r="Q38" s="29">
        <v>45162</v>
      </c>
      <c r="R38" s="23">
        <v>45162</v>
      </c>
    </row>
    <row r="39" spans="1:18" ht="18" customHeight="1">
      <c r="A39" s="210" t="s">
        <v>276</v>
      </c>
      <c r="B39" s="740">
        <v>3</v>
      </c>
      <c r="C39" s="207">
        <f t="shared" si="2"/>
        <v>26</v>
      </c>
      <c r="D39" s="17" t="s">
        <v>167</v>
      </c>
      <c r="E39" s="17" t="s">
        <v>167</v>
      </c>
      <c r="F39" s="221" t="s">
        <v>658</v>
      </c>
      <c r="G39" s="222"/>
      <c r="H39" s="222">
        <v>27</v>
      </c>
      <c r="I39" s="222">
        <f t="shared" si="1"/>
        <v>0</v>
      </c>
      <c r="J39" s="208"/>
      <c r="K39" s="209" t="s">
        <v>667</v>
      </c>
      <c r="L39" s="176"/>
      <c r="M39" s="18"/>
      <c r="N39" s="29"/>
      <c r="O39" s="26"/>
      <c r="P39" s="29"/>
      <c r="Q39" s="29"/>
      <c r="R39" s="23"/>
    </row>
    <row r="40" spans="1:18" ht="18" customHeight="1">
      <c r="A40" s="210" t="s">
        <v>276</v>
      </c>
      <c r="B40" s="740">
        <v>3</v>
      </c>
      <c r="C40" s="207">
        <f t="shared" si="2"/>
        <v>27</v>
      </c>
      <c r="D40" s="17" t="s">
        <v>167</v>
      </c>
      <c r="E40" s="17" t="s">
        <v>167</v>
      </c>
      <c r="F40" s="665" t="s">
        <v>668</v>
      </c>
      <c r="G40" s="598">
        <v>1</v>
      </c>
      <c r="H40" s="598">
        <v>590</v>
      </c>
      <c r="I40" s="177">
        <f t="shared" si="1"/>
        <v>590</v>
      </c>
      <c r="J40" s="208"/>
      <c r="K40" s="209" t="s">
        <v>669</v>
      </c>
      <c r="L40" s="176"/>
      <c r="M40" s="18"/>
      <c r="N40" s="29">
        <v>45141</v>
      </c>
      <c r="O40" s="26"/>
      <c r="P40" s="29">
        <v>45162</v>
      </c>
      <c r="Q40" s="29">
        <v>45162</v>
      </c>
      <c r="R40" s="23">
        <v>45162</v>
      </c>
    </row>
    <row r="41" spans="1:18" ht="18" customHeight="1">
      <c r="A41" s="210" t="s">
        <v>642</v>
      </c>
      <c r="B41" s="740">
        <v>3</v>
      </c>
      <c r="C41" s="207">
        <f t="shared" si="2"/>
        <v>28</v>
      </c>
      <c r="D41" s="216" t="s">
        <v>270</v>
      </c>
      <c r="E41" s="216" t="s">
        <v>167</v>
      </c>
      <c r="F41" s="665" t="s">
        <v>670</v>
      </c>
      <c r="G41" s="598">
        <v>1</v>
      </c>
      <c r="H41" s="598">
        <v>6289</v>
      </c>
      <c r="I41" s="177">
        <f t="shared" si="1"/>
        <v>6289</v>
      </c>
      <c r="J41" s="208"/>
      <c r="K41" s="209" t="s">
        <v>671</v>
      </c>
      <c r="L41" s="176"/>
      <c r="M41" s="18"/>
      <c r="N41" s="29">
        <v>45141</v>
      </c>
      <c r="O41" s="26"/>
      <c r="P41" s="29">
        <v>45162</v>
      </c>
      <c r="Q41" s="29">
        <v>45162</v>
      </c>
      <c r="R41" s="40">
        <v>45163</v>
      </c>
    </row>
    <row r="42" spans="1:18" ht="18" customHeight="1">
      <c r="A42" s="210" t="s">
        <v>642</v>
      </c>
      <c r="B42" s="740">
        <v>3</v>
      </c>
      <c r="C42" s="207">
        <f t="shared" si="2"/>
        <v>29</v>
      </c>
      <c r="D42" s="216" t="s">
        <v>270</v>
      </c>
      <c r="E42" s="216" t="s">
        <v>167</v>
      </c>
      <c r="F42" s="671" t="s">
        <v>672</v>
      </c>
      <c r="G42" s="598">
        <v>1</v>
      </c>
      <c r="H42" s="598">
        <v>4957</v>
      </c>
      <c r="I42" s="177">
        <f t="shared" si="1"/>
        <v>4957</v>
      </c>
      <c r="J42" s="208"/>
      <c r="K42" s="209" t="s">
        <v>673</v>
      </c>
      <c r="L42" s="176"/>
      <c r="M42" s="18"/>
      <c r="N42" s="29">
        <v>45141</v>
      </c>
      <c r="O42" s="26"/>
      <c r="P42" s="29">
        <v>45162</v>
      </c>
      <c r="Q42" s="29">
        <v>45162</v>
      </c>
      <c r="R42" s="23">
        <v>45162</v>
      </c>
    </row>
    <row r="43" spans="1:18" ht="18" customHeight="1">
      <c r="A43" s="210" t="s">
        <v>276</v>
      </c>
      <c r="B43" s="740">
        <v>3</v>
      </c>
      <c r="C43" s="207">
        <f t="shared" si="2"/>
        <v>30</v>
      </c>
      <c r="D43" s="17" t="s">
        <v>167</v>
      </c>
      <c r="E43" s="17" t="s">
        <v>167</v>
      </c>
      <c r="F43" s="665" t="s">
        <v>674</v>
      </c>
      <c r="G43" s="598">
        <v>45</v>
      </c>
      <c r="H43" s="598">
        <v>19</v>
      </c>
      <c r="I43" s="177">
        <f t="shared" si="1"/>
        <v>855</v>
      </c>
      <c r="J43" s="208"/>
      <c r="K43" s="209" t="s">
        <v>1988</v>
      </c>
      <c r="L43" s="176"/>
      <c r="M43" s="18"/>
      <c r="N43" s="29">
        <v>45141</v>
      </c>
      <c r="O43" s="26"/>
      <c r="P43" s="29">
        <v>45162</v>
      </c>
      <c r="Q43" s="29">
        <v>45162</v>
      </c>
      <c r="R43" s="23">
        <v>45162</v>
      </c>
    </row>
    <row r="44" spans="1:18" ht="18" customHeight="1">
      <c r="A44" s="210" t="s">
        <v>276</v>
      </c>
      <c r="B44" s="740">
        <v>3</v>
      </c>
      <c r="C44" s="207">
        <f t="shared" si="2"/>
        <v>31</v>
      </c>
      <c r="D44" s="17" t="s">
        <v>167</v>
      </c>
      <c r="E44" s="17" t="s">
        <v>167</v>
      </c>
      <c r="F44" s="221" t="s">
        <v>676</v>
      </c>
      <c r="G44" s="222"/>
      <c r="H44" s="222">
        <v>23</v>
      </c>
      <c r="I44" s="222">
        <f t="shared" si="1"/>
        <v>0</v>
      </c>
      <c r="J44" s="208"/>
      <c r="K44" s="209" t="s">
        <v>677</v>
      </c>
      <c r="L44" s="176"/>
      <c r="M44" s="18"/>
      <c r="N44" s="29"/>
      <c r="O44" s="26"/>
      <c r="P44" s="29"/>
      <c r="Q44" s="29"/>
      <c r="R44" s="23"/>
    </row>
    <row r="45" spans="1:18" ht="18" customHeight="1">
      <c r="A45" s="210" t="s">
        <v>633</v>
      </c>
      <c r="B45" s="740">
        <v>3</v>
      </c>
      <c r="C45" s="207">
        <f t="shared" si="2"/>
        <v>32</v>
      </c>
      <c r="D45" s="216" t="s">
        <v>270</v>
      </c>
      <c r="E45" s="216" t="s">
        <v>167</v>
      </c>
      <c r="F45" s="665" t="s">
        <v>634</v>
      </c>
      <c r="G45" s="598">
        <v>1</v>
      </c>
      <c r="H45" s="598">
        <v>8216</v>
      </c>
      <c r="I45" s="219">
        <f t="shared" si="1"/>
        <v>8216</v>
      </c>
      <c r="J45" s="119"/>
      <c r="K45" s="26" t="s">
        <v>635</v>
      </c>
      <c r="L45" s="176"/>
      <c r="M45" s="18"/>
      <c r="N45" s="29">
        <v>45141</v>
      </c>
      <c r="O45" s="26"/>
      <c r="P45" s="29">
        <v>45162</v>
      </c>
      <c r="Q45" s="29">
        <v>45162</v>
      </c>
      <c r="R45" s="23">
        <v>45162</v>
      </c>
    </row>
    <row r="46" spans="1:18" ht="18" customHeight="1">
      <c r="A46" s="210" t="s">
        <v>276</v>
      </c>
      <c r="B46" s="740">
        <v>3</v>
      </c>
      <c r="C46" s="207">
        <f t="shared" si="2"/>
        <v>33</v>
      </c>
      <c r="D46" s="17" t="s">
        <v>167</v>
      </c>
      <c r="E46" s="17" t="s">
        <v>167</v>
      </c>
      <c r="F46" s="221" t="s">
        <v>636</v>
      </c>
      <c r="G46" s="222"/>
      <c r="H46" s="222">
        <v>27</v>
      </c>
      <c r="I46" s="1554">
        <f t="shared" si="1"/>
        <v>0</v>
      </c>
      <c r="J46" s="119"/>
      <c r="K46" s="209" t="s">
        <v>1986</v>
      </c>
      <c r="L46" s="176"/>
      <c r="M46" s="18"/>
      <c r="N46" s="29"/>
      <c r="O46" s="26"/>
      <c r="P46" s="29"/>
      <c r="Q46" s="29"/>
      <c r="R46" s="23"/>
    </row>
    <row r="47" spans="1:18" ht="18" customHeight="1">
      <c r="A47" s="210" t="s">
        <v>276</v>
      </c>
      <c r="B47" s="740">
        <v>3</v>
      </c>
      <c r="C47" s="207">
        <f t="shared" si="2"/>
        <v>34</v>
      </c>
      <c r="D47" s="17" t="s">
        <v>167</v>
      </c>
      <c r="E47" s="17" t="s">
        <v>167</v>
      </c>
      <c r="F47" s="665" t="s">
        <v>638</v>
      </c>
      <c r="G47" s="598">
        <v>1</v>
      </c>
      <c r="H47" s="598">
        <v>226</v>
      </c>
      <c r="I47" s="219">
        <f t="shared" si="1"/>
        <v>226</v>
      </c>
      <c r="J47" s="119"/>
      <c r="K47" s="209" t="s">
        <v>639</v>
      </c>
      <c r="L47" s="176"/>
      <c r="M47" s="18"/>
      <c r="N47" s="29">
        <v>45141</v>
      </c>
      <c r="O47" s="26"/>
      <c r="P47" s="29">
        <v>45162</v>
      </c>
      <c r="Q47" s="29">
        <v>45162</v>
      </c>
      <c r="R47" s="23">
        <v>45162</v>
      </c>
    </row>
    <row r="48" spans="1:18" ht="18" customHeight="1">
      <c r="A48" s="210" t="s">
        <v>276</v>
      </c>
      <c r="B48" s="740">
        <v>3</v>
      </c>
      <c r="C48" s="207">
        <f t="shared" si="2"/>
        <v>35</v>
      </c>
      <c r="D48" s="17" t="s">
        <v>167</v>
      </c>
      <c r="E48" s="17" t="s">
        <v>167</v>
      </c>
      <c r="F48" s="665" t="s">
        <v>640</v>
      </c>
      <c r="G48" s="598">
        <v>4</v>
      </c>
      <c r="H48" s="598">
        <v>169</v>
      </c>
      <c r="I48" s="219">
        <f t="shared" si="1"/>
        <v>676</v>
      </c>
      <c r="J48" s="119"/>
      <c r="K48" s="209" t="s">
        <v>641</v>
      </c>
      <c r="L48" s="176"/>
      <c r="M48" s="18"/>
      <c r="N48" s="29">
        <v>45141</v>
      </c>
      <c r="O48" s="26"/>
      <c r="P48" s="29">
        <v>45162</v>
      </c>
      <c r="Q48" s="29">
        <v>45162</v>
      </c>
      <c r="R48" s="23">
        <v>45162</v>
      </c>
    </row>
    <row r="49" spans="1:18" ht="18" customHeight="1">
      <c r="A49" s="210" t="s">
        <v>642</v>
      </c>
      <c r="B49" s="740">
        <v>3</v>
      </c>
      <c r="C49" s="207">
        <f t="shared" si="2"/>
        <v>36</v>
      </c>
      <c r="D49" s="216" t="s">
        <v>270</v>
      </c>
      <c r="E49" s="216" t="s">
        <v>167</v>
      </c>
      <c r="F49" s="665" t="s">
        <v>686</v>
      </c>
      <c r="G49" s="598">
        <v>2</v>
      </c>
      <c r="H49" s="598">
        <v>4896</v>
      </c>
      <c r="I49" s="219">
        <f t="shared" si="1"/>
        <v>9792</v>
      </c>
      <c r="J49" s="119"/>
      <c r="K49" s="209" t="s">
        <v>687</v>
      </c>
      <c r="L49" s="176"/>
      <c r="M49" s="18"/>
      <c r="N49" s="29">
        <v>45141</v>
      </c>
      <c r="O49" s="26"/>
      <c r="P49" s="29">
        <v>45162</v>
      </c>
      <c r="Q49" s="29">
        <v>45162</v>
      </c>
      <c r="R49" s="23">
        <v>45162</v>
      </c>
    </row>
    <row r="50" spans="1:18" ht="18" customHeight="1">
      <c r="A50" s="210" t="s">
        <v>276</v>
      </c>
      <c r="B50" s="740">
        <v>3</v>
      </c>
      <c r="C50" s="207">
        <f t="shared" si="2"/>
        <v>37</v>
      </c>
      <c r="D50" s="17" t="s">
        <v>167</v>
      </c>
      <c r="E50" s="17" t="s">
        <v>167</v>
      </c>
      <c r="F50" s="665" t="s">
        <v>688</v>
      </c>
      <c r="G50" s="598">
        <v>2</v>
      </c>
      <c r="H50" s="598">
        <v>870</v>
      </c>
      <c r="I50" s="219">
        <f t="shared" si="1"/>
        <v>1740</v>
      </c>
      <c r="J50" s="119"/>
      <c r="K50" s="209" t="s">
        <v>689</v>
      </c>
      <c r="L50" s="176"/>
      <c r="M50" s="18"/>
      <c r="N50" s="29">
        <v>45141</v>
      </c>
      <c r="O50" s="26"/>
      <c r="P50" s="29">
        <v>45162</v>
      </c>
      <c r="Q50" s="29">
        <v>45162</v>
      </c>
      <c r="R50" s="23">
        <v>45162</v>
      </c>
    </row>
    <row r="51" spans="1:18" ht="18" customHeight="1">
      <c r="A51" s="210" t="s">
        <v>273</v>
      </c>
      <c r="B51" s="740">
        <v>3</v>
      </c>
      <c r="C51" s="207">
        <f t="shared" si="2"/>
        <v>38</v>
      </c>
      <c r="D51" s="17" t="s">
        <v>167</v>
      </c>
      <c r="E51" s="17" t="s">
        <v>167</v>
      </c>
      <c r="F51" s="665" t="s">
        <v>690</v>
      </c>
      <c r="G51" s="598">
        <v>2</v>
      </c>
      <c r="H51" s="598">
        <v>3680</v>
      </c>
      <c r="I51" s="219">
        <f t="shared" si="1"/>
        <v>7360</v>
      </c>
      <c r="J51" s="119"/>
      <c r="K51" s="209" t="s">
        <v>691</v>
      </c>
      <c r="L51" s="176"/>
      <c r="M51" s="18"/>
      <c r="N51" s="29">
        <v>45141</v>
      </c>
      <c r="O51" s="26"/>
      <c r="P51" s="29">
        <v>45162</v>
      </c>
      <c r="Q51" s="29">
        <v>45162</v>
      </c>
      <c r="R51" s="23">
        <v>45162</v>
      </c>
    </row>
    <row r="52" spans="1:18" ht="18" customHeight="1">
      <c r="A52" s="210" t="s">
        <v>276</v>
      </c>
      <c r="B52" s="740">
        <v>3</v>
      </c>
      <c r="C52" s="207">
        <f t="shared" si="2"/>
        <v>39</v>
      </c>
      <c r="D52" s="17" t="s">
        <v>167</v>
      </c>
      <c r="E52" s="17" t="s">
        <v>167</v>
      </c>
      <c r="F52" s="665" t="s">
        <v>692</v>
      </c>
      <c r="G52" s="598">
        <v>4</v>
      </c>
      <c r="H52" s="598">
        <v>36</v>
      </c>
      <c r="I52" s="219">
        <f t="shared" si="1"/>
        <v>144</v>
      </c>
      <c r="J52" s="119"/>
      <c r="K52" s="209" t="s">
        <v>693</v>
      </c>
      <c r="L52" s="176"/>
      <c r="M52" s="18"/>
      <c r="N52" s="29">
        <v>45141</v>
      </c>
      <c r="O52" s="26"/>
      <c r="P52" s="29">
        <v>45162</v>
      </c>
      <c r="Q52" s="29">
        <v>45162</v>
      </c>
      <c r="R52" s="23">
        <v>45162</v>
      </c>
    </row>
    <row r="53" spans="1:18" ht="18" customHeight="1">
      <c r="A53" s="210" t="s">
        <v>276</v>
      </c>
      <c r="B53" s="740">
        <v>3</v>
      </c>
      <c r="C53" s="207">
        <f t="shared" si="2"/>
        <v>40</v>
      </c>
      <c r="D53" s="17" t="s">
        <v>167</v>
      </c>
      <c r="E53" s="17" t="s">
        <v>167</v>
      </c>
      <c r="F53" s="221" t="s">
        <v>676</v>
      </c>
      <c r="G53" s="222"/>
      <c r="H53" s="222">
        <v>23</v>
      </c>
      <c r="I53" s="1554">
        <f t="shared" si="1"/>
        <v>0</v>
      </c>
      <c r="J53" s="119"/>
      <c r="K53" s="209" t="s">
        <v>694</v>
      </c>
      <c r="L53" s="176"/>
      <c r="M53" s="18"/>
      <c r="N53" s="29"/>
      <c r="O53" s="26"/>
      <c r="P53" s="29"/>
      <c r="Q53" s="29"/>
      <c r="R53" s="23"/>
    </row>
    <row r="54" spans="1:18" ht="18" customHeight="1">
      <c r="A54" s="210" t="s">
        <v>269</v>
      </c>
      <c r="B54" s="740">
        <v>3</v>
      </c>
      <c r="C54" s="207">
        <f t="shared" si="2"/>
        <v>41</v>
      </c>
      <c r="D54" s="216" t="s">
        <v>270</v>
      </c>
      <c r="E54" s="216" t="s">
        <v>167</v>
      </c>
      <c r="F54" s="671" t="s">
        <v>2070</v>
      </c>
      <c r="G54" s="598">
        <v>4</v>
      </c>
      <c r="H54" s="598">
        <v>4724</v>
      </c>
      <c r="I54" s="219">
        <f t="shared" si="1"/>
        <v>18896</v>
      </c>
      <c r="J54" s="119"/>
      <c r="K54" s="50" t="s">
        <v>2071</v>
      </c>
      <c r="L54" s="176"/>
      <c r="M54" s="18"/>
      <c r="N54" s="29">
        <v>45141</v>
      </c>
      <c r="O54" s="26"/>
      <c r="P54" s="29">
        <v>45162</v>
      </c>
      <c r="Q54" s="29">
        <v>45162</v>
      </c>
      <c r="R54" s="23">
        <v>45162</v>
      </c>
    </row>
    <row r="55" spans="1:18" ht="18" customHeight="1">
      <c r="A55" s="210" t="s">
        <v>628</v>
      </c>
      <c r="B55" s="740">
        <v>3</v>
      </c>
      <c r="C55" s="207">
        <f t="shared" si="2"/>
        <v>42</v>
      </c>
      <c r="D55" s="216" t="s">
        <v>270</v>
      </c>
      <c r="E55" s="216" t="s">
        <v>167</v>
      </c>
      <c r="F55" s="665" t="s">
        <v>2072</v>
      </c>
      <c r="G55" s="598">
        <v>1</v>
      </c>
      <c r="H55" s="598">
        <v>5090</v>
      </c>
      <c r="I55" s="177">
        <f t="shared" si="1"/>
        <v>5090</v>
      </c>
      <c r="J55" s="119"/>
      <c r="K55" s="50" t="s">
        <v>2073</v>
      </c>
      <c r="L55" s="176"/>
      <c r="M55" s="18"/>
      <c r="N55" s="29">
        <v>45141</v>
      </c>
      <c r="O55" s="26"/>
      <c r="P55" s="29">
        <v>45162</v>
      </c>
      <c r="Q55" s="29">
        <v>45162</v>
      </c>
      <c r="R55" s="23">
        <v>45162</v>
      </c>
    </row>
    <row r="56" spans="1:18" ht="18" customHeight="1">
      <c r="A56" s="210" t="s">
        <v>628</v>
      </c>
      <c r="B56" s="740">
        <v>3</v>
      </c>
      <c r="C56" s="207">
        <f t="shared" si="2"/>
        <v>43</v>
      </c>
      <c r="D56" s="216" t="s">
        <v>270</v>
      </c>
      <c r="E56" s="216" t="s">
        <v>167</v>
      </c>
      <c r="F56" s="665" t="s">
        <v>2074</v>
      </c>
      <c r="G56" s="598">
        <v>1</v>
      </c>
      <c r="H56" s="598">
        <v>5090</v>
      </c>
      <c r="I56" s="177">
        <f t="shared" si="1"/>
        <v>5090</v>
      </c>
      <c r="J56" s="119"/>
      <c r="K56" s="209" t="s">
        <v>2075</v>
      </c>
      <c r="L56" s="176"/>
      <c r="M56" s="18"/>
      <c r="N56" s="29">
        <v>45141</v>
      </c>
      <c r="O56" s="26"/>
      <c r="P56" s="29">
        <v>45162</v>
      </c>
      <c r="Q56" s="29">
        <v>45162</v>
      </c>
      <c r="R56" s="23">
        <v>45162</v>
      </c>
    </row>
    <row r="57" spans="1:18" ht="18" customHeight="1">
      <c r="A57" s="210" t="s">
        <v>276</v>
      </c>
      <c r="B57" s="740">
        <v>3</v>
      </c>
      <c r="C57" s="207">
        <f t="shared" si="2"/>
        <v>44</v>
      </c>
      <c r="D57" s="17" t="s">
        <v>826</v>
      </c>
      <c r="E57" s="17" t="s">
        <v>167</v>
      </c>
      <c r="F57" s="665" t="s">
        <v>2000</v>
      </c>
      <c r="G57" s="598">
        <v>6</v>
      </c>
      <c r="H57" s="598">
        <v>82</v>
      </c>
      <c r="I57" s="177">
        <f t="shared" si="1"/>
        <v>492</v>
      </c>
      <c r="J57" s="119"/>
      <c r="K57" s="209" t="s">
        <v>2001</v>
      </c>
      <c r="L57" s="176"/>
      <c r="M57" s="18"/>
      <c r="N57" s="29">
        <v>45141</v>
      </c>
      <c r="O57" s="26"/>
      <c r="P57" s="29">
        <v>45162</v>
      </c>
      <c r="Q57" s="29">
        <v>45162</v>
      </c>
      <c r="R57" s="23">
        <v>45162</v>
      </c>
    </row>
    <row r="58" spans="1:18" ht="18" customHeight="1">
      <c r="A58" s="210" t="s">
        <v>276</v>
      </c>
      <c r="B58" s="740">
        <v>3</v>
      </c>
      <c r="C58" s="207">
        <f t="shared" si="2"/>
        <v>45</v>
      </c>
      <c r="D58" s="17" t="s">
        <v>167</v>
      </c>
      <c r="E58" s="17" t="s">
        <v>167</v>
      </c>
      <c r="F58" s="221" t="s">
        <v>674</v>
      </c>
      <c r="G58" s="222"/>
      <c r="H58" s="222">
        <v>19</v>
      </c>
      <c r="I58" s="222">
        <f t="shared" si="1"/>
        <v>0</v>
      </c>
      <c r="J58" s="208"/>
      <c r="K58" s="209" t="s">
        <v>2002</v>
      </c>
      <c r="L58" s="176"/>
      <c r="M58" s="18"/>
      <c r="N58" s="29"/>
      <c r="O58" s="26"/>
      <c r="P58" s="29"/>
      <c r="Q58" s="29"/>
      <c r="R58" s="23"/>
    </row>
    <row r="59" spans="1:18" ht="18" customHeight="1">
      <c r="A59" s="210" t="s">
        <v>276</v>
      </c>
      <c r="B59" s="740">
        <v>3</v>
      </c>
      <c r="C59" s="207">
        <f t="shared" si="2"/>
        <v>46</v>
      </c>
      <c r="D59" s="17" t="s">
        <v>167</v>
      </c>
      <c r="E59" s="17" t="s">
        <v>167</v>
      </c>
      <c r="F59" s="665" t="s">
        <v>706</v>
      </c>
      <c r="G59" s="598">
        <v>18</v>
      </c>
      <c r="H59" s="598">
        <v>54</v>
      </c>
      <c r="I59" s="177">
        <f t="shared" si="1"/>
        <v>972</v>
      </c>
      <c r="J59" s="119"/>
      <c r="K59" s="209" t="s">
        <v>2003</v>
      </c>
      <c r="L59" s="176"/>
      <c r="M59" s="18"/>
      <c r="N59" s="29">
        <v>45141</v>
      </c>
      <c r="O59" s="26"/>
      <c r="P59" s="29">
        <v>45162</v>
      </c>
      <c r="Q59" s="29">
        <v>45162</v>
      </c>
      <c r="R59" s="23">
        <v>45162</v>
      </c>
    </row>
    <row r="60" spans="1:18" ht="18" customHeight="1">
      <c r="A60" s="210" t="s">
        <v>276</v>
      </c>
      <c r="B60" s="740">
        <v>3</v>
      </c>
      <c r="C60" s="207">
        <f t="shared" si="2"/>
        <v>47</v>
      </c>
      <c r="D60" s="17" t="s">
        <v>167</v>
      </c>
      <c r="E60" s="17" t="s">
        <v>167</v>
      </c>
      <c r="F60" s="221" t="s">
        <v>704</v>
      </c>
      <c r="G60" s="222"/>
      <c r="H60" s="222">
        <v>27</v>
      </c>
      <c r="I60" s="222">
        <f t="shared" si="1"/>
        <v>0</v>
      </c>
      <c r="J60" s="119"/>
      <c r="K60" s="209" t="s">
        <v>705</v>
      </c>
      <c r="L60" s="176"/>
      <c r="M60" s="18"/>
      <c r="N60" s="29"/>
      <c r="O60" s="26"/>
      <c r="P60" s="29"/>
      <c r="Q60" s="29"/>
      <c r="R60" s="23"/>
    </row>
    <row r="61" spans="1:18" ht="18" customHeight="1">
      <c r="A61" s="210" t="s">
        <v>628</v>
      </c>
      <c r="B61" s="740">
        <v>3</v>
      </c>
      <c r="C61" s="207">
        <f t="shared" si="2"/>
        <v>48</v>
      </c>
      <c r="D61" s="216" t="s">
        <v>270</v>
      </c>
      <c r="E61" s="216" t="s">
        <v>167</v>
      </c>
      <c r="F61" s="665" t="s">
        <v>2076</v>
      </c>
      <c r="G61" s="598">
        <v>1</v>
      </c>
      <c r="H61" s="598">
        <v>2590</v>
      </c>
      <c r="I61" s="177">
        <f t="shared" si="1"/>
        <v>2590</v>
      </c>
      <c r="J61" s="119"/>
      <c r="K61" s="50" t="s">
        <v>2077</v>
      </c>
      <c r="L61" s="176"/>
      <c r="M61" s="18"/>
      <c r="N61" s="29">
        <v>45141</v>
      </c>
      <c r="O61" s="26"/>
      <c r="P61" s="29">
        <v>45162</v>
      </c>
      <c r="Q61" s="29">
        <v>45162</v>
      </c>
      <c r="R61" s="23">
        <v>45162</v>
      </c>
    </row>
    <row r="62" spans="1:18" ht="18" customHeight="1">
      <c r="A62" s="210" t="s">
        <v>628</v>
      </c>
      <c r="B62" s="740">
        <v>3</v>
      </c>
      <c r="C62" s="207">
        <f t="shared" si="2"/>
        <v>49</v>
      </c>
      <c r="D62" s="17" t="s">
        <v>167</v>
      </c>
      <c r="E62" s="17" t="s">
        <v>167</v>
      </c>
      <c r="F62" s="665" t="s">
        <v>631</v>
      </c>
      <c r="G62" s="598">
        <v>2</v>
      </c>
      <c r="H62" s="598">
        <v>1600</v>
      </c>
      <c r="I62" s="177">
        <f t="shared" si="1"/>
        <v>3200</v>
      </c>
      <c r="J62" s="119"/>
      <c r="K62" s="209" t="s">
        <v>632</v>
      </c>
      <c r="L62" s="176"/>
      <c r="M62" s="18"/>
      <c r="N62" s="29">
        <v>45141</v>
      </c>
      <c r="O62" s="26"/>
      <c r="P62" s="29">
        <v>45162</v>
      </c>
      <c r="Q62" s="29">
        <v>45162</v>
      </c>
      <c r="R62" s="23">
        <v>45162</v>
      </c>
    </row>
    <row r="63" spans="1:18" ht="18" customHeight="1">
      <c r="A63" s="210" t="s">
        <v>628</v>
      </c>
      <c r="B63" s="740">
        <v>3</v>
      </c>
      <c r="C63" s="207">
        <f t="shared" si="2"/>
        <v>50</v>
      </c>
      <c r="D63" s="17" t="s">
        <v>167</v>
      </c>
      <c r="E63" s="17" t="s">
        <v>167</v>
      </c>
      <c r="F63" s="665" t="s">
        <v>629</v>
      </c>
      <c r="G63" s="598">
        <v>1</v>
      </c>
      <c r="H63" s="598">
        <v>1960</v>
      </c>
      <c r="I63" s="177">
        <f t="shared" si="1"/>
        <v>1960</v>
      </c>
      <c r="J63" s="119"/>
      <c r="K63" s="209" t="s">
        <v>630</v>
      </c>
      <c r="L63" s="176"/>
      <c r="M63" s="18"/>
      <c r="N63" s="29">
        <v>45141</v>
      </c>
      <c r="O63" s="26"/>
      <c r="P63" s="29">
        <v>45162</v>
      </c>
      <c r="Q63" s="29">
        <v>45162</v>
      </c>
      <c r="R63" s="23">
        <v>45162</v>
      </c>
    </row>
    <row r="64" spans="1:18" ht="18" customHeight="1">
      <c r="A64" s="210" t="s">
        <v>628</v>
      </c>
      <c r="B64" s="740">
        <v>3</v>
      </c>
      <c r="C64" s="207">
        <f t="shared" si="2"/>
        <v>51</v>
      </c>
      <c r="D64" s="216" t="s">
        <v>270</v>
      </c>
      <c r="E64" s="216" t="s">
        <v>167</v>
      </c>
      <c r="F64" s="665" t="s">
        <v>2007</v>
      </c>
      <c r="G64" s="598">
        <v>1</v>
      </c>
      <c r="H64" s="557">
        <v>4070</v>
      </c>
      <c r="I64" s="177">
        <f>G64*H64</f>
        <v>4070</v>
      </c>
      <c r="J64" s="119"/>
      <c r="K64" s="209" t="s">
        <v>2008</v>
      </c>
      <c r="L64" s="176"/>
      <c r="M64" s="18"/>
      <c r="N64" s="29">
        <v>45141</v>
      </c>
      <c r="O64" s="26"/>
      <c r="P64" s="29">
        <v>45162</v>
      </c>
      <c r="Q64" s="29">
        <v>45162</v>
      </c>
      <c r="R64" s="23">
        <v>45162</v>
      </c>
    </row>
    <row r="65" spans="1:18" ht="18" customHeight="1">
      <c r="A65" s="210" t="s">
        <v>276</v>
      </c>
      <c r="B65" s="740">
        <v>3</v>
      </c>
      <c r="C65" s="207">
        <f t="shared" si="2"/>
        <v>52</v>
      </c>
      <c r="D65" s="283" t="s">
        <v>167</v>
      </c>
      <c r="E65" s="283" t="s">
        <v>167</v>
      </c>
      <c r="F65" s="221" t="s">
        <v>721</v>
      </c>
      <c r="G65" s="222"/>
      <c r="H65" s="222">
        <v>35</v>
      </c>
      <c r="I65" s="222">
        <f t="shared" ref="I65:I67" si="3">G65*H65</f>
        <v>0</v>
      </c>
      <c r="J65" s="119"/>
      <c r="K65" s="209" t="s">
        <v>722</v>
      </c>
      <c r="L65" s="176"/>
      <c r="M65" s="18"/>
      <c r="N65" s="29"/>
      <c r="O65" s="26"/>
      <c r="P65" s="29"/>
      <c r="Q65" s="29"/>
      <c r="R65" s="23"/>
    </row>
    <row r="66" spans="1:18" ht="18" customHeight="1">
      <c r="A66" s="210" t="s">
        <v>276</v>
      </c>
      <c r="B66" s="740">
        <v>3</v>
      </c>
      <c r="C66" s="207">
        <f t="shared" si="2"/>
        <v>53</v>
      </c>
      <c r="D66" s="17" t="s">
        <v>167</v>
      </c>
      <c r="E66" s="17" t="s">
        <v>167</v>
      </c>
      <c r="F66" s="665" t="s">
        <v>2009</v>
      </c>
      <c r="G66" s="598">
        <v>6</v>
      </c>
      <c r="H66" s="557">
        <v>41</v>
      </c>
      <c r="I66" s="177">
        <f t="shared" si="3"/>
        <v>246</v>
      </c>
      <c r="J66" s="119"/>
      <c r="K66" s="209" t="s">
        <v>711</v>
      </c>
      <c r="L66" s="176"/>
      <c r="M66" s="18"/>
      <c r="N66" s="29">
        <v>45141</v>
      </c>
      <c r="O66" s="26"/>
      <c r="P66" s="29">
        <v>45162</v>
      </c>
      <c r="Q66" s="29">
        <v>45162</v>
      </c>
      <c r="R66" s="23">
        <v>45162</v>
      </c>
    </row>
    <row r="67" spans="1:18" ht="18" customHeight="1">
      <c r="A67" s="210" t="s">
        <v>276</v>
      </c>
      <c r="B67" s="740">
        <v>3</v>
      </c>
      <c r="C67" s="207">
        <f t="shared" si="2"/>
        <v>54</v>
      </c>
      <c r="D67" s="17" t="s">
        <v>734</v>
      </c>
      <c r="E67" s="17" t="s">
        <v>167</v>
      </c>
      <c r="F67" s="665" t="s">
        <v>735</v>
      </c>
      <c r="G67" s="598">
        <v>8</v>
      </c>
      <c r="H67" s="557">
        <v>20</v>
      </c>
      <c r="I67" s="177">
        <f t="shared" si="3"/>
        <v>160</v>
      </c>
      <c r="J67" s="119"/>
      <c r="K67" s="209" t="s">
        <v>5064</v>
      </c>
      <c r="L67" s="176"/>
      <c r="M67" s="18"/>
      <c r="N67" s="29">
        <v>45141</v>
      </c>
      <c r="O67" s="26"/>
      <c r="P67" s="29">
        <v>45162</v>
      </c>
      <c r="Q67" s="29">
        <v>45162</v>
      </c>
      <c r="R67" s="23">
        <v>45162</v>
      </c>
    </row>
    <row r="68" spans="1:18" ht="18" customHeight="1">
      <c r="A68" s="233" t="s">
        <v>5065</v>
      </c>
      <c r="B68" s="740">
        <v>3</v>
      </c>
      <c r="C68" s="207">
        <f t="shared" si="2"/>
        <v>55</v>
      </c>
      <c r="D68" s="17" t="s">
        <v>621</v>
      </c>
      <c r="E68" s="17" t="s">
        <v>136</v>
      </c>
      <c r="F68" s="665" t="s">
        <v>622</v>
      </c>
      <c r="G68" s="598">
        <v>1</v>
      </c>
      <c r="H68" s="598">
        <v>31930</v>
      </c>
      <c r="I68" s="177">
        <f t="shared" si="1"/>
        <v>31930</v>
      </c>
      <c r="J68" s="119"/>
      <c r="K68" s="209" t="s">
        <v>623</v>
      </c>
      <c r="L68" s="214" t="s">
        <v>624</v>
      </c>
      <c r="M68" s="18"/>
      <c r="N68" s="29">
        <v>45141</v>
      </c>
      <c r="O68" s="26"/>
      <c r="P68" s="29">
        <v>45162</v>
      </c>
      <c r="Q68" s="29">
        <v>45161</v>
      </c>
      <c r="R68" s="23">
        <v>45160</v>
      </c>
    </row>
    <row r="69" spans="1:18" ht="18" customHeight="1">
      <c r="A69" s="210" t="s">
        <v>276</v>
      </c>
      <c r="B69" s="740">
        <v>3</v>
      </c>
      <c r="C69" s="207">
        <f t="shared" si="2"/>
        <v>56</v>
      </c>
      <c r="D69" s="17" t="s">
        <v>621</v>
      </c>
      <c r="E69" s="17" t="s">
        <v>136</v>
      </c>
      <c r="F69" s="673" t="s">
        <v>717</v>
      </c>
      <c r="G69" s="598">
        <v>1</v>
      </c>
      <c r="H69" s="598">
        <v>3040</v>
      </c>
      <c r="I69" s="177">
        <f t="shared" si="1"/>
        <v>3040</v>
      </c>
      <c r="J69" s="119"/>
      <c r="K69" s="209" t="s">
        <v>718</v>
      </c>
      <c r="L69" s="50"/>
      <c r="M69" s="234"/>
      <c r="N69" s="29">
        <v>45141</v>
      </c>
      <c r="O69" s="26"/>
      <c r="P69" s="29">
        <v>45162</v>
      </c>
      <c r="Q69" s="29">
        <v>45161</v>
      </c>
      <c r="R69" s="23">
        <v>45160</v>
      </c>
    </row>
    <row r="70" spans="1:18" ht="18" customHeight="1">
      <c r="A70" s="233" t="s">
        <v>5066</v>
      </c>
      <c r="B70" s="740">
        <v>3</v>
      </c>
      <c r="C70" s="207">
        <f t="shared" si="2"/>
        <v>57</v>
      </c>
      <c r="D70" s="17" t="s">
        <v>621</v>
      </c>
      <c r="E70" s="17" t="s">
        <v>136</v>
      </c>
      <c r="F70" s="665" t="s">
        <v>725</v>
      </c>
      <c r="G70" s="598">
        <v>1</v>
      </c>
      <c r="H70" s="598">
        <v>6100</v>
      </c>
      <c r="I70" s="177">
        <f t="shared" si="1"/>
        <v>6100</v>
      </c>
      <c r="J70" s="119"/>
      <c r="K70" s="209" t="s">
        <v>726</v>
      </c>
      <c r="L70" s="214" t="s">
        <v>727</v>
      </c>
      <c r="M70" s="234"/>
      <c r="N70" s="29">
        <v>45141</v>
      </c>
      <c r="O70" s="26"/>
      <c r="P70" s="29">
        <v>45162</v>
      </c>
      <c r="Q70" s="29">
        <v>45161</v>
      </c>
      <c r="R70" s="23">
        <v>45160</v>
      </c>
    </row>
    <row r="71" spans="1:18" ht="18" customHeight="1">
      <c r="A71" s="210" t="s">
        <v>276</v>
      </c>
      <c r="B71" s="740">
        <v>3</v>
      </c>
      <c r="C71" s="207">
        <f t="shared" si="2"/>
        <v>58</v>
      </c>
      <c r="D71" s="17" t="s">
        <v>621</v>
      </c>
      <c r="E71" s="17" t="s">
        <v>136</v>
      </c>
      <c r="F71" s="665" t="s">
        <v>729</v>
      </c>
      <c r="G71" s="598">
        <v>2</v>
      </c>
      <c r="H71" s="598">
        <v>60</v>
      </c>
      <c r="I71" s="177">
        <f t="shared" si="1"/>
        <v>120</v>
      </c>
      <c r="J71" s="119"/>
      <c r="K71" s="209" t="s">
        <v>730</v>
      </c>
      <c r="L71" s="50"/>
      <c r="M71" s="234"/>
      <c r="N71" s="29">
        <v>45141</v>
      </c>
      <c r="O71" s="26"/>
      <c r="P71" s="29">
        <v>45162</v>
      </c>
      <c r="Q71" s="29">
        <v>45161</v>
      </c>
      <c r="R71" s="23">
        <v>45160</v>
      </c>
    </row>
    <row r="72" spans="1:18" ht="18" customHeight="1">
      <c r="A72" s="210" t="s">
        <v>276</v>
      </c>
      <c r="B72" s="740">
        <v>3</v>
      </c>
      <c r="C72" s="207">
        <f t="shared" si="2"/>
        <v>59</v>
      </c>
      <c r="D72" s="17" t="s">
        <v>621</v>
      </c>
      <c r="E72" s="17" t="s">
        <v>136</v>
      </c>
      <c r="F72" s="665" t="s">
        <v>626</v>
      </c>
      <c r="G72" s="210">
        <v>2</v>
      </c>
      <c r="H72" s="282">
        <v>600</v>
      </c>
      <c r="I72" s="215">
        <f t="shared" si="1"/>
        <v>1200</v>
      </c>
      <c r="J72" s="22"/>
      <c r="K72" s="209" t="s">
        <v>627</v>
      </c>
      <c r="L72" s="176"/>
      <c r="M72" s="234"/>
      <c r="N72" s="29">
        <v>45141</v>
      </c>
      <c r="O72" s="26"/>
      <c r="P72" s="29">
        <v>45162</v>
      </c>
      <c r="Q72" s="29">
        <v>45161</v>
      </c>
      <c r="R72" s="23">
        <v>45160</v>
      </c>
    </row>
    <row r="73" spans="1:18" ht="18" customHeight="1">
      <c r="A73" s="210" t="s">
        <v>276</v>
      </c>
      <c r="B73" s="740">
        <v>3</v>
      </c>
      <c r="C73" s="207">
        <f t="shared" si="2"/>
        <v>60</v>
      </c>
      <c r="D73" s="17" t="s">
        <v>167</v>
      </c>
      <c r="E73" s="17" t="s">
        <v>167</v>
      </c>
      <c r="F73" s="665" t="s">
        <v>733</v>
      </c>
      <c r="G73" s="210">
        <v>2</v>
      </c>
      <c r="H73" s="282">
        <v>290</v>
      </c>
      <c r="I73" s="215">
        <f t="shared" si="1"/>
        <v>580</v>
      </c>
      <c r="J73" s="119"/>
      <c r="K73" s="209" t="s">
        <v>720</v>
      </c>
      <c r="L73" s="176"/>
      <c r="M73" s="234"/>
      <c r="N73" s="29">
        <v>45141</v>
      </c>
      <c r="O73" s="26"/>
      <c r="P73" s="29">
        <v>45162</v>
      </c>
      <c r="Q73" s="29">
        <v>45162</v>
      </c>
      <c r="R73" s="23">
        <v>45162</v>
      </c>
    </row>
    <row r="74" spans="1:18" ht="18" customHeight="1">
      <c r="A74" s="210" t="s">
        <v>276</v>
      </c>
      <c r="B74" s="740">
        <v>3</v>
      </c>
      <c r="C74" s="207">
        <f t="shared" si="2"/>
        <v>61</v>
      </c>
      <c r="D74" s="17" t="s">
        <v>167</v>
      </c>
      <c r="E74" s="17" t="s">
        <v>167</v>
      </c>
      <c r="F74" s="665" t="s">
        <v>719</v>
      </c>
      <c r="G74" s="210">
        <v>3</v>
      </c>
      <c r="H74" s="282">
        <v>290</v>
      </c>
      <c r="I74" s="215">
        <f t="shared" si="1"/>
        <v>870</v>
      </c>
      <c r="J74" s="119"/>
      <c r="K74" s="209" t="s">
        <v>720</v>
      </c>
      <c r="L74" s="176"/>
      <c r="M74" s="234"/>
      <c r="N74" s="29">
        <v>45141</v>
      </c>
      <c r="O74" s="26"/>
      <c r="P74" s="29">
        <v>45162</v>
      </c>
      <c r="Q74" s="29">
        <v>45162</v>
      </c>
      <c r="R74" s="23">
        <v>45162</v>
      </c>
    </row>
    <row r="75" spans="1:18" ht="18" customHeight="1">
      <c r="A75" s="571" t="s">
        <v>628</v>
      </c>
      <c r="B75" s="740">
        <v>3</v>
      </c>
      <c r="C75" s="207">
        <f t="shared" si="2"/>
        <v>62</v>
      </c>
      <c r="D75" s="52" t="s">
        <v>167</v>
      </c>
      <c r="E75" s="52" t="s">
        <v>167</v>
      </c>
      <c r="F75" s="585" t="s">
        <v>4376</v>
      </c>
      <c r="G75" s="228">
        <v>1</v>
      </c>
      <c r="H75" s="228">
        <v>1070</v>
      </c>
      <c r="I75" s="56">
        <f t="shared" si="1"/>
        <v>1070</v>
      </c>
      <c r="J75" s="56"/>
      <c r="K75" s="57" t="s">
        <v>713</v>
      </c>
      <c r="L75" s="196"/>
      <c r="M75" s="205"/>
      <c r="N75" s="29">
        <v>45141</v>
      </c>
      <c r="O75" s="26"/>
      <c r="P75" s="29">
        <v>45162</v>
      </c>
      <c r="Q75" s="29">
        <v>45162</v>
      </c>
      <c r="R75" s="23">
        <v>45162</v>
      </c>
    </row>
    <row r="76" spans="1:18" ht="18" customHeight="1">
      <c r="A76" s="571" t="s">
        <v>628</v>
      </c>
      <c r="B76" s="740">
        <v>3</v>
      </c>
      <c r="C76" s="207">
        <f t="shared" si="2"/>
        <v>63</v>
      </c>
      <c r="D76" s="52" t="s">
        <v>167</v>
      </c>
      <c r="E76" s="52" t="s">
        <v>167</v>
      </c>
      <c r="F76" s="585" t="s">
        <v>5067</v>
      </c>
      <c r="G76" s="228">
        <v>1</v>
      </c>
      <c r="H76" s="228">
        <v>1280</v>
      </c>
      <c r="I76" s="56">
        <f t="shared" si="1"/>
        <v>1280</v>
      </c>
      <c r="J76" s="56"/>
      <c r="K76" s="57" t="s">
        <v>713</v>
      </c>
      <c r="L76" s="196"/>
      <c r="M76" s="205"/>
      <c r="N76" s="29">
        <v>45141</v>
      </c>
      <c r="O76" s="26"/>
      <c r="P76" s="29">
        <v>45162</v>
      </c>
      <c r="Q76" s="29">
        <v>45162</v>
      </c>
      <c r="R76" s="23">
        <v>45162</v>
      </c>
    </row>
    <row r="77" spans="1:18" ht="18" customHeight="1">
      <c r="A77" s="210" t="s">
        <v>642</v>
      </c>
      <c r="B77" s="740">
        <v>3</v>
      </c>
      <c r="C77" s="207">
        <f t="shared" si="2"/>
        <v>64</v>
      </c>
      <c r="D77" s="216" t="s">
        <v>270</v>
      </c>
      <c r="E77" s="216" t="s">
        <v>167</v>
      </c>
      <c r="F77" s="1555" t="s">
        <v>5068</v>
      </c>
      <c r="G77" s="240">
        <v>1</v>
      </c>
      <c r="H77" s="1556">
        <v>4102</v>
      </c>
      <c r="I77" s="56">
        <f t="shared" si="1"/>
        <v>4102</v>
      </c>
      <c r="J77" s="118"/>
      <c r="K77" s="1337" t="s">
        <v>5069</v>
      </c>
      <c r="L77" s="196"/>
      <c r="M77" s="205"/>
      <c r="N77" s="29">
        <v>45141</v>
      </c>
      <c r="O77" s="26"/>
      <c r="P77" s="29">
        <v>45162</v>
      </c>
      <c r="Q77" s="29">
        <v>45162</v>
      </c>
      <c r="R77" s="23">
        <v>45162</v>
      </c>
    </row>
    <row r="78" spans="1:18" ht="18" customHeight="1">
      <c r="A78" s="210" t="s">
        <v>276</v>
      </c>
      <c r="B78" s="740">
        <v>3</v>
      </c>
      <c r="C78" s="207">
        <f t="shared" si="2"/>
        <v>65</v>
      </c>
      <c r="D78" s="52" t="s">
        <v>167</v>
      </c>
      <c r="E78" s="52" t="s">
        <v>167</v>
      </c>
      <c r="F78" s="1555" t="s">
        <v>5070</v>
      </c>
      <c r="G78" s="240">
        <v>3</v>
      </c>
      <c r="H78" s="1556">
        <v>210</v>
      </c>
      <c r="I78" s="56">
        <f t="shared" si="1"/>
        <v>630</v>
      </c>
      <c r="J78" s="118"/>
      <c r="K78" s="1337" t="s">
        <v>5071</v>
      </c>
      <c r="L78" s="196"/>
      <c r="M78" s="205"/>
      <c r="N78" s="29">
        <v>45141</v>
      </c>
      <c r="O78" s="26"/>
      <c r="P78" s="29">
        <v>45162</v>
      </c>
      <c r="Q78" s="29">
        <v>45162</v>
      </c>
      <c r="R78" s="23">
        <v>45162</v>
      </c>
    </row>
    <row r="79" spans="1:18" ht="18" customHeight="1">
      <c r="A79" s="210" t="s">
        <v>276</v>
      </c>
      <c r="B79" s="740">
        <v>3</v>
      </c>
      <c r="C79" s="207">
        <f t="shared" si="2"/>
        <v>66</v>
      </c>
      <c r="D79" s="52" t="s">
        <v>167</v>
      </c>
      <c r="E79" s="52" t="s">
        <v>167</v>
      </c>
      <c r="F79" s="1555" t="s">
        <v>5072</v>
      </c>
      <c r="G79" s="240">
        <v>4</v>
      </c>
      <c r="H79" s="1556">
        <v>169</v>
      </c>
      <c r="I79" s="54">
        <f t="shared" si="1"/>
        <v>676</v>
      </c>
      <c r="J79" s="1557"/>
      <c r="K79" s="257" t="s">
        <v>5073</v>
      </c>
      <c r="L79" s="196"/>
      <c r="M79" s="205"/>
      <c r="N79" s="29">
        <v>45141</v>
      </c>
      <c r="O79" s="26"/>
      <c r="P79" s="29">
        <v>45162</v>
      </c>
      <c r="Q79" s="29">
        <v>45162</v>
      </c>
      <c r="R79" s="23">
        <v>45162</v>
      </c>
    </row>
    <row r="80" spans="1:18" ht="18" customHeight="1">
      <c r="C80" s="203"/>
      <c r="D80" s="191"/>
      <c r="E80" s="191"/>
      <c r="F80" s="252"/>
      <c r="G80" s="351"/>
      <c r="H80" s="751"/>
      <c r="I80" s="177"/>
      <c r="J80" s="752"/>
      <c r="K80" s="257"/>
      <c r="L80" s="196"/>
      <c r="M80" s="205"/>
      <c r="N80" s="194"/>
      <c r="O80" s="195"/>
      <c r="P80" s="195"/>
      <c r="Q80" s="195"/>
      <c r="R80" s="206"/>
    </row>
    <row r="81" spans="1:18" ht="18" customHeight="1">
      <c r="C81" s="258"/>
      <c r="D81" s="191"/>
      <c r="E81" s="259"/>
      <c r="F81" s="1558">
        <f>SUM(I18:I79)</f>
        <v>180302</v>
      </c>
      <c r="G81" s="1336"/>
      <c r="H81" s="1336"/>
      <c r="I81" s="1336"/>
      <c r="J81" s="1559"/>
      <c r="K81" s="257"/>
      <c r="L81" s="196"/>
      <c r="M81" s="205"/>
      <c r="N81" s="194"/>
      <c r="O81" s="195"/>
      <c r="P81" s="195"/>
      <c r="Q81" s="195"/>
      <c r="R81" s="206"/>
    </row>
    <row r="82" spans="1:18" ht="18" customHeight="1">
      <c r="C82" s="258"/>
      <c r="D82" s="261"/>
      <c r="E82" s="262"/>
      <c r="F82" s="263"/>
      <c r="G82" s="263"/>
      <c r="H82" s="263"/>
      <c r="I82" s="263"/>
      <c r="J82" s="264"/>
      <c r="K82" s="265"/>
      <c r="L82" s="196"/>
      <c r="M82" s="205"/>
      <c r="N82" s="194"/>
      <c r="O82" s="195"/>
      <c r="P82" s="195"/>
      <c r="Q82" s="195"/>
      <c r="R82" s="206"/>
    </row>
    <row r="83" spans="1:18" ht="18" customHeight="1">
      <c r="C83" s="258"/>
      <c r="D83" s="266"/>
      <c r="E83" s="118"/>
      <c r="F83" s="267"/>
      <c r="G83" s="267"/>
      <c r="H83" s="267"/>
      <c r="I83" s="267"/>
      <c r="J83" s="119"/>
      <c r="K83" s="24"/>
      <c r="L83" s="268"/>
      <c r="M83" s="205"/>
      <c r="N83" s="194"/>
      <c r="O83" s="195"/>
      <c r="P83" s="195"/>
      <c r="Q83" s="195"/>
      <c r="R83" s="206"/>
    </row>
    <row r="84" spans="1:18" s="8" customFormat="1" ht="19.5" customHeight="1">
      <c r="C84" s="191"/>
      <c r="D84" s="269"/>
      <c r="E84" s="269"/>
      <c r="F84" s="270"/>
      <c r="G84" s="271"/>
      <c r="H84" s="271"/>
      <c r="I84" s="271"/>
      <c r="J84" s="272"/>
      <c r="K84" s="273"/>
      <c r="L84" s="192"/>
      <c r="M84" s="192"/>
      <c r="N84" s="194"/>
      <c r="O84" s="191"/>
      <c r="P84" s="192"/>
      <c r="Q84" s="192"/>
      <c r="R84" s="195"/>
    </row>
    <row r="85" spans="1:18" ht="18" customHeight="1">
      <c r="C85" s="274"/>
      <c r="D85" s="275" t="s">
        <v>751</v>
      </c>
      <c r="E85" s="275"/>
      <c r="F85" s="275"/>
      <c r="G85" s="276"/>
      <c r="H85" s="197"/>
      <c r="I85" s="197"/>
      <c r="J85" s="259"/>
      <c r="K85" s="257"/>
      <c r="L85" s="196"/>
      <c r="M85" s="205"/>
      <c r="N85" s="194"/>
      <c r="O85" s="195"/>
      <c r="P85" s="195"/>
      <c r="Q85" s="195"/>
      <c r="R85" s="206"/>
    </row>
    <row r="86" spans="1:18" ht="18" customHeight="1">
      <c r="A86" s="210" t="s">
        <v>628</v>
      </c>
      <c r="B86" s="740">
        <v>3</v>
      </c>
      <c r="C86" s="678">
        <f>C79+1</f>
        <v>67</v>
      </c>
      <c r="D86" s="216" t="s">
        <v>270</v>
      </c>
      <c r="E86" s="216" t="s">
        <v>167</v>
      </c>
      <c r="F86" s="669" t="s">
        <v>573</v>
      </c>
      <c r="G86" s="228">
        <v>1</v>
      </c>
      <c r="H86" s="1365">
        <v>1536</v>
      </c>
      <c r="I86" s="281">
        <f t="shared" ref="I86:I92" si="4">G86*H86</f>
        <v>1536</v>
      </c>
      <c r="J86" s="56"/>
      <c r="K86" s="53" t="s">
        <v>574</v>
      </c>
      <c r="L86" s="33"/>
      <c r="M86" s="205"/>
      <c r="N86" s="29">
        <v>45141</v>
      </c>
      <c r="O86" s="195"/>
      <c r="P86" s="29">
        <v>45162</v>
      </c>
      <c r="Q86" s="29">
        <v>45162</v>
      </c>
      <c r="R86" s="23">
        <v>45162</v>
      </c>
    </row>
    <row r="87" spans="1:18" ht="18" customHeight="1">
      <c r="A87" s="210" t="s">
        <v>628</v>
      </c>
      <c r="B87" s="740">
        <v>3</v>
      </c>
      <c r="C87" s="207">
        <f t="shared" ref="C87:C92" si="5">+C86+1</f>
        <v>68</v>
      </c>
      <c r="D87" s="216" t="s">
        <v>270</v>
      </c>
      <c r="E87" s="216" t="s">
        <v>167</v>
      </c>
      <c r="F87" s="669" t="s">
        <v>575</v>
      </c>
      <c r="G87" s="228">
        <v>1</v>
      </c>
      <c r="H87" s="1365">
        <v>1488</v>
      </c>
      <c r="I87" s="281">
        <f t="shared" si="4"/>
        <v>1488</v>
      </c>
      <c r="J87" s="56"/>
      <c r="K87" s="53" t="s">
        <v>576</v>
      </c>
      <c r="L87" s="33"/>
      <c r="M87" s="205"/>
      <c r="N87" s="29">
        <v>45141</v>
      </c>
      <c r="O87" s="195"/>
      <c r="P87" s="29">
        <v>45162</v>
      </c>
      <c r="Q87" s="29">
        <v>45162</v>
      </c>
      <c r="R87" s="23">
        <v>45162</v>
      </c>
    </row>
    <row r="88" spans="1:18" ht="18" customHeight="1">
      <c r="A88" s="210" t="s">
        <v>628</v>
      </c>
      <c r="B88" s="740">
        <v>3</v>
      </c>
      <c r="C88" s="207">
        <f t="shared" si="5"/>
        <v>69</v>
      </c>
      <c r="D88" s="216" t="s">
        <v>270</v>
      </c>
      <c r="E88" s="216" t="s">
        <v>167</v>
      </c>
      <c r="F88" s="669" t="s">
        <v>577</v>
      </c>
      <c r="G88" s="228">
        <v>1</v>
      </c>
      <c r="H88" s="1365">
        <v>1312</v>
      </c>
      <c r="I88" s="281">
        <f t="shared" si="4"/>
        <v>1312</v>
      </c>
      <c r="J88" s="56"/>
      <c r="K88" s="53" t="s">
        <v>578</v>
      </c>
      <c r="L88" s="33"/>
      <c r="M88" s="205"/>
      <c r="N88" s="29">
        <v>45141</v>
      </c>
      <c r="O88" s="195"/>
      <c r="P88" s="29">
        <v>45162</v>
      </c>
      <c r="Q88" s="29">
        <v>45162</v>
      </c>
      <c r="R88" s="23">
        <v>45162</v>
      </c>
    </row>
    <row r="89" spans="1:18" ht="18" customHeight="1">
      <c r="A89" s="210" t="s">
        <v>628</v>
      </c>
      <c r="B89" s="740">
        <v>3</v>
      </c>
      <c r="C89" s="207">
        <f t="shared" si="5"/>
        <v>70</v>
      </c>
      <c r="D89" s="17" t="s">
        <v>167</v>
      </c>
      <c r="E89" s="17" t="s">
        <v>167</v>
      </c>
      <c r="F89" s="665" t="s">
        <v>752</v>
      </c>
      <c r="G89" s="210">
        <v>1</v>
      </c>
      <c r="H89" s="282">
        <v>930</v>
      </c>
      <c r="I89" s="215">
        <f t="shared" si="4"/>
        <v>930</v>
      </c>
      <c r="J89" s="22"/>
      <c r="K89" s="26" t="s">
        <v>753</v>
      </c>
      <c r="L89" s="33"/>
      <c r="M89" s="205"/>
      <c r="N89" s="29">
        <v>45141</v>
      </c>
      <c r="O89" s="195"/>
      <c r="P89" s="29">
        <v>45162</v>
      </c>
      <c r="Q89" s="29">
        <v>45162</v>
      </c>
      <c r="R89" s="23">
        <v>45162</v>
      </c>
    </row>
    <row r="90" spans="1:18" ht="18" customHeight="1">
      <c r="A90" s="210" t="s">
        <v>276</v>
      </c>
      <c r="B90" s="740">
        <v>3</v>
      </c>
      <c r="C90" s="207">
        <f t="shared" si="5"/>
        <v>71</v>
      </c>
      <c r="D90" s="17" t="s">
        <v>167</v>
      </c>
      <c r="E90" s="17" t="s">
        <v>167</v>
      </c>
      <c r="F90" s="665" t="s">
        <v>754</v>
      </c>
      <c r="G90" s="210">
        <v>1</v>
      </c>
      <c r="H90" s="282">
        <v>750</v>
      </c>
      <c r="I90" s="215">
        <f t="shared" si="4"/>
        <v>750</v>
      </c>
      <c r="J90" s="22"/>
      <c r="K90" s="26" t="s">
        <v>755</v>
      </c>
      <c r="L90" s="33"/>
      <c r="M90" s="205"/>
      <c r="N90" s="29">
        <v>45141</v>
      </c>
      <c r="O90" s="195"/>
      <c r="P90" s="29">
        <v>45162</v>
      </c>
      <c r="Q90" s="29">
        <v>45162</v>
      </c>
      <c r="R90" s="23">
        <v>45162</v>
      </c>
    </row>
    <row r="91" spans="1:18" ht="18" customHeight="1">
      <c r="A91" s="210" t="s">
        <v>276</v>
      </c>
      <c r="B91" s="740">
        <v>3</v>
      </c>
      <c r="C91" s="207">
        <f>+C90+1</f>
        <v>72</v>
      </c>
      <c r="D91" s="52" t="s">
        <v>167</v>
      </c>
      <c r="E91" s="52" t="s">
        <v>167</v>
      </c>
      <c r="F91" s="583" t="s">
        <v>756</v>
      </c>
      <c r="G91" s="1560">
        <v>20</v>
      </c>
      <c r="H91" s="1365">
        <v>35</v>
      </c>
      <c r="I91" s="281">
        <f t="shared" si="4"/>
        <v>700</v>
      </c>
      <c r="J91" s="56"/>
      <c r="K91" s="53" t="s">
        <v>757</v>
      </c>
      <c r="L91" s="692"/>
      <c r="M91" s="205"/>
      <c r="N91" s="29">
        <v>45141</v>
      </c>
      <c r="O91" s="195"/>
      <c r="P91" s="29">
        <v>45162</v>
      </c>
      <c r="Q91" s="29">
        <v>45162</v>
      </c>
      <c r="R91" s="23">
        <v>45162</v>
      </c>
    </row>
    <row r="92" spans="1:18" ht="18" customHeight="1">
      <c r="A92" s="210" t="s">
        <v>276</v>
      </c>
      <c r="B92" s="740">
        <v>3</v>
      </c>
      <c r="C92" s="207">
        <f t="shared" si="5"/>
        <v>73</v>
      </c>
      <c r="D92" s="283" t="s">
        <v>167</v>
      </c>
      <c r="E92" s="283" t="s">
        <v>167</v>
      </c>
      <c r="F92" s="284" t="s">
        <v>759</v>
      </c>
      <c r="G92" s="285"/>
      <c r="H92" s="286">
        <v>92</v>
      </c>
      <c r="I92" s="288">
        <f t="shared" si="4"/>
        <v>0</v>
      </c>
      <c r="J92" s="285"/>
      <c r="K92" s="284" t="s">
        <v>760</v>
      </c>
      <c r="L92" s="287" t="s">
        <v>758</v>
      </c>
      <c r="M92" s="205"/>
      <c r="N92" s="29"/>
      <c r="O92" s="195"/>
      <c r="P92" s="195"/>
      <c r="Q92" s="29"/>
      <c r="R92" s="23"/>
    </row>
    <row r="93" spans="1:18" ht="18" customHeight="1">
      <c r="B93" s="289"/>
      <c r="C93" s="207"/>
      <c r="D93" s="191"/>
      <c r="E93" s="738"/>
      <c r="F93" s="335"/>
      <c r="G93" s="177"/>
      <c r="H93" s="177"/>
      <c r="I93" s="177"/>
      <c r="J93" s="1559"/>
      <c r="K93" s="199"/>
      <c r="L93" s="196"/>
      <c r="M93" s="205"/>
      <c r="N93" s="239"/>
      <c r="O93" s="195"/>
      <c r="P93" s="195"/>
      <c r="Q93" s="29"/>
      <c r="R93" s="23"/>
    </row>
    <row r="94" spans="1:18" ht="18" customHeight="1">
      <c r="C94" s="192"/>
      <c r="D94" s="191"/>
      <c r="E94" s="191"/>
      <c r="F94" s="1561">
        <f>SUM(I86:I92)</f>
        <v>6716</v>
      </c>
      <c r="G94" s="1336"/>
      <c r="H94" s="1336"/>
      <c r="I94" s="1336"/>
      <c r="J94" s="1562"/>
      <c r="K94" s="257"/>
      <c r="L94" s="196"/>
      <c r="M94" s="205"/>
      <c r="N94" s="194"/>
      <c r="O94" s="195"/>
      <c r="P94" s="195"/>
      <c r="Q94" s="29"/>
      <c r="R94" s="23"/>
    </row>
    <row r="95" spans="1:18" ht="18" customHeight="1">
      <c r="C95" s="192"/>
      <c r="D95" s="191"/>
      <c r="E95" s="738"/>
      <c r="F95" s="267"/>
      <c r="G95" s="1563"/>
      <c r="H95" s="1563"/>
      <c r="I95" s="1564"/>
      <c r="J95" s="256"/>
      <c r="K95" s="257"/>
      <c r="L95" s="196"/>
      <c r="M95" s="205"/>
      <c r="N95" s="194"/>
      <c r="O95" s="195"/>
      <c r="P95" s="195"/>
      <c r="Q95" s="29"/>
      <c r="R95" s="23"/>
    </row>
    <row r="96" spans="1:18" ht="18" customHeight="1">
      <c r="C96" s="192"/>
      <c r="D96" s="191"/>
      <c r="E96" s="738"/>
      <c r="F96" s="267"/>
      <c r="G96" s="267"/>
      <c r="H96" s="267"/>
      <c r="I96" s="298"/>
      <c r="J96" s="256"/>
      <c r="K96" s="257"/>
      <c r="L96" s="196"/>
      <c r="M96" s="205"/>
      <c r="N96" s="194"/>
      <c r="O96" s="195"/>
      <c r="P96" s="195"/>
      <c r="Q96" s="29"/>
      <c r="R96" s="23"/>
    </row>
    <row r="97" spans="1:18" ht="18" customHeight="1">
      <c r="C97" s="192"/>
      <c r="D97" s="191"/>
      <c r="E97" s="738"/>
      <c r="F97" s="267"/>
      <c r="G97" s="267"/>
      <c r="H97" s="267"/>
      <c r="I97" s="298"/>
      <c r="J97" s="256"/>
      <c r="K97" s="257"/>
      <c r="L97" s="196"/>
      <c r="M97" s="205"/>
      <c r="N97" s="194"/>
      <c r="O97" s="195"/>
      <c r="P97" s="195"/>
      <c r="Q97" s="29"/>
      <c r="R97" s="23"/>
    </row>
    <row r="98" spans="1:18" ht="18" customHeight="1">
      <c r="C98" s="192"/>
      <c r="D98" s="191"/>
      <c r="E98" s="191"/>
      <c r="F98" s="1565"/>
      <c r="G98" s="271"/>
      <c r="H98" s="271"/>
      <c r="I98" s="197"/>
      <c r="J98" s="260"/>
      <c r="K98" s="199"/>
      <c r="L98" s="196"/>
      <c r="M98" s="205"/>
      <c r="N98" s="194"/>
      <c r="O98" s="195"/>
      <c r="P98" s="195"/>
      <c r="Q98" s="29"/>
      <c r="R98" s="23"/>
    </row>
    <row r="99" spans="1:18" ht="18" customHeight="1">
      <c r="C99" s="300"/>
      <c r="D99" s="301" t="s">
        <v>761</v>
      </c>
      <c r="E99" s="302"/>
      <c r="F99" s="303"/>
      <c r="G99" s="18"/>
      <c r="H99" s="18"/>
      <c r="I99" s="22"/>
      <c r="J99" s="22"/>
      <c r="K99" s="18"/>
      <c r="L99" s="196"/>
      <c r="M99" s="205"/>
      <c r="N99" s="194"/>
      <c r="O99" s="195"/>
      <c r="P99" s="195"/>
      <c r="Q99" s="29"/>
      <c r="R99" s="23"/>
    </row>
    <row r="100" spans="1:18" ht="18" customHeight="1">
      <c r="A100" s="210" t="s">
        <v>282</v>
      </c>
      <c r="B100" s="740">
        <v>3</v>
      </c>
      <c r="C100" s="207">
        <f>+C92+1</f>
        <v>74</v>
      </c>
      <c r="D100" s="52" t="s">
        <v>422</v>
      </c>
      <c r="E100" s="52" t="s">
        <v>188</v>
      </c>
      <c r="F100" s="669" t="s">
        <v>4047</v>
      </c>
      <c r="G100" s="228">
        <v>1</v>
      </c>
      <c r="H100" s="1566">
        <v>2000</v>
      </c>
      <c r="I100" s="281">
        <f t="shared" ref="I100:I113" si="6">G100*H100</f>
        <v>2000</v>
      </c>
      <c r="J100" s="56"/>
      <c r="K100" s="62" t="s">
        <v>3134</v>
      </c>
      <c r="L100" s="310"/>
      <c r="M100" s="205"/>
      <c r="N100" s="194"/>
      <c r="O100" s="195"/>
      <c r="P100" s="195"/>
      <c r="Q100" s="29">
        <v>45142</v>
      </c>
      <c r="R100" s="23">
        <v>45147</v>
      </c>
    </row>
    <row r="101" spans="1:18" ht="18" customHeight="1">
      <c r="A101" s="210" t="s">
        <v>276</v>
      </c>
      <c r="B101" s="740">
        <v>3</v>
      </c>
      <c r="C101" s="207">
        <f t="shared" ref="C101:C116" si="7">+C100+1</f>
        <v>75</v>
      </c>
      <c r="D101" s="17" t="s">
        <v>167</v>
      </c>
      <c r="E101" s="17" t="s">
        <v>167</v>
      </c>
      <c r="F101" s="665" t="s">
        <v>196</v>
      </c>
      <c r="G101" s="210">
        <v>2</v>
      </c>
      <c r="H101" s="1567">
        <v>72</v>
      </c>
      <c r="I101" s="215">
        <f t="shared" si="6"/>
        <v>144</v>
      </c>
      <c r="J101" s="22"/>
      <c r="K101" s="26" t="s">
        <v>197</v>
      </c>
      <c r="L101" s="310"/>
      <c r="M101" s="205"/>
      <c r="N101" s="29">
        <v>45141</v>
      </c>
      <c r="O101" s="195"/>
      <c r="P101" s="29">
        <v>45162</v>
      </c>
      <c r="Q101" s="29">
        <v>45162</v>
      </c>
      <c r="R101" s="23">
        <v>45162</v>
      </c>
    </row>
    <row r="102" spans="1:18" ht="18" customHeight="1">
      <c r="A102" s="210" t="s">
        <v>276</v>
      </c>
      <c r="B102" s="740">
        <v>3</v>
      </c>
      <c r="C102" s="207">
        <f t="shared" si="7"/>
        <v>76</v>
      </c>
      <c r="D102" s="18" t="s">
        <v>167</v>
      </c>
      <c r="E102" s="18" t="s">
        <v>167</v>
      </c>
      <c r="F102" s="539" t="s">
        <v>765</v>
      </c>
      <c r="G102" s="1568">
        <v>1</v>
      </c>
      <c r="H102" s="1358">
        <v>70</v>
      </c>
      <c r="I102" s="311">
        <f t="shared" si="6"/>
        <v>70</v>
      </c>
      <c r="J102" s="22"/>
      <c r="K102" s="108" t="s">
        <v>766</v>
      </c>
      <c r="L102" s="310"/>
      <c r="M102" s="205"/>
      <c r="N102" s="29">
        <v>45141</v>
      </c>
      <c r="O102" s="195"/>
      <c r="P102" s="29">
        <v>45162</v>
      </c>
      <c r="Q102" s="29">
        <v>45162</v>
      </c>
      <c r="R102" s="23">
        <v>45162</v>
      </c>
    </row>
    <row r="103" spans="1:18" ht="18" customHeight="1">
      <c r="A103" s="210" t="s">
        <v>276</v>
      </c>
      <c r="B103" s="740">
        <v>3</v>
      </c>
      <c r="C103" s="207">
        <f t="shared" si="7"/>
        <v>77</v>
      </c>
      <c r="D103" s="283" t="s">
        <v>368</v>
      </c>
      <c r="E103" s="283" t="s">
        <v>767</v>
      </c>
      <c r="F103" s="812" t="s">
        <v>2023</v>
      </c>
      <c r="G103" s="813"/>
      <c r="H103" s="814">
        <v>102</v>
      </c>
      <c r="I103" s="1569">
        <f t="shared" si="6"/>
        <v>0</v>
      </c>
      <c r="J103" s="143"/>
      <c r="K103" s="28" t="s">
        <v>2024</v>
      </c>
      <c r="L103" s="315" t="s">
        <v>769</v>
      </c>
      <c r="M103" s="205"/>
      <c r="N103" s="29"/>
      <c r="O103" s="195"/>
      <c r="P103" s="29"/>
      <c r="Q103" s="29"/>
      <c r="R103" s="23"/>
    </row>
    <row r="104" spans="1:18" ht="18" customHeight="1">
      <c r="A104" s="210" t="s">
        <v>276</v>
      </c>
      <c r="B104" s="740">
        <v>3</v>
      </c>
      <c r="C104" s="207">
        <f t="shared" si="7"/>
        <v>78</v>
      </c>
      <c r="D104" s="17" t="s">
        <v>383</v>
      </c>
      <c r="E104" s="17" t="s">
        <v>767</v>
      </c>
      <c r="F104" s="688" t="s">
        <v>2025</v>
      </c>
      <c r="G104" s="1353">
        <v>6</v>
      </c>
      <c r="H104" s="1570">
        <v>80</v>
      </c>
      <c r="I104" s="314">
        <f t="shared" si="6"/>
        <v>480</v>
      </c>
      <c r="J104" s="143"/>
      <c r="K104" s="28" t="s">
        <v>5074</v>
      </c>
      <c r="L104" s="315" t="s">
        <v>771</v>
      </c>
      <c r="M104" s="205"/>
      <c r="N104" s="29">
        <v>45141</v>
      </c>
      <c r="O104" s="195"/>
      <c r="P104" s="29">
        <v>45162</v>
      </c>
      <c r="Q104" s="29">
        <v>45162</v>
      </c>
      <c r="R104" s="23">
        <v>45162</v>
      </c>
    </row>
    <row r="105" spans="1:18" ht="18" customHeight="1">
      <c r="A105" s="210" t="s">
        <v>276</v>
      </c>
      <c r="B105" s="740">
        <v>3</v>
      </c>
      <c r="C105" s="207">
        <f t="shared" si="7"/>
        <v>79</v>
      </c>
      <c r="D105" s="283" t="s">
        <v>767</v>
      </c>
      <c r="E105" s="283" t="s">
        <v>767</v>
      </c>
      <c r="F105" s="812" t="s">
        <v>2027</v>
      </c>
      <c r="G105" s="813"/>
      <c r="H105" s="814">
        <v>51</v>
      </c>
      <c r="I105" s="815">
        <f t="shared" si="6"/>
        <v>0</v>
      </c>
      <c r="J105" s="143"/>
      <c r="K105" s="28" t="s">
        <v>2028</v>
      </c>
      <c r="L105" s="315" t="s">
        <v>769</v>
      </c>
      <c r="M105" s="205"/>
      <c r="N105" s="29"/>
      <c r="O105" s="195"/>
      <c r="P105" s="29"/>
      <c r="Q105" s="29"/>
      <c r="R105" s="23"/>
    </row>
    <row r="106" spans="1:18" ht="18" customHeight="1">
      <c r="A106" s="210" t="s">
        <v>276</v>
      </c>
      <c r="B106" s="740">
        <v>3</v>
      </c>
      <c r="C106" s="207">
        <f t="shared" si="7"/>
        <v>80</v>
      </c>
      <c r="D106" s="17" t="s">
        <v>767</v>
      </c>
      <c r="E106" s="17" t="s">
        <v>767</v>
      </c>
      <c r="F106" s="688" t="s">
        <v>772</v>
      </c>
      <c r="G106" s="1353">
        <v>1</v>
      </c>
      <c r="H106" s="1570">
        <v>5500</v>
      </c>
      <c r="I106" s="314">
        <f t="shared" si="6"/>
        <v>5500</v>
      </c>
      <c r="J106" s="143"/>
      <c r="K106" s="28" t="s">
        <v>773</v>
      </c>
      <c r="L106" s="315" t="s">
        <v>771</v>
      </c>
      <c r="M106" s="205"/>
      <c r="N106" s="29">
        <v>45141</v>
      </c>
      <c r="O106" s="195"/>
      <c r="P106" s="29">
        <v>45162</v>
      </c>
      <c r="Q106" s="29">
        <v>45162</v>
      </c>
      <c r="R106" s="23">
        <v>45162</v>
      </c>
    </row>
    <row r="107" spans="1:18" ht="18" customHeight="1">
      <c r="A107" s="210" t="s">
        <v>276</v>
      </c>
      <c r="B107" s="740">
        <v>3</v>
      </c>
      <c r="C107" s="207">
        <f t="shared" si="7"/>
        <v>81</v>
      </c>
      <c r="D107" s="17" t="s">
        <v>167</v>
      </c>
      <c r="E107" s="17" t="s">
        <v>167</v>
      </c>
      <c r="F107" s="665" t="s">
        <v>655</v>
      </c>
      <c r="G107" s="598">
        <v>4</v>
      </c>
      <c r="H107" s="598">
        <v>169</v>
      </c>
      <c r="I107" s="177">
        <f t="shared" si="6"/>
        <v>676</v>
      </c>
      <c r="J107" s="208"/>
      <c r="K107" s="209" t="s">
        <v>2078</v>
      </c>
      <c r="L107" s="310"/>
      <c r="M107" s="205"/>
      <c r="N107" s="29">
        <v>45141</v>
      </c>
      <c r="O107" s="195"/>
      <c r="P107" s="29">
        <v>45162</v>
      </c>
      <c r="Q107" s="29">
        <v>45162</v>
      </c>
      <c r="R107" s="23">
        <v>45162</v>
      </c>
    </row>
    <row r="108" spans="1:18" ht="18" customHeight="1">
      <c r="A108" s="210" t="s">
        <v>276</v>
      </c>
      <c r="B108" s="740">
        <v>3</v>
      </c>
      <c r="C108" s="207">
        <f t="shared" si="7"/>
        <v>82</v>
      </c>
      <c r="D108" s="17" t="s">
        <v>167</v>
      </c>
      <c r="E108" s="17" t="s">
        <v>167</v>
      </c>
      <c r="F108" s="665" t="s">
        <v>198</v>
      </c>
      <c r="G108" s="210">
        <v>2</v>
      </c>
      <c r="H108" s="1567">
        <v>31</v>
      </c>
      <c r="I108" s="215">
        <f t="shared" si="6"/>
        <v>62</v>
      </c>
      <c r="J108" s="22"/>
      <c r="K108" s="26" t="s">
        <v>199</v>
      </c>
      <c r="L108" s="310"/>
      <c r="M108" s="205"/>
      <c r="N108" s="29">
        <v>45141</v>
      </c>
      <c r="O108" s="195"/>
      <c r="P108" s="29">
        <v>45162</v>
      </c>
      <c r="Q108" s="29">
        <v>45162</v>
      </c>
      <c r="R108" s="23">
        <v>45162</v>
      </c>
    </row>
    <row r="109" spans="1:18" ht="18" customHeight="1">
      <c r="A109" s="210" t="s">
        <v>628</v>
      </c>
      <c r="B109" s="740">
        <v>3</v>
      </c>
      <c r="C109" s="207">
        <f t="shared" si="7"/>
        <v>83</v>
      </c>
      <c r="D109" s="1191" t="s">
        <v>167</v>
      </c>
      <c r="E109" s="1191" t="s">
        <v>167</v>
      </c>
      <c r="F109" s="665" t="s">
        <v>2030</v>
      </c>
      <c r="G109" s="228">
        <v>4</v>
      </c>
      <c r="H109" s="1566">
        <v>560</v>
      </c>
      <c r="I109" s="281">
        <f t="shared" si="6"/>
        <v>2240</v>
      </c>
      <c r="J109" s="56"/>
      <c r="K109" s="50" t="s">
        <v>2031</v>
      </c>
      <c r="L109" s="692"/>
      <c r="M109" s="205"/>
      <c r="N109" s="29">
        <v>45141</v>
      </c>
      <c r="O109" s="195"/>
      <c r="P109" s="29">
        <v>45162</v>
      </c>
      <c r="Q109" s="29">
        <v>45162</v>
      </c>
      <c r="R109" s="23">
        <v>45162</v>
      </c>
    </row>
    <row r="110" spans="1:18" ht="18" customHeight="1">
      <c r="A110" s="210" t="s">
        <v>620</v>
      </c>
      <c r="B110" s="740">
        <v>3</v>
      </c>
      <c r="C110" s="207">
        <f t="shared" si="7"/>
        <v>84</v>
      </c>
      <c r="D110" s="216" t="s">
        <v>270</v>
      </c>
      <c r="E110" s="216" t="s">
        <v>167</v>
      </c>
      <c r="F110" s="693" t="s">
        <v>5075</v>
      </c>
      <c r="G110" s="210">
        <v>1</v>
      </c>
      <c r="H110" s="210">
        <v>2710</v>
      </c>
      <c r="I110" s="177">
        <f t="shared" si="6"/>
        <v>2710</v>
      </c>
      <c r="J110" s="22"/>
      <c r="K110" s="24" t="s">
        <v>5076</v>
      </c>
      <c r="L110" s="196"/>
      <c r="M110" s="205"/>
      <c r="N110" s="29">
        <v>45141</v>
      </c>
      <c r="O110" s="195"/>
      <c r="P110" s="29">
        <v>45162</v>
      </c>
      <c r="Q110" s="29">
        <v>45162</v>
      </c>
      <c r="R110" s="23">
        <v>45162</v>
      </c>
    </row>
    <row r="111" spans="1:18" ht="18" customHeight="1">
      <c r="A111" s="210" t="s">
        <v>620</v>
      </c>
      <c r="B111" s="740">
        <v>3</v>
      </c>
      <c r="C111" s="207">
        <f t="shared" si="7"/>
        <v>85</v>
      </c>
      <c r="D111" s="216" t="s">
        <v>270</v>
      </c>
      <c r="E111" s="216" t="s">
        <v>167</v>
      </c>
      <c r="F111" s="1222" t="s">
        <v>5077</v>
      </c>
      <c r="G111" s="210">
        <v>1</v>
      </c>
      <c r="H111" s="210">
        <v>3140</v>
      </c>
      <c r="I111" s="177">
        <f t="shared" si="6"/>
        <v>3140</v>
      </c>
      <c r="J111" s="22"/>
      <c r="K111" s="24" t="s">
        <v>5078</v>
      </c>
      <c r="L111" s="196"/>
      <c r="M111" s="205"/>
      <c r="N111" s="29">
        <v>45141</v>
      </c>
      <c r="O111" s="195"/>
      <c r="P111" s="29">
        <v>45162</v>
      </c>
      <c r="Q111" s="29">
        <v>45162</v>
      </c>
      <c r="R111" s="23">
        <v>45162</v>
      </c>
    </row>
    <row r="112" spans="1:18" ht="18" customHeight="1">
      <c r="A112" s="210" t="s">
        <v>620</v>
      </c>
      <c r="B112" s="740">
        <v>3</v>
      </c>
      <c r="C112" s="207">
        <f t="shared" si="7"/>
        <v>86</v>
      </c>
      <c r="D112" s="216" t="s">
        <v>270</v>
      </c>
      <c r="E112" s="216" t="s">
        <v>167</v>
      </c>
      <c r="F112" s="1222" t="s">
        <v>5079</v>
      </c>
      <c r="G112" s="210">
        <v>1</v>
      </c>
      <c r="H112" s="210">
        <v>3920</v>
      </c>
      <c r="I112" s="177">
        <f t="shared" si="6"/>
        <v>3920</v>
      </c>
      <c r="J112" s="22"/>
      <c r="K112" s="24" t="s">
        <v>5080</v>
      </c>
      <c r="L112" s="769"/>
      <c r="M112" s="205"/>
      <c r="N112" s="29">
        <v>45141</v>
      </c>
      <c r="O112" s="195"/>
      <c r="P112" s="29">
        <v>45162</v>
      </c>
      <c r="Q112" s="29">
        <v>45162</v>
      </c>
      <c r="R112" s="23">
        <v>45162</v>
      </c>
    </row>
    <row r="113" spans="1:18" ht="18" customHeight="1">
      <c r="A113" s="210" t="s">
        <v>620</v>
      </c>
      <c r="B113" s="740">
        <v>3</v>
      </c>
      <c r="C113" s="207">
        <f t="shared" si="7"/>
        <v>87</v>
      </c>
      <c r="D113" s="216" t="s">
        <v>270</v>
      </c>
      <c r="E113" s="216" t="s">
        <v>167</v>
      </c>
      <c r="F113" s="693" t="s">
        <v>2080</v>
      </c>
      <c r="G113" s="210">
        <v>1</v>
      </c>
      <c r="H113" s="210">
        <v>3420</v>
      </c>
      <c r="I113" s="177">
        <f t="shared" si="6"/>
        <v>3420</v>
      </c>
      <c r="J113" s="22"/>
      <c r="K113" s="24" t="s">
        <v>2081</v>
      </c>
      <c r="L113" s="695"/>
      <c r="M113" s="205"/>
      <c r="N113" s="29">
        <v>45141</v>
      </c>
      <c r="O113" s="195"/>
      <c r="P113" s="29">
        <v>45162</v>
      </c>
      <c r="Q113" s="29">
        <v>45162</v>
      </c>
      <c r="R113" s="23">
        <v>45162</v>
      </c>
    </row>
    <row r="114" spans="1:18" ht="18" customHeight="1">
      <c r="A114" s="210" t="s">
        <v>620</v>
      </c>
      <c r="B114" s="740">
        <v>3</v>
      </c>
      <c r="C114" s="207">
        <f t="shared" si="7"/>
        <v>88</v>
      </c>
      <c r="D114" s="216" t="s">
        <v>270</v>
      </c>
      <c r="E114" s="216" t="s">
        <v>167</v>
      </c>
      <c r="F114" s="669" t="s">
        <v>779</v>
      </c>
      <c r="G114" s="1571">
        <v>1</v>
      </c>
      <c r="H114" s="1365">
        <v>3130</v>
      </c>
      <c r="I114" s="314">
        <f>G114*H114</f>
        <v>3130</v>
      </c>
      <c r="J114" s="143"/>
      <c r="K114" s="57" t="s">
        <v>780</v>
      </c>
      <c r="L114" s="315" t="s">
        <v>771</v>
      </c>
      <c r="M114" s="205"/>
      <c r="N114" s="29">
        <v>45141</v>
      </c>
      <c r="O114" s="195"/>
      <c r="P114" s="29">
        <v>45162</v>
      </c>
      <c r="Q114" s="29">
        <v>45162</v>
      </c>
      <c r="R114" s="23">
        <v>45162</v>
      </c>
    </row>
    <row r="115" spans="1:18" ht="18" customHeight="1">
      <c r="A115" s="210" t="s">
        <v>276</v>
      </c>
      <c r="B115" s="740">
        <v>3</v>
      </c>
      <c r="C115" s="207">
        <f t="shared" si="7"/>
        <v>89</v>
      </c>
      <c r="D115" s="111" t="s">
        <v>167</v>
      </c>
      <c r="E115" s="111" t="s">
        <v>167</v>
      </c>
      <c r="F115" s="697" t="s">
        <v>781</v>
      </c>
      <c r="G115" s="1572">
        <v>1</v>
      </c>
      <c r="H115" s="1573">
        <v>830</v>
      </c>
      <c r="I115" s="242">
        <f>G115*H115</f>
        <v>830</v>
      </c>
      <c r="J115" s="243"/>
      <c r="K115" s="322" t="s">
        <v>2037</v>
      </c>
      <c r="L115" s="692"/>
      <c r="M115" s="205"/>
      <c r="N115" s="29">
        <v>45141</v>
      </c>
      <c r="O115" s="195"/>
      <c r="P115" s="29">
        <v>45162</v>
      </c>
      <c r="Q115" s="29">
        <v>45162</v>
      </c>
      <c r="R115" s="23">
        <v>45162</v>
      </c>
    </row>
    <row r="116" spans="1:18" ht="18" customHeight="1">
      <c r="A116" s="210" t="s">
        <v>276</v>
      </c>
      <c r="B116" s="740">
        <v>3</v>
      </c>
      <c r="C116" s="207">
        <f t="shared" si="7"/>
        <v>90</v>
      </c>
      <c r="D116" s="111" t="s">
        <v>167</v>
      </c>
      <c r="E116" s="111" t="s">
        <v>167</v>
      </c>
      <c r="F116" s="697" t="s">
        <v>783</v>
      </c>
      <c r="G116" s="1572">
        <v>1</v>
      </c>
      <c r="H116" s="1573">
        <v>1350</v>
      </c>
      <c r="I116" s="242">
        <f>G116*H116</f>
        <v>1350</v>
      </c>
      <c r="J116" s="243"/>
      <c r="K116" s="322" t="s">
        <v>2037</v>
      </c>
      <c r="L116" s="692"/>
      <c r="M116" s="205"/>
      <c r="N116" s="29">
        <v>45141</v>
      </c>
      <c r="O116" s="195"/>
      <c r="P116" s="29">
        <v>45162</v>
      </c>
      <c r="Q116" s="29">
        <v>45162</v>
      </c>
      <c r="R116" s="23">
        <v>45162</v>
      </c>
    </row>
    <row r="117" spans="1:18" ht="18" customHeight="1">
      <c r="C117" s="18"/>
      <c r="D117" s="111"/>
      <c r="E117" s="111"/>
      <c r="F117" s="24"/>
      <c r="G117" s="18"/>
      <c r="H117" s="177"/>
      <c r="I117" s="177"/>
      <c r="J117" s="22"/>
      <c r="K117" s="28"/>
      <c r="L117" s="196"/>
      <c r="M117" s="205"/>
      <c r="N117" s="194"/>
      <c r="O117" s="195"/>
      <c r="P117" s="195"/>
      <c r="Q117" s="195"/>
      <c r="R117" s="206"/>
    </row>
    <row r="118" spans="1:18" ht="18" customHeight="1">
      <c r="C118" s="18"/>
      <c r="D118" s="323"/>
      <c r="E118" s="323"/>
      <c r="F118" s="1574">
        <f>SUM(I100:I116)</f>
        <v>29672</v>
      </c>
      <c r="G118" s="1575"/>
      <c r="H118" s="1575"/>
      <c r="I118" s="1575"/>
      <c r="J118" s="18"/>
      <c r="K118" s="328"/>
      <c r="L118" s="196"/>
      <c r="M118" s="205"/>
      <c r="N118" s="194"/>
      <c r="O118" s="195"/>
      <c r="P118" s="195"/>
      <c r="Q118" s="195"/>
      <c r="R118" s="206"/>
    </row>
    <row r="119" spans="1:18" ht="18" customHeight="1">
      <c r="C119" s="18"/>
      <c r="D119" s="329"/>
      <c r="E119" s="329"/>
      <c r="F119" s="330"/>
      <c r="G119" s="331"/>
      <c r="H119" s="332"/>
      <c r="I119" s="177"/>
      <c r="J119" s="18"/>
      <c r="K119" s="53"/>
      <c r="L119" s="268"/>
      <c r="M119" s="205"/>
      <c r="N119" s="194"/>
      <c r="O119" s="195"/>
      <c r="P119" s="195"/>
      <c r="Q119" s="195"/>
      <c r="R119" s="206"/>
    </row>
    <row r="120" spans="1:18" ht="18" customHeight="1">
      <c r="C120" s="18"/>
      <c r="D120" s="329"/>
      <c r="E120" s="329"/>
      <c r="F120" s="330"/>
      <c r="G120" s="331"/>
      <c r="H120" s="332"/>
      <c r="I120" s="177"/>
      <c r="J120" s="18"/>
      <c r="K120" s="53"/>
      <c r="L120" s="268"/>
      <c r="M120" s="205"/>
      <c r="N120" s="194"/>
      <c r="O120" s="195"/>
      <c r="P120" s="195"/>
      <c r="Q120" s="195"/>
      <c r="R120" s="206"/>
    </row>
    <row r="121" spans="1:18" ht="18" customHeight="1">
      <c r="C121" s="18"/>
      <c r="D121" s="329"/>
      <c r="E121" s="329"/>
      <c r="F121" s="330"/>
      <c r="G121" s="331"/>
      <c r="H121" s="332"/>
      <c r="I121" s="177"/>
      <c r="J121" s="18"/>
      <c r="K121" s="53"/>
      <c r="L121" s="268"/>
      <c r="M121" s="205"/>
      <c r="N121" s="194"/>
      <c r="O121" s="195"/>
      <c r="P121" s="195"/>
      <c r="Q121" s="195"/>
      <c r="R121" s="206"/>
    </row>
    <row r="122" spans="1:18" ht="18" customHeight="1">
      <c r="C122" s="944" t="s">
        <v>2396</v>
      </c>
      <c r="D122" s="945"/>
      <c r="E122" s="945"/>
      <c r="F122" s="946"/>
      <c r="G122" s="26"/>
      <c r="H122" s="118"/>
      <c r="I122" s="94"/>
      <c r="J122" s="411"/>
      <c r="K122" s="26"/>
      <c r="L122" s="26"/>
      <c r="M122" s="17"/>
      <c r="N122" s="194"/>
      <c r="O122" s="195"/>
      <c r="P122" s="195"/>
      <c r="Q122" s="195"/>
      <c r="R122" s="206"/>
    </row>
    <row r="123" spans="1:18" ht="18" customHeight="1">
      <c r="A123" s="210" t="s">
        <v>628</v>
      </c>
      <c r="B123" s="740">
        <v>3</v>
      </c>
      <c r="C123" s="846">
        <f>+C116+1</f>
        <v>91</v>
      </c>
      <c r="D123" s="880" t="s">
        <v>270</v>
      </c>
      <c r="E123" s="880" t="s">
        <v>167</v>
      </c>
      <c r="F123" s="1222" t="s">
        <v>1419</v>
      </c>
      <c r="G123" s="233">
        <v>1</v>
      </c>
      <c r="H123" s="233">
        <v>2320</v>
      </c>
      <c r="I123" s="64">
        <f t="shared" ref="I123:I130" si="8">G123*H123</f>
        <v>2320</v>
      </c>
      <c r="J123" s="56"/>
      <c r="K123" s="952" t="s">
        <v>2402</v>
      </c>
      <c r="L123" s="57"/>
      <c r="M123" s="18"/>
      <c r="N123" s="194">
        <v>45141</v>
      </c>
      <c r="O123" s="195"/>
      <c r="P123" s="194">
        <v>45162</v>
      </c>
      <c r="Q123" s="194">
        <v>45162</v>
      </c>
      <c r="R123" s="23">
        <v>45162</v>
      </c>
    </row>
    <row r="124" spans="1:18" ht="18" customHeight="1">
      <c r="A124" s="210" t="s">
        <v>276</v>
      </c>
      <c r="B124" s="740">
        <v>3</v>
      </c>
      <c r="C124" s="846">
        <f t="shared" ref="C124:C130" si="9">+C123+1</f>
        <v>92</v>
      </c>
      <c r="D124" s="52" t="s">
        <v>66</v>
      </c>
      <c r="E124" s="54" t="s">
        <v>67</v>
      </c>
      <c r="F124" s="1576" t="s">
        <v>2403</v>
      </c>
      <c r="G124" s="1577">
        <v>1</v>
      </c>
      <c r="H124" s="1415">
        <v>10610</v>
      </c>
      <c r="I124" s="64">
        <f t="shared" si="8"/>
        <v>10610</v>
      </c>
      <c r="J124" s="56"/>
      <c r="K124" s="952" t="s">
        <v>2404</v>
      </c>
      <c r="L124" s="1578" t="s">
        <v>2405</v>
      </c>
      <c r="M124" s="18"/>
      <c r="N124" s="194">
        <v>45141</v>
      </c>
      <c r="O124" s="195"/>
      <c r="P124" s="194">
        <v>45162</v>
      </c>
      <c r="Q124" s="194">
        <v>45161</v>
      </c>
      <c r="R124" s="206">
        <v>45160</v>
      </c>
    </row>
    <row r="125" spans="1:18" ht="18" customHeight="1">
      <c r="A125" s="210" t="s">
        <v>276</v>
      </c>
      <c r="B125" s="740">
        <v>3</v>
      </c>
      <c r="C125" s="846">
        <f t="shared" si="9"/>
        <v>93</v>
      </c>
      <c r="D125" s="283" t="s">
        <v>167</v>
      </c>
      <c r="E125" s="283" t="s">
        <v>167</v>
      </c>
      <c r="F125" s="284" t="s">
        <v>756</v>
      </c>
      <c r="G125" s="359"/>
      <c r="H125" s="612">
        <v>27</v>
      </c>
      <c r="I125" s="35">
        <f>G125*H125</f>
        <v>0</v>
      </c>
      <c r="J125" s="22"/>
      <c r="K125" s="26" t="s">
        <v>5081</v>
      </c>
      <c r="L125" s="57" t="s">
        <v>2408</v>
      </c>
      <c r="M125" s="18"/>
      <c r="N125" s="194"/>
      <c r="O125" s="195"/>
      <c r="P125" s="194"/>
      <c r="Q125" s="194"/>
      <c r="R125" s="206"/>
    </row>
    <row r="126" spans="1:18" ht="18" customHeight="1">
      <c r="A126" s="210" t="s">
        <v>276</v>
      </c>
      <c r="B126" s="740">
        <v>3</v>
      </c>
      <c r="C126" s="846">
        <f t="shared" si="9"/>
        <v>94</v>
      </c>
      <c r="D126" s="18" t="s">
        <v>167</v>
      </c>
      <c r="E126" s="18" t="s">
        <v>167</v>
      </c>
      <c r="F126" s="233" t="s">
        <v>2409</v>
      </c>
      <c r="G126" s="233">
        <v>1</v>
      </c>
      <c r="H126" s="233">
        <v>990</v>
      </c>
      <c r="I126" s="956">
        <f>G126*H126</f>
        <v>990</v>
      </c>
      <c r="J126" s="957"/>
      <c r="K126" s="958" t="s">
        <v>2410</v>
      </c>
      <c r="L126" s="1578"/>
      <c r="M126" s="18"/>
      <c r="N126" s="194">
        <v>45141</v>
      </c>
      <c r="O126" s="195"/>
      <c r="P126" s="194">
        <v>45162</v>
      </c>
      <c r="Q126" s="194">
        <v>45162</v>
      </c>
      <c r="R126" s="23">
        <v>45162</v>
      </c>
    </row>
    <row r="127" spans="1:18" ht="18" customHeight="1">
      <c r="A127" s="210" t="s">
        <v>276</v>
      </c>
      <c r="B127" s="740">
        <v>3</v>
      </c>
      <c r="C127" s="846">
        <f t="shared" si="9"/>
        <v>95</v>
      </c>
      <c r="D127" s="117" t="s">
        <v>167</v>
      </c>
      <c r="E127" s="117" t="s">
        <v>167</v>
      </c>
      <c r="F127" s="709" t="s">
        <v>749</v>
      </c>
      <c r="G127" s="539">
        <v>1</v>
      </c>
      <c r="H127" s="539">
        <v>210</v>
      </c>
      <c r="I127" s="959">
        <f>G127*H127</f>
        <v>210</v>
      </c>
      <c r="J127" s="960"/>
      <c r="K127" s="961" t="s">
        <v>750</v>
      </c>
      <c r="L127" s="57"/>
      <c r="M127" s="18"/>
      <c r="N127" s="194">
        <v>45141</v>
      </c>
      <c r="O127" s="195"/>
      <c r="P127" s="194">
        <v>45162</v>
      </c>
      <c r="Q127" s="194">
        <v>45162</v>
      </c>
      <c r="R127" s="23">
        <v>45162</v>
      </c>
    </row>
    <row r="128" spans="1:18" ht="18" customHeight="1">
      <c r="A128" s="210" t="s">
        <v>276</v>
      </c>
      <c r="B128" s="740">
        <v>3</v>
      </c>
      <c r="C128" s="846">
        <f t="shared" si="9"/>
        <v>96</v>
      </c>
      <c r="D128" s="17" t="s">
        <v>167</v>
      </c>
      <c r="E128" s="17" t="s">
        <v>167</v>
      </c>
      <c r="F128" s="665" t="s">
        <v>196</v>
      </c>
      <c r="G128" s="233">
        <v>2</v>
      </c>
      <c r="H128" s="1579">
        <v>72</v>
      </c>
      <c r="I128" s="94">
        <f t="shared" si="8"/>
        <v>144</v>
      </c>
      <c r="J128" s="22"/>
      <c r="K128" s="26" t="s">
        <v>197</v>
      </c>
      <c r="L128" s="57"/>
      <c r="M128" s="18" t="s">
        <v>2411</v>
      </c>
      <c r="N128" s="194">
        <v>45141</v>
      </c>
      <c r="O128" s="195"/>
      <c r="P128" s="194">
        <v>45162</v>
      </c>
      <c r="Q128" s="194">
        <v>45162</v>
      </c>
      <c r="R128" s="23">
        <v>45162</v>
      </c>
    </row>
    <row r="129" spans="1:18" ht="18" customHeight="1">
      <c r="A129" s="210" t="s">
        <v>276</v>
      </c>
      <c r="B129" s="740">
        <v>3</v>
      </c>
      <c r="C129" s="846">
        <f t="shared" si="9"/>
        <v>97</v>
      </c>
      <c r="D129" s="17" t="s">
        <v>167</v>
      </c>
      <c r="E129" s="17" t="s">
        <v>167</v>
      </c>
      <c r="F129" s="665" t="s">
        <v>198</v>
      </c>
      <c r="G129" s="233">
        <v>2</v>
      </c>
      <c r="H129" s="1579">
        <v>31</v>
      </c>
      <c r="I129" s="94">
        <f t="shared" si="8"/>
        <v>62</v>
      </c>
      <c r="J129" s="22"/>
      <c r="K129" s="26" t="s">
        <v>199</v>
      </c>
      <c r="L129" s="57"/>
      <c r="M129" s="18" t="s">
        <v>2411</v>
      </c>
      <c r="N129" s="194">
        <v>45141</v>
      </c>
      <c r="O129" s="195"/>
      <c r="P129" s="194">
        <v>45162</v>
      </c>
      <c r="Q129" s="194">
        <v>45162</v>
      </c>
      <c r="R129" s="23">
        <v>45162</v>
      </c>
    </row>
    <row r="130" spans="1:18" ht="18" customHeight="1">
      <c r="A130" s="228" t="s">
        <v>276</v>
      </c>
      <c r="B130" s="740">
        <v>3</v>
      </c>
      <c r="C130" s="846">
        <f t="shared" si="9"/>
        <v>98</v>
      </c>
      <c r="D130" s="52" t="s">
        <v>2412</v>
      </c>
      <c r="E130" s="17" t="s">
        <v>167</v>
      </c>
      <c r="F130" s="583" t="s">
        <v>2413</v>
      </c>
      <c r="G130" s="583">
        <v>1</v>
      </c>
      <c r="H130" s="583">
        <v>136</v>
      </c>
      <c r="I130" s="94">
        <f t="shared" si="8"/>
        <v>136</v>
      </c>
      <c r="J130" s="243"/>
      <c r="K130" s="57" t="s">
        <v>2414</v>
      </c>
      <c r="L130" s="538"/>
      <c r="M130" s="18" t="s">
        <v>2411</v>
      </c>
      <c r="N130" s="194">
        <v>45141</v>
      </c>
      <c r="O130" s="195"/>
      <c r="P130" s="194">
        <v>45162</v>
      </c>
      <c r="Q130" s="194">
        <v>45162</v>
      </c>
      <c r="R130" s="23">
        <v>45162</v>
      </c>
    </row>
    <row r="131" spans="1:18" ht="18" customHeight="1">
      <c r="C131" s="17"/>
      <c r="D131" s="17"/>
      <c r="E131" s="17"/>
      <c r="F131" s="122"/>
      <c r="G131" s="26"/>
      <c r="H131" s="118"/>
      <c r="I131" s="94"/>
      <c r="J131" s="411"/>
      <c r="K131" s="26"/>
      <c r="L131" s="26"/>
      <c r="M131" s="17"/>
      <c r="N131" s="194"/>
      <c r="O131" s="195"/>
      <c r="P131" s="195"/>
      <c r="Q131" s="195"/>
      <c r="R131" s="206"/>
    </row>
    <row r="132" spans="1:18" ht="18" customHeight="1">
      <c r="C132" s="17"/>
      <c r="D132" s="17"/>
      <c r="E132" s="827"/>
      <c r="F132" s="1580">
        <f>SUM(I123:I130)</f>
        <v>14472</v>
      </c>
      <c r="G132" s="26"/>
      <c r="H132" s="118"/>
      <c r="I132" s="94"/>
      <c r="J132" s="411"/>
      <c r="K132" s="26"/>
      <c r="L132" s="26"/>
      <c r="M132" s="17"/>
      <c r="N132" s="194"/>
      <c r="O132" s="195"/>
      <c r="P132" s="195"/>
      <c r="Q132" s="195"/>
      <c r="R132" s="206"/>
    </row>
    <row r="133" spans="1:18" ht="18" customHeight="1">
      <c r="C133" s="18"/>
      <c r="D133" s="329"/>
      <c r="E133" s="329"/>
      <c r="F133" s="330"/>
      <c r="G133" s="331"/>
      <c r="H133" s="332"/>
      <c r="I133" s="177"/>
      <c r="J133" s="18"/>
      <c r="K133" s="53"/>
      <c r="L133" s="268"/>
      <c r="M133" s="205"/>
      <c r="N133" s="194"/>
      <c r="O133" s="195"/>
      <c r="P133" s="195"/>
      <c r="Q133" s="195"/>
      <c r="R133" s="206"/>
    </row>
    <row r="134" spans="1:18" ht="18" customHeight="1">
      <c r="C134" s="18"/>
      <c r="D134" s="329"/>
      <c r="E134" s="329"/>
      <c r="F134" s="330"/>
      <c r="G134" s="331"/>
      <c r="H134" s="332"/>
      <c r="I134" s="177"/>
      <c r="J134" s="18"/>
      <c r="K134" s="53"/>
      <c r="L134" s="268"/>
      <c r="M134" s="205"/>
      <c r="N134" s="194"/>
      <c r="O134" s="195"/>
      <c r="P134" s="195"/>
      <c r="Q134" s="195"/>
      <c r="R134" s="206"/>
    </row>
    <row r="135" spans="1:18" ht="18" customHeight="1">
      <c r="C135" s="18"/>
      <c r="D135" s="329"/>
      <c r="E135" s="329"/>
      <c r="F135" s="330"/>
      <c r="G135" s="331"/>
      <c r="H135" s="332"/>
      <c r="I135" s="177"/>
      <c r="J135" s="18"/>
      <c r="K135" s="53"/>
      <c r="L135" s="268"/>
      <c r="M135" s="205"/>
      <c r="N135" s="194"/>
      <c r="O135" s="195"/>
      <c r="P135" s="195"/>
      <c r="Q135" s="195"/>
      <c r="R135" s="206"/>
    </row>
    <row r="136" spans="1:18" ht="18" customHeight="1">
      <c r="A136" s="8"/>
      <c r="B136" s="8"/>
      <c r="C136" s="17"/>
      <c r="D136" s="301" t="s">
        <v>2082</v>
      </c>
      <c r="E136" s="302"/>
      <c r="F136" s="303"/>
      <c r="G136" s="26"/>
      <c r="H136" s="18"/>
      <c r="I136" s="22"/>
      <c r="J136" s="357"/>
      <c r="K136" s="18"/>
      <c r="L136" s="18"/>
      <c r="M136" s="205"/>
      <c r="N136" s="194"/>
      <c r="O136" s="195"/>
      <c r="P136" s="195"/>
      <c r="Q136" s="195"/>
      <c r="R136" s="206"/>
    </row>
    <row r="137" spans="1:18" ht="18" customHeight="1">
      <c r="A137" s="210" t="s">
        <v>2083</v>
      </c>
      <c r="B137" s="1581">
        <v>14</v>
      </c>
      <c r="C137" s="17">
        <f>+C130+1</f>
        <v>99</v>
      </c>
      <c r="D137" s="599" t="s">
        <v>279</v>
      </c>
      <c r="E137" s="599" t="s">
        <v>279</v>
      </c>
      <c r="F137" s="1582" t="s">
        <v>2084</v>
      </c>
      <c r="G137" s="1583">
        <v>4</v>
      </c>
      <c r="H137" s="1584">
        <v>2940</v>
      </c>
      <c r="I137" s="779">
        <f t="shared" ref="I137:I172" si="10">G137*H137</f>
        <v>11760</v>
      </c>
      <c r="J137" s="22"/>
      <c r="K137" s="471" t="s">
        <v>2085</v>
      </c>
      <c r="L137" s="18"/>
      <c r="M137" s="205"/>
      <c r="N137" s="29">
        <v>45141</v>
      </c>
      <c r="O137" s="195"/>
      <c r="P137" s="29">
        <v>45162</v>
      </c>
      <c r="Q137" s="29">
        <v>45162</v>
      </c>
      <c r="R137" s="23">
        <v>45162</v>
      </c>
    </row>
    <row r="138" spans="1:18" ht="18" customHeight="1">
      <c r="A138" s="210" t="s">
        <v>276</v>
      </c>
      <c r="B138" s="1581">
        <v>14</v>
      </c>
      <c r="C138" s="17">
        <f>+C137+1</f>
        <v>100</v>
      </c>
      <c r="D138" s="111" t="s">
        <v>279</v>
      </c>
      <c r="E138" s="111" t="s">
        <v>279</v>
      </c>
      <c r="F138" s="1222" t="s">
        <v>2086</v>
      </c>
      <c r="G138" s="1367">
        <v>4</v>
      </c>
      <c r="H138" s="210">
        <v>1183</v>
      </c>
      <c r="I138" s="177">
        <f t="shared" si="10"/>
        <v>4732</v>
      </c>
      <c r="J138" s="22"/>
      <c r="K138" s="24" t="s">
        <v>2087</v>
      </c>
      <c r="L138" s="18"/>
      <c r="M138" s="205"/>
      <c r="N138" s="29">
        <v>45141</v>
      </c>
      <c r="O138" s="195"/>
      <c r="P138" s="29">
        <v>45162</v>
      </c>
      <c r="Q138" s="29">
        <v>45162</v>
      </c>
      <c r="R138" s="23">
        <v>45162</v>
      </c>
    </row>
    <row r="139" spans="1:18" ht="18" customHeight="1">
      <c r="A139" s="210" t="s">
        <v>276</v>
      </c>
      <c r="B139" s="1581">
        <v>14</v>
      </c>
      <c r="C139" s="17">
        <f t="shared" ref="C139:C171" si="11">+C138+1</f>
        <v>101</v>
      </c>
      <c r="D139" s="111" t="s">
        <v>2088</v>
      </c>
      <c r="E139" s="111" t="s">
        <v>279</v>
      </c>
      <c r="F139" s="1222" t="s">
        <v>2089</v>
      </c>
      <c r="G139" s="1367">
        <v>8</v>
      </c>
      <c r="H139" s="210">
        <v>129</v>
      </c>
      <c r="I139" s="177">
        <f t="shared" si="10"/>
        <v>1032</v>
      </c>
      <c r="J139" s="22"/>
      <c r="K139" s="24" t="s">
        <v>5082</v>
      </c>
      <c r="L139" s="18"/>
      <c r="M139" s="205"/>
      <c r="N139" s="29">
        <v>45141</v>
      </c>
      <c r="O139" s="195"/>
      <c r="P139" s="29">
        <v>45162</v>
      </c>
      <c r="Q139" s="29">
        <v>45162</v>
      </c>
      <c r="R139" s="23">
        <v>45162</v>
      </c>
    </row>
    <row r="140" spans="1:18" ht="18" customHeight="1">
      <c r="A140" s="210" t="s">
        <v>276</v>
      </c>
      <c r="B140" s="1581">
        <v>14</v>
      </c>
      <c r="C140" s="17">
        <f>+C139+1</f>
        <v>102</v>
      </c>
      <c r="D140" s="111" t="s">
        <v>279</v>
      </c>
      <c r="E140" s="111" t="s">
        <v>279</v>
      </c>
      <c r="F140" s="1222" t="s">
        <v>2091</v>
      </c>
      <c r="G140" s="1367">
        <v>4</v>
      </c>
      <c r="H140" s="210">
        <v>188</v>
      </c>
      <c r="I140" s="177">
        <f t="shared" si="10"/>
        <v>752</v>
      </c>
      <c r="J140" s="22"/>
      <c r="K140" s="24" t="s">
        <v>2092</v>
      </c>
      <c r="L140" s="18"/>
      <c r="M140" s="205"/>
      <c r="N140" s="29">
        <v>45141</v>
      </c>
      <c r="O140" s="195"/>
      <c r="P140" s="29">
        <v>45162</v>
      </c>
      <c r="Q140" s="29">
        <v>45162</v>
      </c>
      <c r="R140" s="23">
        <v>45162</v>
      </c>
    </row>
    <row r="141" spans="1:18" ht="18" customHeight="1">
      <c r="A141" s="210" t="s">
        <v>276</v>
      </c>
      <c r="B141" s="1581">
        <v>14</v>
      </c>
      <c r="C141" s="17">
        <f>+C140+1</f>
        <v>103</v>
      </c>
      <c r="D141" s="111" t="s">
        <v>279</v>
      </c>
      <c r="E141" s="111" t="s">
        <v>279</v>
      </c>
      <c r="F141" s="1222" t="s">
        <v>1633</v>
      </c>
      <c r="G141" s="1367">
        <v>4</v>
      </c>
      <c r="H141" s="210">
        <v>156</v>
      </c>
      <c r="I141" s="177">
        <f>G141*H141</f>
        <v>624</v>
      </c>
      <c r="J141" s="22"/>
      <c r="K141" s="471" t="s">
        <v>2093</v>
      </c>
      <c r="L141" s="18"/>
      <c r="M141" s="205"/>
      <c r="N141" s="29">
        <v>45141</v>
      </c>
      <c r="O141" s="195"/>
      <c r="P141" s="29">
        <v>45162</v>
      </c>
      <c r="Q141" s="29">
        <v>45162</v>
      </c>
      <c r="R141" s="23">
        <v>45162</v>
      </c>
    </row>
    <row r="142" spans="1:18" ht="18" customHeight="1">
      <c r="A142" s="210" t="s">
        <v>276</v>
      </c>
      <c r="B142" s="1581">
        <v>14</v>
      </c>
      <c r="C142" s="17">
        <f t="shared" si="11"/>
        <v>104</v>
      </c>
      <c r="D142" s="111" t="s">
        <v>279</v>
      </c>
      <c r="E142" s="111" t="s">
        <v>279</v>
      </c>
      <c r="F142" s="1222" t="s">
        <v>2094</v>
      </c>
      <c r="G142" s="1367">
        <v>8</v>
      </c>
      <c r="H142" s="210">
        <v>178</v>
      </c>
      <c r="I142" s="177">
        <f t="shared" si="10"/>
        <v>1424</v>
      </c>
      <c r="J142" s="22"/>
      <c r="K142" s="471" t="s">
        <v>2093</v>
      </c>
      <c r="L142" s="18"/>
      <c r="M142" s="205"/>
      <c r="N142" s="29">
        <v>45141</v>
      </c>
      <c r="O142" s="195"/>
      <c r="P142" s="29">
        <v>45162</v>
      </c>
      <c r="Q142" s="29">
        <v>45162</v>
      </c>
      <c r="R142" s="23">
        <v>45162</v>
      </c>
    </row>
    <row r="143" spans="1:18" ht="18" customHeight="1">
      <c r="A143" s="210" t="s">
        <v>1533</v>
      </c>
      <c r="B143" s="1581">
        <v>14</v>
      </c>
      <c r="C143" s="17">
        <f t="shared" si="11"/>
        <v>105</v>
      </c>
      <c r="D143" s="111" t="s">
        <v>279</v>
      </c>
      <c r="E143" s="111" t="s">
        <v>279</v>
      </c>
      <c r="F143" s="1222" t="s">
        <v>2095</v>
      </c>
      <c r="G143" s="1367">
        <v>4</v>
      </c>
      <c r="H143" s="210">
        <v>1300</v>
      </c>
      <c r="I143" s="177">
        <f t="shared" si="10"/>
        <v>5200</v>
      </c>
      <c r="J143" s="22"/>
      <c r="K143" s="471" t="s">
        <v>1651</v>
      </c>
      <c r="L143" s="18"/>
      <c r="M143" s="205"/>
      <c r="N143" s="29">
        <v>45141</v>
      </c>
      <c r="O143" s="195"/>
      <c r="P143" s="29">
        <v>45162</v>
      </c>
      <c r="Q143" s="29">
        <v>45162</v>
      </c>
      <c r="R143" s="23">
        <v>45162</v>
      </c>
    </row>
    <row r="144" spans="1:18" ht="18" customHeight="1">
      <c r="A144" s="210" t="s">
        <v>276</v>
      </c>
      <c r="B144" s="1581">
        <v>14</v>
      </c>
      <c r="C144" s="17">
        <f t="shared" si="11"/>
        <v>106</v>
      </c>
      <c r="D144" s="111" t="s">
        <v>279</v>
      </c>
      <c r="E144" s="111" t="s">
        <v>279</v>
      </c>
      <c r="F144" s="1222" t="s">
        <v>2096</v>
      </c>
      <c r="G144" s="1367">
        <v>6</v>
      </c>
      <c r="H144" s="210">
        <v>47</v>
      </c>
      <c r="I144" s="177">
        <f t="shared" si="10"/>
        <v>282</v>
      </c>
      <c r="J144" s="22"/>
      <c r="K144" s="24" t="s">
        <v>2097</v>
      </c>
      <c r="L144" s="18"/>
      <c r="M144" s="205"/>
      <c r="N144" s="29">
        <v>45141</v>
      </c>
      <c r="O144" s="195"/>
      <c r="P144" s="29">
        <v>45162</v>
      </c>
      <c r="Q144" s="29">
        <v>45162</v>
      </c>
      <c r="R144" s="23">
        <v>45162</v>
      </c>
    </row>
    <row r="145" spans="1:18" ht="18" customHeight="1">
      <c r="A145" s="210" t="s">
        <v>276</v>
      </c>
      <c r="B145" s="1581">
        <v>14</v>
      </c>
      <c r="C145" s="17">
        <f t="shared" si="11"/>
        <v>107</v>
      </c>
      <c r="D145" s="111" t="s">
        <v>279</v>
      </c>
      <c r="E145" s="111" t="s">
        <v>279</v>
      </c>
      <c r="F145" s="1222" t="s">
        <v>2098</v>
      </c>
      <c r="G145" s="1367">
        <v>8</v>
      </c>
      <c r="H145" s="210">
        <v>47</v>
      </c>
      <c r="I145" s="177">
        <f t="shared" si="10"/>
        <v>376</v>
      </c>
      <c r="J145" s="22"/>
      <c r="K145" s="24" t="s">
        <v>2099</v>
      </c>
      <c r="L145" s="18"/>
      <c r="M145" s="205"/>
      <c r="N145" s="29">
        <v>45141</v>
      </c>
      <c r="O145" s="195"/>
      <c r="P145" s="29">
        <v>45162</v>
      </c>
      <c r="Q145" s="29">
        <v>45162</v>
      </c>
      <c r="R145" s="23">
        <v>45162</v>
      </c>
    </row>
    <row r="146" spans="1:18" ht="18" customHeight="1">
      <c r="A146" s="210" t="s">
        <v>1533</v>
      </c>
      <c r="B146" s="1581">
        <v>14</v>
      </c>
      <c r="C146" s="17">
        <f t="shared" si="11"/>
        <v>108</v>
      </c>
      <c r="D146" s="111" t="s">
        <v>279</v>
      </c>
      <c r="E146" s="111" t="s">
        <v>279</v>
      </c>
      <c r="F146" s="585" t="s">
        <v>2100</v>
      </c>
      <c r="G146" s="1367">
        <v>2</v>
      </c>
      <c r="H146" s="210">
        <v>1180</v>
      </c>
      <c r="I146" s="177">
        <f t="shared" si="10"/>
        <v>2360</v>
      </c>
      <c r="J146" s="22"/>
      <c r="K146" s="471" t="s">
        <v>1651</v>
      </c>
      <c r="L146" s="18"/>
      <c r="M146" s="205"/>
      <c r="N146" s="29">
        <v>45141</v>
      </c>
      <c r="O146" s="195"/>
      <c r="P146" s="29">
        <v>45162</v>
      </c>
      <c r="Q146" s="29">
        <v>45162</v>
      </c>
      <c r="R146" s="23">
        <v>45162</v>
      </c>
    </row>
    <row r="147" spans="1:18" ht="18" customHeight="1">
      <c r="A147" s="210" t="s">
        <v>1533</v>
      </c>
      <c r="B147" s="1581">
        <v>14</v>
      </c>
      <c r="C147" s="17">
        <f t="shared" si="11"/>
        <v>109</v>
      </c>
      <c r="D147" s="111" t="s">
        <v>279</v>
      </c>
      <c r="E147" s="111" t="s">
        <v>279</v>
      </c>
      <c r="F147" s="1222" t="s">
        <v>2101</v>
      </c>
      <c r="G147" s="1367">
        <v>2</v>
      </c>
      <c r="H147" s="210">
        <v>1480</v>
      </c>
      <c r="I147" s="177">
        <f t="shared" si="10"/>
        <v>2960</v>
      </c>
      <c r="J147" s="22"/>
      <c r="K147" s="471" t="s">
        <v>1651</v>
      </c>
      <c r="L147" s="18"/>
      <c r="M147" s="205"/>
      <c r="N147" s="29">
        <v>45141</v>
      </c>
      <c r="O147" s="195"/>
      <c r="P147" s="29">
        <v>45162</v>
      </c>
      <c r="Q147" s="29">
        <v>45162</v>
      </c>
      <c r="R147" s="23">
        <v>45162</v>
      </c>
    </row>
    <row r="148" spans="1:18" ht="18" customHeight="1">
      <c r="A148" s="210" t="s">
        <v>2102</v>
      </c>
      <c r="B148" s="1581">
        <v>14</v>
      </c>
      <c r="C148" s="17">
        <f t="shared" si="11"/>
        <v>110</v>
      </c>
      <c r="D148" s="111" t="s">
        <v>279</v>
      </c>
      <c r="E148" s="111" t="s">
        <v>279</v>
      </c>
      <c r="F148" s="1222" t="s">
        <v>2103</v>
      </c>
      <c r="G148" s="1367">
        <v>6</v>
      </c>
      <c r="H148" s="210">
        <v>756</v>
      </c>
      <c r="I148" s="177">
        <f t="shared" si="10"/>
        <v>4536</v>
      </c>
      <c r="J148" s="22"/>
      <c r="K148" s="24" t="s">
        <v>2104</v>
      </c>
      <c r="L148" s="18"/>
      <c r="M148" s="205"/>
      <c r="N148" s="29">
        <v>45141</v>
      </c>
      <c r="O148" s="195"/>
      <c r="P148" s="29">
        <v>45162</v>
      </c>
      <c r="Q148" s="29">
        <v>45162</v>
      </c>
      <c r="R148" s="23">
        <v>45162</v>
      </c>
    </row>
    <row r="149" spans="1:18" ht="18" customHeight="1">
      <c r="A149" s="210" t="s">
        <v>276</v>
      </c>
      <c r="B149" s="1581">
        <v>14</v>
      </c>
      <c r="C149" s="17">
        <f t="shared" si="11"/>
        <v>111</v>
      </c>
      <c r="D149" s="111" t="s">
        <v>279</v>
      </c>
      <c r="E149" s="111" t="s">
        <v>279</v>
      </c>
      <c r="F149" s="1222" t="s">
        <v>2105</v>
      </c>
      <c r="G149" s="1367">
        <v>10</v>
      </c>
      <c r="H149" s="210">
        <v>29</v>
      </c>
      <c r="I149" s="177">
        <f t="shared" si="10"/>
        <v>290</v>
      </c>
      <c r="J149" s="22"/>
      <c r="K149" s="471" t="s">
        <v>2106</v>
      </c>
      <c r="L149" s="18"/>
      <c r="M149" s="205"/>
      <c r="N149" s="29">
        <v>45141</v>
      </c>
      <c r="O149" s="195"/>
      <c r="P149" s="29">
        <v>45162</v>
      </c>
      <c r="Q149" s="29">
        <v>45162</v>
      </c>
      <c r="R149" s="23">
        <v>45162</v>
      </c>
    </row>
    <row r="150" spans="1:18" ht="18" customHeight="1">
      <c r="A150" s="210" t="s">
        <v>276</v>
      </c>
      <c r="B150" s="1581">
        <v>14</v>
      </c>
      <c r="C150" s="17">
        <f>+C149+1</f>
        <v>112</v>
      </c>
      <c r="D150" s="111" t="s">
        <v>279</v>
      </c>
      <c r="E150" s="111" t="s">
        <v>279</v>
      </c>
      <c r="F150" s="585" t="s">
        <v>2107</v>
      </c>
      <c r="G150" s="1585">
        <v>22</v>
      </c>
      <c r="H150" s="228">
        <v>29</v>
      </c>
      <c r="I150" s="220">
        <f t="shared" si="10"/>
        <v>638</v>
      </c>
      <c r="J150" s="56"/>
      <c r="K150" s="57" t="s">
        <v>2108</v>
      </c>
      <c r="L150" s="18"/>
      <c r="M150" s="205"/>
      <c r="N150" s="29">
        <v>45141</v>
      </c>
      <c r="O150" s="195"/>
      <c r="P150" s="29">
        <v>45162</v>
      </c>
      <c r="Q150" s="29">
        <v>45162</v>
      </c>
      <c r="R150" s="23">
        <v>45162</v>
      </c>
    </row>
    <row r="151" spans="1:18" ht="18" customHeight="1">
      <c r="A151" s="210" t="s">
        <v>1533</v>
      </c>
      <c r="B151" s="1581">
        <v>14</v>
      </c>
      <c r="C151" s="17">
        <f t="shared" si="11"/>
        <v>113</v>
      </c>
      <c r="D151" s="111" t="s">
        <v>279</v>
      </c>
      <c r="E151" s="111" t="s">
        <v>279</v>
      </c>
      <c r="F151" s="1222" t="s">
        <v>2109</v>
      </c>
      <c r="G151" s="1367">
        <v>4</v>
      </c>
      <c r="H151" s="210">
        <v>3474</v>
      </c>
      <c r="I151" s="177">
        <f t="shared" si="10"/>
        <v>13896</v>
      </c>
      <c r="J151" s="22"/>
      <c r="K151" s="24" t="s">
        <v>2110</v>
      </c>
      <c r="L151" s="18"/>
      <c r="M151" s="205"/>
      <c r="N151" s="29">
        <v>45141</v>
      </c>
      <c r="O151" s="195"/>
      <c r="P151" s="29">
        <v>45162</v>
      </c>
      <c r="Q151" s="29">
        <v>45162</v>
      </c>
      <c r="R151" s="23">
        <v>45162</v>
      </c>
    </row>
    <row r="152" spans="1:18" ht="18" customHeight="1">
      <c r="A152" s="210" t="s">
        <v>1533</v>
      </c>
      <c r="B152" s="1581">
        <v>14</v>
      </c>
      <c r="C152" s="17">
        <f t="shared" si="11"/>
        <v>114</v>
      </c>
      <c r="D152" s="111" t="s">
        <v>279</v>
      </c>
      <c r="E152" s="111" t="s">
        <v>279</v>
      </c>
      <c r="F152" s="1222" t="s">
        <v>2111</v>
      </c>
      <c r="G152" s="1367">
        <v>2</v>
      </c>
      <c r="H152" s="210">
        <v>2419</v>
      </c>
      <c r="I152" s="177">
        <f t="shared" si="10"/>
        <v>4838</v>
      </c>
      <c r="J152" s="22"/>
      <c r="K152" s="24" t="s">
        <v>2112</v>
      </c>
      <c r="L152" s="18"/>
      <c r="M152" s="205"/>
      <c r="N152" s="29">
        <v>45141</v>
      </c>
      <c r="O152" s="195"/>
      <c r="P152" s="29">
        <v>45162</v>
      </c>
      <c r="Q152" s="29">
        <v>45162</v>
      </c>
      <c r="R152" s="23">
        <v>45162</v>
      </c>
    </row>
    <row r="153" spans="1:18" ht="18" customHeight="1">
      <c r="A153" s="210" t="s">
        <v>2113</v>
      </c>
      <c r="B153" s="1581">
        <v>14</v>
      </c>
      <c r="C153" s="17">
        <f t="shared" si="11"/>
        <v>115</v>
      </c>
      <c r="D153" s="17" t="s">
        <v>270</v>
      </c>
      <c r="E153" s="17" t="s">
        <v>167</v>
      </c>
      <c r="F153" s="1222" t="s">
        <v>2114</v>
      </c>
      <c r="G153" s="1367">
        <v>2</v>
      </c>
      <c r="H153" s="210">
        <v>7393</v>
      </c>
      <c r="I153" s="177">
        <f t="shared" si="10"/>
        <v>14786</v>
      </c>
      <c r="J153" s="18"/>
      <c r="K153" s="135" t="s">
        <v>2115</v>
      </c>
      <c r="L153" s="18"/>
      <c r="M153" s="205"/>
      <c r="N153" s="29">
        <v>45141</v>
      </c>
      <c r="O153" s="195"/>
      <c r="P153" s="29">
        <v>45162</v>
      </c>
      <c r="Q153" s="29">
        <v>45162</v>
      </c>
      <c r="R153" s="23">
        <v>45162</v>
      </c>
    </row>
    <row r="154" spans="1:18" ht="18" customHeight="1">
      <c r="A154" s="210" t="s">
        <v>1570</v>
      </c>
      <c r="B154" s="1581">
        <v>14</v>
      </c>
      <c r="C154" s="17">
        <f t="shared" si="11"/>
        <v>116</v>
      </c>
      <c r="D154" s="17" t="s">
        <v>270</v>
      </c>
      <c r="E154" s="17" t="s">
        <v>167</v>
      </c>
      <c r="F154" s="1222" t="s">
        <v>5083</v>
      </c>
      <c r="G154" s="1367">
        <v>1</v>
      </c>
      <c r="H154" s="210">
        <v>38321</v>
      </c>
      <c r="I154" s="177">
        <f t="shared" si="10"/>
        <v>38321</v>
      </c>
      <c r="J154" s="18"/>
      <c r="K154" s="24" t="s">
        <v>5084</v>
      </c>
      <c r="L154" s="18"/>
      <c r="M154" s="205"/>
      <c r="N154" s="29">
        <v>45141</v>
      </c>
      <c r="O154" s="195"/>
      <c r="P154" s="29">
        <v>45162</v>
      </c>
      <c r="Q154" s="29">
        <v>45162</v>
      </c>
      <c r="R154" s="23">
        <v>45162</v>
      </c>
    </row>
    <row r="155" spans="1:18" ht="18" customHeight="1">
      <c r="A155" s="1584" t="s">
        <v>276</v>
      </c>
      <c r="B155" s="1581">
        <v>14</v>
      </c>
      <c r="C155" s="17">
        <f t="shared" si="11"/>
        <v>117</v>
      </c>
      <c r="D155" s="18" t="s">
        <v>1097</v>
      </c>
      <c r="E155" s="111" t="s">
        <v>279</v>
      </c>
      <c r="F155" s="709">
        <v>620705016</v>
      </c>
      <c r="G155" s="1586">
        <v>10</v>
      </c>
      <c r="H155" s="1358">
        <v>40</v>
      </c>
      <c r="I155" s="311">
        <f t="shared" si="10"/>
        <v>400</v>
      </c>
      <c r="J155" s="22"/>
      <c r="K155" s="106" t="s">
        <v>5085</v>
      </c>
      <c r="L155" s="18"/>
      <c r="M155" s="205"/>
      <c r="N155" s="29">
        <v>45141</v>
      </c>
      <c r="O155" s="195"/>
      <c r="P155" s="29">
        <v>45162</v>
      </c>
      <c r="Q155" s="29">
        <v>45162</v>
      </c>
      <c r="R155" s="23">
        <v>45162</v>
      </c>
    </row>
    <row r="156" spans="1:18" ht="18" customHeight="1">
      <c r="A156" s="210" t="s">
        <v>1533</v>
      </c>
      <c r="B156" s="1581">
        <v>14</v>
      </c>
      <c r="C156" s="17">
        <f t="shared" si="11"/>
        <v>118</v>
      </c>
      <c r="D156" s="111" t="s">
        <v>279</v>
      </c>
      <c r="E156" s="111" t="s">
        <v>279</v>
      </c>
      <c r="F156" s="697" t="s">
        <v>2119</v>
      </c>
      <c r="G156" s="1367">
        <v>2</v>
      </c>
      <c r="H156" s="210">
        <v>6080</v>
      </c>
      <c r="I156" s="784">
        <f t="shared" si="10"/>
        <v>12160</v>
      </c>
      <c r="J156" s="357"/>
      <c r="K156" s="246" t="s">
        <v>2120</v>
      </c>
      <c r="L156" s="18"/>
      <c r="M156" s="205"/>
      <c r="N156" s="29">
        <v>45141</v>
      </c>
      <c r="O156" s="195"/>
      <c r="P156" s="29">
        <v>45162</v>
      </c>
      <c r="Q156" s="29">
        <v>45162</v>
      </c>
      <c r="R156" s="23">
        <v>45162</v>
      </c>
    </row>
    <row r="157" spans="1:18" ht="18" customHeight="1">
      <c r="A157" s="210" t="s">
        <v>2083</v>
      </c>
      <c r="B157" s="1581">
        <v>14</v>
      </c>
      <c r="C157" s="17">
        <f t="shared" si="11"/>
        <v>119</v>
      </c>
      <c r="D157" s="111" t="s">
        <v>279</v>
      </c>
      <c r="E157" s="111" t="s">
        <v>279</v>
      </c>
      <c r="F157" s="697" t="s">
        <v>2121</v>
      </c>
      <c r="G157" s="1367">
        <v>6</v>
      </c>
      <c r="H157" s="210">
        <v>570</v>
      </c>
      <c r="I157" s="784">
        <f t="shared" si="10"/>
        <v>3420</v>
      </c>
      <c r="J157" s="357"/>
      <c r="K157" s="246" t="s">
        <v>2122</v>
      </c>
      <c r="L157" s="18"/>
      <c r="M157" s="205"/>
      <c r="N157" s="29">
        <v>45141</v>
      </c>
      <c r="O157" s="195"/>
      <c r="P157" s="29">
        <v>45162</v>
      </c>
      <c r="Q157" s="29">
        <v>45162</v>
      </c>
      <c r="R157" s="23">
        <v>45162</v>
      </c>
    </row>
    <row r="158" spans="1:18" ht="18" customHeight="1">
      <c r="A158" s="210" t="s">
        <v>276</v>
      </c>
      <c r="B158" s="1581">
        <v>14</v>
      </c>
      <c r="C158" s="17">
        <f t="shared" si="11"/>
        <v>120</v>
      </c>
      <c r="D158" s="336" t="s">
        <v>279</v>
      </c>
      <c r="E158" s="336" t="s">
        <v>279</v>
      </c>
      <c r="F158" s="1587" t="s">
        <v>879</v>
      </c>
      <c r="G158" s="1587">
        <v>11</v>
      </c>
      <c r="H158" s="240">
        <v>73</v>
      </c>
      <c r="I158" s="177">
        <f t="shared" si="10"/>
        <v>803</v>
      </c>
      <c r="J158" s="119"/>
      <c r="K158" s="553" t="s">
        <v>2123</v>
      </c>
      <c r="L158" s="18"/>
      <c r="M158" s="205"/>
      <c r="N158" s="29">
        <v>45141</v>
      </c>
      <c r="O158" s="195"/>
      <c r="P158" s="29">
        <v>45162</v>
      </c>
      <c r="Q158" s="29">
        <v>45162</v>
      </c>
      <c r="R158" s="23">
        <v>45162</v>
      </c>
    </row>
    <row r="159" spans="1:18" ht="18" customHeight="1">
      <c r="A159" s="210" t="s">
        <v>276</v>
      </c>
      <c r="B159" s="1581">
        <v>14</v>
      </c>
      <c r="C159" s="17">
        <f t="shared" si="11"/>
        <v>121</v>
      </c>
      <c r="D159" s="336" t="s">
        <v>279</v>
      </c>
      <c r="E159" s="336" t="s">
        <v>279</v>
      </c>
      <c r="F159" s="1587" t="s">
        <v>2124</v>
      </c>
      <c r="G159" s="1587">
        <v>4</v>
      </c>
      <c r="H159" s="240">
        <v>169</v>
      </c>
      <c r="I159" s="177">
        <f t="shared" si="10"/>
        <v>676</v>
      </c>
      <c r="J159" s="119"/>
      <c r="K159" s="553" t="s">
        <v>2125</v>
      </c>
      <c r="L159" s="18"/>
      <c r="M159" s="205"/>
      <c r="N159" s="29">
        <v>45141</v>
      </c>
      <c r="O159" s="195"/>
      <c r="P159" s="29">
        <v>45162</v>
      </c>
      <c r="Q159" s="29">
        <v>45162</v>
      </c>
      <c r="R159" s="23">
        <v>45162</v>
      </c>
    </row>
    <row r="160" spans="1:18" ht="18" customHeight="1">
      <c r="A160" s="210" t="s">
        <v>276</v>
      </c>
      <c r="B160" s="1581">
        <v>14</v>
      </c>
      <c r="C160" s="17">
        <f t="shared" si="11"/>
        <v>122</v>
      </c>
      <c r="D160" s="336" t="s">
        <v>279</v>
      </c>
      <c r="E160" s="336" t="s">
        <v>279</v>
      </c>
      <c r="F160" s="1587" t="s">
        <v>2126</v>
      </c>
      <c r="G160" s="1587">
        <v>4</v>
      </c>
      <c r="H160" s="240">
        <v>169</v>
      </c>
      <c r="I160" s="177">
        <f t="shared" si="10"/>
        <v>676</v>
      </c>
      <c r="J160" s="119"/>
      <c r="K160" s="553" t="s">
        <v>2127</v>
      </c>
      <c r="L160" s="18"/>
      <c r="M160" s="205"/>
      <c r="N160" s="29">
        <v>45141</v>
      </c>
      <c r="O160" s="195"/>
      <c r="P160" s="29">
        <v>45162</v>
      </c>
      <c r="Q160" s="29">
        <v>45162</v>
      </c>
      <c r="R160" s="23">
        <v>45162</v>
      </c>
    </row>
    <row r="161" spans="1:18" ht="18" customHeight="1">
      <c r="A161" s="210" t="s">
        <v>276</v>
      </c>
      <c r="B161" s="1581">
        <v>14</v>
      </c>
      <c r="C161" s="17">
        <f t="shared" si="11"/>
        <v>123</v>
      </c>
      <c r="D161" s="336" t="s">
        <v>279</v>
      </c>
      <c r="E161" s="336" t="s">
        <v>279</v>
      </c>
      <c r="F161" s="1588" t="s">
        <v>2128</v>
      </c>
      <c r="G161" s="1588">
        <v>1</v>
      </c>
      <c r="H161" s="1589">
        <v>880</v>
      </c>
      <c r="I161" s="779">
        <f t="shared" si="10"/>
        <v>880</v>
      </c>
      <c r="J161" s="789"/>
      <c r="K161" s="790" t="s">
        <v>2129</v>
      </c>
      <c r="L161" s="18"/>
      <c r="M161" s="205"/>
      <c r="N161" s="29">
        <v>45141</v>
      </c>
      <c r="O161" s="195"/>
      <c r="P161" s="29">
        <v>45162</v>
      </c>
      <c r="Q161" s="29">
        <v>45162</v>
      </c>
      <c r="R161" s="23">
        <v>45162</v>
      </c>
    </row>
    <row r="162" spans="1:18" ht="18" customHeight="1">
      <c r="A162" s="1584" t="s">
        <v>276</v>
      </c>
      <c r="B162" s="1581">
        <v>14</v>
      </c>
      <c r="C162" s="17">
        <f t="shared" si="11"/>
        <v>124</v>
      </c>
      <c r="D162" s="341" t="s">
        <v>279</v>
      </c>
      <c r="E162" s="341" t="s">
        <v>279</v>
      </c>
      <c r="F162" s="342" t="s">
        <v>792</v>
      </c>
      <c r="G162" s="791"/>
      <c r="H162" s="344">
        <v>25</v>
      </c>
      <c r="I162" s="345">
        <f t="shared" si="10"/>
        <v>0</v>
      </c>
      <c r="J162" s="346"/>
      <c r="K162" s="342" t="s">
        <v>2130</v>
      </c>
      <c r="L162" s="18"/>
      <c r="M162" s="205"/>
      <c r="N162" s="194"/>
      <c r="O162" s="195"/>
      <c r="P162" s="195"/>
      <c r="Q162" s="195"/>
      <c r="R162" s="206"/>
    </row>
    <row r="163" spans="1:18" ht="18" customHeight="1">
      <c r="A163" s="210" t="s">
        <v>276</v>
      </c>
      <c r="B163" s="1581">
        <v>14</v>
      </c>
      <c r="C163" s="17">
        <f>+C162+1</f>
        <v>125</v>
      </c>
      <c r="D163" s="111" t="s">
        <v>279</v>
      </c>
      <c r="E163" s="111" t="s">
        <v>279</v>
      </c>
      <c r="F163" s="1222" t="s">
        <v>2131</v>
      </c>
      <c r="G163" s="1367">
        <v>14</v>
      </c>
      <c r="H163" s="210">
        <v>51</v>
      </c>
      <c r="I163" s="177">
        <f t="shared" si="10"/>
        <v>714</v>
      </c>
      <c r="J163" s="22"/>
      <c r="K163" s="24" t="s">
        <v>2132</v>
      </c>
      <c r="L163" s="18"/>
      <c r="M163" s="205"/>
      <c r="N163" s="29">
        <v>45141</v>
      </c>
      <c r="O163" s="195"/>
      <c r="P163" s="30">
        <v>45162</v>
      </c>
      <c r="Q163" s="30">
        <v>45162</v>
      </c>
      <c r="R163" s="23">
        <v>45162</v>
      </c>
    </row>
    <row r="164" spans="1:18" ht="18" customHeight="1">
      <c r="A164" s="210" t="s">
        <v>273</v>
      </c>
      <c r="B164" s="1581">
        <v>14</v>
      </c>
      <c r="C164" s="17">
        <f t="shared" si="11"/>
        <v>126</v>
      </c>
      <c r="D164" s="111" t="s">
        <v>279</v>
      </c>
      <c r="E164" s="111" t="s">
        <v>279</v>
      </c>
      <c r="F164" s="1222" t="s">
        <v>2133</v>
      </c>
      <c r="G164" s="1367">
        <v>6</v>
      </c>
      <c r="H164" s="210">
        <v>580</v>
      </c>
      <c r="I164" s="177">
        <f t="shared" si="10"/>
        <v>3480</v>
      </c>
      <c r="J164" s="22"/>
      <c r="K164" s="357" t="s">
        <v>2134</v>
      </c>
      <c r="L164" s="18"/>
      <c r="M164" s="205"/>
      <c r="N164" s="29">
        <v>45141</v>
      </c>
      <c r="O164" s="195"/>
      <c r="P164" s="30">
        <v>45162</v>
      </c>
      <c r="Q164" s="30">
        <v>45162</v>
      </c>
      <c r="R164" s="23">
        <v>45162</v>
      </c>
    </row>
    <row r="165" spans="1:18" ht="18" customHeight="1">
      <c r="A165" s="210" t="s">
        <v>1499</v>
      </c>
      <c r="B165" s="1581">
        <v>14</v>
      </c>
      <c r="C165" s="17">
        <f t="shared" si="11"/>
        <v>127</v>
      </c>
      <c r="D165" s="111" t="s">
        <v>279</v>
      </c>
      <c r="E165" s="111" t="s">
        <v>279</v>
      </c>
      <c r="F165" s="1222" t="s">
        <v>2135</v>
      </c>
      <c r="G165" s="1367">
        <v>6</v>
      </c>
      <c r="H165" s="210">
        <v>540</v>
      </c>
      <c r="I165" s="177">
        <f t="shared" si="10"/>
        <v>3240</v>
      </c>
      <c r="J165" s="22"/>
      <c r="K165" s="357" t="s">
        <v>2134</v>
      </c>
      <c r="L165" s="18"/>
      <c r="M165" s="205"/>
      <c r="N165" s="29">
        <v>45141</v>
      </c>
      <c r="O165" s="195"/>
      <c r="P165" s="30">
        <v>45162</v>
      </c>
      <c r="Q165" s="30">
        <v>45162</v>
      </c>
      <c r="R165" s="23">
        <v>45162</v>
      </c>
    </row>
    <row r="166" spans="1:18" ht="18" customHeight="1">
      <c r="A166" s="210" t="s">
        <v>276</v>
      </c>
      <c r="B166" s="1581">
        <v>14</v>
      </c>
      <c r="C166" s="17">
        <f>+C165+1</f>
        <v>128</v>
      </c>
      <c r="D166" s="111" t="s">
        <v>279</v>
      </c>
      <c r="E166" s="111" t="s">
        <v>279</v>
      </c>
      <c r="F166" s="1222" t="s">
        <v>2136</v>
      </c>
      <c r="G166" s="1367">
        <v>12</v>
      </c>
      <c r="H166" s="210">
        <v>57</v>
      </c>
      <c r="I166" s="177">
        <f t="shared" si="10"/>
        <v>684</v>
      </c>
      <c r="J166" s="22"/>
      <c r="K166" s="24" t="s">
        <v>2137</v>
      </c>
      <c r="L166" s="18"/>
      <c r="M166" s="205"/>
      <c r="N166" s="29">
        <v>45141</v>
      </c>
      <c r="O166" s="195"/>
      <c r="P166" s="30">
        <v>45162</v>
      </c>
      <c r="Q166" s="30">
        <v>45162</v>
      </c>
      <c r="R166" s="23">
        <v>45162</v>
      </c>
    </row>
    <row r="167" spans="1:18" ht="18" customHeight="1">
      <c r="A167" s="210" t="s">
        <v>276</v>
      </c>
      <c r="B167" s="1581">
        <v>14</v>
      </c>
      <c r="C167" s="17">
        <f t="shared" si="11"/>
        <v>129</v>
      </c>
      <c r="D167" s="111" t="s">
        <v>279</v>
      </c>
      <c r="E167" s="111" t="s">
        <v>279</v>
      </c>
      <c r="F167" s="1222" t="s">
        <v>759</v>
      </c>
      <c r="G167" s="1367">
        <v>12</v>
      </c>
      <c r="H167" s="210">
        <v>92</v>
      </c>
      <c r="I167" s="177">
        <f t="shared" si="10"/>
        <v>1104</v>
      </c>
      <c r="J167" s="22"/>
      <c r="K167" s="24" t="s">
        <v>2138</v>
      </c>
      <c r="L167" s="18"/>
      <c r="M167" s="205"/>
      <c r="N167" s="29">
        <v>45141</v>
      </c>
      <c r="O167" s="195"/>
      <c r="P167" s="30">
        <v>45162</v>
      </c>
      <c r="Q167" s="30">
        <v>45162</v>
      </c>
      <c r="R167" s="23">
        <v>45162</v>
      </c>
    </row>
    <row r="168" spans="1:18" ht="18" customHeight="1">
      <c r="A168" s="210" t="s">
        <v>276</v>
      </c>
      <c r="B168" s="1581">
        <v>14</v>
      </c>
      <c r="C168" s="17">
        <f t="shared" si="11"/>
        <v>130</v>
      </c>
      <c r="D168" s="111" t="s">
        <v>279</v>
      </c>
      <c r="E168" s="111" t="s">
        <v>279</v>
      </c>
      <c r="F168" s="585" t="s">
        <v>2139</v>
      </c>
      <c r="G168" s="583">
        <v>4</v>
      </c>
      <c r="H168" s="557">
        <v>92</v>
      </c>
      <c r="I168" s="220">
        <f t="shared" si="10"/>
        <v>368</v>
      </c>
      <c r="J168" s="56"/>
      <c r="K168" s="249" t="s">
        <v>2140</v>
      </c>
      <c r="L168" s="18"/>
      <c r="M168" s="205"/>
      <c r="N168" s="29">
        <v>45141</v>
      </c>
      <c r="O168" s="195"/>
      <c r="P168" s="30">
        <v>45162</v>
      </c>
      <c r="Q168" s="30">
        <v>45162</v>
      </c>
      <c r="R168" s="23">
        <v>45162</v>
      </c>
    </row>
    <row r="169" spans="1:18" ht="18" customHeight="1">
      <c r="A169" s="210" t="s">
        <v>276</v>
      </c>
      <c r="B169" s="1581">
        <v>14</v>
      </c>
      <c r="C169" s="17">
        <f t="shared" si="11"/>
        <v>131</v>
      </c>
      <c r="D169" s="111" t="s">
        <v>279</v>
      </c>
      <c r="E169" s="111" t="s">
        <v>279</v>
      </c>
      <c r="F169" s="1222" t="s">
        <v>2141</v>
      </c>
      <c r="G169" s="1367">
        <v>4</v>
      </c>
      <c r="H169" s="210">
        <v>210</v>
      </c>
      <c r="I169" s="177">
        <f t="shared" si="10"/>
        <v>840</v>
      </c>
      <c r="J169" s="22"/>
      <c r="K169" s="24" t="s">
        <v>2142</v>
      </c>
      <c r="L169" s="18"/>
      <c r="M169" s="205"/>
      <c r="N169" s="29">
        <v>45141</v>
      </c>
      <c r="O169" s="195"/>
      <c r="P169" s="30">
        <v>45162</v>
      </c>
      <c r="Q169" s="30">
        <v>45162</v>
      </c>
      <c r="R169" s="23">
        <v>45162</v>
      </c>
    </row>
    <row r="170" spans="1:18" ht="18" customHeight="1">
      <c r="A170" s="210" t="s">
        <v>276</v>
      </c>
      <c r="B170" s="1581">
        <v>14</v>
      </c>
      <c r="C170" s="17">
        <f t="shared" si="11"/>
        <v>132</v>
      </c>
      <c r="D170" s="111" t="s">
        <v>279</v>
      </c>
      <c r="E170" s="111" t="s">
        <v>279</v>
      </c>
      <c r="F170" s="1222" t="s">
        <v>2143</v>
      </c>
      <c r="G170" s="1367">
        <v>4</v>
      </c>
      <c r="H170" s="210">
        <v>210</v>
      </c>
      <c r="I170" s="177">
        <f t="shared" si="10"/>
        <v>840</v>
      </c>
      <c r="J170" s="22"/>
      <c r="K170" s="357" t="s">
        <v>2144</v>
      </c>
      <c r="L170" s="18"/>
      <c r="M170" s="205"/>
      <c r="N170" s="29">
        <v>45141</v>
      </c>
      <c r="O170" s="195"/>
      <c r="P170" s="30">
        <v>45162</v>
      </c>
      <c r="Q170" s="30">
        <v>45162</v>
      </c>
      <c r="R170" s="23">
        <v>45162</v>
      </c>
    </row>
    <row r="171" spans="1:18" ht="18" customHeight="1">
      <c r="A171" s="210" t="s">
        <v>276</v>
      </c>
      <c r="B171" s="1581">
        <v>14</v>
      </c>
      <c r="C171" s="17">
        <f t="shared" si="11"/>
        <v>133</v>
      </c>
      <c r="D171" s="111" t="s">
        <v>279</v>
      </c>
      <c r="E171" s="111" t="s">
        <v>279</v>
      </c>
      <c r="F171" s="1222" t="s">
        <v>5086</v>
      </c>
      <c r="G171" s="1367">
        <v>1</v>
      </c>
      <c r="H171" s="210">
        <v>1050</v>
      </c>
      <c r="I171" s="784">
        <f t="shared" si="10"/>
        <v>1050</v>
      </c>
      <c r="J171" s="22"/>
      <c r="K171" s="357" t="s">
        <v>5087</v>
      </c>
      <c r="L171" s="18" t="s">
        <v>2147</v>
      </c>
      <c r="M171" s="205"/>
      <c r="N171" s="29">
        <v>45141</v>
      </c>
      <c r="O171" s="195"/>
      <c r="P171" s="194">
        <v>45162</v>
      </c>
      <c r="Q171" s="194">
        <v>45162</v>
      </c>
      <c r="R171" s="23">
        <v>45162</v>
      </c>
    </row>
    <row r="172" spans="1:18" ht="18" customHeight="1">
      <c r="A172" s="210" t="s">
        <v>633</v>
      </c>
      <c r="B172" s="1581">
        <v>14</v>
      </c>
      <c r="C172" s="207">
        <f t="shared" ref="C172" si="12">C171+1</f>
        <v>134</v>
      </c>
      <c r="D172" s="216" t="s">
        <v>270</v>
      </c>
      <c r="E172" s="216" t="s">
        <v>167</v>
      </c>
      <c r="F172" s="1222" t="s">
        <v>5088</v>
      </c>
      <c r="G172" s="233">
        <v>1</v>
      </c>
      <c r="H172" s="210">
        <v>7949</v>
      </c>
      <c r="I172" s="784">
        <f t="shared" si="10"/>
        <v>7949</v>
      </c>
      <c r="J172" s="357"/>
      <c r="K172" s="24" t="s">
        <v>5089</v>
      </c>
      <c r="L172" s="18"/>
      <c r="M172" s="205"/>
      <c r="N172" s="29">
        <v>45141</v>
      </c>
      <c r="O172" s="195"/>
      <c r="P172" s="194">
        <v>45162</v>
      </c>
      <c r="Q172" s="194">
        <v>45162</v>
      </c>
      <c r="R172" s="40">
        <v>45163</v>
      </c>
    </row>
    <row r="173" spans="1:18" ht="18" customHeight="1">
      <c r="A173" s="8"/>
      <c r="B173" s="8"/>
      <c r="C173" s="17"/>
      <c r="D173" s="17"/>
      <c r="E173" s="17"/>
      <c r="F173" s="18"/>
      <c r="G173" s="26"/>
      <c r="H173" s="18"/>
      <c r="I173" s="22"/>
      <c r="J173" s="357"/>
      <c r="K173" s="18"/>
      <c r="L173" s="18"/>
      <c r="M173" s="205"/>
      <c r="N173" s="194"/>
      <c r="O173" s="195"/>
      <c r="P173" s="195"/>
      <c r="Q173" s="194"/>
      <c r="R173" s="206"/>
    </row>
    <row r="174" spans="1:18" ht="18" customHeight="1">
      <c r="A174" s="8"/>
      <c r="B174" s="8"/>
      <c r="C174" s="17"/>
      <c r="D174" s="17"/>
      <c r="E174" s="17"/>
      <c r="F174" s="1590">
        <f>SUM(I137:I172)</f>
        <v>148091</v>
      </c>
      <c r="G174" s="26"/>
      <c r="H174" s="18"/>
      <c r="I174" s="22"/>
      <c r="J174" s="357"/>
      <c r="K174" s="18"/>
      <c r="L174" s="18"/>
      <c r="M174" s="205"/>
      <c r="N174" s="194"/>
      <c r="O174" s="195"/>
      <c r="P174" s="195"/>
      <c r="Q174" s="194"/>
      <c r="R174" s="206"/>
    </row>
    <row r="175" spans="1:18" ht="18" customHeight="1">
      <c r="C175" s="18"/>
      <c r="D175" s="329"/>
      <c r="E175" s="329"/>
      <c r="F175" s="330"/>
      <c r="G175" s="331"/>
      <c r="H175" s="332"/>
      <c r="I175" s="177"/>
      <c r="J175" s="18"/>
      <c r="K175" s="53"/>
      <c r="L175" s="268"/>
      <c r="M175" s="205"/>
      <c r="N175" s="194"/>
      <c r="O175" s="195"/>
      <c r="P175" s="195"/>
      <c r="Q175" s="194"/>
      <c r="R175" s="206"/>
    </row>
    <row r="176" spans="1:18" ht="18" customHeight="1">
      <c r="C176" s="18"/>
      <c r="D176" s="329"/>
      <c r="E176" s="329"/>
      <c r="F176" s="330"/>
      <c r="G176" s="331"/>
      <c r="H176" s="332"/>
      <c r="I176" s="177"/>
      <c r="J176" s="18"/>
      <c r="K176" s="53"/>
      <c r="L176" s="268"/>
      <c r="M176" s="205"/>
      <c r="N176" s="194"/>
      <c r="O176" s="195"/>
      <c r="P176" s="195"/>
      <c r="Q176" s="194"/>
      <c r="R176" s="206"/>
    </row>
    <row r="177" spans="1:18" ht="18" customHeight="1">
      <c r="C177" s="18"/>
      <c r="D177" s="17"/>
      <c r="E177" s="17"/>
      <c r="F177" s="335"/>
      <c r="G177" s="177"/>
      <c r="H177" s="177"/>
      <c r="I177" s="177"/>
      <c r="J177" s="119"/>
      <c r="K177" s="209"/>
      <c r="L177" s="268"/>
      <c r="M177" s="205"/>
      <c r="N177" s="194"/>
      <c r="O177" s="195"/>
      <c r="P177" s="195"/>
      <c r="Q177" s="194"/>
      <c r="R177" s="206"/>
    </row>
    <row r="178" spans="1:18" ht="18" customHeight="1">
      <c r="C178" s="336"/>
      <c r="D178" s="337" t="s">
        <v>784</v>
      </c>
      <c r="E178" s="337"/>
      <c r="F178" s="337"/>
      <c r="G178" s="338"/>
      <c r="H178" s="271"/>
      <c r="I178" s="271"/>
      <c r="J178" s="339"/>
      <c r="K178" s="340"/>
      <c r="L178" s="196"/>
      <c r="M178" s="205"/>
      <c r="N178" s="194"/>
      <c r="O178" s="195"/>
      <c r="P178" s="195"/>
      <c r="Q178" s="194"/>
      <c r="R178" s="206"/>
    </row>
    <row r="179" spans="1:18" ht="18" customHeight="1">
      <c r="A179" s="210" t="s">
        <v>620</v>
      </c>
      <c r="B179" s="170">
        <v>2</v>
      </c>
      <c r="C179" s="664">
        <f>+C172+1</f>
        <v>135</v>
      </c>
      <c r="D179" s="17" t="s">
        <v>167</v>
      </c>
      <c r="E179" s="17" t="s">
        <v>167</v>
      </c>
      <c r="F179" s="701" t="s">
        <v>2038</v>
      </c>
      <c r="G179" s="1591">
        <v>1</v>
      </c>
      <c r="H179" s="1592">
        <v>11950</v>
      </c>
      <c r="I179" s="215">
        <f t="shared" ref="I179:I205" si="13">G179*H179</f>
        <v>11950</v>
      </c>
      <c r="J179" s="22"/>
      <c r="K179" s="53" t="s">
        <v>2039</v>
      </c>
      <c r="L179" s="196"/>
      <c r="M179" s="205"/>
      <c r="N179" s="29">
        <v>45141</v>
      </c>
      <c r="O179" s="195"/>
      <c r="P179" s="29">
        <v>45162</v>
      </c>
      <c r="Q179" s="29">
        <v>45162</v>
      </c>
      <c r="R179" s="23">
        <v>45162</v>
      </c>
    </row>
    <row r="180" spans="1:18" ht="18" customHeight="1">
      <c r="A180" s="210" t="s">
        <v>794</v>
      </c>
      <c r="B180" s="170">
        <v>2</v>
      </c>
      <c r="C180" s="351">
        <f t="shared" ref="C180:C193" si="14">+C179+1</f>
        <v>136</v>
      </c>
      <c r="D180" s="17" t="s">
        <v>167</v>
      </c>
      <c r="E180" s="17" t="s">
        <v>167</v>
      </c>
      <c r="F180" s="585" t="s">
        <v>795</v>
      </c>
      <c r="G180" s="228">
        <v>1</v>
      </c>
      <c r="H180" s="596">
        <v>1730</v>
      </c>
      <c r="I180" s="177">
        <f t="shared" si="13"/>
        <v>1730</v>
      </c>
      <c r="J180" s="118"/>
      <c r="K180" s="176" t="s">
        <v>796</v>
      </c>
      <c r="L180" s="196"/>
      <c r="M180" s="205"/>
      <c r="N180" s="29">
        <v>45141</v>
      </c>
      <c r="O180" s="195"/>
      <c r="P180" s="29">
        <v>45162</v>
      </c>
      <c r="Q180" s="29">
        <v>45162</v>
      </c>
      <c r="R180" s="23">
        <v>45162</v>
      </c>
    </row>
    <row r="181" spans="1:18" ht="18" customHeight="1">
      <c r="A181" s="210" t="s">
        <v>794</v>
      </c>
      <c r="B181" s="170">
        <v>2</v>
      </c>
      <c r="C181" s="351">
        <f t="shared" si="14"/>
        <v>137</v>
      </c>
      <c r="D181" s="17" t="s">
        <v>167</v>
      </c>
      <c r="E181" s="17" t="s">
        <v>167</v>
      </c>
      <c r="F181" s="585" t="s">
        <v>797</v>
      </c>
      <c r="G181" s="228">
        <v>1</v>
      </c>
      <c r="H181" s="596">
        <v>4860</v>
      </c>
      <c r="I181" s="177">
        <f t="shared" si="13"/>
        <v>4860</v>
      </c>
      <c r="J181" s="118"/>
      <c r="K181" s="26" t="s">
        <v>2040</v>
      </c>
      <c r="L181" s="26"/>
      <c r="M181" s="205"/>
      <c r="N181" s="29">
        <v>45141</v>
      </c>
      <c r="O181" s="195"/>
      <c r="P181" s="29">
        <v>45162</v>
      </c>
      <c r="Q181" s="29">
        <v>45162</v>
      </c>
      <c r="R181" s="23">
        <v>45162</v>
      </c>
    </row>
    <row r="182" spans="1:18" ht="18" customHeight="1">
      <c r="A182" s="210" t="s">
        <v>620</v>
      </c>
      <c r="B182" s="170">
        <v>2</v>
      </c>
      <c r="C182" s="351">
        <f t="shared" si="14"/>
        <v>138</v>
      </c>
      <c r="D182" s="17" t="s">
        <v>279</v>
      </c>
      <c r="E182" s="17" t="s">
        <v>279</v>
      </c>
      <c r="F182" s="1222" t="s">
        <v>3411</v>
      </c>
      <c r="G182" s="1571">
        <v>1</v>
      </c>
      <c r="H182" s="210">
        <v>3263</v>
      </c>
      <c r="I182" s="215">
        <f>G182*H182</f>
        <v>3263</v>
      </c>
      <c r="J182" s="357"/>
      <c r="K182" s="53" t="s">
        <v>3412</v>
      </c>
      <c r="L182" s="26"/>
      <c r="M182" s="205"/>
      <c r="N182" s="29">
        <v>45141</v>
      </c>
      <c r="O182" s="195"/>
      <c r="P182" s="29">
        <v>45162</v>
      </c>
      <c r="Q182" s="29">
        <v>45162</v>
      </c>
      <c r="R182" s="23">
        <v>45162</v>
      </c>
    </row>
    <row r="183" spans="1:18" ht="18" customHeight="1">
      <c r="A183" s="210" t="s">
        <v>737</v>
      </c>
      <c r="B183" s="170">
        <v>2</v>
      </c>
      <c r="C183" s="351">
        <f t="shared" si="14"/>
        <v>139</v>
      </c>
      <c r="D183" s="17" t="s">
        <v>167</v>
      </c>
      <c r="E183" s="17" t="s">
        <v>167</v>
      </c>
      <c r="F183" s="585" t="s">
        <v>557</v>
      </c>
      <c r="G183" s="228">
        <v>1</v>
      </c>
      <c r="H183" s="596">
        <v>5117</v>
      </c>
      <c r="I183" s="177">
        <f t="shared" si="13"/>
        <v>5117</v>
      </c>
      <c r="J183" s="118"/>
      <c r="K183" s="26" t="s">
        <v>800</v>
      </c>
      <c r="L183" s="26"/>
      <c r="M183" s="205"/>
      <c r="N183" s="29">
        <v>45141</v>
      </c>
      <c r="O183" s="195"/>
      <c r="P183" s="29">
        <v>45162</v>
      </c>
      <c r="Q183" s="29">
        <v>45162</v>
      </c>
      <c r="R183" s="23">
        <v>45162</v>
      </c>
    </row>
    <row r="184" spans="1:18" ht="18" customHeight="1">
      <c r="A184" s="210" t="s">
        <v>737</v>
      </c>
      <c r="B184" s="170">
        <v>2</v>
      </c>
      <c r="C184" s="351">
        <f t="shared" si="14"/>
        <v>140</v>
      </c>
      <c r="D184" s="17" t="s">
        <v>167</v>
      </c>
      <c r="E184" s="17" t="s">
        <v>167</v>
      </c>
      <c r="F184" s="585" t="s">
        <v>801</v>
      </c>
      <c r="G184" s="228">
        <v>1</v>
      </c>
      <c r="H184" s="596">
        <v>1560</v>
      </c>
      <c r="I184" s="177">
        <f t="shared" si="13"/>
        <v>1560</v>
      </c>
      <c r="J184" s="347"/>
      <c r="K184" s="26" t="s">
        <v>2041</v>
      </c>
      <c r="L184" s="24"/>
      <c r="M184" s="205"/>
      <c r="N184" s="29">
        <v>45141</v>
      </c>
      <c r="O184" s="195"/>
      <c r="P184" s="29">
        <v>45162</v>
      </c>
      <c r="Q184" s="29">
        <v>45162</v>
      </c>
      <c r="R184" s="23">
        <v>45162</v>
      </c>
    </row>
    <row r="185" spans="1:18" ht="18" customHeight="1">
      <c r="A185" s="210" t="s">
        <v>620</v>
      </c>
      <c r="B185" s="170">
        <v>2</v>
      </c>
      <c r="C185" s="351">
        <f t="shared" si="14"/>
        <v>141</v>
      </c>
      <c r="D185" s="17" t="s">
        <v>167</v>
      </c>
      <c r="E185" s="17" t="s">
        <v>167</v>
      </c>
      <c r="F185" s="585" t="s">
        <v>2148</v>
      </c>
      <c r="G185" s="228">
        <v>2</v>
      </c>
      <c r="H185" s="596">
        <v>1270</v>
      </c>
      <c r="I185" s="177">
        <f t="shared" si="13"/>
        <v>2540</v>
      </c>
      <c r="J185" s="411"/>
      <c r="K185" s="26" t="s">
        <v>804</v>
      </c>
      <c r="L185" s="9" t="s">
        <v>2149</v>
      </c>
      <c r="M185" s="205"/>
      <c r="N185" s="29">
        <v>45141</v>
      </c>
      <c r="O185" s="195"/>
      <c r="P185" s="29">
        <v>45162</v>
      </c>
      <c r="Q185" s="29">
        <v>45162</v>
      </c>
      <c r="R185" s="23">
        <v>45162</v>
      </c>
    </row>
    <row r="186" spans="1:18" ht="18" customHeight="1">
      <c r="A186" s="210" t="s">
        <v>737</v>
      </c>
      <c r="B186" s="170">
        <v>2</v>
      </c>
      <c r="C186" s="351">
        <f t="shared" si="14"/>
        <v>142</v>
      </c>
      <c r="D186" s="283" t="s">
        <v>167</v>
      </c>
      <c r="E186" s="283" t="s">
        <v>167</v>
      </c>
      <c r="F186" s="369" t="s">
        <v>847</v>
      </c>
      <c r="G186" s="360"/>
      <c r="H186" s="705">
        <v>403</v>
      </c>
      <c r="I186" s="222">
        <f t="shared" si="13"/>
        <v>0</v>
      </c>
      <c r="J186" s="706"/>
      <c r="K186" s="284" t="s">
        <v>848</v>
      </c>
      <c r="L186" s="287" t="s">
        <v>818</v>
      </c>
      <c r="M186" s="205"/>
      <c r="N186" s="29"/>
      <c r="O186" s="195"/>
      <c r="P186" s="29"/>
      <c r="Q186" s="29"/>
      <c r="R186" s="23"/>
    </row>
    <row r="187" spans="1:18" ht="18" customHeight="1">
      <c r="A187" s="210" t="s">
        <v>737</v>
      </c>
      <c r="B187" s="170">
        <v>2</v>
      </c>
      <c r="C187" s="351">
        <f t="shared" si="14"/>
        <v>143</v>
      </c>
      <c r="D187" s="17" t="s">
        <v>5090</v>
      </c>
      <c r="E187" s="17" t="s">
        <v>167</v>
      </c>
      <c r="F187" s="1222" t="s">
        <v>5091</v>
      </c>
      <c r="G187" s="551">
        <v>1</v>
      </c>
      <c r="H187" s="1593">
        <v>1027</v>
      </c>
      <c r="I187" s="177">
        <f t="shared" si="13"/>
        <v>1027</v>
      </c>
      <c r="J187" s="348"/>
      <c r="K187" s="26" t="s">
        <v>4735</v>
      </c>
      <c r="L187" s="310"/>
      <c r="M187" s="205"/>
      <c r="N187" s="194">
        <v>45141</v>
      </c>
      <c r="O187" s="195"/>
      <c r="P187" s="29">
        <v>45162</v>
      </c>
      <c r="Q187" s="29">
        <v>45162</v>
      </c>
      <c r="R187" s="23">
        <v>45162</v>
      </c>
    </row>
    <row r="188" spans="1:18" ht="18" customHeight="1">
      <c r="A188" s="210" t="s">
        <v>737</v>
      </c>
      <c r="B188" s="170">
        <v>3</v>
      </c>
      <c r="C188" s="351">
        <f t="shared" si="14"/>
        <v>144</v>
      </c>
      <c r="D188" s="17" t="s">
        <v>4732</v>
      </c>
      <c r="E188" s="17" t="s">
        <v>167</v>
      </c>
      <c r="F188" s="1222" t="s">
        <v>5092</v>
      </c>
      <c r="G188" s="551">
        <v>1</v>
      </c>
      <c r="H188" s="1593">
        <v>1027</v>
      </c>
      <c r="I188" s="177">
        <f t="shared" si="13"/>
        <v>1027</v>
      </c>
      <c r="J188" s="348"/>
      <c r="K188" s="26" t="s">
        <v>4737</v>
      </c>
      <c r="L188" s="310"/>
      <c r="M188" s="205"/>
      <c r="N188" s="194">
        <v>45141</v>
      </c>
      <c r="O188" s="195"/>
      <c r="P188" s="29">
        <v>45162</v>
      </c>
      <c r="Q188" s="29">
        <v>45162</v>
      </c>
      <c r="R188" s="23">
        <v>45162</v>
      </c>
    </row>
    <row r="189" spans="1:18" ht="18" customHeight="1">
      <c r="A189" s="210" t="s">
        <v>737</v>
      </c>
      <c r="B189" s="170">
        <v>2</v>
      </c>
      <c r="C189" s="351">
        <f t="shared" si="14"/>
        <v>145</v>
      </c>
      <c r="D189" s="283" t="s">
        <v>167</v>
      </c>
      <c r="E189" s="283" t="s">
        <v>167</v>
      </c>
      <c r="F189" s="602" t="s">
        <v>849</v>
      </c>
      <c r="G189" s="360"/>
      <c r="H189" s="222">
        <v>19</v>
      </c>
      <c r="I189" s="222">
        <f>G189*H189</f>
        <v>0</v>
      </c>
      <c r="J189" s="222"/>
      <c r="K189" s="284" t="s">
        <v>850</v>
      </c>
      <c r="L189" s="287" t="s">
        <v>818</v>
      </c>
      <c r="M189" s="205"/>
      <c r="N189" s="194"/>
      <c r="O189" s="195"/>
      <c r="P189" s="29"/>
      <c r="Q189" s="29"/>
      <c r="R189" s="206"/>
    </row>
    <row r="190" spans="1:18" ht="18" customHeight="1">
      <c r="A190" s="210" t="s">
        <v>737</v>
      </c>
      <c r="B190" s="170">
        <v>2</v>
      </c>
      <c r="C190" s="351">
        <f t="shared" si="14"/>
        <v>146</v>
      </c>
      <c r="D190" s="117" t="s">
        <v>809</v>
      </c>
      <c r="E190" s="117" t="s">
        <v>810</v>
      </c>
      <c r="F190" s="708" t="s">
        <v>811</v>
      </c>
      <c r="G190" s="598">
        <v>1</v>
      </c>
      <c r="H190" s="557">
        <v>2090</v>
      </c>
      <c r="I190" s="177">
        <f t="shared" si="13"/>
        <v>2090</v>
      </c>
      <c r="J190" s="119"/>
      <c r="K190" s="209" t="s">
        <v>812</v>
      </c>
      <c r="L190" s="214" t="s">
        <v>2047</v>
      </c>
      <c r="M190" s="205"/>
      <c r="N190" s="194">
        <v>45141</v>
      </c>
      <c r="O190" s="195"/>
      <c r="P190" s="29">
        <v>45162</v>
      </c>
      <c r="Q190" s="29">
        <v>45162</v>
      </c>
      <c r="R190" s="23">
        <v>45145</v>
      </c>
    </row>
    <row r="191" spans="1:18" ht="18" customHeight="1">
      <c r="A191" s="210"/>
      <c r="B191" s="170"/>
      <c r="C191" s="351"/>
      <c r="D191" s="117" t="s">
        <v>809</v>
      </c>
      <c r="E191" s="117" t="s">
        <v>810</v>
      </c>
      <c r="F191" s="708" t="s">
        <v>813</v>
      </c>
      <c r="G191" s="598">
        <v>1</v>
      </c>
      <c r="H191" s="557">
        <v>500</v>
      </c>
      <c r="I191" s="177">
        <f t="shared" si="13"/>
        <v>500</v>
      </c>
      <c r="J191" s="208"/>
      <c r="K191" s="209"/>
      <c r="L191" s="214"/>
      <c r="M191" s="205"/>
      <c r="N191" s="194">
        <v>45141</v>
      </c>
      <c r="O191" s="195"/>
      <c r="P191" s="29">
        <v>45162</v>
      </c>
      <c r="Q191" s="29">
        <v>45162</v>
      </c>
      <c r="R191" s="23"/>
    </row>
    <row r="192" spans="1:18" ht="18" customHeight="1">
      <c r="A192" s="210" t="s">
        <v>737</v>
      </c>
      <c r="B192" s="170">
        <v>2</v>
      </c>
      <c r="C192" s="351">
        <f>+C190+1</f>
        <v>147</v>
      </c>
      <c r="D192" s="17" t="s">
        <v>167</v>
      </c>
      <c r="E192" s="17" t="s">
        <v>167</v>
      </c>
      <c r="F192" s="709" t="s">
        <v>2048</v>
      </c>
      <c r="G192" s="210">
        <v>1</v>
      </c>
      <c r="H192" s="557">
        <v>6070</v>
      </c>
      <c r="I192" s="177">
        <f t="shared" si="13"/>
        <v>6070</v>
      </c>
      <c r="J192" s="22"/>
      <c r="K192" s="24" t="s">
        <v>815</v>
      </c>
      <c r="L192" s="196"/>
      <c r="M192" s="205"/>
      <c r="N192" s="194">
        <v>45141</v>
      </c>
      <c r="O192" s="195"/>
      <c r="P192" s="29">
        <v>45162</v>
      </c>
      <c r="Q192" s="29">
        <v>45162</v>
      </c>
      <c r="R192" s="23">
        <v>45162</v>
      </c>
    </row>
    <row r="193" spans="1:18" ht="18" customHeight="1">
      <c r="A193" s="210" t="s">
        <v>737</v>
      </c>
      <c r="B193" s="170">
        <v>2</v>
      </c>
      <c r="C193" s="351">
        <f t="shared" si="14"/>
        <v>148</v>
      </c>
      <c r="D193" s="52" t="s">
        <v>167</v>
      </c>
      <c r="E193" s="52" t="s">
        <v>167</v>
      </c>
      <c r="F193" s="710" t="s">
        <v>816</v>
      </c>
      <c r="G193" s="228">
        <v>1</v>
      </c>
      <c r="H193" s="1365">
        <v>237</v>
      </c>
      <c r="I193" s="281">
        <f>G193*H193</f>
        <v>237</v>
      </c>
      <c r="J193" s="56"/>
      <c r="K193" s="53" t="s">
        <v>817</v>
      </c>
      <c r="L193" s="196"/>
      <c r="M193" s="205"/>
      <c r="N193" s="194">
        <v>45141</v>
      </c>
      <c r="O193" s="195"/>
      <c r="P193" s="29">
        <v>45162</v>
      </c>
      <c r="Q193" s="29">
        <v>45162</v>
      </c>
      <c r="R193" s="23">
        <v>45162</v>
      </c>
    </row>
    <row r="194" spans="1:18" ht="18" customHeight="1">
      <c r="A194" s="210" t="s">
        <v>737</v>
      </c>
      <c r="B194" s="170">
        <v>2</v>
      </c>
      <c r="C194" s="351">
        <f>+C193+1</f>
        <v>149</v>
      </c>
      <c r="D194" s="17" t="s">
        <v>167</v>
      </c>
      <c r="E194" s="17" t="s">
        <v>167</v>
      </c>
      <c r="F194" s="711" t="s">
        <v>819</v>
      </c>
      <c r="G194" s="210">
        <v>1</v>
      </c>
      <c r="H194" s="557">
        <v>894</v>
      </c>
      <c r="I194" s="177">
        <f t="shared" si="13"/>
        <v>894</v>
      </c>
      <c r="J194" s="22"/>
      <c r="K194" s="26" t="s">
        <v>2050</v>
      </c>
      <c r="L194" s="196"/>
      <c r="M194" s="205"/>
      <c r="N194" s="194">
        <v>45141</v>
      </c>
      <c r="O194" s="195"/>
      <c r="P194" s="29">
        <v>45162</v>
      </c>
      <c r="Q194" s="29">
        <v>45162</v>
      </c>
      <c r="R194" s="23">
        <v>45162</v>
      </c>
    </row>
    <row r="195" spans="1:18" ht="18" customHeight="1">
      <c r="A195" s="210" t="s">
        <v>737</v>
      </c>
      <c r="B195" s="170">
        <v>2</v>
      </c>
      <c r="C195" s="351">
        <f>+C194+1</f>
        <v>150</v>
      </c>
      <c r="D195" s="283" t="s">
        <v>167</v>
      </c>
      <c r="E195" s="283" t="s">
        <v>167</v>
      </c>
      <c r="F195" s="371" t="s">
        <v>839</v>
      </c>
      <c r="G195" s="360"/>
      <c r="H195" s="222">
        <v>508</v>
      </c>
      <c r="I195" s="222">
        <f t="shared" si="13"/>
        <v>0</v>
      </c>
      <c r="J195" s="285"/>
      <c r="K195" s="369" t="s">
        <v>840</v>
      </c>
      <c r="L195" s="287" t="s">
        <v>818</v>
      </c>
      <c r="M195" s="205"/>
      <c r="N195" s="194"/>
      <c r="O195" s="195"/>
      <c r="P195" s="29"/>
      <c r="Q195" s="29"/>
      <c r="R195" s="23"/>
    </row>
    <row r="196" spans="1:18" ht="18" customHeight="1">
      <c r="A196" s="210" t="s">
        <v>737</v>
      </c>
      <c r="B196" s="170">
        <v>2</v>
      </c>
      <c r="C196" s="351">
        <f t="shared" ref="C196:C197" si="15">+C195+1</f>
        <v>151</v>
      </c>
      <c r="D196" s="52" t="s">
        <v>167</v>
      </c>
      <c r="E196" s="52" t="s">
        <v>167</v>
      </c>
      <c r="F196" s="710" t="s">
        <v>2150</v>
      </c>
      <c r="G196" s="228">
        <v>1</v>
      </c>
      <c r="H196" s="557">
        <v>2676</v>
      </c>
      <c r="I196" s="220">
        <f t="shared" si="13"/>
        <v>2676</v>
      </c>
      <c r="J196" s="56"/>
      <c r="K196" s="57" t="s">
        <v>842</v>
      </c>
      <c r="L196" s="801"/>
      <c r="M196" s="205"/>
      <c r="N196" s="194">
        <v>45141</v>
      </c>
      <c r="O196" s="195"/>
      <c r="P196" s="29">
        <v>45162</v>
      </c>
      <c r="Q196" s="29">
        <v>45162</v>
      </c>
      <c r="R196" s="23">
        <v>45162</v>
      </c>
    </row>
    <row r="197" spans="1:18" ht="18" customHeight="1">
      <c r="A197" s="210" t="s">
        <v>794</v>
      </c>
      <c r="B197" s="170">
        <v>2</v>
      </c>
      <c r="C197" s="351">
        <f t="shared" si="15"/>
        <v>152</v>
      </c>
      <c r="D197" s="17" t="s">
        <v>167</v>
      </c>
      <c r="E197" s="17" t="s">
        <v>167</v>
      </c>
      <c r="F197" s="1594" t="s">
        <v>5093</v>
      </c>
      <c r="G197" s="210">
        <v>1</v>
      </c>
      <c r="H197" s="598">
        <v>8597</v>
      </c>
      <c r="I197" s="177">
        <f t="shared" si="13"/>
        <v>8597</v>
      </c>
      <c r="J197" s="357"/>
      <c r="K197" s="24" t="s">
        <v>4744</v>
      </c>
      <c r="L197" s="801"/>
      <c r="M197" s="205"/>
      <c r="N197" s="194">
        <v>45141</v>
      </c>
      <c r="O197" s="195"/>
      <c r="P197" s="29">
        <v>45162</v>
      </c>
      <c r="Q197" s="29">
        <v>45162</v>
      </c>
      <c r="R197" s="23">
        <v>45162</v>
      </c>
    </row>
    <row r="198" spans="1:18" ht="18" customHeight="1">
      <c r="A198" s="210" t="s">
        <v>737</v>
      </c>
      <c r="B198" s="170">
        <v>2</v>
      </c>
      <c r="C198" s="351">
        <f>+C197+1</f>
        <v>153</v>
      </c>
      <c r="D198" s="283" t="s">
        <v>167</v>
      </c>
      <c r="E198" s="283" t="s">
        <v>167</v>
      </c>
      <c r="F198" s="359" t="s">
        <v>843</v>
      </c>
      <c r="G198" s="360"/>
      <c r="H198" s="222">
        <v>1098</v>
      </c>
      <c r="I198" s="222">
        <f t="shared" si="13"/>
        <v>0</v>
      </c>
      <c r="J198" s="285"/>
      <c r="K198" s="369" t="s">
        <v>844</v>
      </c>
      <c r="L198" s="287" t="s">
        <v>818</v>
      </c>
      <c r="M198" s="205"/>
      <c r="N198" s="194"/>
      <c r="O198" s="195"/>
      <c r="P198" s="29"/>
      <c r="Q198" s="250"/>
      <c r="R198" s="206"/>
    </row>
    <row r="199" spans="1:18" ht="18" customHeight="1">
      <c r="A199" s="210" t="s">
        <v>737</v>
      </c>
      <c r="B199" s="170">
        <v>2</v>
      </c>
      <c r="C199" s="351">
        <f t="shared" ref="C199:C200" si="16">+C198+1</f>
        <v>154</v>
      </c>
      <c r="D199" s="283" t="s">
        <v>167</v>
      </c>
      <c r="E199" s="283" t="s">
        <v>167</v>
      </c>
      <c r="F199" s="714" t="s">
        <v>845</v>
      </c>
      <c r="G199" s="360"/>
      <c r="H199" s="222">
        <v>1098</v>
      </c>
      <c r="I199" s="222">
        <f t="shared" si="13"/>
        <v>0</v>
      </c>
      <c r="J199" s="285"/>
      <c r="K199" s="369" t="s">
        <v>846</v>
      </c>
      <c r="L199" s="287" t="s">
        <v>818</v>
      </c>
      <c r="M199" s="205"/>
      <c r="N199" s="194"/>
      <c r="O199" s="195"/>
      <c r="P199" s="29"/>
      <c r="Q199" s="250"/>
      <c r="R199" s="206"/>
    </row>
    <row r="200" spans="1:18" ht="18" customHeight="1">
      <c r="A200" s="210" t="s">
        <v>737</v>
      </c>
      <c r="B200" s="170">
        <v>2</v>
      </c>
      <c r="C200" s="351">
        <f t="shared" si="16"/>
        <v>155</v>
      </c>
      <c r="D200" s="111" t="s">
        <v>167</v>
      </c>
      <c r="E200" s="111" t="s">
        <v>167</v>
      </c>
      <c r="F200" s="697" t="s">
        <v>738</v>
      </c>
      <c r="G200" s="1572">
        <v>1</v>
      </c>
      <c r="H200" s="1573">
        <v>860</v>
      </c>
      <c r="I200" s="374">
        <f t="shared" si="13"/>
        <v>860</v>
      </c>
      <c r="J200" s="243"/>
      <c r="K200" s="244" t="s">
        <v>739</v>
      </c>
      <c r="L200" s="692"/>
      <c r="M200" s="205"/>
      <c r="N200" s="29">
        <v>45141</v>
      </c>
      <c r="O200" s="195"/>
      <c r="P200" s="29">
        <v>45162</v>
      </c>
      <c r="Q200" s="29">
        <v>45162</v>
      </c>
      <c r="R200" s="23">
        <v>45162</v>
      </c>
    </row>
    <row r="201" spans="1:18" ht="18" customHeight="1">
      <c r="A201" s="210" t="s">
        <v>737</v>
      </c>
      <c r="B201" s="170">
        <v>2</v>
      </c>
      <c r="C201" s="351">
        <f>+C200+1</f>
        <v>156</v>
      </c>
      <c r="D201" s="161" t="s">
        <v>742</v>
      </c>
      <c r="E201" s="111" t="s">
        <v>167</v>
      </c>
      <c r="F201" s="720" t="s">
        <v>743</v>
      </c>
      <c r="G201" s="1364">
        <v>1</v>
      </c>
      <c r="H201" s="535">
        <v>622</v>
      </c>
      <c r="I201" s="197">
        <f t="shared" si="13"/>
        <v>622</v>
      </c>
      <c r="J201" s="22"/>
      <c r="K201" s="209" t="s">
        <v>744</v>
      </c>
      <c r="L201" s="196"/>
      <c r="M201" s="205"/>
      <c r="N201" s="29">
        <v>45141</v>
      </c>
      <c r="O201" s="195"/>
      <c r="P201" s="29">
        <v>45162</v>
      </c>
      <c r="Q201" s="29">
        <v>45162</v>
      </c>
      <c r="R201" s="23">
        <v>45162</v>
      </c>
    </row>
    <row r="202" spans="1:18" ht="18" customHeight="1">
      <c r="A202" s="210" t="s">
        <v>737</v>
      </c>
      <c r="B202" s="170">
        <v>2</v>
      </c>
      <c r="C202" s="351">
        <f t="shared" ref="C202:C206" si="17">+C201+1</f>
        <v>157</v>
      </c>
      <c r="D202" s="111" t="s">
        <v>167</v>
      </c>
      <c r="E202" s="111" t="s">
        <v>167</v>
      </c>
      <c r="F202" s="233" t="s">
        <v>745</v>
      </c>
      <c r="G202" s="210">
        <v>3</v>
      </c>
      <c r="H202" s="228">
        <v>130</v>
      </c>
      <c r="I202" s="197">
        <f t="shared" si="13"/>
        <v>390</v>
      </c>
      <c r="J202" s="27"/>
      <c r="K202" s="26" t="s">
        <v>2054</v>
      </c>
      <c r="L202" s="196"/>
      <c r="M202" s="205"/>
      <c r="N202" s="29">
        <v>45141</v>
      </c>
      <c r="O202" s="195"/>
      <c r="P202" s="29">
        <v>45162</v>
      </c>
      <c r="Q202" s="29">
        <v>45162</v>
      </c>
      <c r="R202" s="23">
        <v>45162</v>
      </c>
    </row>
    <row r="203" spans="1:18" ht="18" customHeight="1">
      <c r="A203" s="210" t="s">
        <v>737</v>
      </c>
      <c r="B203" s="170">
        <v>2</v>
      </c>
      <c r="C203" s="351">
        <f>+C202+1</f>
        <v>158</v>
      </c>
      <c r="D203" s="117" t="s">
        <v>167</v>
      </c>
      <c r="E203" s="117" t="s">
        <v>167</v>
      </c>
      <c r="F203" s="709" t="s">
        <v>749</v>
      </c>
      <c r="G203" s="596">
        <v>2</v>
      </c>
      <c r="H203" s="596">
        <v>210</v>
      </c>
      <c r="I203" s="177">
        <f t="shared" si="13"/>
        <v>420</v>
      </c>
      <c r="J203" s="208"/>
      <c r="K203" s="120" t="s">
        <v>2055</v>
      </c>
      <c r="L203" s="196"/>
      <c r="M203" s="205"/>
      <c r="N203" s="29">
        <v>45141</v>
      </c>
      <c r="O203" s="195"/>
      <c r="P203" s="29">
        <v>45162</v>
      </c>
      <c r="Q203" s="29">
        <v>45162</v>
      </c>
      <c r="R203" s="23">
        <v>45162</v>
      </c>
    </row>
    <row r="204" spans="1:18" ht="18" customHeight="1">
      <c r="A204" s="210" t="s">
        <v>737</v>
      </c>
      <c r="B204" s="170">
        <v>2</v>
      </c>
      <c r="C204" s="351">
        <f>+C203+1</f>
        <v>159</v>
      </c>
      <c r="D204" s="111" t="s">
        <v>5094</v>
      </c>
      <c r="E204" s="611" t="s">
        <v>167</v>
      </c>
      <c r="F204" s="669" t="s">
        <v>2056</v>
      </c>
      <c r="G204" s="535">
        <v>8</v>
      </c>
      <c r="H204" s="1573">
        <v>81</v>
      </c>
      <c r="I204" s="725">
        <f t="shared" si="13"/>
        <v>648</v>
      </c>
      <c r="J204" s="726"/>
      <c r="K204" s="53" t="s">
        <v>2057</v>
      </c>
      <c r="L204" s="310"/>
      <c r="M204" s="205"/>
      <c r="N204" s="29">
        <v>45141</v>
      </c>
      <c r="O204" s="195"/>
      <c r="P204" s="29">
        <v>45162</v>
      </c>
      <c r="Q204" s="29">
        <v>45162</v>
      </c>
      <c r="R204" s="23">
        <v>45162</v>
      </c>
    </row>
    <row r="205" spans="1:18" ht="18" customHeight="1">
      <c r="A205" s="210" t="s">
        <v>2446</v>
      </c>
      <c r="B205" s="170">
        <v>2</v>
      </c>
      <c r="C205" s="351">
        <f>+C204+1</f>
        <v>160</v>
      </c>
      <c r="D205" s="111" t="s">
        <v>1471</v>
      </c>
      <c r="E205" s="17" t="s">
        <v>188</v>
      </c>
      <c r="F205" s="585" t="s">
        <v>3413</v>
      </c>
      <c r="G205" s="1571">
        <v>10</v>
      </c>
      <c r="H205" s="228">
        <v>140</v>
      </c>
      <c r="I205" s="220">
        <f t="shared" si="13"/>
        <v>1400</v>
      </c>
      <c r="J205" s="366"/>
      <c r="K205" s="57" t="s">
        <v>4723</v>
      </c>
      <c r="L205" s="310"/>
      <c r="M205" s="205"/>
      <c r="N205" s="29">
        <v>45141</v>
      </c>
      <c r="O205" s="195"/>
      <c r="P205" s="29">
        <v>45162</v>
      </c>
      <c r="Q205" s="194">
        <v>45142</v>
      </c>
      <c r="R205" s="23">
        <v>45147</v>
      </c>
    </row>
    <row r="206" spans="1:18" ht="18" customHeight="1">
      <c r="A206" s="210" t="s">
        <v>737</v>
      </c>
      <c r="B206" s="170">
        <v>2</v>
      </c>
      <c r="C206" s="351">
        <f t="shared" si="17"/>
        <v>161</v>
      </c>
      <c r="D206" s="52" t="s">
        <v>167</v>
      </c>
      <c r="E206" s="111" t="s">
        <v>167</v>
      </c>
      <c r="F206" s="708" t="s">
        <v>2058</v>
      </c>
      <c r="G206" s="1364">
        <v>11</v>
      </c>
      <c r="H206" s="1573">
        <v>116</v>
      </c>
      <c r="I206" s="177">
        <f>G206*H206</f>
        <v>1276</v>
      </c>
      <c r="J206" s="248"/>
      <c r="K206" s="246" t="s">
        <v>2059</v>
      </c>
      <c r="L206" s="26" t="s">
        <v>5095</v>
      </c>
      <c r="M206" s="205"/>
      <c r="N206" s="29">
        <v>45141</v>
      </c>
      <c r="O206" s="195"/>
      <c r="P206" s="29">
        <v>45162</v>
      </c>
      <c r="Q206" s="29">
        <v>45163</v>
      </c>
      <c r="R206" s="23">
        <v>45162</v>
      </c>
    </row>
    <row r="207" spans="1:18" ht="18" customHeight="1">
      <c r="A207" s="210" t="s">
        <v>737</v>
      </c>
      <c r="B207" s="170">
        <v>2</v>
      </c>
      <c r="C207" s="351">
        <f>+C206+1</f>
        <v>162</v>
      </c>
      <c r="D207" s="360" t="s">
        <v>2152</v>
      </c>
      <c r="E207" s="360" t="s">
        <v>279</v>
      </c>
      <c r="F207" s="730" t="s">
        <v>2153</v>
      </c>
      <c r="G207" s="716"/>
      <c r="H207" s="705">
        <v>780</v>
      </c>
      <c r="I207" s="716">
        <v>622</v>
      </c>
      <c r="J207" s="731"/>
      <c r="K207" s="732" t="s">
        <v>852</v>
      </c>
      <c r="L207" s="287" t="s">
        <v>818</v>
      </c>
      <c r="M207" s="205"/>
      <c r="N207" s="194"/>
      <c r="O207" s="195"/>
      <c r="P207" s="29"/>
      <c r="Q207" s="250"/>
      <c r="R207" s="206"/>
    </row>
    <row r="208" spans="1:18" ht="18" customHeight="1">
      <c r="A208" s="18"/>
      <c r="B208" s="104"/>
      <c r="C208" s="351"/>
      <c r="D208" s="17"/>
      <c r="E208" s="17"/>
      <c r="F208" s="53"/>
      <c r="G208" s="54"/>
      <c r="H208" s="281"/>
      <c r="I208" s="215"/>
      <c r="J208" s="22"/>
      <c r="K208" s="26"/>
      <c r="L208" s="196"/>
      <c r="M208" s="205"/>
      <c r="N208" s="29"/>
      <c r="O208" s="195"/>
      <c r="P208" s="29"/>
      <c r="Q208" s="194"/>
      <c r="R208" s="23"/>
    </row>
    <row r="209" spans="2:18" ht="18" customHeight="1">
      <c r="C209" s="192"/>
      <c r="D209" s="191"/>
      <c r="E209" s="191"/>
      <c r="F209" s="1595">
        <f>SUM(I179:I208)</f>
        <v>60376</v>
      </c>
      <c r="G209" s="1336"/>
      <c r="H209" s="1336"/>
      <c r="I209" s="1336"/>
      <c r="J209" s="1562"/>
      <c r="K209" s="257"/>
      <c r="L209" s="196"/>
      <c r="M209" s="205"/>
      <c r="N209" s="194"/>
      <c r="O209" s="195"/>
      <c r="P209" s="195"/>
      <c r="Q209" s="194"/>
      <c r="R209" s="206"/>
    </row>
    <row r="210" spans="2:18" ht="18" customHeight="1">
      <c r="C210" s="192"/>
      <c r="D210" s="191"/>
      <c r="E210" s="191"/>
      <c r="F210" s="204"/>
      <c r="G210" s="251"/>
      <c r="H210" s="251"/>
      <c r="I210" s="271"/>
      <c r="J210" s="193"/>
      <c r="K210" s="204"/>
      <c r="L210" s="196"/>
      <c r="M210" s="205"/>
      <c r="N210" s="194"/>
      <c r="O210" s="195"/>
      <c r="P210" s="195"/>
      <c r="Q210" s="194"/>
      <c r="R210" s="206"/>
    </row>
    <row r="211" spans="2:18" ht="18" customHeight="1">
      <c r="C211" s="192"/>
      <c r="D211" s="192"/>
      <c r="E211" s="192"/>
      <c r="F211" s="196" t="s">
        <v>853</v>
      </c>
      <c r="G211" s="197"/>
      <c r="H211" s="197"/>
      <c r="I211" s="197">
        <f>G211*H211</f>
        <v>0</v>
      </c>
      <c r="J211" s="198"/>
      <c r="K211" s="204" t="s">
        <v>854</v>
      </c>
      <c r="L211" s="398"/>
      <c r="M211" s="192"/>
      <c r="N211" s="194"/>
      <c r="O211" s="398"/>
      <c r="P211" s="192"/>
      <c r="Q211" s="194"/>
      <c r="R211" s="206"/>
    </row>
    <row r="212" spans="2:18" ht="18" customHeight="1">
      <c r="B212" s="367">
        <v>4</v>
      </c>
      <c r="C212" s="806"/>
      <c r="D212" s="191"/>
      <c r="E212" s="191"/>
      <c r="F212" s="196" t="s">
        <v>854</v>
      </c>
      <c r="G212" s="197"/>
      <c r="H212" s="197">
        <v>5000</v>
      </c>
      <c r="I212" s="197">
        <f>G212*H212</f>
        <v>0</v>
      </c>
      <c r="J212" s="198"/>
      <c r="K212" s="204" t="s">
        <v>855</v>
      </c>
      <c r="L212" s="398"/>
      <c r="M212" s="192"/>
      <c r="N212" s="194"/>
      <c r="O212" s="398"/>
      <c r="P212" s="192"/>
      <c r="Q212" s="194"/>
      <c r="R212" s="195"/>
    </row>
    <row r="213" spans="2:18" ht="18" customHeight="1">
      <c r="C213" s="192"/>
      <c r="D213" s="191"/>
      <c r="E213" s="191"/>
      <c r="F213" s="196" t="s">
        <v>855</v>
      </c>
      <c r="G213" s="197"/>
      <c r="H213" s="197"/>
      <c r="I213" s="197">
        <f>G213*H213</f>
        <v>0</v>
      </c>
      <c r="J213" s="198"/>
      <c r="K213" s="205"/>
      <c r="L213" s="398"/>
      <c r="M213" s="192"/>
      <c r="N213" s="192"/>
      <c r="O213" s="398"/>
      <c r="P213" s="192"/>
      <c r="Q213" s="195"/>
      <c r="R213" s="195"/>
    </row>
    <row r="214" spans="2:18" ht="18" customHeight="1">
      <c r="C214" s="192"/>
      <c r="D214" s="191"/>
      <c r="E214" s="191"/>
      <c r="F214" s="399"/>
      <c r="G214" s="400"/>
      <c r="H214" s="400"/>
      <c r="I214" s="401"/>
      <c r="J214" s="259"/>
      <c r="K214" s="257"/>
    </row>
    <row r="215" spans="2:18" ht="18" customHeight="1"/>
    <row r="216" spans="2:18" ht="18" customHeight="1"/>
    <row r="217" spans="2:18" ht="18" customHeight="1"/>
  </sheetData>
  <autoFilter ref="C8:P217" xr:uid="{00000000-0009-0000-0000-000003000000}"/>
  <mergeCells count="16">
    <mergeCell ref="C122:F122"/>
    <mergeCell ref="D136:F136"/>
    <mergeCell ref="D178:F178"/>
    <mergeCell ref="F214:I214"/>
    <mergeCell ref="C6:E6"/>
    <mergeCell ref="H6:K6"/>
    <mergeCell ref="C9:F9"/>
    <mergeCell ref="C17:F17"/>
    <mergeCell ref="D85:F85"/>
    <mergeCell ref="D99:F99"/>
    <mergeCell ref="C2:E2"/>
    <mergeCell ref="H2:J2"/>
    <mergeCell ref="C3:E3"/>
    <mergeCell ref="C4:E4"/>
    <mergeCell ref="H4:K5"/>
    <mergeCell ref="C5:E5"/>
  </mergeCells>
  <phoneticPr fontId="3"/>
  <dataValidations count="2">
    <dataValidation allowBlank="1" showInputMessage="1" showErrorMessage="1" sqref="K77:K83" xr:uid="{C68BC5CB-8E9D-4E28-B932-BE90FA91041D}"/>
    <dataValidation imeMode="hiragana" allowBlank="1" showInputMessage="1" showErrorMessage="1" sqref="K102 K155 K130" xr:uid="{3431F572-5990-44BA-832C-C9D9B1218292}"/>
  </dataValidations>
  <hyperlinks>
    <hyperlink ref="L70" r:id="rId1" xr:uid="{04416BDB-DE2F-4E8B-BA74-D3C03064CB97}"/>
    <hyperlink ref="L68" r:id="rId2" xr:uid="{8DA323C2-50A0-4A5D-97E5-404917CF28EF}"/>
    <hyperlink ref="L190" r:id="rId3" xr:uid="{04EE2658-C591-4A9A-9462-D25EF447CCCB}"/>
    <hyperlink ref="L124" r:id="rId4" xr:uid="{3473D910-A37D-4146-9EEE-0B3431C8D20D}"/>
  </hyperlinks>
  <printOptions gridLines="1"/>
  <pageMargins left="0.2" right="0.2" top="0.75" bottom="0.75" header="0.3" footer="0.3"/>
  <pageSetup orientation="landscape" r:id="rId5"/>
  <headerFooter>
    <oddHeader>&amp;L&amp;C&amp;R</oddHeader>
    <oddFooter>&amp;L&amp;C&amp;R</oddFooter>
    <evenHeader>&amp;L&amp;C&amp;R</evenHeader>
    <evenFooter>&amp;L&amp;C&amp;R</evenFooter>
  </headerFooter>
  <legacyDrawing r:id="rId6"/>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8D55D-F157-4A84-AA4F-71B968839BB4}">
  <dimension ref="A1:B5"/>
  <sheetViews>
    <sheetView view="pageBreakPreview" zoomScale="140" zoomScaleNormal="100" zoomScaleSheetLayoutView="140" workbookViewId="0">
      <selection sqref="A1:XFD1048576"/>
    </sheetView>
  </sheetViews>
  <sheetFormatPr defaultColWidth="11.625" defaultRowHeight="13.5" customHeight="1"/>
  <cols>
    <col min="1" max="1" width="12.125" style="9" bestFit="1" customWidth="1"/>
    <col min="2" max="2" width="31.5" style="9" bestFit="1" customWidth="1"/>
    <col min="3" max="16384" width="11.625" style="9"/>
  </cols>
  <sheetData>
    <row r="1" spans="1:2" ht="13.5" customHeight="1">
      <c r="A1" s="807" t="s">
        <v>592</v>
      </c>
      <c r="B1" s="164" t="s">
        <v>2060</v>
      </c>
    </row>
    <row r="2" spans="1:2" ht="13.5" customHeight="1">
      <c r="A2" s="807" t="s">
        <v>595</v>
      </c>
      <c r="B2" s="165" t="s">
        <v>596</v>
      </c>
    </row>
    <row r="3" spans="1:2" ht="13.5" customHeight="1">
      <c r="A3" s="807" t="s">
        <v>597</v>
      </c>
      <c r="B3" s="165" t="s">
        <v>2061</v>
      </c>
    </row>
    <row r="4" spans="1:2" ht="13.5" customHeight="1">
      <c r="A4" s="807" t="s">
        <v>600</v>
      </c>
      <c r="B4" s="167">
        <v>44972</v>
      </c>
    </row>
    <row r="5" spans="1:2" ht="13.5" customHeight="1">
      <c r="A5" s="807" t="s">
        <v>601</v>
      </c>
      <c r="B5" s="167">
        <v>44975</v>
      </c>
    </row>
  </sheetData>
  <phoneticPr fontId="3"/>
  <printOptions horizontalCentered="1" verticalCentered="1" gridLines="1"/>
  <pageMargins left="0.70866141732283472" right="0.70866141732283472" top="0.74803149606299213" bottom="0.74803149606299213" header="0.31496062992125984" footer="0.31496062992125984"/>
  <pageSetup paperSize="9" scale="287" orientation="landscape" r:id="rId1"/>
  <headerFooter>
    <oddHeader>&amp;L&amp;C&amp;R</oddHeader>
    <oddFooter>&amp;L&amp;C&amp;R</oddFooter>
    <evenHeader>&amp;L&amp;C&amp;R</evenHeader>
    <evenFooter>&amp;L&amp;C&amp;R</even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AE7F-338C-42FC-9854-F6FEFB5591F2}">
  <dimension ref="B2:Q47"/>
  <sheetViews>
    <sheetView zoomScale="85" zoomScaleNormal="85" workbookViewId="0">
      <pane xSplit="10" ySplit="8" topLeftCell="P9" activePane="bottomRight" state="frozen"/>
      <selection pane="topRight" activeCell="K1" sqref="K1"/>
      <selection pane="bottomLeft" activeCell="A9" sqref="A9"/>
      <selection pane="bottomRight" activeCell="E27" sqref="E27"/>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286</v>
      </c>
      <c r="G2" s="4" t="s">
        <v>2</v>
      </c>
      <c r="H2" s="5"/>
      <c r="I2" s="6"/>
      <c r="J2" s="7">
        <f>SUM(H:H)</f>
        <v>2241210</v>
      </c>
    </row>
    <row r="3" spans="2:17" ht="20.100000000000001" customHeight="1">
      <c r="B3" s="1" t="s">
        <v>3</v>
      </c>
      <c r="C3" s="1"/>
      <c r="D3" s="1"/>
      <c r="E3" s="13" t="s">
        <v>287</v>
      </c>
    </row>
    <row r="4" spans="2:17" ht="20.100000000000001" customHeight="1">
      <c r="B4" s="1" t="s">
        <v>5</v>
      </c>
      <c r="C4" s="1"/>
      <c r="D4" s="1"/>
      <c r="E4" s="13">
        <v>207295</v>
      </c>
    </row>
    <row r="5" spans="2:17" ht="20.100000000000001" customHeight="1">
      <c r="B5" s="1" t="s">
        <v>6</v>
      </c>
      <c r="C5" s="1"/>
      <c r="D5" s="1"/>
      <c r="E5" s="16">
        <v>45174</v>
      </c>
    </row>
    <row r="6" spans="2:17" ht="20.100000000000001" customHeight="1">
      <c r="B6" s="1" t="s">
        <v>7</v>
      </c>
      <c r="C6" s="1"/>
      <c r="D6" s="1"/>
      <c r="E6" s="16">
        <v>45202</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51">
        <f t="shared" ref="H9:H46" si="0">F9*G9</f>
        <v>0</v>
      </c>
      <c r="I9" s="22"/>
      <c r="J9" s="24"/>
      <c r="K9" s="24"/>
      <c r="L9" s="18"/>
      <c r="M9" s="30"/>
      <c r="N9" s="17"/>
      <c r="O9" s="18"/>
      <c r="P9" s="30"/>
      <c r="Q9" s="23"/>
    </row>
    <row r="10" spans="2:17" s="8" customFormat="1" ht="19.7" customHeight="1">
      <c r="B10" s="17">
        <v>1</v>
      </c>
      <c r="C10" s="17" t="s">
        <v>288</v>
      </c>
      <c r="D10" s="17" t="s">
        <v>288</v>
      </c>
      <c r="E10" s="50" t="s">
        <v>5096</v>
      </c>
      <c r="F10" s="1346">
        <v>2</v>
      </c>
      <c r="G10" s="51">
        <v>1050000</v>
      </c>
      <c r="H10" s="51">
        <f t="shared" si="0"/>
        <v>2100000</v>
      </c>
      <c r="I10" s="22"/>
      <c r="J10" s="26" t="s">
        <v>4759</v>
      </c>
      <c r="K10" s="1596" t="s">
        <v>5097</v>
      </c>
      <c r="L10" s="18"/>
      <c r="M10" s="30" t="s">
        <v>5098</v>
      </c>
      <c r="N10" s="17"/>
      <c r="O10" s="29">
        <v>45174</v>
      </c>
      <c r="P10" s="30">
        <v>45160</v>
      </c>
      <c r="Q10" s="23">
        <v>45160</v>
      </c>
    </row>
    <row r="11" spans="2:17" s="8" customFormat="1" ht="19.7" customHeight="1">
      <c r="B11" s="17">
        <v>1</v>
      </c>
      <c r="C11" s="17" t="s">
        <v>288</v>
      </c>
      <c r="D11" s="17" t="s">
        <v>288</v>
      </c>
      <c r="E11" s="50" t="s">
        <v>291</v>
      </c>
      <c r="F11" s="1346">
        <v>2</v>
      </c>
      <c r="G11" s="51">
        <v>0</v>
      </c>
      <c r="H11" s="51">
        <f t="shared" si="0"/>
        <v>0</v>
      </c>
      <c r="I11" s="22"/>
      <c r="J11" s="26" t="s">
        <v>4760</v>
      </c>
      <c r="K11" s="1596" t="s">
        <v>5097</v>
      </c>
      <c r="L11" s="18"/>
      <c r="M11" s="30" t="s">
        <v>5098</v>
      </c>
      <c r="N11" s="17"/>
      <c r="O11" s="29">
        <v>45174</v>
      </c>
      <c r="P11" s="30">
        <v>45160</v>
      </c>
      <c r="Q11" s="23"/>
    </row>
    <row r="12" spans="2:17" s="8" customFormat="1" ht="19.7" customHeight="1">
      <c r="B12" s="17">
        <v>3</v>
      </c>
      <c r="C12" s="17" t="s">
        <v>125</v>
      </c>
      <c r="D12" s="17" t="s">
        <v>125</v>
      </c>
      <c r="E12" s="50" t="s">
        <v>130</v>
      </c>
      <c r="F12" s="1346">
        <v>2</v>
      </c>
      <c r="G12" s="51">
        <v>25000</v>
      </c>
      <c r="H12" s="51">
        <f t="shared" si="0"/>
        <v>50000</v>
      </c>
      <c r="I12" s="22"/>
      <c r="J12" s="26"/>
      <c r="K12" s="1596" t="s">
        <v>5097</v>
      </c>
      <c r="L12" s="18"/>
      <c r="M12" s="30" t="s">
        <v>5098</v>
      </c>
      <c r="N12" s="17"/>
      <c r="O12" s="29">
        <v>45174</v>
      </c>
      <c r="P12" s="30">
        <v>45160</v>
      </c>
      <c r="Q12" s="23">
        <v>45160</v>
      </c>
    </row>
    <row r="13" spans="2:17" s="8" customFormat="1" ht="19.7" customHeight="1">
      <c r="B13" s="17"/>
      <c r="C13" s="52"/>
      <c r="D13" s="52"/>
      <c r="E13" s="136"/>
      <c r="F13" s="18"/>
      <c r="G13" s="51">
        <v>0</v>
      </c>
      <c r="H13" s="51">
        <f t="shared" si="0"/>
        <v>0</v>
      </c>
      <c r="I13" s="22"/>
      <c r="J13" s="26"/>
      <c r="K13" s="18"/>
      <c r="L13" s="18"/>
      <c r="M13" s="30"/>
      <c r="N13" s="17"/>
      <c r="O13" s="18"/>
      <c r="P13" s="30"/>
      <c r="Q13" s="23"/>
    </row>
    <row r="14" spans="2:17" s="8" customFormat="1" ht="19.7" customHeight="1">
      <c r="B14" s="17">
        <v>4</v>
      </c>
      <c r="C14" s="17" t="s">
        <v>167</v>
      </c>
      <c r="D14" s="17" t="s">
        <v>167</v>
      </c>
      <c r="E14" s="50" t="s">
        <v>335</v>
      </c>
      <c r="F14" s="18">
        <v>1</v>
      </c>
      <c r="G14" s="51">
        <v>7015</v>
      </c>
      <c r="H14" s="51">
        <f t="shared" si="0"/>
        <v>7015</v>
      </c>
      <c r="I14" s="22"/>
      <c r="J14" s="26" t="s">
        <v>4608</v>
      </c>
      <c r="K14" s="24" t="s">
        <v>5099</v>
      </c>
      <c r="L14" s="18"/>
      <c r="M14" s="30">
        <v>45117</v>
      </c>
      <c r="N14" s="17"/>
      <c r="O14" s="18"/>
      <c r="P14" s="30">
        <v>45132</v>
      </c>
      <c r="Q14" s="23">
        <v>45132</v>
      </c>
    </row>
    <row r="15" spans="2:17" s="8" customFormat="1" ht="19.7" customHeight="1">
      <c r="B15" s="17">
        <v>4</v>
      </c>
      <c r="C15" s="17" t="s">
        <v>167</v>
      </c>
      <c r="D15" s="17" t="s">
        <v>167</v>
      </c>
      <c r="E15" s="50" t="s">
        <v>4762</v>
      </c>
      <c r="F15" s="18">
        <v>1</v>
      </c>
      <c r="G15" s="51">
        <v>2930</v>
      </c>
      <c r="H15" s="51">
        <f t="shared" si="0"/>
        <v>2930</v>
      </c>
      <c r="I15" s="22"/>
      <c r="J15" s="26" t="s">
        <v>4482</v>
      </c>
      <c r="K15" s="24" t="s">
        <v>5099</v>
      </c>
      <c r="L15" s="18"/>
      <c r="M15" s="30">
        <v>45117</v>
      </c>
      <c r="N15" s="17"/>
      <c r="O15" s="18"/>
      <c r="P15" s="30">
        <v>45132</v>
      </c>
      <c r="Q15" s="23">
        <v>45132</v>
      </c>
    </row>
    <row r="16" spans="2:17" s="8" customFormat="1" ht="19.7" customHeight="1">
      <c r="B16" s="17">
        <v>4</v>
      </c>
      <c r="C16" s="17" t="s">
        <v>167</v>
      </c>
      <c r="D16" s="17" t="s">
        <v>167</v>
      </c>
      <c r="E16" s="50" t="s">
        <v>557</v>
      </c>
      <c r="F16" s="18">
        <v>1</v>
      </c>
      <c r="G16" s="51">
        <v>5117</v>
      </c>
      <c r="H16" s="51">
        <f t="shared" si="0"/>
        <v>5117</v>
      </c>
      <c r="I16" s="22"/>
      <c r="J16" s="26" t="s">
        <v>4763</v>
      </c>
      <c r="K16" s="24" t="s">
        <v>5099</v>
      </c>
      <c r="L16" s="18"/>
      <c r="M16" s="30">
        <v>45117</v>
      </c>
      <c r="N16" s="17"/>
      <c r="O16" s="18"/>
      <c r="P16" s="30">
        <v>45132</v>
      </c>
      <c r="Q16" s="23">
        <v>45132</v>
      </c>
    </row>
    <row r="17" spans="2:17" s="8" customFormat="1" ht="19.7" customHeight="1">
      <c r="B17" s="17">
        <v>4</v>
      </c>
      <c r="C17" s="17" t="s">
        <v>167</v>
      </c>
      <c r="D17" s="17" t="s">
        <v>167</v>
      </c>
      <c r="E17" s="50" t="s">
        <v>228</v>
      </c>
      <c r="F17" s="18">
        <v>1</v>
      </c>
      <c r="G17" s="51">
        <v>4239</v>
      </c>
      <c r="H17" s="51">
        <f t="shared" si="0"/>
        <v>4239</v>
      </c>
      <c r="I17" s="22"/>
      <c r="J17" s="26" t="s">
        <v>4764</v>
      </c>
      <c r="K17" s="24" t="s">
        <v>5099</v>
      </c>
      <c r="L17" s="18"/>
      <c r="M17" s="30">
        <v>45117</v>
      </c>
      <c r="N17" s="17"/>
      <c r="O17" s="18"/>
      <c r="P17" s="30">
        <v>45132</v>
      </c>
      <c r="Q17" s="23">
        <v>45132</v>
      </c>
    </row>
    <row r="18" spans="2:17" s="8" customFormat="1" ht="19.7" customHeight="1">
      <c r="B18" s="17">
        <v>4</v>
      </c>
      <c r="C18" s="17" t="s">
        <v>167</v>
      </c>
      <c r="D18" s="17" t="s">
        <v>167</v>
      </c>
      <c r="E18" s="50" t="s">
        <v>208</v>
      </c>
      <c r="F18" s="433">
        <v>0</v>
      </c>
      <c r="G18" s="51">
        <v>1066</v>
      </c>
      <c r="H18" s="51">
        <f t="shared" si="0"/>
        <v>0</v>
      </c>
      <c r="I18" s="22"/>
      <c r="J18" s="26" t="s">
        <v>1130</v>
      </c>
      <c r="K18" s="1328" t="s">
        <v>5100</v>
      </c>
      <c r="L18" s="18"/>
      <c r="M18" s="30"/>
      <c r="N18" s="17"/>
      <c r="O18" s="18"/>
      <c r="P18" s="30"/>
      <c r="Q18" s="23"/>
    </row>
    <row r="19" spans="2:17" s="8" customFormat="1" ht="19.7" customHeight="1">
      <c r="B19" s="17">
        <v>4</v>
      </c>
      <c r="C19" s="17" t="s">
        <v>149</v>
      </c>
      <c r="D19" s="17" t="s">
        <v>167</v>
      </c>
      <c r="E19" s="50" t="s">
        <v>156</v>
      </c>
      <c r="F19" s="18">
        <v>2</v>
      </c>
      <c r="G19" s="51">
        <v>50</v>
      </c>
      <c r="H19" s="51">
        <f t="shared" si="0"/>
        <v>100</v>
      </c>
      <c r="I19" s="22"/>
      <c r="J19" s="26" t="s">
        <v>495</v>
      </c>
      <c r="K19" s="24" t="s">
        <v>5099</v>
      </c>
      <c r="L19" s="18"/>
      <c r="M19" s="30">
        <v>45117</v>
      </c>
      <c r="N19" s="17"/>
      <c r="O19" s="18"/>
      <c r="P19" s="30">
        <v>45132</v>
      </c>
      <c r="Q19" s="23">
        <v>45132</v>
      </c>
    </row>
    <row r="20" spans="2:17" s="8" customFormat="1" ht="19.7" customHeight="1">
      <c r="B20" s="17">
        <v>4</v>
      </c>
      <c r="C20" s="17" t="s">
        <v>338</v>
      </c>
      <c r="D20" s="17" t="s">
        <v>167</v>
      </c>
      <c r="E20" s="50" t="s">
        <v>339</v>
      </c>
      <c r="F20" s="433">
        <v>0</v>
      </c>
      <c r="G20" s="51">
        <v>1524</v>
      </c>
      <c r="H20" s="51">
        <f t="shared" si="0"/>
        <v>0</v>
      </c>
      <c r="I20" s="22"/>
      <c r="J20" s="26" t="s">
        <v>4495</v>
      </c>
      <c r="K20" s="1328" t="s">
        <v>5100</v>
      </c>
      <c r="L20" s="18"/>
      <c r="M20" s="30"/>
      <c r="N20" s="17"/>
      <c r="O20" s="18"/>
      <c r="P20" s="30"/>
      <c r="Q20" s="23"/>
    </row>
    <row r="21" spans="2:17" s="8" customFormat="1" ht="19.7" customHeight="1">
      <c r="B21" s="17">
        <v>4</v>
      </c>
      <c r="C21" s="17" t="s">
        <v>4765</v>
      </c>
      <c r="D21" s="17" t="s">
        <v>167</v>
      </c>
      <c r="E21" s="50" t="s">
        <v>5101</v>
      </c>
      <c r="F21" s="18">
        <v>1</v>
      </c>
      <c r="G21" s="51">
        <v>11310</v>
      </c>
      <c r="H21" s="51">
        <f t="shared" si="0"/>
        <v>11310</v>
      </c>
      <c r="I21" s="22"/>
      <c r="J21" s="26" t="s">
        <v>5102</v>
      </c>
      <c r="K21" s="24" t="s">
        <v>5099</v>
      </c>
      <c r="L21" s="18"/>
      <c r="M21" s="30">
        <v>45117</v>
      </c>
      <c r="N21" s="17"/>
      <c r="O21" s="18"/>
      <c r="P21" s="30">
        <v>45132</v>
      </c>
      <c r="Q21" s="23">
        <v>45132</v>
      </c>
    </row>
    <row r="22" spans="2:17" s="8" customFormat="1" ht="19.7" customHeight="1">
      <c r="B22" s="17">
        <v>5</v>
      </c>
      <c r="C22" s="17" t="s">
        <v>167</v>
      </c>
      <c r="D22" s="17" t="s">
        <v>167</v>
      </c>
      <c r="E22" s="50" t="s">
        <v>381</v>
      </c>
      <c r="F22" s="18">
        <v>1</v>
      </c>
      <c r="G22" s="51">
        <v>250</v>
      </c>
      <c r="H22" s="51">
        <f>F22*G22</f>
        <v>250</v>
      </c>
      <c r="I22" s="22"/>
      <c r="J22" s="26" t="s">
        <v>380</v>
      </c>
      <c r="K22" s="24" t="s">
        <v>5099</v>
      </c>
      <c r="L22" s="18"/>
      <c r="M22" s="30">
        <v>45117</v>
      </c>
      <c r="N22" s="17"/>
      <c r="O22" s="18"/>
      <c r="P22" s="30">
        <v>45132</v>
      </c>
      <c r="Q22" s="23">
        <v>45132</v>
      </c>
    </row>
    <row r="23" spans="2:17" s="8" customFormat="1" ht="19.7" customHeight="1">
      <c r="B23" s="17">
        <v>5</v>
      </c>
      <c r="C23" s="17" t="s">
        <v>167</v>
      </c>
      <c r="D23" s="17" t="s">
        <v>167</v>
      </c>
      <c r="E23" s="50" t="s">
        <v>382</v>
      </c>
      <c r="F23" s="18">
        <v>1</v>
      </c>
      <c r="G23" s="51">
        <v>37</v>
      </c>
      <c r="H23" s="51">
        <f>F23*G23</f>
        <v>37</v>
      </c>
      <c r="I23" s="22"/>
      <c r="J23" s="26" t="s">
        <v>2786</v>
      </c>
      <c r="K23" s="24" t="s">
        <v>5099</v>
      </c>
      <c r="L23" s="18"/>
      <c r="M23" s="30">
        <v>45117</v>
      </c>
      <c r="N23" s="17"/>
      <c r="O23" s="18"/>
      <c r="P23" s="30">
        <v>45132</v>
      </c>
      <c r="Q23" s="23">
        <v>45132</v>
      </c>
    </row>
    <row r="24" spans="2:17" s="8" customFormat="1" ht="19.7" customHeight="1">
      <c r="B24" s="17"/>
      <c r="C24" s="17"/>
      <c r="D24" s="17"/>
      <c r="E24" s="50"/>
      <c r="F24" s="18"/>
      <c r="G24" s="51">
        <v>0</v>
      </c>
      <c r="H24" s="51">
        <f>F24*G24</f>
        <v>0</v>
      </c>
      <c r="I24" s="22"/>
      <c r="J24" s="26"/>
      <c r="K24" s="18"/>
      <c r="L24" s="18"/>
      <c r="M24" s="30"/>
      <c r="N24" s="17"/>
      <c r="O24" s="18"/>
      <c r="P24" s="30"/>
      <c r="Q24" s="23"/>
    </row>
    <row r="25" spans="2:17" s="8" customFormat="1" ht="19.7" customHeight="1">
      <c r="B25" s="17">
        <v>5</v>
      </c>
      <c r="C25" s="17" t="s">
        <v>4330</v>
      </c>
      <c r="D25" s="17" t="s">
        <v>167</v>
      </c>
      <c r="E25" s="50" t="s">
        <v>4768</v>
      </c>
      <c r="F25" s="18">
        <v>1</v>
      </c>
      <c r="G25" s="51">
        <v>9876</v>
      </c>
      <c r="H25" s="51">
        <f t="shared" si="0"/>
        <v>9876</v>
      </c>
      <c r="I25" s="22"/>
      <c r="J25" s="26" t="s">
        <v>4769</v>
      </c>
      <c r="K25" s="24" t="s">
        <v>4770</v>
      </c>
      <c r="L25" s="18"/>
      <c r="M25" s="30">
        <v>45117</v>
      </c>
      <c r="N25" s="17"/>
      <c r="O25" s="18"/>
      <c r="P25" s="30">
        <v>45132</v>
      </c>
      <c r="Q25" s="23">
        <v>45132</v>
      </c>
    </row>
    <row r="26" spans="2:17" s="8" customFormat="1" ht="19.7" customHeight="1">
      <c r="B26" s="17"/>
      <c r="C26" s="17"/>
      <c r="D26" s="17"/>
      <c r="E26" s="50"/>
      <c r="F26" s="18"/>
      <c r="G26" s="51">
        <v>0</v>
      </c>
      <c r="H26" s="51">
        <f>F26*G26</f>
        <v>0</v>
      </c>
      <c r="I26" s="22"/>
      <c r="J26" s="26"/>
      <c r="K26" s="18"/>
      <c r="L26" s="18"/>
      <c r="M26" s="30"/>
      <c r="N26" s="17"/>
      <c r="O26" s="18"/>
      <c r="P26" s="30"/>
      <c r="Q26" s="23"/>
    </row>
    <row r="27" spans="2:17" s="8" customFormat="1" ht="19.7" customHeight="1">
      <c r="B27" s="17">
        <v>4</v>
      </c>
      <c r="C27" s="17" t="s">
        <v>4330</v>
      </c>
      <c r="D27" s="17" t="s">
        <v>167</v>
      </c>
      <c r="E27" s="50" t="s">
        <v>4771</v>
      </c>
      <c r="F27" s="18">
        <v>2</v>
      </c>
      <c r="G27" s="51">
        <v>2690</v>
      </c>
      <c r="H27" s="51">
        <f>F27*G27</f>
        <v>5380</v>
      </c>
      <c r="I27" s="22"/>
      <c r="J27" s="26" t="s">
        <v>4772</v>
      </c>
      <c r="K27" s="24" t="s">
        <v>4773</v>
      </c>
      <c r="L27" s="18"/>
      <c r="M27" s="30">
        <v>45117</v>
      </c>
      <c r="N27" s="17"/>
      <c r="O27" s="18"/>
      <c r="P27" s="30">
        <v>45132</v>
      </c>
      <c r="Q27" s="23">
        <v>45132</v>
      </c>
    </row>
    <row r="28" spans="2:17" s="8" customFormat="1" ht="19.7" customHeight="1">
      <c r="B28" s="17"/>
      <c r="C28" s="17"/>
      <c r="D28" s="17"/>
      <c r="E28" s="50"/>
      <c r="F28" s="18"/>
      <c r="G28" s="51">
        <v>0</v>
      </c>
      <c r="H28" s="51">
        <f t="shared" si="0"/>
        <v>0</v>
      </c>
      <c r="I28" s="22"/>
      <c r="J28" s="26"/>
      <c r="K28" s="18"/>
      <c r="L28" s="18"/>
      <c r="M28" s="30"/>
      <c r="N28" s="17"/>
      <c r="O28" s="18"/>
      <c r="P28" s="30"/>
      <c r="Q28" s="23"/>
    </row>
    <row r="29" spans="2:17" s="8" customFormat="1" ht="19.7" customHeight="1">
      <c r="B29" s="17">
        <v>4</v>
      </c>
      <c r="C29" s="17" t="s">
        <v>167</v>
      </c>
      <c r="D29" s="17" t="s">
        <v>167</v>
      </c>
      <c r="E29" s="50" t="s">
        <v>335</v>
      </c>
      <c r="F29" s="18">
        <v>1</v>
      </c>
      <c r="G29" s="51">
        <v>7015</v>
      </c>
      <c r="H29" s="51">
        <f t="shared" si="0"/>
        <v>7015</v>
      </c>
      <c r="I29" s="22"/>
      <c r="J29" s="26" t="s">
        <v>4608</v>
      </c>
      <c r="K29" s="24" t="s">
        <v>5099</v>
      </c>
      <c r="L29" s="18"/>
      <c r="M29" s="30">
        <v>45117</v>
      </c>
      <c r="N29" s="17"/>
      <c r="O29" s="18"/>
      <c r="P29" s="30">
        <v>45132</v>
      </c>
      <c r="Q29" s="23">
        <v>45132</v>
      </c>
    </row>
    <row r="30" spans="2:17" s="8" customFormat="1" ht="19.7" customHeight="1">
      <c r="B30" s="17">
        <v>4</v>
      </c>
      <c r="C30" s="17" t="s">
        <v>167</v>
      </c>
      <c r="D30" s="17" t="s">
        <v>167</v>
      </c>
      <c r="E30" s="50" t="s">
        <v>4762</v>
      </c>
      <c r="F30" s="18">
        <v>1</v>
      </c>
      <c r="G30" s="51">
        <v>2930</v>
      </c>
      <c r="H30" s="51">
        <f t="shared" si="0"/>
        <v>2930</v>
      </c>
      <c r="I30" s="22"/>
      <c r="J30" s="26" t="s">
        <v>4482</v>
      </c>
      <c r="K30" s="24" t="s">
        <v>5099</v>
      </c>
      <c r="L30" s="18"/>
      <c r="M30" s="30">
        <v>45117</v>
      </c>
      <c r="N30" s="17"/>
      <c r="O30" s="18"/>
      <c r="P30" s="30">
        <v>45132</v>
      </c>
      <c r="Q30" s="23">
        <v>45132</v>
      </c>
    </row>
    <row r="31" spans="2:17" s="8" customFormat="1" ht="19.7" customHeight="1">
      <c r="B31" s="17">
        <v>4</v>
      </c>
      <c r="C31" s="17" t="s">
        <v>167</v>
      </c>
      <c r="D31" s="17" t="s">
        <v>167</v>
      </c>
      <c r="E31" s="50" t="s">
        <v>557</v>
      </c>
      <c r="F31" s="18">
        <v>1</v>
      </c>
      <c r="G31" s="51">
        <v>5117</v>
      </c>
      <c r="H31" s="51">
        <f t="shared" si="0"/>
        <v>5117</v>
      </c>
      <c r="I31" s="22"/>
      <c r="J31" s="26" t="s">
        <v>4763</v>
      </c>
      <c r="K31" s="24" t="s">
        <v>5099</v>
      </c>
      <c r="L31" s="18"/>
      <c r="M31" s="30">
        <v>45117</v>
      </c>
      <c r="N31" s="17"/>
      <c r="O31" s="18"/>
      <c r="P31" s="30">
        <v>45132</v>
      </c>
      <c r="Q31" s="23">
        <v>45132</v>
      </c>
    </row>
    <row r="32" spans="2:17" s="8" customFormat="1" ht="19.7" customHeight="1">
      <c r="B32" s="17">
        <v>4</v>
      </c>
      <c r="C32" s="17" t="s">
        <v>167</v>
      </c>
      <c r="D32" s="17" t="s">
        <v>167</v>
      </c>
      <c r="E32" s="50" t="s">
        <v>228</v>
      </c>
      <c r="F32" s="18">
        <v>1</v>
      </c>
      <c r="G32" s="51">
        <v>4239</v>
      </c>
      <c r="H32" s="51">
        <f t="shared" si="0"/>
        <v>4239</v>
      </c>
      <c r="I32" s="22"/>
      <c r="J32" s="26" t="s">
        <v>4764</v>
      </c>
      <c r="K32" s="24" t="s">
        <v>5099</v>
      </c>
      <c r="L32" s="18"/>
      <c r="M32" s="30">
        <v>45117</v>
      </c>
      <c r="N32" s="17"/>
      <c r="O32" s="18"/>
      <c r="P32" s="30">
        <v>45132</v>
      </c>
      <c r="Q32" s="23">
        <v>45132</v>
      </c>
    </row>
    <row r="33" spans="2:17" s="8" customFormat="1" ht="19.7" customHeight="1">
      <c r="B33" s="17">
        <v>4</v>
      </c>
      <c r="C33" s="17" t="s">
        <v>149</v>
      </c>
      <c r="D33" s="17" t="s">
        <v>167</v>
      </c>
      <c r="E33" s="50" t="s">
        <v>156</v>
      </c>
      <c r="F33" s="18">
        <v>2</v>
      </c>
      <c r="G33" s="51">
        <v>50</v>
      </c>
      <c r="H33" s="51">
        <f t="shared" si="0"/>
        <v>100</v>
      </c>
      <c r="I33" s="22"/>
      <c r="J33" s="26" t="s">
        <v>495</v>
      </c>
      <c r="K33" s="24" t="s">
        <v>5099</v>
      </c>
      <c r="L33" s="18"/>
      <c r="M33" s="30">
        <v>45117</v>
      </c>
      <c r="N33" s="17"/>
      <c r="O33" s="18"/>
      <c r="P33" s="30">
        <v>45132</v>
      </c>
      <c r="Q33" s="23">
        <v>45132</v>
      </c>
    </row>
    <row r="34" spans="2:17" s="8" customFormat="1" ht="19.7" customHeight="1">
      <c r="B34" s="17">
        <v>4</v>
      </c>
      <c r="C34" s="17" t="s">
        <v>4765</v>
      </c>
      <c r="D34" s="17" t="s">
        <v>167</v>
      </c>
      <c r="E34" s="50" t="s">
        <v>5101</v>
      </c>
      <c r="F34" s="18">
        <v>1</v>
      </c>
      <c r="G34" s="51">
        <v>11310</v>
      </c>
      <c r="H34" s="51">
        <f t="shared" si="0"/>
        <v>11310</v>
      </c>
      <c r="I34" s="22"/>
      <c r="J34" s="26" t="s">
        <v>5102</v>
      </c>
      <c r="K34" s="24" t="s">
        <v>5099</v>
      </c>
      <c r="L34" s="18"/>
      <c r="M34" s="30">
        <v>45117</v>
      </c>
      <c r="N34" s="17"/>
      <c r="O34" s="18"/>
      <c r="P34" s="30">
        <v>45132</v>
      </c>
      <c r="Q34" s="23">
        <v>45132</v>
      </c>
    </row>
    <row r="35" spans="2:17" s="8" customFormat="1" ht="19.7" customHeight="1">
      <c r="B35" s="17">
        <v>5</v>
      </c>
      <c r="C35" s="17" t="s">
        <v>167</v>
      </c>
      <c r="D35" s="17" t="s">
        <v>167</v>
      </c>
      <c r="E35" s="50" t="s">
        <v>381</v>
      </c>
      <c r="F35" s="18">
        <v>1</v>
      </c>
      <c r="G35" s="51">
        <v>250</v>
      </c>
      <c r="H35" s="51">
        <f>F35*G35</f>
        <v>250</v>
      </c>
      <c r="I35" s="22"/>
      <c r="J35" s="26" t="s">
        <v>380</v>
      </c>
      <c r="K35" s="24" t="s">
        <v>5099</v>
      </c>
      <c r="L35" s="18"/>
      <c r="M35" s="30">
        <v>45117</v>
      </c>
      <c r="N35" s="17"/>
      <c r="O35" s="18"/>
      <c r="P35" s="30">
        <v>45132</v>
      </c>
      <c r="Q35" s="23">
        <v>45132</v>
      </c>
    </row>
    <row r="36" spans="2:17" s="8" customFormat="1" ht="19.7" customHeight="1">
      <c r="B36" s="17">
        <v>5</v>
      </c>
      <c r="C36" s="17" t="s">
        <v>167</v>
      </c>
      <c r="D36" s="17" t="s">
        <v>167</v>
      </c>
      <c r="E36" s="50" t="s">
        <v>382</v>
      </c>
      <c r="F36" s="18">
        <v>1</v>
      </c>
      <c r="G36" s="51">
        <v>37</v>
      </c>
      <c r="H36" s="51">
        <f>F36*G36</f>
        <v>37</v>
      </c>
      <c r="I36" s="22"/>
      <c r="J36" s="26" t="s">
        <v>2786</v>
      </c>
      <c r="K36" s="24" t="s">
        <v>5099</v>
      </c>
      <c r="L36" s="18"/>
      <c r="M36" s="30">
        <v>45117</v>
      </c>
      <c r="N36" s="17"/>
      <c r="O36" s="18"/>
      <c r="P36" s="30">
        <v>45132</v>
      </c>
      <c r="Q36" s="23">
        <v>45132</v>
      </c>
    </row>
    <row r="37" spans="2:17" s="8" customFormat="1" ht="19.7" customHeight="1">
      <c r="B37" s="17">
        <v>5</v>
      </c>
      <c r="C37" s="17" t="s">
        <v>4330</v>
      </c>
      <c r="D37" s="17" t="s">
        <v>167</v>
      </c>
      <c r="E37" s="50" t="s">
        <v>4768</v>
      </c>
      <c r="F37" s="18">
        <v>1</v>
      </c>
      <c r="G37" s="51">
        <v>10968</v>
      </c>
      <c r="H37" s="51">
        <f>F37*G37</f>
        <v>10968</v>
      </c>
      <c r="I37" s="22"/>
      <c r="J37" s="26" t="s">
        <v>4769</v>
      </c>
      <c r="K37" s="24" t="s">
        <v>5099</v>
      </c>
      <c r="L37" s="18"/>
      <c r="M37" s="30">
        <v>45117</v>
      </c>
      <c r="N37" s="17"/>
      <c r="O37" s="18"/>
      <c r="P37" s="30">
        <v>45132</v>
      </c>
      <c r="Q37" s="23">
        <v>45132</v>
      </c>
    </row>
    <row r="38" spans="2:17" s="8" customFormat="1" ht="19.7" customHeight="1">
      <c r="B38" s="17">
        <v>4</v>
      </c>
      <c r="C38" s="17" t="s">
        <v>4330</v>
      </c>
      <c r="D38" s="17" t="s">
        <v>167</v>
      </c>
      <c r="E38" s="50" t="s">
        <v>4771</v>
      </c>
      <c r="F38" s="18">
        <v>1</v>
      </c>
      <c r="G38" s="51">
        <v>2990</v>
      </c>
      <c r="H38" s="51">
        <f>F38*G38</f>
        <v>2990</v>
      </c>
      <c r="I38" s="22"/>
      <c r="J38" s="26" t="s">
        <v>4772</v>
      </c>
      <c r="K38" s="24" t="s">
        <v>5099</v>
      </c>
      <c r="L38" s="18"/>
      <c r="M38" s="30">
        <v>45117</v>
      </c>
      <c r="N38" s="17"/>
      <c r="O38" s="18"/>
      <c r="P38" s="30">
        <v>45132</v>
      </c>
      <c r="Q38" s="23">
        <v>45132</v>
      </c>
    </row>
    <row r="39" spans="2:17" s="8" customFormat="1" ht="19.7" customHeight="1">
      <c r="B39" s="17"/>
      <c r="C39" s="17"/>
      <c r="D39" s="17"/>
      <c r="E39" s="50"/>
      <c r="F39" s="18"/>
      <c r="G39" s="51">
        <v>0</v>
      </c>
      <c r="H39" s="51">
        <f t="shared" si="0"/>
        <v>0</v>
      </c>
      <c r="I39" s="22"/>
      <c r="J39" s="26"/>
      <c r="K39" s="18"/>
      <c r="L39" s="18"/>
      <c r="M39" s="30"/>
      <c r="N39" s="17"/>
      <c r="O39" s="18"/>
      <c r="P39" s="30"/>
      <c r="Q39" s="23"/>
    </row>
    <row r="40" spans="2:17" s="8" customFormat="1" ht="19.7" customHeight="1">
      <c r="B40" s="17"/>
      <c r="C40" s="17"/>
      <c r="D40" s="17"/>
      <c r="E40" s="50"/>
      <c r="F40" s="18"/>
      <c r="G40" s="51">
        <v>0</v>
      </c>
      <c r="H40" s="51">
        <f t="shared" si="0"/>
        <v>0</v>
      </c>
      <c r="I40" s="22"/>
      <c r="J40" s="26"/>
      <c r="K40" s="18"/>
      <c r="L40" s="18"/>
      <c r="M40" s="30"/>
      <c r="N40" s="17"/>
      <c r="O40" s="18"/>
      <c r="P40" s="30"/>
      <c r="Q40" s="23"/>
    </row>
    <row r="41" spans="2:17" s="8" customFormat="1" ht="19.7" customHeight="1">
      <c r="B41" s="17"/>
      <c r="C41" s="17"/>
      <c r="D41" s="17"/>
      <c r="E41" s="50"/>
      <c r="F41" s="18"/>
      <c r="G41" s="51">
        <v>0</v>
      </c>
      <c r="H41" s="51">
        <f t="shared" si="0"/>
        <v>0</v>
      </c>
      <c r="I41" s="22"/>
      <c r="J41" s="26"/>
      <c r="K41" s="18"/>
      <c r="L41" s="18"/>
      <c r="M41" s="30"/>
      <c r="N41" s="17"/>
      <c r="O41" s="18"/>
      <c r="P41" s="30"/>
      <c r="Q41" s="23"/>
    </row>
    <row r="42" spans="2:17" s="8" customFormat="1" ht="19.7" customHeight="1">
      <c r="B42" s="17"/>
      <c r="C42" s="17"/>
      <c r="D42" s="17"/>
      <c r="E42" s="50"/>
      <c r="F42" s="18"/>
      <c r="G42" s="51">
        <v>0</v>
      </c>
      <c r="H42" s="51">
        <f t="shared" si="0"/>
        <v>0</v>
      </c>
      <c r="I42" s="22"/>
      <c r="J42" s="26"/>
      <c r="K42" s="18"/>
      <c r="L42" s="18"/>
      <c r="M42" s="30"/>
      <c r="N42" s="17"/>
      <c r="O42" s="18"/>
      <c r="P42" s="30"/>
      <c r="Q42" s="23"/>
    </row>
    <row r="43" spans="2:17" s="8" customFormat="1" ht="19.7" customHeight="1">
      <c r="B43" s="17"/>
      <c r="C43" s="17"/>
      <c r="D43" s="17"/>
      <c r="E43" s="50"/>
      <c r="F43" s="18"/>
      <c r="G43" s="51">
        <v>0</v>
      </c>
      <c r="H43" s="51">
        <f t="shared" si="0"/>
        <v>0</v>
      </c>
      <c r="I43" s="22"/>
      <c r="J43" s="26"/>
      <c r="K43" s="18"/>
      <c r="L43" s="18"/>
      <c r="M43" s="30"/>
      <c r="N43" s="17"/>
      <c r="O43" s="18"/>
      <c r="P43" s="30"/>
      <c r="Q43" s="23"/>
    </row>
    <row r="44" spans="2:17" s="8" customFormat="1" ht="19.7" customHeight="1">
      <c r="B44" s="17"/>
      <c r="C44" s="17"/>
      <c r="D44" s="17"/>
      <c r="E44" s="50"/>
      <c r="F44" s="18"/>
      <c r="G44" s="51">
        <v>0</v>
      </c>
      <c r="H44" s="51">
        <f t="shared" si="0"/>
        <v>0</v>
      </c>
      <c r="I44" s="22"/>
      <c r="J44" s="26"/>
      <c r="K44" s="18"/>
      <c r="L44" s="18"/>
      <c r="M44" s="30"/>
      <c r="N44" s="17"/>
      <c r="O44" s="18"/>
      <c r="P44" s="30"/>
      <c r="Q44" s="23"/>
    </row>
    <row r="45" spans="2:17" s="8" customFormat="1" ht="19.7" customHeight="1">
      <c r="B45" s="17"/>
      <c r="C45" s="17"/>
      <c r="D45" s="17"/>
      <c r="E45" s="50"/>
      <c r="F45" s="18"/>
      <c r="G45" s="51">
        <v>0</v>
      </c>
      <c r="H45" s="51">
        <f t="shared" si="0"/>
        <v>0</v>
      </c>
      <c r="I45" s="22"/>
      <c r="J45" s="26"/>
      <c r="K45" s="18"/>
      <c r="L45" s="18"/>
      <c r="M45" s="30"/>
      <c r="N45" s="17"/>
      <c r="O45" s="18"/>
      <c r="P45" s="30"/>
      <c r="Q45" s="23"/>
    </row>
    <row r="46" spans="2:17" s="8" customFormat="1" ht="19.7" customHeight="1">
      <c r="B46" s="17"/>
      <c r="C46" s="17"/>
      <c r="D46" s="17"/>
      <c r="E46" s="50"/>
      <c r="F46" s="18"/>
      <c r="G46" s="51">
        <v>0</v>
      </c>
      <c r="H46" s="51">
        <f t="shared" si="0"/>
        <v>0</v>
      </c>
      <c r="I46" s="22"/>
      <c r="J46" s="26"/>
      <c r="K46" s="18"/>
      <c r="L46" s="18"/>
      <c r="M46" s="30"/>
      <c r="N46" s="17"/>
      <c r="O46" s="18"/>
      <c r="P46" s="30"/>
      <c r="Q46" s="23"/>
    </row>
    <row r="47" spans="2:17">
      <c r="G47" s="10"/>
      <c r="H47" s="10"/>
    </row>
  </sheetData>
  <autoFilter ref="B8:O46" xr:uid="{102C525E-DA94-411A-B757-858DDA2F306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5C451-41FD-4AAD-BB1C-CA8428C9202F}">
  <dimension ref="B2:Q38"/>
  <sheetViews>
    <sheetView zoomScale="85" zoomScaleNormal="85" workbookViewId="0">
      <pane xSplit="10" ySplit="8" topLeftCell="O9" activePane="bottomRight" state="frozen"/>
      <selection pane="topRight" activeCell="K1" sqref="K1"/>
      <selection pane="bottomLeft" activeCell="A9" sqref="A9"/>
      <selection pane="bottomRight" activeCell="E8" sqref="E8"/>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5103</v>
      </c>
      <c r="G2" s="4" t="s">
        <v>2</v>
      </c>
      <c r="H2" s="5"/>
      <c r="I2" s="6"/>
      <c r="J2" s="7">
        <f>SUM(H:H)</f>
        <v>1192075</v>
      </c>
    </row>
    <row r="3" spans="2:17" ht="20.100000000000001" customHeight="1">
      <c r="B3" s="1" t="s">
        <v>3</v>
      </c>
      <c r="C3" s="1"/>
      <c r="D3" s="1"/>
      <c r="E3" s="13" t="s">
        <v>287</v>
      </c>
    </row>
    <row r="4" spans="2:17" ht="20.100000000000001" customHeight="1">
      <c r="B4" s="1" t="s">
        <v>5</v>
      </c>
      <c r="C4" s="1"/>
      <c r="D4" s="1"/>
      <c r="E4" s="13">
        <v>207296</v>
      </c>
    </row>
    <row r="5" spans="2:17" ht="20.100000000000001" customHeight="1">
      <c r="B5" s="1" t="s">
        <v>6</v>
      </c>
      <c r="C5" s="1"/>
      <c r="D5" s="1"/>
      <c r="E5" s="16">
        <v>45174</v>
      </c>
    </row>
    <row r="6" spans="2:17" ht="20.100000000000001" customHeight="1">
      <c r="B6" s="1" t="s">
        <v>7</v>
      </c>
      <c r="C6" s="1"/>
      <c r="D6" s="1"/>
      <c r="E6" s="16">
        <v>45202</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F9*G9</f>
        <v>0</v>
      </c>
      <c r="I9" s="22"/>
      <c r="J9" s="24"/>
      <c r="K9" s="24"/>
      <c r="L9" s="18"/>
      <c r="M9" s="30"/>
      <c r="N9" s="17"/>
      <c r="O9" s="18"/>
      <c r="P9" s="30"/>
      <c r="Q9" s="23"/>
    </row>
    <row r="10" spans="2:17" s="8" customFormat="1" ht="19.7" customHeight="1">
      <c r="B10" s="52">
        <v>1</v>
      </c>
      <c r="C10" s="52" t="s">
        <v>288</v>
      </c>
      <c r="D10" s="52" t="s">
        <v>288</v>
      </c>
      <c r="E10" s="62" t="s">
        <v>5104</v>
      </c>
      <c r="F10" s="54">
        <v>1</v>
      </c>
      <c r="G10" s="51">
        <v>972000</v>
      </c>
      <c r="H10" s="94">
        <f t="shared" ref="H10:H37" si="0">F10*G10</f>
        <v>972000</v>
      </c>
      <c r="I10" s="22"/>
      <c r="J10" s="26" t="s">
        <v>5105</v>
      </c>
      <c r="K10" s="18"/>
      <c r="L10" s="18"/>
      <c r="M10" s="30">
        <v>45114</v>
      </c>
      <c r="N10" s="17"/>
      <c r="O10" s="29">
        <v>45174</v>
      </c>
      <c r="P10" s="30">
        <v>45160</v>
      </c>
      <c r="Q10" s="23">
        <v>45160</v>
      </c>
    </row>
    <row r="11" spans="2:17" s="8" customFormat="1" ht="19.7" customHeight="1">
      <c r="B11" s="52">
        <v>1</v>
      </c>
      <c r="C11" s="52" t="s">
        <v>288</v>
      </c>
      <c r="D11" s="52" t="s">
        <v>288</v>
      </c>
      <c r="E11" s="62" t="s">
        <v>291</v>
      </c>
      <c r="F11" s="54">
        <v>1</v>
      </c>
      <c r="G11" s="51">
        <v>0</v>
      </c>
      <c r="H11" s="94">
        <f t="shared" si="0"/>
        <v>0</v>
      </c>
      <c r="I11" s="22"/>
      <c r="J11" s="26" t="s">
        <v>4760</v>
      </c>
      <c r="K11" s="18"/>
      <c r="L11" s="18"/>
      <c r="M11" s="30">
        <v>45114</v>
      </c>
      <c r="N11" s="17"/>
      <c r="O11" s="29">
        <v>45174</v>
      </c>
      <c r="P11" s="30">
        <v>45160</v>
      </c>
      <c r="Q11" s="23"/>
    </row>
    <row r="12" spans="2:17" s="8" customFormat="1" ht="19.7" customHeight="1">
      <c r="B12" s="52">
        <v>1</v>
      </c>
      <c r="C12" s="52" t="s">
        <v>288</v>
      </c>
      <c r="D12" s="52" t="s">
        <v>288</v>
      </c>
      <c r="E12" s="62" t="s">
        <v>5106</v>
      </c>
      <c r="F12" s="54">
        <v>1</v>
      </c>
      <c r="G12" s="51">
        <v>25000</v>
      </c>
      <c r="H12" s="51">
        <f t="shared" si="0"/>
        <v>25000</v>
      </c>
      <c r="I12" s="22"/>
      <c r="J12" s="26"/>
      <c r="K12" s="18"/>
      <c r="L12" s="18"/>
      <c r="M12" s="30">
        <v>45114</v>
      </c>
      <c r="N12" s="17"/>
      <c r="O12" s="29">
        <v>45174</v>
      </c>
      <c r="P12" s="30">
        <v>45160</v>
      </c>
      <c r="Q12" s="23">
        <v>45160</v>
      </c>
    </row>
    <row r="13" spans="2:17" s="8" customFormat="1" ht="19.7" customHeight="1">
      <c r="B13" s="52">
        <v>1</v>
      </c>
      <c r="C13" s="52" t="s">
        <v>288</v>
      </c>
      <c r="D13" s="52" t="s">
        <v>288</v>
      </c>
      <c r="E13" s="62" t="s">
        <v>2159</v>
      </c>
      <c r="F13" s="54">
        <v>1</v>
      </c>
      <c r="G13" s="51">
        <v>9000</v>
      </c>
      <c r="H13" s="51">
        <f t="shared" si="0"/>
        <v>9000</v>
      </c>
      <c r="I13" s="22"/>
      <c r="J13" s="26"/>
      <c r="K13" s="18"/>
      <c r="L13" s="18"/>
      <c r="M13" s="30">
        <v>45114</v>
      </c>
      <c r="N13" s="17"/>
      <c r="O13" s="29">
        <v>45174</v>
      </c>
      <c r="P13" s="30">
        <v>45160</v>
      </c>
      <c r="Q13" s="23">
        <v>45160</v>
      </c>
    </row>
    <row r="14" spans="2:17" s="8" customFormat="1" ht="19.7" customHeight="1">
      <c r="B14" s="52">
        <v>1</v>
      </c>
      <c r="C14" s="52" t="s">
        <v>288</v>
      </c>
      <c r="D14" s="52" t="s">
        <v>288</v>
      </c>
      <c r="E14" s="62" t="s">
        <v>5107</v>
      </c>
      <c r="F14" s="54">
        <v>1</v>
      </c>
      <c r="G14" s="51">
        <v>58000</v>
      </c>
      <c r="H14" s="94">
        <f t="shared" si="0"/>
        <v>58000</v>
      </c>
      <c r="I14" s="22"/>
      <c r="J14" s="26"/>
      <c r="K14" s="18"/>
      <c r="L14" s="18"/>
      <c r="M14" s="30">
        <v>45114</v>
      </c>
      <c r="N14" s="17"/>
      <c r="O14" s="29">
        <v>45174</v>
      </c>
      <c r="P14" s="30">
        <v>45160</v>
      </c>
      <c r="Q14" s="23">
        <v>45160</v>
      </c>
    </row>
    <row r="15" spans="2:17" s="8" customFormat="1" ht="19.7" customHeight="1">
      <c r="B15" s="52">
        <v>2</v>
      </c>
      <c r="C15" s="52" t="s">
        <v>288</v>
      </c>
      <c r="D15" s="52" t="s">
        <v>288</v>
      </c>
      <c r="E15" s="62" t="s">
        <v>5108</v>
      </c>
      <c r="F15" s="54">
        <v>1</v>
      </c>
      <c r="G15" s="51">
        <v>41000</v>
      </c>
      <c r="H15" s="94">
        <f t="shared" si="0"/>
        <v>41000</v>
      </c>
      <c r="I15" s="22"/>
      <c r="J15" s="26"/>
      <c r="K15" s="18"/>
      <c r="L15" s="18"/>
      <c r="M15" s="30">
        <v>45114</v>
      </c>
      <c r="N15" s="17"/>
      <c r="O15" s="29">
        <v>45174</v>
      </c>
      <c r="P15" s="30">
        <v>45160</v>
      </c>
      <c r="Q15" s="23">
        <v>45160</v>
      </c>
    </row>
    <row r="16" spans="2:17" s="8" customFormat="1" ht="19.7" customHeight="1">
      <c r="B16" s="52">
        <v>1</v>
      </c>
      <c r="C16" s="52" t="s">
        <v>288</v>
      </c>
      <c r="D16" s="52" t="s">
        <v>288</v>
      </c>
      <c r="E16" s="62" t="s">
        <v>5109</v>
      </c>
      <c r="F16" s="54">
        <v>1</v>
      </c>
      <c r="G16" s="51">
        <v>21000</v>
      </c>
      <c r="H16" s="94">
        <f t="shared" si="0"/>
        <v>21000</v>
      </c>
      <c r="I16" s="22"/>
      <c r="J16" s="26"/>
      <c r="K16" s="18"/>
      <c r="L16" s="18"/>
      <c r="M16" s="30">
        <v>45114</v>
      </c>
      <c r="N16" s="17"/>
      <c r="O16" s="29">
        <v>45174</v>
      </c>
      <c r="P16" s="30">
        <v>45160</v>
      </c>
      <c r="Q16" s="23">
        <v>45160</v>
      </c>
    </row>
    <row r="17" spans="2:17" s="8" customFormat="1" ht="19.7" customHeight="1">
      <c r="B17" s="52">
        <v>1</v>
      </c>
      <c r="C17" s="52" t="s">
        <v>288</v>
      </c>
      <c r="D17" s="52" t="s">
        <v>288</v>
      </c>
      <c r="E17" s="62" t="s">
        <v>5110</v>
      </c>
      <c r="F17" s="54">
        <v>1</v>
      </c>
      <c r="G17" s="51">
        <v>12000</v>
      </c>
      <c r="H17" s="94">
        <f t="shared" si="0"/>
        <v>12000</v>
      </c>
      <c r="I17" s="22"/>
      <c r="J17" s="26"/>
      <c r="K17" s="18"/>
      <c r="L17" s="18"/>
      <c r="M17" s="30">
        <v>45114</v>
      </c>
      <c r="N17" s="17"/>
      <c r="O17" s="29">
        <v>45174</v>
      </c>
      <c r="P17" s="30">
        <v>45160</v>
      </c>
      <c r="Q17" s="23">
        <v>45160</v>
      </c>
    </row>
    <row r="18" spans="2:17" s="8" customFormat="1" ht="19.7" customHeight="1">
      <c r="B18" s="52">
        <v>1</v>
      </c>
      <c r="C18" s="52" t="s">
        <v>288</v>
      </c>
      <c r="D18" s="52" t="s">
        <v>288</v>
      </c>
      <c r="E18" s="62" t="s">
        <v>5111</v>
      </c>
      <c r="F18" s="54">
        <v>1</v>
      </c>
      <c r="G18" s="51">
        <v>18000</v>
      </c>
      <c r="H18" s="94">
        <f t="shared" si="0"/>
        <v>18000</v>
      </c>
      <c r="I18" s="22"/>
      <c r="J18" s="26"/>
      <c r="K18" s="18"/>
      <c r="L18" s="18"/>
      <c r="M18" s="30">
        <v>45114</v>
      </c>
      <c r="N18" s="17"/>
      <c r="O18" s="29">
        <v>45174</v>
      </c>
      <c r="P18" s="30">
        <v>45160</v>
      </c>
      <c r="Q18" s="23">
        <v>45160</v>
      </c>
    </row>
    <row r="19" spans="2:17" s="8" customFormat="1" ht="19.7" customHeight="1">
      <c r="B19" s="17"/>
      <c r="C19" s="17"/>
      <c r="D19" s="17"/>
      <c r="E19" s="50"/>
      <c r="F19" s="18"/>
      <c r="G19" s="51">
        <v>0</v>
      </c>
      <c r="H19" s="51">
        <f t="shared" si="0"/>
        <v>0</v>
      </c>
      <c r="I19" s="22"/>
      <c r="J19" s="26"/>
      <c r="K19" s="18"/>
      <c r="L19" s="18"/>
      <c r="M19" s="30"/>
      <c r="N19" s="17"/>
      <c r="O19" s="18"/>
      <c r="P19" s="30"/>
      <c r="Q19" s="23"/>
    </row>
    <row r="20" spans="2:17" s="8" customFormat="1" ht="19.7" customHeight="1">
      <c r="B20" s="65">
        <v>4</v>
      </c>
      <c r="C20" s="65" t="s">
        <v>1713</v>
      </c>
      <c r="D20" s="65"/>
      <c r="E20" s="66" t="s">
        <v>5112</v>
      </c>
      <c r="F20" s="67">
        <v>1</v>
      </c>
      <c r="G20" s="51">
        <v>0</v>
      </c>
      <c r="H20" s="51">
        <f t="shared" si="0"/>
        <v>0</v>
      </c>
      <c r="I20" s="22"/>
      <c r="J20" s="26" t="s">
        <v>5113</v>
      </c>
      <c r="K20" s="433" t="s">
        <v>191</v>
      </c>
      <c r="L20" s="18"/>
      <c r="M20" s="30"/>
      <c r="N20" s="17"/>
      <c r="O20" s="18"/>
      <c r="P20" s="30"/>
      <c r="Q20" s="23"/>
    </row>
    <row r="21" spans="2:17" s="8" customFormat="1" ht="19.7" customHeight="1">
      <c r="B21" s="65">
        <v>4</v>
      </c>
      <c r="C21" s="65" t="s">
        <v>1713</v>
      </c>
      <c r="D21" s="65"/>
      <c r="E21" s="66" t="s">
        <v>4954</v>
      </c>
      <c r="F21" s="67">
        <v>1</v>
      </c>
      <c r="G21" s="51">
        <v>0</v>
      </c>
      <c r="H21" s="51">
        <f t="shared" si="0"/>
        <v>0</v>
      </c>
      <c r="I21" s="22"/>
      <c r="J21" s="26" t="s">
        <v>5114</v>
      </c>
      <c r="K21" s="433" t="s">
        <v>191</v>
      </c>
      <c r="L21" s="18"/>
      <c r="M21" s="30"/>
      <c r="N21" s="17"/>
      <c r="O21" s="18"/>
      <c r="P21" s="30"/>
      <c r="Q21" s="23"/>
    </row>
    <row r="22" spans="2:17" s="8" customFormat="1" ht="19.7" customHeight="1">
      <c r="B22" s="65"/>
      <c r="C22" s="65"/>
      <c r="D22" s="65"/>
      <c r="E22" s="66"/>
      <c r="F22" s="138"/>
      <c r="G22" s="51">
        <v>0</v>
      </c>
      <c r="H22" s="51">
        <f t="shared" si="0"/>
        <v>0</v>
      </c>
      <c r="I22" s="22"/>
      <c r="J22" s="26"/>
      <c r="K22" s="18"/>
      <c r="L22" s="18"/>
      <c r="M22" s="30"/>
      <c r="N22" s="17"/>
      <c r="O22" s="18"/>
      <c r="P22" s="30"/>
      <c r="Q22" s="23"/>
    </row>
    <row r="23" spans="2:17" s="8" customFormat="1" ht="19.7" customHeight="1">
      <c r="B23" s="17">
        <v>4</v>
      </c>
      <c r="C23" s="17" t="s">
        <v>167</v>
      </c>
      <c r="D23" s="17" t="s">
        <v>167</v>
      </c>
      <c r="E23" s="436" t="s">
        <v>5115</v>
      </c>
      <c r="F23" s="18">
        <v>1</v>
      </c>
      <c r="G23" s="51">
        <v>4156</v>
      </c>
      <c r="H23" s="51">
        <f t="shared" si="0"/>
        <v>4156</v>
      </c>
      <c r="I23" s="22"/>
      <c r="J23" s="26" t="s">
        <v>2176</v>
      </c>
      <c r="K23" s="24" t="s">
        <v>5116</v>
      </c>
      <c r="L23" s="18"/>
      <c r="M23" s="30">
        <v>45117</v>
      </c>
      <c r="N23" s="17"/>
      <c r="O23" s="18"/>
      <c r="P23" s="30">
        <v>45132</v>
      </c>
      <c r="Q23" s="23">
        <v>45132</v>
      </c>
    </row>
    <row r="24" spans="2:17" s="8" customFormat="1" ht="19.7" customHeight="1">
      <c r="B24" s="17">
        <v>4</v>
      </c>
      <c r="C24" s="17" t="s">
        <v>167</v>
      </c>
      <c r="D24" s="17" t="s">
        <v>167</v>
      </c>
      <c r="E24" s="50" t="s">
        <v>5117</v>
      </c>
      <c r="F24" s="18">
        <v>1</v>
      </c>
      <c r="G24" s="51">
        <v>7220</v>
      </c>
      <c r="H24" s="51">
        <f t="shared" si="0"/>
        <v>7220</v>
      </c>
      <c r="I24" s="22"/>
      <c r="J24" s="26" t="s">
        <v>5020</v>
      </c>
      <c r="K24" s="24" t="s">
        <v>5116</v>
      </c>
      <c r="L24" s="18"/>
      <c r="M24" s="30">
        <v>45117</v>
      </c>
      <c r="N24" s="17"/>
      <c r="O24" s="18"/>
      <c r="P24" s="30">
        <v>45132</v>
      </c>
      <c r="Q24" s="23">
        <v>45132</v>
      </c>
    </row>
    <row r="25" spans="2:17" s="8" customFormat="1" ht="19.7" customHeight="1">
      <c r="B25" s="17">
        <v>4</v>
      </c>
      <c r="C25" s="17" t="s">
        <v>167</v>
      </c>
      <c r="D25" s="17" t="s">
        <v>167</v>
      </c>
      <c r="E25" s="50" t="s">
        <v>3753</v>
      </c>
      <c r="F25" s="18">
        <v>1</v>
      </c>
      <c r="G25" s="51">
        <v>2790</v>
      </c>
      <c r="H25" s="51">
        <f t="shared" si="0"/>
        <v>2790</v>
      </c>
      <c r="I25" s="22"/>
      <c r="J25" s="26" t="s">
        <v>5118</v>
      </c>
      <c r="K25" s="24" t="s">
        <v>5116</v>
      </c>
      <c r="L25" s="18"/>
      <c r="M25" s="30">
        <v>45117</v>
      </c>
      <c r="N25" s="17"/>
      <c r="O25" s="18"/>
      <c r="P25" s="30">
        <v>45132</v>
      </c>
      <c r="Q25" s="23">
        <v>45132</v>
      </c>
    </row>
    <row r="26" spans="2:17" s="8" customFormat="1" ht="19.7" customHeight="1">
      <c r="B26" s="17">
        <v>4</v>
      </c>
      <c r="C26" s="17" t="s">
        <v>167</v>
      </c>
      <c r="D26" s="17" t="s">
        <v>167</v>
      </c>
      <c r="E26" s="50" t="s">
        <v>557</v>
      </c>
      <c r="F26" s="18">
        <v>1</v>
      </c>
      <c r="G26" s="51">
        <v>5117</v>
      </c>
      <c r="H26" s="51">
        <f t="shared" si="0"/>
        <v>5117</v>
      </c>
      <c r="I26" s="22"/>
      <c r="J26" s="26" t="s">
        <v>176</v>
      </c>
      <c r="K26" s="24" t="s">
        <v>5116</v>
      </c>
      <c r="L26" s="18"/>
      <c r="M26" s="30">
        <v>45117</v>
      </c>
      <c r="N26" s="17"/>
      <c r="O26" s="18"/>
      <c r="P26" s="30">
        <v>45132</v>
      </c>
      <c r="Q26" s="23">
        <v>45132</v>
      </c>
    </row>
    <row r="27" spans="2:17" s="8" customFormat="1" ht="19.7" customHeight="1">
      <c r="B27" s="17">
        <v>5</v>
      </c>
      <c r="C27" s="17" t="s">
        <v>167</v>
      </c>
      <c r="D27" s="17" t="s">
        <v>167</v>
      </c>
      <c r="E27" s="155" t="s">
        <v>5119</v>
      </c>
      <c r="F27" s="156">
        <v>1</v>
      </c>
      <c r="G27" s="134">
        <v>11835</v>
      </c>
      <c r="H27" s="157">
        <f t="shared" si="0"/>
        <v>11835</v>
      </c>
      <c r="I27" s="158"/>
      <c r="J27" s="155" t="s">
        <v>5120</v>
      </c>
      <c r="K27" s="24" t="s">
        <v>5116</v>
      </c>
      <c r="L27" s="18"/>
      <c r="M27" s="30">
        <v>45117</v>
      </c>
      <c r="N27" s="17"/>
      <c r="O27" s="18"/>
      <c r="P27" s="30">
        <v>45132</v>
      </c>
      <c r="Q27" s="23">
        <v>45132</v>
      </c>
    </row>
    <row r="28" spans="2:17" s="8" customFormat="1" ht="19.7" customHeight="1">
      <c r="B28" s="17">
        <v>5</v>
      </c>
      <c r="C28" s="17" t="s">
        <v>167</v>
      </c>
      <c r="D28" s="17" t="s">
        <v>167</v>
      </c>
      <c r="E28" s="155" t="s">
        <v>382</v>
      </c>
      <c r="F28" s="156">
        <v>1</v>
      </c>
      <c r="G28" s="134">
        <v>37</v>
      </c>
      <c r="H28" s="157">
        <f t="shared" si="0"/>
        <v>37</v>
      </c>
      <c r="I28" s="158"/>
      <c r="J28" s="135" t="s">
        <v>199</v>
      </c>
      <c r="K28" s="24" t="s">
        <v>5116</v>
      </c>
      <c r="L28" s="18"/>
      <c r="M28" s="30">
        <v>45117</v>
      </c>
      <c r="N28" s="17"/>
      <c r="O28" s="18"/>
      <c r="P28" s="30">
        <v>45132</v>
      </c>
      <c r="Q28" s="23">
        <v>45132</v>
      </c>
    </row>
    <row r="29" spans="2:17" s="8" customFormat="1" ht="19.7" customHeight="1">
      <c r="B29" s="17">
        <v>5</v>
      </c>
      <c r="C29" s="17" t="s">
        <v>167</v>
      </c>
      <c r="D29" s="17" t="s">
        <v>167</v>
      </c>
      <c r="E29" s="50" t="s">
        <v>381</v>
      </c>
      <c r="F29" s="151">
        <v>1</v>
      </c>
      <c r="G29" s="51">
        <v>250</v>
      </c>
      <c r="H29" s="157">
        <f t="shared" si="0"/>
        <v>250</v>
      </c>
      <c r="I29" s="158"/>
      <c r="J29" s="24" t="s">
        <v>233</v>
      </c>
      <c r="K29" s="24" t="s">
        <v>5116</v>
      </c>
      <c r="L29" s="18"/>
      <c r="M29" s="30">
        <v>45117</v>
      </c>
      <c r="N29" s="17"/>
      <c r="O29" s="18"/>
      <c r="P29" s="30">
        <v>45132</v>
      </c>
      <c r="Q29" s="23">
        <v>45132</v>
      </c>
    </row>
    <row r="30" spans="2:17" s="8" customFormat="1" ht="19.7" customHeight="1">
      <c r="B30" s="17">
        <v>4</v>
      </c>
      <c r="C30" s="17" t="s">
        <v>167</v>
      </c>
      <c r="D30" s="17" t="s">
        <v>167</v>
      </c>
      <c r="E30" s="155" t="s">
        <v>2172</v>
      </c>
      <c r="F30" s="156">
        <v>1</v>
      </c>
      <c r="G30" s="134">
        <v>1980</v>
      </c>
      <c r="H30" s="157">
        <f t="shared" si="0"/>
        <v>1980</v>
      </c>
      <c r="I30" s="158"/>
      <c r="J30" s="155" t="s">
        <v>5121</v>
      </c>
      <c r="K30" s="24" t="s">
        <v>5116</v>
      </c>
      <c r="L30" s="18"/>
      <c r="M30" s="30">
        <v>45117</v>
      </c>
      <c r="N30" s="17"/>
      <c r="O30" s="18"/>
      <c r="P30" s="30">
        <v>45132</v>
      </c>
      <c r="Q30" s="23">
        <v>45132</v>
      </c>
    </row>
    <row r="31" spans="2:17" s="8" customFormat="1" ht="19.7" customHeight="1">
      <c r="B31" s="17"/>
      <c r="C31" s="17"/>
      <c r="D31" s="17"/>
      <c r="E31" s="50"/>
      <c r="F31" s="18"/>
      <c r="G31" s="51">
        <v>0</v>
      </c>
      <c r="H31" s="51">
        <f t="shared" si="0"/>
        <v>0</v>
      </c>
      <c r="I31" s="22"/>
      <c r="J31" s="26"/>
      <c r="K31" s="18"/>
      <c r="L31" s="18"/>
      <c r="M31" s="30"/>
      <c r="N31" s="17"/>
      <c r="O31" s="18"/>
      <c r="P31" s="30"/>
      <c r="Q31" s="23"/>
    </row>
    <row r="32" spans="2:17" s="8" customFormat="1" ht="19.7" customHeight="1">
      <c r="B32" s="17">
        <v>4</v>
      </c>
      <c r="C32" s="17" t="s">
        <v>4330</v>
      </c>
      <c r="D32" s="17" t="s">
        <v>167</v>
      </c>
      <c r="E32" s="50" t="s">
        <v>4771</v>
      </c>
      <c r="F32" s="18">
        <v>1</v>
      </c>
      <c r="G32" s="51">
        <v>2690</v>
      </c>
      <c r="H32" s="51">
        <f t="shared" si="0"/>
        <v>2690</v>
      </c>
      <c r="I32" s="22"/>
      <c r="J32" s="26" t="s">
        <v>4772</v>
      </c>
      <c r="K32" s="1328" t="s">
        <v>4773</v>
      </c>
      <c r="L32" s="18"/>
      <c r="M32" s="30">
        <v>45117</v>
      </c>
      <c r="N32" s="17"/>
      <c r="O32" s="18"/>
      <c r="P32" s="30">
        <v>45132</v>
      </c>
      <c r="Q32" s="23">
        <v>45132</v>
      </c>
    </row>
    <row r="33" spans="2:17" s="8" customFormat="1" ht="19.7" customHeight="1">
      <c r="B33" s="17"/>
      <c r="C33" s="17"/>
      <c r="D33" s="17"/>
      <c r="E33" s="50"/>
      <c r="F33" s="18"/>
      <c r="G33" s="51">
        <v>0</v>
      </c>
      <c r="H33" s="51">
        <f t="shared" si="0"/>
        <v>0</v>
      </c>
      <c r="I33" s="22"/>
      <c r="J33" s="26"/>
      <c r="K33" s="18"/>
      <c r="L33" s="18"/>
      <c r="M33" s="30"/>
      <c r="N33" s="17"/>
      <c r="O33" s="18"/>
      <c r="P33" s="30"/>
      <c r="Q33" s="23"/>
    </row>
    <row r="34" spans="2:17" s="8" customFormat="1" ht="19.7" customHeight="1">
      <c r="B34" s="17"/>
      <c r="C34" s="17"/>
      <c r="D34" s="17"/>
      <c r="E34" s="50"/>
      <c r="F34" s="18"/>
      <c r="G34" s="51">
        <v>0</v>
      </c>
      <c r="H34" s="51">
        <f t="shared" si="0"/>
        <v>0</v>
      </c>
      <c r="I34" s="22"/>
      <c r="J34" s="26"/>
      <c r="K34" s="18"/>
      <c r="L34" s="18"/>
      <c r="M34" s="30"/>
      <c r="N34" s="17"/>
      <c r="O34" s="18"/>
      <c r="P34" s="30"/>
      <c r="Q34" s="23"/>
    </row>
    <row r="35" spans="2:17" s="8" customFormat="1" ht="19.7" customHeight="1">
      <c r="B35" s="17"/>
      <c r="C35" s="17"/>
      <c r="D35" s="17"/>
      <c r="E35" s="50"/>
      <c r="F35" s="18"/>
      <c r="G35" s="51">
        <v>0</v>
      </c>
      <c r="H35" s="51">
        <f t="shared" si="0"/>
        <v>0</v>
      </c>
      <c r="I35" s="22"/>
      <c r="J35" s="26"/>
      <c r="K35" s="18"/>
      <c r="L35" s="18"/>
      <c r="M35" s="30"/>
      <c r="N35" s="17"/>
      <c r="O35" s="18"/>
      <c r="P35" s="30"/>
      <c r="Q35" s="23"/>
    </row>
    <row r="36" spans="2:17" s="8" customFormat="1" ht="19.7" customHeight="1">
      <c r="B36" s="17"/>
      <c r="C36" s="17"/>
      <c r="D36" s="17"/>
      <c r="E36" s="50"/>
      <c r="F36" s="18"/>
      <c r="G36" s="51">
        <v>0</v>
      </c>
      <c r="H36" s="51">
        <f t="shared" si="0"/>
        <v>0</v>
      </c>
      <c r="I36" s="22"/>
      <c r="J36" s="26"/>
      <c r="K36" s="18"/>
      <c r="L36" s="18"/>
      <c r="M36" s="30"/>
      <c r="N36" s="17"/>
      <c r="O36" s="18"/>
      <c r="P36" s="30"/>
      <c r="Q36" s="23"/>
    </row>
    <row r="37" spans="2:17" s="8" customFormat="1" ht="19.7" customHeight="1">
      <c r="B37" s="17"/>
      <c r="C37" s="17"/>
      <c r="D37" s="17"/>
      <c r="E37" s="50"/>
      <c r="F37" s="18"/>
      <c r="G37" s="51">
        <v>0</v>
      </c>
      <c r="H37" s="51">
        <f t="shared" si="0"/>
        <v>0</v>
      </c>
      <c r="I37" s="22"/>
      <c r="J37" s="26"/>
      <c r="K37" s="18"/>
      <c r="L37" s="18"/>
      <c r="M37" s="30"/>
      <c r="N37" s="17"/>
      <c r="O37" s="18"/>
      <c r="P37" s="30"/>
      <c r="Q37" s="23"/>
    </row>
    <row r="38" spans="2:17">
      <c r="G38" s="10"/>
      <c r="H38" s="10"/>
    </row>
  </sheetData>
  <autoFilter ref="B8:O37" xr:uid="{CFC87756-9761-496A-AC69-5BE0B33C1FA7}"/>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61D68-CB15-4811-8B88-9229436599AD}">
  <dimension ref="A2:R73"/>
  <sheetViews>
    <sheetView zoomScale="70" zoomScaleNormal="70" workbookViewId="0">
      <pane xSplit="11" ySplit="10" topLeftCell="L11" activePane="bottomRight" state="frozen"/>
      <selection pane="topRight" activeCell="K1" sqref="K1"/>
      <selection pane="bottomLeft" activeCell="A9" sqref="A9"/>
      <selection pane="bottomRight" activeCell="R14" sqref="R14"/>
    </sheetView>
  </sheetViews>
  <sheetFormatPr defaultRowHeight="18.75"/>
  <cols>
    <col min="1" max="1" width="9" style="9"/>
    <col min="2" max="2" width="7.125" style="9" customWidth="1"/>
    <col min="3" max="3" width="18.125" style="8" customWidth="1"/>
    <col min="4" max="4" width="14.375" style="9" bestFit="1" customWidth="1"/>
    <col min="5" max="5" width="13.125" style="9" bestFit="1" customWidth="1"/>
    <col min="6" max="6" width="67.625" style="9" customWidth="1"/>
    <col min="7" max="7" width="6.125" style="8" customWidth="1"/>
    <col min="8" max="9" width="9.875" style="9" bestFit="1" customWidth="1"/>
    <col min="10" max="10" width="5.875" style="10" customWidth="1"/>
    <col min="11" max="11" width="35.5" style="9" customWidth="1"/>
    <col min="12" max="12" width="44.125" style="9" customWidth="1"/>
    <col min="13" max="13" width="11" style="8" customWidth="1"/>
    <col min="14" max="14" width="13.875" style="48" customWidth="1"/>
    <col min="15" max="15" width="6.375" style="9" customWidth="1"/>
    <col min="16" max="16" width="15.625" style="10" customWidth="1"/>
    <col min="17" max="17" width="16.875" style="49" customWidth="1"/>
    <col min="18" max="18" width="15.625" style="11" customWidth="1"/>
    <col min="19" max="257" width="9" style="9"/>
    <col min="258" max="258" width="7.125" style="9" customWidth="1"/>
    <col min="259" max="259" width="18.125" style="9" customWidth="1"/>
    <col min="260" max="260" width="14.375" style="9" bestFit="1" customWidth="1"/>
    <col min="261" max="261" width="13.125" style="9" bestFit="1" customWidth="1"/>
    <col min="262" max="262" width="67.625" style="9" customWidth="1"/>
    <col min="263" max="263" width="6.125" style="9" customWidth="1"/>
    <col min="264" max="265" width="9.875" style="9" bestFit="1" customWidth="1"/>
    <col min="266" max="266" width="5.875" style="9" customWidth="1"/>
    <col min="267" max="267" width="35.5" style="9" customWidth="1"/>
    <col min="268" max="268" width="44.125" style="9" customWidth="1"/>
    <col min="269" max="269" width="11" style="9" customWidth="1"/>
    <col min="270" max="270" width="13.875" style="9" customWidth="1"/>
    <col min="271" max="271" width="6.375" style="9" customWidth="1"/>
    <col min="272" max="272" width="15.625" style="9" customWidth="1"/>
    <col min="273" max="273" width="16.875" style="9" customWidth="1"/>
    <col min="274" max="274" width="15.625" style="9" customWidth="1"/>
    <col min="275" max="513" width="9" style="9"/>
    <col min="514" max="514" width="7.125" style="9" customWidth="1"/>
    <col min="515" max="515" width="18.125" style="9" customWidth="1"/>
    <col min="516" max="516" width="14.375" style="9" bestFit="1" customWidth="1"/>
    <col min="517" max="517" width="13.125" style="9" bestFit="1" customWidth="1"/>
    <col min="518" max="518" width="67.625" style="9" customWidth="1"/>
    <col min="519" max="519" width="6.125" style="9" customWidth="1"/>
    <col min="520" max="521" width="9.875" style="9" bestFit="1" customWidth="1"/>
    <col min="522" max="522" width="5.875" style="9" customWidth="1"/>
    <col min="523" max="523" width="35.5" style="9" customWidth="1"/>
    <col min="524" max="524" width="44.125" style="9" customWidth="1"/>
    <col min="525" max="525" width="11" style="9" customWidth="1"/>
    <col min="526" max="526" width="13.875" style="9" customWidth="1"/>
    <col min="527" max="527" width="6.375" style="9" customWidth="1"/>
    <col min="528" max="528" width="15.625" style="9" customWidth="1"/>
    <col min="529" max="529" width="16.875" style="9" customWidth="1"/>
    <col min="530" max="530" width="15.625" style="9" customWidth="1"/>
    <col min="531" max="769" width="9" style="9"/>
    <col min="770" max="770" width="7.125" style="9" customWidth="1"/>
    <col min="771" max="771" width="18.125" style="9" customWidth="1"/>
    <col min="772" max="772" width="14.375" style="9" bestFit="1" customWidth="1"/>
    <col min="773" max="773" width="13.125" style="9" bestFit="1" customWidth="1"/>
    <col min="774" max="774" width="67.625" style="9" customWidth="1"/>
    <col min="775" max="775" width="6.125" style="9" customWidth="1"/>
    <col min="776" max="777" width="9.875" style="9" bestFit="1" customWidth="1"/>
    <col min="778" max="778" width="5.875" style="9" customWidth="1"/>
    <col min="779" max="779" width="35.5" style="9" customWidth="1"/>
    <col min="780" max="780" width="44.125" style="9" customWidth="1"/>
    <col min="781" max="781" width="11" style="9" customWidth="1"/>
    <col min="782" max="782" width="13.875" style="9" customWidth="1"/>
    <col min="783" max="783" width="6.375" style="9" customWidth="1"/>
    <col min="784" max="784" width="15.625" style="9" customWidth="1"/>
    <col min="785" max="785" width="16.875" style="9" customWidth="1"/>
    <col min="786" max="786" width="15.625" style="9" customWidth="1"/>
    <col min="787" max="1025" width="9" style="9"/>
    <col min="1026" max="1026" width="7.125" style="9" customWidth="1"/>
    <col min="1027" max="1027" width="18.125" style="9" customWidth="1"/>
    <col min="1028" max="1028" width="14.375" style="9" bestFit="1" customWidth="1"/>
    <col min="1029" max="1029" width="13.125" style="9" bestFit="1" customWidth="1"/>
    <col min="1030" max="1030" width="67.625" style="9" customWidth="1"/>
    <col min="1031" max="1031" width="6.125" style="9" customWidth="1"/>
    <col min="1032" max="1033" width="9.875" style="9" bestFit="1" customWidth="1"/>
    <col min="1034" max="1034" width="5.875" style="9" customWidth="1"/>
    <col min="1035" max="1035" width="35.5" style="9" customWidth="1"/>
    <col min="1036" max="1036" width="44.125" style="9" customWidth="1"/>
    <col min="1037" max="1037" width="11" style="9" customWidth="1"/>
    <col min="1038" max="1038" width="13.875" style="9" customWidth="1"/>
    <col min="1039" max="1039" width="6.375" style="9" customWidth="1"/>
    <col min="1040" max="1040" width="15.625" style="9" customWidth="1"/>
    <col min="1041" max="1041" width="16.875" style="9" customWidth="1"/>
    <col min="1042" max="1042" width="15.625" style="9" customWidth="1"/>
    <col min="1043" max="1281" width="9" style="9"/>
    <col min="1282" max="1282" width="7.125" style="9" customWidth="1"/>
    <col min="1283" max="1283" width="18.125" style="9" customWidth="1"/>
    <col min="1284" max="1284" width="14.375" style="9" bestFit="1" customWidth="1"/>
    <col min="1285" max="1285" width="13.125" style="9" bestFit="1" customWidth="1"/>
    <col min="1286" max="1286" width="67.625" style="9" customWidth="1"/>
    <col min="1287" max="1287" width="6.125" style="9" customWidth="1"/>
    <col min="1288" max="1289" width="9.875" style="9" bestFit="1" customWidth="1"/>
    <col min="1290" max="1290" width="5.875" style="9" customWidth="1"/>
    <col min="1291" max="1291" width="35.5" style="9" customWidth="1"/>
    <col min="1292" max="1292" width="44.125" style="9" customWidth="1"/>
    <col min="1293" max="1293" width="11" style="9" customWidth="1"/>
    <col min="1294" max="1294" width="13.875" style="9" customWidth="1"/>
    <col min="1295" max="1295" width="6.375" style="9" customWidth="1"/>
    <col min="1296" max="1296" width="15.625" style="9" customWidth="1"/>
    <col min="1297" max="1297" width="16.875" style="9" customWidth="1"/>
    <col min="1298" max="1298" width="15.625" style="9" customWidth="1"/>
    <col min="1299" max="1537" width="9" style="9"/>
    <col min="1538" max="1538" width="7.125" style="9" customWidth="1"/>
    <col min="1539" max="1539" width="18.125" style="9" customWidth="1"/>
    <col min="1540" max="1540" width="14.375" style="9" bestFit="1" customWidth="1"/>
    <col min="1541" max="1541" width="13.125" style="9" bestFit="1" customWidth="1"/>
    <col min="1542" max="1542" width="67.625" style="9" customWidth="1"/>
    <col min="1543" max="1543" width="6.125" style="9" customWidth="1"/>
    <col min="1544" max="1545" width="9.875" style="9" bestFit="1" customWidth="1"/>
    <col min="1546" max="1546" width="5.875" style="9" customWidth="1"/>
    <col min="1547" max="1547" width="35.5" style="9" customWidth="1"/>
    <col min="1548" max="1548" width="44.125" style="9" customWidth="1"/>
    <col min="1549" max="1549" width="11" style="9" customWidth="1"/>
    <col min="1550" max="1550" width="13.875" style="9" customWidth="1"/>
    <col min="1551" max="1551" width="6.375" style="9" customWidth="1"/>
    <col min="1552" max="1552" width="15.625" style="9" customWidth="1"/>
    <col min="1553" max="1553" width="16.875" style="9" customWidth="1"/>
    <col min="1554" max="1554" width="15.625" style="9" customWidth="1"/>
    <col min="1555" max="1793" width="9" style="9"/>
    <col min="1794" max="1794" width="7.125" style="9" customWidth="1"/>
    <col min="1795" max="1795" width="18.125" style="9" customWidth="1"/>
    <col min="1796" max="1796" width="14.375" style="9" bestFit="1" customWidth="1"/>
    <col min="1797" max="1797" width="13.125" style="9" bestFit="1" customWidth="1"/>
    <col min="1798" max="1798" width="67.625" style="9" customWidth="1"/>
    <col min="1799" max="1799" width="6.125" style="9" customWidth="1"/>
    <col min="1800" max="1801" width="9.875" style="9" bestFit="1" customWidth="1"/>
    <col min="1802" max="1802" width="5.875" style="9" customWidth="1"/>
    <col min="1803" max="1803" width="35.5" style="9" customWidth="1"/>
    <col min="1804" max="1804" width="44.125" style="9" customWidth="1"/>
    <col min="1805" max="1805" width="11" style="9" customWidth="1"/>
    <col min="1806" max="1806" width="13.875" style="9" customWidth="1"/>
    <col min="1807" max="1807" width="6.375" style="9" customWidth="1"/>
    <col min="1808" max="1808" width="15.625" style="9" customWidth="1"/>
    <col min="1809" max="1809" width="16.875" style="9" customWidth="1"/>
    <col min="1810" max="1810" width="15.625" style="9" customWidth="1"/>
    <col min="1811" max="2049" width="9" style="9"/>
    <col min="2050" max="2050" width="7.125" style="9" customWidth="1"/>
    <col min="2051" max="2051" width="18.125" style="9" customWidth="1"/>
    <col min="2052" max="2052" width="14.375" style="9" bestFit="1" customWidth="1"/>
    <col min="2053" max="2053" width="13.125" style="9" bestFit="1" customWidth="1"/>
    <col min="2054" max="2054" width="67.625" style="9" customWidth="1"/>
    <col min="2055" max="2055" width="6.125" style="9" customWidth="1"/>
    <col min="2056" max="2057" width="9.875" style="9" bestFit="1" customWidth="1"/>
    <col min="2058" max="2058" width="5.875" style="9" customWidth="1"/>
    <col min="2059" max="2059" width="35.5" style="9" customWidth="1"/>
    <col min="2060" max="2060" width="44.125" style="9" customWidth="1"/>
    <col min="2061" max="2061" width="11" style="9" customWidth="1"/>
    <col min="2062" max="2062" width="13.875" style="9" customWidth="1"/>
    <col min="2063" max="2063" width="6.375" style="9" customWidth="1"/>
    <col min="2064" max="2064" width="15.625" style="9" customWidth="1"/>
    <col min="2065" max="2065" width="16.875" style="9" customWidth="1"/>
    <col min="2066" max="2066" width="15.625" style="9" customWidth="1"/>
    <col min="2067" max="2305" width="9" style="9"/>
    <col min="2306" max="2306" width="7.125" style="9" customWidth="1"/>
    <col min="2307" max="2307" width="18.125" style="9" customWidth="1"/>
    <col min="2308" max="2308" width="14.375" style="9" bestFit="1" customWidth="1"/>
    <col min="2309" max="2309" width="13.125" style="9" bestFit="1" customWidth="1"/>
    <col min="2310" max="2310" width="67.625" style="9" customWidth="1"/>
    <col min="2311" max="2311" width="6.125" style="9" customWidth="1"/>
    <col min="2312" max="2313" width="9.875" style="9" bestFit="1" customWidth="1"/>
    <col min="2314" max="2314" width="5.875" style="9" customWidth="1"/>
    <col min="2315" max="2315" width="35.5" style="9" customWidth="1"/>
    <col min="2316" max="2316" width="44.125" style="9" customWidth="1"/>
    <col min="2317" max="2317" width="11" style="9" customWidth="1"/>
    <col min="2318" max="2318" width="13.875" style="9" customWidth="1"/>
    <col min="2319" max="2319" width="6.375" style="9" customWidth="1"/>
    <col min="2320" max="2320" width="15.625" style="9" customWidth="1"/>
    <col min="2321" max="2321" width="16.875" style="9" customWidth="1"/>
    <col min="2322" max="2322" width="15.625" style="9" customWidth="1"/>
    <col min="2323" max="2561" width="9" style="9"/>
    <col min="2562" max="2562" width="7.125" style="9" customWidth="1"/>
    <col min="2563" max="2563" width="18.125" style="9" customWidth="1"/>
    <col min="2564" max="2564" width="14.375" style="9" bestFit="1" customWidth="1"/>
    <col min="2565" max="2565" width="13.125" style="9" bestFit="1" customWidth="1"/>
    <col min="2566" max="2566" width="67.625" style="9" customWidth="1"/>
    <col min="2567" max="2567" width="6.125" style="9" customWidth="1"/>
    <col min="2568" max="2569" width="9.875" style="9" bestFit="1" customWidth="1"/>
    <col min="2570" max="2570" width="5.875" style="9" customWidth="1"/>
    <col min="2571" max="2571" width="35.5" style="9" customWidth="1"/>
    <col min="2572" max="2572" width="44.125" style="9" customWidth="1"/>
    <col min="2573" max="2573" width="11" style="9" customWidth="1"/>
    <col min="2574" max="2574" width="13.875" style="9" customWidth="1"/>
    <col min="2575" max="2575" width="6.375" style="9" customWidth="1"/>
    <col min="2576" max="2576" width="15.625" style="9" customWidth="1"/>
    <col min="2577" max="2577" width="16.875" style="9" customWidth="1"/>
    <col min="2578" max="2578" width="15.625" style="9" customWidth="1"/>
    <col min="2579" max="2817" width="9" style="9"/>
    <col min="2818" max="2818" width="7.125" style="9" customWidth="1"/>
    <col min="2819" max="2819" width="18.125" style="9" customWidth="1"/>
    <col min="2820" max="2820" width="14.375" style="9" bestFit="1" customWidth="1"/>
    <col min="2821" max="2821" width="13.125" style="9" bestFit="1" customWidth="1"/>
    <col min="2822" max="2822" width="67.625" style="9" customWidth="1"/>
    <col min="2823" max="2823" width="6.125" style="9" customWidth="1"/>
    <col min="2824" max="2825" width="9.875" style="9" bestFit="1" customWidth="1"/>
    <col min="2826" max="2826" width="5.875" style="9" customWidth="1"/>
    <col min="2827" max="2827" width="35.5" style="9" customWidth="1"/>
    <col min="2828" max="2828" width="44.125" style="9" customWidth="1"/>
    <col min="2829" max="2829" width="11" style="9" customWidth="1"/>
    <col min="2830" max="2830" width="13.875" style="9" customWidth="1"/>
    <col min="2831" max="2831" width="6.375" style="9" customWidth="1"/>
    <col min="2832" max="2832" width="15.625" style="9" customWidth="1"/>
    <col min="2833" max="2833" width="16.875" style="9" customWidth="1"/>
    <col min="2834" max="2834" width="15.625" style="9" customWidth="1"/>
    <col min="2835" max="3073" width="9" style="9"/>
    <col min="3074" max="3074" width="7.125" style="9" customWidth="1"/>
    <col min="3075" max="3075" width="18.125" style="9" customWidth="1"/>
    <col min="3076" max="3076" width="14.375" style="9" bestFit="1" customWidth="1"/>
    <col min="3077" max="3077" width="13.125" style="9" bestFit="1" customWidth="1"/>
    <col min="3078" max="3078" width="67.625" style="9" customWidth="1"/>
    <col min="3079" max="3079" width="6.125" style="9" customWidth="1"/>
    <col min="3080" max="3081" width="9.875" style="9" bestFit="1" customWidth="1"/>
    <col min="3082" max="3082" width="5.875" style="9" customWidth="1"/>
    <col min="3083" max="3083" width="35.5" style="9" customWidth="1"/>
    <col min="3084" max="3084" width="44.125" style="9" customWidth="1"/>
    <col min="3085" max="3085" width="11" style="9" customWidth="1"/>
    <col min="3086" max="3086" width="13.875" style="9" customWidth="1"/>
    <col min="3087" max="3087" width="6.375" style="9" customWidth="1"/>
    <col min="3088" max="3088" width="15.625" style="9" customWidth="1"/>
    <col min="3089" max="3089" width="16.875" style="9" customWidth="1"/>
    <col min="3090" max="3090" width="15.625" style="9" customWidth="1"/>
    <col min="3091" max="3329" width="9" style="9"/>
    <col min="3330" max="3330" width="7.125" style="9" customWidth="1"/>
    <col min="3331" max="3331" width="18.125" style="9" customWidth="1"/>
    <col min="3332" max="3332" width="14.375" style="9" bestFit="1" customWidth="1"/>
    <col min="3333" max="3333" width="13.125" style="9" bestFit="1" customWidth="1"/>
    <col min="3334" max="3334" width="67.625" style="9" customWidth="1"/>
    <col min="3335" max="3335" width="6.125" style="9" customWidth="1"/>
    <col min="3336" max="3337" width="9.875" style="9" bestFit="1" customWidth="1"/>
    <col min="3338" max="3338" width="5.875" style="9" customWidth="1"/>
    <col min="3339" max="3339" width="35.5" style="9" customWidth="1"/>
    <col min="3340" max="3340" width="44.125" style="9" customWidth="1"/>
    <col min="3341" max="3341" width="11" style="9" customWidth="1"/>
    <col min="3342" max="3342" width="13.875" style="9" customWidth="1"/>
    <col min="3343" max="3343" width="6.375" style="9" customWidth="1"/>
    <col min="3344" max="3344" width="15.625" style="9" customWidth="1"/>
    <col min="3345" max="3345" width="16.875" style="9" customWidth="1"/>
    <col min="3346" max="3346" width="15.625" style="9" customWidth="1"/>
    <col min="3347" max="3585" width="9" style="9"/>
    <col min="3586" max="3586" width="7.125" style="9" customWidth="1"/>
    <col min="3587" max="3587" width="18.125" style="9" customWidth="1"/>
    <col min="3588" max="3588" width="14.375" style="9" bestFit="1" customWidth="1"/>
    <col min="3589" max="3589" width="13.125" style="9" bestFit="1" customWidth="1"/>
    <col min="3590" max="3590" width="67.625" style="9" customWidth="1"/>
    <col min="3591" max="3591" width="6.125" style="9" customWidth="1"/>
    <col min="3592" max="3593" width="9.875" style="9" bestFit="1" customWidth="1"/>
    <col min="3594" max="3594" width="5.875" style="9" customWidth="1"/>
    <col min="3595" max="3595" width="35.5" style="9" customWidth="1"/>
    <col min="3596" max="3596" width="44.125" style="9" customWidth="1"/>
    <col min="3597" max="3597" width="11" style="9" customWidth="1"/>
    <col min="3598" max="3598" width="13.875" style="9" customWidth="1"/>
    <col min="3599" max="3599" width="6.375" style="9" customWidth="1"/>
    <col min="3600" max="3600" width="15.625" style="9" customWidth="1"/>
    <col min="3601" max="3601" width="16.875" style="9" customWidth="1"/>
    <col min="3602" max="3602" width="15.625" style="9" customWidth="1"/>
    <col min="3603" max="3841" width="9" style="9"/>
    <col min="3842" max="3842" width="7.125" style="9" customWidth="1"/>
    <col min="3843" max="3843" width="18.125" style="9" customWidth="1"/>
    <col min="3844" max="3844" width="14.375" style="9" bestFit="1" customWidth="1"/>
    <col min="3845" max="3845" width="13.125" style="9" bestFit="1" customWidth="1"/>
    <col min="3846" max="3846" width="67.625" style="9" customWidth="1"/>
    <col min="3847" max="3847" width="6.125" style="9" customWidth="1"/>
    <col min="3848" max="3849" width="9.875" style="9" bestFit="1" customWidth="1"/>
    <col min="3850" max="3850" width="5.875" style="9" customWidth="1"/>
    <col min="3851" max="3851" width="35.5" style="9" customWidth="1"/>
    <col min="3852" max="3852" width="44.125" style="9" customWidth="1"/>
    <col min="3853" max="3853" width="11" style="9" customWidth="1"/>
    <col min="3854" max="3854" width="13.875" style="9" customWidth="1"/>
    <col min="3855" max="3855" width="6.375" style="9" customWidth="1"/>
    <col min="3856" max="3856" width="15.625" style="9" customWidth="1"/>
    <col min="3857" max="3857" width="16.875" style="9" customWidth="1"/>
    <col min="3858" max="3858" width="15.625" style="9" customWidth="1"/>
    <col min="3859" max="4097" width="9" style="9"/>
    <col min="4098" max="4098" width="7.125" style="9" customWidth="1"/>
    <col min="4099" max="4099" width="18.125" style="9" customWidth="1"/>
    <col min="4100" max="4100" width="14.375" style="9" bestFit="1" customWidth="1"/>
    <col min="4101" max="4101" width="13.125" style="9" bestFit="1" customWidth="1"/>
    <col min="4102" max="4102" width="67.625" style="9" customWidth="1"/>
    <col min="4103" max="4103" width="6.125" style="9" customWidth="1"/>
    <col min="4104" max="4105" width="9.875" style="9" bestFit="1" customWidth="1"/>
    <col min="4106" max="4106" width="5.875" style="9" customWidth="1"/>
    <col min="4107" max="4107" width="35.5" style="9" customWidth="1"/>
    <col min="4108" max="4108" width="44.125" style="9" customWidth="1"/>
    <col min="4109" max="4109" width="11" style="9" customWidth="1"/>
    <col min="4110" max="4110" width="13.875" style="9" customWidth="1"/>
    <col min="4111" max="4111" width="6.375" style="9" customWidth="1"/>
    <col min="4112" max="4112" width="15.625" style="9" customWidth="1"/>
    <col min="4113" max="4113" width="16.875" style="9" customWidth="1"/>
    <col min="4114" max="4114" width="15.625" style="9" customWidth="1"/>
    <col min="4115" max="4353" width="9" style="9"/>
    <col min="4354" max="4354" width="7.125" style="9" customWidth="1"/>
    <col min="4355" max="4355" width="18.125" style="9" customWidth="1"/>
    <col min="4356" max="4356" width="14.375" style="9" bestFit="1" customWidth="1"/>
    <col min="4357" max="4357" width="13.125" style="9" bestFit="1" customWidth="1"/>
    <col min="4358" max="4358" width="67.625" style="9" customWidth="1"/>
    <col min="4359" max="4359" width="6.125" style="9" customWidth="1"/>
    <col min="4360" max="4361" width="9.875" style="9" bestFit="1" customWidth="1"/>
    <col min="4362" max="4362" width="5.875" style="9" customWidth="1"/>
    <col min="4363" max="4363" width="35.5" style="9" customWidth="1"/>
    <col min="4364" max="4364" width="44.125" style="9" customWidth="1"/>
    <col min="4365" max="4365" width="11" style="9" customWidth="1"/>
    <col min="4366" max="4366" width="13.875" style="9" customWidth="1"/>
    <col min="4367" max="4367" width="6.375" style="9" customWidth="1"/>
    <col min="4368" max="4368" width="15.625" style="9" customWidth="1"/>
    <col min="4369" max="4369" width="16.875" style="9" customWidth="1"/>
    <col min="4370" max="4370" width="15.625" style="9" customWidth="1"/>
    <col min="4371" max="4609" width="9" style="9"/>
    <col min="4610" max="4610" width="7.125" style="9" customWidth="1"/>
    <col min="4611" max="4611" width="18.125" style="9" customWidth="1"/>
    <col min="4612" max="4612" width="14.375" style="9" bestFit="1" customWidth="1"/>
    <col min="4613" max="4613" width="13.125" style="9" bestFit="1" customWidth="1"/>
    <col min="4614" max="4614" width="67.625" style="9" customWidth="1"/>
    <col min="4615" max="4615" width="6.125" style="9" customWidth="1"/>
    <col min="4616" max="4617" width="9.875" style="9" bestFit="1" customWidth="1"/>
    <col min="4618" max="4618" width="5.875" style="9" customWidth="1"/>
    <col min="4619" max="4619" width="35.5" style="9" customWidth="1"/>
    <col min="4620" max="4620" width="44.125" style="9" customWidth="1"/>
    <col min="4621" max="4621" width="11" style="9" customWidth="1"/>
    <col min="4622" max="4622" width="13.875" style="9" customWidth="1"/>
    <col min="4623" max="4623" width="6.375" style="9" customWidth="1"/>
    <col min="4624" max="4624" width="15.625" style="9" customWidth="1"/>
    <col min="4625" max="4625" width="16.875" style="9" customWidth="1"/>
    <col min="4626" max="4626" width="15.625" style="9" customWidth="1"/>
    <col min="4627" max="4865" width="9" style="9"/>
    <col min="4866" max="4866" width="7.125" style="9" customWidth="1"/>
    <col min="4867" max="4867" width="18.125" style="9" customWidth="1"/>
    <col min="4868" max="4868" width="14.375" style="9" bestFit="1" customWidth="1"/>
    <col min="4869" max="4869" width="13.125" style="9" bestFit="1" customWidth="1"/>
    <col min="4870" max="4870" width="67.625" style="9" customWidth="1"/>
    <col min="4871" max="4871" width="6.125" style="9" customWidth="1"/>
    <col min="4872" max="4873" width="9.875" style="9" bestFit="1" customWidth="1"/>
    <col min="4874" max="4874" width="5.875" style="9" customWidth="1"/>
    <col min="4875" max="4875" width="35.5" style="9" customWidth="1"/>
    <col min="4876" max="4876" width="44.125" style="9" customWidth="1"/>
    <col min="4877" max="4877" width="11" style="9" customWidth="1"/>
    <col min="4878" max="4878" width="13.875" style="9" customWidth="1"/>
    <col min="4879" max="4879" width="6.375" style="9" customWidth="1"/>
    <col min="4880" max="4880" width="15.625" style="9" customWidth="1"/>
    <col min="4881" max="4881" width="16.875" style="9" customWidth="1"/>
    <col min="4882" max="4882" width="15.625" style="9" customWidth="1"/>
    <col min="4883" max="5121" width="9" style="9"/>
    <col min="5122" max="5122" width="7.125" style="9" customWidth="1"/>
    <col min="5123" max="5123" width="18.125" style="9" customWidth="1"/>
    <col min="5124" max="5124" width="14.375" style="9" bestFit="1" customWidth="1"/>
    <col min="5125" max="5125" width="13.125" style="9" bestFit="1" customWidth="1"/>
    <col min="5126" max="5126" width="67.625" style="9" customWidth="1"/>
    <col min="5127" max="5127" width="6.125" style="9" customWidth="1"/>
    <col min="5128" max="5129" width="9.875" style="9" bestFit="1" customWidth="1"/>
    <col min="5130" max="5130" width="5.875" style="9" customWidth="1"/>
    <col min="5131" max="5131" width="35.5" style="9" customWidth="1"/>
    <col min="5132" max="5132" width="44.125" style="9" customWidth="1"/>
    <col min="5133" max="5133" width="11" style="9" customWidth="1"/>
    <col min="5134" max="5134" width="13.875" style="9" customWidth="1"/>
    <col min="5135" max="5135" width="6.375" style="9" customWidth="1"/>
    <col min="5136" max="5136" width="15.625" style="9" customWidth="1"/>
    <col min="5137" max="5137" width="16.875" style="9" customWidth="1"/>
    <col min="5138" max="5138" width="15.625" style="9" customWidth="1"/>
    <col min="5139" max="5377" width="9" style="9"/>
    <col min="5378" max="5378" width="7.125" style="9" customWidth="1"/>
    <col min="5379" max="5379" width="18.125" style="9" customWidth="1"/>
    <col min="5380" max="5380" width="14.375" style="9" bestFit="1" customWidth="1"/>
    <col min="5381" max="5381" width="13.125" style="9" bestFit="1" customWidth="1"/>
    <col min="5382" max="5382" width="67.625" style="9" customWidth="1"/>
    <col min="5383" max="5383" width="6.125" style="9" customWidth="1"/>
    <col min="5384" max="5385" width="9.875" style="9" bestFit="1" customWidth="1"/>
    <col min="5386" max="5386" width="5.875" style="9" customWidth="1"/>
    <col min="5387" max="5387" width="35.5" style="9" customWidth="1"/>
    <col min="5388" max="5388" width="44.125" style="9" customWidth="1"/>
    <col min="5389" max="5389" width="11" style="9" customWidth="1"/>
    <col min="5390" max="5390" width="13.875" style="9" customWidth="1"/>
    <col min="5391" max="5391" width="6.375" style="9" customWidth="1"/>
    <col min="5392" max="5392" width="15.625" style="9" customWidth="1"/>
    <col min="5393" max="5393" width="16.875" style="9" customWidth="1"/>
    <col min="5394" max="5394" width="15.625" style="9" customWidth="1"/>
    <col min="5395" max="5633" width="9" style="9"/>
    <col min="5634" max="5634" width="7.125" style="9" customWidth="1"/>
    <col min="5635" max="5635" width="18.125" style="9" customWidth="1"/>
    <col min="5636" max="5636" width="14.375" style="9" bestFit="1" customWidth="1"/>
    <col min="5637" max="5637" width="13.125" style="9" bestFit="1" customWidth="1"/>
    <col min="5638" max="5638" width="67.625" style="9" customWidth="1"/>
    <col min="5639" max="5639" width="6.125" style="9" customWidth="1"/>
    <col min="5640" max="5641" width="9.875" style="9" bestFit="1" customWidth="1"/>
    <col min="5642" max="5642" width="5.875" style="9" customWidth="1"/>
    <col min="5643" max="5643" width="35.5" style="9" customWidth="1"/>
    <col min="5644" max="5644" width="44.125" style="9" customWidth="1"/>
    <col min="5645" max="5645" width="11" style="9" customWidth="1"/>
    <col min="5646" max="5646" width="13.875" style="9" customWidth="1"/>
    <col min="5647" max="5647" width="6.375" style="9" customWidth="1"/>
    <col min="5648" max="5648" width="15.625" style="9" customWidth="1"/>
    <col min="5649" max="5649" width="16.875" style="9" customWidth="1"/>
    <col min="5650" max="5650" width="15.625" style="9" customWidth="1"/>
    <col min="5651" max="5889" width="9" style="9"/>
    <col min="5890" max="5890" width="7.125" style="9" customWidth="1"/>
    <col min="5891" max="5891" width="18.125" style="9" customWidth="1"/>
    <col min="5892" max="5892" width="14.375" style="9" bestFit="1" customWidth="1"/>
    <col min="5893" max="5893" width="13.125" style="9" bestFit="1" customWidth="1"/>
    <col min="5894" max="5894" width="67.625" style="9" customWidth="1"/>
    <col min="5895" max="5895" width="6.125" style="9" customWidth="1"/>
    <col min="5896" max="5897" width="9.875" style="9" bestFit="1" customWidth="1"/>
    <col min="5898" max="5898" width="5.875" style="9" customWidth="1"/>
    <col min="5899" max="5899" width="35.5" style="9" customWidth="1"/>
    <col min="5900" max="5900" width="44.125" style="9" customWidth="1"/>
    <col min="5901" max="5901" width="11" style="9" customWidth="1"/>
    <col min="5902" max="5902" width="13.875" style="9" customWidth="1"/>
    <col min="5903" max="5903" width="6.375" style="9" customWidth="1"/>
    <col min="5904" max="5904" width="15.625" style="9" customWidth="1"/>
    <col min="5905" max="5905" width="16.875" style="9" customWidth="1"/>
    <col min="5906" max="5906" width="15.625" style="9" customWidth="1"/>
    <col min="5907" max="6145" width="9" style="9"/>
    <col min="6146" max="6146" width="7.125" style="9" customWidth="1"/>
    <col min="6147" max="6147" width="18.125" style="9" customWidth="1"/>
    <col min="6148" max="6148" width="14.375" style="9" bestFit="1" customWidth="1"/>
    <col min="6149" max="6149" width="13.125" style="9" bestFit="1" customWidth="1"/>
    <col min="6150" max="6150" width="67.625" style="9" customWidth="1"/>
    <col min="6151" max="6151" width="6.125" style="9" customWidth="1"/>
    <col min="6152" max="6153" width="9.875" style="9" bestFit="1" customWidth="1"/>
    <col min="6154" max="6154" width="5.875" style="9" customWidth="1"/>
    <col min="6155" max="6155" width="35.5" style="9" customWidth="1"/>
    <col min="6156" max="6156" width="44.125" style="9" customWidth="1"/>
    <col min="6157" max="6157" width="11" style="9" customWidth="1"/>
    <col min="6158" max="6158" width="13.875" style="9" customWidth="1"/>
    <col min="6159" max="6159" width="6.375" style="9" customWidth="1"/>
    <col min="6160" max="6160" width="15.625" style="9" customWidth="1"/>
    <col min="6161" max="6161" width="16.875" style="9" customWidth="1"/>
    <col min="6162" max="6162" width="15.625" style="9" customWidth="1"/>
    <col min="6163" max="6401" width="9" style="9"/>
    <col min="6402" max="6402" width="7.125" style="9" customWidth="1"/>
    <col min="6403" max="6403" width="18.125" style="9" customWidth="1"/>
    <col min="6404" max="6404" width="14.375" style="9" bestFit="1" customWidth="1"/>
    <col min="6405" max="6405" width="13.125" style="9" bestFit="1" customWidth="1"/>
    <col min="6406" max="6406" width="67.625" style="9" customWidth="1"/>
    <col min="6407" max="6407" width="6.125" style="9" customWidth="1"/>
    <col min="6408" max="6409" width="9.875" style="9" bestFit="1" customWidth="1"/>
    <col min="6410" max="6410" width="5.875" style="9" customWidth="1"/>
    <col min="6411" max="6411" width="35.5" style="9" customWidth="1"/>
    <col min="6412" max="6412" width="44.125" style="9" customWidth="1"/>
    <col min="6413" max="6413" width="11" style="9" customWidth="1"/>
    <col min="6414" max="6414" width="13.875" style="9" customWidth="1"/>
    <col min="6415" max="6415" width="6.375" style="9" customWidth="1"/>
    <col min="6416" max="6416" width="15.625" style="9" customWidth="1"/>
    <col min="6417" max="6417" width="16.875" style="9" customWidth="1"/>
    <col min="6418" max="6418" width="15.625" style="9" customWidth="1"/>
    <col min="6419" max="6657" width="9" style="9"/>
    <col min="6658" max="6658" width="7.125" style="9" customWidth="1"/>
    <col min="6659" max="6659" width="18.125" style="9" customWidth="1"/>
    <col min="6660" max="6660" width="14.375" style="9" bestFit="1" customWidth="1"/>
    <col min="6661" max="6661" width="13.125" style="9" bestFit="1" customWidth="1"/>
    <col min="6662" max="6662" width="67.625" style="9" customWidth="1"/>
    <col min="6663" max="6663" width="6.125" style="9" customWidth="1"/>
    <col min="6664" max="6665" width="9.875" style="9" bestFit="1" customWidth="1"/>
    <col min="6666" max="6666" width="5.875" style="9" customWidth="1"/>
    <col min="6667" max="6667" width="35.5" style="9" customWidth="1"/>
    <col min="6668" max="6668" width="44.125" style="9" customWidth="1"/>
    <col min="6669" max="6669" width="11" style="9" customWidth="1"/>
    <col min="6670" max="6670" width="13.875" style="9" customWidth="1"/>
    <col min="6671" max="6671" width="6.375" style="9" customWidth="1"/>
    <col min="6672" max="6672" width="15.625" style="9" customWidth="1"/>
    <col min="6673" max="6673" width="16.875" style="9" customWidth="1"/>
    <col min="6674" max="6674" width="15.625" style="9" customWidth="1"/>
    <col min="6675" max="6913" width="9" style="9"/>
    <col min="6914" max="6914" width="7.125" style="9" customWidth="1"/>
    <col min="6915" max="6915" width="18.125" style="9" customWidth="1"/>
    <col min="6916" max="6916" width="14.375" style="9" bestFit="1" customWidth="1"/>
    <col min="6917" max="6917" width="13.125" style="9" bestFit="1" customWidth="1"/>
    <col min="6918" max="6918" width="67.625" style="9" customWidth="1"/>
    <col min="6919" max="6919" width="6.125" style="9" customWidth="1"/>
    <col min="6920" max="6921" width="9.875" style="9" bestFit="1" customWidth="1"/>
    <col min="6922" max="6922" width="5.875" style="9" customWidth="1"/>
    <col min="6923" max="6923" width="35.5" style="9" customWidth="1"/>
    <col min="6924" max="6924" width="44.125" style="9" customWidth="1"/>
    <col min="6925" max="6925" width="11" style="9" customWidth="1"/>
    <col min="6926" max="6926" width="13.875" style="9" customWidth="1"/>
    <col min="6927" max="6927" width="6.375" style="9" customWidth="1"/>
    <col min="6928" max="6928" width="15.625" style="9" customWidth="1"/>
    <col min="6929" max="6929" width="16.875" style="9" customWidth="1"/>
    <col min="6930" max="6930" width="15.625" style="9" customWidth="1"/>
    <col min="6931" max="7169" width="9" style="9"/>
    <col min="7170" max="7170" width="7.125" style="9" customWidth="1"/>
    <col min="7171" max="7171" width="18.125" style="9" customWidth="1"/>
    <col min="7172" max="7172" width="14.375" style="9" bestFit="1" customWidth="1"/>
    <col min="7173" max="7173" width="13.125" style="9" bestFit="1" customWidth="1"/>
    <col min="7174" max="7174" width="67.625" style="9" customWidth="1"/>
    <col min="7175" max="7175" width="6.125" style="9" customWidth="1"/>
    <col min="7176" max="7177" width="9.875" style="9" bestFit="1" customWidth="1"/>
    <col min="7178" max="7178" width="5.875" style="9" customWidth="1"/>
    <col min="7179" max="7179" width="35.5" style="9" customWidth="1"/>
    <col min="7180" max="7180" width="44.125" style="9" customWidth="1"/>
    <col min="7181" max="7181" width="11" style="9" customWidth="1"/>
    <col min="7182" max="7182" width="13.875" style="9" customWidth="1"/>
    <col min="7183" max="7183" width="6.375" style="9" customWidth="1"/>
    <col min="7184" max="7184" width="15.625" style="9" customWidth="1"/>
    <col min="7185" max="7185" width="16.875" style="9" customWidth="1"/>
    <col min="7186" max="7186" width="15.625" style="9" customWidth="1"/>
    <col min="7187" max="7425" width="9" style="9"/>
    <col min="7426" max="7426" width="7.125" style="9" customWidth="1"/>
    <col min="7427" max="7427" width="18.125" style="9" customWidth="1"/>
    <col min="7428" max="7428" width="14.375" style="9" bestFit="1" customWidth="1"/>
    <col min="7429" max="7429" width="13.125" style="9" bestFit="1" customWidth="1"/>
    <col min="7430" max="7430" width="67.625" style="9" customWidth="1"/>
    <col min="7431" max="7431" width="6.125" style="9" customWidth="1"/>
    <col min="7432" max="7433" width="9.875" style="9" bestFit="1" customWidth="1"/>
    <col min="7434" max="7434" width="5.875" style="9" customWidth="1"/>
    <col min="7435" max="7435" width="35.5" style="9" customWidth="1"/>
    <col min="7436" max="7436" width="44.125" style="9" customWidth="1"/>
    <col min="7437" max="7437" width="11" style="9" customWidth="1"/>
    <col min="7438" max="7438" width="13.875" style="9" customWidth="1"/>
    <col min="7439" max="7439" width="6.375" style="9" customWidth="1"/>
    <col min="7440" max="7440" width="15.625" style="9" customWidth="1"/>
    <col min="7441" max="7441" width="16.875" style="9" customWidth="1"/>
    <col min="7442" max="7442" width="15.625" style="9" customWidth="1"/>
    <col min="7443" max="7681" width="9" style="9"/>
    <col min="7682" max="7682" width="7.125" style="9" customWidth="1"/>
    <col min="7683" max="7683" width="18.125" style="9" customWidth="1"/>
    <col min="7684" max="7684" width="14.375" style="9" bestFit="1" customWidth="1"/>
    <col min="7685" max="7685" width="13.125" style="9" bestFit="1" customWidth="1"/>
    <col min="7686" max="7686" width="67.625" style="9" customWidth="1"/>
    <col min="7687" max="7687" width="6.125" style="9" customWidth="1"/>
    <col min="7688" max="7689" width="9.875" style="9" bestFit="1" customWidth="1"/>
    <col min="7690" max="7690" width="5.875" style="9" customWidth="1"/>
    <col min="7691" max="7691" width="35.5" style="9" customWidth="1"/>
    <col min="7692" max="7692" width="44.125" style="9" customWidth="1"/>
    <col min="7693" max="7693" width="11" style="9" customWidth="1"/>
    <col min="7694" max="7694" width="13.875" style="9" customWidth="1"/>
    <col min="7695" max="7695" width="6.375" style="9" customWidth="1"/>
    <col min="7696" max="7696" width="15.625" style="9" customWidth="1"/>
    <col min="7697" max="7697" width="16.875" style="9" customWidth="1"/>
    <col min="7698" max="7698" width="15.625" style="9" customWidth="1"/>
    <col min="7699" max="7937" width="9" style="9"/>
    <col min="7938" max="7938" width="7.125" style="9" customWidth="1"/>
    <col min="7939" max="7939" width="18.125" style="9" customWidth="1"/>
    <col min="7940" max="7940" width="14.375" style="9" bestFit="1" customWidth="1"/>
    <col min="7941" max="7941" width="13.125" style="9" bestFit="1" customWidth="1"/>
    <col min="7942" max="7942" width="67.625" style="9" customWidth="1"/>
    <col min="7943" max="7943" width="6.125" style="9" customWidth="1"/>
    <col min="7944" max="7945" width="9.875" style="9" bestFit="1" customWidth="1"/>
    <col min="7946" max="7946" width="5.875" style="9" customWidth="1"/>
    <col min="7947" max="7947" width="35.5" style="9" customWidth="1"/>
    <col min="7948" max="7948" width="44.125" style="9" customWidth="1"/>
    <col min="7949" max="7949" width="11" style="9" customWidth="1"/>
    <col min="7950" max="7950" width="13.875" style="9" customWidth="1"/>
    <col min="7951" max="7951" width="6.375" style="9" customWidth="1"/>
    <col min="7952" max="7952" width="15.625" style="9" customWidth="1"/>
    <col min="7953" max="7953" width="16.875" style="9" customWidth="1"/>
    <col min="7954" max="7954" width="15.625" style="9" customWidth="1"/>
    <col min="7955" max="8193" width="9" style="9"/>
    <col min="8194" max="8194" width="7.125" style="9" customWidth="1"/>
    <col min="8195" max="8195" width="18.125" style="9" customWidth="1"/>
    <col min="8196" max="8196" width="14.375" style="9" bestFit="1" customWidth="1"/>
    <col min="8197" max="8197" width="13.125" style="9" bestFit="1" customWidth="1"/>
    <col min="8198" max="8198" width="67.625" style="9" customWidth="1"/>
    <col min="8199" max="8199" width="6.125" style="9" customWidth="1"/>
    <col min="8200" max="8201" width="9.875" style="9" bestFit="1" customWidth="1"/>
    <col min="8202" max="8202" width="5.875" style="9" customWidth="1"/>
    <col min="8203" max="8203" width="35.5" style="9" customWidth="1"/>
    <col min="8204" max="8204" width="44.125" style="9" customWidth="1"/>
    <col min="8205" max="8205" width="11" style="9" customWidth="1"/>
    <col min="8206" max="8206" width="13.875" style="9" customWidth="1"/>
    <col min="8207" max="8207" width="6.375" style="9" customWidth="1"/>
    <col min="8208" max="8208" width="15.625" style="9" customWidth="1"/>
    <col min="8209" max="8209" width="16.875" style="9" customWidth="1"/>
    <col min="8210" max="8210" width="15.625" style="9" customWidth="1"/>
    <col min="8211" max="8449" width="9" style="9"/>
    <col min="8450" max="8450" width="7.125" style="9" customWidth="1"/>
    <col min="8451" max="8451" width="18.125" style="9" customWidth="1"/>
    <col min="8452" max="8452" width="14.375" style="9" bestFit="1" customWidth="1"/>
    <col min="8453" max="8453" width="13.125" style="9" bestFit="1" customWidth="1"/>
    <col min="8454" max="8454" width="67.625" style="9" customWidth="1"/>
    <col min="8455" max="8455" width="6.125" style="9" customWidth="1"/>
    <col min="8456" max="8457" width="9.875" style="9" bestFit="1" customWidth="1"/>
    <col min="8458" max="8458" width="5.875" style="9" customWidth="1"/>
    <col min="8459" max="8459" width="35.5" style="9" customWidth="1"/>
    <col min="8460" max="8460" width="44.125" style="9" customWidth="1"/>
    <col min="8461" max="8461" width="11" style="9" customWidth="1"/>
    <col min="8462" max="8462" width="13.875" style="9" customWidth="1"/>
    <col min="8463" max="8463" width="6.375" style="9" customWidth="1"/>
    <col min="8464" max="8464" width="15.625" style="9" customWidth="1"/>
    <col min="8465" max="8465" width="16.875" style="9" customWidth="1"/>
    <col min="8466" max="8466" width="15.625" style="9" customWidth="1"/>
    <col min="8467" max="8705" width="9" style="9"/>
    <col min="8706" max="8706" width="7.125" style="9" customWidth="1"/>
    <col min="8707" max="8707" width="18.125" style="9" customWidth="1"/>
    <col min="8708" max="8708" width="14.375" style="9" bestFit="1" customWidth="1"/>
    <col min="8709" max="8709" width="13.125" style="9" bestFit="1" customWidth="1"/>
    <col min="8710" max="8710" width="67.625" style="9" customWidth="1"/>
    <col min="8711" max="8711" width="6.125" style="9" customWidth="1"/>
    <col min="8712" max="8713" width="9.875" style="9" bestFit="1" customWidth="1"/>
    <col min="8714" max="8714" width="5.875" style="9" customWidth="1"/>
    <col min="8715" max="8715" width="35.5" style="9" customWidth="1"/>
    <col min="8716" max="8716" width="44.125" style="9" customWidth="1"/>
    <col min="8717" max="8717" width="11" style="9" customWidth="1"/>
    <col min="8718" max="8718" width="13.875" style="9" customWidth="1"/>
    <col min="8719" max="8719" width="6.375" style="9" customWidth="1"/>
    <col min="8720" max="8720" width="15.625" style="9" customWidth="1"/>
    <col min="8721" max="8721" width="16.875" style="9" customWidth="1"/>
    <col min="8722" max="8722" width="15.625" style="9" customWidth="1"/>
    <col min="8723" max="8961" width="9" style="9"/>
    <col min="8962" max="8962" width="7.125" style="9" customWidth="1"/>
    <col min="8963" max="8963" width="18.125" style="9" customWidth="1"/>
    <col min="8964" max="8964" width="14.375" style="9" bestFit="1" customWidth="1"/>
    <col min="8965" max="8965" width="13.125" style="9" bestFit="1" customWidth="1"/>
    <col min="8966" max="8966" width="67.625" style="9" customWidth="1"/>
    <col min="8967" max="8967" width="6.125" style="9" customWidth="1"/>
    <col min="8968" max="8969" width="9.875" style="9" bestFit="1" customWidth="1"/>
    <col min="8970" max="8970" width="5.875" style="9" customWidth="1"/>
    <col min="8971" max="8971" width="35.5" style="9" customWidth="1"/>
    <col min="8972" max="8972" width="44.125" style="9" customWidth="1"/>
    <col min="8973" max="8973" width="11" style="9" customWidth="1"/>
    <col min="8974" max="8974" width="13.875" style="9" customWidth="1"/>
    <col min="8975" max="8975" width="6.375" style="9" customWidth="1"/>
    <col min="8976" max="8976" width="15.625" style="9" customWidth="1"/>
    <col min="8977" max="8977" width="16.875" style="9" customWidth="1"/>
    <col min="8978" max="8978" width="15.625" style="9" customWidth="1"/>
    <col min="8979" max="9217" width="9" style="9"/>
    <col min="9218" max="9218" width="7.125" style="9" customWidth="1"/>
    <col min="9219" max="9219" width="18.125" style="9" customWidth="1"/>
    <col min="9220" max="9220" width="14.375" style="9" bestFit="1" customWidth="1"/>
    <col min="9221" max="9221" width="13.125" style="9" bestFit="1" customWidth="1"/>
    <col min="9222" max="9222" width="67.625" style="9" customWidth="1"/>
    <col min="9223" max="9223" width="6.125" style="9" customWidth="1"/>
    <col min="9224" max="9225" width="9.875" style="9" bestFit="1" customWidth="1"/>
    <col min="9226" max="9226" width="5.875" style="9" customWidth="1"/>
    <col min="9227" max="9227" width="35.5" style="9" customWidth="1"/>
    <col min="9228" max="9228" width="44.125" style="9" customWidth="1"/>
    <col min="9229" max="9229" width="11" style="9" customWidth="1"/>
    <col min="9230" max="9230" width="13.875" style="9" customWidth="1"/>
    <col min="9231" max="9231" width="6.375" style="9" customWidth="1"/>
    <col min="9232" max="9232" width="15.625" style="9" customWidth="1"/>
    <col min="9233" max="9233" width="16.875" style="9" customWidth="1"/>
    <col min="9234" max="9234" width="15.625" style="9" customWidth="1"/>
    <col min="9235" max="9473" width="9" style="9"/>
    <col min="9474" max="9474" width="7.125" style="9" customWidth="1"/>
    <col min="9475" max="9475" width="18.125" style="9" customWidth="1"/>
    <col min="9476" max="9476" width="14.375" style="9" bestFit="1" customWidth="1"/>
    <col min="9477" max="9477" width="13.125" style="9" bestFit="1" customWidth="1"/>
    <col min="9478" max="9478" width="67.625" style="9" customWidth="1"/>
    <col min="9479" max="9479" width="6.125" style="9" customWidth="1"/>
    <col min="9480" max="9481" width="9.875" style="9" bestFit="1" customWidth="1"/>
    <col min="9482" max="9482" width="5.875" style="9" customWidth="1"/>
    <col min="9483" max="9483" width="35.5" style="9" customWidth="1"/>
    <col min="9484" max="9484" width="44.125" style="9" customWidth="1"/>
    <col min="9485" max="9485" width="11" style="9" customWidth="1"/>
    <col min="9486" max="9486" width="13.875" style="9" customWidth="1"/>
    <col min="9487" max="9487" width="6.375" style="9" customWidth="1"/>
    <col min="9488" max="9488" width="15.625" style="9" customWidth="1"/>
    <col min="9489" max="9489" width="16.875" style="9" customWidth="1"/>
    <col min="9490" max="9490" width="15.625" style="9" customWidth="1"/>
    <col min="9491" max="9729" width="9" style="9"/>
    <col min="9730" max="9730" width="7.125" style="9" customWidth="1"/>
    <col min="9731" max="9731" width="18.125" style="9" customWidth="1"/>
    <col min="9732" max="9732" width="14.375" style="9" bestFit="1" customWidth="1"/>
    <col min="9733" max="9733" width="13.125" style="9" bestFit="1" customWidth="1"/>
    <col min="9734" max="9734" width="67.625" style="9" customWidth="1"/>
    <col min="9735" max="9735" width="6.125" style="9" customWidth="1"/>
    <col min="9736" max="9737" width="9.875" style="9" bestFit="1" customWidth="1"/>
    <col min="9738" max="9738" width="5.875" style="9" customWidth="1"/>
    <col min="9739" max="9739" width="35.5" style="9" customWidth="1"/>
    <col min="9740" max="9740" width="44.125" style="9" customWidth="1"/>
    <col min="9741" max="9741" width="11" style="9" customWidth="1"/>
    <col min="9742" max="9742" width="13.875" style="9" customWidth="1"/>
    <col min="9743" max="9743" width="6.375" style="9" customWidth="1"/>
    <col min="9744" max="9744" width="15.625" style="9" customWidth="1"/>
    <col min="9745" max="9745" width="16.875" style="9" customWidth="1"/>
    <col min="9746" max="9746" width="15.625" style="9" customWidth="1"/>
    <col min="9747" max="9985" width="9" style="9"/>
    <col min="9986" max="9986" width="7.125" style="9" customWidth="1"/>
    <col min="9987" max="9987" width="18.125" style="9" customWidth="1"/>
    <col min="9988" max="9988" width="14.375" style="9" bestFit="1" customWidth="1"/>
    <col min="9989" max="9989" width="13.125" style="9" bestFit="1" customWidth="1"/>
    <col min="9990" max="9990" width="67.625" style="9" customWidth="1"/>
    <col min="9991" max="9991" width="6.125" style="9" customWidth="1"/>
    <col min="9992" max="9993" width="9.875" style="9" bestFit="1" customWidth="1"/>
    <col min="9994" max="9994" width="5.875" style="9" customWidth="1"/>
    <col min="9995" max="9995" width="35.5" style="9" customWidth="1"/>
    <col min="9996" max="9996" width="44.125" style="9" customWidth="1"/>
    <col min="9997" max="9997" width="11" style="9" customWidth="1"/>
    <col min="9998" max="9998" width="13.875" style="9" customWidth="1"/>
    <col min="9999" max="9999" width="6.375" style="9" customWidth="1"/>
    <col min="10000" max="10000" width="15.625" style="9" customWidth="1"/>
    <col min="10001" max="10001" width="16.875" style="9" customWidth="1"/>
    <col min="10002" max="10002" width="15.625" style="9" customWidth="1"/>
    <col min="10003" max="10241" width="9" style="9"/>
    <col min="10242" max="10242" width="7.125" style="9" customWidth="1"/>
    <col min="10243" max="10243" width="18.125" style="9" customWidth="1"/>
    <col min="10244" max="10244" width="14.375" style="9" bestFit="1" customWidth="1"/>
    <col min="10245" max="10245" width="13.125" style="9" bestFit="1" customWidth="1"/>
    <col min="10246" max="10246" width="67.625" style="9" customWidth="1"/>
    <col min="10247" max="10247" width="6.125" style="9" customWidth="1"/>
    <col min="10248" max="10249" width="9.875" style="9" bestFit="1" customWidth="1"/>
    <col min="10250" max="10250" width="5.875" style="9" customWidth="1"/>
    <col min="10251" max="10251" width="35.5" style="9" customWidth="1"/>
    <col min="10252" max="10252" width="44.125" style="9" customWidth="1"/>
    <col min="10253" max="10253" width="11" style="9" customWidth="1"/>
    <col min="10254" max="10254" width="13.875" style="9" customWidth="1"/>
    <col min="10255" max="10255" width="6.375" style="9" customWidth="1"/>
    <col min="10256" max="10256" width="15.625" style="9" customWidth="1"/>
    <col min="10257" max="10257" width="16.875" style="9" customWidth="1"/>
    <col min="10258" max="10258" width="15.625" style="9" customWidth="1"/>
    <col min="10259" max="10497" width="9" style="9"/>
    <col min="10498" max="10498" width="7.125" style="9" customWidth="1"/>
    <col min="10499" max="10499" width="18.125" style="9" customWidth="1"/>
    <col min="10500" max="10500" width="14.375" style="9" bestFit="1" customWidth="1"/>
    <col min="10501" max="10501" width="13.125" style="9" bestFit="1" customWidth="1"/>
    <col min="10502" max="10502" width="67.625" style="9" customWidth="1"/>
    <col min="10503" max="10503" width="6.125" style="9" customWidth="1"/>
    <col min="10504" max="10505" width="9.875" style="9" bestFit="1" customWidth="1"/>
    <col min="10506" max="10506" width="5.875" style="9" customWidth="1"/>
    <col min="10507" max="10507" width="35.5" style="9" customWidth="1"/>
    <col min="10508" max="10508" width="44.125" style="9" customWidth="1"/>
    <col min="10509" max="10509" width="11" style="9" customWidth="1"/>
    <col min="10510" max="10510" width="13.875" style="9" customWidth="1"/>
    <col min="10511" max="10511" width="6.375" style="9" customWidth="1"/>
    <col min="10512" max="10512" width="15.625" style="9" customWidth="1"/>
    <col min="10513" max="10513" width="16.875" style="9" customWidth="1"/>
    <col min="10514" max="10514" width="15.625" style="9" customWidth="1"/>
    <col min="10515" max="10753" width="9" style="9"/>
    <col min="10754" max="10754" width="7.125" style="9" customWidth="1"/>
    <col min="10755" max="10755" width="18.125" style="9" customWidth="1"/>
    <col min="10756" max="10756" width="14.375" style="9" bestFit="1" customWidth="1"/>
    <col min="10757" max="10757" width="13.125" style="9" bestFit="1" customWidth="1"/>
    <col min="10758" max="10758" width="67.625" style="9" customWidth="1"/>
    <col min="10759" max="10759" width="6.125" style="9" customWidth="1"/>
    <col min="10760" max="10761" width="9.875" style="9" bestFit="1" customWidth="1"/>
    <col min="10762" max="10762" width="5.875" style="9" customWidth="1"/>
    <col min="10763" max="10763" width="35.5" style="9" customWidth="1"/>
    <col min="10764" max="10764" width="44.125" style="9" customWidth="1"/>
    <col min="10765" max="10765" width="11" style="9" customWidth="1"/>
    <col min="10766" max="10766" width="13.875" style="9" customWidth="1"/>
    <col min="10767" max="10767" width="6.375" style="9" customWidth="1"/>
    <col min="10768" max="10768" width="15.625" style="9" customWidth="1"/>
    <col min="10769" max="10769" width="16.875" style="9" customWidth="1"/>
    <col min="10770" max="10770" width="15.625" style="9" customWidth="1"/>
    <col min="10771" max="11009" width="9" style="9"/>
    <col min="11010" max="11010" width="7.125" style="9" customWidth="1"/>
    <col min="11011" max="11011" width="18.125" style="9" customWidth="1"/>
    <col min="11012" max="11012" width="14.375" style="9" bestFit="1" customWidth="1"/>
    <col min="11013" max="11013" width="13.125" style="9" bestFit="1" customWidth="1"/>
    <col min="11014" max="11014" width="67.625" style="9" customWidth="1"/>
    <col min="11015" max="11015" width="6.125" style="9" customWidth="1"/>
    <col min="11016" max="11017" width="9.875" style="9" bestFit="1" customWidth="1"/>
    <col min="11018" max="11018" width="5.875" style="9" customWidth="1"/>
    <col min="11019" max="11019" width="35.5" style="9" customWidth="1"/>
    <col min="11020" max="11020" width="44.125" style="9" customWidth="1"/>
    <col min="11021" max="11021" width="11" style="9" customWidth="1"/>
    <col min="11022" max="11022" width="13.875" style="9" customWidth="1"/>
    <col min="11023" max="11023" width="6.375" style="9" customWidth="1"/>
    <col min="11024" max="11024" width="15.625" style="9" customWidth="1"/>
    <col min="11025" max="11025" width="16.875" style="9" customWidth="1"/>
    <col min="11026" max="11026" width="15.625" style="9" customWidth="1"/>
    <col min="11027" max="11265" width="9" style="9"/>
    <col min="11266" max="11266" width="7.125" style="9" customWidth="1"/>
    <col min="11267" max="11267" width="18.125" style="9" customWidth="1"/>
    <col min="11268" max="11268" width="14.375" style="9" bestFit="1" customWidth="1"/>
    <col min="11269" max="11269" width="13.125" style="9" bestFit="1" customWidth="1"/>
    <col min="11270" max="11270" width="67.625" style="9" customWidth="1"/>
    <col min="11271" max="11271" width="6.125" style="9" customWidth="1"/>
    <col min="11272" max="11273" width="9.875" style="9" bestFit="1" customWidth="1"/>
    <col min="11274" max="11274" width="5.875" style="9" customWidth="1"/>
    <col min="11275" max="11275" width="35.5" style="9" customWidth="1"/>
    <col min="11276" max="11276" width="44.125" style="9" customWidth="1"/>
    <col min="11277" max="11277" width="11" style="9" customWidth="1"/>
    <col min="11278" max="11278" width="13.875" style="9" customWidth="1"/>
    <col min="11279" max="11279" width="6.375" style="9" customWidth="1"/>
    <col min="11280" max="11280" width="15.625" style="9" customWidth="1"/>
    <col min="11281" max="11281" width="16.875" style="9" customWidth="1"/>
    <col min="11282" max="11282" width="15.625" style="9" customWidth="1"/>
    <col min="11283" max="11521" width="9" style="9"/>
    <col min="11522" max="11522" width="7.125" style="9" customWidth="1"/>
    <col min="11523" max="11523" width="18.125" style="9" customWidth="1"/>
    <col min="11524" max="11524" width="14.375" style="9" bestFit="1" customWidth="1"/>
    <col min="11525" max="11525" width="13.125" style="9" bestFit="1" customWidth="1"/>
    <col min="11526" max="11526" width="67.625" style="9" customWidth="1"/>
    <col min="11527" max="11527" width="6.125" style="9" customWidth="1"/>
    <col min="11528" max="11529" width="9.875" style="9" bestFit="1" customWidth="1"/>
    <col min="11530" max="11530" width="5.875" style="9" customWidth="1"/>
    <col min="11531" max="11531" width="35.5" style="9" customWidth="1"/>
    <col min="11532" max="11532" width="44.125" style="9" customWidth="1"/>
    <col min="11533" max="11533" width="11" style="9" customWidth="1"/>
    <col min="11534" max="11534" width="13.875" style="9" customWidth="1"/>
    <col min="11535" max="11535" width="6.375" style="9" customWidth="1"/>
    <col min="11536" max="11536" width="15.625" style="9" customWidth="1"/>
    <col min="11537" max="11537" width="16.875" style="9" customWidth="1"/>
    <col min="11538" max="11538" width="15.625" style="9" customWidth="1"/>
    <col min="11539" max="11777" width="9" style="9"/>
    <col min="11778" max="11778" width="7.125" style="9" customWidth="1"/>
    <col min="11779" max="11779" width="18.125" style="9" customWidth="1"/>
    <col min="11780" max="11780" width="14.375" style="9" bestFit="1" customWidth="1"/>
    <col min="11781" max="11781" width="13.125" style="9" bestFit="1" customWidth="1"/>
    <col min="11782" max="11782" width="67.625" style="9" customWidth="1"/>
    <col min="11783" max="11783" width="6.125" style="9" customWidth="1"/>
    <col min="11784" max="11785" width="9.875" style="9" bestFit="1" customWidth="1"/>
    <col min="11786" max="11786" width="5.875" style="9" customWidth="1"/>
    <col min="11787" max="11787" width="35.5" style="9" customWidth="1"/>
    <col min="11788" max="11788" width="44.125" style="9" customWidth="1"/>
    <col min="11789" max="11789" width="11" style="9" customWidth="1"/>
    <col min="11790" max="11790" width="13.875" style="9" customWidth="1"/>
    <col min="11791" max="11791" width="6.375" style="9" customWidth="1"/>
    <col min="11792" max="11792" width="15.625" style="9" customWidth="1"/>
    <col min="11793" max="11793" width="16.875" style="9" customWidth="1"/>
    <col min="11794" max="11794" width="15.625" style="9" customWidth="1"/>
    <col min="11795" max="12033" width="9" style="9"/>
    <col min="12034" max="12034" width="7.125" style="9" customWidth="1"/>
    <col min="12035" max="12035" width="18.125" style="9" customWidth="1"/>
    <col min="12036" max="12036" width="14.375" style="9" bestFit="1" customWidth="1"/>
    <col min="12037" max="12037" width="13.125" style="9" bestFit="1" customWidth="1"/>
    <col min="12038" max="12038" width="67.625" style="9" customWidth="1"/>
    <col min="12039" max="12039" width="6.125" style="9" customWidth="1"/>
    <col min="12040" max="12041" width="9.875" style="9" bestFit="1" customWidth="1"/>
    <col min="12042" max="12042" width="5.875" style="9" customWidth="1"/>
    <col min="12043" max="12043" width="35.5" style="9" customWidth="1"/>
    <col min="12044" max="12044" width="44.125" style="9" customWidth="1"/>
    <col min="12045" max="12045" width="11" style="9" customWidth="1"/>
    <col min="12046" max="12046" width="13.875" style="9" customWidth="1"/>
    <col min="12047" max="12047" width="6.375" style="9" customWidth="1"/>
    <col min="12048" max="12048" width="15.625" style="9" customWidth="1"/>
    <col min="12049" max="12049" width="16.875" style="9" customWidth="1"/>
    <col min="12050" max="12050" width="15.625" style="9" customWidth="1"/>
    <col min="12051" max="12289" width="9" style="9"/>
    <col min="12290" max="12290" width="7.125" style="9" customWidth="1"/>
    <col min="12291" max="12291" width="18.125" style="9" customWidth="1"/>
    <col min="12292" max="12292" width="14.375" style="9" bestFit="1" customWidth="1"/>
    <col min="12293" max="12293" width="13.125" style="9" bestFit="1" customWidth="1"/>
    <col min="12294" max="12294" width="67.625" style="9" customWidth="1"/>
    <col min="12295" max="12295" width="6.125" style="9" customWidth="1"/>
    <col min="12296" max="12297" width="9.875" style="9" bestFit="1" customWidth="1"/>
    <col min="12298" max="12298" width="5.875" style="9" customWidth="1"/>
    <col min="12299" max="12299" width="35.5" style="9" customWidth="1"/>
    <col min="12300" max="12300" width="44.125" style="9" customWidth="1"/>
    <col min="12301" max="12301" width="11" style="9" customWidth="1"/>
    <col min="12302" max="12302" width="13.875" style="9" customWidth="1"/>
    <col min="12303" max="12303" width="6.375" style="9" customWidth="1"/>
    <col min="12304" max="12304" width="15.625" style="9" customWidth="1"/>
    <col min="12305" max="12305" width="16.875" style="9" customWidth="1"/>
    <col min="12306" max="12306" width="15.625" style="9" customWidth="1"/>
    <col min="12307" max="12545" width="9" style="9"/>
    <col min="12546" max="12546" width="7.125" style="9" customWidth="1"/>
    <col min="12547" max="12547" width="18.125" style="9" customWidth="1"/>
    <col min="12548" max="12548" width="14.375" style="9" bestFit="1" customWidth="1"/>
    <col min="12549" max="12549" width="13.125" style="9" bestFit="1" customWidth="1"/>
    <col min="12550" max="12550" width="67.625" style="9" customWidth="1"/>
    <col min="12551" max="12551" width="6.125" style="9" customWidth="1"/>
    <col min="12552" max="12553" width="9.875" style="9" bestFit="1" customWidth="1"/>
    <col min="12554" max="12554" width="5.875" style="9" customWidth="1"/>
    <col min="12555" max="12555" width="35.5" style="9" customWidth="1"/>
    <col min="12556" max="12556" width="44.125" style="9" customWidth="1"/>
    <col min="12557" max="12557" width="11" style="9" customWidth="1"/>
    <col min="12558" max="12558" width="13.875" style="9" customWidth="1"/>
    <col min="12559" max="12559" width="6.375" style="9" customWidth="1"/>
    <col min="12560" max="12560" width="15.625" style="9" customWidth="1"/>
    <col min="12561" max="12561" width="16.875" style="9" customWidth="1"/>
    <col min="12562" max="12562" width="15.625" style="9" customWidth="1"/>
    <col min="12563" max="12801" width="9" style="9"/>
    <col min="12802" max="12802" width="7.125" style="9" customWidth="1"/>
    <col min="12803" max="12803" width="18.125" style="9" customWidth="1"/>
    <col min="12804" max="12804" width="14.375" style="9" bestFit="1" customWidth="1"/>
    <col min="12805" max="12805" width="13.125" style="9" bestFit="1" customWidth="1"/>
    <col min="12806" max="12806" width="67.625" style="9" customWidth="1"/>
    <col min="12807" max="12807" width="6.125" style="9" customWidth="1"/>
    <col min="12808" max="12809" width="9.875" style="9" bestFit="1" customWidth="1"/>
    <col min="12810" max="12810" width="5.875" style="9" customWidth="1"/>
    <col min="12811" max="12811" width="35.5" style="9" customWidth="1"/>
    <col min="12812" max="12812" width="44.125" style="9" customWidth="1"/>
    <col min="12813" max="12813" width="11" style="9" customWidth="1"/>
    <col min="12814" max="12814" width="13.875" style="9" customWidth="1"/>
    <col min="12815" max="12815" width="6.375" style="9" customWidth="1"/>
    <col min="12816" max="12816" width="15.625" style="9" customWidth="1"/>
    <col min="12817" max="12817" width="16.875" style="9" customWidth="1"/>
    <col min="12818" max="12818" width="15.625" style="9" customWidth="1"/>
    <col min="12819" max="13057" width="9" style="9"/>
    <col min="13058" max="13058" width="7.125" style="9" customWidth="1"/>
    <col min="13059" max="13059" width="18.125" style="9" customWidth="1"/>
    <col min="13060" max="13060" width="14.375" style="9" bestFit="1" customWidth="1"/>
    <col min="13061" max="13061" width="13.125" style="9" bestFit="1" customWidth="1"/>
    <col min="13062" max="13062" width="67.625" style="9" customWidth="1"/>
    <col min="13063" max="13063" width="6.125" style="9" customWidth="1"/>
    <col min="13064" max="13065" width="9.875" style="9" bestFit="1" customWidth="1"/>
    <col min="13066" max="13066" width="5.875" style="9" customWidth="1"/>
    <col min="13067" max="13067" width="35.5" style="9" customWidth="1"/>
    <col min="13068" max="13068" width="44.125" style="9" customWidth="1"/>
    <col min="13069" max="13069" width="11" style="9" customWidth="1"/>
    <col min="13070" max="13070" width="13.875" style="9" customWidth="1"/>
    <col min="13071" max="13071" width="6.375" style="9" customWidth="1"/>
    <col min="13072" max="13072" width="15.625" style="9" customWidth="1"/>
    <col min="13073" max="13073" width="16.875" style="9" customWidth="1"/>
    <col min="13074" max="13074" width="15.625" style="9" customWidth="1"/>
    <col min="13075" max="13313" width="9" style="9"/>
    <col min="13314" max="13314" width="7.125" style="9" customWidth="1"/>
    <col min="13315" max="13315" width="18.125" style="9" customWidth="1"/>
    <col min="13316" max="13316" width="14.375" style="9" bestFit="1" customWidth="1"/>
    <col min="13317" max="13317" width="13.125" style="9" bestFit="1" customWidth="1"/>
    <col min="13318" max="13318" width="67.625" style="9" customWidth="1"/>
    <col min="13319" max="13319" width="6.125" style="9" customWidth="1"/>
    <col min="13320" max="13321" width="9.875" style="9" bestFit="1" customWidth="1"/>
    <col min="13322" max="13322" width="5.875" style="9" customWidth="1"/>
    <col min="13323" max="13323" width="35.5" style="9" customWidth="1"/>
    <col min="13324" max="13324" width="44.125" style="9" customWidth="1"/>
    <col min="13325" max="13325" width="11" style="9" customWidth="1"/>
    <col min="13326" max="13326" width="13.875" style="9" customWidth="1"/>
    <col min="13327" max="13327" width="6.375" style="9" customWidth="1"/>
    <col min="13328" max="13328" width="15.625" style="9" customWidth="1"/>
    <col min="13329" max="13329" width="16.875" style="9" customWidth="1"/>
    <col min="13330" max="13330" width="15.625" style="9" customWidth="1"/>
    <col min="13331" max="13569" width="9" style="9"/>
    <col min="13570" max="13570" width="7.125" style="9" customWidth="1"/>
    <col min="13571" max="13571" width="18.125" style="9" customWidth="1"/>
    <col min="13572" max="13572" width="14.375" style="9" bestFit="1" customWidth="1"/>
    <col min="13573" max="13573" width="13.125" style="9" bestFit="1" customWidth="1"/>
    <col min="13574" max="13574" width="67.625" style="9" customWidth="1"/>
    <col min="13575" max="13575" width="6.125" style="9" customWidth="1"/>
    <col min="13576" max="13577" width="9.875" style="9" bestFit="1" customWidth="1"/>
    <col min="13578" max="13578" width="5.875" style="9" customWidth="1"/>
    <col min="13579" max="13579" width="35.5" style="9" customWidth="1"/>
    <col min="13580" max="13580" width="44.125" style="9" customWidth="1"/>
    <col min="13581" max="13581" width="11" style="9" customWidth="1"/>
    <col min="13582" max="13582" width="13.875" style="9" customWidth="1"/>
    <col min="13583" max="13583" width="6.375" style="9" customWidth="1"/>
    <col min="13584" max="13584" width="15.625" style="9" customWidth="1"/>
    <col min="13585" max="13585" width="16.875" style="9" customWidth="1"/>
    <col min="13586" max="13586" width="15.625" style="9" customWidth="1"/>
    <col min="13587" max="13825" width="9" style="9"/>
    <col min="13826" max="13826" width="7.125" style="9" customWidth="1"/>
    <col min="13827" max="13827" width="18.125" style="9" customWidth="1"/>
    <col min="13828" max="13828" width="14.375" style="9" bestFit="1" customWidth="1"/>
    <col min="13829" max="13829" width="13.125" style="9" bestFit="1" customWidth="1"/>
    <col min="13830" max="13830" width="67.625" style="9" customWidth="1"/>
    <col min="13831" max="13831" width="6.125" style="9" customWidth="1"/>
    <col min="13832" max="13833" width="9.875" style="9" bestFit="1" customWidth="1"/>
    <col min="13834" max="13834" width="5.875" style="9" customWidth="1"/>
    <col min="13835" max="13835" width="35.5" style="9" customWidth="1"/>
    <col min="13836" max="13836" width="44.125" style="9" customWidth="1"/>
    <col min="13837" max="13837" width="11" style="9" customWidth="1"/>
    <col min="13838" max="13838" width="13.875" style="9" customWidth="1"/>
    <col min="13839" max="13839" width="6.375" style="9" customWidth="1"/>
    <col min="13840" max="13840" width="15.625" style="9" customWidth="1"/>
    <col min="13841" max="13841" width="16.875" style="9" customWidth="1"/>
    <col min="13842" max="13842" width="15.625" style="9" customWidth="1"/>
    <col min="13843" max="14081" width="9" style="9"/>
    <col min="14082" max="14082" width="7.125" style="9" customWidth="1"/>
    <col min="14083" max="14083" width="18.125" style="9" customWidth="1"/>
    <col min="14084" max="14084" width="14.375" style="9" bestFit="1" customWidth="1"/>
    <col min="14085" max="14085" width="13.125" style="9" bestFit="1" customWidth="1"/>
    <col min="14086" max="14086" width="67.625" style="9" customWidth="1"/>
    <col min="14087" max="14087" width="6.125" style="9" customWidth="1"/>
    <col min="14088" max="14089" width="9.875" style="9" bestFit="1" customWidth="1"/>
    <col min="14090" max="14090" width="5.875" style="9" customWidth="1"/>
    <col min="14091" max="14091" width="35.5" style="9" customWidth="1"/>
    <col min="14092" max="14092" width="44.125" style="9" customWidth="1"/>
    <col min="14093" max="14093" width="11" style="9" customWidth="1"/>
    <col min="14094" max="14094" width="13.875" style="9" customWidth="1"/>
    <col min="14095" max="14095" width="6.375" style="9" customWidth="1"/>
    <col min="14096" max="14096" width="15.625" style="9" customWidth="1"/>
    <col min="14097" max="14097" width="16.875" style="9" customWidth="1"/>
    <col min="14098" max="14098" width="15.625" style="9" customWidth="1"/>
    <col min="14099" max="14337" width="9" style="9"/>
    <col min="14338" max="14338" width="7.125" style="9" customWidth="1"/>
    <col min="14339" max="14339" width="18.125" style="9" customWidth="1"/>
    <col min="14340" max="14340" width="14.375" style="9" bestFit="1" customWidth="1"/>
    <col min="14341" max="14341" width="13.125" style="9" bestFit="1" customWidth="1"/>
    <col min="14342" max="14342" width="67.625" style="9" customWidth="1"/>
    <col min="14343" max="14343" width="6.125" style="9" customWidth="1"/>
    <col min="14344" max="14345" width="9.875" style="9" bestFit="1" customWidth="1"/>
    <col min="14346" max="14346" width="5.875" style="9" customWidth="1"/>
    <col min="14347" max="14347" width="35.5" style="9" customWidth="1"/>
    <col min="14348" max="14348" width="44.125" style="9" customWidth="1"/>
    <col min="14349" max="14349" width="11" style="9" customWidth="1"/>
    <col min="14350" max="14350" width="13.875" style="9" customWidth="1"/>
    <col min="14351" max="14351" width="6.375" style="9" customWidth="1"/>
    <col min="14352" max="14352" width="15.625" style="9" customWidth="1"/>
    <col min="14353" max="14353" width="16.875" style="9" customWidth="1"/>
    <col min="14354" max="14354" width="15.625" style="9" customWidth="1"/>
    <col min="14355" max="14593" width="9" style="9"/>
    <col min="14594" max="14594" width="7.125" style="9" customWidth="1"/>
    <col min="14595" max="14595" width="18.125" style="9" customWidth="1"/>
    <col min="14596" max="14596" width="14.375" style="9" bestFit="1" customWidth="1"/>
    <col min="14597" max="14597" width="13.125" style="9" bestFit="1" customWidth="1"/>
    <col min="14598" max="14598" width="67.625" style="9" customWidth="1"/>
    <col min="14599" max="14599" width="6.125" style="9" customWidth="1"/>
    <col min="14600" max="14601" width="9.875" style="9" bestFit="1" customWidth="1"/>
    <col min="14602" max="14602" width="5.875" style="9" customWidth="1"/>
    <col min="14603" max="14603" width="35.5" style="9" customWidth="1"/>
    <col min="14604" max="14604" width="44.125" style="9" customWidth="1"/>
    <col min="14605" max="14605" width="11" style="9" customWidth="1"/>
    <col min="14606" max="14606" width="13.875" style="9" customWidth="1"/>
    <col min="14607" max="14607" width="6.375" style="9" customWidth="1"/>
    <col min="14608" max="14608" width="15.625" style="9" customWidth="1"/>
    <col min="14609" max="14609" width="16.875" style="9" customWidth="1"/>
    <col min="14610" max="14610" width="15.625" style="9" customWidth="1"/>
    <col min="14611" max="14849" width="9" style="9"/>
    <col min="14850" max="14850" width="7.125" style="9" customWidth="1"/>
    <col min="14851" max="14851" width="18.125" style="9" customWidth="1"/>
    <col min="14852" max="14852" width="14.375" style="9" bestFit="1" customWidth="1"/>
    <col min="14853" max="14853" width="13.125" style="9" bestFit="1" customWidth="1"/>
    <col min="14854" max="14854" width="67.625" style="9" customWidth="1"/>
    <col min="14855" max="14855" width="6.125" style="9" customWidth="1"/>
    <col min="14856" max="14857" width="9.875" style="9" bestFit="1" customWidth="1"/>
    <col min="14858" max="14858" width="5.875" style="9" customWidth="1"/>
    <col min="14859" max="14859" width="35.5" style="9" customWidth="1"/>
    <col min="14860" max="14860" width="44.125" style="9" customWidth="1"/>
    <col min="14861" max="14861" width="11" style="9" customWidth="1"/>
    <col min="14862" max="14862" width="13.875" style="9" customWidth="1"/>
    <col min="14863" max="14863" width="6.375" style="9" customWidth="1"/>
    <col min="14864" max="14864" width="15.625" style="9" customWidth="1"/>
    <col min="14865" max="14865" width="16.875" style="9" customWidth="1"/>
    <col min="14866" max="14866" width="15.625" style="9" customWidth="1"/>
    <col min="14867" max="15105" width="9" style="9"/>
    <col min="15106" max="15106" width="7.125" style="9" customWidth="1"/>
    <col min="15107" max="15107" width="18.125" style="9" customWidth="1"/>
    <col min="15108" max="15108" width="14.375" style="9" bestFit="1" customWidth="1"/>
    <col min="15109" max="15109" width="13.125" style="9" bestFit="1" customWidth="1"/>
    <col min="15110" max="15110" width="67.625" style="9" customWidth="1"/>
    <col min="15111" max="15111" width="6.125" style="9" customWidth="1"/>
    <col min="15112" max="15113" width="9.875" style="9" bestFit="1" customWidth="1"/>
    <col min="15114" max="15114" width="5.875" style="9" customWidth="1"/>
    <col min="15115" max="15115" width="35.5" style="9" customWidth="1"/>
    <col min="15116" max="15116" width="44.125" style="9" customWidth="1"/>
    <col min="15117" max="15117" width="11" style="9" customWidth="1"/>
    <col min="15118" max="15118" width="13.875" style="9" customWidth="1"/>
    <col min="15119" max="15119" width="6.375" style="9" customWidth="1"/>
    <col min="15120" max="15120" width="15.625" style="9" customWidth="1"/>
    <col min="15121" max="15121" width="16.875" style="9" customWidth="1"/>
    <col min="15122" max="15122" width="15.625" style="9" customWidth="1"/>
    <col min="15123" max="15361" width="9" style="9"/>
    <col min="15362" max="15362" width="7.125" style="9" customWidth="1"/>
    <col min="15363" max="15363" width="18.125" style="9" customWidth="1"/>
    <col min="15364" max="15364" width="14.375" style="9" bestFit="1" customWidth="1"/>
    <col min="15365" max="15365" width="13.125" style="9" bestFit="1" customWidth="1"/>
    <col min="15366" max="15366" width="67.625" style="9" customWidth="1"/>
    <col min="15367" max="15367" width="6.125" style="9" customWidth="1"/>
    <col min="15368" max="15369" width="9.875" style="9" bestFit="1" customWidth="1"/>
    <col min="15370" max="15370" width="5.875" style="9" customWidth="1"/>
    <col min="15371" max="15371" width="35.5" style="9" customWidth="1"/>
    <col min="15372" max="15372" width="44.125" style="9" customWidth="1"/>
    <col min="15373" max="15373" width="11" style="9" customWidth="1"/>
    <col min="15374" max="15374" width="13.875" style="9" customWidth="1"/>
    <col min="15375" max="15375" width="6.375" style="9" customWidth="1"/>
    <col min="15376" max="15376" width="15.625" style="9" customWidth="1"/>
    <col min="15377" max="15377" width="16.875" style="9" customWidth="1"/>
    <col min="15378" max="15378" width="15.625" style="9" customWidth="1"/>
    <col min="15379" max="15617" width="9" style="9"/>
    <col min="15618" max="15618" width="7.125" style="9" customWidth="1"/>
    <col min="15619" max="15619" width="18.125" style="9" customWidth="1"/>
    <col min="15620" max="15620" width="14.375" style="9" bestFit="1" customWidth="1"/>
    <col min="15621" max="15621" width="13.125" style="9" bestFit="1" customWidth="1"/>
    <col min="15622" max="15622" width="67.625" style="9" customWidth="1"/>
    <col min="15623" max="15623" width="6.125" style="9" customWidth="1"/>
    <col min="15624" max="15625" width="9.875" style="9" bestFit="1" customWidth="1"/>
    <col min="15626" max="15626" width="5.875" style="9" customWidth="1"/>
    <col min="15627" max="15627" width="35.5" style="9" customWidth="1"/>
    <col min="15628" max="15628" width="44.125" style="9" customWidth="1"/>
    <col min="15629" max="15629" width="11" style="9" customWidth="1"/>
    <col min="15630" max="15630" width="13.875" style="9" customWidth="1"/>
    <col min="15631" max="15631" width="6.375" style="9" customWidth="1"/>
    <col min="15632" max="15632" width="15.625" style="9" customWidth="1"/>
    <col min="15633" max="15633" width="16.875" style="9" customWidth="1"/>
    <col min="15634" max="15634" width="15.625" style="9" customWidth="1"/>
    <col min="15635" max="15873" width="9" style="9"/>
    <col min="15874" max="15874" width="7.125" style="9" customWidth="1"/>
    <col min="15875" max="15875" width="18.125" style="9" customWidth="1"/>
    <col min="15876" max="15876" width="14.375" style="9" bestFit="1" customWidth="1"/>
    <col min="15877" max="15877" width="13.125" style="9" bestFit="1" customWidth="1"/>
    <col min="15878" max="15878" width="67.625" style="9" customWidth="1"/>
    <col min="15879" max="15879" width="6.125" style="9" customWidth="1"/>
    <col min="15880" max="15881" width="9.875" style="9" bestFit="1" customWidth="1"/>
    <col min="15882" max="15882" width="5.875" style="9" customWidth="1"/>
    <col min="15883" max="15883" width="35.5" style="9" customWidth="1"/>
    <col min="15884" max="15884" width="44.125" style="9" customWidth="1"/>
    <col min="15885" max="15885" width="11" style="9" customWidth="1"/>
    <col min="15886" max="15886" width="13.875" style="9" customWidth="1"/>
    <col min="15887" max="15887" width="6.375" style="9" customWidth="1"/>
    <col min="15888" max="15888" width="15.625" style="9" customWidth="1"/>
    <col min="15889" max="15889" width="16.875" style="9" customWidth="1"/>
    <col min="15890" max="15890" width="15.625" style="9" customWidth="1"/>
    <col min="15891" max="16129" width="9" style="9"/>
    <col min="16130" max="16130" width="7.125" style="9" customWidth="1"/>
    <col min="16131" max="16131" width="18.125" style="9" customWidth="1"/>
    <col min="16132" max="16132" width="14.375" style="9" bestFit="1" customWidth="1"/>
    <col min="16133" max="16133" width="13.125" style="9" bestFit="1" customWidth="1"/>
    <col min="16134" max="16134" width="67.625" style="9" customWidth="1"/>
    <col min="16135" max="16135" width="6.125" style="9" customWidth="1"/>
    <col min="16136" max="16137" width="9.875" style="9" bestFit="1" customWidth="1"/>
    <col min="16138" max="16138" width="5.875" style="9" customWidth="1"/>
    <col min="16139" max="16139" width="35.5" style="9" customWidth="1"/>
    <col min="16140" max="16140" width="44.125" style="9" customWidth="1"/>
    <col min="16141" max="16141" width="11" style="9" customWidth="1"/>
    <col min="16142" max="16142" width="13.875" style="9" customWidth="1"/>
    <col min="16143" max="16143" width="6.375" style="9" customWidth="1"/>
    <col min="16144" max="16144" width="15.625" style="9" customWidth="1"/>
    <col min="16145" max="16145" width="16.875" style="9" customWidth="1"/>
    <col min="16146" max="16146" width="15.625" style="9" customWidth="1"/>
    <col min="16147" max="16384" width="9" style="9"/>
  </cols>
  <sheetData>
    <row r="2" spans="1:18" ht="20.100000000000001" customHeight="1">
      <c r="C2" s="1" t="s">
        <v>0</v>
      </c>
      <c r="D2" s="1"/>
      <c r="E2" s="1"/>
      <c r="F2" s="2" t="s">
        <v>5122</v>
      </c>
      <c r="H2" s="4" t="s">
        <v>2</v>
      </c>
      <c r="I2" s="5"/>
      <c r="J2" s="6"/>
      <c r="K2" s="7">
        <f>SUM(I:I)</f>
        <v>599066</v>
      </c>
    </row>
    <row r="3" spans="1:18" ht="20.100000000000001" customHeight="1">
      <c r="C3" s="1" t="s">
        <v>3</v>
      </c>
      <c r="D3" s="1"/>
      <c r="E3" s="1"/>
      <c r="F3" s="13" t="s">
        <v>5123</v>
      </c>
    </row>
    <row r="4" spans="1:18" ht="20.100000000000001" customHeight="1">
      <c r="C4" s="1" t="s">
        <v>5</v>
      </c>
      <c r="D4" s="1"/>
      <c r="E4" s="1"/>
      <c r="F4" s="13">
        <v>208172</v>
      </c>
      <c r="I4" s="78"/>
      <c r="K4" s="402" t="s">
        <v>3448</v>
      </c>
      <c r="L4" s="403"/>
    </row>
    <row r="5" spans="1:18" ht="20.100000000000001" customHeight="1">
      <c r="C5" s="1" t="s">
        <v>6</v>
      </c>
      <c r="D5" s="1"/>
      <c r="E5" s="1"/>
      <c r="F5" s="16">
        <v>45184</v>
      </c>
      <c r="K5" s="404"/>
      <c r="L5" s="405"/>
    </row>
    <row r="6" spans="1:18" ht="20.100000000000001" customHeight="1">
      <c r="C6" s="1" t="s">
        <v>7</v>
      </c>
      <c r="D6" s="1"/>
      <c r="E6" s="1"/>
      <c r="F6" s="16">
        <v>45187</v>
      </c>
      <c r="H6" s="1216"/>
      <c r="I6" s="9" t="s">
        <v>3449</v>
      </c>
      <c r="K6" s="1597" t="s">
        <v>5124</v>
      </c>
      <c r="L6" s="1597"/>
    </row>
    <row r="7" spans="1:18" ht="20.100000000000001" customHeight="1">
      <c r="C7" s="85"/>
      <c r="D7" s="85"/>
      <c r="E7" s="85"/>
      <c r="F7" s="86"/>
      <c r="H7" s="406"/>
      <c r="I7" s="9" t="s">
        <v>859</v>
      </c>
      <c r="K7" s="1598"/>
      <c r="L7" s="1598"/>
      <c r="M7" s="89"/>
    </row>
    <row r="8" spans="1:18" ht="20.100000000000001" customHeight="1">
      <c r="C8" s="85"/>
      <c r="D8" s="85"/>
      <c r="E8" s="85"/>
      <c r="F8" s="86"/>
      <c r="I8" s="407"/>
      <c r="K8" s="83"/>
      <c r="L8" s="84"/>
      <c r="M8" s="89"/>
    </row>
    <row r="10" spans="1:18" s="8" customFormat="1" ht="19.7" customHeight="1">
      <c r="A10" s="18" t="s">
        <v>860</v>
      </c>
      <c r="B10" s="18"/>
      <c r="C10" s="17" t="s">
        <v>8</v>
      </c>
      <c r="D10" s="17" t="s">
        <v>9</v>
      </c>
      <c r="E10" s="17" t="s">
        <v>10</v>
      </c>
      <c r="F10" s="18" t="s">
        <v>11</v>
      </c>
      <c r="G10" s="18" t="s">
        <v>12</v>
      </c>
      <c r="H10" s="18" t="s">
        <v>13</v>
      </c>
      <c r="I10" s="22" t="s">
        <v>14</v>
      </c>
      <c r="J10" s="22" t="s">
        <v>15</v>
      </c>
      <c r="K10" s="18" t="s">
        <v>16</v>
      </c>
      <c r="L10" s="18" t="s">
        <v>17</v>
      </c>
      <c r="M10" s="18" t="s">
        <v>18</v>
      </c>
      <c r="N10" s="30" t="s">
        <v>19</v>
      </c>
      <c r="O10" s="17" t="s">
        <v>20</v>
      </c>
      <c r="P10" s="18" t="s">
        <v>21</v>
      </c>
      <c r="Q10" s="30" t="s">
        <v>22</v>
      </c>
      <c r="R10" s="23" t="s">
        <v>23</v>
      </c>
    </row>
    <row r="11" spans="1:18" s="8" customFormat="1" ht="19.7" customHeight="1">
      <c r="A11" s="18"/>
      <c r="B11" s="18"/>
      <c r="C11" s="408" t="s">
        <v>5125</v>
      </c>
      <c r="D11" s="409"/>
      <c r="E11" s="409"/>
      <c r="F11" s="410"/>
      <c r="G11" s="18"/>
      <c r="H11" s="118"/>
      <c r="I11" s="94"/>
      <c r="J11" s="411"/>
      <c r="K11" s="26"/>
      <c r="L11" s="26"/>
      <c r="M11" s="17"/>
      <c r="N11" s="30"/>
      <c r="O11" s="17"/>
      <c r="P11" s="29"/>
      <c r="Q11" s="29"/>
      <c r="R11" s="23"/>
    </row>
    <row r="12" spans="1:18" s="8" customFormat="1" ht="19.7" customHeight="1">
      <c r="A12" s="18"/>
      <c r="B12" s="18"/>
      <c r="C12" s="17"/>
      <c r="D12" s="18"/>
      <c r="E12" s="18"/>
      <c r="F12" s="122"/>
      <c r="G12" s="18"/>
      <c r="H12" s="118"/>
      <c r="I12" s="118"/>
      <c r="J12" s="411"/>
      <c r="K12" s="24"/>
      <c r="L12" s="418"/>
      <c r="M12" s="17"/>
      <c r="N12" s="30"/>
      <c r="O12" s="17"/>
      <c r="P12" s="29"/>
      <c r="Q12" s="29"/>
      <c r="R12" s="23"/>
    </row>
    <row r="13" spans="1:18" s="8" customFormat="1" ht="19.7" customHeight="1">
      <c r="A13" s="210" t="s">
        <v>628</v>
      </c>
      <c r="B13" s="210"/>
      <c r="C13" s="17">
        <v>1</v>
      </c>
      <c r="D13" s="1217" t="s">
        <v>66</v>
      </c>
      <c r="E13" s="1599" t="s">
        <v>67</v>
      </c>
      <c r="F13" s="415" t="s">
        <v>3451</v>
      </c>
      <c r="G13" s="210">
        <v>4</v>
      </c>
      <c r="H13" s="577">
        <v>5260</v>
      </c>
      <c r="I13" s="118">
        <f t="shared" ref="I13:I38" si="0">G13*H13</f>
        <v>21040</v>
      </c>
      <c r="J13" s="411"/>
      <c r="K13" s="120" t="s">
        <v>3452</v>
      </c>
      <c r="L13" s="1219" t="s">
        <v>3453</v>
      </c>
      <c r="M13" s="17"/>
      <c r="N13" s="30">
        <v>45147</v>
      </c>
      <c r="O13" s="17"/>
      <c r="P13" s="29">
        <v>45184</v>
      </c>
      <c r="Q13" s="29">
        <v>45183</v>
      </c>
      <c r="R13" s="23">
        <v>45184</v>
      </c>
    </row>
    <row r="14" spans="1:18" s="8" customFormat="1" ht="19.7" customHeight="1">
      <c r="A14" s="210" t="s">
        <v>628</v>
      </c>
      <c r="B14" s="210"/>
      <c r="C14" s="17">
        <f t="shared" ref="C14:C38" si="1">+C13+1</f>
        <v>2</v>
      </c>
      <c r="D14" s="210" t="s">
        <v>167</v>
      </c>
      <c r="E14" s="210" t="s">
        <v>167</v>
      </c>
      <c r="F14" s="1600" t="s">
        <v>5126</v>
      </c>
      <c r="G14" s="210">
        <v>8</v>
      </c>
      <c r="H14" s="577">
        <v>870</v>
      </c>
      <c r="I14" s="118">
        <f t="shared" si="0"/>
        <v>6960</v>
      </c>
      <c r="J14" s="411"/>
      <c r="K14" s="24" t="s">
        <v>275</v>
      </c>
      <c r="L14" s="418"/>
      <c r="M14" s="17"/>
      <c r="N14" s="30">
        <v>45147</v>
      </c>
      <c r="O14" s="17"/>
      <c r="P14" s="29"/>
      <c r="Q14" s="29">
        <v>45184</v>
      </c>
      <c r="R14" s="23">
        <v>45184</v>
      </c>
    </row>
    <row r="15" spans="1:18" s="8" customFormat="1" ht="19.7" customHeight="1">
      <c r="A15" s="210" t="s">
        <v>276</v>
      </c>
      <c r="B15" s="210"/>
      <c r="C15" s="17">
        <f t="shared" si="1"/>
        <v>3</v>
      </c>
      <c r="D15" s="210" t="s">
        <v>167</v>
      </c>
      <c r="E15" s="210" t="s">
        <v>167</v>
      </c>
      <c r="F15" s="1222" t="s">
        <v>719</v>
      </c>
      <c r="G15" s="1223">
        <v>8</v>
      </c>
      <c r="H15" s="577">
        <v>290</v>
      </c>
      <c r="I15" s="118">
        <f t="shared" si="0"/>
        <v>2320</v>
      </c>
      <c r="J15" s="118"/>
      <c r="K15" s="209" t="s">
        <v>3457</v>
      </c>
      <c r="L15" s="418"/>
      <c r="M15" s="17"/>
      <c r="N15" s="30">
        <v>45147</v>
      </c>
      <c r="O15" s="17"/>
      <c r="P15" s="29"/>
      <c r="Q15" s="29">
        <v>45184</v>
      </c>
      <c r="R15" s="23">
        <v>45184</v>
      </c>
    </row>
    <row r="16" spans="1:18" s="8" customFormat="1" ht="19.7" customHeight="1">
      <c r="A16" s="210" t="s">
        <v>276</v>
      </c>
      <c r="B16" s="210"/>
      <c r="C16" s="17">
        <f t="shared" si="1"/>
        <v>4</v>
      </c>
      <c r="D16" s="210" t="s">
        <v>167</v>
      </c>
      <c r="E16" s="210" t="s">
        <v>167</v>
      </c>
      <c r="F16" s="1222" t="s">
        <v>3458</v>
      </c>
      <c r="G16" s="1223">
        <v>4</v>
      </c>
      <c r="H16" s="1224">
        <v>320</v>
      </c>
      <c r="I16" s="118">
        <f t="shared" si="0"/>
        <v>1280</v>
      </c>
      <c r="J16" s="118"/>
      <c r="K16" s="1225" t="s">
        <v>3459</v>
      </c>
      <c r="L16" s="418"/>
      <c r="M16" s="17"/>
      <c r="N16" s="30">
        <v>45147</v>
      </c>
      <c r="O16" s="17"/>
      <c r="P16" s="29"/>
      <c r="Q16" s="29">
        <v>45184</v>
      </c>
      <c r="R16" s="23">
        <v>45184</v>
      </c>
    </row>
    <row r="17" spans="1:18" s="8" customFormat="1" ht="19.7" customHeight="1">
      <c r="A17" s="210" t="s">
        <v>276</v>
      </c>
      <c r="B17" s="210"/>
      <c r="C17" s="17">
        <f t="shared" si="1"/>
        <v>5</v>
      </c>
      <c r="D17" s="210" t="s">
        <v>167</v>
      </c>
      <c r="E17" s="210" t="s">
        <v>167</v>
      </c>
      <c r="F17" s="1222" t="s">
        <v>3460</v>
      </c>
      <c r="G17" s="1226">
        <v>4</v>
      </c>
      <c r="H17" s="577">
        <v>80</v>
      </c>
      <c r="I17" s="93">
        <f t="shared" si="0"/>
        <v>320</v>
      </c>
      <c r="J17" s="119"/>
      <c r="K17" s="209" t="s">
        <v>3461</v>
      </c>
      <c r="L17" s="418"/>
      <c r="M17" s="17"/>
      <c r="N17" s="30">
        <v>45147</v>
      </c>
      <c r="O17" s="17"/>
      <c r="P17" s="29"/>
      <c r="Q17" s="29">
        <v>45184</v>
      </c>
      <c r="R17" s="23">
        <v>45184</v>
      </c>
    </row>
    <row r="18" spans="1:18" s="8" customFormat="1" ht="19.7" customHeight="1">
      <c r="A18" s="210" t="s">
        <v>276</v>
      </c>
      <c r="B18" s="210"/>
      <c r="C18" s="17">
        <f>+C17+1</f>
        <v>6</v>
      </c>
      <c r="D18" s="210" t="s">
        <v>167</v>
      </c>
      <c r="E18" s="210" t="s">
        <v>167</v>
      </c>
      <c r="F18" s="1222" t="s">
        <v>3462</v>
      </c>
      <c r="G18" s="1223">
        <v>4</v>
      </c>
      <c r="H18" s="577">
        <v>90</v>
      </c>
      <c r="I18" s="93">
        <f t="shared" si="0"/>
        <v>360</v>
      </c>
      <c r="J18" s="22"/>
      <c r="K18" s="209" t="s">
        <v>3461</v>
      </c>
      <c r="L18" s="418"/>
      <c r="M18" s="17"/>
      <c r="N18" s="30">
        <v>45147</v>
      </c>
      <c r="O18" s="17"/>
      <c r="P18" s="29"/>
      <c r="Q18" s="29">
        <v>45184</v>
      </c>
      <c r="R18" s="23">
        <v>45184</v>
      </c>
    </row>
    <row r="19" spans="1:18" s="8" customFormat="1" ht="19.7" customHeight="1">
      <c r="A19" s="18" t="s">
        <v>3463</v>
      </c>
      <c r="B19" s="210"/>
      <c r="C19" s="17">
        <f t="shared" si="1"/>
        <v>7</v>
      </c>
      <c r="D19" s="903" t="s">
        <v>2322</v>
      </c>
      <c r="E19" s="903" t="s">
        <v>2322</v>
      </c>
      <c r="F19" s="1227" t="s">
        <v>3464</v>
      </c>
      <c r="G19" s="1228">
        <v>4</v>
      </c>
      <c r="H19" s="1229">
        <v>7500</v>
      </c>
      <c r="I19" s="93">
        <f t="shared" si="0"/>
        <v>30000</v>
      </c>
      <c r="J19" s="871"/>
      <c r="K19" s="209" t="s">
        <v>3465</v>
      </c>
      <c r="L19" s="418"/>
      <c r="M19" s="17"/>
      <c r="N19" s="30">
        <v>45147</v>
      </c>
      <c r="O19" s="17"/>
      <c r="P19" s="29">
        <v>45184</v>
      </c>
      <c r="Q19" s="29" t="s">
        <v>5127</v>
      </c>
      <c r="R19" s="23"/>
    </row>
    <row r="20" spans="1:18" s="8" customFormat="1" ht="19.7" customHeight="1">
      <c r="A20" s="210" t="s">
        <v>269</v>
      </c>
      <c r="B20" s="210"/>
      <c r="C20" s="17">
        <f t="shared" si="1"/>
        <v>8</v>
      </c>
      <c r="D20" s="1191" t="s">
        <v>167</v>
      </c>
      <c r="E20" s="1191" t="s">
        <v>167</v>
      </c>
      <c r="F20" s="1601" t="s">
        <v>3468</v>
      </c>
      <c r="G20" s="1602">
        <v>4</v>
      </c>
      <c r="H20" s="577">
        <v>4258</v>
      </c>
      <c r="I20" s="118">
        <f>G20*H20</f>
        <v>17032</v>
      </c>
      <c r="J20" s="208"/>
      <c r="K20" s="24" t="s">
        <v>3469</v>
      </c>
      <c r="L20" s="418"/>
      <c r="M20" s="17"/>
      <c r="N20" s="30">
        <v>45147</v>
      </c>
      <c r="O20" s="17"/>
      <c r="P20" s="29"/>
      <c r="Q20" s="29">
        <v>45184</v>
      </c>
      <c r="R20" s="23">
        <v>45184</v>
      </c>
    </row>
    <row r="21" spans="1:18" s="8" customFormat="1" ht="19.7" customHeight="1">
      <c r="A21" s="210" t="s">
        <v>269</v>
      </c>
      <c r="B21" s="210"/>
      <c r="C21" s="17">
        <f>+C20+1</f>
        <v>9</v>
      </c>
      <c r="D21" s="1191" t="s">
        <v>167</v>
      </c>
      <c r="E21" s="1191" t="s">
        <v>167</v>
      </c>
      <c r="F21" s="1601" t="s">
        <v>3470</v>
      </c>
      <c r="G21" s="210">
        <v>4</v>
      </c>
      <c r="H21" s="577">
        <v>1810</v>
      </c>
      <c r="I21" s="118">
        <f>G21*H21</f>
        <v>7240</v>
      </c>
      <c r="J21" s="411"/>
      <c r="K21" s="24" t="s">
        <v>3471</v>
      </c>
      <c r="L21" s="418"/>
      <c r="M21" s="17"/>
      <c r="N21" s="30">
        <v>45147</v>
      </c>
      <c r="O21" s="17"/>
      <c r="P21" s="29"/>
      <c r="Q21" s="29">
        <v>45184</v>
      </c>
      <c r="R21" s="23">
        <v>45184</v>
      </c>
    </row>
    <row r="22" spans="1:18" s="8" customFormat="1" ht="19.7" customHeight="1">
      <c r="A22" s="210" t="s">
        <v>276</v>
      </c>
      <c r="B22" s="210"/>
      <c r="C22" s="17">
        <f>+C21+1</f>
        <v>10</v>
      </c>
      <c r="D22" s="1191" t="s">
        <v>167</v>
      </c>
      <c r="E22" s="1191" t="s">
        <v>167</v>
      </c>
      <c r="F22" s="1601" t="s">
        <v>3472</v>
      </c>
      <c r="G22" s="210">
        <v>10</v>
      </c>
      <c r="H22" s="577">
        <v>49</v>
      </c>
      <c r="I22" s="118">
        <f>G22*H22</f>
        <v>490</v>
      </c>
      <c r="J22" s="411"/>
      <c r="K22" s="24" t="s">
        <v>3473</v>
      </c>
      <c r="L22" s="418"/>
      <c r="M22" s="17"/>
      <c r="N22" s="30">
        <v>45147</v>
      </c>
      <c r="O22" s="17"/>
      <c r="P22" s="29"/>
      <c r="Q22" s="29">
        <v>45184</v>
      </c>
      <c r="R22" s="23">
        <v>45184</v>
      </c>
    </row>
    <row r="23" spans="1:18" s="8" customFormat="1" ht="19.7" customHeight="1">
      <c r="A23" s="18" t="s">
        <v>2321</v>
      </c>
      <c r="B23" s="210"/>
      <c r="C23" s="17">
        <f>+C22+1</f>
        <v>11</v>
      </c>
      <c r="D23" s="903" t="s">
        <v>2322</v>
      </c>
      <c r="E23" s="903" t="s">
        <v>2322</v>
      </c>
      <c r="F23" s="1233" t="s">
        <v>3474</v>
      </c>
      <c r="G23" s="318">
        <v>4</v>
      </c>
      <c r="H23" s="1234">
        <v>9000</v>
      </c>
      <c r="I23" s="118">
        <f t="shared" si="0"/>
        <v>36000</v>
      </c>
      <c r="J23" s="411"/>
      <c r="K23" s="24" t="s">
        <v>3475</v>
      </c>
      <c r="L23" s="418" t="s">
        <v>3476</v>
      </c>
      <c r="M23" s="17"/>
      <c r="N23" s="30">
        <v>45147</v>
      </c>
      <c r="O23" s="17"/>
      <c r="P23" s="29">
        <v>45184</v>
      </c>
      <c r="Q23" s="29" t="s">
        <v>5127</v>
      </c>
      <c r="R23" s="23"/>
    </row>
    <row r="24" spans="1:18" s="8" customFormat="1" ht="19.7" customHeight="1">
      <c r="A24" s="18" t="s">
        <v>2321</v>
      </c>
      <c r="B24" s="210"/>
      <c r="C24" s="17">
        <f t="shared" si="1"/>
        <v>12</v>
      </c>
      <c r="D24" s="903" t="s">
        <v>2322</v>
      </c>
      <c r="E24" s="903" t="s">
        <v>2322</v>
      </c>
      <c r="F24" s="1233" t="s">
        <v>5128</v>
      </c>
      <c r="G24" s="318">
        <v>4</v>
      </c>
      <c r="H24" s="1234">
        <v>18500</v>
      </c>
      <c r="I24" s="118">
        <f t="shared" si="0"/>
        <v>74000</v>
      </c>
      <c r="J24" s="411"/>
      <c r="K24" s="24" t="s">
        <v>3478</v>
      </c>
      <c r="L24" s="416" t="s">
        <v>3479</v>
      </c>
      <c r="M24" s="17"/>
      <c r="N24" s="30">
        <v>45147</v>
      </c>
      <c r="O24" s="17"/>
      <c r="P24" s="29">
        <v>45184</v>
      </c>
      <c r="Q24" s="29" t="s">
        <v>5127</v>
      </c>
      <c r="R24" s="23"/>
    </row>
    <row r="25" spans="1:18" s="8" customFormat="1" ht="19.7" customHeight="1">
      <c r="A25" s="210" t="s">
        <v>628</v>
      </c>
      <c r="B25" s="210"/>
      <c r="C25" s="17">
        <f t="shared" si="1"/>
        <v>13</v>
      </c>
      <c r="D25" s="210" t="s">
        <v>167</v>
      </c>
      <c r="E25" s="210" t="s">
        <v>167</v>
      </c>
      <c r="F25" s="415" t="s">
        <v>3480</v>
      </c>
      <c r="G25" s="210">
        <v>4</v>
      </c>
      <c r="H25" s="577">
        <v>280</v>
      </c>
      <c r="I25" s="118">
        <f t="shared" si="0"/>
        <v>1120</v>
      </c>
      <c r="J25" s="411"/>
      <c r="K25" s="24"/>
      <c r="L25" s="418"/>
      <c r="M25" s="17"/>
      <c r="N25" s="30">
        <v>45147</v>
      </c>
      <c r="O25" s="17"/>
      <c r="P25" s="29"/>
      <c r="Q25" s="29">
        <v>45184</v>
      </c>
      <c r="R25" s="23">
        <v>45184</v>
      </c>
    </row>
    <row r="26" spans="1:18" s="8" customFormat="1" ht="19.7" customHeight="1">
      <c r="A26" s="518" t="s">
        <v>628</v>
      </c>
      <c r="B26" s="210"/>
      <c r="C26" s="17">
        <f t="shared" si="1"/>
        <v>14</v>
      </c>
      <c r="D26" s="210" t="s">
        <v>167</v>
      </c>
      <c r="E26" s="210" t="s">
        <v>167</v>
      </c>
      <c r="F26" s="1603" t="s">
        <v>5129</v>
      </c>
      <c r="G26" s="518">
        <v>4</v>
      </c>
      <c r="H26" s="1604">
        <v>710</v>
      </c>
      <c r="I26" s="118">
        <f t="shared" si="0"/>
        <v>2840</v>
      </c>
      <c r="J26" s="411"/>
      <c r="K26" s="24" t="s">
        <v>275</v>
      </c>
      <c r="L26" s="1605" t="s">
        <v>5130</v>
      </c>
      <c r="M26" s="17"/>
      <c r="N26" s="30">
        <v>45148</v>
      </c>
      <c r="O26" s="17"/>
      <c r="P26" s="29">
        <v>45155</v>
      </c>
      <c r="Q26" s="29">
        <v>45155</v>
      </c>
      <c r="R26" s="23">
        <v>45155</v>
      </c>
    </row>
    <row r="27" spans="1:18" s="8" customFormat="1" ht="19.7" customHeight="1">
      <c r="A27" s="210" t="s">
        <v>276</v>
      </c>
      <c r="B27" s="210"/>
      <c r="C27" s="17">
        <f t="shared" si="1"/>
        <v>15</v>
      </c>
      <c r="D27" s="210" t="s">
        <v>167</v>
      </c>
      <c r="E27" s="210" t="s">
        <v>167</v>
      </c>
      <c r="F27" s="415" t="s">
        <v>3481</v>
      </c>
      <c r="G27" s="210">
        <v>4</v>
      </c>
      <c r="H27" s="577">
        <v>210</v>
      </c>
      <c r="I27" s="118">
        <f t="shared" si="0"/>
        <v>840</v>
      </c>
      <c r="J27" s="411"/>
      <c r="K27" s="24" t="s">
        <v>3482</v>
      </c>
      <c r="L27" s="418"/>
      <c r="M27" s="17"/>
      <c r="N27" s="30">
        <v>45147</v>
      </c>
      <c r="O27" s="17"/>
      <c r="P27" s="29"/>
      <c r="Q27" s="29">
        <v>45184</v>
      </c>
      <c r="R27" s="23">
        <v>45184</v>
      </c>
    </row>
    <row r="28" spans="1:18" s="8" customFormat="1" ht="19.7" customHeight="1">
      <c r="A28" s="18" t="s">
        <v>2321</v>
      </c>
      <c r="B28" s="210"/>
      <c r="C28" s="17">
        <f t="shared" si="1"/>
        <v>16</v>
      </c>
      <c r="D28" s="903" t="s">
        <v>2322</v>
      </c>
      <c r="E28" s="903" t="s">
        <v>2322</v>
      </c>
      <c r="F28" s="1233" t="s">
        <v>3483</v>
      </c>
      <c r="G28" s="318">
        <v>4</v>
      </c>
      <c r="H28" s="1234">
        <v>13500</v>
      </c>
      <c r="I28" s="118">
        <f t="shared" si="0"/>
        <v>54000</v>
      </c>
      <c r="J28" s="411"/>
      <c r="K28" s="24"/>
      <c r="L28" s="1235" t="s">
        <v>3484</v>
      </c>
      <c r="M28" s="17"/>
      <c r="N28" s="30">
        <v>45147</v>
      </c>
      <c r="O28" s="17"/>
      <c r="P28" s="29">
        <v>45184</v>
      </c>
      <c r="Q28" s="29" t="s">
        <v>5127</v>
      </c>
      <c r="R28" s="23"/>
    </row>
    <row r="29" spans="1:18" s="8" customFormat="1" ht="19.7" customHeight="1">
      <c r="A29" s="18" t="s">
        <v>2321</v>
      </c>
      <c r="B29" s="210"/>
      <c r="C29" s="17">
        <f t="shared" si="1"/>
        <v>17</v>
      </c>
      <c r="D29" s="903" t="s">
        <v>2322</v>
      </c>
      <c r="E29" s="903" t="s">
        <v>2322</v>
      </c>
      <c r="F29" s="1233" t="s">
        <v>3485</v>
      </c>
      <c r="G29" s="318">
        <v>4</v>
      </c>
      <c r="H29" s="1234">
        <v>23000</v>
      </c>
      <c r="I29" s="118">
        <f t="shared" si="0"/>
        <v>92000</v>
      </c>
      <c r="J29" s="411"/>
      <c r="K29" s="24"/>
      <c r="L29" s="1236" t="s">
        <v>3486</v>
      </c>
      <c r="M29" s="17"/>
      <c r="N29" s="30">
        <v>45147</v>
      </c>
      <c r="O29" s="17"/>
      <c r="P29" s="29">
        <v>45184</v>
      </c>
      <c r="Q29" s="29" t="s">
        <v>5127</v>
      </c>
      <c r="R29" s="23"/>
    </row>
    <row r="30" spans="1:18" s="8" customFormat="1" ht="19.7" customHeight="1">
      <c r="A30" s="210" t="s">
        <v>276</v>
      </c>
      <c r="B30" s="210"/>
      <c r="C30" s="17">
        <f t="shared" si="1"/>
        <v>18</v>
      </c>
      <c r="D30" s="210" t="s">
        <v>167</v>
      </c>
      <c r="E30" s="210" t="s">
        <v>167</v>
      </c>
      <c r="F30" s="415" t="s">
        <v>2124</v>
      </c>
      <c r="G30" s="210">
        <v>16</v>
      </c>
      <c r="H30" s="577">
        <v>56</v>
      </c>
      <c r="I30" s="118">
        <f t="shared" si="0"/>
        <v>896</v>
      </c>
      <c r="J30" s="411"/>
      <c r="K30" s="24" t="s">
        <v>3099</v>
      </c>
      <c r="L30" s="418"/>
      <c r="M30" s="17"/>
      <c r="N30" s="30">
        <v>45147</v>
      </c>
      <c r="O30" s="17"/>
      <c r="P30" s="29"/>
      <c r="Q30" s="29">
        <v>45184</v>
      </c>
      <c r="R30" s="23">
        <v>45184</v>
      </c>
    </row>
    <row r="31" spans="1:18" s="8" customFormat="1" ht="19.7" customHeight="1">
      <c r="A31" s="18" t="s">
        <v>2321</v>
      </c>
      <c r="B31" s="210"/>
      <c r="C31" s="17">
        <f t="shared" si="1"/>
        <v>19</v>
      </c>
      <c r="D31" s="903" t="s">
        <v>2322</v>
      </c>
      <c r="E31" s="903" t="s">
        <v>2322</v>
      </c>
      <c r="F31" s="1233" t="s">
        <v>3487</v>
      </c>
      <c r="G31" s="318">
        <v>4</v>
      </c>
      <c r="H31" s="1234">
        <v>23000</v>
      </c>
      <c r="I31" s="118">
        <f t="shared" si="0"/>
        <v>92000</v>
      </c>
      <c r="J31" s="411"/>
      <c r="K31" s="24"/>
      <c r="L31" s="1236" t="s">
        <v>3486</v>
      </c>
      <c r="M31" s="17"/>
      <c r="N31" s="30">
        <v>45147</v>
      </c>
      <c r="O31" s="17"/>
      <c r="P31" s="29">
        <v>45184</v>
      </c>
      <c r="Q31" s="29" t="s">
        <v>5127</v>
      </c>
      <c r="R31" s="23"/>
    </row>
    <row r="32" spans="1:18" s="8" customFormat="1" ht="19.7" customHeight="1">
      <c r="A32" s="18" t="s">
        <v>2321</v>
      </c>
      <c r="B32" s="210"/>
      <c r="C32" s="17">
        <f t="shared" si="1"/>
        <v>20</v>
      </c>
      <c r="D32" s="903" t="s">
        <v>2322</v>
      </c>
      <c r="E32" s="903" t="s">
        <v>2322</v>
      </c>
      <c r="F32" s="1233" t="s">
        <v>3488</v>
      </c>
      <c r="G32" s="318">
        <v>4</v>
      </c>
      <c r="H32" s="1234">
        <v>22000</v>
      </c>
      <c r="I32" s="118">
        <f t="shared" si="0"/>
        <v>88000</v>
      </c>
      <c r="J32" s="411"/>
      <c r="K32" s="24"/>
      <c r="L32" s="1235" t="s">
        <v>3484</v>
      </c>
      <c r="M32" s="17"/>
      <c r="N32" s="30">
        <v>45147</v>
      </c>
      <c r="O32" s="17"/>
      <c r="P32" s="29">
        <v>45184</v>
      </c>
      <c r="Q32" s="29" t="s">
        <v>5127</v>
      </c>
      <c r="R32" s="23"/>
    </row>
    <row r="33" spans="1:18" s="8" customFormat="1" ht="19.7" customHeight="1">
      <c r="A33" s="210" t="s">
        <v>276</v>
      </c>
      <c r="B33" s="210"/>
      <c r="C33" s="17">
        <f t="shared" si="1"/>
        <v>21</v>
      </c>
      <c r="D33" s="210" t="s">
        <v>167</v>
      </c>
      <c r="E33" s="210" t="s">
        <v>167</v>
      </c>
      <c r="F33" s="415" t="s">
        <v>3489</v>
      </c>
      <c r="G33" s="210">
        <v>4</v>
      </c>
      <c r="H33" s="577">
        <v>2510</v>
      </c>
      <c r="I33" s="118">
        <f t="shared" si="0"/>
        <v>10040</v>
      </c>
      <c r="J33" s="411"/>
      <c r="K33" s="24" t="s">
        <v>3490</v>
      </c>
      <c r="L33" s="418"/>
      <c r="M33" s="17"/>
      <c r="N33" s="30">
        <v>45147</v>
      </c>
      <c r="O33" s="17"/>
      <c r="P33" s="29"/>
      <c r="Q33" s="29">
        <v>45184</v>
      </c>
      <c r="R33" s="23">
        <v>45184</v>
      </c>
    </row>
    <row r="34" spans="1:18" s="8" customFormat="1" ht="19.7" customHeight="1">
      <c r="A34" s="210" t="s">
        <v>282</v>
      </c>
      <c r="B34" s="210"/>
      <c r="C34" s="17">
        <f t="shared" si="1"/>
        <v>22</v>
      </c>
      <c r="D34" s="210" t="s">
        <v>167</v>
      </c>
      <c r="E34" s="210" t="s">
        <v>167</v>
      </c>
      <c r="F34" s="1606" t="s">
        <v>5131</v>
      </c>
      <c r="G34" s="210">
        <v>4</v>
      </c>
      <c r="H34" s="577">
        <v>556</v>
      </c>
      <c r="I34" s="118">
        <f t="shared" si="0"/>
        <v>2224</v>
      </c>
      <c r="J34" s="411"/>
      <c r="K34" s="24" t="s">
        <v>3493</v>
      </c>
      <c r="L34" s="418"/>
      <c r="M34" s="17"/>
      <c r="N34" s="30">
        <v>45147</v>
      </c>
      <c r="O34" s="17"/>
      <c r="P34" s="29"/>
      <c r="Q34" s="29">
        <v>45184</v>
      </c>
      <c r="R34" s="23">
        <v>45184</v>
      </c>
    </row>
    <row r="35" spans="1:18" s="8" customFormat="1" ht="19.7" customHeight="1">
      <c r="A35" s="210" t="s">
        <v>276</v>
      </c>
      <c r="B35" s="210"/>
      <c r="C35" s="17">
        <f t="shared" si="1"/>
        <v>23</v>
      </c>
      <c r="D35" s="210" t="s">
        <v>167</v>
      </c>
      <c r="E35" s="210" t="s">
        <v>167</v>
      </c>
      <c r="F35" s="415" t="s">
        <v>3494</v>
      </c>
      <c r="G35" s="210">
        <v>4</v>
      </c>
      <c r="H35" s="577">
        <v>880</v>
      </c>
      <c r="I35" s="118">
        <f t="shared" si="0"/>
        <v>3520</v>
      </c>
      <c r="J35" s="411"/>
      <c r="K35" s="24" t="s">
        <v>3495</v>
      </c>
      <c r="L35" s="421"/>
      <c r="M35" s="17"/>
      <c r="N35" s="30">
        <v>45147</v>
      </c>
      <c r="O35" s="17"/>
      <c r="P35" s="29"/>
      <c r="Q35" s="29">
        <v>45184</v>
      </c>
      <c r="R35" s="23">
        <v>45184</v>
      </c>
    </row>
    <row r="36" spans="1:18" s="8" customFormat="1" ht="19.7" customHeight="1">
      <c r="A36" s="210" t="s">
        <v>276</v>
      </c>
      <c r="B36" s="210"/>
      <c r="C36" s="17">
        <f t="shared" si="1"/>
        <v>24</v>
      </c>
      <c r="D36" s="210" t="s">
        <v>167</v>
      </c>
      <c r="E36" s="210" t="s">
        <v>167</v>
      </c>
      <c r="F36" s="415" t="s">
        <v>3496</v>
      </c>
      <c r="G36" s="210">
        <v>8</v>
      </c>
      <c r="H36" s="577">
        <v>420</v>
      </c>
      <c r="I36" s="118">
        <f t="shared" si="0"/>
        <v>3360</v>
      </c>
      <c r="J36" s="411"/>
      <c r="K36" s="24" t="s">
        <v>1506</v>
      </c>
      <c r="L36" s="421"/>
      <c r="M36" s="17"/>
      <c r="N36" s="30">
        <v>45147</v>
      </c>
      <c r="O36" s="17"/>
      <c r="P36" s="29"/>
      <c r="Q36" s="29">
        <v>45184</v>
      </c>
      <c r="R36" s="23">
        <v>45184</v>
      </c>
    </row>
    <row r="37" spans="1:18" s="8" customFormat="1" ht="19.7" customHeight="1">
      <c r="A37" s="18" t="s">
        <v>2321</v>
      </c>
      <c r="B37" s="210"/>
      <c r="C37" s="17">
        <f t="shared" si="1"/>
        <v>25</v>
      </c>
      <c r="D37" s="903" t="s">
        <v>2322</v>
      </c>
      <c r="E37" s="903" t="s">
        <v>2322</v>
      </c>
      <c r="F37" s="1233" t="s">
        <v>3497</v>
      </c>
      <c r="G37" s="318">
        <v>4</v>
      </c>
      <c r="H37" s="1234">
        <v>10500</v>
      </c>
      <c r="I37" s="118">
        <f t="shared" si="0"/>
        <v>42000</v>
      </c>
      <c r="J37" s="411"/>
      <c r="K37" s="24"/>
      <c r="L37" s="1235" t="s">
        <v>3484</v>
      </c>
      <c r="M37" s="17"/>
      <c r="N37" s="30">
        <v>45147</v>
      </c>
      <c r="O37" s="17"/>
      <c r="P37" s="29">
        <v>45184</v>
      </c>
      <c r="Q37" s="29" t="s">
        <v>5127</v>
      </c>
      <c r="R37" s="23"/>
    </row>
    <row r="38" spans="1:18" s="8" customFormat="1" ht="19.7" customHeight="1">
      <c r="A38" s="210" t="s">
        <v>276</v>
      </c>
      <c r="B38" s="210">
        <v>2</v>
      </c>
      <c r="C38" s="17">
        <f t="shared" si="1"/>
        <v>26</v>
      </c>
      <c r="D38" s="34" t="s">
        <v>66</v>
      </c>
      <c r="E38" s="33" t="s">
        <v>167</v>
      </c>
      <c r="F38" s="1607" t="s">
        <v>5132</v>
      </c>
      <c r="G38" s="33">
        <v>4</v>
      </c>
      <c r="H38" s="1434">
        <v>2296</v>
      </c>
      <c r="I38" s="118">
        <f t="shared" si="0"/>
        <v>9184</v>
      </c>
      <c r="J38" s="411"/>
      <c r="K38" s="24" t="s">
        <v>5133</v>
      </c>
      <c r="L38" s="1608" t="s">
        <v>5134</v>
      </c>
      <c r="M38" s="17"/>
      <c r="N38" s="30">
        <v>45198</v>
      </c>
      <c r="O38" s="17"/>
      <c r="P38" s="29">
        <v>45201</v>
      </c>
      <c r="Q38" s="29"/>
      <c r="R38" s="23">
        <v>45201</v>
      </c>
    </row>
    <row r="39" spans="1:18" s="8" customFormat="1" ht="19.7" customHeight="1">
      <c r="A39" s="18"/>
      <c r="B39" s="18"/>
      <c r="C39" s="17"/>
      <c r="D39" s="17"/>
      <c r="E39" s="17"/>
      <c r="F39" s="122"/>
      <c r="G39" s="18"/>
      <c r="H39" s="118"/>
      <c r="I39" s="118"/>
      <c r="J39" s="411"/>
      <c r="K39" s="24"/>
      <c r="L39" s="421"/>
      <c r="M39" s="17"/>
      <c r="N39" s="30"/>
      <c r="O39" s="17"/>
      <c r="P39" s="29"/>
      <c r="Q39" s="29"/>
      <c r="R39" s="23"/>
    </row>
    <row r="40" spans="1:18" s="8" customFormat="1" ht="19.7" customHeight="1">
      <c r="A40" s="18"/>
      <c r="B40" s="18"/>
      <c r="C40" s="17"/>
      <c r="D40" s="17"/>
      <c r="E40" s="17"/>
      <c r="F40" s="122"/>
      <c r="G40" s="18"/>
      <c r="H40" s="118"/>
      <c r="I40" s="118"/>
      <c r="J40" s="411"/>
      <c r="K40" s="24"/>
      <c r="L40" s="421"/>
      <c r="M40" s="17"/>
      <c r="N40" s="30"/>
      <c r="O40" s="17"/>
      <c r="P40" s="29"/>
      <c r="Q40" s="29"/>
      <c r="R40" s="23"/>
    </row>
    <row r="41" spans="1:18" s="8" customFormat="1" ht="19.7" customHeight="1">
      <c r="A41" s="18"/>
      <c r="B41" s="18"/>
      <c r="C41" s="17"/>
      <c r="D41" s="17"/>
      <c r="E41" s="17"/>
      <c r="F41" s="1237">
        <f>SUM(I13:I39)</f>
        <v>599066</v>
      </c>
      <c r="G41" s="18"/>
      <c r="H41" s="118"/>
      <c r="I41" s="18"/>
      <c r="J41" s="411"/>
      <c r="K41" s="26"/>
      <c r="L41" s="26"/>
      <c r="M41" s="17"/>
      <c r="N41" s="30"/>
      <c r="O41" s="17"/>
      <c r="P41" s="29"/>
      <c r="Q41" s="29"/>
      <c r="R41" s="23"/>
    </row>
    <row r="42" spans="1:18" s="8" customFormat="1" ht="19.7" customHeight="1">
      <c r="A42" s="18"/>
      <c r="B42" s="18"/>
      <c r="C42" s="17"/>
      <c r="D42" s="17"/>
      <c r="E42" s="17"/>
      <c r="F42" s="423"/>
      <c r="G42" s="18"/>
      <c r="H42" s="118"/>
      <c r="J42" s="411"/>
      <c r="K42" s="26"/>
      <c r="L42" s="26"/>
      <c r="M42" s="17"/>
      <c r="N42" s="30"/>
      <c r="O42" s="17"/>
      <c r="P42" s="29"/>
      <c r="Q42" s="29"/>
      <c r="R42" s="23"/>
    </row>
    <row r="43" spans="1:18" s="8" customFormat="1" ht="19.7" customHeight="1">
      <c r="A43" s="18"/>
      <c r="B43" s="18"/>
      <c r="C43" s="17"/>
      <c r="D43" s="17"/>
      <c r="E43" s="17"/>
      <c r="F43" s="122"/>
      <c r="G43" s="18"/>
      <c r="H43" s="118"/>
      <c r="I43" s="94"/>
      <c r="J43" s="411"/>
      <c r="K43" s="26"/>
      <c r="L43" s="26"/>
      <c r="M43" s="17"/>
      <c r="N43" s="30"/>
      <c r="O43" s="17"/>
      <c r="P43" s="29"/>
      <c r="Q43" s="29"/>
      <c r="R43" s="23"/>
    </row>
    <row r="44" spans="1:18" s="8" customFormat="1" ht="19.7" customHeight="1">
      <c r="A44" s="18"/>
      <c r="B44" s="18"/>
      <c r="C44" s="17"/>
      <c r="D44" s="17"/>
      <c r="E44" s="17"/>
      <c r="F44" s="122"/>
      <c r="G44" s="18"/>
      <c r="H44" s="118"/>
      <c r="I44" s="94"/>
      <c r="J44" s="411"/>
      <c r="K44" s="26"/>
      <c r="L44" s="26"/>
      <c r="M44" s="17"/>
      <c r="N44" s="30"/>
      <c r="O44" s="17"/>
      <c r="P44" s="29"/>
      <c r="Q44" s="29"/>
      <c r="R44" s="23"/>
    </row>
    <row r="45" spans="1:18" s="8" customFormat="1" ht="19.7" customHeight="1">
      <c r="A45" s="18"/>
      <c r="B45" s="18"/>
      <c r="C45" s="179"/>
      <c r="D45" s="179"/>
      <c r="E45" s="179"/>
      <c r="F45" s="179"/>
      <c r="G45" s="18"/>
      <c r="H45" s="118"/>
      <c r="I45" s="94"/>
      <c r="J45" s="411"/>
      <c r="K45" s="26"/>
      <c r="L45" s="26"/>
      <c r="M45" s="17"/>
      <c r="N45" s="30"/>
      <c r="O45" s="17"/>
      <c r="P45" s="29"/>
      <c r="Q45" s="29"/>
      <c r="R45" s="23"/>
    </row>
    <row r="46" spans="1:18" s="8" customFormat="1" ht="19.7" customHeight="1">
      <c r="A46" s="18"/>
      <c r="B46" s="18"/>
      <c r="C46" s="17"/>
      <c r="D46" s="105"/>
      <c r="E46" s="105"/>
      <c r="F46" s="122"/>
      <c r="G46" s="18"/>
      <c r="H46" s="26"/>
      <c r="I46" s="26"/>
      <c r="J46" s="424"/>
      <c r="K46" s="26"/>
      <c r="L46" s="26"/>
      <c r="M46" s="17"/>
      <c r="N46" s="30"/>
      <c r="O46" s="17"/>
      <c r="P46" s="29"/>
      <c r="Q46" s="29"/>
      <c r="R46" s="23"/>
    </row>
    <row r="47" spans="1:18" s="8" customFormat="1" ht="19.7" customHeight="1">
      <c r="A47" s="18"/>
      <c r="B47" s="18"/>
      <c r="C47" s="17"/>
      <c r="D47" s="17"/>
      <c r="E47" s="17"/>
      <c r="F47" s="50"/>
      <c r="G47" s="18"/>
      <c r="H47" s="425"/>
      <c r="I47" s="94"/>
      <c r="J47" s="22"/>
      <c r="K47" s="26"/>
      <c r="L47" s="26"/>
      <c r="M47" s="17"/>
      <c r="N47" s="30"/>
      <c r="O47" s="17"/>
      <c r="P47" s="29"/>
      <c r="Q47" s="29"/>
      <c r="R47" s="23"/>
    </row>
    <row r="48" spans="1:18" s="8" customFormat="1" ht="19.7" customHeight="1">
      <c r="A48" s="18"/>
      <c r="B48" s="18"/>
      <c r="C48" s="17"/>
      <c r="D48" s="17"/>
      <c r="E48" s="17"/>
      <c r="F48" s="50"/>
      <c r="G48" s="18"/>
      <c r="H48" s="425"/>
      <c r="I48" s="94"/>
      <c r="J48" s="22"/>
      <c r="K48" s="26"/>
      <c r="L48" s="26"/>
      <c r="M48" s="17"/>
      <c r="N48" s="30"/>
      <c r="O48" s="17"/>
      <c r="P48" s="29"/>
      <c r="Q48" s="29"/>
      <c r="R48" s="23"/>
    </row>
    <row r="49" spans="1:18" s="8" customFormat="1" ht="19.7" customHeight="1">
      <c r="A49" s="18"/>
      <c r="B49" s="18"/>
      <c r="C49" s="17"/>
      <c r="D49" s="17"/>
      <c r="E49" s="17"/>
      <c r="F49" s="423"/>
      <c r="G49" s="123"/>
      <c r="H49" s="125"/>
      <c r="I49" s="118"/>
      <c r="J49" s="124"/>
      <c r="K49" s="26"/>
      <c r="L49" s="26"/>
      <c r="M49" s="17"/>
      <c r="N49" s="30"/>
      <c r="O49" s="17"/>
      <c r="P49" s="29"/>
      <c r="Q49" s="29"/>
      <c r="R49" s="23"/>
    </row>
    <row r="50" spans="1:18" s="8" customFormat="1" ht="19.7" customHeight="1">
      <c r="A50" s="18"/>
      <c r="B50" s="18"/>
      <c r="C50" s="17"/>
      <c r="D50" s="17"/>
      <c r="E50" s="17"/>
      <c r="F50" s="50"/>
      <c r="G50" s="126"/>
      <c r="H50" s="127"/>
      <c r="I50" s="118"/>
      <c r="J50" s="128"/>
      <c r="K50" s="129"/>
      <c r="L50" s="26"/>
      <c r="M50" s="17"/>
      <c r="N50" s="30"/>
      <c r="O50" s="17"/>
      <c r="P50" s="29"/>
      <c r="Q50" s="29"/>
      <c r="R50" s="23"/>
    </row>
    <row r="51" spans="1:18" s="8" customFormat="1" ht="19.7" customHeight="1">
      <c r="A51" s="18"/>
      <c r="B51" s="18"/>
      <c r="C51" s="17"/>
      <c r="D51" s="17"/>
      <c r="E51" s="17"/>
      <c r="F51" s="26"/>
      <c r="G51" s="18"/>
      <c r="H51" s="181"/>
      <c r="I51" s="109"/>
      <c r="J51" s="182"/>
      <c r="K51" s="171"/>
      <c r="L51" s="94"/>
      <c r="M51" s="17"/>
      <c r="N51" s="30"/>
      <c r="O51" s="17"/>
      <c r="P51" s="29"/>
      <c r="Q51" s="29"/>
      <c r="R51" s="23"/>
    </row>
    <row r="52" spans="1:18" s="8" customFormat="1" ht="19.7" customHeight="1">
      <c r="A52" s="18"/>
      <c r="B52" s="18"/>
      <c r="C52" s="17"/>
      <c r="D52" s="17"/>
      <c r="E52" s="17"/>
      <c r="F52" s="122"/>
      <c r="G52" s="123"/>
      <c r="H52" s="118"/>
      <c r="I52" s="109"/>
      <c r="J52" s="124"/>
      <c r="K52" s="122"/>
      <c r="L52" s="94"/>
      <c r="M52" s="17"/>
      <c r="N52" s="30"/>
      <c r="O52" s="17"/>
      <c r="P52" s="29"/>
      <c r="Q52" s="29"/>
      <c r="R52" s="23"/>
    </row>
    <row r="53" spans="1:18" s="8" customFormat="1" ht="19.7" customHeight="1">
      <c r="A53" s="18"/>
      <c r="B53" s="18"/>
      <c r="C53" s="17"/>
      <c r="D53" s="17"/>
      <c r="E53" s="17"/>
      <c r="F53" s="50"/>
      <c r="G53" s="123"/>
      <c r="H53" s="125"/>
      <c r="I53" s="109"/>
      <c r="J53" s="124"/>
      <c r="K53" s="26"/>
      <c r="L53" s="26"/>
      <c r="M53" s="17"/>
      <c r="N53" s="30"/>
      <c r="O53" s="17"/>
      <c r="P53" s="29"/>
      <c r="Q53" s="29"/>
      <c r="R53" s="23"/>
    </row>
    <row r="54" spans="1:18" s="8" customFormat="1" ht="19.7" customHeight="1">
      <c r="A54" s="18"/>
      <c r="B54" s="18"/>
      <c r="C54" s="17"/>
      <c r="D54" s="17"/>
      <c r="E54" s="17"/>
      <c r="F54" s="50"/>
      <c r="G54" s="123"/>
      <c r="H54" s="125"/>
      <c r="I54" s="109"/>
      <c r="J54" s="124"/>
      <c r="K54" s="26"/>
      <c r="L54" s="26"/>
      <c r="M54" s="17"/>
      <c r="N54" s="30"/>
      <c r="O54" s="17"/>
      <c r="P54" s="29"/>
      <c r="Q54" s="29"/>
      <c r="R54" s="23"/>
    </row>
    <row r="55" spans="1:18" s="8" customFormat="1" ht="19.7" customHeight="1">
      <c r="A55" s="18"/>
      <c r="B55" s="18"/>
      <c r="C55" s="17"/>
      <c r="D55" s="17"/>
      <c r="E55" s="17"/>
      <c r="F55" s="50"/>
      <c r="G55" s="126"/>
      <c r="H55" s="127"/>
      <c r="I55" s="118"/>
      <c r="J55" s="128"/>
      <c r="K55" s="129"/>
      <c r="L55" s="26"/>
      <c r="M55" s="17"/>
      <c r="N55" s="30"/>
      <c r="O55" s="17"/>
      <c r="P55" s="29"/>
      <c r="Q55" s="29"/>
      <c r="R55" s="23"/>
    </row>
    <row r="56" spans="1:18" s="8" customFormat="1" ht="19.7" customHeight="1">
      <c r="A56" s="18"/>
      <c r="B56" s="18"/>
      <c r="C56" s="17"/>
      <c r="D56" s="17"/>
      <c r="E56" s="17"/>
      <c r="F56" s="24"/>
      <c r="G56" s="18"/>
      <c r="H56" s="118"/>
      <c r="I56" s="169"/>
      <c r="J56" s="411"/>
      <c r="K56" s="26"/>
      <c r="L56" s="26"/>
      <c r="M56" s="17"/>
      <c r="N56" s="30"/>
      <c r="O56" s="30"/>
      <c r="P56" s="30"/>
      <c r="Q56" s="29"/>
      <c r="R56" s="23"/>
    </row>
    <row r="57" spans="1:18" s="8" customFormat="1" ht="19.7" customHeight="1">
      <c r="A57" s="18"/>
      <c r="B57" s="18"/>
      <c r="C57" s="17"/>
      <c r="D57" s="17"/>
      <c r="E57" s="17"/>
      <c r="F57" s="426"/>
      <c r="G57" s="18"/>
      <c r="H57" s="118"/>
      <c r="I57" s="118"/>
      <c r="J57" s="411"/>
      <c r="K57" s="26"/>
      <c r="L57" s="26"/>
      <c r="M57" s="17"/>
      <c r="N57" s="30"/>
      <c r="O57" s="17"/>
      <c r="P57" s="29"/>
      <c r="Q57" s="29"/>
      <c r="R57" s="23"/>
    </row>
    <row r="58" spans="1:18" s="8" customFormat="1" ht="19.7" customHeight="1">
      <c r="A58" s="18"/>
      <c r="B58" s="18"/>
      <c r="C58" s="17"/>
      <c r="D58" s="17"/>
      <c r="E58" s="17"/>
      <c r="F58" s="24"/>
      <c r="G58" s="18"/>
      <c r="H58" s="118"/>
      <c r="I58" s="169"/>
      <c r="J58" s="411"/>
      <c r="K58" s="26"/>
      <c r="L58" s="26"/>
      <c r="M58" s="17"/>
      <c r="N58" s="30"/>
      <c r="O58" s="17"/>
      <c r="P58" s="29"/>
      <c r="Q58" s="29"/>
      <c r="R58" s="23"/>
    </row>
    <row r="59" spans="1:18" s="8" customFormat="1" ht="19.7" customHeight="1">
      <c r="A59" s="18"/>
      <c r="B59" s="18"/>
      <c r="C59" s="17"/>
      <c r="D59" s="17"/>
      <c r="E59" s="17"/>
      <c r="F59" s="24"/>
      <c r="G59" s="18"/>
      <c r="H59" s="118"/>
      <c r="I59" s="169"/>
      <c r="J59" s="411"/>
      <c r="K59" s="26"/>
      <c r="L59" s="26"/>
      <c r="M59" s="17"/>
      <c r="N59" s="30"/>
      <c r="O59" s="17"/>
      <c r="P59" s="29"/>
      <c r="Q59" s="29"/>
      <c r="R59" s="23"/>
    </row>
    <row r="60" spans="1:18" s="8" customFormat="1" ht="19.7" customHeight="1">
      <c r="A60" s="18"/>
      <c r="B60" s="18"/>
      <c r="C60" s="17"/>
      <c r="D60" s="17"/>
      <c r="E60" s="17"/>
      <c r="F60" s="50"/>
      <c r="G60" s="18"/>
      <c r="H60" s="51"/>
      <c r="I60" s="169"/>
      <c r="J60" s="22"/>
      <c r="K60" s="26"/>
      <c r="L60" s="26"/>
      <c r="M60" s="17"/>
      <c r="N60" s="30"/>
      <c r="O60" s="17"/>
      <c r="P60" s="29"/>
      <c r="Q60" s="29"/>
      <c r="R60" s="23"/>
    </row>
    <row r="61" spans="1:18" s="8" customFormat="1" ht="19.7" customHeight="1">
      <c r="A61" s="18"/>
      <c r="B61" s="18"/>
      <c r="C61" s="17"/>
      <c r="D61" s="17"/>
      <c r="E61" s="17"/>
      <c r="F61" s="50"/>
      <c r="G61" s="18"/>
      <c r="H61" s="51"/>
      <c r="I61" s="169"/>
      <c r="J61" s="22"/>
      <c r="K61" s="26"/>
      <c r="L61" s="26"/>
      <c r="M61" s="17"/>
      <c r="N61" s="30"/>
      <c r="O61" s="17"/>
      <c r="P61" s="29"/>
      <c r="Q61" s="29"/>
      <c r="R61" s="23"/>
    </row>
    <row r="62" spans="1:18" ht="19.7" customHeight="1">
      <c r="A62" s="26"/>
      <c r="B62" s="26"/>
      <c r="C62" s="17"/>
      <c r="D62" s="18"/>
      <c r="E62" s="18"/>
      <c r="F62" s="50"/>
      <c r="G62" s="18"/>
      <c r="H62" s="51"/>
      <c r="I62" s="169"/>
      <c r="J62" s="22"/>
      <c r="K62" s="26"/>
      <c r="L62" s="24"/>
      <c r="M62" s="17"/>
      <c r="N62" s="30"/>
      <c r="O62" s="17"/>
      <c r="P62" s="29"/>
      <c r="Q62" s="29"/>
      <c r="R62" s="23"/>
    </row>
    <row r="63" spans="1:18" ht="19.7" customHeight="1">
      <c r="A63" s="26"/>
      <c r="B63" s="26"/>
      <c r="C63" s="17"/>
      <c r="D63" s="17"/>
      <c r="E63" s="17"/>
      <c r="F63" s="122"/>
      <c r="G63" s="18"/>
      <c r="H63" s="51"/>
      <c r="I63" s="118"/>
      <c r="J63" s="22"/>
      <c r="K63" s="26"/>
      <c r="L63" s="26"/>
      <c r="M63" s="17"/>
      <c r="N63" s="30"/>
      <c r="O63" s="17"/>
      <c r="P63" s="29"/>
      <c r="Q63" s="29"/>
      <c r="R63" s="23"/>
    </row>
    <row r="64" spans="1:18" ht="19.7" customHeight="1">
      <c r="A64" s="26"/>
      <c r="B64" s="26"/>
      <c r="C64" s="17"/>
      <c r="D64" s="17"/>
      <c r="E64" s="17"/>
      <c r="F64" s="50"/>
      <c r="G64" s="18"/>
      <c r="H64" s="51"/>
      <c r="I64" s="169"/>
      <c r="J64" s="22"/>
      <c r="K64" s="26"/>
      <c r="L64" s="24"/>
      <c r="M64" s="17"/>
      <c r="N64" s="30"/>
      <c r="O64" s="17"/>
      <c r="P64" s="29"/>
      <c r="Q64" s="110"/>
      <c r="R64" s="23"/>
    </row>
    <row r="65" spans="1:18" ht="19.7" customHeight="1">
      <c r="A65" s="26"/>
      <c r="B65" s="26"/>
      <c r="C65" s="17"/>
      <c r="D65" s="17"/>
      <c r="E65" s="17"/>
      <c r="F65" s="50"/>
      <c r="G65" s="18"/>
      <c r="H65" s="51"/>
      <c r="I65" s="169"/>
      <c r="J65" s="22"/>
      <c r="K65" s="26"/>
      <c r="L65" s="24"/>
      <c r="M65" s="17"/>
      <c r="N65" s="30"/>
      <c r="O65" s="17"/>
      <c r="P65" s="29"/>
      <c r="Q65" s="29"/>
      <c r="R65" s="23"/>
    </row>
    <row r="66" spans="1:18" ht="19.7" customHeight="1">
      <c r="A66" s="26"/>
      <c r="B66" s="26"/>
      <c r="C66" s="17"/>
      <c r="D66" s="17"/>
      <c r="E66" s="17"/>
      <c r="F66" s="50"/>
      <c r="G66" s="18"/>
      <c r="H66" s="51"/>
      <c r="I66" s="169"/>
      <c r="J66" s="22"/>
      <c r="K66" s="26"/>
      <c r="L66" s="24"/>
      <c r="M66" s="17"/>
      <c r="N66" s="30"/>
      <c r="O66" s="17"/>
      <c r="P66" s="29"/>
      <c r="Q66" s="29"/>
      <c r="R66" s="23"/>
    </row>
    <row r="67" spans="1:18" ht="19.7" customHeight="1">
      <c r="A67" s="26"/>
      <c r="B67" s="26"/>
      <c r="C67" s="17"/>
      <c r="D67" s="17"/>
      <c r="E67" s="17"/>
      <c r="F67" s="50"/>
      <c r="G67" s="18"/>
      <c r="H67" s="51"/>
      <c r="I67" s="169">
        <f t="shared" ref="I67:I72" si="2">G67*H67</f>
        <v>0</v>
      </c>
      <c r="J67" s="22"/>
      <c r="K67" s="26"/>
      <c r="L67" s="24"/>
      <c r="M67" s="17"/>
      <c r="N67" s="30"/>
      <c r="O67" s="17"/>
      <c r="P67" s="29"/>
      <c r="Q67" s="29"/>
      <c r="R67" s="23"/>
    </row>
    <row r="68" spans="1:18" ht="19.7" customHeight="1">
      <c r="A68" s="26"/>
      <c r="B68" s="26"/>
      <c r="C68" s="17"/>
      <c r="D68" s="17"/>
      <c r="E68" s="17"/>
      <c r="F68" s="50"/>
      <c r="G68" s="18"/>
      <c r="H68" s="51"/>
      <c r="I68" s="169">
        <f t="shared" si="2"/>
        <v>0</v>
      </c>
      <c r="J68" s="22"/>
      <c r="K68" s="26"/>
      <c r="L68" s="24"/>
      <c r="M68" s="17"/>
      <c r="N68" s="30"/>
      <c r="O68" s="17"/>
      <c r="P68" s="29"/>
      <c r="Q68" s="29"/>
      <c r="R68" s="23"/>
    </row>
    <row r="69" spans="1:18" ht="19.7" customHeight="1">
      <c r="A69" s="26"/>
      <c r="B69" s="26"/>
      <c r="C69" s="17"/>
      <c r="D69" s="17"/>
      <c r="E69" s="17"/>
      <c r="F69" s="50"/>
      <c r="G69" s="18"/>
      <c r="H69" s="51"/>
      <c r="I69" s="169">
        <f t="shared" si="2"/>
        <v>0</v>
      </c>
      <c r="J69" s="22"/>
      <c r="K69" s="26"/>
      <c r="L69" s="24"/>
      <c r="M69" s="17"/>
      <c r="N69" s="30"/>
      <c r="O69" s="17"/>
      <c r="P69" s="29"/>
      <c r="Q69" s="29"/>
      <c r="R69" s="23"/>
    </row>
    <row r="70" spans="1:18" ht="19.7" customHeight="1">
      <c r="A70" s="26"/>
      <c r="B70" s="26"/>
      <c r="C70" s="17"/>
      <c r="D70" s="17"/>
      <c r="E70" s="17"/>
      <c r="F70" s="50"/>
      <c r="G70" s="18"/>
      <c r="H70" s="51"/>
      <c r="I70" s="169">
        <f t="shared" si="2"/>
        <v>0</v>
      </c>
      <c r="J70" s="22"/>
      <c r="K70" s="26"/>
      <c r="L70" s="24"/>
      <c r="M70" s="17"/>
      <c r="N70" s="30"/>
      <c r="O70" s="17"/>
      <c r="P70" s="29"/>
      <c r="Q70" s="29"/>
      <c r="R70" s="23"/>
    </row>
    <row r="71" spans="1:18" ht="19.7" customHeight="1">
      <c r="A71" s="26"/>
      <c r="B71" s="26"/>
      <c r="C71" s="17"/>
      <c r="D71" s="17"/>
      <c r="E71" s="17"/>
      <c r="F71" s="50"/>
      <c r="G71" s="18"/>
      <c r="H71" s="51"/>
      <c r="I71" s="169">
        <f t="shared" si="2"/>
        <v>0</v>
      </c>
      <c r="J71" s="22"/>
      <c r="K71" s="26"/>
      <c r="L71" s="24"/>
      <c r="M71" s="17"/>
      <c r="N71" s="30"/>
      <c r="O71" s="17"/>
      <c r="P71" s="29"/>
      <c r="Q71" s="29"/>
      <c r="R71" s="23"/>
    </row>
    <row r="72" spans="1:18" ht="19.7" customHeight="1">
      <c r="A72" s="26"/>
      <c r="B72" s="26"/>
      <c r="C72" s="17"/>
      <c r="D72" s="17"/>
      <c r="E72" s="17"/>
      <c r="F72" s="50"/>
      <c r="G72" s="18"/>
      <c r="H72" s="51"/>
      <c r="I72" s="169">
        <f t="shared" si="2"/>
        <v>0</v>
      </c>
      <c r="J72" s="22"/>
      <c r="K72" s="26"/>
      <c r="L72" s="24"/>
      <c r="M72" s="17"/>
      <c r="N72" s="30"/>
      <c r="O72" s="17"/>
      <c r="P72" s="29"/>
      <c r="Q72" s="29"/>
      <c r="R72" s="23"/>
    </row>
    <row r="73" spans="1:18">
      <c r="I73" s="131"/>
    </row>
  </sheetData>
  <autoFilter ref="C10:P48" xr:uid="{7A2529D9-F686-49C4-99D1-20F7D2693C1A}"/>
  <mergeCells count="9">
    <mergeCell ref="C6:E6"/>
    <mergeCell ref="K6:L7"/>
    <mergeCell ref="C11:F11"/>
    <mergeCell ref="C2:E2"/>
    <mergeCell ref="H2:J2"/>
    <mergeCell ref="C3:E3"/>
    <mergeCell ref="C4:E4"/>
    <mergeCell ref="K4:L5"/>
    <mergeCell ref="C5:E5"/>
  </mergeCells>
  <phoneticPr fontId="3"/>
  <dataValidations count="1">
    <dataValidation imeMode="hiragana" allowBlank="1" showInputMessage="1" showErrorMessage="1" sqref="K14 JG14 TC14 ACY14 AMU14 AWQ14 BGM14 BQI14 CAE14 CKA14 CTW14 DDS14 DNO14 DXK14 EHG14 ERC14 FAY14 FKU14 FUQ14 GEM14 GOI14 GYE14 HIA14 HRW14 IBS14 ILO14 IVK14 JFG14 JPC14 JYY14 KIU14 KSQ14 LCM14 LMI14 LWE14 MGA14 MPW14 MZS14 NJO14 NTK14 ODG14 ONC14 OWY14 PGU14 PQQ14 QAM14 QKI14 QUE14 REA14 RNW14 RXS14 SHO14 SRK14 TBG14 TLC14 TUY14 UEU14 UOQ14 UYM14 VII14 VSE14 WCA14 WLW14 WVS14 K65550 JG65550 TC65550 ACY65550 AMU65550 AWQ65550 BGM65550 BQI65550 CAE65550 CKA65550 CTW65550 DDS65550 DNO65550 DXK65550 EHG65550 ERC65550 FAY65550 FKU65550 FUQ65550 GEM65550 GOI65550 GYE65550 HIA65550 HRW65550 IBS65550 ILO65550 IVK65550 JFG65550 JPC65550 JYY65550 KIU65550 KSQ65550 LCM65550 LMI65550 LWE65550 MGA65550 MPW65550 MZS65550 NJO65550 NTK65550 ODG65550 ONC65550 OWY65550 PGU65550 PQQ65550 QAM65550 QKI65550 QUE65550 REA65550 RNW65550 RXS65550 SHO65550 SRK65550 TBG65550 TLC65550 TUY65550 UEU65550 UOQ65550 UYM65550 VII65550 VSE65550 WCA65550 WLW65550 WVS65550 K131086 JG131086 TC131086 ACY131086 AMU131086 AWQ131086 BGM131086 BQI131086 CAE131086 CKA131086 CTW131086 DDS131086 DNO131086 DXK131086 EHG131086 ERC131086 FAY131086 FKU131086 FUQ131086 GEM131086 GOI131086 GYE131086 HIA131086 HRW131086 IBS131086 ILO131086 IVK131086 JFG131086 JPC131086 JYY131086 KIU131086 KSQ131086 LCM131086 LMI131086 LWE131086 MGA131086 MPW131086 MZS131086 NJO131086 NTK131086 ODG131086 ONC131086 OWY131086 PGU131086 PQQ131086 QAM131086 QKI131086 QUE131086 REA131086 RNW131086 RXS131086 SHO131086 SRK131086 TBG131086 TLC131086 TUY131086 UEU131086 UOQ131086 UYM131086 VII131086 VSE131086 WCA131086 WLW131086 WVS131086 K196622 JG196622 TC196622 ACY196622 AMU196622 AWQ196622 BGM196622 BQI196622 CAE196622 CKA196622 CTW196622 DDS196622 DNO196622 DXK196622 EHG196622 ERC196622 FAY196622 FKU196622 FUQ196622 GEM196622 GOI196622 GYE196622 HIA196622 HRW196622 IBS196622 ILO196622 IVK196622 JFG196622 JPC196622 JYY196622 KIU196622 KSQ196622 LCM196622 LMI196622 LWE196622 MGA196622 MPW196622 MZS196622 NJO196622 NTK196622 ODG196622 ONC196622 OWY196622 PGU196622 PQQ196622 QAM196622 QKI196622 QUE196622 REA196622 RNW196622 RXS196622 SHO196622 SRK196622 TBG196622 TLC196622 TUY196622 UEU196622 UOQ196622 UYM196622 VII196622 VSE196622 WCA196622 WLW196622 WVS196622 K262158 JG262158 TC262158 ACY262158 AMU262158 AWQ262158 BGM262158 BQI262158 CAE262158 CKA262158 CTW262158 DDS262158 DNO262158 DXK262158 EHG262158 ERC262158 FAY262158 FKU262158 FUQ262158 GEM262158 GOI262158 GYE262158 HIA262158 HRW262158 IBS262158 ILO262158 IVK262158 JFG262158 JPC262158 JYY262158 KIU262158 KSQ262158 LCM262158 LMI262158 LWE262158 MGA262158 MPW262158 MZS262158 NJO262158 NTK262158 ODG262158 ONC262158 OWY262158 PGU262158 PQQ262158 QAM262158 QKI262158 QUE262158 REA262158 RNW262158 RXS262158 SHO262158 SRK262158 TBG262158 TLC262158 TUY262158 UEU262158 UOQ262158 UYM262158 VII262158 VSE262158 WCA262158 WLW262158 WVS262158 K327694 JG327694 TC327694 ACY327694 AMU327694 AWQ327694 BGM327694 BQI327694 CAE327694 CKA327694 CTW327694 DDS327694 DNO327694 DXK327694 EHG327694 ERC327694 FAY327694 FKU327694 FUQ327694 GEM327694 GOI327694 GYE327694 HIA327694 HRW327694 IBS327694 ILO327694 IVK327694 JFG327694 JPC327694 JYY327694 KIU327694 KSQ327694 LCM327694 LMI327694 LWE327694 MGA327694 MPW327694 MZS327694 NJO327694 NTK327694 ODG327694 ONC327694 OWY327694 PGU327694 PQQ327694 QAM327694 QKI327694 QUE327694 REA327694 RNW327694 RXS327694 SHO327694 SRK327694 TBG327694 TLC327694 TUY327694 UEU327694 UOQ327694 UYM327694 VII327694 VSE327694 WCA327694 WLW327694 WVS327694 K393230 JG393230 TC393230 ACY393230 AMU393230 AWQ393230 BGM393230 BQI393230 CAE393230 CKA393230 CTW393230 DDS393230 DNO393230 DXK393230 EHG393230 ERC393230 FAY393230 FKU393230 FUQ393230 GEM393230 GOI393230 GYE393230 HIA393230 HRW393230 IBS393230 ILO393230 IVK393230 JFG393230 JPC393230 JYY393230 KIU393230 KSQ393230 LCM393230 LMI393230 LWE393230 MGA393230 MPW393230 MZS393230 NJO393230 NTK393230 ODG393230 ONC393230 OWY393230 PGU393230 PQQ393230 QAM393230 QKI393230 QUE393230 REA393230 RNW393230 RXS393230 SHO393230 SRK393230 TBG393230 TLC393230 TUY393230 UEU393230 UOQ393230 UYM393230 VII393230 VSE393230 WCA393230 WLW393230 WVS393230 K458766 JG458766 TC458766 ACY458766 AMU458766 AWQ458766 BGM458766 BQI458766 CAE458766 CKA458766 CTW458766 DDS458766 DNO458766 DXK458766 EHG458766 ERC458766 FAY458766 FKU458766 FUQ458766 GEM458766 GOI458766 GYE458766 HIA458766 HRW458766 IBS458766 ILO458766 IVK458766 JFG458766 JPC458766 JYY458766 KIU458766 KSQ458766 LCM458766 LMI458766 LWE458766 MGA458766 MPW458766 MZS458766 NJO458766 NTK458766 ODG458766 ONC458766 OWY458766 PGU458766 PQQ458766 QAM458766 QKI458766 QUE458766 REA458766 RNW458766 RXS458766 SHO458766 SRK458766 TBG458766 TLC458766 TUY458766 UEU458766 UOQ458766 UYM458766 VII458766 VSE458766 WCA458766 WLW458766 WVS458766 K524302 JG524302 TC524302 ACY524302 AMU524302 AWQ524302 BGM524302 BQI524302 CAE524302 CKA524302 CTW524302 DDS524302 DNO524302 DXK524302 EHG524302 ERC524302 FAY524302 FKU524302 FUQ524302 GEM524302 GOI524302 GYE524302 HIA524302 HRW524302 IBS524302 ILO524302 IVK524302 JFG524302 JPC524302 JYY524302 KIU524302 KSQ524302 LCM524302 LMI524302 LWE524302 MGA524302 MPW524302 MZS524302 NJO524302 NTK524302 ODG524302 ONC524302 OWY524302 PGU524302 PQQ524302 QAM524302 QKI524302 QUE524302 REA524302 RNW524302 RXS524302 SHO524302 SRK524302 TBG524302 TLC524302 TUY524302 UEU524302 UOQ524302 UYM524302 VII524302 VSE524302 WCA524302 WLW524302 WVS524302 K589838 JG589838 TC589838 ACY589838 AMU589838 AWQ589838 BGM589838 BQI589838 CAE589838 CKA589838 CTW589838 DDS589838 DNO589838 DXK589838 EHG589838 ERC589838 FAY589838 FKU589838 FUQ589838 GEM589838 GOI589838 GYE589838 HIA589838 HRW589838 IBS589838 ILO589838 IVK589838 JFG589838 JPC589838 JYY589838 KIU589838 KSQ589838 LCM589838 LMI589838 LWE589838 MGA589838 MPW589838 MZS589838 NJO589838 NTK589838 ODG589838 ONC589838 OWY589838 PGU589838 PQQ589838 QAM589838 QKI589838 QUE589838 REA589838 RNW589838 RXS589838 SHO589838 SRK589838 TBG589838 TLC589838 TUY589838 UEU589838 UOQ589838 UYM589838 VII589838 VSE589838 WCA589838 WLW589838 WVS589838 K655374 JG655374 TC655374 ACY655374 AMU655374 AWQ655374 BGM655374 BQI655374 CAE655374 CKA655374 CTW655374 DDS655374 DNO655374 DXK655374 EHG655374 ERC655374 FAY655374 FKU655374 FUQ655374 GEM655374 GOI655374 GYE655374 HIA655374 HRW655374 IBS655374 ILO655374 IVK655374 JFG655374 JPC655374 JYY655374 KIU655374 KSQ655374 LCM655374 LMI655374 LWE655374 MGA655374 MPW655374 MZS655374 NJO655374 NTK655374 ODG655374 ONC655374 OWY655374 PGU655374 PQQ655374 QAM655374 QKI655374 QUE655374 REA655374 RNW655374 RXS655374 SHO655374 SRK655374 TBG655374 TLC655374 TUY655374 UEU655374 UOQ655374 UYM655374 VII655374 VSE655374 WCA655374 WLW655374 WVS655374 K720910 JG720910 TC720910 ACY720910 AMU720910 AWQ720910 BGM720910 BQI720910 CAE720910 CKA720910 CTW720910 DDS720910 DNO720910 DXK720910 EHG720910 ERC720910 FAY720910 FKU720910 FUQ720910 GEM720910 GOI720910 GYE720910 HIA720910 HRW720910 IBS720910 ILO720910 IVK720910 JFG720910 JPC720910 JYY720910 KIU720910 KSQ720910 LCM720910 LMI720910 LWE720910 MGA720910 MPW720910 MZS720910 NJO720910 NTK720910 ODG720910 ONC720910 OWY720910 PGU720910 PQQ720910 QAM720910 QKI720910 QUE720910 REA720910 RNW720910 RXS720910 SHO720910 SRK720910 TBG720910 TLC720910 TUY720910 UEU720910 UOQ720910 UYM720910 VII720910 VSE720910 WCA720910 WLW720910 WVS720910 K786446 JG786446 TC786446 ACY786446 AMU786446 AWQ786446 BGM786446 BQI786446 CAE786446 CKA786446 CTW786446 DDS786446 DNO786446 DXK786446 EHG786446 ERC786446 FAY786446 FKU786446 FUQ786446 GEM786446 GOI786446 GYE786446 HIA786446 HRW786446 IBS786446 ILO786446 IVK786446 JFG786446 JPC786446 JYY786446 KIU786446 KSQ786446 LCM786446 LMI786446 LWE786446 MGA786446 MPW786446 MZS786446 NJO786446 NTK786446 ODG786446 ONC786446 OWY786446 PGU786446 PQQ786446 QAM786446 QKI786446 QUE786446 REA786446 RNW786446 RXS786446 SHO786446 SRK786446 TBG786446 TLC786446 TUY786446 UEU786446 UOQ786446 UYM786446 VII786446 VSE786446 WCA786446 WLW786446 WVS786446 K851982 JG851982 TC851982 ACY851982 AMU851982 AWQ851982 BGM851982 BQI851982 CAE851982 CKA851982 CTW851982 DDS851982 DNO851982 DXK851982 EHG851982 ERC851982 FAY851982 FKU851982 FUQ851982 GEM851982 GOI851982 GYE851982 HIA851982 HRW851982 IBS851982 ILO851982 IVK851982 JFG851982 JPC851982 JYY851982 KIU851982 KSQ851982 LCM851982 LMI851982 LWE851982 MGA851982 MPW851982 MZS851982 NJO851982 NTK851982 ODG851982 ONC851982 OWY851982 PGU851982 PQQ851982 QAM851982 QKI851982 QUE851982 REA851982 RNW851982 RXS851982 SHO851982 SRK851982 TBG851982 TLC851982 TUY851982 UEU851982 UOQ851982 UYM851982 VII851982 VSE851982 WCA851982 WLW851982 WVS851982 K917518 JG917518 TC917518 ACY917518 AMU917518 AWQ917518 BGM917518 BQI917518 CAE917518 CKA917518 CTW917518 DDS917518 DNO917518 DXK917518 EHG917518 ERC917518 FAY917518 FKU917518 FUQ917518 GEM917518 GOI917518 GYE917518 HIA917518 HRW917518 IBS917518 ILO917518 IVK917518 JFG917518 JPC917518 JYY917518 KIU917518 KSQ917518 LCM917518 LMI917518 LWE917518 MGA917518 MPW917518 MZS917518 NJO917518 NTK917518 ODG917518 ONC917518 OWY917518 PGU917518 PQQ917518 QAM917518 QKI917518 QUE917518 REA917518 RNW917518 RXS917518 SHO917518 SRK917518 TBG917518 TLC917518 TUY917518 UEU917518 UOQ917518 UYM917518 VII917518 VSE917518 WCA917518 WLW917518 WVS917518 K983054 JG983054 TC983054 ACY983054 AMU983054 AWQ983054 BGM983054 BQI983054 CAE983054 CKA983054 CTW983054 DDS983054 DNO983054 DXK983054 EHG983054 ERC983054 FAY983054 FKU983054 FUQ983054 GEM983054 GOI983054 GYE983054 HIA983054 HRW983054 IBS983054 ILO983054 IVK983054 JFG983054 JPC983054 JYY983054 KIU983054 KSQ983054 LCM983054 LMI983054 LWE983054 MGA983054 MPW983054 MZS983054 NJO983054 NTK983054 ODG983054 ONC983054 OWY983054 PGU983054 PQQ983054 QAM983054 QKI983054 QUE983054 REA983054 RNW983054 RXS983054 SHO983054 SRK983054 TBG983054 TLC983054 TUY983054 UEU983054 UOQ983054 UYM983054 VII983054 VSE983054 WCA983054 WLW983054 WVS983054 K16:K18 JG16:JG18 TC16:TC18 ACY16:ACY18 AMU16:AMU18 AWQ16:AWQ18 BGM16:BGM18 BQI16:BQI18 CAE16:CAE18 CKA16:CKA18 CTW16:CTW18 DDS16:DDS18 DNO16:DNO18 DXK16:DXK18 EHG16:EHG18 ERC16:ERC18 FAY16:FAY18 FKU16:FKU18 FUQ16:FUQ18 GEM16:GEM18 GOI16:GOI18 GYE16:GYE18 HIA16:HIA18 HRW16:HRW18 IBS16:IBS18 ILO16:ILO18 IVK16:IVK18 JFG16:JFG18 JPC16:JPC18 JYY16:JYY18 KIU16:KIU18 KSQ16:KSQ18 LCM16:LCM18 LMI16:LMI18 LWE16:LWE18 MGA16:MGA18 MPW16:MPW18 MZS16:MZS18 NJO16:NJO18 NTK16:NTK18 ODG16:ODG18 ONC16:ONC18 OWY16:OWY18 PGU16:PGU18 PQQ16:PQQ18 QAM16:QAM18 QKI16:QKI18 QUE16:QUE18 REA16:REA18 RNW16:RNW18 RXS16:RXS18 SHO16:SHO18 SRK16:SRK18 TBG16:TBG18 TLC16:TLC18 TUY16:TUY18 UEU16:UEU18 UOQ16:UOQ18 UYM16:UYM18 VII16:VII18 VSE16:VSE18 WCA16:WCA18 WLW16:WLW18 WVS16:WVS18 K65552:K65554 JG65552:JG65554 TC65552:TC65554 ACY65552:ACY65554 AMU65552:AMU65554 AWQ65552:AWQ65554 BGM65552:BGM65554 BQI65552:BQI65554 CAE65552:CAE65554 CKA65552:CKA65554 CTW65552:CTW65554 DDS65552:DDS65554 DNO65552:DNO65554 DXK65552:DXK65554 EHG65552:EHG65554 ERC65552:ERC65554 FAY65552:FAY65554 FKU65552:FKU65554 FUQ65552:FUQ65554 GEM65552:GEM65554 GOI65552:GOI65554 GYE65552:GYE65554 HIA65552:HIA65554 HRW65552:HRW65554 IBS65552:IBS65554 ILO65552:ILO65554 IVK65552:IVK65554 JFG65552:JFG65554 JPC65552:JPC65554 JYY65552:JYY65554 KIU65552:KIU65554 KSQ65552:KSQ65554 LCM65552:LCM65554 LMI65552:LMI65554 LWE65552:LWE65554 MGA65552:MGA65554 MPW65552:MPW65554 MZS65552:MZS65554 NJO65552:NJO65554 NTK65552:NTK65554 ODG65552:ODG65554 ONC65552:ONC65554 OWY65552:OWY65554 PGU65552:PGU65554 PQQ65552:PQQ65554 QAM65552:QAM65554 QKI65552:QKI65554 QUE65552:QUE65554 REA65552:REA65554 RNW65552:RNW65554 RXS65552:RXS65554 SHO65552:SHO65554 SRK65552:SRK65554 TBG65552:TBG65554 TLC65552:TLC65554 TUY65552:TUY65554 UEU65552:UEU65554 UOQ65552:UOQ65554 UYM65552:UYM65554 VII65552:VII65554 VSE65552:VSE65554 WCA65552:WCA65554 WLW65552:WLW65554 WVS65552:WVS65554 K131088:K131090 JG131088:JG131090 TC131088:TC131090 ACY131088:ACY131090 AMU131088:AMU131090 AWQ131088:AWQ131090 BGM131088:BGM131090 BQI131088:BQI131090 CAE131088:CAE131090 CKA131088:CKA131090 CTW131088:CTW131090 DDS131088:DDS131090 DNO131088:DNO131090 DXK131088:DXK131090 EHG131088:EHG131090 ERC131088:ERC131090 FAY131088:FAY131090 FKU131088:FKU131090 FUQ131088:FUQ131090 GEM131088:GEM131090 GOI131088:GOI131090 GYE131088:GYE131090 HIA131088:HIA131090 HRW131088:HRW131090 IBS131088:IBS131090 ILO131088:ILO131090 IVK131088:IVK131090 JFG131088:JFG131090 JPC131088:JPC131090 JYY131088:JYY131090 KIU131088:KIU131090 KSQ131088:KSQ131090 LCM131088:LCM131090 LMI131088:LMI131090 LWE131088:LWE131090 MGA131088:MGA131090 MPW131088:MPW131090 MZS131088:MZS131090 NJO131088:NJO131090 NTK131088:NTK131090 ODG131088:ODG131090 ONC131088:ONC131090 OWY131088:OWY131090 PGU131088:PGU131090 PQQ131088:PQQ131090 QAM131088:QAM131090 QKI131088:QKI131090 QUE131088:QUE131090 REA131088:REA131090 RNW131088:RNW131090 RXS131088:RXS131090 SHO131088:SHO131090 SRK131088:SRK131090 TBG131088:TBG131090 TLC131088:TLC131090 TUY131088:TUY131090 UEU131088:UEU131090 UOQ131088:UOQ131090 UYM131088:UYM131090 VII131088:VII131090 VSE131088:VSE131090 WCA131088:WCA131090 WLW131088:WLW131090 WVS131088:WVS131090 K196624:K196626 JG196624:JG196626 TC196624:TC196626 ACY196624:ACY196626 AMU196624:AMU196626 AWQ196624:AWQ196626 BGM196624:BGM196626 BQI196624:BQI196626 CAE196624:CAE196626 CKA196624:CKA196626 CTW196624:CTW196626 DDS196624:DDS196626 DNO196624:DNO196626 DXK196624:DXK196626 EHG196624:EHG196626 ERC196624:ERC196626 FAY196624:FAY196626 FKU196624:FKU196626 FUQ196624:FUQ196626 GEM196624:GEM196626 GOI196624:GOI196626 GYE196624:GYE196626 HIA196624:HIA196626 HRW196624:HRW196626 IBS196624:IBS196626 ILO196624:ILO196626 IVK196624:IVK196626 JFG196624:JFG196626 JPC196624:JPC196626 JYY196624:JYY196626 KIU196624:KIU196626 KSQ196624:KSQ196626 LCM196624:LCM196626 LMI196624:LMI196626 LWE196624:LWE196626 MGA196624:MGA196626 MPW196624:MPW196626 MZS196624:MZS196626 NJO196624:NJO196626 NTK196624:NTK196626 ODG196624:ODG196626 ONC196624:ONC196626 OWY196624:OWY196626 PGU196624:PGU196626 PQQ196624:PQQ196626 QAM196624:QAM196626 QKI196624:QKI196626 QUE196624:QUE196626 REA196624:REA196626 RNW196624:RNW196626 RXS196624:RXS196626 SHO196624:SHO196626 SRK196624:SRK196626 TBG196624:TBG196626 TLC196624:TLC196626 TUY196624:TUY196626 UEU196624:UEU196626 UOQ196624:UOQ196626 UYM196624:UYM196626 VII196624:VII196626 VSE196624:VSE196626 WCA196624:WCA196626 WLW196624:WLW196626 WVS196624:WVS196626 K262160:K262162 JG262160:JG262162 TC262160:TC262162 ACY262160:ACY262162 AMU262160:AMU262162 AWQ262160:AWQ262162 BGM262160:BGM262162 BQI262160:BQI262162 CAE262160:CAE262162 CKA262160:CKA262162 CTW262160:CTW262162 DDS262160:DDS262162 DNO262160:DNO262162 DXK262160:DXK262162 EHG262160:EHG262162 ERC262160:ERC262162 FAY262160:FAY262162 FKU262160:FKU262162 FUQ262160:FUQ262162 GEM262160:GEM262162 GOI262160:GOI262162 GYE262160:GYE262162 HIA262160:HIA262162 HRW262160:HRW262162 IBS262160:IBS262162 ILO262160:ILO262162 IVK262160:IVK262162 JFG262160:JFG262162 JPC262160:JPC262162 JYY262160:JYY262162 KIU262160:KIU262162 KSQ262160:KSQ262162 LCM262160:LCM262162 LMI262160:LMI262162 LWE262160:LWE262162 MGA262160:MGA262162 MPW262160:MPW262162 MZS262160:MZS262162 NJO262160:NJO262162 NTK262160:NTK262162 ODG262160:ODG262162 ONC262160:ONC262162 OWY262160:OWY262162 PGU262160:PGU262162 PQQ262160:PQQ262162 QAM262160:QAM262162 QKI262160:QKI262162 QUE262160:QUE262162 REA262160:REA262162 RNW262160:RNW262162 RXS262160:RXS262162 SHO262160:SHO262162 SRK262160:SRK262162 TBG262160:TBG262162 TLC262160:TLC262162 TUY262160:TUY262162 UEU262160:UEU262162 UOQ262160:UOQ262162 UYM262160:UYM262162 VII262160:VII262162 VSE262160:VSE262162 WCA262160:WCA262162 WLW262160:WLW262162 WVS262160:WVS262162 K327696:K327698 JG327696:JG327698 TC327696:TC327698 ACY327696:ACY327698 AMU327696:AMU327698 AWQ327696:AWQ327698 BGM327696:BGM327698 BQI327696:BQI327698 CAE327696:CAE327698 CKA327696:CKA327698 CTW327696:CTW327698 DDS327696:DDS327698 DNO327696:DNO327698 DXK327696:DXK327698 EHG327696:EHG327698 ERC327696:ERC327698 FAY327696:FAY327698 FKU327696:FKU327698 FUQ327696:FUQ327698 GEM327696:GEM327698 GOI327696:GOI327698 GYE327696:GYE327698 HIA327696:HIA327698 HRW327696:HRW327698 IBS327696:IBS327698 ILO327696:ILO327698 IVK327696:IVK327698 JFG327696:JFG327698 JPC327696:JPC327698 JYY327696:JYY327698 KIU327696:KIU327698 KSQ327696:KSQ327698 LCM327696:LCM327698 LMI327696:LMI327698 LWE327696:LWE327698 MGA327696:MGA327698 MPW327696:MPW327698 MZS327696:MZS327698 NJO327696:NJO327698 NTK327696:NTK327698 ODG327696:ODG327698 ONC327696:ONC327698 OWY327696:OWY327698 PGU327696:PGU327698 PQQ327696:PQQ327698 QAM327696:QAM327698 QKI327696:QKI327698 QUE327696:QUE327698 REA327696:REA327698 RNW327696:RNW327698 RXS327696:RXS327698 SHO327696:SHO327698 SRK327696:SRK327698 TBG327696:TBG327698 TLC327696:TLC327698 TUY327696:TUY327698 UEU327696:UEU327698 UOQ327696:UOQ327698 UYM327696:UYM327698 VII327696:VII327698 VSE327696:VSE327698 WCA327696:WCA327698 WLW327696:WLW327698 WVS327696:WVS327698 K393232:K393234 JG393232:JG393234 TC393232:TC393234 ACY393232:ACY393234 AMU393232:AMU393234 AWQ393232:AWQ393234 BGM393232:BGM393234 BQI393232:BQI393234 CAE393232:CAE393234 CKA393232:CKA393234 CTW393232:CTW393234 DDS393232:DDS393234 DNO393232:DNO393234 DXK393232:DXK393234 EHG393232:EHG393234 ERC393232:ERC393234 FAY393232:FAY393234 FKU393232:FKU393234 FUQ393232:FUQ393234 GEM393232:GEM393234 GOI393232:GOI393234 GYE393232:GYE393234 HIA393232:HIA393234 HRW393232:HRW393234 IBS393232:IBS393234 ILO393232:ILO393234 IVK393232:IVK393234 JFG393232:JFG393234 JPC393232:JPC393234 JYY393232:JYY393234 KIU393232:KIU393234 KSQ393232:KSQ393234 LCM393232:LCM393234 LMI393232:LMI393234 LWE393232:LWE393234 MGA393232:MGA393234 MPW393232:MPW393234 MZS393232:MZS393234 NJO393232:NJO393234 NTK393232:NTK393234 ODG393232:ODG393234 ONC393232:ONC393234 OWY393232:OWY393234 PGU393232:PGU393234 PQQ393232:PQQ393234 QAM393232:QAM393234 QKI393232:QKI393234 QUE393232:QUE393234 REA393232:REA393234 RNW393232:RNW393234 RXS393232:RXS393234 SHO393232:SHO393234 SRK393232:SRK393234 TBG393232:TBG393234 TLC393232:TLC393234 TUY393232:TUY393234 UEU393232:UEU393234 UOQ393232:UOQ393234 UYM393232:UYM393234 VII393232:VII393234 VSE393232:VSE393234 WCA393232:WCA393234 WLW393232:WLW393234 WVS393232:WVS393234 K458768:K458770 JG458768:JG458770 TC458768:TC458770 ACY458768:ACY458770 AMU458768:AMU458770 AWQ458768:AWQ458770 BGM458768:BGM458770 BQI458768:BQI458770 CAE458768:CAE458770 CKA458768:CKA458770 CTW458768:CTW458770 DDS458768:DDS458770 DNO458768:DNO458770 DXK458768:DXK458770 EHG458768:EHG458770 ERC458768:ERC458770 FAY458768:FAY458770 FKU458768:FKU458770 FUQ458768:FUQ458770 GEM458768:GEM458770 GOI458768:GOI458770 GYE458768:GYE458770 HIA458768:HIA458770 HRW458768:HRW458770 IBS458768:IBS458770 ILO458768:ILO458770 IVK458768:IVK458770 JFG458768:JFG458770 JPC458768:JPC458770 JYY458768:JYY458770 KIU458768:KIU458770 KSQ458768:KSQ458770 LCM458768:LCM458770 LMI458768:LMI458770 LWE458768:LWE458770 MGA458768:MGA458770 MPW458768:MPW458770 MZS458768:MZS458770 NJO458768:NJO458770 NTK458768:NTK458770 ODG458768:ODG458770 ONC458768:ONC458770 OWY458768:OWY458770 PGU458768:PGU458770 PQQ458768:PQQ458770 QAM458768:QAM458770 QKI458768:QKI458770 QUE458768:QUE458770 REA458768:REA458770 RNW458768:RNW458770 RXS458768:RXS458770 SHO458768:SHO458770 SRK458768:SRK458770 TBG458768:TBG458770 TLC458768:TLC458770 TUY458768:TUY458770 UEU458768:UEU458770 UOQ458768:UOQ458770 UYM458768:UYM458770 VII458768:VII458770 VSE458768:VSE458770 WCA458768:WCA458770 WLW458768:WLW458770 WVS458768:WVS458770 K524304:K524306 JG524304:JG524306 TC524304:TC524306 ACY524304:ACY524306 AMU524304:AMU524306 AWQ524304:AWQ524306 BGM524304:BGM524306 BQI524304:BQI524306 CAE524304:CAE524306 CKA524304:CKA524306 CTW524304:CTW524306 DDS524304:DDS524306 DNO524304:DNO524306 DXK524304:DXK524306 EHG524304:EHG524306 ERC524304:ERC524306 FAY524304:FAY524306 FKU524304:FKU524306 FUQ524304:FUQ524306 GEM524304:GEM524306 GOI524304:GOI524306 GYE524304:GYE524306 HIA524304:HIA524306 HRW524304:HRW524306 IBS524304:IBS524306 ILO524304:ILO524306 IVK524304:IVK524306 JFG524304:JFG524306 JPC524304:JPC524306 JYY524304:JYY524306 KIU524304:KIU524306 KSQ524304:KSQ524306 LCM524304:LCM524306 LMI524304:LMI524306 LWE524304:LWE524306 MGA524304:MGA524306 MPW524304:MPW524306 MZS524304:MZS524306 NJO524304:NJO524306 NTK524304:NTK524306 ODG524304:ODG524306 ONC524304:ONC524306 OWY524304:OWY524306 PGU524304:PGU524306 PQQ524304:PQQ524306 QAM524304:QAM524306 QKI524304:QKI524306 QUE524304:QUE524306 REA524304:REA524306 RNW524304:RNW524306 RXS524304:RXS524306 SHO524304:SHO524306 SRK524304:SRK524306 TBG524304:TBG524306 TLC524304:TLC524306 TUY524304:TUY524306 UEU524304:UEU524306 UOQ524304:UOQ524306 UYM524304:UYM524306 VII524304:VII524306 VSE524304:VSE524306 WCA524304:WCA524306 WLW524304:WLW524306 WVS524304:WVS524306 K589840:K589842 JG589840:JG589842 TC589840:TC589842 ACY589840:ACY589842 AMU589840:AMU589842 AWQ589840:AWQ589842 BGM589840:BGM589842 BQI589840:BQI589842 CAE589840:CAE589842 CKA589840:CKA589842 CTW589840:CTW589842 DDS589840:DDS589842 DNO589840:DNO589842 DXK589840:DXK589842 EHG589840:EHG589842 ERC589840:ERC589842 FAY589840:FAY589842 FKU589840:FKU589842 FUQ589840:FUQ589842 GEM589840:GEM589842 GOI589840:GOI589842 GYE589840:GYE589842 HIA589840:HIA589842 HRW589840:HRW589842 IBS589840:IBS589842 ILO589840:ILO589842 IVK589840:IVK589842 JFG589840:JFG589842 JPC589840:JPC589842 JYY589840:JYY589842 KIU589840:KIU589842 KSQ589840:KSQ589842 LCM589840:LCM589842 LMI589840:LMI589842 LWE589840:LWE589842 MGA589840:MGA589842 MPW589840:MPW589842 MZS589840:MZS589842 NJO589840:NJO589842 NTK589840:NTK589842 ODG589840:ODG589842 ONC589840:ONC589842 OWY589840:OWY589842 PGU589840:PGU589842 PQQ589840:PQQ589842 QAM589840:QAM589842 QKI589840:QKI589842 QUE589840:QUE589842 REA589840:REA589842 RNW589840:RNW589842 RXS589840:RXS589842 SHO589840:SHO589842 SRK589840:SRK589842 TBG589840:TBG589842 TLC589840:TLC589842 TUY589840:TUY589842 UEU589840:UEU589842 UOQ589840:UOQ589842 UYM589840:UYM589842 VII589840:VII589842 VSE589840:VSE589842 WCA589840:WCA589842 WLW589840:WLW589842 WVS589840:WVS589842 K655376:K655378 JG655376:JG655378 TC655376:TC655378 ACY655376:ACY655378 AMU655376:AMU655378 AWQ655376:AWQ655378 BGM655376:BGM655378 BQI655376:BQI655378 CAE655376:CAE655378 CKA655376:CKA655378 CTW655376:CTW655378 DDS655376:DDS655378 DNO655376:DNO655378 DXK655376:DXK655378 EHG655376:EHG655378 ERC655376:ERC655378 FAY655376:FAY655378 FKU655376:FKU655378 FUQ655376:FUQ655378 GEM655376:GEM655378 GOI655376:GOI655378 GYE655376:GYE655378 HIA655376:HIA655378 HRW655376:HRW655378 IBS655376:IBS655378 ILO655376:ILO655378 IVK655376:IVK655378 JFG655376:JFG655378 JPC655376:JPC655378 JYY655376:JYY655378 KIU655376:KIU655378 KSQ655376:KSQ655378 LCM655376:LCM655378 LMI655376:LMI655378 LWE655376:LWE655378 MGA655376:MGA655378 MPW655376:MPW655378 MZS655376:MZS655378 NJO655376:NJO655378 NTK655376:NTK655378 ODG655376:ODG655378 ONC655376:ONC655378 OWY655376:OWY655378 PGU655376:PGU655378 PQQ655376:PQQ655378 QAM655376:QAM655378 QKI655376:QKI655378 QUE655376:QUE655378 REA655376:REA655378 RNW655376:RNW655378 RXS655376:RXS655378 SHO655376:SHO655378 SRK655376:SRK655378 TBG655376:TBG655378 TLC655376:TLC655378 TUY655376:TUY655378 UEU655376:UEU655378 UOQ655376:UOQ655378 UYM655376:UYM655378 VII655376:VII655378 VSE655376:VSE655378 WCA655376:WCA655378 WLW655376:WLW655378 WVS655376:WVS655378 K720912:K720914 JG720912:JG720914 TC720912:TC720914 ACY720912:ACY720914 AMU720912:AMU720914 AWQ720912:AWQ720914 BGM720912:BGM720914 BQI720912:BQI720914 CAE720912:CAE720914 CKA720912:CKA720914 CTW720912:CTW720914 DDS720912:DDS720914 DNO720912:DNO720914 DXK720912:DXK720914 EHG720912:EHG720914 ERC720912:ERC720914 FAY720912:FAY720914 FKU720912:FKU720914 FUQ720912:FUQ720914 GEM720912:GEM720914 GOI720912:GOI720914 GYE720912:GYE720914 HIA720912:HIA720914 HRW720912:HRW720914 IBS720912:IBS720914 ILO720912:ILO720914 IVK720912:IVK720914 JFG720912:JFG720914 JPC720912:JPC720914 JYY720912:JYY720914 KIU720912:KIU720914 KSQ720912:KSQ720914 LCM720912:LCM720914 LMI720912:LMI720914 LWE720912:LWE720914 MGA720912:MGA720914 MPW720912:MPW720914 MZS720912:MZS720914 NJO720912:NJO720914 NTK720912:NTK720914 ODG720912:ODG720914 ONC720912:ONC720914 OWY720912:OWY720914 PGU720912:PGU720914 PQQ720912:PQQ720914 QAM720912:QAM720914 QKI720912:QKI720914 QUE720912:QUE720914 REA720912:REA720914 RNW720912:RNW720914 RXS720912:RXS720914 SHO720912:SHO720914 SRK720912:SRK720914 TBG720912:TBG720914 TLC720912:TLC720914 TUY720912:TUY720914 UEU720912:UEU720914 UOQ720912:UOQ720914 UYM720912:UYM720914 VII720912:VII720914 VSE720912:VSE720914 WCA720912:WCA720914 WLW720912:WLW720914 WVS720912:WVS720914 K786448:K786450 JG786448:JG786450 TC786448:TC786450 ACY786448:ACY786450 AMU786448:AMU786450 AWQ786448:AWQ786450 BGM786448:BGM786450 BQI786448:BQI786450 CAE786448:CAE786450 CKA786448:CKA786450 CTW786448:CTW786450 DDS786448:DDS786450 DNO786448:DNO786450 DXK786448:DXK786450 EHG786448:EHG786450 ERC786448:ERC786450 FAY786448:FAY786450 FKU786448:FKU786450 FUQ786448:FUQ786450 GEM786448:GEM786450 GOI786448:GOI786450 GYE786448:GYE786450 HIA786448:HIA786450 HRW786448:HRW786450 IBS786448:IBS786450 ILO786448:ILO786450 IVK786448:IVK786450 JFG786448:JFG786450 JPC786448:JPC786450 JYY786448:JYY786450 KIU786448:KIU786450 KSQ786448:KSQ786450 LCM786448:LCM786450 LMI786448:LMI786450 LWE786448:LWE786450 MGA786448:MGA786450 MPW786448:MPW786450 MZS786448:MZS786450 NJO786448:NJO786450 NTK786448:NTK786450 ODG786448:ODG786450 ONC786448:ONC786450 OWY786448:OWY786450 PGU786448:PGU786450 PQQ786448:PQQ786450 QAM786448:QAM786450 QKI786448:QKI786450 QUE786448:QUE786450 REA786448:REA786450 RNW786448:RNW786450 RXS786448:RXS786450 SHO786448:SHO786450 SRK786448:SRK786450 TBG786448:TBG786450 TLC786448:TLC786450 TUY786448:TUY786450 UEU786448:UEU786450 UOQ786448:UOQ786450 UYM786448:UYM786450 VII786448:VII786450 VSE786448:VSE786450 WCA786448:WCA786450 WLW786448:WLW786450 WVS786448:WVS786450 K851984:K851986 JG851984:JG851986 TC851984:TC851986 ACY851984:ACY851986 AMU851984:AMU851986 AWQ851984:AWQ851986 BGM851984:BGM851986 BQI851984:BQI851986 CAE851984:CAE851986 CKA851984:CKA851986 CTW851984:CTW851986 DDS851984:DDS851986 DNO851984:DNO851986 DXK851984:DXK851986 EHG851984:EHG851986 ERC851984:ERC851986 FAY851984:FAY851986 FKU851984:FKU851986 FUQ851984:FUQ851986 GEM851984:GEM851986 GOI851984:GOI851986 GYE851984:GYE851986 HIA851984:HIA851986 HRW851984:HRW851986 IBS851984:IBS851986 ILO851984:ILO851986 IVK851984:IVK851986 JFG851984:JFG851986 JPC851984:JPC851986 JYY851984:JYY851986 KIU851984:KIU851986 KSQ851984:KSQ851986 LCM851984:LCM851986 LMI851984:LMI851986 LWE851984:LWE851986 MGA851984:MGA851986 MPW851984:MPW851986 MZS851984:MZS851986 NJO851984:NJO851986 NTK851984:NTK851986 ODG851984:ODG851986 ONC851984:ONC851986 OWY851984:OWY851986 PGU851984:PGU851986 PQQ851984:PQQ851986 QAM851984:QAM851986 QKI851984:QKI851986 QUE851984:QUE851986 REA851984:REA851986 RNW851984:RNW851986 RXS851984:RXS851986 SHO851984:SHO851986 SRK851984:SRK851986 TBG851984:TBG851986 TLC851984:TLC851986 TUY851984:TUY851986 UEU851984:UEU851986 UOQ851984:UOQ851986 UYM851984:UYM851986 VII851984:VII851986 VSE851984:VSE851986 WCA851984:WCA851986 WLW851984:WLW851986 WVS851984:WVS851986 K917520:K917522 JG917520:JG917522 TC917520:TC917522 ACY917520:ACY917522 AMU917520:AMU917522 AWQ917520:AWQ917522 BGM917520:BGM917522 BQI917520:BQI917522 CAE917520:CAE917522 CKA917520:CKA917522 CTW917520:CTW917522 DDS917520:DDS917522 DNO917520:DNO917522 DXK917520:DXK917522 EHG917520:EHG917522 ERC917520:ERC917522 FAY917520:FAY917522 FKU917520:FKU917522 FUQ917520:FUQ917522 GEM917520:GEM917522 GOI917520:GOI917522 GYE917520:GYE917522 HIA917520:HIA917522 HRW917520:HRW917522 IBS917520:IBS917522 ILO917520:ILO917522 IVK917520:IVK917522 JFG917520:JFG917522 JPC917520:JPC917522 JYY917520:JYY917522 KIU917520:KIU917522 KSQ917520:KSQ917522 LCM917520:LCM917522 LMI917520:LMI917522 LWE917520:LWE917522 MGA917520:MGA917522 MPW917520:MPW917522 MZS917520:MZS917522 NJO917520:NJO917522 NTK917520:NTK917522 ODG917520:ODG917522 ONC917520:ONC917522 OWY917520:OWY917522 PGU917520:PGU917522 PQQ917520:PQQ917522 QAM917520:QAM917522 QKI917520:QKI917522 QUE917520:QUE917522 REA917520:REA917522 RNW917520:RNW917522 RXS917520:RXS917522 SHO917520:SHO917522 SRK917520:SRK917522 TBG917520:TBG917522 TLC917520:TLC917522 TUY917520:TUY917522 UEU917520:UEU917522 UOQ917520:UOQ917522 UYM917520:UYM917522 VII917520:VII917522 VSE917520:VSE917522 WCA917520:WCA917522 WLW917520:WLW917522 WVS917520:WVS917522 K983056:K983058 JG983056:JG983058 TC983056:TC983058 ACY983056:ACY983058 AMU983056:AMU983058 AWQ983056:AWQ983058 BGM983056:BGM983058 BQI983056:BQI983058 CAE983056:CAE983058 CKA983056:CKA983058 CTW983056:CTW983058 DDS983056:DDS983058 DNO983056:DNO983058 DXK983056:DXK983058 EHG983056:EHG983058 ERC983056:ERC983058 FAY983056:FAY983058 FKU983056:FKU983058 FUQ983056:FUQ983058 GEM983056:GEM983058 GOI983056:GOI983058 GYE983056:GYE983058 HIA983056:HIA983058 HRW983056:HRW983058 IBS983056:IBS983058 ILO983056:ILO983058 IVK983056:IVK983058 JFG983056:JFG983058 JPC983056:JPC983058 JYY983056:JYY983058 KIU983056:KIU983058 KSQ983056:KSQ983058 LCM983056:LCM983058 LMI983056:LMI983058 LWE983056:LWE983058 MGA983056:MGA983058 MPW983056:MPW983058 MZS983056:MZS983058 NJO983056:NJO983058 NTK983056:NTK983058 ODG983056:ODG983058 ONC983056:ONC983058 OWY983056:OWY983058 PGU983056:PGU983058 PQQ983056:PQQ983058 QAM983056:QAM983058 QKI983056:QKI983058 QUE983056:QUE983058 REA983056:REA983058 RNW983056:RNW983058 RXS983056:RXS983058 SHO983056:SHO983058 SRK983056:SRK983058 TBG983056:TBG983058 TLC983056:TLC983058 TUY983056:TUY983058 UEU983056:UEU983058 UOQ983056:UOQ983058 UYM983056:UYM983058 VII983056:VII983058 VSE983056:VSE983058 WCA983056:WCA983058 WLW983056:WLW983058 WVS983056:WVS983058 K12 JG12 TC12 ACY12 AMU12 AWQ12 BGM12 BQI12 CAE12 CKA12 CTW12 DDS12 DNO12 DXK12 EHG12 ERC12 FAY12 FKU12 FUQ12 GEM12 GOI12 GYE12 HIA12 HRW12 IBS12 ILO12 IVK12 JFG12 JPC12 JYY12 KIU12 KSQ12 LCM12 LMI12 LWE12 MGA12 MPW12 MZS12 NJO12 NTK12 ODG12 ONC12 OWY12 PGU12 PQQ12 QAM12 QKI12 QUE12 REA12 RNW12 RXS12 SHO12 SRK12 TBG12 TLC12 TUY12 UEU12 UOQ12 UYM12 VII12 VSE12 WCA12 WLW12 WVS12 K65548 JG65548 TC65548 ACY65548 AMU65548 AWQ65548 BGM65548 BQI65548 CAE65548 CKA65548 CTW65548 DDS65548 DNO65548 DXK65548 EHG65548 ERC65548 FAY65548 FKU65548 FUQ65548 GEM65548 GOI65548 GYE65548 HIA65548 HRW65548 IBS65548 ILO65548 IVK65548 JFG65548 JPC65548 JYY65548 KIU65548 KSQ65548 LCM65548 LMI65548 LWE65548 MGA65548 MPW65548 MZS65548 NJO65548 NTK65548 ODG65548 ONC65548 OWY65548 PGU65548 PQQ65548 QAM65548 QKI65548 QUE65548 REA65548 RNW65548 RXS65548 SHO65548 SRK65548 TBG65548 TLC65548 TUY65548 UEU65548 UOQ65548 UYM65548 VII65548 VSE65548 WCA65548 WLW65548 WVS65548 K131084 JG131084 TC131084 ACY131084 AMU131084 AWQ131084 BGM131084 BQI131084 CAE131084 CKA131084 CTW131084 DDS131084 DNO131084 DXK131084 EHG131084 ERC131084 FAY131084 FKU131084 FUQ131084 GEM131084 GOI131084 GYE131084 HIA131084 HRW131084 IBS131084 ILO131084 IVK131084 JFG131084 JPC131084 JYY131084 KIU131084 KSQ131084 LCM131084 LMI131084 LWE131084 MGA131084 MPW131084 MZS131084 NJO131084 NTK131084 ODG131084 ONC131084 OWY131084 PGU131084 PQQ131084 QAM131084 QKI131084 QUE131084 REA131084 RNW131084 RXS131084 SHO131084 SRK131084 TBG131084 TLC131084 TUY131084 UEU131084 UOQ131084 UYM131084 VII131084 VSE131084 WCA131084 WLW131084 WVS131084 K196620 JG196620 TC196620 ACY196620 AMU196620 AWQ196620 BGM196620 BQI196620 CAE196620 CKA196620 CTW196620 DDS196620 DNO196620 DXK196620 EHG196620 ERC196620 FAY196620 FKU196620 FUQ196620 GEM196620 GOI196620 GYE196620 HIA196620 HRW196620 IBS196620 ILO196620 IVK196620 JFG196620 JPC196620 JYY196620 KIU196620 KSQ196620 LCM196620 LMI196620 LWE196620 MGA196620 MPW196620 MZS196620 NJO196620 NTK196620 ODG196620 ONC196620 OWY196620 PGU196620 PQQ196620 QAM196620 QKI196620 QUE196620 REA196620 RNW196620 RXS196620 SHO196620 SRK196620 TBG196620 TLC196620 TUY196620 UEU196620 UOQ196620 UYM196620 VII196620 VSE196620 WCA196620 WLW196620 WVS196620 K262156 JG262156 TC262156 ACY262156 AMU262156 AWQ262156 BGM262156 BQI262156 CAE262156 CKA262156 CTW262156 DDS262156 DNO262156 DXK262156 EHG262156 ERC262156 FAY262156 FKU262156 FUQ262156 GEM262156 GOI262156 GYE262156 HIA262156 HRW262156 IBS262156 ILO262156 IVK262156 JFG262156 JPC262156 JYY262156 KIU262156 KSQ262156 LCM262156 LMI262156 LWE262156 MGA262156 MPW262156 MZS262156 NJO262156 NTK262156 ODG262156 ONC262156 OWY262156 PGU262156 PQQ262156 QAM262156 QKI262156 QUE262156 REA262156 RNW262156 RXS262156 SHO262156 SRK262156 TBG262156 TLC262156 TUY262156 UEU262156 UOQ262156 UYM262156 VII262156 VSE262156 WCA262156 WLW262156 WVS262156 K327692 JG327692 TC327692 ACY327692 AMU327692 AWQ327692 BGM327692 BQI327692 CAE327692 CKA327692 CTW327692 DDS327692 DNO327692 DXK327692 EHG327692 ERC327692 FAY327692 FKU327692 FUQ327692 GEM327692 GOI327692 GYE327692 HIA327692 HRW327692 IBS327692 ILO327692 IVK327692 JFG327692 JPC327692 JYY327692 KIU327692 KSQ327692 LCM327692 LMI327692 LWE327692 MGA327692 MPW327692 MZS327692 NJO327692 NTK327692 ODG327692 ONC327692 OWY327692 PGU327692 PQQ327692 QAM327692 QKI327692 QUE327692 REA327692 RNW327692 RXS327692 SHO327692 SRK327692 TBG327692 TLC327692 TUY327692 UEU327692 UOQ327692 UYM327692 VII327692 VSE327692 WCA327692 WLW327692 WVS327692 K393228 JG393228 TC393228 ACY393228 AMU393228 AWQ393228 BGM393228 BQI393228 CAE393228 CKA393228 CTW393228 DDS393228 DNO393228 DXK393228 EHG393228 ERC393228 FAY393228 FKU393228 FUQ393228 GEM393228 GOI393228 GYE393228 HIA393228 HRW393228 IBS393228 ILO393228 IVK393228 JFG393228 JPC393228 JYY393228 KIU393228 KSQ393228 LCM393228 LMI393228 LWE393228 MGA393228 MPW393228 MZS393228 NJO393228 NTK393228 ODG393228 ONC393228 OWY393228 PGU393228 PQQ393228 QAM393228 QKI393228 QUE393228 REA393228 RNW393228 RXS393228 SHO393228 SRK393228 TBG393228 TLC393228 TUY393228 UEU393228 UOQ393228 UYM393228 VII393228 VSE393228 WCA393228 WLW393228 WVS393228 K458764 JG458764 TC458764 ACY458764 AMU458764 AWQ458764 BGM458764 BQI458764 CAE458764 CKA458764 CTW458764 DDS458764 DNO458764 DXK458764 EHG458764 ERC458764 FAY458764 FKU458764 FUQ458764 GEM458764 GOI458764 GYE458764 HIA458764 HRW458764 IBS458764 ILO458764 IVK458764 JFG458764 JPC458764 JYY458764 KIU458764 KSQ458764 LCM458764 LMI458764 LWE458764 MGA458764 MPW458764 MZS458764 NJO458764 NTK458764 ODG458764 ONC458764 OWY458764 PGU458764 PQQ458764 QAM458764 QKI458764 QUE458764 REA458764 RNW458764 RXS458764 SHO458764 SRK458764 TBG458764 TLC458764 TUY458764 UEU458764 UOQ458764 UYM458764 VII458764 VSE458764 WCA458764 WLW458764 WVS458764 K524300 JG524300 TC524300 ACY524300 AMU524300 AWQ524300 BGM524300 BQI524300 CAE524300 CKA524300 CTW524300 DDS524300 DNO524300 DXK524300 EHG524300 ERC524300 FAY524300 FKU524300 FUQ524300 GEM524300 GOI524300 GYE524300 HIA524300 HRW524300 IBS524300 ILO524300 IVK524300 JFG524300 JPC524300 JYY524300 KIU524300 KSQ524300 LCM524300 LMI524300 LWE524300 MGA524300 MPW524300 MZS524300 NJO524300 NTK524300 ODG524300 ONC524300 OWY524300 PGU524300 PQQ524300 QAM524300 QKI524300 QUE524300 REA524300 RNW524300 RXS524300 SHO524300 SRK524300 TBG524300 TLC524300 TUY524300 UEU524300 UOQ524300 UYM524300 VII524300 VSE524300 WCA524300 WLW524300 WVS524300 K589836 JG589836 TC589836 ACY589836 AMU589836 AWQ589836 BGM589836 BQI589836 CAE589836 CKA589836 CTW589836 DDS589836 DNO589836 DXK589836 EHG589836 ERC589836 FAY589836 FKU589836 FUQ589836 GEM589836 GOI589836 GYE589836 HIA589836 HRW589836 IBS589836 ILO589836 IVK589836 JFG589836 JPC589836 JYY589836 KIU589836 KSQ589836 LCM589836 LMI589836 LWE589836 MGA589836 MPW589836 MZS589836 NJO589836 NTK589836 ODG589836 ONC589836 OWY589836 PGU589836 PQQ589836 QAM589836 QKI589836 QUE589836 REA589836 RNW589836 RXS589836 SHO589836 SRK589836 TBG589836 TLC589836 TUY589836 UEU589836 UOQ589836 UYM589836 VII589836 VSE589836 WCA589836 WLW589836 WVS589836 K655372 JG655372 TC655372 ACY655372 AMU655372 AWQ655372 BGM655372 BQI655372 CAE655372 CKA655372 CTW655372 DDS655372 DNO655372 DXK655372 EHG655372 ERC655372 FAY655372 FKU655372 FUQ655372 GEM655372 GOI655372 GYE655372 HIA655372 HRW655372 IBS655372 ILO655372 IVK655372 JFG655372 JPC655372 JYY655372 KIU655372 KSQ655372 LCM655372 LMI655372 LWE655372 MGA655372 MPW655372 MZS655372 NJO655372 NTK655372 ODG655372 ONC655372 OWY655372 PGU655372 PQQ655372 QAM655372 QKI655372 QUE655372 REA655372 RNW655372 RXS655372 SHO655372 SRK655372 TBG655372 TLC655372 TUY655372 UEU655372 UOQ655372 UYM655372 VII655372 VSE655372 WCA655372 WLW655372 WVS655372 K720908 JG720908 TC720908 ACY720908 AMU720908 AWQ720908 BGM720908 BQI720908 CAE720908 CKA720908 CTW720908 DDS720908 DNO720908 DXK720908 EHG720908 ERC720908 FAY720908 FKU720908 FUQ720908 GEM720908 GOI720908 GYE720908 HIA720908 HRW720908 IBS720908 ILO720908 IVK720908 JFG720908 JPC720908 JYY720908 KIU720908 KSQ720908 LCM720908 LMI720908 LWE720908 MGA720908 MPW720908 MZS720908 NJO720908 NTK720908 ODG720908 ONC720908 OWY720908 PGU720908 PQQ720908 QAM720908 QKI720908 QUE720908 REA720908 RNW720908 RXS720908 SHO720908 SRK720908 TBG720908 TLC720908 TUY720908 UEU720908 UOQ720908 UYM720908 VII720908 VSE720908 WCA720908 WLW720908 WVS720908 K786444 JG786444 TC786444 ACY786444 AMU786444 AWQ786444 BGM786444 BQI786444 CAE786444 CKA786444 CTW786444 DDS786444 DNO786444 DXK786444 EHG786444 ERC786444 FAY786444 FKU786444 FUQ786444 GEM786444 GOI786444 GYE786444 HIA786444 HRW786444 IBS786444 ILO786444 IVK786444 JFG786444 JPC786444 JYY786444 KIU786444 KSQ786444 LCM786444 LMI786444 LWE786444 MGA786444 MPW786444 MZS786444 NJO786444 NTK786444 ODG786444 ONC786444 OWY786444 PGU786444 PQQ786444 QAM786444 QKI786444 QUE786444 REA786444 RNW786444 RXS786444 SHO786444 SRK786444 TBG786444 TLC786444 TUY786444 UEU786444 UOQ786444 UYM786444 VII786444 VSE786444 WCA786444 WLW786444 WVS786444 K851980 JG851980 TC851980 ACY851980 AMU851980 AWQ851980 BGM851980 BQI851980 CAE851980 CKA851980 CTW851980 DDS851980 DNO851980 DXK851980 EHG851980 ERC851980 FAY851980 FKU851980 FUQ851980 GEM851980 GOI851980 GYE851980 HIA851980 HRW851980 IBS851980 ILO851980 IVK851980 JFG851980 JPC851980 JYY851980 KIU851980 KSQ851980 LCM851980 LMI851980 LWE851980 MGA851980 MPW851980 MZS851980 NJO851980 NTK851980 ODG851980 ONC851980 OWY851980 PGU851980 PQQ851980 QAM851980 QKI851980 QUE851980 REA851980 RNW851980 RXS851980 SHO851980 SRK851980 TBG851980 TLC851980 TUY851980 UEU851980 UOQ851980 UYM851980 VII851980 VSE851980 WCA851980 WLW851980 WVS851980 K917516 JG917516 TC917516 ACY917516 AMU917516 AWQ917516 BGM917516 BQI917516 CAE917516 CKA917516 CTW917516 DDS917516 DNO917516 DXK917516 EHG917516 ERC917516 FAY917516 FKU917516 FUQ917516 GEM917516 GOI917516 GYE917516 HIA917516 HRW917516 IBS917516 ILO917516 IVK917516 JFG917516 JPC917516 JYY917516 KIU917516 KSQ917516 LCM917516 LMI917516 LWE917516 MGA917516 MPW917516 MZS917516 NJO917516 NTK917516 ODG917516 ONC917516 OWY917516 PGU917516 PQQ917516 QAM917516 QKI917516 QUE917516 REA917516 RNW917516 RXS917516 SHO917516 SRK917516 TBG917516 TLC917516 TUY917516 UEU917516 UOQ917516 UYM917516 VII917516 VSE917516 WCA917516 WLW917516 WVS917516 K983052 JG983052 TC983052 ACY983052 AMU983052 AWQ983052 BGM983052 BQI983052 CAE983052 CKA983052 CTW983052 DDS983052 DNO983052 DXK983052 EHG983052 ERC983052 FAY983052 FKU983052 FUQ983052 GEM983052 GOI983052 GYE983052 HIA983052 HRW983052 IBS983052 ILO983052 IVK983052 JFG983052 JPC983052 JYY983052 KIU983052 KSQ983052 LCM983052 LMI983052 LWE983052 MGA983052 MPW983052 MZS983052 NJO983052 NTK983052 ODG983052 ONC983052 OWY983052 PGU983052 PQQ983052 QAM983052 QKI983052 QUE983052 REA983052 RNW983052 RXS983052 SHO983052 SRK983052 TBG983052 TLC983052 TUY983052 UEU983052 UOQ983052 UYM983052 VII983052 VSE983052 WCA983052 WLW983052 WVS983052 K20:K40 JG20:JG40 TC20:TC40 ACY20:ACY40 AMU20:AMU40 AWQ20:AWQ40 BGM20:BGM40 BQI20:BQI40 CAE20:CAE40 CKA20:CKA40 CTW20:CTW40 DDS20:DDS40 DNO20:DNO40 DXK20:DXK40 EHG20:EHG40 ERC20:ERC40 FAY20:FAY40 FKU20:FKU40 FUQ20:FUQ40 GEM20:GEM40 GOI20:GOI40 GYE20:GYE40 HIA20:HIA40 HRW20:HRW40 IBS20:IBS40 ILO20:ILO40 IVK20:IVK40 JFG20:JFG40 JPC20:JPC40 JYY20:JYY40 KIU20:KIU40 KSQ20:KSQ40 LCM20:LCM40 LMI20:LMI40 LWE20:LWE40 MGA20:MGA40 MPW20:MPW40 MZS20:MZS40 NJO20:NJO40 NTK20:NTK40 ODG20:ODG40 ONC20:ONC40 OWY20:OWY40 PGU20:PGU40 PQQ20:PQQ40 QAM20:QAM40 QKI20:QKI40 QUE20:QUE40 REA20:REA40 RNW20:RNW40 RXS20:RXS40 SHO20:SHO40 SRK20:SRK40 TBG20:TBG40 TLC20:TLC40 TUY20:TUY40 UEU20:UEU40 UOQ20:UOQ40 UYM20:UYM40 VII20:VII40 VSE20:VSE40 WCA20:WCA40 WLW20:WLW40 WVS20:WVS40 K65556:K65576 JG65556:JG65576 TC65556:TC65576 ACY65556:ACY65576 AMU65556:AMU65576 AWQ65556:AWQ65576 BGM65556:BGM65576 BQI65556:BQI65576 CAE65556:CAE65576 CKA65556:CKA65576 CTW65556:CTW65576 DDS65556:DDS65576 DNO65556:DNO65576 DXK65556:DXK65576 EHG65556:EHG65576 ERC65556:ERC65576 FAY65556:FAY65576 FKU65556:FKU65576 FUQ65556:FUQ65576 GEM65556:GEM65576 GOI65556:GOI65576 GYE65556:GYE65576 HIA65556:HIA65576 HRW65556:HRW65576 IBS65556:IBS65576 ILO65556:ILO65576 IVK65556:IVK65576 JFG65556:JFG65576 JPC65556:JPC65576 JYY65556:JYY65576 KIU65556:KIU65576 KSQ65556:KSQ65576 LCM65556:LCM65576 LMI65556:LMI65576 LWE65556:LWE65576 MGA65556:MGA65576 MPW65556:MPW65576 MZS65556:MZS65576 NJO65556:NJO65576 NTK65556:NTK65576 ODG65556:ODG65576 ONC65556:ONC65576 OWY65556:OWY65576 PGU65556:PGU65576 PQQ65556:PQQ65576 QAM65556:QAM65576 QKI65556:QKI65576 QUE65556:QUE65576 REA65556:REA65576 RNW65556:RNW65576 RXS65556:RXS65576 SHO65556:SHO65576 SRK65556:SRK65576 TBG65556:TBG65576 TLC65556:TLC65576 TUY65556:TUY65576 UEU65556:UEU65576 UOQ65556:UOQ65576 UYM65556:UYM65576 VII65556:VII65576 VSE65556:VSE65576 WCA65556:WCA65576 WLW65556:WLW65576 WVS65556:WVS65576 K131092:K131112 JG131092:JG131112 TC131092:TC131112 ACY131092:ACY131112 AMU131092:AMU131112 AWQ131092:AWQ131112 BGM131092:BGM131112 BQI131092:BQI131112 CAE131092:CAE131112 CKA131092:CKA131112 CTW131092:CTW131112 DDS131092:DDS131112 DNO131092:DNO131112 DXK131092:DXK131112 EHG131092:EHG131112 ERC131092:ERC131112 FAY131092:FAY131112 FKU131092:FKU131112 FUQ131092:FUQ131112 GEM131092:GEM131112 GOI131092:GOI131112 GYE131092:GYE131112 HIA131092:HIA131112 HRW131092:HRW131112 IBS131092:IBS131112 ILO131092:ILO131112 IVK131092:IVK131112 JFG131092:JFG131112 JPC131092:JPC131112 JYY131092:JYY131112 KIU131092:KIU131112 KSQ131092:KSQ131112 LCM131092:LCM131112 LMI131092:LMI131112 LWE131092:LWE131112 MGA131092:MGA131112 MPW131092:MPW131112 MZS131092:MZS131112 NJO131092:NJO131112 NTK131092:NTK131112 ODG131092:ODG131112 ONC131092:ONC131112 OWY131092:OWY131112 PGU131092:PGU131112 PQQ131092:PQQ131112 QAM131092:QAM131112 QKI131092:QKI131112 QUE131092:QUE131112 REA131092:REA131112 RNW131092:RNW131112 RXS131092:RXS131112 SHO131092:SHO131112 SRK131092:SRK131112 TBG131092:TBG131112 TLC131092:TLC131112 TUY131092:TUY131112 UEU131092:UEU131112 UOQ131092:UOQ131112 UYM131092:UYM131112 VII131092:VII131112 VSE131092:VSE131112 WCA131092:WCA131112 WLW131092:WLW131112 WVS131092:WVS131112 K196628:K196648 JG196628:JG196648 TC196628:TC196648 ACY196628:ACY196648 AMU196628:AMU196648 AWQ196628:AWQ196648 BGM196628:BGM196648 BQI196628:BQI196648 CAE196628:CAE196648 CKA196628:CKA196648 CTW196628:CTW196648 DDS196628:DDS196648 DNO196628:DNO196648 DXK196628:DXK196648 EHG196628:EHG196648 ERC196628:ERC196648 FAY196628:FAY196648 FKU196628:FKU196648 FUQ196628:FUQ196648 GEM196628:GEM196648 GOI196628:GOI196648 GYE196628:GYE196648 HIA196628:HIA196648 HRW196628:HRW196648 IBS196628:IBS196648 ILO196628:ILO196648 IVK196628:IVK196648 JFG196628:JFG196648 JPC196628:JPC196648 JYY196628:JYY196648 KIU196628:KIU196648 KSQ196628:KSQ196648 LCM196628:LCM196648 LMI196628:LMI196648 LWE196628:LWE196648 MGA196628:MGA196648 MPW196628:MPW196648 MZS196628:MZS196648 NJO196628:NJO196648 NTK196628:NTK196648 ODG196628:ODG196648 ONC196628:ONC196648 OWY196628:OWY196648 PGU196628:PGU196648 PQQ196628:PQQ196648 QAM196628:QAM196648 QKI196628:QKI196648 QUE196628:QUE196648 REA196628:REA196648 RNW196628:RNW196648 RXS196628:RXS196648 SHO196628:SHO196648 SRK196628:SRK196648 TBG196628:TBG196648 TLC196628:TLC196648 TUY196628:TUY196648 UEU196628:UEU196648 UOQ196628:UOQ196648 UYM196628:UYM196648 VII196628:VII196648 VSE196628:VSE196648 WCA196628:WCA196648 WLW196628:WLW196648 WVS196628:WVS196648 K262164:K262184 JG262164:JG262184 TC262164:TC262184 ACY262164:ACY262184 AMU262164:AMU262184 AWQ262164:AWQ262184 BGM262164:BGM262184 BQI262164:BQI262184 CAE262164:CAE262184 CKA262164:CKA262184 CTW262164:CTW262184 DDS262164:DDS262184 DNO262164:DNO262184 DXK262164:DXK262184 EHG262164:EHG262184 ERC262164:ERC262184 FAY262164:FAY262184 FKU262164:FKU262184 FUQ262164:FUQ262184 GEM262164:GEM262184 GOI262164:GOI262184 GYE262164:GYE262184 HIA262164:HIA262184 HRW262164:HRW262184 IBS262164:IBS262184 ILO262164:ILO262184 IVK262164:IVK262184 JFG262164:JFG262184 JPC262164:JPC262184 JYY262164:JYY262184 KIU262164:KIU262184 KSQ262164:KSQ262184 LCM262164:LCM262184 LMI262164:LMI262184 LWE262164:LWE262184 MGA262164:MGA262184 MPW262164:MPW262184 MZS262164:MZS262184 NJO262164:NJO262184 NTK262164:NTK262184 ODG262164:ODG262184 ONC262164:ONC262184 OWY262164:OWY262184 PGU262164:PGU262184 PQQ262164:PQQ262184 QAM262164:QAM262184 QKI262164:QKI262184 QUE262164:QUE262184 REA262164:REA262184 RNW262164:RNW262184 RXS262164:RXS262184 SHO262164:SHO262184 SRK262164:SRK262184 TBG262164:TBG262184 TLC262164:TLC262184 TUY262164:TUY262184 UEU262164:UEU262184 UOQ262164:UOQ262184 UYM262164:UYM262184 VII262164:VII262184 VSE262164:VSE262184 WCA262164:WCA262184 WLW262164:WLW262184 WVS262164:WVS262184 K327700:K327720 JG327700:JG327720 TC327700:TC327720 ACY327700:ACY327720 AMU327700:AMU327720 AWQ327700:AWQ327720 BGM327700:BGM327720 BQI327700:BQI327720 CAE327700:CAE327720 CKA327700:CKA327720 CTW327700:CTW327720 DDS327700:DDS327720 DNO327700:DNO327720 DXK327700:DXK327720 EHG327700:EHG327720 ERC327700:ERC327720 FAY327700:FAY327720 FKU327700:FKU327720 FUQ327700:FUQ327720 GEM327700:GEM327720 GOI327700:GOI327720 GYE327700:GYE327720 HIA327700:HIA327720 HRW327700:HRW327720 IBS327700:IBS327720 ILO327700:ILO327720 IVK327700:IVK327720 JFG327700:JFG327720 JPC327700:JPC327720 JYY327700:JYY327720 KIU327700:KIU327720 KSQ327700:KSQ327720 LCM327700:LCM327720 LMI327700:LMI327720 LWE327700:LWE327720 MGA327700:MGA327720 MPW327700:MPW327720 MZS327700:MZS327720 NJO327700:NJO327720 NTK327700:NTK327720 ODG327700:ODG327720 ONC327700:ONC327720 OWY327700:OWY327720 PGU327700:PGU327720 PQQ327700:PQQ327720 QAM327700:QAM327720 QKI327700:QKI327720 QUE327700:QUE327720 REA327700:REA327720 RNW327700:RNW327720 RXS327700:RXS327720 SHO327700:SHO327720 SRK327700:SRK327720 TBG327700:TBG327720 TLC327700:TLC327720 TUY327700:TUY327720 UEU327700:UEU327720 UOQ327700:UOQ327720 UYM327700:UYM327720 VII327700:VII327720 VSE327700:VSE327720 WCA327700:WCA327720 WLW327700:WLW327720 WVS327700:WVS327720 K393236:K393256 JG393236:JG393256 TC393236:TC393256 ACY393236:ACY393256 AMU393236:AMU393256 AWQ393236:AWQ393256 BGM393236:BGM393256 BQI393236:BQI393256 CAE393236:CAE393256 CKA393236:CKA393256 CTW393236:CTW393256 DDS393236:DDS393256 DNO393236:DNO393256 DXK393236:DXK393256 EHG393236:EHG393256 ERC393236:ERC393256 FAY393236:FAY393256 FKU393236:FKU393256 FUQ393236:FUQ393256 GEM393236:GEM393256 GOI393236:GOI393256 GYE393236:GYE393256 HIA393236:HIA393256 HRW393236:HRW393256 IBS393236:IBS393256 ILO393236:ILO393256 IVK393236:IVK393256 JFG393236:JFG393256 JPC393236:JPC393256 JYY393236:JYY393256 KIU393236:KIU393256 KSQ393236:KSQ393256 LCM393236:LCM393256 LMI393236:LMI393256 LWE393236:LWE393256 MGA393236:MGA393256 MPW393236:MPW393256 MZS393236:MZS393256 NJO393236:NJO393256 NTK393236:NTK393256 ODG393236:ODG393256 ONC393236:ONC393256 OWY393236:OWY393256 PGU393236:PGU393256 PQQ393236:PQQ393256 QAM393236:QAM393256 QKI393236:QKI393256 QUE393236:QUE393256 REA393236:REA393256 RNW393236:RNW393256 RXS393236:RXS393256 SHO393236:SHO393256 SRK393236:SRK393256 TBG393236:TBG393256 TLC393236:TLC393256 TUY393236:TUY393256 UEU393236:UEU393256 UOQ393236:UOQ393256 UYM393236:UYM393256 VII393236:VII393256 VSE393236:VSE393256 WCA393236:WCA393256 WLW393236:WLW393256 WVS393236:WVS393256 K458772:K458792 JG458772:JG458792 TC458772:TC458792 ACY458772:ACY458792 AMU458772:AMU458792 AWQ458772:AWQ458792 BGM458772:BGM458792 BQI458772:BQI458792 CAE458772:CAE458792 CKA458772:CKA458792 CTW458772:CTW458792 DDS458772:DDS458792 DNO458772:DNO458792 DXK458772:DXK458792 EHG458772:EHG458792 ERC458772:ERC458792 FAY458772:FAY458792 FKU458772:FKU458792 FUQ458772:FUQ458792 GEM458772:GEM458792 GOI458772:GOI458792 GYE458772:GYE458792 HIA458772:HIA458792 HRW458772:HRW458792 IBS458772:IBS458792 ILO458772:ILO458792 IVK458772:IVK458792 JFG458772:JFG458792 JPC458772:JPC458792 JYY458772:JYY458792 KIU458772:KIU458792 KSQ458772:KSQ458792 LCM458772:LCM458792 LMI458772:LMI458792 LWE458772:LWE458792 MGA458772:MGA458792 MPW458772:MPW458792 MZS458772:MZS458792 NJO458772:NJO458792 NTK458772:NTK458792 ODG458772:ODG458792 ONC458772:ONC458792 OWY458772:OWY458792 PGU458772:PGU458792 PQQ458772:PQQ458792 QAM458772:QAM458792 QKI458772:QKI458792 QUE458772:QUE458792 REA458772:REA458792 RNW458772:RNW458792 RXS458772:RXS458792 SHO458772:SHO458792 SRK458772:SRK458792 TBG458772:TBG458792 TLC458772:TLC458792 TUY458772:TUY458792 UEU458772:UEU458792 UOQ458772:UOQ458792 UYM458772:UYM458792 VII458772:VII458792 VSE458772:VSE458792 WCA458772:WCA458792 WLW458772:WLW458792 WVS458772:WVS458792 K524308:K524328 JG524308:JG524328 TC524308:TC524328 ACY524308:ACY524328 AMU524308:AMU524328 AWQ524308:AWQ524328 BGM524308:BGM524328 BQI524308:BQI524328 CAE524308:CAE524328 CKA524308:CKA524328 CTW524308:CTW524328 DDS524308:DDS524328 DNO524308:DNO524328 DXK524308:DXK524328 EHG524308:EHG524328 ERC524308:ERC524328 FAY524308:FAY524328 FKU524308:FKU524328 FUQ524308:FUQ524328 GEM524308:GEM524328 GOI524308:GOI524328 GYE524308:GYE524328 HIA524308:HIA524328 HRW524308:HRW524328 IBS524308:IBS524328 ILO524308:ILO524328 IVK524308:IVK524328 JFG524308:JFG524328 JPC524308:JPC524328 JYY524308:JYY524328 KIU524308:KIU524328 KSQ524308:KSQ524328 LCM524308:LCM524328 LMI524308:LMI524328 LWE524308:LWE524328 MGA524308:MGA524328 MPW524308:MPW524328 MZS524308:MZS524328 NJO524308:NJO524328 NTK524308:NTK524328 ODG524308:ODG524328 ONC524308:ONC524328 OWY524308:OWY524328 PGU524308:PGU524328 PQQ524308:PQQ524328 QAM524308:QAM524328 QKI524308:QKI524328 QUE524308:QUE524328 REA524308:REA524328 RNW524308:RNW524328 RXS524308:RXS524328 SHO524308:SHO524328 SRK524308:SRK524328 TBG524308:TBG524328 TLC524308:TLC524328 TUY524308:TUY524328 UEU524308:UEU524328 UOQ524308:UOQ524328 UYM524308:UYM524328 VII524308:VII524328 VSE524308:VSE524328 WCA524308:WCA524328 WLW524308:WLW524328 WVS524308:WVS524328 K589844:K589864 JG589844:JG589864 TC589844:TC589864 ACY589844:ACY589864 AMU589844:AMU589864 AWQ589844:AWQ589864 BGM589844:BGM589864 BQI589844:BQI589864 CAE589844:CAE589864 CKA589844:CKA589864 CTW589844:CTW589864 DDS589844:DDS589864 DNO589844:DNO589864 DXK589844:DXK589864 EHG589844:EHG589864 ERC589844:ERC589864 FAY589844:FAY589864 FKU589844:FKU589864 FUQ589844:FUQ589864 GEM589844:GEM589864 GOI589844:GOI589864 GYE589844:GYE589864 HIA589844:HIA589864 HRW589844:HRW589864 IBS589844:IBS589864 ILO589844:ILO589864 IVK589844:IVK589864 JFG589844:JFG589864 JPC589844:JPC589864 JYY589844:JYY589864 KIU589844:KIU589864 KSQ589844:KSQ589864 LCM589844:LCM589864 LMI589844:LMI589864 LWE589844:LWE589864 MGA589844:MGA589864 MPW589844:MPW589864 MZS589844:MZS589864 NJO589844:NJO589864 NTK589844:NTK589864 ODG589844:ODG589864 ONC589844:ONC589864 OWY589844:OWY589864 PGU589844:PGU589864 PQQ589844:PQQ589864 QAM589844:QAM589864 QKI589844:QKI589864 QUE589844:QUE589864 REA589844:REA589864 RNW589844:RNW589864 RXS589844:RXS589864 SHO589844:SHO589864 SRK589844:SRK589864 TBG589844:TBG589864 TLC589844:TLC589864 TUY589844:TUY589864 UEU589844:UEU589864 UOQ589844:UOQ589864 UYM589844:UYM589864 VII589844:VII589864 VSE589844:VSE589864 WCA589844:WCA589864 WLW589844:WLW589864 WVS589844:WVS589864 K655380:K655400 JG655380:JG655400 TC655380:TC655400 ACY655380:ACY655400 AMU655380:AMU655400 AWQ655380:AWQ655400 BGM655380:BGM655400 BQI655380:BQI655400 CAE655380:CAE655400 CKA655380:CKA655400 CTW655380:CTW655400 DDS655380:DDS655400 DNO655380:DNO655400 DXK655380:DXK655400 EHG655380:EHG655400 ERC655380:ERC655400 FAY655380:FAY655400 FKU655380:FKU655400 FUQ655380:FUQ655400 GEM655380:GEM655400 GOI655380:GOI655400 GYE655380:GYE655400 HIA655380:HIA655400 HRW655380:HRW655400 IBS655380:IBS655400 ILO655380:ILO655400 IVK655380:IVK655400 JFG655380:JFG655400 JPC655380:JPC655400 JYY655380:JYY655400 KIU655380:KIU655400 KSQ655380:KSQ655400 LCM655380:LCM655400 LMI655380:LMI655400 LWE655380:LWE655400 MGA655380:MGA655400 MPW655380:MPW655400 MZS655380:MZS655400 NJO655380:NJO655400 NTK655380:NTK655400 ODG655380:ODG655400 ONC655380:ONC655400 OWY655380:OWY655400 PGU655380:PGU655400 PQQ655380:PQQ655400 QAM655380:QAM655400 QKI655380:QKI655400 QUE655380:QUE655400 REA655380:REA655400 RNW655380:RNW655400 RXS655380:RXS655400 SHO655380:SHO655400 SRK655380:SRK655400 TBG655380:TBG655400 TLC655380:TLC655400 TUY655380:TUY655400 UEU655380:UEU655400 UOQ655380:UOQ655400 UYM655380:UYM655400 VII655380:VII655400 VSE655380:VSE655400 WCA655380:WCA655400 WLW655380:WLW655400 WVS655380:WVS655400 K720916:K720936 JG720916:JG720936 TC720916:TC720936 ACY720916:ACY720936 AMU720916:AMU720936 AWQ720916:AWQ720936 BGM720916:BGM720936 BQI720916:BQI720936 CAE720916:CAE720936 CKA720916:CKA720936 CTW720916:CTW720936 DDS720916:DDS720936 DNO720916:DNO720936 DXK720916:DXK720936 EHG720916:EHG720936 ERC720916:ERC720936 FAY720916:FAY720936 FKU720916:FKU720936 FUQ720916:FUQ720936 GEM720916:GEM720936 GOI720916:GOI720936 GYE720916:GYE720936 HIA720916:HIA720936 HRW720916:HRW720936 IBS720916:IBS720936 ILO720916:ILO720936 IVK720916:IVK720936 JFG720916:JFG720936 JPC720916:JPC720936 JYY720916:JYY720936 KIU720916:KIU720936 KSQ720916:KSQ720936 LCM720916:LCM720936 LMI720916:LMI720936 LWE720916:LWE720936 MGA720916:MGA720936 MPW720916:MPW720936 MZS720916:MZS720936 NJO720916:NJO720936 NTK720916:NTK720936 ODG720916:ODG720936 ONC720916:ONC720936 OWY720916:OWY720936 PGU720916:PGU720936 PQQ720916:PQQ720936 QAM720916:QAM720936 QKI720916:QKI720936 QUE720916:QUE720936 REA720916:REA720936 RNW720916:RNW720936 RXS720916:RXS720936 SHO720916:SHO720936 SRK720916:SRK720936 TBG720916:TBG720936 TLC720916:TLC720936 TUY720916:TUY720936 UEU720916:UEU720936 UOQ720916:UOQ720936 UYM720916:UYM720936 VII720916:VII720936 VSE720916:VSE720936 WCA720916:WCA720936 WLW720916:WLW720936 WVS720916:WVS720936 K786452:K786472 JG786452:JG786472 TC786452:TC786472 ACY786452:ACY786472 AMU786452:AMU786472 AWQ786452:AWQ786472 BGM786452:BGM786472 BQI786452:BQI786472 CAE786452:CAE786472 CKA786452:CKA786472 CTW786452:CTW786472 DDS786452:DDS786472 DNO786452:DNO786472 DXK786452:DXK786472 EHG786452:EHG786472 ERC786452:ERC786472 FAY786452:FAY786472 FKU786452:FKU786472 FUQ786452:FUQ786472 GEM786452:GEM786472 GOI786452:GOI786472 GYE786452:GYE786472 HIA786452:HIA786472 HRW786452:HRW786472 IBS786452:IBS786472 ILO786452:ILO786472 IVK786452:IVK786472 JFG786452:JFG786472 JPC786452:JPC786472 JYY786452:JYY786472 KIU786452:KIU786472 KSQ786452:KSQ786472 LCM786452:LCM786472 LMI786452:LMI786472 LWE786452:LWE786472 MGA786452:MGA786472 MPW786452:MPW786472 MZS786452:MZS786472 NJO786452:NJO786472 NTK786452:NTK786472 ODG786452:ODG786472 ONC786452:ONC786472 OWY786452:OWY786472 PGU786452:PGU786472 PQQ786452:PQQ786472 QAM786452:QAM786472 QKI786452:QKI786472 QUE786452:QUE786472 REA786452:REA786472 RNW786452:RNW786472 RXS786452:RXS786472 SHO786452:SHO786472 SRK786452:SRK786472 TBG786452:TBG786472 TLC786452:TLC786472 TUY786452:TUY786472 UEU786452:UEU786472 UOQ786452:UOQ786472 UYM786452:UYM786472 VII786452:VII786472 VSE786452:VSE786472 WCA786452:WCA786472 WLW786452:WLW786472 WVS786452:WVS786472 K851988:K852008 JG851988:JG852008 TC851988:TC852008 ACY851988:ACY852008 AMU851988:AMU852008 AWQ851988:AWQ852008 BGM851988:BGM852008 BQI851988:BQI852008 CAE851988:CAE852008 CKA851988:CKA852008 CTW851988:CTW852008 DDS851988:DDS852008 DNO851988:DNO852008 DXK851988:DXK852008 EHG851988:EHG852008 ERC851988:ERC852008 FAY851988:FAY852008 FKU851988:FKU852008 FUQ851988:FUQ852008 GEM851988:GEM852008 GOI851988:GOI852008 GYE851988:GYE852008 HIA851988:HIA852008 HRW851988:HRW852008 IBS851988:IBS852008 ILO851988:ILO852008 IVK851988:IVK852008 JFG851988:JFG852008 JPC851988:JPC852008 JYY851988:JYY852008 KIU851988:KIU852008 KSQ851988:KSQ852008 LCM851988:LCM852008 LMI851988:LMI852008 LWE851988:LWE852008 MGA851988:MGA852008 MPW851988:MPW852008 MZS851988:MZS852008 NJO851988:NJO852008 NTK851988:NTK852008 ODG851988:ODG852008 ONC851988:ONC852008 OWY851988:OWY852008 PGU851988:PGU852008 PQQ851988:PQQ852008 QAM851988:QAM852008 QKI851988:QKI852008 QUE851988:QUE852008 REA851988:REA852008 RNW851988:RNW852008 RXS851988:RXS852008 SHO851988:SHO852008 SRK851988:SRK852008 TBG851988:TBG852008 TLC851988:TLC852008 TUY851988:TUY852008 UEU851988:UEU852008 UOQ851988:UOQ852008 UYM851988:UYM852008 VII851988:VII852008 VSE851988:VSE852008 WCA851988:WCA852008 WLW851988:WLW852008 WVS851988:WVS852008 K917524:K917544 JG917524:JG917544 TC917524:TC917544 ACY917524:ACY917544 AMU917524:AMU917544 AWQ917524:AWQ917544 BGM917524:BGM917544 BQI917524:BQI917544 CAE917524:CAE917544 CKA917524:CKA917544 CTW917524:CTW917544 DDS917524:DDS917544 DNO917524:DNO917544 DXK917524:DXK917544 EHG917524:EHG917544 ERC917524:ERC917544 FAY917524:FAY917544 FKU917524:FKU917544 FUQ917524:FUQ917544 GEM917524:GEM917544 GOI917524:GOI917544 GYE917524:GYE917544 HIA917524:HIA917544 HRW917524:HRW917544 IBS917524:IBS917544 ILO917524:ILO917544 IVK917524:IVK917544 JFG917524:JFG917544 JPC917524:JPC917544 JYY917524:JYY917544 KIU917524:KIU917544 KSQ917524:KSQ917544 LCM917524:LCM917544 LMI917524:LMI917544 LWE917524:LWE917544 MGA917524:MGA917544 MPW917524:MPW917544 MZS917524:MZS917544 NJO917524:NJO917544 NTK917524:NTK917544 ODG917524:ODG917544 ONC917524:ONC917544 OWY917524:OWY917544 PGU917524:PGU917544 PQQ917524:PQQ917544 QAM917524:QAM917544 QKI917524:QKI917544 QUE917524:QUE917544 REA917524:REA917544 RNW917524:RNW917544 RXS917524:RXS917544 SHO917524:SHO917544 SRK917524:SRK917544 TBG917524:TBG917544 TLC917524:TLC917544 TUY917524:TUY917544 UEU917524:UEU917544 UOQ917524:UOQ917544 UYM917524:UYM917544 VII917524:VII917544 VSE917524:VSE917544 WCA917524:WCA917544 WLW917524:WLW917544 WVS917524:WVS917544 K983060:K983080 JG983060:JG983080 TC983060:TC983080 ACY983060:ACY983080 AMU983060:AMU983080 AWQ983060:AWQ983080 BGM983060:BGM983080 BQI983060:BQI983080 CAE983060:CAE983080 CKA983060:CKA983080 CTW983060:CTW983080 DDS983060:DDS983080 DNO983060:DNO983080 DXK983060:DXK983080 EHG983060:EHG983080 ERC983060:ERC983080 FAY983060:FAY983080 FKU983060:FKU983080 FUQ983060:FUQ983080 GEM983060:GEM983080 GOI983060:GOI983080 GYE983060:GYE983080 HIA983060:HIA983080 HRW983060:HRW983080 IBS983060:IBS983080 ILO983060:ILO983080 IVK983060:IVK983080 JFG983060:JFG983080 JPC983060:JPC983080 JYY983060:JYY983080 KIU983060:KIU983080 KSQ983060:KSQ983080 LCM983060:LCM983080 LMI983060:LMI983080 LWE983060:LWE983080 MGA983060:MGA983080 MPW983060:MPW983080 MZS983060:MZS983080 NJO983060:NJO983080 NTK983060:NTK983080 ODG983060:ODG983080 ONC983060:ONC983080 OWY983060:OWY983080 PGU983060:PGU983080 PQQ983060:PQQ983080 QAM983060:QAM983080 QKI983060:QKI983080 QUE983060:QUE983080 REA983060:REA983080 RNW983060:RNW983080 RXS983060:RXS983080 SHO983060:SHO983080 SRK983060:SRK983080 TBG983060:TBG983080 TLC983060:TLC983080 TUY983060:TUY983080 UEU983060:UEU983080 UOQ983060:UOQ983080 UYM983060:UYM983080 VII983060:VII983080 VSE983060:VSE983080 WCA983060:WCA983080 WLW983060:WLW983080 WVS983060:WVS983080" xr:uid="{32A964C6-A36B-494A-A3D5-E547613D1299}"/>
  </dataValidations>
  <hyperlinks>
    <hyperlink ref="L13" r:id="rId1" display="https://www.monotaro.com/p/5183/9401/?utm_source=Overture&amp;utm_medium=cpc&amp;utm_campaign=568056_6493295470&amp;utm_content=78172182855&amp;utm_term=_531382189112_x_aud-1380337644641:dsa-1293357533976&amp;cq_plt=yp&amp;yclid=YSS.1000110717.EAIaIQobChMIxOq3oJbg_wIVx7CWCh3FvwvdEAAYASAAEgK-lPD_BwE&amp;gclid=COLztaOW4P8CFUbjvAod9AUPlg&amp;gclsrc=ds" xr:uid="{C923935F-DB57-496D-ADE7-96FBC812698C}"/>
  </hyperlinks>
  <pageMargins left="0.2" right="0.2" top="0.36" bottom="0.41" header="0.3" footer="0.3"/>
  <pageSetup paperSize="9" scale="70" orientation="landscape" r:id="rId2"/>
  <legacyDrawing r:id="rId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C445E-B536-4E37-BFB5-B5F39FDBDF7E}">
  <dimension ref="B2:Q19"/>
  <sheetViews>
    <sheetView zoomScale="85" zoomScaleNormal="85" workbookViewId="0">
      <pane xSplit="10" ySplit="8" topLeftCell="K9" activePane="bottomRight" state="frozen"/>
      <selection pane="topRight" activeCell="K1" sqref="K1"/>
      <selection pane="bottomLeft" activeCell="A9" sqref="A9"/>
      <selection pane="bottomRight" activeCell="E8" sqref="E8"/>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5135</v>
      </c>
      <c r="G2" s="4" t="s">
        <v>2</v>
      </c>
      <c r="H2" s="5"/>
      <c r="I2" s="6"/>
      <c r="J2" s="7">
        <f>SUM(H:H)</f>
        <v>11110</v>
      </c>
    </row>
    <row r="3" spans="2:17" ht="20.100000000000001" customHeight="1">
      <c r="B3" s="1" t="s">
        <v>3</v>
      </c>
      <c r="C3" s="1"/>
      <c r="D3" s="1"/>
      <c r="E3" s="13" t="s">
        <v>475</v>
      </c>
    </row>
    <row r="4" spans="2:17" ht="20.100000000000001" customHeight="1">
      <c r="B4" s="1" t="s">
        <v>5</v>
      </c>
      <c r="C4" s="1"/>
      <c r="D4" s="1"/>
      <c r="E4" s="13">
        <v>208331</v>
      </c>
    </row>
    <row r="5" spans="2:17" ht="20.100000000000001" customHeight="1">
      <c r="B5" s="1" t="s">
        <v>6</v>
      </c>
      <c r="C5" s="1"/>
      <c r="D5" s="1"/>
      <c r="E5" s="16">
        <v>45162</v>
      </c>
    </row>
    <row r="6" spans="2:17" ht="20.100000000000001" customHeight="1">
      <c r="B6" s="1" t="s">
        <v>7</v>
      </c>
      <c r="C6" s="1"/>
      <c r="D6" s="1"/>
      <c r="E6" s="16">
        <v>45204</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14" si="0">F9*G9</f>
        <v>0</v>
      </c>
      <c r="I9" s="22"/>
      <c r="J9" s="24"/>
      <c r="K9" s="24"/>
      <c r="L9" s="18"/>
      <c r="M9" s="30"/>
      <c r="N9" s="17"/>
      <c r="O9" s="18"/>
      <c r="P9" s="30"/>
      <c r="Q9" s="23"/>
    </row>
    <row r="10" spans="2:17" s="61" customFormat="1" ht="19.7" customHeight="1">
      <c r="B10" s="52">
        <v>8</v>
      </c>
      <c r="C10" s="52" t="s">
        <v>167</v>
      </c>
      <c r="D10" s="52" t="s">
        <v>167</v>
      </c>
      <c r="E10" s="62" t="s">
        <v>573</v>
      </c>
      <c r="F10" s="54">
        <v>2</v>
      </c>
      <c r="G10" s="55">
        <v>1384</v>
      </c>
      <c r="H10" s="55">
        <f t="shared" si="0"/>
        <v>2768</v>
      </c>
      <c r="I10" s="56"/>
      <c r="J10" s="53" t="s">
        <v>574</v>
      </c>
      <c r="K10" s="57" t="s">
        <v>5136</v>
      </c>
      <c r="L10" s="54"/>
      <c r="M10" s="58">
        <v>45156</v>
      </c>
      <c r="N10" s="52"/>
      <c r="O10" s="54"/>
      <c r="P10" s="58">
        <v>45162</v>
      </c>
      <c r="Q10" s="60">
        <v>45162</v>
      </c>
    </row>
    <row r="11" spans="2:17" s="61" customFormat="1" ht="19.7" customHeight="1">
      <c r="B11" s="52">
        <v>8</v>
      </c>
      <c r="C11" s="52" t="s">
        <v>167</v>
      </c>
      <c r="D11" s="52" t="s">
        <v>167</v>
      </c>
      <c r="E11" s="62" t="s">
        <v>575</v>
      </c>
      <c r="F11" s="54">
        <v>2</v>
      </c>
      <c r="G11" s="55">
        <v>1344</v>
      </c>
      <c r="H11" s="55">
        <f t="shared" si="0"/>
        <v>2688</v>
      </c>
      <c r="I11" s="56"/>
      <c r="J11" s="53" t="s">
        <v>576</v>
      </c>
      <c r="K11" s="57" t="s">
        <v>5136</v>
      </c>
      <c r="L11" s="54"/>
      <c r="M11" s="58">
        <v>45156</v>
      </c>
      <c r="N11" s="52"/>
      <c r="O11" s="54"/>
      <c r="P11" s="58">
        <v>45162</v>
      </c>
      <c r="Q11" s="60">
        <v>45162</v>
      </c>
    </row>
    <row r="12" spans="2:17" s="61" customFormat="1" ht="19.7" customHeight="1">
      <c r="B12" s="52">
        <v>8</v>
      </c>
      <c r="C12" s="52" t="s">
        <v>167</v>
      </c>
      <c r="D12" s="52" t="s">
        <v>167</v>
      </c>
      <c r="E12" s="62" t="s">
        <v>577</v>
      </c>
      <c r="F12" s="54">
        <v>2</v>
      </c>
      <c r="G12" s="55">
        <v>1184</v>
      </c>
      <c r="H12" s="55">
        <f t="shared" si="0"/>
        <v>2368</v>
      </c>
      <c r="I12" s="56"/>
      <c r="J12" s="53" t="s">
        <v>578</v>
      </c>
      <c r="K12" s="57" t="s">
        <v>5136</v>
      </c>
      <c r="L12" s="54"/>
      <c r="M12" s="58">
        <v>45156</v>
      </c>
      <c r="N12" s="52"/>
      <c r="O12" s="54"/>
      <c r="P12" s="58">
        <v>45162</v>
      </c>
      <c r="Q12" s="60">
        <v>45162</v>
      </c>
    </row>
    <row r="13" spans="2:17" s="61" customFormat="1" ht="19.7" customHeight="1">
      <c r="B13" s="52">
        <v>8</v>
      </c>
      <c r="C13" s="52" t="s">
        <v>167</v>
      </c>
      <c r="D13" s="52" t="s">
        <v>167</v>
      </c>
      <c r="E13" s="62" t="s">
        <v>752</v>
      </c>
      <c r="F13" s="54">
        <v>2</v>
      </c>
      <c r="G13" s="55">
        <v>893</v>
      </c>
      <c r="H13" s="55">
        <f t="shared" si="0"/>
        <v>1786</v>
      </c>
      <c r="I13" s="56"/>
      <c r="J13" s="53" t="s">
        <v>753</v>
      </c>
      <c r="K13" s="57" t="s">
        <v>5136</v>
      </c>
      <c r="L13" s="54"/>
      <c r="M13" s="58">
        <v>45156</v>
      </c>
      <c r="N13" s="52"/>
      <c r="O13" s="54"/>
      <c r="P13" s="58">
        <v>45162</v>
      </c>
      <c r="Q13" s="60">
        <v>45162</v>
      </c>
    </row>
    <row r="14" spans="2:17" s="61" customFormat="1" ht="19.7" customHeight="1">
      <c r="B14" s="52">
        <v>8</v>
      </c>
      <c r="C14" s="52" t="s">
        <v>167</v>
      </c>
      <c r="D14" s="52" t="s">
        <v>167</v>
      </c>
      <c r="E14" s="62" t="s">
        <v>754</v>
      </c>
      <c r="F14" s="54">
        <v>2</v>
      </c>
      <c r="G14" s="55">
        <v>750</v>
      </c>
      <c r="H14" s="55">
        <f t="shared" si="0"/>
        <v>1500</v>
      </c>
      <c r="I14" s="56"/>
      <c r="J14" s="53" t="s">
        <v>755</v>
      </c>
      <c r="K14" s="57" t="s">
        <v>5136</v>
      </c>
      <c r="L14" s="54"/>
      <c r="M14" s="58">
        <v>45156</v>
      </c>
      <c r="N14" s="52"/>
      <c r="O14" s="54"/>
      <c r="P14" s="58">
        <v>45162</v>
      </c>
      <c r="Q14" s="60">
        <v>45162</v>
      </c>
    </row>
    <row r="15" spans="2:17" s="61" customFormat="1" ht="19.7" customHeight="1">
      <c r="B15" s="52"/>
      <c r="C15" s="52"/>
      <c r="D15" s="52"/>
      <c r="E15" s="62"/>
      <c r="F15" s="54"/>
      <c r="G15" s="55">
        <v>0</v>
      </c>
      <c r="H15" s="55">
        <f>F15*G15</f>
        <v>0</v>
      </c>
      <c r="I15" s="56"/>
      <c r="J15" s="53"/>
      <c r="K15" s="54"/>
      <c r="L15" s="54"/>
      <c r="M15" s="58"/>
      <c r="N15" s="52"/>
      <c r="O15" s="54"/>
      <c r="P15" s="58"/>
      <c r="Q15" s="60"/>
    </row>
    <row r="16" spans="2:17" s="61" customFormat="1" ht="19.7" customHeight="1">
      <c r="B16" s="52"/>
      <c r="C16" s="52"/>
      <c r="D16" s="52"/>
      <c r="E16" s="62"/>
      <c r="F16" s="54"/>
      <c r="G16" s="55">
        <v>0</v>
      </c>
      <c r="H16" s="55">
        <f>F16*G16</f>
        <v>0</v>
      </c>
      <c r="I16" s="56"/>
      <c r="J16" s="53"/>
      <c r="K16" s="54"/>
      <c r="L16" s="54"/>
      <c r="M16" s="58"/>
      <c r="N16" s="52"/>
      <c r="O16" s="54"/>
      <c r="P16" s="58"/>
      <c r="Q16" s="60"/>
    </row>
    <row r="17" spans="2:17" s="61" customFormat="1" ht="19.7" customHeight="1">
      <c r="B17" s="52"/>
      <c r="C17" s="52"/>
      <c r="D17" s="52"/>
      <c r="E17" s="62"/>
      <c r="F17" s="54"/>
      <c r="G17" s="55">
        <v>0</v>
      </c>
      <c r="H17" s="55">
        <f>F17*G17</f>
        <v>0</v>
      </c>
      <c r="I17" s="56"/>
      <c r="J17" s="53"/>
      <c r="K17" s="54"/>
      <c r="L17" s="54"/>
      <c r="M17" s="58"/>
      <c r="N17" s="52"/>
      <c r="O17" s="54"/>
      <c r="P17" s="58"/>
      <c r="Q17" s="60"/>
    </row>
    <row r="18" spans="2:17" s="8" customFormat="1" ht="19.7" customHeight="1">
      <c r="B18" s="17"/>
      <c r="C18" s="17"/>
      <c r="D18" s="17"/>
      <c r="E18" s="50"/>
      <c r="F18" s="18"/>
      <c r="G18" s="51">
        <v>0</v>
      </c>
      <c r="H18" s="51">
        <f>F18*G18</f>
        <v>0</v>
      </c>
      <c r="I18" s="22"/>
      <c r="J18" s="26"/>
      <c r="K18" s="18"/>
      <c r="L18" s="18"/>
      <c r="M18" s="30"/>
      <c r="N18" s="17"/>
      <c r="O18" s="18"/>
      <c r="P18" s="30"/>
      <c r="Q18" s="23"/>
    </row>
    <row r="19" spans="2:17">
      <c r="G19" s="10"/>
      <c r="H19" s="10"/>
    </row>
  </sheetData>
  <autoFilter ref="B8:O18" xr:uid="{D6B0A89F-0E1A-48E7-BCB8-39ABBBAF361F}"/>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914F3-9E61-4611-AFFA-4E05811DC84A}">
  <sheetPr>
    <tabColor theme="2" tint="-0.499984740745262"/>
  </sheetPr>
  <dimension ref="A2:S61"/>
  <sheetViews>
    <sheetView zoomScale="85" zoomScaleNormal="85" workbookViewId="0">
      <pane xSplit="12" ySplit="8" topLeftCell="N9" activePane="bottomRight" state="frozen"/>
      <selection pane="topRight" activeCell="K1" sqref="K1"/>
      <selection pane="bottomLeft" activeCell="A9" sqref="A9"/>
      <selection pane="bottomRight" activeCell="A12" sqref="A12:L12"/>
    </sheetView>
  </sheetViews>
  <sheetFormatPr defaultRowHeight="18.75"/>
  <cols>
    <col min="1" max="1" width="8.875" style="8" customWidth="1"/>
    <col min="2" max="2" width="9" style="9"/>
    <col min="3" max="3" width="2.625" style="9" customWidth="1"/>
    <col min="4" max="4" width="5.75" style="8" customWidth="1"/>
    <col min="5" max="6" width="15.75" style="9" customWidth="1"/>
    <col min="7" max="7" width="50.75" style="9" customWidth="1"/>
    <col min="8" max="8" width="6.25" style="9" customWidth="1"/>
    <col min="9" max="10" width="9.875" style="9" bestFit="1" customWidth="1"/>
    <col min="11" max="11" width="5.75" style="10" customWidth="1"/>
    <col min="12" max="12" width="59.625" style="9" customWidth="1"/>
    <col min="13" max="13" width="50" style="9" customWidth="1"/>
    <col min="14" max="14" width="39.875" style="8" customWidth="1"/>
    <col min="15" max="15" width="13.75" style="48" customWidth="1"/>
    <col min="16" max="16" width="6.375" style="9" customWidth="1"/>
    <col min="17" max="17" width="13.25" style="10" customWidth="1"/>
    <col min="18" max="18" width="14.5" style="49" customWidth="1"/>
    <col min="19" max="19" width="15.625" style="11" customWidth="1"/>
    <col min="20" max="256" width="9" style="9"/>
    <col min="257" max="257" width="8.875" style="9" customWidth="1"/>
    <col min="258" max="258" width="9" style="9"/>
    <col min="259" max="259" width="2.625" style="9" customWidth="1"/>
    <col min="260" max="260" width="5.75" style="9" customWidth="1"/>
    <col min="261" max="262" width="15.75" style="9" customWidth="1"/>
    <col min="263" max="263" width="50.75" style="9" customWidth="1"/>
    <col min="264" max="264" width="6.25" style="9" customWidth="1"/>
    <col min="265" max="266" width="9.875" style="9" bestFit="1" customWidth="1"/>
    <col min="267" max="267" width="5.75" style="9" customWidth="1"/>
    <col min="268" max="268" width="59.625" style="9" customWidth="1"/>
    <col min="269" max="269" width="50" style="9" customWidth="1"/>
    <col min="270" max="270" width="39.875" style="9" customWidth="1"/>
    <col min="271" max="271" width="13.75" style="9" customWidth="1"/>
    <col min="272" max="272" width="6.375" style="9" customWidth="1"/>
    <col min="273" max="273" width="13.25" style="9" customWidth="1"/>
    <col min="274" max="274" width="14.5" style="9" customWidth="1"/>
    <col min="275" max="275" width="15.625" style="9" customWidth="1"/>
    <col min="276" max="512" width="9" style="9"/>
    <col min="513" max="513" width="8.875" style="9" customWidth="1"/>
    <col min="514" max="514" width="9" style="9"/>
    <col min="515" max="515" width="2.625" style="9" customWidth="1"/>
    <col min="516" max="516" width="5.75" style="9" customWidth="1"/>
    <col min="517" max="518" width="15.75" style="9" customWidth="1"/>
    <col min="519" max="519" width="50.75" style="9" customWidth="1"/>
    <col min="520" max="520" width="6.25" style="9" customWidth="1"/>
    <col min="521" max="522" width="9.875" style="9" bestFit="1" customWidth="1"/>
    <col min="523" max="523" width="5.75" style="9" customWidth="1"/>
    <col min="524" max="524" width="59.625" style="9" customWidth="1"/>
    <col min="525" max="525" width="50" style="9" customWidth="1"/>
    <col min="526" max="526" width="39.875" style="9" customWidth="1"/>
    <col min="527" max="527" width="13.75" style="9" customWidth="1"/>
    <col min="528" max="528" width="6.375" style="9" customWidth="1"/>
    <col min="529" max="529" width="13.25" style="9" customWidth="1"/>
    <col min="530" max="530" width="14.5" style="9" customWidth="1"/>
    <col min="531" max="531" width="15.625" style="9" customWidth="1"/>
    <col min="532" max="768" width="9" style="9"/>
    <col min="769" max="769" width="8.875" style="9" customWidth="1"/>
    <col min="770" max="770" width="9" style="9"/>
    <col min="771" max="771" width="2.625" style="9" customWidth="1"/>
    <col min="772" max="772" width="5.75" style="9" customWidth="1"/>
    <col min="773" max="774" width="15.75" style="9" customWidth="1"/>
    <col min="775" max="775" width="50.75" style="9" customWidth="1"/>
    <col min="776" max="776" width="6.25" style="9" customWidth="1"/>
    <col min="777" max="778" width="9.875" style="9" bestFit="1" customWidth="1"/>
    <col min="779" max="779" width="5.75" style="9" customWidth="1"/>
    <col min="780" max="780" width="59.625" style="9" customWidth="1"/>
    <col min="781" max="781" width="50" style="9" customWidth="1"/>
    <col min="782" max="782" width="39.875" style="9" customWidth="1"/>
    <col min="783" max="783" width="13.75" style="9" customWidth="1"/>
    <col min="784" max="784" width="6.375" style="9" customWidth="1"/>
    <col min="785" max="785" width="13.25" style="9" customWidth="1"/>
    <col min="786" max="786" width="14.5" style="9" customWidth="1"/>
    <col min="787" max="787" width="15.625" style="9" customWidth="1"/>
    <col min="788" max="1024" width="9" style="9"/>
    <col min="1025" max="1025" width="8.875" style="9" customWidth="1"/>
    <col min="1026" max="1026" width="9" style="9"/>
    <col min="1027" max="1027" width="2.625" style="9" customWidth="1"/>
    <col min="1028" max="1028" width="5.75" style="9" customWidth="1"/>
    <col min="1029" max="1030" width="15.75" style="9" customWidth="1"/>
    <col min="1031" max="1031" width="50.75" style="9" customWidth="1"/>
    <col min="1032" max="1032" width="6.25" style="9" customWidth="1"/>
    <col min="1033" max="1034" width="9.875" style="9" bestFit="1" customWidth="1"/>
    <col min="1035" max="1035" width="5.75" style="9" customWidth="1"/>
    <col min="1036" max="1036" width="59.625" style="9" customWidth="1"/>
    <col min="1037" max="1037" width="50" style="9" customWidth="1"/>
    <col min="1038" max="1038" width="39.875" style="9" customWidth="1"/>
    <col min="1039" max="1039" width="13.75" style="9" customWidth="1"/>
    <col min="1040" max="1040" width="6.375" style="9" customWidth="1"/>
    <col min="1041" max="1041" width="13.25" style="9" customWidth="1"/>
    <col min="1042" max="1042" width="14.5" style="9" customWidth="1"/>
    <col min="1043" max="1043" width="15.625" style="9" customWidth="1"/>
    <col min="1044" max="1280" width="9" style="9"/>
    <col min="1281" max="1281" width="8.875" style="9" customWidth="1"/>
    <col min="1282" max="1282" width="9" style="9"/>
    <col min="1283" max="1283" width="2.625" style="9" customWidth="1"/>
    <col min="1284" max="1284" width="5.75" style="9" customWidth="1"/>
    <col min="1285" max="1286" width="15.75" style="9" customWidth="1"/>
    <col min="1287" max="1287" width="50.75" style="9" customWidth="1"/>
    <col min="1288" max="1288" width="6.25" style="9" customWidth="1"/>
    <col min="1289" max="1290" width="9.875" style="9" bestFit="1" customWidth="1"/>
    <col min="1291" max="1291" width="5.75" style="9" customWidth="1"/>
    <col min="1292" max="1292" width="59.625" style="9" customWidth="1"/>
    <col min="1293" max="1293" width="50" style="9" customWidth="1"/>
    <col min="1294" max="1294" width="39.875" style="9" customWidth="1"/>
    <col min="1295" max="1295" width="13.75" style="9" customWidth="1"/>
    <col min="1296" max="1296" width="6.375" style="9" customWidth="1"/>
    <col min="1297" max="1297" width="13.25" style="9" customWidth="1"/>
    <col min="1298" max="1298" width="14.5" style="9" customWidth="1"/>
    <col min="1299" max="1299" width="15.625" style="9" customWidth="1"/>
    <col min="1300" max="1536" width="9" style="9"/>
    <col min="1537" max="1537" width="8.875" style="9" customWidth="1"/>
    <col min="1538" max="1538" width="9" style="9"/>
    <col min="1539" max="1539" width="2.625" style="9" customWidth="1"/>
    <col min="1540" max="1540" width="5.75" style="9" customWidth="1"/>
    <col min="1541" max="1542" width="15.75" style="9" customWidth="1"/>
    <col min="1543" max="1543" width="50.75" style="9" customWidth="1"/>
    <col min="1544" max="1544" width="6.25" style="9" customWidth="1"/>
    <col min="1545" max="1546" width="9.875" style="9" bestFit="1" customWidth="1"/>
    <col min="1547" max="1547" width="5.75" style="9" customWidth="1"/>
    <col min="1548" max="1548" width="59.625" style="9" customWidth="1"/>
    <col min="1549" max="1549" width="50" style="9" customWidth="1"/>
    <col min="1550" max="1550" width="39.875" style="9" customWidth="1"/>
    <col min="1551" max="1551" width="13.75" style="9" customWidth="1"/>
    <col min="1552" max="1552" width="6.375" style="9" customWidth="1"/>
    <col min="1553" max="1553" width="13.25" style="9" customWidth="1"/>
    <col min="1554" max="1554" width="14.5" style="9" customWidth="1"/>
    <col min="1555" max="1555" width="15.625" style="9" customWidth="1"/>
    <col min="1556" max="1792" width="9" style="9"/>
    <col min="1793" max="1793" width="8.875" style="9" customWidth="1"/>
    <col min="1794" max="1794" width="9" style="9"/>
    <col min="1795" max="1795" width="2.625" style="9" customWidth="1"/>
    <col min="1796" max="1796" width="5.75" style="9" customWidth="1"/>
    <col min="1797" max="1798" width="15.75" style="9" customWidth="1"/>
    <col min="1799" max="1799" width="50.75" style="9" customWidth="1"/>
    <col min="1800" max="1800" width="6.25" style="9" customWidth="1"/>
    <col min="1801" max="1802" width="9.875" style="9" bestFit="1" customWidth="1"/>
    <col min="1803" max="1803" width="5.75" style="9" customWidth="1"/>
    <col min="1804" max="1804" width="59.625" style="9" customWidth="1"/>
    <col min="1805" max="1805" width="50" style="9" customWidth="1"/>
    <col min="1806" max="1806" width="39.875" style="9" customWidth="1"/>
    <col min="1807" max="1807" width="13.75" style="9" customWidth="1"/>
    <col min="1808" max="1808" width="6.375" style="9" customWidth="1"/>
    <col min="1809" max="1809" width="13.25" style="9" customWidth="1"/>
    <col min="1810" max="1810" width="14.5" style="9" customWidth="1"/>
    <col min="1811" max="1811" width="15.625" style="9" customWidth="1"/>
    <col min="1812" max="2048" width="9" style="9"/>
    <col min="2049" max="2049" width="8.875" style="9" customWidth="1"/>
    <col min="2050" max="2050" width="9" style="9"/>
    <col min="2051" max="2051" width="2.625" style="9" customWidth="1"/>
    <col min="2052" max="2052" width="5.75" style="9" customWidth="1"/>
    <col min="2053" max="2054" width="15.75" style="9" customWidth="1"/>
    <col min="2055" max="2055" width="50.75" style="9" customWidth="1"/>
    <col min="2056" max="2056" width="6.25" style="9" customWidth="1"/>
    <col min="2057" max="2058" width="9.875" style="9" bestFit="1" customWidth="1"/>
    <col min="2059" max="2059" width="5.75" style="9" customWidth="1"/>
    <col min="2060" max="2060" width="59.625" style="9" customWidth="1"/>
    <col min="2061" max="2061" width="50" style="9" customWidth="1"/>
    <col min="2062" max="2062" width="39.875" style="9" customWidth="1"/>
    <col min="2063" max="2063" width="13.75" style="9" customWidth="1"/>
    <col min="2064" max="2064" width="6.375" style="9" customWidth="1"/>
    <col min="2065" max="2065" width="13.25" style="9" customWidth="1"/>
    <col min="2066" max="2066" width="14.5" style="9" customWidth="1"/>
    <col min="2067" max="2067" width="15.625" style="9" customWidth="1"/>
    <col min="2068" max="2304" width="9" style="9"/>
    <col min="2305" max="2305" width="8.875" style="9" customWidth="1"/>
    <col min="2306" max="2306" width="9" style="9"/>
    <col min="2307" max="2307" width="2.625" style="9" customWidth="1"/>
    <col min="2308" max="2308" width="5.75" style="9" customWidth="1"/>
    <col min="2309" max="2310" width="15.75" style="9" customWidth="1"/>
    <col min="2311" max="2311" width="50.75" style="9" customWidth="1"/>
    <col min="2312" max="2312" width="6.25" style="9" customWidth="1"/>
    <col min="2313" max="2314" width="9.875" style="9" bestFit="1" customWidth="1"/>
    <col min="2315" max="2315" width="5.75" style="9" customWidth="1"/>
    <col min="2316" max="2316" width="59.625" style="9" customWidth="1"/>
    <col min="2317" max="2317" width="50" style="9" customWidth="1"/>
    <col min="2318" max="2318" width="39.875" style="9" customWidth="1"/>
    <col min="2319" max="2319" width="13.75" style="9" customWidth="1"/>
    <col min="2320" max="2320" width="6.375" style="9" customWidth="1"/>
    <col min="2321" max="2321" width="13.25" style="9" customWidth="1"/>
    <col min="2322" max="2322" width="14.5" style="9" customWidth="1"/>
    <col min="2323" max="2323" width="15.625" style="9" customWidth="1"/>
    <col min="2324" max="2560" width="9" style="9"/>
    <col min="2561" max="2561" width="8.875" style="9" customWidth="1"/>
    <col min="2562" max="2562" width="9" style="9"/>
    <col min="2563" max="2563" width="2.625" style="9" customWidth="1"/>
    <col min="2564" max="2564" width="5.75" style="9" customWidth="1"/>
    <col min="2565" max="2566" width="15.75" style="9" customWidth="1"/>
    <col min="2567" max="2567" width="50.75" style="9" customWidth="1"/>
    <col min="2568" max="2568" width="6.25" style="9" customWidth="1"/>
    <col min="2569" max="2570" width="9.875" style="9" bestFit="1" customWidth="1"/>
    <col min="2571" max="2571" width="5.75" style="9" customWidth="1"/>
    <col min="2572" max="2572" width="59.625" style="9" customWidth="1"/>
    <col min="2573" max="2573" width="50" style="9" customWidth="1"/>
    <col min="2574" max="2574" width="39.875" style="9" customWidth="1"/>
    <col min="2575" max="2575" width="13.75" style="9" customWidth="1"/>
    <col min="2576" max="2576" width="6.375" style="9" customWidth="1"/>
    <col min="2577" max="2577" width="13.25" style="9" customWidth="1"/>
    <col min="2578" max="2578" width="14.5" style="9" customWidth="1"/>
    <col min="2579" max="2579" width="15.625" style="9" customWidth="1"/>
    <col min="2580" max="2816" width="9" style="9"/>
    <col min="2817" max="2817" width="8.875" style="9" customWidth="1"/>
    <col min="2818" max="2818" width="9" style="9"/>
    <col min="2819" max="2819" width="2.625" style="9" customWidth="1"/>
    <col min="2820" max="2820" width="5.75" style="9" customWidth="1"/>
    <col min="2821" max="2822" width="15.75" style="9" customWidth="1"/>
    <col min="2823" max="2823" width="50.75" style="9" customWidth="1"/>
    <col min="2824" max="2824" width="6.25" style="9" customWidth="1"/>
    <col min="2825" max="2826" width="9.875" style="9" bestFit="1" customWidth="1"/>
    <col min="2827" max="2827" width="5.75" style="9" customWidth="1"/>
    <col min="2828" max="2828" width="59.625" style="9" customWidth="1"/>
    <col min="2829" max="2829" width="50" style="9" customWidth="1"/>
    <col min="2830" max="2830" width="39.875" style="9" customWidth="1"/>
    <col min="2831" max="2831" width="13.75" style="9" customWidth="1"/>
    <col min="2832" max="2832" width="6.375" style="9" customWidth="1"/>
    <col min="2833" max="2833" width="13.25" style="9" customWidth="1"/>
    <col min="2834" max="2834" width="14.5" style="9" customWidth="1"/>
    <col min="2835" max="2835" width="15.625" style="9" customWidth="1"/>
    <col min="2836" max="3072" width="9" style="9"/>
    <col min="3073" max="3073" width="8.875" style="9" customWidth="1"/>
    <col min="3074" max="3074" width="9" style="9"/>
    <col min="3075" max="3075" width="2.625" style="9" customWidth="1"/>
    <col min="3076" max="3076" width="5.75" style="9" customWidth="1"/>
    <col min="3077" max="3078" width="15.75" style="9" customWidth="1"/>
    <col min="3079" max="3079" width="50.75" style="9" customWidth="1"/>
    <col min="3080" max="3080" width="6.25" style="9" customWidth="1"/>
    <col min="3081" max="3082" width="9.875" style="9" bestFit="1" customWidth="1"/>
    <col min="3083" max="3083" width="5.75" style="9" customWidth="1"/>
    <col min="3084" max="3084" width="59.625" style="9" customWidth="1"/>
    <col min="3085" max="3085" width="50" style="9" customWidth="1"/>
    <col min="3086" max="3086" width="39.875" style="9" customWidth="1"/>
    <col min="3087" max="3087" width="13.75" style="9" customWidth="1"/>
    <col min="3088" max="3088" width="6.375" style="9" customWidth="1"/>
    <col min="3089" max="3089" width="13.25" style="9" customWidth="1"/>
    <col min="3090" max="3090" width="14.5" style="9" customWidth="1"/>
    <col min="3091" max="3091" width="15.625" style="9" customWidth="1"/>
    <col min="3092" max="3328" width="9" style="9"/>
    <col min="3329" max="3329" width="8.875" style="9" customWidth="1"/>
    <col min="3330" max="3330" width="9" style="9"/>
    <col min="3331" max="3331" width="2.625" style="9" customWidth="1"/>
    <col min="3332" max="3332" width="5.75" style="9" customWidth="1"/>
    <col min="3333" max="3334" width="15.75" style="9" customWidth="1"/>
    <col min="3335" max="3335" width="50.75" style="9" customWidth="1"/>
    <col min="3336" max="3336" width="6.25" style="9" customWidth="1"/>
    <col min="3337" max="3338" width="9.875" style="9" bestFit="1" customWidth="1"/>
    <col min="3339" max="3339" width="5.75" style="9" customWidth="1"/>
    <col min="3340" max="3340" width="59.625" style="9" customWidth="1"/>
    <col min="3341" max="3341" width="50" style="9" customWidth="1"/>
    <col min="3342" max="3342" width="39.875" style="9" customWidth="1"/>
    <col min="3343" max="3343" width="13.75" style="9" customWidth="1"/>
    <col min="3344" max="3344" width="6.375" style="9" customWidth="1"/>
    <col min="3345" max="3345" width="13.25" style="9" customWidth="1"/>
    <col min="3346" max="3346" width="14.5" style="9" customWidth="1"/>
    <col min="3347" max="3347" width="15.625" style="9" customWidth="1"/>
    <col min="3348" max="3584" width="9" style="9"/>
    <col min="3585" max="3585" width="8.875" style="9" customWidth="1"/>
    <col min="3586" max="3586" width="9" style="9"/>
    <col min="3587" max="3587" width="2.625" style="9" customWidth="1"/>
    <col min="3588" max="3588" width="5.75" style="9" customWidth="1"/>
    <col min="3589" max="3590" width="15.75" style="9" customWidth="1"/>
    <col min="3591" max="3591" width="50.75" style="9" customWidth="1"/>
    <col min="3592" max="3592" width="6.25" style="9" customWidth="1"/>
    <col min="3593" max="3594" width="9.875" style="9" bestFit="1" customWidth="1"/>
    <col min="3595" max="3595" width="5.75" style="9" customWidth="1"/>
    <col min="3596" max="3596" width="59.625" style="9" customWidth="1"/>
    <col min="3597" max="3597" width="50" style="9" customWidth="1"/>
    <col min="3598" max="3598" width="39.875" style="9" customWidth="1"/>
    <col min="3599" max="3599" width="13.75" style="9" customWidth="1"/>
    <col min="3600" max="3600" width="6.375" style="9" customWidth="1"/>
    <col min="3601" max="3601" width="13.25" style="9" customWidth="1"/>
    <col min="3602" max="3602" width="14.5" style="9" customWidth="1"/>
    <col min="3603" max="3603" width="15.625" style="9" customWidth="1"/>
    <col min="3604" max="3840" width="9" style="9"/>
    <col min="3841" max="3841" width="8.875" style="9" customWidth="1"/>
    <col min="3842" max="3842" width="9" style="9"/>
    <col min="3843" max="3843" width="2.625" style="9" customWidth="1"/>
    <col min="3844" max="3844" width="5.75" style="9" customWidth="1"/>
    <col min="3845" max="3846" width="15.75" style="9" customWidth="1"/>
    <col min="3847" max="3847" width="50.75" style="9" customWidth="1"/>
    <col min="3848" max="3848" width="6.25" style="9" customWidth="1"/>
    <col min="3849" max="3850" width="9.875" style="9" bestFit="1" customWidth="1"/>
    <col min="3851" max="3851" width="5.75" style="9" customWidth="1"/>
    <col min="3852" max="3852" width="59.625" style="9" customWidth="1"/>
    <col min="3853" max="3853" width="50" style="9" customWidth="1"/>
    <col min="3854" max="3854" width="39.875" style="9" customWidth="1"/>
    <col min="3855" max="3855" width="13.75" style="9" customWidth="1"/>
    <col min="3856" max="3856" width="6.375" style="9" customWidth="1"/>
    <col min="3857" max="3857" width="13.25" style="9" customWidth="1"/>
    <col min="3858" max="3858" width="14.5" style="9" customWidth="1"/>
    <col min="3859" max="3859" width="15.625" style="9" customWidth="1"/>
    <col min="3860" max="4096" width="9" style="9"/>
    <col min="4097" max="4097" width="8.875" style="9" customWidth="1"/>
    <col min="4098" max="4098" width="9" style="9"/>
    <col min="4099" max="4099" width="2.625" style="9" customWidth="1"/>
    <col min="4100" max="4100" width="5.75" style="9" customWidth="1"/>
    <col min="4101" max="4102" width="15.75" style="9" customWidth="1"/>
    <col min="4103" max="4103" width="50.75" style="9" customWidth="1"/>
    <col min="4104" max="4104" width="6.25" style="9" customWidth="1"/>
    <col min="4105" max="4106" width="9.875" style="9" bestFit="1" customWidth="1"/>
    <col min="4107" max="4107" width="5.75" style="9" customWidth="1"/>
    <col min="4108" max="4108" width="59.625" style="9" customWidth="1"/>
    <col min="4109" max="4109" width="50" style="9" customWidth="1"/>
    <col min="4110" max="4110" width="39.875" style="9" customWidth="1"/>
    <col min="4111" max="4111" width="13.75" style="9" customWidth="1"/>
    <col min="4112" max="4112" width="6.375" style="9" customWidth="1"/>
    <col min="4113" max="4113" width="13.25" style="9" customWidth="1"/>
    <col min="4114" max="4114" width="14.5" style="9" customWidth="1"/>
    <col min="4115" max="4115" width="15.625" style="9" customWidth="1"/>
    <col min="4116" max="4352" width="9" style="9"/>
    <col min="4353" max="4353" width="8.875" style="9" customWidth="1"/>
    <col min="4354" max="4354" width="9" style="9"/>
    <col min="4355" max="4355" width="2.625" style="9" customWidth="1"/>
    <col min="4356" max="4356" width="5.75" style="9" customWidth="1"/>
    <col min="4357" max="4358" width="15.75" style="9" customWidth="1"/>
    <col min="4359" max="4359" width="50.75" style="9" customWidth="1"/>
    <col min="4360" max="4360" width="6.25" style="9" customWidth="1"/>
    <col min="4361" max="4362" width="9.875" style="9" bestFit="1" customWidth="1"/>
    <col min="4363" max="4363" width="5.75" style="9" customWidth="1"/>
    <col min="4364" max="4364" width="59.625" style="9" customWidth="1"/>
    <col min="4365" max="4365" width="50" style="9" customWidth="1"/>
    <col min="4366" max="4366" width="39.875" style="9" customWidth="1"/>
    <col min="4367" max="4367" width="13.75" style="9" customWidth="1"/>
    <col min="4368" max="4368" width="6.375" style="9" customWidth="1"/>
    <col min="4369" max="4369" width="13.25" style="9" customWidth="1"/>
    <col min="4370" max="4370" width="14.5" style="9" customWidth="1"/>
    <col min="4371" max="4371" width="15.625" style="9" customWidth="1"/>
    <col min="4372" max="4608" width="9" style="9"/>
    <col min="4609" max="4609" width="8.875" style="9" customWidth="1"/>
    <col min="4610" max="4610" width="9" style="9"/>
    <col min="4611" max="4611" width="2.625" style="9" customWidth="1"/>
    <col min="4612" max="4612" width="5.75" style="9" customWidth="1"/>
    <col min="4613" max="4614" width="15.75" style="9" customWidth="1"/>
    <col min="4615" max="4615" width="50.75" style="9" customWidth="1"/>
    <col min="4616" max="4616" width="6.25" style="9" customWidth="1"/>
    <col min="4617" max="4618" width="9.875" style="9" bestFit="1" customWidth="1"/>
    <col min="4619" max="4619" width="5.75" style="9" customWidth="1"/>
    <col min="4620" max="4620" width="59.625" style="9" customWidth="1"/>
    <col min="4621" max="4621" width="50" style="9" customWidth="1"/>
    <col min="4622" max="4622" width="39.875" style="9" customWidth="1"/>
    <col min="4623" max="4623" width="13.75" style="9" customWidth="1"/>
    <col min="4624" max="4624" width="6.375" style="9" customWidth="1"/>
    <col min="4625" max="4625" width="13.25" style="9" customWidth="1"/>
    <col min="4626" max="4626" width="14.5" style="9" customWidth="1"/>
    <col min="4627" max="4627" width="15.625" style="9" customWidth="1"/>
    <col min="4628" max="4864" width="9" style="9"/>
    <col min="4865" max="4865" width="8.875" style="9" customWidth="1"/>
    <col min="4866" max="4866" width="9" style="9"/>
    <col min="4867" max="4867" width="2.625" style="9" customWidth="1"/>
    <col min="4868" max="4868" width="5.75" style="9" customWidth="1"/>
    <col min="4869" max="4870" width="15.75" style="9" customWidth="1"/>
    <col min="4871" max="4871" width="50.75" style="9" customWidth="1"/>
    <col min="4872" max="4872" width="6.25" style="9" customWidth="1"/>
    <col min="4873" max="4874" width="9.875" style="9" bestFit="1" customWidth="1"/>
    <col min="4875" max="4875" width="5.75" style="9" customWidth="1"/>
    <col min="4876" max="4876" width="59.625" style="9" customWidth="1"/>
    <col min="4877" max="4877" width="50" style="9" customWidth="1"/>
    <col min="4878" max="4878" width="39.875" style="9" customWidth="1"/>
    <col min="4879" max="4879" width="13.75" style="9" customWidth="1"/>
    <col min="4880" max="4880" width="6.375" style="9" customWidth="1"/>
    <col min="4881" max="4881" width="13.25" style="9" customWidth="1"/>
    <col min="4882" max="4882" width="14.5" style="9" customWidth="1"/>
    <col min="4883" max="4883" width="15.625" style="9" customWidth="1"/>
    <col min="4884" max="5120" width="9" style="9"/>
    <col min="5121" max="5121" width="8.875" style="9" customWidth="1"/>
    <col min="5122" max="5122" width="9" style="9"/>
    <col min="5123" max="5123" width="2.625" style="9" customWidth="1"/>
    <col min="5124" max="5124" width="5.75" style="9" customWidth="1"/>
    <col min="5125" max="5126" width="15.75" style="9" customWidth="1"/>
    <col min="5127" max="5127" width="50.75" style="9" customWidth="1"/>
    <col min="5128" max="5128" width="6.25" style="9" customWidth="1"/>
    <col min="5129" max="5130" width="9.875" style="9" bestFit="1" customWidth="1"/>
    <col min="5131" max="5131" width="5.75" style="9" customWidth="1"/>
    <col min="5132" max="5132" width="59.625" style="9" customWidth="1"/>
    <col min="5133" max="5133" width="50" style="9" customWidth="1"/>
    <col min="5134" max="5134" width="39.875" style="9" customWidth="1"/>
    <col min="5135" max="5135" width="13.75" style="9" customWidth="1"/>
    <col min="5136" max="5136" width="6.375" style="9" customWidth="1"/>
    <col min="5137" max="5137" width="13.25" style="9" customWidth="1"/>
    <col min="5138" max="5138" width="14.5" style="9" customWidth="1"/>
    <col min="5139" max="5139" width="15.625" style="9" customWidth="1"/>
    <col min="5140" max="5376" width="9" style="9"/>
    <col min="5377" max="5377" width="8.875" style="9" customWidth="1"/>
    <col min="5378" max="5378" width="9" style="9"/>
    <col min="5379" max="5379" width="2.625" style="9" customWidth="1"/>
    <col min="5380" max="5380" width="5.75" style="9" customWidth="1"/>
    <col min="5381" max="5382" width="15.75" style="9" customWidth="1"/>
    <col min="5383" max="5383" width="50.75" style="9" customWidth="1"/>
    <col min="5384" max="5384" width="6.25" style="9" customWidth="1"/>
    <col min="5385" max="5386" width="9.875" style="9" bestFit="1" customWidth="1"/>
    <col min="5387" max="5387" width="5.75" style="9" customWidth="1"/>
    <col min="5388" max="5388" width="59.625" style="9" customWidth="1"/>
    <col min="5389" max="5389" width="50" style="9" customWidth="1"/>
    <col min="5390" max="5390" width="39.875" style="9" customWidth="1"/>
    <col min="5391" max="5391" width="13.75" style="9" customWidth="1"/>
    <col min="5392" max="5392" width="6.375" style="9" customWidth="1"/>
    <col min="5393" max="5393" width="13.25" style="9" customWidth="1"/>
    <col min="5394" max="5394" width="14.5" style="9" customWidth="1"/>
    <col min="5395" max="5395" width="15.625" style="9" customWidth="1"/>
    <col min="5396" max="5632" width="9" style="9"/>
    <col min="5633" max="5633" width="8.875" style="9" customWidth="1"/>
    <col min="5634" max="5634" width="9" style="9"/>
    <col min="5635" max="5635" width="2.625" style="9" customWidth="1"/>
    <col min="5636" max="5636" width="5.75" style="9" customWidth="1"/>
    <col min="5637" max="5638" width="15.75" style="9" customWidth="1"/>
    <col min="5639" max="5639" width="50.75" style="9" customWidth="1"/>
    <col min="5640" max="5640" width="6.25" style="9" customWidth="1"/>
    <col min="5641" max="5642" width="9.875" style="9" bestFit="1" customWidth="1"/>
    <col min="5643" max="5643" width="5.75" style="9" customWidth="1"/>
    <col min="5644" max="5644" width="59.625" style="9" customWidth="1"/>
    <col min="5645" max="5645" width="50" style="9" customWidth="1"/>
    <col min="5646" max="5646" width="39.875" style="9" customWidth="1"/>
    <col min="5647" max="5647" width="13.75" style="9" customWidth="1"/>
    <col min="5648" max="5648" width="6.375" style="9" customWidth="1"/>
    <col min="5649" max="5649" width="13.25" style="9" customWidth="1"/>
    <col min="5650" max="5650" width="14.5" style="9" customWidth="1"/>
    <col min="5651" max="5651" width="15.625" style="9" customWidth="1"/>
    <col min="5652" max="5888" width="9" style="9"/>
    <col min="5889" max="5889" width="8.875" style="9" customWidth="1"/>
    <col min="5890" max="5890" width="9" style="9"/>
    <col min="5891" max="5891" width="2.625" style="9" customWidth="1"/>
    <col min="5892" max="5892" width="5.75" style="9" customWidth="1"/>
    <col min="5893" max="5894" width="15.75" style="9" customWidth="1"/>
    <col min="5895" max="5895" width="50.75" style="9" customWidth="1"/>
    <col min="5896" max="5896" width="6.25" style="9" customWidth="1"/>
    <col min="5897" max="5898" width="9.875" style="9" bestFit="1" customWidth="1"/>
    <col min="5899" max="5899" width="5.75" style="9" customWidth="1"/>
    <col min="5900" max="5900" width="59.625" style="9" customWidth="1"/>
    <col min="5901" max="5901" width="50" style="9" customWidth="1"/>
    <col min="5902" max="5902" width="39.875" style="9" customWidth="1"/>
    <col min="5903" max="5903" width="13.75" style="9" customWidth="1"/>
    <col min="5904" max="5904" width="6.375" style="9" customWidth="1"/>
    <col min="5905" max="5905" width="13.25" style="9" customWidth="1"/>
    <col min="5906" max="5906" width="14.5" style="9" customWidth="1"/>
    <col min="5907" max="5907" width="15.625" style="9" customWidth="1"/>
    <col min="5908" max="6144" width="9" style="9"/>
    <col min="6145" max="6145" width="8.875" style="9" customWidth="1"/>
    <col min="6146" max="6146" width="9" style="9"/>
    <col min="6147" max="6147" width="2.625" style="9" customWidth="1"/>
    <col min="6148" max="6148" width="5.75" style="9" customWidth="1"/>
    <col min="6149" max="6150" width="15.75" style="9" customWidth="1"/>
    <col min="6151" max="6151" width="50.75" style="9" customWidth="1"/>
    <col min="6152" max="6152" width="6.25" style="9" customWidth="1"/>
    <col min="6153" max="6154" width="9.875" style="9" bestFit="1" customWidth="1"/>
    <col min="6155" max="6155" width="5.75" style="9" customWidth="1"/>
    <col min="6156" max="6156" width="59.625" style="9" customWidth="1"/>
    <col min="6157" max="6157" width="50" style="9" customWidth="1"/>
    <col min="6158" max="6158" width="39.875" style="9" customWidth="1"/>
    <col min="6159" max="6159" width="13.75" style="9" customWidth="1"/>
    <col min="6160" max="6160" width="6.375" style="9" customWidth="1"/>
    <col min="6161" max="6161" width="13.25" style="9" customWidth="1"/>
    <col min="6162" max="6162" width="14.5" style="9" customWidth="1"/>
    <col min="6163" max="6163" width="15.625" style="9" customWidth="1"/>
    <col min="6164" max="6400" width="9" style="9"/>
    <col min="6401" max="6401" width="8.875" style="9" customWidth="1"/>
    <col min="6402" max="6402" width="9" style="9"/>
    <col min="6403" max="6403" width="2.625" style="9" customWidth="1"/>
    <col min="6404" max="6404" width="5.75" style="9" customWidth="1"/>
    <col min="6405" max="6406" width="15.75" style="9" customWidth="1"/>
    <col min="6407" max="6407" width="50.75" style="9" customWidth="1"/>
    <col min="6408" max="6408" width="6.25" style="9" customWidth="1"/>
    <col min="6409" max="6410" width="9.875" style="9" bestFit="1" customWidth="1"/>
    <col min="6411" max="6411" width="5.75" style="9" customWidth="1"/>
    <col min="6412" max="6412" width="59.625" style="9" customWidth="1"/>
    <col min="6413" max="6413" width="50" style="9" customWidth="1"/>
    <col min="6414" max="6414" width="39.875" style="9" customWidth="1"/>
    <col min="6415" max="6415" width="13.75" style="9" customWidth="1"/>
    <col min="6416" max="6416" width="6.375" style="9" customWidth="1"/>
    <col min="6417" max="6417" width="13.25" style="9" customWidth="1"/>
    <col min="6418" max="6418" width="14.5" style="9" customWidth="1"/>
    <col min="6419" max="6419" width="15.625" style="9" customWidth="1"/>
    <col min="6420" max="6656" width="9" style="9"/>
    <col min="6657" max="6657" width="8.875" style="9" customWidth="1"/>
    <col min="6658" max="6658" width="9" style="9"/>
    <col min="6659" max="6659" width="2.625" style="9" customWidth="1"/>
    <col min="6660" max="6660" width="5.75" style="9" customWidth="1"/>
    <col min="6661" max="6662" width="15.75" style="9" customWidth="1"/>
    <col min="6663" max="6663" width="50.75" style="9" customWidth="1"/>
    <col min="6664" max="6664" width="6.25" style="9" customWidth="1"/>
    <col min="6665" max="6666" width="9.875" style="9" bestFit="1" customWidth="1"/>
    <col min="6667" max="6667" width="5.75" style="9" customWidth="1"/>
    <col min="6668" max="6668" width="59.625" style="9" customWidth="1"/>
    <col min="6669" max="6669" width="50" style="9" customWidth="1"/>
    <col min="6670" max="6670" width="39.875" style="9" customWidth="1"/>
    <col min="6671" max="6671" width="13.75" style="9" customWidth="1"/>
    <col min="6672" max="6672" width="6.375" style="9" customWidth="1"/>
    <col min="6673" max="6673" width="13.25" style="9" customWidth="1"/>
    <col min="6674" max="6674" width="14.5" style="9" customWidth="1"/>
    <col min="6675" max="6675" width="15.625" style="9" customWidth="1"/>
    <col min="6676" max="6912" width="9" style="9"/>
    <col min="6913" max="6913" width="8.875" style="9" customWidth="1"/>
    <col min="6914" max="6914" width="9" style="9"/>
    <col min="6915" max="6915" width="2.625" style="9" customWidth="1"/>
    <col min="6916" max="6916" width="5.75" style="9" customWidth="1"/>
    <col min="6917" max="6918" width="15.75" style="9" customWidth="1"/>
    <col min="6919" max="6919" width="50.75" style="9" customWidth="1"/>
    <col min="6920" max="6920" width="6.25" style="9" customWidth="1"/>
    <col min="6921" max="6922" width="9.875" style="9" bestFit="1" customWidth="1"/>
    <col min="6923" max="6923" width="5.75" style="9" customWidth="1"/>
    <col min="6924" max="6924" width="59.625" style="9" customWidth="1"/>
    <col min="6925" max="6925" width="50" style="9" customWidth="1"/>
    <col min="6926" max="6926" width="39.875" style="9" customWidth="1"/>
    <col min="6927" max="6927" width="13.75" style="9" customWidth="1"/>
    <col min="6928" max="6928" width="6.375" style="9" customWidth="1"/>
    <col min="6929" max="6929" width="13.25" style="9" customWidth="1"/>
    <col min="6930" max="6930" width="14.5" style="9" customWidth="1"/>
    <col min="6931" max="6931" width="15.625" style="9" customWidth="1"/>
    <col min="6932" max="7168" width="9" style="9"/>
    <col min="7169" max="7169" width="8.875" style="9" customWidth="1"/>
    <col min="7170" max="7170" width="9" style="9"/>
    <col min="7171" max="7171" width="2.625" style="9" customWidth="1"/>
    <col min="7172" max="7172" width="5.75" style="9" customWidth="1"/>
    <col min="7173" max="7174" width="15.75" style="9" customWidth="1"/>
    <col min="7175" max="7175" width="50.75" style="9" customWidth="1"/>
    <col min="7176" max="7176" width="6.25" style="9" customWidth="1"/>
    <col min="7177" max="7178" width="9.875" style="9" bestFit="1" customWidth="1"/>
    <col min="7179" max="7179" width="5.75" style="9" customWidth="1"/>
    <col min="7180" max="7180" width="59.625" style="9" customWidth="1"/>
    <col min="7181" max="7181" width="50" style="9" customWidth="1"/>
    <col min="7182" max="7182" width="39.875" style="9" customWidth="1"/>
    <col min="7183" max="7183" width="13.75" style="9" customWidth="1"/>
    <col min="7184" max="7184" width="6.375" style="9" customWidth="1"/>
    <col min="7185" max="7185" width="13.25" style="9" customWidth="1"/>
    <col min="7186" max="7186" width="14.5" style="9" customWidth="1"/>
    <col min="7187" max="7187" width="15.625" style="9" customWidth="1"/>
    <col min="7188" max="7424" width="9" style="9"/>
    <col min="7425" max="7425" width="8.875" style="9" customWidth="1"/>
    <col min="7426" max="7426" width="9" style="9"/>
    <col min="7427" max="7427" width="2.625" style="9" customWidth="1"/>
    <col min="7428" max="7428" width="5.75" style="9" customWidth="1"/>
    <col min="7429" max="7430" width="15.75" style="9" customWidth="1"/>
    <col min="7431" max="7431" width="50.75" style="9" customWidth="1"/>
    <col min="7432" max="7432" width="6.25" style="9" customWidth="1"/>
    <col min="7433" max="7434" width="9.875" style="9" bestFit="1" customWidth="1"/>
    <col min="7435" max="7435" width="5.75" style="9" customWidth="1"/>
    <col min="7436" max="7436" width="59.625" style="9" customWidth="1"/>
    <col min="7437" max="7437" width="50" style="9" customWidth="1"/>
    <col min="7438" max="7438" width="39.875" style="9" customWidth="1"/>
    <col min="7439" max="7439" width="13.75" style="9" customWidth="1"/>
    <col min="7440" max="7440" width="6.375" style="9" customWidth="1"/>
    <col min="7441" max="7441" width="13.25" style="9" customWidth="1"/>
    <col min="7442" max="7442" width="14.5" style="9" customWidth="1"/>
    <col min="7443" max="7443" width="15.625" style="9" customWidth="1"/>
    <col min="7444" max="7680" width="9" style="9"/>
    <col min="7681" max="7681" width="8.875" style="9" customWidth="1"/>
    <col min="7682" max="7682" width="9" style="9"/>
    <col min="7683" max="7683" width="2.625" style="9" customWidth="1"/>
    <col min="7684" max="7684" width="5.75" style="9" customWidth="1"/>
    <col min="7685" max="7686" width="15.75" style="9" customWidth="1"/>
    <col min="7687" max="7687" width="50.75" style="9" customWidth="1"/>
    <col min="7688" max="7688" width="6.25" style="9" customWidth="1"/>
    <col min="7689" max="7690" width="9.875" style="9" bestFit="1" customWidth="1"/>
    <col min="7691" max="7691" width="5.75" style="9" customWidth="1"/>
    <col min="7692" max="7692" width="59.625" style="9" customWidth="1"/>
    <col min="7693" max="7693" width="50" style="9" customWidth="1"/>
    <col min="7694" max="7694" width="39.875" style="9" customWidth="1"/>
    <col min="7695" max="7695" width="13.75" style="9" customWidth="1"/>
    <col min="7696" max="7696" width="6.375" style="9" customWidth="1"/>
    <col min="7697" max="7697" width="13.25" style="9" customWidth="1"/>
    <col min="7698" max="7698" width="14.5" style="9" customWidth="1"/>
    <col min="7699" max="7699" width="15.625" style="9" customWidth="1"/>
    <col min="7700" max="7936" width="9" style="9"/>
    <col min="7937" max="7937" width="8.875" style="9" customWidth="1"/>
    <col min="7938" max="7938" width="9" style="9"/>
    <col min="7939" max="7939" width="2.625" style="9" customWidth="1"/>
    <col min="7940" max="7940" width="5.75" style="9" customWidth="1"/>
    <col min="7941" max="7942" width="15.75" style="9" customWidth="1"/>
    <col min="7943" max="7943" width="50.75" style="9" customWidth="1"/>
    <col min="7944" max="7944" width="6.25" style="9" customWidth="1"/>
    <col min="7945" max="7946" width="9.875" style="9" bestFit="1" customWidth="1"/>
    <col min="7947" max="7947" width="5.75" style="9" customWidth="1"/>
    <col min="7948" max="7948" width="59.625" style="9" customWidth="1"/>
    <col min="7949" max="7949" width="50" style="9" customWidth="1"/>
    <col min="7950" max="7950" width="39.875" style="9" customWidth="1"/>
    <col min="7951" max="7951" width="13.75" style="9" customWidth="1"/>
    <col min="7952" max="7952" width="6.375" style="9" customWidth="1"/>
    <col min="7953" max="7953" width="13.25" style="9" customWidth="1"/>
    <col min="7954" max="7954" width="14.5" style="9" customWidth="1"/>
    <col min="7955" max="7955" width="15.625" style="9" customWidth="1"/>
    <col min="7956" max="8192" width="9" style="9"/>
    <col min="8193" max="8193" width="8.875" style="9" customWidth="1"/>
    <col min="8194" max="8194" width="9" style="9"/>
    <col min="8195" max="8195" width="2.625" style="9" customWidth="1"/>
    <col min="8196" max="8196" width="5.75" style="9" customWidth="1"/>
    <col min="8197" max="8198" width="15.75" style="9" customWidth="1"/>
    <col min="8199" max="8199" width="50.75" style="9" customWidth="1"/>
    <col min="8200" max="8200" width="6.25" style="9" customWidth="1"/>
    <col min="8201" max="8202" width="9.875" style="9" bestFit="1" customWidth="1"/>
    <col min="8203" max="8203" width="5.75" style="9" customWidth="1"/>
    <col min="8204" max="8204" width="59.625" style="9" customWidth="1"/>
    <col min="8205" max="8205" width="50" style="9" customWidth="1"/>
    <col min="8206" max="8206" width="39.875" style="9" customWidth="1"/>
    <col min="8207" max="8207" width="13.75" style="9" customWidth="1"/>
    <col min="8208" max="8208" width="6.375" style="9" customWidth="1"/>
    <col min="8209" max="8209" width="13.25" style="9" customWidth="1"/>
    <col min="8210" max="8210" width="14.5" style="9" customWidth="1"/>
    <col min="8211" max="8211" width="15.625" style="9" customWidth="1"/>
    <col min="8212" max="8448" width="9" style="9"/>
    <col min="8449" max="8449" width="8.875" style="9" customWidth="1"/>
    <col min="8450" max="8450" width="9" style="9"/>
    <col min="8451" max="8451" width="2.625" style="9" customWidth="1"/>
    <col min="8452" max="8452" width="5.75" style="9" customWidth="1"/>
    <col min="8453" max="8454" width="15.75" style="9" customWidth="1"/>
    <col min="8455" max="8455" width="50.75" style="9" customWidth="1"/>
    <col min="8456" max="8456" width="6.25" style="9" customWidth="1"/>
    <col min="8457" max="8458" width="9.875" style="9" bestFit="1" customWidth="1"/>
    <col min="8459" max="8459" width="5.75" style="9" customWidth="1"/>
    <col min="8460" max="8460" width="59.625" style="9" customWidth="1"/>
    <col min="8461" max="8461" width="50" style="9" customWidth="1"/>
    <col min="8462" max="8462" width="39.875" style="9" customWidth="1"/>
    <col min="8463" max="8463" width="13.75" style="9" customWidth="1"/>
    <col min="8464" max="8464" width="6.375" style="9" customWidth="1"/>
    <col min="8465" max="8465" width="13.25" style="9" customWidth="1"/>
    <col min="8466" max="8466" width="14.5" style="9" customWidth="1"/>
    <col min="8467" max="8467" width="15.625" style="9" customWidth="1"/>
    <col min="8468" max="8704" width="9" style="9"/>
    <col min="8705" max="8705" width="8.875" style="9" customWidth="1"/>
    <col min="8706" max="8706" width="9" style="9"/>
    <col min="8707" max="8707" width="2.625" style="9" customWidth="1"/>
    <col min="8708" max="8708" width="5.75" style="9" customWidth="1"/>
    <col min="8709" max="8710" width="15.75" style="9" customWidth="1"/>
    <col min="8711" max="8711" width="50.75" style="9" customWidth="1"/>
    <col min="8712" max="8712" width="6.25" style="9" customWidth="1"/>
    <col min="8713" max="8714" width="9.875" style="9" bestFit="1" customWidth="1"/>
    <col min="8715" max="8715" width="5.75" style="9" customWidth="1"/>
    <col min="8716" max="8716" width="59.625" style="9" customWidth="1"/>
    <col min="8717" max="8717" width="50" style="9" customWidth="1"/>
    <col min="8718" max="8718" width="39.875" style="9" customWidth="1"/>
    <col min="8719" max="8719" width="13.75" style="9" customWidth="1"/>
    <col min="8720" max="8720" width="6.375" style="9" customWidth="1"/>
    <col min="8721" max="8721" width="13.25" style="9" customWidth="1"/>
    <col min="8722" max="8722" width="14.5" style="9" customWidth="1"/>
    <col min="8723" max="8723" width="15.625" style="9" customWidth="1"/>
    <col min="8724" max="8960" width="9" style="9"/>
    <col min="8961" max="8961" width="8.875" style="9" customWidth="1"/>
    <col min="8962" max="8962" width="9" style="9"/>
    <col min="8963" max="8963" width="2.625" style="9" customWidth="1"/>
    <col min="8964" max="8964" width="5.75" style="9" customWidth="1"/>
    <col min="8965" max="8966" width="15.75" style="9" customWidth="1"/>
    <col min="8967" max="8967" width="50.75" style="9" customWidth="1"/>
    <col min="8968" max="8968" width="6.25" style="9" customWidth="1"/>
    <col min="8969" max="8970" width="9.875" style="9" bestFit="1" customWidth="1"/>
    <col min="8971" max="8971" width="5.75" style="9" customWidth="1"/>
    <col min="8972" max="8972" width="59.625" style="9" customWidth="1"/>
    <col min="8973" max="8973" width="50" style="9" customWidth="1"/>
    <col min="8974" max="8974" width="39.875" style="9" customWidth="1"/>
    <col min="8975" max="8975" width="13.75" style="9" customWidth="1"/>
    <col min="8976" max="8976" width="6.375" style="9" customWidth="1"/>
    <col min="8977" max="8977" width="13.25" style="9" customWidth="1"/>
    <col min="8978" max="8978" width="14.5" style="9" customWidth="1"/>
    <col min="8979" max="8979" width="15.625" style="9" customWidth="1"/>
    <col min="8980" max="9216" width="9" style="9"/>
    <col min="9217" max="9217" width="8.875" style="9" customWidth="1"/>
    <col min="9218" max="9218" width="9" style="9"/>
    <col min="9219" max="9219" width="2.625" style="9" customWidth="1"/>
    <col min="9220" max="9220" width="5.75" style="9" customWidth="1"/>
    <col min="9221" max="9222" width="15.75" style="9" customWidth="1"/>
    <col min="9223" max="9223" width="50.75" style="9" customWidth="1"/>
    <col min="9224" max="9224" width="6.25" style="9" customWidth="1"/>
    <col min="9225" max="9226" width="9.875" style="9" bestFit="1" customWidth="1"/>
    <col min="9227" max="9227" width="5.75" style="9" customWidth="1"/>
    <col min="9228" max="9228" width="59.625" style="9" customWidth="1"/>
    <col min="9229" max="9229" width="50" style="9" customWidth="1"/>
    <col min="9230" max="9230" width="39.875" style="9" customWidth="1"/>
    <col min="9231" max="9231" width="13.75" style="9" customWidth="1"/>
    <col min="9232" max="9232" width="6.375" style="9" customWidth="1"/>
    <col min="9233" max="9233" width="13.25" style="9" customWidth="1"/>
    <col min="9234" max="9234" width="14.5" style="9" customWidth="1"/>
    <col min="9235" max="9235" width="15.625" style="9" customWidth="1"/>
    <col min="9236" max="9472" width="9" style="9"/>
    <col min="9473" max="9473" width="8.875" style="9" customWidth="1"/>
    <col min="9474" max="9474" width="9" style="9"/>
    <col min="9475" max="9475" width="2.625" style="9" customWidth="1"/>
    <col min="9476" max="9476" width="5.75" style="9" customWidth="1"/>
    <col min="9477" max="9478" width="15.75" style="9" customWidth="1"/>
    <col min="9479" max="9479" width="50.75" style="9" customWidth="1"/>
    <col min="9480" max="9480" width="6.25" style="9" customWidth="1"/>
    <col min="9481" max="9482" width="9.875" style="9" bestFit="1" customWidth="1"/>
    <col min="9483" max="9483" width="5.75" style="9" customWidth="1"/>
    <col min="9484" max="9484" width="59.625" style="9" customWidth="1"/>
    <col min="9485" max="9485" width="50" style="9" customWidth="1"/>
    <col min="9486" max="9486" width="39.875" style="9" customWidth="1"/>
    <col min="9487" max="9487" width="13.75" style="9" customWidth="1"/>
    <col min="9488" max="9488" width="6.375" style="9" customWidth="1"/>
    <col min="9489" max="9489" width="13.25" style="9" customWidth="1"/>
    <col min="9490" max="9490" width="14.5" style="9" customWidth="1"/>
    <col min="9491" max="9491" width="15.625" style="9" customWidth="1"/>
    <col min="9492" max="9728" width="9" style="9"/>
    <col min="9729" max="9729" width="8.875" style="9" customWidth="1"/>
    <col min="9730" max="9730" width="9" style="9"/>
    <col min="9731" max="9731" width="2.625" style="9" customWidth="1"/>
    <col min="9732" max="9732" width="5.75" style="9" customWidth="1"/>
    <col min="9733" max="9734" width="15.75" style="9" customWidth="1"/>
    <col min="9735" max="9735" width="50.75" style="9" customWidth="1"/>
    <col min="9736" max="9736" width="6.25" style="9" customWidth="1"/>
    <col min="9737" max="9738" width="9.875" style="9" bestFit="1" customWidth="1"/>
    <col min="9739" max="9739" width="5.75" style="9" customWidth="1"/>
    <col min="9740" max="9740" width="59.625" style="9" customWidth="1"/>
    <col min="9741" max="9741" width="50" style="9" customWidth="1"/>
    <col min="9742" max="9742" width="39.875" style="9" customWidth="1"/>
    <col min="9743" max="9743" width="13.75" style="9" customWidth="1"/>
    <col min="9744" max="9744" width="6.375" style="9" customWidth="1"/>
    <col min="9745" max="9745" width="13.25" style="9" customWidth="1"/>
    <col min="9746" max="9746" width="14.5" style="9" customWidth="1"/>
    <col min="9747" max="9747" width="15.625" style="9" customWidth="1"/>
    <col min="9748" max="9984" width="9" style="9"/>
    <col min="9985" max="9985" width="8.875" style="9" customWidth="1"/>
    <col min="9986" max="9986" width="9" style="9"/>
    <col min="9987" max="9987" width="2.625" style="9" customWidth="1"/>
    <col min="9988" max="9988" width="5.75" style="9" customWidth="1"/>
    <col min="9989" max="9990" width="15.75" style="9" customWidth="1"/>
    <col min="9991" max="9991" width="50.75" style="9" customWidth="1"/>
    <col min="9992" max="9992" width="6.25" style="9" customWidth="1"/>
    <col min="9993" max="9994" width="9.875" style="9" bestFit="1" customWidth="1"/>
    <col min="9995" max="9995" width="5.75" style="9" customWidth="1"/>
    <col min="9996" max="9996" width="59.625" style="9" customWidth="1"/>
    <col min="9997" max="9997" width="50" style="9" customWidth="1"/>
    <col min="9998" max="9998" width="39.875" style="9" customWidth="1"/>
    <col min="9999" max="9999" width="13.75" style="9" customWidth="1"/>
    <col min="10000" max="10000" width="6.375" style="9" customWidth="1"/>
    <col min="10001" max="10001" width="13.25" style="9" customWidth="1"/>
    <col min="10002" max="10002" width="14.5" style="9" customWidth="1"/>
    <col min="10003" max="10003" width="15.625" style="9" customWidth="1"/>
    <col min="10004" max="10240" width="9" style="9"/>
    <col min="10241" max="10241" width="8.875" style="9" customWidth="1"/>
    <col min="10242" max="10242" width="9" style="9"/>
    <col min="10243" max="10243" width="2.625" style="9" customWidth="1"/>
    <col min="10244" max="10244" width="5.75" style="9" customWidth="1"/>
    <col min="10245" max="10246" width="15.75" style="9" customWidth="1"/>
    <col min="10247" max="10247" width="50.75" style="9" customWidth="1"/>
    <col min="10248" max="10248" width="6.25" style="9" customWidth="1"/>
    <col min="10249" max="10250" width="9.875" style="9" bestFit="1" customWidth="1"/>
    <col min="10251" max="10251" width="5.75" style="9" customWidth="1"/>
    <col min="10252" max="10252" width="59.625" style="9" customWidth="1"/>
    <col min="10253" max="10253" width="50" style="9" customWidth="1"/>
    <col min="10254" max="10254" width="39.875" style="9" customWidth="1"/>
    <col min="10255" max="10255" width="13.75" style="9" customWidth="1"/>
    <col min="10256" max="10256" width="6.375" style="9" customWidth="1"/>
    <col min="10257" max="10257" width="13.25" style="9" customWidth="1"/>
    <col min="10258" max="10258" width="14.5" style="9" customWidth="1"/>
    <col min="10259" max="10259" width="15.625" style="9" customWidth="1"/>
    <col min="10260" max="10496" width="9" style="9"/>
    <col min="10497" max="10497" width="8.875" style="9" customWidth="1"/>
    <col min="10498" max="10498" width="9" style="9"/>
    <col min="10499" max="10499" width="2.625" style="9" customWidth="1"/>
    <col min="10500" max="10500" width="5.75" style="9" customWidth="1"/>
    <col min="10501" max="10502" width="15.75" style="9" customWidth="1"/>
    <col min="10503" max="10503" width="50.75" style="9" customWidth="1"/>
    <col min="10504" max="10504" width="6.25" style="9" customWidth="1"/>
    <col min="10505" max="10506" width="9.875" style="9" bestFit="1" customWidth="1"/>
    <col min="10507" max="10507" width="5.75" style="9" customWidth="1"/>
    <col min="10508" max="10508" width="59.625" style="9" customWidth="1"/>
    <col min="10509" max="10509" width="50" style="9" customWidth="1"/>
    <col min="10510" max="10510" width="39.875" style="9" customWidth="1"/>
    <col min="10511" max="10511" width="13.75" style="9" customWidth="1"/>
    <col min="10512" max="10512" width="6.375" style="9" customWidth="1"/>
    <col min="10513" max="10513" width="13.25" style="9" customWidth="1"/>
    <col min="10514" max="10514" width="14.5" style="9" customWidth="1"/>
    <col min="10515" max="10515" width="15.625" style="9" customWidth="1"/>
    <col min="10516" max="10752" width="9" style="9"/>
    <col min="10753" max="10753" width="8.875" style="9" customWidth="1"/>
    <col min="10754" max="10754" width="9" style="9"/>
    <col min="10755" max="10755" width="2.625" style="9" customWidth="1"/>
    <col min="10756" max="10756" width="5.75" style="9" customWidth="1"/>
    <col min="10757" max="10758" width="15.75" style="9" customWidth="1"/>
    <col min="10759" max="10759" width="50.75" style="9" customWidth="1"/>
    <col min="10760" max="10760" width="6.25" style="9" customWidth="1"/>
    <col min="10761" max="10762" width="9.875" style="9" bestFit="1" customWidth="1"/>
    <col min="10763" max="10763" width="5.75" style="9" customWidth="1"/>
    <col min="10764" max="10764" width="59.625" style="9" customWidth="1"/>
    <col min="10765" max="10765" width="50" style="9" customWidth="1"/>
    <col min="10766" max="10766" width="39.875" style="9" customWidth="1"/>
    <col min="10767" max="10767" width="13.75" style="9" customWidth="1"/>
    <col min="10768" max="10768" width="6.375" style="9" customWidth="1"/>
    <col min="10769" max="10769" width="13.25" style="9" customWidth="1"/>
    <col min="10770" max="10770" width="14.5" style="9" customWidth="1"/>
    <col min="10771" max="10771" width="15.625" style="9" customWidth="1"/>
    <col min="10772" max="11008" width="9" style="9"/>
    <col min="11009" max="11009" width="8.875" style="9" customWidth="1"/>
    <col min="11010" max="11010" width="9" style="9"/>
    <col min="11011" max="11011" width="2.625" style="9" customWidth="1"/>
    <col min="11012" max="11012" width="5.75" style="9" customWidth="1"/>
    <col min="11013" max="11014" width="15.75" style="9" customWidth="1"/>
    <col min="11015" max="11015" width="50.75" style="9" customWidth="1"/>
    <col min="11016" max="11016" width="6.25" style="9" customWidth="1"/>
    <col min="11017" max="11018" width="9.875" style="9" bestFit="1" customWidth="1"/>
    <col min="11019" max="11019" width="5.75" style="9" customWidth="1"/>
    <col min="11020" max="11020" width="59.625" style="9" customWidth="1"/>
    <col min="11021" max="11021" width="50" style="9" customWidth="1"/>
    <col min="11022" max="11022" width="39.875" style="9" customWidth="1"/>
    <col min="11023" max="11023" width="13.75" style="9" customWidth="1"/>
    <col min="11024" max="11024" width="6.375" style="9" customWidth="1"/>
    <col min="11025" max="11025" width="13.25" style="9" customWidth="1"/>
    <col min="11026" max="11026" width="14.5" style="9" customWidth="1"/>
    <col min="11027" max="11027" width="15.625" style="9" customWidth="1"/>
    <col min="11028" max="11264" width="9" style="9"/>
    <col min="11265" max="11265" width="8.875" style="9" customWidth="1"/>
    <col min="11266" max="11266" width="9" style="9"/>
    <col min="11267" max="11267" width="2.625" style="9" customWidth="1"/>
    <col min="11268" max="11268" width="5.75" style="9" customWidth="1"/>
    <col min="11269" max="11270" width="15.75" style="9" customWidth="1"/>
    <col min="11271" max="11271" width="50.75" style="9" customWidth="1"/>
    <col min="11272" max="11272" width="6.25" style="9" customWidth="1"/>
    <col min="11273" max="11274" width="9.875" style="9" bestFit="1" customWidth="1"/>
    <col min="11275" max="11275" width="5.75" style="9" customWidth="1"/>
    <col min="11276" max="11276" width="59.625" style="9" customWidth="1"/>
    <col min="11277" max="11277" width="50" style="9" customWidth="1"/>
    <col min="11278" max="11278" width="39.875" style="9" customWidth="1"/>
    <col min="11279" max="11279" width="13.75" style="9" customWidth="1"/>
    <col min="11280" max="11280" width="6.375" style="9" customWidth="1"/>
    <col min="11281" max="11281" width="13.25" style="9" customWidth="1"/>
    <col min="11282" max="11282" width="14.5" style="9" customWidth="1"/>
    <col min="11283" max="11283" width="15.625" style="9" customWidth="1"/>
    <col min="11284" max="11520" width="9" style="9"/>
    <col min="11521" max="11521" width="8.875" style="9" customWidth="1"/>
    <col min="11522" max="11522" width="9" style="9"/>
    <col min="11523" max="11523" width="2.625" style="9" customWidth="1"/>
    <col min="11524" max="11524" width="5.75" style="9" customWidth="1"/>
    <col min="11525" max="11526" width="15.75" style="9" customWidth="1"/>
    <col min="11527" max="11527" width="50.75" style="9" customWidth="1"/>
    <col min="11528" max="11528" width="6.25" style="9" customWidth="1"/>
    <col min="11529" max="11530" width="9.875" style="9" bestFit="1" customWidth="1"/>
    <col min="11531" max="11531" width="5.75" style="9" customWidth="1"/>
    <col min="11532" max="11532" width="59.625" style="9" customWidth="1"/>
    <col min="11533" max="11533" width="50" style="9" customWidth="1"/>
    <col min="11534" max="11534" width="39.875" style="9" customWidth="1"/>
    <col min="11535" max="11535" width="13.75" style="9" customWidth="1"/>
    <col min="11536" max="11536" width="6.375" style="9" customWidth="1"/>
    <col min="11537" max="11537" width="13.25" style="9" customWidth="1"/>
    <col min="11538" max="11538" width="14.5" style="9" customWidth="1"/>
    <col min="11539" max="11539" width="15.625" style="9" customWidth="1"/>
    <col min="11540" max="11776" width="9" style="9"/>
    <col min="11777" max="11777" width="8.875" style="9" customWidth="1"/>
    <col min="11778" max="11778" width="9" style="9"/>
    <col min="11779" max="11779" width="2.625" style="9" customWidth="1"/>
    <col min="11780" max="11780" width="5.75" style="9" customWidth="1"/>
    <col min="11781" max="11782" width="15.75" style="9" customWidth="1"/>
    <col min="11783" max="11783" width="50.75" style="9" customWidth="1"/>
    <col min="11784" max="11784" width="6.25" style="9" customWidth="1"/>
    <col min="11785" max="11786" width="9.875" style="9" bestFit="1" customWidth="1"/>
    <col min="11787" max="11787" width="5.75" style="9" customWidth="1"/>
    <col min="11788" max="11788" width="59.625" style="9" customWidth="1"/>
    <col min="11789" max="11789" width="50" style="9" customWidth="1"/>
    <col min="11790" max="11790" width="39.875" style="9" customWidth="1"/>
    <col min="11791" max="11791" width="13.75" style="9" customWidth="1"/>
    <col min="11792" max="11792" width="6.375" style="9" customWidth="1"/>
    <col min="11793" max="11793" width="13.25" style="9" customWidth="1"/>
    <col min="11794" max="11794" width="14.5" style="9" customWidth="1"/>
    <col min="11795" max="11795" width="15.625" style="9" customWidth="1"/>
    <col min="11796" max="12032" width="9" style="9"/>
    <col min="12033" max="12033" width="8.875" style="9" customWidth="1"/>
    <col min="12034" max="12034" width="9" style="9"/>
    <col min="12035" max="12035" width="2.625" style="9" customWidth="1"/>
    <col min="12036" max="12036" width="5.75" style="9" customWidth="1"/>
    <col min="12037" max="12038" width="15.75" style="9" customWidth="1"/>
    <col min="12039" max="12039" width="50.75" style="9" customWidth="1"/>
    <col min="12040" max="12040" width="6.25" style="9" customWidth="1"/>
    <col min="12041" max="12042" width="9.875" style="9" bestFit="1" customWidth="1"/>
    <col min="12043" max="12043" width="5.75" style="9" customWidth="1"/>
    <col min="12044" max="12044" width="59.625" style="9" customWidth="1"/>
    <col min="12045" max="12045" width="50" style="9" customWidth="1"/>
    <col min="12046" max="12046" width="39.875" style="9" customWidth="1"/>
    <col min="12047" max="12047" width="13.75" style="9" customWidth="1"/>
    <col min="12048" max="12048" width="6.375" style="9" customWidth="1"/>
    <col min="12049" max="12049" width="13.25" style="9" customWidth="1"/>
    <col min="12050" max="12050" width="14.5" style="9" customWidth="1"/>
    <col min="12051" max="12051" width="15.625" style="9" customWidth="1"/>
    <col min="12052" max="12288" width="9" style="9"/>
    <col min="12289" max="12289" width="8.875" style="9" customWidth="1"/>
    <col min="12290" max="12290" width="9" style="9"/>
    <col min="12291" max="12291" width="2.625" style="9" customWidth="1"/>
    <col min="12292" max="12292" width="5.75" style="9" customWidth="1"/>
    <col min="12293" max="12294" width="15.75" style="9" customWidth="1"/>
    <col min="12295" max="12295" width="50.75" style="9" customWidth="1"/>
    <col min="12296" max="12296" width="6.25" style="9" customWidth="1"/>
    <col min="12297" max="12298" width="9.875" style="9" bestFit="1" customWidth="1"/>
    <col min="12299" max="12299" width="5.75" style="9" customWidth="1"/>
    <col min="12300" max="12300" width="59.625" style="9" customWidth="1"/>
    <col min="12301" max="12301" width="50" style="9" customWidth="1"/>
    <col min="12302" max="12302" width="39.875" style="9" customWidth="1"/>
    <col min="12303" max="12303" width="13.75" style="9" customWidth="1"/>
    <col min="12304" max="12304" width="6.375" style="9" customWidth="1"/>
    <col min="12305" max="12305" width="13.25" style="9" customWidth="1"/>
    <col min="12306" max="12306" width="14.5" style="9" customWidth="1"/>
    <col min="12307" max="12307" width="15.625" style="9" customWidth="1"/>
    <col min="12308" max="12544" width="9" style="9"/>
    <col min="12545" max="12545" width="8.875" style="9" customWidth="1"/>
    <col min="12546" max="12546" width="9" style="9"/>
    <col min="12547" max="12547" width="2.625" style="9" customWidth="1"/>
    <col min="12548" max="12548" width="5.75" style="9" customWidth="1"/>
    <col min="12549" max="12550" width="15.75" style="9" customWidth="1"/>
    <col min="12551" max="12551" width="50.75" style="9" customWidth="1"/>
    <col min="12552" max="12552" width="6.25" style="9" customWidth="1"/>
    <col min="12553" max="12554" width="9.875" style="9" bestFit="1" customWidth="1"/>
    <col min="12555" max="12555" width="5.75" style="9" customWidth="1"/>
    <col min="12556" max="12556" width="59.625" style="9" customWidth="1"/>
    <col min="12557" max="12557" width="50" style="9" customWidth="1"/>
    <col min="12558" max="12558" width="39.875" style="9" customWidth="1"/>
    <col min="12559" max="12559" width="13.75" style="9" customWidth="1"/>
    <col min="12560" max="12560" width="6.375" style="9" customWidth="1"/>
    <col min="12561" max="12561" width="13.25" style="9" customWidth="1"/>
    <col min="12562" max="12562" width="14.5" style="9" customWidth="1"/>
    <col min="12563" max="12563" width="15.625" style="9" customWidth="1"/>
    <col min="12564" max="12800" width="9" style="9"/>
    <col min="12801" max="12801" width="8.875" style="9" customWidth="1"/>
    <col min="12802" max="12802" width="9" style="9"/>
    <col min="12803" max="12803" width="2.625" style="9" customWidth="1"/>
    <col min="12804" max="12804" width="5.75" style="9" customWidth="1"/>
    <col min="12805" max="12806" width="15.75" style="9" customWidth="1"/>
    <col min="12807" max="12807" width="50.75" style="9" customWidth="1"/>
    <col min="12808" max="12808" width="6.25" style="9" customWidth="1"/>
    <col min="12809" max="12810" width="9.875" style="9" bestFit="1" customWidth="1"/>
    <col min="12811" max="12811" width="5.75" style="9" customWidth="1"/>
    <col min="12812" max="12812" width="59.625" style="9" customWidth="1"/>
    <col min="12813" max="12813" width="50" style="9" customWidth="1"/>
    <col min="12814" max="12814" width="39.875" style="9" customWidth="1"/>
    <col min="12815" max="12815" width="13.75" style="9" customWidth="1"/>
    <col min="12816" max="12816" width="6.375" style="9" customWidth="1"/>
    <col min="12817" max="12817" width="13.25" style="9" customWidth="1"/>
    <col min="12818" max="12818" width="14.5" style="9" customWidth="1"/>
    <col min="12819" max="12819" width="15.625" style="9" customWidth="1"/>
    <col min="12820" max="13056" width="9" style="9"/>
    <col min="13057" max="13057" width="8.875" style="9" customWidth="1"/>
    <col min="13058" max="13058" width="9" style="9"/>
    <col min="13059" max="13059" width="2.625" style="9" customWidth="1"/>
    <col min="13060" max="13060" width="5.75" style="9" customWidth="1"/>
    <col min="13061" max="13062" width="15.75" style="9" customWidth="1"/>
    <col min="13063" max="13063" width="50.75" style="9" customWidth="1"/>
    <col min="13064" max="13064" width="6.25" style="9" customWidth="1"/>
    <col min="13065" max="13066" width="9.875" style="9" bestFit="1" customWidth="1"/>
    <col min="13067" max="13067" width="5.75" style="9" customWidth="1"/>
    <col min="13068" max="13068" width="59.625" style="9" customWidth="1"/>
    <col min="13069" max="13069" width="50" style="9" customWidth="1"/>
    <col min="13070" max="13070" width="39.875" style="9" customWidth="1"/>
    <col min="13071" max="13071" width="13.75" style="9" customWidth="1"/>
    <col min="13072" max="13072" width="6.375" style="9" customWidth="1"/>
    <col min="13073" max="13073" width="13.25" style="9" customWidth="1"/>
    <col min="13074" max="13074" width="14.5" style="9" customWidth="1"/>
    <col min="13075" max="13075" width="15.625" style="9" customWidth="1"/>
    <col min="13076" max="13312" width="9" style="9"/>
    <col min="13313" max="13313" width="8.875" style="9" customWidth="1"/>
    <col min="13314" max="13314" width="9" style="9"/>
    <col min="13315" max="13315" width="2.625" style="9" customWidth="1"/>
    <col min="13316" max="13316" width="5.75" style="9" customWidth="1"/>
    <col min="13317" max="13318" width="15.75" style="9" customWidth="1"/>
    <col min="13319" max="13319" width="50.75" style="9" customWidth="1"/>
    <col min="13320" max="13320" width="6.25" style="9" customWidth="1"/>
    <col min="13321" max="13322" width="9.875" style="9" bestFit="1" customWidth="1"/>
    <col min="13323" max="13323" width="5.75" style="9" customWidth="1"/>
    <col min="13324" max="13324" width="59.625" style="9" customWidth="1"/>
    <col min="13325" max="13325" width="50" style="9" customWidth="1"/>
    <col min="13326" max="13326" width="39.875" style="9" customWidth="1"/>
    <col min="13327" max="13327" width="13.75" style="9" customWidth="1"/>
    <col min="13328" max="13328" width="6.375" style="9" customWidth="1"/>
    <col min="13329" max="13329" width="13.25" style="9" customWidth="1"/>
    <col min="13330" max="13330" width="14.5" style="9" customWidth="1"/>
    <col min="13331" max="13331" width="15.625" style="9" customWidth="1"/>
    <col min="13332" max="13568" width="9" style="9"/>
    <col min="13569" max="13569" width="8.875" style="9" customWidth="1"/>
    <col min="13570" max="13570" width="9" style="9"/>
    <col min="13571" max="13571" width="2.625" style="9" customWidth="1"/>
    <col min="13572" max="13572" width="5.75" style="9" customWidth="1"/>
    <col min="13573" max="13574" width="15.75" style="9" customWidth="1"/>
    <col min="13575" max="13575" width="50.75" style="9" customWidth="1"/>
    <col min="13576" max="13576" width="6.25" style="9" customWidth="1"/>
    <col min="13577" max="13578" width="9.875" style="9" bestFit="1" customWidth="1"/>
    <col min="13579" max="13579" width="5.75" style="9" customWidth="1"/>
    <col min="13580" max="13580" width="59.625" style="9" customWidth="1"/>
    <col min="13581" max="13581" width="50" style="9" customWidth="1"/>
    <col min="13582" max="13582" width="39.875" style="9" customWidth="1"/>
    <col min="13583" max="13583" width="13.75" style="9" customWidth="1"/>
    <col min="13584" max="13584" width="6.375" style="9" customWidth="1"/>
    <col min="13585" max="13585" width="13.25" style="9" customWidth="1"/>
    <col min="13586" max="13586" width="14.5" style="9" customWidth="1"/>
    <col min="13587" max="13587" width="15.625" style="9" customWidth="1"/>
    <col min="13588" max="13824" width="9" style="9"/>
    <col min="13825" max="13825" width="8.875" style="9" customWidth="1"/>
    <col min="13826" max="13826" width="9" style="9"/>
    <col min="13827" max="13827" width="2.625" style="9" customWidth="1"/>
    <col min="13828" max="13828" width="5.75" style="9" customWidth="1"/>
    <col min="13829" max="13830" width="15.75" style="9" customWidth="1"/>
    <col min="13831" max="13831" width="50.75" style="9" customWidth="1"/>
    <col min="13832" max="13832" width="6.25" style="9" customWidth="1"/>
    <col min="13833" max="13834" width="9.875" style="9" bestFit="1" customWidth="1"/>
    <col min="13835" max="13835" width="5.75" style="9" customWidth="1"/>
    <col min="13836" max="13836" width="59.625" style="9" customWidth="1"/>
    <col min="13837" max="13837" width="50" style="9" customWidth="1"/>
    <col min="13838" max="13838" width="39.875" style="9" customWidth="1"/>
    <col min="13839" max="13839" width="13.75" style="9" customWidth="1"/>
    <col min="13840" max="13840" width="6.375" style="9" customWidth="1"/>
    <col min="13841" max="13841" width="13.25" style="9" customWidth="1"/>
    <col min="13842" max="13842" width="14.5" style="9" customWidth="1"/>
    <col min="13843" max="13843" width="15.625" style="9" customWidth="1"/>
    <col min="13844" max="14080" width="9" style="9"/>
    <col min="14081" max="14081" width="8.875" style="9" customWidth="1"/>
    <col min="14082" max="14082" width="9" style="9"/>
    <col min="14083" max="14083" width="2.625" style="9" customWidth="1"/>
    <col min="14084" max="14084" width="5.75" style="9" customWidth="1"/>
    <col min="14085" max="14086" width="15.75" style="9" customWidth="1"/>
    <col min="14087" max="14087" width="50.75" style="9" customWidth="1"/>
    <col min="14088" max="14088" width="6.25" style="9" customWidth="1"/>
    <col min="14089" max="14090" width="9.875" style="9" bestFit="1" customWidth="1"/>
    <col min="14091" max="14091" width="5.75" style="9" customWidth="1"/>
    <col min="14092" max="14092" width="59.625" style="9" customWidth="1"/>
    <col min="14093" max="14093" width="50" style="9" customWidth="1"/>
    <col min="14094" max="14094" width="39.875" style="9" customWidth="1"/>
    <col min="14095" max="14095" width="13.75" style="9" customWidth="1"/>
    <col min="14096" max="14096" width="6.375" style="9" customWidth="1"/>
    <col min="14097" max="14097" width="13.25" style="9" customWidth="1"/>
    <col min="14098" max="14098" width="14.5" style="9" customWidth="1"/>
    <col min="14099" max="14099" width="15.625" style="9" customWidth="1"/>
    <col min="14100" max="14336" width="9" style="9"/>
    <col min="14337" max="14337" width="8.875" style="9" customWidth="1"/>
    <col min="14338" max="14338" width="9" style="9"/>
    <col min="14339" max="14339" width="2.625" style="9" customWidth="1"/>
    <col min="14340" max="14340" width="5.75" style="9" customWidth="1"/>
    <col min="14341" max="14342" width="15.75" style="9" customWidth="1"/>
    <col min="14343" max="14343" width="50.75" style="9" customWidth="1"/>
    <col min="14344" max="14344" width="6.25" style="9" customWidth="1"/>
    <col min="14345" max="14346" width="9.875" style="9" bestFit="1" customWidth="1"/>
    <col min="14347" max="14347" width="5.75" style="9" customWidth="1"/>
    <col min="14348" max="14348" width="59.625" style="9" customWidth="1"/>
    <col min="14349" max="14349" width="50" style="9" customWidth="1"/>
    <col min="14350" max="14350" width="39.875" style="9" customWidth="1"/>
    <col min="14351" max="14351" width="13.75" style="9" customWidth="1"/>
    <col min="14352" max="14352" width="6.375" style="9" customWidth="1"/>
    <col min="14353" max="14353" width="13.25" style="9" customWidth="1"/>
    <col min="14354" max="14354" width="14.5" style="9" customWidth="1"/>
    <col min="14355" max="14355" width="15.625" style="9" customWidth="1"/>
    <col min="14356" max="14592" width="9" style="9"/>
    <col min="14593" max="14593" width="8.875" style="9" customWidth="1"/>
    <col min="14594" max="14594" width="9" style="9"/>
    <col min="14595" max="14595" width="2.625" style="9" customWidth="1"/>
    <col min="14596" max="14596" width="5.75" style="9" customWidth="1"/>
    <col min="14597" max="14598" width="15.75" style="9" customWidth="1"/>
    <col min="14599" max="14599" width="50.75" style="9" customWidth="1"/>
    <col min="14600" max="14600" width="6.25" style="9" customWidth="1"/>
    <col min="14601" max="14602" width="9.875" style="9" bestFit="1" customWidth="1"/>
    <col min="14603" max="14603" width="5.75" style="9" customWidth="1"/>
    <col min="14604" max="14604" width="59.625" style="9" customWidth="1"/>
    <col min="14605" max="14605" width="50" style="9" customWidth="1"/>
    <col min="14606" max="14606" width="39.875" style="9" customWidth="1"/>
    <col min="14607" max="14607" width="13.75" style="9" customWidth="1"/>
    <col min="14608" max="14608" width="6.375" style="9" customWidth="1"/>
    <col min="14609" max="14609" width="13.25" style="9" customWidth="1"/>
    <col min="14610" max="14610" width="14.5" style="9" customWidth="1"/>
    <col min="14611" max="14611" width="15.625" style="9" customWidth="1"/>
    <col min="14612" max="14848" width="9" style="9"/>
    <col min="14849" max="14849" width="8.875" style="9" customWidth="1"/>
    <col min="14850" max="14850" width="9" style="9"/>
    <col min="14851" max="14851" width="2.625" style="9" customWidth="1"/>
    <col min="14852" max="14852" width="5.75" style="9" customWidth="1"/>
    <col min="14853" max="14854" width="15.75" style="9" customWidth="1"/>
    <col min="14855" max="14855" width="50.75" style="9" customWidth="1"/>
    <col min="14856" max="14856" width="6.25" style="9" customWidth="1"/>
    <col min="14857" max="14858" width="9.875" style="9" bestFit="1" customWidth="1"/>
    <col min="14859" max="14859" width="5.75" style="9" customWidth="1"/>
    <col min="14860" max="14860" width="59.625" style="9" customWidth="1"/>
    <col min="14861" max="14861" width="50" style="9" customWidth="1"/>
    <col min="14862" max="14862" width="39.875" style="9" customWidth="1"/>
    <col min="14863" max="14863" width="13.75" style="9" customWidth="1"/>
    <col min="14864" max="14864" width="6.375" style="9" customWidth="1"/>
    <col min="14865" max="14865" width="13.25" style="9" customWidth="1"/>
    <col min="14866" max="14866" width="14.5" style="9" customWidth="1"/>
    <col min="14867" max="14867" width="15.625" style="9" customWidth="1"/>
    <col min="14868" max="15104" width="9" style="9"/>
    <col min="15105" max="15105" width="8.875" style="9" customWidth="1"/>
    <col min="15106" max="15106" width="9" style="9"/>
    <col min="15107" max="15107" width="2.625" style="9" customWidth="1"/>
    <col min="15108" max="15108" width="5.75" style="9" customWidth="1"/>
    <col min="15109" max="15110" width="15.75" style="9" customWidth="1"/>
    <col min="15111" max="15111" width="50.75" style="9" customWidth="1"/>
    <col min="15112" max="15112" width="6.25" style="9" customWidth="1"/>
    <col min="15113" max="15114" width="9.875" style="9" bestFit="1" customWidth="1"/>
    <col min="15115" max="15115" width="5.75" style="9" customWidth="1"/>
    <col min="15116" max="15116" width="59.625" style="9" customWidth="1"/>
    <col min="15117" max="15117" width="50" style="9" customWidth="1"/>
    <col min="15118" max="15118" width="39.875" style="9" customWidth="1"/>
    <col min="15119" max="15119" width="13.75" style="9" customWidth="1"/>
    <col min="15120" max="15120" width="6.375" style="9" customWidth="1"/>
    <col min="15121" max="15121" width="13.25" style="9" customWidth="1"/>
    <col min="15122" max="15122" width="14.5" style="9" customWidth="1"/>
    <col min="15123" max="15123" width="15.625" style="9" customWidth="1"/>
    <col min="15124" max="15360" width="9" style="9"/>
    <col min="15361" max="15361" width="8.875" style="9" customWidth="1"/>
    <col min="15362" max="15362" width="9" style="9"/>
    <col min="15363" max="15363" width="2.625" style="9" customWidth="1"/>
    <col min="15364" max="15364" width="5.75" style="9" customWidth="1"/>
    <col min="15365" max="15366" width="15.75" style="9" customWidth="1"/>
    <col min="15367" max="15367" width="50.75" style="9" customWidth="1"/>
    <col min="15368" max="15368" width="6.25" style="9" customWidth="1"/>
    <col min="15369" max="15370" width="9.875" style="9" bestFit="1" customWidth="1"/>
    <col min="15371" max="15371" width="5.75" style="9" customWidth="1"/>
    <col min="15372" max="15372" width="59.625" style="9" customWidth="1"/>
    <col min="15373" max="15373" width="50" style="9" customWidth="1"/>
    <col min="15374" max="15374" width="39.875" style="9" customWidth="1"/>
    <col min="15375" max="15375" width="13.75" style="9" customWidth="1"/>
    <col min="15376" max="15376" width="6.375" style="9" customWidth="1"/>
    <col min="15377" max="15377" width="13.25" style="9" customWidth="1"/>
    <col min="15378" max="15378" width="14.5" style="9" customWidth="1"/>
    <col min="15379" max="15379" width="15.625" style="9" customWidth="1"/>
    <col min="15380" max="15616" width="9" style="9"/>
    <col min="15617" max="15617" width="8.875" style="9" customWidth="1"/>
    <col min="15618" max="15618" width="9" style="9"/>
    <col min="15619" max="15619" width="2.625" style="9" customWidth="1"/>
    <col min="15620" max="15620" width="5.75" style="9" customWidth="1"/>
    <col min="15621" max="15622" width="15.75" style="9" customWidth="1"/>
    <col min="15623" max="15623" width="50.75" style="9" customWidth="1"/>
    <col min="15624" max="15624" width="6.25" style="9" customWidth="1"/>
    <col min="15625" max="15626" width="9.875" style="9" bestFit="1" customWidth="1"/>
    <col min="15627" max="15627" width="5.75" style="9" customWidth="1"/>
    <col min="15628" max="15628" width="59.625" style="9" customWidth="1"/>
    <col min="15629" max="15629" width="50" style="9" customWidth="1"/>
    <col min="15630" max="15630" width="39.875" style="9" customWidth="1"/>
    <col min="15631" max="15631" width="13.75" style="9" customWidth="1"/>
    <col min="15632" max="15632" width="6.375" style="9" customWidth="1"/>
    <col min="15633" max="15633" width="13.25" style="9" customWidth="1"/>
    <col min="15634" max="15634" width="14.5" style="9" customWidth="1"/>
    <col min="15635" max="15635" width="15.625" style="9" customWidth="1"/>
    <col min="15636" max="15872" width="9" style="9"/>
    <col min="15873" max="15873" width="8.875" style="9" customWidth="1"/>
    <col min="15874" max="15874" width="9" style="9"/>
    <col min="15875" max="15875" width="2.625" style="9" customWidth="1"/>
    <col min="15876" max="15876" width="5.75" style="9" customWidth="1"/>
    <col min="15877" max="15878" width="15.75" style="9" customWidth="1"/>
    <col min="15879" max="15879" width="50.75" style="9" customWidth="1"/>
    <col min="15880" max="15880" width="6.25" style="9" customWidth="1"/>
    <col min="15881" max="15882" width="9.875" style="9" bestFit="1" customWidth="1"/>
    <col min="15883" max="15883" width="5.75" style="9" customWidth="1"/>
    <col min="15884" max="15884" width="59.625" style="9" customWidth="1"/>
    <col min="15885" max="15885" width="50" style="9" customWidth="1"/>
    <col min="15886" max="15886" width="39.875" style="9" customWidth="1"/>
    <col min="15887" max="15887" width="13.75" style="9" customWidth="1"/>
    <col min="15888" max="15888" width="6.375" style="9" customWidth="1"/>
    <col min="15889" max="15889" width="13.25" style="9" customWidth="1"/>
    <col min="15890" max="15890" width="14.5" style="9" customWidth="1"/>
    <col min="15891" max="15891" width="15.625" style="9" customWidth="1"/>
    <col min="15892" max="16128" width="9" style="9"/>
    <col min="16129" max="16129" width="8.875" style="9" customWidth="1"/>
    <col min="16130" max="16130" width="9" style="9"/>
    <col min="16131" max="16131" width="2.625" style="9" customWidth="1"/>
    <col min="16132" max="16132" width="5.75" style="9" customWidth="1"/>
    <col min="16133" max="16134" width="15.75" style="9" customWidth="1"/>
    <col min="16135" max="16135" width="50.75" style="9" customWidth="1"/>
    <col min="16136" max="16136" width="6.25" style="9" customWidth="1"/>
    <col min="16137" max="16138" width="9.875" style="9" bestFit="1" customWidth="1"/>
    <col min="16139" max="16139" width="5.75" style="9" customWidth="1"/>
    <col min="16140" max="16140" width="59.625" style="9" customWidth="1"/>
    <col min="16141" max="16141" width="50" style="9" customWidth="1"/>
    <col min="16142" max="16142" width="39.875" style="9" customWidth="1"/>
    <col min="16143" max="16143" width="13.75" style="9" customWidth="1"/>
    <col min="16144" max="16144" width="6.375" style="9" customWidth="1"/>
    <col min="16145" max="16145" width="13.25" style="9" customWidth="1"/>
    <col min="16146" max="16146" width="14.5" style="9" customWidth="1"/>
    <col min="16147" max="16147" width="15.625" style="9" customWidth="1"/>
    <col min="16148" max="16384" width="9" style="9"/>
  </cols>
  <sheetData>
    <row r="2" spans="1:19" ht="20.100000000000001" customHeight="1">
      <c r="D2" s="1" t="s">
        <v>0</v>
      </c>
      <c r="E2" s="1"/>
      <c r="F2" s="1"/>
      <c r="G2" s="2" t="s">
        <v>5137</v>
      </c>
      <c r="I2" s="4" t="s">
        <v>2</v>
      </c>
      <c r="J2" s="5"/>
      <c r="K2" s="6"/>
      <c r="L2" s="7">
        <f>SUM(J:J)</f>
        <v>335241</v>
      </c>
    </row>
    <row r="3" spans="1:19" ht="20.100000000000001" customHeight="1">
      <c r="D3" s="1" t="s">
        <v>3</v>
      </c>
      <c r="E3" s="1"/>
      <c r="F3" s="1"/>
      <c r="G3" s="13" t="s">
        <v>5138</v>
      </c>
    </row>
    <row r="4" spans="1:19" ht="20.100000000000001" customHeight="1">
      <c r="D4" s="1" t="s">
        <v>1373</v>
      </c>
      <c r="E4" s="1"/>
      <c r="F4" s="1"/>
      <c r="G4" s="13" t="s">
        <v>5139</v>
      </c>
      <c r="L4" s="1146" t="s">
        <v>5140</v>
      </c>
    </row>
    <row r="5" spans="1:19" ht="20.100000000000001" customHeight="1">
      <c r="D5" s="1" t="s">
        <v>6</v>
      </c>
      <c r="E5" s="1"/>
      <c r="F5" s="1"/>
      <c r="G5" s="16">
        <v>45153</v>
      </c>
      <c r="L5" s="1609"/>
    </row>
    <row r="6" spans="1:19" ht="20.100000000000001" customHeight="1">
      <c r="D6" s="1" t="s">
        <v>7</v>
      </c>
      <c r="E6" s="1"/>
      <c r="F6" s="1"/>
      <c r="G6" s="16">
        <v>45158</v>
      </c>
      <c r="L6" s="1610"/>
    </row>
    <row r="8" spans="1:19" s="8" customFormat="1" ht="19.7" customHeight="1">
      <c r="A8" s="8" t="s">
        <v>860</v>
      </c>
      <c r="D8" s="17" t="s">
        <v>8</v>
      </c>
      <c r="E8" s="17" t="s">
        <v>9</v>
      </c>
      <c r="F8" s="17" t="s">
        <v>10</v>
      </c>
      <c r="G8" s="18" t="s">
        <v>11</v>
      </c>
      <c r="H8" s="18" t="s">
        <v>12</v>
      </c>
      <c r="I8" s="18" t="s">
        <v>13</v>
      </c>
      <c r="J8" s="22" t="s">
        <v>14</v>
      </c>
      <c r="K8" s="22" t="s">
        <v>15</v>
      </c>
      <c r="L8" s="18" t="s">
        <v>16</v>
      </c>
      <c r="M8" s="18" t="s">
        <v>17</v>
      </c>
      <c r="N8" s="18" t="s">
        <v>18</v>
      </c>
      <c r="O8" s="30" t="s">
        <v>19</v>
      </c>
      <c r="P8" s="17" t="s">
        <v>20</v>
      </c>
      <c r="Q8" s="18" t="s">
        <v>21</v>
      </c>
      <c r="R8" s="30" t="s">
        <v>22</v>
      </c>
      <c r="S8" s="23" t="s">
        <v>23</v>
      </c>
    </row>
    <row r="9" spans="1:19" s="473" customFormat="1" ht="19.7" customHeight="1">
      <c r="A9" s="8"/>
      <c r="B9" s="8"/>
      <c r="C9" s="8"/>
      <c r="D9" s="34"/>
      <c r="E9" s="111"/>
      <c r="F9" s="111"/>
      <c r="G9" s="24"/>
      <c r="H9" s="18"/>
      <c r="I9" s="20"/>
      <c r="J9" s="118"/>
      <c r="K9" s="22"/>
      <c r="L9" s="28"/>
      <c r="M9" s="33"/>
      <c r="N9" s="471"/>
      <c r="O9" s="472"/>
      <c r="P9" s="34"/>
      <c r="Q9" s="33"/>
      <c r="R9" s="472"/>
      <c r="S9" s="40"/>
    </row>
    <row r="10" spans="1:19" s="473" customFormat="1" ht="19.7" customHeight="1">
      <c r="A10" s="8"/>
      <c r="B10" s="8"/>
      <c r="C10" s="8"/>
      <c r="D10" s="34"/>
      <c r="E10" s="1147" t="s">
        <v>5141</v>
      </c>
      <c r="F10" s="1148"/>
      <c r="G10" s="1149"/>
      <c r="H10" s="18"/>
      <c r="I10" s="20"/>
      <c r="J10" s="118"/>
      <c r="K10" s="22"/>
      <c r="L10" s="28"/>
      <c r="M10" s="33"/>
      <c r="N10" s="471"/>
      <c r="O10" s="472"/>
      <c r="P10" s="34"/>
      <c r="Q10" s="33"/>
      <c r="R10" s="472"/>
      <c r="S10" s="40"/>
    </row>
    <row r="11" spans="1:19" s="8" customFormat="1" ht="19.7" customHeight="1">
      <c r="A11" s="8" t="s">
        <v>5142</v>
      </c>
      <c r="D11" s="17"/>
      <c r="E11" s="1611" t="s">
        <v>270</v>
      </c>
      <c r="F11" s="1611" t="s">
        <v>767</v>
      </c>
      <c r="G11" s="1612" t="s">
        <v>5143</v>
      </c>
      <c r="H11" s="1613">
        <v>1</v>
      </c>
      <c r="I11" s="1614">
        <v>115330</v>
      </c>
      <c r="J11" s="1615">
        <f t="shared" ref="J11:J31" si="0">H11*I11</f>
        <v>115330</v>
      </c>
      <c r="K11" s="1616"/>
      <c r="L11" s="28" t="s">
        <v>5144</v>
      </c>
      <c r="M11" s="18"/>
      <c r="N11" s="24"/>
      <c r="O11" s="30"/>
      <c r="P11" s="17"/>
      <c r="Q11" s="18"/>
      <c r="R11" s="30"/>
      <c r="S11" s="23"/>
    </row>
    <row r="12" spans="1:19" s="8" customFormat="1" ht="19.7" customHeight="1">
      <c r="A12" s="8" t="s">
        <v>5142</v>
      </c>
      <c r="D12" s="17"/>
      <c r="E12" s="17" t="s">
        <v>270</v>
      </c>
      <c r="F12" s="17" t="s">
        <v>767</v>
      </c>
      <c r="G12" s="693" t="s">
        <v>5145</v>
      </c>
      <c r="H12" s="210">
        <v>1</v>
      </c>
      <c r="I12" s="607">
        <v>117642</v>
      </c>
      <c r="J12" s="125">
        <f t="shared" si="0"/>
        <v>117642</v>
      </c>
      <c r="K12" s="22"/>
      <c r="L12" s="28" t="s">
        <v>5146</v>
      </c>
      <c r="M12" s="18"/>
      <c r="N12" s="24"/>
      <c r="O12" s="30"/>
      <c r="P12" s="17"/>
      <c r="Q12" s="18"/>
      <c r="R12" s="30"/>
      <c r="S12" s="23"/>
    </row>
    <row r="13" spans="1:19" s="8" customFormat="1" ht="19.7" customHeight="1">
      <c r="A13" s="8" t="s">
        <v>5147</v>
      </c>
      <c r="D13" s="17"/>
      <c r="E13" s="17" t="s">
        <v>767</v>
      </c>
      <c r="F13" s="17" t="s">
        <v>767</v>
      </c>
      <c r="G13" s="320" t="s">
        <v>5148</v>
      </c>
      <c r="H13" s="18">
        <v>8</v>
      </c>
      <c r="I13" s="20">
        <v>924</v>
      </c>
      <c r="J13" s="125">
        <f t="shared" si="0"/>
        <v>7392</v>
      </c>
      <c r="K13" s="22"/>
      <c r="L13" s="28" t="s">
        <v>874</v>
      </c>
      <c r="M13" s="18"/>
      <c r="N13" s="24"/>
      <c r="O13" s="30"/>
      <c r="P13" s="17"/>
      <c r="Q13" s="18"/>
      <c r="R13" s="30"/>
      <c r="S13" s="23"/>
    </row>
    <row r="14" spans="1:19" s="8" customFormat="1" ht="19.7" customHeight="1">
      <c r="A14" s="8" t="s">
        <v>5147</v>
      </c>
      <c r="D14" s="17"/>
      <c r="E14" s="17" t="s">
        <v>767</v>
      </c>
      <c r="F14" s="17" t="s">
        <v>767</v>
      </c>
      <c r="G14" s="320" t="s">
        <v>5149</v>
      </c>
      <c r="H14" s="18">
        <v>4</v>
      </c>
      <c r="I14" s="20">
        <v>1030</v>
      </c>
      <c r="J14" s="125">
        <f t="shared" si="0"/>
        <v>4120</v>
      </c>
      <c r="K14" s="22"/>
      <c r="L14" s="28" t="s">
        <v>2459</v>
      </c>
      <c r="M14" s="18"/>
      <c r="N14" s="24"/>
      <c r="O14" s="30"/>
      <c r="P14" s="17"/>
      <c r="Q14" s="18"/>
      <c r="R14" s="30"/>
      <c r="S14" s="23"/>
    </row>
    <row r="15" spans="1:19" s="8" customFormat="1" ht="19.7" customHeight="1">
      <c r="A15" s="8" t="s">
        <v>5150</v>
      </c>
      <c r="D15" s="17"/>
      <c r="E15" s="17" t="s">
        <v>767</v>
      </c>
      <c r="F15" s="17" t="s">
        <v>767</v>
      </c>
      <c r="G15" s="320" t="s">
        <v>3093</v>
      </c>
      <c r="H15" s="18">
        <v>2</v>
      </c>
      <c r="I15" s="20">
        <v>319</v>
      </c>
      <c r="J15" s="125">
        <f t="shared" si="0"/>
        <v>638</v>
      </c>
      <c r="K15" s="22"/>
      <c r="L15" s="28" t="s">
        <v>5151</v>
      </c>
      <c r="M15" s="18"/>
      <c r="N15" s="24"/>
      <c r="O15" s="30"/>
      <c r="P15" s="17"/>
      <c r="Q15" s="18"/>
      <c r="R15" s="30"/>
      <c r="S15" s="23"/>
    </row>
    <row r="16" spans="1:19" s="8" customFormat="1" ht="19.7" customHeight="1">
      <c r="A16" s="8" t="s">
        <v>5142</v>
      </c>
      <c r="D16" s="17"/>
      <c r="E16" s="17" t="s">
        <v>767</v>
      </c>
      <c r="F16" s="17" t="s">
        <v>767</v>
      </c>
      <c r="G16" s="693" t="s">
        <v>5152</v>
      </c>
      <c r="H16" s="210">
        <v>10</v>
      </c>
      <c r="I16" s="20">
        <v>262</v>
      </c>
      <c r="J16" s="125">
        <f t="shared" si="0"/>
        <v>2620</v>
      </c>
      <c r="K16" s="22"/>
      <c r="L16" s="28" t="s">
        <v>5153</v>
      </c>
      <c r="M16" s="18"/>
      <c r="N16" s="24"/>
      <c r="O16" s="30"/>
      <c r="P16" s="17"/>
      <c r="Q16" s="18"/>
      <c r="R16" s="30"/>
      <c r="S16" s="23"/>
    </row>
    <row r="17" spans="1:19" s="8" customFormat="1" ht="19.7" customHeight="1">
      <c r="A17" s="8" t="s">
        <v>5150</v>
      </c>
      <c r="D17" s="17"/>
      <c r="E17" s="17" t="s">
        <v>767</v>
      </c>
      <c r="F17" s="17" t="s">
        <v>767</v>
      </c>
      <c r="G17" s="320" t="s">
        <v>2419</v>
      </c>
      <c r="H17" s="18">
        <v>10</v>
      </c>
      <c r="I17" s="20">
        <v>27</v>
      </c>
      <c r="J17" s="125">
        <f t="shared" si="0"/>
        <v>270</v>
      </c>
      <c r="K17" s="22"/>
      <c r="L17" s="28" t="s">
        <v>5154</v>
      </c>
      <c r="M17" s="18"/>
      <c r="N17" s="24"/>
      <c r="O17" s="30"/>
      <c r="P17" s="17"/>
      <c r="Q17" s="18"/>
      <c r="R17" s="30"/>
      <c r="S17" s="23"/>
    </row>
    <row r="18" spans="1:19" s="8" customFormat="1" ht="19.7" customHeight="1">
      <c r="A18" s="8" t="s">
        <v>5155</v>
      </c>
      <c r="D18" s="17"/>
      <c r="E18" s="17" t="s">
        <v>767</v>
      </c>
      <c r="F18" s="17" t="s">
        <v>767</v>
      </c>
      <c r="G18" s="693" t="s">
        <v>5156</v>
      </c>
      <c r="H18" s="210">
        <v>4</v>
      </c>
      <c r="I18" s="607">
        <v>1610</v>
      </c>
      <c r="J18" s="125">
        <f t="shared" si="0"/>
        <v>6440</v>
      </c>
      <c r="K18" s="22"/>
      <c r="L18" s="28" t="s">
        <v>5157</v>
      </c>
      <c r="M18" s="18"/>
      <c r="N18" s="24"/>
      <c r="O18" s="30"/>
      <c r="P18" s="17"/>
      <c r="Q18" s="18"/>
      <c r="R18" s="30"/>
      <c r="S18" s="23"/>
    </row>
    <row r="19" spans="1:19" s="8" customFormat="1" ht="19.7" customHeight="1">
      <c r="D19" s="17"/>
      <c r="E19" s="17"/>
      <c r="F19" s="17"/>
      <c r="G19" s="320"/>
      <c r="H19" s="18"/>
      <c r="I19" s="20"/>
      <c r="J19" s="125">
        <f t="shared" si="0"/>
        <v>0</v>
      </c>
      <c r="K19" s="22"/>
      <c r="L19" s="28"/>
      <c r="M19" s="18"/>
      <c r="N19" s="24"/>
      <c r="O19" s="30"/>
      <c r="P19" s="17"/>
      <c r="Q19" s="18"/>
      <c r="R19" s="30"/>
      <c r="S19" s="23"/>
    </row>
    <row r="20" spans="1:19" s="8" customFormat="1" ht="19.7" customHeight="1">
      <c r="D20" s="17"/>
      <c r="E20" s="17"/>
      <c r="F20" s="17"/>
      <c r="G20" s="320"/>
      <c r="H20" s="18"/>
      <c r="I20" s="20"/>
      <c r="J20" s="125">
        <f t="shared" si="0"/>
        <v>0</v>
      </c>
      <c r="K20" s="22"/>
      <c r="L20" s="28"/>
      <c r="M20" s="18"/>
      <c r="N20" s="24"/>
      <c r="O20" s="30"/>
      <c r="P20" s="17"/>
      <c r="Q20" s="18"/>
      <c r="R20" s="30"/>
      <c r="S20" s="23"/>
    </row>
    <row r="21" spans="1:19" s="8" customFormat="1" ht="19.7" customHeight="1">
      <c r="D21" s="17"/>
      <c r="E21" s="17"/>
      <c r="F21" s="17"/>
      <c r="G21" s="320"/>
      <c r="H21" s="18"/>
      <c r="I21" s="20"/>
      <c r="J21" s="125">
        <f t="shared" si="0"/>
        <v>0</v>
      </c>
      <c r="K21" s="22"/>
      <c r="L21" s="28"/>
      <c r="M21" s="18"/>
      <c r="N21" s="24"/>
      <c r="O21" s="30"/>
      <c r="P21" s="17"/>
      <c r="Q21" s="18"/>
      <c r="R21" s="30"/>
      <c r="S21" s="23"/>
    </row>
    <row r="22" spans="1:19" s="8" customFormat="1" ht="19.7" customHeight="1">
      <c r="A22" s="8" t="s">
        <v>5158</v>
      </c>
      <c r="D22" s="17"/>
      <c r="E22" s="17" t="s">
        <v>270</v>
      </c>
      <c r="F22" s="17" t="s">
        <v>767</v>
      </c>
      <c r="G22" s="693" t="s">
        <v>5159</v>
      </c>
      <c r="H22" s="210">
        <v>1</v>
      </c>
      <c r="I22" s="607">
        <v>67200</v>
      </c>
      <c r="J22" s="125">
        <f t="shared" si="0"/>
        <v>67200</v>
      </c>
      <c r="K22" s="22"/>
      <c r="L22" s="1376" t="s">
        <v>5160</v>
      </c>
      <c r="M22" s="18"/>
      <c r="N22" s="24"/>
      <c r="O22" s="30"/>
      <c r="P22" s="17"/>
      <c r="Q22" s="18"/>
      <c r="R22" s="30"/>
      <c r="S22" s="23"/>
    </row>
    <row r="23" spans="1:19" s="8" customFormat="1" ht="19.7" customHeight="1">
      <c r="A23" s="8" t="s">
        <v>5150</v>
      </c>
      <c r="D23" s="17"/>
      <c r="E23" s="17" t="s">
        <v>767</v>
      </c>
      <c r="F23" s="17" t="s">
        <v>767</v>
      </c>
      <c r="G23" s="320" t="s">
        <v>2399</v>
      </c>
      <c r="H23" s="18">
        <v>10</v>
      </c>
      <c r="I23" s="20">
        <v>23</v>
      </c>
      <c r="J23" s="125">
        <f t="shared" si="0"/>
        <v>230</v>
      </c>
      <c r="K23" s="22"/>
      <c r="L23" s="28" t="s">
        <v>5161</v>
      </c>
      <c r="M23" s="18"/>
      <c r="N23" s="24"/>
      <c r="O23" s="30"/>
      <c r="P23" s="17"/>
      <c r="Q23" s="18"/>
      <c r="R23" s="30"/>
      <c r="S23" s="23"/>
    </row>
    <row r="24" spans="1:19" s="8" customFormat="1" ht="19.7" customHeight="1">
      <c r="A24" s="8" t="s">
        <v>5150</v>
      </c>
      <c r="D24" s="17"/>
      <c r="E24" s="17" t="s">
        <v>767</v>
      </c>
      <c r="F24" s="17" t="s">
        <v>767</v>
      </c>
      <c r="G24" s="320" t="s">
        <v>3945</v>
      </c>
      <c r="H24" s="18">
        <v>45</v>
      </c>
      <c r="I24" s="20">
        <v>27</v>
      </c>
      <c r="J24" s="125">
        <f t="shared" si="0"/>
        <v>1215</v>
      </c>
      <c r="K24" s="22"/>
      <c r="L24" s="28" t="s">
        <v>5162</v>
      </c>
      <c r="M24" s="18"/>
      <c r="N24" s="24"/>
      <c r="O24" s="30"/>
      <c r="P24" s="17"/>
      <c r="Q24" s="18"/>
      <c r="R24" s="30"/>
      <c r="S24" s="23"/>
    </row>
    <row r="25" spans="1:19" s="8" customFormat="1" ht="19.7" customHeight="1">
      <c r="D25" s="17"/>
      <c r="E25" s="17"/>
      <c r="F25" s="17"/>
      <c r="G25" s="320"/>
      <c r="H25" s="18"/>
      <c r="I25" s="20"/>
      <c r="J25" s="125">
        <f t="shared" si="0"/>
        <v>0</v>
      </c>
      <c r="K25" s="22"/>
      <c r="L25" s="28"/>
      <c r="M25" s="18"/>
      <c r="N25" s="24"/>
      <c r="O25" s="30"/>
      <c r="P25" s="17"/>
      <c r="Q25" s="18"/>
      <c r="R25" s="30"/>
      <c r="S25" s="23"/>
    </row>
    <row r="26" spans="1:19" s="8" customFormat="1" ht="19.7" customHeight="1">
      <c r="D26" s="17"/>
      <c r="E26" s="17"/>
      <c r="F26" s="17"/>
      <c r="G26" s="320"/>
      <c r="H26" s="18"/>
      <c r="I26" s="20"/>
      <c r="J26" s="125"/>
      <c r="K26" s="22"/>
      <c r="L26" s="28"/>
      <c r="M26" s="18"/>
      <c r="N26" s="24"/>
      <c r="O26" s="30"/>
      <c r="P26" s="17"/>
      <c r="Q26" s="18"/>
      <c r="R26" s="30"/>
      <c r="S26" s="23"/>
    </row>
    <row r="27" spans="1:19" s="8" customFormat="1" ht="19.7" customHeight="1">
      <c r="A27" s="8" t="s">
        <v>5150</v>
      </c>
      <c r="D27" s="17"/>
      <c r="E27" s="17" t="s">
        <v>66</v>
      </c>
      <c r="F27" s="17" t="s">
        <v>767</v>
      </c>
      <c r="G27" s="693" t="s">
        <v>5163</v>
      </c>
      <c r="H27" s="210">
        <v>8</v>
      </c>
      <c r="I27" s="20">
        <v>1058</v>
      </c>
      <c r="J27" s="125">
        <f t="shared" si="0"/>
        <v>8464</v>
      </c>
      <c r="K27" s="22"/>
      <c r="L27" s="28" t="s">
        <v>5164</v>
      </c>
      <c r="M27" s="18"/>
      <c r="N27" s="24"/>
      <c r="O27" s="30"/>
      <c r="P27" s="17"/>
      <c r="Q27" s="18"/>
      <c r="R27" s="30"/>
      <c r="S27" s="23"/>
    </row>
    <row r="28" spans="1:19" s="8" customFormat="1" ht="19.7" customHeight="1">
      <c r="A28" s="8" t="s">
        <v>5150</v>
      </c>
      <c r="D28" s="17"/>
      <c r="E28" s="17" t="s">
        <v>767</v>
      </c>
      <c r="F28" s="17" t="s">
        <v>767</v>
      </c>
      <c r="G28" s="320" t="s">
        <v>5165</v>
      </c>
      <c r="H28" s="18">
        <v>1</v>
      </c>
      <c r="I28" s="20">
        <v>1960</v>
      </c>
      <c r="J28" s="125">
        <f t="shared" si="0"/>
        <v>1960</v>
      </c>
      <c r="K28" s="22"/>
      <c r="L28" s="28" t="s">
        <v>5166</v>
      </c>
      <c r="M28" s="18"/>
      <c r="N28" s="24"/>
      <c r="O28" s="30"/>
      <c r="P28" s="17"/>
      <c r="Q28" s="18"/>
      <c r="R28" s="30"/>
      <c r="S28" s="23"/>
    </row>
    <row r="29" spans="1:19" s="8" customFormat="1" ht="19.7" customHeight="1">
      <c r="A29" s="8" t="s">
        <v>5150</v>
      </c>
      <c r="D29" s="17"/>
      <c r="E29" s="17" t="s">
        <v>767</v>
      </c>
      <c r="F29" s="17" t="s">
        <v>767</v>
      </c>
      <c r="G29" s="320" t="s">
        <v>5167</v>
      </c>
      <c r="H29" s="18">
        <v>1</v>
      </c>
      <c r="I29" s="20">
        <v>1290</v>
      </c>
      <c r="J29" s="125">
        <f t="shared" si="0"/>
        <v>1290</v>
      </c>
      <c r="K29" s="22"/>
      <c r="L29" s="28" t="s">
        <v>5168</v>
      </c>
      <c r="M29" s="18"/>
      <c r="N29" s="24"/>
      <c r="O29" s="30"/>
      <c r="P29" s="17"/>
      <c r="Q29" s="18"/>
      <c r="R29" s="30"/>
      <c r="S29" s="23"/>
    </row>
    <row r="30" spans="1:19" s="8" customFormat="1" ht="19.7" customHeight="1">
      <c r="A30" s="8" t="s">
        <v>5150</v>
      </c>
      <c r="D30" s="17"/>
      <c r="E30" s="17" t="s">
        <v>767</v>
      </c>
      <c r="F30" s="17" t="s">
        <v>767</v>
      </c>
      <c r="G30" s="320" t="s">
        <v>5169</v>
      </c>
      <c r="H30" s="18">
        <v>1</v>
      </c>
      <c r="I30" s="20">
        <v>430</v>
      </c>
      <c r="J30" s="125">
        <f t="shared" si="0"/>
        <v>430</v>
      </c>
      <c r="K30" s="22"/>
      <c r="L30" s="28" t="s">
        <v>5170</v>
      </c>
      <c r="M30" s="18"/>
      <c r="N30" s="24"/>
      <c r="O30" s="30"/>
      <c r="P30" s="17"/>
      <c r="Q30" s="18"/>
      <c r="R30" s="30"/>
      <c r="S30" s="23"/>
    </row>
    <row r="31" spans="1:19" s="8" customFormat="1" ht="19.7" customHeight="1">
      <c r="D31" s="17"/>
      <c r="E31" s="17"/>
      <c r="F31" s="17"/>
      <c r="G31" s="320"/>
      <c r="H31" s="18"/>
      <c r="I31" s="20"/>
      <c r="J31" s="125">
        <f t="shared" si="0"/>
        <v>0</v>
      </c>
      <c r="K31" s="22"/>
      <c r="L31" s="28"/>
      <c r="M31" s="18"/>
      <c r="N31" s="24"/>
      <c r="O31" s="30"/>
      <c r="P31" s="17"/>
      <c r="Q31" s="18"/>
      <c r="R31" s="30"/>
      <c r="S31" s="23"/>
    </row>
    <row r="32" spans="1:19" s="8" customFormat="1" ht="19.7" customHeight="1">
      <c r="D32" s="17"/>
      <c r="E32" s="17"/>
      <c r="F32" s="17"/>
      <c r="G32" s="320"/>
      <c r="H32" s="18"/>
      <c r="I32" s="20"/>
      <c r="J32" s="118"/>
      <c r="K32" s="22"/>
      <c r="L32" s="28"/>
      <c r="M32" s="18"/>
      <c r="N32" s="24"/>
      <c r="O32" s="30"/>
      <c r="P32" s="17"/>
      <c r="Q32" s="18"/>
      <c r="R32" s="30"/>
      <c r="S32" s="23"/>
    </row>
    <row r="33" spans="1:19" s="8" customFormat="1" ht="19.7" customHeight="1">
      <c r="D33" s="17"/>
      <c r="E33" s="1617"/>
      <c r="F33" s="1617"/>
      <c r="G33" s="1168">
        <f>SUM(J11:J31)</f>
        <v>335241</v>
      </c>
      <c r="H33" s="18"/>
      <c r="I33" s="20"/>
      <c r="J33" s="118"/>
      <c r="K33" s="22"/>
      <c r="L33" s="28"/>
      <c r="M33" s="18"/>
      <c r="N33" s="24"/>
      <c r="O33" s="30"/>
      <c r="P33" s="17"/>
      <c r="Q33" s="18"/>
      <c r="R33" s="30"/>
      <c r="S33" s="23"/>
    </row>
    <row r="34" spans="1:19" s="8" customFormat="1" ht="19.7" customHeight="1">
      <c r="D34" s="17"/>
      <c r="E34" s="1617"/>
      <c r="F34" s="1617"/>
      <c r="G34" s="1618"/>
      <c r="H34" s="18"/>
      <c r="I34" s="20"/>
      <c r="J34" s="118"/>
      <c r="K34" s="22"/>
      <c r="L34" s="28"/>
      <c r="M34" s="18"/>
      <c r="N34" s="24"/>
      <c r="O34" s="30"/>
      <c r="P34" s="17"/>
      <c r="Q34" s="18"/>
      <c r="R34" s="30"/>
      <c r="S34" s="23"/>
    </row>
    <row r="35" spans="1:19" s="473" customFormat="1" ht="19.7" customHeight="1">
      <c r="A35" s="8"/>
      <c r="B35" s="8"/>
      <c r="C35" s="8"/>
      <c r="D35" s="34"/>
      <c r="E35" s="111"/>
      <c r="F35" s="17"/>
      <c r="G35" s="24"/>
      <c r="H35" s="18"/>
      <c r="I35" s="20"/>
      <c r="J35" s="125"/>
      <c r="K35" s="22"/>
      <c r="L35" s="28"/>
      <c r="M35" s="33"/>
      <c r="N35" s="471"/>
      <c r="O35" s="472"/>
      <c r="P35" s="34"/>
      <c r="Q35" s="33"/>
      <c r="R35" s="472"/>
      <c r="S35" s="40"/>
    </row>
    <row r="36" spans="1:19" s="473" customFormat="1" ht="19.7" customHeight="1">
      <c r="A36" s="8"/>
      <c r="B36" s="8"/>
      <c r="C36" s="8"/>
      <c r="D36" s="34"/>
      <c r="E36" s="111"/>
      <c r="F36" s="111"/>
      <c r="G36" s="24"/>
      <c r="H36" s="18"/>
      <c r="I36" s="20"/>
      <c r="J36" s="33"/>
      <c r="K36" s="22"/>
      <c r="L36" s="28"/>
      <c r="M36" s="33"/>
      <c r="N36" s="471"/>
      <c r="O36" s="472"/>
      <c r="P36" s="34"/>
      <c r="Q36" s="33"/>
      <c r="R36" s="472"/>
      <c r="S36" s="40"/>
    </row>
    <row r="37" spans="1:19" s="473" customFormat="1" ht="19.7" customHeight="1">
      <c r="A37" s="8"/>
      <c r="B37" s="8"/>
      <c r="C37" s="8"/>
      <c r="D37" s="34"/>
      <c r="E37" s="111"/>
      <c r="F37" s="111"/>
      <c r="H37" s="18"/>
      <c r="I37" s="20"/>
      <c r="J37" s="33"/>
      <c r="K37" s="22"/>
      <c r="L37" s="28"/>
      <c r="M37" s="33"/>
      <c r="N37" s="471"/>
      <c r="O37" s="472"/>
      <c r="P37" s="34"/>
      <c r="Q37" s="33"/>
      <c r="R37" s="472"/>
      <c r="S37" s="40"/>
    </row>
    <row r="38" spans="1:19" s="473" customFormat="1" ht="19.7" customHeight="1">
      <c r="A38" s="8"/>
      <c r="B38" s="8"/>
      <c r="C38" s="8"/>
      <c r="D38" s="34"/>
      <c r="E38" s="111"/>
      <c r="F38" s="111"/>
      <c r="G38" s="24"/>
      <c r="H38" s="18"/>
      <c r="I38" s="20"/>
      <c r="J38" s="125"/>
      <c r="K38" s="22"/>
      <c r="L38" s="28"/>
      <c r="M38" s="33"/>
      <c r="N38" s="471"/>
      <c r="O38" s="472"/>
      <c r="P38" s="34"/>
      <c r="Q38" s="33"/>
      <c r="R38" s="472"/>
      <c r="S38" s="40"/>
    </row>
    <row r="39" spans="1:19" s="473" customFormat="1" ht="19.7" customHeight="1">
      <c r="A39" s="8"/>
      <c r="B39" s="8"/>
      <c r="C39" s="8"/>
      <c r="D39" s="34"/>
      <c r="E39" s="111"/>
      <c r="F39" s="111"/>
      <c r="G39" s="24"/>
      <c r="H39" s="18"/>
      <c r="I39" s="20"/>
      <c r="J39" s="125"/>
      <c r="K39" s="22"/>
      <c r="L39" s="28"/>
      <c r="M39" s="33"/>
      <c r="N39" s="471"/>
      <c r="O39" s="472"/>
      <c r="P39" s="34"/>
      <c r="Q39" s="33"/>
      <c r="R39" s="472"/>
      <c r="S39" s="40"/>
    </row>
    <row r="40" spans="1:19" s="473" customFormat="1" ht="19.7" customHeight="1">
      <c r="A40" s="8"/>
      <c r="B40" s="8"/>
      <c r="C40" s="8"/>
      <c r="D40" s="34"/>
      <c r="E40" s="111"/>
      <c r="F40" s="111"/>
      <c r="G40" s="24"/>
      <c r="H40" s="18"/>
      <c r="I40" s="20"/>
      <c r="J40" s="125"/>
      <c r="K40" s="22"/>
      <c r="L40" s="28"/>
      <c r="M40" s="33"/>
      <c r="N40" s="471"/>
      <c r="O40" s="472"/>
      <c r="P40" s="34"/>
      <c r="Q40" s="33"/>
      <c r="R40" s="472"/>
      <c r="S40" s="40"/>
    </row>
    <row r="41" spans="1:19" s="473" customFormat="1" ht="19.7" customHeight="1">
      <c r="A41" s="8"/>
      <c r="B41" s="8"/>
      <c r="C41" s="8"/>
      <c r="D41" s="34"/>
      <c r="E41" s="111"/>
      <c r="F41" s="111"/>
      <c r="G41" s="24"/>
      <c r="H41" s="18"/>
      <c r="I41" s="20"/>
      <c r="J41" s="125"/>
      <c r="K41" s="22"/>
      <c r="L41" s="28"/>
      <c r="M41" s="33"/>
      <c r="N41" s="471"/>
      <c r="O41" s="472"/>
      <c r="P41" s="34"/>
      <c r="Q41" s="33"/>
      <c r="R41" s="472"/>
      <c r="S41" s="40"/>
    </row>
    <row r="42" spans="1:19" s="473" customFormat="1" ht="19.7" customHeight="1">
      <c r="A42" s="8"/>
      <c r="B42" s="8"/>
      <c r="C42" s="8"/>
      <c r="D42" s="34"/>
      <c r="E42" s="111"/>
      <c r="F42" s="111"/>
      <c r="G42" s="24"/>
      <c r="H42" s="18"/>
      <c r="I42" s="20"/>
      <c r="J42" s="125"/>
      <c r="K42" s="22"/>
      <c r="L42" s="28"/>
      <c r="M42" s="33"/>
      <c r="N42" s="471"/>
      <c r="O42" s="472"/>
      <c r="P42" s="34"/>
      <c r="Q42" s="33"/>
      <c r="R42" s="472"/>
      <c r="S42" s="40"/>
    </row>
    <row r="43" spans="1:19" s="473" customFormat="1" ht="19.7" customHeight="1">
      <c r="A43" s="8"/>
      <c r="B43" s="8"/>
      <c r="C43" s="8"/>
      <c r="D43" s="34"/>
      <c r="E43" s="111"/>
      <c r="F43" s="111"/>
      <c r="G43" s="24"/>
      <c r="H43" s="18"/>
      <c r="I43" s="20"/>
      <c r="J43" s="125"/>
      <c r="K43" s="22"/>
      <c r="L43" s="28"/>
      <c r="M43" s="33"/>
      <c r="N43" s="471"/>
      <c r="O43" s="472"/>
      <c r="P43" s="34"/>
      <c r="Q43" s="33"/>
      <c r="R43" s="472"/>
      <c r="S43" s="40"/>
    </row>
    <row r="44" spans="1:19" s="473" customFormat="1" ht="19.7" customHeight="1">
      <c r="A44" s="8"/>
      <c r="B44" s="8"/>
      <c r="C44" s="8"/>
      <c r="D44" s="34"/>
      <c r="E44" s="111"/>
      <c r="F44" s="111"/>
      <c r="G44" s="24"/>
      <c r="H44" s="18"/>
      <c r="I44" s="20"/>
      <c r="J44" s="125"/>
      <c r="K44" s="22"/>
      <c r="L44" s="28"/>
      <c r="M44" s="33"/>
      <c r="N44" s="471"/>
      <c r="O44" s="472"/>
      <c r="P44" s="34"/>
      <c r="Q44" s="33"/>
      <c r="R44" s="472"/>
      <c r="S44" s="40"/>
    </row>
    <row r="45" spans="1:19" s="473" customFormat="1" ht="19.7" customHeight="1">
      <c r="A45" s="8"/>
      <c r="B45" s="8"/>
      <c r="C45" s="8"/>
      <c r="D45" s="34"/>
      <c r="E45" s="111"/>
      <c r="F45" s="111"/>
      <c r="G45" s="24"/>
      <c r="H45" s="18"/>
      <c r="I45" s="20"/>
      <c r="J45" s="125"/>
      <c r="K45" s="22"/>
      <c r="L45" s="28"/>
      <c r="M45" s="33"/>
      <c r="N45" s="471"/>
      <c r="O45" s="472"/>
      <c r="P45" s="34"/>
      <c r="Q45" s="33"/>
      <c r="R45" s="472"/>
      <c r="S45" s="40"/>
    </row>
    <row r="46" spans="1:19" s="473" customFormat="1" ht="19.7" customHeight="1">
      <c r="A46" s="8"/>
      <c r="B46" s="8"/>
      <c r="C46" s="8"/>
      <c r="D46" s="34"/>
      <c r="E46" s="111"/>
      <c r="F46" s="111"/>
      <c r="G46" s="24"/>
      <c r="H46" s="18"/>
      <c r="I46" s="20"/>
      <c r="J46" s="125"/>
      <c r="K46" s="22"/>
      <c r="L46" s="28"/>
      <c r="M46" s="33"/>
      <c r="N46" s="471"/>
      <c r="O46" s="472"/>
      <c r="P46" s="34"/>
      <c r="Q46" s="33"/>
      <c r="R46" s="472"/>
      <c r="S46" s="40"/>
    </row>
    <row r="47" spans="1:19" s="473" customFormat="1" ht="19.7" customHeight="1">
      <c r="A47" s="8"/>
      <c r="B47" s="8"/>
      <c r="C47" s="8"/>
      <c r="D47" s="34"/>
      <c r="E47" s="111"/>
      <c r="F47" s="111"/>
      <c r="G47" s="24"/>
      <c r="H47" s="18"/>
      <c r="I47" s="20"/>
      <c r="J47" s="125"/>
      <c r="K47" s="22"/>
      <c r="L47" s="28"/>
      <c r="M47" s="33"/>
      <c r="N47" s="471"/>
      <c r="O47" s="472"/>
      <c r="P47" s="34"/>
      <c r="Q47" s="33"/>
      <c r="R47" s="472"/>
      <c r="S47" s="40"/>
    </row>
    <row r="48" spans="1:19" s="473" customFormat="1" ht="19.7" customHeight="1">
      <c r="A48" s="8"/>
      <c r="B48" s="8"/>
      <c r="C48" s="8"/>
      <c r="D48" s="34"/>
      <c r="E48" s="111"/>
      <c r="F48" s="111"/>
      <c r="G48" s="24"/>
      <c r="H48" s="18"/>
      <c r="I48" s="20"/>
      <c r="J48" s="125"/>
      <c r="K48" s="22"/>
      <c r="L48" s="28"/>
      <c r="M48" s="33"/>
      <c r="N48" s="471"/>
      <c r="O48" s="472"/>
      <c r="P48" s="34"/>
      <c r="Q48" s="33"/>
      <c r="R48" s="472"/>
      <c r="S48" s="40"/>
    </row>
    <row r="49" spans="1:19" s="473" customFormat="1" ht="19.7" customHeight="1">
      <c r="A49" s="8"/>
      <c r="B49" s="8"/>
      <c r="C49" s="8"/>
      <c r="D49" s="34"/>
      <c r="E49" s="111"/>
      <c r="F49" s="111"/>
      <c r="G49" s="24"/>
      <c r="H49" s="18"/>
      <c r="I49" s="20"/>
      <c r="J49" s="125"/>
      <c r="K49" s="22"/>
      <c r="L49" s="28"/>
      <c r="M49" s="33"/>
      <c r="N49" s="471"/>
      <c r="O49" s="472"/>
      <c r="P49" s="34"/>
      <c r="Q49" s="33"/>
      <c r="R49" s="472"/>
      <c r="S49" s="40"/>
    </row>
    <row r="50" spans="1:19" s="473" customFormat="1" ht="19.7" customHeight="1">
      <c r="A50" s="8"/>
      <c r="B50" s="8"/>
      <c r="C50" s="8"/>
      <c r="D50" s="34"/>
      <c r="E50" s="111"/>
      <c r="F50" s="111"/>
      <c r="G50" s="24"/>
      <c r="H50" s="18"/>
      <c r="I50" s="20"/>
      <c r="J50" s="125"/>
      <c r="K50" s="22"/>
      <c r="L50" s="28"/>
      <c r="M50" s="33"/>
      <c r="N50" s="471"/>
      <c r="O50" s="472"/>
      <c r="P50" s="34"/>
      <c r="Q50" s="33"/>
      <c r="R50" s="472"/>
      <c r="S50" s="40"/>
    </row>
    <row r="51" spans="1:19" s="473" customFormat="1" ht="19.7" customHeight="1">
      <c r="A51" s="8"/>
      <c r="B51" s="8"/>
      <c r="C51" s="8"/>
      <c r="D51" s="34"/>
      <c r="E51" s="111"/>
      <c r="F51" s="111"/>
      <c r="G51" s="24"/>
      <c r="H51" s="18"/>
      <c r="I51" s="20"/>
      <c r="J51" s="125"/>
      <c r="K51" s="22"/>
      <c r="L51" s="28"/>
      <c r="M51" s="33"/>
      <c r="N51" s="471"/>
      <c r="O51" s="472"/>
      <c r="P51" s="34"/>
      <c r="Q51" s="33"/>
      <c r="R51" s="472"/>
      <c r="S51" s="40"/>
    </row>
    <row r="52" spans="1:19" s="473" customFormat="1" ht="19.7" customHeight="1">
      <c r="A52" s="8"/>
      <c r="B52" s="8"/>
      <c r="C52" s="8"/>
      <c r="D52" s="34"/>
      <c r="E52" s="111"/>
      <c r="F52" s="111"/>
      <c r="G52" s="24"/>
      <c r="H52" s="18"/>
      <c r="I52" s="20"/>
      <c r="J52" s="125"/>
      <c r="K52" s="22"/>
      <c r="L52" s="28"/>
      <c r="M52" s="33"/>
      <c r="N52" s="471"/>
      <c r="O52" s="472"/>
      <c r="P52" s="34"/>
      <c r="Q52" s="33"/>
      <c r="R52" s="472"/>
      <c r="S52" s="40"/>
    </row>
    <row r="53" spans="1:19" s="473" customFormat="1" ht="19.7" customHeight="1">
      <c r="A53" s="8"/>
      <c r="B53" s="8"/>
      <c r="C53" s="8"/>
      <c r="D53" s="34"/>
      <c r="E53" s="111"/>
      <c r="F53" s="111"/>
      <c r="G53" s="24"/>
      <c r="H53" s="18"/>
      <c r="I53" s="20"/>
      <c r="J53" s="125"/>
      <c r="K53" s="22"/>
      <c r="L53" s="28"/>
      <c r="M53" s="33"/>
      <c r="N53" s="471"/>
      <c r="O53" s="472"/>
      <c r="P53" s="34"/>
      <c r="Q53" s="33"/>
      <c r="R53" s="472"/>
      <c r="S53" s="40"/>
    </row>
    <row r="54" spans="1:19" s="473" customFormat="1" ht="19.7" customHeight="1">
      <c r="A54" s="8"/>
      <c r="B54" s="8"/>
      <c r="C54" s="8"/>
      <c r="D54" s="34"/>
      <c r="E54" s="111"/>
      <c r="F54" s="111"/>
      <c r="G54" s="24"/>
      <c r="H54" s="18"/>
      <c r="I54" s="20"/>
      <c r="J54" s="125"/>
      <c r="K54" s="22"/>
      <c r="L54" s="28"/>
      <c r="M54" s="33"/>
      <c r="N54" s="471"/>
      <c r="O54" s="472"/>
      <c r="P54" s="34"/>
      <c r="Q54" s="33"/>
      <c r="R54" s="472"/>
      <c r="S54" s="40"/>
    </row>
    <row r="55" spans="1:19" s="473" customFormat="1" ht="19.7" customHeight="1">
      <c r="A55" s="8"/>
      <c r="B55" s="8"/>
      <c r="C55" s="8"/>
      <c r="D55" s="34"/>
      <c r="E55" s="111"/>
      <c r="F55" s="111"/>
      <c r="G55" s="24"/>
      <c r="H55" s="18"/>
      <c r="I55" s="20"/>
      <c r="J55" s="125"/>
      <c r="K55" s="22"/>
      <c r="L55" s="28"/>
      <c r="M55" s="33"/>
      <c r="N55" s="471"/>
      <c r="O55" s="472"/>
      <c r="P55" s="34"/>
      <c r="Q55" s="33"/>
      <c r="R55" s="472"/>
      <c r="S55" s="40"/>
    </row>
    <row r="56" spans="1:19" s="8" customFormat="1" ht="19.7" customHeight="1">
      <c r="D56" s="17"/>
      <c r="E56" s="17"/>
      <c r="F56" s="17"/>
      <c r="G56" s="1169"/>
      <c r="H56" s="1170"/>
      <c r="I56" s="27"/>
      <c r="J56" s="118"/>
      <c r="K56" s="22"/>
      <c r="L56" s="24"/>
      <c r="M56" s="18"/>
      <c r="N56" s="18"/>
      <c r="O56" s="30"/>
      <c r="P56" s="17"/>
      <c r="Q56" s="18"/>
      <c r="R56" s="30"/>
      <c r="S56" s="23"/>
    </row>
    <row r="57" spans="1:19" s="8" customFormat="1" ht="19.7" customHeight="1">
      <c r="D57" s="17"/>
      <c r="E57" s="17"/>
      <c r="F57" s="17"/>
      <c r="G57" s="321"/>
      <c r="H57" s="1170"/>
      <c r="I57" s="27"/>
      <c r="J57" s="118"/>
      <c r="K57" s="22"/>
      <c r="L57" s="24"/>
      <c r="M57" s="18"/>
      <c r="N57" s="18"/>
      <c r="O57" s="30"/>
      <c r="P57" s="17"/>
      <c r="Q57" s="18"/>
      <c r="R57" s="30"/>
      <c r="S57" s="23"/>
    </row>
    <row r="58" spans="1:19" s="8" customFormat="1" ht="19.7" customHeight="1">
      <c r="D58" s="17"/>
      <c r="E58" s="17"/>
      <c r="F58" s="17"/>
      <c r="G58" s="321"/>
      <c r="H58" s="1170"/>
      <c r="I58" s="27"/>
      <c r="J58" s="118"/>
      <c r="K58" s="22"/>
      <c r="L58" s="24"/>
      <c r="M58" s="18"/>
      <c r="N58" s="18"/>
      <c r="O58" s="30"/>
      <c r="P58" s="17"/>
      <c r="Q58" s="18"/>
      <c r="R58" s="30"/>
      <c r="S58" s="23"/>
    </row>
    <row r="59" spans="1:19" s="8" customFormat="1" ht="19.7" customHeight="1">
      <c r="D59" s="17"/>
      <c r="E59" s="17"/>
      <c r="F59" s="17"/>
      <c r="G59" s="321"/>
      <c r="H59" s="1170"/>
      <c r="I59" s="27"/>
      <c r="J59" s="118"/>
      <c r="K59" s="22"/>
      <c r="L59" s="24"/>
      <c r="M59" s="18"/>
      <c r="N59" s="18"/>
      <c r="O59" s="30"/>
      <c r="P59" s="17"/>
      <c r="Q59" s="18"/>
      <c r="R59" s="30"/>
      <c r="S59" s="23"/>
    </row>
    <row r="60" spans="1:19" s="8" customFormat="1" ht="19.7" customHeight="1">
      <c r="D60" s="17"/>
      <c r="E60" s="17"/>
      <c r="F60" s="17"/>
      <c r="G60" s="24"/>
      <c r="H60" s="531"/>
      <c r="I60" s="27"/>
      <c r="J60" s="118">
        <f>H60*I60</f>
        <v>0</v>
      </c>
      <c r="K60" s="22"/>
      <c r="L60" s="24"/>
      <c r="M60" s="24"/>
      <c r="N60" s="18"/>
      <c r="O60" s="30"/>
      <c r="P60" s="17"/>
      <c r="Q60" s="18"/>
      <c r="R60" s="30"/>
      <c r="S60" s="23"/>
    </row>
    <row r="61" spans="1:19" s="8" customFormat="1" ht="19.7" customHeight="1">
      <c r="D61" s="17"/>
      <c r="E61" s="17"/>
      <c r="F61" s="17"/>
      <c r="G61" s="24"/>
      <c r="H61" s="531"/>
      <c r="I61" s="27"/>
      <c r="J61" s="118"/>
      <c r="K61" s="22"/>
      <c r="L61" s="24"/>
      <c r="M61" s="18"/>
      <c r="N61" s="18"/>
      <c r="O61" s="30"/>
      <c r="P61" s="17"/>
      <c r="Q61" s="18"/>
      <c r="R61" s="30"/>
      <c r="S61" s="23"/>
    </row>
  </sheetData>
  <autoFilter ref="D8:Q61" xr:uid="{E1F62720-7DCC-4AD2-BF21-29DE4F73C142}"/>
  <mergeCells count="7">
    <mergeCell ref="E10:G10"/>
    <mergeCell ref="D2:F2"/>
    <mergeCell ref="I2:K2"/>
    <mergeCell ref="D3:F3"/>
    <mergeCell ref="D4:F4"/>
    <mergeCell ref="D5:F5"/>
    <mergeCell ref="D6:F6"/>
  </mergeCells>
  <phoneticPr fontId="3"/>
  <pageMargins left="0.2" right="0.2" top="0.36" bottom="0.41" header="0.3" footer="0.3"/>
  <pageSetup paperSize="9" scale="70" orientation="landscape"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5F1D4-33B6-41E9-B5D7-877CF29F5488}">
  <sheetPr>
    <tabColor theme="6" tint="-0.249977111117893"/>
  </sheetPr>
  <dimension ref="A2:S68"/>
  <sheetViews>
    <sheetView zoomScale="85" zoomScaleNormal="85" workbookViewId="0">
      <pane xSplit="12" ySplit="8" topLeftCell="O42" activePane="bottomRight" state="frozen"/>
      <selection pane="topRight" activeCell="K1" sqref="K1"/>
      <selection pane="bottomLeft" activeCell="A9" sqref="A9"/>
      <selection pane="bottomRight" activeCell="S53" sqref="S53"/>
    </sheetView>
  </sheetViews>
  <sheetFormatPr defaultRowHeight="18.75"/>
  <cols>
    <col min="1" max="1" width="8.875" style="8" customWidth="1"/>
    <col min="2" max="2" width="9" style="9"/>
    <col min="3" max="3" width="2.625" style="9" customWidth="1"/>
    <col min="4" max="4" width="5.75" style="8" customWidth="1"/>
    <col min="5" max="6" width="15.75" style="9" customWidth="1"/>
    <col min="7" max="7" width="50.75" style="9" customWidth="1"/>
    <col min="8" max="8" width="6.25" style="9" customWidth="1"/>
    <col min="9" max="10" width="9.875" style="9" bestFit="1" customWidth="1"/>
    <col min="11" max="11" width="5.75" style="10" customWidth="1"/>
    <col min="12" max="12" width="59.625" style="9" customWidth="1"/>
    <col min="13" max="13" width="50" style="9" customWidth="1"/>
    <col min="14" max="14" width="39.875" style="8" customWidth="1"/>
    <col min="15" max="15" width="13.75" style="48" customWidth="1"/>
    <col min="16" max="16" width="6.375" style="9" customWidth="1"/>
    <col min="17" max="17" width="13.25" style="10" customWidth="1"/>
    <col min="18" max="18" width="14.5" style="49" customWidth="1"/>
    <col min="19" max="19" width="15.625" style="11" customWidth="1"/>
    <col min="20" max="256" width="9" style="9"/>
    <col min="257" max="257" width="8.875" style="9" customWidth="1"/>
    <col min="258" max="258" width="9" style="9"/>
    <col min="259" max="259" width="2.625" style="9" customWidth="1"/>
    <col min="260" max="260" width="5.75" style="9" customWidth="1"/>
    <col min="261" max="262" width="15.75" style="9" customWidth="1"/>
    <col min="263" max="263" width="50.75" style="9" customWidth="1"/>
    <col min="264" max="264" width="6.25" style="9" customWidth="1"/>
    <col min="265" max="266" width="9.875" style="9" bestFit="1" customWidth="1"/>
    <col min="267" max="267" width="5.75" style="9" customWidth="1"/>
    <col min="268" max="268" width="59.625" style="9" customWidth="1"/>
    <col min="269" max="269" width="50" style="9" customWidth="1"/>
    <col min="270" max="270" width="39.875" style="9" customWidth="1"/>
    <col min="271" max="271" width="13.75" style="9" customWidth="1"/>
    <col min="272" max="272" width="6.375" style="9" customWidth="1"/>
    <col min="273" max="273" width="13.25" style="9" customWidth="1"/>
    <col min="274" max="274" width="14.5" style="9" customWidth="1"/>
    <col min="275" max="275" width="15.625" style="9" customWidth="1"/>
    <col min="276" max="512" width="9" style="9"/>
    <col min="513" max="513" width="8.875" style="9" customWidth="1"/>
    <col min="514" max="514" width="9" style="9"/>
    <col min="515" max="515" width="2.625" style="9" customWidth="1"/>
    <col min="516" max="516" width="5.75" style="9" customWidth="1"/>
    <col min="517" max="518" width="15.75" style="9" customWidth="1"/>
    <col min="519" max="519" width="50.75" style="9" customWidth="1"/>
    <col min="520" max="520" width="6.25" style="9" customWidth="1"/>
    <col min="521" max="522" width="9.875" style="9" bestFit="1" customWidth="1"/>
    <col min="523" max="523" width="5.75" style="9" customWidth="1"/>
    <col min="524" max="524" width="59.625" style="9" customWidth="1"/>
    <col min="525" max="525" width="50" style="9" customWidth="1"/>
    <col min="526" max="526" width="39.875" style="9" customWidth="1"/>
    <col min="527" max="527" width="13.75" style="9" customWidth="1"/>
    <col min="528" max="528" width="6.375" style="9" customWidth="1"/>
    <col min="529" max="529" width="13.25" style="9" customWidth="1"/>
    <col min="530" max="530" width="14.5" style="9" customWidth="1"/>
    <col min="531" max="531" width="15.625" style="9" customWidth="1"/>
    <col min="532" max="768" width="9" style="9"/>
    <col min="769" max="769" width="8.875" style="9" customWidth="1"/>
    <col min="770" max="770" width="9" style="9"/>
    <col min="771" max="771" width="2.625" style="9" customWidth="1"/>
    <col min="772" max="772" width="5.75" style="9" customWidth="1"/>
    <col min="773" max="774" width="15.75" style="9" customWidth="1"/>
    <col min="775" max="775" width="50.75" style="9" customWidth="1"/>
    <col min="776" max="776" width="6.25" style="9" customWidth="1"/>
    <col min="777" max="778" width="9.875" style="9" bestFit="1" customWidth="1"/>
    <col min="779" max="779" width="5.75" style="9" customWidth="1"/>
    <col min="780" max="780" width="59.625" style="9" customWidth="1"/>
    <col min="781" max="781" width="50" style="9" customWidth="1"/>
    <col min="782" max="782" width="39.875" style="9" customWidth="1"/>
    <col min="783" max="783" width="13.75" style="9" customWidth="1"/>
    <col min="784" max="784" width="6.375" style="9" customWidth="1"/>
    <col min="785" max="785" width="13.25" style="9" customWidth="1"/>
    <col min="786" max="786" width="14.5" style="9" customWidth="1"/>
    <col min="787" max="787" width="15.625" style="9" customWidth="1"/>
    <col min="788" max="1024" width="9" style="9"/>
    <col min="1025" max="1025" width="8.875" style="9" customWidth="1"/>
    <col min="1026" max="1026" width="9" style="9"/>
    <col min="1027" max="1027" width="2.625" style="9" customWidth="1"/>
    <col min="1028" max="1028" width="5.75" style="9" customWidth="1"/>
    <col min="1029" max="1030" width="15.75" style="9" customWidth="1"/>
    <col min="1031" max="1031" width="50.75" style="9" customWidth="1"/>
    <col min="1032" max="1032" width="6.25" style="9" customWidth="1"/>
    <col min="1033" max="1034" width="9.875" style="9" bestFit="1" customWidth="1"/>
    <col min="1035" max="1035" width="5.75" style="9" customWidth="1"/>
    <col min="1036" max="1036" width="59.625" style="9" customWidth="1"/>
    <col min="1037" max="1037" width="50" style="9" customWidth="1"/>
    <col min="1038" max="1038" width="39.875" style="9" customWidth="1"/>
    <col min="1039" max="1039" width="13.75" style="9" customWidth="1"/>
    <col min="1040" max="1040" width="6.375" style="9" customWidth="1"/>
    <col min="1041" max="1041" width="13.25" style="9" customWidth="1"/>
    <col min="1042" max="1042" width="14.5" style="9" customWidth="1"/>
    <col min="1043" max="1043" width="15.625" style="9" customWidth="1"/>
    <col min="1044" max="1280" width="9" style="9"/>
    <col min="1281" max="1281" width="8.875" style="9" customWidth="1"/>
    <col min="1282" max="1282" width="9" style="9"/>
    <col min="1283" max="1283" width="2.625" style="9" customWidth="1"/>
    <col min="1284" max="1284" width="5.75" style="9" customWidth="1"/>
    <col min="1285" max="1286" width="15.75" style="9" customWidth="1"/>
    <col min="1287" max="1287" width="50.75" style="9" customWidth="1"/>
    <col min="1288" max="1288" width="6.25" style="9" customWidth="1"/>
    <col min="1289" max="1290" width="9.875" style="9" bestFit="1" customWidth="1"/>
    <col min="1291" max="1291" width="5.75" style="9" customWidth="1"/>
    <col min="1292" max="1292" width="59.625" style="9" customWidth="1"/>
    <col min="1293" max="1293" width="50" style="9" customWidth="1"/>
    <col min="1294" max="1294" width="39.875" style="9" customWidth="1"/>
    <col min="1295" max="1295" width="13.75" style="9" customWidth="1"/>
    <col min="1296" max="1296" width="6.375" style="9" customWidth="1"/>
    <col min="1297" max="1297" width="13.25" style="9" customWidth="1"/>
    <col min="1298" max="1298" width="14.5" style="9" customWidth="1"/>
    <col min="1299" max="1299" width="15.625" style="9" customWidth="1"/>
    <col min="1300" max="1536" width="9" style="9"/>
    <col min="1537" max="1537" width="8.875" style="9" customWidth="1"/>
    <col min="1538" max="1538" width="9" style="9"/>
    <col min="1539" max="1539" width="2.625" style="9" customWidth="1"/>
    <col min="1540" max="1540" width="5.75" style="9" customWidth="1"/>
    <col min="1541" max="1542" width="15.75" style="9" customWidth="1"/>
    <col min="1543" max="1543" width="50.75" style="9" customWidth="1"/>
    <col min="1544" max="1544" width="6.25" style="9" customWidth="1"/>
    <col min="1545" max="1546" width="9.875" style="9" bestFit="1" customWidth="1"/>
    <col min="1547" max="1547" width="5.75" style="9" customWidth="1"/>
    <col min="1548" max="1548" width="59.625" style="9" customWidth="1"/>
    <col min="1549" max="1549" width="50" style="9" customWidth="1"/>
    <col min="1550" max="1550" width="39.875" style="9" customWidth="1"/>
    <col min="1551" max="1551" width="13.75" style="9" customWidth="1"/>
    <col min="1552" max="1552" width="6.375" style="9" customWidth="1"/>
    <col min="1553" max="1553" width="13.25" style="9" customWidth="1"/>
    <col min="1554" max="1554" width="14.5" style="9" customWidth="1"/>
    <col min="1555" max="1555" width="15.625" style="9" customWidth="1"/>
    <col min="1556" max="1792" width="9" style="9"/>
    <col min="1793" max="1793" width="8.875" style="9" customWidth="1"/>
    <col min="1794" max="1794" width="9" style="9"/>
    <col min="1795" max="1795" width="2.625" style="9" customWidth="1"/>
    <col min="1796" max="1796" width="5.75" style="9" customWidth="1"/>
    <col min="1797" max="1798" width="15.75" style="9" customWidth="1"/>
    <col min="1799" max="1799" width="50.75" style="9" customWidth="1"/>
    <col min="1800" max="1800" width="6.25" style="9" customWidth="1"/>
    <col min="1801" max="1802" width="9.875" style="9" bestFit="1" customWidth="1"/>
    <col min="1803" max="1803" width="5.75" style="9" customWidth="1"/>
    <col min="1804" max="1804" width="59.625" style="9" customWidth="1"/>
    <col min="1805" max="1805" width="50" style="9" customWidth="1"/>
    <col min="1806" max="1806" width="39.875" style="9" customWidth="1"/>
    <col min="1807" max="1807" width="13.75" style="9" customWidth="1"/>
    <col min="1808" max="1808" width="6.375" style="9" customWidth="1"/>
    <col min="1809" max="1809" width="13.25" style="9" customWidth="1"/>
    <col min="1810" max="1810" width="14.5" style="9" customWidth="1"/>
    <col min="1811" max="1811" width="15.625" style="9" customWidth="1"/>
    <col min="1812" max="2048" width="9" style="9"/>
    <col min="2049" max="2049" width="8.875" style="9" customWidth="1"/>
    <col min="2050" max="2050" width="9" style="9"/>
    <col min="2051" max="2051" width="2.625" style="9" customWidth="1"/>
    <col min="2052" max="2052" width="5.75" style="9" customWidth="1"/>
    <col min="2053" max="2054" width="15.75" style="9" customWidth="1"/>
    <col min="2055" max="2055" width="50.75" style="9" customWidth="1"/>
    <col min="2056" max="2056" width="6.25" style="9" customWidth="1"/>
    <col min="2057" max="2058" width="9.875" style="9" bestFit="1" customWidth="1"/>
    <col min="2059" max="2059" width="5.75" style="9" customWidth="1"/>
    <col min="2060" max="2060" width="59.625" style="9" customWidth="1"/>
    <col min="2061" max="2061" width="50" style="9" customWidth="1"/>
    <col min="2062" max="2062" width="39.875" style="9" customWidth="1"/>
    <col min="2063" max="2063" width="13.75" style="9" customWidth="1"/>
    <col min="2064" max="2064" width="6.375" style="9" customWidth="1"/>
    <col min="2065" max="2065" width="13.25" style="9" customWidth="1"/>
    <col min="2066" max="2066" width="14.5" style="9" customWidth="1"/>
    <col min="2067" max="2067" width="15.625" style="9" customWidth="1"/>
    <col min="2068" max="2304" width="9" style="9"/>
    <col min="2305" max="2305" width="8.875" style="9" customWidth="1"/>
    <col min="2306" max="2306" width="9" style="9"/>
    <col min="2307" max="2307" width="2.625" style="9" customWidth="1"/>
    <col min="2308" max="2308" width="5.75" style="9" customWidth="1"/>
    <col min="2309" max="2310" width="15.75" style="9" customWidth="1"/>
    <col min="2311" max="2311" width="50.75" style="9" customWidth="1"/>
    <col min="2312" max="2312" width="6.25" style="9" customWidth="1"/>
    <col min="2313" max="2314" width="9.875" style="9" bestFit="1" customWidth="1"/>
    <col min="2315" max="2315" width="5.75" style="9" customWidth="1"/>
    <col min="2316" max="2316" width="59.625" style="9" customWidth="1"/>
    <col min="2317" max="2317" width="50" style="9" customWidth="1"/>
    <col min="2318" max="2318" width="39.875" style="9" customWidth="1"/>
    <col min="2319" max="2319" width="13.75" style="9" customWidth="1"/>
    <col min="2320" max="2320" width="6.375" style="9" customWidth="1"/>
    <col min="2321" max="2321" width="13.25" style="9" customWidth="1"/>
    <col min="2322" max="2322" width="14.5" style="9" customWidth="1"/>
    <col min="2323" max="2323" width="15.625" style="9" customWidth="1"/>
    <col min="2324" max="2560" width="9" style="9"/>
    <col min="2561" max="2561" width="8.875" style="9" customWidth="1"/>
    <col min="2562" max="2562" width="9" style="9"/>
    <col min="2563" max="2563" width="2.625" style="9" customWidth="1"/>
    <col min="2564" max="2564" width="5.75" style="9" customWidth="1"/>
    <col min="2565" max="2566" width="15.75" style="9" customWidth="1"/>
    <col min="2567" max="2567" width="50.75" style="9" customWidth="1"/>
    <col min="2568" max="2568" width="6.25" style="9" customWidth="1"/>
    <col min="2569" max="2570" width="9.875" style="9" bestFit="1" customWidth="1"/>
    <col min="2571" max="2571" width="5.75" style="9" customWidth="1"/>
    <col min="2572" max="2572" width="59.625" style="9" customWidth="1"/>
    <col min="2573" max="2573" width="50" style="9" customWidth="1"/>
    <col min="2574" max="2574" width="39.875" style="9" customWidth="1"/>
    <col min="2575" max="2575" width="13.75" style="9" customWidth="1"/>
    <col min="2576" max="2576" width="6.375" style="9" customWidth="1"/>
    <col min="2577" max="2577" width="13.25" style="9" customWidth="1"/>
    <col min="2578" max="2578" width="14.5" style="9" customWidth="1"/>
    <col min="2579" max="2579" width="15.625" style="9" customWidth="1"/>
    <col min="2580" max="2816" width="9" style="9"/>
    <col min="2817" max="2817" width="8.875" style="9" customWidth="1"/>
    <col min="2818" max="2818" width="9" style="9"/>
    <col min="2819" max="2819" width="2.625" style="9" customWidth="1"/>
    <col min="2820" max="2820" width="5.75" style="9" customWidth="1"/>
    <col min="2821" max="2822" width="15.75" style="9" customWidth="1"/>
    <col min="2823" max="2823" width="50.75" style="9" customWidth="1"/>
    <col min="2824" max="2824" width="6.25" style="9" customWidth="1"/>
    <col min="2825" max="2826" width="9.875" style="9" bestFit="1" customWidth="1"/>
    <col min="2827" max="2827" width="5.75" style="9" customWidth="1"/>
    <col min="2828" max="2828" width="59.625" style="9" customWidth="1"/>
    <col min="2829" max="2829" width="50" style="9" customWidth="1"/>
    <col min="2830" max="2830" width="39.875" style="9" customWidth="1"/>
    <col min="2831" max="2831" width="13.75" style="9" customWidth="1"/>
    <col min="2832" max="2832" width="6.375" style="9" customWidth="1"/>
    <col min="2833" max="2833" width="13.25" style="9" customWidth="1"/>
    <col min="2834" max="2834" width="14.5" style="9" customWidth="1"/>
    <col min="2835" max="2835" width="15.625" style="9" customWidth="1"/>
    <col min="2836" max="3072" width="9" style="9"/>
    <col min="3073" max="3073" width="8.875" style="9" customWidth="1"/>
    <col min="3074" max="3074" width="9" style="9"/>
    <col min="3075" max="3075" width="2.625" style="9" customWidth="1"/>
    <col min="3076" max="3076" width="5.75" style="9" customWidth="1"/>
    <col min="3077" max="3078" width="15.75" style="9" customWidth="1"/>
    <col min="3079" max="3079" width="50.75" style="9" customWidth="1"/>
    <col min="3080" max="3080" width="6.25" style="9" customWidth="1"/>
    <col min="3081" max="3082" width="9.875" style="9" bestFit="1" customWidth="1"/>
    <col min="3083" max="3083" width="5.75" style="9" customWidth="1"/>
    <col min="3084" max="3084" width="59.625" style="9" customWidth="1"/>
    <col min="3085" max="3085" width="50" style="9" customWidth="1"/>
    <col min="3086" max="3086" width="39.875" style="9" customWidth="1"/>
    <col min="3087" max="3087" width="13.75" style="9" customWidth="1"/>
    <col min="3088" max="3088" width="6.375" style="9" customWidth="1"/>
    <col min="3089" max="3089" width="13.25" style="9" customWidth="1"/>
    <col min="3090" max="3090" width="14.5" style="9" customWidth="1"/>
    <col min="3091" max="3091" width="15.625" style="9" customWidth="1"/>
    <col min="3092" max="3328" width="9" style="9"/>
    <col min="3329" max="3329" width="8.875" style="9" customWidth="1"/>
    <col min="3330" max="3330" width="9" style="9"/>
    <col min="3331" max="3331" width="2.625" style="9" customWidth="1"/>
    <col min="3332" max="3332" width="5.75" style="9" customWidth="1"/>
    <col min="3333" max="3334" width="15.75" style="9" customWidth="1"/>
    <col min="3335" max="3335" width="50.75" style="9" customWidth="1"/>
    <col min="3336" max="3336" width="6.25" style="9" customWidth="1"/>
    <col min="3337" max="3338" width="9.875" style="9" bestFit="1" customWidth="1"/>
    <col min="3339" max="3339" width="5.75" style="9" customWidth="1"/>
    <col min="3340" max="3340" width="59.625" style="9" customWidth="1"/>
    <col min="3341" max="3341" width="50" style="9" customWidth="1"/>
    <col min="3342" max="3342" width="39.875" style="9" customWidth="1"/>
    <col min="3343" max="3343" width="13.75" style="9" customWidth="1"/>
    <col min="3344" max="3344" width="6.375" style="9" customWidth="1"/>
    <col min="3345" max="3345" width="13.25" style="9" customWidth="1"/>
    <col min="3346" max="3346" width="14.5" style="9" customWidth="1"/>
    <col min="3347" max="3347" width="15.625" style="9" customWidth="1"/>
    <col min="3348" max="3584" width="9" style="9"/>
    <col min="3585" max="3585" width="8.875" style="9" customWidth="1"/>
    <col min="3586" max="3586" width="9" style="9"/>
    <col min="3587" max="3587" width="2.625" style="9" customWidth="1"/>
    <col min="3588" max="3588" width="5.75" style="9" customWidth="1"/>
    <col min="3589" max="3590" width="15.75" style="9" customWidth="1"/>
    <col min="3591" max="3591" width="50.75" style="9" customWidth="1"/>
    <col min="3592" max="3592" width="6.25" style="9" customWidth="1"/>
    <col min="3593" max="3594" width="9.875" style="9" bestFit="1" customWidth="1"/>
    <col min="3595" max="3595" width="5.75" style="9" customWidth="1"/>
    <col min="3596" max="3596" width="59.625" style="9" customWidth="1"/>
    <col min="3597" max="3597" width="50" style="9" customWidth="1"/>
    <col min="3598" max="3598" width="39.875" style="9" customWidth="1"/>
    <col min="3599" max="3599" width="13.75" style="9" customWidth="1"/>
    <col min="3600" max="3600" width="6.375" style="9" customWidth="1"/>
    <col min="3601" max="3601" width="13.25" style="9" customWidth="1"/>
    <col min="3602" max="3602" width="14.5" style="9" customWidth="1"/>
    <col min="3603" max="3603" width="15.625" style="9" customWidth="1"/>
    <col min="3604" max="3840" width="9" style="9"/>
    <col min="3841" max="3841" width="8.875" style="9" customWidth="1"/>
    <col min="3842" max="3842" width="9" style="9"/>
    <col min="3843" max="3843" width="2.625" style="9" customWidth="1"/>
    <col min="3844" max="3844" width="5.75" style="9" customWidth="1"/>
    <col min="3845" max="3846" width="15.75" style="9" customWidth="1"/>
    <col min="3847" max="3847" width="50.75" style="9" customWidth="1"/>
    <col min="3848" max="3848" width="6.25" style="9" customWidth="1"/>
    <col min="3849" max="3850" width="9.875" style="9" bestFit="1" customWidth="1"/>
    <col min="3851" max="3851" width="5.75" style="9" customWidth="1"/>
    <col min="3852" max="3852" width="59.625" style="9" customWidth="1"/>
    <col min="3853" max="3853" width="50" style="9" customWidth="1"/>
    <col min="3854" max="3854" width="39.875" style="9" customWidth="1"/>
    <col min="3855" max="3855" width="13.75" style="9" customWidth="1"/>
    <col min="3856" max="3856" width="6.375" style="9" customWidth="1"/>
    <col min="3857" max="3857" width="13.25" style="9" customWidth="1"/>
    <col min="3858" max="3858" width="14.5" style="9" customWidth="1"/>
    <col min="3859" max="3859" width="15.625" style="9" customWidth="1"/>
    <col min="3860" max="4096" width="9" style="9"/>
    <col min="4097" max="4097" width="8.875" style="9" customWidth="1"/>
    <col min="4098" max="4098" width="9" style="9"/>
    <col min="4099" max="4099" width="2.625" style="9" customWidth="1"/>
    <col min="4100" max="4100" width="5.75" style="9" customWidth="1"/>
    <col min="4101" max="4102" width="15.75" style="9" customWidth="1"/>
    <col min="4103" max="4103" width="50.75" style="9" customWidth="1"/>
    <col min="4104" max="4104" width="6.25" style="9" customWidth="1"/>
    <col min="4105" max="4106" width="9.875" style="9" bestFit="1" customWidth="1"/>
    <col min="4107" max="4107" width="5.75" style="9" customWidth="1"/>
    <col min="4108" max="4108" width="59.625" style="9" customWidth="1"/>
    <col min="4109" max="4109" width="50" style="9" customWidth="1"/>
    <col min="4110" max="4110" width="39.875" style="9" customWidth="1"/>
    <col min="4111" max="4111" width="13.75" style="9" customWidth="1"/>
    <col min="4112" max="4112" width="6.375" style="9" customWidth="1"/>
    <col min="4113" max="4113" width="13.25" style="9" customWidth="1"/>
    <col min="4114" max="4114" width="14.5" style="9" customWidth="1"/>
    <col min="4115" max="4115" width="15.625" style="9" customWidth="1"/>
    <col min="4116" max="4352" width="9" style="9"/>
    <col min="4353" max="4353" width="8.875" style="9" customWidth="1"/>
    <col min="4354" max="4354" width="9" style="9"/>
    <col min="4355" max="4355" width="2.625" style="9" customWidth="1"/>
    <col min="4356" max="4356" width="5.75" style="9" customWidth="1"/>
    <col min="4357" max="4358" width="15.75" style="9" customWidth="1"/>
    <col min="4359" max="4359" width="50.75" style="9" customWidth="1"/>
    <col min="4360" max="4360" width="6.25" style="9" customWidth="1"/>
    <col min="4361" max="4362" width="9.875" style="9" bestFit="1" customWidth="1"/>
    <col min="4363" max="4363" width="5.75" style="9" customWidth="1"/>
    <col min="4364" max="4364" width="59.625" style="9" customWidth="1"/>
    <col min="4365" max="4365" width="50" style="9" customWidth="1"/>
    <col min="4366" max="4366" width="39.875" style="9" customWidth="1"/>
    <col min="4367" max="4367" width="13.75" style="9" customWidth="1"/>
    <col min="4368" max="4368" width="6.375" style="9" customWidth="1"/>
    <col min="4369" max="4369" width="13.25" style="9" customWidth="1"/>
    <col min="4370" max="4370" width="14.5" style="9" customWidth="1"/>
    <col min="4371" max="4371" width="15.625" style="9" customWidth="1"/>
    <col min="4372" max="4608" width="9" style="9"/>
    <col min="4609" max="4609" width="8.875" style="9" customWidth="1"/>
    <col min="4610" max="4610" width="9" style="9"/>
    <col min="4611" max="4611" width="2.625" style="9" customWidth="1"/>
    <col min="4612" max="4612" width="5.75" style="9" customWidth="1"/>
    <col min="4613" max="4614" width="15.75" style="9" customWidth="1"/>
    <col min="4615" max="4615" width="50.75" style="9" customWidth="1"/>
    <col min="4616" max="4616" width="6.25" style="9" customWidth="1"/>
    <col min="4617" max="4618" width="9.875" style="9" bestFit="1" customWidth="1"/>
    <col min="4619" max="4619" width="5.75" style="9" customWidth="1"/>
    <col min="4620" max="4620" width="59.625" style="9" customWidth="1"/>
    <col min="4621" max="4621" width="50" style="9" customWidth="1"/>
    <col min="4622" max="4622" width="39.875" style="9" customWidth="1"/>
    <col min="4623" max="4623" width="13.75" style="9" customWidth="1"/>
    <col min="4624" max="4624" width="6.375" style="9" customWidth="1"/>
    <col min="4625" max="4625" width="13.25" style="9" customWidth="1"/>
    <col min="4626" max="4626" width="14.5" style="9" customWidth="1"/>
    <col min="4627" max="4627" width="15.625" style="9" customWidth="1"/>
    <col min="4628" max="4864" width="9" style="9"/>
    <col min="4865" max="4865" width="8.875" style="9" customWidth="1"/>
    <col min="4866" max="4866" width="9" style="9"/>
    <col min="4867" max="4867" width="2.625" style="9" customWidth="1"/>
    <col min="4868" max="4868" width="5.75" style="9" customWidth="1"/>
    <col min="4869" max="4870" width="15.75" style="9" customWidth="1"/>
    <col min="4871" max="4871" width="50.75" style="9" customWidth="1"/>
    <col min="4872" max="4872" width="6.25" style="9" customWidth="1"/>
    <col min="4873" max="4874" width="9.875" style="9" bestFit="1" customWidth="1"/>
    <col min="4875" max="4875" width="5.75" style="9" customWidth="1"/>
    <col min="4876" max="4876" width="59.625" style="9" customWidth="1"/>
    <col min="4877" max="4877" width="50" style="9" customWidth="1"/>
    <col min="4878" max="4878" width="39.875" style="9" customWidth="1"/>
    <col min="4879" max="4879" width="13.75" style="9" customWidth="1"/>
    <col min="4880" max="4880" width="6.375" style="9" customWidth="1"/>
    <col min="4881" max="4881" width="13.25" style="9" customWidth="1"/>
    <col min="4882" max="4882" width="14.5" style="9" customWidth="1"/>
    <col min="4883" max="4883" width="15.625" style="9" customWidth="1"/>
    <col min="4884" max="5120" width="9" style="9"/>
    <col min="5121" max="5121" width="8.875" style="9" customWidth="1"/>
    <col min="5122" max="5122" width="9" style="9"/>
    <col min="5123" max="5123" width="2.625" style="9" customWidth="1"/>
    <col min="5124" max="5124" width="5.75" style="9" customWidth="1"/>
    <col min="5125" max="5126" width="15.75" style="9" customWidth="1"/>
    <col min="5127" max="5127" width="50.75" style="9" customWidth="1"/>
    <col min="5128" max="5128" width="6.25" style="9" customWidth="1"/>
    <col min="5129" max="5130" width="9.875" style="9" bestFit="1" customWidth="1"/>
    <col min="5131" max="5131" width="5.75" style="9" customWidth="1"/>
    <col min="5132" max="5132" width="59.625" style="9" customWidth="1"/>
    <col min="5133" max="5133" width="50" style="9" customWidth="1"/>
    <col min="5134" max="5134" width="39.875" style="9" customWidth="1"/>
    <col min="5135" max="5135" width="13.75" style="9" customWidth="1"/>
    <col min="5136" max="5136" width="6.375" style="9" customWidth="1"/>
    <col min="5137" max="5137" width="13.25" style="9" customWidth="1"/>
    <col min="5138" max="5138" width="14.5" style="9" customWidth="1"/>
    <col min="5139" max="5139" width="15.625" style="9" customWidth="1"/>
    <col min="5140" max="5376" width="9" style="9"/>
    <col min="5377" max="5377" width="8.875" style="9" customWidth="1"/>
    <col min="5378" max="5378" width="9" style="9"/>
    <col min="5379" max="5379" width="2.625" style="9" customWidth="1"/>
    <col min="5380" max="5380" width="5.75" style="9" customWidth="1"/>
    <col min="5381" max="5382" width="15.75" style="9" customWidth="1"/>
    <col min="5383" max="5383" width="50.75" style="9" customWidth="1"/>
    <col min="5384" max="5384" width="6.25" style="9" customWidth="1"/>
    <col min="5385" max="5386" width="9.875" style="9" bestFit="1" customWidth="1"/>
    <col min="5387" max="5387" width="5.75" style="9" customWidth="1"/>
    <col min="5388" max="5388" width="59.625" style="9" customWidth="1"/>
    <col min="5389" max="5389" width="50" style="9" customWidth="1"/>
    <col min="5390" max="5390" width="39.875" style="9" customWidth="1"/>
    <col min="5391" max="5391" width="13.75" style="9" customWidth="1"/>
    <col min="5392" max="5392" width="6.375" style="9" customWidth="1"/>
    <col min="5393" max="5393" width="13.25" style="9" customWidth="1"/>
    <col min="5394" max="5394" width="14.5" style="9" customWidth="1"/>
    <col min="5395" max="5395" width="15.625" style="9" customWidth="1"/>
    <col min="5396" max="5632" width="9" style="9"/>
    <col min="5633" max="5633" width="8.875" style="9" customWidth="1"/>
    <col min="5634" max="5634" width="9" style="9"/>
    <col min="5635" max="5635" width="2.625" style="9" customWidth="1"/>
    <col min="5636" max="5636" width="5.75" style="9" customWidth="1"/>
    <col min="5637" max="5638" width="15.75" style="9" customWidth="1"/>
    <col min="5639" max="5639" width="50.75" style="9" customWidth="1"/>
    <col min="5640" max="5640" width="6.25" style="9" customWidth="1"/>
    <col min="5641" max="5642" width="9.875" style="9" bestFit="1" customWidth="1"/>
    <col min="5643" max="5643" width="5.75" style="9" customWidth="1"/>
    <col min="5644" max="5644" width="59.625" style="9" customWidth="1"/>
    <col min="5645" max="5645" width="50" style="9" customWidth="1"/>
    <col min="5646" max="5646" width="39.875" style="9" customWidth="1"/>
    <col min="5647" max="5647" width="13.75" style="9" customWidth="1"/>
    <col min="5648" max="5648" width="6.375" style="9" customWidth="1"/>
    <col min="5649" max="5649" width="13.25" style="9" customWidth="1"/>
    <col min="5650" max="5650" width="14.5" style="9" customWidth="1"/>
    <col min="5651" max="5651" width="15.625" style="9" customWidth="1"/>
    <col min="5652" max="5888" width="9" style="9"/>
    <col min="5889" max="5889" width="8.875" style="9" customWidth="1"/>
    <col min="5890" max="5890" width="9" style="9"/>
    <col min="5891" max="5891" width="2.625" style="9" customWidth="1"/>
    <col min="5892" max="5892" width="5.75" style="9" customWidth="1"/>
    <col min="5893" max="5894" width="15.75" style="9" customWidth="1"/>
    <col min="5895" max="5895" width="50.75" style="9" customWidth="1"/>
    <col min="5896" max="5896" width="6.25" style="9" customWidth="1"/>
    <col min="5897" max="5898" width="9.875" style="9" bestFit="1" customWidth="1"/>
    <col min="5899" max="5899" width="5.75" style="9" customWidth="1"/>
    <col min="5900" max="5900" width="59.625" style="9" customWidth="1"/>
    <col min="5901" max="5901" width="50" style="9" customWidth="1"/>
    <col min="5902" max="5902" width="39.875" style="9" customWidth="1"/>
    <col min="5903" max="5903" width="13.75" style="9" customWidth="1"/>
    <col min="5904" max="5904" width="6.375" style="9" customWidth="1"/>
    <col min="5905" max="5905" width="13.25" style="9" customWidth="1"/>
    <col min="5906" max="5906" width="14.5" style="9" customWidth="1"/>
    <col min="5907" max="5907" width="15.625" style="9" customWidth="1"/>
    <col min="5908" max="6144" width="9" style="9"/>
    <col min="6145" max="6145" width="8.875" style="9" customWidth="1"/>
    <col min="6146" max="6146" width="9" style="9"/>
    <col min="6147" max="6147" width="2.625" style="9" customWidth="1"/>
    <col min="6148" max="6148" width="5.75" style="9" customWidth="1"/>
    <col min="6149" max="6150" width="15.75" style="9" customWidth="1"/>
    <col min="6151" max="6151" width="50.75" style="9" customWidth="1"/>
    <col min="6152" max="6152" width="6.25" style="9" customWidth="1"/>
    <col min="6153" max="6154" width="9.875" style="9" bestFit="1" customWidth="1"/>
    <col min="6155" max="6155" width="5.75" style="9" customWidth="1"/>
    <col min="6156" max="6156" width="59.625" style="9" customWidth="1"/>
    <col min="6157" max="6157" width="50" style="9" customWidth="1"/>
    <col min="6158" max="6158" width="39.875" style="9" customWidth="1"/>
    <col min="6159" max="6159" width="13.75" style="9" customWidth="1"/>
    <col min="6160" max="6160" width="6.375" style="9" customWidth="1"/>
    <col min="6161" max="6161" width="13.25" style="9" customWidth="1"/>
    <col min="6162" max="6162" width="14.5" style="9" customWidth="1"/>
    <col min="6163" max="6163" width="15.625" style="9" customWidth="1"/>
    <col min="6164" max="6400" width="9" style="9"/>
    <col min="6401" max="6401" width="8.875" style="9" customWidth="1"/>
    <col min="6402" max="6402" width="9" style="9"/>
    <col min="6403" max="6403" width="2.625" style="9" customWidth="1"/>
    <col min="6404" max="6404" width="5.75" style="9" customWidth="1"/>
    <col min="6405" max="6406" width="15.75" style="9" customWidth="1"/>
    <col min="6407" max="6407" width="50.75" style="9" customWidth="1"/>
    <col min="6408" max="6408" width="6.25" style="9" customWidth="1"/>
    <col min="6409" max="6410" width="9.875" style="9" bestFit="1" customWidth="1"/>
    <col min="6411" max="6411" width="5.75" style="9" customWidth="1"/>
    <col min="6412" max="6412" width="59.625" style="9" customWidth="1"/>
    <col min="6413" max="6413" width="50" style="9" customWidth="1"/>
    <col min="6414" max="6414" width="39.875" style="9" customWidth="1"/>
    <col min="6415" max="6415" width="13.75" style="9" customWidth="1"/>
    <col min="6416" max="6416" width="6.375" style="9" customWidth="1"/>
    <col min="6417" max="6417" width="13.25" style="9" customWidth="1"/>
    <col min="6418" max="6418" width="14.5" style="9" customWidth="1"/>
    <col min="6419" max="6419" width="15.625" style="9" customWidth="1"/>
    <col min="6420" max="6656" width="9" style="9"/>
    <col min="6657" max="6657" width="8.875" style="9" customWidth="1"/>
    <col min="6658" max="6658" width="9" style="9"/>
    <col min="6659" max="6659" width="2.625" style="9" customWidth="1"/>
    <col min="6660" max="6660" width="5.75" style="9" customWidth="1"/>
    <col min="6661" max="6662" width="15.75" style="9" customWidth="1"/>
    <col min="6663" max="6663" width="50.75" style="9" customWidth="1"/>
    <col min="6664" max="6664" width="6.25" style="9" customWidth="1"/>
    <col min="6665" max="6666" width="9.875" style="9" bestFit="1" customWidth="1"/>
    <col min="6667" max="6667" width="5.75" style="9" customWidth="1"/>
    <col min="6668" max="6668" width="59.625" style="9" customWidth="1"/>
    <col min="6669" max="6669" width="50" style="9" customWidth="1"/>
    <col min="6670" max="6670" width="39.875" style="9" customWidth="1"/>
    <col min="6671" max="6671" width="13.75" style="9" customWidth="1"/>
    <col min="6672" max="6672" width="6.375" style="9" customWidth="1"/>
    <col min="6673" max="6673" width="13.25" style="9" customWidth="1"/>
    <col min="6674" max="6674" width="14.5" style="9" customWidth="1"/>
    <col min="6675" max="6675" width="15.625" style="9" customWidth="1"/>
    <col min="6676" max="6912" width="9" style="9"/>
    <col min="6913" max="6913" width="8.875" style="9" customWidth="1"/>
    <col min="6914" max="6914" width="9" style="9"/>
    <col min="6915" max="6915" width="2.625" style="9" customWidth="1"/>
    <col min="6916" max="6916" width="5.75" style="9" customWidth="1"/>
    <col min="6917" max="6918" width="15.75" style="9" customWidth="1"/>
    <col min="6919" max="6919" width="50.75" style="9" customWidth="1"/>
    <col min="6920" max="6920" width="6.25" style="9" customWidth="1"/>
    <col min="6921" max="6922" width="9.875" style="9" bestFit="1" customWidth="1"/>
    <col min="6923" max="6923" width="5.75" style="9" customWidth="1"/>
    <col min="6924" max="6924" width="59.625" style="9" customWidth="1"/>
    <col min="6925" max="6925" width="50" style="9" customWidth="1"/>
    <col min="6926" max="6926" width="39.875" style="9" customWidth="1"/>
    <col min="6927" max="6927" width="13.75" style="9" customWidth="1"/>
    <col min="6928" max="6928" width="6.375" style="9" customWidth="1"/>
    <col min="6929" max="6929" width="13.25" style="9" customWidth="1"/>
    <col min="6930" max="6930" width="14.5" style="9" customWidth="1"/>
    <col min="6931" max="6931" width="15.625" style="9" customWidth="1"/>
    <col min="6932" max="7168" width="9" style="9"/>
    <col min="7169" max="7169" width="8.875" style="9" customWidth="1"/>
    <col min="7170" max="7170" width="9" style="9"/>
    <col min="7171" max="7171" width="2.625" style="9" customWidth="1"/>
    <col min="7172" max="7172" width="5.75" style="9" customWidth="1"/>
    <col min="7173" max="7174" width="15.75" style="9" customWidth="1"/>
    <col min="7175" max="7175" width="50.75" style="9" customWidth="1"/>
    <col min="7176" max="7176" width="6.25" style="9" customWidth="1"/>
    <col min="7177" max="7178" width="9.875" style="9" bestFit="1" customWidth="1"/>
    <col min="7179" max="7179" width="5.75" style="9" customWidth="1"/>
    <col min="7180" max="7180" width="59.625" style="9" customWidth="1"/>
    <col min="7181" max="7181" width="50" style="9" customWidth="1"/>
    <col min="7182" max="7182" width="39.875" style="9" customWidth="1"/>
    <col min="7183" max="7183" width="13.75" style="9" customWidth="1"/>
    <col min="7184" max="7184" width="6.375" style="9" customWidth="1"/>
    <col min="7185" max="7185" width="13.25" style="9" customWidth="1"/>
    <col min="7186" max="7186" width="14.5" style="9" customWidth="1"/>
    <col min="7187" max="7187" width="15.625" style="9" customWidth="1"/>
    <col min="7188" max="7424" width="9" style="9"/>
    <col min="7425" max="7425" width="8.875" style="9" customWidth="1"/>
    <col min="7426" max="7426" width="9" style="9"/>
    <col min="7427" max="7427" width="2.625" style="9" customWidth="1"/>
    <col min="7428" max="7428" width="5.75" style="9" customWidth="1"/>
    <col min="7429" max="7430" width="15.75" style="9" customWidth="1"/>
    <col min="7431" max="7431" width="50.75" style="9" customWidth="1"/>
    <col min="7432" max="7432" width="6.25" style="9" customWidth="1"/>
    <col min="7433" max="7434" width="9.875" style="9" bestFit="1" customWidth="1"/>
    <col min="7435" max="7435" width="5.75" style="9" customWidth="1"/>
    <col min="7436" max="7436" width="59.625" style="9" customWidth="1"/>
    <col min="7437" max="7437" width="50" style="9" customWidth="1"/>
    <col min="7438" max="7438" width="39.875" style="9" customWidth="1"/>
    <col min="7439" max="7439" width="13.75" style="9" customWidth="1"/>
    <col min="7440" max="7440" width="6.375" style="9" customWidth="1"/>
    <col min="7441" max="7441" width="13.25" style="9" customWidth="1"/>
    <col min="7442" max="7442" width="14.5" style="9" customWidth="1"/>
    <col min="7443" max="7443" width="15.625" style="9" customWidth="1"/>
    <col min="7444" max="7680" width="9" style="9"/>
    <col min="7681" max="7681" width="8.875" style="9" customWidth="1"/>
    <col min="7682" max="7682" width="9" style="9"/>
    <col min="7683" max="7683" width="2.625" style="9" customWidth="1"/>
    <col min="7684" max="7684" width="5.75" style="9" customWidth="1"/>
    <col min="7685" max="7686" width="15.75" style="9" customWidth="1"/>
    <col min="7687" max="7687" width="50.75" style="9" customWidth="1"/>
    <col min="7688" max="7688" width="6.25" style="9" customWidth="1"/>
    <col min="7689" max="7690" width="9.875" style="9" bestFit="1" customWidth="1"/>
    <col min="7691" max="7691" width="5.75" style="9" customWidth="1"/>
    <col min="7692" max="7692" width="59.625" style="9" customWidth="1"/>
    <col min="7693" max="7693" width="50" style="9" customWidth="1"/>
    <col min="7694" max="7694" width="39.875" style="9" customWidth="1"/>
    <col min="7695" max="7695" width="13.75" style="9" customWidth="1"/>
    <col min="7696" max="7696" width="6.375" style="9" customWidth="1"/>
    <col min="7697" max="7697" width="13.25" style="9" customWidth="1"/>
    <col min="7698" max="7698" width="14.5" style="9" customWidth="1"/>
    <col min="7699" max="7699" width="15.625" style="9" customWidth="1"/>
    <col min="7700" max="7936" width="9" style="9"/>
    <col min="7937" max="7937" width="8.875" style="9" customWidth="1"/>
    <col min="7938" max="7938" width="9" style="9"/>
    <col min="7939" max="7939" width="2.625" style="9" customWidth="1"/>
    <col min="7940" max="7940" width="5.75" style="9" customWidth="1"/>
    <col min="7941" max="7942" width="15.75" style="9" customWidth="1"/>
    <col min="7943" max="7943" width="50.75" style="9" customWidth="1"/>
    <col min="7944" max="7944" width="6.25" style="9" customWidth="1"/>
    <col min="7945" max="7946" width="9.875" style="9" bestFit="1" customWidth="1"/>
    <col min="7947" max="7947" width="5.75" style="9" customWidth="1"/>
    <col min="7948" max="7948" width="59.625" style="9" customWidth="1"/>
    <col min="7949" max="7949" width="50" style="9" customWidth="1"/>
    <col min="7950" max="7950" width="39.875" style="9" customWidth="1"/>
    <col min="7951" max="7951" width="13.75" style="9" customWidth="1"/>
    <col min="7952" max="7952" width="6.375" style="9" customWidth="1"/>
    <col min="7953" max="7953" width="13.25" style="9" customWidth="1"/>
    <col min="7954" max="7954" width="14.5" style="9" customWidth="1"/>
    <col min="7955" max="7955" width="15.625" style="9" customWidth="1"/>
    <col min="7956" max="8192" width="9" style="9"/>
    <col min="8193" max="8193" width="8.875" style="9" customWidth="1"/>
    <col min="8194" max="8194" width="9" style="9"/>
    <col min="8195" max="8195" width="2.625" style="9" customWidth="1"/>
    <col min="8196" max="8196" width="5.75" style="9" customWidth="1"/>
    <col min="8197" max="8198" width="15.75" style="9" customWidth="1"/>
    <col min="8199" max="8199" width="50.75" style="9" customWidth="1"/>
    <col min="8200" max="8200" width="6.25" style="9" customWidth="1"/>
    <col min="8201" max="8202" width="9.875" style="9" bestFit="1" customWidth="1"/>
    <col min="8203" max="8203" width="5.75" style="9" customWidth="1"/>
    <col min="8204" max="8204" width="59.625" style="9" customWidth="1"/>
    <col min="8205" max="8205" width="50" style="9" customWidth="1"/>
    <col min="8206" max="8206" width="39.875" style="9" customWidth="1"/>
    <col min="8207" max="8207" width="13.75" style="9" customWidth="1"/>
    <col min="8208" max="8208" width="6.375" style="9" customWidth="1"/>
    <col min="8209" max="8209" width="13.25" style="9" customWidth="1"/>
    <col min="8210" max="8210" width="14.5" style="9" customWidth="1"/>
    <col min="8211" max="8211" width="15.625" style="9" customWidth="1"/>
    <col min="8212" max="8448" width="9" style="9"/>
    <col min="8449" max="8449" width="8.875" style="9" customWidth="1"/>
    <col min="8450" max="8450" width="9" style="9"/>
    <col min="8451" max="8451" width="2.625" style="9" customWidth="1"/>
    <col min="8452" max="8452" width="5.75" style="9" customWidth="1"/>
    <col min="8453" max="8454" width="15.75" style="9" customWidth="1"/>
    <col min="8455" max="8455" width="50.75" style="9" customWidth="1"/>
    <col min="8456" max="8456" width="6.25" style="9" customWidth="1"/>
    <col min="8457" max="8458" width="9.875" style="9" bestFit="1" customWidth="1"/>
    <col min="8459" max="8459" width="5.75" style="9" customWidth="1"/>
    <col min="8460" max="8460" width="59.625" style="9" customWidth="1"/>
    <col min="8461" max="8461" width="50" style="9" customWidth="1"/>
    <col min="8462" max="8462" width="39.875" style="9" customWidth="1"/>
    <col min="8463" max="8463" width="13.75" style="9" customWidth="1"/>
    <col min="8464" max="8464" width="6.375" style="9" customWidth="1"/>
    <col min="8465" max="8465" width="13.25" style="9" customWidth="1"/>
    <col min="8466" max="8466" width="14.5" style="9" customWidth="1"/>
    <col min="8467" max="8467" width="15.625" style="9" customWidth="1"/>
    <col min="8468" max="8704" width="9" style="9"/>
    <col min="8705" max="8705" width="8.875" style="9" customWidth="1"/>
    <col min="8706" max="8706" width="9" style="9"/>
    <col min="8707" max="8707" width="2.625" style="9" customWidth="1"/>
    <col min="8708" max="8708" width="5.75" style="9" customWidth="1"/>
    <col min="8709" max="8710" width="15.75" style="9" customWidth="1"/>
    <col min="8711" max="8711" width="50.75" style="9" customWidth="1"/>
    <col min="8712" max="8712" width="6.25" style="9" customWidth="1"/>
    <col min="8713" max="8714" width="9.875" style="9" bestFit="1" customWidth="1"/>
    <col min="8715" max="8715" width="5.75" style="9" customWidth="1"/>
    <col min="8716" max="8716" width="59.625" style="9" customWidth="1"/>
    <col min="8717" max="8717" width="50" style="9" customWidth="1"/>
    <col min="8718" max="8718" width="39.875" style="9" customWidth="1"/>
    <col min="8719" max="8719" width="13.75" style="9" customWidth="1"/>
    <col min="8720" max="8720" width="6.375" style="9" customWidth="1"/>
    <col min="8721" max="8721" width="13.25" style="9" customWidth="1"/>
    <col min="8722" max="8722" width="14.5" style="9" customWidth="1"/>
    <col min="8723" max="8723" width="15.625" style="9" customWidth="1"/>
    <col min="8724" max="8960" width="9" style="9"/>
    <col min="8961" max="8961" width="8.875" style="9" customWidth="1"/>
    <col min="8962" max="8962" width="9" style="9"/>
    <col min="8963" max="8963" width="2.625" style="9" customWidth="1"/>
    <col min="8964" max="8964" width="5.75" style="9" customWidth="1"/>
    <col min="8965" max="8966" width="15.75" style="9" customWidth="1"/>
    <col min="8967" max="8967" width="50.75" style="9" customWidth="1"/>
    <col min="8968" max="8968" width="6.25" style="9" customWidth="1"/>
    <col min="8969" max="8970" width="9.875" style="9" bestFit="1" customWidth="1"/>
    <col min="8971" max="8971" width="5.75" style="9" customWidth="1"/>
    <col min="8972" max="8972" width="59.625" style="9" customWidth="1"/>
    <col min="8973" max="8973" width="50" style="9" customWidth="1"/>
    <col min="8974" max="8974" width="39.875" style="9" customWidth="1"/>
    <col min="8975" max="8975" width="13.75" style="9" customWidth="1"/>
    <col min="8976" max="8976" width="6.375" style="9" customWidth="1"/>
    <col min="8977" max="8977" width="13.25" style="9" customWidth="1"/>
    <col min="8978" max="8978" width="14.5" style="9" customWidth="1"/>
    <col min="8979" max="8979" width="15.625" style="9" customWidth="1"/>
    <col min="8980" max="9216" width="9" style="9"/>
    <col min="9217" max="9217" width="8.875" style="9" customWidth="1"/>
    <col min="9218" max="9218" width="9" style="9"/>
    <col min="9219" max="9219" width="2.625" style="9" customWidth="1"/>
    <col min="9220" max="9220" width="5.75" style="9" customWidth="1"/>
    <col min="9221" max="9222" width="15.75" style="9" customWidth="1"/>
    <col min="9223" max="9223" width="50.75" style="9" customWidth="1"/>
    <col min="9224" max="9224" width="6.25" style="9" customWidth="1"/>
    <col min="9225" max="9226" width="9.875" style="9" bestFit="1" customWidth="1"/>
    <col min="9227" max="9227" width="5.75" style="9" customWidth="1"/>
    <col min="9228" max="9228" width="59.625" style="9" customWidth="1"/>
    <col min="9229" max="9229" width="50" style="9" customWidth="1"/>
    <col min="9230" max="9230" width="39.875" style="9" customWidth="1"/>
    <col min="9231" max="9231" width="13.75" style="9" customWidth="1"/>
    <col min="9232" max="9232" width="6.375" style="9" customWidth="1"/>
    <col min="9233" max="9233" width="13.25" style="9" customWidth="1"/>
    <col min="9234" max="9234" width="14.5" style="9" customWidth="1"/>
    <col min="9235" max="9235" width="15.625" style="9" customWidth="1"/>
    <col min="9236" max="9472" width="9" style="9"/>
    <col min="9473" max="9473" width="8.875" style="9" customWidth="1"/>
    <col min="9474" max="9474" width="9" style="9"/>
    <col min="9475" max="9475" width="2.625" style="9" customWidth="1"/>
    <col min="9476" max="9476" width="5.75" style="9" customWidth="1"/>
    <col min="9477" max="9478" width="15.75" style="9" customWidth="1"/>
    <col min="9479" max="9479" width="50.75" style="9" customWidth="1"/>
    <col min="9480" max="9480" width="6.25" style="9" customWidth="1"/>
    <col min="9481" max="9482" width="9.875" style="9" bestFit="1" customWidth="1"/>
    <col min="9483" max="9483" width="5.75" style="9" customWidth="1"/>
    <col min="9484" max="9484" width="59.625" style="9" customWidth="1"/>
    <col min="9485" max="9485" width="50" style="9" customWidth="1"/>
    <col min="9486" max="9486" width="39.875" style="9" customWidth="1"/>
    <col min="9487" max="9487" width="13.75" style="9" customWidth="1"/>
    <col min="9488" max="9488" width="6.375" style="9" customWidth="1"/>
    <col min="9489" max="9489" width="13.25" style="9" customWidth="1"/>
    <col min="9490" max="9490" width="14.5" style="9" customWidth="1"/>
    <col min="9491" max="9491" width="15.625" style="9" customWidth="1"/>
    <col min="9492" max="9728" width="9" style="9"/>
    <col min="9729" max="9729" width="8.875" style="9" customWidth="1"/>
    <col min="9730" max="9730" width="9" style="9"/>
    <col min="9731" max="9731" width="2.625" style="9" customWidth="1"/>
    <col min="9732" max="9732" width="5.75" style="9" customWidth="1"/>
    <col min="9733" max="9734" width="15.75" style="9" customWidth="1"/>
    <col min="9735" max="9735" width="50.75" style="9" customWidth="1"/>
    <col min="9736" max="9736" width="6.25" style="9" customWidth="1"/>
    <col min="9737" max="9738" width="9.875" style="9" bestFit="1" customWidth="1"/>
    <col min="9739" max="9739" width="5.75" style="9" customWidth="1"/>
    <col min="9740" max="9740" width="59.625" style="9" customWidth="1"/>
    <col min="9741" max="9741" width="50" style="9" customWidth="1"/>
    <col min="9742" max="9742" width="39.875" style="9" customWidth="1"/>
    <col min="9743" max="9743" width="13.75" style="9" customWidth="1"/>
    <col min="9744" max="9744" width="6.375" style="9" customWidth="1"/>
    <col min="9745" max="9745" width="13.25" style="9" customWidth="1"/>
    <col min="9746" max="9746" width="14.5" style="9" customWidth="1"/>
    <col min="9747" max="9747" width="15.625" style="9" customWidth="1"/>
    <col min="9748" max="9984" width="9" style="9"/>
    <col min="9985" max="9985" width="8.875" style="9" customWidth="1"/>
    <col min="9986" max="9986" width="9" style="9"/>
    <col min="9987" max="9987" width="2.625" style="9" customWidth="1"/>
    <col min="9988" max="9988" width="5.75" style="9" customWidth="1"/>
    <col min="9989" max="9990" width="15.75" style="9" customWidth="1"/>
    <col min="9991" max="9991" width="50.75" style="9" customWidth="1"/>
    <col min="9992" max="9992" width="6.25" style="9" customWidth="1"/>
    <col min="9993" max="9994" width="9.875" style="9" bestFit="1" customWidth="1"/>
    <col min="9995" max="9995" width="5.75" style="9" customWidth="1"/>
    <col min="9996" max="9996" width="59.625" style="9" customWidth="1"/>
    <col min="9997" max="9997" width="50" style="9" customWidth="1"/>
    <col min="9998" max="9998" width="39.875" style="9" customWidth="1"/>
    <col min="9999" max="9999" width="13.75" style="9" customWidth="1"/>
    <col min="10000" max="10000" width="6.375" style="9" customWidth="1"/>
    <col min="10001" max="10001" width="13.25" style="9" customWidth="1"/>
    <col min="10002" max="10002" width="14.5" style="9" customWidth="1"/>
    <col min="10003" max="10003" width="15.625" style="9" customWidth="1"/>
    <col min="10004" max="10240" width="9" style="9"/>
    <col min="10241" max="10241" width="8.875" style="9" customWidth="1"/>
    <col min="10242" max="10242" width="9" style="9"/>
    <col min="10243" max="10243" width="2.625" style="9" customWidth="1"/>
    <col min="10244" max="10244" width="5.75" style="9" customWidth="1"/>
    <col min="10245" max="10246" width="15.75" style="9" customWidth="1"/>
    <col min="10247" max="10247" width="50.75" style="9" customWidth="1"/>
    <col min="10248" max="10248" width="6.25" style="9" customWidth="1"/>
    <col min="10249" max="10250" width="9.875" style="9" bestFit="1" customWidth="1"/>
    <col min="10251" max="10251" width="5.75" style="9" customWidth="1"/>
    <col min="10252" max="10252" width="59.625" style="9" customWidth="1"/>
    <col min="10253" max="10253" width="50" style="9" customWidth="1"/>
    <col min="10254" max="10254" width="39.875" style="9" customWidth="1"/>
    <col min="10255" max="10255" width="13.75" style="9" customWidth="1"/>
    <col min="10256" max="10256" width="6.375" style="9" customWidth="1"/>
    <col min="10257" max="10257" width="13.25" style="9" customWidth="1"/>
    <col min="10258" max="10258" width="14.5" style="9" customWidth="1"/>
    <col min="10259" max="10259" width="15.625" style="9" customWidth="1"/>
    <col min="10260" max="10496" width="9" style="9"/>
    <col min="10497" max="10497" width="8.875" style="9" customWidth="1"/>
    <col min="10498" max="10498" width="9" style="9"/>
    <col min="10499" max="10499" width="2.625" style="9" customWidth="1"/>
    <col min="10500" max="10500" width="5.75" style="9" customWidth="1"/>
    <col min="10501" max="10502" width="15.75" style="9" customWidth="1"/>
    <col min="10503" max="10503" width="50.75" style="9" customWidth="1"/>
    <col min="10504" max="10504" width="6.25" style="9" customWidth="1"/>
    <col min="10505" max="10506" width="9.875" style="9" bestFit="1" customWidth="1"/>
    <col min="10507" max="10507" width="5.75" style="9" customWidth="1"/>
    <col min="10508" max="10508" width="59.625" style="9" customWidth="1"/>
    <col min="10509" max="10509" width="50" style="9" customWidth="1"/>
    <col min="10510" max="10510" width="39.875" style="9" customWidth="1"/>
    <col min="10511" max="10511" width="13.75" style="9" customWidth="1"/>
    <col min="10512" max="10512" width="6.375" style="9" customWidth="1"/>
    <col min="10513" max="10513" width="13.25" style="9" customWidth="1"/>
    <col min="10514" max="10514" width="14.5" style="9" customWidth="1"/>
    <col min="10515" max="10515" width="15.625" style="9" customWidth="1"/>
    <col min="10516" max="10752" width="9" style="9"/>
    <col min="10753" max="10753" width="8.875" style="9" customWidth="1"/>
    <col min="10754" max="10754" width="9" style="9"/>
    <col min="10755" max="10755" width="2.625" style="9" customWidth="1"/>
    <col min="10756" max="10756" width="5.75" style="9" customWidth="1"/>
    <col min="10757" max="10758" width="15.75" style="9" customWidth="1"/>
    <col min="10759" max="10759" width="50.75" style="9" customWidth="1"/>
    <col min="10760" max="10760" width="6.25" style="9" customWidth="1"/>
    <col min="10761" max="10762" width="9.875" style="9" bestFit="1" customWidth="1"/>
    <col min="10763" max="10763" width="5.75" style="9" customWidth="1"/>
    <col min="10764" max="10764" width="59.625" style="9" customWidth="1"/>
    <col min="10765" max="10765" width="50" style="9" customWidth="1"/>
    <col min="10766" max="10766" width="39.875" style="9" customWidth="1"/>
    <col min="10767" max="10767" width="13.75" style="9" customWidth="1"/>
    <col min="10768" max="10768" width="6.375" style="9" customWidth="1"/>
    <col min="10769" max="10769" width="13.25" style="9" customWidth="1"/>
    <col min="10770" max="10770" width="14.5" style="9" customWidth="1"/>
    <col min="10771" max="10771" width="15.625" style="9" customWidth="1"/>
    <col min="10772" max="11008" width="9" style="9"/>
    <col min="11009" max="11009" width="8.875" style="9" customWidth="1"/>
    <col min="11010" max="11010" width="9" style="9"/>
    <col min="11011" max="11011" width="2.625" style="9" customWidth="1"/>
    <col min="11012" max="11012" width="5.75" style="9" customWidth="1"/>
    <col min="11013" max="11014" width="15.75" style="9" customWidth="1"/>
    <col min="11015" max="11015" width="50.75" style="9" customWidth="1"/>
    <col min="11016" max="11016" width="6.25" style="9" customWidth="1"/>
    <col min="11017" max="11018" width="9.875" style="9" bestFit="1" customWidth="1"/>
    <col min="11019" max="11019" width="5.75" style="9" customWidth="1"/>
    <col min="11020" max="11020" width="59.625" style="9" customWidth="1"/>
    <col min="11021" max="11021" width="50" style="9" customWidth="1"/>
    <col min="11022" max="11022" width="39.875" style="9" customWidth="1"/>
    <col min="11023" max="11023" width="13.75" style="9" customWidth="1"/>
    <col min="11024" max="11024" width="6.375" style="9" customWidth="1"/>
    <col min="11025" max="11025" width="13.25" style="9" customWidth="1"/>
    <col min="11026" max="11026" width="14.5" style="9" customWidth="1"/>
    <col min="11027" max="11027" width="15.625" style="9" customWidth="1"/>
    <col min="11028" max="11264" width="9" style="9"/>
    <col min="11265" max="11265" width="8.875" style="9" customWidth="1"/>
    <col min="11266" max="11266" width="9" style="9"/>
    <col min="11267" max="11267" width="2.625" style="9" customWidth="1"/>
    <col min="11268" max="11268" width="5.75" style="9" customWidth="1"/>
    <col min="11269" max="11270" width="15.75" style="9" customWidth="1"/>
    <col min="11271" max="11271" width="50.75" style="9" customWidth="1"/>
    <col min="11272" max="11272" width="6.25" style="9" customWidth="1"/>
    <col min="11273" max="11274" width="9.875" style="9" bestFit="1" customWidth="1"/>
    <col min="11275" max="11275" width="5.75" style="9" customWidth="1"/>
    <col min="11276" max="11276" width="59.625" style="9" customWidth="1"/>
    <col min="11277" max="11277" width="50" style="9" customWidth="1"/>
    <col min="11278" max="11278" width="39.875" style="9" customWidth="1"/>
    <col min="11279" max="11279" width="13.75" style="9" customWidth="1"/>
    <col min="11280" max="11280" width="6.375" style="9" customWidth="1"/>
    <col min="11281" max="11281" width="13.25" style="9" customWidth="1"/>
    <col min="11282" max="11282" width="14.5" style="9" customWidth="1"/>
    <col min="11283" max="11283" width="15.625" style="9" customWidth="1"/>
    <col min="11284" max="11520" width="9" style="9"/>
    <col min="11521" max="11521" width="8.875" style="9" customWidth="1"/>
    <col min="11522" max="11522" width="9" style="9"/>
    <col min="11523" max="11523" width="2.625" style="9" customWidth="1"/>
    <col min="11524" max="11524" width="5.75" style="9" customWidth="1"/>
    <col min="11525" max="11526" width="15.75" style="9" customWidth="1"/>
    <col min="11527" max="11527" width="50.75" style="9" customWidth="1"/>
    <col min="11528" max="11528" width="6.25" style="9" customWidth="1"/>
    <col min="11529" max="11530" width="9.875" style="9" bestFit="1" customWidth="1"/>
    <col min="11531" max="11531" width="5.75" style="9" customWidth="1"/>
    <col min="11532" max="11532" width="59.625" style="9" customWidth="1"/>
    <col min="11533" max="11533" width="50" style="9" customWidth="1"/>
    <col min="11534" max="11534" width="39.875" style="9" customWidth="1"/>
    <col min="11535" max="11535" width="13.75" style="9" customWidth="1"/>
    <col min="11536" max="11536" width="6.375" style="9" customWidth="1"/>
    <col min="11537" max="11537" width="13.25" style="9" customWidth="1"/>
    <col min="11538" max="11538" width="14.5" style="9" customWidth="1"/>
    <col min="11539" max="11539" width="15.625" style="9" customWidth="1"/>
    <col min="11540" max="11776" width="9" style="9"/>
    <col min="11777" max="11777" width="8.875" style="9" customWidth="1"/>
    <col min="11778" max="11778" width="9" style="9"/>
    <col min="11779" max="11779" width="2.625" style="9" customWidth="1"/>
    <col min="11780" max="11780" width="5.75" style="9" customWidth="1"/>
    <col min="11781" max="11782" width="15.75" style="9" customWidth="1"/>
    <col min="11783" max="11783" width="50.75" style="9" customWidth="1"/>
    <col min="11784" max="11784" width="6.25" style="9" customWidth="1"/>
    <col min="11785" max="11786" width="9.875" style="9" bestFit="1" customWidth="1"/>
    <col min="11787" max="11787" width="5.75" style="9" customWidth="1"/>
    <col min="11788" max="11788" width="59.625" style="9" customWidth="1"/>
    <col min="11789" max="11789" width="50" style="9" customWidth="1"/>
    <col min="11790" max="11790" width="39.875" style="9" customWidth="1"/>
    <col min="11791" max="11791" width="13.75" style="9" customWidth="1"/>
    <col min="11792" max="11792" width="6.375" style="9" customWidth="1"/>
    <col min="11793" max="11793" width="13.25" style="9" customWidth="1"/>
    <col min="11794" max="11794" width="14.5" style="9" customWidth="1"/>
    <col min="11795" max="11795" width="15.625" style="9" customWidth="1"/>
    <col min="11796" max="12032" width="9" style="9"/>
    <col min="12033" max="12033" width="8.875" style="9" customWidth="1"/>
    <col min="12034" max="12034" width="9" style="9"/>
    <col min="12035" max="12035" width="2.625" style="9" customWidth="1"/>
    <col min="12036" max="12036" width="5.75" style="9" customWidth="1"/>
    <col min="12037" max="12038" width="15.75" style="9" customWidth="1"/>
    <col min="12039" max="12039" width="50.75" style="9" customWidth="1"/>
    <col min="12040" max="12040" width="6.25" style="9" customWidth="1"/>
    <col min="12041" max="12042" width="9.875" style="9" bestFit="1" customWidth="1"/>
    <col min="12043" max="12043" width="5.75" style="9" customWidth="1"/>
    <col min="12044" max="12044" width="59.625" style="9" customWidth="1"/>
    <col min="12045" max="12045" width="50" style="9" customWidth="1"/>
    <col min="12046" max="12046" width="39.875" style="9" customWidth="1"/>
    <col min="12047" max="12047" width="13.75" style="9" customWidth="1"/>
    <col min="12048" max="12048" width="6.375" style="9" customWidth="1"/>
    <col min="12049" max="12049" width="13.25" style="9" customWidth="1"/>
    <col min="12050" max="12050" width="14.5" style="9" customWidth="1"/>
    <col min="12051" max="12051" width="15.625" style="9" customWidth="1"/>
    <col min="12052" max="12288" width="9" style="9"/>
    <col min="12289" max="12289" width="8.875" style="9" customWidth="1"/>
    <col min="12290" max="12290" width="9" style="9"/>
    <col min="12291" max="12291" width="2.625" style="9" customWidth="1"/>
    <col min="12292" max="12292" width="5.75" style="9" customWidth="1"/>
    <col min="12293" max="12294" width="15.75" style="9" customWidth="1"/>
    <col min="12295" max="12295" width="50.75" style="9" customWidth="1"/>
    <col min="12296" max="12296" width="6.25" style="9" customWidth="1"/>
    <col min="12297" max="12298" width="9.875" style="9" bestFit="1" customWidth="1"/>
    <col min="12299" max="12299" width="5.75" style="9" customWidth="1"/>
    <col min="12300" max="12300" width="59.625" style="9" customWidth="1"/>
    <col min="12301" max="12301" width="50" style="9" customWidth="1"/>
    <col min="12302" max="12302" width="39.875" style="9" customWidth="1"/>
    <col min="12303" max="12303" width="13.75" style="9" customWidth="1"/>
    <col min="12304" max="12304" width="6.375" style="9" customWidth="1"/>
    <col min="12305" max="12305" width="13.25" style="9" customWidth="1"/>
    <col min="12306" max="12306" width="14.5" style="9" customWidth="1"/>
    <col min="12307" max="12307" width="15.625" style="9" customWidth="1"/>
    <col min="12308" max="12544" width="9" style="9"/>
    <col min="12545" max="12545" width="8.875" style="9" customWidth="1"/>
    <col min="12546" max="12546" width="9" style="9"/>
    <col min="12547" max="12547" width="2.625" style="9" customWidth="1"/>
    <col min="12548" max="12548" width="5.75" style="9" customWidth="1"/>
    <col min="12549" max="12550" width="15.75" style="9" customWidth="1"/>
    <col min="12551" max="12551" width="50.75" style="9" customWidth="1"/>
    <col min="12552" max="12552" width="6.25" style="9" customWidth="1"/>
    <col min="12553" max="12554" width="9.875" style="9" bestFit="1" customWidth="1"/>
    <col min="12555" max="12555" width="5.75" style="9" customWidth="1"/>
    <col min="12556" max="12556" width="59.625" style="9" customWidth="1"/>
    <col min="12557" max="12557" width="50" style="9" customWidth="1"/>
    <col min="12558" max="12558" width="39.875" style="9" customWidth="1"/>
    <col min="12559" max="12559" width="13.75" style="9" customWidth="1"/>
    <col min="12560" max="12560" width="6.375" style="9" customWidth="1"/>
    <col min="12561" max="12561" width="13.25" style="9" customWidth="1"/>
    <col min="12562" max="12562" width="14.5" style="9" customWidth="1"/>
    <col min="12563" max="12563" width="15.625" style="9" customWidth="1"/>
    <col min="12564" max="12800" width="9" style="9"/>
    <col min="12801" max="12801" width="8.875" style="9" customWidth="1"/>
    <col min="12802" max="12802" width="9" style="9"/>
    <col min="12803" max="12803" width="2.625" style="9" customWidth="1"/>
    <col min="12804" max="12804" width="5.75" style="9" customWidth="1"/>
    <col min="12805" max="12806" width="15.75" style="9" customWidth="1"/>
    <col min="12807" max="12807" width="50.75" style="9" customWidth="1"/>
    <col min="12808" max="12808" width="6.25" style="9" customWidth="1"/>
    <col min="12809" max="12810" width="9.875" style="9" bestFit="1" customWidth="1"/>
    <col min="12811" max="12811" width="5.75" style="9" customWidth="1"/>
    <col min="12812" max="12812" width="59.625" style="9" customWidth="1"/>
    <col min="12813" max="12813" width="50" style="9" customWidth="1"/>
    <col min="12814" max="12814" width="39.875" style="9" customWidth="1"/>
    <col min="12815" max="12815" width="13.75" style="9" customWidth="1"/>
    <col min="12816" max="12816" width="6.375" style="9" customWidth="1"/>
    <col min="12817" max="12817" width="13.25" style="9" customWidth="1"/>
    <col min="12818" max="12818" width="14.5" style="9" customWidth="1"/>
    <col min="12819" max="12819" width="15.625" style="9" customWidth="1"/>
    <col min="12820" max="13056" width="9" style="9"/>
    <col min="13057" max="13057" width="8.875" style="9" customWidth="1"/>
    <col min="13058" max="13058" width="9" style="9"/>
    <col min="13059" max="13059" width="2.625" style="9" customWidth="1"/>
    <col min="13060" max="13060" width="5.75" style="9" customWidth="1"/>
    <col min="13061" max="13062" width="15.75" style="9" customWidth="1"/>
    <col min="13063" max="13063" width="50.75" style="9" customWidth="1"/>
    <col min="13064" max="13064" width="6.25" style="9" customWidth="1"/>
    <col min="13065" max="13066" width="9.875" style="9" bestFit="1" customWidth="1"/>
    <col min="13067" max="13067" width="5.75" style="9" customWidth="1"/>
    <col min="13068" max="13068" width="59.625" style="9" customWidth="1"/>
    <col min="13069" max="13069" width="50" style="9" customWidth="1"/>
    <col min="13070" max="13070" width="39.875" style="9" customWidth="1"/>
    <col min="13071" max="13071" width="13.75" style="9" customWidth="1"/>
    <col min="13072" max="13072" width="6.375" style="9" customWidth="1"/>
    <col min="13073" max="13073" width="13.25" style="9" customWidth="1"/>
    <col min="13074" max="13074" width="14.5" style="9" customWidth="1"/>
    <col min="13075" max="13075" width="15.625" style="9" customWidth="1"/>
    <col min="13076" max="13312" width="9" style="9"/>
    <col min="13313" max="13313" width="8.875" style="9" customWidth="1"/>
    <col min="13314" max="13314" width="9" style="9"/>
    <col min="13315" max="13315" width="2.625" style="9" customWidth="1"/>
    <col min="13316" max="13316" width="5.75" style="9" customWidth="1"/>
    <col min="13317" max="13318" width="15.75" style="9" customWidth="1"/>
    <col min="13319" max="13319" width="50.75" style="9" customWidth="1"/>
    <col min="13320" max="13320" width="6.25" style="9" customWidth="1"/>
    <col min="13321" max="13322" width="9.875" style="9" bestFit="1" customWidth="1"/>
    <col min="13323" max="13323" width="5.75" style="9" customWidth="1"/>
    <col min="13324" max="13324" width="59.625" style="9" customWidth="1"/>
    <col min="13325" max="13325" width="50" style="9" customWidth="1"/>
    <col min="13326" max="13326" width="39.875" style="9" customWidth="1"/>
    <col min="13327" max="13327" width="13.75" style="9" customWidth="1"/>
    <col min="13328" max="13328" width="6.375" style="9" customWidth="1"/>
    <col min="13329" max="13329" width="13.25" style="9" customWidth="1"/>
    <col min="13330" max="13330" width="14.5" style="9" customWidth="1"/>
    <col min="13331" max="13331" width="15.625" style="9" customWidth="1"/>
    <col min="13332" max="13568" width="9" style="9"/>
    <col min="13569" max="13569" width="8.875" style="9" customWidth="1"/>
    <col min="13570" max="13570" width="9" style="9"/>
    <col min="13571" max="13571" width="2.625" style="9" customWidth="1"/>
    <col min="13572" max="13572" width="5.75" style="9" customWidth="1"/>
    <col min="13573" max="13574" width="15.75" style="9" customWidth="1"/>
    <col min="13575" max="13575" width="50.75" style="9" customWidth="1"/>
    <col min="13576" max="13576" width="6.25" style="9" customWidth="1"/>
    <col min="13577" max="13578" width="9.875" style="9" bestFit="1" customWidth="1"/>
    <col min="13579" max="13579" width="5.75" style="9" customWidth="1"/>
    <col min="13580" max="13580" width="59.625" style="9" customWidth="1"/>
    <col min="13581" max="13581" width="50" style="9" customWidth="1"/>
    <col min="13582" max="13582" width="39.875" style="9" customWidth="1"/>
    <col min="13583" max="13583" width="13.75" style="9" customWidth="1"/>
    <col min="13584" max="13584" width="6.375" style="9" customWidth="1"/>
    <col min="13585" max="13585" width="13.25" style="9" customWidth="1"/>
    <col min="13586" max="13586" width="14.5" style="9" customWidth="1"/>
    <col min="13587" max="13587" width="15.625" style="9" customWidth="1"/>
    <col min="13588" max="13824" width="9" style="9"/>
    <col min="13825" max="13825" width="8.875" style="9" customWidth="1"/>
    <col min="13826" max="13826" width="9" style="9"/>
    <col min="13827" max="13827" width="2.625" style="9" customWidth="1"/>
    <col min="13828" max="13828" width="5.75" style="9" customWidth="1"/>
    <col min="13829" max="13830" width="15.75" style="9" customWidth="1"/>
    <col min="13831" max="13831" width="50.75" style="9" customWidth="1"/>
    <col min="13832" max="13832" width="6.25" style="9" customWidth="1"/>
    <col min="13833" max="13834" width="9.875" style="9" bestFit="1" customWidth="1"/>
    <col min="13835" max="13835" width="5.75" style="9" customWidth="1"/>
    <col min="13836" max="13836" width="59.625" style="9" customWidth="1"/>
    <col min="13837" max="13837" width="50" style="9" customWidth="1"/>
    <col min="13838" max="13838" width="39.875" style="9" customWidth="1"/>
    <col min="13839" max="13839" width="13.75" style="9" customWidth="1"/>
    <col min="13840" max="13840" width="6.375" style="9" customWidth="1"/>
    <col min="13841" max="13841" width="13.25" style="9" customWidth="1"/>
    <col min="13842" max="13842" width="14.5" style="9" customWidth="1"/>
    <col min="13843" max="13843" width="15.625" style="9" customWidth="1"/>
    <col min="13844" max="14080" width="9" style="9"/>
    <col min="14081" max="14081" width="8.875" style="9" customWidth="1"/>
    <col min="14082" max="14082" width="9" style="9"/>
    <col min="14083" max="14083" width="2.625" style="9" customWidth="1"/>
    <col min="14084" max="14084" width="5.75" style="9" customWidth="1"/>
    <col min="14085" max="14086" width="15.75" style="9" customWidth="1"/>
    <col min="14087" max="14087" width="50.75" style="9" customWidth="1"/>
    <col min="14088" max="14088" width="6.25" style="9" customWidth="1"/>
    <col min="14089" max="14090" width="9.875" style="9" bestFit="1" customWidth="1"/>
    <col min="14091" max="14091" width="5.75" style="9" customWidth="1"/>
    <col min="14092" max="14092" width="59.625" style="9" customWidth="1"/>
    <col min="14093" max="14093" width="50" style="9" customWidth="1"/>
    <col min="14094" max="14094" width="39.875" style="9" customWidth="1"/>
    <col min="14095" max="14095" width="13.75" style="9" customWidth="1"/>
    <col min="14096" max="14096" width="6.375" style="9" customWidth="1"/>
    <col min="14097" max="14097" width="13.25" style="9" customWidth="1"/>
    <col min="14098" max="14098" width="14.5" style="9" customWidth="1"/>
    <col min="14099" max="14099" width="15.625" style="9" customWidth="1"/>
    <col min="14100" max="14336" width="9" style="9"/>
    <col min="14337" max="14337" width="8.875" style="9" customWidth="1"/>
    <col min="14338" max="14338" width="9" style="9"/>
    <col min="14339" max="14339" width="2.625" style="9" customWidth="1"/>
    <col min="14340" max="14340" width="5.75" style="9" customWidth="1"/>
    <col min="14341" max="14342" width="15.75" style="9" customWidth="1"/>
    <col min="14343" max="14343" width="50.75" style="9" customWidth="1"/>
    <col min="14344" max="14344" width="6.25" style="9" customWidth="1"/>
    <col min="14345" max="14346" width="9.875" style="9" bestFit="1" customWidth="1"/>
    <col min="14347" max="14347" width="5.75" style="9" customWidth="1"/>
    <col min="14348" max="14348" width="59.625" style="9" customWidth="1"/>
    <col min="14349" max="14349" width="50" style="9" customWidth="1"/>
    <col min="14350" max="14350" width="39.875" style="9" customWidth="1"/>
    <col min="14351" max="14351" width="13.75" style="9" customWidth="1"/>
    <col min="14352" max="14352" width="6.375" style="9" customWidth="1"/>
    <col min="14353" max="14353" width="13.25" style="9" customWidth="1"/>
    <col min="14354" max="14354" width="14.5" style="9" customWidth="1"/>
    <col min="14355" max="14355" width="15.625" style="9" customWidth="1"/>
    <col min="14356" max="14592" width="9" style="9"/>
    <col min="14593" max="14593" width="8.875" style="9" customWidth="1"/>
    <col min="14594" max="14594" width="9" style="9"/>
    <col min="14595" max="14595" width="2.625" style="9" customWidth="1"/>
    <col min="14596" max="14596" width="5.75" style="9" customWidth="1"/>
    <col min="14597" max="14598" width="15.75" style="9" customWidth="1"/>
    <col min="14599" max="14599" width="50.75" style="9" customWidth="1"/>
    <col min="14600" max="14600" width="6.25" style="9" customWidth="1"/>
    <col min="14601" max="14602" width="9.875" style="9" bestFit="1" customWidth="1"/>
    <col min="14603" max="14603" width="5.75" style="9" customWidth="1"/>
    <col min="14604" max="14604" width="59.625" style="9" customWidth="1"/>
    <col min="14605" max="14605" width="50" style="9" customWidth="1"/>
    <col min="14606" max="14606" width="39.875" style="9" customWidth="1"/>
    <col min="14607" max="14607" width="13.75" style="9" customWidth="1"/>
    <col min="14608" max="14608" width="6.375" style="9" customWidth="1"/>
    <col min="14609" max="14609" width="13.25" style="9" customWidth="1"/>
    <col min="14610" max="14610" width="14.5" style="9" customWidth="1"/>
    <col min="14611" max="14611" width="15.625" style="9" customWidth="1"/>
    <col min="14612" max="14848" width="9" style="9"/>
    <col min="14849" max="14849" width="8.875" style="9" customWidth="1"/>
    <col min="14850" max="14850" width="9" style="9"/>
    <col min="14851" max="14851" width="2.625" style="9" customWidth="1"/>
    <col min="14852" max="14852" width="5.75" style="9" customWidth="1"/>
    <col min="14853" max="14854" width="15.75" style="9" customWidth="1"/>
    <col min="14855" max="14855" width="50.75" style="9" customWidth="1"/>
    <col min="14856" max="14856" width="6.25" style="9" customWidth="1"/>
    <col min="14857" max="14858" width="9.875" style="9" bestFit="1" customWidth="1"/>
    <col min="14859" max="14859" width="5.75" style="9" customWidth="1"/>
    <col min="14860" max="14860" width="59.625" style="9" customWidth="1"/>
    <col min="14861" max="14861" width="50" style="9" customWidth="1"/>
    <col min="14862" max="14862" width="39.875" style="9" customWidth="1"/>
    <col min="14863" max="14863" width="13.75" style="9" customWidth="1"/>
    <col min="14864" max="14864" width="6.375" style="9" customWidth="1"/>
    <col min="14865" max="14865" width="13.25" style="9" customWidth="1"/>
    <col min="14866" max="14866" width="14.5" style="9" customWidth="1"/>
    <col min="14867" max="14867" width="15.625" style="9" customWidth="1"/>
    <col min="14868" max="15104" width="9" style="9"/>
    <col min="15105" max="15105" width="8.875" style="9" customWidth="1"/>
    <col min="15106" max="15106" width="9" style="9"/>
    <col min="15107" max="15107" width="2.625" style="9" customWidth="1"/>
    <col min="15108" max="15108" width="5.75" style="9" customWidth="1"/>
    <col min="15109" max="15110" width="15.75" style="9" customWidth="1"/>
    <col min="15111" max="15111" width="50.75" style="9" customWidth="1"/>
    <col min="15112" max="15112" width="6.25" style="9" customWidth="1"/>
    <col min="15113" max="15114" width="9.875" style="9" bestFit="1" customWidth="1"/>
    <col min="15115" max="15115" width="5.75" style="9" customWidth="1"/>
    <col min="15116" max="15116" width="59.625" style="9" customWidth="1"/>
    <col min="15117" max="15117" width="50" style="9" customWidth="1"/>
    <col min="15118" max="15118" width="39.875" style="9" customWidth="1"/>
    <col min="15119" max="15119" width="13.75" style="9" customWidth="1"/>
    <col min="15120" max="15120" width="6.375" style="9" customWidth="1"/>
    <col min="15121" max="15121" width="13.25" style="9" customWidth="1"/>
    <col min="15122" max="15122" width="14.5" style="9" customWidth="1"/>
    <col min="15123" max="15123" width="15.625" style="9" customWidth="1"/>
    <col min="15124" max="15360" width="9" style="9"/>
    <col min="15361" max="15361" width="8.875" style="9" customWidth="1"/>
    <col min="15362" max="15362" width="9" style="9"/>
    <col min="15363" max="15363" width="2.625" style="9" customWidth="1"/>
    <col min="15364" max="15364" width="5.75" style="9" customWidth="1"/>
    <col min="15365" max="15366" width="15.75" style="9" customWidth="1"/>
    <col min="15367" max="15367" width="50.75" style="9" customWidth="1"/>
    <col min="15368" max="15368" width="6.25" style="9" customWidth="1"/>
    <col min="15369" max="15370" width="9.875" style="9" bestFit="1" customWidth="1"/>
    <col min="15371" max="15371" width="5.75" style="9" customWidth="1"/>
    <col min="15372" max="15372" width="59.625" style="9" customWidth="1"/>
    <col min="15373" max="15373" width="50" style="9" customWidth="1"/>
    <col min="15374" max="15374" width="39.875" style="9" customWidth="1"/>
    <col min="15375" max="15375" width="13.75" style="9" customWidth="1"/>
    <col min="15376" max="15376" width="6.375" style="9" customWidth="1"/>
    <col min="15377" max="15377" width="13.25" style="9" customWidth="1"/>
    <col min="15378" max="15378" width="14.5" style="9" customWidth="1"/>
    <col min="15379" max="15379" width="15.625" style="9" customWidth="1"/>
    <col min="15380" max="15616" width="9" style="9"/>
    <col min="15617" max="15617" width="8.875" style="9" customWidth="1"/>
    <col min="15618" max="15618" width="9" style="9"/>
    <col min="15619" max="15619" width="2.625" style="9" customWidth="1"/>
    <col min="15620" max="15620" width="5.75" style="9" customWidth="1"/>
    <col min="15621" max="15622" width="15.75" style="9" customWidth="1"/>
    <col min="15623" max="15623" width="50.75" style="9" customWidth="1"/>
    <col min="15624" max="15624" width="6.25" style="9" customWidth="1"/>
    <col min="15625" max="15626" width="9.875" style="9" bestFit="1" customWidth="1"/>
    <col min="15627" max="15627" width="5.75" style="9" customWidth="1"/>
    <col min="15628" max="15628" width="59.625" style="9" customWidth="1"/>
    <col min="15629" max="15629" width="50" style="9" customWidth="1"/>
    <col min="15630" max="15630" width="39.875" style="9" customWidth="1"/>
    <col min="15631" max="15631" width="13.75" style="9" customWidth="1"/>
    <col min="15632" max="15632" width="6.375" style="9" customWidth="1"/>
    <col min="15633" max="15633" width="13.25" style="9" customWidth="1"/>
    <col min="15634" max="15634" width="14.5" style="9" customWidth="1"/>
    <col min="15635" max="15635" width="15.625" style="9" customWidth="1"/>
    <col min="15636" max="15872" width="9" style="9"/>
    <col min="15873" max="15873" width="8.875" style="9" customWidth="1"/>
    <col min="15874" max="15874" width="9" style="9"/>
    <col min="15875" max="15875" width="2.625" style="9" customWidth="1"/>
    <col min="15876" max="15876" width="5.75" style="9" customWidth="1"/>
    <col min="15877" max="15878" width="15.75" style="9" customWidth="1"/>
    <col min="15879" max="15879" width="50.75" style="9" customWidth="1"/>
    <col min="15880" max="15880" width="6.25" style="9" customWidth="1"/>
    <col min="15881" max="15882" width="9.875" style="9" bestFit="1" customWidth="1"/>
    <col min="15883" max="15883" width="5.75" style="9" customWidth="1"/>
    <col min="15884" max="15884" width="59.625" style="9" customWidth="1"/>
    <col min="15885" max="15885" width="50" style="9" customWidth="1"/>
    <col min="15886" max="15886" width="39.875" style="9" customWidth="1"/>
    <col min="15887" max="15887" width="13.75" style="9" customWidth="1"/>
    <col min="15888" max="15888" width="6.375" style="9" customWidth="1"/>
    <col min="15889" max="15889" width="13.25" style="9" customWidth="1"/>
    <col min="15890" max="15890" width="14.5" style="9" customWidth="1"/>
    <col min="15891" max="15891" width="15.625" style="9" customWidth="1"/>
    <col min="15892" max="16128" width="9" style="9"/>
    <col min="16129" max="16129" width="8.875" style="9" customWidth="1"/>
    <col min="16130" max="16130" width="9" style="9"/>
    <col min="16131" max="16131" width="2.625" style="9" customWidth="1"/>
    <col min="16132" max="16132" width="5.75" style="9" customWidth="1"/>
    <col min="16133" max="16134" width="15.75" style="9" customWidth="1"/>
    <col min="16135" max="16135" width="50.75" style="9" customWidth="1"/>
    <col min="16136" max="16136" width="6.25" style="9" customWidth="1"/>
    <col min="16137" max="16138" width="9.875" style="9" bestFit="1" customWidth="1"/>
    <col min="16139" max="16139" width="5.75" style="9" customWidth="1"/>
    <col min="16140" max="16140" width="59.625" style="9" customWidth="1"/>
    <col min="16141" max="16141" width="50" style="9" customWidth="1"/>
    <col min="16142" max="16142" width="39.875" style="9" customWidth="1"/>
    <col min="16143" max="16143" width="13.75" style="9" customWidth="1"/>
    <col min="16144" max="16144" width="6.375" style="9" customWidth="1"/>
    <col min="16145" max="16145" width="13.25" style="9" customWidth="1"/>
    <col min="16146" max="16146" width="14.5" style="9" customWidth="1"/>
    <col min="16147" max="16147" width="15.625" style="9" customWidth="1"/>
    <col min="16148" max="16384" width="9" style="9"/>
  </cols>
  <sheetData>
    <row r="2" spans="1:19" ht="20.100000000000001" customHeight="1">
      <c r="D2" s="1" t="s">
        <v>0</v>
      </c>
      <c r="E2" s="1"/>
      <c r="F2" s="1"/>
      <c r="G2" s="2" t="s">
        <v>5171</v>
      </c>
      <c r="I2" s="4" t="s">
        <v>2</v>
      </c>
      <c r="J2" s="5"/>
      <c r="K2" s="6"/>
      <c r="L2" s="7">
        <f>SUM(J:J)</f>
        <v>160721</v>
      </c>
    </row>
    <row r="3" spans="1:19" ht="20.100000000000001" customHeight="1">
      <c r="D3" s="1" t="s">
        <v>3</v>
      </c>
      <c r="E3" s="1"/>
      <c r="F3" s="1"/>
      <c r="G3" s="13" t="s">
        <v>5172</v>
      </c>
    </row>
    <row r="4" spans="1:19" ht="20.100000000000001" customHeight="1">
      <c r="D4" s="1" t="s">
        <v>1373</v>
      </c>
      <c r="E4" s="1"/>
      <c r="F4" s="1"/>
      <c r="G4" s="13" t="s">
        <v>5173</v>
      </c>
      <c r="L4" s="1146" t="s">
        <v>5174</v>
      </c>
    </row>
    <row r="5" spans="1:19" ht="20.100000000000001" customHeight="1">
      <c r="D5" s="1" t="s">
        <v>6</v>
      </c>
      <c r="E5" s="1"/>
      <c r="F5" s="1"/>
      <c r="G5" s="16">
        <v>45191</v>
      </c>
      <c r="L5" s="1619"/>
    </row>
    <row r="6" spans="1:19" ht="20.100000000000001" customHeight="1">
      <c r="D6" s="1" t="s">
        <v>7</v>
      </c>
      <c r="E6" s="1"/>
      <c r="F6" s="1"/>
      <c r="G6" s="16">
        <v>45194</v>
      </c>
      <c r="L6" s="1620"/>
    </row>
    <row r="8" spans="1:19" s="8" customFormat="1" ht="19.7" customHeight="1">
      <c r="A8" s="8" t="s">
        <v>860</v>
      </c>
      <c r="B8" s="8" t="s">
        <v>5175</v>
      </c>
      <c r="D8" s="17" t="s">
        <v>8</v>
      </c>
      <c r="E8" s="17" t="s">
        <v>9</v>
      </c>
      <c r="F8" s="17" t="s">
        <v>10</v>
      </c>
      <c r="G8" s="18" t="s">
        <v>11</v>
      </c>
      <c r="H8" s="18" t="s">
        <v>12</v>
      </c>
      <c r="I8" s="18" t="s">
        <v>13</v>
      </c>
      <c r="J8" s="22" t="s">
        <v>14</v>
      </c>
      <c r="K8" s="22" t="s">
        <v>15</v>
      </c>
      <c r="L8" s="18" t="s">
        <v>16</v>
      </c>
      <c r="M8" s="18" t="s">
        <v>17</v>
      </c>
      <c r="N8" s="18" t="s">
        <v>18</v>
      </c>
      <c r="O8" s="30" t="s">
        <v>19</v>
      </c>
      <c r="P8" s="17" t="s">
        <v>20</v>
      </c>
      <c r="Q8" s="18" t="s">
        <v>21</v>
      </c>
      <c r="R8" s="30" t="s">
        <v>22</v>
      </c>
      <c r="S8" s="23" t="s">
        <v>23</v>
      </c>
    </row>
    <row r="9" spans="1:19" s="473" customFormat="1" ht="19.7" customHeight="1">
      <c r="A9" s="8"/>
      <c r="B9" s="8"/>
      <c r="C9" s="8"/>
      <c r="D9" s="34"/>
      <c r="E9" s="111"/>
      <c r="F9" s="111"/>
      <c r="G9" s="24"/>
      <c r="H9" s="18"/>
      <c r="I9" s="20"/>
      <c r="J9" s="118"/>
      <c r="K9" s="22"/>
      <c r="L9" s="28"/>
      <c r="M9" s="33"/>
      <c r="N9" s="471"/>
      <c r="O9" s="472"/>
      <c r="P9" s="34"/>
      <c r="Q9" s="33"/>
      <c r="R9" s="472"/>
      <c r="S9" s="40"/>
    </row>
    <row r="10" spans="1:19" s="473" customFormat="1" ht="19.7" customHeight="1">
      <c r="A10" s="8"/>
      <c r="B10" s="8"/>
      <c r="C10" s="8"/>
      <c r="D10" s="34"/>
      <c r="E10" s="1147" t="s">
        <v>5141</v>
      </c>
      <c r="F10" s="1148"/>
      <c r="G10" s="1149"/>
      <c r="H10" s="18"/>
      <c r="I10" s="20"/>
      <c r="J10" s="118"/>
      <c r="K10" s="22"/>
      <c r="L10" s="28"/>
      <c r="M10" s="33"/>
      <c r="N10" s="471"/>
      <c r="O10" s="472"/>
      <c r="P10" s="34"/>
      <c r="Q10" s="33"/>
      <c r="R10" s="472"/>
      <c r="S10" s="40"/>
    </row>
    <row r="11" spans="1:19" s="8" customFormat="1" ht="19.7" customHeight="1">
      <c r="A11" s="1018" t="s">
        <v>5158</v>
      </c>
      <c r="B11" s="1049">
        <v>1</v>
      </c>
      <c r="D11" s="17">
        <v>1</v>
      </c>
      <c r="E11" s="304" t="s">
        <v>270</v>
      </c>
      <c r="F11" s="304" t="s">
        <v>767</v>
      </c>
      <c r="G11" s="1621" t="s">
        <v>5176</v>
      </c>
      <c r="H11" s="1481">
        <v>1</v>
      </c>
      <c r="I11" s="1622">
        <v>33995</v>
      </c>
      <c r="J11" s="1623">
        <f>H11*I11</f>
        <v>33995</v>
      </c>
      <c r="K11" s="22"/>
      <c r="L11" s="28" t="s">
        <v>5177</v>
      </c>
      <c r="M11" s="18"/>
      <c r="N11" s="24"/>
      <c r="O11" s="30">
        <v>45167</v>
      </c>
      <c r="P11" s="17"/>
      <c r="Q11" s="29">
        <v>45191</v>
      </c>
      <c r="R11" s="30"/>
      <c r="S11" s="23">
        <v>45191</v>
      </c>
    </row>
    <row r="12" spans="1:19" s="8" customFormat="1" ht="19.7" customHeight="1">
      <c r="A12" s="1018" t="s">
        <v>5150</v>
      </c>
      <c r="B12" s="1049">
        <v>1</v>
      </c>
      <c r="D12" s="17">
        <f>+D11+1</f>
        <v>2</v>
      </c>
      <c r="E12" s="17" t="s">
        <v>767</v>
      </c>
      <c r="F12" s="17" t="s">
        <v>767</v>
      </c>
      <c r="G12" s="320" t="s">
        <v>3093</v>
      </c>
      <c r="H12" s="18">
        <v>2</v>
      </c>
      <c r="I12" s="20">
        <v>319</v>
      </c>
      <c r="J12" s="125">
        <f t="shared" ref="J12:J24" si="0">H12*I12</f>
        <v>638</v>
      </c>
      <c r="K12" s="22"/>
      <c r="L12" s="28" t="s">
        <v>5151</v>
      </c>
      <c r="M12" s="18"/>
      <c r="N12" s="24"/>
      <c r="O12" s="30">
        <v>45167</v>
      </c>
      <c r="P12" s="17"/>
      <c r="Q12" s="29">
        <v>45191</v>
      </c>
      <c r="R12" s="30"/>
      <c r="S12" s="23">
        <v>45191</v>
      </c>
    </row>
    <row r="13" spans="1:19" s="8" customFormat="1" ht="19.7" customHeight="1">
      <c r="A13" s="1018" t="s">
        <v>5142</v>
      </c>
      <c r="B13" s="1049">
        <v>1</v>
      </c>
      <c r="D13" s="17">
        <f t="shared" ref="D13:D29" si="1">+D12+1</f>
        <v>3</v>
      </c>
      <c r="E13" s="52" t="s">
        <v>5178</v>
      </c>
      <c r="F13" s="52" t="s">
        <v>188</v>
      </c>
      <c r="G13" s="320" t="s">
        <v>5152</v>
      </c>
      <c r="H13" s="18">
        <v>10</v>
      </c>
      <c r="I13" s="20">
        <v>180</v>
      </c>
      <c r="J13" s="125">
        <f t="shared" si="0"/>
        <v>1800</v>
      </c>
      <c r="K13" s="22"/>
      <c r="L13" s="28" t="s">
        <v>5179</v>
      </c>
      <c r="M13" s="18" t="s">
        <v>5180</v>
      </c>
      <c r="N13" s="24"/>
      <c r="O13" s="30">
        <v>45170</v>
      </c>
      <c r="P13" s="17"/>
      <c r="Q13" s="29">
        <v>45191</v>
      </c>
      <c r="R13" s="30"/>
      <c r="S13" s="23">
        <v>45181</v>
      </c>
    </row>
    <row r="14" spans="1:19" s="8" customFormat="1" ht="19.7" customHeight="1">
      <c r="A14" s="1018" t="s">
        <v>628</v>
      </c>
      <c r="B14" s="1049">
        <v>1</v>
      </c>
      <c r="D14" s="17">
        <f t="shared" si="1"/>
        <v>4</v>
      </c>
      <c r="E14" s="17" t="s">
        <v>767</v>
      </c>
      <c r="F14" s="17" t="s">
        <v>767</v>
      </c>
      <c r="G14" s="320" t="s">
        <v>5181</v>
      </c>
      <c r="H14" s="18">
        <v>1</v>
      </c>
      <c r="I14" s="20">
        <v>910</v>
      </c>
      <c r="J14" s="125">
        <f t="shared" si="0"/>
        <v>910</v>
      </c>
      <c r="K14" s="22"/>
      <c r="L14" s="28" t="s">
        <v>5157</v>
      </c>
      <c r="M14" s="18"/>
      <c r="N14" s="24"/>
      <c r="O14" s="30">
        <v>45167</v>
      </c>
      <c r="P14" s="17"/>
      <c r="Q14" s="29">
        <v>45191</v>
      </c>
      <c r="R14" s="30"/>
      <c r="S14" s="23">
        <v>45191</v>
      </c>
    </row>
    <row r="15" spans="1:19" s="8" customFormat="1" ht="19.7" customHeight="1">
      <c r="D15" s="17"/>
      <c r="E15" s="17"/>
      <c r="F15" s="17"/>
      <c r="G15" s="320"/>
      <c r="H15" s="18"/>
      <c r="I15" s="1624"/>
      <c r="J15" s="125"/>
      <c r="K15" s="22"/>
      <c r="L15" s="28"/>
      <c r="M15" s="18"/>
      <c r="N15" s="24"/>
      <c r="O15" s="30"/>
      <c r="P15" s="17"/>
      <c r="Q15" s="18"/>
      <c r="R15" s="30"/>
      <c r="S15" s="23"/>
    </row>
    <row r="16" spans="1:19" s="8" customFormat="1" ht="19.7" customHeight="1">
      <c r="A16" s="1018" t="s">
        <v>5182</v>
      </c>
      <c r="B16" s="1049">
        <v>1</v>
      </c>
      <c r="D16" s="17">
        <f>+D14+1</f>
        <v>5</v>
      </c>
      <c r="E16" s="304" t="s">
        <v>270</v>
      </c>
      <c r="F16" s="304" t="s">
        <v>767</v>
      </c>
      <c r="G16" s="320" t="s">
        <v>5183</v>
      </c>
      <c r="H16" s="18">
        <v>1</v>
      </c>
      <c r="I16" s="20">
        <v>30690</v>
      </c>
      <c r="J16" s="125">
        <f t="shared" si="0"/>
        <v>30690</v>
      </c>
      <c r="K16" s="22"/>
      <c r="L16" s="28" t="s">
        <v>5184</v>
      </c>
      <c r="M16" s="18"/>
      <c r="N16" s="24"/>
      <c r="O16" s="30">
        <v>45167</v>
      </c>
      <c r="P16" s="17"/>
      <c r="Q16" s="29">
        <v>45191</v>
      </c>
      <c r="R16" s="30"/>
      <c r="S16" s="23">
        <v>45191</v>
      </c>
    </row>
    <row r="17" spans="1:19" s="8" customFormat="1" ht="19.7" customHeight="1">
      <c r="A17" s="1018" t="s">
        <v>282</v>
      </c>
      <c r="B17" s="1049">
        <v>1</v>
      </c>
      <c r="D17" s="17">
        <f t="shared" si="1"/>
        <v>6</v>
      </c>
      <c r="E17" s="17" t="s">
        <v>767</v>
      </c>
      <c r="F17" s="17" t="s">
        <v>767</v>
      </c>
      <c r="G17" s="320" t="s">
        <v>5185</v>
      </c>
      <c r="H17" s="18">
        <v>8</v>
      </c>
      <c r="I17" s="20">
        <v>1250</v>
      </c>
      <c r="J17" s="125">
        <f t="shared" si="0"/>
        <v>10000</v>
      </c>
      <c r="K17" s="22"/>
      <c r="L17" s="28" t="s">
        <v>5186</v>
      </c>
      <c r="M17" s="18"/>
      <c r="N17" s="24"/>
      <c r="O17" s="30">
        <v>45167</v>
      </c>
      <c r="P17" s="17"/>
      <c r="Q17" s="29">
        <v>45191</v>
      </c>
      <c r="R17" s="30"/>
      <c r="S17" s="23">
        <v>45191</v>
      </c>
    </row>
    <row r="18" spans="1:19" s="8" customFormat="1" ht="19.7" customHeight="1">
      <c r="D18" s="17"/>
      <c r="E18" s="17"/>
      <c r="F18" s="17"/>
      <c r="G18" s="320"/>
      <c r="H18" s="18"/>
      <c r="I18" s="1624"/>
      <c r="J18" s="125"/>
      <c r="K18" s="22"/>
      <c r="L18" s="28"/>
      <c r="M18" s="18"/>
      <c r="N18" s="24"/>
      <c r="O18" s="30"/>
      <c r="P18" s="17"/>
      <c r="Q18" s="18"/>
      <c r="R18" s="30"/>
      <c r="S18" s="23"/>
    </row>
    <row r="19" spans="1:19" s="8" customFormat="1" ht="19.7" customHeight="1">
      <c r="A19" s="1018" t="s">
        <v>628</v>
      </c>
      <c r="B19" s="1049">
        <v>1</v>
      </c>
      <c r="D19" s="17">
        <f>+D17+1</f>
        <v>7</v>
      </c>
      <c r="E19" s="304" t="s">
        <v>270</v>
      </c>
      <c r="F19" s="304" t="s">
        <v>767</v>
      </c>
      <c r="G19" s="320" t="s">
        <v>5187</v>
      </c>
      <c r="H19" s="18">
        <v>4</v>
      </c>
      <c r="I19" s="20">
        <v>1550</v>
      </c>
      <c r="J19" s="125">
        <f t="shared" si="0"/>
        <v>6200</v>
      </c>
      <c r="K19" s="22"/>
      <c r="L19" s="28" t="s">
        <v>5188</v>
      </c>
      <c r="M19" s="18"/>
      <c r="N19" s="24"/>
      <c r="O19" s="30">
        <v>45167</v>
      </c>
      <c r="P19" s="17"/>
      <c r="Q19" s="29">
        <v>45191</v>
      </c>
      <c r="R19" s="30"/>
      <c r="S19" s="23">
        <v>45191</v>
      </c>
    </row>
    <row r="20" spans="1:19" s="8" customFormat="1" ht="19.7" customHeight="1">
      <c r="A20" s="1018" t="s">
        <v>282</v>
      </c>
      <c r="B20" s="1049">
        <v>1</v>
      </c>
      <c r="D20" s="17">
        <f t="shared" si="1"/>
        <v>8</v>
      </c>
      <c r="E20" s="17" t="s">
        <v>767</v>
      </c>
      <c r="F20" s="17" t="s">
        <v>767</v>
      </c>
      <c r="G20" s="320" t="s">
        <v>5189</v>
      </c>
      <c r="H20" s="18">
        <v>4</v>
      </c>
      <c r="I20" s="20">
        <v>1200</v>
      </c>
      <c r="J20" s="125">
        <f t="shared" si="0"/>
        <v>4800</v>
      </c>
      <c r="K20" s="22"/>
      <c r="L20" s="28" t="s">
        <v>5190</v>
      </c>
      <c r="M20" s="18"/>
      <c r="N20" s="24"/>
      <c r="O20" s="30">
        <v>45167</v>
      </c>
      <c r="P20" s="17"/>
      <c r="Q20" s="29">
        <v>45191</v>
      </c>
      <c r="R20" s="30"/>
      <c r="S20" s="23">
        <v>45191</v>
      </c>
    </row>
    <row r="21" spans="1:19" s="8" customFormat="1" ht="19.7" customHeight="1">
      <c r="A21" s="1018" t="s">
        <v>5150</v>
      </c>
      <c r="B21" s="1049">
        <v>1</v>
      </c>
      <c r="D21" s="17">
        <f t="shared" si="1"/>
        <v>9</v>
      </c>
      <c r="E21" s="17" t="s">
        <v>767</v>
      </c>
      <c r="F21" s="17" t="s">
        <v>767</v>
      </c>
      <c r="G21" s="320" t="s">
        <v>5191</v>
      </c>
      <c r="H21" s="18">
        <v>10</v>
      </c>
      <c r="I21" s="20">
        <v>39</v>
      </c>
      <c r="J21" s="125">
        <f t="shared" si="0"/>
        <v>390</v>
      </c>
      <c r="K21" s="22"/>
      <c r="L21" s="28" t="s">
        <v>5192</v>
      </c>
      <c r="M21" s="18"/>
      <c r="N21" s="24"/>
      <c r="O21" s="30">
        <v>45167</v>
      </c>
      <c r="P21" s="17"/>
      <c r="Q21" s="29">
        <v>45191</v>
      </c>
      <c r="R21" s="30"/>
      <c r="S21" s="23">
        <v>45191</v>
      </c>
    </row>
    <row r="22" spans="1:19" s="8" customFormat="1" ht="19.7" customHeight="1">
      <c r="A22" s="1018" t="s">
        <v>5150</v>
      </c>
      <c r="B22" s="1049">
        <v>1</v>
      </c>
      <c r="D22" s="17">
        <f t="shared" si="1"/>
        <v>10</v>
      </c>
      <c r="E22" s="17" t="s">
        <v>767</v>
      </c>
      <c r="F22" s="17" t="s">
        <v>767</v>
      </c>
      <c r="G22" s="320" t="s">
        <v>2365</v>
      </c>
      <c r="H22" s="18">
        <v>10</v>
      </c>
      <c r="I22" s="20">
        <v>19</v>
      </c>
      <c r="J22" s="125">
        <f t="shared" si="0"/>
        <v>190</v>
      </c>
      <c r="K22" s="22"/>
      <c r="L22" s="28" t="s">
        <v>5192</v>
      </c>
      <c r="M22" s="18"/>
      <c r="N22" s="24"/>
      <c r="O22" s="30">
        <v>45167</v>
      </c>
      <c r="P22" s="17"/>
      <c r="Q22" s="29">
        <v>45191</v>
      </c>
      <c r="R22" s="30"/>
      <c r="S22" s="23">
        <v>45191</v>
      </c>
    </row>
    <row r="23" spans="1:19" s="8" customFormat="1" ht="19.7" customHeight="1">
      <c r="A23" s="1018" t="s">
        <v>5150</v>
      </c>
      <c r="B23" s="1049">
        <v>1</v>
      </c>
      <c r="D23" s="17">
        <f t="shared" si="1"/>
        <v>11</v>
      </c>
      <c r="E23" s="17" t="s">
        <v>767</v>
      </c>
      <c r="F23" s="17" t="s">
        <v>767</v>
      </c>
      <c r="G23" s="320" t="s">
        <v>5193</v>
      </c>
      <c r="H23" s="18">
        <v>4</v>
      </c>
      <c r="I23" s="20">
        <v>103</v>
      </c>
      <c r="J23" s="125">
        <f t="shared" si="0"/>
        <v>412</v>
      </c>
      <c r="K23" s="22"/>
      <c r="L23" s="28" t="s">
        <v>5194</v>
      </c>
      <c r="M23" s="18"/>
      <c r="N23" s="24"/>
      <c r="O23" s="30">
        <v>45167</v>
      </c>
      <c r="P23" s="17"/>
      <c r="Q23" s="29">
        <v>45191</v>
      </c>
      <c r="R23" s="30"/>
      <c r="S23" s="23">
        <v>45191</v>
      </c>
    </row>
    <row r="24" spans="1:19" s="8" customFormat="1" ht="19.7" customHeight="1">
      <c r="A24" s="1018" t="s">
        <v>5150</v>
      </c>
      <c r="B24" s="1049">
        <v>1</v>
      </c>
      <c r="D24" s="17">
        <f t="shared" si="1"/>
        <v>12</v>
      </c>
      <c r="E24" s="17" t="s">
        <v>767</v>
      </c>
      <c r="F24" s="17" t="s">
        <v>767</v>
      </c>
      <c r="G24" s="320" t="s">
        <v>5195</v>
      </c>
      <c r="H24" s="18">
        <v>18</v>
      </c>
      <c r="I24" s="20">
        <v>53</v>
      </c>
      <c r="J24" s="125">
        <f t="shared" si="0"/>
        <v>954</v>
      </c>
      <c r="K24" s="22"/>
      <c r="L24" s="28" t="s">
        <v>3567</v>
      </c>
      <c r="M24" s="18"/>
      <c r="N24" s="24"/>
      <c r="O24" s="30">
        <v>45167</v>
      </c>
      <c r="P24" s="17"/>
      <c r="Q24" s="29">
        <v>45191</v>
      </c>
      <c r="R24" s="30"/>
      <c r="S24" s="23">
        <v>45191</v>
      </c>
    </row>
    <row r="25" spans="1:19" s="8" customFormat="1" ht="19.7" customHeight="1">
      <c r="D25" s="17"/>
      <c r="E25" s="17"/>
      <c r="F25" s="17"/>
      <c r="G25" s="320"/>
      <c r="H25" s="18"/>
      <c r="I25" s="1624"/>
      <c r="J25" s="125"/>
      <c r="K25" s="22"/>
      <c r="L25" s="28"/>
      <c r="M25" s="18"/>
      <c r="N25" s="24"/>
      <c r="O25" s="30"/>
      <c r="P25" s="17"/>
      <c r="Q25" s="18"/>
      <c r="R25" s="30"/>
      <c r="S25" s="23"/>
    </row>
    <row r="26" spans="1:19" s="8" customFormat="1" ht="19.7" customHeight="1">
      <c r="A26" s="1018" t="s">
        <v>5150</v>
      </c>
      <c r="B26" s="1049">
        <v>1</v>
      </c>
      <c r="D26" s="17">
        <f>+D24+1</f>
        <v>13</v>
      </c>
      <c r="E26" s="17" t="s">
        <v>66</v>
      </c>
      <c r="F26" s="17" t="s">
        <v>2904</v>
      </c>
      <c r="G26" s="320" t="s">
        <v>5196</v>
      </c>
      <c r="H26" s="18">
        <v>8</v>
      </c>
      <c r="I26" s="20">
        <v>1058</v>
      </c>
      <c r="J26" s="125">
        <f>H26*I26</f>
        <v>8464</v>
      </c>
      <c r="K26" s="22"/>
      <c r="L26" s="28" t="s">
        <v>5164</v>
      </c>
      <c r="M26" s="18"/>
      <c r="N26" s="24"/>
      <c r="O26" s="30">
        <v>45170</v>
      </c>
      <c r="P26" s="17"/>
      <c r="Q26" s="18"/>
      <c r="R26" s="30">
        <v>45191</v>
      </c>
      <c r="S26" s="23">
        <v>45190</v>
      </c>
    </row>
    <row r="27" spans="1:19" s="8" customFormat="1" ht="19.7" customHeight="1">
      <c r="A27" s="1018" t="s">
        <v>5150</v>
      </c>
      <c r="B27" s="1049">
        <v>1</v>
      </c>
      <c r="D27" s="17">
        <f t="shared" si="1"/>
        <v>14</v>
      </c>
      <c r="E27" s="17" t="s">
        <v>767</v>
      </c>
      <c r="F27" s="17" t="s">
        <v>767</v>
      </c>
      <c r="G27" s="320" t="s">
        <v>5197</v>
      </c>
      <c r="H27" s="18">
        <v>1</v>
      </c>
      <c r="I27" s="20">
        <v>2350</v>
      </c>
      <c r="J27" s="125">
        <f>H27*I27</f>
        <v>2350</v>
      </c>
      <c r="K27" s="22"/>
      <c r="L27" s="28" t="s">
        <v>5166</v>
      </c>
      <c r="M27" s="18"/>
      <c r="N27" s="24"/>
      <c r="O27" s="30">
        <v>45167</v>
      </c>
      <c r="P27" s="17"/>
      <c r="Q27" s="29">
        <v>45191</v>
      </c>
      <c r="R27" s="30"/>
      <c r="S27" s="23">
        <v>45191</v>
      </c>
    </row>
    <row r="28" spans="1:19" s="8" customFormat="1" ht="19.7" customHeight="1">
      <c r="A28" s="1018" t="s">
        <v>5150</v>
      </c>
      <c r="B28" s="1049">
        <v>1</v>
      </c>
      <c r="D28" s="17">
        <f t="shared" si="1"/>
        <v>15</v>
      </c>
      <c r="E28" s="17" t="s">
        <v>767</v>
      </c>
      <c r="F28" s="17" t="s">
        <v>767</v>
      </c>
      <c r="G28" s="320" t="s">
        <v>5167</v>
      </c>
      <c r="H28" s="18">
        <v>1</v>
      </c>
      <c r="I28" s="20">
        <v>1290</v>
      </c>
      <c r="J28" s="125">
        <f>H28*I28</f>
        <v>1290</v>
      </c>
      <c r="K28" s="22"/>
      <c r="L28" s="28" t="s">
        <v>5168</v>
      </c>
      <c r="M28" s="18"/>
      <c r="N28" s="24"/>
      <c r="O28" s="30">
        <v>45167</v>
      </c>
      <c r="P28" s="17"/>
      <c r="Q28" s="29">
        <v>45191</v>
      </c>
      <c r="R28" s="30"/>
      <c r="S28" s="23">
        <v>45191</v>
      </c>
    </row>
    <row r="29" spans="1:19" s="8" customFormat="1" ht="19.7" customHeight="1">
      <c r="A29" s="1018" t="s">
        <v>5150</v>
      </c>
      <c r="B29" s="1049">
        <v>1</v>
      </c>
      <c r="D29" s="17">
        <f t="shared" si="1"/>
        <v>16</v>
      </c>
      <c r="E29" s="17" t="s">
        <v>767</v>
      </c>
      <c r="F29" s="17" t="s">
        <v>767</v>
      </c>
      <c r="G29" s="320" t="s">
        <v>5169</v>
      </c>
      <c r="H29" s="18">
        <v>1</v>
      </c>
      <c r="I29" s="20">
        <v>460</v>
      </c>
      <c r="J29" s="125">
        <f>H29*I29</f>
        <v>460</v>
      </c>
      <c r="K29" s="22"/>
      <c r="L29" s="28" t="s">
        <v>5170</v>
      </c>
      <c r="M29" s="18"/>
      <c r="N29" s="24"/>
      <c r="O29" s="30">
        <v>45167</v>
      </c>
      <c r="P29" s="17"/>
      <c r="Q29" s="29">
        <v>45191</v>
      </c>
      <c r="R29" s="30"/>
      <c r="S29" s="23">
        <v>45191</v>
      </c>
    </row>
    <row r="30" spans="1:19" s="8" customFormat="1" ht="19.7" customHeight="1">
      <c r="D30" s="17"/>
      <c r="E30" s="17"/>
      <c r="F30" s="17"/>
      <c r="G30" s="320"/>
      <c r="H30" s="18"/>
      <c r="I30" s="20"/>
      <c r="J30" s="125"/>
      <c r="K30" s="22"/>
      <c r="L30" s="28"/>
      <c r="M30" s="18"/>
      <c r="N30" s="24"/>
      <c r="O30" s="30"/>
      <c r="P30" s="17"/>
      <c r="Q30" s="18"/>
      <c r="R30" s="30"/>
      <c r="S30" s="23"/>
    </row>
    <row r="31" spans="1:19" s="8" customFormat="1" ht="19.7" customHeight="1">
      <c r="D31" s="17"/>
      <c r="E31" s="17"/>
      <c r="F31" s="17"/>
      <c r="G31" s="320"/>
      <c r="H31" s="18"/>
      <c r="I31" s="20"/>
      <c r="J31" s="118"/>
      <c r="K31" s="22"/>
      <c r="L31" s="28"/>
      <c r="M31" s="18"/>
      <c r="N31" s="24"/>
      <c r="O31" s="30"/>
      <c r="P31" s="17"/>
      <c r="Q31" s="18"/>
      <c r="R31" s="30"/>
      <c r="S31" s="23"/>
    </row>
    <row r="32" spans="1:19" s="8" customFormat="1" ht="19.7" customHeight="1">
      <c r="D32" s="17"/>
      <c r="E32" s="1617"/>
      <c r="F32" s="1617"/>
      <c r="G32" s="1168">
        <f>SUM(J11:J30)</f>
        <v>103543</v>
      </c>
      <c r="H32" s="18"/>
      <c r="I32" s="20"/>
      <c r="J32" s="118"/>
      <c r="K32" s="22"/>
      <c r="L32" s="28"/>
      <c r="M32" s="18"/>
      <c r="N32" s="24"/>
      <c r="O32" s="30"/>
      <c r="P32" s="17"/>
      <c r="Q32" s="18"/>
      <c r="R32" s="30"/>
      <c r="S32" s="23"/>
    </row>
    <row r="33" spans="1:19" s="8" customFormat="1" ht="19.7" customHeight="1">
      <c r="D33" s="17"/>
      <c r="E33" s="1617"/>
      <c r="F33" s="1617"/>
      <c r="G33" s="1618"/>
      <c r="H33" s="18"/>
      <c r="I33" s="20"/>
      <c r="J33" s="118"/>
      <c r="K33" s="22"/>
      <c r="L33" s="28"/>
      <c r="M33" s="18"/>
      <c r="N33" s="24"/>
      <c r="O33" s="30"/>
      <c r="P33" s="17"/>
      <c r="Q33" s="18"/>
      <c r="R33" s="30"/>
      <c r="S33" s="23"/>
    </row>
    <row r="34" spans="1:19" s="8" customFormat="1" ht="19.7" customHeight="1">
      <c r="D34" s="17"/>
      <c r="E34" s="1617"/>
      <c r="F34" s="1617"/>
      <c r="G34" s="1618"/>
      <c r="H34" s="18"/>
      <c r="I34" s="20"/>
      <c r="J34" s="118"/>
      <c r="K34" s="22"/>
      <c r="L34" s="28"/>
      <c r="M34" s="18"/>
      <c r="N34" s="24"/>
      <c r="O34" s="30"/>
      <c r="P34" s="17"/>
      <c r="Q34" s="18"/>
      <c r="R34" s="30"/>
      <c r="S34" s="23"/>
    </row>
    <row r="35" spans="1:19" s="8" customFormat="1" ht="19.7" customHeight="1">
      <c r="D35" s="17"/>
      <c r="E35" s="1617"/>
      <c r="F35" s="1617"/>
      <c r="G35" s="1618"/>
      <c r="H35" s="18"/>
      <c r="I35" s="20"/>
      <c r="J35" s="118"/>
      <c r="K35" s="22"/>
      <c r="L35" s="28"/>
      <c r="M35" s="18"/>
      <c r="N35" s="24"/>
      <c r="O35" s="30"/>
      <c r="P35" s="17"/>
      <c r="Q35" s="18"/>
      <c r="R35" s="30"/>
      <c r="S35" s="23"/>
    </row>
    <row r="36" spans="1:19" s="8" customFormat="1" ht="19.7" customHeight="1">
      <c r="D36" s="17"/>
      <c r="E36" s="1147" t="s">
        <v>5198</v>
      </c>
      <c r="F36" s="1148"/>
      <c r="G36" s="1149"/>
      <c r="H36" s="18"/>
      <c r="I36" s="20"/>
      <c r="J36" s="118"/>
      <c r="K36" s="22"/>
      <c r="L36" s="28"/>
      <c r="M36" s="18"/>
      <c r="N36" s="24"/>
      <c r="O36" s="30"/>
      <c r="P36" s="17"/>
      <c r="Q36" s="18"/>
      <c r="R36" s="30"/>
      <c r="S36" s="23"/>
    </row>
    <row r="37" spans="1:19" s="8" customFormat="1" ht="19.7" customHeight="1">
      <c r="A37" s="1018" t="s">
        <v>628</v>
      </c>
      <c r="B37" s="1050">
        <v>2</v>
      </c>
      <c r="D37" s="17">
        <f>+D29+1</f>
        <v>17</v>
      </c>
      <c r="E37" s="304" t="s">
        <v>270</v>
      </c>
      <c r="F37" s="304" t="s">
        <v>767</v>
      </c>
      <c r="G37" s="1625" t="s">
        <v>3605</v>
      </c>
      <c r="H37" s="18">
        <v>1</v>
      </c>
      <c r="I37" s="20">
        <v>6780</v>
      </c>
      <c r="J37" s="109">
        <f t="shared" ref="J37:J51" si="2">H37*I37</f>
        <v>6780</v>
      </c>
      <c r="K37" s="22"/>
      <c r="L37" s="28" t="s">
        <v>3606</v>
      </c>
      <c r="M37" s="18"/>
      <c r="N37" s="24"/>
      <c r="O37" s="30">
        <v>45167</v>
      </c>
      <c r="P37" s="17"/>
      <c r="Q37" s="29">
        <v>45191</v>
      </c>
      <c r="R37" s="30"/>
      <c r="S37" s="23">
        <v>45191</v>
      </c>
    </row>
    <row r="38" spans="1:19" s="8" customFormat="1" ht="19.7" customHeight="1">
      <c r="A38" s="1018" t="s">
        <v>5150</v>
      </c>
      <c r="B38" s="1050">
        <v>2</v>
      </c>
      <c r="D38" s="17">
        <f>+D37+1</f>
        <v>18</v>
      </c>
      <c r="E38" s="161" t="s">
        <v>66</v>
      </c>
      <c r="F38" s="17" t="s">
        <v>2904</v>
      </c>
      <c r="G38" s="1625" t="s">
        <v>5199</v>
      </c>
      <c r="H38" s="18">
        <v>1</v>
      </c>
      <c r="I38" s="20">
        <v>4064</v>
      </c>
      <c r="J38" s="109">
        <f t="shared" si="2"/>
        <v>4064</v>
      </c>
      <c r="K38" s="22"/>
      <c r="L38" s="28" t="s">
        <v>5200</v>
      </c>
      <c r="M38" s="18"/>
      <c r="N38" s="24"/>
      <c r="O38" s="30">
        <v>45170</v>
      </c>
      <c r="P38" s="17"/>
      <c r="Q38" s="18"/>
      <c r="R38" s="30">
        <v>45191</v>
      </c>
      <c r="S38" s="23">
        <v>45190</v>
      </c>
    </row>
    <row r="39" spans="1:19" s="8" customFormat="1" ht="19.7" customHeight="1">
      <c r="A39" s="1286" t="s">
        <v>276</v>
      </c>
      <c r="B39" s="1050">
        <v>2</v>
      </c>
      <c r="D39" s="17">
        <f t="shared" ref="D39:D51" si="3">+D38+1</f>
        <v>19</v>
      </c>
      <c r="E39" s="17" t="s">
        <v>167</v>
      </c>
      <c r="F39" s="17" t="s">
        <v>167</v>
      </c>
      <c r="G39" s="108" t="s">
        <v>719</v>
      </c>
      <c r="H39" s="107">
        <v>2</v>
      </c>
      <c r="I39" s="108">
        <v>290</v>
      </c>
      <c r="J39" s="109">
        <f t="shared" si="2"/>
        <v>580</v>
      </c>
      <c r="K39" s="56"/>
      <c r="L39" s="120" t="s">
        <v>5201</v>
      </c>
      <c r="M39" s="18"/>
      <c r="N39" s="24"/>
      <c r="O39" s="30">
        <v>45167</v>
      </c>
      <c r="P39" s="17"/>
      <c r="Q39" s="29">
        <v>45191</v>
      </c>
      <c r="R39" s="30"/>
      <c r="S39" s="23">
        <v>45191</v>
      </c>
    </row>
    <row r="40" spans="1:19" s="8" customFormat="1" ht="19.7" customHeight="1">
      <c r="A40" s="1286" t="s">
        <v>276</v>
      </c>
      <c r="B40" s="1050">
        <v>2</v>
      </c>
      <c r="D40" s="17">
        <f t="shared" si="3"/>
        <v>20</v>
      </c>
      <c r="E40" s="1626" t="s">
        <v>144</v>
      </c>
      <c r="F40" s="17" t="s">
        <v>167</v>
      </c>
      <c r="G40" s="1625" t="s">
        <v>2056</v>
      </c>
      <c r="H40" s="18">
        <v>8</v>
      </c>
      <c r="I40" s="20">
        <v>81</v>
      </c>
      <c r="J40" s="109">
        <f t="shared" si="2"/>
        <v>648</v>
      </c>
      <c r="K40" s="22"/>
      <c r="L40" s="28" t="s">
        <v>5202</v>
      </c>
      <c r="M40" s="18"/>
      <c r="N40" s="24"/>
      <c r="O40" s="30">
        <v>45167</v>
      </c>
      <c r="P40" s="17"/>
      <c r="Q40" s="29">
        <v>45191</v>
      </c>
      <c r="R40" s="30"/>
      <c r="S40" s="23">
        <v>45191</v>
      </c>
    </row>
    <row r="41" spans="1:19" s="8" customFormat="1" ht="19.7" customHeight="1">
      <c r="A41" s="1286" t="s">
        <v>276</v>
      </c>
      <c r="B41" s="1050">
        <v>2</v>
      </c>
      <c r="D41" s="17">
        <f t="shared" si="3"/>
        <v>21</v>
      </c>
      <c r="E41" s="17" t="s">
        <v>167</v>
      </c>
      <c r="F41" s="17" t="s">
        <v>167</v>
      </c>
      <c r="G41" s="1625" t="s">
        <v>228</v>
      </c>
      <c r="H41" s="18">
        <v>1</v>
      </c>
      <c r="I41" s="20">
        <v>4239</v>
      </c>
      <c r="J41" s="109">
        <f t="shared" si="2"/>
        <v>4239</v>
      </c>
      <c r="K41" s="22"/>
      <c r="L41" s="28" t="s">
        <v>5203</v>
      </c>
      <c r="M41" s="18"/>
      <c r="N41" s="24"/>
      <c r="O41" s="30">
        <v>45167</v>
      </c>
      <c r="P41" s="17"/>
      <c r="Q41" s="29">
        <v>45191</v>
      </c>
      <c r="R41" s="30"/>
      <c r="S41" s="23">
        <v>45191</v>
      </c>
    </row>
    <row r="42" spans="1:19" s="8" customFormat="1" ht="19.7" customHeight="1">
      <c r="A42" s="1286" t="s">
        <v>276</v>
      </c>
      <c r="B42" s="1050">
        <v>2</v>
      </c>
      <c r="D42" s="17">
        <f t="shared" si="3"/>
        <v>22</v>
      </c>
      <c r="E42" s="17" t="s">
        <v>167</v>
      </c>
      <c r="F42" s="17" t="s">
        <v>167</v>
      </c>
      <c r="G42" s="1625" t="s">
        <v>557</v>
      </c>
      <c r="H42" s="18">
        <v>1</v>
      </c>
      <c r="I42" s="20">
        <v>5117</v>
      </c>
      <c r="J42" s="109">
        <f t="shared" si="2"/>
        <v>5117</v>
      </c>
      <c r="K42" s="22"/>
      <c r="L42" s="28" t="s">
        <v>3173</v>
      </c>
      <c r="M42" s="18"/>
      <c r="N42" s="24"/>
      <c r="O42" s="30">
        <v>45167</v>
      </c>
      <c r="P42" s="17"/>
      <c r="Q42" s="29">
        <v>45191</v>
      </c>
      <c r="R42" s="30"/>
      <c r="S42" s="23">
        <v>45191</v>
      </c>
    </row>
    <row r="43" spans="1:19" s="8" customFormat="1" ht="19.7" customHeight="1">
      <c r="A43" s="1018" t="s">
        <v>5150</v>
      </c>
      <c r="B43" s="1050">
        <v>2</v>
      </c>
      <c r="D43" s="17">
        <f t="shared" si="3"/>
        <v>23</v>
      </c>
      <c r="E43" s="283" t="s">
        <v>767</v>
      </c>
      <c r="F43" s="283" t="s">
        <v>767</v>
      </c>
      <c r="G43" s="1490" t="s">
        <v>2365</v>
      </c>
      <c r="H43" s="360"/>
      <c r="I43" s="984">
        <v>19</v>
      </c>
      <c r="J43" s="545">
        <f t="shared" si="2"/>
        <v>0</v>
      </c>
      <c r="K43" s="285"/>
      <c r="L43" s="817" t="s">
        <v>5192</v>
      </c>
      <c r="M43" s="18"/>
      <c r="N43" s="24"/>
      <c r="O43" s="30"/>
      <c r="P43" s="17"/>
      <c r="Q43" s="18"/>
      <c r="R43" s="30"/>
      <c r="S43" s="23"/>
    </row>
    <row r="44" spans="1:19" s="8" customFormat="1" ht="19.7" customHeight="1">
      <c r="A44" s="1286" t="s">
        <v>276</v>
      </c>
      <c r="B44" s="1050">
        <v>2</v>
      </c>
      <c r="D44" s="17">
        <f t="shared" si="3"/>
        <v>24</v>
      </c>
      <c r="E44" s="17" t="s">
        <v>167</v>
      </c>
      <c r="F44" s="17" t="s">
        <v>167</v>
      </c>
      <c r="G44" s="320" t="s">
        <v>756</v>
      </c>
      <c r="H44" s="18">
        <v>10</v>
      </c>
      <c r="I44" s="20">
        <v>35</v>
      </c>
      <c r="J44" s="109">
        <f t="shared" si="2"/>
        <v>350</v>
      </c>
      <c r="K44" s="22"/>
      <c r="L44" s="28" t="s">
        <v>5204</v>
      </c>
      <c r="M44" s="18"/>
      <c r="N44" s="24"/>
      <c r="O44" s="30">
        <v>45167</v>
      </c>
      <c r="P44" s="17"/>
      <c r="Q44" s="29">
        <v>45191</v>
      </c>
      <c r="R44" s="30"/>
      <c r="S44" s="23">
        <v>45191</v>
      </c>
    </row>
    <row r="45" spans="1:19" s="8" customFormat="1" ht="19.7" customHeight="1">
      <c r="A45" s="1286" t="s">
        <v>628</v>
      </c>
      <c r="B45" s="1050">
        <v>2</v>
      </c>
      <c r="D45" s="17">
        <f t="shared" si="3"/>
        <v>25</v>
      </c>
      <c r="E45" s="17" t="s">
        <v>167</v>
      </c>
      <c r="F45" s="17" t="s">
        <v>167</v>
      </c>
      <c r="G45" s="1625" t="s">
        <v>1678</v>
      </c>
      <c r="H45" s="18">
        <v>1</v>
      </c>
      <c r="I45" s="20">
        <v>1270</v>
      </c>
      <c r="J45" s="109">
        <f t="shared" si="2"/>
        <v>1270</v>
      </c>
      <c r="K45" s="22"/>
      <c r="L45" s="28" t="s">
        <v>5205</v>
      </c>
      <c r="M45" s="18"/>
      <c r="N45" s="24"/>
      <c r="O45" s="30">
        <v>45167</v>
      </c>
      <c r="P45" s="17"/>
      <c r="Q45" s="29">
        <v>45191</v>
      </c>
      <c r="R45" s="30"/>
      <c r="S45" s="23">
        <v>45191</v>
      </c>
    </row>
    <row r="46" spans="1:19" s="8" customFormat="1" ht="19.7" customHeight="1">
      <c r="A46" s="1286" t="s">
        <v>3597</v>
      </c>
      <c r="B46" s="1050">
        <v>2</v>
      </c>
      <c r="D46" s="17">
        <f t="shared" si="3"/>
        <v>26</v>
      </c>
      <c r="E46" s="161" t="s">
        <v>66</v>
      </c>
      <c r="F46" s="17" t="s">
        <v>810</v>
      </c>
      <c r="G46" s="1627" t="s">
        <v>5206</v>
      </c>
      <c r="H46" s="18">
        <v>1</v>
      </c>
      <c r="I46" s="1628">
        <v>23900</v>
      </c>
      <c r="J46" s="1249">
        <f t="shared" si="2"/>
        <v>23900</v>
      </c>
      <c r="K46" s="858"/>
      <c r="L46" s="1304" t="s">
        <v>5207</v>
      </c>
      <c r="M46" s="635" t="s">
        <v>5208</v>
      </c>
      <c r="N46" s="24"/>
      <c r="O46" s="30">
        <v>45170</v>
      </c>
      <c r="P46" s="17"/>
      <c r="Q46" s="18"/>
      <c r="R46" s="30"/>
      <c r="S46" s="23"/>
    </row>
    <row r="47" spans="1:19" s="8" customFormat="1" ht="19.7" customHeight="1">
      <c r="A47" s="1286" t="s">
        <v>276</v>
      </c>
      <c r="B47" s="1050">
        <v>2</v>
      </c>
      <c r="D47" s="17">
        <f t="shared" si="3"/>
        <v>27</v>
      </c>
      <c r="E47" s="17" t="s">
        <v>167</v>
      </c>
      <c r="F47" s="17" t="s">
        <v>167</v>
      </c>
      <c r="G47" s="108" t="s">
        <v>719</v>
      </c>
      <c r="H47" s="107">
        <v>2</v>
      </c>
      <c r="I47" s="108">
        <v>290</v>
      </c>
      <c r="J47" s="109">
        <f t="shared" si="2"/>
        <v>580</v>
      </c>
      <c r="K47" s="56"/>
      <c r="L47" s="120" t="s">
        <v>3601</v>
      </c>
      <c r="M47" s="18"/>
      <c r="N47" s="24"/>
      <c r="O47" s="30">
        <v>45167</v>
      </c>
      <c r="P47" s="17"/>
      <c r="Q47" s="29">
        <v>45191</v>
      </c>
      <c r="R47" s="30"/>
      <c r="S47" s="23">
        <v>45191</v>
      </c>
    </row>
    <row r="48" spans="1:19" s="8" customFormat="1" ht="19.7" customHeight="1">
      <c r="A48" s="1286" t="s">
        <v>276</v>
      </c>
      <c r="B48" s="1050">
        <v>2</v>
      </c>
      <c r="D48" s="17">
        <f t="shared" si="3"/>
        <v>28</v>
      </c>
      <c r="E48" s="17" t="s">
        <v>167</v>
      </c>
      <c r="F48" s="17" t="s">
        <v>167</v>
      </c>
      <c r="G48" s="1627" t="s">
        <v>5209</v>
      </c>
      <c r="H48" s="18">
        <v>2</v>
      </c>
      <c r="I48" s="1628">
        <v>270</v>
      </c>
      <c r="J48" s="109">
        <f t="shared" si="2"/>
        <v>540</v>
      </c>
      <c r="K48" s="858"/>
      <c r="L48" s="1304" t="s">
        <v>5210</v>
      </c>
      <c r="M48" s="18"/>
      <c r="N48" s="24"/>
      <c r="O48" s="30">
        <v>45167</v>
      </c>
      <c r="P48" s="17"/>
      <c r="Q48" s="29">
        <v>45191</v>
      </c>
      <c r="R48" s="30"/>
      <c r="S48" s="23">
        <v>45191</v>
      </c>
    </row>
    <row r="49" spans="1:19" s="8" customFormat="1" ht="19.7" customHeight="1">
      <c r="A49" s="1286" t="s">
        <v>276</v>
      </c>
      <c r="B49" s="1050">
        <v>2</v>
      </c>
      <c r="D49" s="17">
        <f t="shared" si="3"/>
        <v>29</v>
      </c>
      <c r="E49" s="111" t="s">
        <v>167</v>
      </c>
      <c r="F49" s="111" t="s">
        <v>167</v>
      </c>
      <c r="G49" s="321" t="s">
        <v>738</v>
      </c>
      <c r="H49" s="144">
        <v>1</v>
      </c>
      <c r="I49" s="943">
        <v>860</v>
      </c>
      <c r="J49" s="943">
        <f t="shared" si="2"/>
        <v>860</v>
      </c>
      <c r="K49" s="243"/>
      <c r="L49" s="322" t="s">
        <v>2410</v>
      </c>
      <c r="M49" s="18"/>
      <c r="N49" s="24"/>
      <c r="O49" s="30">
        <v>45167</v>
      </c>
      <c r="P49" s="17"/>
      <c r="Q49" s="29">
        <v>45191</v>
      </c>
      <c r="R49" s="30"/>
      <c r="S49" s="23">
        <v>45191</v>
      </c>
    </row>
    <row r="50" spans="1:19" s="8" customFormat="1" ht="19.7" customHeight="1">
      <c r="A50" s="1286" t="s">
        <v>276</v>
      </c>
      <c r="B50" s="1050">
        <v>2</v>
      </c>
      <c r="D50" s="17">
        <f t="shared" si="3"/>
        <v>30</v>
      </c>
      <c r="E50" s="111" t="s">
        <v>167</v>
      </c>
      <c r="F50" s="111" t="s">
        <v>167</v>
      </c>
      <c r="G50" s="321" t="s">
        <v>783</v>
      </c>
      <c r="H50" s="144">
        <v>1</v>
      </c>
      <c r="I50" s="943">
        <v>1350</v>
      </c>
      <c r="J50" s="943">
        <f t="shared" si="2"/>
        <v>1350</v>
      </c>
      <c r="K50" s="243"/>
      <c r="L50" s="322" t="s">
        <v>2395</v>
      </c>
      <c r="M50" s="18"/>
      <c r="N50" s="24"/>
      <c r="O50" s="30">
        <v>45167</v>
      </c>
      <c r="P50" s="17"/>
      <c r="Q50" s="29">
        <v>45191</v>
      </c>
      <c r="R50" s="30"/>
      <c r="S50" s="23">
        <v>45191</v>
      </c>
    </row>
    <row r="51" spans="1:19" s="8" customFormat="1" ht="19.7" customHeight="1">
      <c r="A51" s="1286" t="s">
        <v>282</v>
      </c>
      <c r="B51" s="1050">
        <v>2</v>
      </c>
      <c r="D51" s="17">
        <f t="shared" si="3"/>
        <v>31</v>
      </c>
      <c r="E51" s="98" t="s">
        <v>279</v>
      </c>
      <c r="F51" s="98" t="s">
        <v>279</v>
      </c>
      <c r="G51" s="57" t="s">
        <v>797</v>
      </c>
      <c r="H51" s="54">
        <v>1</v>
      </c>
      <c r="I51" s="107">
        <v>4860</v>
      </c>
      <c r="J51" s="177">
        <f t="shared" si="2"/>
        <v>4860</v>
      </c>
      <c r="K51" s="1501"/>
      <c r="L51" s="209" t="s">
        <v>5211</v>
      </c>
      <c r="M51" s="18"/>
      <c r="N51" s="24"/>
      <c r="O51" s="30">
        <v>45167</v>
      </c>
      <c r="P51" s="17"/>
      <c r="Q51" s="29">
        <v>45191</v>
      </c>
      <c r="R51" s="30"/>
      <c r="S51" s="23">
        <v>45191</v>
      </c>
    </row>
    <row r="52" spans="1:19" s="473" customFormat="1" ht="19.7" customHeight="1">
      <c r="A52" s="1629" t="s">
        <v>282</v>
      </c>
      <c r="B52" s="473">
        <v>2</v>
      </c>
      <c r="D52" s="34">
        <f>+D51+1</f>
        <v>32</v>
      </c>
      <c r="E52" s="34" t="s">
        <v>167</v>
      </c>
      <c r="F52" s="34" t="s">
        <v>167</v>
      </c>
      <c r="G52" s="333" t="s">
        <v>3160</v>
      </c>
      <c r="H52" s="1630">
        <v>1</v>
      </c>
      <c r="I52" s="1631">
        <v>2040</v>
      </c>
      <c r="J52" s="1632">
        <f>H52*I52</f>
        <v>2040</v>
      </c>
      <c r="K52" s="1434"/>
      <c r="L52" s="1633" t="s">
        <v>796</v>
      </c>
      <c r="M52" s="33" t="s">
        <v>5212</v>
      </c>
      <c r="N52" s="471"/>
      <c r="O52" s="472">
        <v>45194</v>
      </c>
      <c r="P52" s="34"/>
      <c r="Q52" s="43">
        <v>45197</v>
      </c>
      <c r="R52" s="472"/>
      <c r="S52" s="40">
        <v>45197</v>
      </c>
    </row>
    <row r="53" spans="1:19" s="473" customFormat="1" ht="19.7" customHeight="1">
      <c r="A53" s="8"/>
      <c r="B53" s="8"/>
      <c r="C53" s="8"/>
      <c r="D53" s="34"/>
      <c r="E53" s="111"/>
      <c r="F53" s="111"/>
      <c r="G53" s="24"/>
      <c r="H53" s="18"/>
      <c r="I53" s="20"/>
      <c r="J53" s="125"/>
      <c r="K53" s="22"/>
      <c r="L53" s="28"/>
      <c r="M53" s="33"/>
      <c r="N53" s="471"/>
      <c r="O53" s="472"/>
      <c r="P53" s="34"/>
      <c r="Q53" s="33"/>
      <c r="R53" s="472"/>
      <c r="S53" s="40"/>
    </row>
    <row r="54" spans="1:19" s="473" customFormat="1" ht="19.7" customHeight="1">
      <c r="A54" s="8"/>
      <c r="B54" s="8"/>
      <c r="C54" s="8"/>
      <c r="D54" s="34"/>
      <c r="E54" s="111"/>
      <c r="F54" s="111"/>
      <c r="G54" s="1168">
        <f>SUM(J37:J53)</f>
        <v>57178</v>
      </c>
      <c r="H54" s="18"/>
      <c r="I54" s="20"/>
      <c r="J54" s="125"/>
      <c r="K54" s="22"/>
      <c r="L54" s="28"/>
      <c r="M54" s="33"/>
      <c r="N54" s="471"/>
      <c r="O54" s="472"/>
      <c r="P54" s="34"/>
      <c r="Q54" s="33"/>
      <c r="R54" s="472"/>
      <c r="S54" s="40"/>
    </row>
    <row r="55" spans="1:19" s="473" customFormat="1" ht="19.7" customHeight="1">
      <c r="A55" s="8"/>
      <c r="B55" s="8"/>
      <c r="C55" s="8"/>
      <c r="D55" s="34"/>
      <c r="E55" s="111"/>
      <c r="F55" s="111"/>
      <c r="G55" s="24"/>
      <c r="H55" s="18"/>
      <c r="I55" s="20"/>
      <c r="J55" s="125"/>
      <c r="K55" s="22"/>
      <c r="L55" s="28"/>
      <c r="M55" s="33"/>
      <c r="N55" s="471"/>
      <c r="O55" s="472"/>
      <c r="P55" s="34"/>
      <c r="Q55" s="33"/>
      <c r="R55" s="472"/>
      <c r="S55" s="40"/>
    </row>
    <row r="56" spans="1:19" s="473" customFormat="1" ht="19.7" customHeight="1">
      <c r="A56" s="8"/>
      <c r="B56" s="8"/>
      <c r="C56" s="8"/>
      <c r="D56" s="34"/>
      <c r="E56" s="111"/>
      <c r="F56" s="111"/>
      <c r="G56" s="24"/>
      <c r="H56" s="18"/>
      <c r="I56" s="20"/>
      <c r="J56" s="125"/>
      <c r="K56" s="22"/>
      <c r="L56" s="28"/>
      <c r="M56" s="33"/>
      <c r="N56" s="471"/>
      <c r="O56" s="472"/>
      <c r="P56" s="34"/>
      <c r="Q56" s="33"/>
      <c r="R56" s="472"/>
      <c r="S56" s="40"/>
    </row>
    <row r="57" spans="1:19" s="473" customFormat="1" ht="19.7" customHeight="1">
      <c r="A57" s="8"/>
      <c r="B57" s="8"/>
      <c r="C57" s="8"/>
      <c r="D57" s="34"/>
      <c r="E57" s="111"/>
      <c r="F57" s="111"/>
      <c r="G57" s="24"/>
      <c r="H57" s="18"/>
      <c r="I57" s="20"/>
      <c r="J57" s="125"/>
      <c r="K57" s="22"/>
      <c r="L57" s="28"/>
      <c r="M57" s="33"/>
      <c r="N57" s="471"/>
      <c r="O57" s="472"/>
      <c r="P57" s="34"/>
      <c r="Q57" s="33"/>
      <c r="R57" s="472"/>
      <c r="S57" s="40"/>
    </row>
    <row r="58" spans="1:19" s="473" customFormat="1" ht="19.7" customHeight="1">
      <c r="A58" s="8"/>
      <c r="B58" s="8"/>
      <c r="C58" s="8"/>
      <c r="D58" s="34"/>
      <c r="E58" s="111"/>
      <c r="F58" s="111"/>
      <c r="G58" s="24"/>
      <c r="H58" s="18"/>
      <c r="I58" s="20"/>
      <c r="J58" s="125"/>
      <c r="K58" s="22"/>
      <c r="L58" s="28"/>
      <c r="M58" s="33"/>
      <c r="N58" s="471"/>
      <c r="O58" s="472"/>
      <c r="P58" s="34"/>
      <c r="Q58" s="33"/>
      <c r="R58" s="472"/>
      <c r="S58" s="40"/>
    </row>
    <row r="59" spans="1:19" s="473" customFormat="1" ht="19.7" customHeight="1">
      <c r="A59" s="8"/>
      <c r="B59" s="8"/>
      <c r="C59" s="8"/>
      <c r="D59" s="34"/>
      <c r="E59" s="111"/>
      <c r="F59" s="111"/>
      <c r="G59" s="24"/>
      <c r="H59" s="18"/>
      <c r="I59" s="20"/>
      <c r="J59" s="125"/>
      <c r="K59" s="22"/>
      <c r="L59" s="28"/>
      <c r="M59" s="33"/>
      <c r="N59" s="471"/>
      <c r="O59" s="472"/>
      <c r="P59" s="34"/>
      <c r="Q59" s="33"/>
      <c r="R59" s="472"/>
      <c r="S59" s="40"/>
    </row>
    <row r="60" spans="1:19" s="473" customFormat="1" ht="19.7" customHeight="1">
      <c r="A60" s="8"/>
      <c r="B60" s="8"/>
      <c r="C60" s="8"/>
      <c r="D60" s="34"/>
      <c r="E60" s="111"/>
      <c r="F60" s="111"/>
      <c r="G60" s="24"/>
      <c r="H60" s="18"/>
      <c r="I60" s="20"/>
      <c r="J60" s="125"/>
      <c r="K60" s="22"/>
      <c r="L60" s="28"/>
      <c r="M60" s="33"/>
      <c r="N60" s="471"/>
      <c r="O60" s="472"/>
      <c r="P60" s="34"/>
      <c r="Q60" s="33"/>
      <c r="R60" s="472"/>
      <c r="S60" s="40"/>
    </row>
    <row r="61" spans="1:19" s="473" customFormat="1" ht="19.7" customHeight="1">
      <c r="A61" s="8"/>
      <c r="B61" s="8"/>
      <c r="C61" s="8"/>
      <c r="D61" s="34"/>
      <c r="E61" s="111"/>
      <c r="F61" s="111"/>
      <c r="G61" s="24"/>
      <c r="H61" s="18"/>
      <c r="I61" s="20"/>
      <c r="J61" s="125"/>
      <c r="K61" s="22"/>
      <c r="L61" s="28"/>
      <c r="M61" s="33"/>
      <c r="N61" s="471"/>
      <c r="O61" s="472"/>
      <c r="P61" s="34"/>
      <c r="Q61" s="33"/>
      <c r="R61" s="472"/>
      <c r="S61" s="40"/>
    </row>
    <row r="62" spans="1:19" s="473" customFormat="1" ht="19.7" customHeight="1">
      <c r="A62" s="8"/>
      <c r="B62" s="8"/>
      <c r="C62" s="8"/>
      <c r="D62" s="34"/>
      <c r="E62" s="111"/>
      <c r="F62" s="111"/>
      <c r="G62" s="24"/>
      <c r="H62" s="18"/>
      <c r="I62" s="20"/>
      <c r="J62" s="125"/>
      <c r="K62" s="22"/>
      <c r="L62" s="28"/>
      <c r="M62" s="33"/>
      <c r="N62" s="471"/>
      <c r="O62" s="472"/>
      <c r="P62" s="34"/>
      <c r="Q62" s="33"/>
      <c r="R62" s="472"/>
      <c r="S62" s="40"/>
    </row>
    <row r="63" spans="1:19" s="8" customFormat="1" ht="19.7" customHeight="1">
      <c r="D63" s="17"/>
      <c r="E63" s="17"/>
      <c r="F63" s="17"/>
      <c r="G63" s="1169"/>
      <c r="H63" s="1170"/>
      <c r="I63" s="27"/>
      <c r="J63" s="118"/>
      <c r="K63" s="22"/>
      <c r="L63" s="24"/>
      <c r="M63" s="18"/>
      <c r="N63" s="18"/>
      <c r="O63" s="30"/>
      <c r="P63" s="17"/>
      <c r="Q63" s="18"/>
      <c r="R63" s="30"/>
      <c r="S63" s="23"/>
    </row>
    <row r="64" spans="1:19" s="8" customFormat="1" ht="19.7" customHeight="1">
      <c r="D64" s="17"/>
      <c r="E64" s="17"/>
      <c r="F64" s="17"/>
      <c r="G64" s="321"/>
      <c r="H64" s="1170"/>
      <c r="I64" s="27"/>
      <c r="J64" s="118"/>
      <c r="K64" s="22"/>
      <c r="L64" s="24"/>
      <c r="M64" s="18"/>
      <c r="N64" s="18"/>
      <c r="O64" s="30"/>
      <c r="P64" s="17"/>
      <c r="Q64" s="18"/>
      <c r="R64" s="30"/>
      <c r="S64" s="23"/>
    </row>
    <row r="65" spans="4:19" s="8" customFormat="1" ht="19.7" customHeight="1">
      <c r="D65" s="17"/>
      <c r="E65" s="17"/>
      <c r="F65" s="17"/>
      <c r="G65" s="321"/>
      <c r="H65" s="1170"/>
      <c r="I65" s="27"/>
      <c r="J65" s="118"/>
      <c r="K65" s="22"/>
      <c r="L65" s="24"/>
      <c r="M65" s="18"/>
      <c r="N65" s="18"/>
      <c r="O65" s="30"/>
      <c r="P65" s="17"/>
      <c r="Q65" s="18"/>
      <c r="R65" s="30"/>
      <c r="S65" s="23"/>
    </row>
    <row r="66" spans="4:19" s="8" customFormat="1" ht="19.7" customHeight="1">
      <c r="D66" s="17"/>
      <c r="E66" s="17"/>
      <c r="F66" s="17"/>
      <c r="G66" s="321"/>
      <c r="H66" s="1170"/>
      <c r="I66" s="27"/>
      <c r="J66" s="118"/>
      <c r="K66" s="22"/>
      <c r="L66" s="24"/>
      <c r="M66" s="18"/>
      <c r="N66" s="18"/>
      <c r="O66" s="30"/>
      <c r="P66" s="17"/>
      <c r="Q66" s="18"/>
      <c r="R66" s="30"/>
      <c r="S66" s="23"/>
    </row>
    <row r="67" spans="4:19" s="8" customFormat="1" ht="19.7" customHeight="1">
      <c r="D67" s="17"/>
      <c r="E67" s="17"/>
      <c r="F67" s="17"/>
      <c r="G67" s="24"/>
      <c r="H67" s="531"/>
      <c r="I67" s="27"/>
      <c r="J67" s="118">
        <f>H67*I67</f>
        <v>0</v>
      </c>
      <c r="K67" s="22"/>
      <c r="L67" s="24"/>
      <c r="M67" s="24"/>
      <c r="N67" s="18"/>
      <c r="O67" s="30"/>
      <c r="P67" s="17"/>
      <c r="Q67" s="18"/>
      <c r="R67" s="30"/>
      <c r="S67" s="23"/>
    </row>
    <row r="68" spans="4:19" s="8" customFormat="1" ht="19.7" customHeight="1">
      <c r="D68" s="17"/>
      <c r="E68" s="17"/>
      <c r="F68" s="17"/>
      <c r="G68" s="24"/>
      <c r="H68" s="531"/>
      <c r="I68" s="27"/>
      <c r="J68" s="118"/>
      <c r="K68" s="22"/>
      <c r="L68" s="24"/>
      <c r="M68" s="18"/>
      <c r="N68" s="18"/>
      <c r="O68" s="30"/>
      <c r="P68" s="17"/>
      <c r="Q68" s="18"/>
      <c r="R68" s="30"/>
      <c r="S68" s="23"/>
    </row>
  </sheetData>
  <autoFilter ref="D8:Q68" xr:uid="{378C995C-CBB4-4453-84DB-171E72C96242}"/>
  <mergeCells count="8">
    <mergeCell ref="E10:G10"/>
    <mergeCell ref="E36:G36"/>
    <mergeCell ref="D2:F2"/>
    <mergeCell ref="I2:K2"/>
    <mergeCell ref="D3:F3"/>
    <mergeCell ref="D4:F4"/>
    <mergeCell ref="D5:F5"/>
    <mergeCell ref="D6:F6"/>
  </mergeCells>
  <phoneticPr fontId="3"/>
  <hyperlinks>
    <hyperlink ref="M46" r:id="rId1" xr:uid="{31221810-D1EF-40D5-B154-8EBFD682E1E7}"/>
  </hyperlinks>
  <pageMargins left="0.2" right="0.2" top="0.36" bottom="0.41" header="0.3" footer="0.3"/>
  <pageSetup paperSize="9" scale="70" orientation="landscape"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70921-166F-454B-A866-FC6C15E3CF29}">
  <sheetPr>
    <tabColor rgb="FF00B050"/>
  </sheetPr>
  <dimension ref="A2:T45"/>
  <sheetViews>
    <sheetView zoomScale="85" zoomScaleNormal="85" workbookViewId="0">
      <pane xSplit="13" ySplit="8" topLeftCell="O9" activePane="bottomRight" state="frozen"/>
      <selection pane="topRight" activeCell="K1" sqref="K1"/>
      <selection pane="bottomLeft" activeCell="A9" sqref="A9"/>
      <selection pane="bottomRight" activeCell="T13" sqref="T13"/>
    </sheetView>
  </sheetViews>
  <sheetFormatPr defaultRowHeight="18.75"/>
  <cols>
    <col min="1" max="1" width="9" style="9"/>
    <col min="2" max="2" width="11.625" style="9" customWidth="1"/>
    <col min="3" max="3" width="9" style="9"/>
    <col min="4" max="4" width="2.625" style="9" customWidth="1"/>
    <col min="5" max="5" width="5.125" style="8" customWidth="1"/>
    <col min="6" max="6" width="12.375" style="9" customWidth="1"/>
    <col min="7" max="7" width="12.625" style="9" customWidth="1"/>
    <col min="8" max="8" width="40.5" style="9" customWidth="1"/>
    <col min="9" max="9" width="8.75" style="9" customWidth="1"/>
    <col min="10" max="11" width="9.875" style="9" bestFit="1" customWidth="1"/>
    <col min="12" max="12" width="5.75" style="10" customWidth="1"/>
    <col min="13" max="13" width="44.75" style="9" customWidth="1"/>
    <col min="14" max="14" width="45.5" style="9" customWidth="1"/>
    <col min="15" max="15" width="6.625" style="8" customWidth="1"/>
    <col min="16" max="16" width="13.75" style="8" customWidth="1"/>
    <col min="17" max="17" width="6.375" style="9" customWidth="1"/>
    <col min="18" max="18" width="21.75" style="10" customWidth="1"/>
    <col min="19" max="19" width="17" style="1004" customWidth="1"/>
    <col min="20" max="20" width="15.625" style="1004" customWidth="1"/>
    <col min="21" max="257" width="9" style="9"/>
    <col min="258" max="258" width="11.625" style="9" customWidth="1"/>
    <col min="259" max="259" width="9" style="9"/>
    <col min="260" max="260" width="2.625" style="9" customWidth="1"/>
    <col min="261" max="261" width="5.125" style="9" customWidth="1"/>
    <col min="262" max="262" width="12.375" style="9" customWidth="1"/>
    <col min="263" max="263" width="12.625" style="9" customWidth="1"/>
    <col min="264" max="264" width="40.5" style="9" customWidth="1"/>
    <col min="265" max="265" width="8.75" style="9" customWidth="1"/>
    <col min="266" max="267" width="9.875" style="9" bestFit="1" customWidth="1"/>
    <col min="268" max="268" width="5.75" style="9" customWidth="1"/>
    <col min="269" max="269" width="44.75" style="9" customWidth="1"/>
    <col min="270" max="270" width="45.5" style="9" customWidth="1"/>
    <col min="271" max="271" width="6.625" style="9" customWidth="1"/>
    <col min="272" max="272" width="13.75" style="9" customWidth="1"/>
    <col min="273" max="273" width="6.375" style="9" customWidth="1"/>
    <col min="274" max="274" width="21.75" style="9" customWidth="1"/>
    <col min="275" max="275" width="17" style="9" customWidth="1"/>
    <col min="276" max="276" width="15.625" style="9" customWidth="1"/>
    <col min="277" max="513" width="9" style="9"/>
    <col min="514" max="514" width="11.625" style="9" customWidth="1"/>
    <col min="515" max="515" width="9" style="9"/>
    <col min="516" max="516" width="2.625" style="9" customWidth="1"/>
    <col min="517" max="517" width="5.125" style="9" customWidth="1"/>
    <col min="518" max="518" width="12.375" style="9" customWidth="1"/>
    <col min="519" max="519" width="12.625" style="9" customWidth="1"/>
    <col min="520" max="520" width="40.5" style="9" customWidth="1"/>
    <col min="521" max="521" width="8.75" style="9" customWidth="1"/>
    <col min="522" max="523" width="9.875" style="9" bestFit="1" customWidth="1"/>
    <col min="524" max="524" width="5.75" style="9" customWidth="1"/>
    <col min="525" max="525" width="44.75" style="9" customWidth="1"/>
    <col min="526" max="526" width="45.5" style="9" customWidth="1"/>
    <col min="527" max="527" width="6.625" style="9" customWidth="1"/>
    <col min="528" max="528" width="13.75" style="9" customWidth="1"/>
    <col min="529" max="529" width="6.375" style="9" customWidth="1"/>
    <col min="530" max="530" width="21.75" style="9" customWidth="1"/>
    <col min="531" max="531" width="17" style="9" customWidth="1"/>
    <col min="532" max="532" width="15.625" style="9" customWidth="1"/>
    <col min="533" max="769" width="9" style="9"/>
    <col min="770" max="770" width="11.625" style="9" customWidth="1"/>
    <col min="771" max="771" width="9" style="9"/>
    <col min="772" max="772" width="2.625" style="9" customWidth="1"/>
    <col min="773" max="773" width="5.125" style="9" customWidth="1"/>
    <col min="774" max="774" width="12.375" style="9" customWidth="1"/>
    <col min="775" max="775" width="12.625" style="9" customWidth="1"/>
    <col min="776" max="776" width="40.5" style="9" customWidth="1"/>
    <col min="777" max="777" width="8.75" style="9" customWidth="1"/>
    <col min="778" max="779" width="9.875" style="9" bestFit="1" customWidth="1"/>
    <col min="780" max="780" width="5.75" style="9" customWidth="1"/>
    <col min="781" max="781" width="44.75" style="9" customWidth="1"/>
    <col min="782" max="782" width="45.5" style="9" customWidth="1"/>
    <col min="783" max="783" width="6.625" style="9" customWidth="1"/>
    <col min="784" max="784" width="13.75" style="9" customWidth="1"/>
    <col min="785" max="785" width="6.375" style="9" customWidth="1"/>
    <col min="786" max="786" width="21.75" style="9" customWidth="1"/>
    <col min="787" max="787" width="17" style="9" customWidth="1"/>
    <col min="788" max="788" width="15.625" style="9" customWidth="1"/>
    <col min="789" max="1025" width="9" style="9"/>
    <col min="1026" max="1026" width="11.625" style="9" customWidth="1"/>
    <col min="1027" max="1027" width="9" style="9"/>
    <col min="1028" max="1028" width="2.625" style="9" customWidth="1"/>
    <col min="1029" max="1029" width="5.125" style="9" customWidth="1"/>
    <col min="1030" max="1030" width="12.375" style="9" customWidth="1"/>
    <col min="1031" max="1031" width="12.625" style="9" customWidth="1"/>
    <col min="1032" max="1032" width="40.5" style="9" customWidth="1"/>
    <col min="1033" max="1033" width="8.75" style="9" customWidth="1"/>
    <col min="1034" max="1035" width="9.875" style="9" bestFit="1" customWidth="1"/>
    <col min="1036" max="1036" width="5.75" style="9" customWidth="1"/>
    <col min="1037" max="1037" width="44.75" style="9" customWidth="1"/>
    <col min="1038" max="1038" width="45.5" style="9" customWidth="1"/>
    <col min="1039" max="1039" width="6.625" style="9" customWidth="1"/>
    <col min="1040" max="1040" width="13.75" style="9" customWidth="1"/>
    <col min="1041" max="1041" width="6.375" style="9" customWidth="1"/>
    <col min="1042" max="1042" width="21.75" style="9" customWidth="1"/>
    <col min="1043" max="1043" width="17" style="9" customWidth="1"/>
    <col min="1044" max="1044" width="15.625" style="9" customWidth="1"/>
    <col min="1045" max="1281" width="9" style="9"/>
    <col min="1282" max="1282" width="11.625" style="9" customWidth="1"/>
    <col min="1283" max="1283" width="9" style="9"/>
    <col min="1284" max="1284" width="2.625" style="9" customWidth="1"/>
    <col min="1285" max="1285" width="5.125" style="9" customWidth="1"/>
    <col min="1286" max="1286" width="12.375" style="9" customWidth="1"/>
    <col min="1287" max="1287" width="12.625" style="9" customWidth="1"/>
    <col min="1288" max="1288" width="40.5" style="9" customWidth="1"/>
    <col min="1289" max="1289" width="8.75" style="9" customWidth="1"/>
    <col min="1290" max="1291" width="9.875" style="9" bestFit="1" customWidth="1"/>
    <col min="1292" max="1292" width="5.75" style="9" customWidth="1"/>
    <col min="1293" max="1293" width="44.75" style="9" customWidth="1"/>
    <col min="1294" max="1294" width="45.5" style="9" customWidth="1"/>
    <col min="1295" max="1295" width="6.625" style="9" customWidth="1"/>
    <col min="1296" max="1296" width="13.75" style="9" customWidth="1"/>
    <col min="1297" max="1297" width="6.375" style="9" customWidth="1"/>
    <col min="1298" max="1298" width="21.75" style="9" customWidth="1"/>
    <col min="1299" max="1299" width="17" style="9" customWidth="1"/>
    <col min="1300" max="1300" width="15.625" style="9" customWidth="1"/>
    <col min="1301" max="1537" width="9" style="9"/>
    <col min="1538" max="1538" width="11.625" style="9" customWidth="1"/>
    <col min="1539" max="1539" width="9" style="9"/>
    <col min="1540" max="1540" width="2.625" style="9" customWidth="1"/>
    <col min="1541" max="1541" width="5.125" style="9" customWidth="1"/>
    <col min="1542" max="1542" width="12.375" style="9" customWidth="1"/>
    <col min="1543" max="1543" width="12.625" style="9" customWidth="1"/>
    <col min="1544" max="1544" width="40.5" style="9" customWidth="1"/>
    <col min="1545" max="1545" width="8.75" style="9" customWidth="1"/>
    <col min="1546" max="1547" width="9.875" style="9" bestFit="1" customWidth="1"/>
    <col min="1548" max="1548" width="5.75" style="9" customWidth="1"/>
    <col min="1549" max="1549" width="44.75" style="9" customWidth="1"/>
    <col min="1550" max="1550" width="45.5" style="9" customWidth="1"/>
    <col min="1551" max="1551" width="6.625" style="9" customWidth="1"/>
    <col min="1552" max="1552" width="13.75" style="9" customWidth="1"/>
    <col min="1553" max="1553" width="6.375" style="9" customWidth="1"/>
    <col min="1554" max="1554" width="21.75" style="9" customWidth="1"/>
    <col min="1555" max="1555" width="17" style="9" customWidth="1"/>
    <col min="1556" max="1556" width="15.625" style="9" customWidth="1"/>
    <col min="1557" max="1793" width="9" style="9"/>
    <col min="1794" max="1794" width="11.625" style="9" customWidth="1"/>
    <col min="1795" max="1795" width="9" style="9"/>
    <col min="1796" max="1796" width="2.625" style="9" customWidth="1"/>
    <col min="1797" max="1797" width="5.125" style="9" customWidth="1"/>
    <col min="1798" max="1798" width="12.375" style="9" customWidth="1"/>
    <col min="1799" max="1799" width="12.625" style="9" customWidth="1"/>
    <col min="1800" max="1800" width="40.5" style="9" customWidth="1"/>
    <col min="1801" max="1801" width="8.75" style="9" customWidth="1"/>
    <col min="1802" max="1803" width="9.875" style="9" bestFit="1" customWidth="1"/>
    <col min="1804" max="1804" width="5.75" style="9" customWidth="1"/>
    <col min="1805" max="1805" width="44.75" style="9" customWidth="1"/>
    <col min="1806" max="1806" width="45.5" style="9" customWidth="1"/>
    <col min="1807" max="1807" width="6.625" style="9" customWidth="1"/>
    <col min="1808" max="1808" width="13.75" style="9" customWidth="1"/>
    <col min="1809" max="1809" width="6.375" style="9" customWidth="1"/>
    <col min="1810" max="1810" width="21.75" style="9" customWidth="1"/>
    <col min="1811" max="1811" width="17" style="9" customWidth="1"/>
    <col min="1812" max="1812" width="15.625" style="9" customWidth="1"/>
    <col min="1813" max="2049" width="9" style="9"/>
    <col min="2050" max="2050" width="11.625" style="9" customWidth="1"/>
    <col min="2051" max="2051" width="9" style="9"/>
    <col min="2052" max="2052" width="2.625" style="9" customWidth="1"/>
    <col min="2053" max="2053" width="5.125" style="9" customWidth="1"/>
    <col min="2054" max="2054" width="12.375" style="9" customWidth="1"/>
    <col min="2055" max="2055" width="12.625" style="9" customWidth="1"/>
    <col min="2056" max="2056" width="40.5" style="9" customWidth="1"/>
    <col min="2057" max="2057" width="8.75" style="9" customWidth="1"/>
    <col min="2058" max="2059" width="9.875" style="9" bestFit="1" customWidth="1"/>
    <col min="2060" max="2060" width="5.75" style="9" customWidth="1"/>
    <col min="2061" max="2061" width="44.75" style="9" customWidth="1"/>
    <col min="2062" max="2062" width="45.5" style="9" customWidth="1"/>
    <col min="2063" max="2063" width="6.625" style="9" customWidth="1"/>
    <col min="2064" max="2064" width="13.75" style="9" customWidth="1"/>
    <col min="2065" max="2065" width="6.375" style="9" customWidth="1"/>
    <col min="2066" max="2066" width="21.75" style="9" customWidth="1"/>
    <col min="2067" max="2067" width="17" style="9" customWidth="1"/>
    <col min="2068" max="2068" width="15.625" style="9" customWidth="1"/>
    <col min="2069" max="2305" width="9" style="9"/>
    <col min="2306" max="2306" width="11.625" style="9" customWidth="1"/>
    <col min="2307" max="2307" width="9" style="9"/>
    <col min="2308" max="2308" width="2.625" style="9" customWidth="1"/>
    <col min="2309" max="2309" width="5.125" style="9" customWidth="1"/>
    <col min="2310" max="2310" width="12.375" style="9" customWidth="1"/>
    <col min="2311" max="2311" width="12.625" style="9" customWidth="1"/>
    <col min="2312" max="2312" width="40.5" style="9" customWidth="1"/>
    <col min="2313" max="2313" width="8.75" style="9" customWidth="1"/>
    <col min="2314" max="2315" width="9.875" style="9" bestFit="1" customWidth="1"/>
    <col min="2316" max="2316" width="5.75" style="9" customWidth="1"/>
    <col min="2317" max="2317" width="44.75" style="9" customWidth="1"/>
    <col min="2318" max="2318" width="45.5" style="9" customWidth="1"/>
    <col min="2319" max="2319" width="6.625" style="9" customWidth="1"/>
    <col min="2320" max="2320" width="13.75" style="9" customWidth="1"/>
    <col min="2321" max="2321" width="6.375" style="9" customWidth="1"/>
    <col min="2322" max="2322" width="21.75" style="9" customWidth="1"/>
    <col min="2323" max="2323" width="17" style="9" customWidth="1"/>
    <col min="2324" max="2324" width="15.625" style="9" customWidth="1"/>
    <col min="2325" max="2561" width="9" style="9"/>
    <col min="2562" max="2562" width="11.625" style="9" customWidth="1"/>
    <col min="2563" max="2563" width="9" style="9"/>
    <col min="2564" max="2564" width="2.625" style="9" customWidth="1"/>
    <col min="2565" max="2565" width="5.125" style="9" customWidth="1"/>
    <col min="2566" max="2566" width="12.375" style="9" customWidth="1"/>
    <col min="2567" max="2567" width="12.625" style="9" customWidth="1"/>
    <col min="2568" max="2568" width="40.5" style="9" customWidth="1"/>
    <col min="2569" max="2569" width="8.75" style="9" customWidth="1"/>
    <col min="2570" max="2571" width="9.875" style="9" bestFit="1" customWidth="1"/>
    <col min="2572" max="2572" width="5.75" style="9" customWidth="1"/>
    <col min="2573" max="2573" width="44.75" style="9" customWidth="1"/>
    <col min="2574" max="2574" width="45.5" style="9" customWidth="1"/>
    <col min="2575" max="2575" width="6.625" style="9" customWidth="1"/>
    <col min="2576" max="2576" width="13.75" style="9" customWidth="1"/>
    <col min="2577" max="2577" width="6.375" style="9" customWidth="1"/>
    <col min="2578" max="2578" width="21.75" style="9" customWidth="1"/>
    <col min="2579" max="2579" width="17" style="9" customWidth="1"/>
    <col min="2580" max="2580" width="15.625" style="9" customWidth="1"/>
    <col min="2581" max="2817" width="9" style="9"/>
    <col min="2818" max="2818" width="11.625" style="9" customWidth="1"/>
    <col min="2819" max="2819" width="9" style="9"/>
    <col min="2820" max="2820" width="2.625" style="9" customWidth="1"/>
    <col min="2821" max="2821" width="5.125" style="9" customWidth="1"/>
    <col min="2822" max="2822" width="12.375" style="9" customWidth="1"/>
    <col min="2823" max="2823" width="12.625" style="9" customWidth="1"/>
    <col min="2824" max="2824" width="40.5" style="9" customWidth="1"/>
    <col min="2825" max="2825" width="8.75" style="9" customWidth="1"/>
    <col min="2826" max="2827" width="9.875" style="9" bestFit="1" customWidth="1"/>
    <col min="2828" max="2828" width="5.75" style="9" customWidth="1"/>
    <col min="2829" max="2829" width="44.75" style="9" customWidth="1"/>
    <col min="2830" max="2830" width="45.5" style="9" customWidth="1"/>
    <col min="2831" max="2831" width="6.625" style="9" customWidth="1"/>
    <col min="2832" max="2832" width="13.75" style="9" customWidth="1"/>
    <col min="2833" max="2833" width="6.375" style="9" customWidth="1"/>
    <col min="2834" max="2834" width="21.75" style="9" customWidth="1"/>
    <col min="2835" max="2835" width="17" style="9" customWidth="1"/>
    <col min="2836" max="2836" width="15.625" style="9" customWidth="1"/>
    <col min="2837" max="3073" width="9" style="9"/>
    <col min="3074" max="3074" width="11.625" style="9" customWidth="1"/>
    <col min="3075" max="3075" width="9" style="9"/>
    <col min="3076" max="3076" width="2.625" style="9" customWidth="1"/>
    <col min="3077" max="3077" width="5.125" style="9" customWidth="1"/>
    <col min="3078" max="3078" width="12.375" style="9" customWidth="1"/>
    <col min="3079" max="3079" width="12.625" style="9" customWidth="1"/>
    <col min="3080" max="3080" width="40.5" style="9" customWidth="1"/>
    <col min="3081" max="3081" width="8.75" style="9" customWidth="1"/>
    <col min="3082" max="3083" width="9.875" style="9" bestFit="1" customWidth="1"/>
    <col min="3084" max="3084" width="5.75" style="9" customWidth="1"/>
    <col min="3085" max="3085" width="44.75" style="9" customWidth="1"/>
    <col min="3086" max="3086" width="45.5" style="9" customWidth="1"/>
    <col min="3087" max="3087" width="6.625" style="9" customWidth="1"/>
    <col min="3088" max="3088" width="13.75" style="9" customWidth="1"/>
    <col min="3089" max="3089" width="6.375" style="9" customWidth="1"/>
    <col min="3090" max="3090" width="21.75" style="9" customWidth="1"/>
    <col min="3091" max="3091" width="17" style="9" customWidth="1"/>
    <col min="3092" max="3092" width="15.625" style="9" customWidth="1"/>
    <col min="3093" max="3329" width="9" style="9"/>
    <col min="3330" max="3330" width="11.625" style="9" customWidth="1"/>
    <col min="3331" max="3331" width="9" style="9"/>
    <col min="3332" max="3332" width="2.625" style="9" customWidth="1"/>
    <col min="3333" max="3333" width="5.125" style="9" customWidth="1"/>
    <col min="3334" max="3334" width="12.375" style="9" customWidth="1"/>
    <col min="3335" max="3335" width="12.625" style="9" customWidth="1"/>
    <col min="3336" max="3336" width="40.5" style="9" customWidth="1"/>
    <col min="3337" max="3337" width="8.75" style="9" customWidth="1"/>
    <col min="3338" max="3339" width="9.875" style="9" bestFit="1" customWidth="1"/>
    <col min="3340" max="3340" width="5.75" style="9" customWidth="1"/>
    <col min="3341" max="3341" width="44.75" style="9" customWidth="1"/>
    <col min="3342" max="3342" width="45.5" style="9" customWidth="1"/>
    <col min="3343" max="3343" width="6.625" style="9" customWidth="1"/>
    <col min="3344" max="3344" width="13.75" style="9" customWidth="1"/>
    <col min="3345" max="3345" width="6.375" style="9" customWidth="1"/>
    <col min="3346" max="3346" width="21.75" style="9" customWidth="1"/>
    <col min="3347" max="3347" width="17" style="9" customWidth="1"/>
    <col min="3348" max="3348" width="15.625" style="9" customWidth="1"/>
    <col min="3349" max="3585" width="9" style="9"/>
    <col min="3586" max="3586" width="11.625" style="9" customWidth="1"/>
    <col min="3587" max="3587" width="9" style="9"/>
    <col min="3588" max="3588" width="2.625" style="9" customWidth="1"/>
    <col min="3589" max="3589" width="5.125" style="9" customWidth="1"/>
    <col min="3590" max="3590" width="12.375" style="9" customWidth="1"/>
    <col min="3591" max="3591" width="12.625" style="9" customWidth="1"/>
    <col min="3592" max="3592" width="40.5" style="9" customWidth="1"/>
    <col min="3593" max="3593" width="8.75" style="9" customWidth="1"/>
    <col min="3594" max="3595" width="9.875" style="9" bestFit="1" customWidth="1"/>
    <col min="3596" max="3596" width="5.75" style="9" customWidth="1"/>
    <col min="3597" max="3597" width="44.75" style="9" customWidth="1"/>
    <col min="3598" max="3598" width="45.5" style="9" customWidth="1"/>
    <col min="3599" max="3599" width="6.625" style="9" customWidth="1"/>
    <col min="3600" max="3600" width="13.75" style="9" customWidth="1"/>
    <col min="3601" max="3601" width="6.375" style="9" customWidth="1"/>
    <col min="3602" max="3602" width="21.75" style="9" customWidth="1"/>
    <col min="3603" max="3603" width="17" style="9" customWidth="1"/>
    <col min="3604" max="3604" width="15.625" style="9" customWidth="1"/>
    <col min="3605" max="3841" width="9" style="9"/>
    <col min="3842" max="3842" width="11.625" style="9" customWidth="1"/>
    <col min="3843" max="3843" width="9" style="9"/>
    <col min="3844" max="3844" width="2.625" style="9" customWidth="1"/>
    <col min="3845" max="3845" width="5.125" style="9" customWidth="1"/>
    <col min="3846" max="3846" width="12.375" style="9" customWidth="1"/>
    <col min="3847" max="3847" width="12.625" style="9" customWidth="1"/>
    <col min="3848" max="3848" width="40.5" style="9" customWidth="1"/>
    <col min="3849" max="3849" width="8.75" style="9" customWidth="1"/>
    <col min="3850" max="3851" width="9.875" style="9" bestFit="1" customWidth="1"/>
    <col min="3852" max="3852" width="5.75" style="9" customWidth="1"/>
    <col min="3853" max="3853" width="44.75" style="9" customWidth="1"/>
    <col min="3854" max="3854" width="45.5" style="9" customWidth="1"/>
    <col min="3855" max="3855" width="6.625" style="9" customWidth="1"/>
    <col min="3856" max="3856" width="13.75" style="9" customWidth="1"/>
    <col min="3857" max="3857" width="6.375" style="9" customWidth="1"/>
    <col min="3858" max="3858" width="21.75" style="9" customWidth="1"/>
    <col min="3859" max="3859" width="17" style="9" customWidth="1"/>
    <col min="3860" max="3860" width="15.625" style="9" customWidth="1"/>
    <col min="3861" max="4097" width="9" style="9"/>
    <col min="4098" max="4098" width="11.625" style="9" customWidth="1"/>
    <col min="4099" max="4099" width="9" style="9"/>
    <col min="4100" max="4100" width="2.625" style="9" customWidth="1"/>
    <col min="4101" max="4101" width="5.125" style="9" customWidth="1"/>
    <col min="4102" max="4102" width="12.375" style="9" customWidth="1"/>
    <col min="4103" max="4103" width="12.625" style="9" customWidth="1"/>
    <col min="4104" max="4104" width="40.5" style="9" customWidth="1"/>
    <col min="4105" max="4105" width="8.75" style="9" customWidth="1"/>
    <col min="4106" max="4107" width="9.875" style="9" bestFit="1" customWidth="1"/>
    <col min="4108" max="4108" width="5.75" style="9" customWidth="1"/>
    <col min="4109" max="4109" width="44.75" style="9" customWidth="1"/>
    <col min="4110" max="4110" width="45.5" style="9" customWidth="1"/>
    <col min="4111" max="4111" width="6.625" style="9" customWidth="1"/>
    <col min="4112" max="4112" width="13.75" style="9" customWidth="1"/>
    <col min="4113" max="4113" width="6.375" style="9" customWidth="1"/>
    <col min="4114" max="4114" width="21.75" style="9" customWidth="1"/>
    <col min="4115" max="4115" width="17" style="9" customWidth="1"/>
    <col min="4116" max="4116" width="15.625" style="9" customWidth="1"/>
    <col min="4117" max="4353" width="9" style="9"/>
    <col min="4354" max="4354" width="11.625" style="9" customWidth="1"/>
    <col min="4355" max="4355" width="9" style="9"/>
    <col min="4356" max="4356" width="2.625" style="9" customWidth="1"/>
    <col min="4357" max="4357" width="5.125" style="9" customWidth="1"/>
    <col min="4358" max="4358" width="12.375" style="9" customWidth="1"/>
    <col min="4359" max="4359" width="12.625" style="9" customWidth="1"/>
    <col min="4360" max="4360" width="40.5" style="9" customWidth="1"/>
    <col min="4361" max="4361" width="8.75" style="9" customWidth="1"/>
    <col min="4362" max="4363" width="9.875" style="9" bestFit="1" customWidth="1"/>
    <col min="4364" max="4364" width="5.75" style="9" customWidth="1"/>
    <col min="4365" max="4365" width="44.75" style="9" customWidth="1"/>
    <col min="4366" max="4366" width="45.5" style="9" customWidth="1"/>
    <col min="4367" max="4367" width="6.625" style="9" customWidth="1"/>
    <col min="4368" max="4368" width="13.75" style="9" customWidth="1"/>
    <col min="4369" max="4369" width="6.375" style="9" customWidth="1"/>
    <col min="4370" max="4370" width="21.75" style="9" customWidth="1"/>
    <col min="4371" max="4371" width="17" style="9" customWidth="1"/>
    <col min="4372" max="4372" width="15.625" style="9" customWidth="1"/>
    <col min="4373" max="4609" width="9" style="9"/>
    <col min="4610" max="4610" width="11.625" style="9" customWidth="1"/>
    <col min="4611" max="4611" width="9" style="9"/>
    <col min="4612" max="4612" width="2.625" style="9" customWidth="1"/>
    <col min="4613" max="4613" width="5.125" style="9" customWidth="1"/>
    <col min="4614" max="4614" width="12.375" style="9" customWidth="1"/>
    <col min="4615" max="4615" width="12.625" style="9" customWidth="1"/>
    <col min="4616" max="4616" width="40.5" style="9" customWidth="1"/>
    <col min="4617" max="4617" width="8.75" style="9" customWidth="1"/>
    <col min="4618" max="4619" width="9.875" style="9" bestFit="1" customWidth="1"/>
    <col min="4620" max="4620" width="5.75" style="9" customWidth="1"/>
    <col min="4621" max="4621" width="44.75" style="9" customWidth="1"/>
    <col min="4622" max="4622" width="45.5" style="9" customWidth="1"/>
    <col min="4623" max="4623" width="6.625" style="9" customWidth="1"/>
    <col min="4624" max="4624" width="13.75" style="9" customWidth="1"/>
    <col min="4625" max="4625" width="6.375" style="9" customWidth="1"/>
    <col min="4626" max="4626" width="21.75" style="9" customWidth="1"/>
    <col min="4627" max="4627" width="17" style="9" customWidth="1"/>
    <col min="4628" max="4628" width="15.625" style="9" customWidth="1"/>
    <col min="4629" max="4865" width="9" style="9"/>
    <col min="4866" max="4866" width="11.625" style="9" customWidth="1"/>
    <col min="4867" max="4867" width="9" style="9"/>
    <col min="4868" max="4868" width="2.625" style="9" customWidth="1"/>
    <col min="4869" max="4869" width="5.125" style="9" customWidth="1"/>
    <col min="4870" max="4870" width="12.375" style="9" customWidth="1"/>
    <col min="4871" max="4871" width="12.625" style="9" customWidth="1"/>
    <col min="4872" max="4872" width="40.5" style="9" customWidth="1"/>
    <col min="4873" max="4873" width="8.75" style="9" customWidth="1"/>
    <col min="4874" max="4875" width="9.875" style="9" bestFit="1" customWidth="1"/>
    <col min="4876" max="4876" width="5.75" style="9" customWidth="1"/>
    <col min="4877" max="4877" width="44.75" style="9" customWidth="1"/>
    <col min="4878" max="4878" width="45.5" style="9" customWidth="1"/>
    <col min="4879" max="4879" width="6.625" style="9" customWidth="1"/>
    <col min="4880" max="4880" width="13.75" style="9" customWidth="1"/>
    <col min="4881" max="4881" width="6.375" style="9" customWidth="1"/>
    <col min="4882" max="4882" width="21.75" style="9" customWidth="1"/>
    <col min="4883" max="4883" width="17" style="9" customWidth="1"/>
    <col min="4884" max="4884" width="15.625" style="9" customWidth="1"/>
    <col min="4885" max="5121" width="9" style="9"/>
    <col min="5122" max="5122" width="11.625" style="9" customWidth="1"/>
    <col min="5123" max="5123" width="9" style="9"/>
    <col min="5124" max="5124" width="2.625" style="9" customWidth="1"/>
    <col min="5125" max="5125" width="5.125" style="9" customWidth="1"/>
    <col min="5126" max="5126" width="12.375" style="9" customWidth="1"/>
    <col min="5127" max="5127" width="12.625" style="9" customWidth="1"/>
    <col min="5128" max="5128" width="40.5" style="9" customWidth="1"/>
    <col min="5129" max="5129" width="8.75" style="9" customWidth="1"/>
    <col min="5130" max="5131" width="9.875" style="9" bestFit="1" customWidth="1"/>
    <col min="5132" max="5132" width="5.75" style="9" customWidth="1"/>
    <col min="5133" max="5133" width="44.75" style="9" customWidth="1"/>
    <col min="5134" max="5134" width="45.5" style="9" customWidth="1"/>
    <col min="5135" max="5135" width="6.625" style="9" customWidth="1"/>
    <col min="5136" max="5136" width="13.75" style="9" customWidth="1"/>
    <col min="5137" max="5137" width="6.375" style="9" customWidth="1"/>
    <col min="5138" max="5138" width="21.75" style="9" customWidth="1"/>
    <col min="5139" max="5139" width="17" style="9" customWidth="1"/>
    <col min="5140" max="5140" width="15.625" style="9" customWidth="1"/>
    <col min="5141" max="5377" width="9" style="9"/>
    <col min="5378" max="5378" width="11.625" style="9" customWidth="1"/>
    <col min="5379" max="5379" width="9" style="9"/>
    <col min="5380" max="5380" width="2.625" style="9" customWidth="1"/>
    <col min="5381" max="5381" width="5.125" style="9" customWidth="1"/>
    <col min="5382" max="5382" width="12.375" style="9" customWidth="1"/>
    <col min="5383" max="5383" width="12.625" style="9" customWidth="1"/>
    <col min="5384" max="5384" width="40.5" style="9" customWidth="1"/>
    <col min="5385" max="5385" width="8.75" style="9" customWidth="1"/>
    <col min="5386" max="5387" width="9.875" style="9" bestFit="1" customWidth="1"/>
    <col min="5388" max="5388" width="5.75" style="9" customWidth="1"/>
    <col min="5389" max="5389" width="44.75" style="9" customWidth="1"/>
    <col min="5390" max="5390" width="45.5" style="9" customWidth="1"/>
    <col min="5391" max="5391" width="6.625" style="9" customWidth="1"/>
    <col min="5392" max="5392" width="13.75" style="9" customWidth="1"/>
    <col min="5393" max="5393" width="6.375" style="9" customWidth="1"/>
    <col min="5394" max="5394" width="21.75" style="9" customWidth="1"/>
    <col min="5395" max="5395" width="17" style="9" customWidth="1"/>
    <col min="5396" max="5396" width="15.625" style="9" customWidth="1"/>
    <col min="5397" max="5633" width="9" style="9"/>
    <col min="5634" max="5634" width="11.625" style="9" customWidth="1"/>
    <col min="5635" max="5635" width="9" style="9"/>
    <col min="5636" max="5636" width="2.625" style="9" customWidth="1"/>
    <col min="5637" max="5637" width="5.125" style="9" customWidth="1"/>
    <col min="5638" max="5638" width="12.375" style="9" customWidth="1"/>
    <col min="5639" max="5639" width="12.625" style="9" customWidth="1"/>
    <col min="5640" max="5640" width="40.5" style="9" customWidth="1"/>
    <col min="5641" max="5641" width="8.75" style="9" customWidth="1"/>
    <col min="5642" max="5643" width="9.875" style="9" bestFit="1" customWidth="1"/>
    <col min="5644" max="5644" width="5.75" style="9" customWidth="1"/>
    <col min="5645" max="5645" width="44.75" style="9" customWidth="1"/>
    <col min="5646" max="5646" width="45.5" style="9" customWidth="1"/>
    <col min="5647" max="5647" width="6.625" style="9" customWidth="1"/>
    <col min="5648" max="5648" width="13.75" style="9" customWidth="1"/>
    <col min="5649" max="5649" width="6.375" style="9" customWidth="1"/>
    <col min="5650" max="5650" width="21.75" style="9" customWidth="1"/>
    <col min="5651" max="5651" width="17" style="9" customWidth="1"/>
    <col min="5652" max="5652" width="15.625" style="9" customWidth="1"/>
    <col min="5653" max="5889" width="9" style="9"/>
    <col min="5890" max="5890" width="11.625" style="9" customWidth="1"/>
    <col min="5891" max="5891" width="9" style="9"/>
    <col min="5892" max="5892" width="2.625" style="9" customWidth="1"/>
    <col min="5893" max="5893" width="5.125" style="9" customWidth="1"/>
    <col min="5894" max="5894" width="12.375" style="9" customWidth="1"/>
    <col min="5895" max="5895" width="12.625" style="9" customWidth="1"/>
    <col min="5896" max="5896" width="40.5" style="9" customWidth="1"/>
    <col min="5897" max="5897" width="8.75" style="9" customWidth="1"/>
    <col min="5898" max="5899" width="9.875" style="9" bestFit="1" customWidth="1"/>
    <col min="5900" max="5900" width="5.75" style="9" customWidth="1"/>
    <col min="5901" max="5901" width="44.75" style="9" customWidth="1"/>
    <col min="5902" max="5902" width="45.5" style="9" customWidth="1"/>
    <col min="5903" max="5903" width="6.625" style="9" customWidth="1"/>
    <col min="5904" max="5904" width="13.75" style="9" customWidth="1"/>
    <col min="5905" max="5905" width="6.375" style="9" customWidth="1"/>
    <col min="5906" max="5906" width="21.75" style="9" customWidth="1"/>
    <col min="5907" max="5907" width="17" style="9" customWidth="1"/>
    <col min="5908" max="5908" width="15.625" style="9" customWidth="1"/>
    <col min="5909" max="6145" width="9" style="9"/>
    <col min="6146" max="6146" width="11.625" style="9" customWidth="1"/>
    <col min="6147" max="6147" width="9" style="9"/>
    <col min="6148" max="6148" width="2.625" style="9" customWidth="1"/>
    <col min="6149" max="6149" width="5.125" style="9" customWidth="1"/>
    <col min="6150" max="6150" width="12.375" style="9" customWidth="1"/>
    <col min="6151" max="6151" width="12.625" style="9" customWidth="1"/>
    <col min="6152" max="6152" width="40.5" style="9" customWidth="1"/>
    <col min="6153" max="6153" width="8.75" style="9" customWidth="1"/>
    <col min="6154" max="6155" width="9.875" style="9" bestFit="1" customWidth="1"/>
    <col min="6156" max="6156" width="5.75" style="9" customWidth="1"/>
    <col min="6157" max="6157" width="44.75" style="9" customWidth="1"/>
    <col min="6158" max="6158" width="45.5" style="9" customWidth="1"/>
    <col min="6159" max="6159" width="6.625" style="9" customWidth="1"/>
    <col min="6160" max="6160" width="13.75" style="9" customWidth="1"/>
    <col min="6161" max="6161" width="6.375" style="9" customWidth="1"/>
    <col min="6162" max="6162" width="21.75" style="9" customWidth="1"/>
    <col min="6163" max="6163" width="17" style="9" customWidth="1"/>
    <col min="6164" max="6164" width="15.625" style="9" customWidth="1"/>
    <col min="6165" max="6401" width="9" style="9"/>
    <col min="6402" max="6402" width="11.625" style="9" customWidth="1"/>
    <col min="6403" max="6403" width="9" style="9"/>
    <col min="6404" max="6404" width="2.625" style="9" customWidth="1"/>
    <col min="6405" max="6405" width="5.125" style="9" customWidth="1"/>
    <col min="6406" max="6406" width="12.375" style="9" customWidth="1"/>
    <col min="6407" max="6407" width="12.625" style="9" customWidth="1"/>
    <col min="6408" max="6408" width="40.5" style="9" customWidth="1"/>
    <col min="6409" max="6409" width="8.75" style="9" customWidth="1"/>
    <col min="6410" max="6411" width="9.875" style="9" bestFit="1" customWidth="1"/>
    <col min="6412" max="6412" width="5.75" style="9" customWidth="1"/>
    <col min="6413" max="6413" width="44.75" style="9" customWidth="1"/>
    <col min="6414" max="6414" width="45.5" style="9" customWidth="1"/>
    <col min="6415" max="6415" width="6.625" style="9" customWidth="1"/>
    <col min="6416" max="6416" width="13.75" style="9" customWidth="1"/>
    <col min="6417" max="6417" width="6.375" style="9" customWidth="1"/>
    <col min="6418" max="6418" width="21.75" style="9" customWidth="1"/>
    <col min="6419" max="6419" width="17" style="9" customWidth="1"/>
    <col min="6420" max="6420" width="15.625" style="9" customWidth="1"/>
    <col min="6421" max="6657" width="9" style="9"/>
    <col min="6658" max="6658" width="11.625" style="9" customWidth="1"/>
    <col min="6659" max="6659" width="9" style="9"/>
    <col min="6660" max="6660" width="2.625" style="9" customWidth="1"/>
    <col min="6661" max="6661" width="5.125" style="9" customWidth="1"/>
    <col min="6662" max="6662" width="12.375" style="9" customWidth="1"/>
    <col min="6663" max="6663" width="12.625" style="9" customWidth="1"/>
    <col min="6664" max="6664" width="40.5" style="9" customWidth="1"/>
    <col min="6665" max="6665" width="8.75" style="9" customWidth="1"/>
    <col min="6666" max="6667" width="9.875" style="9" bestFit="1" customWidth="1"/>
    <col min="6668" max="6668" width="5.75" style="9" customWidth="1"/>
    <col min="6669" max="6669" width="44.75" style="9" customWidth="1"/>
    <col min="6670" max="6670" width="45.5" style="9" customWidth="1"/>
    <col min="6671" max="6671" width="6.625" style="9" customWidth="1"/>
    <col min="6672" max="6672" width="13.75" style="9" customWidth="1"/>
    <col min="6673" max="6673" width="6.375" style="9" customWidth="1"/>
    <col min="6674" max="6674" width="21.75" style="9" customWidth="1"/>
    <col min="6675" max="6675" width="17" style="9" customWidth="1"/>
    <col min="6676" max="6676" width="15.625" style="9" customWidth="1"/>
    <col min="6677" max="6913" width="9" style="9"/>
    <col min="6914" max="6914" width="11.625" style="9" customWidth="1"/>
    <col min="6915" max="6915" width="9" style="9"/>
    <col min="6916" max="6916" width="2.625" style="9" customWidth="1"/>
    <col min="6917" max="6917" width="5.125" style="9" customWidth="1"/>
    <col min="6918" max="6918" width="12.375" style="9" customWidth="1"/>
    <col min="6919" max="6919" width="12.625" style="9" customWidth="1"/>
    <col min="6920" max="6920" width="40.5" style="9" customWidth="1"/>
    <col min="6921" max="6921" width="8.75" style="9" customWidth="1"/>
    <col min="6922" max="6923" width="9.875" style="9" bestFit="1" customWidth="1"/>
    <col min="6924" max="6924" width="5.75" style="9" customWidth="1"/>
    <col min="6925" max="6925" width="44.75" style="9" customWidth="1"/>
    <col min="6926" max="6926" width="45.5" style="9" customWidth="1"/>
    <col min="6927" max="6927" width="6.625" style="9" customWidth="1"/>
    <col min="6928" max="6928" width="13.75" style="9" customWidth="1"/>
    <col min="6929" max="6929" width="6.375" style="9" customWidth="1"/>
    <col min="6930" max="6930" width="21.75" style="9" customWidth="1"/>
    <col min="6931" max="6931" width="17" style="9" customWidth="1"/>
    <col min="6932" max="6932" width="15.625" style="9" customWidth="1"/>
    <col min="6933" max="7169" width="9" style="9"/>
    <col min="7170" max="7170" width="11.625" style="9" customWidth="1"/>
    <col min="7171" max="7171" width="9" style="9"/>
    <col min="7172" max="7172" width="2.625" style="9" customWidth="1"/>
    <col min="7173" max="7173" width="5.125" style="9" customWidth="1"/>
    <col min="7174" max="7174" width="12.375" style="9" customWidth="1"/>
    <col min="7175" max="7175" width="12.625" style="9" customWidth="1"/>
    <col min="7176" max="7176" width="40.5" style="9" customWidth="1"/>
    <col min="7177" max="7177" width="8.75" style="9" customWidth="1"/>
    <col min="7178" max="7179" width="9.875" style="9" bestFit="1" customWidth="1"/>
    <col min="7180" max="7180" width="5.75" style="9" customWidth="1"/>
    <col min="7181" max="7181" width="44.75" style="9" customWidth="1"/>
    <col min="7182" max="7182" width="45.5" style="9" customWidth="1"/>
    <col min="7183" max="7183" width="6.625" style="9" customWidth="1"/>
    <col min="7184" max="7184" width="13.75" style="9" customWidth="1"/>
    <col min="7185" max="7185" width="6.375" style="9" customWidth="1"/>
    <col min="7186" max="7186" width="21.75" style="9" customWidth="1"/>
    <col min="7187" max="7187" width="17" style="9" customWidth="1"/>
    <col min="7188" max="7188" width="15.625" style="9" customWidth="1"/>
    <col min="7189" max="7425" width="9" style="9"/>
    <col min="7426" max="7426" width="11.625" style="9" customWidth="1"/>
    <col min="7427" max="7427" width="9" style="9"/>
    <col min="7428" max="7428" width="2.625" style="9" customWidth="1"/>
    <col min="7429" max="7429" width="5.125" style="9" customWidth="1"/>
    <col min="7430" max="7430" width="12.375" style="9" customWidth="1"/>
    <col min="7431" max="7431" width="12.625" style="9" customWidth="1"/>
    <col min="7432" max="7432" width="40.5" style="9" customWidth="1"/>
    <col min="7433" max="7433" width="8.75" style="9" customWidth="1"/>
    <col min="7434" max="7435" width="9.875" style="9" bestFit="1" customWidth="1"/>
    <col min="7436" max="7436" width="5.75" style="9" customWidth="1"/>
    <col min="7437" max="7437" width="44.75" style="9" customWidth="1"/>
    <col min="7438" max="7438" width="45.5" style="9" customWidth="1"/>
    <col min="7439" max="7439" width="6.625" style="9" customWidth="1"/>
    <col min="7440" max="7440" width="13.75" style="9" customWidth="1"/>
    <col min="7441" max="7441" width="6.375" style="9" customWidth="1"/>
    <col min="7442" max="7442" width="21.75" style="9" customWidth="1"/>
    <col min="7443" max="7443" width="17" style="9" customWidth="1"/>
    <col min="7444" max="7444" width="15.625" style="9" customWidth="1"/>
    <col min="7445" max="7681" width="9" style="9"/>
    <col min="7682" max="7682" width="11.625" style="9" customWidth="1"/>
    <col min="7683" max="7683" width="9" style="9"/>
    <col min="7684" max="7684" width="2.625" style="9" customWidth="1"/>
    <col min="7685" max="7685" width="5.125" style="9" customWidth="1"/>
    <col min="7686" max="7686" width="12.375" style="9" customWidth="1"/>
    <col min="7687" max="7687" width="12.625" style="9" customWidth="1"/>
    <col min="7688" max="7688" width="40.5" style="9" customWidth="1"/>
    <col min="7689" max="7689" width="8.75" style="9" customWidth="1"/>
    <col min="7690" max="7691" width="9.875" style="9" bestFit="1" customWidth="1"/>
    <col min="7692" max="7692" width="5.75" style="9" customWidth="1"/>
    <col min="7693" max="7693" width="44.75" style="9" customWidth="1"/>
    <col min="7694" max="7694" width="45.5" style="9" customWidth="1"/>
    <col min="7695" max="7695" width="6.625" style="9" customWidth="1"/>
    <col min="7696" max="7696" width="13.75" style="9" customWidth="1"/>
    <col min="7697" max="7697" width="6.375" style="9" customWidth="1"/>
    <col min="7698" max="7698" width="21.75" style="9" customWidth="1"/>
    <col min="7699" max="7699" width="17" style="9" customWidth="1"/>
    <col min="7700" max="7700" width="15.625" style="9" customWidth="1"/>
    <col min="7701" max="7937" width="9" style="9"/>
    <col min="7938" max="7938" width="11.625" style="9" customWidth="1"/>
    <col min="7939" max="7939" width="9" style="9"/>
    <col min="7940" max="7940" width="2.625" style="9" customWidth="1"/>
    <col min="7941" max="7941" width="5.125" style="9" customWidth="1"/>
    <col min="7942" max="7942" width="12.375" style="9" customWidth="1"/>
    <col min="7943" max="7943" width="12.625" style="9" customWidth="1"/>
    <col min="7944" max="7944" width="40.5" style="9" customWidth="1"/>
    <col min="7945" max="7945" width="8.75" style="9" customWidth="1"/>
    <col min="7946" max="7947" width="9.875" style="9" bestFit="1" customWidth="1"/>
    <col min="7948" max="7948" width="5.75" style="9" customWidth="1"/>
    <col min="7949" max="7949" width="44.75" style="9" customWidth="1"/>
    <col min="7950" max="7950" width="45.5" style="9" customWidth="1"/>
    <col min="7951" max="7951" width="6.625" style="9" customWidth="1"/>
    <col min="7952" max="7952" width="13.75" style="9" customWidth="1"/>
    <col min="7953" max="7953" width="6.375" style="9" customWidth="1"/>
    <col min="7954" max="7954" width="21.75" style="9" customWidth="1"/>
    <col min="7955" max="7955" width="17" style="9" customWidth="1"/>
    <col min="7956" max="7956" width="15.625" style="9" customWidth="1"/>
    <col min="7957" max="8193" width="9" style="9"/>
    <col min="8194" max="8194" width="11.625" style="9" customWidth="1"/>
    <col min="8195" max="8195" width="9" style="9"/>
    <col min="8196" max="8196" width="2.625" style="9" customWidth="1"/>
    <col min="8197" max="8197" width="5.125" style="9" customWidth="1"/>
    <col min="8198" max="8198" width="12.375" style="9" customWidth="1"/>
    <col min="8199" max="8199" width="12.625" style="9" customWidth="1"/>
    <col min="8200" max="8200" width="40.5" style="9" customWidth="1"/>
    <col min="8201" max="8201" width="8.75" style="9" customWidth="1"/>
    <col min="8202" max="8203" width="9.875" style="9" bestFit="1" customWidth="1"/>
    <col min="8204" max="8204" width="5.75" style="9" customWidth="1"/>
    <col min="8205" max="8205" width="44.75" style="9" customWidth="1"/>
    <col min="8206" max="8206" width="45.5" style="9" customWidth="1"/>
    <col min="8207" max="8207" width="6.625" style="9" customWidth="1"/>
    <col min="8208" max="8208" width="13.75" style="9" customWidth="1"/>
    <col min="8209" max="8209" width="6.375" style="9" customWidth="1"/>
    <col min="8210" max="8210" width="21.75" style="9" customWidth="1"/>
    <col min="8211" max="8211" width="17" style="9" customWidth="1"/>
    <col min="8212" max="8212" width="15.625" style="9" customWidth="1"/>
    <col min="8213" max="8449" width="9" style="9"/>
    <col min="8450" max="8450" width="11.625" style="9" customWidth="1"/>
    <col min="8451" max="8451" width="9" style="9"/>
    <col min="8452" max="8452" width="2.625" style="9" customWidth="1"/>
    <col min="8453" max="8453" width="5.125" style="9" customWidth="1"/>
    <col min="8454" max="8454" width="12.375" style="9" customWidth="1"/>
    <col min="8455" max="8455" width="12.625" style="9" customWidth="1"/>
    <col min="8456" max="8456" width="40.5" style="9" customWidth="1"/>
    <col min="8457" max="8457" width="8.75" style="9" customWidth="1"/>
    <col min="8458" max="8459" width="9.875" style="9" bestFit="1" customWidth="1"/>
    <col min="8460" max="8460" width="5.75" style="9" customWidth="1"/>
    <col min="8461" max="8461" width="44.75" style="9" customWidth="1"/>
    <col min="8462" max="8462" width="45.5" style="9" customWidth="1"/>
    <col min="8463" max="8463" width="6.625" style="9" customWidth="1"/>
    <col min="8464" max="8464" width="13.75" style="9" customWidth="1"/>
    <col min="8465" max="8465" width="6.375" style="9" customWidth="1"/>
    <col min="8466" max="8466" width="21.75" style="9" customWidth="1"/>
    <col min="8467" max="8467" width="17" style="9" customWidth="1"/>
    <col min="8468" max="8468" width="15.625" style="9" customWidth="1"/>
    <col min="8469" max="8705" width="9" style="9"/>
    <col min="8706" max="8706" width="11.625" style="9" customWidth="1"/>
    <col min="8707" max="8707" width="9" style="9"/>
    <col min="8708" max="8708" width="2.625" style="9" customWidth="1"/>
    <col min="8709" max="8709" width="5.125" style="9" customWidth="1"/>
    <col min="8710" max="8710" width="12.375" style="9" customWidth="1"/>
    <col min="8711" max="8711" width="12.625" style="9" customWidth="1"/>
    <col min="8712" max="8712" width="40.5" style="9" customWidth="1"/>
    <col min="8713" max="8713" width="8.75" style="9" customWidth="1"/>
    <col min="8714" max="8715" width="9.875" style="9" bestFit="1" customWidth="1"/>
    <col min="8716" max="8716" width="5.75" style="9" customWidth="1"/>
    <col min="8717" max="8717" width="44.75" style="9" customWidth="1"/>
    <col min="8718" max="8718" width="45.5" style="9" customWidth="1"/>
    <col min="8719" max="8719" width="6.625" style="9" customWidth="1"/>
    <col min="8720" max="8720" width="13.75" style="9" customWidth="1"/>
    <col min="8721" max="8721" width="6.375" style="9" customWidth="1"/>
    <col min="8722" max="8722" width="21.75" style="9" customWidth="1"/>
    <col min="8723" max="8723" width="17" style="9" customWidth="1"/>
    <col min="8724" max="8724" width="15.625" style="9" customWidth="1"/>
    <col min="8725" max="8961" width="9" style="9"/>
    <col min="8962" max="8962" width="11.625" style="9" customWidth="1"/>
    <col min="8963" max="8963" width="9" style="9"/>
    <col min="8964" max="8964" width="2.625" style="9" customWidth="1"/>
    <col min="8965" max="8965" width="5.125" style="9" customWidth="1"/>
    <col min="8966" max="8966" width="12.375" style="9" customWidth="1"/>
    <col min="8967" max="8967" width="12.625" style="9" customWidth="1"/>
    <col min="8968" max="8968" width="40.5" style="9" customWidth="1"/>
    <col min="8969" max="8969" width="8.75" style="9" customWidth="1"/>
    <col min="8970" max="8971" width="9.875" style="9" bestFit="1" customWidth="1"/>
    <col min="8972" max="8972" width="5.75" style="9" customWidth="1"/>
    <col min="8973" max="8973" width="44.75" style="9" customWidth="1"/>
    <col min="8974" max="8974" width="45.5" style="9" customWidth="1"/>
    <col min="8975" max="8975" width="6.625" style="9" customWidth="1"/>
    <col min="8976" max="8976" width="13.75" style="9" customWidth="1"/>
    <col min="8977" max="8977" width="6.375" style="9" customWidth="1"/>
    <col min="8978" max="8978" width="21.75" style="9" customWidth="1"/>
    <col min="8979" max="8979" width="17" style="9" customWidth="1"/>
    <col min="8980" max="8980" width="15.625" style="9" customWidth="1"/>
    <col min="8981" max="9217" width="9" style="9"/>
    <col min="9218" max="9218" width="11.625" style="9" customWidth="1"/>
    <col min="9219" max="9219" width="9" style="9"/>
    <col min="9220" max="9220" width="2.625" style="9" customWidth="1"/>
    <col min="9221" max="9221" width="5.125" style="9" customWidth="1"/>
    <col min="9222" max="9222" width="12.375" style="9" customWidth="1"/>
    <col min="9223" max="9223" width="12.625" style="9" customWidth="1"/>
    <col min="9224" max="9224" width="40.5" style="9" customWidth="1"/>
    <col min="9225" max="9225" width="8.75" style="9" customWidth="1"/>
    <col min="9226" max="9227" width="9.875" style="9" bestFit="1" customWidth="1"/>
    <col min="9228" max="9228" width="5.75" style="9" customWidth="1"/>
    <col min="9229" max="9229" width="44.75" style="9" customWidth="1"/>
    <col min="9230" max="9230" width="45.5" style="9" customWidth="1"/>
    <col min="9231" max="9231" width="6.625" style="9" customWidth="1"/>
    <col min="9232" max="9232" width="13.75" style="9" customWidth="1"/>
    <col min="9233" max="9233" width="6.375" style="9" customWidth="1"/>
    <col min="9234" max="9234" width="21.75" style="9" customWidth="1"/>
    <col min="9235" max="9235" width="17" style="9" customWidth="1"/>
    <col min="9236" max="9236" width="15.625" style="9" customWidth="1"/>
    <col min="9237" max="9473" width="9" style="9"/>
    <col min="9474" max="9474" width="11.625" style="9" customWidth="1"/>
    <col min="9475" max="9475" width="9" style="9"/>
    <col min="9476" max="9476" width="2.625" style="9" customWidth="1"/>
    <col min="9477" max="9477" width="5.125" style="9" customWidth="1"/>
    <col min="9478" max="9478" width="12.375" style="9" customWidth="1"/>
    <col min="9479" max="9479" width="12.625" style="9" customWidth="1"/>
    <col min="9480" max="9480" width="40.5" style="9" customWidth="1"/>
    <col min="9481" max="9481" width="8.75" style="9" customWidth="1"/>
    <col min="9482" max="9483" width="9.875" style="9" bestFit="1" customWidth="1"/>
    <col min="9484" max="9484" width="5.75" style="9" customWidth="1"/>
    <col min="9485" max="9485" width="44.75" style="9" customWidth="1"/>
    <col min="9486" max="9486" width="45.5" style="9" customWidth="1"/>
    <col min="9487" max="9487" width="6.625" style="9" customWidth="1"/>
    <col min="9488" max="9488" width="13.75" style="9" customWidth="1"/>
    <col min="9489" max="9489" width="6.375" style="9" customWidth="1"/>
    <col min="9490" max="9490" width="21.75" style="9" customWidth="1"/>
    <col min="9491" max="9491" width="17" style="9" customWidth="1"/>
    <col min="9492" max="9492" width="15.625" style="9" customWidth="1"/>
    <col min="9493" max="9729" width="9" style="9"/>
    <col min="9730" max="9730" width="11.625" style="9" customWidth="1"/>
    <col min="9731" max="9731" width="9" style="9"/>
    <col min="9732" max="9732" width="2.625" style="9" customWidth="1"/>
    <col min="9733" max="9733" width="5.125" style="9" customWidth="1"/>
    <col min="9734" max="9734" width="12.375" style="9" customWidth="1"/>
    <col min="9735" max="9735" width="12.625" style="9" customWidth="1"/>
    <col min="9736" max="9736" width="40.5" style="9" customWidth="1"/>
    <col min="9737" max="9737" width="8.75" style="9" customWidth="1"/>
    <col min="9738" max="9739" width="9.875" style="9" bestFit="1" customWidth="1"/>
    <col min="9740" max="9740" width="5.75" style="9" customWidth="1"/>
    <col min="9741" max="9741" width="44.75" style="9" customWidth="1"/>
    <col min="9742" max="9742" width="45.5" style="9" customWidth="1"/>
    <col min="9743" max="9743" width="6.625" style="9" customWidth="1"/>
    <col min="9744" max="9744" width="13.75" style="9" customWidth="1"/>
    <col min="9745" max="9745" width="6.375" style="9" customWidth="1"/>
    <col min="9746" max="9746" width="21.75" style="9" customWidth="1"/>
    <col min="9747" max="9747" width="17" style="9" customWidth="1"/>
    <col min="9748" max="9748" width="15.625" style="9" customWidth="1"/>
    <col min="9749" max="9985" width="9" style="9"/>
    <col min="9986" max="9986" width="11.625" style="9" customWidth="1"/>
    <col min="9987" max="9987" width="9" style="9"/>
    <col min="9988" max="9988" width="2.625" style="9" customWidth="1"/>
    <col min="9989" max="9989" width="5.125" style="9" customWidth="1"/>
    <col min="9990" max="9990" width="12.375" style="9" customWidth="1"/>
    <col min="9991" max="9991" width="12.625" style="9" customWidth="1"/>
    <col min="9992" max="9992" width="40.5" style="9" customWidth="1"/>
    <col min="9993" max="9993" width="8.75" style="9" customWidth="1"/>
    <col min="9994" max="9995" width="9.875" style="9" bestFit="1" customWidth="1"/>
    <col min="9996" max="9996" width="5.75" style="9" customWidth="1"/>
    <col min="9997" max="9997" width="44.75" style="9" customWidth="1"/>
    <col min="9998" max="9998" width="45.5" style="9" customWidth="1"/>
    <col min="9999" max="9999" width="6.625" style="9" customWidth="1"/>
    <col min="10000" max="10000" width="13.75" style="9" customWidth="1"/>
    <col min="10001" max="10001" width="6.375" style="9" customWidth="1"/>
    <col min="10002" max="10002" width="21.75" style="9" customWidth="1"/>
    <col min="10003" max="10003" width="17" style="9" customWidth="1"/>
    <col min="10004" max="10004" width="15.625" style="9" customWidth="1"/>
    <col min="10005" max="10241" width="9" style="9"/>
    <col min="10242" max="10242" width="11.625" style="9" customWidth="1"/>
    <col min="10243" max="10243" width="9" style="9"/>
    <col min="10244" max="10244" width="2.625" style="9" customWidth="1"/>
    <col min="10245" max="10245" width="5.125" style="9" customWidth="1"/>
    <col min="10246" max="10246" width="12.375" style="9" customWidth="1"/>
    <col min="10247" max="10247" width="12.625" style="9" customWidth="1"/>
    <col min="10248" max="10248" width="40.5" style="9" customWidth="1"/>
    <col min="10249" max="10249" width="8.75" style="9" customWidth="1"/>
    <col min="10250" max="10251" width="9.875" style="9" bestFit="1" customWidth="1"/>
    <col min="10252" max="10252" width="5.75" style="9" customWidth="1"/>
    <col min="10253" max="10253" width="44.75" style="9" customWidth="1"/>
    <col min="10254" max="10254" width="45.5" style="9" customWidth="1"/>
    <col min="10255" max="10255" width="6.625" style="9" customWidth="1"/>
    <col min="10256" max="10256" width="13.75" style="9" customWidth="1"/>
    <col min="10257" max="10257" width="6.375" style="9" customWidth="1"/>
    <col min="10258" max="10258" width="21.75" style="9" customWidth="1"/>
    <col min="10259" max="10259" width="17" style="9" customWidth="1"/>
    <col min="10260" max="10260" width="15.625" style="9" customWidth="1"/>
    <col min="10261" max="10497" width="9" style="9"/>
    <col min="10498" max="10498" width="11.625" style="9" customWidth="1"/>
    <col min="10499" max="10499" width="9" style="9"/>
    <col min="10500" max="10500" width="2.625" style="9" customWidth="1"/>
    <col min="10501" max="10501" width="5.125" style="9" customWidth="1"/>
    <col min="10502" max="10502" width="12.375" style="9" customWidth="1"/>
    <col min="10503" max="10503" width="12.625" style="9" customWidth="1"/>
    <col min="10504" max="10504" width="40.5" style="9" customWidth="1"/>
    <col min="10505" max="10505" width="8.75" style="9" customWidth="1"/>
    <col min="10506" max="10507" width="9.875" style="9" bestFit="1" customWidth="1"/>
    <col min="10508" max="10508" width="5.75" style="9" customWidth="1"/>
    <col min="10509" max="10509" width="44.75" style="9" customWidth="1"/>
    <col min="10510" max="10510" width="45.5" style="9" customWidth="1"/>
    <col min="10511" max="10511" width="6.625" style="9" customWidth="1"/>
    <col min="10512" max="10512" width="13.75" style="9" customWidth="1"/>
    <col min="10513" max="10513" width="6.375" style="9" customWidth="1"/>
    <col min="10514" max="10514" width="21.75" style="9" customWidth="1"/>
    <col min="10515" max="10515" width="17" style="9" customWidth="1"/>
    <col min="10516" max="10516" width="15.625" style="9" customWidth="1"/>
    <col min="10517" max="10753" width="9" style="9"/>
    <col min="10754" max="10754" width="11.625" style="9" customWidth="1"/>
    <col min="10755" max="10755" width="9" style="9"/>
    <col min="10756" max="10756" width="2.625" style="9" customWidth="1"/>
    <col min="10757" max="10757" width="5.125" style="9" customWidth="1"/>
    <col min="10758" max="10758" width="12.375" style="9" customWidth="1"/>
    <col min="10759" max="10759" width="12.625" style="9" customWidth="1"/>
    <col min="10760" max="10760" width="40.5" style="9" customWidth="1"/>
    <col min="10761" max="10761" width="8.75" style="9" customWidth="1"/>
    <col min="10762" max="10763" width="9.875" style="9" bestFit="1" customWidth="1"/>
    <col min="10764" max="10764" width="5.75" style="9" customWidth="1"/>
    <col min="10765" max="10765" width="44.75" style="9" customWidth="1"/>
    <col min="10766" max="10766" width="45.5" style="9" customWidth="1"/>
    <col min="10767" max="10767" width="6.625" style="9" customWidth="1"/>
    <col min="10768" max="10768" width="13.75" style="9" customWidth="1"/>
    <col min="10769" max="10769" width="6.375" style="9" customWidth="1"/>
    <col min="10770" max="10770" width="21.75" style="9" customWidth="1"/>
    <col min="10771" max="10771" width="17" style="9" customWidth="1"/>
    <col min="10772" max="10772" width="15.625" style="9" customWidth="1"/>
    <col min="10773" max="11009" width="9" style="9"/>
    <col min="11010" max="11010" width="11.625" style="9" customWidth="1"/>
    <col min="11011" max="11011" width="9" style="9"/>
    <col min="11012" max="11012" width="2.625" style="9" customWidth="1"/>
    <col min="11013" max="11013" width="5.125" style="9" customWidth="1"/>
    <col min="11014" max="11014" width="12.375" style="9" customWidth="1"/>
    <col min="11015" max="11015" width="12.625" style="9" customWidth="1"/>
    <col min="11016" max="11016" width="40.5" style="9" customWidth="1"/>
    <col min="11017" max="11017" width="8.75" style="9" customWidth="1"/>
    <col min="11018" max="11019" width="9.875" style="9" bestFit="1" customWidth="1"/>
    <col min="11020" max="11020" width="5.75" style="9" customWidth="1"/>
    <col min="11021" max="11021" width="44.75" style="9" customWidth="1"/>
    <col min="11022" max="11022" width="45.5" style="9" customWidth="1"/>
    <col min="11023" max="11023" width="6.625" style="9" customWidth="1"/>
    <col min="11024" max="11024" width="13.75" style="9" customWidth="1"/>
    <col min="11025" max="11025" width="6.375" style="9" customWidth="1"/>
    <col min="11026" max="11026" width="21.75" style="9" customWidth="1"/>
    <col min="11027" max="11027" width="17" style="9" customWidth="1"/>
    <col min="11028" max="11028" width="15.625" style="9" customWidth="1"/>
    <col min="11029" max="11265" width="9" style="9"/>
    <col min="11266" max="11266" width="11.625" style="9" customWidth="1"/>
    <col min="11267" max="11267" width="9" style="9"/>
    <col min="11268" max="11268" width="2.625" style="9" customWidth="1"/>
    <col min="11269" max="11269" width="5.125" style="9" customWidth="1"/>
    <col min="11270" max="11270" width="12.375" style="9" customWidth="1"/>
    <col min="11271" max="11271" width="12.625" style="9" customWidth="1"/>
    <col min="11272" max="11272" width="40.5" style="9" customWidth="1"/>
    <col min="11273" max="11273" width="8.75" style="9" customWidth="1"/>
    <col min="11274" max="11275" width="9.875" style="9" bestFit="1" customWidth="1"/>
    <col min="11276" max="11276" width="5.75" style="9" customWidth="1"/>
    <col min="11277" max="11277" width="44.75" style="9" customWidth="1"/>
    <col min="11278" max="11278" width="45.5" style="9" customWidth="1"/>
    <col min="11279" max="11279" width="6.625" style="9" customWidth="1"/>
    <col min="11280" max="11280" width="13.75" style="9" customWidth="1"/>
    <col min="11281" max="11281" width="6.375" style="9" customWidth="1"/>
    <col min="11282" max="11282" width="21.75" style="9" customWidth="1"/>
    <col min="11283" max="11283" width="17" style="9" customWidth="1"/>
    <col min="11284" max="11284" width="15.625" style="9" customWidth="1"/>
    <col min="11285" max="11521" width="9" style="9"/>
    <col min="11522" max="11522" width="11.625" style="9" customWidth="1"/>
    <col min="11523" max="11523" width="9" style="9"/>
    <col min="11524" max="11524" width="2.625" style="9" customWidth="1"/>
    <col min="11525" max="11525" width="5.125" style="9" customWidth="1"/>
    <col min="11526" max="11526" width="12.375" style="9" customWidth="1"/>
    <col min="11527" max="11527" width="12.625" style="9" customWidth="1"/>
    <col min="11528" max="11528" width="40.5" style="9" customWidth="1"/>
    <col min="11529" max="11529" width="8.75" style="9" customWidth="1"/>
    <col min="11530" max="11531" width="9.875" style="9" bestFit="1" customWidth="1"/>
    <col min="11532" max="11532" width="5.75" style="9" customWidth="1"/>
    <col min="11533" max="11533" width="44.75" style="9" customWidth="1"/>
    <col min="11534" max="11534" width="45.5" style="9" customWidth="1"/>
    <col min="11535" max="11535" width="6.625" style="9" customWidth="1"/>
    <col min="11536" max="11536" width="13.75" style="9" customWidth="1"/>
    <col min="11537" max="11537" width="6.375" style="9" customWidth="1"/>
    <col min="11538" max="11538" width="21.75" style="9" customWidth="1"/>
    <col min="11539" max="11539" width="17" style="9" customWidth="1"/>
    <col min="11540" max="11540" width="15.625" style="9" customWidth="1"/>
    <col min="11541" max="11777" width="9" style="9"/>
    <col min="11778" max="11778" width="11.625" style="9" customWidth="1"/>
    <col min="11779" max="11779" width="9" style="9"/>
    <col min="11780" max="11780" width="2.625" style="9" customWidth="1"/>
    <col min="11781" max="11781" width="5.125" style="9" customWidth="1"/>
    <col min="11782" max="11782" width="12.375" style="9" customWidth="1"/>
    <col min="11783" max="11783" width="12.625" style="9" customWidth="1"/>
    <col min="11784" max="11784" width="40.5" style="9" customWidth="1"/>
    <col min="11785" max="11785" width="8.75" style="9" customWidth="1"/>
    <col min="11786" max="11787" width="9.875" style="9" bestFit="1" customWidth="1"/>
    <col min="11788" max="11788" width="5.75" style="9" customWidth="1"/>
    <col min="11789" max="11789" width="44.75" style="9" customWidth="1"/>
    <col min="11790" max="11790" width="45.5" style="9" customWidth="1"/>
    <col min="11791" max="11791" width="6.625" style="9" customWidth="1"/>
    <col min="11792" max="11792" width="13.75" style="9" customWidth="1"/>
    <col min="11793" max="11793" width="6.375" style="9" customWidth="1"/>
    <col min="11794" max="11794" width="21.75" style="9" customWidth="1"/>
    <col min="11795" max="11795" width="17" style="9" customWidth="1"/>
    <col min="11796" max="11796" width="15.625" style="9" customWidth="1"/>
    <col min="11797" max="12033" width="9" style="9"/>
    <col min="12034" max="12034" width="11.625" style="9" customWidth="1"/>
    <col min="12035" max="12035" width="9" style="9"/>
    <col min="12036" max="12036" width="2.625" style="9" customWidth="1"/>
    <col min="12037" max="12037" width="5.125" style="9" customWidth="1"/>
    <col min="12038" max="12038" width="12.375" style="9" customWidth="1"/>
    <col min="12039" max="12039" width="12.625" style="9" customWidth="1"/>
    <col min="12040" max="12040" width="40.5" style="9" customWidth="1"/>
    <col min="12041" max="12041" width="8.75" style="9" customWidth="1"/>
    <col min="12042" max="12043" width="9.875" style="9" bestFit="1" customWidth="1"/>
    <col min="12044" max="12044" width="5.75" style="9" customWidth="1"/>
    <col min="12045" max="12045" width="44.75" style="9" customWidth="1"/>
    <col min="12046" max="12046" width="45.5" style="9" customWidth="1"/>
    <col min="12047" max="12047" width="6.625" style="9" customWidth="1"/>
    <col min="12048" max="12048" width="13.75" style="9" customWidth="1"/>
    <col min="12049" max="12049" width="6.375" style="9" customWidth="1"/>
    <col min="12050" max="12050" width="21.75" style="9" customWidth="1"/>
    <col min="12051" max="12051" width="17" style="9" customWidth="1"/>
    <col min="12052" max="12052" width="15.625" style="9" customWidth="1"/>
    <col min="12053" max="12289" width="9" style="9"/>
    <col min="12290" max="12290" width="11.625" style="9" customWidth="1"/>
    <col min="12291" max="12291" width="9" style="9"/>
    <col min="12292" max="12292" width="2.625" style="9" customWidth="1"/>
    <col min="12293" max="12293" width="5.125" style="9" customWidth="1"/>
    <col min="12294" max="12294" width="12.375" style="9" customWidth="1"/>
    <col min="12295" max="12295" width="12.625" style="9" customWidth="1"/>
    <col min="12296" max="12296" width="40.5" style="9" customWidth="1"/>
    <col min="12297" max="12297" width="8.75" style="9" customWidth="1"/>
    <col min="12298" max="12299" width="9.875" style="9" bestFit="1" customWidth="1"/>
    <col min="12300" max="12300" width="5.75" style="9" customWidth="1"/>
    <col min="12301" max="12301" width="44.75" style="9" customWidth="1"/>
    <col min="12302" max="12302" width="45.5" style="9" customWidth="1"/>
    <col min="12303" max="12303" width="6.625" style="9" customWidth="1"/>
    <col min="12304" max="12304" width="13.75" style="9" customWidth="1"/>
    <col min="12305" max="12305" width="6.375" style="9" customWidth="1"/>
    <col min="12306" max="12306" width="21.75" style="9" customWidth="1"/>
    <col min="12307" max="12307" width="17" style="9" customWidth="1"/>
    <col min="12308" max="12308" width="15.625" style="9" customWidth="1"/>
    <col min="12309" max="12545" width="9" style="9"/>
    <col min="12546" max="12546" width="11.625" style="9" customWidth="1"/>
    <col min="12547" max="12547" width="9" style="9"/>
    <col min="12548" max="12548" width="2.625" style="9" customWidth="1"/>
    <col min="12549" max="12549" width="5.125" style="9" customWidth="1"/>
    <col min="12550" max="12550" width="12.375" style="9" customWidth="1"/>
    <col min="12551" max="12551" width="12.625" style="9" customWidth="1"/>
    <col min="12552" max="12552" width="40.5" style="9" customWidth="1"/>
    <col min="12553" max="12553" width="8.75" style="9" customWidth="1"/>
    <col min="12554" max="12555" width="9.875" style="9" bestFit="1" customWidth="1"/>
    <col min="12556" max="12556" width="5.75" style="9" customWidth="1"/>
    <col min="12557" max="12557" width="44.75" style="9" customWidth="1"/>
    <col min="12558" max="12558" width="45.5" style="9" customWidth="1"/>
    <col min="12559" max="12559" width="6.625" style="9" customWidth="1"/>
    <col min="12560" max="12560" width="13.75" style="9" customWidth="1"/>
    <col min="12561" max="12561" width="6.375" style="9" customWidth="1"/>
    <col min="12562" max="12562" width="21.75" style="9" customWidth="1"/>
    <col min="12563" max="12563" width="17" style="9" customWidth="1"/>
    <col min="12564" max="12564" width="15.625" style="9" customWidth="1"/>
    <col min="12565" max="12801" width="9" style="9"/>
    <col min="12802" max="12802" width="11.625" style="9" customWidth="1"/>
    <col min="12803" max="12803" width="9" style="9"/>
    <col min="12804" max="12804" width="2.625" style="9" customWidth="1"/>
    <col min="12805" max="12805" width="5.125" style="9" customWidth="1"/>
    <col min="12806" max="12806" width="12.375" style="9" customWidth="1"/>
    <col min="12807" max="12807" width="12.625" style="9" customWidth="1"/>
    <col min="12808" max="12808" width="40.5" style="9" customWidth="1"/>
    <col min="12809" max="12809" width="8.75" style="9" customWidth="1"/>
    <col min="12810" max="12811" width="9.875" style="9" bestFit="1" customWidth="1"/>
    <col min="12812" max="12812" width="5.75" style="9" customWidth="1"/>
    <col min="12813" max="12813" width="44.75" style="9" customWidth="1"/>
    <col min="12814" max="12814" width="45.5" style="9" customWidth="1"/>
    <col min="12815" max="12815" width="6.625" style="9" customWidth="1"/>
    <col min="12816" max="12816" width="13.75" style="9" customWidth="1"/>
    <col min="12817" max="12817" width="6.375" style="9" customWidth="1"/>
    <col min="12818" max="12818" width="21.75" style="9" customWidth="1"/>
    <col min="12819" max="12819" width="17" style="9" customWidth="1"/>
    <col min="12820" max="12820" width="15.625" style="9" customWidth="1"/>
    <col min="12821" max="13057" width="9" style="9"/>
    <col min="13058" max="13058" width="11.625" style="9" customWidth="1"/>
    <col min="13059" max="13059" width="9" style="9"/>
    <col min="13060" max="13060" width="2.625" style="9" customWidth="1"/>
    <col min="13061" max="13061" width="5.125" style="9" customWidth="1"/>
    <col min="13062" max="13062" width="12.375" style="9" customWidth="1"/>
    <col min="13063" max="13063" width="12.625" style="9" customWidth="1"/>
    <col min="13064" max="13064" width="40.5" style="9" customWidth="1"/>
    <col min="13065" max="13065" width="8.75" style="9" customWidth="1"/>
    <col min="13066" max="13067" width="9.875" style="9" bestFit="1" customWidth="1"/>
    <col min="13068" max="13068" width="5.75" style="9" customWidth="1"/>
    <col min="13069" max="13069" width="44.75" style="9" customWidth="1"/>
    <col min="13070" max="13070" width="45.5" style="9" customWidth="1"/>
    <col min="13071" max="13071" width="6.625" style="9" customWidth="1"/>
    <col min="13072" max="13072" width="13.75" style="9" customWidth="1"/>
    <col min="13073" max="13073" width="6.375" style="9" customWidth="1"/>
    <col min="13074" max="13074" width="21.75" style="9" customWidth="1"/>
    <col min="13075" max="13075" width="17" style="9" customWidth="1"/>
    <col min="13076" max="13076" width="15.625" style="9" customWidth="1"/>
    <col min="13077" max="13313" width="9" style="9"/>
    <col min="13314" max="13314" width="11.625" style="9" customWidth="1"/>
    <col min="13315" max="13315" width="9" style="9"/>
    <col min="13316" max="13316" width="2.625" style="9" customWidth="1"/>
    <col min="13317" max="13317" width="5.125" style="9" customWidth="1"/>
    <col min="13318" max="13318" width="12.375" style="9" customWidth="1"/>
    <col min="13319" max="13319" width="12.625" style="9" customWidth="1"/>
    <col min="13320" max="13320" width="40.5" style="9" customWidth="1"/>
    <col min="13321" max="13321" width="8.75" style="9" customWidth="1"/>
    <col min="13322" max="13323" width="9.875" style="9" bestFit="1" customWidth="1"/>
    <col min="13324" max="13324" width="5.75" style="9" customWidth="1"/>
    <col min="13325" max="13325" width="44.75" style="9" customWidth="1"/>
    <col min="13326" max="13326" width="45.5" style="9" customWidth="1"/>
    <col min="13327" max="13327" width="6.625" style="9" customWidth="1"/>
    <col min="13328" max="13328" width="13.75" style="9" customWidth="1"/>
    <col min="13329" max="13329" width="6.375" style="9" customWidth="1"/>
    <col min="13330" max="13330" width="21.75" style="9" customWidth="1"/>
    <col min="13331" max="13331" width="17" style="9" customWidth="1"/>
    <col min="13332" max="13332" width="15.625" style="9" customWidth="1"/>
    <col min="13333" max="13569" width="9" style="9"/>
    <col min="13570" max="13570" width="11.625" style="9" customWidth="1"/>
    <col min="13571" max="13571" width="9" style="9"/>
    <col min="13572" max="13572" width="2.625" style="9" customWidth="1"/>
    <col min="13573" max="13573" width="5.125" style="9" customWidth="1"/>
    <col min="13574" max="13574" width="12.375" style="9" customWidth="1"/>
    <col min="13575" max="13575" width="12.625" style="9" customWidth="1"/>
    <col min="13576" max="13576" width="40.5" style="9" customWidth="1"/>
    <col min="13577" max="13577" width="8.75" style="9" customWidth="1"/>
    <col min="13578" max="13579" width="9.875" style="9" bestFit="1" customWidth="1"/>
    <col min="13580" max="13580" width="5.75" style="9" customWidth="1"/>
    <col min="13581" max="13581" width="44.75" style="9" customWidth="1"/>
    <col min="13582" max="13582" width="45.5" style="9" customWidth="1"/>
    <col min="13583" max="13583" width="6.625" style="9" customWidth="1"/>
    <col min="13584" max="13584" width="13.75" style="9" customWidth="1"/>
    <col min="13585" max="13585" width="6.375" style="9" customWidth="1"/>
    <col min="13586" max="13586" width="21.75" style="9" customWidth="1"/>
    <col min="13587" max="13587" width="17" style="9" customWidth="1"/>
    <col min="13588" max="13588" width="15.625" style="9" customWidth="1"/>
    <col min="13589" max="13825" width="9" style="9"/>
    <col min="13826" max="13826" width="11.625" style="9" customWidth="1"/>
    <col min="13827" max="13827" width="9" style="9"/>
    <col min="13828" max="13828" width="2.625" style="9" customWidth="1"/>
    <col min="13829" max="13829" width="5.125" style="9" customWidth="1"/>
    <col min="13830" max="13830" width="12.375" style="9" customWidth="1"/>
    <col min="13831" max="13831" width="12.625" style="9" customWidth="1"/>
    <col min="13832" max="13832" width="40.5" style="9" customWidth="1"/>
    <col min="13833" max="13833" width="8.75" style="9" customWidth="1"/>
    <col min="13834" max="13835" width="9.875" style="9" bestFit="1" customWidth="1"/>
    <col min="13836" max="13836" width="5.75" style="9" customWidth="1"/>
    <col min="13837" max="13837" width="44.75" style="9" customWidth="1"/>
    <col min="13838" max="13838" width="45.5" style="9" customWidth="1"/>
    <col min="13839" max="13839" width="6.625" style="9" customWidth="1"/>
    <col min="13840" max="13840" width="13.75" style="9" customWidth="1"/>
    <col min="13841" max="13841" width="6.375" style="9" customWidth="1"/>
    <col min="13842" max="13842" width="21.75" style="9" customWidth="1"/>
    <col min="13843" max="13843" width="17" style="9" customWidth="1"/>
    <col min="13844" max="13844" width="15.625" style="9" customWidth="1"/>
    <col min="13845" max="14081" width="9" style="9"/>
    <col min="14082" max="14082" width="11.625" style="9" customWidth="1"/>
    <col min="14083" max="14083" width="9" style="9"/>
    <col min="14084" max="14084" width="2.625" style="9" customWidth="1"/>
    <col min="14085" max="14085" width="5.125" style="9" customWidth="1"/>
    <col min="14086" max="14086" width="12.375" style="9" customWidth="1"/>
    <col min="14087" max="14087" width="12.625" style="9" customWidth="1"/>
    <col min="14088" max="14088" width="40.5" style="9" customWidth="1"/>
    <col min="14089" max="14089" width="8.75" style="9" customWidth="1"/>
    <col min="14090" max="14091" width="9.875" style="9" bestFit="1" customWidth="1"/>
    <col min="14092" max="14092" width="5.75" style="9" customWidth="1"/>
    <col min="14093" max="14093" width="44.75" style="9" customWidth="1"/>
    <col min="14094" max="14094" width="45.5" style="9" customWidth="1"/>
    <col min="14095" max="14095" width="6.625" style="9" customWidth="1"/>
    <col min="14096" max="14096" width="13.75" style="9" customWidth="1"/>
    <col min="14097" max="14097" width="6.375" style="9" customWidth="1"/>
    <col min="14098" max="14098" width="21.75" style="9" customWidth="1"/>
    <col min="14099" max="14099" width="17" style="9" customWidth="1"/>
    <col min="14100" max="14100" width="15.625" style="9" customWidth="1"/>
    <col min="14101" max="14337" width="9" style="9"/>
    <col min="14338" max="14338" width="11.625" style="9" customWidth="1"/>
    <col min="14339" max="14339" width="9" style="9"/>
    <col min="14340" max="14340" width="2.625" style="9" customWidth="1"/>
    <col min="14341" max="14341" width="5.125" style="9" customWidth="1"/>
    <col min="14342" max="14342" width="12.375" style="9" customWidth="1"/>
    <col min="14343" max="14343" width="12.625" style="9" customWidth="1"/>
    <col min="14344" max="14344" width="40.5" style="9" customWidth="1"/>
    <col min="14345" max="14345" width="8.75" style="9" customWidth="1"/>
    <col min="14346" max="14347" width="9.875" style="9" bestFit="1" customWidth="1"/>
    <col min="14348" max="14348" width="5.75" style="9" customWidth="1"/>
    <col min="14349" max="14349" width="44.75" style="9" customWidth="1"/>
    <col min="14350" max="14350" width="45.5" style="9" customWidth="1"/>
    <col min="14351" max="14351" width="6.625" style="9" customWidth="1"/>
    <col min="14352" max="14352" width="13.75" style="9" customWidth="1"/>
    <col min="14353" max="14353" width="6.375" style="9" customWidth="1"/>
    <col min="14354" max="14354" width="21.75" style="9" customWidth="1"/>
    <col min="14355" max="14355" width="17" style="9" customWidth="1"/>
    <col min="14356" max="14356" width="15.625" style="9" customWidth="1"/>
    <col min="14357" max="14593" width="9" style="9"/>
    <col min="14594" max="14594" width="11.625" style="9" customWidth="1"/>
    <col min="14595" max="14595" width="9" style="9"/>
    <col min="14596" max="14596" width="2.625" style="9" customWidth="1"/>
    <col min="14597" max="14597" width="5.125" style="9" customWidth="1"/>
    <col min="14598" max="14598" width="12.375" style="9" customWidth="1"/>
    <col min="14599" max="14599" width="12.625" style="9" customWidth="1"/>
    <col min="14600" max="14600" width="40.5" style="9" customWidth="1"/>
    <col min="14601" max="14601" width="8.75" style="9" customWidth="1"/>
    <col min="14602" max="14603" width="9.875" style="9" bestFit="1" customWidth="1"/>
    <col min="14604" max="14604" width="5.75" style="9" customWidth="1"/>
    <col min="14605" max="14605" width="44.75" style="9" customWidth="1"/>
    <col min="14606" max="14606" width="45.5" style="9" customWidth="1"/>
    <col min="14607" max="14607" width="6.625" style="9" customWidth="1"/>
    <col min="14608" max="14608" width="13.75" style="9" customWidth="1"/>
    <col min="14609" max="14609" width="6.375" style="9" customWidth="1"/>
    <col min="14610" max="14610" width="21.75" style="9" customWidth="1"/>
    <col min="14611" max="14611" width="17" style="9" customWidth="1"/>
    <col min="14612" max="14612" width="15.625" style="9" customWidth="1"/>
    <col min="14613" max="14849" width="9" style="9"/>
    <col min="14850" max="14850" width="11.625" style="9" customWidth="1"/>
    <col min="14851" max="14851" width="9" style="9"/>
    <col min="14852" max="14852" width="2.625" style="9" customWidth="1"/>
    <col min="14853" max="14853" width="5.125" style="9" customWidth="1"/>
    <col min="14854" max="14854" width="12.375" style="9" customWidth="1"/>
    <col min="14855" max="14855" width="12.625" style="9" customWidth="1"/>
    <col min="14856" max="14856" width="40.5" style="9" customWidth="1"/>
    <col min="14857" max="14857" width="8.75" style="9" customWidth="1"/>
    <col min="14858" max="14859" width="9.875" style="9" bestFit="1" customWidth="1"/>
    <col min="14860" max="14860" width="5.75" style="9" customWidth="1"/>
    <col min="14861" max="14861" width="44.75" style="9" customWidth="1"/>
    <col min="14862" max="14862" width="45.5" style="9" customWidth="1"/>
    <col min="14863" max="14863" width="6.625" style="9" customWidth="1"/>
    <col min="14864" max="14864" width="13.75" style="9" customWidth="1"/>
    <col min="14865" max="14865" width="6.375" style="9" customWidth="1"/>
    <col min="14866" max="14866" width="21.75" style="9" customWidth="1"/>
    <col min="14867" max="14867" width="17" style="9" customWidth="1"/>
    <col min="14868" max="14868" width="15.625" style="9" customWidth="1"/>
    <col min="14869" max="15105" width="9" style="9"/>
    <col min="15106" max="15106" width="11.625" style="9" customWidth="1"/>
    <col min="15107" max="15107" width="9" style="9"/>
    <col min="15108" max="15108" width="2.625" style="9" customWidth="1"/>
    <col min="15109" max="15109" width="5.125" style="9" customWidth="1"/>
    <col min="15110" max="15110" width="12.375" style="9" customWidth="1"/>
    <col min="15111" max="15111" width="12.625" style="9" customWidth="1"/>
    <col min="15112" max="15112" width="40.5" style="9" customWidth="1"/>
    <col min="15113" max="15113" width="8.75" style="9" customWidth="1"/>
    <col min="15114" max="15115" width="9.875" style="9" bestFit="1" customWidth="1"/>
    <col min="15116" max="15116" width="5.75" style="9" customWidth="1"/>
    <col min="15117" max="15117" width="44.75" style="9" customWidth="1"/>
    <col min="15118" max="15118" width="45.5" style="9" customWidth="1"/>
    <col min="15119" max="15119" width="6.625" style="9" customWidth="1"/>
    <col min="15120" max="15120" width="13.75" style="9" customWidth="1"/>
    <col min="15121" max="15121" width="6.375" style="9" customWidth="1"/>
    <col min="15122" max="15122" width="21.75" style="9" customWidth="1"/>
    <col min="15123" max="15123" width="17" style="9" customWidth="1"/>
    <col min="15124" max="15124" width="15.625" style="9" customWidth="1"/>
    <col min="15125" max="15361" width="9" style="9"/>
    <col min="15362" max="15362" width="11.625" style="9" customWidth="1"/>
    <col min="15363" max="15363" width="9" style="9"/>
    <col min="15364" max="15364" width="2.625" style="9" customWidth="1"/>
    <col min="15365" max="15365" width="5.125" style="9" customWidth="1"/>
    <col min="15366" max="15366" width="12.375" style="9" customWidth="1"/>
    <col min="15367" max="15367" width="12.625" style="9" customWidth="1"/>
    <col min="15368" max="15368" width="40.5" style="9" customWidth="1"/>
    <col min="15369" max="15369" width="8.75" style="9" customWidth="1"/>
    <col min="15370" max="15371" width="9.875" style="9" bestFit="1" customWidth="1"/>
    <col min="15372" max="15372" width="5.75" style="9" customWidth="1"/>
    <col min="15373" max="15373" width="44.75" style="9" customWidth="1"/>
    <col min="15374" max="15374" width="45.5" style="9" customWidth="1"/>
    <col min="15375" max="15375" width="6.625" style="9" customWidth="1"/>
    <col min="15376" max="15376" width="13.75" style="9" customWidth="1"/>
    <col min="15377" max="15377" width="6.375" style="9" customWidth="1"/>
    <col min="15378" max="15378" width="21.75" style="9" customWidth="1"/>
    <col min="15379" max="15379" width="17" style="9" customWidth="1"/>
    <col min="15380" max="15380" width="15.625" style="9" customWidth="1"/>
    <col min="15381" max="15617" width="9" style="9"/>
    <col min="15618" max="15618" width="11.625" style="9" customWidth="1"/>
    <col min="15619" max="15619" width="9" style="9"/>
    <col min="15620" max="15620" width="2.625" style="9" customWidth="1"/>
    <col min="15621" max="15621" width="5.125" style="9" customWidth="1"/>
    <col min="15622" max="15622" width="12.375" style="9" customWidth="1"/>
    <col min="15623" max="15623" width="12.625" style="9" customWidth="1"/>
    <col min="15624" max="15624" width="40.5" style="9" customWidth="1"/>
    <col min="15625" max="15625" width="8.75" style="9" customWidth="1"/>
    <col min="15626" max="15627" width="9.875" style="9" bestFit="1" customWidth="1"/>
    <col min="15628" max="15628" width="5.75" style="9" customWidth="1"/>
    <col min="15629" max="15629" width="44.75" style="9" customWidth="1"/>
    <col min="15630" max="15630" width="45.5" style="9" customWidth="1"/>
    <col min="15631" max="15631" width="6.625" style="9" customWidth="1"/>
    <col min="15632" max="15632" width="13.75" style="9" customWidth="1"/>
    <col min="15633" max="15633" width="6.375" style="9" customWidth="1"/>
    <col min="15634" max="15634" width="21.75" style="9" customWidth="1"/>
    <col min="15635" max="15635" width="17" style="9" customWidth="1"/>
    <col min="15636" max="15636" width="15.625" style="9" customWidth="1"/>
    <col min="15637" max="15873" width="9" style="9"/>
    <col min="15874" max="15874" width="11.625" style="9" customWidth="1"/>
    <col min="15875" max="15875" width="9" style="9"/>
    <col min="15876" max="15876" width="2.625" style="9" customWidth="1"/>
    <col min="15877" max="15877" width="5.125" style="9" customWidth="1"/>
    <col min="15878" max="15878" width="12.375" style="9" customWidth="1"/>
    <col min="15879" max="15879" width="12.625" style="9" customWidth="1"/>
    <col min="15880" max="15880" width="40.5" style="9" customWidth="1"/>
    <col min="15881" max="15881" width="8.75" style="9" customWidth="1"/>
    <col min="15882" max="15883" width="9.875" style="9" bestFit="1" customWidth="1"/>
    <col min="15884" max="15884" width="5.75" style="9" customWidth="1"/>
    <col min="15885" max="15885" width="44.75" style="9" customWidth="1"/>
    <col min="15886" max="15886" width="45.5" style="9" customWidth="1"/>
    <col min="15887" max="15887" width="6.625" style="9" customWidth="1"/>
    <col min="15888" max="15888" width="13.75" style="9" customWidth="1"/>
    <col min="15889" max="15889" width="6.375" style="9" customWidth="1"/>
    <col min="15890" max="15890" width="21.75" style="9" customWidth="1"/>
    <col min="15891" max="15891" width="17" style="9" customWidth="1"/>
    <col min="15892" max="15892" width="15.625" style="9" customWidth="1"/>
    <col min="15893" max="16129" width="9" style="9"/>
    <col min="16130" max="16130" width="11.625" style="9" customWidth="1"/>
    <col min="16131" max="16131" width="9" style="9"/>
    <col min="16132" max="16132" width="2.625" style="9" customWidth="1"/>
    <col min="16133" max="16133" width="5.125" style="9" customWidth="1"/>
    <col min="16134" max="16134" width="12.375" style="9" customWidth="1"/>
    <col min="16135" max="16135" width="12.625" style="9" customWidth="1"/>
    <col min="16136" max="16136" width="40.5" style="9" customWidth="1"/>
    <col min="16137" max="16137" width="8.75" style="9" customWidth="1"/>
    <col min="16138" max="16139" width="9.875" style="9" bestFit="1" customWidth="1"/>
    <col min="16140" max="16140" width="5.75" style="9" customWidth="1"/>
    <col min="16141" max="16141" width="44.75" style="9" customWidth="1"/>
    <col min="16142" max="16142" width="45.5" style="9" customWidth="1"/>
    <col min="16143" max="16143" width="6.625" style="9" customWidth="1"/>
    <col min="16144" max="16144" width="13.75" style="9" customWidth="1"/>
    <col min="16145" max="16145" width="6.375" style="9" customWidth="1"/>
    <col min="16146" max="16146" width="21.75" style="9" customWidth="1"/>
    <col min="16147" max="16147" width="17" style="9" customWidth="1"/>
    <col min="16148" max="16148" width="15.625" style="9" customWidth="1"/>
    <col min="16149" max="16384" width="9" style="9"/>
  </cols>
  <sheetData>
    <row r="2" spans="1:20" ht="20.100000000000001" customHeight="1">
      <c r="E2" s="1" t="s">
        <v>0</v>
      </c>
      <c r="F2" s="1"/>
      <c r="G2" s="1"/>
      <c r="H2" s="13" t="s">
        <v>5213</v>
      </c>
      <c r="J2" s="4" t="s">
        <v>2</v>
      </c>
      <c r="K2" s="5"/>
      <c r="L2" s="6"/>
      <c r="M2" s="7">
        <f>SUM(K:K)</f>
        <v>30600</v>
      </c>
    </row>
    <row r="3" spans="1:20" ht="20.100000000000001" customHeight="1">
      <c r="E3" s="1" t="s">
        <v>3</v>
      </c>
      <c r="F3" s="1"/>
      <c r="G3" s="1"/>
      <c r="H3" s="13" t="s">
        <v>2522</v>
      </c>
    </row>
    <row r="4" spans="1:20" ht="20.100000000000001" customHeight="1">
      <c r="E4" s="1" t="s">
        <v>5</v>
      </c>
      <c r="F4" s="1"/>
      <c r="G4" s="1"/>
      <c r="H4" s="13" t="s">
        <v>5214</v>
      </c>
    </row>
    <row r="5" spans="1:20" ht="20.100000000000001" customHeight="1">
      <c r="E5" s="1" t="s">
        <v>6</v>
      </c>
      <c r="F5" s="1"/>
      <c r="G5" s="1"/>
      <c r="H5" s="16">
        <v>45211</v>
      </c>
      <c r="K5" s="1005"/>
      <c r="M5" s="1006" t="s">
        <v>2524</v>
      </c>
    </row>
    <row r="6" spans="1:20" ht="20.100000000000001" customHeight="1">
      <c r="E6" s="1" t="s">
        <v>7</v>
      </c>
      <c r="F6" s="1"/>
      <c r="G6" s="1"/>
      <c r="H6" s="16">
        <v>45212</v>
      </c>
      <c r="M6" s="1634"/>
    </row>
    <row r="8" spans="1:20" s="8" customFormat="1" ht="19.5" customHeight="1">
      <c r="A8" s="18" t="s">
        <v>860</v>
      </c>
      <c r="B8" s="809" t="s">
        <v>5215</v>
      </c>
      <c r="C8" s="809" t="s">
        <v>5216</v>
      </c>
      <c r="D8" s="18"/>
      <c r="E8" s="17" t="s">
        <v>8</v>
      </c>
      <c r="F8" s="17" t="s">
        <v>9</v>
      </c>
      <c r="G8" s="17" t="s">
        <v>10</v>
      </c>
      <c r="H8" s="18" t="s">
        <v>11</v>
      </c>
      <c r="I8" s="18" t="s">
        <v>12</v>
      </c>
      <c r="J8" s="18" t="s">
        <v>13</v>
      </c>
      <c r="K8" s="22" t="s">
        <v>14</v>
      </c>
      <c r="L8" s="22" t="s">
        <v>15</v>
      </c>
      <c r="M8" s="18" t="s">
        <v>16</v>
      </c>
      <c r="N8" s="18" t="s">
        <v>17</v>
      </c>
      <c r="O8" s="18" t="s">
        <v>18</v>
      </c>
      <c r="P8" s="30" t="s">
        <v>19</v>
      </c>
      <c r="Q8" s="17" t="s">
        <v>20</v>
      </c>
      <c r="R8" s="18" t="s">
        <v>21</v>
      </c>
      <c r="S8" s="30" t="s">
        <v>22</v>
      </c>
      <c r="T8" s="1009" t="s">
        <v>23</v>
      </c>
    </row>
    <row r="9" spans="1:20" s="8" customFormat="1" ht="19.5" customHeight="1">
      <c r="E9" s="17"/>
      <c r="F9" s="17"/>
      <c r="G9" s="17"/>
      <c r="H9" s="176"/>
      <c r="I9" s="177"/>
      <c r="J9" s="118"/>
      <c r="K9" s="118"/>
      <c r="L9" s="119"/>
      <c r="M9" s="209"/>
      <c r="N9" s="18"/>
      <c r="O9" s="18"/>
      <c r="P9" s="30"/>
      <c r="Q9" s="17"/>
      <c r="R9" s="18"/>
      <c r="S9" s="30"/>
      <c r="T9" s="1009"/>
    </row>
    <row r="10" spans="1:20" s="8" customFormat="1" ht="19.5" customHeight="1">
      <c r="E10" s="17"/>
      <c r="F10" s="17"/>
      <c r="G10" s="17"/>
      <c r="H10" s="176"/>
      <c r="I10" s="177"/>
      <c r="J10" s="118"/>
      <c r="K10" s="118"/>
      <c r="L10" s="119"/>
      <c r="M10" s="209"/>
      <c r="N10" s="18"/>
      <c r="O10" s="18"/>
      <c r="P10" s="30"/>
      <c r="Q10" s="17"/>
      <c r="R10" s="18"/>
      <c r="S10" s="30"/>
      <c r="T10" s="1009"/>
    </row>
    <row r="11" spans="1:20" ht="18" customHeight="1">
      <c r="E11" s="508" t="s">
        <v>1494</v>
      </c>
      <c r="F11" s="509"/>
      <c r="G11" s="509"/>
      <c r="H11" s="510"/>
      <c r="I11" s="107"/>
      <c r="J11" s="108"/>
      <c r="K11" s="118"/>
      <c r="L11" s="119"/>
      <c r="M11" s="120"/>
      <c r="N11" s="176"/>
      <c r="O11" s="866"/>
      <c r="P11" s="30"/>
      <c r="Q11" s="1009"/>
      <c r="R11" s="1034"/>
      <c r="S11" s="30"/>
      <c r="T11" s="23"/>
    </row>
    <row r="12" spans="1:20" ht="18" customHeight="1">
      <c r="A12" s="18" t="s">
        <v>5217</v>
      </c>
      <c r="B12" s="26">
        <f>+I12*C12</f>
        <v>0.06</v>
      </c>
      <c r="C12" s="26">
        <v>0.02</v>
      </c>
      <c r="D12" s="1635"/>
      <c r="E12" s="1019">
        <v>1</v>
      </c>
      <c r="F12" s="108" t="s">
        <v>2531</v>
      </c>
      <c r="G12" s="108" t="s">
        <v>2531</v>
      </c>
      <c r="H12" s="120" t="s">
        <v>5218</v>
      </c>
      <c r="I12" s="107">
        <v>3</v>
      </c>
      <c r="J12" s="539">
        <v>10200</v>
      </c>
      <c r="K12" s="118">
        <f>I12*J12</f>
        <v>30600</v>
      </c>
      <c r="L12" s="119"/>
      <c r="M12" s="120" t="s">
        <v>5219</v>
      </c>
      <c r="N12" s="120"/>
      <c r="O12" s="866"/>
      <c r="P12" s="30">
        <v>45195</v>
      </c>
      <c r="Q12" s="1009"/>
      <c r="R12" s="30">
        <v>45211</v>
      </c>
      <c r="S12" s="30"/>
      <c r="T12" s="23">
        <v>45223</v>
      </c>
    </row>
    <row r="13" spans="1:20" ht="18" customHeight="1">
      <c r="E13" s="117"/>
      <c r="F13" s="17"/>
      <c r="G13" s="17"/>
      <c r="H13" s="321"/>
      <c r="I13" s="177"/>
      <c r="J13" s="118"/>
      <c r="K13" s="118"/>
      <c r="L13" s="208"/>
      <c r="M13" s="24"/>
      <c r="N13" s="176"/>
      <c r="O13" s="866"/>
      <c r="P13" s="30"/>
      <c r="Q13" s="1009"/>
      <c r="R13" s="30"/>
      <c r="S13" s="30"/>
      <c r="T13" s="23"/>
    </row>
    <row r="14" spans="1:20" ht="18" customHeight="1">
      <c r="C14" s="8">
        <f>SUM(B12:B14)</f>
        <v>0.06</v>
      </c>
      <c r="E14" s="117"/>
      <c r="F14" s="17"/>
      <c r="G14" s="118"/>
      <c r="H14" s="1040">
        <f>SUM(K12:K12)</f>
        <v>30600</v>
      </c>
      <c r="I14" s="177"/>
      <c r="J14" s="26"/>
      <c r="K14" s="26"/>
      <c r="L14" s="208"/>
      <c r="M14" s="24"/>
      <c r="N14" s="176"/>
      <c r="O14" s="866"/>
      <c r="P14" s="30"/>
      <c r="Q14" s="1009"/>
      <c r="R14" s="1034"/>
      <c r="S14" s="30"/>
      <c r="T14" s="23"/>
    </row>
    <row r="15" spans="1:20" s="8" customFormat="1" ht="19.5" customHeight="1">
      <c r="E15" s="17"/>
      <c r="F15" s="17"/>
      <c r="G15" s="17"/>
      <c r="H15" s="176"/>
      <c r="I15" s="779"/>
      <c r="J15" s="1636"/>
      <c r="K15" s="1637"/>
      <c r="L15" s="789"/>
      <c r="M15" s="1638"/>
      <c r="N15" s="1010"/>
      <c r="O15" s="1010"/>
      <c r="P15" s="1015"/>
      <c r="Q15" s="566"/>
      <c r="R15" s="1010"/>
      <c r="S15" s="1015"/>
      <c r="T15" s="1639"/>
    </row>
    <row r="16" spans="1:20" s="8" customFormat="1" ht="19.5" customHeight="1">
      <c r="E16" s="17"/>
      <c r="F16" s="17"/>
      <c r="G16" s="17"/>
      <c r="H16" s="176"/>
      <c r="I16" s="779"/>
      <c r="J16" s="1636"/>
      <c r="K16" s="1637"/>
      <c r="L16" s="789"/>
      <c r="M16" s="1638"/>
      <c r="N16" s="1010"/>
      <c r="O16" s="1010"/>
      <c r="P16" s="1015"/>
      <c r="Q16" s="566"/>
      <c r="R16" s="1010"/>
      <c r="S16" s="1015"/>
      <c r="T16" s="1639"/>
    </row>
    <row r="17" spans="1:20" ht="18" customHeight="1">
      <c r="E17" s="117"/>
      <c r="F17" s="108"/>
      <c r="G17" s="108"/>
      <c r="H17" s="108"/>
      <c r="I17" s="107"/>
      <c r="J17" s="108"/>
      <c r="K17" s="118"/>
      <c r="L17" s="119"/>
      <c r="M17" s="120"/>
      <c r="N17" s="176"/>
      <c r="O17" s="866"/>
      <c r="P17" s="30"/>
      <c r="Q17" s="1009"/>
      <c r="R17" s="1034"/>
      <c r="S17" s="30"/>
      <c r="T17" s="23"/>
    </row>
    <row r="18" spans="1:20" ht="18" customHeight="1">
      <c r="E18" s="117"/>
      <c r="F18" s="108"/>
      <c r="G18" s="108"/>
      <c r="H18" s="108"/>
      <c r="I18" s="107"/>
      <c r="J18" s="108"/>
      <c r="K18" s="118"/>
      <c r="L18" s="119"/>
      <c r="M18" s="120"/>
      <c r="N18" s="176"/>
      <c r="O18" s="866"/>
      <c r="P18" s="30"/>
      <c r="Q18" s="1009"/>
      <c r="R18" s="1034"/>
      <c r="S18" s="30"/>
      <c r="T18" s="23"/>
    </row>
    <row r="19" spans="1:20" ht="18" customHeight="1">
      <c r="E19" s="117"/>
      <c r="F19" s="108"/>
      <c r="G19" s="108"/>
      <c r="H19" s="108"/>
      <c r="I19" s="107"/>
      <c r="J19" s="108"/>
      <c r="K19" s="118"/>
      <c r="L19" s="119"/>
      <c r="M19" s="120"/>
      <c r="N19" s="176"/>
      <c r="O19" s="866"/>
      <c r="P19" s="30"/>
      <c r="Q19" s="1009"/>
      <c r="R19" s="1034"/>
      <c r="S19" s="30"/>
      <c r="T19" s="23"/>
    </row>
    <row r="20" spans="1:20" ht="18" customHeight="1">
      <c r="E20" s="117"/>
      <c r="F20" s="108"/>
      <c r="G20" s="108"/>
      <c r="H20" s="108"/>
      <c r="I20" s="107"/>
      <c r="J20" s="108"/>
      <c r="K20" s="118"/>
      <c r="L20" s="119"/>
      <c r="M20" s="120"/>
      <c r="N20" s="176"/>
      <c r="O20" s="866"/>
      <c r="P20" s="30"/>
      <c r="Q20" s="1009"/>
      <c r="R20" s="1034"/>
      <c r="S20" s="30"/>
      <c r="T20" s="23"/>
    </row>
    <row r="21" spans="1:20" ht="18" customHeight="1" thickBot="1">
      <c r="E21" s="117"/>
      <c r="F21" s="108"/>
      <c r="G21" s="108"/>
      <c r="H21" s="108"/>
      <c r="I21" s="107"/>
      <c r="J21" s="108"/>
      <c r="K21" s="118"/>
      <c r="L21" s="119"/>
      <c r="M21" s="120"/>
      <c r="N21" s="176"/>
      <c r="O21" s="866"/>
      <c r="P21" s="30"/>
      <c r="Q21" s="1009"/>
      <c r="R21" s="1034"/>
      <c r="S21" s="30"/>
      <c r="T21" s="23"/>
    </row>
    <row r="22" spans="1:20" ht="18" customHeight="1" thickBot="1">
      <c r="A22" s="1640" t="s">
        <v>5220</v>
      </c>
      <c r="B22" s="1641">
        <f>SUM(B10:B21)</f>
        <v>0.06</v>
      </c>
      <c r="C22" s="1642" t="s">
        <v>3381</v>
      </c>
      <c r="E22" s="117"/>
      <c r="F22" s="108"/>
      <c r="G22" s="108"/>
      <c r="H22" s="108"/>
      <c r="I22" s="107"/>
      <c r="J22" s="108"/>
      <c r="K22" s="118"/>
      <c r="L22" s="119"/>
      <c r="M22" s="120"/>
      <c r="N22" s="176"/>
      <c r="O22" s="866"/>
      <c r="P22" s="30"/>
      <c r="Q22" s="1009"/>
      <c r="R22" s="1034"/>
      <c r="S22" s="30"/>
      <c r="T22" s="23"/>
    </row>
    <row r="23" spans="1:20" ht="18" customHeight="1">
      <c r="E23" s="117"/>
      <c r="F23" s="108"/>
      <c r="G23" s="108"/>
      <c r="H23" s="108"/>
      <c r="I23" s="107"/>
      <c r="J23" s="108"/>
      <c r="K23" s="118"/>
      <c r="L23" s="119"/>
      <c r="M23" s="120"/>
      <c r="N23" s="176"/>
      <c r="O23" s="866"/>
      <c r="P23" s="30"/>
      <c r="Q23" s="1009"/>
      <c r="R23" s="1034"/>
      <c r="S23" s="30"/>
      <c r="T23" s="23"/>
    </row>
    <row r="24" spans="1:20" ht="18" customHeight="1">
      <c r="E24" s="117"/>
      <c r="F24" s="108"/>
      <c r="G24" s="108"/>
      <c r="H24" s="108"/>
      <c r="I24" s="107"/>
      <c r="J24" s="108"/>
      <c r="K24" s="118"/>
      <c r="L24" s="119"/>
      <c r="M24" s="120"/>
      <c r="N24" s="176"/>
      <c r="O24" s="866"/>
      <c r="P24" s="30"/>
      <c r="Q24" s="1009"/>
      <c r="R24" s="1034"/>
      <c r="S24" s="30"/>
      <c r="T24" s="23"/>
    </row>
    <row r="25" spans="1:20" ht="18" customHeight="1">
      <c r="E25" s="117"/>
      <c r="F25" s="108"/>
      <c r="G25" s="108"/>
      <c r="H25" s="108" t="s">
        <v>5221</v>
      </c>
      <c r="I25" s="107"/>
      <c r="J25" s="108">
        <v>80000</v>
      </c>
      <c r="K25" s="118">
        <f>I25*J25</f>
        <v>0</v>
      </c>
      <c r="L25" s="119"/>
      <c r="M25" s="120"/>
      <c r="N25" s="176"/>
      <c r="O25" s="866"/>
      <c r="P25" s="30"/>
      <c r="Q25" s="1009"/>
      <c r="R25" s="1034"/>
      <c r="S25" s="30"/>
      <c r="T25" s="23"/>
    </row>
    <row r="26" spans="1:20" ht="18" customHeight="1">
      <c r="E26" s="18"/>
      <c r="F26" s="17"/>
      <c r="G26" s="17"/>
      <c r="H26" s="176" t="s">
        <v>2559</v>
      </c>
      <c r="I26" s="177"/>
      <c r="J26" s="118">
        <v>50000</v>
      </c>
      <c r="K26" s="118">
        <f>I26*J26</f>
        <v>0</v>
      </c>
      <c r="L26" s="119"/>
      <c r="M26" s="358"/>
      <c r="N26" s="176"/>
      <c r="O26" s="866"/>
      <c r="P26" s="30"/>
      <c r="Q26" s="1009"/>
      <c r="R26" s="1034"/>
      <c r="S26" s="30"/>
      <c r="T26" s="23"/>
    </row>
    <row r="27" spans="1:20" ht="18" customHeight="1">
      <c r="E27" s="18"/>
      <c r="F27" s="18"/>
      <c r="G27" s="18"/>
      <c r="H27" s="176" t="s">
        <v>2560</v>
      </c>
      <c r="I27" s="177"/>
      <c r="J27" s="118">
        <v>5000</v>
      </c>
      <c r="K27" s="118">
        <f>I27*J27</f>
        <v>0</v>
      </c>
      <c r="L27" s="119"/>
      <c r="M27" s="358"/>
      <c r="N27" s="176"/>
      <c r="O27" s="866"/>
      <c r="P27" s="30"/>
      <c r="Q27" s="1009"/>
      <c r="R27" s="1034"/>
      <c r="S27" s="30"/>
      <c r="T27" s="23"/>
    </row>
    <row r="28" spans="1:20" ht="18" customHeight="1">
      <c r="E28" s="18"/>
      <c r="F28" s="18"/>
      <c r="G28" s="18"/>
      <c r="H28" s="176" t="s">
        <v>2562</v>
      </c>
      <c r="I28" s="118"/>
      <c r="J28" s="118"/>
      <c r="K28" s="118">
        <f>I28*J28</f>
        <v>0</v>
      </c>
      <c r="L28" s="119"/>
      <c r="M28" s="866"/>
      <c r="N28" s="176"/>
      <c r="O28" s="866"/>
      <c r="P28" s="30"/>
      <c r="Q28" s="1009"/>
      <c r="R28" s="1034"/>
      <c r="S28" s="30"/>
      <c r="T28" s="23"/>
    </row>
    <row r="29" spans="1:20" ht="18" customHeight="1">
      <c r="E29" s="18"/>
      <c r="F29" s="18"/>
      <c r="G29" s="18"/>
      <c r="H29" s="176"/>
      <c r="I29" s="118"/>
      <c r="J29" s="118"/>
      <c r="K29" s="118"/>
      <c r="L29" s="119"/>
      <c r="M29" s="866"/>
      <c r="N29" s="176"/>
      <c r="O29" s="866"/>
      <c r="P29" s="30"/>
      <c r="Q29" s="1009"/>
      <c r="R29" s="1034"/>
      <c r="S29" s="30"/>
      <c r="T29" s="23"/>
    </row>
    <row r="30" spans="1:20" ht="18" customHeight="1">
      <c r="E30" s="18"/>
      <c r="F30" s="18"/>
      <c r="G30" s="18"/>
      <c r="H30" s="176"/>
      <c r="I30" s="118"/>
      <c r="J30" s="118"/>
      <c r="K30" s="118"/>
      <c r="L30" s="119"/>
      <c r="M30" s="866"/>
      <c r="N30" s="176"/>
      <c r="O30" s="866"/>
      <c r="P30" s="30"/>
      <c r="Q30" s="1009"/>
      <c r="R30" s="1034"/>
      <c r="S30" s="30"/>
      <c r="T30" s="23"/>
    </row>
    <row r="31" spans="1:20" ht="18" customHeight="1">
      <c r="E31" s="18"/>
      <c r="F31" s="18"/>
      <c r="G31" s="18"/>
      <c r="H31" s="176"/>
      <c r="I31" s="118"/>
      <c r="J31" s="118"/>
      <c r="K31" s="118"/>
      <c r="L31" s="119"/>
      <c r="M31" s="866"/>
      <c r="N31" s="176"/>
      <c r="O31" s="866"/>
      <c r="P31" s="30"/>
      <c r="Q31" s="1009"/>
      <c r="R31" s="1034"/>
      <c r="S31" s="30"/>
      <c r="T31" s="23"/>
    </row>
    <row r="32" spans="1:20" ht="18" customHeight="1">
      <c r="E32" s="18"/>
      <c r="F32" s="18"/>
      <c r="G32" s="18"/>
      <c r="H32" s="176"/>
      <c r="I32" s="118"/>
      <c r="J32" s="118"/>
      <c r="K32" s="118"/>
      <c r="L32" s="119"/>
      <c r="M32" s="866"/>
      <c r="N32" s="176"/>
      <c r="O32" s="866"/>
      <c r="P32" s="30"/>
      <c r="Q32" s="1009"/>
      <c r="R32" s="1034"/>
      <c r="S32" s="30"/>
      <c r="T32" s="23"/>
    </row>
    <row r="33" spans="5:20" ht="18" customHeight="1">
      <c r="E33" s="18"/>
      <c r="F33" s="18"/>
      <c r="G33" s="18"/>
      <c r="H33" s="176"/>
      <c r="I33" s="118"/>
      <c r="J33" s="118"/>
      <c r="K33" s="118"/>
      <c r="L33" s="119"/>
      <c r="M33" s="866"/>
      <c r="N33" s="176"/>
      <c r="O33" s="866"/>
      <c r="P33" s="30"/>
      <c r="Q33" s="1009"/>
      <c r="R33" s="1034"/>
      <c r="S33" s="30"/>
      <c r="T33" s="23"/>
    </row>
    <row r="34" spans="5:20" ht="18" customHeight="1">
      <c r="E34" s="18"/>
      <c r="F34" s="18"/>
      <c r="G34" s="18"/>
      <c r="H34" s="176"/>
      <c r="I34" s="118"/>
      <c r="J34" s="118"/>
      <c r="K34" s="118"/>
      <c r="L34" s="119"/>
      <c r="M34" s="866"/>
      <c r="N34" s="176"/>
      <c r="O34" s="866"/>
      <c r="P34" s="30"/>
      <c r="Q34" s="1009"/>
      <c r="R34" s="1034"/>
      <c r="S34" s="30"/>
      <c r="T34" s="23"/>
    </row>
    <row r="35" spans="5:20" ht="18" customHeight="1">
      <c r="E35" s="18"/>
      <c r="F35" s="18"/>
      <c r="G35" s="18"/>
      <c r="H35" s="176"/>
      <c r="I35" s="118"/>
      <c r="J35" s="118"/>
      <c r="K35" s="118"/>
      <c r="L35" s="119"/>
      <c r="M35" s="866"/>
      <c r="N35" s="176"/>
      <c r="O35" s="866"/>
      <c r="P35" s="30"/>
      <c r="Q35" s="1009"/>
      <c r="R35" s="1034"/>
      <c r="S35" s="30"/>
      <c r="T35" s="23"/>
    </row>
    <row r="36" spans="5:20" ht="18" customHeight="1">
      <c r="E36" s="18"/>
      <c r="F36" s="18"/>
      <c r="G36" s="18"/>
      <c r="H36" s="176"/>
      <c r="I36" s="118"/>
      <c r="J36" s="118"/>
      <c r="K36" s="118"/>
      <c r="L36" s="119"/>
      <c r="M36" s="866"/>
      <c r="N36" s="176"/>
      <c r="O36" s="866"/>
      <c r="P36" s="30"/>
      <c r="Q36" s="1009"/>
      <c r="R36" s="1034"/>
      <c r="S36" s="30"/>
      <c r="T36" s="23"/>
    </row>
    <row r="37" spans="5:20" ht="18" customHeight="1">
      <c r="E37" s="18"/>
      <c r="F37" s="18"/>
      <c r="G37" s="18"/>
      <c r="H37" s="176"/>
      <c r="I37" s="118"/>
      <c r="J37" s="118"/>
      <c r="K37" s="118"/>
      <c r="L37" s="119"/>
      <c r="M37" s="866"/>
      <c r="N37" s="176"/>
      <c r="O37" s="866"/>
      <c r="P37" s="30"/>
      <c r="Q37" s="1009"/>
      <c r="R37" s="1034"/>
      <c r="S37" s="30"/>
      <c r="T37" s="23"/>
    </row>
    <row r="38" spans="5:20" ht="18" customHeight="1">
      <c r="E38" s="18"/>
      <c r="F38" s="17"/>
      <c r="G38" s="17"/>
      <c r="H38" s="176"/>
      <c r="I38" s="26"/>
      <c r="J38" s="118"/>
      <c r="K38" s="118"/>
      <c r="L38" s="118"/>
      <c r="M38" s="26"/>
      <c r="N38" s="26"/>
      <c r="O38" s="18"/>
      <c r="P38" s="30"/>
      <c r="Q38" s="26"/>
      <c r="R38" s="27"/>
      <c r="S38" s="30"/>
      <c r="T38" s="23"/>
    </row>
    <row r="39" spans="5:20" ht="18" customHeight="1">
      <c r="E39" s="18"/>
      <c r="F39" s="26"/>
      <c r="G39" s="26"/>
      <c r="H39" s="26"/>
      <c r="I39" s="26"/>
      <c r="J39" s="26"/>
      <c r="K39" s="26"/>
      <c r="L39" s="27"/>
      <c r="M39" s="26"/>
      <c r="N39" s="26"/>
      <c r="O39" s="18"/>
      <c r="P39" s="30"/>
      <c r="Q39" s="26"/>
      <c r="R39" s="27"/>
      <c r="S39" s="30"/>
      <c r="T39" s="1042"/>
    </row>
    <row r="40" spans="5:20" ht="18" customHeight="1">
      <c r="E40" s="18"/>
      <c r="F40" s="26"/>
      <c r="G40" s="26"/>
      <c r="H40" s="26"/>
      <c r="I40" s="26"/>
      <c r="J40" s="26"/>
      <c r="K40" s="26"/>
      <c r="L40" s="27"/>
      <c r="M40" s="26"/>
      <c r="N40" s="26"/>
      <c r="O40" s="18"/>
      <c r="P40" s="18"/>
      <c r="Q40" s="26"/>
      <c r="R40" s="27"/>
      <c r="S40" s="1042"/>
      <c r="T40" s="1042"/>
    </row>
    <row r="41" spans="5:20" ht="18" customHeight="1"/>
    <row r="42" spans="5:20" ht="18" customHeight="1"/>
    <row r="43" spans="5:20" ht="18" customHeight="1"/>
    <row r="44" spans="5:20" ht="18" customHeight="1"/>
    <row r="45" spans="5:20" ht="18" customHeight="1"/>
  </sheetData>
  <autoFilter ref="E8:R8" xr:uid="{4E59D0BE-D7E3-4D3E-86ED-03F5497BA309}"/>
  <mergeCells count="7">
    <mergeCell ref="E11:H11"/>
    <mergeCell ref="E2:G2"/>
    <mergeCell ref="J2:L2"/>
    <mergeCell ref="E3:G3"/>
    <mergeCell ref="E4:G4"/>
    <mergeCell ref="E5:G5"/>
    <mergeCell ref="E6:G6"/>
  </mergeCells>
  <phoneticPr fontId="3"/>
  <dataValidations count="1">
    <dataValidation imeMode="hiragana" allowBlank="1" showInputMessage="1" showErrorMessage="1" sqref="M13:M14 JI13:JI14 TE13:TE14 ADA13:ADA14 AMW13:AMW14 AWS13:AWS14 BGO13:BGO14 BQK13:BQK14 CAG13:CAG14 CKC13:CKC14 CTY13:CTY14 DDU13:DDU14 DNQ13:DNQ14 DXM13:DXM14 EHI13:EHI14 ERE13:ERE14 FBA13:FBA14 FKW13:FKW14 FUS13:FUS14 GEO13:GEO14 GOK13:GOK14 GYG13:GYG14 HIC13:HIC14 HRY13:HRY14 IBU13:IBU14 ILQ13:ILQ14 IVM13:IVM14 JFI13:JFI14 JPE13:JPE14 JZA13:JZA14 KIW13:KIW14 KSS13:KSS14 LCO13:LCO14 LMK13:LMK14 LWG13:LWG14 MGC13:MGC14 MPY13:MPY14 MZU13:MZU14 NJQ13:NJQ14 NTM13:NTM14 ODI13:ODI14 ONE13:ONE14 OXA13:OXA14 PGW13:PGW14 PQS13:PQS14 QAO13:QAO14 QKK13:QKK14 QUG13:QUG14 REC13:REC14 RNY13:RNY14 RXU13:RXU14 SHQ13:SHQ14 SRM13:SRM14 TBI13:TBI14 TLE13:TLE14 TVA13:TVA14 UEW13:UEW14 UOS13:UOS14 UYO13:UYO14 VIK13:VIK14 VSG13:VSG14 WCC13:WCC14 WLY13:WLY14 WVU13:WVU14 M65549:M65550 JI65549:JI65550 TE65549:TE65550 ADA65549:ADA65550 AMW65549:AMW65550 AWS65549:AWS65550 BGO65549:BGO65550 BQK65549:BQK65550 CAG65549:CAG65550 CKC65549:CKC65550 CTY65549:CTY65550 DDU65549:DDU65550 DNQ65549:DNQ65550 DXM65549:DXM65550 EHI65549:EHI65550 ERE65549:ERE65550 FBA65549:FBA65550 FKW65549:FKW65550 FUS65549:FUS65550 GEO65549:GEO65550 GOK65549:GOK65550 GYG65549:GYG65550 HIC65549:HIC65550 HRY65549:HRY65550 IBU65549:IBU65550 ILQ65549:ILQ65550 IVM65549:IVM65550 JFI65549:JFI65550 JPE65549:JPE65550 JZA65549:JZA65550 KIW65549:KIW65550 KSS65549:KSS65550 LCO65549:LCO65550 LMK65549:LMK65550 LWG65549:LWG65550 MGC65549:MGC65550 MPY65549:MPY65550 MZU65549:MZU65550 NJQ65549:NJQ65550 NTM65549:NTM65550 ODI65549:ODI65550 ONE65549:ONE65550 OXA65549:OXA65550 PGW65549:PGW65550 PQS65549:PQS65550 QAO65549:QAO65550 QKK65549:QKK65550 QUG65549:QUG65550 REC65549:REC65550 RNY65549:RNY65550 RXU65549:RXU65550 SHQ65549:SHQ65550 SRM65549:SRM65550 TBI65549:TBI65550 TLE65549:TLE65550 TVA65549:TVA65550 UEW65549:UEW65550 UOS65549:UOS65550 UYO65549:UYO65550 VIK65549:VIK65550 VSG65549:VSG65550 WCC65549:WCC65550 WLY65549:WLY65550 WVU65549:WVU65550 M131085:M131086 JI131085:JI131086 TE131085:TE131086 ADA131085:ADA131086 AMW131085:AMW131086 AWS131085:AWS131086 BGO131085:BGO131086 BQK131085:BQK131086 CAG131085:CAG131086 CKC131085:CKC131086 CTY131085:CTY131086 DDU131085:DDU131086 DNQ131085:DNQ131086 DXM131085:DXM131086 EHI131085:EHI131086 ERE131085:ERE131086 FBA131085:FBA131086 FKW131085:FKW131086 FUS131085:FUS131086 GEO131085:GEO131086 GOK131085:GOK131086 GYG131085:GYG131086 HIC131085:HIC131086 HRY131085:HRY131086 IBU131085:IBU131086 ILQ131085:ILQ131086 IVM131085:IVM131086 JFI131085:JFI131086 JPE131085:JPE131086 JZA131085:JZA131086 KIW131085:KIW131086 KSS131085:KSS131086 LCO131085:LCO131086 LMK131085:LMK131086 LWG131085:LWG131086 MGC131085:MGC131086 MPY131085:MPY131086 MZU131085:MZU131086 NJQ131085:NJQ131086 NTM131085:NTM131086 ODI131085:ODI131086 ONE131085:ONE131086 OXA131085:OXA131086 PGW131085:PGW131086 PQS131085:PQS131086 QAO131085:QAO131086 QKK131085:QKK131086 QUG131085:QUG131086 REC131085:REC131086 RNY131085:RNY131086 RXU131085:RXU131086 SHQ131085:SHQ131086 SRM131085:SRM131086 TBI131085:TBI131086 TLE131085:TLE131086 TVA131085:TVA131086 UEW131085:UEW131086 UOS131085:UOS131086 UYO131085:UYO131086 VIK131085:VIK131086 VSG131085:VSG131086 WCC131085:WCC131086 WLY131085:WLY131086 WVU131085:WVU131086 M196621:M196622 JI196621:JI196622 TE196621:TE196622 ADA196621:ADA196622 AMW196621:AMW196622 AWS196621:AWS196622 BGO196621:BGO196622 BQK196621:BQK196622 CAG196621:CAG196622 CKC196621:CKC196622 CTY196621:CTY196622 DDU196621:DDU196622 DNQ196621:DNQ196622 DXM196621:DXM196622 EHI196621:EHI196622 ERE196621:ERE196622 FBA196621:FBA196622 FKW196621:FKW196622 FUS196621:FUS196622 GEO196621:GEO196622 GOK196621:GOK196622 GYG196621:GYG196622 HIC196621:HIC196622 HRY196621:HRY196622 IBU196621:IBU196622 ILQ196621:ILQ196622 IVM196621:IVM196622 JFI196621:JFI196622 JPE196621:JPE196622 JZA196621:JZA196622 KIW196621:KIW196622 KSS196621:KSS196622 LCO196621:LCO196622 LMK196621:LMK196622 LWG196621:LWG196622 MGC196621:MGC196622 MPY196621:MPY196622 MZU196621:MZU196622 NJQ196621:NJQ196622 NTM196621:NTM196622 ODI196621:ODI196622 ONE196621:ONE196622 OXA196621:OXA196622 PGW196621:PGW196622 PQS196621:PQS196622 QAO196621:QAO196622 QKK196621:QKK196622 QUG196621:QUG196622 REC196621:REC196622 RNY196621:RNY196622 RXU196621:RXU196622 SHQ196621:SHQ196622 SRM196621:SRM196622 TBI196621:TBI196622 TLE196621:TLE196622 TVA196621:TVA196622 UEW196621:UEW196622 UOS196621:UOS196622 UYO196621:UYO196622 VIK196621:VIK196622 VSG196621:VSG196622 WCC196621:WCC196622 WLY196621:WLY196622 WVU196621:WVU196622 M262157:M262158 JI262157:JI262158 TE262157:TE262158 ADA262157:ADA262158 AMW262157:AMW262158 AWS262157:AWS262158 BGO262157:BGO262158 BQK262157:BQK262158 CAG262157:CAG262158 CKC262157:CKC262158 CTY262157:CTY262158 DDU262157:DDU262158 DNQ262157:DNQ262158 DXM262157:DXM262158 EHI262157:EHI262158 ERE262157:ERE262158 FBA262157:FBA262158 FKW262157:FKW262158 FUS262157:FUS262158 GEO262157:GEO262158 GOK262157:GOK262158 GYG262157:GYG262158 HIC262157:HIC262158 HRY262157:HRY262158 IBU262157:IBU262158 ILQ262157:ILQ262158 IVM262157:IVM262158 JFI262157:JFI262158 JPE262157:JPE262158 JZA262157:JZA262158 KIW262157:KIW262158 KSS262157:KSS262158 LCO262157:LCO262158 LMK262157:LMK262158 LWG262157:LWG262158 MGC262157:MGC262158 MPY262157:MPY262158 MZU262157:MZU262158 NJQ262157:NJQ262158 NTM262157:NTM262158 ODI262157:ODI262158 ONE262157:ONE262158 OXA262157:OXA262158 PGW262157:PGW262158 PQS262157:PQS262158 QAO262157:QAO262158 QKK262157:QKK262158 QUG262157:QUG262158 REC262157:REC262158 RNY262157:RNY262158 RXU262157:RXU262158 SHQ262157:SHQ262158 SRM262157:SRM262158 TBI262157:TBI262158 TLE262157:TLE262158 TVA262157:TVA262158 UEW262157:UEW262158 UOS262157:UOS262158 UYO262157:UYO262158 VIK262157:VIK262158 VSG262157:VSG262158 WCC262157:WCC262158 WLY262157:WLY262158 WVU262157:WVU262158 M327693:M327694 JI327693:JI327694 TE327693:TE327694 ADA327693:ADA327694 AMW327693:AMW327694 AWS327693:AWS327694 BGO327693:BGO327694 BQK327693:BQK327694 CAG327693:CAG327694 CKC327693:CKC327694 CTY327693:CTY327694 DDU327693:DDU327694 DNQ327693:DNQ327694 DXM327693:DXM327694 EHI327693:EHI327694 ERE327693:ERE327694 FBA327693:FBA327694 FKW327693:FKW327694 FUS327693:FUS327694 GEO327693:GEO327694 GOK327693:GOK327694 GYG327693:GYG327694 HIC327693:HIC327694 HRY327693:HRY327694 IBU327693:IBU327694 ILQ327693:ILQ327694 IVM327693:IVM327694 JFI327693:JFI327694 JPE327693:JPE327694 JZA327693:JZA327694 KIW327693:KIW327694 KSS327693:KSS327694 LCO327693:LCO327694 LMK327693:LMK327694 LWG327693:LWG327694 MGC327693:MGC327694 MPY327693:MPY327694 MZU327693:MZU327694 NJQ327693:NJQ327694 NTM327693:NTM327694 ODI327693:ODI327694 ONE327693:ONE327694 OXA327693:OXA327694 PGW327693:PGW327694 PQS327693:PQS327694 QAO327693:QAO327694 QKK327693:QKK327694 QUG327693:QUG327694 REC327693:REC327694 RNY327693:RNY327694 RXU327693:RXU327694 SHQ327693:SHQ327694 SRM327693:SRM327694 TBI327693:TBI327694 TLE327693:TLE327694 TVA327693:TVA327694 UEW327693:UEW327694 UOS327693:UOS327694 UYO327693:UYO327694 VIK327693:VIK327694 VSG327693:VSG327694 WCC327693:WCC327694 WLY327693:WLY327694 WVU327693:WVU327694 M393229:M393230 JI393229:JI393230 TE393229:TE393230 ADA393229:ADA393230 AMW393229:AMW393230 AWS393229:AWS393230 BGO393229:BGO393230 BQK393229:BQK393230 CAG393229:CAG393230 CKC393229:CKC393230 CTY393229:CTY393230 DDU393229:DDU393230 DNQ393229:DNQ393230 DXM393229:DXM393230 EHI393229:EHI393230 ERE393229:ERE393230 FBA393229:FBA393230 FKW393229:FKW393230 FUS393229:FUS393230 GEO393229:GEO393230 GOK393229:GOK393230 GYG393229:GYG393230 HIC393229:HIC393230 HRY393229:HRY393230 IBU393229:IBU393230 ILQ393229:ILQ393230 IVM393229:IVM393230 JFI393229:JFI393230 JPE393229:JPE393230 JZA393229:JZA393230 KIW393229:KIW393230 KSS393229:KSS393230 LCO393229:LCO393230 LMK393229:LMK393230 LWG393229:LWG393230 MGC393229:MGC393230 MPY393229:MPY393230 MZU393229:MZU393230 NJQ393229:NJQ393230 NTM393229:NTM393230 ODI393229:ODI393230 ONE393229:ONE393230 OXA393229:OXA393230 PGW393229:PGW393230 PQS393229:PQS393230 QAO393229:QAO393230 QKK393229:QKK393230 QUG393229:QUG393230 REC393229:REC393230 RNY393229:RNY393230 RXU393229:RXU393230 SHQ393229:SHQ393230 SRM393229:SRM393230 TBI393229:TBI393230 TLE393229:TLE393230 TVA393229:TVA393230 UEW393229:UEW393230 UOS393229:UOS393230 UYO393229:UYO393230 VIK393229:VIK393230 VSG393229:VSG393230 WCC393229:WCC393230 WLY393229:WLY393230 WVU393229:WVU393230 M458765:M458766 JI458765:JI458766 TE458765:TE458766 ADA458765:ADA458766 AMW458765:AMW458766 AWS458765:AWS458766 BGO458765:BGO458766 BQK458765:BQK458766 CAG458765:CAG458766 CKC458765:CKC458766 CTY458765:CTY458766 DDU458765:DDU458766 DNQ458765:DNQ458766 DXM458765:DXM458766 EHI458765:EHI458766 ERE458765:ERE458766 FBA458765:FBA458766 FKW458765:FKW458766 FUS458765:FUS458766 GEO458765:GEO458766 GOK458765:GOK458766 GYG458765:GYG458766 HIC458765:HIC458766 HRY458765:HRY458766 IBU458765:IBU458766 ILQ458765:ILQ458766 IVM458765:IVM458766 JFI458765:JFI458766 JPE458765:JPE458766 JZA458765:JZA458766 KIW458765:KIW458766 KSS458765:KSS458766 LCO458765:LCO458766 LMK458765:LMK458766 LWG458765:LWG458766 MGC458765:MGC458766 MPY458765:MPY458766 MZU458765:MZU458766 NJQ458765:NJQ458766 NTM458765:NTM458766 ODI458765:ODI458766 ONE458765:ONE458766 OXA458765:OXA458766 PGW458765:PGW458766 PQS458765:PQS458766 QAO458765:QAO458766 QKK458765:QKK458766 QUG458765:QUG458766 REC458765:REC458766 RNY458765:RNY458766 RXU458765:RXU458766 SHQ458765:SHQ458766 SRM458765:SRM458766 TBI458765:TBI458766 TLE458765:TLE458766 TVA458765:TVA458766 UEW458765:UEW458766 UOS458765:UOS458766 UYO458765:UYO458766 VIK458765:VIK458766 VSG458765:VSG458766 WCC458765:WCC458766 WLY458765:WLY458766 WVU458765:WVU458766 M524301:M524302 JI524301:JI524302 TE524301:TE524302 ADA524301:ADA524302 AMW524301:AMW524302 AWS524301:AWS524302 BGO524301:BGO524302 BQK524301:BQK524302 CAG524301:CAG524302 CKC524301:CKC524302 CTY524301:CTY524302 DDU524301:DDU524302 DNQ524301:DNQ524302 DXM524301:DXM524302 EHI524301:EHI524302 ERE524301:ERE524302 FBA524301:FBA524302 FKW524301:FKW524302 FUS524301:FUS524302 GEO524301:GEO524302 GOK524301:GOK524302 GYG524301:GYG524302 HIC524301:HIC524302 HRY524301:HRY524302 IBU524301:IBU524302 ILQ524301:ILQ524302 IVM524301:IVM524302 JFI524301:JFI524302 JPE524301:JPE524302 JZA524301:JZA524302 KIW524301:KIW524302 KSS524301:KSS524302 LCO524301:LCO524302 LMK524301:LMK524302 LWG524301:LWG524302 MGC524301:MGC524302 MPY524301:MPY524302 MZU524301:MZU524302 NJQ524301:NJQ524302 NTM524301:NTM524302 ODI524301:ODI524302 ONE524301:ONE524302 OXA524301:OXA524302 PGW524301:PGW524302 PQS524301:PQS524302 QAO524301:QAO524302 QKK524301:QKK524302 QUG524301:QUG524302 REC524301:REC524302 RNY524301:RNY524302 RXU524301:RXU524302 SHQ524301:SHQ524302 SRM524301:SRM524302 TBI524301:TBI524302 TLE524301:TLE524302 TVA524301:TVA524302 UEW524301:UEW524302 UOS524301:UOS524302 UYO524301:UYO524302 VIK524301:VIK524302 VSG524301:VSG524302 WCC524301:WCC524302 WLY524301:WLY524302 WVU524301:WVU524302 M589837:M589838 JI589837:JI589838 TE589837:TE589838 ADA589837:ADA589838 AMW589837:AMW589838 AWS589837:AWS589838 BGO589837:BGO589838 BQK589837:BQK589838 CAG589837:CAG589838 CKC589837:CKC589838 CTY589837:CTY589838 DDU589837:DDU589838 DNQ589837:DNQ589838 DXM589837:DXM589838 EHI589837:EHI589838 ERE589837:ERE589838 FBA589837:FBA589838 FKW589837:FKW589838 FUS589837:FUS589838 GEO589837:GEO589838 GOK589837:GOK589838 GYG589837:GYG589838 HIC589837:HIC589838 HRY589837:HRY589838 IBU589837:IBU589838 ILQ589837:ILQ589838 IVM589837:IVM589838 JFI589837:JFI589838 JPE589837:JPE589838 JZA589837:JZA589838 KIW589837:KIW589838 KSS589837:KSS589838 LCO589837:LCO589838 LMK589837:LMK589838 LWG589837:LWG589838 MGC589837:MGC589838 MPY589837:MPY589838 MZU589837:MZU589838 NJQ589837:NJQ589838 NTM589837:NTM589838 ODI589837:ODI589838 ONE589837:ONE589838 OXA589837:OXA589838 PGW589837:PGW589838 PQS589837:PQS589838 QAO589837:QAO589838 QKK589837:QKK589838 QUG589837:QUG589838 REC589837:REC589838 RNY589837:RNY589838 RXU589837:RXU589838 SHQ589837:SHQ589838 SRM589837:SRM589838 TBI589837:TBI589838 TLE589837:TLE589838 TVA589837:TVA589838 UEW589837:UEW589838 UOS589837:UOS589838 UYO589837:UYO589838 VIK589837:VIK589838 VSG589837:VSG589838 WCC589837:WCC589838 WLY589837:WLY589838 WVU589837:WVU589838 M655373:M655374 JI655373:JI655374 TE655373:TE655374 ADA655373:ADA655374 AMW655373:AMW655374 AWS655373:AWS655374 BGO655373:BGO655374 BQK655373:BQK655374 CAG655373:CAG655374 CKC655373:CKC655374 CTY655373:CTY655374 DDU655373:DDU655374 DNQ655373:DNQ655374 DXM655373:DXM655374 EHI655373:EHI655374 ERE655373:ERE655374 FBA655373:FBA655374 FKW655373:FKW655374 FUS655373:FUS655374 GEO655373:GEO655374 GOK655373:GOK655374 GYG655373:GYG655374 HIC655373:HIC655374 HRY655373:HRY655374 IBU655373:IBU655374 ILQ655373:ILQ655374 IVM655373:IVM655374 JFI655373:JFI655374 JPE655373:JPE655374 JZA655373:JZA655374 KIW655373:KIW655374 KSS655373:KSS655374 LCO655373:LCO655374 LMK655373:LMK655374 LWG655373:LWG655374 MGC655373:MGC655374 MPY655373:MPY655374 MZU655373:MZU655374 NJQ655373:NJQ655374 NTM655373:NTM655374 ODI655373:ODI655374 ONE655373:ONE655374 OXA655373:OXA655374 PGW655373:PGW655374 PQS655373:PQS655374 QAO655373:QAO655374 QKK655373:QKK655374 QUG655373:QUG655374 REC655373:REC655374 RNY655373:RNY655374 RXU655373:RXU655374 SHQ655373:SHQ655374 SRM655373:SRM655374 TBI655373:TBI655374 TLE655373:TLE655374 TVA655373:TVA655374 UEW655373:UEW655374 UOS655373:UOS655374 UYO655373:UYO655374 VIK655373:VIK655374 VSG655373:VSG655374 WCC655373:WCC655374 WLY655373:WLY655374 WVU655373:WVU655374 M720909:M720910 JI720909:JI720910 TE720909:TE720910 ADA720909:ADA720910 AMW720909:AMW720910 AWS720909:AWS720910 BGO720909:BGO720910 BQK720909:BQK720910 CAG720909:CAG720910 CKC720909:CKC720910 CTY720909:CTY720910 DDU720909:DDU720910 DNQ720909:DNQ720910 DXM720909:DXM720910 EHI720909:EHI720910 ERE720909:ERE720910 FBA720909:FBA720910 FKW720909:FKW720910 FUS720909:FUS720910 GEO720909:GEO720910 GOK720909:GOK720910 GYG720909:GYG720910 HIC720909:HIC720910 HRY720909:HRY720910 IBU720909:IBU720910 ILQ720909:ILQ720910 IVM720909:IVM720910 JFI720909:JFI720910 JPE720909:JPE720910 JZA720909:JZA720910 KIW720909:KIW720910 KSS720909:KSS720910 LCO720909:LCO720910 LMK720909:LMK720910 LWG720909:LWG720910 MGC720909:MGC720910 MPY720909:MPY720910 MZU720909:MZU720910 NJQ720909:NJQ720910 NTM720909:NTM720910 ODI720909:ODI720910 ONE720909:ONE720910 OXA720909:OXA720910 PGW720909:PGW720910 PQS720909:PQS720910 QAO720909:QAO720910 QKK720909:QKK720910 QUG720909:QUG720910 REC720909:REC720910 RNY720909:RNY720910 RXU720909:RXU720910 SHQ720909:SHQ720910 SRM720909:SRM720910 TBI720909:TBI720910 TLE720909:TLE720910 TVA720909:TVA720910 UEW720909:UEW720910 UOS720909:UOS720910 UYO720909:UYO720910 VIK720909:VIK720910 VSG720909:VSG720910 WCC720909:WCC720910 WLY720909:WLY720910 WVU720909:WVU720910 M786445:M786446 JI786445:JI786446 TE786445:TE786446 ADA786445:ADA786446 AMW786445:AMW786446 AWS786445:AWS786446 BGO786445:BGO786446 BQK786445:BQK786446 CAG786445:CAG786446 CKC786445:CKC786446 CTY786445:CTY786446 DDU786445:DDU786446 DNQ786445:DNQ786446 DXM786445:DXM786446 EHI786445:EHI786446 ERE786445:ERE786446 FBA786445:FBA786446 FKW786445:FKW786446 FUS786445:FUS786446 GEO786445:GEO786446 GOK786445:GOK786446 GYG786445:GYG786446 HIC786445:HIC786446 HRY786445:HRY786446 IBU786445:IBU786446 ILQ786445:ILQ786446 IVM786445:IVM786446 JFI786445:JFI786446 JPE786445:JPE786446 JZA786445:JZA786446 KIW786445:KIW786446 KSS786445:KSS786446 LCO786445:LCO786446 LMK786445:LMK786446 LWG786445:LWG786446 MGC786445:MGC786446 MPY786445:MPY786446 MZU786445:MZU786446 NJQ786445:NJQ786446 NTM786445:NTM786446 ODI786445:ODI786446 ONE786445:ONE786446 OXA786445:OXA786446 PGW786445:PGW786446 PQS786445:PQS786446 QAO786445:QAO786446 QKK786445:QKK786446 QUG786445:QUG786446 REC786445:REC786446 RNY786445:RNY786446 RXU786445:RXU786446 SHQ786445:SHQ786446 SRM786445:SRM786446 TBI786445:TBI786446 TLE786445:TLE786446 TVA786445:TVA786446 UEW786445:UEW786446 UOS786445:UOS786446 UYO786445:UYO786446 VIK786445:VIK786446 VSG786445:VSG786446 WCC786445:WCC786446 WLY786445:WLY786446 WVU786445:WVU786446 M851981:M851982 JI851981:JI851982 TE851981:TE851982 ADA851981:ADA851982 AMW851981:AMW851982 AWS851981:AWS851982 BGO851981:BGO851982 BQK851981:BQK851982 CAG851981:CAG851982 CKC851981:CKC851982 CTY851981:CTY851982 DDU851981:DDU851982 DNQ851981:DNQ851982 DXM851981:DXM851982 EHI851981:EHI851982 ERE851981:ERE851982 FBA851981:FBA851982 FKW851981:FKW851982 FUS851981:FUS851982 GEO851981:GEO851982 GOK851981:GOK851982 GYG851981:GYG851982 HIC851981:HIC851982 HRY851981:HRY851982 IBU851981:IBU851982 ILQ851981:ILQ851982 IVM851981:IVM851982 JFI851981:JFI851982 JPE851981:JPE851982 JZA851981:JZA851982 KIW851981:KIW851982 KSS851981:KSS851982 LCO851981:LCO851982 LMK851981:LMK851982 LWG851981:LWG851982 MGC851981:MGC851982 MPY851981:MPY851982 MZU851981:MZU851982 NJQ851981:NJQ851982 NTM851981:NTM851982 ODI851981:ODI851982 ONE851981:ONE851982 OXA851981:OXA851982 PGW851981:PGW851982 PQS851981:PQS851982 QAO851981:QAO851982 QKK851981:QKK851982 QUG851981:QUG851982 REC851981:REC851982 RNY851981:RNY851982 RXU851981:RXU851982 SHQ851981:SHQ851982 SRM851981:SRM851982 TBI851981:TBI851982 TLE851981:TLE851982 TVA851981:TVA851982 UEW851981:UEW851982 UOS851981:UOS851982 UYO851981:UYO851982 VIK851981:VIK851982 VSG851981:VSG851982 WCC851981:WCC851982 WLY851981:WLY851982 WVU851981:WVU851982 M917517:M917518 JI917517:JI917518 TE917517:TE917518 ADA917517:ADA917518 AMW917517:AMW917518 AWS917517:AWS917518 BGO917517:BGO917518 BQK917517:BQK917518 CAG917517:CAG917518 CKC917517:CKC917518 CTY917517:CTY917518 DDU917517:DDU917518 DNQ917517:DNQ917518 DXM917517:DXM917518 EHI917517:EHI917518 ERE917517:ERE917518 FBA917517:FBA917518 FKW917517:FKW917518 FUS917517:FUS917518 GEO917517:GEO917518 GOK917517:GOK917518 GYG917517:GYG917518 HIC917517:HIC917518 HRY917517:HRY917518 IBU917517:IBU917518 ILQ917517:ILQ917518 IVM917517:IVM917518 JFI917517:JFI917518 JPE917517:JPE917518 JZA917517:JZA917518 KIW917517:KIW917518 KSS917517:KSS917518 LCO917517:LCO917518 LMK917517:LMK917518 LWG917517:LWG917518 MGC917517:MGC917518 MPY917517:MPY917518 MZU917517:MZU917518 NJQ917517:NJQ917518 NTM917517:NTM917518 ODI917517:ODI917518 ONE917517:ONE917518 OXA917517:OXA917518 PGW917517:PGW917518 PQS917517:PQS917518 QAO917517:QAO917518 QKK917517:QKK917518 QUG917517:QUG917518 REC917517:REC917518 RNY917517:RNY917518 RXU917517:RXU917518 SHQ917517:SHQ917518 SRM917517:SRM917518 TBI917517:TBI917518 TLE917517:TLE917518 TVA917517:TVA917518 UEW917517:UEW917518 UOS917517:UOS917518 UYO917517:UYO917518 VIK917517:VIK917518 VSG917517:VSG917518 WCC917517:WCC917518 WLY917517:WLY917518 WVU917517:WVU917518 M983053:M983054 JI983053:JI983054 TE983053:TE983054 ADA983053:ADA983054 AMW983053:AMW983054 AWS983053:AWS983054 BGO983053:BGO983054 BQK983053:BQK983054 CAG983053:CAG983054 CKC983053:CKC983054 CTY983053:CTY983054 DDU983053:DDU983054 DNQ983053:DNQ983054 DXM983053:DXM983054 EHI983053:EHI983054 ERE983053:ERE983054 FBA983053:FBA983054 FKW983053:FKW983054 FUS983053:FUS983054 GEO983053:GEO983054 GOK983053:GOK983054 GYG983053:GYG983054 HIC983053:HIC983054 HRY983053:HRY983054 IBU983053:IBU983054 ILQ983053:ILQ983054 IVM983053:IVM983054 JFI983053:JFI983054 JPE983053:JPE983054 JZA983053:JZA983054 KIW983053:KIW983054 KSS983053:KSS983054 LCO983053:LCO983054 LMK983053:LMK983054 LWG983053:LWG983054 MGC983053:MGC983054 MPY983053:MPY983054 MZU983053:MZU983054 NJQ983053:NJQ983054 NTM983053:NTM983054 ODI983053:ODI983054 ONE983053:ONE983054 OXA983053:OXA983054 PGW983053:PGW983054 PQS983053:PQS983054 QAO983053:QAO983054 QKK983053:QKK983054 QUG983053:QUG983054 REC983053:REC983054 RNY983053:RNY983054 RXU983053:RXU983054 SHQ983053:SHQ983054 SRM983053:SRM983054 TBI983053:TBI983054 TLE983053:TLE983054 TVA983053:TVA983054 UEW983053:UEW983054 UOS983053:UOS983054 UYO983053:UYO983054 VIK983053:VIK983054 VSG983053:VSG983054 WCC983053:WCC983054 WLY983053:WLY983054 WVU983053:WVU983054" xr:uid="{126F9810-1F6A-4D6E-8D80-2A2C16E0AF73}"/>
  </dataValidations>
  <pageMargins left="0.2" right="0.2" top="0.75" bottom="0.75" header="0.3" footer="0.3"/>
  <pageSetup paperSize="9" orientation="landscape"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A688C-ED40-4318-8BD9-007DF2797A84}">
  <dimension ref="B2:Q62"/>
  <sheetViews>
    <sheetView zoomScale="85" zoomScaleNormal="85" workbookViewId="0">
      <pane xSplit="10" ySplit="8" topLeftCell="K42" activePane="bottomRight" state="frozen"/>
      <selection pane="topRight" activeCell="K1" sqref="K1"/>
      <selection pane="bottomLeft" activeCell="A9" sqref="A9"/>
      <selection pane="bottomRight" activeCell="E56" sqref="E56"/>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4774</v>
      </c>
      <c r="G2" s="4" t="s">
        <v>2</v>
      </c>
      <c r="H2" s="5"/>
      <c r="I2" s="6"/>
      <c r="J2" s="7">
        <f>SUM(H:H)</f>
        <v>127822</v>
      </c>
    </row>
    <row r="3" spans="2:17" ht="20.100000000000001" customHeight="1">
      <c r="B3" s="1" t="s">
        <v>3</v>
      </c>
      <c r="C3" s="1"/>
      <c r="D3" s="1"/>
      <c r="E3" s="13" t="s">
        <v>1771</v>
      </c>
    </row>
    <row r="4" spans="2:17" ht="20.100000000000001" customHeight="1">
      <c r="B4" s="1" t="s">
        <v>5</v>
      </c>
      <c r="C4" s="1"/>
      <c r="D4" s="1"/>
      <c r="E4" s="13">
        <v>209453</v>
      </c>
    </row>
    <row r="5" spans="2:17" ht="20.100000000000001" customHeight="1">
      <c r="B5" s="1" t="s">
        <v>6</v>
      </c>
      <c r="C5" s="1"/>
      <c r="D5" s="1"/>
      <c r="E5" s="16">
        <v>45204</v>
      </c>
    </row>
    <row r="6" spans="2:17" ht="20.100000000000001" customHeight="1">
      <c r="B6" s="1" t="s">
        <v>7</v>
      </c>
      <c r="C6" s="1"/>
      <c r="D6" s="1"/>
      <c r="E6" s="16">
        <v>45210</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F9*G9</f>
        <v>0</v>
      </c>
      <c r="I9" s="22"/>
      <c r="J9" s="26"/>
      <c r="K9" s="18"/>
      <c r="L9" s="18"/>
      <c r="M9" s="30"/>
      <c r="N9" s="17"/>
      <c r="O9" s="18"/>
      <c r="P9" s="30"/>
      <c r="Q9" s="23"/>
    </row>
    <row r="10" spans="2:17" s="8" customFormat="1" ht="19.7" customHeight="1">
      <c r="B10" s="17">
        <v>1</v>
      </c>
      <c r="C10" s="17" t="s">
        <v>167</v>
      </c>
      <c r="D10" s="17" t="s">
        <v>167</v>
      </c>
      <c r="E10" s="50" t="s">
        <v>5222</v>
      </c>
      <c r="F10" s="18">
        <v>2</v>
      </c>
      <c r="G10" s="51">
        <v>4540</v>
      </c>
      <c r="H10" s="51">
        <f>F10*G10</f>
        <v>9080</v>
      </c>
      <c r="I10" s="22"/>
      <c r="J10" s="26" t="s">
        <v>4920</v>
      </c>
      <c r="K10" s="24" t="s">
        <v>4844</v>
      </c>
      <c r="L10" s="18"/>
      <c r="M10" s="30">
        <v>45198</v>
      </c>
      <c r="N10" s="17"/>
      <c r="O10" s="18"/>
      <c r="P10" s="30">
        <v>45201</v>
      </c>
      <c r="Q10" s="23" t="s">
        <v>5223</v>
      </c>
    </row>
    <row r="11" spans="2:17" s="8" customFormat="1" ht="19.7" customHeight="1">
      <c r="B11" s="17">
        <v>1</v>
      </c>
      <c r="C11" s="17" t="s">
        <v>167</v>
      </c>
      <c r="D11" s="17" t="s">
        <v>167</v>
      </c>
      <c r="E11" s="50" t="s">
        <v>5224</v>
      </c>
      <c r="F11" s="18">
        <v>2</v>
      </c>
      <c r="G11" s="51">
        <v>4030</v>
      </c>
      <c r="H11" s="51">
        <f>F11*G11</f>
        <v>8060</v>
      </c>
      <c r="I11" s="22"/>
      <c r="J11" s="26" t="s">
        <v>4922</v>
      </c>
      <c r="K11" s="24" t="s">
        <v>4844</v>
      </c>
      <c r="L11" s="18"/>
      <c r="M11" s="30">
        <v>45198</v>
      </c>
      <c r="N11" s="17"/>
      <c r="O11" s="18"/>
      <c r="P11" s="30">
        <v>45201</v>
      </c>
      <c r="Q11" s="23" t="s">
        <v>5223</v>
      </c>
    </row>
    <row r="12" spans="2:17" s="8" customFormat="1" ht="19.7" customHeight="1">
      <c r="B12" s="17"/>
      <c r="C12" s="17"/>
      <c r="D12" s="17"/>
      <c r="E12" s="50"/>
      <c r="F12" s="18"/>
      <c r="G12" s="51">
        <v>0</v>
      </c>
      <c r="H12" s="51">
        <f t="shared" ref="H12:H54" si="0">F12*G12</f>
        <v>0</v>
      </c>
      <c r="I12" s="22"/>
      <c r="J12" s="26"/>
      <c r="K12" s="18"/>
      <c r="L12" s="18"/>
      <c r="M12" s="30"/>
      <c r="N12" s="17"/>
      <c r="O12" s="18"/>
      <c r="P12" s="30"/>
      <c r="Q12" s="23"/>
    </row>
    <row r="13" spans="2:17" s="8" customFormat="1" ht="19.7" customHeight="1">
      <c r="B13" s="17">
        <v>1</v>
      </c>
      <c r="C13" s="17" t="s">
        <v>167</v>
      </c>
      <c r="D13" s="17" t="s">
        <v>167</v>
      </c>
      <c r="E13" s="50" t="s">
        <v>1035</v>
      </c>
      <c r="F13" s="18">
        <v>6</v>
      </c>
      <c r="G13" s="51">
        <v>98</v>
      </c>
      <c r="H13" s="51">
        <f t="shared" si="0"/>
        <v>588</v>
      </c>
      <c r="I13" s="22"/>
      <c r="J13" s="26" t="s">
        <v>5225</v>
      </c>
      <c r="K13" s="24" t="s">
        <v>5226</v>
      </c>
      <c r="L13" s="18"/>
      <c r="M13" s="30">
        <v>45198</v>
      </c>
      <c r="N13" s="17"/>
      <c r="O13" s="18"/>
      <c r="P13" s="30">
        <v>45204</v>
      </c>
      <c r="Q13" s="23">
        <v>45204</v>
      </c>
    </row>
    <row r="14" spans="2:17" s="8" customFormat="1" ht="19.7" customHeight="1">
      <c r="B14" s="17">
        <v>1</v>
      </c>
      <c r="C14" s="17" t="s">
        <v>167</v>
      </c>
      <c r="D14" s="17" t="s">
        <v>167</v>
      </c>
      <c r="E14" s="50" t="s">
        <v>5227</v>
      </c>
      <c r="F14" s="18">
        <v>2</v>
      </c>
      <c r="G14" s="51">
        <v>189</v>
      </c>
      <c r="H14" s="51">
        <f t="shared" si="0"/>
        <v>378</v>
      </c>
      <c r="I14" s="22"/>
      <c r="J14" s="26" t="s">
        <v>5228</v>
      </c>
      <c r="K14" s="24" t="s">
        <v>5226</v>
      </c>
      <c r="L14" s="18"/>
      <c r="M14" s="30">
        <v>45198</v>
      </c>
      <c r="N14" s="17"/>
      <c r="O14" s="18"/>
      <c r="P14" s="30">
        <v>45204</v>
      </c>
      <c r="Q14" s="23">
        <v>45204</v>
      </c>
    </row>
    <row r="15" spans="2:17" s="8" customFormat="1" ht="19.7" customHeight="1">
      <c r="B15" s="17">
        <v>1</v>
      </c>
      <c r="C15" s="17" t="s">
        <v>167</v>
      </c>
      <c r="D15" s="17" t="s">
        <v>167</v>
      </c>
      <c r="E15" s="50" t="s">
        <v>5229</v>
      </c>
      <c r="F15" s="18">
        <v>2</v>
      </c>
      <c r="G15" s="51">
        <v>189</v>
      </c>
      <c r="H15" s="51">
        <f t="shared" si="0"/>
        <v>378</v>
      </c>
      <c r="I15" s="22"/>
      <c r="J15" s="26" t="s">
        <v>5228</v>
      </c>
      <c r="K15" s="24" t="s">
        <v>5226</v>
      </c>
      <c r="L15" s="18"/>
      <c r="M15" s="30">
        <v>45198</v>
      </c>
      <c r="N15" s="17"/>
      <c r="O15" s="18"/>
      <c r="P15" s="30">
        <v>45204</v>
      </c>
      <c r="Q15" s="23">
        <v>45204</v>
      </c>
    </row>
    <row r="16" spans="2:17" s="8" customFormat="1" ht="19.7" customHeight="1">
      <c r="B16" s="17">
        <v>1</v>
      </c>
      <c r="C16" s="17" t="s">
        <v>167</v>
      </c>
      <c r="D16" s="17" t="s">
        <v>167</v>
      </c>
      <c r="E16" s="50" t="s">
        <v>1478</v>
      </c>
      <c r="F16" s="18">
        <v>20</v>
      </c>
      <c r="G16" s="51">
        <v>54</v>
      </c>
      <c r="H16" s="51">
        <f t="shared" si="0"/>
        <v>1080</v>
      </c>
      <c r="I16" s="22"/>
      <c r="J16" s="26" t="s">
        <v>5230</v>
      </c>
      <c r="K16" s="24" t="s">
        <v>5226</v>
      </c>
      <c r="L16" s="18"/>
      <c r="M16" s="30">
        <v>45198</v>
      </c>
      <c r="N16" s="17"/>
      <c r="O16" s="18"/>
      <c r="P16" s="30">
        <v>45204</v>
      </c>
      <c r="Q16" s="23">
        <v>45204</v>
      </c>
    </row>
    <row r="17" spans="2:17" s="8" customFormat="1" ht="19.7" customHeight="1">
      <c r="B17" s="17">
        <v>1</v>
      </c>
      <c r="C17" s="17" t="s">
        <v>167</v>
      </c>
      <c r="D17" s="17" t="s">
        <v>167</v>
      </c>
      <c r="E17" s="50" t="s">
        <v>1749</v>
      </c>
      <c r="F17" s="18">
        <v>4</v>
      </c>
      <c r="G17" s="51">
        <v>54</v>
      </c>
      <c r="H17" s="51">
        <f t="shared" si="0"/>
        <v>216</v>
      </c>
      <c r="I17" s="22"/>
      <c r="J17" s="26" t="s">
        <v>5231</v>
      </c>
      <c r="K17" s="24" t="s">
        <v>5226</v>
      </c>
      <c r="L17" s="18"/>
      <c r="M17" s="30">
        <v>45198</v>
      </c>
      <c r="N17" s="17"/>
      <c r="O17" s="18"/>
      <c r="P17" s="30">
        <v>45204</v>
      </c>
      <c r="Q17" s="23">
        <v>45204</v>
      </c>
    </row>
    <row r="18" spans="2:17" s="8" customFormat="1" ht="19.7" customHeight="1">
      <c r="B18" s="17">
        <v>1</v>
      </c>
      <c r="C18" s="17" t="s">
        <v>167</v>
      </c>
      <c r="D18" s="17" t="s">
        <v>167</v>
      </c>
      <c r="E18" s="50" t="s">
        <v>5232</v>
      </c>
      <c r="F18" s="18">
        <v>4</v>
      </c>
      <c r="G18" s="51">
        <v>57</v>
      </c>
      <c r="H18" s="51">
        <f t="shared" si="0"/>
        <v>228</v>
      </c>
      <c r="I18" s="22"/>
      <c r="J18" s="26" t="s">
        <v>5231</v>
      </c>
      <c r="K18" s="24" t="s">
        <v>5226</v>
      </c>
      <c r="L18" s="18"/>
      <c r="M18" s="30">
        <v>45198</v>
      </c>
      <c r="N18" s="17"/>
      <c r="O18" s="18"/>
      <c r="P18" s="30">
        <v>45204</v>
      </c>
      <c r="Q18" s="23">
        <v>45204</v>
      </c>
    </row>
    <row r="19" spans="2:17" s="8" customFormat="1" ht="19.7" customHeight="1">
      <c r="B19" s="17">
        <v>1</v>
      </c>
      <c r="C19" s="17" t="s">
        <v>167</v>
      </c>
      <c r="D19" s="17" t="s">
        <v>167</v>
      </c>
      <c r="E19" s="50" t="s">
        <v>5233</v>
      </c>
      <c r="F19" s="18">
        <v>10</v>
      </c>
      <c r="G19" s="51">
        <v>71</v>
      </c>
      <c r="H19" s="51">
        <f t="shared" si="0"/>
        <v>710</v>
      </c>
      <c r="I19" s="22"/>
      <c r="J19" s="26" t="s">
        <v>1892</v>
      </c>
      <c r="K19" s="24" t="s">
        <v>5226</v>
      </c>
      <c r="L19" s="18"/>
      <c r="M19" s="30">
        <v>45198</v>
      </c>
      <c r="N19" s="17"/>
      <c r="O19" s="18"/>
      <c r="P19" s="30">
        <v>45204</v>
      </c>
      <c r="Q19" s="23">
        <v>45204</v>
      </c>
    </row>
    <row r="20" spans="2:17" s="8" customFormat="1" ht="19.7" customHeight="1">
      <c r="B20" s="17">
        <v>1</v>
      </c>
      <c r="C20" s="17" t="s">
        <v>167</v>
      </c>
      <c r="D20" s="17" t="s">
        <v>167</v>
      </c>
      <c r="E20" s="50" t="s">
        <v>5234</v>
      </c>
      <c r="F20" s="18">
        <v>4</v>
      </c>
      <c r="G20" s="51">
        <v>210</v>
      </c>
      <c r="H20" s="51">
        <f t="shared" si="0"/>
        <v>840</v>
      </c>
      <c r="I20" s="22"/>
      <c r="J20" s="26" t="s">
        <v>380</v>
      </c>
      <c r="K20" s="24" t="s">
        <v>5226</v>
      </c>
      <c r="L20" s="18"/>
      <c r="M20" s="30">
        <v>45198</v>
      </c>
      <c r="N20" s="17"/>
      <c r="O20" s="18"/>
      <c r="P20" s="30">
        <v>45204</v>
      </c>
      <c r="Q20" s="23">
        <v>45204</v>
      </c>
    </row>
    <row r="21" spans="2:17" s="8" customFormat="1" ht="19.7" customHeight="1">
      <c r="B21" s="17">
        <v>1</v>
      </c>
      <c r="C21" s="17" t="s">
        <v>167</v>
      </c>
      <c r="D21" s="17" t="s">
        <v>167</v>
      </c>
      <c r="E21" s="50" t="s">
        <v>5235</v>
      </c>
      <c r="F21" s="18">
        <v>2</v>
      </c>
      <c r="G21" s="51">
        <v>1580</v>
      </c>
      <c r="H21" s="51">
        <f t="shared" si="0"/>
        <v>3160</v>
      </c>
      <c r="I21" s="22"/>
      <c r="J21" s="26" t="s">
        <v>405</v>
      </c>
      <c r="K21" s="24" t="s">
        <v>5226</v>
      </c>
      <c r="L21" s="18"/>
      <c r="M21" s="30">
        <v>45198</v>
      </c>
      <c r="N21" s="17"/>
      <c r="O21" s="18"/>
      <c r="P21" s="30">
        <v>45204</v>
      </c>
      <c r="Q21" s="23">
        <v>45204</v>
      </c>
    </row>
    <row r="22" spans="2:17" s="8" customFormat="1" ht="19.7" customHeight="1">
      <c r="B22" s="17">
        <v>1</v>
      </c>
      <c r="C22" s="17" t="s">
        <v>167</v>
      </c>
      <c r="D22" s="17" t="s">
        <v>167</v>
      </c>
      <c r="E22" s="50" t="s">
        <v>5236</v>
      </c>
      <c r="F22" s="18">
        <v>1</v>
      </c>
      <c r="G22" s="51">
        <v>1170</v>
      </c>
      <c r="H22" s="51">
        <f t="shared" si="0"/>
        <v>1170</v>
      </c>
      <c r="I22" s="22"/>
      <c r="J22" s="26" t="s">
        <v>405</v>
      </c>
      <c r="K22" s="24" t="s">
        <v>5226</v>
      </c>
      <c r="L22" s="18"/>
      <c r="M22" s="30">
        <v>45198</v>
      </c>
      <c r="N22" s="17"/>
      <c r="O22" s="18"/>
      <c r="P22" s="30">
        <v>45204</v>
      </c>
      <c r="Q22" s="23">
        <v>45204</v>
      </c>
    </row>
    <row r="23" spans="2:17" s="8" customFormat="1" ht="19.7" customHeight="1">
      <c r="B23" s="17">
        <v>1</v>
      </c>
      <c r="C23" s="17" t="s">
        <v>167</v>
      </c>
      <c r="D23" s="17" t="s">
        <v>167</v>
      </c>
      <c r="E23" s="50" t="s">
        <v>5237</v>
      </c>
      <c r="F23" s="18">
        <v>1</v>
      </c>
      <c r="G23" s="51">
        <v>960</v>
      </c>
      <c r="H23" s="51">
        <f t="shared" si="0"/>
        <v>960</v>
      </c>
      <c r="I23" s="22"/>
      <c r="J23" s="26" t="s">
        <v>405</v>
      </c>
      <c r="K23" s="24" t="s">
        <v>5226</v>
      </c>
      <c r="L23" s="18"/>
      <c r="M23" s="30">
        <v>45198</v>
      </c>
      <c r="N23" s="17"/>
      <c r="O23" s="18"/>
      <c r="P23" s="30">
        <v>45204</v>
      </c>
      <c r="Q23" s="23">
        <v>45204</v>
      </c>
    </row>
    <row r="24" spans="2:17" s="8" customFormat="1" ht="19.7" customHeight="1">
      <c r="B24" s="17">
        <v>1</v>
      </c>
      <c r="C24" s="17" t="s">
        <v>167</v>
      </c>
      <c r="D24" s="17" t="s">
        <v>167</v>
      </c>
      <c r="E24" s="50" t="s">
        <v>5238</v>
      </c>
      <c r="F24" s="18">
        <v>4</v>
      </c>
      <c r="G24" s="51">
        <v>289</v>
      </c>
      <c r="H24" s="51">
        <f t="shared" si="0"/>
        <v>1156</v>
      </c>
      <c r="I24" s="22"/>
      <c r="J24" s="26" t="s">
        <v>1054</v>
      </c>
      <c r="K24" s="24" t="s">
        <v>5226</v>
      </c>
      <c r="L24" s="18"/>
      <c r="M24" s="30">
        <v>45198</v>
      </c>
      <c r="N24" s="17"/>
      <c r="O24" s="18"/>
      <c r="P24" s="30">
        <v>45204</v>
      </c>
      <c r="Q24" s="23">
        <v>45204</v>
      </c>
    </row>
    <row r="25" spans="2:17" s="8" customFormat="1" ht="19.7" customHeight="1">
      <c r="B25" s="17">
        <v>1</v>
      </c>
      <c r="C25" s="17" t="s">
        <v>4330</v>
      </c>
      <c r="D25" s="17" t="s">
        <v>167</v>
      </c>
      <c r="E25" s="50" t="s">
        <v>5239</v>
      </c>
      <c r="F25" s="18">
        <v>1</v>
      </c>
      <c r="G25" s="51">
        <v>3510</v>
      </c>
      <c r="H25" s="51">
        <f t="shared" si="0"/>
        <v>3510</v>
      </c>
      <c r="I25" s="22"/>
      <c r="J25" s="26" t="s">
        <v>5240</v>
      </c>
      <c r="K25" s="24" t="s">
        <v>5226</v>
      </c>
      <c r="L25" s="18"/>
      <c r="M25" s="30">
        <v>45198</v>
      </c>
      <c r="N25" s="17"/>
      <c r="O25" s="18"/>
      <c r="P25" s="30">
        <v>45204</v>
      </c>
      <c r="Q25" s="23">
        <v>45204</v>
      </c>
    </row>
    <row r="26" spans="2:17" s="8" customFormat="1" ht="19.7" customHeight="1">
      <c r="B26" s="17">
        <v>1</v>
      </c>
      <c r="C26" s="17" t="s">
        <v>167</v>
      </c>
      <c r="D26" s="17" t="s">
        <v>167</v>
      </c>
      <c r="E26" s="50" t="s">
        <v>5241</v>
      </c>
      <c r="F26" s="18">
        <v>1</v>
      </c>
      <c r="G26" s="51">
        <v>1407</v>
      </c>
      <c r="H26" s="51">
        <f t="shared" si="0"/>
        <v>1407</v>
      </c>
      <c r="I26" s="22"/>
      <c r="J26" s="26" t="s">
        <v>994</v>
      </c>
      <c r="K26" s="24" t="s">
        <v>5226</v>
      </c>
      <c r="L26" s="18"/>
      <c r="M26" s="30">
        <v>45198</v>
      </c>
      <c r="N26" s="17"/>
      <c r="O26" s="18"/>
      <c r="P26" s="30">
        <v>45204</v>
      </c>
      <c r="Q26" s="23">
        <v>45204</v>
      </c>
    </row>
    <row r="27" spans="2:17" s="8" customFormat="1" ht="19.7" customHeight="1">
      <c r="B27" s="17">
        <v>1</v>
      </c>
      <c r="C27" s="17" t="s">
        <v>167</v>
      </c>
      <c r="D27" s="17" t="s">
        <v>167</v>
      </c>
      <c r="E27" s="50" t="s">
        <v>5242</v>
      </c>
      <c r="F27" s="18">
        <v>10</v>
      </c>
      <c r="G27" s="51">
        <v>89</v>
      </c>
      <c r="H27" s="51">
        <f t="shared" si="0"/>
        <v>890</v>
      </c>
      <c r="I27" s="22"/>
      <c r="J27" s="26" t="s">
        <v>5243</v>
      </c>
      <c r="K27" s="24" t="s">
        <v>5226</v>
      </c>
      <c r="L27" s="18"/>
      <c r="M27" s="30">
        <v>45198</v>
      </c>
      <c r="N27" s="17"/>
      <c r="O27" s="18"/>
      <c r="P27" s="30">
        <v>45204</v>
      </c>
      <c r="Q27" s="23">
        <v>45204</v>
      </c>
    </row>
    <row r="28" spans="2:17" s="8" customFormat="1" ht="19.7" customHeight="1">
      <c r="B28" s="17">
        <v>1</v>
      </c>
      <c r="C28" s="17" t="s">
        <v>4330</v>
      </c>
      <c r="D28" s="17" t="s">
        <v>167</v>
      </c>
      <c r="E28" s="50" t="s">
        <v>5244</v>
      </c>
      <c r="F28" s="18">
        <v>1</v>
      </c>
      <c r="G28" s="51">
        <v>2060</v>
      </c>
      <c r="H28" s="51">
        <f t="shared" si="0"/>
        <v>2060</v>
      </c>
      <c r="I28" s="22"/>
      <c r="J28" s="26" t="s">
        <v>5245</v>
      </c>
      <c r="K28" s="24" t="s">
        <v>5226</v>
      </c>
      <c r="L28" s="18"/>
      <c r="M28" s="30">
        <v>45198</v>
      </c>
      <c r="N28" s="17"/>
      <c r="O28" s="18"/>
      <c r="P28" s="30">
        <v>45204</v>
      </c>
      <c r="Q28" s="23">
        <v>45204</v>
      </c>
    </row>
    <row r="29" spans="2:17" s="8" customFormat="1" ht="19.7" customHeight="1">
      <c r="B29" s="17"/>
      <c r="C29" s="17"/>
      <c r="D29" s="17"/>
      <c r="E29" s="50"/>
      <c r="F29" s="18"/>
      <c r="G29" s="51">
        <v>0</v>
      </c>
      <c r="H29" s="51">
        <f t="shared" si="0"/>
        <v>0</v>
      </c>
      <c r="I29" s="22"/>
      <c r="J29" s="26"/>
      <c r="K29" s="18"/>
      <c r="L29" s="18"/>
      <c r="M29" s="30"/>
      <c r="N29" s="17"/>
      <c r="O29" s="18"/>
      <c r="P29" s="30"/>
      <c r="Q29" s="23"/>
    </row>
    <row r="30" spans="2:17" s="8" customFormat="1" ht="19.7" customHeight="1">
      <c r="B30" s="17">
        <v>1</v>
      </c>
      <c r="C30" s="17" t="s">
        <v>167</v>
      </c>
      <c r="D30" s="17" t="s">
        <v>167</v>
      </c>
      <c r="E30" s="50" t="s">
        <v>5246</v>
      </c>
      <c r="F30" s="18">
        <v>4</v>
      </c>
      <c r="G30" s="51">
        <v>937</v>
      </c>
      <c r="H30" s="51">
        <f t="shared" si="0"/>
        <v>3748</v>
      </c>
      <c r="I30" s="22"/>
      <c r="J30" s="26" t="s">
        <v>5247</v>
      </c>
      <c r="K30" s="24" t="s">
        <v>5226</v>
      </c>
      <c r="L30" s="18"/>
      <c r="M30" s="30">
        <v>45203</v>
      </c>
      <c r="N30" s="17"/>
      <c r="O30" s="18"/>
      <c r="P30" s="30">
        <v>45209</v>
      </c>
      <c r="Q30" s="23">
        <v>45209</v>
      </c>
    </row>
    <row r="31" spans="2:17" s="8" customFormat="1" ht="19.7" customHeight="1">
      <c r="B31" s="17">
        <v>1</v>
      </c>
      <c r="C31" s="17" t="s">
        <v>167</v>
      </c>
      <c r="D31" s="17" t="s">
        <v>167</v>
      </c>
      <c r="E31" s="50" t="s">
        <v>5248</v>
      </c>
      <c r="F31" s="18">
        <v>4</v>
      </c>
      <c r="G31" s="51">
        <v>370</v>
      </c>
      <c r="H31" s="51">
        <f t="shared" si="0"/>
        <v>1480</v>
      </c>
      <c r="I31" s="22"/>
      <c r="J31" s="26" t="s">
        <v>380</v>
      </c>
      <c r="K31" s="24" t="s">
        <v>5226</v>
      </c>
      <c r="L31" s="18"/>
      <c r="M31" s="30">
        <v>45203</v>
      </c>
      <c r="N31" s="17"/>
      <c r="O31" s="18"/>
      <c r="P31" s="30">
        <v>45209</v>
      </c>
      <c r="Q31" s="23">
        <v>45209</v>
      </c>
    </row>
    <row r="32" spans="2:17" s="8" customFormat="1" ht="19.7" customHeight="1">
      <c r="B32" s="17">
        <v>1</v>
      </c>
      <c r="C32" s="17" t="s">
        <v>167</v>
      </c>
      <c r="D32" s="17" t="s">
        <v>167</v>
      </c>
      <c r="E32" s="50" t="s">
        <v>1478</v>
      </c>
      <c r="F32" s="18">
        <v>16</v>
      </c>
      <c r="G32" s="51">
        <v>54</v>
      </c>
      <c r="H32" s="51">
        <f t="shared" si="0"/>
        <v>864</v>
      </c>
      <c r="I32" s="22"/>
      <c r="J32" s="26" t="s">
        <v>5230</v>
      </c>
      <c r="K32" s="24" t="s">
        <v>5226</v>
      </c>
      <c r="L32" s="18"/>
      <c r="M32" s="30">
        <v>45203</v>
      </c>
      <c r="N32" s="17"/>
      <c r="O32" s="18"/>
      <c r="P32" s="30">
        <v>45209</v>
      </c>
      <c r="Q32" s="23">
        <v>45209</v>
      </c>
    </row>
    <row r="33" spans="2:17" s="8" customFormat="1" ht="19.7" customHeight="1">
      <c r="B33" s="17">
        <v>1</v>
      </c>
      <c r="C33" s="17" t="s">
        <v>167</v>
      </c>
      <c r="D33" s="17" t="s">
        <v>167</v>
      </c>
      <c r="E33" s="50" t="s">
        <v>5249</v>
      </c>
      <c r="F33" s="18">
        <v>16</v>
      </c>
      <c r="G33" s="51">
        <v>175</v>
      </c>
      <c r="H33" s="51">
        <f t="shared" si="0"/>
        <v>2800</v>
      </c>
      <c r="I33" s="22"/>
      <c r="J33" s="26" t="s">
        <v>380</v>
      </c>
      <c r="K33" s="24" t="s">
        <v>5226</v>
      </c>
      <c r="L33" s="18"/>
      <c r="M33" s="30">
        <v>45203</v>
      </c>
      <c r="N33" s="17"/>
      <c r="O33" s="18"/>
      <c r="P33" s="30">
        <v>45209</v>
      </c>
      <c r="Q33" s="23">
        <v>45209</v>
      </c>
    </row>
    <row r="34" spans="2:17" s="8" customFormat="1" ht="19.7" customHeight="1">
      <c r="B34" s="17">
        <v>1</v>
      </c>
      <c r="C34" s="17" t="s">
        <v>167</v>
      </c>
      <c r="D34" s="17" t="s">
        <v>167</v>
      </c>
      <c r="E34" s="50" t="s">
        <v>5250</v>
      </c>
      <c r="F34" s="18">
        <v>4</v>
      </c>
      <c r="G34" s="51">
        <v>960</v>
      </c>
      <c r="H34" s="51">
        <f t="shared" si="0"/>
        <v>3840</v>
      </c>
      <c r="I34" s="22"/>
      <c r="J34" s="26" t="s">
        <v>405</v>
      </c>
      <c r="K34" s="24" t="s">
        <v>5226</v>
      </c>
      <c r="L34" s="18"/>
      <c r="M34" s="30">
        <v>45203</v>
      </c>
      <c r="N34" s="17"/>
      <c r="O34" s="18"/>
      <c r="P34" s="30">
        <v>45209</v>
      </c>
      <c r="Q34" s="23">
        <v>45209</v>
      </c>
    </row>
    <row r="35" spans="2:17" s="8" customFormat="1" ht="19.7" customHeight="1">
      <c r="B35" s="17">
        <v>1</v>
      </c>
      <c r="C35" s="17" t="s">
        <v>167</v>
      </c>
      <c r="D35" s="17" t="s">
        <v>167</v>
      </c>
      <c r="E35" s="50" t="s">
        <v>5251</v>
      </c>
      <c r="F35" s="18">
        <v>12</v>
      </c>
      <c r="G35" s="51">
        <v>170</v>
      </c>
      <c r="H35" s="51">
        <f t="shared" si="0"/>
        <v>2040</v>
      </c>
      <c r="I35" s="22"/>
      <c r="J35" s="26" t="s">
        <v>994</v>
      </c>
      <c r="K35" s="24" t="s">
        <v>5226</v>
      </c>
      <c r="L35" s="18"/>
      <c r="M35" s="30">
        <v>45203</v>
      </c>
      <c r="N35" s="17"/>
      <c r="O35" s="18"/>
      <c r="P35" s="30">
        <v>45209</v>
      </c>
      <c r="Q35" s="23">
        <v>45209</v>
      </c>
    </row>
    <row r="36" spans="2:17" s="8" customFormat="1" ht="19.7" customHeight="1">
      <c r="B36" s="17">
        <v>1</v>
      </c>
      <c r="C36" s="17" t="s">
        <v>167</v>
      </c>
      <c r="D36" s="17" t="s">
        <v>167</v>
      </c>
      <c r="E36" s="50" t="s">
        <v>5252</v>
      </c>
      <c r="F36" s="18">
        <v>4</v>
      </c>
      <c r="G36" s="51">
        <v>2601</v>
      </c>
      <c r="H36" s="51">
        <f t="shared" si="0"/>
        <v>10404</v>
      </c>
      <c r="I36" s="22"/>
      <c r="J36" s="26" t="s">
        <v>5253</v>
      </c>
      <c r="K36" s="24" t="s">
        <v>5226</v>
      </c>
      <c r="L36" s="18"/>
      <c r="M36" s="30">
        <v>45203</v>
      </c>
      <c r="N36" s="17"/>
      <c r="O36" s="18"/>
      <c r="P36" s="30">
        <v>45209</v>
      </c>
      <c r="Q36" s="23">
        <v>45209</v>
      </c>
    </row>
    <row r="37" spans="2:17" s="8" customFormat="1" ht="19.7" customHeight="1">
      <c r="B37" s="17">
        <v>1</v>
      </c>
      <c r="C37" s="17" t="s">
        <v>167</v>
      </c>
      <c r="D37" s="17" t="s">
        <v>167</v>
      </c>
      <c r="E37" s="50" t="s">
        <v>5254</v>
      </c>
      <c r="F37" s="18">
        <v>4</v>
      </c>
      <c r="G37" s="51">
        <v>1548</v>
      </c>
      <c r="H37" s="51">
        <f t="shared" si="0"/>
        <v>6192</v>
      </c>
      <c r="I37" s="22"/>
      <c r="J37" s="26" t="s">
        <v>5255</v>
      </c>
      <c r="K37" s="24" t="s">
        <v>5226</v>
      </c>
      <c r="L37" s="18"/>
      <c r="M37" s="30">
        <v>45203</v>
      </c>
      <c r="N37" s="17"/>
      <c r="O37" s="18"/>
      <c r="P37" s="30">
        <v>45209</v>
      </c>
      <c r="Q37" s="23">
        <v>45209</v>
      </c>
    </row>
    <row r="38" spans="2:17" s="8" customFormat="1" ht="19.7" customHeight="1">
      <c r="B38" s="17">
        <v>1</v>
      </c>
      <c r="C38" s="17" t="s">
        <v>167</v>
      </c>
      <c r="D38" s="17" t="s">
        <v>167</v>
      </c>
      <c r="E38" s="50" t="s">
        <v>5256</v>
      </c>
      <c r="F38" s="18">
        <v>42</v>
      </c>
      <c r="G38" s="51">
        <v>92</v>
      </c>
      <c r="H38" s="51">
        <f t="shared" si="0"/>
        <v>3864</v>
      </c>
      <c r="I38" s="22"/>
      <c r="J38" s="26" t="s">
        <v>5228</v>
      </c>
      <c r="K38" s="24" t="s">
        <v>5226</v>
      </c>
      <c r="L38" s="18"/>
      <c r="M38" s="30">
        <v>45203</v>
      </c>
      <c r="N38" s="17"/>
      <c r="O38" s="18"/>
      <c r="P38" s="30">
        <v>45209</v>
      </c>
      <c r="Q38" s="23">
        <v>45209</v>
      </c>
    </row>
    <row r="39" spans="2:17" s="8" customFormat="1" ht="19.7" customHeight="1">
      <c r="B39" s="17">
        <v>1</v>
      </c>
      <c r="C39" s="17" t="s">
        <v>167</v>
      </c>
      <c r="D39" s="17" t="s">
        <v>167</v>
      </c>
      <c r="E39" s="50" t="s">
        <v>3642</v>
      </c>
      <c r="F39" s="18">
        <v>120</v>
      </c>
      <c r="G39" s="51">
        <v>75</v>
      </c>
      <c r="H39" s="51">
        <f t="shared" si="0"/>
        <v>9000</v>
      </c>
      <c r="I39" s="22"/>
      <c r="J39" s="26" t="s">
        <v>3643</v>
      </c>
      <c r="K39" s="24" t="s">
        <v>5226</v>
      </c>
      <c r="L39" s="18"/>
      <c r="M39" s="30">
        <v>45203</v>
      </c>
      <c r="N39" s="17"/>
      <c r="O39" s="18"/>
      <c r="P39" s="30">
        <v>45209</v>
      </c>
      <c r="Q39" s="23">
        <v>45209</v>
      </c>
    </row>
    <row r="40" spans="2:17" s="8" customFormat="1" ht="19.7" customHeight="1">
      <c r="B40" s="17">
        <v>1</v>
      </c>
      <c r="C40" s="17" t="s">
        <v>167</v>
      </c>
      <c r="D40" s="17" t="s">
        <v>167</v>
      </c>
      <c r="E40" s="50" t="s">
        <v>5257</v>
      </c>
      <c r="F40" s="18">
        <v>1</v>
      </c>
      <c r="G40" s="51">
        <v>6830</v>
      </c>
      <c r="H40" s="51">
        <f t="shared" si="0"/>
        <v>6830</v>
      </c>
      <c r="I40" s="22"/>
      <c r="J40" s="50" t="s">
        <v>5258</v>
      </c>
      <c r="K40" s="24" t="s">
        <v>5226</v>
      </c>
      <c r="L40" s="18"/>
      <c r="M40" s="30">
        <v>45203</v>
      </c>
      <c r="N40" s="17"/>
      <c r="O40" s="18"/>
      <c r="P40" s="30">
        <v>45209</v>
      </c>
      <c r="Q40" s="23">
        <v>45209</v>
      </c>
    </row>
    <row r="41" spans="2:17" s="8" customFormat="1" ht="19.7" customHeight="1">
      <c r="B41" s="17">
        <v>1</v>
      </c>
      <c r="C41" s="17" t="s">
        <v>167</v>
      </c>
      <c r="D41" s="17" t="s">
        <v>167</v>
      </c>
      <c r="E41" s="50" t="s">
        <v>5259</v>
      </c>
      <c r="F41" s="18">
        <v>1</v>
      </c>
      <c r="G41" s="51">
        <v>6600</v>
      </c>
      <c r="H41" s="51">
        <f t="shared" si="0"/>
        <v>6600</v>
      </c>
      <c r="I41" s="22"/>
      <c r="J41" s="50" t="s">
        <v>5260</v>
      </c>
      <c r="K41" s="24" t="s">
        <v>5226</v>
      </c>
      <c r="L41" s="18"/>
      <c r="M41" s="30">
        <v>45203</v>
      </c>
      <c r="N41" s="17"/>
      <c r="O41" s="18"/>
      <c r="P41" s="30">
        <v>45209</v>
      </c>
      <c r="Q41" s="23">
        <v>45209</v>
      </c>
    </row>
    <row r="42" spans="2:17" s="8" customFormat="1" ht="19.7" customHeight="1">
      <c r="B42" s="17">
        <v>1</v>
      </c>
      <c r="C42" s="17" t="s">
        <v>167</v>
      </c>
      <c r="D42" s="17" t="s">
        <v>167</v>
      </c>
      <c r="E42" s="50" t="s">
        <v>5261</v>
      </c>
      <c r="F42" s="18">
        <v>6</v>
      </c>
      <c r="G42" s="51">
        <v>2730</v>
      </c>
      <c r="H42" s="51">
        <f t="shared" si="0"/>
        <v>16380</v>
      </c>
      <c r="I42" s="22"/>
      <c r="J42" s="26" t="s">
        <v>5262</v>
      </c>
      <c r="K42" s="24" t="s">
        <v>5226</v>
      </c>
      <c r="L42" s="18"/>
      <c r="M42" s="30">
        <v>45203</v>
      </c>
      <c r="N42" s="17"/>
      <c r="O42" s="18"/>
      <c r="P42" s="30">
        <v>45209</v>
      </c>
      <c r="Q42" s="23">
        <v>45209</v>
      </c>
    </row>
    <row r="43" spans="2:17" s="8" customFormat="1" ht="19.7" customHeight="1">
      <c r="B43" s="17">
        <v>1</v>
      </c>
      <c r="C43" s="17" t="s">
        <v>167</v>
      </c>
      <c r="D43" s="17" t="s">
        <v>167</v>
      </c>
      <c r="E43" s="50" t="s">
        <v>5263</v>
      </c>
      <c r="F43" s="18">
        <v>1</v>
      </c>
      <c r="G43" s="51">
        <v>1430</v>
      </c>
      <c r="H43" s="51">
        <f t="shared" si="0"/>
        <v>1430</v>
      </c>
      <c r="I43" s="22"/>
      <c r="J43" s="26" t="s">
        <v>5262</v>
      </c>
      <c r="K43" s="24" t="s">
        <v>5226</v>
      </c>
      <c r="L43" s="18"/>
      <c r="M43" s="30">
        <v>45203</v>
      </c>
      <c r="N43" s="17"/>
      <c r="O43" s="18"/>
      <c r="P43" s="30">
        <v>45209</v>
      </c>
      <c r="Q43" s="23">
        <v>45209</v>
      </c>
    </row>
    <row r="44" spans="2:17" s="8" customFormat="1" ht="19.7" customHeight="1">
      <c r="B44" s="17">
        <v>1</v>
      </c>
      <c r="C44" s="17" t="s">
        <v>167</v>
      </c>
      <c r="D44" s="17" t="s">
        <v>167</v>
      </c>
      <c r="E44" s="50" t="s">
        <v>5264</v>
      </c>
      <c r="F44" s="18">
        <v>12</v>
      </c>
      <c r="G44" s="51">
        <v>103</v>
      </c>
      <c r="H44" s="51">
        <f t="shared" si="0"/>
        <v>1236</v>
      </c>
      <c r="I44" s="22"/>
      <c r="J44" s="26" t="s">
        <v>1889</v>
      </c>
      <c r="K44" s="24" t="s">
        <v>5226</v>
      </c>
      <c r="L44" s="18"/>
      <c r="M44" s="30">
        <v>45203</v>
      </c>
      <c r="N44" s="17"/>
      <c r="O44" s="18"/>
      <c r="P44" s="30">
        <v>45209</v>
      </c>
      <c r="Q44" s="23">
        <v>45209</v>
      </c>
    </row>
    <row r="45" spans="2:17" s="8" customFormat="1" ht="19.7" customHeight="1">
      <c r="B45" s="17"/>
      <c r="C45" s="17"/>
      <c r="D45" s="17"/>
      <c r="E45" s="50"/>
      <c r="F45" s="18"/>
      <c r="G45" s="51">
        <v>0</v>
      </c>
      <c r="H45" s="51">
        <f t="shared" si="0"/>
        <v>0</v>
      </c>
      <c r="I45" s="22"/>
      <c r="J45" s="26"/>
      <c r="K45" s="18"/>
      <c r="L45" s="18"/>
      <c r="M45" s="30"/>
      <c r="N45" s="17"/>
      <c r="O45" s="18"/>
      <c r="P45" s="30"/>
      <c r="Q45" s="23"/>
    </row>
    <row r="46" spans="2:17" s="8" customFormat="1" ht="19.7" customHeight="1">
      <c r="B46" s="17">
        <v>1</v>
      </c>
      <c r="C46" s="17" t="s">
        <v>167</v>
      </c>
      <c r="D46" s="17" t="s">
        <v>167</v>
      </c>
      <c r="E46" s="50" t="s">
        <v>5265</v>
      </c>
      <c r="F46" s="18">
        <v>8</v>
      </c>
      <c r="G46" s="51">
        <v>250</v>
      </c>
      <c r="H46" s="51">
        <f t="shared" si="0"/>
        <v>2000</v>
      </c>
      <c r="I46" s="22"/>
      <c r="J46" s="26" t="s">
        <v>380</v>
      </c>
      <c r="K46" s="24" t="s">
        <v>5226</v>
      </c>
      <c r="L46" s="18"/>
      <c r="M46" s="30">
        <v>45215</v>
      </c>
      <c r="N46" s="17"/>
      <c r="O46" s="18"/>
      <c r="P46" s="30">
        <v>45219</v>
      </c>
      <c r="Q46" s="23">
        <v>45219</v>
      </c>
    </row>
    <row r="47" spans="2:17" s="8" customFormat="1" ht="19.7" customHeight="1">
      <c r="B47" s="17">
        <v>1</v>
      </c>
      <c r="C47" s="17" t="s">
        <v>167</v>
      </c>
      <c r="D47" s="17" t="s">
        <v>167</v>
      </c>
      <c r="E47" s="50" t="s">
        <v>5232</v>
      </c>
      <c r="F47" s="18">
        <v>8</v>
      </c>
      <c r="G47" s="51">
        <v>57</v>
      </c>
      <c r="H47" s="51">
        <f t="shared" si="0"/>
        <v>456</v>
      </c>
      <c r="I47" s="22"/>
      <c r="J47" s="26" t="s">
        <v>5230</v>
      </c>
      <c r="K47" s="24" t="s">
        <v>5226</v>
      </c>
      <c r="L47" s="18"/>
      <c r="M47" s="30">
        <v>45215</v>
      </c>
      <c r="N47" s="17"/>
      <c r="O47" s="18"/>
      <c r="P47" s="30">
        <v>45219</v>
      </c>
      <c r="Q47" s="23">
        <v>45219</v>
      </c>
    </row>
    <row r="48" spans="2:17" s="8" customFormat="1" ht="19.7" customHeight="1">
      <c r="B48" s="17">
        <v>1</v>
      </c>
      <c r="C48" s="17" t="s">
        <v>167</v>
      </c>
      <c r="D48" s="17" t="s">
        <v>167</v>
      </c>
      <c r="E48" s="50" t="s">
        <v>2310</v>
      </c>
      <c r="F48" s="18">
        <v>10</v>
      </c>
      <c r="G48" s="51">
        <v>25</v>
      </c>
      <c r="H48" s="51">
        <f t="shared" si="0"/>
        <v>250</v>
      </c>
      <c r="I48" s="22"/>
      <c r="J48" s="26" t="s">
        <v>1002</v>
      </c>
      <c r="K48" s="24" t="s">
        <v>5226</v>
      </c>
      <c r="L48" s="18"/>
      <c r="M48" s="30">
        <v>45215</v>
      </c>
      <c r="N48" s="17"/>
      <c r="O48" s="18"/>
      <c r="P48" s="30">
        <v>45219</v>
      </c>
      <c r="Q48" s="23">
        <v>45219</v>
      </c>
    </row>
    <row r="49" spans="2:17" s="8" customFormat="1" ht="19.7" customHeight="1">
      <c r="B49" s="17">
        <v>1</v>
      </c>
      <c r="C49" s="17" t="s">
        <v>167</v>
      </c>
      <c r="D49" s="17" t="s">
        <v>167</v>
      </c>
      <c r="E49" s="50" t="s">
        <v>5266</v>
      </c>
      <c r="F49" s="18">
        <v>1</v>
      </c>
      <c r="G49" s="51">
        <v>52</v>
      </c>
      <c r="H49" s="51">
        <f t="shared" si="0"/>
        <v>52</v>
      </c>
      <c r="I49" s="22"/>
      <c r="J49" s="26" t="s">
        <v>5267</v>
      </c>
      <c r="K49" s="24" t="s">
        <v>5226</v>
      </c>
      <c r="L49" s="18"/>
      <c r="M49" s="30">
        <v>45215</v>
      </c>
      <c r="N49" s="17"/>
      <c r="O49" s="18"/>
      <c r="P49" s="30">
        <v>45219</v>
      </c>
      <c r="Q49" s="23">
        <v>45219</v>
      </c>
    </row>
    <row r="50" spans="2:17" s="8" customFormat="1" ht="19.7" customHeight="1">
      <c r="B50" s="17">
        <v>1</v>
      </c>
      <c r="C50" s="17" t="s">
        <v>167</v>
      </c>
      <c r="D50" s="17" t="s">
        <v>167</v>
      </c>
      <c r="E50" s="50" t="s">
        <v>3642</v>
      </c>
      <c r="F50" s="18">
        <v>1</v>
      </c>
      <c r="G50" s="51">
        <v>75</v>
      </c>
      <c r="H50" s="51">
        <f t="shared" si="0"/>
        <v>75</v>
      </c>
      <c r="I50" s="22"/>
      <c r="J50" s="26" t="s">
        <v>5267</v>
      </c>
      <c r="K50" s="24" t="s">
        <v>5226</v>
      </c>
      <c r="L50" s="18"/>
      <c r="M50" s="30">
        <v>45215</v>
      </c>
      <c r="N50" s="17"/>
      <c r="O50" s="18"/>
      <c r="P50" s="30">
        <v>45219</v>
      </c>
      <c r="Q50" s="23">
        <v>45219</v>
      </c>
    </row>
    <row r="51" spans="2:17" s="8" customFormat="1" ht="19.7" customHeight="1">
      <c r="B51" s="17">
        <v>1</v>
      </c>
      <c r="C51" s="17" t="s">
        <v>167</v>
      </c>
      <c r="D51" s="17" t="s">
        <v>167</v>
      </c>
      <c r="E51" s="50" t="s">
        <v>756</v>
      </c>
      <c r="F51" s="18">
        <v>10</v>
      </c>
      <c r="G51" s="51">
        <v>35</v>
      </c>
      <c r="H51" s="51">
        <f t="shared" si="0"/>
        <v>350</v>
      </c>
      <c r="I51" s="22"/>
      <c r="J51" s="26" t="s">
        <v>2506</v>
      </c>
      <c r="K51" s="24" t="s">
        <v>5226</v>
      </c>
      <c r="L51" s="18"/>
      <c r="M51" s="30">
        <v>45215</v>
      </c>
      <c r="N51" s="17"/>
      <c r="O51" s="18"/>
      <c r="P51" s="30">
        <v>45219</v>
      </c>
      <c r="Q51" s="23">
        <v>45219</v>
      </c>
    </row>
    <row r="52" spans="2:17" s="8" customFormat="1" ht="19.7" customHeight="1">
      <c r="B52" s="17">
        <v>1</v>
      </c>
      <c r="C52" s="17" t="s">
        <v>4330</v>
      </c>
      <c r="D52" s="17" t="s">
        <v>167</v>
      </c>
      <c r="E52" s="50" t="s">
        <v>5268</v>
      </c>
      <c r="F52" s="18">
        <v>4</v>
      </c>
      <c r="G52" s="51">
        <v>2510</v>
      </c>
      <c r="H52" s="51">
        <f t="shared" si="0"/>
        <v>10040</v>
      </c>
      <c r="I52" s="22"/>
      <c r="J52" s="26" t="s">
        <v>5269</v>
      </c>
      <c r="K52" s="24" t="s">
        <v>5226</v>
      </c>
      <c r="L52" s="18"/>
      <c r="M52" s="30">
        <v>45215</v>
      </c>
      <c r="N52" s="17"/>
      <c r="O52" s="18"/>
      <c r="P52" s="30">
        <v>45219</v>
      </c>
      <c r="Q52" s="23">
        <v>45219</v>
      </c>
    </row>
    <row r="53" spans="2:17" s="8" customFormat="1" ht="19.7" customHeight="1">
      <c r="B53" s="17">
        <v>1</v>
      </c>
      <c r="C53" s="17" t="s">
        <v>4330</v>
      </c>
      <c r="D53" s="17" t="s">
        <v>167</v>
      </c>
      <c r="E53" s="50" t="s">
        <v>5270</v>
      </c>
      <c r="F53" s="18">
        <v>1</v>
      </c>
      <c r="G53" s="51">
        <v>2020</v>
      </c>
      <c r="H53" s="51">
        <f t="shared" si="0"/>
        <v>2020</v>
      </c>
      <c r="I53" s="22"/>
      <c r="J53" s="50" t="s">
        <v>5271</v>
      </c>
      <c r="K53" s="24" t="s">
        <v>5226</v>
      </c>
      <c r="L53" s="18"/>
      <c r="M53" s="30">
        <v>45215</v>
      </c>
      <c r="N53" s="17"/>
      <c r="O53" s="18"/>
      <c r="P53" s="30">
        <v>45219</v>
      </c>
      <c r="Q53" s="23">
        <v>45219</v>
      </c>
    </row>
    <row r="54" spans="2:17" s="8" customFormat="1" ht="19.7" customHeight="1">
      <c r="B54" s="17"/>
      <c r="C54" s="17"/>
      <c r="D54" s="17"/>
      <c r="E54" s="50"/>
      <c r="F54" s="18"/>
      <c r="G54" s="51">
        <v>0</v>
      </c>
      <c r="H54" s="51">
        <f t="shared" si="0"/>
        <v>0</v>
      </c>
      <c r="I54" s="22"/>
      <c r="J54" s="26"/>
      <c r="K54" s="18"/>
      <c r="L54" s="18"/>
      <c r="M54" s="30"/>
      <c r="N54" s="17"/>
      <c r="O54" s="18"/>
      <c r="P54" s="30"/>
      <c r="Q54" s="23"/>
    </row>
    <row r="55" spans="2:17" s="8" customFormat="1" ht="19.7" customHeight="1">
      <c r="B55" s="17"/>
      <c r="C55" s="17"/>
      <c r="D55" s="17"/>
      <c r="E55" s="50"/>
      <c r="F55" s="18"/>
      <c r="G55" s="51">
        <v>0</v>
      </c>
      <c r="H55" s="51">
        <f>F55*G55</f>
        <v>0</v>
      </c>
      <c r="I55" s="22"/>
      <c r="J55" s="26"/>
      <c r="K55" s="18"/>
      <c r="L55" s="18"/>
      <c r="M55" s="30"/>
      <c r="N55" s="17"/>
      <c r="O55" s="18"/>
      <c r="P55" s="30"/>
      <c r="Q55" s="23"/>
    </row>
    <row r="56" spans="2:17" s="8" customFormat="1" ht="19.7" customHeight="1">
      <c r="B56" s="17"/>
      <c r="C56" s="17"/>
      <c r="D56" s="17"/>
      <c r="E56" s="50"/>
      <c r="F56" s="18"/>
      <c r="G56" s="51">
        <v>0</v>
      </c>
      <c r="H56" s="51">
        <f t="shared" ref="H56:H61" si="1">F56*G56</f>
        <v>0</v>
      </c>
      <c r="I56" s="22"/>
      <c r="J56" s="26"/>
      <c r="K56" s="18"/>
      <c r="L56" s="18"/>
      <c r="M56" s="30"/>
      <c r="N56" s="17"/>
      <c r="O56" s="18"/>
      <c r="P56" s="30"/>
      <c r="Q56" s="23"/>
    </row>
    <row r="57" spans="2:17" s="8" customFormat="1" ht="19.7" customHeight="1">
      <c r="B57" s="17"/>
      <c r="C57" s="17"/>
      <c r="D57" s="17"/>
      <c r="E57" s="50"/>
      <c r="F57" s="18"/>
      <c r="G57" s="51">
        <v>0</v>
      </c>
      <c r="H57" s="51">
        <f t="shared" si="1"/>
        <v>0</v>
      </c>
      <c r="I57" s="22"/>
      <c r="J57" s="26"/>
      <c r="K57" s="18"/>
      <c r="L57" s="18"/>
      <c r="M57" s="30"/>
      <c r="N57" s="17"/>
      <c r="O57" s="18"/>
      <c r="P57" s="30"/>
      <c r="Q57" s="23"/>
    </row>
    <row r="58" spans="2:17" s="8" customFormat="1" ht="19.7" customHeight="1">
      <c r="B58" s="17"/>
      <c r="C58" s="17"/>
      <c r="D58" s="17"/>
      <c r="E58" s="50"/>
      <c r="F58" s="18"/>
      <c r="G58" s="51">
        <v>0</v>
      </c>
      <c r="H58" s="51">
        <f t="shared" si="1"/>
        <v>0</v>
      </c>
      <c r="I58" s="22"/>
      <c r="J58" s="26"/>
      <c r="K58" s="18"/>
      <c r="L58" s="18"/>
      <c r="M58" s="30"/>
      <c r="N58" s="17"/>
      <c r="O58" s="18"/>
      <c r="P58" s="30"/>
      <c r="Q58" s="23"/>
    </row>
    <row r="59" spans="2:17" s="8" customFormat="1" ht="19.7" customHeight="1">
      <c r="B59" s="17"/>
      <c r="C59" s="17"/>
      <c r="D59" s="17"/>
      <c r="E59" s="50"/>
      <c r="F59" s="18"/>
      <c r="G59" s="51">
        <v>0</v>
      </c>
      <c r="H59" s="51">
        <f t="shared" si="1"/>
        <v>0</v>
      </c>
      <c r="I59" s="22"/>
      <c r="J59" s="26"/>
      <c r="K59" s="18"/>
      <c r="L59" s="18"/>
      <c r="M59" s="30"/>
      <c r="N59" s="17"/>
      <c r="O59" s="18"/>
      <c r="P59" s="30"/>
      <c r="Q59" s="23"/>
    </row>
    <row r="60" spans="2:17" s="8" customFormat="1" ht="19.7" customHeight="1">
      <c r="B60" s="17"/>
      <c r="C60" s="17"/>
      <c r="D60" s="17"/>
      <c r="E60" s="50"/>
      <c r="F60" s="18"/>
      <c r="G60" s="51">
        <v>0</v>
      </c>
      <c r="H60" s="51">
        <f t="shared" si="1"/>
        <v>0</v>
      </c>
      <c r="I60" s="22"/>
      <c r="J60" s="26"/>
      <c r="K60" s="18"/>
      <c r="L60" s="18"/>
      <c r="M60" s="30"/>
      <c r="N60" s="17"/>
      <c r="O60" s="18"/>
      <c r="P60" s="30"/>
      <c r="Q60" s="23"/>
    </row>
    <row r="61" spans="2:17" s="8" customFormat="1" ht="19.7" customHeight="1">
      <c r="B61" s="17"/>
      <c r="C61" s="17"/>
      <c r="D61" s="17"/>
      <c r="E61" s="50"/>
      <c r="F61" s="18"/>
      <c r="G61" s="51">
        <v>0</v>
      </c>
      <c r="H61" s="51">
        <f t="shared" si="1"/>
        <v>0</v>
      </c>
      <c r="I61" s="22"/>
      <c r="J61" s="26"/>
      <c r="K61" s="18"/>
      <c r="L61" s="18"/>
      <c r="M61" s="30"/>
      <c r="N61" s="17"/>
      <c r="O61" s="18"/>
      <c r="P61" s="30"/>
      <c r="Q61" s="23"/>
    </row>
    <row r="62" spans="2:17">
      <c r="G62" s="10"/>
      <c r="H62" s="10"/>
    </row>
  </sheetData>
  <autoFilter ref="B8:O61" xr:uid="{2B601C75-72B6-4199-9DA6-0B1018B3FD86}"/>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7CD1E-8F5F-4EE5-BB2D-8F956B106838}">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E8" sqref="E8"/>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1769</v>
      </c>
      <c r="G2" s="4" t="s">
        <v>2</v>
      </c>
      <c r="H2" s="5"/>
      <c r="I2" s="6"/>
      <c r="J2" s="7">
        <f>SUM(H:H)</f>
        <v>6016</v>
      </c>
    </row>
    <row r="3" spans="2:17" ht="20.100000000000001" customHeight="1">
      <c r="B3" s="1" t="s">
        <v>3</v>
      </c>
      <c r="C3" s="1"/>
      <c r="D3" s="1"/>
      <c r="E3" s="13" t="s">
        <v>475</v>
      </c>
    </row>
    <row r="4" spans="2:17" ht="20.100000000000001" customHeight="1">
      <c r="B4" s="1" t="s">
        <v>5</v>
      </c>
      <c r="C4" s="1"/>
      <c r="D4" s="1"/>
      <c r="E4" s="13">
        <v>209514</v>
      </c>
    </row>
    <row r="5" spans="2:17" ht="20.100000000000001" customHeight="1">
      <c r="B5" s="1" t="s">
        <v>6</v>
      </c>
      <c r="C5" s="1"/>
      <c r="D5" s="1"/>
      <c r="E5" s="16">
        <v>45209</v>
      </c>
    </row>
    <row r="6" spans="2:17" ht="20.100000000000001" customHeight="1">
      <c r="B6" s="1" t="s">
        <v>7</v>
      </c>
      <c r="C6" s="1"/>
      <c r="D6" s="1"/>
      <c r="E6" s="16">
        <v>45212</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51">
        <v>0</v>
      </c>
      <c r="H9" s="51">
        <f t="shared" ref="H9:H14" si="0">F9*G9</f>
        <v>0</v>
      </c>
      <c r="I9" s="22"/>
      <c r="J9" s="26"/>
      <c r="K9" s="18"/>
      <c r="L9" s="18"/>
      <c r="M9" s="30"/>
      <c r="N9" s="17"/>
      <c r="O9" s="18"/>
      <c r="P9" s="30"/>
      <c r="Q9" s="23"/>
    </row>
    <row r="10" spans="2:17" s="8" customFormat="1" ht="19.7" customHeight="1">
      <c r="B10" s="17">
        <v>1</v>
      </c>
      <c r="C10" s="17" t="s">
        <v>167</v>
      </c>
      <c r="D10" s="17" t="s">
        <v>167</v>
      </c>
      <c r="E10" s="50" t="s">
        <v>573</v>
      </c>
      <c r="F10" s="18">
        <v>1</v>
      </c>
      <c r="G10" s="51">
        <v>1536</v>
      </c>
      <c r="H10" s="51">
        <f t="shared" si="0"/>
        <v>1536</v>
      </c>
      <c r="I10" s="22"/>
      <c r="J10" s="26" t="s">
        <v>574</v>
      </c>
      <c r="K10" s="24" t="s">
        <v>5272</v>
      </c>
      <c r="L10" s="18"/>
      <c r="M10" s="30">
        <v>45202</v>
      </c>
      <c r="N10" s="17"/>
      <c r="O10" s="18"/>
      <c r="P10" s="30">
        <v>45209</v>
      </c>
      <c r="Q10" s="23">
        <v>45209</v>
      </c>
    </row>
    <row r="11" spans="2:17" s="8" customFormat="1" ht="19.7" customHeight="1">
      <c r="B11" s="17">
        <v>1</v>
      </c>
      <c r="C11" s="17" t="s">
        <v>167</v>
      </c>
      <c r="D11" s="17" t="s">
        <v>167</v>
      </c>
      <c r="E11" s="50" t="s">
        <v>575</v>
      </c>
      <c r="F11" s="18">
        <v>1</v>
      </c>
      <c r="G11" s="51">
        <v>1488</v>
      </c>
      <c r="H11" s="51">
        <f t="shared" si="0"/>
        <v>1488</v>
      </c>
      <c r="I11" s="22"/>
      <c r="J11" s="26" t="s">
        <v>576</v>
      </c>
      <c r="K11" s="24" t="s">
        <v>5272</v>
      </c>
      <c r="L11" s="18"/>
      <c r="M11" s="30">
        <v>45202</v>
      </c>
      <c r="N11" s="17"/>
      <c r="O11" s="18"/>
      <c r="P11" s="30">
        <v>45209</v>
      </c>
      <c r="Q11" s="23">
        <v>45209</v>
      </c>
    </row>
    <row r="12" spans="2:17" s="8" customFormat="1" ht="19.7" customHeight="1">
      <c r="B12" s="17">
        <v>1</v>
      </c>
      <c r="C12" s="17" t="s">
        <v>167</v>
      </c>
      <c r="D12" s="17" t="s">
        <v>167</v>
      </c>
      <c r="E12" s="50" t="s">
        <v>577</v>
      </c>
      <c r="F12" s="18">
        <v>1</v>
      </c>
      <c r="G12" s="51">
        <v>1312</v>
      </c>
      <c r="H12" s="51">
        <f t="shared" si="0"/>
        <v>1312</v>
      </c>
      <c r="I12" s="22"/>
      <c r="J12" s="26" t="s">
        <v>578</v>
      </c>
      <c r="K12" s="24" t="s">
        <v>5272</v>
      </c>
      <c r="L12" s="18"/>
      <c r="M12" s="30">
        <v>45202</v>
      </c>
      <c r="N12" s="17"/>
      <c r="O12" s="18"/>
      <c r="P12" s="30">
        <v>45209</v>
      </c>
      <c r="Q12" s="23">
        <v>45209</v>
      </c>
    </row>
    <row r="13" spans="2:17" s="8" customFormat="1" ht="19.7" customHeight="1">
      <c r="B13" s="17">
        <v>1</v>
      </c>
      <c r="C13" s="17" t="s">
        <v>167</v>
      </c>
      <c r="D13" s="17" t="s">
        <v>167</v>
      </c>
      <c r="E13" s="50" t="s">
        <v>752</v>
      </c>
      <c r="F13" s="18">
        <v>1</v>
      </c>
      <c r="G13" s="51">
        <v>930</v>
      </c>
      <c r="H13" s="51">
        <f t="shared" si="0"/>
        <v>930</v>
      </c>
      <c r="I13" s="22"/>
      <c r="J13" s="26" t="s">
        <v>753</v>
      </c>
      <c r="K13" s="24" t="s">
        <v>5272</v>
      </c>
      <c r="L13" s="18"/>
      <c r="M13" s="30">
        <v>45202</v>
      </c>
      <c r="N13" s="17"/>
      <c r="O13" s="18"/>
      <c r="P13" s="30">
        <v>45209</v>
      </c>
      <c r="Q13" s="23">
        <v>45209</v>
      </c>
    </row>
    <row r="14" spans="2:17" s="8" customFormat="1" ht="19.7" customHeight="1">
      <c r="B14" s="17">
        <v>1</v>
      </c>
      <c r="C14" s="17" t="s">
        <v>167</v>
      </c>
      <c r="D14" s="17" t="s">
        <v>167</v>
      </c>
      <c r="E14" s="50" t="s">
        <v>754</v>
      </c>
      <c r="F14" s="18">
        <v>1</v>
      </c>
      <c r="G14" s="51">
        <v>750</v>
      </c>
      <c r="H14" s="51">
        <f t="shared" si="0"/>
        <v>750</v>
      </c>
      <c r="I14" s="22"/>
      <c r="J14" s="26" t="s">
        <v>755</v>
      </c>
      <c r="K14" s="24" t="s">
        <v>5272</v>
      </c>
      <c r="L14" s="18"/>
      <c r="M14" s="30">
        <v>45202</v>
      </c>
      <c r="N14" s="17"/>
      <c r="O14" s="18"/>
      <c r="P14" s="30">
        <v>45209</v>
      </c>
      <c r="Q14" s="23">
        <v>45209</v>
      </c>
    </row>
    <row r="15" spans="2:17" s="8" customFormat="1" ht="19.7" customHeight="1">
      <c r="B15" s="17"/>
      <c r="C15" s="17"/>
      <c r="D15" s="17"/>
      <c r="E15" s="50"/>
      <c r="F15" s="18"/>
      <c r="G15" s="51">
        <v>0</v>
      </c>
      <c r="H15" s="51">
        <f>F15*G15</f>
        <v>0</v>
      </c>
      <c r="I15" s="22"/>
      <c r="J15" s="26"/>
      <c r="K15" s="18"/>
      <c r="L15" s="18"/>
      <c r="M15" s="30"/>
      <c r="N15" s="17"/>
      <c r="O15" s="18"/>
      <c r="P15" s="30"/>
      <c r="Q15" s="23"/>
    </row>
    <row r="16" spans="2:17" s="8" customFormat="1" ht="19.7" customHeight="1">
      <c r="B16" s="17"/>
      <c r="C16" s="17"/>
      <c r="D16" s="17"/>
      <c r="E16" s="50"/>
      <c r="F16" s="18"/>
      <c r="G16" s="51">
        <v>0</v>
      </c>
      <c r="H16" s="51">
        <f>F16*G16</f>
        <v>0</v>
      </c>
      <c r="I16" s="22"/>
      <c r="J16" s="26"/>
      <c r="K16" s="18"/>
      <c r="L16" s="18"/>
      <c r="M16" s="30"/>
      <c r="N16" s="17"/>
      <c r="O16" s="18"/>
      <c r="P16" s="30"/>
      <c r="Q16" s="23"/>
    </row>
    <row r="17" spans="2:17" s="8" customFormat="1" ht="19.7" customHeight="1">
      <c r="B17" s="17"/>
      <c r="C17" s="17"/>
      <c r="D17" s="17"/>
      <c r="E17" s="50"/>
      <c r="F17" s="18"/>
      <c r="G17" s="51">
        <v>0</v>
      </c>
      <c r="H17" s="51">
        <f>F17*G17</f>
        <v>0</v>
      </c>
      <c r="I17" s="22"/>
      <c r="J17" s="26"/>
      <c r="K17" s="18"/>
      <c r="L17" s="18"/>
      <c r="M17" s="30"/>
      <c r="N17" s="17"/>
      <c r="O17" s="18"/>
      <c r="P17" s="30"/>
      <c r="Q17" s="23"/>
    </row>
    <row r="18" spans="2:17" s="8" customFormat="1" ht="19.7" customHeight="1">
      <c r="B18" s="17"/>
      <c r="C18" s="17"/>
      <c r="D18" s="17"/>
      <c r="E18" s="50"/>
      <c r="F18" s="18"/>
      <c r="G18" s="51">
        <v>0</v>
      </c>
      <c r="H18" s="51">
        <f>F18*G18</f>
        <v>0</v>
      </c>
      <c r="I18" s="22"/>
      <c r="J18" s="26"/>
      <c r="K18" s="18"/>
      <c r="L18" s="18"/>
      <c r="M18" s="30"/>
      <c r="N18" s="17"/>
      <c r="O18" s="18"/>
      <c r="P18" s="30"/>
      <c r="Q18" s="23"/>
    </row>
    <row r="19" spans="2:17" s="8" customFormat="1" ht="19.7" customHeight="1">
      <c r="B19" s="17"/>
      <c r="C19" s="17"/>
      <c r="D19" s="17"/>
      <c r="E19" s="50"/>
      <c r="F19" s="18"/>
      <c r="G19" s="51">
        <v>0</v>
      </c>
      <c r="H19" s="51">
        <f>F19*G19</f>
        <v>0</v>
      </c>
      <c r="I19" s="22"/>
      <c r="J19" s="26"/>
      <c r="K19" s="18"/>
      <c r="L19" s="18"/>
      <c r="M19" s="30"/>
      <c r="N19" s="17"/>
      <c r="O19" s="18"/>
      <c r="P19" s="30"/>
      <c r="Q19" s="23"/>
    </row>
    <row r="20" spans="2:17">
      <c r="G20" s="10"/>
      <c r="H20" s="10"/>
    </row>
  </sheetData>
  <autoFilter ref="B8:O19" xr:uid="{609EBF88-0504-43EE-9222-2A2B34EFF03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B83B5-AB88-40F5-A4F0-5F54A31A01CF}">
  <sheetPr>
    <tabColor theme="7" tint="0.39997558519241921"/>
  </sheetPr>
  <dimension ref="A2:S143"/>
  <sheetViews>
    <sheetView zoomScale="85" zoomScaleNormal="85" workbookViewId="0">
      <pane xSplit="12" ySplit="7" topLeftCell="M8" activePane="bottomRight" state="frozen"/>
      <selection pane="topRight" activeCell="K1" sqref="K1"/>
      <selection pane="bottomLeft" activeCell="A9" sqref="A9"/>
      <selection pane="bottomRight" activeCell="G14" sqref="G14"/>
    </sheetView>
  </sheetViews>
  <sheetFormatPr defaultColWidth="8.875" defaultRowHeight="18.75"/>
  <cols>
    <col min="1" max="2" width="8.875" style="9"/>
    <col min="3" max="3" width="18.375" style="9" customWidth="1"/>
    <col min="4" max="4" width="6.25" style="8" customWidth="1"/>
    <col min="5" max="6" width="15.875" style="9" customWidth="1"/>
    <col min="7" max="7" width="64.125" style="9" customWidth="1"/>
    <col min="8" max="8" width="6.25" style="9" customWidth="1"/>
    <col min="9" max="10" width="9.875" style="8" bestFit="1" customWidth="1"/>
    <col min="11" max="11" width="7.375" style="459" customWidth="1"/>
    <col min="12" max="12" width="47.875" style="9" customWidth="1"/>
    <col min="13" max="13" width="41.375" style="9" customWidth="1"/>
    <col min="14" max="14" width="18.5" style="8" customWidth="1"/>
    <col min="15" max="15" width="13.875" style="48" customWidth="1"/>
    <col min="16" max="16" width="13.375" style="9" customWidth="1"/>
    <col min="17" max="17" width="12.75" style="10" customWidth="1"/>
    <col min="18" max="18" width="15.5" style="49" customWidth="1"/>
    <col min="19" max="19" width="12.25" style="11" customWidth="1"/>
    <col min="20" max="258" width="8.875" style="9"/>
    <col min="259" max="259" width="18.375" style="9" customWidth="1"/>
    <col min="260" max="260" width="6.25" style="9" customWidth="1"/>
    <col min="261" max="262" width="15.875" style="9" customWidth="1"/>
    <col min="263" max="263" width="64.125" style="9" customWidth="1"/>
    <col min="264" max="264" width="6.25" style="9" customWidth="1"/>
    <col min="265" max="266" width="9.875" style="9" bestFit="1" customWidth="1"/>
    <col min="267" max="267" width="7.375" style="9" customWidth="1"/>
    <col min="268" max="268" width="47.875" style="9" customWidth="1"/>
    <col min="269" max="269" width="41.375" style="9" customWidth="1"/>
    <col min="270" max="270" width="18.5" style="9" customWidth="1"/>
    <col min="271" max="271" width="13.875" style="9" customWidth="1"/>
    <col min="272" max="272" width="13.375" style="9" customWidth="1"/>
    <col min="273" max="273" width="12.75" style="9" customWidth="1"/>
    <col min="274" max="274" width="15.5" style="9" customWidth="1"/>
    <col min="275" max="275" width="12.25" style="9" customWidth="1"/>
    <col min="276" max="514" width="8.875" style="9"/>
    <col min="515" max="515" width="18.375" style="9" customWidth="1"/>
    <col min="516" max="516" width="6.25" style="9" customWidth="1"/>
    <col min="517" max="518" width="15.875" style="9" customWidth="1"/>
    <col min="519" max="519" width="64.125" style="9" customWidth="1"/>
    <col min="520" max="520" width="6.25" style="9" customWidth="1"/>
    <col min="521" max="522" width="9.875" style="9" bestFit="1" customWidth="1"/>
    <col min="523" max="523" width="7.375" style="9" customWidth="1"/>
    <col min="524" max="524" width="47.875" style="9" customWidth="1"/>
    <col min="525" max="525" width="41.375" style="9" customWidth="1"/>
    <col min="526" max="526" width="18.5" style="9" customWidth="1"/>
    <col min="527" max="527" width="13.875" style="9" customWidth="1"/>
    <col min="528" max="528" width="13.375" style="9" customWidth="1"/>
    <col min="529" max="529" width="12.75" style="9" customWidth="1"/>
    <col min="530" max="530" width="15.5" style="9" customWidth="1"/>
    <col min="531" max="531" width="12.25" style="9" customWidth="1"/>
    <col min="532" max="770" width="8.875" style="9"/>
    <col min="771" max="771" width="18.375" style="9" customWidth="1"/>
    <col min="772" max="772" width="6.25" style="9" customWidth="1"/>
    <col min="773" max="774" width="15.875" style="9" customWidth="1"/>
    <col min="775" max="775" width="64.125" style="9" customWidth="1"/>
    <col min="776" max="776" width="6.25" style="9" customWidth="1"/>
    <col min="777" max="778" width="9.875" style="9" bestFit="1" customWidth="1"/>
    <col min="779" max="779" width="7.375" style="9" customWidth="1"/>
    <col min="780" max="780" width="47.875" style="9" customWidth="1"/>
    <col min="781" max="781" width="41.375" style="9" customWidth="1"/>
    <col min="782" max="782" width="18.5" style="9" customWidth="1"/>
    <col min="783" max="783" width="13.875" style="9" customWidth="1"/>
    <col min="784" max="784" width="13.375" style="9" customWidth="1"/>
    <col min="785" max="785" width="12.75" style="9" customWidth="1"/>
    <col min="786" max="786" width="15.5" style="9" customWidth="1"/>
    <col min="787" max="787" width="12.25" style="9" customWidth="1"/>
    <col min="788" max="1026" width="8.875" style="9"/>
    <col min="1027" max="1027" width="18.375" style="9" customWidth="1"/>
    <col min="1028" max="1028" width="6.25" style="9" customWidth="1"/>
    <col min="1029" max="1030" width="15.875" style="9" customWidth="1"/>
    <col min="1031" max="1031" width="64.125" style="9" customWidth="1"/>
    <col min="1032" max="1032" width="6.25" style="9" customWidth="1"/>
    <col min="1033" max="1034" width="9.875" style="9" bestFit="1" customWidth="1"/>
    <col min="1035" max="1035" width="7.375" style="9" customWidth="1"/>
    <col min="1036" max="1036" width="47.875" style="9" customWidth="1"/>
    <col min="1037" max="1037" width="41.375" style="9" customWidth="1"/>
    <col min="1038" max="1038" width="18.5" style="9" customWidth="1"/>
    <col min="1039" max="1039" width="13.875" style="9" customWidth="1"/>
    <col min="1040" max="1040" width="13.375" style="9" customWidth="1"/>
    <col min="1041" max="1041" width="12.75" style="9" customWidth="1"/>
    <col min="1042" max="1042" width="15.5" style="9" customWidth="1"/>
    <col min="1043" max="1043" width="12.25" style="9" customWidth="1"/>
    <col min="1044" max="1282" width="8.875" style="9"/>
    <col min="1283" max="1283" width="18.375" style="9" customWidth="1"/>
    <col min="1284" max="1284" width="6.25" style="9" customWidth="1"/>
    <col min="1285" max="1286" width="15.875" style="9" customWidth="1"/>
    <col min="1287" max="1287" width="64.125" style="9" customWidth="1"/>
    <col min="1288" max="1288" width="6.25" style="9" customWidth="1"/>
    <col min="1289" max="1290" width="9.875" style="9" bestFit="1" customWidth="1"/>
    <col min="1291" max="1291" width="7.375" style="9" customWidth="1"/>
    <col min="1292" max="1292" width="47.875" style="9" customWidth="1"/>
    <col min="1293" max="1293" width="41.375" style="9" customWidth="1"/>
    <col min="1294" max="1294" width="18.5" style="9" customWidth="1"/>
    <col min="1295" max="1295" width="13.875" style="9" customWidth="1"/>
    <col min="1296" max="1296" width="13.375" style="9" customWidth="1"/>
    <col min="1297" max="1297" width="12.75" style="9" customWidth="1"/>
    <col min="1298" max="1298" width="15.5" style="9" customWidth="1"/>
    <col min="1299" max="1299" width="12.25" style="9" customWidth="1"/>
    <col min="1300" max="1538" width="8.875" style="9"/>
    <col min="1539" max="1539" width="18.375" style="9" customWidth="1"/>
    <col min="1540" max="1540" width="6.25" style="9" customWidth="1"/>
    <col min="1541" max="1542" width="15.875" style="9" customWidth="1"/>
    <col min="1543" max="1543" width="64.125" style="9" customWidth="1"/>
    <col min="1544" max="1544" width="6.25" style="9" customWidth="1"/>
    <col min="1545" max="1546" width="9.875" style="9" bestFit="1" customWidth="1"/>
    <col min="1547" max="1547" width="7.375" style="9" customWidth="1"/>
    <col min="1548" max="1548" width="47.875" style="9" customWidth="1"/>
    <col min="1549" max="1549" width="41.375" style="9" customWidth="1"/>
    <col min="1550" max="1550" width="18.5" style="9" customWidth="1"/>
    <col min="1551" max="1551" width="13.875" style="9" customWidth="1"/>
    <col min="1552" max="1552" width="13.375" style="9" customWidth="1"/>
    <col min="1553" max="1553" width="12.75" style="9" customWidth="1"/>
    <col min="1554" max="1554" width="15.5" style="9" customWidth="1"/>
    <col min="1555" max="1555" width="12.25" style="9" customWidth="1"/>
    <col min="1556" max="1794" width="8.875" style="9"/>
    <col min="1795" max="1795" width="18.375" style="9" customWidth="1"/>
    <col min="1796" max="1796" width="6.25" style="9" customWidth="1"/>
    <col min="1797" max="1798" width="15.875" style="9" customWidth="1"/>
    <col min="1799" max="1799" width="64.125" style="9" customWidth="1"/>
    <col min="1800" max="1800" width="6.25" style="9" customWidth="1"/>
    <col min="1801" max="1802" width="9.875" style="9" bestFit="1" customWidth="1"/>
    <col min="1803" max="1803" width="7.375" style="9" customWidth="1"/>
    <col min="1804" max="1804" width="47.875" style="9" customWidth="1"/>
    <col min="1805" max="1805" width="41.375" style="9" customWidth="1"/>
    <col min="1806" max="1806" width="18.5" style="9" customWidth="1"/>
    <col min="1807" max="1807" width="13.875" style="9" customWidth="1"/>
    <col min="1808" max="1808" width="13.375" style="9" customWidth="1"/>
    <col min="1809" max="1809" width="12.75" style="9" customWidth="1"/>
    <col min="1810" max="1810" width="15.5" style="9" customWidth="1"/>
    <col min="1811" max="1811" width="12.25" style="9" customWidth="1"/>
    <col min="1812" max="2050" width="8.875" style="9"/>
    <col min="2051" max="2051" width="18.375" style="9" customWidth="1"/>
    <col min="2052" max="2052" width="6.25" style="9" customWidth="1"/>
    <col min="2053" max="2054" width="15.875" style="9" customWidth="1"/>
    <col min="2055" max="2055" width="64.125" style="9" customWidth="1"/>
    <col min="2056" max="2056" width="6.25" style="9" customWidth="1"/>
    <col min="2057" max="2058" width="9.875" style="9" bestFit="1" customWidth="1"/>
    <col min="2059" max="2059" width="7.375" style="9" customWidth="1"/>
    <col min="2060" max="2060" width="47.875" style="9" customWidth="1"/>
    <col min="2061" max="2061" width="41.375" style="9" customWidth="1"/>
    <col min="2062" max="2062" width="18.5" style="9" customWidth="1"/>
    <col min="2063" max="2063" width="13.875" style="9" customWidth="1"/>
    <col min="2064" max="2064" width="13.375" style="9" customWidth="1"/>
    <col min="2065" max="2065" width="12.75" style="9" customWidth="1"/>
    <col min="2066" max="2066" width="15.5" style="9" customWidth="1"/>
    <col min="2067" max="2067" width="12.25" style="9" customWidth="1"/>
    <col min="2068" max="2306" width="8.875" style="9"/>
    <col min="2307" max="2307" width="18.375" style="9" customWidth="1"/>
    <col min="2308" max="2308" width="6.25" style="9" customWidth="1"/>
    <col min="2309" max="2310" width="15.875" style="9" customWidth="1"/>
    <col min="2311" max="2311" width="64.125" style="9" customWidth="1"/>
    <col min="2312" max="2312" width="6.25" style="9" customWidth="1"/>
    <col min="2313" max="2314" width="9.875" style="9" bestFit="1" customWidth="1"/>
    <col min="2315" max="2315" width="7.375" style="9" customWidth="1"/>
    <col min="2316" max="2316" width="47.875" style="9" customWidth="1"/>
    <col min="2317" max="2317" width="41.375" style="9" customWidth="1"/>
    <col min="2318" max="2318" width="18.5" style="9" customWidth="1"/>
    <col min="2319" max="2319" width="13.875" style="9" customWidth="1"/>
    <col min="2320" max="2320" width="13.375" style="9" customWidth="1"/>
    <col min="2321" max="2321" width="12.75" style="9" customWidth="1"/>
    <col min="2322" max="2322" width="15.5" style="9" customWidth="1"/>
    <col min="2323" max="2323" width="12.25" style="9" customWidth="1"/>
    <col min="2324" max="2562" width="8.875" style="9"/>
    <col min="2563" max="2563" width="18.375" style="9" customWidth="1"/>
    <col min="2564" max="2564" width="6.25" style="9" customWidth="1"/>
    <col min="2565" max="2566" width="15.875" style="9" customWidth="1"/>
    <col min="2567" max="2567" width="64.125" style="9" customWidth="1"/>
    <col min="2568" max="2568" width="6.25" style="9" customWidth="1"/>
    <col min="2569" max="2570" width="9.875" style="9" bestFit="1" customWidth="1"/>
    <col min="2571" max="2571" width="7.375" style="9" customWidth="1"/>
    <col min="2572" max="2572" width="47.875" style="9" customWidth="1"/>
    <col min="2573" max="2573" width="41.375" style="9" customWidth="1"/>
    <col min="2574" max="2574" width="18.5" style="9" customWidth="1"/>
    <col min="2575" max="2575" width="13.875" style="9" customWidth="1"/>
    <col min="2576" max="2576" width="13.375" style="9" customWidth="1"/>
    <col min="2577" max="2577" width="12.75" style="9" customWidth="1"/>
    <col min="2578" max="2578" width="15.5" style="9" customWidth="1"/>
    <col min="2579" max="2579" width="12.25" style="9" customWidth="1"/>
    <col min="2580" max="2818" width="8.875" style="9"/>
    <col min="2819" max="2819" width="18.375" style="9" customWidth="1"/>
    <col min="2820" max="2820" width="6.25" style="9" customWidth="1"/>
    <col min="2821" max="2822" width="15.875" style="9" customWidth="1"/>
    <col min="2823" max="2823" width="64.125" style="9" customWidth="1"/>
    <col min="2824" max="2824" width="6.25" style="9" customWidth="1"/>
    <col min="2825" max="2826" width="9.875" style="9" bestFit="1" customWidth="1"/>
    <col min="2827" max="2827" width="7.375" style="9" customWidth="1"/>
    <col min="2828" max="2828" width="47.875" style="9" customWidth="1"/>
    <col min="2829" max="2829" width="41.375" style="9" customWidth="1"/>
    <col min="2830" max="2830" width="18.5" style="9" customWidth="1"/>
    <col min="2831" max="2831" width="13.875" style="9" customWidth="1"/>
    <col min="2832" max="2832" width="13.375" style="9" customWidth="1"/>
    <col min="2833" max="2833" width="12.75" style="9" customWidth="1"/>
    <col min="2834" max="2834" width="15.5" style="9" customWidth="1"/>
    <col min="2835" max="2835" width="12.25" style="9" customWidth="1"/>
    <col min="2836" max="3074" width="8.875" style="9"/>
    <col min="3075" max="3075" width="18.375" style="9" customWidth="1"/>
    <col min="3076" max="3076" width="6.25" style="9" customWidth="1"/>
    <col min="3077" max="3078" width="15.875" style="9" customWidth="1"/>
    <col min="3079" max="3079" width="64.125" style="9" customWidth="1"/>
    <col min="3080" max="3080" width="6.25" style="9" customWidth="1"/>
    <col min="3081" max="3082" width="9.875" style="9" bestFit="1" customWidth="1"/>
    <col min="3083" max="3083" width="7.375" style="9" customWidth="1"/>
    <col min="3084" max="3084" width="47.875" style="9" customWidth="1"/>
    <col min="3085" max="3085" width="41.375" style="9" customWidth="1"/>
    <col min="3086" max="3086" width="18.5" style="9" customWidth="1"/>
    <col min="3087" max="3087" width="13.875" style="9" customWidth="1"/>
    <col min="3088" max="3088" width="13.375" style="9" customWidth="1"/>
    <col min="3089" max="3089" width="12.75" style="9" customWidth="1"/>
    <col min="3090" max="3090" width="15.5" style="9" customWidth="1"/>
    <col min="3091" max="3091" width="12.25" style="9" customWidth="1"/>
    <col min="3092" max="3330" width="8.875" style="9"/>
    <col min="3331" max="3331" width="18.375" style="9" customWidth="1"/>
    <col min="3332" max="3332" width="6.25" style="9" customWidth="1"/>
    <col min="3333" max="3334" width="15.875" style="9" customWidth="1"/>
    <col min="3335" max="3335" width="64.125" style="9" customWidth="1"/>
    <col min="3336" max="3336" width="6.25" style="9" customWidth="1"/>
    <col min="3337" max="3338" width="9.875" style="9" bestFit="1" customWidth="1"/>
    <col min="3339" max="3339" width="7.375" style="9" customWidth="1"/>
    <col min="3340" max="3340" width="47.875" style="9" customWidth="1"/>
    <col min="3341" max="3341" width="41.375" style="9" customWidth="1"/>
    <col min="3342" max="3342" width="18.5" style="9" customWidth="1"/>
    <col min="3343" max="3343" width="13.875" style="9" customWidth="1"/>
    <col min="3344" max="3344" width="13.375" style="9" customWidth="1"/>
    <col min="3345" max="3345" width="12.75" style="9" customWidth="1"/>
    <col min="3346" max="3346" width="15.5" style="9" customWidth="1"/>
    <col min="3347" max="3347" width="12.25" style="9" customWidth="1"/>
    <col min="3348" max="3586" width="8.875" style="9"/>
    <col min="3587" max="3587" width="18.375" style="9" customWidth="1"/>
    <col min="3588" max="3588" width="6.25" style="9" customWidth="1"/>
    <col min="3589" max="3590" width="15.875" style="9" customWidth="1"/>
    <col min="3591" max="3591" width="64.125" style="9" customWidth="1"/>
    <col min="3592" max="3592" width="6.25" style="9" customWidth="1"/>
    <col min="3593" max="3594" width="9.875" style="9" bestFit="1" customWidth="1"/>
    <col min="3595" max="3595" width="7.375" style="9" customWidth="1"/>
    <col min="3596" max="3596" width="47.875" style="9" customWidth="1"/>
    <col min="3597" max="3597" width="41.375" style="9" customWidth="1"/>
    <col min="3598" max="3598" width="18.5" style="9" customWidth="1"/>
    <col min="3599" max="3599" width="13.875" style="9" customWidth="1"/>
    <col min="3600" max="3600" width="13.375" style="9" customWidth="1"/>
    <col min="3601" max="3601" width="12.75" style="9" customWidth="1"/>
    <col min="3602" max="3602" width="15.5" style="9" customWidth="1"/>
    <col min="3603" max="3603" width="12.25" style="9" customWidth="1"/>
    <col min="3604" max="3842" width="8.875" style="9"/>
    <col min="3843" max="3843" width="18.375" style="9" customWidth="1"/>
    <col min="3844" max="3844" width="6.25" style="9" customWidth="1"/>
    <col min="3845" max="3846" width="15.875" style="9" customWidth="1"/>
    <col min="3847" max="3847" width="64.125" style="9" customWidth="1"/>
    <col min="3848" max="3848" width="6.25" style="9" customWidth="1"/>
    <col min="3849" max="3850" width="9.875" style="9" bestFit="1" customWidth="1"/>
    <col min="3851" max="3851" width="7.375" style="9" customWidth="1"/>
    <col min="3852" max="3852" width="47.875" style="9" customWidth="1"/>
    <col min="3853" max="3853" width="41.375" style="9" customWidth="1"/>
    <col min="3854" max="3854" width="18.5" style="9" customWidth="1"/>
    <col min="3855" max="3855" width="13.875" style="9" customWidth="1"/>
    <col min="3856" max="3856" width="13.375" style="9" customWidth="1"/>
    <col min="3857" max="3857" width="12.75" style="9" customWidth="1"/>
    <col min="3858" max="3858" width="15.5" style="9" customWidth="1"/>
    <col min="3859" max="3859" width="12.25" style="9" customWidth="1"/>
    <col min="3860" max="4098" width="8.875" style="9"/>
    <col min="4099" max="4099" width="18.375" style="9" customWidth="1"/>
    <col min="4100" max="4100" width="6.25" style="9" customWidth="1"/>
    <col min="4101" max="4102" width="15.875" style="9" customWidth="1"/>
    <col min="4103" max="4103" width="64.125" style="9" customWidth="1"/>
    <col min="4104" max="4104" width="6.25" style="9" customWidth="1"/>
    <col min="4105" max="4106" width="9.875" style="9" bestFit="1" customWidth="1"/>
    <col min="4107" max="4107" width="7.375" style="9" customWidth="1"/>
    <col min="4108" max="4108" width="47.875" style="9" customWidth="1"/>
    <col min="4109" max="4109" width="41.375" style="9" customWidth="1"/>
    <col min="4110" max="4110" width="18.5" style="9" customWidth="1"/>
    <col min="4111" max="4111" width="13.875" style="9" customWidth="1"/>
    <col min="4112" max="4112" width="13.375" style="9" customWidth="1"/>
    <col min="4113" max="4113" width="12.75" style="9" customWidth="1"/>
    <col min="4114" max="4114" width="15.5" style="9" customWidth="1"/>
    <col min="4115" max="4115" width="12.25" style="9" customWidth="1"/>
    <col min="4116" max="4354" width="8.875" style="9"/>
    <col min="4355" max="4355" width="18.375" style="9" customWidth="1"/>
    <col min="4356" max="4356" width="6.25" style="9" customWidth="1"/>
    <col min="4357" max="4358" width="15.875" style="9" customWidth="1"/>
    <col min="4359" max="4359" width="64.125" style="9" customWidth="1"/>
    <col min="4360" max="4360" width="6.25" style="9" customWidth="1"/>
    <col min="4361" max="4362" width="9.875" style="9" bestFit="1" customWidth="1"/>
    <col min="4363" max="4363" width="7.375" style="9" customWidth="1"/>
    <col min="4364" max="4364" width="47.875" style="9" customWidth="1"/>
    <col min="4365" max="4365" width="41.375" style="9" customWidth="1"/>
    <col min="4366" max="4366" width="18.5" style="9" customWidth="1"/>
    <col min="4367" max="4367" width="13.875" style="9" customWidth="1"/>
    <col min="4368" max="4368" width="13.375" style="9" customWidth="1"/>
    <col min="4369" max="4369" width="12.75" style="9" customWidth="1"/>
    <col min="4370" max="4370" width="15.5" style="9" customWidth="1"/>
    <col min="4371" max="4371" width="12.25" style="9" customWidth="1"/>
    <col min="4372" max="4610" width="8.875" style="9"/>
    <col min="4611" max="4611" width="18.375" style="9" customWidth="1"/>
    <col min="4612" max="4612" width="6.25" style="9" customWidth="1"/>
    <col min="4613" max="4614" width="15.875" style="9" customWidth="1"/>
    <col min="4615" max="4615" width="64.125" style="9" customWidth="1"/>
    <col min="4616" max="4616" width="6.25" style="9" customWidth="1"/>
    <col min="4617" max="4618" width="9.875" style="9" bestFit="1" customWidth="1"/>
    <col min="4619" max="4619" width="7.375" style="9" customWidth="1"/>
    <col min="4620" max="4620" width="47.875" style="9" customWidth="1"/>
    <col min="4621" max="4621" width="41.375" style="9" customWidth="1"/>
    <col min="4622" max="4622" width="18.5" style="9" customWidth="1"/>
    <col min="4623" max="4623" width="13.875" style="9" customWidth="1"/>
    <col min="4624" max="4624" width="13.375" style="9" customWidth="1"/>
    <col min="4625" max="4625" width="12.75" style="9" customWidth="1"/>
    <col min="4626" max="4626" width="15.5" style="9" customWidth="1"/>
    <col min="4627" max="4627" width="12.25" style="9" customWidth="1"/>
    <col min="4628" max="4866" width="8.875" style="9"/>
    <col min="4867" max="4867" width="18.375" style="9" customWidth="1"/>
    <col min="4868" max="4868" width="6.25" style="9" customWidth="1"/>
    <col min="4869" max="4870" width="15.875" style="9" customWidth="1"/>
    <col min="4871" max="4871" width="64.125" style="9" customWidth="1"/>
    <col min="4872" max="4872" width="6.25" style="9" customWidth="1"/>
    <col min="4873" max="4874" width="9.875" style="9" bestFit="1" customWidth="1"/>
    <col min="4875" max="4875" width="7.375" style="9" customWidth="1"/>
    <col min="4876" max="4876" width="47.875" style="9" customWidth="1"/>
    <col min="4877" max="4877" width="41.375" style="9" customWidth="1"/>
    <col min="4878" max="4878" width="18.5" style="9" customWidth="1"/>
    <col min="4879" max="4879" width="13.875" style="9" customWidth="1"/>
    <col min="4880" max="4880" width="13.375" style="9" customWidth="1"/>
    <col min="4881" max="4881" width="12.75" style="9" customWidth="1"/>
    <col min="4882" max="4882" width="15.5" style="9" customWidth="1"/>
    <col min="4883" max="4883" width="12.25" style="9" customWidth="1"/>
    <col min="4884" max="5122" width="8.875" style="9"/>
    <col min="5123" max="5123" width="18.375" style="9" customWidth="1"/>
    <col min="5124" max="5124" width="6.25" style="9" customWidth="1"/>
    <col min="5125" max="5126" width="15.875" style="9" customWidth="1"/>
    <col min="5127" max="5127" width="64.125" style="9" customWidth="1"/>
    <col min="5128" max="5128" width="6.25" style="9" customWidth="1"/>
    <col min="5129" max="5130" width="9.875" style="9" bestFit="1" customWidth="1"/>
    <col min="5131" max="5131" width="7.375" style="9" customWidth="1"/>
    <col min="5132" max="5132" width="47.875" style="9" customWidth="1"/>
    <col min="5133" max="5133" width="41.375" style="9" customWidth="1"/>
    <col min="5134" max="5134" width="18.5" style="9" customWidth="1"/>
    <col min="5135" max="5135" width="13.875" style="9" customWidth="1"/>
    <col min="5136" max="5136" width="13.375" style="9" customWidth="1"/>
    <col min="5137" max="5137" width="12.75" style="9" customWidth="1"/>
    <col min="5138" max="5138" width="15.5" style="9" customWidth="1"/>
    <col min="5139" max="5139" width="12.25" style="9" customWidth="1"/>
    <col min="5140" max="5378" width="8.875" style="9"/>
    <col min="5379" max="5379" width="18.375" style="9" customWidth="1"/>
    <col min="5380" max="5380" width="6.25" style="9" customWidth="1"/>
    <col min="5381" max="5382" width="15.875" style="9" customWidth="1"/>
    <col min="5383" max="5383" width="64.125" style="9" customWidth="1"/>
    <col min="5384" max="5384" width="6.25" style="9" customWidth="1"/>
    <col min="5385" max="5386" width="9.875" style="9" bestFit="1" customWidth="1"/>
    <col min="5387" max="5387" width="7.375" style="9" customWidth="1"/>
    <col min="5388" max="5388" width="47.875" style="9" customWidth="1"/>
    <col min="5389" max="5389" width="41.375" style="9" customWidth="1"/>
    <col min="5390" max="5390" width="18.5" style="9" customWidth="1"/>
    <col min="5391" max="5391" width="13.875" style="9" customWidth="1"/>
    <col min="5392" max="5392" width="13.375" style="9" customWidth="1"/>
    <col min="5393" max="5393" width="12.75" style="9" customWidth="1"/>
    <col min="5394" max="5394" width="15.5" style="9" customWidth="1"/>
    <col min="5395" max="5395" width="12.25" style="9" customWidth="1"/>
    <col min="5396" max="5634" width="8.875" style="9"/>
    <col min="5635" max="5635" width="18.375" style="9" customWidth="1"/>
    <col min="5636" max="5636" width="6.25" style="9" customWidth="1"/>
    <col min="5637" max="5638" width="15.875" style="9" customWidth="1"/>
    <col min="5639" max="5639" width="64.125" style="9" customWidth="1"/>
    <col min="5640" max="5640" width="6.25" style="9" customWidth="1"/>
    <col min="5641" max="5642" width="9.875" style="9" bestFit="1" customWidth="1"/>
    <col min="5643" max="5643" width="7.375" style="9" customWidth="1"/>
    <col min="5644" max="5644" width="47.875" style="9" customWidth="1"/>
    <col min="5645" max="5645" width="41.375" style="9" customWidth="1"/>
    <col min="5646" max="5646" width="18.5" style="9" customWidth="1"/>
    <col min="5647" max="5647" width="13.875" style="9" customWidth="1"/>
    <col min="5648" max="5648" width="13.375" style="9" customWidth="1"/>
    <col min="5649" max="5649" width="12.75" style="9" customWidth="1"/>
    <col min="5650" max="5650" width="15.5" style="9" customWidth="1"/>
    <col min="5651" max="5651" width="12.25" style="9" customWidth="1"/>
    <col min="5652" max="5890" width="8.875" style="9"/>
    <col min="5891" max="5891" width="18.375" style="9" customWidth="1"/>
    <col min="5892" max="5892" width="6.25" style="9" customWidth="1"/>
    <col min="5893" max="5894" width="15.875" style="9" customWidth="1"/>
    <col min="5895" max="5895" width="64.125" style="9" customWidth="1"/>
    <col min="5896" max="5896" width="6.25" style="9" customWidth="1"/>
    <col min="5897" max="5898" width="9.875" style="9" bestFit="1" customWidth="1"/>
    <col min="5899" max="5899" width="7.375" style="9" customWidth="1"/>
    <col min="5900" max="5900" width="47.875" style="9" customWidth="1"/>
    <col min="5901" max="5901" width="41.375" style="9" customWidth="1"/>
    <col min="5902" max="5902" width="18.5" style="9" customWidth="1"/>
    <col min="5903" max="5903" width="13.875" style="9" customWidth="1"/>
    <col min="5904" max="5904" width="13.375" style="9" customWidth="1"/>
    <col min="5905" max="5905" width="12.75" style="9" customWidth="1"/>
    <col min="5906" max="5906" width="15.5" style="9" customWidth="1"/>
    <col min="5907" max="5907" width="12.25" style="9" customWidth="1"/>
    <col min="5908" max="6146" width="8.875" style="9"/>
    <col min="6147" max="6147" width="18.375" style="9" customWidth="1"/>
    <col min="6148" max="6148" width="6.25" style="9" customWidth="1"/>
    <col min="6149" max="6150" width="15.875" style="9" customWidth="1"/>
    <col min="6151" max="6151" width="64.125" style="9" customWidth="1"/>
    <col min="6152" max="6152" width="6.25" style="9" customWidth="1"/>
    <col min="6153" max="6154" width="9.875" style="9" bestFit="1" customWidth="1"/>
    <col min="6155" max="6155" width="7.375" style="9" customWidth="1"/>
    <col min="6156" max="6156" width="47.875" style="9" customWidth="1"/>
    <col min="6157" max="6157" width="41.375" style="9" customWidth="1"/>
    <col min="6158" max="6158" width="18.5" style="9" customWidth="1"/>
    <col min="6159" max="6159" width="13.875" style="9" customWidth="1"/>
    <col min="6160" max="6160" width="13.375" style="9" customWidth="1"/>
    <col min="6161" max="6161" width="12.75" style="9" customWidth="1"/>
    <col min="6162" max="6162" width="15.5" style="9" customWidth="1"/>
    <col min="6163" max="6163" width="12.25" style="9" customWidth="1"/>
    <col min="6164" max="6402" width="8.875" style="9"/>
    <col min="6403" max="6403" width="18.375" style="9" customWidth="1"/>
    <col min="6404" max="6404" width="6.25" style="9" customWidth="1"/>
    <col min="6405" max="6406" width="15.875" style="9" customWidth="1"/>
    <col min="6407" max="6407" width="64.125" style="9" customWidth="1"/>
    <col min="6408" max="6408" width="6.25" style="9" customWidth="1"/>
    <col min="6409" max="6410" width="9.875" style="9" bestFit="1" customWidth="1"/>
    <col min="6411" max="6411" width="7.375" style="9" customWidth="1"/>
    <col min="6412" max="6412" width="47.875" style="9" customWidth="1"/>
    <col min="6413" max="6413" width="41.375" style="9" customWidth="1"/>
    <col min="6414" max="6414" width="18.5" style="9" customWidth="1"/>
    <col min="6415" max="6415" width="13.875" style="9" customWidth="1"/>
    <col min="6416" max="6416" width="13.375" style="9" customWidth="1"/>
    <col min="6417" max="6417" width="12.75" style="9" customWidth="1"/>
    <col min="6418" max="6418" width="15.5" style="9" customWidth="1"/>
    <col min="6419" max="6419" width="12.25" style="9" customWidth="1"/>
    <col min="6420" max="6658" width="8.875" style="9"/>
    <col min="6659" max="6659" width="18.375" style="9" customWidth="1"/>
    <col min="6660" max="6660" width="6.25" style="9" customWidth="1"/>
    <col min="6661" max="6662" width="15.875" style="9" customWidth="1"/>
    <col min="6663" max="6663" width="64.125" style="9" customWidth="1"/>
    <col min="6664" max="6664" width="6.25" style="9" customWidth="1"/>
    <col min="6665" max="6666" width="9.875" style="9" bestFit="1" customWidth="1"/>
    <col min="6667" max="6667" width="7.375" style="9" customWidth="1"/>
    <col min="6668" max="6668" width="47.875" style="9" customWidth="1"/>
    <col min="6669" max="6669" width="41.375" style="9" customWidth="1"/>
    <col min="6670" max="6670" width="18.5" style="9" customWidth="1"/>
    <col min="6671" max="6671" width="13.875" style="9" customWidth="1"/>
    <col min="6672" max="6672" width="13.375" style="9" customWidth="1"/>
    <col min="6673" max="6673" width="12.75" style="9" customWidth="1"/>
    <col min="6674" max="6674" width="15.5" style="9" customWidth="1"/>
    <col min="6675" max="6675" width="12.25" style="9" customWidth="1"/>
    <col min="6676" max="6914" width="8.875" style="9"/>
    <col min="6915" max="6915" width="18.375" style="9" customWidth="1"/>
    <col min="6916" max="6916" width="6.25" style="9" customWidth="1"/>
    <col min="6917" max="6918" width="15.875" style="9" customWidth="1"/>
    <col min="6919" max="6919" width="64.125" style="9" customWidth="1"/>
    <col min="6920" max="6920" width="6.25" style="9" customWidth="1"/>
    <col min="6921" max="6922" width="9.875" style="9" bestFit="1" customWidth="1"/>
    <col min="6923" max="6923" width="7.375" style="9" customWidth="1"/>
    <col min="6924" max="6924" width="47.875" style="9" customWidth="1"/>
    <col min="6925" max="6925" width="41.375" style="9" customWidth="1"/>
    <col min="6926" max="6926" width="18.5" style="9" customWidth="1"/>
    <col min="6927" max="6927" width="13.875" style="9" customWidth="1"/>
    <col min="6928" max="6928" width="13.375" style="9" customWidth="1"/>
    <col min="6929" max="6929" width="12.75" style="9" customWidth="1"/>
    <col min="6930" max="6930" width="15.5" style="9" customWidth="1"/>
    <col min="6931" max="6931" width="12.25" style="9" customWidth="1"/>
    <col min="6932" max="7170" width="8.875" style="9"/>
    <col min="7171" max="7171" width="18.375" style="9" customWidth="1"/>
    <col min="7172" max="7172" width="6.25" style="9" customWidth="1"/>
    <col min="7173" max="7174" width="15.875" style="9" customWidth="1"/>
    <col min="7175" max="7175" width="64.125" style="9" customWidth="1"/>
    <col min="7176" max="7176" width="6.25" style="9" customWidth="1"/>
    <col min="7177" max="7178" width="9.875" style="9" bestFit="1" customWidth="1"/>
    <col min="7179" max="7179" width="7.375" style="9" customWidth="1"/>
    <col min="7180" max="7180" width="47.875" style="9" customWidth="1"/>
    <col min="7181" max="7181" width="41.375" style="9" customWidth="1"/>
    <col min="7182" max="7182" width="18.5" style="9" customWidth="1"/>
    <col min="7183" max="7183" width="13.875" style="9" customWidth="1"/>
    <col min="7184" max="7184" width="13.375" style="9" customWidth="1"/>
    <col min="7185" max="7185" width="12.75" style="9" customWidth="1"/>
    <col min="7186" max="7186" width="15.5" style="9" customWidth="1"/>
    <col min="7187" max="7187" width="12.25" style="9" customWidth="1"/>
    <col min="7188" max="7426" width="8.875" style="9"/>
    <col min="7427" max="7427" width="18.375" style="9" customWidth="1"/>
    <col min="7428" max="7428" width="6.25" style="9" customWidth="1"/>
    <col min="7429" max="7430" width="15.875" style="9" customWidth="1"/>
    <col min="7431" max="7431" width="64.125" style="9" customWidth="1"/>
    <col min="7432" max="7432" width="6.25" style="9" customWidth="1"/>
    <col min="7433" max="7434" width="9.875" style="9" bestFit="1" customWidth="1"/>
    <col min="7435" max="7435" width="7.375" style="9" customWidth="1"/>
    <col min="7436" max="7436" width="47.875" style="9" customWidth="1"/>
    <col min="7437" max="7437" width="41.375" style="9" customWidth="1"/>
    <col min="7438" max="7438" width="18.5" style="9" customWidth="1"/>
    <col min="7439" max="7439" width="13.875" style="9" customWidth="1"/>
    <col min="7440" max="7440" width="13.375" style="9" customWidth="1"/>
    <col min="7441" max="7441" width="12.75" style="9" customWidth="1"/>
    <col min="7442" max="7442" width="15.5" style="9" customWidth="1"/>
    <col min="7443" max="7443" width="12.25" style="9" customWidth="1"/>
    <col min="7444" max="7682" width="8.875" style="9"/>
    <col min="7683" max="7683" width="18.375" style="9" customWidth="1"/>
    <col min="7684" max="7684" width="6.25" style="9" customWidth="1"/>
    <col min="7685" max="7686" width="15.875" style="9" customWidth="1"/>
    <col min="7687" max="7687" width="64.125" style="9" customWidth="1"/>
    <col min="7688" max="7688" width="6.25" style="9" customWidth="1"/>
    <col min="7689" max="7690" width="9.875" style="9" bestFit="1" customWidth="1"/>
    <col min="7691" max="7691" width="7.375" style="9" customWidth="1"/>
    <col min="7692" max="7692" width="47.875" style="9" customWidth="1"/>
    <col min="7693" max="7693" width="41.375" style="9" customWidth="1"/>
    <col min="7694" max="7694" width="18.5" style="9" customWidth="1"/>
    <col min="7695" max="7695" width="13.875" style="9" customWidth="1"/>
    <col min="7696" max="7696" width="13.375" style="9" customWidth="1"/>
    <col min="7697" max="7697" width="12.75" style="9" customWidth="1"/>
    <col min="7698" max="7698" width="15.5" style="9" customWidth="1"/>
    <col min="7699" max="7699" width="12.25" style="9" customWidth="1"/>
    <col min="7700" max="7938" width="8.875" style="9"/>
    <col min="7939" max="7939" width="18.375" style="9" customWidth="1"/>
    <col min="7940" max="7940" width="6.25" style="9" customWidth="1"/>
    <col min="7941" max="7942" width="15.875" style="9" customWidth="1"/>
    <col min="7943" max="7943" width="64.125" style="9" customWidth="1"/>
    <col min="7944" max="7944" width="6.25" style="9" customWidth="1"/>
    <col min="7945" max="7946" width="9.875" style="9" bestFit="1" customWidth="1"/>
    <col min="7947" max="7947" width="7.375" style="9" customWidth="1"/>
    <col min="7948" max="7948" width="47.875" style="9" customWidth="1"/>
    <col min="7949" max="7949" width="41.375" style="9" customWidth="1"/>
    <col min="7950" max="7950" width="18.5" style="9" customWidth="1"/>
    <col min="7951" max="7951" width="13.875" style="9" customWidth="1"/>
    <col min="7952" max="7952" width="13.375" style="9" customWidth="1"/>
    <col min="7953" max="7953" width="12.75" style="9" customWidth="1"/>
    <col min="7954" max="7954" width="15.5" style="9" customWidth="1"/>
    <col min="7955" max="7955" width="12.25" style="9" customWidth="1"/>
    <col min="7956" max="8194" width="8.875" style="9"/>
    <col min="8195" max="8195" width="18.375" style="9" customWidth="1"/>
    <col min="8196" max="8196" width="6.25" style="9" customWidth="1"/>
    <col min="8197" max="8198" width="15.875" style="9" customWidth="1"/>
    <col min="8199" max="8199" width="64.125" style="9" customWidth="1"/>
    <col min="8200" max="8200" width="6.25" style="9" customWidth="1"/>
    <col min="8201" max="8202" width="9.875" style="9" bestFit="1" customWidth="1"/>
    <col min="8203" max="8203" width="7.375" style="9" customWidth="1"/>
    <col min="8204" max="8204" width="47.875" style="9" customWidth="1"/>
    <col min="8205" max="8205" width="41.375" style="9" customWidth="1"/>
    <col min="8206" max="8206" width="18.5" style="9" customWidth="1"/>
    <col min="8207" max="8207" width="13.875" style="9" customWidth="1"/>
    <col min="8208" max="8208" width="13.375" style="9" customWidth="1"/>
    <col min="8209" max="8209" width="12.75" style="9" customWidth="1"/>
    <col min="8210" max="8210" width="15.5" style="9" customWidth="1"/>
    <col min="8211" max="8211" width="12.25" style="9" customWidth="1"/>
    <col min="8212" max="8450" width="8.875" style="9"/>
    <col min="8451" max="8451" width="18.375" style="9" customWidth="1"/>
    <col min="8452" max="8452" width="6.25" style="9" customWidth="1"/>
    <col min="8453" max="8454" width="15.875" style="9" customWidth="1"/>
    <col min="8455" max="8455" width="64.125" style="9" customWidth="1"/>
    <col min="8456" max="8456" width="6.25" style="9" customWidth="1"/>
    <col min="8457" max="8458" width="9.875" style="9" bestFit="1" customWidth="1"/>
    <col min="8459" max="8459" width="7.375" style="9" customWidth="1"/>
    <col min="8460" max="8460" width="47.875" style="9" customWidth="1"/>
    <col min="8461" max="8461" width="41.375" style="9" customWidth="1"/>
    <col min="8462" max="8462" width="18.5" style="9" customWidth="1"/>
    <col min="8463" max="8463" width="13.875" style="9" customWidth="1"/>
    <col min="8464" max="8464" width="13.375" style="9" customWidth="1"/>
    <col min="8465" max="8465" width="12.75" style="9" customWidth="1"/>
    <col min="8466" max="8466" width="15.5" style="9" customWidth="1"/>
    <col min="8467" max="8467" width="12.25" style="9" customWidth="1"/>
    <col min="8468" max="8706" width="8.875" style="9"/>
    <col min="8707" max="8707" width="18.375" style="9" customWidth="1"/>
    <col min="8708" max="8708" width="6.25" style="9" customWidth="1"/>
    <col min="8709" max="8710" width="15.875" style="9" customWidth="1"/>
    <col min="8711" max="8711" width="64.125" style="9" customWidth="1"/>
    <col min="8712" max="8712" width="6.25" style="9" customWidth="1"/>
    <col min="8713" max="8714" width="9.875" style="9" bestFit="1" customWidth="1"/>
    <col min="8715" max="8715" width="7.375" style="9" customWidth="1"/>
    <col min="8716" max="8716" width="47.875" style="9" customWidth="1"/>
    <col min="8717" max="8717" width="41.375" style="9" customWidth="1"/>
    <col min="8718" max="8718" width="18.5" style="9" customWidth="1"/>
    <col min="8719" max="8719" width="13.875" style="9" customWidth="1"/>
    <col min="8720" max="8720" width="13.375" style="9" customWidth="1"/>
    <col min="8721" max="8721" width="12.75" style="9" customWidth="1"/>
    <col min="8722" max="8722" width="15.5" style="9" customWidth="1"/>
    <col min="8723" max="8723" width="12.25" style="9" customWidth="1"/>
    <col min="8724" max="8962" width="8.875" style="9"/>
    <col min="8963" max="8963" width="18.375" style="9" customWidth="1"/>
    <col min="8964" max="8964" width="6.25" style="9" customWidth="1"/>
    <col min="8965" max="8966" width="15.875" style="9" customWidth="1"/>
    <col min="8967" max="8967" width="64.125" style="9" customWidth="1"/>
    <col min="8968" max="8968" width="6.25" style="9" customWidth="1"/>
    <col min="8969" max="8970" width="9.875" style="9" bestFit="1" customWidth="1"/>
    <col min="8971" max="8971" width="7.375" style="9" customWidth="1"/>
    <col min="8972" max="8972" width="47.875" style="9" customWidth="1"/>
    <col min="8973" max="8973" width="41.375" style="9" customWidth="1"/>
    <col min="8974" max="8974" width="18.5" style="9" customWidth="1"/>
    <col min="8975" max="8975" width="13.875" style="9" customWidth="1"/>
    <col min="8976" max="8976" width="13.375" style="9" customWidth="1"/>
    <col min="8977" max="8977" width="12.75" style="9" customWidth="1"/>
    <col min="8978" max="8978" width="15.5" style="9" customWidth="1"/>
    <col min="8979" max="8979" width="12.25" style="9" customWidth="1"/>
    <col min="8980" max="9218" width="8.875" style="9"/>
    <col min="9219" max="9219" width="18.375" style="9" customWidth="1"/>
    <col min="9220" max="9220" width="6.25" style="9" customWidth="1"/>
    <col min="9221" max="9222" width="15.875" style="9" customWidth="1"/>
    <col min="9223" max="9223" width="64.125" style="9" customWidth="1"/>
    <col min="9224" max="9224" width="6.25" style="9" customWidth="1"/>
    <col min="9225" max="9226" width="9.875" style="9" bestFit="1" customWidth="1"/>
    <col min="9227" max="9227" width="7.375" style="9" customWidth="1"/>
    <col min="9228" max="9228" width="47.875" style="9" customWidth="1"/>
    <col min="9229" max="9229" width="41.375" style="9" customWidth="1"/>
    <col min="9230" max="9230" width="18.5" style="9" customWidth="1"/>
    <col min="9231" max="9231" width="13.875" style="9" customWidth="1"/>
    <col min="9232" max="9232" width="13.375" style="9" customWidth="1"/>
    <col min="9233" max="9233" width="12.75" style="9" customWidth="1"/>
    <col min="9234" max="9234" width="15.5" style="9" customWidth="1"/>
    <col min="9235" max="9235" width="12.25" style="9" customWidth="1"/>
    <col min="9236" max="9474" width="8.875" style="9"/>
    <col min="9475" max="9475" width="18.375" style="9" customWidth="1"/>
    <col min="9476" max="9476" width="6.25" style="9" customWidth="1"/>
    <col min="9477" max="9478" width="15.875" style="9" customWidth="1"/>
    <col min="9479" max="9479" width="64.125" style="9" customWidth="1"/>
    <col min="9480" max="9480" width="6.25" style="9" customWidth="1"/>
    <col min="9481" max="9482" width="9.875" style="9" bestFit="1" customWidth="1"/>
    <col min="9483" max="9483" width="7.375" style="9" customWidth="1"/>
    <col min="9484" max="9484" width="47.875" style="9" customWidth="1"/>
    <col min="9485" max="9485" width="41.375" style="9" customWidth="1"/>
    <col min="9486" max="9486" width="18.5" style="9" customWidth="1"/>
    <col min="9487" max="9487" width="13.875" style="9" customWidth="1"/>
    <col min="9488" max="9488" width="13.375" style="9" customWidth="1"/>
    <col min="9489" max="9489" width="12.75" style="9" customWidth="1"/>
    <col min="9490" max="9490" width="15.5" style="9" customWidth="1"/>
    <col min="9491" max="9491" width="12.25" style="9" customWidth="1"/>
    <col min="9492" max="9730" width="8.875" style="9"/>
    <col min="9731" max="9731" width="18.375" style="9" customWidth="1"/>
    <col min="9732" max="9732" width="6.25" style="9" customWidth="1"/>
    <col min="9733" max="9734" width="15.875" style="9" customWidth="1"/>
    <col min="9735" max="9735" width="64.125" style="9" customWidth="1"/>
    <col min="9736" max="9736" width="6.25" style="9" customWidth="1"/>
    <col min="9737" max="9738" width="9.875" style="9" bestFit="1" customWidth="1"/>
    <col min="9739" max="9739" width="7.375" style="9" customWidth="1"/>
    <col min="9740" max="9740" width="47.875" style="9" customWidth="1"/>
    <col min="9741" max="9741" width="41.375" style="9" customWidth="1"/>
    <col min="9742" max="9742" width="18.5" style="9" customWidth="1"/>
    <col min="9743" max="9743" width="13.875" style="9" customWidth="1"/>
    <col min="9744" max="9744" width="13.375" style="9" customWidth="1"/>
    <col min="9745" max="9745" width="12.75" style="9" customWidth="1"/>
    <col min="9746" max="9746" width="15.5" style="9" customWidth="1"/>
    <col min="9747" max="9747" width="12.25" style="9" customWidth="1"/>
    <col min="9748" max="9986" width="8.875" style="9"/>
    <col min="9987" max="9987" width="18.375" style="9" customWidth="1"/>
    <col min="9988" max="9988" width="6.25" style="9" customWidth="1"/>
    <col min="9989" max="9990" width="15.875" style="9" customWidth="1"/>
    <col min="9991" max="9991" width="64.125" style="9" customWidth="1"/>
    <col min="9992" max="9992" width="6.25" style="9" customWidth="1"/>
    <col min="9993" max="9994" width="9.875" style="9" bestFit="1" customWidth="1"/>
    <col min="9995" max="9995" width="7.375" style="9" customWidth="1"/>
    <col min="9996" max="9996" width="47.875" style="9" customWidth="1"/>
    <col min="9997" max="9997" width="41.375" style="9" customWidth="1"/>
    <col min="9998" max="9998" width="18.5" style="9" customWidth="1"/>
    <col min="9999" max="9999" width="13.875" style="9" customWidth="1"/>
    <col min="10000" max="10000" width="13.375" style="9" customWidth="1"/>
    <col min="10001" max="10001" width="12.75" style="9" customWidth="1"/>
    <col min="10002" max="10002" width="15.5" style="9" customWidth="1"/>
    <col min="10003" max="10003" width="12.25" style="9" customWidth="1"/>
    <col min="10004" max="10242" width="8.875" style="9"/>
    <col min="10243" max="10243" width="18.375" style="9" customWidth="1"/>
    <col min="10244" max="10244" width="6.25" style="9" customWidth="1"/>
    <col min="10245" max="10246" width="15.875" style="9" customWidth="1"/>
    <col min="10247" max="10247" width="64.125" style="9" customWidth="1"/>
    <col min="10248" max="10248" width="6.25" style="9" customWidth="1"/>
    <col min="10249" max="10250" width="9.875" style="9" bestFit="1" customWidth="1"/>
    <col min="10251" max="10251" width="7.375" style="9" customWidth="1"/>
    <col min="10252" max="10252" width="47.875" style="9" customWidth="1"/>
    <col min="10253" max="10253" width="41.375" style="9" customWidth="1"/>
    <col min="10254" max="10254" width="18.5" style="9" customWidth="1"/>
    <col min="10255" max="10255" width="13.875" style="9" customWidth="1"/>
    <col min="10256" max="10256" width="13.375" style="9" customWidth="1"/>
    <col min="10257" max="10257" width="12.75" style="9" customWidth="1"/>
    <col min="10258" max="10258" width="15.5" style="9" customWidth="1"/>
    <col min="10259" max="10259" width="12.25" style="9" customWidth="1"/>
    <col min="10260" max="10498" width="8.875" style="9"/>
    <col min="10499" max="10499" width="18.375" style="9" customWidth="1"/>
    <col min="10500" max="10500" width="6.25" style="9" customWidth="1"/>
    <col min="10501" max="10502" width="15.875" style="9" customWidth="1"/>
    <col min="10503" max="10503" width="64.125" style="9" customWidth="1"/>
    <col min="10504" max="10504" width="6.25" style="9" customWidth="1"/>
    <col min="10505" max="10506" width="9.875" style="9" bestFit="1" customWidth="1"/>
    <col min="10507" max="10507" width="7.375" style="9" customWidth="1"/>
    <col min="10508" max="10508" width="47.875" style="9" customWidth="1"/>
    <col min="10509" max="10509" width="41.375" style="9" customWidth="1"/>
    <col min="10510" max="10510" width="18.5" style="9" customWidth="1"/>
    <col min="10511" max="10511" width="13.875" style="9" customWidth="1"/>
    <col min="10512" max="10512" width="13.375" style="9" customWidth="1"/>
    <col min="10513" max="10513" width="12.75" style="9" customWidth="1"/>
    <col min="10514" max="10514" width="15.5" style="9" customWidth="1"/>
    <col min="10515" max="10515" width="12.25" style="9" customWidth="1"/>
    <col min="10516" max="10754" width="8.875" style="9"/>
    <col min="10755" max="10755" width="18.375" style="9" customWidth="1"/>
    <col min="10756" max="10756" width="6.25" style="9" customWidth="1"/>
    <col min="10757" max="10758" width="15.875" style="9" customWidth="1"/>
    <col min="10759" max="10759" width="64.125" style="9" customWidth="1"/>
    <col min="10760" max="10760" width="6.25" style="9" customWidth="1"/>
    <col min="10761" max="10762" width="9.875" style="9" bestFit="1" customWidth="1"/>
    <col min="10763" max="10763" width="7.375" style="9" customWidth="1"/>
    <col min="10764" max="10764" width="47.875" style="9" customWidth="1"/>
    <col min="10765" max="10765" width="41.375" style="9" customWidth="1"/>
    <col min="10766" max="10766" width="18.5" style="9" customWidth="1"/>
    <col min="10767" max="10767" width="13.875" style="9" customWidth="1"/>
    <col min="10768" max="10768" width="13.375" style="9" customWidth="1"/>
    <col min="10769" max="10769" width="12.75" style="9" customWidth="1"/>
    <col min="10770" max="10770" width="15.5" style="9" customWidth="1"/>
    <col min="10771" max="10771" width="12.25" style="9" customWidth="1"/>
    <col min="10772" max="11010" width="8.875" style="9"/>
    <col min="11011" max="11011" width="18.375" style="9" customWidth="1"/>
    <col min="11012" max="11012" width="6.25" style="9" customWidth="1"/>
    <col min="11013" max="11014" width="15.875" style="9" customWidth="1"/>
    <col min="11015" max="11015" width="64.125" style="9" customWidth="1"/>
    <col min="11016" max="11016" width="6.25" style="9" customWidth="1"/>
    <col min="11017" max="11018" width="9.875" style="9" bestFit="1" customWidth="1"/>
    <col min="11019" max="11019" width="7.375" style="9" customWidth="1"/>
    <col min="11020" max="11020" width="47.875" style="9" customWidth="1"/>
    <col min="11021" max="11021" width="41.375" style="9" customWidth="1"/>
    <col min="11022" max="11022" width="18.5" style="9" customWidth="1"/>
    <col min="11023" max="11023" width="13.875" style="9" customWidth="1"/>
    <col min="11024" max="11024" width="13.375" style="9" customWidth="1"/>
    <col min="11025" max="11025" width="12.75" style="9" customWidth="1"/>
    <col min="11026" max="11026" width="15.5" style="9" customWidth="1"/>
    <col min="11027" max="11027" width="12.25" style="9" customWidth="1"/>
    <col min="11028" max="11266" width="8.875" style="9"/>
    <col min="11267" max="11267" width="18.375" style="9" customWidth="1"/>
    <col min="11268" max="11268" width="6.25" style="9" customWidth="1"/>
    <col min="11269" max="11270" width="15.875" style="9" customWidth="1"/>
    <col min="11271" max="11271" width="64.125" style="9" customWidth="1"/>
    <col min="11272" max="11272" width="6.25" style="9" customWidth="1"/>
    <col min="11273" max="11274" width="9.875" style="9" bestFit="1" customWidth="1"/>
    <col min="11275" max="11275" width="7.375" style="9" customWidth="1"/>
    <col min="11276" max="11276" width="47.875" style="9" customWidth="1"/>
    <col min="11277" max="11277" width="41.375" style="9" customWidth="1"/>
    <col min="11278" max="11278" width="18.5" style="9" customWidth="1"/>
    <col min="11279" max="11279" width="13.875" style="9" customWidth="1"/>
    <col min="11280" max="11280" width="13.375" style="9" customWidth="1"/>
    <col min="11281" max="11281" width="12.75" style="9" customWidth="1"/>
    <col min="11282" max="11282" width="15.5" style="9" customWidth="1"/>
    <col min="11283" max="11283" width="12.25" style="9" customWidth="1"/>
    <col min="11284" max="11522" width="8.875" style="9"/>
    <col min="11523" max="11523" width="18.375" style="9" customWidth="1"/>
    <col min="11524" max="11524" width="6.25" style="9" customWidth="1"/>
    <col min="11525" max="11526" width="15.875" style="9" customWidth="1"/>
    <col min="11527" max="11527" width="64.125" style="9" customWidth="1"/>
    <col min="11528" max="11528" width="6.25" style="9" customWidth="1"/>
    <col min="11529" max="11530" width="9.875" style="9" bestFit="1" customWidth="1"/>
    <col min="11531" max="11531" width="7.375" style="9" customWidth="1"/>
    <col min="11532" max="11532" width="47.875" style="9" customWidth="1"/>
    <col min="11533" max="11533" width="41.375" style="9" customWidth="1"/>
    <col min="11534" max="11534" width="18.5" style="9" customWidth="1"/>
    <col min="11535" max="11535" width="13.875" style="9" customWidth="1"/>
    <col min="11536" max="11536" width="13.375" style="9" customWidth="1"/>
    <col min="11537" max="11537" width="12.75" style="9" customWidth="1"/>
    <col min="11538" max="11538" width="15.5" style="9" customWidth="1"/>
    <col min="11539" max="11539" width="12.25" style="9" customWidth="1"/>
    <col min="11540" max="11778" width="8.875" style="9"/>
    <col min="11779" max="11779" width="18.375" style="9" customWidth="1"/>
    <col min="11780" max="11780" width="6.25" style="9" customWidth="1"/>
    <col min="11781" max="11782" width="15.875" style="9" customWidth="1"/>
    <col min="11783" max="11783" width="64.125" style="9" customWidth="1"/>
    <col min="11784" max="11784" width="6.25" style="9" customWidth="1"/>
    <col min="11785" max="11786" width="9.875" style="9" bestFit="1" customWidth="1"/>
    <col min="11787" max="11787" width="7.375" style="9" customWidth="1"/>
    <col min="11788" max="11788" width="47.875" style="9" customWidth="1"/>
    <col min="11789" max="11789" width="41.375" style="9" customWidth="1"/>
    <col min="11790" max="11790" width="18.5" style="9" customWidth="1"/>
    <col min="11791" max="11791" width="13.875" style="9" customWidth="1"/>
    <col min="11792" max="11792" width="13.375" style="9" customWidth="1"/>
    <col min="11793" max="11793" width="12.75" style="9" customWidth="1"/>
    <col min="11794" max="11794" width="15.5" style="9" customWidth="1"/>
    <col min="11795" max="11795" width="12.25" style="9" customWidth="1"/>
    <col min="11796" max="12034" width="8.875" style="9"/>
    <col min="12035" max="12035" width="18.375" style="9" customWidth="1"/>
    <col min="12036" max="12036" width="6.25" style="9" customWidth="1"/>
    <col min="12037" max="12038" width="15.875" style="9" customWidth="1"/>
    <col min="12039" max="12039" width="64.125" style="9" customWidth="1"/>
    <col min="12040" max="12040" width="6.25" style="9" customWidth="1"/>
    <col min="12041" max="12042" width="9.875" style="9" bestFit="1" customWidth="1"/>
    <col min="12043" max="12043" width="7.375" style="9" customWidth="1"/>
    <col min="12044" max="12044" width="47.875" style="9" customWidth="1"/>
    <col min="12045" max="12045" width="41.375" style="9" customWidth="1"/>
    <col min="12046" max="12046" width="18.5" style="9" customWidth="1"/>
    <col min="12047" max="12047" width="13.875" style="9" customWidth="1"/>
    <col min="12048" max="12048" width="13.375" style="9" customWidth="1"/>
    <col min="12049" max="12049" width="12.75" style="9" customWidth="1"/>
    <col min="12050" max="12050" width="15.5" style="9" customWidth="1"/>
    <col min="12051" max="12051" width="12.25" style="9" customWidth="1"/>
    <col min="12052" max="12290" width="8.875" style="9"/>
    <col min="12291" max="12291" width="18.375" style="9" customWidth="1"/>
    <col min="12292" max="12292" width="6.25" style="9" customWidth="1"/>
    <col min="12293" max="12294" width="15.875" style="9" customWidth="1"/>
    <col min="12295" max="12295" width="64.125" style="9" customWidth="1"/>
    <col min="12296" max="12296" width="6.25" style="9" customWidth="1"/>
    <col min="12297" max="12298" width="9.875" style="9" bestFit="1" customWidth="1"/>
    <col min="12299" max="12299" width="7.375" style="9" customWidth="1"/>
    <col min="12300" max="12300" width="47.875" style="9" customWidth="1"/>
    <col min="12301" max="12301" width="41.375" style="9" customWidth="1"/>
    <col min="12302" max="12302" width="18.5" style="9" customWidth="1"/>
    <col min="12303" max="12303" width="13.875" style="9" customWidth="1"/>
    <col min="12304" max="12304" width="13.375" style="9" customWidth="1"/>
    <col min="12305" max="12305" width="12.75" style="9" customWidth="1"/>
    <col min="12306" max="12306" width="15.5" style="9" customWidth="1"/>
    <col min="12307" max="12307" width="12.25" style="9" customWidth="1"/>
    <col min="12308" max="12546" width="8.875" style="9"/>
    <col min="12547" max="12547" width="18.375" style="9" customWidth="1"/>
    <col min="12548" max="12548" width="6.25" style="9" customWidth="1"/>
    <col min="12549" max="12550" width="15.875" style="9" customWidth="1"/>
    <col min="12551" max="12551" width="64.125" style="9" customWidth="1"/>
    <col min="12552" max="12552" width="6.25" style="9" customWidth="1"/>
    <col min="12553" max="12554" width="9.875" style="9" bestFit="1" customWidth="1"/>
    <col min="12555" max="12555" width="7.375" style="9" customWidth="1"/>
    <col min="12556" max="12556" width="47.875" style="9" customWidth="1"/>
    <col min="12557" max="12557" width="41.375" style="9" customWidth="1"/>
    <col min="12558" max="12558" width="18.5" style="9" customWidth="1"/>
    <col min="12559" max="12559" width="13.875" style="9" customWidth="1"/>
    <col min="12560" max="12560" width="13.375" style="9" customWidth="1"/>
    <col min="12561" max="12561" width="12.75" style="9" customWidth="1"/>
    <col min="12562" max="12562" width="15.5" style="9" customWidth="1"/>
    <col min="12563" max="12563" width="12.25" style="9" customWidth="1"/>
    <col min="12564" max="12802" width="8.875" style="9"/>
    <col min="12803" max="12803" width="18.375" style="9" customWidth="1"/>
    <col min="12804" max="12804" width="6.25" style="9" customWidth="1"/>
    <col min="12805" max="12806" width="15.875" style="9" customWidth="1"/>
    <col min="12807" max="12807" width="64.125" style="9" customWidth="1"/>
    <col min="12808" max="12808" width="6.25" style="9" customWidth="1"/>
    <col min="12809" max="12810" width="9.875" style="9" bestFit="1" customWidth="1"/>
    <col min="12811" max="12811" width="7.375" style="9" customWidth="1"/>
    <col min="12812" max="12812" width="47.875" style="9" customWidth="1"/>
    <col min="12813" max="12813" width="41.375" style="9" customWidth="1"/>
    <col min="12814" max="12814" width="18.5" style="9" customWidth="1"/>
    <col min="12815" max="12815" width="13.875" style="9" customWidth="1"/>
    <col min="12816" max="12816" width="13.375" style="9" customWidth="1"/>
    <col min="12817" max="12817" width="12.75" style="9" customWidth="1"/>
    <col min="12818" max="12818" width="15.5" style="9" customWidth="1"/>
    <col min="12819" max="12819" width="12.25" style="9" customWidth="1"/>
    <col min="12820" max="13058" width="8.875" style="9"/>
    <col min="13059" max="13059" width="18.375" style="9" customWidth="1"/>
    <col min="13060" max="13060" width="6.25" style="9" customWidth="1"/>
    <col min="13061" max="13062" width="15.875" style="9" customWidth="1"/>
    <col min="13063" max="13063" width="64.125" style="9" customWidth="1"/>
    <col min="13064" max="13064" width="6.25" style="9" customWidth="1"/>
    <col min="13065" max="13066" width="9.875" style="9" bestFit="1" customWidth="1"/>
    <col min="13067" max="13067" width="7.375" style="9" customWidth="1"/>
    <col min="13068" max="13068" width="47.875" style="9" customWidth="1"/>
    <col min="13069" max="13069" width="41.375" style="9" customWidth="1"/>
    <col min="13070" max="13070" width="18.5" style="9" customWidth="1"/>
    <col min="13071" max="13071" width="13.875" style="9" customWidth="1"/>
    <col min="13072" max="13072" width="13.375" style="9" customWidth="1"/>
    <col min="13073" max="13073" width="12.75" style="9" customWidth="1"/>
    <col min="13074" max="13074" width="15.5" style="9" customWidth="1"/>
    <col min="13075" max="13075" width="12.25" style="9" customWidth="1"/>
    <col min="13076" max="13314" width="8.875" style="9"/>
    <col min="13315" max="13315" width="18.375" style="9" customWidth="1"/>
    <col min="13316" max="13316" width="6.25" style="9" customWidth="1"/>
    <col min="13317" max="13318" width="15.875" style="9" customWidth="1"/>
    <col min="13319" max="13319" width="64.125" style="9" customWidth="1"/>
    <col min="13320" max="13320" width="6.25" style="9" customWidth="1"/>
    <col min="13321" max="13322" width="9.875" style="9" bestFit="1" customWidth="1"/>
    <col min="13323" max="13323" width="7.375" style="9" customWidth="1"/>
    <col min="13324" max="13324" width="47.875" style="9" customWidth="1"/>
    <col min="13325" max="13325" width="41.375" style="9" customWidth="1"/>
    <col min="13326" max="13326" width="18.5" style="9" customWidth="1"/>
    <col min="13327" max="13327" width="13.875" style="9" customWidth="1"/>
    <col min="13328" max="13328" width="13.375" style="9" customWidth="1"/>
    <col min="13329" max="13329" width="12.75" style="9" customWidth="1"/>
    <col min="13330" max="13330" width="15.5" style="9" customWidth="1"/>
    <col min="13331" max="13331" width="12.25" style="9" customWidth="1"/>
    <col min="13332" max="13570" width="8.875" style="9"/>
    <col min="13571" max="13571" width="18.375" style="9" customWidth="1"/>
    <col min="13572" max="13572" width="6.25" style="9" customWidth="1"/>
    <col min="13573" max="13574" width="15.875" style="9" customWidth="1"/>
    <col min="13575" max="13575" width="64.125" style="9" customWidth="1"/>
    <col min="13576" max="13576" width="6.25" style="9" customWidth="1"/>
    <col min="13577" max="13578" width="9.875" style="9" bestFit="1" customWidth="1"/>
    <col min="13579" max="13579" width="7.375" style="9" customWidth="1"/>
    <col min="13580" max="13580" width="47.875" style="9" customWidth="1"/>
    <col min="13581" max="13581" width="41.375" style="9" customWidth="1"/>
    <col min="13582" max="13582" width="18.5" style="9" customWidth="1"/>
    <col min="13583" max="13583" width="13.875" style="9" customWidth="1"/>
    <col min="13584" max="13584" width="13.375" style="9" customWidth="1"/>
    <col min="13585" max="13585" width="12.75" style="9" customWidth="1"/>
    <col min="13586" max="13586" width="15.5" style="9" customWidth="1"/>
    <col min="13587" max="13587" width="12.25" style="9" customWidth="1"/>
    <col min="13588" max="13826" width="8.875" style="9"/>
    <col min="13827" max="13827" width="18.375" style="9" customWidth="1"/>
    <col min="13828" max="13828" width="6.25" style="9" customWidth="1"/>
    <col min="13829" max="13830" width="15.875" style="9" customWidth="1"/>
    <col min="13831" max="13831" width="64.125" style="9" customWidth="1"/>
    <col min="13832" max="13832" width="6.25" style="9" customWidth="1"/>
    <col min="13833" max="13834" width="9.875" style="9" bestFit="1" customWidth="1"/>
    <col min="13835" max="13835" width="7.375" style="9" customWidth="1"/>
    <col min="13836" max="13836" width="47.875" style="9" customWidth="1"/>
    <col min="13837" max="13837" width="41.375" style="9" customWidth="1"/>
    <col min="13838" max="13838" width="18.5" style="9" customWidth="1"/>
    <col min="13839" max="13839" width="13.875" style="9" customWidth="1"/>
    <col min="13840" max="13840" width="13.375" style="9" customWidth="1"/>
    <col min="13841" max="13841" width="12.75" style="9" customWidth="1"/>
    <col min="13842" max="13842" width="15.5" style="9" customWidth="1"/>
    <col min="13843" max="13843" width="12.25" style="9" customWidth="1"/>
    <col min="13844" max="14082" width="8.875" style="9"/>
    <col min="14083" max="14083" width="18.375" style="9" customWidth="1"/>
    <col min="14084" max="14084" width="6.25" style="9" customWidth="1"/>
    <col min="14085" max="14086" width="15.875" style="9" customWidth="1"/>
    <col min="14087" max="14087" width="64.125" style="9" customWidth="1"/>
    <col min="14088" max="14088" width="6.25" style="9" customWidth="1"/>
    <col min="14089" max="14090" width="9.875" style="9" bestFit="1" customWidth="1"/>
    <col min="14091" max="14091" width="7.375" style="9" customWidth="1"/>
    <col min="14092" max="14092" width="47.875" style="9" customWidth="1"/>
    <col min="14093" max="14093" width="41.375" style="9" customWidth="1"/>
    <col min="14094" max="14094" width="18.5" style="9" customWidth="1"/>
    <col min="14095" max="14095" width="13.875" style="9" customWidth="1"/>
    <col min="14096" max="14096" width="13.375" style="9" customWidth="1"/>
    <col min="14097" max="14097" width="12.75" style="9" customWidth="1"/>
    <col min="14098" max="14098" width="15.5" style="9" customWidth="1"/>
    <col min="14099" max="14099" width="12.25" style="9" customWidth="1"/>
    <col min="14100" max="14338" width="8.875" style="9"/>
    <col min="14339" max="14339" width="18.375" style="9" customWidth="1"/>
    <col min="14340" max="14340" width="6.25" style="9" customWidth="1"/>
    <col min="14341" max="14342" width="15.875" style="9" customWidth="1"/>
    <col min="14343" max="14343" width="64.125" style="9" customWidth="1"/>
    <col min="14344" max="14344" width="6.25" style="9" customWidth="1"/>
    <col min="14345" max="14346" width="9.875" style="9" bestFit="1" customWidth="1"/>
    <col min="14347" max="14347" width="7.375" style="9" customWidth="1"/>
    <col min="14348" max="14348" width="47.875" style="9" customWidth="1"/>
    <col min="14349" max="14349" width="41.375" style="9" customWidth="1"/>
    <col min="14350" max="14350" width="18.5" style="9" customWidth="1"/>
    <col min="14351" max="14351" width="13.875" style="9" customWidth="1"/>
    <col min="14352" max="14352" width="13.375" style="9" customWidth="1"/>
    <col min="14353" max="14353" width="12.75" style="9" customWidth="1"/>
    <col min="14354" max="14354" width="15.5" style="9" customWidth="1"/>
    <col min="14355" max="14355" width="12.25" style="9" customWidth="1"/>
    <col min="14356" max="14594" width="8.875" style="9"/>
    <col min="14595" max="14595" width="18.375" style="9" customWidth="1"/>
    <col min="14596" max="14596" width="6.25" style="9" customWidth="1"/>
    <col min="14597" max="14598" width="15.875" style="9" customWidth="1"/>
    <col min="14599" max="14599" width="64.125" style="9" customWidth="1"/>
    <col min="14600" max="14600" width="6.25" style="9" customWidth="1"/>
    <col min="14601" max="14602" width="9.875" style="9" bestFit="1" customWidth="1"/>
    <col min="14603" max="14603" width="7.375" style="9" customWidth="1"/>
    <col min="14604" max="14604" width="47.875" style="9" customWidth="1"/>
    <col min="14605" max="14605" width="41.375" style="9" customWidth="1"/>
    <col min="14606" max="14606" width="18.5" style="9" customWidth="1"/>
    <col min="14607" max="14607" width="13.875" style="9" customWidth="1"/>
    <col min="14608" max="14608" width="13.375" style="9" customWidth="1"/>
    <col min="14609" max="14609" width="12.75" style="9" customWidth="1"/>
    <col min="14610" max="14610" width="15.5" style="9" customWidth="1"/>
    <col min="14611" max="14611" width="12.25" style="9" customWidth="1"/>
    <col min="14612" max="14850" width="8.875" style="9"/>
    <col min="14851" max="14851" width="18.375" style="9" customWidth="1"/>
    <col min="14852" max="14852" width="6.25" style="9" customWidth="1"/>
    <col min="14853" max="14854" width="15.875" style="9" customWidth="1"/>
    <col min="14855" max="14855" width="64.125" style="9" customWidth="1"/>
    <col min="14856" max="14856" width="6.25" style="9" customWidth="1"/>
    <col min="14857" max="14858" width="9.875" style="9" bestFit="1" customWidth="1"/>
    <col min="14859" max="14859" width="7.375" style="9" customWidth="1"/>
    <col min="14860" max="14860" width="47.875" style="9" customWidth="1"/>
    <col min="14861" max="14861" width="41.375" style="9" customWidth="1"/>
    <col min="14862" max="14862" width="18.5" style="9" customWidth="1"/>
    <col min="14863" max="14863" width="13.875" style="9" customWidth="1"/>
    <col min="14864" max="14864" width="13.375" style="9" customWidth="1"/>
    <col min="14865" max="14865" width="12.75" style="9" customWidth="1"/>
    <col min="14866" max="14866" width="15.5" style="9" customWidth="1"/>
    <col min="14867" max="14867" width="12.25" style="9" customWidth="1"/>
    <col min="14868" max="15106" width="8.875" style="9"/>
    <col min="15107" max="15107" width="18.375" style="9" customWidth="1"/>
    <col min="15108" max="15108" width="6.25" style="9" customWidth="1"/>
    <col min="15109" max="15110" width="15.875" style="9" customWidth="1"/>
    <col min="15111" max="15111" width="64.125" style="9" customWidth="1"/>
    <col min="15112" max="15112" width="6.25" style="9" customWidth="1"/>
    <col min="15113" max="15114" width="9.875" style="9" bestFit="1" customWidth="1"/>
    <col min="15115" max="15115" width="7.375" style="9" customWidth="1"/>
    <col min="15116" max="15116" width="47.875" style="9" customWidth="1"/>
    <col min="15117" max="15117" width="41.375" style="9" customWidth="1"/>
    <col min="15118" max="15118" width="18.5" style="9" customWidth="1"/>
    <col min="15119" max="15119" width="13.875" style="9" customWidth="1"/>
    <col min="15120" max="15120" width="13.375" style="9" customWidth="1"/>
    <col min="15121" max="15121" width="12.75" style="9" customWidth="1"/>
    <col min="15122" max="15122" width="15.5" style="9" customWidth="1"/>
    <col min="15123" max="15123" width="12.25" style="9" customWidth="1"/>
    <col min="15124" max="15362" width="8.875" style="9"/>
    <col min="15363" max="15363" width="18.375" style="9" customWidth="1"/>
    <col min="15364" max="15364" width="6.25" style="9" customWidth="1"/>
    <col min="15365" max="15366" width="15.875" style="9" customWidth="1"/>
    <col min="15367" max="15367" width="64.125" style="9" customWidth="1"/>
    <col min="15368" max="15368" width="6.25" style="9" customWidth="1"/>
    <col min="15369" max="15370" width="9.875" style="9" bestFit="1" customWidth="1"/>
    <col min="15371" max="15371" width="7.375" style="9" customWidth="1"/>
    <col min="15372" max="15372" width="47.875" style="9" customWidth="1"/>
    <col min="15373" max="15373" width="41.375" style="9" customWidth="1"/>
    <col min="15374" max="15374" width="18.5" style="9" customWidth="1"/>
    <col min="15375" max="15375" width="13.875" style="9" customWidth="1"/>
    <col min="15376" max="15376" width="13.375" style="9" customWidth="1"/>
    <col min="15377" max="15377" width="12.75" style="9" customWidth="1"/>
    <col min="15378" max="15378" width="15.5" style="9" customWidth="1"/>
    <col min="15379" max="15379" width="12.25" style="9" customWidth="1"/>
    <col min="15380" max="15618" width="8.875" style="9"/>
    <col min="15619" max="15619" width="18.375" style="9" customWidth="1"/>
    <col min="15620" max="15620" width="6.25" style="9" customWidth="1"/>
    <col min="15621" max="15622" width="15.875" style="9" customWidth="1"/>
    <col min="15623" max="15623" width="64.125" style="9" customWidth="1"/>
    <col min="15624" max="15624" width="6.25" style="9" customWidth="1"/>
    <col min="15625" max="15626" width="9.875" style="9" bestFit="1" customWidth="1"/>
    <col min="15627" max="15627" width="7.375" style="9" customWidth="1"/>
    <col min="15628" max="15628" width="47.875" style="9" customWidth="1"/>
    <col min="15629" max="15629" width="41.375" style="9" customWidth="1"/>
    <col min="15630" max="15630" width="18.5" style="9" customWidth="1"/>
    <col min="15631" max="15631" width="13.875" style="9" customWidth="1"/>
    <col min="15632" max="15632" width="13.375" style="9" customWidth="1"/>
    <col min="15633" max="15633" width="12.75" style="9" customWidth="1"/>
    <col min="15634" max="15634" width="15.5" style="9" customWidth="1"/>
    <col min="15635" max="15635" width="12.25" style="9" customWidth="1"/>
    <col min="15636" max="15874" width="8.875" style="9"/>
    <col min="15875" max="15875" width="18.375" style="9" customWidth="1"/>
    <col min="15876" max="15876" width="6.25" style="9" customWidth="1"/>
    <col min="15877" max="15878" width="15.875" style="9" customWidth="1"/>
    <col min="15879" max="15879" width="64.125" style="9" customWidth="1"/>
    <col min="15880" max="15880" width="6.25" style="9" customWidth="1"/>
    <col min="15881" max="15882" width="9.875" style="9" bestFit="1" customWidth="1"/>
    <col min="15883" max="15883" width="7.375" style="9" customWidth="1"/>
    <col min="15884" max="15884" width="47.875" style="9" customWidth="1"/>
    <col min="15885" max="15885" width="41.375" style="9" customWidth="1"/>
    <col min="15886" max="15886" width="18.5" style="9" customWidth="1"/>
    <col min="15887" max="15887" width="13.875" style="9" customWidth="1"/>
    <col min="15888" max="15888" width="13.375" style="9" customWidth="1"/>
    <col min="15889" max="15889" width="12.75" style="9" customWidth="1"/>
    <col min="15890" max="15890" width="15.5" style="9" customWidth="1"/>
    <col min="15891" max="15891" width="12.25" style="9" customWidth="1"/>
    <col min="15892" max="16130" width="8.875" style="9"/>
    <col min="16131" max="16131" width="18.375" style="9" customWidth="1"/>
    <col min="16132" max="16132" width="6.25" style="9" customWidth="1"/>
    <col min="16133" max="16134" width="15.875" style="9" customWidth="1"/>
    <col min="16135" max="16135" width="64.125" style="9" customWidth="1"/>
    <col min="16136" max="16136" width="6.25" style="9" customWidth="1"/>
    <col min="16137" max="16138" width="9.875" style="9" bestFit="1" customWidth="1"/>
    <col min="16139" max="16139" width="7.375" style="9" customWidth="1"/>
    <col min="16140" max="16140" width="47.875" style="9" customWidth="1"/>
    <col min="16141" max="16141" width="41.375" style="9" customWidth="1"/>
    <col min="16142" max="16142" width="18.5" style="9" customWidth="1"/>
    <col min="16143" max="16143" width="13.875" style="9" customWidth="1"/>
    <col min="16144" max="16144" width="13.375" style="9" customWidth="1"/>
    <col min="16145" max="16145" width="12.75" style="9" customWidth="1"/>
    <col min="16146" max="16146" width="15.5" style="9" customWidth="1"/>
    <col min="16147" max="16147" width="12.25" style="9" customWidth="1"/>
    <col min="16148" max="16384" width="8.875" style="9"/>
  </cols>
  <sheetData>
    <row r="2" spans="1:19" ht="20.100000000000001" customHeight="1">
      <c r="D2" s="1" t="s">
        <v>0</v>
      </c>
      <c r="E2" s="1"/>
      <c r="F2" s="1"/>
      <c r="G2" s="2" t="s">
        <v>5273</v>
      </c>
      <c r="I2" s="4" t="s">
        <v>2</v>
      </c>
      <c r="J2" s="5"/>
      <c r="K2" s="6"/>
      <c r="L2" s="7">
        <f>SUM(J:J)</f>
        <v>33264</v>
      </c>
    </row>
    <row r="3" spans="1:19" ht="20.100000000000001" customHeight="1">
      <c r="D3" s="1" t="s">
        <v>3</v>
      </c>
      <c r="E3" s="1"/>
      <c r="F3" s="1"/>
      <c r="G3" s="13" t="s">
        <v>5274</v>
      </c>
      <c r="J3" s="1348" t="s">
        <v>5275</v>
      </c>
      <c r="K3" s="1348"/>
      <c r="L3" s="1348"/>
      <c r="M3" s="1348"/>
    </row>
    <row r="4" spans="1:19" ht="20.100000000000001" customHeight="1">
      <c r="D4" s="1" t="s">
        <v>1373</v>
      </c>
      <c r="E4" s="1"/>
      <c r="F4" s="1"/>
      <c r="G4" s="13" t="s">
        <v>5276</v>
      </c>
      <c r="J4" s="1348"/>
      <c r="K4" s="1348"/>
      <c r="L4" s="1348"/>
      <c r="M4" s="1348"/>
    </row>
    <row r="5" spans="1:19" ht="20.100000000000001" customHeight="1">
      <c r="D5" s="1" t="s">
        <v>6</v>
      </c>
      <c r="E5" s="1"/>
      <c r="F5" s="1"/>
      <c r="G5" s="16">
        <v>45224</v>
      </c>
      <c r="J5" s="466"/>
    </row>
    <row r="6" spans="1:19" ht="20.100000000000001" customHeight="1">
      <c r="D6" s="1" t="s">
        <v>7</v>
      </c>
      <c r="E6" s="1"/>
      <c r="F6" s="1"/>
      <c r="G6" s="16">
        <v>45225</v>
      </c>
    </row>
    <row r="8" spans="1:19" s="8" customFormat="1" ht="19.7" customHeight="1">
      <c r="A8" s="18" t="s">
        <v>860</v>
      </c>
      <c r="B8" s="18"/>
      <c r="C8" s="18" t="s">
        <v>3051</v>
      </c>
      <c r="D8" s="17" t="s">
        <v>8</v>
      </c>
      <c r="E8" s="17" t="s">
        <v>9</v>
      </c>
      <c r="F8" s="17" t="s">
        <v>10</v>
      </c>
      <c r="G8" s="18" t="s">
        <v>11</v>
      </c>
      <c r="H8" s="26" t="s">
        <v>12</v>
      </c>
      <c r="I8" s="18" t="s">
        <v>13</v>
      </c>
      <c r="J8" s="22" t="s">
        <v>14</v>
      </c>
      <c r="K8" s="357" t="s">
        <v>15</v>
      </c>
      <c r="L8" s="18" t="s">
        <v>16</v>
      </c>
      <c r="M8" s="18" t="s">
        <v>17</v>
      </c>
      <c r="N8" s="18" t="s">
        <v>18</v>
      </c>
      <c r="O8" s="30" t="s">
        <v>19</v>
      </c>
      <c r="P8" s="17" t="s">
        <v>20</v>
      </c>
      <c r="Q8" s="18" t="s">
        <v>21</v>
      </c>
      <c r="R8" s="30" t="s">
        <v>22</v>
      </c>
      <c r="S8" s="23" t="s">
        <v>23</v>
      </c>
    </row>
    <row r="9" spans="1:19" s="8" customFormat="1" ht="19.7" customHeight="1">
      <c r="D9" s="17"/>
      <c r="E9" s="17"/>
      <c r="F9" s="17"/>
      <c r="G9" s="18"/>
      <c r="H9" s="26"/>
      <c r="I9" s="18"/>
      <c r="J9" s="22"/>
      <c r="K9" s="357"/>
      <c r="L9" s="18"/>
      <c r="M9" s="18"/>
      <c r="N9" s="18"/>
      <c r="O9" s="30"/>
      <c r="P9" s="17"/>
      <c r="Q9" s="18"/>
      <c r="R9" s="30"/>
      <c r="S9" s="23"/>
    </row>
    <row r="10" spans="1:19" s="8" customFormat="1" ht="19.7" customHeight="1">
      <c r="D10" s="17"/>
      <c r="E10" s="474" t="s">
        <v>5277</v>
      </c>
      <c r="F10" s="475"/>
      <c r="G10" s="476"/>
      <c r="H10" s="18"/>
      <c r="I10" s="18"/>
      <c r="J10" s="22"/>
      <c r="K10" s="357"/>
      <c r="L10" s="18"/>
      <c r="M10" s="18"/>
      <c r="N10" s="18"/>
      <c r="O10" s="30"/>
      <c r="P10" s="17"/>
      <c r="Q10" s="18"/>
      <c r="R10" s="30"/>
      <c r="S10" s="23"/>
    </row>
    <row r="11" spans="1:19" s="8" customFormat="1" ht="19.7" customHeight="1">
      <c r="A11" s="18" t="s">
        <v>2113</v>
      </c>
      <c r="B11" s="18"/>
      <c r="C11" s="18"/>
      <c r="D11" s="17">
        <v>1</v>
      </c>
      <c r="E11" s="17" t="s">
        <v>270</v>
      </c>
      <c r="F11" s="17" t="s">
        <v>767</v>
      </c>
      <c r="G11" s="249" t="s">
        <v>5278</v>
      </c>
      <c r="H11" s="18">
        <v>1</v>
      </c>
      <c r="I11" s="52">
        <v>15235</v>
      </c>
      <c r="J11" s="477">
        <f t="shared" ref="J11:J18" si="0">H11*I11</f>
        <v>15235</v>
      </c>
      <c r="K11" s="22"/>
      <c r="L11" s="24" t="s">
        <v>5279</v>
      </c>
      <c r="M11" s="18" t="s">
        <v>5280</v>
      </c>
      <c r="N11" s="18"/>
      <c r="O11" s="30">
        <v>45211</v>
      </c>
      <c r="P11" s="17"/>
      <c r="Q11" s="29">
        <v>45223</v>
      </c>
      <c r="R11" s="29">
        <v>45224</v>
      </c>
      <c r="S11" s="23"/>
    </row>
    <row r="12" spans="1:19" s="8" customFormat="1" ht="19.7" customHeight="1">
      <c r="A12" s="18" t="s">
        <v>1497</v>
      </c>
      <c r="B12" s="18"/>
      <c r="C12" s="18"/>
      <c r="D12" s="17">
        <f t="shared" ref="D12:D18" si="1">+D11+1</f>
        <v>2</v>
      </c>
      <c r="E12" s="483" t="s">
        <v>383</v>
      </c>
      <c r="F12" s="17" t="s">
        <v>767</v>
      </c>
      <c r="G12" s="108" t="s">
        <v>5281</v>
      </c>
      <c r="H12" s="107">
        <v>4</v>
      </c>
      <c r="I12" s="107">
        <v>307</v>
      </c>
      <c r="J12" s="477">
        <f t="shared" si="0"/>
        <v>1228</v>
      </c>
      <c r="K12" s="861"/>
      <c r="L12" s="108" t="s">
        <v>5282</v>
      </c>
      <c r="M12" s="1643" t="s">
        <v>5283</v>
      </c>
      <c r="N12" s="18"/>
      <c r="O12" s="30">
        <v>45211</v>
      </c>
      <c r="P12" s="17"/>
      <c r="Q12" s="29">
        <v>45223</v>
      </c>
      <c r="R12" s="29">
        <v>45224</v>
      </c>
      <c r="S12" s="23"/>
    </row>
    <row r="13" spans="1:19" s="8" customFormat="1" ht="19.7" customHeight="1">
      <c r="A13" s="18" t="s">
        <v>1570</v>
      </c>
      <c r="B13" s="18"/>
      <c r="C13" s="18"/>
      <c r="D13" s="17">
        <f>+D12+1</f>
        <v>3</v>
      </c>
      <c r="E13" s="17" t="s">
        <v>270</v>
      </c>
      <c r="F13" s="17" t="s">
        <v>767</v>
      </c>
      <c r="G13" s="108" t="s">
        <v>5284</v>
      </c>
      <c r="H13" s="107">
        <v>1</v>
      </c>
      <c r="I13" s="107">
        <v>11679</v>
      </c>
      <c r="J13" s="477">
        <f t="shared" si="0"/>
        <v>11679</v>
      </c>
      <c r="K13" s="861"/>
      <c r="L13" s="108" t="s">
        <v>5285</v>
      </c>
      <c r="M13" s="107" t="s">
        <v>5280</v>
      </c>
      <c r="N13" s="18"/>
      <c r="O13" s="30">
        <v>45211</v>
      </c>
      <c r="P13" s="17"/>
      <c r="Q13" s="29">
        <v>45223</v>
      </c>
      <c r="R13" s="29">
        <v>45224</v>
      </c>
      <c r="S13" s="23"/>
    </row>
    <row r="14" spans="1:19" s="8" customFormat="1" ht="19.7" customHeight="1">
      <c r="A14" s="18" t="s">
        <v>1533</v>
      </c>
      <c r="B14" s="18"/>
      <c r="C14" s="18"/>
      <c r="D14" s="17">
        <f t="shared" si="1"/>
        <v>4</v>
      </c>
      <c r="E14" s="17" t="s">
        <v>767</v>
      </c>
      <c r="F14" s="17" t="s">
        <v>767</v>
      </c>
      <c r="G14" s="57" t="s">
        <v>5286</v>
      </c>
      <c r="H14" s="18">
        <v>2</v>
      </c>
      <c r="I14" s="54">
        <v>1390</v>
      </c>
      <c r="J14" s="477">
        <f t="shared" si="0"/>
        <v>2780</v>
      </c>
      <c r="K14" s="22"/>
      <c r="L14" s="24" t="s">
        <v>5287</v>
      </c>
      <c r="M14" s="1643" t="s">
        <v>5283</v>
      </c>
      <c r="N14" s="18"/>
      <c r="O14" s="30">
        <v>45211</v>
      </c>
      <c r="P14" s="17"/>
      <c r="Q14" s="29">
        <v>45223</v>
      </c>
      <c r="R14" s="29">
        <v>45224</v>
      </c>
      <c r="S14" s="23"/>
    </row>
    <row r="15" spans="1:19" s="8" customFormat="1" ht="19.7" customHeight="1">
      <c r="A15" s="18" t="s">
        <v>1497</v>
      </c>
      <c r="B15" s="18"/>
      <c r="C15" s="18"/>
      <c r="D15" s="17">
        <f t="shared" si="1"/>
        <v>5</v>
      </c>
      <c r="E15" s="17" t="s">
        <v>767</v>
      </c>
      <c r="F15" s="17" t="s">
        <v>767</v>
      </c>
      <c r="G15" s="57" t="s">
        <v>879</v>
      </c>
      <c r="H15" s="634">
        <v>10</v>
      </c>
      <c r="I15" s="281">
        <v>79</v>
      </c>
      <c r="J15" s="477">
        <f t="shared" si="0"/>
        <v>790</v>
      </c>
      <c r="K15" s="357"/>
      <c r="L15" s="24" t="s">
        <v>5288</v>
      </c>
      <c r="M15" s="1643" t="s">
        <v>5283</v>
      </c>
      <c r="N15" s="18"/>
      <c r="O15" s="30">
        <v>45211</v>
      </c>
      <c r="P15" s="17"/>
      <c r="Q15" s="29">
        <v>45223</v>
      </c>
      <c r="R15" s="29">
        <v>45224</v>
      </c>
      <c r="S15" s="23"/>
    </row>
    <row r="16" spans="1:19" s="8" customFormat="1" ht="19.7" customHeight="1">
      <c r="A16" s="18" t="s">
        <v>1497</v>
      </c>
      <c r="B16" s="18"/>
      <c r="C16" s="18"/>
      <c r="D16" s="17">
        <f t="shared" si="1"/>
        <v>6</v>
      </c>
      <c r="E16" s="17" t="s">
        <v>767</v>
      </c>
      <c r="F16" s="17" t="s">
        <v>767</v>
      </c>
      <c r="G16" s="484" t="s">
        <v>5289</v>
      </c>
      <c r="H16" s="107">
        <v>2</v>
      </c>
      <c r="I16" s="107">
        <v>191</v>
      </c>
      <c r="J16" s="477">
        <f t="shared" si="0"/>
        <v>382</v>
      </c>
      <c r="K16" s="22"/>
      <c r="L16" s="24" t="s">
        <v>5290</v>
      </c>
      <c r="M16" s="1643" t="s">
        <v>5283</v>
      </c>
      <c r="N16" s="18"/>
      <c r="O16" s="30">
        <v>45211</v>
      </c>
      <c r="P16" s="17"/>
      <c r="Q16" s="29">
        <v>45223</v>
      </c>
      <c r="R16" s="29">
        <v>45224</v>
      </c>
      <c r="S16" s="23"/>
    </row>
    <row r="17" spans="1:19" s="8" customFormat="1" ht="19.7" customHeight="1">
      <c r="A17" s="18" t="s">
        <v>1497</v>
      </c>
      <c r="B17" s="18"/>
      <c r="C17" s="18"/>
      <c r="D17" s="17">
        <f t="shared" si="1"/>
        <v>7</v>
      </c>
      <c r="E17" s="17" t="s">
        <v>767</v>
      </c>
      <c r="F17" s="17" t="s">
        <v>767</v>
      </c>
      <c r="G17" s="322" t="s">
        <v>889</v>
      </c>
      <c r="H17" s="112">
        <v>10</v>
      </c>
      <c r="I17" s="1644">
        <v>29</v>
      </c>
      <c r="J17" s="477">
        <f t="shared" si="0"/>
        <v>290</v>
      </c>
      <c r="K17" s="174"/>
      <c r="L17" s="171" t="s">
        <v>5192</v>
      </c>
      <c r="M17" s="1643" t="s">
        <v>5283</v>
      </c>
      <c r="N17" s="18"/>
      <c r="O17" s="30">
        <v>45211</v>
      </c>
      <c r="P17" s="17"/>
      <c r="Q17" s="29">
        <v>45223</v>
      </c>
      <c r="R17" s="29">
        <v>45224</v>
      </c>
      <c r="S17" s="23"/>
    </row>
    <row r="18" spans="1:19" s="8" customFormat="1" ht="19.7" customHeight="1">
      <c r="A18" s="18" t="s">
        <v>1497</v>
      </c>
      <c r="B18" s="18"/>
      <c r="C18" s="18"/>
      <c r="D18" s="17">
        <f t="shared" si="1"/>
        <v>8</v>
      </c>
      <c r="E18" s="17" t="s">
        <v>767</v>
      </c>
      <c r="F18" s="17" t="s">
        <v>767</v>
      </c>
      <c r="G18" s="322" t="s">
        <v>5291</v>
      </c>
      <c r="H18" s="112">
        <v>1</v>
      </c>
      <c r="I18" s="1644">
        <v>880</v>
      </c>
      <c r="J18" s="477">
        <f t="shared" si="0"/>
        <v>880</v>
      </c>
      <c r="K18" s="1176"/>
      <c r="L18" s="171" t="s">
        <v>5292</v>
      </c>
      <c r="M18" s="1643" t="s">
        <v>5283</v>
      </c>
      <c r="N18" s="18"/>
      <c r="O18" s="30">
        <v>45211</v>
      </c>
      <c r="P18" s="17"/>
      <c r="Q18" s="29">
        <v>45223</v>
      </c>
      <c r="R18" s="29">
        <v>45224</v>
      </c>
      <c r="S18" s="23"/>
    </row>
    <row r="19" spans="1:19" s="8" customFormat="1" ht="19.7" customHeight="1">
      <c r="A19" s="18"/>
      <c r="B19" s="18"/>
      <c r="C19" s="18"/>
      <c r="D19" s="17"/>
      <c r="E19" s="483"/>
      <c r="F19" s="483"/>
      <c r="G19" s="108"/>
      <c r="H19" s="107"/>
      <c r="I19" s="1645"/>
      <c r="J19" s="1182"/>
      <c r="K19" s="861"/>
      <c r="L19" s="108"/>
      <c r="M19" s="863"/>
      <c r="N19" s="18"/>
      <c r="O19" s="30"/>
      <c r="P19" s="17"/>
      <c r="Q19" s="29"/>
      <c r="R19" s="30"/>
      <c r="S19" s="23"/>
    </row>
    <row r="20" spans="1:19" s="8" customFormat="1" ht="19.7" customHeight="1">
      <c r="D20" s="17"/>
      <c r="E20" s="483"/>
      <c r="F20" s="483"/>
      <c r="G20" s="507">
        <f>SUM(J11:J19)</f>
        <v>33264</v>
      </c>
      <c r="H20" s="485"/>
      <c r="I20" s="107"/>
      <c r="J20" s="487"/>
      <c r="K20" s="357"/>
      <c r="L20" s="24"/>
      <c r="M20" s="18"/>
      <c r="N20" s="18"/>
      <c r="O20" s="30"/>
      <c r="P20" s="17"/>
      <c r="Q20" s="29"/>
      <c r="R20" s="30"/>
      <c r="S20" s="23"/>
    </row>
    <row r="21" spans="1:19" s="8" customFormat="1" ht="19.7" customHeight="1">
      <c r="D21" s="17"/>
      <c r="E21" s="17"/>
      <c r="F21" s="17"/>
      <c r="G21" s="18"/>
      <c r="H21" s="26"/>
      <c r="I21" s="18"/>
      <c r="J21" s="22"/>
      <c r="K21" s="357"/>
      <c r="L21" s="18"/>
      <c r="M21" s="18"/>
      <c r="N21" s="18"/>
      <c r="O21" s="30"/>
      <c r="P21" s="17"/>
      <c r="Q21" s="18"/>
      <c r="R21" s="30"/>
      <c r="S21" s="23"/>
    </row>
    <row r="22" spans="1:19" s="8" customFormat="1" ht="19.7" customHeight="1">
      <c r="D22" s="17"/>
      <c r="E22" s="17"/>
      <c r="F22" s="17"/>
      <c r="G22" s="18"/>
      <c r="H22" s="26"/>
      <c r="I22" s="18"/>
      <c r="J22" s="22"/>
      <c r="K22" s="357"/>
      <c r="L22" s="18"/>
      <c r="M22" s="18"/>
      <c r="N22" s="18"/>
      <c r="O22" s="30"/>
      <c r="P22" s="17"/>
      <c r="Q22" s="18"/>
      <c r="R22" s="30"/>
      <c r="S22" s="23"/>
    </row>
    <row r="23" spans="1:19" s="8" customFormat="1" ht="19.7" customHeight="1">
      <c r="D23" s="17"/>
      <c r="E23" s="17"/>
      <c r="F23" s="17"/>
      <c r="G23" s="18"/>
      <c r="H23" s="26"/>
      <c r="I23" s="18"/>
      <c r="J23" s="22"/>
      <c r="K23" s="357"/>
      <c r="L23" s="18"/>
      <c r="M23" s="18"/>
      <c r="N23" s="18"/>
      <c r="O23" s="30"/>
      <c r="P23" s="17"/>
      <c r="Q23" s="18"/>
      <c r="R23" s="30"/>
      <c r="S23" s="23"/>
    </row>
    <row r="24" spans="1:19" s="8" customFormat="1" ht="19.7" customHeight="1">
      <c r="D24" s="17"/>
      <c r="E24" s="17"/>
      <c r="F24" s="17"/>
      <c r="G24" s="18"/>
      <c r="H24" s="26"/>
      <c r="I24" s="18"/>
      <c r="J24" s="22"/>
      <c r="K24" s="357"/>
      <c r="L24" s="18"/>
      <c r="M24" s="18"/>
      <c r="N24" s="18"/>
      <c r="O24" s="30"/>
      <c r="P24" s="17"/>
      <c r="Q24" s="18"/>
      <c r="R24" s="30"/>
      <c r="S24" s="23"/>
    </row>
    <row r="25" spans="1:19" s="8" customFormat="1" ht="19.7" customHeight="1">
      <c r="D25" s="17"/>
      <c r="E25" s="17"/>
      <c r="F25" s="17"/>
      <c r="G25" s="18"/>
      <c r="H25" s="26"/>
      <c r="I25" s="18"/>
      <c r="J25" s="22"/>
      <c r="K25" s="357"/>
      <c r="L25" s="18"/>
      <c r="M25" s="18"/>
      <c r="N25" s="18"/>
      <c r="O25" s="30"/>
      <c r="P25" s="17"/>
      <c r="Q25" s="18"/>
      <c r="R25" s="30"/>
      <c r="S25" s="23"/>
    </row>
    <row r="26" spans="1:19" s="8" customFormat="1" ht="19.7" customHeight="1">
      <c r="D26" s="17"/>
      <c r="E26" s="17"/>
      <c r="F26" s="17"/>
      <c r="G26" s="18"/>
      <c r="H26" s="26"/>
      <c r="I26" s="18"/>
      <c r="J26" s="22"/>
      <c r="K26" s="357"/>
      <c r="L26" s="18"/>
      <c r="M26" s="18"/>
      <c r="N26" s="18"/>
      <c r="O26" s="30"/>
      <c r="P26" s="17"/>
      <c r="Q26" s="18"/>
      <c r="R26" s="30"/>
      <c r="S26" s="23"/>
    </row>
    <row r="27" spans="1:19" s="8" customFormat="1" ht="19.7" customHeight="1">
      <c r="D27" s="17"/>
      <c r="E27" s="1068"/>
      <c r="F27" s="1068"/>
      <c r="G27" s="1077" t="s">
        <v>3068</v>
      </c>
      <c r="H27" s="1078"/>
      <c r="I27" s="534">
        <v>70000</v>
      </c>
      <c r="J27" s="894">
        <f>H27*I27</f>
        <v>0</v>
      </c>
      <c r="K27" s="357"/>
      <c r="L27" s="18"/>
      <c r="M27" s="18"/>
      <c r="N27" s="18"/>
      <c r="O27" s="30"/>
      <c r="P27" s="17"/>
      <c r="Q27" s="18"/>
      <c r="R27" s="30"/>
      <c r="S27" s="23"/>
    </row>
    <row r="28" spans="1:19" s="8" customFormat="1" ht="19.7" customHeight="1">
      <c r="D28" s="17"/>
      <c r="E28" s="17"/>
      <c r="F28" s="17"/>
      <c r="G28" s="24" t="s">
        <v>892</v>
      </c>
      <c r="H28" s="26"/>
      <c r="I28" s="18"/>
      <c r="J28" s="22"/>
      <c r="K28" s="357"/>
      <c r="L28" s="18"/>
      <c r="M28" s="18"/>
      <c r="N28" s="18"/>
      <c r="O28" s="30"/>
      <c r="P28" s="17"/>
      <c r="Q28" s="18"/>
      <c r="R28" s="30"/>
      <c r="S28" s="23"/>
    </row>
    <row r="29" spans="1:19" s="8" customFormat="1" ht="19.7" customHeight="1">
      <c r="D29" s="17"/>
      <c r="E29" s="17"/>
      <c r="F29" s="17"/>
      <c r="G29" s="18"/>
      <c r="H29" s="26"/>
      <c r="I29" s="18"/>
      <c r="J29" s="22"/>
      <c r="K29" s="357"/>
      <c r="L29" s="18"/>
      <c r="M29" s="18"/>
      <c r="N29" s="18"/>
      <c r="O29" s="30"/>
      <c r="P29" s="17"/>
      <c r="Q29" s="18"/>
      <c r="R29" s="30"/>
      <c r="S29" s="23"/>
    </row>
    <row r="30" spans="1:19" s="8" customFormat="1" ht="19.7" customHeight="1">
      <c r="D30" s="17"/>
      <c r="E30" s="17"/>
      <c r="F30" s="17"/>
      <c r="G30" s="18"/>
      <c r="H30" s="26"/>
      <c r="I30" s="18"/>
      <c r="J30" s="22"/>
      <c r="K30" s="357"/>
      <c r="L30" s="18"/>
      <c r="M30" s="18"/>
      <c r="N30" s="18"/>
      <c r="O30" s="30"/>
      <c r="P30" s="17"/>
      <c r="Q30" s="18"/>
      <c r="R30" s="30"/>
      <c r="S30" s="23"/>
    </row>
    <row r="31" spans="1:19" s="8" customFormat="1" ht="19.7" customHeight="1">
      <c r="D31" s="17"/>
      <c r="E31" s="17"/>
      <c r="F31" s="17"/>
      <c r="G31" s="18"/>
      <c r="H31" s="26"/>
      <c r="I31" s="18"/>
      <c r="J31" s="22"/>
      <c r="K31" s="357"/>
      <c r="L31" s="18"/>
      <c r="M31" s="18"/>
      <c r="N31" s="18"/>
      <c r="O31" s="30"/>
      <c r="P31" s="17"/>
      <c r="Q31" s="18"/>
      <c r="R31" s="30"/>
      <c r="S31" s="23"/>
    </row>
    <row r="32" spans="1:19" s="8" customFormat="1" ht="19.7" customHeight="1">
      <c r="D32" s="17"/>
      <c r="E32" s="17"/>
      <c r="F32" s="17"/>
      <c r="G32" s="18"/>
      <c r="H32" s="26"/>
      <c r="I32" s="18"/>
      <c r="J32" s="22"/>
      <c r="K32" s="357"/>
      <c r="L32" s="18"/>
      <c r="M32" s="18"/>
      <c r="N32" s="18"/>
      <c r="O32" s="30"/>
      <c r="P32" s="17"/>
      <c r="Q32" s="18"/>
      <c r="R32" s="30"/>
      <c r="S32" s="23"/>
    </row>
    <row r="33" spans="4:19" s="8" customFormat="1" ht="19.7" customHeight="1">
      <c r="D33" s="17"/>
      <c r="E33" s="17"/>
      <c r="F33" s="17"/>
      <c r="G33" s="18"/>
      <c r="H33" s="26"/>
      <c r="I33" s="18"/>
      <c r="J33" s="22"/>
      <c r="K33" s="357"/>
      <c r="L33" s="18"/>
      <c r="M33" s="18"/>
      <c r="N33" s="18"/>
      <c r="O33" s="30"/>
      <c r="P33" s="17"/>
      <c r="Q33" s="18"/>
      <c r="R33" s="30"/>
      <c r="S33" s="23"/>
    </row>
    <row r="34" spans="4:19" s="8" customFormat="1" ht="19.7" customHeight="1">
      <c r="D34" s="17"/>
      <c r="E34" s="17"/>
      <c r="F34" s="17"/>
      <c r="G34" s="18"/>
      <c r="H34" s="26"/>
      <c r="I34" s="18"/>
      <c r="J34" s="22"/>
      <c r="K34" s="357"/>
      <c r="L34" s="18"/>
      <c r="M34" s="18"/>
      <c r="N34" s="18"/>
      <c r="O34" s="30"/>
      <c r="P34" s="17"/>
      <c r="Q34" s="18"/>
      <c r="R34" s="30"/>
      <c r="S34" s="23"/>
    </row>
    <row r="35" spans="4:19" s="8" customFormat="1" ht="19.7" customHeight="1">
      <c r="D35" s="17"/>
      <c r="E35" s="17"/>
      <c r="F35" s="17"/>
      <c r="G35" s="18"/>
      <c r="H35" s="26"/>
      <c r="I35" s="18"/>
      <c r="J35" s="22"/>
      <c r="K35" s="357"/>
      <c r="L35" s="18"/>
      <c r="M35" s="18"/>
      <c r="N35" s="18"/>
      <c r="O35" s="30"/>
      <c r="P35" s="17"/>
      <c r="Q35" s="18"/>
      <c r="R35" s="30"/>
      <c r="S35" s="23"/>
    </row>
    <row r="36" spans="4:19" s="8" customFormat="1" ht="19.7" customHeight="1">
      <c r="D36" s="17"/>
      <c r="E36" s="17"/>
      <c r="F36" s="17"/>
      <c r="G36" s="18"/>
      <c r="H36" s="26"/>
      <c r="I36" s="18"/>
      <c r="J36" s="22"/>
      <c r="K36" s="357"/>
      <c r="L36" s="18"/>
      <c r="M36" s="18"/>
      <c r="N36" s="18"/>
      <c r="O36" s="30"/>
      <c r="P36" s="17"/>
      <c r="Q36" s="18"/>
      <c r="R36" s="30"/>
      <c r="S36" s="23"/>
    </row>
    <row r="37" spans="4:19" s="8" customFormat="1" ht="19.7" customHeight="1">
      <c r="D37" s="17"/>
      <c r="E37" s="17"/>
      <c r="F37" s="17"/>
      <c r="G37" s="18"/>
      <c r="H37" s="26"/>
      <c r="I37" s="18"/>
      <c r="J37" s="22"/>
      <c r="K37" s="357"/>
      <c r="L37" s="18"/>
      <c r="M37" s="18"/>
      <c r="N37" s="18"/>
      <c r="O37" s="30"/>
      <c r="P37" s="17"/>
      <c r="Q37" s="18"/>
      <c r="R37" s="30"/>
      <c r="S37" s="23"/>
    </row>
    <row r="38" spans="4:19" s="8" customFormat="1" ht="19.7" customHeight="1">
      <c r="D38" s="17"/>
      <c r="E38" s="17"/>
      <c r="F38" s="17"/>
      <c r="G38" s="18"/>
      <c r="H38" s="26"/>
      <c r="I38" s="18"/>
      <c r="J38" s="22"/>
      <c r="K38" s="357"/>
      <c r="L38" s="18"/>
      <c r="M38" s="18"/>
      <c r="N38" s="18"/>
      <c r="O38" s="30"/>
      <c r="P38" s="17"/>
      <c r="Q38" s="18"/>
      <c r="R38" s="30"/>
      <c r="S38" s="23"/>
    </row>
    <row r="39" spans="4:19" s="8" customFormat="1" ht="19.7" customHeight="1">
      <c r="D39" s="17"/>
      <c r="E39" s="17"/>
      <c r="F39" s="17"/>
      <c r="G39" s="18"/>
      <c r="H39" s="26"/>
      <c r="I39" s="18"/>
      <c r="J39" s="22"/>
      <c r="K39" s="357"/>
      <c r="L39" s="18"/>
      <c r="M39" s="18"/>
      <c r="N39" s="18"/>
      <c r="O39" s="30"/>
      <c r="P39" s="17"/>
      <c r="Q39" s="18"/>
      <c r="R39" s="30"/>
      <c r="S39" s="23"/>
    </row>
    <row r="40" spans="4:19" s="8" customFormat="1" ht="19.7" customHeight="1">
      <c r="D40" s="17"/>
      <c r="E40" s="17"/>
      <c r="F40" s="17"/>
      <c r="G40" s="18"/>
      <c r="H40" s="26"/>
      <c r="I40" s="18"/>
      <c r="J40" s="22"/>
      <c r="K40" s="357"/>
      <c r="L40" s="18"/>
      <c r="M40" s="18"/>
      <c r="N40" s="18"/>
      <c r="O40" s="30"/>
      <c r="P40" s="17"/>
      <c r="Q40" s="18"/>
      <c r="R40" s="30"/>
      <c r="S40" s="23"/>
    </row>
    <row r="41" spans="4:19" s="8" customFormat="1" ht="19.7" customHeight="1">
      <c r="D41" s="17"/>
      <c r="E41" s="17"/>
      <c r="F41" s="17"/>
      <c r="G41" s="18"/>
      <c r="H41" s="26"/>
      <c r="I41" s="18"/>
      <c r="J41" s="22"/>
      <c r="K41" s="357"/>
      <c r="L41" s="18"/>
      <c r="M41" s="18"/>
      <c r="N41" s="18"/>
      <c r="O41" s="30"/>
      <c r="P41" s="17"/>
      <c r="Q41" s="18"/>
      <c r="R41" s="30"/>
      <c r="S41" s="23"/>
    </row>
    <row r="42" spans="4:19" s="8" customFormat="1" ht="19.7" customHeight="1">
      <c r="D42" s="17"/>
      <c r="E42" s="17"/>
      <c r="F42" s="17"/>
      <c r="G42" s="18"/>
      <c r="H42" s="26"/>
      <c r="I42" s="18"/>
      <c r="J42" s="22"/>
      <c r="K42" s="357"/>
      <c r="L42" s="18"/>
      <c r="M42" s="18"/>
      <c r="N42" s="18"/>
      <c r="O42" s="30"/>
      <c r="P42" s="17"/>
      <c r="Q42" s="18"/>
      <c r="R42" s="30"/>
      <c r="S42" s="23"/>
    </row>
    <row r="43" spans="4:19" s="8" customFormat="1" ht="19.7" customHeight="1">
      <c r="D43" s="17"/>
      <c r="E43" s="17"/>
      <c r="F43" s="17"/>
      <c r="G43" s="18"/>
      <c r="H43" s="26"/>
      <c r="I43" s="18"/>
      <c r="J43" s="22"/>
      <c r="K43" s="357"/>
      <c r="L43" s="18"/>
      <c r="M43" s="18"/>
      <c r="N43" s="18"/>
      <c r="O43" s="30"/>
      <c r="P43" s="17"/>
      <c r="Q43" s="18"/>
      <c r="R43" s="30"/>
      <c r="S43" s="23"/>
    </row>
    <row r="44" spans="4:19" s="8" customFormat="1" ht="19.7" customHeight="1">
      <c r="D44" s="17"/>
      <c r="E44" s="17"/>
      <c r="F44" s="17"/>
      <c r="G44" s="18"/>
      <c r="H44" s="26"/>
      <c r="I44" s="18"/>
      <c r="J44" s="22"/>
      <c r="K44" s="357"/>
      <c r="L44" s="18"/>
      <c r="M44" s="18"/>
      <c r="N44" s="18"/>
      <c r="O44" s="30"/>
      <c r="P44" s="17"/>
      <c r="Q44" s="18"/>
      <c r="R44" s="30"/>
      <c r="S44" s="23"/>
    </row>
    <row r="45" spans="4:19" s="8" customFormat="1" ht="19.7" customHeight="1">
      <c r="D45" s="17"/>
      <c r="E45" s="17"/>
      <c r="F45" s="17"/>
      <c r="G45" s="18"/>
      <c r="H45" s="26"/>
      <c r="I45" s="18"/>
      <c r="J45" s="22"/>
      <c r="K45" s="357"/>
      <c r="L45" s="18"/>
      <c r="M45" s="18"/>
      <c r="N45" s="18"/>
      <c r="O45" s="30"/>
      <c r="P45" s="17"/>
      <c r="Q45" s="18"/>
      <c r="R45" s="30"/>
      <c r="S45" s="23"/>
    </row>
    <row r="46" spans="4:19" s="8" customFormat="1" ht="19.7" customHeight="1">
      <c r="D46" s="17"/>
      <c r="E46" s="17"/>
      <c r="F46" s="17"/>
      <c r="G46" s="18"/>
      <c r="H46" s="26"/>
      <c r="I46" s="18"/>
      <c r="J46" s="22"/>
      <c r="K46" s="357"/>
      <c r="L46" s="18"/>
      <c r="M46" s="18"/>
      <c r="N46" s="18"/>
      <c r="O46" s="30"/>
      <c r="P46" s="17"/>
      <c r="Q46" s="18"/>
      <c r="R46" s="30"/>
      <c r="S46" s="23"/>
    </row>
    <row r="47" spans="4:19" s="8" customFormat="1" ht="19.7" customHeight="1">
      <c r="D47" s="17"/>
      <c r="E47" s="17"/>
      <c r="F47" s="17"/>
      <c r="G47" s="18"/>
      <c r="H47" s="26"/>
      <c r="I47" s="18"/>
      <c r="J47" s="22"/>
      <c r="K47" s="357"/>
      <c r="L47" s="18"/>
      <c r="M47" s="18"/>
      <c r="N47" s="18"/>
      <c r="O47" s="30"/>
      <c r="P47" s="17"/>
      <c r="Q47" s="18"/>
      <c r="R47" s="30"/>
      <c r="S47" s="23"/>
    </row>
    <row r="48" spans="4:19" s="8" customFormat="1" ht="19.7" customHeight="1">
      <c r="D48" s="17"/>
      <c r="E48" s="17"/>
      <c r="F48" s="17"/>
      <c r="G48" s="18"/>
      <c r="H48" s="26"/>
      <c r="I48" s="18"/>
      <c r="J48" s="22"/>
      <c r="K48" s="357"/>
      <c r="L48" s="18"/>
      <c r="M48" s="18"/>
      <c r="N48" s="18"/>
      <c r="O48" s="30"/>
      <c r="P48" s="17"/>
      <c r="Q48" s="18"/>
      <c r="R48" s="30"/>
      <c r="S48" s="23"/>
    </row>
    <row r="49" spans="4:19" s="8" customFormat="1" ht="19.7" customHeight="1">
      <c r="D49" s="17"/>
      <c r="E49" s="17"/>
      <c r="F49" s="17"/>
      <c r="G49" s="18"/>
      <c r="H49" s="26"/>
      <c r="I49" s="18"/>
      <c r="J49" s="22"/>
      <c r="K49" s="357"/>
      <c r="L49" s="18"/>
      <c r="M49" s="18"/>
      <c r="N49" s="18"/>
      <c r="O49" s="30"/>
      <c r="P49" s="17"/>
      <c r="Q49" s="18"/>
      <c r="R49" s="30"/>
      <c r="S49" s="23"/>
    </row>
    <row r="50" spans="4:19" s="8" customFormat="1" ht="19.7" customHeight="1">
      <c r="D50" s="17"/>
      <c r="E50" s="17"/>
      <c r="F50" s="17"/>
      <c r="G50" s="18"/>
      <c r="H50" s="26"/>
      <c r="I50" s="18"/>
      <c r="J50" s="22"/>
      <c r="K50" s="357"/>
      <c r="L50" s="18"/>
      <c r="M50" s="18"/>
      <c r="N50" s="18"/>
      <c r="O50" s="30"/>
      <c r="P50" s="17"/>
      <c r="Q50" s="18"/>
      <c r="R50" s="30"/>
      <c r="S50" s="23"/>
    </row>
    <row r="51" spans="4:19" s="8" customFormat="1" ht="19.7" customHeight="1">
      <c r="D51" s="17"/>
      <c r="E51" s="17"/>
      <c r="F51" s="17"/>
      <c r="G51" s="18"/>
      <c r="H51" s="26"/>
      <c r="I51" s="18"/>
      <c r="J51" s="22"/>
      <c r="K51" s="357"/>
      <c r="L51" s="18"/>
      <c r="M51" s="18"/>
      <c r="N51" s="18"/>
      <c r="O51" s="30"/>
      <c r="P51" s="17"/>
      <c r="Q51" s="18"/>
      <c r="R51" s="30"/>
      <c r="S51" s="23"/>
    </row>
    <row r="52" spans="4:19" s="8" customFormat="1" ht="19.7" customHeight="1">
      <c r="D52" s="17"/>
      <c r="E52" s="17"/>
      <c r="F52" s="17"/>
      <c r="G52" s="18"/>
      <c r="H52" s="26"/>
      <c r="I52" s="18"/>
      <c r="J52" s="22"/>
      <c r="K52" s="357"/>
      <c r="L52" s="18"/>
      <c r="M52" s="18"/>
      <c r="N52" s="18"/>
      <c r="O52" s="30"/>
      <c r="P52" s="17"/>
      <c r="Q52" s="18"/>
      <c r="R52" s="30"/>
      <c r="S52" s="23"/>
    </row>
    <row r="53" spans="4:19" s="8" customFormat="1" ht="19.7" customHeight="1">
      <c r="D53" s="17"/>
      <c r="E53" s="17"/>
      <c r="F53" s="17"/>
      <c r="G53" s="18"/>
      <c r="H53" s="26"/>
      <c r="I53" s="18"/>
      <c r="J53" s="22"/>
      <c r="K53" s="357"/>
      <c r="L53" s="18"/>
      <c r="M53" s="18"/>
      <c r="N53" s="18"/>
      <c r="O53" s="30"/>
      <c r="P53" s="17"/>
      <c r="Q53" s="18"/>
      <c r="R53" s="30"/>
      <c r="S53" s="23"/>
    </row>
    <row r="54" spans="4:19" s="8" customFormat="1" ht="19.7" customHeight="1">
      <c r="D54" s="17"/>
      <c r="E54" s="17"/>
      <c r="F54" s="17"/>
      <c r="G54" s="18"/>
      <c r="H54" s="26"/>
      <c r="I54" s="18"/>
      <c r="J54" s="22"/>
      <c r="K54" s="357"/>
      <c r="L54" s="18"/>
      <c r="M54" s="18"/>
      <c r="N54" s="18"/>
      <c r="O54" s="30"/>
      <c r="P54" s="17"/>
      <c r="Q54" s="18"/>
      <c r="R54" s="30"/>
      <c r="S54" s="23"/>
    </row>
    <row r="55" spans="4:19" s="8" customFormat="1" ht="19.7" customHeight="1">
      <c r="D55" s="17"/>
      <c r="E55" s="17"/>
      <c r="F55" s="17"/>
      <c r="G55" s="18"/>
      <c r="H55" s="26"/>
      <c r="I55" s="18"/>
      <c r="J55" s="22"/>
      <c r="K55" s="357"/>
      <c r="L55" s="18"/>
      <c r="M55" s="18"/>
      <c r="N55" s="18"/>
      <c r="O55" s="30"/>
      <c r="P55" s="17"/>
      <c r="Q55" s="18"/>
      <c r="R55" s="30"/>
      <c r="S55" s="23"/>
    </row>
    <row r="56" spans="4:19" s="8" customFormat="1" ht="19.7" customHeight="1">
      <c r="D56" s="17"/>
      <c r="E56" s="17"/>
      <c r="F56" s="17"/>
      <c r="G56" s="18"/>
      <c r="H56" s="26"/>
      <c r="I56" s="18"/>
      <c r="J56" s="22"/>
      <c r="K56" s="357"/>
      <c r="L56" s="18"/>
      <c r="M56" s="18"/>
      <c r="N56" s="18"/>
      <c r="O56" s="30"/>
      <c r="P56" s="17"/>
      <c r="Q56" s="18"/>
      <c r="R56" s="30"/>
      <c r="S56" s="23"/>
    </row>
    <row r="57" spans="4:19" s="8" customFormat="1" ht="19.7" customHeight="1">
      <c r="D57" s="17"/>
      <c r="E57" s="17"/>
      <c r="F57" s="17"/>
      <c r="G57" s="18"/>
      <c r="H57" s="26"/>
      <c r="I57" s="18"/>
      <c r="J57" s="22"/>
      <c r="K57" s="357"/>
      <c r="L57" s="18"/>
      <c r="M57" s="18"/>
      <c r="N57" s="18"/>
      <c r="O57" s="30"/>
      <c r="P57" s="17"/>
      <c r="Q57" s="18"/>
      <c r="R57" s="30"/>
      <c r="S57" s="23"/>
    </row>
    <row r="58" spans="4:19" s="8" customFormat="1" ht="19.7" customHeight="1">
      <c r="D58" s="17"/>
      <c r="E58" s="17"/>
      <c r="F58" s="17"/>
      <c r="G58" s="18"/>
      <c r="H58" s="26"/>
      <c r="I58" s="18"/>
      <c r="J58" s="22"/>
      <c r="K58" s="357"/>
      <c r="L58" s="18"/>
      <c r="M58" s="18"/>
      <c r="N58" s="18"/>
      <c r="O58" s="30"/>
      <c r="P58" s="17"/>
      <c r="Q58" s="18"/>
      <c r="R58" s="30"/>
      <c r="S58" s="23"/>
    </row>
    <row r="59" spans="4:19" s="8" customFormat="1" ht="19.7" customHeight="1">
      <c r="D59" s="17"/>
      <c r="E59" s="17"/>
      <c r="F59" s="17"/>
      <c r="G59" s="18"/>
      <c r="H59" s="26"/>
      <c r="I59" s="18"/>
      <c r="J59" s="22"/>
      <c r="K59" s="357"/>
      <c r="L59" s="18"/>
      <c r="M59" s="18"/>
      <c r="N59" s="18"/>
      <c r="O59" s="30"/>
      <c r="P59" s="17"/>
      <c r="Q59" s="18"/>
      <c r="R59" s="30"/>
      <c r="S59" s="23"/>
    </row>
    <row r="60" spans="4:19" s="8" customFormat="1" ht="19.7" customHeight="1">
      <c r="D60" s="17"/>
      <c r="E60" s="17"/>
      <c r="F60" s="17"/>
      <c r="G60" s="18"/>
      <c r="H60" s="26"/>
      <c r="I60" s="18"/>
      <c r="J60" s="22"/>
      <c r="K60" s="357"/>
      <c r="L60" s="18"/>
      <c r="M60" s="18"/>
      <c r="N60" s="18"/>
      <c r="O60" s="30"/>
      <c r="P60" s="17"/>
      <c r="Q60" s="18"/>
      <c r="R60" s="30"/>
      <c r="S60" s="23"/>
    </row>
    <row r="61" spans="4:19" s="8" customFormat="1" ht="19.7" customHeight="1">
      <c r="D61" s="17"/>
      <c r="E61" s="17"/>
      <c r="F61" s="17"/>
      <c r="G61" s="18"/>
      <c r="H61" s="26"/>
      <c r="I61" s="18"/>
      <c r="J61" s="22"/>
      <c r="K61" s="357"/>
      <c r="L61" s="18"/>
      <c r="M61" s="18"/>
      <c r="N61" s="18"/>
      <c r="O61" s="30"/>
      <c r="P61" s="17"/>
      <c r="Q61" s="18"/>
      <c r="R61" s="30"/>
      <c r="S61" s="23"/>
    </row>
    <row r="62" spans="4:19" s="8" customFormat="1" ht="19.7" customHeight="1">
      <c r="D62" s="17"/>
      <c r="E62" s="17"/>
      <c r="F62" s="17"/>
      <c r="G62" s="18"/>
      <c r="H62" s="26"/>
      <c r="I62" s="18"/>
      <c r="J62" s="22"/>
      <c r="K62" s="357"/>
      <c r="L62" s="18"/>
      <c r="M62" s="18"/>
      <c r="N62" s="18"/>
      <c r="O62" s="30"/>
      <c r="P62" s="17"/>
      <c r="Q62" s="18"/>
      <c r="R62" s="30"/>
      <c r="S62" s="23"/>
    </row>
    <row r="63" spans="4:19" s="8" customFormat="1" ht="19.7" customHeight="1">
      <c r="D63" s="17"/>
      <c r="E63" s="17"/>
      <c r="F63" s="17"/>
      <c r="G63" s="18"/>
      <c r="H63" s="26"/>
      <c r="I63" s="18"/>
      <c r="J63" s="22"/>
      <c r="K63" s="357"/>
      <c r="L63" s="18"/>
      <c r="M63" s="18"/>
      <c r="N63" s="18"/>
      <c r="O63" s="30"/>
      <c r="P63" s="17"/>
      <c r="Q63" s="18"/>
      <c r="R63" s="30"/>
      <c r="S63" s="23"/>
    </row>
    <row r="64" spans="4:19" s="8" customFormat="1" ht="19.7" customHeight="1">
      <c r="D64" s="17"/>
      <c r="E64" s="17"/>
      <c r="F64" s="17"/>
      <c r="G64" s="18"/>
      <c r="H64" s="26"/>
      <c r="I64" s="18"/>
      <c r="J64" s="22"/>
      <c r="K64" s="357"/>
      <c r="L64" s="18"/>
      <c r="M64" s="18"/>
      <c r="N64" s="18"/>
      <c r="O64" s="30"/>
      <c r="P64" s="17"/>
      <c r="Q64" s="18"/>
      <c r="R64" s="30"/>
      <c r="S64" s="23"/>
    </row>
    <row r="65" spans="4:19" s="8" customFormat="1" ht="19.7" customHeight="1">
      <c r="D65" s="17"/>
      <c r="E65" s="17"/>
      <c r="F65" s="17"/>
      <c r="G65" s="18"/>
      <c r="H65" s="26"/>
      <c r="I65" s="18"/>
      <c r="J65" s="22"/>
      <c r="K65" s="357"/>
      <c r="L65" s="18"/>
      <c r="M65" s="18"/>
      <c r="N65" s="18"/>
      <c r="O65" s="30"/>
      <c r="P65" s="17"/>
      <c r="Q65" s="18"/>
      <c r="R65" s="30"/>
      <c r="S65" s="23"/>
    </row>
    <row r="66" spans="4:19" s="8" customFormat="1" ht="19.7" customHeight="1">
      <c r="D66" s="17"/>
      <c r="E66" s="17"/>
      <c r="F66" s="17"/>
      <c r="G66" s="18"/>
      <c r="H66" s="26"/>
      <c r="I66" s="18"/>
      <c r="J66" s="22"/>
      <c r="K66" s="357"/>
      <c r="L66" s="18"/>
      <c r="M66" s="18"/>
      <c r="N66" s="18"/>
      <c r="O66" s="30"/>
      <c r="P66" s="17"/>
      <c r="Q66" s="18"/>
      <c r="R66" s="30"/>
      <c r="S66" s="23"/>
    </row>
    <row r="67" spans="4:19" s="8" customFormat="1" ht="19.7" customHeight="1">
      <c r="D67" s="17"/>
      <c r="E67" s="17"/>
      <c r="F67" s="17"/>
      <c r="G67" s="18"/>
      <c r="H67" s="26"/>
      <c r="I67" s="18"/>
      <c r="J67" s="22"/>
      <c r="K67" s="357"/>
      <c r="L67" s="18"/>
      <c r="M67" s="18"/>
      <c r="N67" s="18"/>
      <c r="O67" s="30"/>
      <c r="P67" s="17"/>
      <c r="Q67" s="18"/>
      <c r="R67" s="30"/>
      <c r="S67" s="23"/>
    </row>
    <row r="68" spans="4:19" s="8" customFormat="1" ht="19.7" customHeight="1">
      <c r="D68" s="17"/>
      <c r="E68" s="17"/>
      <c r="F68" s="17"/>
      <c r="G68" s="18"/>
      <c r="H68" s="26"/>
      <c r="I68" s="18"/>
      <c r="J68" s="22"/>
      <c r="K68" s="357"/>
      <c r="L68" s="18"/>
      <c r="M68" s="18"/>
      <c r="N68" s="18"/>
      <c r="O68" s="30"/>
      <c r="P68" s="17"/>
      <c r="Q68" s="18"/>
      <c r="R68" s="30"/>
      <c r="S68" s="23"/>
    </row>
    <row r="69" spans="4:19" s="8" customFormat="1" ht="19.7" customHeight="1">
      <c r="D69" s="17"/>
      <c r="E69" s="17"/>
      <c r="F69" s="17"/>
      <c r="G69" s="18"/>
      <c r="H69" s="26"/>
      <c r="I69" s="18"/>
      <c r="J69" s="22"/>
      <c r="K69" s="357"/>
      <c r="L69" s="18"/>
      <c r="M69" s="18"/>
      <c r="N69" s="18"/>
      <c r="O69" s="30"/>
      <c r="P69" s="17"/>
      <c r="Q69" s="18"/>
      <c r="R69" s="30"/>
      <c r="S69" s="23"/>
    </row>
    <row r="70" spans="4:19" s="8" customFormat="1" ht="19.7" customHeight="1">
      <c r="D70" s="17"/>
      <c r="E70" s="17"/>
      <c r="F70" s="17"/>
      <c r="G70" s="18"/>
      <c r="H70" s="26"/>
      <c r="I70" s="18"/>
      <c r="J70" s="22"/>
      <c r="K70" s="357"/>
      <c r="L70" s="18"/>
      <c r="M70" s="18"/>
      <c r="N70" s="18"/>
      <c r="O70" s="30"/>
      <c r="P70" s="17"/>
      <c r="Q70" s="18"/>
      <c r="R70" s="30"/>
      <c r="S70" s="23"/>
    </row>
    <row r="71" spans="4:19" s="8" customFormat="1" ht="19.7" customHeight="1">
      <c r="D71" s="17"/>
      <c r="E71" s="17"/>
      <c r="F71" s="17"/>
      <c r="G71" s="18"/>
      <c r="H71" s="26"/>
      <c r="I71" s="18"/>
      <c r="J71" s="22"/>
      <c r="K71" s="357"/>
      <c r="L71" s="18"/>
      <c r="M71" s="18"/>
      <c r="N71" s="18"/>
      <c r="O71" s="30"/>
      <c r="P71" s="17"/>
      <c r="Q71" s="18"/>
      <c r="R71" s="30"/>
      <c r="S71" s="23"/>
    </row>
    <row r="72" spans="4:19" s="8" customFormat="1" ht="19.7" customHeight="1">
      <c r="D72" s="17"/>
      <c r="E72" s="17"/>
      <c r="F72" s="17"/>
      <c r="G72" s="18"/>
      <c r="H72" s="26"/>
      <c r="I72" s="18"/>
      <c r="J72" s="22"/>
      <c r="K72" s="357"/>
      <c r="L72" s="18"/>
      <c r="M72" s="18"/>
      <c r="N72" s="18"/>
      <c r="O72" s="30"/>
      <c r="P72" s="17"/>
      <c r="Q72" s="18"/>
      <c r="R72" s="30"/>
      <c r="S72" s="23"/>
    </row>
    <row r="73" spans="4:19" s="8" customFormat="1" ht="19.7" customHeight="1">
      <c r="D73" s="17"/>
      <c r="E73" s="17"/>
      <c r="F73" s="17"/>
      <c r="G73" s="18"/>
      <c r="H73" s="26"/>
      <c r="I73" s="18"/>
      <c r="J73" s="22"/>
      <c r="K73" s="357"/>
      <c r="L73" s="18"/>
      <c r="M73" s="18"/>
      <c r="N73" s="18"/>
      <c r="O73" s="30"/>
      <c r="P73" s="17"/>
      <c r="Q73" s="18"/>
      <c r="R73" s="30"/>
      <c r="S73" s="23"/>
    </row>
    <row r="74" spans="4:19" s="8" customFormat="1" ht="19.7" customHeight="1">
      <c r="D74" s="17"/>
      <c r="E74" s="17"/>
      <c r="F74" s="17"/>
      <c r="G74" s="18"/>
      <c r="H74" s="26"/>
      <c r="I74" s="18"/>
      <c r="J74" s="22"/>
      <c r="K74" s="357"/>
      <c r="L74" s="18"/>
      <c r="M74" s="18"/>
      <c r="N74" s="18"/>
      <c r="O74" s="30"/>
      <c r="P74" s="17"/>
      <c r="Q74" s="18"/>
      <c r="R74" s="30"/>
      <c r="S74" s="23"/>
    </row>
    <row r="75" spans="4:19" s="8" customFormat="1" ht="19.7" customHeight="1">
      <c r="D75" s="17"/>
      <c r="E75" s="17"/>
      <c r="F75" s="17"/>
      <c r="G75" s="18"/>
      <c r="H75" s="26"/>
      <c r="I75" s="18"/>
      <c r="J75" s="22"/>
      <c r="K75" s="357"/>
      <c r="L75" s="18"/>
      <c r="M75" s="18"/>
      <c r="N75" s="18"/>
      <c r="O75" s="30"/>
      <c r="P75" s="17"/>
      <c r="Q75" s="18"/>
      <c r="R75" s="30"/>
      <c r="S75" s="23"/>
    </row>
    <row r="76" spans="4:19" s="8" customFormat="1" ht="19.7" customHeight="1">
      <c r="D76" s="17"/>
      <c r="E76" s="17"/>
      <c r="F76" s="17"/>
      <c r="G76" s="18"/>
      <c r="H76" s="26"/>
      <c r="I76" s="18"/>
      <c r="J76" s="22"/>
      <c r="K76" s="357"/>
      <c r="L76" s="18"/>
      <c r="M76" s="18"/>
      <c r="N76" s="18"/>
      <c r="O76" s="30"/>
      <c r="P76" s="17"/>
      <c r="Q76" s="18"/>
      <c r="R76" s="30"/>
      <c r="S76" s="23"/>
    </row>
    <row r="77" spans="4:19" s="8" customFormat="1" ht="19.7" customHeight="1">
      <c r="D77" s="17"/>
      <c r="E77" s="17"/>
      <c r="F77" s="17"/>
      <c r="G77" s="18"/>
      <c r="H77" s="26"/>
      <c r="I77" s="18"/>
      <c r="J77" s="22"/>
      <c r="K77" s="357"/>
      <c r="L77" s="18"/>
      <c r="M77" s="18"/>
      <c r="N77" s="18"/>
      <c r="O77" s="30"/>
      <c r="P77" s="17"/>
      <c r="Q77" s="18"/>
      <c r="R77" s="30"/>
      <c r="S77" s="23"/>
    </row>
    <row r="78" spans="4:19" s="8" customFormat="1" ht="19.7" customHeight="1">
      <c r="D78" s="17"/>
      <c r="E78" s="17"/>
      <c r="F78" s="17"/>
      <c r="G78" s="18"/>
      <c r="H78" s="26"/>
      <c r="I78" s="18"/>
      <c r="J78" s="22"/>
      <c r="K78" s="357"/>
      <c r="L78" s="18"/>
      <c r="M78" s="18"/>
      <c r="N78" s="18"/>
      <c r="O78" s="30"/>
      <c r="P78" s="17"/>
      <c r="Q78" s="18"/>
      <c r="R78" s="30"/>
      <c r="S78" s="23"/>
    </row>
    <row r="79" spans="4:19" s="8" customFormat="1" ht="19.7" customHeight="1">
      <c r="D79" s="17"/>
      <c r="E79" s="17"/>
      <c r="F79" s="17"/>
      <c r="G79" s="18"/>
      <c r="H79" s="26"/>
      <c r="I79" s="18"/>
      <c r="J79" s="22"/>
      <c r="K79" s="357"/>
      <c r="L79" s="18"/>
      <c r="M79" s="18"/>
      <c r="N79" s="18"/>
      <c r="O79" s="30"/>
      <c r="P79" s="17"/>
      <c r="Q79" s="18"/>
      <c r="R79" s="30"/>
      <c r="S79" s="23"/>
    </row>
    <row r="80" spans="4:19" s="8" customFormat="1" ht="19.7" customHeight="1">
      <c r="D80" s="17"/>
      <c r="E80" s="17"/>
      <c r="F80" s="17"/>
      <c r="G80" s="18"/>
      <c r="H80" s="26"/>
      <c r="I80" s="18"/>
      <c r="J80" s="22"/>
      <c r="K80" s="357"/>
      <c r="L80" s="18"/>
      <c r="M80" s="18"/>
      <c r="N80" s="18"/>
      <c r="O80" s="30"/>
      <c r="P80" s="17"/>
      <c r="Q80" s="18"/>
      <c r="R80" s="30"/>
      <c r="S80" s="23"/>
    </row>
    <row r="81" spans="4:19" s="8" customFormat="1" ht="19.7" customHeight="1">
      <c r="D81" s="17"/>
      <c r="E81" s="17"/>
      <c r="F81" s="17"/>
      <c r="G81" s="18"/>
      <c r="H81" s="26"/>
      <c r="I81" s="18"/>
      <c r="J81" s="22"/>
      <c r="K81" s="357"/>
      <c r="L81" s="18"/>
      <c r="M81" s="18"/>
      <c r="N81" s="18"/>
      <c r="O81" s="30"/>
      <c r="P81" s="17"/>
      <c r="Q81" s="18"/>
      <c r="R81" s="30"/>
      <c r="S81" s="23"/>
    </row>
    <row r="82" spans="4:19" s="8" customFormat="1" ht="19.7" customHeight="1">
      <c r="D82" s="17"/>
      <c r="E82" s="17"/>
      <c r="F82" s="17"/>
      <c r="G82" s="18"/>
      <c r="H82" s="26"/>
      <c r="I82" s="18"/>
      <c r="J82" s="22"/>
      <c r="K82" s="357"/>
      <c r="L82" s="18"/>
      <c r="M82" s="18"/>
      <c r="N82" s="18"/>
      <c r="O82" s="30"/>
      <c r="P82" s="17"/>
      <c r="Q82" s="18"/>
      <c r="R82" s="30"/>
      <c r="S82" s="23"/>
    </row>
    <row r="83" spans="4:19" s="8" customFormat="1" ht="19.7" customHeight="1">
      <c r="D83" s="17"/>
      <c r="E83" s="17"/>
      <c r="F83" s="17"/>
      <c r="G83" s="18"/>
      <c r="H83" s="26"/>
      <c r="I83" s="18"/>
      <c r="J83" s="22"/>
      <c r="K83" s="357"/>
      <c r="L83" s="18"/>
      <c r="M83" s="18"/>
      <c r="N83" s="18"/>
      <c r="O83" s="30"/>
      <c r="P83" s="17"/>
      <c r="Q83" s="18"/>
      <c r="R83" s="30"/>
      <c r="S83" s="23"/>
    </row>
    <row r="84" spans="4:19" s="8" customFormat="1" ht="19.7" customHeight="1">
      <c r="D84" s="17"/>
      <c r="E84" s="17"/>
      <c r="F84" s="17"/>
      <c r="G84" s="18"/>
      <c r="H84" s="26"/>
      <c r="I84" s="18"/>
      <c r="J84" s="22"/>
      <c r="K84" s="357"/>
      <c r="L84" s="18"/>
      <c r="M84" s="18"/>
      <c r="N84" s="18"/>
      <c r="O84" s="30"/>
      <c r="P84" s="17"/>
      <c r="Q84" s="18"/>
      <c r="R84" s="30"/>
      <c r="S84" s="23"/>
    </row>
    <row r="85" spans="4:19" s="8" customFormat="1" ht="19.7" customHeight="1">
      <c r="D85" s="17"/>
      <c r="E85" s="17"/>
      <c r="F85" s="17"/>
      <c r="G85" s="18"/>
      <c r="H85" s="26"/>
      <c r="I85" s="18"/>
      <c r="J85" s="22"/>
      <c r="K85" s="357"/>
      <c r="L85" s="18"/>
      <c r="M85" s="18"/>
      <c r="N85" s="18"/>
      <c r="O85" s="30"/>
      <c r="P85" s="17"/>
      <c r="Q85" s="18"/>
      <c r="R85" s="30"/>
      <c r="S85" s="23"/>
    </row>
    <row r="86" spans="4:19" s="8" customFormat="1" ht="19.7" customHeight="1">
      <c r="D86" s="17"/>
      <c r="E86" s="17"/>
      <c r="F86" s="17"/>
      <c r="G86" s="18"/>
      <c r="H86" s="26"/>
      <c r="I86" s="18"/>
      <c r="J86" s="22"/>
      <c r="K86" s="357"/>
      <c r="L86" s="18"/>
      <c r="M86" s="18"/>
      <c r="N86" s="18"/>
      <c r="O86" s="30"/>
      <c r="P86" s="17"/>
      <c r="Q86" s="18"/>
      <c r="R86" s="30"/>
      <c r="S86" s="23"/>
    </row>
    <row r="87" spans="4:19" s="8" customFormat="1" ht="19.7" customHeight="1">
      <c r="D87" s="17"/>
      <c r="E87" s="17"/>
      <c r="F87" s="17"/>
      <c r="G87" s="18"/>
      <c r="H87" s="26"/>
      <c r="I87" s="18"/>
      <c r="J87" s="22"/>
      <c r="K87" s="357"/>
      <c r="L87" s="18"/>
      <c r="M87" s="18"/>
      <c r="N87" s="18"/>
      <c r="O87" s="30"/>
      <c r="P87" s="17"/>
      <c r="Q87" s="18"/>
      <c r="R87" s="30"/>
      <c r="S87" s="23"/>
    </row>
    <row r="88" spans="4:19" s="8" customFormat="1" ht="19.7" customHeight="1">
      <c r="D88" s="17"/>
      <c r="E88" s="52"/>
      <c r="F88" s="52"/>
      <c r="G88" s="24"/>
      <c r="H88" s="513"/>
      <c r="I88" s="18"/>
      <c r="J88" s="177"/>
      <c r="K88" s="357"/>
      <c r="L88" s="53"/>
      <c r="M88" s="18"/>
      <c r="N88" s="24"/>
      <c r="O88" s="30"/>
      <c r="P88" s="17"/>
      <c r="Q88" s="18"/>
      <c r="R88" s="30"/>
      <c r="S88" s="23"/>
    </row>
    <row r="89" spans="4:19" s="8" customFormat="1" ht="19.7" customHeight="1">
      <c r="D89" s="17"/>
      <c r="E89" s="17"/>
      <c r="F89" s="52"/>
      <c r="G89" s="24"/>
      <c r="H89" s="513"/>
      <c r="I89" s="18"/>
      <c r="J89" s="177"/>
      <c r="K89" s="357"/>
      <c r="L89" s="53"/>
      <c r="M89" s="18"/>
      <c r="N89" s="24"/>
      <c r="O89" s="30"/>
      <c r="P89" s="17"/>
      <c r="Q89" s="18"/>
      <c r="R89" s="30"/>
      <c r="S89" s="23"/>
    </row>
    <row r="90" spans="4:19" s="8" customFormat="1" ht="19.7" customHeight="1">
      <c r="D90" s="17"/>
      <c r="E90" s="17"/>
      <c r="F90" s="52"/>
      <c r="G90" s="24"/>
      <c r="H90" s="513"/>
      <c r="I90" s="18"/>
      <c r="J90" s="177"/>
      <c r="K90" s="357"/>
      <c r="L90" s="53"/>
      <c r="M90" s="18"/>
      <c r="N90" s="24"/>
      <c r="O90" s="30"/>
      <c r="P90" s="17"/>
      <c r="Q90" s="18"/>
      <c r="R90" s="30"/>
      <c r="S90" s="23"/>
    </row>
    <row r="91" spans="4:19" s="8" customFormat="1" ht="19.7" customHeight="1">
      <c r="D91" s="17"/>
      <c r="E91" s="17"/>
      <c r="F91" s="52"/>
      <c r="G91" s="24"/>
      <c r="H91" s="513"/>
      <c r="I91" s="18"/>
      <c r="J91" s="177"/>
      <c r="K91" s="357"/>
      <c r="L91" s="53"/>
      <c r="M91" s="18"/>
      <c r="N91" s="24"/>
      <c r="O91" s="30"/>
      <c r="P91" s="17"/>
      <c r="Q91" s="18"/>
      <c r="R91" s="30"/>
      <c r="S91" s="23"/>
    </row>
    <row r="92" spans="4:19" s="8" customFormat="1" ht="19.7" customHeight="1">
      <c r="D92" s="17"/>
      <c r="E92" s="17"/>
      <c r="F92" s="52"/>
      <c r="G92" s="24"/>
      <c r="H92" s="513"/>
      <c r="I92" s="18"/>
      <c r="J92" s="177"/>
      <c r="K92" s="357"/>
      <c r="L92" s="53"/>
      <c r="M92" s="18"/>
      <c r="N92" s="24"/>
      <c r="O92" s="30"/>
      <c r="P92" s="17"/>
      <c r="Q92" s="18"/>
      <c r="R92" s="30"/>
      <c r="S92" s="23"/>
    </row>
    <row r="93" spans="4:19" s="8" customFormat="1" ht="19.7" customHeight="1">
      <c r="D93" s="17"/>
      <c r="E93" s="17"/>
      <c r="F93" s="52"/>
      <c r="G93" s="24"/>
      <c r="H93" s="513"/>
      <c r="I93" s="18"/>
      <c r="J93" s="177"/>
      <c r="K93" s="357"/>
      <c r="L93" s="53"/>
      <c r="M93" s="18"/>
      <c r="N93" s="24"/>
      <c r="O93" s="30"/>
      <c r="P93" s="17"/>
      <c r="Q93" s="18"/>
      <c r="R93" s="30"/>
      <c r="S93" s="23"/>
    </row>
    <row r="94" spans="4:19" s="8" customFormat="1" ht="19.350000000000001" customHeight="1">
      <c r="D94" s="17"/>
      <c r="E94" s="52"/>
      <c r="F94" s="52"/>
      <c r="G94" s="24"/>
      <c r="H94" s="513"/>
      <c r="I94" s="18"/>
      <c r="J94" s="177"/>
      <c r="K94" s="357"/>
      <c r="L94" s="53"/>
      <c r="M94" s="18"/>
      <c r="N94" s="24"/>
      <c r="O94" s="30"/>
      <c r="P94" s="17"/>
      <c r="Q94" s="18"/>
      <c r="R94" s="30"/>
      <c r="S94" s="23"/>
    </row>
    <row r="95" spans="4:19" s="8" customFormat="1" ht="19.350000000000001" customHeight="1">
      <c r="D95" s="17"/>
      <c r="E95" s="52"/>
      <c r="F95" s="52"/>
      <c r="G95" s="57"/>
      <c r="H95" s="513"/>
      <c r="I95" s="18"/>
      <c r="J95" s="177"/>
      <c r="K95" s="357"/>
      <c r="L95" s="53"/>
      <c r="M95" s="18"/>
      <c r="N95" s="24"/>
      <c r="O95" s="30"/>
      <c r="P95" s="17"/>
      <c r="Q95" s="18"/>
      <c r="R95" s="30"/>
      <c r="S95" s="23"/>
    </row>
    <row r="96" spans="4:19" s="8" customFormat="1" ht="19.350000000000001" customHeight="1">
      <c r="D96" s="17"/>
      <c r="E96" s="52"/>
      <c r="F96" s="52"/>
      <c r="G96" s="249"/>
      <c r="H96" s="513"/>
      <c r="I96" s="18"/>
      <c r="J96" s="177"/>
      <c r="K96" s="357"/>
      <c r="L96" s="53"/>
      <c r="M96" s="18"/>
      <c r="N96" s="24"/>
      <c r="O96" s="30"/>
      <c r="P96" s="17"/>
      <c r="Q96" s="18"/>
      <c r="R96" s="30"/>
      <c r="S96" s="23"/>
    </row>
    <row r="97" spans="4:19" s="8" customFormat="1" ht="19.7" customHeight="1">
      <c r="D97" s="17"/>
      <c r="E97" s="52"/>
      <c r="F97" s="52"/>
      <c r="G97" s="249"/>
      <c r="H97" s="513"/>
      <c r="I97" s="18"/>
      <c r="J97" s="177"/>
      <c r="K97" s="357"/>
      <c r="L97" s="53"/>
      <c r="M97" s="18"/>
      <c r="N97" s="24"/>
      <c r="O97" s="30"/>
      <c r="P97" s="17"/>
      <c r="Q97" s="18"/>
      <c r="R97" s="30"/>
      <c r="S97" s="23"/>
    </row>
    <row r="98" spans="4:19" s="8" customFormat="1" ht="19.7" customHeight="1">
      <c r="D98" s="17"/>
      <c r="E98" s="52"/>
      <c r="F98" s="52"/>
      <c r="G98" s="249"/>
      <c r="H98" s="513"/>
      <c r="I98" s="18"/>
      <c r="J98" s="177"/>
      <c r="K98" s="357"/>
      <c r="L98" s="53"/>
      <c r="M98" s="18"/>
      <c r="N98" s="24"/>
      <c r="O98" s="30"/>
      <c r="P98" s="17"/>
      <c r="Q98" s="18"/>
      <c r="R98" s="30"/>
      <c r="S98" s="23"/>
    </row>
    <row r="99" spans="4:19" s="8" customFormat="1" ht="19.7" customHeight="1">
      <c r="D99" s="17"/>
      <c r="E99" s="52"/>
      <c r="F99" s="52"/>
      <c r="G99" s="249"/>
      <c r="H99" s="513"/>
      <c r="I99" s="18"/>
      <c r="J99" s="177"/>
      <c r="K99" s="357"/>
      <c r="L99" s="53"/>
      <c r="M99" s="18"/>
      <c r="N99" s="24"/>
      <c r="O99" s="30"/>
      <c r="P99" s="17"/>
      <c r="Q99" s="18"/>
      <c r="R99" s="30"/>
      <c r="S99" s="23"/>
    </row>
    <row r="100" spans="4:19" s="8" customFormat="1" ht="19.7" customHeight="1">
      <c r="D100" s="17"/>
      <c r="E100" s="52"/>
      <c r="F100" s="52"/>
      <c r="G100" s="249"/>
      <c r="H100" s="513"/>
      <c r="I100" s="18"/>
      <c r="J100" s="177"/>
      <c r="K100" s="357"/>
      <c r="L100" s="53"/>
      <c r="M100" s="18"/>
      <c r="N100" s="24"/>
      <c r="O100" s="30"/>
      <c r="P100" s="17"/>
      <c r="Q100" s="18"/>
      <c r="R100" s="30"/>
      <c r="S100" s="23"/>
    </row>
    <row r="101" spans="4:19" s="8" customFormat="1" ht="19.7" customHeight="1">
      <c r="D101" s="17"/>
      <c r="E101" s="52"/>
      <c r="F101" s="52"/>
      <c r="G101" s="249"/>
      <c r="H101" s="513"/>
      <c r="I101" s="18"/>
      <c r="J101" s="177"/>
      <c r="K101" s="357"/>
      <c r="L101" s="53"/>
      <c r="M101" s="18"/>
      <c r="N101" s="24"/>
      <c r="O101" s="30"/>
      <c r="P101" s="17"/>
      <c r="Q101" s="18"/>
      <c r="R101" s="30"/>
      <c r="S101" s="23"/>
    </row>
    <row r="102" spans="4:19" s="8" customFormat="1" ht="19.7" customHeight="1">
      <c r="D102" s="17"/>
      <c r="E102" s="17"/>
      <c r="F102" s="17"/>
      <c r="G102" s="24"/>
      <c r="H102" s="26"/>
      <c r="I102" s="177"/>
      <c r="J102" s="197"/>
      <c r="K102" s="511"/>
      <c r="L102" s="347"/>
      <c r="M102" s="18"/>
      <c r="N102" s="24"/>
      <c r="O102" s="30"/>
      <c r="P102" s="17"/>
      <c r="Q102" s="18"/>
      <c r="R102" s="30"/>
      <c r="S102" s="23"/>
    </row>
    <row r="103" spans="4:19" s="8" customFormat="1" ht="19.7" customHeight="1">
      <c r="D103" s="17"/>
      <c r="E103" s="17"/>
      <c r="F103" s="17"/>
      <c r="G103" s="24"/>
      <c r="H103" s="26"/>
      <c r="I103" s="177"/>
      <c r="J103" s="852"/>
      <c r="K103" s="348"/>
      <c r="L103" s="347"/>
      <c r="M103" s="18"/>
      <c r="N103" s="24"/>
      <c r="O103" s="30"/>
      <c r="P103" s="17"/>
      <c r="Q103" s="18"/>
      <c r="R103" s="30"/>
      <c r="S103" s="23"/>
    </row>
    <row r="104" spans="4:19" s="8" customFormat="1" ht="19.7" customHeight="1">
      <c r="D104" s="17"/>
      <c r="E104" s="52"/>
      <c r="F104" s="52"/>
      <c r="G104" s="1079"/>
      <c r="H104" s="513"/>
      <c r="I104" s="18"/>
      <c r="J104" s="177"/>
      <c r="K104" s="357"/>
      <c r="L104" s="53"/>
      <c r="M104" s="18"/>
      <c r="N104" s="24"/>
      <c r="O104" s="30"/>
      <c r="P104" s="17"/>
      <c r="Q104" s="18"/>
      <c r="R104" s="30"/>
      <c r="S104" s="23"/>
    </row>
    <row r="105" spans="4:19" s="8" customFormat="1" ht="19.7" customHeight="1">
      <c r="D105" s="17"/>
      <c r="E105" s="52"/>
      <c r="F105" s="52"/>
      <c r="G105" s="249"/>
      <c r="H105" s="513"/>
      <c r="I105" s="18"/>
      <c r="J105" s="177"/>
      <c r="K105" s="357"/>
      <c r="L105" s="53"/>
      <c r="M105" s="18"/>
      <c r="N105" s="24"/>
      <c r="O105" s="30"/>
      <c r="P105" s="17"/>
      <c r="Q105" s="18"/>
      <c r="R105" s="30"/>
      <c r="S105" s="23"/>
    </row>
    <row r="106" spans="4:19" s="8" customFormat="1" ht="19.7" customHeight="1">
      <c r="D106" s="17"/>
      <c r="E106" s="52"/>
      <c r="F106" s="52"/>
      <c r="G106" s="249"/>
      <c r="H106" s="513"/>
      <c r="I106" s="18"/>
      <c r="J106" s="177"/>
      <c r="K106" s="357"/>
      <c r="L106" s="53"/>
      <c r="M106" s="18"/>
      <c r="N106" s="24"/>
      <c r="O106" s="30"/>
      <c r="P106" s="17"/>
      <c r="Q106" s="18"/>
      <c r="R106" s="30"/>
      <c r="S106" s="23"/>
    </row>
    <row r="107" spans="4:19" s="8" customFormat="1" ht="19.7" customHeight="1">
      <c r="D107" s="17"/>
      <c r="E107" s="52"/>
      <c r="F107" s="52"/>
      <c r="G107" s="249"/>
      <c r="H107" s="513"/>
      <c r="I107" s="18"/>
      <c r="J107" s="177"/>
      <c r="K107" s="357"/>
      <c r="L107" s="53"/>
      <c r="M107" s="18"/>
      <c r="N107" s="24"/>
      <c r="O107" s="30"/>
      <c r="P107" s="17"/>
      <c r="Q107" s="18"/>
      <c r="R107" s="30"/>
      <c r="S107" s="23"/>
    </row>
    <row r="108" spans="4:19" s="8" customFormat="1" ht="19.7" customHeight="1">
      <c r="D108" s="17"/>
      <c r="E108" s="52"/>
      <c r="F108" s="52"/>
      <c r="G108" s="249"/>
      <c r="H108" s="513"/>
      <c r="I108" s="18"/>
      <c r="J108" s="177"/>
      <c r="K108" s="357"/>
      <c r="L108" s="53"/>
      <c r="M108" s="18"/>
      <c r="N108" s="24"/>
      <c r="O108" s="30"/>
      <c r="P108" s="17"/>
      <c r="Q108" s="18"/>
      <c r="R108" s="30"/>
      <c r="S108" s="23"/>
    </row>
    <row r="109" spans="4:19" s="8" customFormat="1" ht="19.7" customHeight="1">
      <c r="D109" s="17"/>
      <c r="E109" s="52"/>
      <c r="F109" s="52"/>
      <c r="G109" s="249"/>
      <c r="H109" s="513"/>
      <c r="I109" s="18"/>
      <c r="J109" s="177"/>
      <c r="K109" s="357"/>
      <c r="L109" s="53"/>
      <c r="M109" s="18"/>
      <c r="N109" s="24"/>
      <c r="O109" s="30"/>
      <c r="P109" s="17"/>
      <c r="Q109" s="18"/>
      <c r="R109" s="30"/>
      <c r="S109" s="23"/>
    </row>
    <row r="110" spans="4:19" s="8" customFormat="1" ht="19.7" customHeight="1">
      <c r="D110" s="17"/>
      <c r="E110" s="52"/>
      <c r="F110" s="52"/>
      <c r="G110" s="249"/>
      <c r="H110" s="513"/>
      <c r="I110" s="18"/>
      <c r="J110" s="177"/>
      <c r="K110" s="357"/>
      <c r="L110" s="53"/>
      <c r="M110" s="18"/>
      <c r="N110" s="24"/>
      <c r="O110" s="30"/>
      <c r="P110" s="17"/>
      <c r="Q110" s="18"/>
      <c r="R110" s="30"/>
      <c r="S110" s="23"/>
    </row>
    <row r="111" spans="4:19" s="8" customFormat="1" ht="19.7" customHeight="1">
      <c r="D111" s="17"/>
      <c r="E111" s="52"/>
      <c r="F111" s="52"/>
      <c r="G111" s="249"/>
      <c r="H111" s="513"/>
      <c r="I111" s="18"/>
      <c r="J111" s="177"/>
      <c r="K111" s="357"/>
      <c r="L111" s="53"/>
      <c r="M111" s="18"/>
      <c r="N111" s="24"/>
      <c r="O111" s="30"/>
      <c r="P111" s="17"/>
      <c r="Q111" s="18"/>
      <c r="R111" s="30"/>
      <c r="S111" s="23"/>
    </row>
    <row r="112" spans="4:19" s="8" customFormat="1" ht="19.7" customHeight="1">
      <c r="D112" s="17"/>
      <c r="E112" s="52"/>
      <c r="F112" s="52"/>
      <c r="G112" s="249"/>
      <c r="H112" s="513"/>
      <c r="I112" s="18"/>
      <c r="J112" s="177"/>
      <c r="K112" s="357"/>
      <c r="L112" s="53"/>
      <c r="M112" s="18"/>
      <c r="N112" s="24"/>
      <c r="O112" s="30"/>
      <c r="P112" s="17"/>
      <c r="Q112" s="18"/>
      <c r="R112" s="30"/>
      <c r="S112" s="23"/>
    </row>
    <row r="113" spans="4:19" s="8" customFormat="1" ht="19.7" customHeight="1">
      <c r="D113" s="17"/>
      <c r="E113" s="52"/>
      <c r="F113" s="52"/>
      <c r="G113" s="249"/>
      <c r="H113" s="513"/>
      <c r="I113" s="18"/>
      <c r="J113" s="177"/>
      <c r="K113" s="357"/>
      <c r="L113" s="53"/>
      <c r="M113" s="18"/>
      <c r="N113" s="24"/>
      <c r="O113" s="30"/>
      <c r="P113" s="17"/>
      <c r="Q113" s="18"/>
      <c r="R113" s="30"/>
      <c r="S113" s="23"/>
    </row>
    <row r="114" spans="4:19" s="8" customFormat="1" ht="19.7" customHeight="1">
      <c r="D114" s="17"/>
      <c r="E114" s="52"/>
      <c r="F114" s="52"/>
      <c r="G114" s="249"/>
      <c r="H114" s="513"/>
      <c r="I114" s="18"/>
      <c r="J114" s="177"/>
      <c r="K114" s="357"/>
      <c r="L114" s="53"/>
      <c r="M114" s="18"/>
      <c r="N114" s="24"/>
      <c r="O114" s="30"/>
      <c r="P114" s="17"/>
      <c r="Q114" s="18"/>
      <c r="R114" s="30"/>
      <c r="S114" s="23"/>
    </row>
    <row r="115" spans="4:19" s="8" customFormat="1" ht="19.7" customHeight="1">
      <c r="D115" s="17"/>
      <c r="E115" s="52"/>
      <c r="F115" s="52"/>
      <c r="G115" s="249"/>
      <c r="H115" s="513"/>
      <c r="I115" s="18"/>
      <c r="J115" s="177"/>
      <c r="K115" s="357"/>
      <c r="L115" s="53"/>
      <c r="M115" s="18"/>
      <c r="N115" s="24"/>
      <c r="O115" s="30"/>
      <c r="P115" s="17"/>
      <c r="Q115" s="18"/>
      <c r="R115" s="30"/>
      <c r="S115" s="23"/>
    </row>
    <row r="116" spans="4:19" s="8" customFormat="1" ht="19.7" customHeight="1">
      <c r="D116" s="17"/>
      <c r="E116" s="52"/>
      <c r="F116" s="52"/>
      <c r="G116" s="249"/>
      <c r="H116" s="513"/>
      <c r="I116" s="18"/>
      <c r="J116" s="177"/>
      <c r="K116" s="357"/>
      <c r="L116" s="53"/>
      <c r="M116" s="18"/>
      <c r="N116" s="24"/>
      <c r="O116" s="30"/>
      <c r="P116" s="17"/>
      <c r="Q116" s="18"/>
      <c r="R116" s="30"/>
      <c r="S116" s="23"/>
    </row>
    <row r="117" spans="4:19" s="8" customFormat="1" ht="19.7" customHeight="1">
      <c r="D117" s="17"/>
      <c r="E117" s="52"/>
      <c r="F117" s="52"/>
      <c r="G117" s="249"/>
      <c r="H117" s="513"/>
      <c r="I117" s="18"/>
      <c r="J117" s="177"/>
      <c r="K117" s="357"/>
      <c r="L117" s="53"/>
      <c r="M117" s="18"/>
      <c r="N117" s="24"/>
      <c r="O117" s="30"/>
      <c r="P117" s="17"/>
      <c r="Q117" s="18"/>
      <c r="R117" s="30"/>
      <c r="S117" s="23"/>
    </row>
    <row r="118" spans="4:19" s="8" customFormat="1" ht="19.7" customHeight="1">
      <c r="D118" s="17"/>
      <c r="E118" s="52"/>
      <c r="F118" s="52"/>
      <c r="G118" s="249"/>
      <c r="H118" s="513"/>
      <c r="I118" s="18"/>
      <c r="J118" s="177"/>
      <c r="K118" s="357"/>
      <c r="L118" s="53"/>
      <c r="M118" s="18"/>
      <c r="N118" s="24"/>
      <c r="O118" s="30"/>
      <c r="P118" s="17"/>
      <c r="Q118" s="18"/>
      <c r="R118" s="30"/>
      <c r="S118" s="23"/>
    </row>
    <row r="119" spans="4:19" s="8" customFormat="1" ht="19.7" customHeight="1">
      <c r="D119" s="17"/>
      <c r="E119" s="52"/>
      <c r="F119" s="52"/>
      <c r="G119" s="249"/>
      <c r="H119" s="513"/>
      <c r="I119" s="18"/>
      <c r="J119" s="177"/>
      <c r="K119" s="357"/>
      <c r="L119" s="53"/>
      <c r="M119" s="18"/>
      <c r="N119" s="24"/>
      <c r="O119" s="30"/>
      <c r="P119" s="17"/>
      <c r="Q119" s="18"/>
      <c r="R119" s="30"/>
      <c r="S119" s="23"/>
    </row>
    <row r="120" spans="4:19" s="8" customFormat="1" ht="19.7" customHeight="1">
      <c r="D120" s="17"/>
      <c r="E120" s="52"/>
      <c r="F120" s="52"/>
      <c r="G120" s="249"/>
      <c r="H120" s="513"/>
      <c r="I120" s="18"/>
      <c r="J120" s="177"/>
      <c r="K120" s="357"/>
      <c r="L120" s="53"/>
      <c r="M120" s="18"/>
      <c r="N120" s="24"/>
      <c r="O120" s="30"/>
      <c r="P120" s="17"/>
      <c r="Q120" s="18"/>
      <c r="R120" s="30"/>
      <c r="S120" s="23"/>
    </row>
    <row r="121" spans="4:19" s="8" customFormat="1" ht="19.7" customHeight="1">
      <c r="D121" s="17"/>
      <c r="E121" s="52"/>
      <c r="F121" s="52"/>
      <c r="G121" s="249"/>
      <c r="H121" s="513"/>
      <c r="I121" s="18"/>
      <c r="J121" s="177"/>
      <c r="K121" s="357"/>
      <c r="L121" s="53"/>
      <c r="M121" s="18"/>
      <c r="N121" s="24"/>
      <c r="O121" s="30"/>
      <c r="P121" s="17"/>
      <c r="Q121" s="18"/>
      <c r="R121" s="30"/>
      <c r="S121" s="23"/>
    </row>
    <row r="122" spans="4:19" s="8" customFormat="1" ht="19.7" customHeight="1">
      <c r="D122" s="17"/>
      <c r="E122" s="52"/>
      <c r="F122" s="52"/>
      <c r="G122" s="249"/>
      <c r="H122" s="513"/>
      <c r="I122" s="18"/>
      <c r="J122" s="177"/>
      <c r="K122" s="357"/>
      <c r="L122" s="53"/>
      <c r="M122" s="18"/>
      <c r="N122" s="24"/>
      <c r="O122" s="30"/>
      <c r="P122" s="17"/>
      <c r="Q122" s="18"/>
      <c r="R122" s="30"/>
      <c r="S122" s="23"/>
    </row>
    <row r="123" spans="4:19" s="8" customFormat="1" ht="19.7" customHeight="1">
      <c r="D123" s="17"/>
      <c r="E123" s="52"/>
      <c r="F123" s="52"/>
      <c r="G123" s="249"/>
      <c r="H123" s="513"/>
      <c r="I123" s="18"/>
      <c r="J123" s="177"/>
      <c r="K123" s="357"/>
      <c r="L123" s="53"/>
      <c r="M123" s="18"/>
      <c r="N123" s="24"/>
      <c r="O123" s="30"/>
      <c r="P123" s="17"/>
      <c r="Q123" s="18"/>
      <c r="R123" s="30"/>
      <c r="S123" s="23"/>
    </row>
    <row r="124" spans="4:19" s="8" customFormat="1" ht="19.7" customHeight="1">
      <c r="D124" s="17"/>
      <c r="E124" s="52"/>
      <c r="F124" s="52"/>
      <c r="G124" s="249"/>
      <c r="H124" s="513"/>
      <c r="I124" s="18"/>
      <c r="J124" s="177"/>
      <c r="K124" s="357"/>
      <c r="L124" s="53"/>
      <c r="M124" s="18"/>
      <c r="N124" s="24"/>
      <c r="O124" s="30"/>
      <c r="P124" s="17"/>
      <c r="Q124" s="18"/>
      <c r="R124" s="30"/>
      <c r="S124" s="23"/>
    </row>
    <row r="125" spans="4:19" s="8" customFormat="1" ht="19.7" customHeight="1">
      <c r="D125" s="17"/>
      <c r="E125" s="52"/>
      <c r="F125" s="52"/>
      <c r="G125" s="249"/>
      <c r="H125" s="513"/>
      <c r="I125" s="18"/>
      <c r="J125" s="177"/>
      <c r="K125" s="357"/>
      <c r="L125" s="1080"/>
      <c r="M125" s="18"/>
      <c r="N125" s="24"/>
      <c r="O125" s="30"/>
      <c r="P125" s="17"/>
      <c r="Q125" s="18"/>
      <c r="R125" s="30"/>
      <c r="S125" s="23"/>
    </row>
    <row r="126" spans="4:19" s="8" customFormat="1" ht="19.7" customHeight="1">
      <c r="D126" s="17"/>
      <c r="E126" s="52"/>
      <c r="F126" s="52"/>
      <c r="G126" s="249"/>
      <c r="H126" s="513"/>
      <c r="I126" s="18"/>
      <c r="J126" s="177"/>
      <c r="K126" s="357"/>
      <c r="L126" s="53"/>
      <c r="M126" s="18"/>
      <c r="N126" s="24"/>
      <c r="O126" s="30"/>
      <c r="P126" s="17"/>
      <c r="Q126" s="18"/>
      <c r="R126" s="30"/>
      <c r="S126" s="23"/>
    </row>
    <row r="127" spans="4:19" s="8" customFormat="1" ht="19.7" customHeight="1">
      <c r="D127" s="17"/>
      <c r="E127" s="52"/>
      <c r="F127" s="52"/>
      <c r="G127" s="249"/>
      <c r="H127" s="513"/>
      <c r="I127" s="18"/>
      <c r="J127" s="177"/>
      <c r="K127" s="357"/>
      <c r="L127" s="53"/>
      <c r="M127" s="18"/>
      <c r="N127" s="24"/>
      <c r="O127" s="30"/>
      <c r="P127" s="17"/>
      <c r="Q127" s="18"/>
      <c r="R127" s="30"/>
      <c r="S127" s="23"/>
    </row>
    <row r="128" spans="4:19" s="8" customFormat="1" ht="19.7" customHeight="1">
      <c r="D128" s="17"/>
      <c r="E128" s="52"/>
      <c r="F128" s="52"/>
      <c r="G128" s="249"/>
      <c r="H128" s="513"/>
      <c r="I128" s="18"/>
      <c r="J128" s="177"/>
      <c r="K128" s="357"/>
      <c r="L128" s="53"/>
      <c r="M128" s="18"/>
      <c r="N128" s="24"/>
      <c r="O128" s="30"/>
      <c r="P128" s="17"/>
      <c r="Q128" s="18"/>
      <c r="R128" s="30"/>
      <c r="S128" s="23"/>
    </row>
    <row r="129" spans="1:19" s="8" customFormat="1" ht="19.7" customHeight="1">
      <c r="D129" s="17"/>
      <c r="E129" s="52"/>
      <c r="F129" s="52"/>
      <c r="G129" s="249"/>
      <c r="H129" s="513"/>
      <c r="I129" s="18"/>
      <c r="J129" s="177"/>
      <c r="K129" s="357"/>
      <c r="L129" s="53"/>
      <c r="M129" s="18"/>
      <c r="N129" s="24"/>
      <c r="O129" s="30"/>
      <c r="P129" s="17"/>
      <c r="Q129" s="18"/>
      <c r="R129" s="30"/>
      <c r="S129" s="23"/>
    </row>
    <row r="130" spans="1:19" s="8" customFormat="1" ht="19.7" customHeight="1">
      <c r="D130" s="17"/>
      <c r="E130" s="52"/>
      <c r="F130" s="52"/>
      <c r="G130" s="249"/>
      <c r="H130" s="513"/>
      <c r="I130" s="18"/>
      <c r="J130" s="177"/>
      <c r="K130" s="357"/>
      <c r="L130" s="53"/>
      <c r="M130" s="18"/>
      <c r="N130" s="24"/>
      <c r="O130" s="30"/>
      <c r="P130" s="17"/>
      <c r="Q130" s="18"/>
      <c r="R130" s="30"/>
      <c r="S130" s="23"/>
    </row>
    <row r="131" spans="1:19" s="8" customFormat="1" ht="19.7" customHeight="1">
      <c r="D131" s="17"/>
      <c r="E131" s="52"/>
      <c r="F131" s="52"/>
      <c r="G131" s="249"/>
      <c r="H131" s="513"/>
      <c r="I131" s="18"/>
      <c r="J131" s="177"/>
      <c r="K131" s="357"/>
      <c r="L131" s="53"/>
      <c r="M131" s="18"/>
      <c r="N131" s="24"/>
      <c r="O131" s="30"/>
      <c r="P131" s="17"/>
      <c r="Q131" s="18"/>
      <c r="R131" s="30"/>
      <c r="S131" s="23"/>
    </row>
    <row r="132" spans="1:19" s="8" customFormat="1" ht="19.7" customHeight="1">
      <c r="D132" s="17"/>
      <c r="E132" s="52"/>
      <c r="F132" s="52"/>
      <c r="G132" s="249"/>
      <c r="H132" s="513"/>
      <c r="I132" s="18"/>
      <c r="J132" s="177"/>
      <c r="K132" s="357"/>
      <c r="L132" s="1080"/>
      <c r="M132" s="18"/>
      <c r="N132" s="24"/>
      <c r="O132" s="30"/>
      <c r="P132" s="17"/>
      <c r="Q132" s="18"/>
      <c r="R132" s="30"/>
      <c r="S132" s="23"/>
    </row>
    <row r="133" spans="1:19" s="8" customFormat="1" ht="19.7" customHeight="1">
      <c r="D133" s="17"/>
      <c r="E133" s="17"/>
      <c r="F133" s="17"/>
      <c r="G133" s="249"/>
      <c r="H133" s="513"/>
      <c r="I133" s="18"/>
      <c r="J133" s="177"/>
      <c r="K133" s="357"/>
      <c r="L133" s="53"/>
      <c r="M133" s="18"/>
      <c r="N133" s="24"/>
      <c r="O133" s="30"/>
      <c r="P133" s="17"/>
      <c r="Q133" s="18"/>
      <c r="R133" s="30"/>
      <c r="S133" s="23"/>
    </row>
    <row r="134" spans="1:19" s="8" customFormat="1" ht="19.7" customHeight="1">
      <c r="D134" s="17"/>
      <c r="E134" s="52"/>
      <c r="F134" s="52"/>
      <c r="G134" s="249"/>
      <c r="H134" s="513"/>
      <c r="I134" s="18"/>
      <c r="J134" s="177"/>
      <c r="K134" s="357"/>
      <c r="L134" s="53"/>
      <c r="M134" s="18"/>
      <c r="N134" s="24"/>
      <c r="O134" s="30"/>
      <c r="P134" s="17"/>
      <c r="Q134" s="18"/>
      <c r="R134" s="30"/>
      <c r="S134" s="23"/>
    </row>
    <row r="135" spans="1:19" s="8" customFormat="1" ht="19.7" customHeight="1">
      <c r="D135" s="17"/>
      <c r="E135" s="52"/>
      <c r="F135" s="52"/>
      <c r="G135" s="249"/>
      <c r="H135" s="513"/>
      <c r="I135" s="18"/>
      <c r="J135" s="177"/>
      <c r="K135" s="357"/>
      <c r="L135" s="53"/>
      <c r="M135" s="18"/>
      <c r="N135" s="24"/>
      <c r="O135" s="30"/>
      <c r="P135" s="17"/>
      <c r="Q135" s="18"/>
      <c r="R135" s="30"/>
      <c r="S135" s="23"/>
    </row>
    <row r="136" spans="1:19" s="8" customFormat="1" ht="19.7" customHeight="1">
      <c r="D136" s="17"/>
      <c r="E136" s="17"/>
      <c r="F136" s="17"/>
      <c r="G136" s="249"/>
      <c r="H136" s="513"/>
      <c r="I136" s="18"/>
      <c r="J136" s="177"/>
      <c r="K136" s="357"/>
      <c r="L136" s="53"/>
      <c r="M136" s="18"/>
      <c r="N136" s="24"/>
      <c r="O136" s="30"/>
      <c r="P136" s="17"/>
      <c r="Q136" s="18"/>
      <c r="R136" s="30"/>
      <c r="S136" s="23"/>
    </row>
    <row r="137" spans="1:19" s="8" customFormat="1" ht="19.350000000000001" customHeight="1">
      <c r="D137" s="17"/>
      <c r="E137" s="52"/>
      <c r="F137" s="52"/>
      <c r="G137" s="249"/>
      <c r="H137" s="513"/>
      <c r="I137" s="18"/>
      <c r="J137" s="177"/>
      <c r="K137" s="357"/>
      <c r="L137" s="53"/>
      <c r="M137" s="18"/>
      <c r="N137" s="24"/>
      <c r="O137" s="30"/>
      <c r="P137" s="17"/>
      <c r="Q137" s="18"/>
      <c r="R137" s="30"/>
      <c r="S137" s="23"/>
    </row>
    <row r="138" spans="1:19" s="8" customFormat="1" ht="19.7" customHeight="1">
      <c r="D138" s="17"/>
      <c r="E138" s="17"/>
      <c r="F138" s="17"/>
      <c r="G138" s="321"/>
      <c r="H138" s="1081"/>
      <c r="I138" s="18"/>
      <c r="J138" s="177"/>
      <c r="K138" s="357"/>
      <c r="L138" s="246"/>
      <c r="M138" s="18"/>
      <c r="N138" s="18"/>
      <c r="O138" s="30"/>
      <c r="P138" s="17"/>
      <c r="Q138" s="18"/>
      <c r="R138" s="30"/>
      <c r="S138" s="23"/>
    </row>
    <row r="139" spans="1:19" s="8" customFormat="1" ht="19.7" customHeight="1">
      <c r="D139" s="17"/>
      <c r="E139" s="17"/>
      <c r="F139" s="17"/>
      <c r="G139" s="492">
        <f>SUM(J88:J138)</f>
        <v>0</v>
      </c>
      <c r="H139" s="1081"/>
      <c r="I139" s="18"/>
      <c r="J139" s="177"/>
      <c r="K139" s="357"/>
      <c r="L139" s="24"/>
      <c r="M139" s="18"/>
      <c r="N139" s="18"/>
      <c r="O139" s="30"/>
      <c r="P139" s="17"/>
      <c r="Q139" s="18"/>
      <c r="R139" s="30"/>
      <c r="S139" s="23"/>
    </row>
    <row r="140" spans="1:19" s="8" customFormat="1" ht="19.7" customHeight="1">
      <c r="D140" s="17"/>
      <c r="E140" s="17"/>
      <c r="F140" s="17"/>
      <c r="G140" s="24"/>
      <c r="H140" s="1081"/>
      <c r="I140" s="18"/>
      <c r="J140" s="177"/>
      <c r="K140" s="357"/>
      <c r="L140" s="24"/>
      <c r="M140" s="18"/>
      <c r="N140" s="18"/>
      <c r="O140" s="30"/>
      <c r="P140" s="17"/>
      <c r="Q140" s="18"/>
      <c r="R140" s="30"/>
      <c r="S140" s="23"/>
    </row>
    <row r="141" spans="1:19" s="8" customFormat="1" ht="19.7" customHeight="1">
      <c r="D141" s="17"/>
      <c r="E141" s="17"/>
      <c r="F141" s="17"/>
      <c r="G141" s="24"/>
      <c r="H141" s="1081"/>
      <c r="I141" s="18"/>
      <c r="J141" s="177"/>
      <c r="K141" s="357"/>
      <c r="L141" s="24"/>
      <c r="M141" s="24"/>
      <c r="N141" s="18"/>
      <c r="O141" s="30"/>
      <c r="P141" s="17"/>
      <c r="Q141" s="18"/>
      <c r="R141" s="30"/>
      <c r="S141" s="23"/>
    </row>
    <row r="142" spans="1:19">
      <c r="A142" s="8"/>
      <c r="B142" s="8"/>
      <c r="C142" s="8"/>
      <c r="D142" s="17"/>
      <c r="E142" s="17"/>
      <c r="F142" s="17"/>
      <c r="G142" s="24"/>
      <c r="H142" s="1081"/>
      <c r="I142" s="18"/>
      <c r="J142" s="177"/>
      <c r="K142" s="357"/>
      <c r="L142" s="24"/>
      <c r="M142" s="18"/>
      <c r="N142" s="18"/>
      <c r="O142" s="30"/>
      <c r="P142" s="17"/>
      <c r="Q142" s="18"/>
      <c r="R142" s="30"/>
      <c r="S142" s="23"/>
    </row>
    <row r="143" spans="1:19">
      <c r="J143" s="1082"/>
    </row>
  </sheetData>
  <autoFilter ref="A8:S18" xr:uid="{E54566DC-416C-4081-83F2-CF48FFCBA1A3}"/>
  <mergeCells count="8">
    <mergeCell ref="D6:F6"/>
    <mergeCell ref="E10:G10"/>
    <mergeCell ref="D2:F2"/>
    <mergeCell ref="I2:K2"/>
    <mergeCell ref="D3:F3"/>
    <mergeCell ref="J3:M4"/>
    <mergeCell ref="D4:F4"/>
    <mergeCell ref="D5:F5"/>
  </mergeCells>
  <phoneticPr fontId="3"/>
  <pageMargins left="0" right="0" top="0" bottom="0" header="0" footer="0"/>
  <pageSetup paperSize="8" scale="65"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05009-15AD-4A94-ABF8-642920278D4B}">
  <sheetPr>
    <tabColor theme="9" tint="0.39997558519241921"/>
  </sheetPr>
  <dimension ref="A2:S144"/>
  <sheetViews>
    <sheetView zoomScale="85" zoomScaleNormal="85" workbookViewId="0">
      <pane xSplit="12" ySplit="7" topLeftCell="M8" activePane="bottomRight" state="frozen"/>
      <selection pane="topRight" activeCell="K1" sqref="K1"/>
      <selection pane="bottomLeft" activeCell="A9" sqref="A9"/>
      <selection pane="bottomRight" activeCell="G16" sqref="G16"/>
    </sheetView>
  </sheetViews>
  <sheetFormatPr defaultColWidth="8.875" defaultRowHeight="18.75"/>
  <cols>
    <col min="1" max="2" width="8.875" style="9"/>
    <col min="3" max="3" width="18.375" style="9" customWidth="1"/>
    <col min="4" max="4" width="6.25" style="8" customWidth="1"/>
    <col min="5" max="6" width="15.875" style="9" customWidth="1"/>
    <col min="7" max="7" width="64.125" style="9" customWidth="1"/>
    <col min="8" max="8" width="6.25" style="9" customWidth="1"/>
    <col min="9" max="10" width="9.875" style="8" bestFit="1" customWidth="1"/>
    <col min="11" max="11" width="7.375" style="459" customWidth="1"/>
    <col min="12" max="12" width="47.875" style="9" customWidth="1"/>
    <col min="13" max="13" width="41.375" style="9" customWidth="1"/>
    <col min="14" max="14" width="18.5" style="8" customWidth="1"/>
    <col min="15" max="15" width="13.875" style="48" customWidth="1"/>
    <col min="16" max="16" width="15" style="9" customWidth="1"/>
    <col min="17" max="17" width="10.625" style="10" customWidth="1"/>
    <col min="18" max="18" width="15.5" style="49" customWidth="1"/>
    <col min="19" max="19" width="12.25" style="11" customWidth="1"/>
    <col min="20" max="258" width="8.875" style="9"/>
    <col min="259" max="259" width="18.375" style="9" customWidth="1"/>
    <col min="260" max="260" width="6.25" style="9" customWidth="1"/>
    <col min="261" max="262" width="15.875" style="9" customWidth="1"/>
    <col min="263" max="263" width="64.125" style="9" customWidth="1"/>
    <col min="264" max="264" width="6.25" style="9" customWidth="1"/>
    <col min="265" max="266" width="9.875" style="9" bestFit="1" customWidth="1"/>
    <col min="267" max="267" width="7.375" style="9" customWidth="1"/>
    <col min="268" max="268" width="47.875" style="9" customWidth="1"/>
    <col min="269" max="269" width="41.375" style="9" customWidth="1"/>
    <col min="270" max="270" width="18.5" style="9" customWidth="1"/>
    <col min="271" max="271" width="13.875" style="9" customWidth="1"/>
    <col min="272" max="272" width="15" style="9" customWidth="1"/>
    <col min="273" max="273" width="10.625" style="9" customWidth="1"/>
    <col min="274" max="274" width="15.5" style="9" customWidth="1"/>
    <col min="275" max="275" width="12.25" style="9" customWidth="1"/>
    <col min="276" max="514" width="8.875" style="9"/>
    <col min="515" max="515" width="18.375" style="9" customWidth="1"/>
    <col min="516" max="516" width="6.25" style="9" customWidth="1"/>
    <col min="517" max="518" width="15.875" style="9" customWidth="1"/>
    <col min="519" max="519" width="64.125" style="9" customWidth="1"/>
    <col min="520" max="520" width="6.25" style="9" customWidth="1"/>
    <col min="521" max="522" width="9.875" style="9" bestFit="1" customWidth="1"/>
    <col min="523" max="523" width="7.375" style="9" customWidth="1"/>
    <col min="524" max="524" width="47.875" style="9" customWidth="1"/>
    <col min="525" max="525" width="41.375" style="9" customWidth="1"/>
    <col min="526" max="526" width="18.5" style="9" customWidth="1"/>
    <col min="527" max="527" width="13.875" style="9" customWidth="1"/>
    <col min="528" max="528" width="15" style="9" customWidth="1"/>
    <col min="529" max="529" width="10.625" style="9" customWidth="1"/>
    <col min="530" max="530" width="15.5" style="9" customWidth="1"/>
    <col min="531" max="531" width="12.25" style="9" customWidth="1"/>
    <col min="532" max="770" width="8.875" style="9"/>
    <col min="771" max="771" width="18.375" style="9" customWidth="1"/>
    <col min="772" max="772" width="6.25" style="9" customWidth="1"/>
    <col min="773" max="774" width="15.875" style="9" customWidth="1"/>
    <col min="775" max="775" width="64.125" style="9" customWidth="1"/>
    <col min="776" max="776" width="6.25" style="9" customWidth="1"/>
    <col min="777" max="778" width="9.875" style="9" bestFit="1" customWidth="1"/>
    <col min="779" max="779" width="7.375" style="9" customWidth="1"/>
    <col min="780" max="780" width="47.875" style="9" customWidth="1"/>
    <col min="781" max="781" width="41.375" style="9" customWidth="1"/>
    <col min="782" max="782" width="18.5" style="9" customWidth="1"/>
    <col min="783" max="783" width="13.875" style="9" customWidth="1"/>
    <col min="784" max="784" width="15" style="9" customWidth="1"/>
    <col min="785" max="785" width="10.625" style="9" customWidth="1"/>
    <col min="786" max="786" width="15.5" style="9" customWidth="1"/>
    <col min="787" max="787" width="12.25" style="9" customWidth="1"/>
    <col min="788" max="1026" width="8.875" style="9"/>
    <col min="1027" max="1027" width="18.375" style="9" customWidth="1"/>
    <col min="1028" max="1028" width="6.25" style="9" customWidth="1"/>
    <col min="1029" max="1030" width="15.875" style="9" customWidth="1"/>
    <col min="1031" max="1031" width="64.125" style="9" customWidth="1"/>
    <col min="1032" max="1032" width="6.25" style="9" customWidth="1"/>
    <col min="1033" max="1034" width="9.875" style="9" bestFit="1" customWidth="1"/>
    <col min="1035" max="1035" width="7.375" style="9" customWidth="1"/>
    <col min="1036" max="1036" width="47.875" style="9" customWidth="1"/>
    <col min="1037" max="1037" width="41.375" style="9" customWidth="1"/>
    <col min="1038" max="1038" width="18.5" style="9" customWidth="1"/>
    <col min="1039" max="1039" width="13.875" style="9" customWidth="1"/>
    <col min="1040" max="1040" width="15" style="9" customWidth="1"/>
    <col min="1041" max="1041" width="10.625" style="9" customWidth="1"/>
    <col min="1042" max="1042" width="15.5" style="9" customWidth="1"/>
    <col min="1043" max="1043" width="12.25" style="9" customWidth="1"/>
    <col min="1044" max="1282" width="8.875" style="9"/>
    <col min="1283" max="1283" width="18.375" style="9" customWidth="1"/>
    <col min="1284" max="1284" width="6.25" style="9" customWidth="1"/>
    <col min="1285" max="1286" width="15.875" style="9" customWidth="1"/>
    <col min="1287" max="1287" width="64.125" style="9" customWidth="1"/>
    <col min="1288" max="1288" width="6.25" style="9" customWidth="1"/>
    <col min="1289" max="1290" width="9.875" style="9" bestFit="1" customWidth="1"/>
    <col min="1291" max="1291" width="7.375" style="9" customWidth="1"/>
    <col min="1292" max="1292" width="47.875" style="9" customWidth="1"/>
    <col min="1293" max="1293" width="41.375" style="9" customWidth="1"/>
    <col min="1294" max="1294" width="18.5" style="9" customWidth="1"/>
    <col min="1295" max="1295" width="13.875" style="9" customWidth="1"/>
    <col min="1296" max="1296" width="15" style="9" customWidth="1"/>
    <col min="1297" max="1297" width="10.625" style="9" customWidth="1"/>
    <col min="1298" max="1298" width="15.5" style="9" customWidth="1"/>
    <col min="1299" max="1299" width="12.25" style="9" customWidth="1"/>
    <col min="1300" max="1538" width="8.875" style="9"/>
    <col min="1539" max="1539" width="18.375" style="9" customWidth="1"/>
    <col min="1540" max="1540" width="6.25" style="9" customWidth="1"/>
    <col min="1541" max="1542" width="15.875" style="9" customWidth="1"/>
    <col min="1543" max="1543" width="64.125" style="9" customWidth="1"/>
    <col min="1544" max="1544" width="6.25" style="9" customWidth="1"/>
    <col min="1545" max="1546" width="9.875" style="9" bestFit="1" customWidth="1"/>
    <col min="1547" max="1547" width="7.375" style="9" customWidth="1"/>
    <col min="1548" max="1548" width="47.875" style="9" customWidth="1"/>
    <col min="1549" max="1549" width="41.375" style="9" customWidth="1"/>
    <col min="1550" max="1550" width="18.5" style="9" customWidth="1"/>
    <col min="1551" max="1551" width="13.875" style="9" customWidth="1"/>
    <col min="1552" max="1552" width="15" style="9" customWidth="1"/>
    <col min="1553" max="1553" width="10.625" style="9" customWidth="1"/>
    <col min="1554" max="1554" width="15.5" style="9" customWidth="1"/>
    <col min="1555" max="1555" width="12.25" style="9" customWidth="1"/>
    <col min="1556" max="1794" width="8.875" style="9"/>
    <col min="1795" max="1795" width="18.375" style="9" customWidth="1"/>
    <col min="1796" max="1796" width="6.25" style="9" customWidth="1"/>
    <col min="1797" max="1798" width="15.875" style="9" customWidth="1"/>
    <col min="1799" max="1799" width="64.125" style="9" customWidth="1"/>
    <col min="1800" max="1800" width="6.25" style="9" customWidth="1"/>
    <col min="1801" max="1802" width="9.875" style="9" bestFit="1" customWidth="1"/>
    <col min="1803" max="1803" width="7.375" style="9" customWidth="1"/>
    <col min="1804" max="1804" width="47.875" style="9" customWidth="1"/>
    <col min="1805" max="1805" width="41.375" style="9" customWidth="1"/>
    <col min="1806" max="1806" width="18.5" style="9" customWidth="1"/>
    <col min="1807" max="1807" width="13.875" style="9" customWidth="1"/>
    <col min="1808" max="1808" width="15" style="9" customWidth="1"/>
    <col min="1809" max="1809" width="10.625" style="9" customWidth="1"/>
    <col min="1810" max="1810" width="15.5" style="9" customWidth="1"/>
    <col min="1811" max="1811" width="12.25" style="9" customWidth="1"/>
    <col min="1812" max="2050" width="8.875" style="9"/>
    <col min="2051" max="2051" width="18.375" style="9" customWidth="1"/>
    <col min="2052" max="2052" width="6.25" style="9" customWidth="1"/>
    <col min="2053" max="2054" width="15.875" style="9" customWidth="1"/>
    <col min="2055" max="2055" width="64.125" style="9" customWidth="1"/>
    <col min="2056" max="2056" width="6.25" style="9" customWidth="1"/>
    <col min="2057" max="2058" width="9.875" style="9" bestFit="1" customWidth="1"/>
    <col min="2059" max="2059" width="7.375" style="9" customWidth="1"/>
    <col min="2060" max="2060" width="47.875" style="9" customWidth="1"/>
    <col min="2061" max="2061" width="41.375" style="9" customWidth="1"/>
    <col min="2062" max="2062" width="18.5" style="9" customWidth="1"/>
    <col min="2063" max="2063" width="13.875" style="9" customWidth="1"/>
    <col min="2064" max="2064" width="15" style="9" customWidth="1"/>
    <col min="2065" max="2065" width="10.625" style="9" customWidth="1"/>
    <col min="2066" max="2066" width="15.5" style="9" customWidth="1"/>
    <col min="2067" max="2067" width="12.25" style="9" customWidth="1"/>
    <col min="2068" max="2306" width="8.875" style="9"/>
    <col min="2307" max="2307" width="18.375" style="9" customWidth="1"/>
    <col min="2308" max="2308" width="6.25" style="9" customWidth="1"/>
    <col min="2309" max="2310" width="15.875" style="9" customWidth="1"/>
    <col min="2311" max="2311" width="64.125" style="9" customWidth="1"/>
    <col min="2312" max="2312" width="6.25" style="9" customWidth="1"/>
    <col min="2313" max="2314" width="9.875" style="9" bestFit="1" customWidth="1"/>
    <col min="2315" max="2315" width="7.375" style="9" customWidth="1"/>
    <col min="2316" max="2316" width="47.875" style="9" customWidth="1"/>
    <col min="2317" max="2317" width="41.375" style="9" customWidth="1"/>
    <col min="2318" max="2318" width="18.5" style="9" customWidth="1"/>
    <col min="2319" max="2319" width="13.875" style="9" customWidth="1"/>
    <col min="2320" max="2320" width="15" style="9" customWidth="1"/>
    <col min="2321" max="2321" width="10.625" style="9" customWidth="1"/>
    <col min="2322" max="2322" width="15.5" style="9" customWidth="1"/>
    <col min="2323" max="2323" width="12.25" style="9" customWidth="1"/>
    <col min="2324" max="2562" width="8.875" style="9"/>
    <col min="2563" max="2563" width="18.375" style="9" customWidth="1"/>
    <col min="2564" max="2564" width="6.25" style="9" customWidth="1"/>
    <col min="2565" max="2566" width="15.875" style="9" customWidth="1"/>
    <col min="2567" max="2567" width="64.125" style="9" customWidth="1"/>
    <col min="2568" max="2568" width="6.25" style="9" customWidth="1"/>
    <col min="2569" max="2570" width="9.875" style="9" bestFit="1" customWidth="1"/>
    <col min="2571" max="2571" width="7.375" style="9" customWidth="1"/>
    <col min="2572" max="2572" width="47.875" style="9" customWidth="1"/>
    <col min="2573" max="2573" width="41.375" style="9" customWidth="1"/>
    <col min="2574" max="2574" width="18.5" style="9" customWidth="1"/>
    <col min="2575" max="2575" width="13.875" style="9" customWidth="1"/>
    <col min="2576" max="2576" width="15" style="9" customWidth="1"/>
    <col min="2577" max="2577" width="10.625" style="9" customWidth="1"/>
    <col min="2578" max="2578" width="15.5" style="9" customWidth="1"/>
    <col min="2579" max="2579" width="12.25" style="9" customWidth="1"/>
    <col min="2580" max="2818" width="8.875" style="9"/>
    <col min="2819" max="2819" width="18.375" style="9" customWidth="1"/>
    <col min="2820" max="2820" width="6.25" style="9" customWidth="1"/>
    <col min="2821" max="2822" width="15.875" style="9" customWidth="1"/>
    <col min="2823" max="2823" width="64.125" style="9" customWidth="1"/>
    <col min="2824" max="2824" width="6.25" style="9" customWidth="1"/>
    <col min="2825" max="2826" width="9.875" style="9" bestFit="1" customWidth="1"/>
    <col min="2827" max="2827" width="7.375" style="9" customWidth="1"/>
    <col min="2828" max="2828" width="47.875" style="9" customWidth="1"/>
    <col min="2829" max="2829" width="41.375" style="9" customWidth="1"/>
    <col min="2830" max="2830" width="18.5" style="9" customWidth="1"/>
    <col min="2831" max="2831" width="13.875" style="9" customWidth="1"/>
    <col min="2832" max="2832" width="15" style="9" customWidth="1"/>
    <col min="2833" max="2833" width="10.625" style="9" customWidth="1"/>
    <col min="2834" max="2834" width="15.5" style="9" customWidth="1"/>
    <col min="2835" max="2835" width="12.25" style="9" customWidth="1"/>
    <col min="2836" max="3074" width="8.875" style="9"/>
    <col min="3075" max="3075" width="18.375" style="9" customWidth="1"/>
    <col min="3076" max="3076" width="6.25" style="9" customWidth="1"/>
    <col min="3077" max="3078" width="15.875" style="9" customWidth="1"/>
    <col min="3079" max="3079" width="64.125" style="9" customWidth="1"/>
    <col min="3080" max="3080" width="6.25" style="9" customWidth="1"/>
    <col min="3081" max="3082" width="9.875" style="9" bestFit="1" customWidth="1"/>
    <col min="3083" max="3083" width="7.375" style="9" customWidth="1"/>
    <col min="3084" max="3084" width="47.875" style="9" customWidth="1"/>
    <col min="3085" max="3085" width="41.375" style="9" customWidth="1"/>
    <col min="3086" max="3086" width="18.5" style="9" customWidth="1"/>
    <col min="3087" max="3087" width="13.875" style="9" customWidth="1"/>
    <col min="3088" max="3088" width="15" style="9" customWidth="1"/>
    <col min="3089" max="3089" width="10.625" style="9" customWidth="1"/>
    <col min="3090" max="3090" width="15.5" style="9" customWidth="1"/>
    <col min="3091" max="3091" width="12.25" style="9" customWidth="1"/>
    <col min="3092" max="3330" width="8.875" style="9"/>
    <col min="3331" max="3331" width="18.375" style="9" customWidth="1"/>
    <col min="3332" max="3332" width="6.25" style="9" customWidth="1"/>
    <col min="3333" max="3334" width="15.875" style="9" customWidth="1"/>
    <col min="3335" max="3335" width="64.125" style="9" customWidth="1"/>
    <col min="3336" max="3336" width="6.25" style="9" customWidth="1"/>
    <col min="3337" max="3338" width="9.875" style="9" bestFit="1" customWidth="1"/>
    <col min="3339" max="3339" width="7.375" style="9" customWidth="1"/>
    <col min="3340" max="3340" width="47.875" style="9" customWidth="1"/>
    <col min="3341" max="3341" width="41.375" style="9" customWidth="1"/>
    <col min="3342" max="3342" width="18.5" style="9" customWidth="1"/>
    <col min="3343" max="3343" width="13.875" style="9" customWidth="1"/>
    <col min="3344" max="3344" width="15" style="9" customWidth="1"/>
    <col min="3345" max="3345" width="10.625" style="9" customWidth="1"/>
    <col min="3346" max="3346" width="15.5" style="9" customWidth="1"/>
    <col min="3347" max="3347" width="12.25" style="9" customWidth="1"/>
    <col min="3348" max="3586" width="8.875" style="9"/>
    <col min="3587" max="3587" width="18.375" style="9" customWidth="1"/>
    <col min="3588" max="3588" width="6.25" style="9" customWidth="1"/>
    <col min="3589" max="3590" width="15.875" style="9" customWidth="1"/>
    <col min="3591" max="3591" width="64.125" style="9" customWidth="1"/>
    <col min="3592" max="3592" width="6.25" style="9" customWidth="1"/>
    <col min="3593" max="3594" width="9.875" style="9" bestFit="1" customWidth="1"/>
    <col min="3595" max="3595" width="7.375" style="9" customWidth="1"/>
    <col min="3596" max="3596" width="47.875" style="9" customWidth="1"/>
    <col min="3597" max="3597" width="41.375" style="9" customWidth="1"/>
    <col min="3598" max="3598" width="18.5" style="9" customWidth="1"/>
    <col min="3599" max="3599" width="13.875" style="9" customWidth="1"/>
    <col min="3600" max="3600" width="15" style="9" customWidth="1"/>
    <col min="3601" max="3601" width="10.625" style="9" customWidth="1"/>
    <col min="3602" max="3602" width="15.5" style="9" customWidth="1"/>
    <col min="3603" max="3603" width="12.25" style="9" customWidth="1"/>
    <col min="3604" max="3842" width="8.875" style="9"/>
    <col min="3843" max="3843" width="18.375" style="9" customWidth="1"/>
    <col min="3844" max="3844" width="6.25" style="9" customWidth="1"/>
    <col min="3845" max="3846" width="15.875" style="9" customWidth="1"/>
    <col min="3847" max="3847" width="64.125" style="9" customWidth="1"/>
    <col min="3848" max="3848" width="6.25" style="9" customWidth="1"/>
    <col min="3849" max="3850" width="9.875" style="9" bestFit="1" customWidth="1"/>
    <col min="3851" max="3851" width="7.375" style="9" customWidth="1"/>
    <col min="3852" max="3852" width="47.875" style="9" customWidth="1"/>
    <col min="3853" max="3853" width="41.375" style="9" customWidth="1"/>
    <col min="3854" max="3854" width="18.5" style="9" customWidth="1"/>
    <col min="3855" max="3855" width="13.875" style="9" customWidth="1"/>
    <col min="3856" max="3856" width="15" style="9" customWidth="1"/>
    <col min="3857" max="3857" width="10.625" style="9" customWidth="1"/>
    <col min="3858" max="3858" width="15.5" style="9" customWidth="1"/>
    <col min="3859" max="3859" width="12.25" style="9" customWidth="1"/>
    <col min="3860" max="4098" width="8.875" style="9"/>
    <col min="4099" max="4099" width="18.375" style="9" customWidth="1"/>
    <col min="4100" max="4100" width="6.25" style="9" customWidth="1"/>
    <col min="4101" max="4102" width="15.875" style="9" customWidth="1"/>
    <col min="4103" max="4103" width="64.125" style="9" customWidth="1"/>
    <col min="4104" max="4104" width="6.25" style="9" customWidth="1"/>
    <col min="4105" max="4106" width="9.875" style="9" bestFit="1" customWidth="1"/>
    <col min="4107" max="4107" width="7.375" style="9" customWidth="1"/>
    <col min="4108" max="4108" width="47.875" style="9" customWidth="1"/>
    <col min="4109" max="4109" width="41.375" style="9" customWidth="1"/>
    <col min="4110" max="4110" width="18.5" style="9" customWidth="1"/>
    <col min="4111" max="4111" width="13.875" style="9" customWidth="1"/>
    <col min="4112" max="4112" width="15" style="9" customWidth="1"/>
    <col min="4113" max="4113" width="10.625" style="9" customWidth="1"/>
    <col min="4114" max="4114" width="15.5" style="9" customWidth="1"/>
    <col min="4115" max="4115" width="12.25" style="9" customWidth="1"/>
    <col min="4116" max="4354" width="8.875" style="9"/>
    <col min="4355" max="4355" width="18.375" style="9" customWidth="1"/>
    <col min="4356" max="4356" width="6.25" style="9" customWidth="1"/>
    <col min="4357" max="4358" width="15.875" style="9" customWidth="1"/>
    <col min="4359" max="4359" width="64.125" style="9" customWidth="1"/>
    <col min="4360" max="4360" width="6.25" style="9" customWidth="1"/>
    <col min="4361" max="4362" width="9.875" style="9" bestFit="1" customWidth="1"/>
    <col min="4363" max="4363" width="7.375" style="9" customWidth="1"/>
    <col min="4364" max="4364" width="47.875" style="9" customWidth="1"/>
    <col min="4365" max="4365" width="41.375" style="9" customWidth="1"/>
    <col min="4366" max="4366" width="18.5" style="9" customWidth="1"/>
    <col min="4367" max="4367" width="13.875" style="9" customWidth="1"/>
    <col min="4368" max="4368" width="15" style="9" customWidth="1"/>
    <col min="4369" max="4369" width="10.625" style="9" customWidth="1"/>
    <col min="4370" max="4370" width="15.5" style="9" customWidth="1"/>
    <col min="4371" max="4371" width="12.25" style="9" customWidth="1"/>
    <col min="4372" max="4610" width="8.875" style="9"/>
    <col min="4611" max="4611" width="18.375" style="9" customWidth="1"/>
    <col min="4612" max="4612" width="6.25" style="9" customWidth="1"/>
    <col min="4613" max="4614" width="15.875" style="9" customWidth="1"/>
    <col min="4615" max="4615" width="64.125" style="9" customWidth="1"/>
    <col min="4616" max="4616" width="6.25" style="9" customWidth="1"/>
    <col min="4617" max="4618" width="9.875" style="9" bestFit="1" customWidth="1"/>
    <col min="4619" max="4619" width="7.375" style="9" customWidth="1"/>
    <col min="4620" max="4620" width="47.875" style="9" customWidth="1"/>
    <col min="4621" max="4621" width="41.375" style="9" customWidth="1"/>
    <col min="4622" max="4622" width="18.5" style="9" customWidth="1"/>
    <col min="4623" max="4623" width="13.875" style="9" customWidth="1"/>
    <col min="4624" max="4624" width="15" style="9" customWidth="1"/>
    <col min="4625" max="4625" width="10.625" style="9" customWidth="1"/>
    <col min="4626" max="4626" width="15.5" style="9" customWidth="1"/>
    <col min="4627" max="4627" width="12.25" style="9" customWidth="1"/>
    <col min="4628" max="4866" width="8.875" style="9"/>
    <col min="4867" max="4867" width="18.375" style="9" customWidth="1"/>
    <col min="4868" max="4868" width="6.25" style="9" customWidth="1"/>
    <col min="4869" max="4870" width="15.875" style="9" customWidth="1"/>
    <col min="4871" max="4871" width="64.125" style="9" customWidth="1"/>
    <col min="4872" max="4872" width="6.25" style="9" customWidth="1"/>
    <col min="4873" max="4874" width="9.875" style="9" bestFit="1" customWidth="1"/>
    <col min="4875" max="4875" width="7.375" style="9" customWidth="1"/>
    <col min="4876" max="4876" width="47.875" style="9" customWidth="1"/>
    <col min="4877" max="4877" width="41.375" style="9" customWidth="1"/>
    <col min="4878" max="4878" width="18.5" style="9" customWidth="1"/>
    <col min="4879" max="4879" width="13.875" style="9" customWidth="1"/>
    <col min="4880" max="4880" width="15" style="9" customWidth="1"/>
    <col min="4881" max="4881" width="10.625" style="9" customWidth="1"/>
    <col min="4882" max="4882" width="15.5" style="9" customWidth="1"/>
    <col min="4883" max="4883" width="12.25" style="9" customWidth="1"/>
    <col min="4884" max="5122" width="8.875" style="9"/>
    <col min="5123" max="5123" width="18.375" style="9" customWidth="1"/>
    <col min="5124" max="5124" width="6.25" style="9" customWidth="1"/>
    <col min="5125" max="5126" width="15.875" style="9" customWidth="1"/>
    <col min="5127" max="5127" width="64.125" style="9" customWidth="1"/>
    <col min="5128" max="5128" width="6.25" style="9" customWidth="1"/>
    <col min="5129" max="5130" width="9.875" style="9" bestFit="1" customWidth="1"/>
    <col min="5131" max="5131" width="7.375" style="9" customWidth="1"/>
    <col min="5132" max="5132" width="47.875" style="9" customWidth="1"/>
    <col min="5133" max="5133" width="41.375" style="9" customWidth="1"/>
    <col min="5134" max="5134" width="18.5" style="9" customWidth="1"/>
    <col min="5135" max="5135" width="13.875" style="9" customWidth="1"/>
    <col min="5136" max="5136" width="15" style="9" customWidth="1"/>
    <col min="5137" max="5137" width="10.625" style="9" customWidth="1"/>
    <col min="5138" max="5138" width="15.5" style="9" customWidth="1"/>
    <col min="5139" max="5139" width="12.25" style="9" customWidth="1"/>
    <col min="5140" max="5378" width="8.875" style="9"/>
    <col min="5379" max="5379" width="18.375" style="9" customWidth="1"/>
    <col min="5380" max="5380" width="6.25" style="9" customWidth="1"/>
    <col min="5381" max="5382" width="15.875" style="9" customWidth="1"/>
    <col min="5383" max="5383" width="64.125" style="9" customWidth="1"/>
    <col min="5384" max="5384" width="6.25" style="9" customWidth="1"/>
    <col min="5385" max="5386" width="9.875" style="9" bestFit="1" customWidth="1"/>
    <col min="5387" max="5387" width="7.375" style="9" customWidth="1"/>
    <col min="5388" max="5388" width="47.875" style="9" customWidth="1"/>
    <col min="5389" max="5389" width="41.375" style="9" customWidth="1"/>
    <col min="5390" max="5390" width="18.5" style="9" customWidth="1"/>
    <col min="5391" max="5391" width="13.875" style="9" customWidth="1"/>
    <col min="5392" max="5392" width="15" style="9" customWidth="1"/>
    <col min="5393" max="5393" width="10.625" style="9" customWidth="1"/>
    <col min="5394" max="5394" width="15.5" style="9" customWidth="1"/>
    <col min="5395" max="5395" width="12.25" style="9" customWidth="1"/>
    <col min="5396" max="5634" width="8.875" style="9"/>
    <col min="5635" max="5635" width="18.375" style="9" customWidth="1"/>
    <col min="5636" max="5636" width="6.25" style="9" customWidth="1"/>
    <col min="5637" max="5638" width="15.875" style="9" customWidth="1"/>
    <col min="5639" max="5639" width="64.125" style="9" customWidth="1"/>
    <col min="5640" max="5640" width="6.25" style="9" customWidth="1"/>
    <col min="5641" max="5642" width="9.875" style="9" bestFit="1" customWidth="1"/>
    <col min="5643" max="5643" width="7.375" style="9" customWidth="1"/>
    <col min="5644" max="5644" width="47.875" style="9" customWidth="1"/>
    <col min="5645" max="5645" width="41.375" style="9" customWidth="1"/>
    <col min="5646" max="5646" width="18.5" style="9" customWidth="1"/>
    <col min="5647" max="5647" width="13.875" style="9" customWidth="1"/>
    <col min="5648" max="5648" width="15" style="9" customWidth="1"/>
    <col min="5649" max="5649" width="10.625" style="9" customWidth="1"/>
    <col min="5650" max="5650" width="15.5" style="9" customWidth="1"/>
    <col min="5651" max="5651" width="12.25" style="9" customWidth="1"/>
    <col min="5652" max="5890" width="8.875" style="9"/>
    <col min="5891" max="5891" width="18.375" style="9" customWidth="1"/>
    <col min="5892" max="5892" width="6.25" style="9" customWidth="1"/>
    <col min="5893" max="5894" width="15.875" style="9" customWidth="1"/>
    <col min="5895" max="5895" width="64.125" style="9" customWidth="1"/>
    <col min="5896" max="5896" width="6.25" style="9" customWidth="1"/>
    <col min="5897" max="5898" width="9.875" style="9" bestFit="1" customWidth="1"/>
    <col min="5899" max="5899" width="7.375" style="9" customWidth="1"/>
    <col min="5900" max="5900" width="47.875" style="9" customWidth="1"/>
    <col min="5901" max="5901" width="41.375" style="9" customWidth="1"/>
    <col min="5902" max="5902" width="18.5" style="9" customWidth="1"/>
    <col min="5903" max="5903" width="13.875" style="9" customWidth="1"/>
    <col min="5904" max="5904" width="15" style="9" customWidth="1"/>
    <col min="5905" max="5905" width="10.625" style="9" customWidth="1"/>
    <col min="5906" max="5906" width="15.5" style="9" customWidth="1"/>
    <col min="5907" max="5907" width="12.25" style="9" customWidth="1"/>
    <col min="5908" max="6146" width="8.875" style="9"/>
    <col min="6147" max="6147" width="18.375" style="9" customWidth="1"/>
    <col min="6148" max="6148" width="6.25" style="9" customWidth="1"/>
    <col min="6149" max="6150" width="15.875" style="9" customWidth="1"/>
    <col min="6151" max="6151" width="64.125" style="9" customWidth="1"/>
    <col min="6152" max="6152" width="6.25" style="9" customWidth="1"/>
    <col min="6153" max="6154" width="9.875" style="9" bestFit="1" customWidth="1"/>
    <col min="6155" max="6155" width="7.375" style="9" customWidth="1"/>
    <col min="6156" max="6156" width="47.875" style="9" customWidth="1"/>
    <col min="6157" max="6157" width="41.375" style="9" customWidth="1"/>
    <col min="6158" max="6158" width="18.5" style="9" customWidth="1"/>
    <col min="6159" max="6159" width="13.875" style="9" customWidth="1"/>
    <col min="6160" max="6160" width="15" style="9" customWidth="1"/>
    <col min="6161" max="6161" width="10.625" style="9" customWidth="1"/>
    <col min="6162" max="6162" width="15.5" style="9" customWidth="1"/>
    <col min="6163" max="6163" width="12.25" style="9" customWidth="1"/>
    <col min="6164" max="6402" width="8.875" style="9"/>
    <col min="6403" max="6403" width="18.375" style="9" customWidth="1"/>
    <col min="6404" max="6404" width="6.25" style="9" customWidth="1"/>
    <col min="6405" max="6406" width="15.875" style="9" customWidth="1"/>
    <col min="6407" max="6407" width="64.125" style="9" customWidth="1"/>
    <col min="6408" max="6408" width="6.25" style="9" customWidth="1"/>
    <col min="6409" max="6410" width="9.875" style="9" bestFit="1" customWidth="1"/>
    <col min="6411" max="6411" width="7.375" style="9" customWidth="1"/>
    <col min="6412" max="6412" width="47.875" style="9" customWidth="1"/>
    <col min="6413" max="6413" width="41.375" style="9" customWidth="1"/>
    <col min="6414" max="6414" width="18.5" style="9" customWidth="1"/>
    <col min="6415" max="6415" width="13.875" style="9" customWidth="1"/>
    <col min="6416" max="6416" width="15" style="9" customWidth="1"/>
    <col min="6417" max="6417" width="10.625" style="9" customWidth="1"/>
    <col min="6418" max="6418" width="15.5" style="9" customWidth="1"/>
    <col min="6419" max="6419" width="12.25" style="9" customWidth="1"/>
    <col min="6420" max="6658" width="8.875" style="9"/>
    <col min="6659" max="6659" width="18.375" style="9" customWidth="1"/>
    <col min="6660" max="6660" width="6.25" style="9" customWidth="1"/>
    <col min="6661" max="6662" width="15.875" style="9" customWidth="1"/>
    <col min="6663" max="6663" width="64.125" style="9" customWidth="1"/>
    <col min="6664" max="6664" width="6.25" style="9" customWidth="1"/>
    <col min="6665" max="6666" width="9.875" style="9" bestFit="1" customWidth="1"/>
    <col min="6667" max="6667" width="7.375" style="9" customWidth="1"/>
    <col min="6668" max="6668" width="47.875" style="9" customWidth="1"/>
    <col min="6669" max="6669" width="41.375" style="9" customWidth="1"/>
    <col min="6670" max="6670" width="18.5" style="9" customWidth="1"/>
    <col min="6671" max="6671" width="13.875" style="9" customWidth="1"/>
    <col min="6672" max="6672" width="15" style="9" customWidth="1"/>
    <col min="6673" max="6673" width="10.625" style="9" customWidth="1"/>
    <col min="6674" max="6674" width="15.5" style="9" customWidth="1"/>
    <col min="6675" max="6675" width="12.25" style="9" customWidth="1"/>
    <col min="6676" max="6914" width="8.875" style="9"/>
    <col min="6915" max="6915" width="18.375" style="9" customWidth="1"/>
    <col min="6916" max="6916" width="6.25" style="9" customWidth="1"/>
    <col min="6917" max="6918" width="15.875" style="9" customWidth="1"/>
    <col min="6919" max="6919" width="64.125" style="9" customWidth="1"/>
    <col min="6920" max="6920" width="6.25" style="9" customWidth="1"/>
    <col min="6921" max="6922" width="9.875" style="9" bestFit="1" customWidth="1"/>
    <col min="6923" max="6923" width="7.375" style="9" customWidth="1"/>
    <col min="6924" max="6924" width="47.875" style="9" customWidth="1"/>
    <col min="6925" max="6925" width="41.375" style="9" customWidth="1"/>
    <col min="6926" max="6926" width="18.5" style="9" customWidth="1"/>
    <col min="6927" max="6927" width="13.875" style="9" customWidth="1"/>
    <col min="6928" max="6928" width="15" style="9" customWidth="1"/>
    <col min="6929" max="6929" width="10.625" style="9" customWidth="1"/>
    <col min="6930" max="6930" width="15.5" style="9" customWidth="1"/>
    <col min="6931" max="6931" width="12.25" style="9" customWidth="1"/>
    <col min="6932" max="7170" width="8.875" style="9"/>
    <col min="7171" max="7171" width="18.375" style="9" customWidth="1"/>
    <col min="7172" max="7172" width="6.25" style="9" customWidth="1"/>
    <col min="7173" max="7174" width="15.875" style="9" customWidth="1"/>
    <col min="7175" max="7175" width="64.125" style="9" customWidth="1"/>
    <col min="7176" max="7176" width="6.25" style="9" customWidth="1"/>
    <col min="7177" max="7178" width="9.875" style="9" bestFit="1" customWidth="1"/>
    <col min="7179" max="7179" width="7.375" style="9" customWidth="1"/>
    <col min="7180" max="7180" width="47.875" style="9" customWidth="1"/>
    <col min="7181" max="7181" width="41.375" style="9" customWidth="1"/>
    <col min="7182" max="7182" width="18.5" style="9" customWidth="1"/>
    <col min="7183" max="7183" width="13.875" style="9" customWidth="1"/>
    <col min="7184" max="7184" width="15" style="9" customWidth="1"/>
    <col min="7185" max="7185" width="10.625" style="9" customWidth="1"/>
    <col min="7186" max="7186" width="15.5" style="9" customWidth="1"/>
    <col min="7187" max="7187" width="12.25" style="9" customWidth="1"/>
    <col min="7188" max="7426" width="8.875" style="9"/>
    <col min="7427" max="7427" width="18.375" style="9" customWidth="1"/>
    <col min="7428" max="7428" width="6.25" style="9" customWidth="1"/>
    <col min="7429" max="7430" width="15.875" style="9" customWidth="1"/>
    <col min="7431" max="7431" width="64.125" style="9" customWidth="1"/>
    <col min="7432" max="7432" width="6.25" style="9" customWidth="1"/>
    <col min="7433" max="7434" width="9.875" style="9" bestFit="1" customWidth="1"/>
    <col min="7435" max="7435" width="7.375" style="9" customWidth="1"/>
    <col min="7436" max="7436" width="47.875" style="9" customWidth="1"/>
    <col min="7437" max="7437" width="41.375" style="9" customWidth="1"/>
    <col min="7438" max="7438" width="18.5" style="9" customWidth="1"/>
    <col min="7439" max="7439" width="13.875" style="9" customWidth="1"/>
    <col min="7440" max="7440" width="15" style="9" customWidth="1"/>
    <col min="7441" max="7441" width="10.625" style="9" customWidth="1"/>
    <col min="7442" max="7442" width="15.5" style="9" customWidth="1"/>
    <col min="7443" max="7443" width="12.25" style="9" customWidth="1"/>
    <col min="7444" max="7682" width="8.875" style="9"/>
    <col min="7683" max="7683" width="18.375" style="9" customWidth="1"/>
    <col min="7684" max="7684" width="6.25" style="9" customWidth="1"/>
    <col min="7685" max="7686" width="15.875" style="9" customWidth="1"/>
    <col min="7687" max="7687" width="64.125" style="9" customWidth="1"/>
    <col min="7688" max="7688" width="6.25" style="9" customWidth="1"/>
    <col min="7689" max="7690" width="9.875" style="9" bestFit="1" customWidth="1"/>
    <col min="7691" max="7691" width="7.375" style="9" customWidth="1"/>
    <col min="7692" max="7692" width="47.875" style="9" customWidth="1"/>
    <col min="7693" max="7693" width="41.375" style="9" customWidth="1"/>
    <col min="7694" max="7694" width="18.5" style="9" customWidth="1"/>
    <col min="7695" max="7695" width="13.875" style="9" customWidth="1"/>
    <col min="7696" max="7696" width="15" style="9" customWidth="1"/>
    <col min="7697" max="7697" width="10.625" style="9" customWidth="1"/>
    <col min="7698" max="7698" width="15.5" style="9" customWidth="1"/>
    <col min="7699" max="7699" width="12.25" style="9" customWidth="1"/>
    <col min="7700" max="7938" width="8.875" style="9"/>
    <col min="7939" max="7939" width="18.375" style="9" customWidth="1"/>
    <col min="7940" max="7940" width="6.25" style="9" customWidth="1"/>
    <col min="7941" max="7942" width="15.875" style="9" customWidth="1"/>
    <col min="7943" max="7943" width="64.125" style="9" customWidth="1"/>
    <col min="7944" max="7944" width="6.25" style="9" customWidth="1"/>
    <col min="7945" max="7946" width="9.875" style="9" bestFit="1" customWidth="1"/>
    <col min="7947" max="7947" width="7.375" style="9" customWidth="1"/>
    <col min="7948" max="7948" width="47.875" style="9" customWidth="1"/>
    <col min="7949" max="7949" width="41.375" style="9" customWidth="1"/>
    <col min="7950" max="7950" width="18.5" style="9" customWidth="1"/>
    <col min="7951" max="7951" width="13.875" style="9" customWidth="1"/>
    <col min="7952" max="7952" width="15" style="9" customWidth="1"/>
    <col min="7953" max="7953" width="10.625" style="9" customWidth="1"/>
    <col min="7954" max="7954" width="15.5" style="9" customWidth="1"/>
    <col min="7955" max="7955" width="12.25" style="9" customWidth="1"/>
    <col min="7956" max="8194" width="8.875" style="9"/>
    <col min="8195" max="8195" width="18.375" style="9" customWidth="1"/>
    <col min="8196" max="8196" width="6.25" style="9" customWidth="1"/>
    <col min="8197" max="8198" width="15.875" style="9" customWidth="1"/>
    <col min="8199" max="8199" width="64.125" style="9" customWidth="1"/>
    <col min="8200" max="8200" width="6.25" style="9" customWidth="1"/>
    <col min="8201" max="8202" width="9.875" style="9" bestFit="1" customWidth="1"/>
    <col min="8203" max="8203" width="7.375" style="9" customWidth="1"/>
    <col min="8204" max="8204" width="47.875" style="9" customWidth="1"/>
    <col min="8205" max="8205" width="41.375" style="9" customWidth="1"/>
    <col min="8206" max="8206" width="18.5" style="9" customWidth="1"/>
    <col min="8207" max="8207" width="13.875" style="9" customWidth="1"/>
    <col min="8208" max="8208" width="15" style="9" customWidth="1"/>
    <col min="8209" max="8209" width="10.625" style="9" customWidth="1"/>
    <col min="8210" max="8210" width="15.5" style="9" customWidth="1"/>
    <col min="8211" max="8211" width="12.25" style="9" customWidth="1"/>
    <col min="8212" max="8450" width="8.875" style="9"/>
    <col min="8451" max="8451" width="18.375" style="9" customWidth="1"/>
    <col min="8452" max="8452" width="6.25" style="9" customWidth="1"/>
    <col min="8453" max="8454" width="15.875" style="9" customWidth="1"/>
    <col min="8455" max="8455" width="64.125" style="9" customWidth="1"/>
    <col min="8456" max="8456" width="6.25" style="9" customWidth="1"/>
    <col min="8457" max="8458" width="9.875" style="9" bestFit="1" customWidth="1"/>
    <col min="8459" max="8459" width="7.375" style="9" customWidth="1"/>
    <col min="8460" max="8460" width="47.875" style="9" customWidth="1"/>
    <col min="8461" max="8461" width="41.375" style="9" customWidth="1"/>
    <col min="8462" max="8462" width="18.5" style="9" customWidth="1"/>
    <col min="8463" max="8463" width="13.875" style="9" customWidth="1"/>
    <col min="8464" max="8464" width="15" style="9" customWidth="1"/>
    <col min="8465" max="8465" width="10.625" style="9" customWidth="1"/>
    <col min="8466" max="8466" width="15.5" style="9" customWidth="1"/>
    <col min="8467" max="8467" width="12.25" style="9" customWidth="1"/>
    <col min="8468" max="8706" width="8.875" style="9"/>
    <col min="8707" max="8707" width="18.375" style="9" customWidth="1"/>
    <col min="8708" max="8708" width="6.25" style="9" customWidth="1"/>
    <col min="8709" max="8710" width="15.875" style="9" customWidth="1"/>
    <col min="8711" max="8711" width="64.125" style="9" customWidth="1"/>
    <col min="8712" max="8712" width="6.25" style="9" customWidth="1"/>
    <col min="8713" max="8714" width="9.875" style="9" bestFit="1" customWidth="1"/>
    <col min="8715" max="8715" width="7.375" style="9" customWidth="1"/>
    <col min="8716" max="8716" width="47.875" style="9" customWidth="1"/>
    <col min="8717" max="8717" width="41.375" style="9" customWidth="1"/>
    <col min="8718" max="8718" width="18.5" style="9" customWidth="1"/>
    <col min="8719" max="8719" width="13.875" style="9" customWidth="1"/>
    <col min="8720" max="8720" width="15" style="9" customWidth="1"/>
    <col min="8721" max="8721" width="10.625" style="9" customWidth="1"/>
    <col min="8722" max="8722" width="15.5" style="9" customWidth="1"/>
    <col min="8723" max="8723" width="12.25" style="9" customWidth="1"/>
    <col min="8724" max="8962" width="8.875" style="9"/>
    <col min="8963" max="8963" width="18.375" style="9" customWidth="1"/>
    <col min="8964" max="8964" width="6.25" style="9" customWidth="1"/>
    <col min="8965" max="8966" width="15.875" style="9" customWidth="1"/>
    <col min="8967" max="8967" width="64.125" style="9" customWidth="1"/>
    <col min="8968" max="8968" width="6.25" style="9" customWidth="1"/>
    <col min="8969" max="8970" width="9.875" style="9" bestFit="1" customWidth="1"/>
    <col min="8971" max="8971" width="7.375" style="9" customWidth="1"/>
    <col min="8972" max="8972" width="47.875" style="9" customWidth="1"/>
    <col min="8973" max="8973" width="41.375" style="9" customWidth="1"/>
    <col min="8974" max="8974" width="18.5" style="9" customWidth="1"/>
    <col min="8975" max="8975" width="13.875" style="9" customWidth="1"/>
    <col min="8976" max="8976" width="15" style="9" customWidth="1"/>
    <col min="8977" max="8977" width="10.625" style="9" customWidth="1"/>
    <col min="8978" max="8978" width="15.5" style="9" customWidth="1"/>
    <col min="8979" max="8979" width="12.25" style="9" customWidth="1"/>
    <col min="8980" max="9218" width="8.875" style="9"/>
    <col min="9219" max="9219" width="18.375" style="9" customWidth="1"/>
    <col min="9220" max="9220" width="6.25" style="9" customWidth="1"/>
    <col min="9221" max="9222" width="15.875" style="9" customWidth="1"/>
    <col min="9223" max="9223" width="64.125" style="9" customWidth="1"/>
    <col min="9224" max="9224" width="6.25" style="9" customWidth="1"/>
    <col min="9225" max="9226" width="9.875" style="9" bestFit="1" customWidth="1"/>
    <col min="9227" max="9227" width="7.375" style="9" customWidth="1"/>
    <col min="9228" max="9228" width="47.875" style="9" customWidth="1"/>
    <col min="9229" max="9229" width="41.375" style="9" customWidth="1"/>
    <col min="9230" max="9230" width="18.5" style="9" customWidth="1"/>
    <col min="9231" max="9231" width="13.875" style="9" customWidth="1"/>
    <col min="9232" max="9232" width="15" style="9" customWidth="1"/>
    <col min="9233" max="9233" width="10.625" style="9" customWidth="1"/>
    <col min="9234" max="9234" width="15.5" style="9" customWidth="1"/>
    <col min="9235" max="9235" width="12.25" style="9" customWidth="1"/>
    <col min="9236" max="9474" width="8.875" style="9"/>
    <col min="9475" max="9475" width="18.375" style="9" customWidth="1"/>
    <col min="9476" max="9476" width="6.25" style="9" customWidth="1"/>
    <col min="9477" max="9478" width="15.875" style="9" customWidth="1"/>
    <col min="9479" max="9479" width="64.125" style="9" customWidth="1"/>
    <col min="9480" max="9480" width="6.25" style="9" customWidth="1"/>
    <col min="9481" max="9482" width="9.875" style="9" bestFit="1" customWidth="1"/>
    <col min="9483" max="9483" width="7.375" style="9" customWidth="1"/>
    <col min="9484" max="9484" width="47.875" style="9" customWidth="1"/>
    <col min="9485" max="9485" width="41.375" style="9" customWidth="1"/>
    <col min="9486" max="9486" width="18.5" style="9" customWidth="1"/>
    <col min="9487" max="9487" width="13.875" style="9" customWidth="1"/>
    <col min="9488" max="9488" width="15" style="9" customWidth="1"/>
    <col min="9489" max="9489" width="10.625" style="9" customWidth="1"/>
    <col min="9490" max="9490" width="15.5" style="9" customWidth="1"/>
    <col min="9491" max="9491" width="12.25" style="9" customWidth="1"/>
    <col min="9492" max="9730" width="8.875" style="9"/>
    <col min="9731" max="9731" width="18.375" style="9" customWidth="1"/>
    <col min="9732" max="9732" width="6.25" style="9" customWidth="1"/>
    <col min="9733" max="9734" width="15.875" style="9" customWidth="1"/>
    <col min="9735" max="9735" width="64.125" style="9" customWidth="1"/>
    <col min="9736" max="9736" width="6.25" style="9" customWidth="1"/>
    <col min="9737" max="9738" width="9.875" style="9" bestFit="1" customWidth="1"/>
    <col min="9739" max="9739" width="7.375" style="9" customWidth="1"/>
    <col min="9740" max="9740" width="47.875" style="9" customWidth="1"/>
    <col min="9741" max="9741" width="41.375" style="9" customWidth="1"/>
    <col min="9742" max="9742" width="18.5" style="9" customWidth="1"/>
    <col min="9743" max="9743" width="13.875" style="9" customWidth="1"/>
    <col min="9744" max="9744" width="15" style="9" customWidth="1"/>
    <col min="9745" max="9745" width="10.625" style="9" customWidth="1"/>
    <col min="9746" max="9746" width="15.5" style="9" customWidth="1"/>
    <col min="9747" max="9747" width="12.25" style="9" customWidth="1"/>
    <col min="9748" max="9986" width="8.875" style="9"/>
    <col min="9987" max="9987" width="18.375" style="9" customWidth="1"/>
    <col min="9988" max="9988" width="6.25" style="9" customWidth="1"/>
    <col min="9989" max="9990" width="15.875" style="9" customWidth="1"/>
    <col min="9991" max="9991" width="64.125" style="9" customWidth="1"/>
    <col min="9992" max="9992" width="6.25" style="9" customWidth="1"/>
    <col min="9993" max="9994" width="9.875" style="9" bestFit="1" customWidth="1"/>
    <col min="9995" max="9995" width="7.375" style="9" customWidth="1"/>
    <col min="9996" max="9996" width="47.875" style="9" customWidth="1"/>
    <col min="9997" max="9997" width="41.375" style="9" customWidth="1"/>
    <col min="9998" max="9998" width="18.5" style="9" customWidth="1"/>
    <col min="9999" max="9999" width="13.875" style="9" customWidth="1"/>
    <col min="10000" max="10000" width="15" style="9" customWidth="1"/>
    <col min="10001" max="10001" width="10.625" style="9" customWidth="1"/>
    <col min="10002" max="10002" width="15.5" style="9" customWidth="1"/>
    <col min="10003" max="10003" width="12.25" style="9" customWidth="1"/>
    <col min="10004" max="10242" width="8.875" style="9"/>
    <col min="10243" max="10243" width="18.375" style="9" customWidth="1"/>
    <col min="10244" max="10244" width="6.25" style="9" customWidth="1"/>
    <col min="10245" max="10246" width="15.875" style="9" customWidth="1"/>
    <col min="10247" max="10247" width="64.125" style="9" customWidth="1"/>
    <col min="10248" max="10248" width="6.25" style="9" customWidth="1"/>
    <col min="10249" max="10250" width="9.875" style="9" bestFit="1" customWidth="1"/>
    <col min="10251" max="10251" width="7.375" style="9" customWidth="1"/>
    <col min="10252" max="10252" width="47.875" style="9" customWidth="1"/>
    <col min="10253" max="10253" width="41.375" style="9" customWidth="1"/>
    <col min="10254" max="10254" width="18.5" style="9" customWidth="1"/>
    <col min="10255" max="10255" width="13.875" style="9" customWidth="1"/>
    <col min="10256" max="10256" width="15" style="9" customWidth="1"/>
    <col min="10257" max="10257" width="10.625" style="9" customWidth="1"/>
    <col min="10258" max="10258" width="15.5" style="9" customWidth="1"/>
    <col min="10259" max="10259" width="12.25" style="9" customWidth="1"/>
    <col min="10260" max="10498" width="8.875" style="9"/>
    <col min="10499" max="10499" width="18.375" style="9" customWidth="1"/>
    <col min="10500" max="10500" width="6.25" style="9" customWidth="1"/>
    <col min="10501" max="10502" width="15.875" style="9" customWidth="1"/>
    <col min="10503" max="10503" width="64.125" style="9" customWidth="1"/>
    <col min="10504" max="10504" width="6.25" style="9" customWidth="1"/>
    <col min="10505" max="10506" width="9.875" style="9" bestFit="1" customWidth="1"/>
    <col min="10507" max="10507" width="7.375" style="9" customWidth="1"/>
    <col min="10508" max="10508" width="47.875" style="9" customWidth="1"/>
    <col min="10509" max="10509" width="41.375" style="9" customWidth="1"/>
    <col min="10510" max="10510" width="18.5" style="9" customWidth="1"/>
    <col min="10511" max="10511" width="13.875" style="9" customWidth="1"/>
    <col min="10512" max="10512" width="15" style="9" customWidth="1"/>
    <col min="10513" max="10513" width="10.625" style="9" customWidth="1"/>
    <col min="10514" max="10514" width="15.5" style="9" customWidth="1"/>
    <col min="10515" max="10515" width="12.25" style="9" customWidth="1"/>
    <col min="10516" max="10754" width="8.875" style="9"/>
    <col min="10755" max="10755" width="18.375" style="9" customWidth="1"/>
    <col min="10756" max="10756" width="6.25" style="9" customWidth="1"/>
    <col min="10757" max="10758" width="15.875" style="9" customWidth="1"/>
    <col min="10759" max="10759" width="64.125" style="9" customWidth="1"/>
    <col min="10760" max="10760" width="6.25" style="9" customWidth="1"/>
    <col min="10761" max="10762" width="9.875" style="9" bestFit="1" customWidth="1"/>
    <col min="10763" max="10763" width="7.375" style="9" customWidth="1"/>
    <col min="10764" max="10764" width="47.875" style="9" customWidth="1"/>
    <col min="10765" max="10765" width="41.375" style="9" customWidth="1"/>
    <col min="10766" max="10766" width="18.5" style="9" customWidth="1"/>
    <col min="10767" max="10767" width="13.875" style="9" customWidth="1"/>
    <col min="10768" max="10768" width="15" style="9" customWidth="1"/>
    <col min="10769" max="10769" width="10.625" style="9" customWidth="1"/>
    <col min="10770" max="10770" width="15.5" style="9" customWidth="1"/>
    <col min="10771" max="10771" width="12.25" style="9" customWidth="1"/>
    <col min="10772" max="11010" width="8.875" style="9"/>
    <col min="11011" max="11011" width="18.375" style="9" customWidth="1"/>
    <col min="11012" max="11012" width="6.25" style="9" customWidth="1"/>
    <col min="11013" max="11014" width="15.875" style="9" customWidth="1"/>
    <col min="11015" max="11015" width="64.125" style="9" customWidth="1"/>
    <col min="11016" max="11016" width="6.25" style="9" customWidth="1"/>
    <col min="11017" max="11018" width="9.875" style="9" bestFit="1" customWidth="1"/>
    <col min="11019" max="11019" width="7.375" style="9" customWidth="1"/>
    <col min="11020" max="11020" width="47.875" style="9" customWidth="1"/>
    <col min="11021" max="11021" width="41.375" style="9" customWidth="1"/>
    <col min="11022" max="11022" width="18.5" style="9" customWidth="1"/>
    <col min="11023" max="11023" width="13.875" style="9" customWidth="1"/>
    <col min="11024" max="11024" width="15" style="9" customWidth="1"/>
    <col min="11025" max="11025" width="10.625" style="9" customWidth="1"/>
    <col min="11026" max="11026" width="15.5" style="9" customWidth="1"/>
    <col min="11027" max="11027" width="12.25" style="9" customWidth="1"/>
    <col min="11028" max="11266" width="8.875" style="9"/>
    <col min="11267" max="11267" width="18.375" style="9" customWidth="1"/>
    <col min="11268" max="11268" width="6.25" style="9" customWidth="1"/>
    <col min="11269" max="11270" width="15.875" style="9" customWidth="1"/>
    <col min="11271" max="11271" width="64.125" style="9" customWidth="1"/>
    <col min="11272" max="11272" width="6.25" style="9" customWidth="1"/>
    <col min="11273" max="11274" width="9.875" style="9" bestFit="1" customWidth="1"/>
    <col min="11275" max="11275" width="7.375" style="9" customWidth="1"/>
    <col min="11276" max="11276" width="47.875" style="9" customWidth="1"/>
    <col min="11277" max="11277" width="41.375" style="9" customWidth="1"/>
    <col min="11278" max="11278" width="18.5" style="9" customWidth="1"/>
    <col min="11279" max="11279" width="13.875" style="9" customWidth="1"/>
    <col min="11280" max="11280" width="15" style="9" customWidth="1"/>
    <col min="11281" max="11281" width="10.625" style="9" customWidth="1"/>
    <col min="11282" max="11282" width="15.5" style="9" customWidth="1"/>
    <col min="11283" max="11283" width="12.25" style="9" customWidth="1"/>
    <col min="11284" max="11522" width="8.875" style="9"/>
    <col min="11523" max="11523" width="18.375" style="9" customWidth="1"/>
    <col min="11524" max="11524" width="6.25" style="9" customWidth="1"/>
    <col min="11525" max="11526" width="15.875" style="9" customWidth="1"/>
    <col min="11527" max="11527" width="64.125" style="9" customWidth="1"/>
    <col min="11528" max="11528" width="6.25" style="9" customWidth="1"/>
    <col min="11529" max="11530" width="9.875" style="9" bestFit="1" customWidth="1"/>
    <col min="11531" max="11531" width="7.375" style="9" customWidth="1"/>
    <col min="11532" max="11532" width="47.875" style="9" customWidth="1"/>
    <col min="11533" max="11533" width="41.375" style="9" customWidth="1"/>
    <col min="11534" max="11534" width="18.5" style="9" customWidth="1"/>
    <col min="11535" max="11535" width="13.875" style="9" customWidth="1"/>
    <col min="11536" max="11536" width="15" style="9" customWidth="1"/>
    <col min="11537" max="11537" width="10.625" style="9" customWidth="1"/>
    <col min="11538" max="11538" width="15.5" style="9" customWidth="1"/>
    <col min="11539" max="11539" width="12.25" style="9" customWidth="1"/>
    <col min="11540" max="11778" width="8.875" style="9"/>
    <col min="11779" max="11779" width="18.375" style="9" customWidth="1"/>
    <col min="11780" max="11780" width="6.25" style="9" customWidth="1"/>
    <col min="11781" max="11782" width="15.875" style="9" customWidth="1"/>
    <col min="11783" max="11783" width="64.125" style="9" customWidth="1"/>
    <col min="11784" max="11784" width="6.25" style="9" customWidth="1"/>
    <col min="11785" max="11786" width="9.875" style="9" bestFit="1" customWidth="1"/>
    <col min="11787" max="11787" width="7.375" style="9" customWidth="1"/>
    <col min="11788" max="11788" width="47.875" style="9" customWidth="1"/>
    <col min="11789" max="11789" width="41.375" style="9" customWidth="1"/>
    <col min="11790" max="11790" width="18.5" style="9" customWidth="1"/>
    <col min="11791" max="11791" width="13.875" style="9" customWidth="1"/>
    <col min="11792" max="11792" width="15" style="9" customWidth="1"/>
    <col min="11793" max="11793" width="10.625" style="9" customWidth="1"/>
    <col min="11794" max="11794" width="15.5" style="9" customWidth="1"/>
    <col min="11795" max="11795" width="12.25" style="9" customWidth="1"/>
    <col min="11796" max="12034" width="8.875" style="9"/>
    <col min="12035" max="12035" width="18.375" style="9" customWidth="1"/>
    <col min="12036" max="12036" width="6.25" style="9" customWidth="1"/>
    <col min="12037" max="12038" width="15.875" style="9" customWidth="1"/>
    <col min="12039" max="12039" width="64.125" style="9" customWidth="1"/>
    <col min="12040" max="12040" width="6.25" style="9" customWidth="1"/>
    <col min="12041" max="12042" width="9.875" style="9" bestFit="1" customWidth="1"/>
    <col min="12043" max="12043" width="7.375" style="9" customWidth="1"/>
    <col min="12044" max="12044" width="47.875" style="9" customWidth="1"/>
    <col min="12045" max="12045" width="41.375" style="9" customWidth="1"/>
    <col min="12046" max="12046" width="18.5" style="9" customWidth="1"/>
    <col min="12047" max="12047" width="13.875" style="9" customWidth="1"/>
    <col min="12048" max="12048" width="15" style="9" customWidth="1"/>
    <col min="12049" max="12049" width="10.625" style="9" customWidth="1"/>
    <col min="12050" max="12050" width="15.5" style="9" customWidth="1"/>
    <col min="12051" max="12051" width="12.25" style="9" customWidth="1"/>
    <col min="12052" max="12290" width="8.875" style="9"/>
    <col min="12291" max="12291" width="18.375" style="9" customWidth="1"/>
    <col min="12292" max="12292" width="6.25" style="9" customWidth="1"/>
    <col min="12293" max="12294" width="15.875" style="9" customWidth="1"/>
    <col min="12295" max="12295" width="64.125" style="9" customWidth="1"/>
    <col min="12296" max="12296" width="6.25" style="9" customWidth="1"/>
    <col min="12297" max="12298" width="9.875" style="9" bestFit="1" customWidth="1"/>
    <col min="12299" max="12299" width="7.375" style="9" customWidth="1"/>
    <col min="12300" max="12300" width="47.875" style="9" customWidth="1"/>
    <col min="12301" max="12301" width="41.375" style="9" customWidth="1"/>
    <col min="12302" max="12302" width="18.5" style="9" customWidth="1"/>
    <col min="12303" max="12303" width="13.875" style="9" customWidth="1"/>
    <col min="12304" max="12304" width="15" style="9" customWidth="1"/>
    <col min="12305" max="12305" width="10.625" style="9" customWidth="1"/>
    <col min="12306" max="12306" width="15.5" style="9" customWidth="1"/>
    <col min="12307" max="12307" width="12.25" style="9" customWidth="1"/>
    <col min="12308" max="12546" width="8.875" style="9"/>
    <col min="12547" max="12547" width="18.375" style="9" customWidth="1"/>
    <col min="12548" max="12548" width="6.25" style="9" customWidth="1"/>
    <col min="12549" max="12550" width="15.875" style="9" customWidth="1"/>
    <col min="12551" max="12551" width="64.125" style="9" customWidth="1"/>
    <col min="12552" max="12552" width="6.25" style="9" customWidth="1"/>
    <col min="12553" max="12554" width="9.875" style="9" bestFit="1" customWidth="1"/>
    <col min="12555" max="12555" width="7.375" style="9" customWidth="1"/>
    <col min="12556" max="12556" width="47.875" style="9" customWidth="1"/>
    <col min="12557" max="12557" width="41.375" style="9" customWidth="1"/>
    <col min="12558" max="12558" width="18.5" style="9" customWidth="1"/>
    <col min="12559" max="12559" width="13.875" style="9" customWidth="1"/>
    <col min="12560" max="12560" width="15" style="9" customWidth="1"/>
    <col min="12561" max="12561" width="10.625" style="9" customWidth="1"/>
    <col min="12562" max="12562" width="15.5" style="9" customWidth="1"/>
    <col min="12563" max="12563" width="12.25" style="9" customWidth="1"/>
    <col min="12564" max="12802" width="8.875" style="9"/>
    <col min="12803" max="12803" width="18.375" style="9" customWidth="1"/>
    <col min="12804" max="12804" width="6.25" style="9" customWidth="1"/>
    <col min="12805" max="12806" width="15.875" style="9" customWidth="1"/>
    <col min="12807" max="12807" width="64.125" style="9" customWidth="1"/>
    <col min="12808" max="12808" width="6.25" style="9" customWidth="1"/>
    <col min="12809" max="12810" width="9.875" style="9" bestFit="1" customWidth="1"/>
    <col min="12811" max="12811" width="7.375" style="9" customWidth="1"/>
    <col min="12812" max="12812" width="47.875" style="9" customWidth="1"/>
    <col min="12813" max="12813" width="41.375" style="9" customWidth="1"/>
    <col min="12814" max="12814" width="18.5" style="9" customWidth="1"/>
    <col min="12815" max="12815" width="13.875" style="9" customWidth="1"/>
    <col min="12816" max="12816" width="15" style="9" customWidth="1"/>
    <col min="12817" max="12817" width="10.625" style="9" customWidth="1"/>
    <col min="12818" max="12818" width="15.5" style="9" customWidth="1"/>
    <col min="12819" max="12819" width="12.25" style="9" customWidth="1"/>
    <col min="12820" max="13058" width="8.875" style="9"/>
    <col min="13059" max="13059" width="18.375" style="9" customWidth="1"/>
    <col min="13060" max="13060" width="6.25" style="9" customWidth="1"/>
    <col min="13061" max="13062" width="15.875" style="9" customWidth="1"/>
    <col min="13063" max="13063" width="64.125" style="9" customWidth="1"/>
    <col min="13064" max="13064" width="6.25" style="9" customWidth="1"/>
    <col min="13065" max="13066" width="9.875" style="9" bestFit="1" customWidth="1"/>
    <col min="13067" max="13067" width="7.375" style="9" customWidth="1"/>
    <col min="13068" max="13068" width="47.875" style="9" customWidth="1"/>
    <col min="13069" max="13069" width="41.375" style="9" customWidth="1"/>
    <col min="13070" max="13070" width="18.5" style="9" customWidth="1"/>
    <col min="13071" max="13071" width="13.875" style="9" customWidth="1"/>
    <col min="13072" max="13072" width="15" style="9" customWidth="1"/>
    <col min="13073" max="13073" width="10.625" style="9" customWidth="1"/>
    <col min="13074" max="13074" width="15.5" style="9" customWidth="1"/>
    <col min="13075" max="13075" width="12.25" style="9" customWidth="1"/>
    <col min="13076" max="13314" width="8.875" style="9"/>
    <col min="13315" max="13315" width="18.375" style="9" customWidth="1"/>
    <col min="13316" max="13316" width="6.25" style="9" customWidth="1"/>
    <col min="13317" max="13318" width="15.875" style="9" customWidth="1"/>
    <col min="13319" max="13319" width="64.125" style="9" customWidth="1"/>
    <col min="13320" max="13320" width="6.25" style="9" customWidth="1"/>
    <col min="13321" max="13322" width="9.875" style="9" bestFit="1" customWidth="1"/>
    <col min="13323" max="13323" width="7.375" style="9" customWidth="1"/>
    <col min="13324" max="13324" width="47.875" style="9" customWidth="1"/>
    <col min="13325" max="13325" width="41.375" style="9" customWidth="1"/>
    <col min="13326" max="13326" width="18.5" style="9" customWidth="1"/>
    <col min="13327" max="13327" width="13.875" style="9" customWidth="1"/>
    <col min="13328" max="13328" width="15" style="9" customWidth="1"/>
    <col min="13329" max="13329" width="10.625" style="9" customWidth="1"/>
    <col min="13330" max="13330" width="15.5" style="9" customWidth="1"/>
    <col min="13331" max="13331" width="12.25" style="9" customWidth="1"/>
    <col min="13332" max="13570" width="8.875" style="9"/>
    <col min="13571" max="13571" width="18.375" style="9" customWidth="1"/>
    <col min="13572" max="13572" width="6.25" style="9" customWidth="1"/>
    <col min="13573" max="13574" width="15.875" style="9" customWidth="1"/>
    <col min="13575" max="13575" width="64.125" style="9" customWidth="1"/>
    <col min="13576" max="13576" width="6.25" style="9" customWidth="1"/>
    <col min="13577" max="13578" width="9.875" style="9" bestFit="1" customWidth="1"/>
    <col min="13579" max="13579" width="7.375" style="9" customWidth="1"/>
    <col min="13580" max="13580" width="47.875" style="9" customWidth="1"/>
    <col min="13581" max="13581" width="41.375" style="9" customWidth="1"/>
    <col min="13582" max="13582" width="18.5" style="9" customWidth="1"/>
    <col min="13583" max="13583" width="13.875" style="9" customWidth="1"/>
    <col min="13584" max="13584" width="15" style="9" customWidth="1"/>
    <col min="13585" max="13585" width="10.625" style="9" customWidth="1"/>
    <col min="13586" max="13586" width="15.5" style="9" customWidth="1"/>
    <col min="13587" max="13587" width="12.25" style="9" customWidth="1"/>
    <col min="13588" max="13826" width="8.875" style="9"/>
    <col min="13827" max="13827" width="18.375" style="9" customWidth="1"/>
    <col min="13828" max="13828" width="6.25" style="9" customWidth="1"/>
    <col min="13829" max="13830" width="15.875" style="9" customWidth="1"/>
    <col min="13831" max="13831" width="64.125" style="9" customWidth="1"/>
    <col min="13832" max="13832" width="6.25" style="9" customWidth="1"/>
    <col min="13833" max="13834" width="9.875" style="9" bestFit="1" customWidth="1"/>
    <col min="13835" max="13835" width="7.375" style="9" customWidth="1"/>
    <col min="13836" max="13836" width="47.875" style="9" customWidth="1"/>
    <col min="13837" max="13837" width="41.375" style="9" customWidth="1"/>
    <col min="13838" max="13838" width="18.5" style="9" customWidth="1"/>
    <col min="13839" max="13839" width="13.875" style="9" customWidth="1"/>
    <col min="13840" max="13840" width="15" style="9" customWidth="1"/>
    <col min="13841" max="13841" width="10.625" style="9" customWidth="1"/>
    <col min="13842" max="13842" width="15.5" style="9" customWidth="1"/>
    <col min="13843" max="13843" width="12.25" style="9" customWidth="1"/>
    <col min="13844" max="14082" width="8.875" style="9"/>
    <col min="14083" max="14083" width="18.375" style="9" customWidth="1"/>
    <col min="14084" max="14084" width="6.25" style="9" customWidth="1"/>
    <col min="14085" max="14086" width="15.875" style="9" customWidth="1"/>
    <col min="14087" max="14087" width="64.125" style="9" customWidth="1"/>
    <col min="14088" max="14088" width="6.25" style="9" customWidth="1"/>
    <col min="14089" max="14090" width="9.875" style="9" bestFit="1" customWidth="1"/>
    <col min="14091" max="14091" width="7.375" style="9" customWidth="1"/>
    <col min="14092" max="14092" width="47.875" style="9" customWidth="1"/>
    <col min="14093" max="14093" width="41.375" style="9" customWidth="1"/>
    <col min="14094" max="14094" width="18.5" style="9" customWidth="1"/>
    <col min="14095" max="14095" width="13.875" style="9" customWidth="1"/>
    <col min="14096" max="14096" width="15" style="9" customWidth="1"/>
    <col min="14097" max="14097" width="10.625" style="9" customWidth="1"/>
    <col min="14098" max="14098" width="15.5" style="9" customWidth="1"/>
    <col min="14099" max="14099" width="12.25" style="9" customWidth="1"/>
    <col min="14100" max="14338" width="8.875" style="9"/>
    <col min="14339" max="14339" width="18.375" style="9" customWidth="1"/>
    <col min="14340" max="14340" width="6.25" style="9" customWidth="1"/>
    <col min="14341" max="14342" width="15.875" style="9" customWidth="1"/>
    <col min="14343" max="14343" width="64.125" style="9" customWidth="1"/>
    <col min="14344" max="14344" width="6.25" style="9" customWidth="1"/>
    <col min="14345" max="14346" width="9.875" style="9" bestFit="1" customWidth="1"/>
    <col min="14347" max="14347" width="7.375" style="9" customWidth="1"/>
    <col min="14348" max="14348" width="47.875" style="9" customWidth="1"/>
    <col min="14349" max="14349" width="41.375" style="9" customWidth="1"/>
    <col min="14350" max="14350" width="18.5" style="9" customWidth="1"/>
    <col min="14351" max="14351" width="13.875" style="9" customWidth="1"/>
    <col min="14352" max="14352" width="15" style="9" customWidth="1"/>
    <col min="14353" max="14353" width="10.625" style="9" customWidth="1"/>
    <col min="14354" max="14354" width="15.5" style="9" customWidth="1"/>
    <col min="14355" max="14355" width="12.25" style="9" customWidth="1"/>
    <col min="14356" max="14594" width="8.875" style="9"/>
    <col min="14595" max="14595" width="18.375" style="9" customWidth="1"/>
    <col min="14596" max="14596" width="6.25" style="9" customWidth="1"/>
    <col min="14597" max="14598" width="15.875" style="9" customWidth="1"/>
    <col min="14599" max="14599" width="64.125" style="9" customWidth="1"/>
    <col min="14600" max="14600" width="6.25" style="9" customWidth="1"/>
    <col min="14601" max="14602" width="9.875" style="9" bestFit="1" customWidth="1"/>
    <col min="14603" max="14603" width="7.375" style="9" customWidth="1"/>
    <col min="14604" max="14604" width="47.875" style="9" customWidth="1"/>
    <col min="14605" max="14605" width="41.375" style="9" customWidth="1"/>
    <col min="14606" max="14606" width="18.5" style="9" customWidth="1"/>
    <col min="14607" max="14607" width="13.875" style="9" customWidth="1"/>
    <col min="14608" max="14608" width="15" style="9" customWidth="1"/>
    <col min="14609" max="14609" width="10.625" style="9" customWidth="1"/>
    <col min="14610" max="14610" width="15.5" style="9" customWidth="1"/>
    <col min="14611" max="14611" width="12.25" style="9" customWidth="1"/>
    <col min="14612" max="14850" width="8.875" style="9"/>
    <col min="14851" max="14851" width="18.375" style="9" customWidth="1"/>
    <col min="14852" max="14852" width="6.25" style="9" customWidth="1"/>
    <col min="14853" max="14854" width="15.875" style="9" customWidth="1"/>
    <col min="14855" max="14855" width="64.125" style="9" customWidth="1"/>
    <col min="14856" max="14856" width="6.25" style="9" customWidth="1"/>
    <col min="14857" max="14858" width="9.875" style="9" bestFit="1" customWidth="1"/>
    <col min="14859" max="14859" width="7.375" style="9" customWidth="1"/>
    <col min="14860" max="14860" width="47.875" style="9" customWidth="1"/>
    <col min="14861" max="14861" width="41.375" style="9" customWidth="1"/>
    <col min="14862" max="14862" width="18.5" style="9" customWidth="1"/>
    <col min="14863" max="14863" width="13.875" style="9" customWidth="1"/>
    <col min="14864" max="14864" width="15" style="9" customWidth="1"/>
    <col min="14865" max="14865" width="10.625" style="9" customWidth="1"/>
    <col min="14866" max="14866" width="15.5" style="9" customWidth="1"/>
    <col min="14867" max="14867" width="12.25" style="9" customWidth="1"/>
    <col min="14868" max="15106" width="8.875" style="9"/>
    <col min="15107" max="15107" width="18.375" style="9" customWidth="1"/>
    <col min="15108" max="15108" width="6.25" style="9" customWidth="1"/>
    <col min="15109" max="15110" width="15.875" style="9" customWidth="1"/>
    <col min="15111" max="15111" width="64.125" style="9" customWidth="1"/>
    <col min="15112" max="15112" width="6.25" style="9" customWidth="1"/>
    <col min="15113" max="15114" width="9.875" style="9" bestFit="1" customWidth="1"/>
    <col min="15115" max="15115" width="7.375" style="9" customWidth="1"/>
    <col min="15116" max="15116" width="47.875" style="9" customWidth="1"/>
    <col min="15117" max="15117" width="41.375" style="9" customWidth="1"/>
    <col min="15118" max="15118" width="18.5" style="9" customWidth="1"/>
    <col min="15119" max="15119" width="13.875" style="9" customWidth="1"/>
    <col min="15120" max="15120" width="15" style="9" customWidth="1"/>
    <col min="15121" max="15121" width="10.625" style="9" customWidth="1"/>
    <col min="15122" max="15122" width="15.5" style="9" customWidth="1"/>
    <col min="15123" max="15123" width="12.25" style="9" customWidth="1"/>
    <col min="15124" max="15362" width="8.875" style="9"/>
    <col min="15363" max="15363" width="18.375" style="9" customWidth="1"/>
    <col min="15364" max="15364" width="6.25" style="9" customWidth="1"/>
    <col min="15365" max="15366" width="15.875" style="9" customWidth="1"/>
    <col min="15367" max="15367" width="64.125" style="9" customWidth="1"/>
    <col min="15368" max="15368" width="6.25" style="9" customWidth="1"/>
    <col min="15369" max="15370" width="9.875" style="9" bestFit="1" customWidth="1"/>
    <col min="15371" max="15371" width="7.375" style="9" customWidth="1"/>
    <col min="15372" max="15372" width="47.875" style="9" customWidth="1"/>
    <col min="15373" max="15373" width="41.375" style="9" customWidth="1"/>
    <col min="15374" max="15374" width="18.5" style="9" customWidth="1"/>
    <col min="15375" max="15375" width="13.875" style="9" customWidth="1"/>
    <col min="15376" max="15376" width="15" style="9" customWidth="1"/>
    <col min="15377" max="15377" width="10.625" style="9" customWidth="1"/>
    <col min="15378" max="15378" width="15.5" style="9" customWidth="1"/>
    <col min="15379" max="15379" width="12.25" style="9" customWidth="1"/>
    <col min="15380" max="15618" width="8.875" style="9"/>
    <col min="15619" max="15619" width="18.375" style="9" customWidth="1"/>
    <col min="15620" max="15620" width="6.25" style="9" customWidth="1"/>
    <col min="15621" max="15622" width="15.875" style="9" customWidth="1"/>
    <col min="15623" max="15623" width="64.125" style="9" customWidth="1"/>
    <col min="15624" max="15624" width="6.25" style="9" customWidth="1"/>
    <col min="15625" max="15626" width="9.875" style="9" bestFit="1" customWidth="1"/>
    <col min="15627" max="15627" width="7.375" style="9" customWidth="1"/>
    <col min="15628" max="15628" width="47.875" style="9" customWidth="1"/>
    <col min="15629" max="15629" width="41.375" style="9" customWidth="1"/>
    <col min="15630" max="15630" width="18.5" style="9" customWidth="1"/>
    <col min="15631" max="15631" width="13.875" style="9" customWidth="1"/>
    <col min="15632" max="15632" width="15" style="9" customWidth="1"/>
    <col min="15633" max="15633" width="10.625" style="9" customWidth="1"/>
    <col min="15634" max="15634" width="15.5" style="9" customWidth="1"/>
    <col min="15635" max="15635" width="12.25" style="9" customWidth="1"/>
    <col min="15636" max="15874" width="8.875" style="9"/>
    <col min="15875" max="15875" width="18.375" style="9" customWidth="1"/>
    <col min="15876" max="15876" width="6.25" style="9" customWidth="1"/>
    <col min="15877" max="15878" width="15.875" style="9" customWidth="1"/>
    <col min="15879" max="15879" width="64.125" style="9" customWidth="1"/>
    <col min="15880" max="15880" width="6.25" style="9" customWidth="1"/>
    <col min="15881" max="15882" width="9.875" style="9" bestFit="1" customWidth="1"/>
    <col min="15883" max="15883" width="7.375" style="9" customWidth="1"/>
    <col min="15884" max="15884" width="47.875" style="9" customWidth="1"/>
    <col min="15885" max="15885" width="41.375" style="9" customWidth="1"/>
    <col min="15886" max="15886" width="18.5" style="9" customWidth="1"/>
    <col min="15887" max="15887" width="13.875" style="9" customWidth="1"/>
    <col min="15888" max="15888" width="15" style="9" customWidth="1"/>
    <col min="15889" max="15889" width="10.625" style="9" customWidth="1"/>
    <col min="15890" max="15890" width="15.5" style="9" customWidth="1"/>
    <col min="15891" max="15891" width="12.25" style="9" customWidth="1"/>
    <col min="15892" max="16130" width="8.875" style="9"/>
    <col min="16131" max="16131" width="18.375" style="9" customWidth="1"/>
    <col min="16132" max="16132" width="6.25" style="9" customWidth="1"/>
    <col min="16133" max="16134" width="15.875" style="9" customWidth="1"/>
    <col min="16135" max="16135" width="64.125" style="9" customWidth="1"/>
    <col min="16136" max="16136" width="6.25" style="9" customWidth="1"/>
    <col min="16137" max="16138" width="9.875" style="9" bestFit="1" customWidth="1"/>
    <col min="16139" max="16139" width="7.375" style="9" customWidth="1"/>
    <col min="16140" max="16140" width="47.875" style="9" customWidth="1"/>
    <col min="16141" max="16141" width="41.375" style="9" customWidth="1"/>
    <col min="16142" max="16142" width="18.5" style="9" customWidth="1"/>
    <col min="16143" max="16143" width="13.875" style="9" customWidth="1"/>
    <col min="16144" max="16144" width="15" style="9" customWidth="1"/>
    <col min="16145" max="16145" width="10.625" style="9" customWidth="1"/>
    <col min="16146" max="16146" width="15.5" style="9" customWidth="1"/>
    <col min="16147" max="16147" width="12.25" style="9" customWidth="1"/>
    <col min="16148" max="16384" width="8.875" style="9"/>
  </cols>
  <sheetData>
    <row r="2" spans="1:19" ht="20.100000000000001" customHeight="1">
      <c r="D2" s="1" t="s">
        <v>0</v>
      </c>
      <c r="E2" s="1"/>
      <c r="F2" s="1"/>
      <c r="G2" s="2" t="s">
        <v>3926</v>
      </c>
      <c r="I2" s="4" t="s">
        <v>2</v>
      </c>
      <c r="J2" s="5"/>
      <c r="K2" s="6"/>
      <c r="L2" s="7">
        <f>SUM(J:J)</f>
        <v>31014</v>
      </c>
    </row>
    <row r="3" spans="1:19" ht="20.100000000000001" customHeight="1">
      <c r="D3" s="1" t="s">
        <v>3</v>
      </c>
      <c r="E3" s="1"/>
      <c r="F3" s="1"/>
      <c r="G3" s="13" t="s">
        <v>3279</v>
      </c>
      <c r="J3" s="1060" t="s">
        <v>5293</v>
      </c>
      <c r="K3" s="1060"/>
      <c r="L3" s="1060"/>
      <c r="M3" s="1060"/>
    </row>
    <row r="4" spans="1:19" ht="20.100000000000001" customHeight="1">
      <c r="D4" s="1" t="s">
        <v>1373</v>
      </c>
      <c r="E4" s="1"/>
      <c r="F4" s="1"/>
      <c r="G4" s="13" t="s">
        <v>5294</v>
      </c>
      <c r="J4" s="1060"/>
      <c r="K4" s="1060"/>
      <c r="L4" s="1060"/>
      <c r="M4" s="1060"/>
    </row>
    <row r="5" spans="1:19" ht="20.100000000000001" customHeight="1">
      <c r="D5" s="1" t="s">
        <v>6</v>
      </c>
      <c r="E5" s="1"/>
      <c r="F5" s="1"/>
      <c r="G5" s="16">
        <v>45209</v>
      </c>
      <c r="J5" s="466"/>
    </row>
    <row r="6" spans="1:19" ht="20.100000000000001" customHeight="1">
      <c r="D6" s="1" t="s">
        <v>7</v>
      </c>
      <c r="E6" s="1"/>
      <c r="F6" s="1"/>
      <c r="G6" s="16">
        <v>45211</v>
      </c>
    </row>
    <row r="8" spans="1:19" s="8" customFormat="1" ht="19.7" customHeight="1">
      <c r="A8" s="18" t="s">
        <v>860</v>
      </c>
      <c r="B8" s="18"/>
      <c r="C8" s="18" t="s">
        <v>3051</v>
      </c>
      <c r="D8" s="17" t="s">
        <v>8</v>
      </c>
      <c r="E8" s="17" t="s">
        <v>9</v>
      </c>
      <c r="F8" s="17" t="s">
        <v>10</v>
      </c>
      <c r="G8" s="18" t="s">
        <v>11</v>
      </c>
      <c r="H8" s="26" t="s">
        <v>12</v>
      </c>
      <c r="I8" s="18" t="s">
        <v>13</v>
      </c>
      <c r="J8" s="22" t="s">
        <v>14</v>
      </c>
      <c r="K8" s="357" t="s">
        <v>15</v>
      </c>
      <c r="L8" s="18" t="s">
        <v>16</v>
      </c>
      <c r="M8" s="18" t="s">
        <v>17</v>
      </c>
      <c r="N8" s="18" t="s">
        <v>18</v>
      </c>
      <c r="O8" s="30" t="s">
        <v>19</v>
      </c>
      <c r="P8" s="17" t="s">
        <v>20</v>
      </c>
      <c r="Q8" s="18" t="s">
        <v>21</v>
      </c>
      <c r="R8" s="30" t="s">
        <v>22</v>
      </c>
      <c r="S8" s="23" t="s">
        <v>23</v>
      </c>
    </row>
    <row r="9" spans="1:19" s="8" customFormat="1" ht="19.7" customHeight="1">
      <c r="D9" s="17"/>
      <c r="E9" s="17"/>
      <c r="F9" s="17"/>
      <c r="G9" s="18"/>
      <c r="H9" s="26"/>
      <c r="I9" s="18"/>
      <c r="J9" s="22"/>
      <c r="K9" s="357"/>
      <c r="L9" s="18"/>
      <c r="M9" s="18"/>
      <c r="N9" s="18"/>
      <c r="O9" s="30"/>
      <c r="P9" s="17"/>
      <c r="Q9" s="18"/>
      <c r="R9" s="30"/>
      <c r="S9" s="23"/>
    </row>
    <row r="10" spans="1:19" s="8" customFormat="1" ht="19.7" customHeight="1">
      <c r="D10" s="17"/>
      <c r="E10" s="474" t="s">
        <v>5277</v>
      </c>
      <c r="F10" s="475"/>
      <c r="G10" s="476"/>
      <c r="H10" s="18"/>
      <c r="I10" s="18"/>
      <c r="J10" s="22"/>
      <c r="K10" s="357"/>
      <c r="L10" s="18"/>
      <c r="M10" s="18"/>
      <c r="N10" s="18"/>
      <c r="O10" s="30"/>
      <c r="P10" s="17"/>
      <c r="Q10" s="18"/>
      <c r="R10" s="30"/>
      <c r="S10" s="23"/>
    </row>
    <row r="11" spans="1:19" s="8" customFormat="1" ht="19.7" customHeight="1">
      <c r="A11" s="18" t="s">
        <v>2113</v>
      </c>
      <c r="B11" s="18"/>
      <c r="C11" s="18"/>
      <c r="D11" s="17">
        <v>1</v>
      </c>
      <c r="E11" s="17" t="s">
        <v>270</v>
      </c>
      <c r="F11" s="17" t="s">
        <v>767</v>
      </c>
      <c r="G11" s="249" t="s">
        <v>5295</v>
      </c>
      <c r="H11" s="54">
        <v>1</v>
      </c>
      <c r="I11" s="52">
        <v>11942</v>
      </c>
      <c r="J11" s="477">
        <f t="shared" ref="J11:J19" si="0">H11*I11</f>
        <v>11942</v>
      </c>
      <c r="K11" s="22"/>
      <c r="L11" s="24" t="s">
        <v>5296</v>
      </c>
      <c r="M11" s="1646" t="s">
        <v>5297</v>
      </c>
      <c r="N11" s="29"/>
      <c r="O11" s="29">
        <v>45198</v>
      </c>
      <c r="P11" s="17"/>
      <c r="Q11" s="29">
        <v>45212</v>
      </c>
      <c r="R11" s="30"/>
      <c r="S11" s="23"/>
    </row>
    <row r="12" spans="1:19" s="8" customFormat="1" ht="19.7" customHeight="1">
      <c r="A12" s="18" t="s">
        <v>1497</v>
      </c>
      <c r="B12" s="18"/>
      <c r="C12" s="18"/>
      <c r="D12" s="17">
        <f t="shared" ref="D12:D19" si="1">+D11+1</f>
        <v>2</v>
      </c>
      <c r="E12" s="483" t="s">
        <v>383</v>
      </c>
      <c r="F12" s="17" t="s">
        <v>767</v>
      </c>
      <c r="G12" s="108" t="s">
        <v>5281</v>
      </c>
      <c r="H12" s="107">
        <v>4</v>
      </c>
      <c r="I12" s="107">
        <v>307</v>
      </c>
      <c r="J12" s="1182">
        <f t="shared" si="0"/>
        <v>1228</v>
      </c>
      <c r="K12" s="861"/>
      <c r="L12" s="108" t="s">
        <v>5282</v>
      </c>
      <c r="M12" s="18" t="s">
        <v>5298</v>
      </c>
      <c r="N12" s="18"/>
      <c r="O12" s="29">
        <v>45198</v>
      </c>
      <c r="P12" s="17"/>
      <c r="Q12" s="29">
        <v>45210</v>
      </c>
      <c r="R12" s="30"/>
      <c r="S12" s="23"/>
    </row>
    <row r="13" spans="1:19" s="8" customFormat="1" ht="19.7" customHeight="1">
      <c r="A13" s="18"/>
      <c r="B13" s="18"/>
      <c r="C13" s="18"/>
      <c r="D13" s="17">
        <f t="shared" si="1"/>
        <v>3</v>
      </c>
      <c r="E13" s="17"/>
      <c r="F13" s="17"/>
      <c r="G13" s="1647"/>
      <c r="H13" s="54"/>
      <c r="I13" s="52"/>
      <c r="J13" s="477"/>
      <c r="K13" s="22"/>
      <c r="L13" s="24"/>
      <c r="M13" s="138"/>
      <c r="N13" s="18"/>
      <c r="O13" s="18"/>
      <c r="P13" s="17"/>
      <c r="Q13" s="29"/>
      <c r="R13" s="30"/>
      <c r="S13" s="23"/>
    </row>
    <row r="14" spans="1:19" s="8" customFormat="1" ht="19.7" customHeight="1">
      <c r="A14" s="18" t="s">
        <v>1570</v>
      </c>
      <c r="B14" s="18"/>
      <c r="C14" s="18"/>
      <c r="D14" s="17">
        <f t="shared" si="1"/>
        <v>4</v>
      </c>
      <c r="E14" s="17" t="s">
        <v>270</v>
      </c>
      <c r="F14" s="17" t="s">
        <v>767</v>
      </c>
      <c r="G14" s="108" t="s">
        <v>5299</v>
      </c>
      <c r="H14" s="107">
        <v>1</v>
      </c>
      <c r="I14" s="107">
        <v>11622</v>
      </c>
      <c r="J14" s="1182">
        <f t="shared" si="0"/>
        <v>11622</v>
      </c>
      <c r="K14" s="861"/>
      <c r="L14" s="108" t="s">
        <v>5300</v>
      </c>
      <c r="M14" s="1648" t="s">
        <v>5297</v>
      </c>
      <c r="N14" s="29"/>
      <c r="O14" s="29">
        <v>45198</v>
      </c>
      <c r="P14" s="17"/>
      <c r="Q14" s="29">
        <v>45212</v>
      </c>
      <c r="R14" s="30"/>
      <c r="S14" s="23"/>
    </row>
    <row r="15" spans="1:19" s="8" customFormat="1" ht="19.7" customHeight="1">
      <c r="A15" s="18" t="s">
        <v>1533</v>
      </c>
      <c r="B15" s="18"/>
      <c r="C15" s="18"/>
      <c r="D15" s="17">
        <f t="shared" si="1"/>
        <v>5</v>
      </c>
      <c r="E15" s="17" t="s">
        <v>767</v>
      </c>
      <c r="F15" s="17" t="s">
        <v>767</v>
      </c>
      <c r="G15" s="24" t="s">
        <v>5286</v>
      </c>
      <c r="H15" s="18">
        <v>3</v>
      </c>
      <c r="I15" s="54">
        <v>1390</v>
      </c>
      <c r="J15" s="215">
        <f t="shared" si="0"/>
        <v>4170</v>
      </c>
      <c r="K15" s="22"/>
      <c r="L15" s="24" t="s">
        <v>5287</v>
      </c>
      <c r="M15" s="18" t="s">
        <v>5298</v>
      </c>
      <c r="N15" s="18"/>
      <c r="O15" s="29">
        <v>45198</v>
      </c>
      <c r="P15" s="17"/>
      <c r="Q15" s="29">
        <v>45210</v>
      </c>
      <c r="R15" s="30"/>
      <c r="S15" s="23"/>
    </row>
    <row r="16" spans="1:19" s="8" customFormat="1" ht="19.7" customHeight="1">
      <c r="A16" s="18" t="s">
        <v>1497</v>
      </c>
      <c r="B16" s="18"/>
      <c r="C16" s="18"/>
      <c r="D16" s="17">
        <f t="shared" si="1"/>
        <v>6</v>
      </c>
      <c r="E16" s="17" t="s">
        <v>767</v>
      </c>
      <c r="F16" s="17" t="s">
        <v>767</v>
      </c>
      <c r="G16" s="57" t="s">
        <v>879</v>
      </c>
      <c r="H16" s="634">
        <v>10</v>
      </c>
      <c r="I16" s="281">
        <v>79</v>
      </c>
      <c r="J16" s="215">
        <f>H16*I16</f>
        <v>790</v>
      </c>
      <c r="K16" s="357"/>
      <c r="L16" s="24" t="s">
        <v>5288</v>
      </c>
      <c r="M16" s="18" t="s">
        <v>5298</v>
      </c>
      <c r="N16" s="18"/>
      <c r="O16" s="29">
        <v>45198</v>
      </c>
      <c r="P16" s="17"/>
      <c r="Q16" s="29">
        <v>45210</v>
      </c>
      <c r="R16" s="30"/>
      <c r="S16" s="23"/>
    </row>
    <row r="17" spans="1:19" s="8" customFormat="1" ht="19.7" customHeight="1">
      <c r="A17" s="18" t="s">
        <v>1497</v>
      </c>
      <c r="B17" s="18"/>
      <c r="C17" s="18"/>
      <c r="D17" s="17">
        <f t="shared" si="1"/>
        <v>7</v>
      </c>
      <c r="E17" s="17" t="s">
        <v>767</v>
      </c>
      <c r="F17" s="17" t="s">
        <v>767</v>
      </c>
      <c r="G17" s="484" t="s">
        <v>5289</v>
      </c>
      <c r="H17" s="107">
        <v>2</v>
      </c>
      <c r="I17" s="107">
        <v>191</v>
      </c>
      <c r="J17" s="487">
        <f t="shared" si="0"/>
        <v>382</v>
      </c>
      <c r="K17" s="22"/>
      <c r="L17" s="24" t="s">
        <v>5290</v>
      </c>
      <c r="M17" s="18" t="s">
        <v>5298</v>
      </c>
      <c r="N17" s="18"/>
      <c r="O17" s="29">
        <v>45198</v>
      </c>
      <c r="P17" s="17"/>
      <c r="Q17" s="29">
        <v>45210</v>
      </c>
      <c r="R17" s="30"/>
      <c r="S17" s="23"/>
    </row>
    <row r="18" spans="1:19" s="8" customFormat="1" ht="19.7" customHeight="1">
      <c r="A18" s="18" t="s">
        <v>1497</v>
      </c>
      <c r="B18" s="18"/>
      <c r="C18" s="18"/>
      <c r="D18" s="17">
        <f t="shared" si="1"/>
        <v>8</v>
      </c>
      <c r="E18" s="283" t="s">
        <v>767</v>
      </c>
      <c r="F18" s="283" t="s">
        <v>767</v>
      </c>
      <c r="G18" s="1649" t="s">
        <v>889</v>
      </c>
      <c r="H18" s="541"/>
      <c r="I18" s="1650">
        <v>29</v>
      </c>
      <c r="J18" s="222">
        <f t="shared" si="0"/>
        <v>0</v>
      </c>
      <c r="K18" s="718"/>
      <c r="L18" s="1649" t="s">
        <v>5192</v>
      </c>
      <c r="M18" s="18"/>
      <c r="N18" s="18"/>
      <c r="O18" s="30"/>
      <c r="P18" s="17"/>
      <c r="Q18" s="29"/>
      <c r="R18" s="30"/>
      <c r="S18" s="23"/>
    </row>
    <row r="19" spans="1:19" s="8" customFormat="1" ht="19.7" customHeight="1">
      <c r="A19" s="18" t="s">
        <v>1497</v>
      </c>
      <c r="B19" s="18"/>
      <c r="C19" s="18"/>
      <c r="D19" s="17">
        <f t="shared" si="1"/>
        <v>9</v>
      </c>
      <c r="E19" s="17" t="s">
        <v>767</v>
      </c>
      <c r="F19" s="17" t="s">
        <v>767</v>
      </c>
      <c r="G19" s="322" t="s">
        <v>5291</v>
      </c>
      <c r="H19" s="112">
        <v>1</v>
      </c>
      <c r="I19" s="1644">
        <v>880</v>
      </c>
      <c r="J19" s="177">
        <f t="shared" si="0"/>
        <v>880</v>
      </c>
      <c r="K19" s="1176"/>
      <c r="L19" s="171" t="s">
        <v>5292</v>
      </c>
      <c r="M19" s="18" t="s">
        <v>5298</v>
      </c>
      <c r="N19" s="18"/>
      <c r="O19" s="29">
        <v>45198</v>
      </c>
      <c r="P19" s="17"/>
      <c r="Q19" s="29">
        <v>45210</v>
      </c>
      <c r="R19" s="30"/>
      <c r="S19" s="23"/>
    </row>
    <row r="20" spans="1:19" s="8" customFormat="1" ht="19.7" customHeight="1">
      <c r="A20" s="18"/>
      <c r="B20" s="18"/>
      <c r="C20" s="18"/>
      <c r="D20" s="17"/>
      <c r="E20" s="483"/>
      <c r="F20" s="483"/>
      <c r="G20" s="108"/>
      <c r="H20" s="107"/>
      <c r="I20" s="1645"/>
      <c r="J20" s="1182"/>
      <c r="K20" s="861"/>
      <c r="L20" s="108"/>
      <c r="M20" s="863"/>
      <c r="N20" s="18"/>
      <c r="O20" s="30"/>
      <c r="P20" s="17"/>
      <c r="Q20" s="29"/>
      <c r="R20" s="30"/>
      <c r="S20" s="23"/>
    </row>
    <row r="21" spans="1:19" s="8" customFormat="1" ht="19.7" customHeight="1">
      <c r="D21" s="17"/>
      <c r="E21" s="483"/>
      <c r="F21" s="483"/>
      <c r="G21" s="507">
        <f>SUM(J11:J20)</f>
        <v>31014</v>
      </c>
      <c r="H21" s="485"/>
      <c r="I21" s="107"/>
      <c r="J21" s="487"/>
      <c r="K21" s="357"/>
      <c r="L21" s="24"/>
      <c r="M21" s="18"/>
      <c r="N21" s="18"/>
      <c r="O21" s="30"/>
      <c r="P21" s="17"/>
      <c r="Q21" s="29"/>
      <c r="R21" s="30"/>
      <c r="S21" s="23"/>
    </row>
    <row r="22" spans="1:19" s="8" customFormat="1" ht="19.7" customHeight="1">
      <c r="D22" s="17"/>
      <c r="E22" s="477"/>
      <c r="F22" s="1072"/>
      <c r="G22" s="469"/>
      <c r="H22" s="26"/>
      <c r="I22" s="18"/>
      <c r="J22" s="22"/>
      <c r="K22" s="357"/>
      <c r="L22" s="18"/>
      <c r="M22" s="18"/>
      <c r="N22" s="18"/>
      <c r="O22" s="30"/>
      <c r="P22" s="17"/>
      <c r="Q22" s="18"/>
      <c r="R22" s="30"/>
      <c r="S22" s="23"/>
    </row>
    <row r="23" spans="1:19" s="8" customFormat="1" ht="19.7" customHeight="1">
      <c r="D23" s="17"/>
      <c r="E23" s="477"/>
      <c r="F23" s="1072"/>
      <c r="G23" s="469"/>
      <c r="H23" s="26"/>
      <c r="I23" s="18"/>
      <c r="J23" s="22"/>
      <c r="K23" s="357"/>
      <c r="L23" s="18"/>
      <c r="M23" s="18"/>
      <c r="N23" s="18"/>
      <c r="O23" s="30"/>
      <c r="P23" s="17"/>
      <c r="Q23" s="18"/>
      <c r="R23" s="30"/>
      <c r="S23" s="23"/>
    </row>
    <row r="24" spans="1:19" s="8" customFormat="1" ht="19.7" customHeight="1">
      <c r="D24" s="17"/>
      <c r="E24" s="477"/>
      <c r="F24" s="1072"/>
      <c r="G24" s="469"/>
      <c r="H24" s="26"/>
      <c r="I24" s="18"/>
      <c r="J24" s="22"/>
      <c r="K24" s="357"/>
      <c r="L24" s="18"/>
      <c r="M24" s="18"/>
      <c r="N24" s="18"/>
      <c r="O24" s="30"/>
      <c r="P24" s="17"/>
      <c r="Q24" s="18"/>
      <c r="R24" s="30"/>
      <c r="S24" s="23"/>
    </row>
    <row r="25" spans="1:19" s="8" customFormat="1" ht="19.7" customHeight="1">
      <c r="D25" s="17"/>
      <c r="E25" s="17"/>
      <c r="F25" s="17"/>
      <c r="G25" s="18"/>
      <c r="H25" s="26"/>
      <c r="I25" s="18"/>
      <c r="J25" s="22"/>
      <c r="K25" s="357"/>
      <c r="L25" s="18"/>
      <c r="M25" s="18"/>
      <c r="N25" s="18"/>
      <c r="O25" s="30"/>
      <c r="P25" s="17"/>
      <c r="Q25" s="18"/>
      <c r="R25" s="30"/>
      <c r="S25" s="23"/>
    </row>
    <row r="26" spans="1:19" s="8" customFormat="1" ht="19.7" customHeight="1">
      <c r="D26" s="17"/>
      <c r="E26" s="17"/>
      <c r="F26" s="17"/>
      <c r="G26" s="18"/>
      <c r="H26" s="26"/>
      <c r="I26" s="18"/>
      <c r="J26" s="22"/>
      <c r="K26" s="357"/>
      <c r="L26" s="18"/>
      <c r="M26" s="18"/>
      <c r="N26" s="18"/>
      <c r="O26" s="30"/>
      <c r="P26" s="17"/>
      <c r="Q26" s="18"/>
      <c r="R26" s="30"/>
      <c r="S26" s="23"/>
    </row>
    <row r="27" spans="1:19" s="8" customFormat="1" ht="19.7" customHeight="1">
      <c r="D27" s="17"/>
      <c r="E27" s="17"/>
      <c r="F27" s="17"/>
      <c r="G27" s="18"/>
      <c r="H27" s="26"/>
      <c r="I27" s="18"/>
      <c r="J27" s="22"/>
      <c r="K27" s="357"/>
      <c r="L27" s="18"/>
      <c r="M27" s="18"/>
      <c r="N27" s="18"/>
      <c r="O27" s="30"/>
      <c r="P27" s="17"/>
      <c r="Q27" s="18"/>
      <c r="R27" s="30"/>
      <c r="S27" s="23"/>
    </row>
    <row r="28" spans="1:19" s="8" customFormat="1" ht="19.7" customHeight="1">
      <c r="D28" s="17"/>
      <c r="E28" s="1068"/>
      <c r="F28" s="1068"/>
      <c r="G28" s="1077" t="s">
        <v>3068</v>
      </c>
      <c r="H28" s="1078"/>
      <c r="I28" s="534">
        <v>70000</v>
      </c>
      <c r="J28" s="894">
        <f>H28*I28</f>
        <v>0</v>
      </c>
      <c r="K28" s="357"/>
      <c r="L28" s="18"/>
      <c r="M28" s="18"/>
      <c r="N28" s="18"/>
      <c r="O28" s="30"/>
      <c r="P28" s="17"/>
      <c r="Q28" s="18"/>
      <c r="R28" s="30"/>
      <c r="S28" s="23"/>
    </row>
    <row r="29" spans="1:19" s="8" customFormat="1" ht="19.7" customHeight="1">
      <c r="D29" s="17"/>
      <c r="E29" s="17"/>
      <c r="F29" s="17"/>
      <c r="G29" s="24" t="s">
        <v>892</v>
      </c>
      <c r="H29" s="26"/>
      <c r="I29" s="18"/>
      <c r="J29" s="22"/>
      <c r="K29" s="357"/>
      <c r="L29" s="18"/>
      <c r="M29" s="18"/>
      <c r="N29" s="18"/>
      <c r="O29" s="30"/>
      <c r="P29" s="17"/>
      <c r="Q29" s="18"/>
      <c r="R29" s="30"/>
      <c r="S29" s="23"/>
    </row>
    <row r="30" spans="1:19" s="8" customFormat="1" ht="19.7" customHeight="1">
      <c r="D30" s="17"/>
      <c r="E30" s="17"/>
      <c r="F30" s="17"/>
      <c r="G30" s="18"/>
      <c r="H30" s="26"/>
      <c r="I30" s="18"/>
      <c r="J30" s="22"/>
      <c r="K30" s="357"/>
      <c r="L30" s="18"/>
      <c r="M30" s="18"/>
      <c r="N30" s="18"/>
      <c r="O30" s="30"/>
      <c r="P30" s="17"/>
      <c r="Q30" s="18"/>
      <c r="R30" s="30"/>
      <c r="S30" s="23"/>
    </row>
    <row r="31" spans="1:19" s="8" customFormat="1" ht="19.7" customHeight="1">
      <c r="D31" s="17"/>
      <c r="E31" s="17"/>
      <c r="F31" s="17"/>
      <c r="G31" s="18"/>
      <c r="H31" s="26"/>
      <c r="I31" s="18"/>
      <c r="J31" s="22"/>
      <c r="K31" s="357"/>
      <c r="L31" s="18"/>
      <c r="M31" s="18"/>
      <c r="N31" s="18"/>
      <c r="O31" s="30"/>
      <c r="P31" s="17"/>
      <c r="Q31" s="18"/>
      <c r="R31" s="30"/>
      <c r="S31" s="23"/>
    </row>
    <row r="32" spans="1:19" s="8" customFormat="1" ht="19.7" customHeight="1">
      <c r="D32" s="17"/>
      <c r="E32" s="17"/>
      <c r="F32" s="17"/>
      <c r="G32" s="18"/>
      <c r="H32" s="26"/>
      <c r="I32" s="18"/>
      <c r="J32" s="22"/>
      <c r="K32" s="357"/>
      <c r="L32" s="18"/>
      <c r="M32" s="18"/>
      <c r="N32" s="18"/>
      <c r="O32" s="30"/>
      <c r="P32" s="17"/>
      <c r="Q32" s="18"/>
      <c r="R32" s="30"/>
      <c r="S32" s="23"/>
    </row>
    <row r="33" spans="4:19" s="8" customFormat="1" ht="19.7" customHeight="1">
      <c r="D33" s="17"/>
      <c r="E33" s="17"/>
      <c r="F33" s="17"/>
      <c r="G33" s="18"/>
      <c r="H33" s="26"/>
      <c r="I33" s="18"/>
      <c r="J33" s="22"/>
      <c r="K33" s="357"/>
      <c r="L33" s="18"/>
      <c r="M33" s="18"/>
      <c r="N33" s="18"/>
      <c r="O33" s="30"/>
      <c r="P33" s="17"/>
      <c r="Q33" s="18"/>
      <c r="R33" s="30"/>
      <c r="S33" s="23"/>
    </row>
    <row r="34" spans="4:19" s="8" customFormat="1" ht="19.7" customHeight="1">
      <c r="D34" s="17"/>
      <c r="E34" s="17"/>
      <c r="F34" s="17"/>
      <c r="G34" s="18"/>
      <c r="H34" s="26"/>
      <c r="I34" s="18"/>
      <c r="J34" s="22"/>
      <c r="K34" s="357"/>
      <c r="L34" s="18"/>
      <c r="M34" s="18"/>
      <c r="N34" s="18"/>
      <c r="O34" s="30"/>
      <c r="P34" s="17"/>
      <c r="Q34" s="18"/>
      <c r="R34" s="30"/>
      <c r="S34" s="23"/>
    </row>
    <row r="35" spans="4:19" s="8" customFormat="1" ht="19.7" customHeight="1">
      <c r="D35" s="17"/>
      <c r="E35" s="17"/>
      <c r="F35" s="17"/>
      <c r="G35" s="18"/>
      <c r="H35" s="26"/>
      <c r="I35" s="18"/>
      <c r="J35" s="22"/>
      <c r="K35" s="357"/>
      <c r="L35" s="18"/>
      <c r="M35" s="18"/>
      <c r="N35" s="18"/>
      <c r="O35" s="30"/>
      <c r="P35" s="17"/>
      <c r="Q35" s="18"/>
      <c r="R35" s="30"/>
      <c r="S35" s="23"/>
    </row>
    <row r="36" spans="4:19" s="8" customFormat="1" ht="19.7" customHeight="1">
      <c r="D36" s="17"/>
      <c r="E36" s="17"/>
      <c r="F36" s="17"/>
      <c r="G36" s="18"/>
      <c r="H36" s="26"/>
      <c r="I36" s="18"/>
      <c r="J36" s="22"/>
      <c r="K36" s="357"/>
      <c r="L36" s="18"/>
      <c r="M36" s="18"/>
      <c r="N36" s="18"/>
      <c r="O36" s="30"/>
      <c r="P36" s="17"/>
      <c r="Q36" s="18"/>
      <c r="R36" s="30"/>
      <c r="S36" s="23"/>
    </row>
    <row r="37" spans="4:19" s="8" customFormat="1" ht="19.7" customHeight="1">
      <c r="D37" s="17"/>
      <c r="E37" s="17"/>
      <c r="F37" s="17"/>
      <c r="G37" s="18"/>
      <c r="H37" s="26"/>
      <c r="I37" s="18"/>
      <c r="J37" s="22"/>
      <c r="K37" s="357"/>
      <c r="L37" s="18"/>
      <c r="M37" s="18"/>
      <c r="N37" s="18"/>
      <c r="O37" s="30"/>
      <c r="P37" s="17"/>
      <c r="Q37" s="18"/>
      <c r="R37" s="30"/>
      <c r="S37" s="23"/>
    </row>
    <row r="38" spans="4:19" s="8" customFormat="1" ht="19.7" customHeight="1">
      <c r="D38" s="17"/>
      <c r="E38" s="17"/>
      <c r="F38" s="17"/>
      <c r="G38" s="18"/>
      <c r="H38" s="26"/>
      <c r="I38" s="18"/>
      <c r="J38" s="22"/>
      <c r="K38" s="357"/>
      <c r="L38" s="18"/>
      <c r="M38" s="18"/>
      <c r="N38" s="18"/>
      <c r="O38" s="30"/>
      <c r="P38" s="17"/>
      <c r="Q38" s="18"/>
      <c r="R38" s="30"/>
      <c r="S38" s="23"/>
    </row>
    <row r="39" spans="4:19" s="8" customFormat="1" ht="19.7" customHeight="1">
      <c r="D39" s="17"/>
      <c r="E39" s="17"/>
      <c r="F39" s="17"/>
      <c r="G39" s="18"/>
      <c r="H39" s="26"/>
      <c r="I39" s="18"/>
      <c r="J39" s="22"/>
      <c r="K39" s="357"/>
      <c r="L39" s="18"/>
      <c r="M39" s="18"/>
      <c r="N39" s="18"/>
      <c r="O39" s="30"/>
      <c r="P39" s="17"/>
      <c r="Q39" s="18"/>
      <c r="R39" s="30"/>
      <c r="S39" s="23"/>
    </row>
    <row r="40" spans="4:19" s="8" customFormat="1" ht="19.7" customHeight="1">
      <c r="D40" s="17"/>
      <c r="E40" s="17"/>
      <c r="F40" s="17"/>
      <c r="G40" s="18"/>
      <c r="H40" s="26"/>
      <c r="I40" s="18"/>
      <c r="J40" s="22"/>
      <c r="K40" s="357"/>
      <c r="L40" s="18"/>
      <c r="M40" s="18"/>
      <c r="N40" s="18"/>
      <c r="O40" s="30"/>
      <c r="P40" s="17"/>
      <c r="Q40" s="18"/>
      <c r="R40" s="30"/>
      <c r="S40" s="23"/>
    </row>
    <row r="41" spans="4:19" s="8" customFormat="1" ht="19.7" customHeight="1">
      <c r="D41" s="17"/>
      <c r="E41" s="17"/>
      <c r="F41" s="17"/>
      <c r="G41" s="18"/>
      <c r="H41" s="26"/>
      <c r="I41" s="18"/>
      <c r="J41" s="22"/>
      <c r="K41" s="357"/>
      <c r="L41" s="18"/>
      <c r="M41" s="18"/>
      <c r="N41" s="18"/>
      <c r="O41" s="30"/>
      <c r="P41" s="17"/>
      <c r="Q41" s="18"/>
      <c r="R41" s="30"/>
      <c r="S41" s="23"/>
    </row>
    <row r="42" spans="4:19" s="8" customFormat="1" ht="19.7" customHeight="1">
      <c r="D42" s="17"/>
      <c r="E42" s="17"/>
      <c r="F42" s="17"/>
      <c r="G42" s="18"/>
      <c r="H42" s="26"/>
      <c r="I42" s="18"/>
      <c r="J42" s="22"/>
      <c r="K42" s="357"/>
      <c r="L42" s="18"/>
      <c r="M42" s="18"/>
      <c r="N42" s="18"/>
      <c r="O42" s="30"/>
      <c r="P42" s="17"/>
      <c r="Q42" s="18"/>
      <c r="R42" s="30"/>
      <c r="S42" s="23"/>
    </row>
    <row r="43" spans="4:19" s="8" customFormat="1" ht="19.7" customHeight="1">
      <c r="D43" s="17"/>
      <c r="E43" s="17"/>
      <c r="F43" s="17"/>
      <c r="G43" s="18"/>
      <c r="H43" s="26"/>
      <c r="I43" s="18"/>
      <c r="J43" s="22"/>
      <c r="K43" s="357"/>
      <c r="L43" s="18"/>
      <c r="M43" s="18"/>
      <c r="N43" s="18"/>
      <c r="O43" s="30"/>
      <c r="P43" s="17"/>
      <c r="Q43" s="18"/>
      <c r="R43" s="30"/>
      <c r="S43" s="23"/>
    </row>
    <row r="44" spans="4:19" s="8" customFormat="1" ht="19.7" customHeight="1">
      <c r="D44" s="17"/>
      <c r="E44" s="17"/>
      <c r="F44" s="17"/>
      <c r="G44" s="18"/>
      <c r="H44" s="26"/>
      <c r="I44" s="18"/>
      <c r="J44" s="22"/>
      <c r="K44" s="357"/>
      <c r="L44" s="18"/>
      <c r="M44" s="18"/>
      <c r="N44" s="18"/>
      <c r="O44" s="30"/>
      <c r="P44" s="17"/>
      <c r="Q44" s="18"/>
      <c r="R44" s="30"/>
      <c r="S44" s="23"/>
    </row>
    <row r="45" spans="4:19" s="8" customFormat="1" ht="19.7" customHeight="1">
      <c r="D45" s="17"/>
      <c r="E45" s="17"/>
      <c r="F45" s="17"/>
      <c r="G45" s="18"/>
      <c r="H45" s="26"/>
      <c r="I45" s="18"/>
      <c r="J45" s="22"/>
      <c r="K45" s="357"/>
      <c r="L45" s="18"/>
      <c r="M45" s="18"/>
      <c r="N45" s="18"/>
      <c r="O45" s="30"/>
      <c r="P45" s="17"/>
      <c r="Q45" s="18"/>
      <c r="R45" s="30"/>
      <c r="S45" s="23"/>
    </row>
    <row r="46" spans="4:19" s="8" customFormat="1" ht="19.7" customHeight="1">
      <c r="D46" s="17"/>
      <c r="E46" s="17"/>
      <c r="F46" s="17"/>
      <c r="G46" s="18"/>
      <c r="H46" s="26"/>
      <c r="I46" s="18"/>
      <c r="J46" s="22"/>
      <c r="K46" s="357"/>
      <c r="L46" s="18"/>
      <c r="M46" s="18"/>
      <c r="N46" s="18"/>
      <c r="O46" s="30"/>
      <c r="P46" s="17"/>
      <c r="Q46" s="18"/>
      <c r="R46" s="30"/>
      <c r="S46" s="23"/>
    </row>
    <row r="47" spans="4:19" s="8" customFormat="1" ht="19.7" customHeight="1">
      <c r="D47" s="17"/>
      <c r="E47" s="17"/>
      <c r="F47" s="17"/>
      <c r="G47" s="18"/>
      <c r="H47" s="26"/>
      <c r="I47" s="18"/>
      <c r="J47" s="22"/>
      <c r="K47" s="357"/>
      <c r="L47" s="18"/>
      <c r="M47" s="18"/>
      <c r="N47" s="18"/>
      <c r="O47" s="30"/>
      <c r="P47" s="17"/>
      <c r="Q47" s="18"/>
      <c r="R47" s="30"/>
      <c r="S47" s="23"/>
    </row>
    <row r="48" spans="4:19" s="8" customFormat="1" ht="19.7" customHeight="1">
      <c r="D48" s="17"/>
      <c r="E48" s="17"/>
      <c r="F48" s="17"/>
      <c r="G48" s="18"/>
      <c r="H48" s="26"/>
      <c r="I48" s="18"/>
      <c r="J48" s="22"/>
      <c r="K48" s="357"/>
      <c r="L48" s="18"/>
      <c r="M48" s="18"/>
      <c r="N48" s="18"/>
      <c r="O48" s="30"/>
      <c r="P48" s="17"/>
      <c r="Q48" s="18"/>
      <c r="R48" s="30"/>
      <c r="S48" s="23"/>
    </row>
    <row r="49" spans="4:19" s="8" customFormat="1" ht="19.7" customHeight="1">
      <c r="D49" s="17"/>
      <c r="E49" s="17"/>
      <c r="F49" s="17"/>
      <c r="G49" s="18"/>
      <c r="H49" s="26"/>
      <c r="I49" s="18"/>
      <c r="J49" s="22"/>
      <c r="K49" s="357"/>
      <c r="L49" s="18"/>
      <c r="M49" s="18"/>
      <c r="N49" s="18"/>
      <c r="O49" s="30"/>
      <c r="P49" s="17"/>
      <c r="Q49" s="18"/>
      <c r="R49" s="30"/>
      <c r="S49" s="23"/>
    </row>
    <row r="50" spans="4:19" s="8" customFormat="1" ht="19.7" customHeight="1">
      <c r="D50" s="17"/>
      <c r="E50" s="17"/>
      <c r="F50" s="17"/>
      <c r="G50" s="18"/>
      <c r="H50" s="26"/>
      <c r="I50" s="18"/>
      <c r="J50" s="22"/>
      <c r="K50" s="357"/>
      <c r="L50" s="18"/>
      <c r="M50" s="18"/>
      <c r="N50" s="18"/>
      <c r="O50" s="30"/>
      <c r="P50" s="17"/>
      <c r="Q50" s="18"/>
      <c r="R50" s="30"/>
      <c r="S50" s="23"/>
    </row>
    <row r="51" spans="4:19" s="8" customFormat="1" ht="19.7" customHeight="1">
      <c r="D51" s="17"/>
      <c r="E51" s="17"/>
      <c r="F51" s="17"/>
      <c r="G51" s="18"/>
      <c r="H51" s="26"/>
      <c r="I51" s="18"/>
      <c r="J51" s="22"/>
      <c r="K51" s="357"/>
      <c r="L51" s="18"/>
      <c r="M51" s="18"/>
      <c r="N51" s="18"/>
      <c r="O51" s="30"/>
      <c r="P51" s="17"/>
      <c r="Q51" s="18"/>
      <c r="R51" s="30"/>
      <c r="S51" s="23"/>
    </row>
    <row r="52" spans="4:19" s="8" customFormat="1" ht="19.7" customHeight="1">
      <c r="D52" s="17"/>
      <c r="E52" s="17"/>
      <c r="F52" s="17"/>
      <c r="G52" s="18"/>
      <c r="H52" s="26"/>
      <c r="I52" s="18"/>
      <c r="J52" s="22"/>
      <c r="K52" s="357"/>
      <c r="L52" s="18"/>
      <c r="M52" s="18"/>
      <c r="N52" s="18"/>
      <c r="O52" s="30"/>
      <c r="P52" s="17"/>
      <c r="Q52" s="18"/>
      <c r="R52" s="30"/>
      <c r="S52" s="23"/>
    </row>
    <row r="53" spans="4:19" s="8" customFormat="1" ht="19.7" customHeight="1">
      <c r="D53" s="17"/>
      <c r="E53" s="17"/>
      <c r="F53" s="17"/>
      <c r="G53" s="18"/>
      <c r="H53" s="26"/>
      <c r="I53" s="18"/>
      <c r="J53" s="22"/>
      <c r="K53" s="357"/>
      <c r="L53" s="18"/>
      <c r="M53" s="18"/>
      <c r="N53" s="18"/>
      <c r="O53" s="30"/>
      <c r="P53" s="17"/>
      <c r="Q53" s="18"/>
      <c r="R53" s="30"/>
      <c r="S53" s="23"/>
    </row>
    <row r="54" spans="4:19" s="8" customFormat="1" ht="19.7" customHeight="1">
      <c r="D54" s="17"/>
      <c r="E54" s="17"/>
      <c r="F54" s="17"/>
      <c r="G54" s="18"/>
      <c r="H54" s="26"/>
      <c r="I54" s="18"/>
      <c r="J54" s="22"/>
      <c r="K54" s="357"/>
      <c r="L54" s="18"/>
      <c r="M54" s="18"/>
      <c r="N54" s="18"/>
      <c r="O54" s="30"/>
      <c r="P54" s="17"/>
      <c r="Q54" s="18"/>
      <c r="R54" s="30"/>
      <c r="S54" s="23"/>
    </row>
    <row r="55" spans="4:19" s="8" customFormat="1" ht="19.7" customHeight="1">
      <c r="D55" s="17"/>
      <c r="E55" s="17"/>
      <c r="F55" s="17"/>
      <c r="G55" s="18"/>
      <c r="H55" s="26"/>
      <c r="I55" s="18"/>
      <c r="J55" s="22"/>
      <c r="K55" s="357"/>
      <c r="L55" s="18"/>
      <c r="M55" s="18"/>
      <c r="N55" s="18"/>
      <c r="O55" s="30"/>
      <c r="P55" s="17"/>
      <c r="Q55" s="18"/>
      <c r="R55" s="30"/>
      <c r="S55" s="23"/>
    </row>
    <row r="56" spans="4:19" s="8" customFormat="1" ht="19.7" customHeight="1">
      <c r="D56" s="17"/>
      <c r="E56" s="17"/>
      <c r="F56" s="17"/>
      <c r="G56" s="18"/>
      <c r="H56" s="26"/>
      <c r="I56" s="18"/>
      <c r="J56" s="22"/>
      <c r="K56" s="357"/>
      <c r="L56" s="18"/>
      <c r="M56" s="18"/>
      <c r="N56" s="18"/>
      <c r="O56" s="30"/>
      <c r="P56" s="17"/>
      <c r="Q56" s="18"/>
      <c r="R56" s="30"/>
      <c r="S56" s="23"/>
    </row>
    <row r="57" spans="4:19" s="8" customFormat="1" ht="19.7" customHeight="1">
      <c r="D57" s="17"/>
      <c r="E57" s="17"/>
      <c r="F57" s="17"/>
      <c r="G57" s="18"/>
      <c r="H57" s="26"/>
      <c r="I57" s="18"/>
      <c r="J57" s="22"/>
      <c r="K57" s="357"/>
      <c r="L57" s="18"/>
      <c r="M57" s="18"/>
      <c r="N57" s="18"/>
      <c r="O57" s="30"/>
      <c r="P57" s="17"/>
      <c r="Q57" s="18"/>
      <c r="R57" s="30"/>
      <c r="S57" s="23"/>
    </row>
    <row r="58" spans="4:19" s="8" customFormat="1" ht="19.7" customHeight="1">
      <c r="D58" s="17"/>
      <c r="E58" s="17"/>
      <c r="F58" s="17"/>
      <c r="G58" s="18"/>
      <c r="H58" s="26"/>
      <c r="I58" s="18"/>
      <c r="J58" s="22"/>
      <c r="K58" s="357"/>
      <c r="L58" s="18"/>
      <c r="M58" s="18"/>
      <c r="N58" s="18"/>
      <c r="O58" s="30"/>
      <c r="P58" s="17"/>
      <c r="Q58" s="18"/>
      <c r="R58" s="30"/>
      <c r="S58" s="23"/>
    </row>
    <row r="59" spans="4:19" s="8" customFormat="1" ht="19.7" customHeight="1">
      <c r="D59" s="17"/>
      <c r="E59" s="17"/>
      <c r="F59" s="17"/>
      <c r="G59" s="18"/>
      <c r="H59" s="26"/>
      <c r="I59" s="18"/>
      <c r="J59" s="22"/>
      <c r="K59" s="357"/>
      <c r="L59" s="18"/>
      <c r="M59" s="18"/>
      <c r="N59" s="18"/>
      <c r="O59" s="30"/>
      <c r="P59" s="17"/>
      <c r="Q59" s="18"/>
      <c r="R59" s="30"/>
      <c r="S59" s="23"/>
    </row>
    <row r="60" spans="4:19" s="8" customFormat="1" ht="19.7" customHeight="1">
      <c r="D60" s="17"/>
      <c r="E60" s="17"/>
      <c r="F60" s="17"/>
      <c r="G60" s="18"/>
      <c r="H60" s="26"/>
      <c r="I60" s="18"/>
      <c r="J60" s="22"/>
      <c r="K60" s="357"/>
      <c r="L60" s="18"/>
      <c r="M60" s="18"/>
      <c r="N60" s="18"/>
      <c r="O60" s="30"/>
      <c r="P60" s="17"/>
      <c r="Q60" s="18"/>
      <c r="R60" s="30"/>
      <c r="S60" s="23"/>
    </row>
    <row r="61" spans="4:19" s="8" customFormat="1" ht="19.7" customHeight="1">
      <c r="D61" s="17"/>
      <c r="E61" s="17"/>
      <c r="F61" s="17"/>
      <c r="G61" s="18"/>
      <c r="H61" s="26"/>
      <c r="I61" s="18"/>
      <c r="J61" s="22"/>
      <c r="K61" s="357"/>
      <c r="L61" s="18"/>
      <c r="M61" s="18"/>
      <c r="N61" s="18"/>
      <c r="O61" s="30"/>
      <c r="P61" s="17"/>
      <c r="Q61" s="18"/>
      <c r="R61" s="30"/>
      <c r="S61" s="23"/>
    </row>
    <row r="62" spans="4:19" s="8" customFormat="1" ht="19.7" customHeight="1">
      <c r="D62" s="17"/>
      <c r="E62" s="17"/>
      <c r="F62" s="17"/>
      <c r="G62" s="18"/>
      <c r="H62" s="26"/>
      <c r="I62" s="18"/>
      <c r="J62" s="22"/>
      <c r="K62" s="357"/>
      <c r="L62" s="18"/>
      <c r="M62" s="18"/>
      <c r="N62" s="18"/>
      <c r="O62" s="30"/>
      <c r="P62" s="17"/>
      <c r="Q62" s="18"/>
      <c r="R62" s="30"/>
      <c r="S62" s="23"/>
    </row>
    <row r="63" spans="4:19" s="8" customFormat="1" ht="19.7" customHeight="1">
      <c r="D63" s="17"/>
      <c r="E63" s="17"/>
      <c r="F63" s="17"/>
      <c r="G63" s="18"/>
      <c r="H63" s="26"/>
      <c r="I63" s="18"/>
      <c r="J63" s="22"/>
      <c r="K63" s="357"/>
      <c r="L63" s="18"/>
      <c r="M63" s="18"/>
      <c r="N63" s="18"/>
      <c r="O63" s="30"/>
      <c r="P63" s="17"/>
      <c r="Q63" s="18"/>
      <c r="R63" s="30"/>
      <c r="S63" s="23"/>
    </row>
    <row r="64" spans="4:19" s="8" customFormat="1" ht="19.7" customHeight="1">
      <c r="D64" s="17"/>
      <c r="E64" s="17"/>
      <c r="F64" s="17"/>
      <c r="G64" s="18"/>
      <c r="H64" s="26"/>
      <c r="I64" s="18"/>
      <c r="J64" s="22"/>
      <c r="K64" s="357"/>
      <c r="L64" s="18"/>
      <c r="M64" s="18"/>
      <c r="N64" s="18"/>
      <c r="O64" s="30"/>
      <c r="P64" s="17"/>
      <c r="Q64" s="18"/>
      <c r="R64" s="30"/>
      <c r="S64" s="23"/>
    </row>
    <row r="65" spans="4:19" s="8" customFormat="1" ht="19.7" customHeight="1">
      <c r="D65" s="17"/>
      <c r="E65" s="17"/>
      <c r="F65" s="17"/>
      <c r="G65" s="18"/>
      <c r="H65" s="26"/>
      <c r="I65" s="18"/>
      <c r="J65" s="22"/>
      <c r="K65" s="357"/>
      <c r="L65" s="18"/>
      <c r="M65" s="18"/>
      <c r="N65" s="18"/>
      <c r="O65" s="30"/>
      <c r="P65" s="17"/>
      <c r="Q65" s="18"/>
      <c r="R65" s="30"/>
      <c r="S65" s="23"/>
    </row>
    <row r="66" spans="4:19" s="8" customFormat="1" ht="19.7" customHeight="1">
      <c r="D66" s="17"/>
      <c r="E66" s="17"/>
      <c r="F66" s="17"/>
      <c r="G66" s="18"/>
      <c r="H66" s="26"/>
      <c r="I66" s="18"/>
      <c r="J66" s="22"/>
      <c r="K66" s="357"/>
      <c r="L66" s="18"/>
      <c r="M66" s="18"/>
      <c r="N66" s="18"/>
      <c r="O66" s="30"/>
      <c r="P66" s="17"/>
      <c r="Q66" s="18"/>
      <c r="R66" s="30"/>
      <c r="S66" s="23"/>
    </row>
    <row r="67" spans="4:19" s="8" customFormat="1" ht="19.7" customHeight="1">
      <c r="D67" s="17"/>
      <c r="E67" s="17"/>
      <c r="F67" s="17"/>
      <c r="G67" s="18"/>
      <c r="H67" s="26"/>
      <c r="I67" s="18"/>
      <c r="J67" s="22"/>
      <c r="K67" s="357"/>
      <c r="L67" s="18"/>
      <c r="M67" s="18"/>
      <c r="N67" s="18"/>
      <c r="O67" s="30"/>
      <c r="P67" s="17"/>
      <c r="Q67" s="18"/>
      <c r="R67" s="30"/>
      <c r="S67" s="23"/>
    </row>
    <row r="68" spans="4:19" s="8" customFormat="1" ht="19.7" customHeight="1">
      <c r="D68" s="17"/>
      <c r="E68" s="17"/>
      <c r="F68" s="17"/>
      <c r="G68" s="18"/>
      <c r="H68" s="26"/>
      <c r="I68" s="18"/>
      <c r="J68" s="22"/>
      <c r="K68" s="357"/>
      <c r="L68" s="18"/>
      <c r="M68" s="18"/>
      <c r="N68" s="18"/>
      <c r="O68" s="30"/>
      <c r="P68" s="17"/>
      <c r="Q68" s="18"/>
      <c r="R68" s="30"/>
      <c r="S68" s="23"/>
    </row>
    <row r="69" spans="4:19" s="8" customFormat="1" ht="19.7" customHeight="1">
      <c r="D69" s="17"/>
      <c r="E69" s="17"/>
      <c r="F69" s="17"/>
      <c r="G69" s="18"/>
      <c r="H69" s="26"/>
      <c r="I69" s="18"/>
      <c r="J69" s="22"/>
      <c r="K69" s="357"/>
      <c r="L69" s="18"/>
      <c r="M69" s="18"/>
      <c r="N69" s="18"/>
      <c r="O69" s="30"/>
      <c r="P69" s="17"/>
      <c r="Q69" s="18"/>
      <c r="R69" s="30"/>
      <c r="S69" s="23"/>
    </row>
    <row r="70" spans="4:19" s="8" customFormat="1" ht="19.7" customHeight="1">
      <c r="D70" s="17"/>
      <c r="E70" s="17"/>
      <c r="F70" s="17"/>
      <c r="G70" s="18"/>
      <c r="H70" s="26"/>
      <c r="I70" s="18"/>
      <c r="J70" s="22"/>
      <c r="K70" s="357"/>
      <c r="L70" s="18"/>
      <c r="M70" s="18"/>
      <c r="N70" s="18"/>
      <c r="O70" s="30"/>
      <c r="P70" s="17"/>
      <c r="Q70" s="18"/>
      <c r="R70" s="30"/>
      <c r="S70" s="23"/>
    </row>
    <row r="71" spans="4:19" s="8" customFormat="1" ht="19.7" customHeight="1">
      <c r="D71" s="17"/>
      <c r="E71" s="17"/>
      <c r="F71" s="17"/>
      <c r="G71" s="18"/>
      <c r="H71" s="26"/>
      <c r="I71" s="18"/>
      <c r="J71" s="22"/>
      <c r="K71" s="357"/>
      <c r="L71" s="18"/>
      <c r="M71" s="18"/>
      <c r="N71" s="18"/>
      <c r="O71" s="30"/>
      <c r="P71" s="17"/>
      <c r="Q71" s="18"/>
      <c r="R71" s="30"/>
      <c r="S71" s="23"/>
    </row>
    <row r="72" spans="4:19" s="8" customFormat="1" ht="19.7" customHeight="1">
      <c r="D72" s="17"/>
      <c r="E72" s="17"/>
      <c r="F72" s="17"/>
      <c r="G72" s="18"/>
      <c r="H72" s="26"/>
      <c r="I72" s="18"/>
      <c r="J72" s="22"/>
      <c r="K72" s="357"/>
      <c r="L72" s="18"/>
      <c r="M72" s="18"/>
      <c r="N72" s="18"/>
      <c r="O72" s="30"/>
      <c r="P72" s="17"/>
      <c r="Q72" s="18"/>
      <c r="R72" s="30"/>
      <c r="S72" s="23"/>
    </row>
    <row r="73" spans="4:19" s="8" customFormat="1" ht="19.7" customHeight="1">
      <c r="D73" s="17"/>
      <c r="E73" s="17"/>
      <c r="F73" s="17"/>
      <c r="G73" s="18"/>
      <c r="H73" s="26"/>
      <c r="I73" s="18"/>
      <c r="J73" s="22"/>
      <c r="K73" s="357"/>
      <c r="L73" s="18"/>
      <c r="M73" s="18"/>
      <c r="N73" s="18"/>
      <c r="O73" s="30"/>
      <c r="P73" s="17"/>
      <c r="Q73" s="18"/>
      <c r="R73" s="30"/>
      <c r="S73" s="23"/>
    </row>
    <row r="74" spans="4:19" s="8" customFormat="1" ht="19.7" customHeight="1">
      <c r="D74" s="17"/>
      <c r="E74" s="17"/>
      <c r="F74" s="17"/>
      <c r="G74" s="18"/>
      <c r="H74" s="26"/>
      <c r="I74" s="18"/>
      <c r="J74" s="22"/>
      <c r="K74" s="357"/>
      <c r="L74" s="18"/>
      <c r="M74" s="18"/>
      <c r="N74" s="18"/>
      <c r="O74" s="30"/>
      <c r="P74" s="17"/>
      <c r="Q74" s="18"/>
      <c r="R74" s="30"/>
      <c r="S74" s="23"/>
    </row>
    <row r="75" spans="4:19" s="8" customFormat="1" ht="19.7" customHeight="1">
      <c r="D75" s="17"/>
      <c r="E75" s="17"/>
      <c r="F75" s="17"/>
      <c r="G75" s="18"/>
      <c r="H75" s="26"/>
      <c r="I75" s="18"/>
      <c r="J75" s="22"/>
      <c r="K75" s="357"/>
      <c r="L75" s="18"/>
      <c r="M75" s="18"/>
      <c r="N75" s="18"/>
      <c r="O75" s="30"/>
      <c r="P75" s="17"/>
      <c r="Q75" s="18"/>
      <c r="R75" s="30"/>
      <c r="S75" s="23"/>
    </row>
    <row r="76" spans="4:19" s="8" customFormat="1" ht="19.7" customHeight="1">
      <c r="D76" s="17"/>
      <c r="E76" s="17"/>
      <c r="F76" s="17"/>
      <c r="G76" s="18"/>
      <c r="H76" s="26"/>
      <c r="I76" s="18"/>
      <c r="J76" s="22"/>
      <c r="K76" s="357"/>
      <c r="L76" s="18"/>
      <c r="M76" s="18"/>
      <c r="N76" s="18"/>
      <c r="O76" s="30"/>
      <c r="P76" s="17"/>
      <c r="Q76" s="18"/>
      <c r="R76" s="30"/>
      <c r="S76" s="23"/>
    </row>
    <row r="77" spans="4:19" s="8" customFormat="1" ht="19.7" customHeight="1">
      <c r="D77" s="17"/>
      <c r="E77" s="17"/>
      <c r="F77" s="17"/>
      <c r="G77" s="18"/>
      <c r="H77" s="26"/>
      <c r="I77" s="18"/>
      <c r="J77" s="22"/>
      <c r="K77" s="357"/>
      <c r="L77" s="18"/>
      <c r="M77" s="18"/>
      <c r="N77" s="18"/>
      <c r="O77" s="30"/>
      <c r="P77" s="17"/>
      <c r="Q77" s="18"/>
      <c r="R77" s="30"/>
      <c r="S77" s="23"/>
    </row>
    <row r="78" spans="4:19" s="8" customFormat="1" ht="19.7" customHeight="1">
      <c r="D78" s="17"/>
      <c r="E78" s="17"/>
      <c r="F78" s="17"/>
      <c r="G78" s="18"/>
      <c r="H78" s="26"/>
      <c r="I78" s="18"/>
      <c r="J78" s="22"/>
      <c r="K78" s="357"/>
      <c r="L78" s="18"/>
      <c r="M78" s="18"/>
      <c r="N78" s="18"/>
      <c r="O78" s="30"/>
      <c r="P78" s="17"/>
      <c r="Q78" s="18"/>
      <c r="R78" s="30"/>
      <c r="S78" s="23"/>
    </row>
    <row r="79" spans="4:19" s="8" customFormat="1" ht="19.7" customHeight="1">
      <c r="D79" s="17"/>
      <c r="E79" s="17"/>
      <c r="F79" s="17"/>
      <c r="G79" s="18"/>
      <c r="H79" s="26"/>
      <c r="I79" s="18"/>
      <c r="J79" s="22"/>
      <c r="K79" s="357"/>
      <c r="L79" s="18"/>
      <c r="M79" s="18"/>
      <c r="N79" s="18"/>
      <c r="O79" s="30"/>
      <c r="P79" s="17"/>
      <c r="Q79" s="18"/>
      <c r="R79" s="30"/>
      <c r="S79" s="23"/>
    </row>
    <row r="80" spans="4:19" s="8" customFormat="1" ht="19.7" customHeight="1">
      <c r="D80" s="17"/>
      <c r="E80" s="17"/>
      <c r="F80" s="17"/>
      <c r="G80" s="18"/>
      <c r="H80" s="26"/>
      <c r="I80" s="18"/>
      <c r="J80" s="22"/>
      <c r="K80" s="357"/>
      <c r="L80" s="18"/>
      <c r="M80" s="18"/>
      <c r="N80" s="18"/>
      <c r="O80" s="30"/>
      <c r="P80" s="17"/>
      <c r="Q80" s="18"/>
      <c r="R80" s="30"/>
      <c r="S80" s="23"/>
    </row>
    <row r="81" spans="4:19" s="8" customFormat="1" ht="19.7" customHeight="1">
      <c r="D81" s="17"/>
      <c r="E81" s="17"/>
      <c r="F81" s="17"/>
      <c r="G81" s="18"/>
      <c r="H81" s="26"/>
      <c r="I81" s="18"/>
      <c r="J81" s="22"/>
      <c r="K81" s="357"/>
      <c r="L81" s="18"/>
      <c r="M81" s="18"/>
      <c r="N81" s="18"/>
      <c r="O81" s="30"/>
      <c r="P81" s="17"/>
      <c r="Q81" s="18"/>
      <c r="R81" s="30"/>
      <c r="S81" s="23"/>
    </row>
    <row r="82" spans="4:19" s="8" customFormat="1" ht="19.7" customHeight="1">
      <c r="D82" s="17"/>
      <c r="E82" s="17"/>
      <c r="F82" s="17"/>
      <c r="G82" s="18"/>
      <c r="H82" s="26"/>
      <c r="I82" s="18"/>
      <c r="J82" s="22"/>
      <c r="K82" s="357"/>
      <c r="L82" s="18"/>
      <c r="M82" s="18"/>
      <c r="N82" s="18"/>
      <c r="O82" s="30"/>
      <c r="P82" s="17"/>
      <c r="Q82" s="18"/>
      <c r="R82" s="30"/>
      <c r="S82" s="23"/>
    </row>
    <row r="83" spans="4:19" s="8" customFormat="1" ht="19.7" customHeight="1">
      <c r="D83" s="17"/>
      <c r="E83" s="17"/>
      <c r="F83" s="17"/>
      <c r="G83" s="18"/>
      <c r="H83" s="26"/>
      <c r="I83" s="18"/>
      <c r="J83" s="22"/>
      <c r="K83" s="357"/>
      <c r="L83" s="18"/>
      <c r="M83" s="18"/>
      <c r="N83" s="18"/>
      <c r="O83" s="30"/>
      <c r="P83" s="17"/>
      <c r="Q83" s="18"/>
      <c r="R83" s="30"/>
      <c r="S83" s="23"/>
    </row>
    <row r="84" spans="4:19" s="8" customFormat="1" ht="19.7" customHeight="1">
      <c r="D84" s="17"/>
      <c r="E84" s="17"/>
      <c r="F84" s="17"/>
      <c r="G84" s="18"/>
      <c r="H84" s="26"/>
      <c r="I84" s="18"/>
      <c r="J84" s="22"/>
      <c r="K84" s="357"/>
      <c r="L84" s="18"/>
      <c r="M84" s="18"/>
      <c r="N84" s="18"/>
      <c r="O84" s="30"/>
      <c r="P84" s="17"/>
      <c r="Q84" s="18"/>
      <c r="R84" s="30"/>
      <c r="S84" s="23"/>
    </row>
    <row r="85" spans="4:19" s="8" customFormat="1" ht="19.7" customHeight="1">
      <c r="D85" s="17"/>
      <c r="E85" s="17"/>
      <c r="F85" s="17"/>
      <c r="G85" s="18"/>
      <c r="H85" s="26"/>
      <c r="I85" s="18"/>
      <c r="J85" s="22"/>
      <c r="K85" s="357"/>
      <c r="L85" s="18"/>
      <c r="M85" s="18"/>
      <c r="N85" s="18"/>
      <c r="O85" s="30"/>
      <c r="P85" s="17"/>
      <c r="Q85" s="18"/>
      <c r="R85" s="30"/>
      <c r="S85" s="23"/>
    </row>
    <row r="86" spans="4:19" s="8" customFormat="1" ht="19.7" customHeight="1">
      <c r="D86" s="17"/>
      <c r="E86" s="17"/>
      <c r="F86" s="17"/>
      <c r="G86" s="18"/>
      <c r="H86" s="26"/>
      <c r="I86" s="18"/>
      <c r="J86" s="22"/>
      <c r="K86" s="357"/>
      <c r="L86" s="18"/>
      <c r="M86" s="18"/>
      <c r="N86" s="18"/>
      <c r="O86" s="30"/>
      <c r="P86" s="17"/>
      <c r="Q86" s="18"/>
      <c r="R86" s="30"/>
      <c r="S86" s="23"/>
    </row>
    <row r="87" spans="4:19" s="8" customFormat="1" ht="19.7" customHeight="1">
      <c r="D87" s="17"/>
      <c r="E87" s="17"/>
      <c r="F87" s="17"/>
      <c r="G87" s="18"/>
      <c r="H87" s="26"/>
      <c r="I87" s="18"/>
      <c r="J87" s="22"/>
      <c r="K87" s="357"/>
      <c r="L87" s="18"/>
      <c r="M87" s="18"/>
      <c r="N87" s="18"/>
      <c r="O87" s="30"/>
      <c r="P87" s="17"/>
      <c r="Q87" s="18"/>
      <c r="R87" s="30"/>
      <c r="S87" s="23"/>
    </row>
    <row r="88" spans="4:19" s="8" customFormat="1" ht="19.7" customHeight="1">
      <c r="D88" s="17"/>
      <c r="E88" s="17"/>
      <c r="F88" s="17"/>
      <c r="G88" s="18"/>
      <c r="H88" s="26"/>
      <c r="I88" s="18"/>
      <c r="J88" s="22"/>
      <c r="K88" s="357"/>
      <c r="L88" s="18"/>
      <c r="M88" s="18"/>
      <c r="N88" s="18"/>
      <c r="O88" s="30"/>
      <c r="P88" s="17"/>
      <c r="Q88" s="18"/>
      <c r="R88" s="30"/>
      <c r="S88" s="23"/>
    </row>
    <row r="89" spans="4:19" s="8" customFormat="1" ht="19.7" customHeight="1">
      <c r="D89" s="17"/>
      <c r="E89" s="52"/>
      <c r="F89" s="52"/>
      <c r="G89" s="24"/>
      <c r="H89" s="513"/>
      <c r="I89" s="18"/>
      <c r="J89" s="177"/>
      <c r="K89" s="357"/>
      <c r="L89" s="53"/>
      <c r="M89" s="18"/>
      <c r="N89" s="24"/>
      <c r="O89" s="30"/>
      <c r="P89" s="17"/>
      <c r="Q89" s="18"/>
      <c r="R89" s="30"/>
      <c r="S89" s="23"/>
    </row>
    <row r="90" spans="4:19" s="8" customFormat="1" ht="19.7" customHeight="1">
      <c r="D90" s="17"/>
      <c r="E90" s="17"/>
      <c r="F90" s="52"/>
      <c r="G90" s="24"/>
      <c r="H90" s="513"/>
      <c r="I90" s="18"/>
      <c r="J90" s="177"/>
      <c r="K90" s="357"/>
      <c r="L90" s="53"/>
      <c r="M90" s="18"/>
      <c r="N90" s="24"/>
      <c r="O90" s="30"/>
      <c r="P90" s="17"/>
      <c r="Q90" s="18"/>
      <c r="R90" s="30"/>
      <c r="S90" s="23"/>
    </row>
    <row r="91" spans="4:19" s="8" customFormat="1" ht="19.7" customHeight="1">
      <c r="D91" s="17"/>
      <c r="E91" s="17"/>
      <c r="F91" s="52"/>
      <c r="G91" s="24"/>
      <c r="H91" s="513"/>
      <c r="I91" s="18"/>
      <c r="J91" s="177"/>
      <c r="K91" s="357"/>
      <c r="L91" s="53"/>
      <c r="M91" s="18"/>
      <c r="N91" s="24"/>
      <c r="O91" s="30"/>
      <c r="P91" s="17"/>
      <c r="Q91" s="18"/>
      <c r="R91" s="30"/>
      <c r="S91" s="23"/>
    </row>
    <row r="92" spans="4:19" s="8" customFormat="1" ht="19.7" customHeight="1">
      <c r="D92" s="17"/>
      <c r="E92" s="17"/>
      <c r="F92" s="52"/>
      <c r="G92" s="24"/>
      <c r="H92" s="513"/>
      <c r="I92" s="18"/>
      <c r="J92" s="177"/>
      <c r="K92" s="357"/>
      <c r="L92" s="53"/>
      <c r="M92" s="18"/>
      <c r="N92" s="24"/>
      <c r="O92" s="30"/>
      <c r="P92" s="17"/>
      <c r="Q92" s="18"/>
      <c r="R92" s="30"/>
      <c r="S92" s="23"/>
    </row>
    <row r="93" spans="4:19" s="8" customFormat="1" ht="19.7" customHeight="1">
      <c r="D93" s="17"/>
      <c r="E93" s="17"/>
      <c r="F93" s="52"/>
      <c r="G93" s="24"/>
      <c r="H93" s="513"/>
      <c r="I93" s="18"/>
      <c r="J93" s="177"/>
      <c r="K93" s="357"/>
      <c r="L93" s="53"/>
      <c r="M93" s="18"/>
      <c r="N93" s="24"/>
      <c r="O93" s="30"/>
      <c r="P93" s="17"/>
      <c r="Q93" s="18"/>
      <c r="R93" s="30"/>
      <c r="S93" s="23"/>
    </row>
    <row r="94" spans="4:19" s="8" customFormat="1" ht="19.7" customHeight="1">
      <c r="D94" s="17"/>
      <c r="E94" s="17"/>
      <c r="F94" s="52"/>
      <c r="G94" s="24"/>
      <c r="H94" s="513"/>
      <c r="I94" s="18"/>
      <c r="J94" s="177"/>
      <c r="K94" s="357"/>
      <c r="L94" s="53"/>
      <c r="M94" s="18"/>
      <c r="N94" s="24"/>
      <c r="O94" s="30"/>
      <c r="P94" s="17"/>
      <c r="Q94" s="18"/>
      <c r="R94" s="30"/>
      <c r="S94" s="23"/>
    </row>
    <row r="95" spans="4:19" s="8" customFormat="1" ht="19.350000000000001" customHeight="1">
      <c r="D95" s="17"/>
      <c r="E95" s="52"/>
      <c r="F95" s="52"/>
      <c r="G95" s="24"/>
      <c r="H95" s="513"/>
      <c r="I95" s="18"/>
      <c r="J95" s="177"/>
      <c r="K95" s="357"/>
      <c r="L95" s="53"/>
      <c r="M95" s="18"/>
      <c r="N95" s="24"/>
      <c r="O95" s="30"/>
      <c r="P95" s="17"/>
      <c r="Q95" s="18"/>
      <c r="R95" s="30"/>
      <c r="S95" s="23"/>
    </row>
    <row r="96" spans="4:19" s="8" customFormat="1" ht="19.350000000000001" customHeight="1">
      <c r="D96" s="17"/>
      <c r="E96" s="52"/>
      <c r="F96" s="52"/>
      <c r="G96" s="57"/>
      <c r="H96" s="513"/>
      <c r="I96" s="18"/>
      <c r="J96" s="177"/>
      <c r="K96" s="357"/>
      <c r="L96" s="53"/>
      <c r="M96" s="18"/>
      <c r="N96" s="24"/>
      <c r="O96" s="30"/>
      <c r="P96" s="17"/>
      <c r="Q96" s="18"/>
      <c r="R96" s="30"/>
      <c r="S96" s="23"/>
    </row>
    <row r="97" spans="4:19" s="8" customFormat="1" ht="19.350000000000001" customHeight="1">
      <c r="D97" s="17"/>
      <c r="E97" s="52"/>
      <c r="F97" s="52"/>
      <c r="G97" s="249"/>
      <c r="H97" s="513"/>
      <c r="I97" s="18"/>
      <c r="J97" s="177"/>
      <c r="K97" s="357"/>
      <c r="L97" s="53"/>
      <c r="M97" s="18"/>
      <c r="N97" s="24"/>
      <c r="O97" s="30"/>
      <c r="P97" s="17"/>
      <c r="Q97" s="18"/>
      <c r="R97" s="30"/>
      <c r="S97" s="23"/>
    </row>
    <row r="98" spans="4:19" s="8" customFormat="1" ht="19.7" customHeight="1">
      <c r="D98" s="17"/>
      <c r="E98" s="52"/>
      <c r="F98" s="52"/>
      <c r="G98" s="249"/>
      <c r="H98" s="513"/>
      <c r="I98" s="18"/>
      <c r="J98" s="177"/>
      <c r="K98" s="357"/>
      <c r="L98" s="53"/>
      <c r="M98" s="18"/>
      <c r="N98" s="24"/>
      <c r="O98" s="30"/>
      <c r="P98" s="17"/>
      <c r="Q98" s="18"/>
      <c r="R98" s="30"/>
      <c r="S98" s="23"/>
    </row>
    <row r="99" spans="4:19" s="8" customFormat="1" ht="19.7" customHeight="1">
      <c r="D99" s="17"/>
      <c r="E99" s="52"/>
      <c r="F99" s="52"/>
      <c r="G99" s="249"/>
      <c r="H99" s="513"/>
      <c r="I99" s="18"/>
      <c r="J99" s="177"/>
      <c r="K99" s="357"/>
      <c r="L99" s="53"/>
      <c r="M99" s="18"/>
      <c r="N99" s="24"/>
      <c r="O99" s="30"/>
      <c r="P99" s="17"/>
      <c r="Q99" s="18"/>
      <c r="R99" s="30"/>
      <c r="S99" s="23"/>
    </row>
    <row r="100" spans="4:19" s="8" customFormat="1" ht="19.7" customHeight="1">
      <c r="D100" s="17"/>
      <c r="E100" s="52"/>
      <c r="F100" s="52"/>
      <c r="G100" s="249"/>
      <c r="H100" s="513"/>
      <c r="I100" s="18"/>
      <c r="J100" s="177"/>
      <c r="K100" s="357"/>
      <c r="L100" s="53"/>
      <c r="M100" s="18"/>
      <c r="N100" s="24"/>
      <c r="O100" s="30"/>
      <c r="P100" s="17"/>
      <c r="Q100" s="18"/>
      <c r="R100" s="30"/>
      <c r="S100" s="23"/>
    </row>
    <row r="101" spans="4:19" s="8" customFormat="1" ht="19.7" customHeight="1">
      <c r="D101" s="17"/>
      <c r="E101" s="52"/>
      <c r="F101" s="52"/>
      <c r="G101" s="249"/>
      <c r="H101" s="513"/>
      <c r="I101" s="18"/>
      <c r="J101" s="177"/>
      <c r="K101" s="357"/>
      <c r="L101" s="53"/>
      <c r="M101" s="18"/>
      <c r="N101" s="24"/>
      <c r="O101" s="30"/>
      <c r="P101" s="17"/>
      <c r="Q101" s="18"/>
      <c r="R101" s="30"/>
      <c r="S101" s="23"/>
    </row>
    <row r="102" spans="4:19" s="8" customFormat="1" ht="19.7" customHeight="1">
      <c r="D102" s="17"/>
      <c r="E102" s="52"/>
      <c r="F102" s="52"/>
      <c r="G102" s="249"/>
      <c r="H102" s="513"/>
      <c r="I102" s="18"/>
      <c r="J102" s="177"/>
      <c r="K102" s="357"/>
      <c r="L102" s="53"/>
      <c r="M102" s="18"/>
      <c r="N102" s="24"/>
      <c r="O102" s="30"/>
      <c r="P102" s="17"/>
      <c r="Q102" s="18"/>
      <c r="R102" s="30"/>
      <c r="S102" s="23"/>
    </row>
    <row r="103" spans="4:19" s="8" customFormat="1" ht="19.7" customHeight="1">
      <c r="D103" s="17"/>
      <c r="E103" s="17"/>
      <c r="F103" s="17"/>
      <c r="G103" s="24"/>
      <c r="H103" s="26"/>
      <c r="I103" s="177"/>
      <c r="J103" s="197"/>
      <c r="K103" s="511"/>
      <c r="L103" s="347"/>
      <c r="M103" s="18"/>
      <c r="N103" s="24"/>
      <c r="O103" s="30"/>
      <c r="P103" s="17"/>
      <c r="Q103" s="18"/>
      <c r="R103" s="30"/>
      <c r="S103" s="23"/>
    </row>
    <row r="104" spans="4:19" s="8" customFormat="1" ht="19.7" customHeight="1">
      <c r="D104" s="17"/>
      <c r="E104" s="17"/>
      <c r="F104" s="17"/>
      <c r="G104" s="24"/>
      <c r="H104" s="26"/>
      <c r="I104" s="177"/>
      <c r="J104" s="852"/>
      <c r="K104" s="348"/>
      <c r="L104" s="347"/>
      <c r="M104" s="18"/>
      <c r="N104" s="24"/>
      <c r="O104" s="30"/>
      <c r="P104" s="17"/>
      <c r="Q104" s="18"/>
      <c r="R104" s="30"/>
      <c r="S104" s="23"/>
    </row>
    <row r="105" spans="4:19" s="8" customFormat="1" ht="19.7" customHeight="1">
      <c r="D105" s="17"/>
      <c r="E105" s="52"/>
      <c r="F105" s="52"/>
      <c r="G105" s="1079"/>
      <c r="H105" s="513"/>
      <c r="I105" s="18"/>
      <c r="J105" s="177"/>
      <c r="K105" s="357"/>
      <c r="L105" s="53"/>
      <c r="M105" s="18"/>
      <c r="N105" s="24"/>
      <c r="O105" s="30"/>
      <c r="P105" s="17"/>
      <c r="Q105" s="18"/>
      <c r="R105" s="30"/>
      <c r="S105" s="23"/>
    </row>
    <row r="106" spans="4:19" s="8" customFormat="1" ht="19.7" customHeight="1">
      <c r="D106" s="17"/>
      <c r="E106" s="52"/>
      <c r="F106" s="52"/>
      <c r="G106" s="249"/>
      <c r="H106" s="513"/>
      <c r="I106" s="18"/>
      <c r="J106" s="177"/>
      <c r="K106" s="357"/>
      <c r="L106" s="53"/>
      <c r="M106" s="18"/>
      <c r="N106" s="24"/>
      <c r="O106" s="30"/>
      <c r="P106" s="17"/>
      <c r="Q106" s="18"/>
      <c r="R106" s="30"/>
      <c r="S106" s="23"/>
    </row>
    <row r="107" spans="4:19" s="8" customFormat="1" ht="19.7" customHeight="1">
      <c r="D107" s="17"/>
      <c r="E107" s="52"/>
      <c r="F107" s="52"/>
      <c r="G107" s="249"/>
      <c r="H107" s="513"/>
      <c r="I107" s="18"/>
      <c r="J107" s="177"/>
      <c r="K107" s="357"/>
      <c r="L107" s="53"/>
      <c r="M107" s="18"/>
      <c r="N107" s="24"/>
      <c r="O107" s="30"/>
      <c r="P107" s="17"/>
      <c r="Q107" s="18"/>
      <c r="R107" s="30"/>
      <c r="S107" s="23"/>
    </row>
    <row r="108" spans="4:19" s="8" customFormat="1" ht="19.7" customHeight="1">
      <c r="D108" s="17"/>
      <c r="E108" s="52"/>
      <c r="F108" s="52"/>
      <c r="G108" s="249"/>
      <c r="H108" s="513"/>
      <c r="I108" s="18"/>
      <c r="J108" s="177"/>
      <c r="K108" s="357"/>
      <c r="L108" s="53"/>
      <c r="M108" s="18"/>
      <c r="N108" s="24"/>
      <c r="O108" s="30"/>
      <c r="P108" s="17"/>
      <c r="Q108" s="18"/>
      <c r="R108" s="30"/>
      <c r="S108" s="23"/>
    </row>
    <row r="109" spans="4:19" s="8" customFormat="1" ht="19.7" customHeight="1">
      <c r="D109" s="17"/>
      <c r="E109" s="52"/>
      <c r="F109" s="52"/>
      <c r="G109" s="249"/>
      <c r="H109" s="513"/>
      <c r="I109" s="18"/>
      <c r="J109" s="177"/>
      <c r="K109" s="357"/>
      <c r="L109" s="53"/>
      <c r="M109" s="18"/>
      <c r="N109" s="24"/>
      <c r="O109" s="30"/>
      <c r="P109" s="17"/>
      <c r="Q109" s="18"/>
      <c r="R109" s="30"/>
      <c r="S109" s="23"/>
    </row>
    <row r="110" spans="4:19" s="8" customFormat="1" ht="19.7" customHeight="1">
      <c r="D110" s="17"/>
      <c r="E110" s="52"/>
      <c r="F110" s="52"/>
      <c r="G110" s="249"/>
      <c r="H110" s="513"/>
      <c r="I110" s="18"/>
      <c r="J110" s="177"/>
      <c r="K110" s="357"/>
      <c r="L110" s="53"/>
      <c r="M110" s="18"/>
      <c r="N110" s="24"/>
      <c r="O110" s="30"/>
      <c r="P110" s="17"/>
      <c r="Q110" s="18"/>
      <c r="R110" s="30"/>
      <c r="S110" s="23"/>
    </row>
    <row r="111" spans="4:19" s="8" customFormat="1" ht="19.7" customHeight="1">
      <c r="D111" s="17"/>
      <c r="E111" s="52"/>
      <c r="F111" s="52"/>
      <c r="G111" s="249"/>
      <c r="H111" s="513"/>
      <c r="I111" s="18"/>
      <c r="J111" s="177"/>
      <c r="K111" s="357"/>
      <c r="L111" s="53"/>
      <c r="M111" s="18"/>
      <c r="N111" s="24"/>
      <c r="O111" s="30"/>
      <c r="P111" s="17"/>
      <c r="Q111" s="18"/>
      <c r="R111" s="30"/>
      <c r="S111" s="23"/>
    </row>
    <row r="112" spans="4:19" s="8" customFormat="1" ht="19.7" customHeight="1">
      <c r="D112" s="17"/>
      <c r="E112" s="52"/>
      <c r="F112" s="52"/>
      <c r="G112" s="249"/>
      <c r="H112" s="513"/>
      <c r="I112" s="18"/>
      <c r="J112" s="177"/>
      <c r="K112" s="357"/>
      <c r="L112" s="53"/>
      <c r="M112" s="18"/>
      <c r="N112" s="24"/>
      <c r="O112" s="30"/>
      <c r="P112" s="17"/>
      <c r="Q112" s="18"/>
      <c r="R112" s="30"/>
      <c r="S112" s="23"/>
    </row>
    <row r="113" spans="4:19" s="8" customFormat="1" ht="19.7" customHeight="1">
      <c r="D113" s="17"/>
      <c r="E113" s="52"/>
      <c r="F113" s="52"/>
      <c r="G113" s="249"/>
      <c r="H113" s="513"/>
      <c r="I113" s="18"/>
      <c r="J113" s="177"/>
      <c r="K113" s="357"/>
      <c r="L113" s="53"/>
      <c r="M113" s="18"/>
      <c r="N113" s="24"/>
      <c r="O113" s="30"/>
      <c r="P113" s="17"/>
      <c r="Q113" s="18"/>
      <c r="R113" s="30"/>
      <c r="S113" s="23"/>
    </row>
    <row r="114" spans="4:19" s="8" customFormat="1" ht="19.7" customHeight="1">
      <c r="D114" s="17"/>
      <c r="E114" s="52"/>
      <c r="F114" s="52"/>
      <c r="G114" s="249"/>
      <c r="H114" s="513"/>
      <c r="I114" s="18"/>
      <c r="J114" s="177"/>
      <c r="K114" s="357"/>
      <c r="L114" s="53"/>
      <c r="M114" s="18"/>
      <c r="N114" s="24"/>
      <c r="O114" s="30"/>
      <c r="P114" s="17"/>
      <c r="Q114" s="18"/>
      <c r="R114" s="30"/>
      <c r="S114" s="23"/>
    </row>
    <row r="115" spans="4:19" s="8" customFormat="1" ht="19.7" customHeight="1">
      <c r="D115" s="17"/>
      <c r="E115" s="52"/>
      <c r="F115" s="52"/>
      <c r="G115" s="249"/>
      <c r="H115" s="513"/>
      <c r="I115" s="18"/>
      <c r="J115" s="177"/>
      <c r="K115" s="357"/>
      <c r="L115" s="53"/>
      <c r="M115" s="18"/>
      <c r="N115" s="24"/>
      <c r="O115" s="30"/>
      <c r="P115" s="17"/>
      <c r="Q115" s="18"/>
      <c r="R115" s="30"/>
      <c r="S115" s="23"/>
    </row>
    <row r="116" spans="4:19" s="8" customFormat="1" ht="19.7" customHeight="1">
      <c r="D116" s="17"/>
      <c r="E116" s="52"/>
      <c r="F116" s="52"/>
      <c r="G116" s="249"/>
      <c r="H116" s="513"/>
      <c r="I116" s="18"/>
      <c r="J116" s="177"/>
      <c r="K116" s="357"/>
      <c r="L116" s="53"/>
      <c r="M116" s="18"/>
      <c r="N116" s="24"/>
      <c r="O116" s="30"/>
      <c r="P116" s="17"/>
      <c r="Q116" s="18"/>
      <c r="R116" s="30"/>
      <c r="S116" s="23"/>
    </row>
    <row r="117" spans="4:19" s="8" customFormat="1" ht="19.7" customHeight="1">
      <c r="D117" s="17"/>
      <c r="E117" s="52"/>
      <c r="F117" s="52"/>
      <c r="G117" s="249"/>
      <c r="H117" s="513"/>
      <c r="I117" s="18"/>
      <c r="J117" s="177"/>
      <c r="K117" s="357"/>
      <c r="L117" s="53"/>
      <c r="M117" s="18"/>
      <c r="N117" s="24"/>
      <c r="O117" s="30"/>
      <c r="P117" s="17"/>
      <c r="Q117" s="18"/>
      <c r="R117" s="30"/>
      <c r="S117" s="23"/>
    </row>
    <row r="118" spans="4:19" s="8" customFormat="1" ht="19.7" customHeight="1">
      <c r="D118" s="17"/>
      <c r="E118" s="52"/>
      <c r="F118" s="52"/>
      <c r="G118" s="249"/>
      <c r="H118" s="513"/>
      <c r="I118" s="18"/>
      <c r="J118" s="177"/>
      <c r="K118" s="357"/>
      <c r="L118" s="53"/>
      <c r="M118" s="18"/>
      <c r="N118" s="24"/>
      <c r="O118" s="30"/>
      <c r="P118" s="17"/>
      <c r="Q118" s="18"/>
      <c r="R118" s="30"/>
      <c r="S118" s="23"/>
    </row>
    <row r="119" spans="4:19" s="8" customFormat="1" ht="19.7" customHeight="1">
      <c r="D119" s="17"/>
      <c r="E119" s="52"/>
      <c r="F119" s="52"/>
      <c r="G119" s="249"/>
      <c r="H119" s="513"/>
      <c r="I119" s="18"/>
      <c r="J119" s="177"/>
      <c r="K119" s="357"/>
      <c r="L119" s="53"/>
      <c r="M119" s="18"/>
      <c r="N119" s="24"/>
      <c r="O119" s="30"/>
      <c r="P119" s="17"/>
      <c r="Q119" s="18"/>
      <c r="R119" s="30"/>
      <c r="S119" s="23"/>
    </row>
    <row r="120" spans="4:19" s="8" customFormat="1" ht="19.7" customHeight="1">
      <c r="D120" s="17"/>
      <c r="E120" s="52"/>
      <c r="F120" s="52"/>
      <c r="G120" s="249"/>
      <c r="H120" s="513"/>
      <c r="I120" s="18"/>
      <c r="J120" s="177"/>
      <c r="K120" s="357"/>
      <c r="L120" s="53"/>
      <c r="M120" s="18"/>
      <c r="N120" s="24"/>
      <c r="O120" s="30"/>
      <c r="P120" s="17"/>
      <c r="Q120" s="18"/>
      <c r="R120" s="30"/>
      <c r="S120" s="23"/>
    </row>
    <row r="121" spans="4:19" s="8" customFormat="1" ht="19.7" customHeight="1">
      <c r="D121" s="17"/>
      <c r="E121" s="52"/>
      <c r="F121" s="52"/>
      <c r="G121" s="249"/>
      <c r="H121" s="513"/>
      <c r="I121" s="18"/>
      <c r="J121" s="177"/>
      <c r="K121" s="357"/>
      <c r="L121" s="53"/>
      <c r="M121" s="18"/>
      <c r="N121" s="24"/>
      <c r="O121" s="30"/>
      <c r="P121" s="17"/>
      <c r="Q121" s="18"/>
      <c r="R121" s="30"/>
      <c r="S121" s="23"/>
    </row>
    <row r="122" spans="4:19" s="8" customFormat="1" ht="19.7" customHeight="1">
      <c r="D122" s="17"/>
      <c r="E122" s="52"/>
      <c r="F122" s="52"/>
      <c r="G122" s="249"/>
      <c r="H122" s="513"/>
      <c r="I122" s="18"/>
      <c r="J122" s="177"/>
      <c r="K122" s="357"/>
      <c r="L122" s="53"/>
      <c r="M122" s="18"/>
      <c r="N122" s="24"/>
      <c r="O122" s="30"/>
      <c r="P122" s="17"/>
      <c r="Q122" s="18"/>
      <c r="R122" s="30"/>
      <c r="S122" s="23"/>
    </row>
    <row r="123" spans="4:19" s="8" customFormat="1" ht="19.7" customHeight="1">
      <c r="D123" s="17"/>
      <c r="E123" s="52"/>
      <c r="F123" s="52"/>
      <c r="G123" s="249"/>
      <c r="H123" s="513"/>
      <c r="I123" s="18"/>
      <c r="J123" s="177"/>
      <c r="K123" s="357"/>
      <c r="L123" s="53"/>
      <c r="M123" s="18"/>
      <c r="N123" s="24"/>
      <c r="O123" s="30"/>
      <c r="P123" s="17"/>
      <c r="Q123" s="18"/>
      <c r="R123" s="30"/>
      <c r="S123" s="23"/>
    </row>
    <row r="124" spans="4:19" s="8" customFormat="1" ht="19.7" customHeight="1">
      <c r="D124" s="17"/>
      <c r="E124" s="52"/>
      <c r="F124" s="52"/>
      <c r="G124" s="249"/>
      <c r="H124" s="513"/>
      <c r="I124" s="18"/>
      <c r="J124" s="177"/>
      <c r="K124" s="357"/>
      <c r="L124" s="53"/>
      <c r="M124" s="18"/>
      <c r="N124" s="24"/>
      <c r="O124" s="30"/>
      <c r="P124" s="17"/>
      <c r="Q124" s="18"/>
      <c r="R124" s="30"/>
      <c r="S124" s="23"/>
    </row>
    <row r="125" spans="4:19" s="8" customFormat="1" ht="19.7" customHeight="1">
      <c r="D125" s="17"/>
      <c r="E125" s="52"/>
      <c r="F125" s="52"/>
      <c r="G125" s="249"/>
      <c r="H125" s="513"/>
      <c r="I125" s="18"/>
      <c r="J125" s="177"/>
      <c r="K125" s="357"/>
      <c r="L125" s="53"/>
      <c r="M125" s="18"/>
      <c r="N125" s="24"/>
      <c r="O125" s="30"/>
      <c r="P125" s="17"/>
      <c r="Q125" s="18"/>
      <c r="R125" s="30"/>
      <c r="S125" s="23"/>
    </row>
    <row r="126" spans="4:19" s="8" customFormat="1" ht="19.7" customHeight="1">
      <c r="D126" s="17"/>
      <c r="E126" s="52"/>
      <c r="F126" s="52"/>
      <c r="G126" s="249"/>
      <c r="H126" s="513"/>
      <c r="I126" s="18"/>
      <c r="J126" s="177"/>
      <c r="K126" s="357"/>
      <c r="L126" s="1080"/>
      <c r="M126" s="18"/>
      <c r="N126" s="24"/>
      <c r="O126" s="30"/>
      <c r="P126" s="17"/>
      <c r="Q126" s="18"/>
      <c r="R126" s="30"/>
      <c r="S126" s="23"/>
    </row>
    <row r="127" spans="4:19" s="8" customFormat="1" ht="19.7" customHeight="1">
      <c r="D127" s="17"/>
      <c r="E127" s="52"/>
      <c r="F127" s="52"/>
      <c r="G127" s="249"/>
      <c r="H127" s="513"/>
      <c r="I127" s="18"/>
      <c r="J127" s="177"/>
      <c r="K127" s="357"/>
      <c r="L127" s="53"/>
      <c r="M127" s="18"/>
      <c r="N127" s="24"/>
      <c r="O127" s="30"/>
      <c r="P127" s="17"/>
      <c r="Q127" s="18"/>
      <c r="R127" s="30"/>
      <c r="S127" s="23"/>
    </row>
    <row r="128" spans="4:19" s="8" customFormat="1" ht="19.7" customHeight="1">
      <c r="D128" s="17"/>
      <c r="E128" s="52"/>
      <c r="F128" s="52"/>
      <c r="G128" s="249"/>
      <c r="H128" s="513"/>
      <c r="I128" s="18"/>
      <c r="J128" s="177"/>
      <c r="K128" s="357"/>
      <c r="L128" s="53"/>
      <c r="M128" s="18"/>
      <c r="N128" s="24"/>
      <c r="O128" s="30"/>
      <c r="P128" s="17"/>
      <c r="Q128" s="18"/>
      <c r="R128" s="30"/>
      <c r="S128" s="23"/>
    </row>
    <row r="129" spans="1:19" s="8" customFormat="1" ht="19.7" customHeight="1">
      <c r="D129" s="17"/>
      <c r="E129" s="52"/>
      <c r="F129" s="52"/>
      <c r="G129" s="249"/>
      <c r="H129" s="513"/>
      <c r="I129" s="18"/>
      <c r="J129" s="177"/>
      <c r="K129" s="357"/>
      <c r="L129" s="53"/>
      <c r="M129" s="18"/>
      <c r="N129" s="24"/>
      <c r="O129" s="30"/>
      <c r="P129" s="17"/>
      <c r="Q129" s="18"/>
      <c r="R129" s="30"/>
      <c r="S129" s="23"/>
    </row>
    <row r="130" spans="1:19" s="8" customFormat="1" ht="19.7" customHeight="1">
      <c r="D130" s="17"/>
      <c r="E130" s="52"/>
      <c r="F130" s="52"/>
      <c r="G130" s="249"/>
      <c r="H130" s="513"/>
      <c r="I130" s="18"/>
      <c r="J130" s="177"/>
      <c r="K130" s="357"/>
      <c r="L130" s="53"/>
      <c r="M130" s="18"/>
      <c r="N130" s="24"/>
      <c r="O130" s="30"/>
      <c r="P130" s="17"/>
      <c r="Q130" s="18"/>
      <c r="R130" s="30"/>
      <c r="S130" s="23"/>
    </row>
    <row r="131" spans="1:19" s="8" customFormat="1" ht="19.7" customHeight="1">
      <c r="D131" s="17"/>
      <c r="E131" s="52"/>
      <c r="F131" s="52"/>
      <c r="G131" s="249"/>
      <c r="H131" s="513"/>
      <c r="I131" s="18"/>
      <c r="J131" s="177"/>
      <c r="K131" s="357"/>
      <c r="L131" s="53"/>
      <c r="M131" s="18"/>
      <c r="N131" s="24"/>
      <c r="O131" s="30"/>
      <c r="P131" s="17"/>
      <c r="Q131" s="18"/>
      <c r="R131" s="30"/>
      <c r="S131" s="23"/>
    </row>
    <row r="132" spans="1:19" s="8" customFormat="1" ht="19.7" customHeight="1">
      <c r="D132" s="17"/>
      <c r="E132" s="52"/>
      <c r="F132" s="52"/>
      <c r="G132" s="249"/>
      <c r="H132" s="513"/>
      <c r="I132" s="18"/>
      <c r="J132" s="177"/>
      <c r="K132" s="357"/>
      <c r="L132" s="53"/>
      <c r="M132" s="18"/>
      <c r="N132" s="24"/>
      <c r="O132" s="30"/>
      <c r="P132" s="17"/>
      <c r="Q132" s="18"/>
      <c r="R132" s="30"/>
      <c r="S132" s="23"/>
    </row>
    <row r="133" spans="1:19" s="8" customFormat="1" ht="19.7" customHeight="1">
      <c r="D133" s="17"/>
      <c r="E133" s="52"/>
      <c r="F133" s="52"/>
      <c r="G133" s="249"/>
      <c r="H133" s="513"/>
      <c r="I133" s="18"/>
      <c r="J133" s="177"/>
      <c r="K133" s="357"/>
      <c r="L133" s="1080"/>
      <c r="M133" s="18"/>
      <c r="N133" s="24"/>
      <c r="O133" s="30"/>
      <c r="P133" s="17"/>
      <c r="Q133" s="18"/>
      <c r="R133" s="30"/>
      <c r="S133" s="23"/>
    </row>
    <row r="134" spans="1:19" s="8" customFormat="1" ht="19.7" customHeight="1">
      <c r="D134" s="17"/>
      <c r="E134" s="17"/>
      <c r="F134" s="17"/>
      <c r="G134" s="249"/>
      <c r="H134" s="513"/>
      <c r="I134" s="18"/>
      <c r="J134" s="177"/>
      <c r="K134" s="357"/>
      <c r="L134" s="53"/>
      <c r="M134" s="18"/>
      <c r="N134" s="24"/>
      <c r="O134" s="30"/>
      <c r="P134" s="17"/>
      <c r="Q134" s="18"/>
      <c r="R134" s="30"/>
      <c r="S134" s="23"/>
    </row>
    <row r="135" spans="1:19" s="8" customFormat="1" ht="19.7" customHeight="1">
      <c r="D135" s="17"/>
      <c r="E135" s="52"/>
      <c r="F135" s="52"/>
      <c r="G135" s="249"/>
      <c r="H135" s="513"/>
      <c r="I135" s="18"/>
      <c r="J135" s="177"/>
      <c r="K135" s="357"/>
      <c r="L135" s="53"/>
      <c r="M135" s="18"/>
      <c r="N135" s="24"/>
      <c r="O135" s="30"/>
      <c r="P135" s="17"/>
      <c r="Q135" s="18"/>
      <c r="R135" s="30"/>
      <c r="S135" s="23"/>
    </row>
    <row r="136" spans="1:19" s="8" customFormat="1" ht="19.7" customHeight="1">
      <c r="D136" s="17"/>
      <c r="E136" s="52"/>
      <c r="F136" s="52"/>
      <c r="G136" s="249"/>
      <c r="H136" s="513"/>
      <c r="I136" s="18"/>
      <c r="J136" s="177"/>
      <c r="K136" s="357"/>
      <c r="L136" s="53"/>
      <c r="M136" s="18"/>
      <c r="N136" s="24"/>
      <c r="O136" s="30"/>
      <c r="P136" s="17"/>
      <c r="Q136" s="18"/>
      <c r="R136" s="30"/>
      <c r="S136" s="23"/>
    </row>
    <row r="137" spans="1:19" s="8" customFormat="1" ht="19.7" customHeight="1">
      <c r="D137" s="17"/>
      <c r="E137" s="17"/>
      <c r="F137" s="17"/>
      <c r="G137" s="249"/>
      <c r="H137" s="513"/>
      <c r="I137" s="18"/>
      <c r="J137" s="177"/>
      <c r="K137" s="357"/>
      <c r="L137" s="53"/>
      <c r="M137" s="18"/>
      <c r="N137" s="24"/>
      <c r="O137" s="30"/>
      <c r="P137" s="17"/>
      <c r="Q137" s="18"/>
      <c r="R137" s="30"/>
      <c r="S137" s="23"/>
    </row>
    <row r="138" spans="1:19" s="8" customFormat="1" ht="19.350000000000001" customHeight="1">
      <c r="D138" s="17"/>
      <c r="E138" s="52"/>
      <c r="F138" s="52"/>
      <c r="G138" s="249"/>
      <c r="H138" s="513"/>
      <c r="I138" s="18"/>
      <c r="J138" s="177"/>
      <c r="K138" s="357"/>
      <c r="L138" s="53"/>
      <c r="M138" s="18"/>
      <c r="N138" s="24"/>
      <c r="O138" s="30"/>
      <c r="P138" s="17"/>
      <c r="Q138" s="18"/>
      <c r="R138" s="30"/>
      <c r="S138" s="23"/>
    </row>
    <row r="139" spans="1:19" s="8" customFormat="1" ht="19.7" customHeight="1">
      <c r="D139" s="17"/>
      <c r="E139" s="17"/>
      <c r="F139" s="17"/>
      <c r="G139" s="321"/>
      <c r="H139" s="1081"/>
      <c r="I139" s="18"/>
      <c r="J139" s="177"/>
      <c r="K139" s="357"/>
      <c r="L139" s="246"/>
      <c r="M139" s="18"/>
      <c r="N139" s="18"/>
      <c r="O139" s="30"/>
      <c r="P139" s="17"/>
      <c r="Q139" s="18"/>
      <c r="R139" s="30"/>
      <c r="S139" s="23"/>
    </row>
    <row r="140" spans="1:19" s="8" customFormat="1" ht="19.7" customHeight="1">
      <c r="D140" s="17"/>
      <c r="E140" s="17"/>
      <c r="F140" s="17"/>
      <c r="G140" s="492">
        <f>SUM(J89:J139)</f>
        <v>0</v>
      </c>
      <c r="H140" s="1081"/>
      <c r="I140" s="18"/>
      <c r="J140" s="177"/>
      <c r="K140" s="357"/>
      <c r="L140" s="24"/>
      <c r="M140" s="18"/>
      <c r="N140" s="18"/>
      <c r="O140" s="30"/>
      <c r="P140" s="17"/>
      <c r="Q140" s="18"/>
      <c r="R140" s="30"/>
      <c r="S140" s="23"/>
    </row>
    <row r="141" spans="1:19" s="8" customFormat="1" ht="19.7" customHeight="1">
      <c r="D141" s="17"/>
      <c r="E141" s="17"/>
      <c r="F141" s="17"/>
      <c r="G141" s="24"/>
      <c r="H141" s="1081"/>
      <c r="I141" s="18"/>
      <c r="J141" s="177"/>
      <c r="K141" s="357"/>
      <c r="L141" s="24"/>
      <c r="M141" s="18"/>
      <c r="N141" s="18"/>
      <c r="O141" s="30"/>
      <c r="P141" s="17"/>
      <c r="Q141" s="18"/>
      <c r="R141" s="30"/>
      <c r="S141" s="23"/>
    </row>
    <row r="142" spans="1:19" s="8" customFormat="1" ht="19.7" customHeight="1">
      <c r="D142" s="17"/>
      <c r="E142" s="17"/>
      <c r="F142" s="17"/>
      <c r="G142" s="24"/>
      <c r="H142" s="1081"/>
      <c r="I142" s="18"/>
      <c r="J142" s="177"/>
      <c r="K142" s="357"/>
      <c r="L142" s="24"/>
      <c r="M142" s="24"/>
      <c r="N142" s="18"/>
      <c r="O142" s="30"/>
      <c r="P142" s="17"/>
      <c r="Q142" s="18"/>
      <c r="R142" s="30"/>
      <c r="S142" s="23"/>
    </row>
    <row r="143" spans="1:19">
      <c r="A143" s="8"/>
      <c r="B143" s="8"/>
      <c r="C143" s="8"/>
      <c r="D143" s="17"/>
      <c r="E143" s="17"/>
      <c r="F143" s="17"/>
      <c r="G143" s="24"/>
      <c r="H143" s="1081"/>
      <c r="I143" s="18"/>
      <c r="J143" s="177"/>
      <c r="K143" s="357"/>
      <c r="L143" s="24"/>
      <c r="M143" s="18"/>
      <c r="N143" s="18"/>
      <c r="O143" s="30"/>
      <c r="P143" s="17"/>
      <c r="Q143" s="18"/>
      <c r="R143" s="30"/>
      <c r="S143" s="23"/>
    </row>
    <row r="144" spans="1:19">
      <c r="J144" s="1082"/>
    </row>
  </sheetData>
  <autoFilter ref="A8:S19" xr:uid="{82BD62D9-613B-4BB7-94CB-2D347301593A}"/>
  <mergeCells count="8">
    <mergeCell ref="D6:F6"/>
    <mergeCell ref="E10:G10"/>
    <mergeCell ref="D2:F2"/>
    <mergeCell ref="I2:K2"/>
    <mergeCell ref="D3:F3"/>
    <mergeCell ref="J3:M4"/>
    <mergeCell ref="D4:F4"/>
    <mergeCell ref="D5:F5"/>
  </mergeCells>
  <phoneticPr fontId="3"/>
  <pageMargins left="0" right="0" top="0" bottom="0" header="0" footer="0"/>
  <pageSetup paperSize="8" scale="65" orientation="portrait"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547AC-2304-4DE4-9495-5B263B704C54}">
  <sheetPr>
    <tabColor theme="7" tint="0.39997558519241921"/>
  </sheetPr>
  <dimension ref="A2:R106"/>
  <sheetViews>
    <sheetView zoomScaleNormal="100" workbookViewId="0">
      <pane xSplit="11" ySplit="8" topLeftCell="N9" activePane="bottomRight" state="frozen"/>
      <selection pane="topRight" activeCell="K1" sqref="K1"/>
      <selection pane="bottomLeft" activeCell="A9" sqref="A9"/>
      <selection pane="bottomRight" activeCell="R12" sqref="R12"/>
    </sheetView>
  </sheetViews>
  <sheetFormatPr defaultRowHeight="18.75"/>
  <cols>
    <col min="1" max="1" width="10.125" style="9" customWidth="1"/>
    <col min="2" max="2" width="2.625" style="9" customWidth="1"/>
    <col min="3" max="3" width="5.75" style="8" customWidth="1"/>
    <col min="4" max="4" width="10.625" style="9" customWidth="1"/>
    <col min="5" max="5" width="9.5" style="9" customWidth="1"/>
    <col min="6" max="6" width="47" style="9" customWidth="1"/>
    <col min="7" max="7" width="6.25" style="9" customWidth="1"/>
    <col min="8" max="9" width="9.875" style="9" bestFit="1" customWidth="1"/>
    <col min="10" max="10" width="5.75" style="10" customWidth="1"/>
    <col min="11" max="11" width="44.875" style="9" customWidth="1"/>
    <col min="12" max="12" width="43.625" style="9" customWidth="1"/>
    <col min="13" max="13" width="30.75" style="8" customWidth="1"/>
    <col min="14" max="14" width="13.75" style="48" customWidth="1"/>
    <col min="15" max="15" width="6.375" style="9" customWidth="1"/>
    <col min="16" max="16" width="13.25" style="10" customWidth="1"/>
    <col min="17" max="17" width="19.375" style="49" customWidth="1"/>
    <col min="18" max="18" width="15.625" style="11" customWidth="1"/>
    <col min="19" max="256" width="9" style="9"/>
    <col min="257" max="257" width="10.125" style="9" customWidth="1"/>
    <col min="258" max="258" width="2.625" style="9" customWidth="1"/>
    <col min="259" max="259" width="5.75" style="9" customWidth="1"/>
    <col min="260" max="260" width="10.625" style="9" customWidth="1"/>
    <col min="261" max="261" width="9.5" style="9" customWidth="1"/>
    <col min="262" max="262" width="47" style="9" customWidth="1"/>
    <col min="263" max="263" width="6.25" style="9" customWidth="1"/>
    <col min="264" max="265" width="9.875" style="9" bestFit="1" customWidth="1"/>
    <col min="266" max="266" width="5.75" style="9" customWidth="1"/>
    <col min="267" max="267" width="44.875" style="9" customWidth="1"/>
    <col min="268" max="268" width="43.625" style="9" customWidth="1"/>
    <col min="269" max="269" width="30.75" style="9" customWidth="1"/>
    <col min="270" max="270" width="13.75" style="9" customWidth="1"/>
    <col min="271" max="271" width="6.375" style="9" customWidth="1"/>
    <col min="272" max="272" width="13.25" style="9" customWidth="1"/>
    <col min="273" max="273" width="19.375" style="9" customWidth="1"/>
    <col min="274" max="274" width="15.625" style="9" customWidth="1"/>
    <col min="275" max="512" width="9" style="9"/>
    <col min="513" max="513" width="10.125" style="9" customWidth="1"/>
    <col min="514" max="514" width="2.625" style="9" customWidth="1"/>
    <col min="515" max="515" width="5.75" style="9" customWidth="1"/>
    <col min="516" max="516" width="10.625" style="9" customWidth="1"/>
    <col min="517" max="517" width="9.5" style="9" customWidth="1"/>
    <col min="518" max="518" width="47" style="9" customWidth="1"/>
    <col min="519" max="519" width="6.25" style="9" customWidth="1"/>
    <col min="520" max="521" width="9.875" style="9" bestFit="1" customWidth="1"/>
    <col min="522" max="522" width="5.75" style="9" customWidth="1"/>
    <col min="523" max="523" width="44.875" style="9" customWidth="1"/>
    <col min="524" max="524" width="43.625" style="9" customWidth="1"/>
    <col min="525" max="525" width="30.75" style="9" customWidth="1"/>
    <col min="526" max="526" width="13.75" style="9" customWidth="1"/>
    <col min="527" max="527" width="6.375" style="9" customWidth="1"/>
    <col min="528" max="528" width="13.25" style="9" customWidth="1"/>
    <col min="529" max="529" width="19.375" style="9" customWidth="1"/>
    <col min="530" max="530" width="15.625" style="9" customWidth="1"/>
    <col min="531" max="768" width="9" style="9"/>
    <col min="769" max="769" width="10.125" style="9" customWidth="1"/>
    <col min="770" max="770" width="2.625" style="9" customWidth="1"/>
    <col min="771" max="771" width="5.75" style="9" customWidth="1"/>
    <col min="772" max="772" width="10.625" style="9" customWidth="1"/>
    <col min="773" max="773" width="9.5" style="9" customWidth="1"/>
    <col min="774" max="774" width="47" style="9" customWidth="1"/>
    <col min="775" max="775" width="6.25" style="9" customWidth="1"/>
    <col min="776" max="777" width="9.875" style="9" bestFit="1" customWidth="1"/>
    <col min="778" max="778" width="5.75" style="9" customWidth="1"/>
    <col min="779" max="779" width="44.875" style="9" customWidth="1"/>
    <col min="780" max="780" width="43.625" style="9" customWidth="1"/>
    <col min="781" max="781" width="30.75" style="9" customWidth="1"/>
    <col min="782" max="782" width="13.75" style="9" customWidth="1"/>
    <col min="783" max="783" width="6.375" style="9" customWidth="1"/>
    <col min="784" max="784" width="13.25" style="9" customWidth="1"/>
    <col min="785" max="785" width="19.375" style="9" customWidth="1"/>
    <col min="786" max="786" width="15.625" style="9" customWidth="1"/>
    <col min="787" max="1024" width="9" style="9"/>
    <col min="1025" max="1025" width="10.125" style="9" customWidth="1"/>
    <col min="1026" max="1026" width="2.625" style="9" customWidth="1"/>
    <col min="1027" max="1027" width="5.75" style="9" customWidth="1"/>
    <col min="1028" max="1028" width="10.625" style="9" customWidth="1"/>
    <col min="1029" max="1029" width="9.5" style="9" customWidth="1"/>
    <col min="1030" max="1030" width="47" style="9" customWidth="1"/>
    <col min="1031" max="1031" width="6.25" style="9" customWidth="1"/>
    <col min="1032" max="1033" width="9.875" style="9" bestFit="1" customWidth="1"/>
    <col min="1034" max="1034" width="5.75" style="9" customWidth="1"/>
    <col min="1035" max="1035" width="44.875" style="9" customWidth="1"/>
    <col min="1036" max="1036" width="43.625" style="9" customWidth="1"/>
    <col min="1037" max="1037" width="30.75" style="9" customWidth="1"/>
    <col min="1038" max="1038" width="13.75" style="9" customWidth="1"/>
    <col min="1039" max="1039" width="6.375" style="9" customWidth="1"/>
    <col min="1040" max="1040" width="13.25" style="9" customWidth="1"/>
    <col min="1041" max="1041" width="19.375" style="9" customWidth="1"/>
    <col min="1042" max="1042" width="15.625" style="9" customWidth="1"/>
    <col min="1043" max="1280" width="9" style="9"/>
    <col min="1281" max="1281" width="10.125" style="9" customWidth="1"/>
    <col min="1282" max="1282" width="2.625" style="9" customWidth="1"/>
    <col min="1283" max="1283" width="5.75" style="9" customWidth="1"/>
    <col min="1284" max="1284" width="10.625" style="9" customWidth="1"/>
    <col min="1285" max="1285" width="9.5" style="9" customWidth="1"/>
    <col min="1286" max="1286" width="47" style="9" customWidth="1"/>
    <col min="1287" max="1287" width="6.25" style="9" customWidth="1"/>
    <col min="1288" max="1289" width="9.875" style="9" bestFit="1" customWidth="1"/>
    <col min="1290" max="1290" width="5.75" style="9" customWidth="1"/>
    <col min="1291" max="1291" width="44.875" style="9" customWidth="1"/>
    <col min="1292" max="1292" width="43.625" style="9" customWidth="1"/>
    <col min="1293" max="1293" width="30.75" style="9" customWidth="1"/>
    <col min="1294" max="1294" width="13.75" style="9" customWidth="1"/>
    <col min="1295" max="1295" width="6.375" style="9" customWidth="1"/>
    <col min="1296" max="1296" width="13.25" style="9" customWidth="1"/>
    <col min="1297" max="1297" width="19.375" style="9" customWidth="1"/>
    <col min="1298" max="1298" width="15.625" style="9" customWidth="1"/>
    <col min="1299" max="1536" width="9" style="9"/>
    <col min="1537" max="1537" width="10.125" style="9" customWidth="1"/>
    <col min="1538" max="1538" width="2.625" style="9" customWidth="1"/>
    <col min="1539" max="1539" width="5.75" style="9" customWidth="1"/>
    <col min="1540" max="1540" width="10.625" style="9" customWidth="1"/>
    <col min="1541" max="1541" width="9.5" style="9" customWidth="1"/>
    <col min="1542" max="1542" width="47" style="9" customWidth="1"/>
    <col min="1543" max="1543" width="6.25" style="9" customWidth="1"/>
    <col min="1544" max="1545" width="9.875" style="9" bestFit="1" customWidth="1"/>
    <col min="1546" max="1546" width="5.75" style="9" customWidth="1"/>
    <col min="1547" max="1547" width="44.875" style="9" customWidth="1"/>
    <col min="1548" max="1548" width="43.625" style="9" customWidth="1"/>
    <col min="1549" max="1549" width="30.75" style="9" customWidth="1"/>
    <col min="1550" max="1550" width="13.75" style="9" customWidth="1"/>
    <col min="1551" max="1551" width="6.375" style="9" customWidth="1"/>
    <col min="1552" max="1552" width="13.25" style="9" customWidth="1"/>
    <col min="1553" max="1553" width="19.375" style="9" customWidth="1"/>
    <col min="1554" max="1554" width="15.625" style="9" customWidth="1"/>
    <col min="1555" max="1792" width="9" style="9"/>
    <col min="1793" max="1793" width="10.125" style="9" customWidth="1"/>
    <col min="1794" max="1794" width="2.625" style="9" customWidth="1"/>
    <col min="1795" max="1795" width="5.75" style="9" customWidth="1"/>
    <col min="1796" max="1796" width="10.625" style="9" customWidth="1"/>
    <col min="1797" max="1797" width="9.5" style="9" customWidth="1"/>
    <col min="1798" max="1798" width="47" style="9" customWidth="1"/>
    <col min="1799" max="1799" width="6.25" style="9" customWidth="1"/>
    <col min="1800" max="1801" width="9.875" style="9" bestFit="1" customWidth="1"/>
    <col min="1802" max="1802" width="5.75" style="9" customWidth="1"/>
    <col min="1803" max="1803" width="44.875" style="9" customWidth="1"/>
    <col min="1804" max="1804" width="43.625" style="9" customWidth="1"/>
    <col min="1805" max="1805" width="30.75" style="9" customWidth="1"/>
    <col min="1806" max="1806" width="13.75" style="9" customWidth="1"/>
    <col min="1807" max="1807" width="6.375" style="9" customWidth="1"/>
    <col min="1808" max="1808" width="13.25" style="9" customWidth="1"/>
    <col min="1809" max="1809" width="19.375" style="9" customWidth="1"/>
    <col min="1810" max="1810" width="15.625" style="9" customWidth="1"/>
    <col min="1811" max="2048" width="9" style="9"/>
    <col min="2049" max="2049" width="10.125" style="9" customWidth="1"/>
    <col min="2050" max="2050" width="2.625" style="9" customWidth="1"/>
    <col min="2051" max="2051" width="5.75" style="9" customWidth="1"/>
    <col min="2052" max="2052" width="10.625" style="9" customWidth="1"/>
    <col min="2053" max="2053" width="9.5" style="9" customWidth="1"/>
    <col min="2054" max="2054" width="47" style="9" customWidth="1"/>
    <col min="2055" max="2055" width="6.25" style="9" customWidth="1"/>
    <col min="2056" max="2057" width="9.875" style="9" bestFit="1" customWidth="1"/>
    <col min="2058" max="2058" width="5.75" style="9" customWidth="1"/>
    <col min="2059" max="2059" width="44.875" style="9" customWidth="1"/>
    <col min="2060" max="2060" width="43.625" style="9" customWidth="1"/>
    <col min="2061" max="2061" width="30.75" style="9" customWidth="1"/>
    <col min="2062" max="2062" width="13.75" style="9" customWidth="1"/>
    <col min="2063" max="2063" width="6.375" style="9" customWidth="1"/>
    <col min="2064" max="2064" width="13.25" style="9" customWidth="1"/>
    <col min="2065" max="2065" width="19.375" style="9" customWidth="1"/>
    <col min="2066" max="2066" width="15.625" style="9" customWidth="1"/>
    <col min="2067" max="2304" width="9" style="9"/>
    <col min="2305" max="2305" width="10.125" style="9" customWidth="1"/>
    <col min="2306" max="2306" width="2.625" style="9" customWidth="1"/>
    <col min="2307" max="2307" width="5.75" style="9" customWidth="1"/>
    <col min="2308" max="2308" width="10.625" style="9" customWidth="1"/>
    <col min="2309" max="2309" width="9.5" style="9" customWidth="1"/>
    <col min="2310" max="2310" width="47" style="9" customWidth="1"/>
    <col min="2311" max="2311" width="6.25" style="9" customWidth="1"/>
    <col min="2312" max="2313" width="9.875" style="9" bestFit="1" customWidth="1"/>
    <col min="2314" max="2314" width="5.75" style="9" customWidth="1"/>
    <col min="2315" max="2315" width="44.875" style="9" customWidth="1"/>
    <col min="2316" max="2316" width="43.625" style="9" customWidth="1"/>
    <col min="2317" max="2317" width="30.75" style="9" customWidth="1"/>
    <col min="2318" max="2318" width="13.75" style="9" customWidth="1"/>
    <col min="2319" max="2319" width="6.375" style="9" customWidth="1"/>
    <col min="2320" max="2320" width="13.25" style="9" customWidth="1"/>
    <col min="2321" max="2321" width="19.375" style="9" customWidth="1"/>
    <col min="2322" max="2322" width="15.625" style="9" customWidth="1"/>
    <col min="2323" max="2560" width="9" style="9"/>
    <col min="2561" max="2561" width="10.125" style="9" customWidth="1"/>
    <col min="2562" max="2562" width="2.625" style="9" customWidth="1"/>
    <col min="2563" max="2563" width="5.75" style="9" customWidth="1"/>
    <col min="2564" max="2564" width="10.625" style="9" customWidth="1"/>
    <col min="2565" max="2565" width="9.5" style="9" customWidth="1"/>
    <col min="2566" max="2566" width="47" style="9" customWidth="1"/>
    <col min="2567" max="2567" width="6.25" style="9" customWidth="1"/>
    <col min="2568" max="2569" width="9.875" style="9" bestFit="1" customWidth="1"/>
    <col min="2570" max="2570" width="5.75" style="9" customWidth="1"/>
    <col min="2571" max="2571" width="44.875" style="9" customWidth="1"/>
    <col min="2572" max="2572" width="43.625" style="9" customWidth="1"/>
    <col min="2573" max="2573" width="30.75" style="9" customWidth="1"/>
    <col min="2574" max="2574" width="13.75" style="9" customWidth="1"/>
    <col min="2575" max="2575" width="6.375" style="9" customWidth="1"/>
    <col min="2576" max="2576" width="13.25" style="9" customWidth="1"/>
    <col min="2577" max="2577" width="19.375" style="9" customWidth="1"/>
    <col min="2578" max="2578" width="15.625" style="9" customWidth="1"/>
    <col min="2579" max="2816" width="9" style="9"/>
    <col min="2817" max="2817" width="10.125" style="9" customWidth="1"/>
    <col min="2818" max="2818" width="2.625" style="9" customWidth="1"/>
    <col min="2819" max="2819" width="5.75" style="9" customWidth="1"/>
    <col min="2820" max="2820" width="10.625" style="9" customWidth="1"/>
    <col min="2821" max="2821" width="9.5" style="9" customWidth="1"/>
    <col min="2822" max="2822" width="47" style="9" customWidth="1"/>
    <col min="2823" max="2823" width="6.25" style="9" customWidth="1"/>
    <col min="2824" max="2825" width="9.875" style="9" bestFit="1" customWidth="1"/>
    <col min="2826" max="2826" width="5.75" style="9" customWidth="1"/>
    <col min="2827" max="2827" width="44.875" style="9" customWidth="1"/>
    <col min="2828" max="2828" width="43.625" style="9" customWidth="1"/>
    <col min="2829" max="2829" width="30.75" style="9" customWidth="1"/>
    <col min="2830" max="2830" width="13.75" style="9" customWidth="1"/>
    <col min="2831" max="2831" width="6.375" style="9" customWidth="1"/>
    <col min="2832" max="2832" width="13.25" style="9" customWidth="1"/>
    <col min="2833" max="2833" width="19.375" style="9" customWidth="1"/>
    <col min="2834" max="2834" width="15.625" style="9" customWidth="1"/>
    <col min="2835" max="3072" width="9" style="9"/>
    <col min="3073" max="3073" width="10.125" style="9" customWidth="1"/>
    <col min="3074" max="3074" width="2.625" style="9" customWidth="1"/>
    <col min="3075" max="3075" width="5.75" style="9" customWidth="1"/>
    <col min="3076" max="3076" width="10.625" style="9" customWidth="1"/>
    <col min="3077" max="3077" width="9.5" style="9" customWidth="1"/>
    <col min="3078" max="3078" width="47" style="9" customWidth="1"/>
    <col min="3079" max="3079" width="6.25" style="9" customWidth="1"/>
    <col min="3080" max="3081" width="9.875" style="9" bestFit="1" customWidth="1"/>
    <col min="3082" max="3082" width="5.75" style="9" customWidth="1"/>
    <col min="3083" max="3083" width="44.875" style="9" customWidth="1"/>
    <col min="3084" max="3084" width="43.625" style="9" customWidth="1"/>
    <col min="3085" max="3085" width="30.75" style="9" customWidth="1"/>
    <col min="3086" max="3086" width="13.75" style="9" customWidth="1"/>
    <col min="3087" max="3087" width="6.375" style="9" customWidth="1"/>
    <col min="3088" max="3088" width="13.25" style="9" customWidth="1"/>
    <col min="3089" max="3089" width="19.375" style="9" customWidth="1"/>
    <col min="3090" max="3090" width="15.625" style="9" customWidth="1"/>
    <col min="3091" max="3328" width="9" style="9"/>
    <col min="3329" max="3329" width="10.125" style="9" customWidth="1"/>
    <col min="3330" max="3330" width="2.625" style="9" customWidth="1"/>
    <col min="3331" max="3331" width="5.75" style="9" customWidth="1"/>
    <col min="3332" max="3332" width="10.625" style="9" customWidth="1"/>
    <col min="3333" max="3333" width="9.5" style="9" customWidth="1"/>
    <col min="3334" max="3334" width="47" style="9" customWidth="1"/>
    <col min="3335" max="3335" width="6.25" style="9" customWidth="1"/>
    <col min="3336" max="3337" width="9.875" style="9" bestFit="1" customWidth="1"/>
    <col min="3338" max="3338" width="5.75" style="9" customWidth="1"/>
    <col min="3339" max="3339" width="44.875" style="9" customWidth="1"/>
    <col min="3340" max="3340" width="43.625" style="9" customWidth="1"/>
    <col min="3341" max="3341" width="30.75" style="9" customWidth="1"/>
    <col min="3342" max="3342" width="13.75" style="9" customWidth="1"/>
    <col min="3343" max="3343" width="6.375" style="9" customWidth="1"/>
    <col min="3344" max="3344" width="13.25" style="9" customWidth="1"/>
    <col min="3345" max="3345" width="19.375" style="9" customWidth="1"/>
    <col min="3346" max="3346" width="15.625" style="9" customWidth="1"/>
    <col min="3347" max="3584" width="9" style="9"/>
    <col min="3585" max="3585" width="10.125" style="9" customWidth="1"/>
    <col min="3586" max="3586" width="2.625" style="9" customWidth="1"/>
    <col min="3587" max="3587" width="5.75" style="9" customWidth="1"/>
    <col min="3588" max="3588" width="10.625" style="9" customWidth="1"/>
    <col min="3589" max="3589" width="9.5" style="9" customWidth="1"/>
    <col min="3590" max="3590" width="47" style="9" customWidth="1"/>
    <col min="3591" max="3591" width="6.25" style="9" customWidth="1"/>
    <col min="3592" max="3593" width="9.875" style="9" bestFit="1" customWidth="1"/>
    <col min="3594" max="3594" width="5.75" style="9" customWidth="1"/>
    <col min="3595" max="3595" width="44.875" style="9" customWidth="1"/>
    <col min="3596" max="3596" width="43.625" style="9" customWidth="1"/>
    <col min="3597" max="3597" width="30.75" style="9" customWidth="1"/>
    <col min="3598" max="3598" width="13.75" style="9" customWidth="1"/>
    <col min="3599" max="3599" width="6.375" style="9" customWidth="1"/>
    <col min="3600" max="3600" width="13.25" style="9" customWidth="1"/>
    <col min="3601" max="3601" width="19.375" style="9" customWidth="1"/>
    <col min="3602" max="3602" width="15.625" style="9" customWidth="1"/>
    <col min="3603" max="3840" width="9" style="9"/>
    <col min="3841" max="3841" width="10.125" style="9" customWidth="1"/>
    <col min="3842" max="3842" width="2.625" style="9" customWidth="1"/>
    <col min="3843" max="3843" width="5.75" style="9" customWidth="1"/>
    <col min="3844" max="3844" width="10.625" style="9" customWidth="1"/>
    <col min="3845" max="3845" width="9.5" style="9" customWidth="1"/>
    <col min="3846" max="3846" width="47" style="9" customWidth="1"/>
    <col min="3847" max="3847" width="6.25" style="9" customWidth="1"/>
    <col min="3848" max="3849" width="9.875" style="9" bestFit="1" customWidth="1"/>
    <col min="3850" max="3850" width="5.75" style="9" customWidth="1"/>
    <col min="3851" max="3851" width="44.875" style="9" customWidth="1"/>
    <col min="3852" max="3852" width="43.625" style="9" customWidth="1"/>
    <col min="3853" max="3853" width="30.75" style="9" customWidth="1"/>
    <col min="3854" max="3854" width="13.75" style="9" customWidth="1"/>
    <col min="3855" max="3855" width="6.375" style="9" customWidth="1"/>
    <col min="3856" max="3856" width="13.25" style="9" customWidth="1"/>
    <col min="3857" max="3857" width="19.375" style="9" customWidth="1"/>
    <col min="3858" max="3858" width="15.625" style="9" customWidth="1"/>
    <col min="3859" max="4096" width="9" style="9"/>
    <col min="4097" max="4097" width="10.125" style="9" customWidth="1"/>
    <col min="4098" max="4098" width="2.625" style="9" customWidth="1"/>
    <col min="4099" max="4099" width="5.75" style="9" customWidth="1"/>
    <col min="4100" max="4100" width="10.625" style="9" customWidth="1"/>
    <col min="4101" max="4101" width="9.5" style="9" customWidth="1"/>
    <col min="4102" max="4102" width="47" style="9" customWidth="1"/>
    <col min="4103" max="4103" width="6.25" style="9" customWidth="1"/>
    <col min="4104" max="4105" width="9.875" style="9" bestFit="1" customWidth="1"/>
    <col min="4106" max="4106" width="5.75" style="9" customWidth="1"/>
    <col min="4107" max="4107" width="44.875" style="9" customWidth="1"/>
    <col min="4108" max="4108" width="43.625" style="9" customWidth="1"/>
    <col min="4109" max="4109" width="30.75" style="9" customWidth="1"/>
    <col min="4110" max="4110" width="13.75" style="9" customWidth="1"/>
    <col min="4111" max="4111" width="6.375" style="9" customWidth="1"/>
    <col min="4112" max="4112" width="13.25" style="9" customWidth="1"/>
    <col min="4113" max="4113" width="19.375" style="9" customWidth="1"/>
    <col min="4114" max="4114" width="15.625" style="9" customWidth="1"/>
    <col min="4115" max="4352" width="9" style="9"/>
    <col min="4353" max="4353" width="10.125" style="9" customWidth="1"/>
    <col min="4354" max="4354" width="2.625" style="9" customWidth="1"/>
    <col min="4355" max="4355" width="5.75" style="9" customWidth="1"/>
    <col min="4356" max="4356" width="10.625" style="9" customWidth="1"/>
    <col min="4357" max="4357" width="9.5" style="9" customWidth="1"/>
    <col min="4358" max="4358" width="47" style="9" customWidth="1"/>
    <col min="4359" max="4359" width="6.25" style="9" customWidth="1"/>
    <col min="4360" max="4361" width="9.875" style="9" bestFit="1" customWidth="1"/>
    <col min="4362" max="4362" width="5.75" style="9" customWidth="1"/>
    <col min="4363" max="4363" width="44.875" style="9" customWidth="1"/>
    <col min="4364" max="4364" width="43.625" style="9" customWidth="1"/>
    <col min="4365" max="4365" width="30.75" style="9" customWidth="1"/>
    <col min="4366" max="4366" width="13.75" style="9" customWidth="1"/>
    <col min="4367" max="4367" width="6.375" style="9" customWidth="1"/>
    <col min="4368" max="4368" width="13.25" style="9" customWidth="1"/>
    <col min="4369" max="4369" width="19.375" style="9" customWidth="1"/>
    <col min="4370" max="4370" width="15.625" style="9" customWidth="1"/>
    <col min="4371" max="4608" width="9" style="9"/>
    <col min="4609" max="4609" width="10.125" style="9" customWidth="1"/>
    <col min="4610" max="4610" width="2.625" style="9" customWidth="1"/>
    <col min="4611" max="4611" width="5.75" style="9" customWidth="1"/>
    <col min="4612" max="4612" width="10.625" style="9" customWidth="1"/>
    <col min="4613" max="4613" width="9.5" style="9" customWidth="1"/>
    <col min="4614" max="4614" width="47" style="9" customWidth="1"/>
    <col min="4615" max="4615" width="6.25" style="9" customWidth="1"/>
    <col min="4616" max="4617" width="9.875" style="9" bestFit="1" customWidth="1"/>
    <col min="4618" max="4618" width="5.75" style="9" customWidth="1"/>
    <col min="4619" max="4619" width="44.875" style="9" customWidth="1"/>
    <col min="4620" max="4620" width="43.625" style="9" customWidth="1"/>
    <col min="4621" max="4621" width="30.75" style="9" customWidth="1"/>
    <col min="4622" max="4622" width="13.75" style="9" customWidth="1"/>
    <col min="4623" max="4623" width="6.375" style="9" customWidth="1"/>
    <col min="4624" max="4624" width="13.25" style="9" customWidth="1"/>
    <col min="4625" max="4625" width="19.375" style="9" customWidth="1"/>
    <col min="4626" max="4626" width="15.625" style="9" customWidth="1"/>
    <col min="4627" max="4864" width="9" style="9"/>
    <col min="4865" max="4865" width="10.125" style="9" customWidth="1"/>
    <col min="4866" max="4866" width="2.625" style="9" customWidth="1"/>
    <col min="4867" max="4867" width="5.75" style="9" customWidth="1"/>
    <col min="4868" max="4868" width="10.625" style="9" customWidth="1"/>
    <col min="4869" max="4869" width="9.5" style="9" customWidth="1"/>
    <col min="4870" max="4870" width="47" style="9" customWidth="1"/>
    <col min="4871" max="4871" width="6.25" style="9" customWidth="1"/>
    <col min="4872" max="4873" width="9.875" style="9" bestFit="1" customWidth="1"/>
    <col min="4874" max="4874" width="5.75" style="9" customWidth="1"/>
    <col min="4875" max="4875" width="44.875" style="9" customWidth="1"/>
    <col min="4876" max="4876" width="43.625" style="9" customWidth="1"/>
    <col min="4877" max="4877" width="30.75" style="9" customWidth="1"/>
    <col min="4878" max="4878" width="13.75" style="9" customWidth="1"/>
    <col min="4879" max="4879" width="6.375" style="9" customWidth="1"/>
    <col min="4880" max="4880" width="13.25" style="9" customWidth="1"/>
    <col min="4881" max="4881" width="19.375" style="9" customWidth="1"/>
    <col min="4882" max="4882" width="15.625" style="9" customWidth="1"/>
    <col min="4883" max="5120" width="9" style="9"/>
    <col min="5121" max="5121" width="10.125" style="9" customWidth="1"/>
    <col min="5122" max="5122" width="2.625" style="9" customWidth="1"/>
    <col min="5123" max="5123" width="5.75" style="9" customWidth="1"/>
    <col min="5124" max="5124" width="10.625" style="9" customWidth="1"/>
    <col min="5125" max="5125" width="9.5" style="9" customWidth="1"/>
    <col min="5126" max="5126" width="47" style="9" customWidth="1"/>
    <col min="5127" max="5127" width="6.25" style="9" customWidth="1"/>
    <col min="5128" max="5129" width="9.875" style="9" bestFit="1" customWidth="1"/>
    <col min="5130" max="5130" width="5.75" style="9" customWidth="1"/>
    <col min="5131" max="5131" width="44.875" style="9" customWidth="1"/>
    <col min="5132" max="5132" width="43.625" style="9" customWidth="1"/>
    <col min="5133" max="5133" width="30.75" style="9" customWidth="1"/>
    <col min="5134" max="5134" width="13.75" style="9" customWidth="1"/>
    <col min="5135" max="5135" width="6.375" style="9" customWidth="1"/>
    <col min="5136" max="5136" width="13.25" style="9" customWidth="1"/>
    <col min="5137" max="5137" width="19.375" style="9" customWidth="1"/>
    <col min="5138" max="5138" width="15.625" style="9" customWidth="1"/>
    <col min="5139" max="5376" width="9" style="9"/>
    <col min="5377" max="5377" width="10.125" style="9" customWidth="1"/>
    <col min="5378" max="5378" width="2.625" style="9" customWidth="1"/>
    <col min="5379" max="5379" width="5.75" style="9" customWidth="1"/>
    <col min="5380" max="5380" width="10.625" style="9" customWidth="1"/>
    <col min="5381" max="5381" width="9.5" style="9" customWidth="1"/>
    <col min="5382" max="5382" width="47" style="9" customWidth="1"/>
    <col min="5383" max="5383" width="6.25" style="9" customWidth="1"/>
    <col min="5384" max="5385" width="9.875" style="9" bestFit="1" customWidth="1"/>
    <col min="5386" max="5386" width="5.75" style="9" customWidth="1"/>
    <col min="5387" max="5387" width="44.875" style="9" customWidth="1"/>
    <col min="5388" max="5388" width="43.625" style="9" customWidth="1"/>
    <col min="5389" max="5389" width="30.75" style="9" customWidth="1"/>
    <col min="5390" max="5390" width="13.75" style="9" customWidth="1"/>
    <col min="5391" max="5391" width="6.375" style="9" customWidth="1"/>
    <col min="5392" max="5392" width="13.25" style="9" customWidth="1"/>
    <col min="5393" max="5393" width="19.375" style="9" customWidth="1"/>
    <col min="5394" max="5394" width="15.625" style="9" customWidth="1"/>
    <col min="5395" max="5632" width="9" style="9"/>
    <col min="5633" max="5633" width="10.125" style="9" customWidth="1"/>
    <col min="5634" max="5634" width="2.625" style="9" customWidth="1"/>
    <col min="5635" max="5635" width="5.75" style="9" customWidth="1"/>
    <col min="5636" max="5636" width="10.625" style="9" customWidth="1"/>
    <col min="5637" max="5637" width="9.5" style="9" customWidth="1"/>
    <col min="5638" max="5638" width="47" style="9" customWidth="1"/>
    <col min="5639" max="5639" width="6.25" style="9" customWidth="1"/>
    <col min="5640" max="5641" width="9.875" style="9" bestFit="1" customWidth="1"/>
    <col min="5642" max="5642" width="5.75" style="9" customWidth="1"/>
    <col min="5643" max="5643" width="44.875" style="9" customWidth="1"/>
    <col min="5644" max="5644" width="43.625" style="9" customWidth="1"/>
    <col min="5645" max="5645" width="30.75" style="9" customWidth="1"/>
    <col min="5646" max="5646" width="13.75" style="9" customWidth="1"/>
    <col min="5647" max="5647" width="6.375" style="9" customWidth="1"/>
    <col min="5648" max="5648" width="13.25" style="9" customWidth="1"/>
    <col min="5649" max="5649" width="19.375" style="9" customWidth="1"/>
    <col min="5650" max="5650" width="15.625" style="9" customWidth="1"/>
    <col min="5651" max="5888" width="9" style="9"/>
    <col min="5889" max="5889" width="10.125" style="9" customWidth="1"/>
    <col min="5890" max="5890" width="2.625" style="9" customWidth="1"/>
    <col min="5891" max="5891" width="5.75" style="9" customWidth="1"/>
    <col min="5892" max="5892" width="10.625" style="9" customWidth="1"/>
    <col min="5893" max="5893" width="9.5" style="9" customWidth="1"/>
    <col min="5894" max="5894" width="47" style="9" customWidth="1"/>
    <col min="5895" max="5895" width="6.25" style="9" customWidth="1"/>
    <col min="5896" max="5897" width="9.875" style="9" bestFit="1" customWidth="1"/>
    <col min="5898" max="5898" width="5.75" style="9" customWidth="1"/>
    <col min="5899" max="5899" width="44.875" style="9" customWidth="1"/>
    <col min="5900" max="5900" width="43.625" style="9" customWidth="1"/>
    <col min="5901" max="5901" width="30.75" style="9" customWidth="1"/>
    <col min="5902" max="5902" width="13.75" style="9" customWidth="1"/>
    <col min="5903" max="5903" width="6.375" style="9" customWidth="1"/>
    <col min="5904" max="5904" width="13.25" style="9" customWidth="1"/>
    <col min="5905" max="5905" width="19.375" style="9" customWidth="1"/>
    <col min="5906" max="5906" width="15.625" style="9" customWidth="1"/>
    <col min="5907" max="6144" width="9" style="9"/>
    <col min="6145" max="6145" width="10.125" style="9" customWidth="1"/>
    <col min="6146" max="6146" width="2.625" style="9" customWidth="1"/>
    <col min="6147" max="6147" width="5.75" style="9" customWidth="1"/>
    <col min="6148" max="6148" width="10.625" style="9" customWidth="1"/>
    <col min="6149" max="6149" width="9.5" style="9" customWidth="1"/>
    <col min="6150" max="6150" width="47" style="9" customWidth="1"/>
    <col min="6151" max="6151" width="6.25" style="9" customWidth="1"/>
    <col min="6152" max="6153" width="9.875" style="9" bestFit="1" customWidth="1"/>
    <col min="6154" max="6154" width="5.75" style="9" customWidth="1"/>
    <col min="6155" max="6155" width="44.875" style="9" customWidth="1"/>
    <col min="6156" max="6156" width="43.625" style="9" customWidth="1"/>
    <col min="6157" max="6157" width="30.75" style="9" customWidth="1"/>
    <col min="6158" max="6158" width="13.75" style="9" customWidth="1"/>
    <col min="6159" max="6159" width="6.375" style="9" customWidth="1"/>
    <col min="6160" max="6160" width="13.25" style="9" customWidth="1"/>
    <col min="6161" max="6161" width="19.375" style="9" customWidth="1"/>
    <col min="6162" max="6162" width="15.625" style="9" customWidth="1"/>
    <col min="6163" max="6400" width="9" style="9"/>
    <col min="6401" max="6401" width="10.125" style="9" customWidth="1"/>
    <col min="6402" max="6402" width="2.625" style="9" customWidth="1"/>
    <col min="6403" max="6403" width="5.75" style="9" customWidth="1"/>
    <col min="6404" max="6404" width="10.625" style="9" customWidth="1"/>
    <col min="6405" max="6405" width="9.5" style="9" customWidth="1"/>
    <col min="6406" max="6406" width="47" style="9" customWidth="1"/>
    <col min="6407" max="6407" width="6.25" style="9" customWidth="1"/>
    <col min="6408" max="6409" width="9.875" style="9" bestFit="1" customWidth="1"/>
    <col min="6410" max="6410" width="5.75" style="9" customWidth="1"/>
    <col min="6411" max="6411" width="44.875" style="9" customWidth="1"/>
    <col min="6412" max="6412" width="43.625" style="9" customWidth="1"/>
    <col min="6413" max="6413" width="30.75" style="9" customWidth="1"/>
    <col min="6414" max="6414" width="13.75" style="9" customWidth="1"/>
    <col min="6415" max="6415" width="6.375" style="9" customWidth="1"/>
    <col min="6416" max="6416" width="13.25" style="9" customWidth="1"/>
    <col min="6417" max="6417" width="19.375" style="9" customWidth="1"/>
    <col min="6418" max="6418" width="15.625" style="9" customWidth="1"/>
    <col min="6419" max="6656" width="9" style="9"/>
    <col min="6657" max="6657" width="10.125" style="9" customWidth="1"/>
    <col min="6658" max="6658" width="2.625" style="9" customWidth="1"/>
    <col min="6659" max="6659" width="5.75" style="9" customWidth="1"/>
    <col min="6660" max="6660" width="10.625" style="9" customWidth="1"/>
    <col min="6661" max="6661" width="9.5" style="9" customWidth="1"/>
    <col min="6662" max="6662" width="47" style="9" customWidth="1"/>
    <col min="6663" max="6663" width="6.25" style="9" customWidth="1"/>
    <col min="6664" max="6665" width="9.875" style="9" bestFit="1" customWidth="1"/>
    <col min="6666" max="6666" width="5.75" style="9" customWidth="1"/>
    <col min="6667" max="6667" width="44.875" style="9" customWidth="1"/>
    <col min="6668" max="6668" width="43.625" style="9" customWidth="1"/>
    <col min="6669" max="6669" width="30.75" style="9" customWidth="1"/>
    <col min="6670" max="6670" width="13.75" style="9" customWidth="1"/>
    <col min="6671" max="6671" width="6.375" style="9" customWidth="1"/>
    <col min="6672" max="6672" width="13.25" style="9" customWidth="1"/>
    <col min="6673" max="6673" width="19.375" style="9" customWidth="1"/>
    <col min="6674" max="6674" width="15.625" style="9" customWidth="1"/>
    <col min="6675" max="6912" width="9" style="9"/>
    <col min="6913" max="6913" width="10.125" style="9" customWidth="1"/>
    <col min="6914" max="6914" width="2.625" style="9" customWidth="1"/>
    <col min="6915" max="6915" width="5.75" style="9" customWidth="1"/>
    <col min="6916" max="6916" width="10.625" style="9" customWidth="1"/>
    <col min="6917" max="6917" width="9.5" style="9" customWidth="1"/>
    <col min="6918" max="6918" width="47" style="9" customWidth="1"/>
    <col min="6919" max="6919" width="6.25" style="9" customWidth="1"/>
    <col min="6920" max="6921" width="9.875" style="9" bestFit="1" customWidth="1"/>
    <col min="6922" max="6922" width="5.75" style="9" customWidth="1"/>
    <col min="6923" max="6923" width="44.875" style="9" customWidth="1"/>
    <col min="6924" max="6924" width="43.625" style="9" customWidth="1"/>
    <col min="6925" max="6925" width="30.75" style="9" customWidth="1"/>
    <col min="6926" max="6926" width="13.75" style="9" customWidth="1"/>
    <col min="6927" max="6927" width="6.375" style="9" customWidth="1"/>
    <col min="6928" max="6928" width="13.25" style="9" customWidth="1"/>
    <col min="6929" max="6929" width="19.375" style="9" customWidth="1"/>
    <col min="6930" max="6930" width="15.625" style="9" customWidth="1"/>
    <col min="6931" max="7168" width="9" style="9"/>
    <col min="7169" max="7169" width="10.125" style="9" customWidth="1"/>
    <col min="7170" max="7170" width="2.625" style="9" customWidth="1"/>
    <col min="7171" max="7171" width="5.75" style="9" customWidth="1"/>
    <col min="7172" max="7172" width="10.625" style="9" customWidth="1"/>
    <col min="7173" max="7173" width="9.5" style="9" customWidth="1"/>
    <col min="7174" max="7174" width="47" style="9" customWidth="1"/>
    <col min="7175" max="7175" width="6.25" style="9" customWidth="1"/>
    <col min="7176" max="7177" width="9.875" style="9" bestFit="1" customWidth="1"/>
    <col min="7178" max="7178" width="5.75" style="9" customWidth="1"/>
    <col min="7179" max="7179" width="44.875" style="9" customWidth="1"/>
    <col min="7180" max="7180" width="43.625" style="9" customWidth="1"/>
    <col min="7181" max="7181" width="30.75" style="9" customWidth="1"/>
    <col min="7182" max="7182" width="13.75" style="9" customWidth="1"/>
    <col min="7183" max="7183" width="6.375" style="9" customWidth="1"/>
    <col min="7184" max="7184" width="13.25" style="9" customWidth="1"/>
    <col min="7185" max="7185" width="19.375" style="9" customWidth="1"/>
    <col min="7186" max="7186" width="15.625" style="9" customWidth="1"/>
    <col min="7187" max="7424" width="9" style="9"/>
    <col min="7425" max="7425" width="10.125" style="9" customWidth="1"/>
    <col min="7426" max="7426" width="2.625" style="9" customWidth="1"/>
    <col min="7427" max="7427" width="5.75" style="9" customWidth="1"/>
    <col min="7428" max="7428" width="10.625" style="9" customWidth="1"/>
    <col min="7429" max="7429" width="9.5" style="9" customWidth="1"/>
    <col min="7430" max="7430" width="47" style="9" customWidth="1"/>
    <col min="7431" max="7431" width="6.25" style="9" customWidth="1"/>
    <col min="7432" max="7433" width="9.875" style="9" bestFit="1" customWidth="1"/>
    <col min="7434" max="7434" width="5.75" style="9" customWidth="1"/>
    <col min="7435" max="7435" width="44.875" style="9" customWidth="1"/>
    <col min="7436" max="7436" width="43.625" style="9" customWidth="1"/>
    <col min="7437" max="7437" width="30.75" style="9" customWidth="1"/>
    <col min="7438" max="7438" width="13.75" style="9" customWidth="1"/>
    <col min="7439" max="7439" width="6.375" style="9" customWidth="1"/>
    <col min="7440" max="7440" width="13.25" style="9" customWidth="1"/>
    <col min="7441" max="7441" width="19.375" style="9" customWidth="1"/>
    <col min="7442" max="7442" width="15.625" style="9" customWidth="1"/>
    <col min="7443" max="7680" width="9" style="9"/>
    <col min="7681" max="7681" width="10.125" style="9" customWidth="1"/>
    <col min="7682" max="7682" width="2.625" style="9" customWidth="1"/>
    <col min="7683" max="7683" width="5.75" style="9" customWidth="1"/>
    <col min="7684" max="7684" width="10.625" style="9" customWidth="1"/>
    <col min="7685" max="7685" width="9.5" style="9" customWidth="1"/>
    <col min="7686" max="7686" width="47" style="9" customWidth="1"/>
    <col min="7687" max="7687" width="6.25" style="9" customWidth="1"/>
    <col min="7688" max="7689" width="9.875" style="9" bestFit="1" customWidth="1"/>
    <col min="7690" max="7690" width="5.75" style="9" customWidth="1"/>
    <col min="7691" max="7691" width="44.875" style="9" customWidth="1"/>
    <col min="7692" max="7692" width="43.625" style="9" customWidth="1"/>
    <col min="7693" max="7693" width="30.75" style="9" customWidth="1"/>
    <col min="7694" max="7694" width="13.75" style="9" customWidth="1"/>
    <col min="7695" max="7695" width="6.375" style="9" customWidth="1"/>
    <col min="7696" max="7696" width="13.25" style="9" customWidth="1"/>
    <col min="7697" max="7697" width="19.375" style="9" customWidth="1"/>
    <col min="7698" max="7698" width="15.625" style="9" customWidth="1"/>
    <col min="7699" max="7936" width="9" style="9"/>
    <col min="7937" max="7937" width="10.125" style="9" customWidth="1"/>
    <col min="7938" max="7938" width="2.625" style="9" customWidth="1"/>
    <col min="7939" max="7939" width="5.75" style="9" customWidth="1"/>
    <col min="7940" max="7940" width="10.625" style="9" customWidth="1"/>
    <col min="7941" max="7941" width="9.5" style="9" customWidth="1"/>
    <col min="7942" max="7942" width="47" style="9" customWidth="1"/>
    <col min="7943" max="7943" width="6.25" style="9" customWidth="1"/>
    <col min="7944" max="7945" width="9.875" style="9" bestFit="1" customWidth="1"/>
    <col min="7946" max="7946" width="5.75" style="9" customWidth="1"/>
    <col min="7947" max="7947" width="44.875" style="9" customWidth="1"/>
    <col min="7948" max="7948" width="43.625" style="9" customWidth="1"/>
    <col min="7949" max="7949" width="30.75" style="9" customWidth="1"/>
    <col min="7950" max="7950" width="13.75" style="9" customWidth="1"/>
    <col min="7951" max="7951" width="6.375" style="9" customWidth="1"/>
    <col min="7952" max="7952" width="13.25" style="9" customWidth="1"/>
    <col min="7953" max="7953" width="19.375" style="9" customWidth="1"/>
    <col min="7954" max="7954" width="15.625" style="9" customWidth="1"/>
    <col min="7955" max="8192" width="9" style="9"/>
    <col min="8193" max="8193" width="10.125" style="9" customWidth="1"/>
    <col min="8194" max="8194" width="2.625" style="9" customWidth="1"/>
    <col min="8195" max="8195" width="5.75" style="9" customWidth="1"/>
    <col min="8196" max="8196" width="10.625" style="9" customWidth="1"/>
    <col min="8197" max="8197" width="9.5" style="9" customWidth="1"/>
    <col min="8198" max="8198" width="47" style="9" customWidth="1"/>
    <col min="8199" max="8199" width="6.25" style="9" customWidth="1"/>
    <col min="8200" max="8201" width="9.875" style="9" bestFit="1" customWidth="1"/>
    <col min="8202" max="8202" width="5.75" style="9" customWidth="1"/>
    <col min="8203" max="8203" width="44.875" style="9" customWidth="1"/>
    <col min="8204" max="8204" width="43.625" style="9" customWidth="1"/>
    <col min="8205" max="8205" width="30.75" style="9" customWidth="1"/>
    <col min="8206" max="8206" width="13.75" style="9" customWidth="1"/>
    <col min="8207" max="8207" width="6.375" style="9" customWidth="1"/>
    <col min="8208" max="8208" width="13.25" style="9" customWidth="1"/>
    <col min="8209" max="8209" width="19.375" style="9" customWidth="1"/>
    <col min="8210" max="8210" width="15.625" style="9" customWidth="1"/>
    <col min="8211" max="8448" width="9" style="9"/>
    <col min="8449" max="8449" width="10.125" style="9" customWidth="1"/>
    <col min="8450" max="8450" width="2.625" style="9" customWidth="1"/>
    <col min="8451" max="8451" width="5.75" style="9" customWidth="1"/>
    <col min="8452" max="8452" width="10.625" style="9" customWidth="1"/>
    <col min="8453" max="8453" width="9.5" style="9" customWidth="1"/>
    <col min="8454" max="8454" width="47" style="9" customWidth="1"/>
    <col min="8455" max="8455" width="6.25" style="9" customWidth="1"/>
    <col min="8456" max="8457" width="9.875" style="9" bestFit="1" customWidth="1"/>
    <col min="8458" max="8458" width="5.75" style="9" customWidth="1"/>
    <col min="8459" max="8459" width="44.875" style="9" customWidth="1"/>
    <col min="8460" max="8460" width="43.625" style="9" customWidth="1"/>
    <col min="8461" max="8461" width="30.75" style="9" customWidth="1"/>
    <col min="8462" max="8462" width="13.75" style="9" customWidth="1"/>
    <col min="8463" max="8463" width="6.375" style="9" customWidth="1"/>
    <col min="8464" max="8464" width="13.25" style="9" customWidth="1"/>
    <col min="8465" max="8465" width="19.375" style="9" customWidth="1"/>
    <col min="8466" max="8466" width="15.625" style="9" customWidth="1"/>
    <col min="8467" max="8704" width="9" style="9"/>
    <col min="8705" max="8705" width="10.125" style="9" customWidth="1"/>
    <col min="8706" max="8706" width="2.625" style="9" customWidth="1"/>
    <col min="8707" max="8707" width="5.75" style="9" customWidth="1"/>
    <col min="8708" max="8708" width="10.625" style="9" customWidth="1"/>
    <col min="8709" max="8709" width="9.5" style="9" customWidth="1"/>
    <col min="8710" max="8710" width="47" style="9" customWidth="1"/>
    <col min="8711" max="8711" width="6.25" style="9" customWidth="1"/>
    <col min="8712" max="8713" width="9.875" style="9" bestFit="1" customWidth="1"/>
    <col min="8714" max="8714" width="5.75" style="9" customWidth="1"/>
    <col min="8715" max="8715" width="44.875" style="9" customWidth="1"/>
    <col min="8716" max="8716" width="43.625" style="9" customWidth="1"/>
    <col min="8717" max="8717" width="30.75" style="9" customWidth="1"/>
    <col min="8718" max="8718" width="13.75" style="9" customWidth="1"/>
    <col min="8719" max="8719" width="6.375" style="9" customWidth="1"/>
    <col min="8720" max="8720" width="13.25" style="9" customWidth="1"/>
    <col min="8721" max="8721" width="19.375" style="9" customWidth="1"/>
    <col min="8722" max="8722" width="15.625" style="9" customWidth="1"/>
    <col min="8723" max="8960" width="9" style="9"/>
    <col min="8961" max="8961" width="10.125" style="9" customWidth="1"/>
    <col min="8962" max="8962" width="2.625" style="9" customWidth="1"/>
    <col min="8963" max="8963" width="5.75" style="9" customWidth="1"/>
    <col min="8964" max="8964" width="10.625" style="9" customWidth="1"/>
    <col min="8965" max="8965" width="9.5" style="9" customWidth="1"/>
    <col min="8966" max="8966" width="47" style="9" customWidth="1"/>
    <col min="8967" max="8967" width="6.25" style="9" customWidth="1"/>
    <col min="8968" max="8969" width="9.875" style="9" bestFit="1" customWidth="1"/>
    <col min="8970" max="8970" width="5.75" style="9" customWidth="1"/>
    <col min="8971" max="8971" width="44.875" style="9" customWidth="1"/>
    <col min="8972" max="8972" width="43.625" style="9" customWidth="1"/>
    <col min="8973" max="8973" width="30.75" style="9" customWidth="1"/>
    <col min="8974" max="8974" width="13.75" style="9" customWidth="1"/>
    <col min="8975" max="8975" width="6.375" style="9" customWidth="1"/>
    <col min="8976" max="8976" width="13.25" style="9" customWidth="1"/>
    <col min="8977" max="8977" width="19.375" style="9" customWidth="1"/>
    <col min="8978" max="8978" width="15.625" style="9" customWidth="1"/>
    <col min="8979" max="9216" width="9" style="9"/>
    <col min="9217" max="9217" width="10.125" style="9" customWidth="1"/>
    <col min="9218" max="9218" width="2.625" style="9" customWidth="1"/>
    <col min="9219" max="9219" width="5.75" style="9" customWidth="1"/>
    <col min="9220" max="9220" width="10.625" style="9" customWidth="1"/>
    <col min="9221" max="9221" width="9.5" style="9" customWidth="1"/>
    <col min="9222" max="9222" width="47" style="9" customWidth="1"/>
    <col min="9223" max="9223" width="6.25" style="9" customWidth="1"/>
    <col min="9224" max="9225" width="9.875" style="9" bestFit="1" customWidth="1"/>
    <col min="9226" max="9226" width="5.75" style="9" customWidth="1"/>
    <col min="9227" max="9227" width="44.875" style="9" customWidth="1"/>
    <col min="9228" max="9228" width="43.625" style="9" customWidth="1"/>
    <col min="9229" max="9229" width="30.75" style="9" customWidth="1"/>
    <col min="9230" max="9230" width="13.75" style="9" customWidth="1"/>
    <col min="9231" max="9231" width="6.375" style="9" customWidth="1"/>
    <col min="9232" max="9232" width="13.25" style="9" customWidth="1"/>
    <col min="9233" max="9233" width="19.375" style="9" customWidth="1"/>
    <col min="9234" max="9234" width="15.625" style="9" customWidth="1"/>
    <col min="9235" max="9472" width="9" style="9"/>
    <col min="9473" max="9473" width="10.125" style="9" customWidth="1"/>
    <col min="9474" max="9474" width="2.625" style="9" customWidth="1"/>
    <col min="9475" max="9475" width="5.75" style="9" customWidth="1"/>
    <col min="9476" max="9476" width="10.625" style="9" customWidth="1"/>
    <col min="9477" max="9477" width="9.5" style="9" customWidth="1"/>
    <col min="9478" max="9478" width="47" style="9" customWidth="1"/>
    <col min="9479" max="9479" width="6.25" style="9" customWidth="1"/>
    <col min="9480" max="9481" width="9.875" style="9" bestFit="1" customWidth="1"/>
    <col min="9482" max="9482" width="5.75" style="9" customWidth="1"/>
    <col min="9483" max="9483" width="44.875" style="9" customWidth="1"/>
    <col min="9484" max="9484" width="43.625" style="9" customWidth="1"/>
    <col min="9485" max="9485" width="30.75" style="9" customWidth="1"/>
    <col min="9486" max="9486" width="13.75" style="9" customWidth="1"/>
    <col min="9487" max="9487" width="6.375" style="9" customWidth="1"/>
    <col min="9488" max="9488" width="13.25" style="9" customWidth="1"/>
    <col min="9489" max="9489" width="19.375" style="9" customWidth="1"/>
    <col min="9490" max="9490" width="15.625" style="9" customWidth="1"/>
    <col min="9491" max="9728" width="9" style="9"/>
    <col min="9729" max="9729" width="10.125" style="9" customWidth="1"/>
    <col min="9730" max="9730" width="2.625" style="9" customWidth="1"/>
    <col min="9731" max="9731" width="5.75" style="9" customWidth="1"/>
    <col min="9732" max="9732" width="10.625" style="9" customWidth="1"/>
    <col min="9733" max="9733" width="9.5" style="9" customWidth="1"/>
    <col min="9734" max="9734" width="47" style="9" customWidth="1"/>
    <col min="9735" max="9735" width="6.25" style="9" customWidth="1"/>
    <col min="9736" max="9737" width="9.875" style="9" bestFit="1" customWidth="1"/>
    <col min="9738" max="9738" width="5.75" style="9" customWidth="1"/>
    <col min="9739" max="9739" width="44.875" style="9" customWidth="1"/>
    <col min="9740" max="9740" width="43.625" style="9" customWidth="1"/>
    <col min="9741" max="9741" width="30.75" style="9" customWidth="1"/>
    <col min="9742" max="9742" width="13.75" style="9" customWidth="1"/>
    <col min="9743" max="9743" width="6.375" style="9" customWidth="1"/>
    <col min="9744" max="9744" width="13.25" style="9" customWidth="1"/>
    <col min="9745" max="9745" width="19.375" style="9" customWidth="1"/>
    <col min="9746" max="9746" width="15.625" style="9" customWidth="1"/>
    <col min="9747" max="9984" width="9" style="9"/>
    <col min="9985" max="9985" width="10.125" style="9" customWidth="1"/>
    <col min="9986" max="9986" width="2.625" style="9" customWidth="1"/>
    <col min="9987" max="9987" width="5.75" style="9" customWidth="1"/>
    <col min="9988" max="9988" width="10.625" style="9" customWidth="1"/>
    <col min="9989" max="9989" width="9.5" style="9" customWidth="1"/>
    <col min="9990" max="9990" width="47" style="9" customWidth="1"/>
    <col min="9991" max="9991" width="6.25" style="9" customWidth="1"/>
    <col min="9992" max="9993" width="9.875" style="9" bestFit="1" customWidth="1"/>
    <col min="9994" max="9994" width="5.75" style="9" customWidth="1"/>
    <col min="9995" max="9995" width="44.875" style="9" customWidth="1"/>
    <col min="9996" max="9996" width="43.625" style="9" customWidth="1"/>
    <col min="9997" max="9997" width="30.75" style="9" customWidth="1"/>
    <col min="9998" max="9998" width="13.75" style="9" customWidth="1"/>
    <col min="9999" max="9999" width="6.375" style="9" customWidth="1"/>
    <col min="10000" max="10000" width="13.25" style="9" customWidth="1"/>
    <col min="10001" max="10001" width="19.375" style="9" customWidth="1"/>
    <col min="10002" max="10002" width="15.625" style="9" customWidth="1"/>
    <col min="10003" max="10240" width="9" style="9"/>
    <col min="10241" max="10241" width="10.125" style="9" customWidth="1"/>
    <col min="10242" max="10242" width="2.625" style="9" customWidth="1"/>
    <col min="10243" max="10243" width="5.75" style="9" customWidth="1"/>
    <col min="10244" max="10244" width="10.625" style="9" customWidth="1"/>
    <col min="10245" max="10245" width="9.5" style="9" customWidth="1"/>
    <col min="10246" max="10246" width="47" style="9" customWidth="1"/>
    <col min="10247" max="10247" width="6.25" style="9" customWidth="1"/>
    <col min="10248" max="10249" width="9.875" style="9" bestFit="1" customWidth="1"/>
    <col min="10250" max="10250" width="5.75" style="9" customWidth="1"/>
    <col min="10251" max="10251" width="44.875" style="9" customWidth="1"/>
    <col min="10252" max="10252" width="43.625" style="9" customWidth="1"/>
    <col min="10253" max="10253" width="30.75" style="9" customWidth="1"/>
    <col min="10254" max="10254" width="13.75" style="9" customWidth="1"/>
    <col min="10255" max="10255" width="6.375" style="9" customWidth="1"/>
    <col min="10256" max="10256" width="13.25" style="9" customWidth="1"/>
    <col min="10257" max="10257" width="19.375" style="9" customWidth="1"/>
    <col min="10258" max="10258" width="15.625" style="9" customWidth="1"/>
    <col min="10259" max="10496" width="9" style="9"/>
    <col min="10497" max="10497" width="10.125" style="9" customWidth="1"/>
    <col min="10498" max="10498" width="2.625" style="9" customWidth="1"/>
    <col min="10499" max="10499" width="5.75" style="9" customWidth="1"/>
    <col min="10500" max="10500" width="10.625" style="9" customWidth="1"/>
    <col min="10501" max="10501" width="9.5" style="9" customWidth="1"/>
    <col min="10502" max="10502" width="47" style="9" customWidth="1"/>
    <col min="10503" max="10503" width="6.25" style="9" customWidth="1"/>
    <col min="10504" max="10505" width="9.875" style="9" bestFit="1" customWidth="1"/>
    <col min="10506" max="10506" width="5.75" style="9" customWidth="1"/>
    <col min="10507" max="10507" width="44.875" style="9" customWidth="1"/>
    <col min="10508" max="10508" width="43.625" style="9" customWidth="1"/>
    <col min="10509" max="10509" width="30.75" style="9" customWidth="1"/>
    <col min="10510" max="10510" width="13.75" style="9" customWidth="1"/>
    <col min="10511" max="10511" width="6.375" style="9" customWidth="1"/>
    <col min="10512" max="10512" width="13.25" style="9" customWidth="1"/>
    <col min="10513" max="10513" width="19.375" style="9" customWidth="1"/>
    <col min="10514" max="10514" width="15.625" style="9" customWidth="1"/>
    <col min="10515" max="10752" width="9" style="9"/>
    <col min="10753" max="10753" width="10.125" style="9" customWidth="1"/>
    <col min="10754" max="10754" width="2.625" style="9" customWidth="1"/>
    <col min="10755" max="10755" width="5.75" style="9" customWidth="1"/>
    <col min="10756" max="10756" width="10.625" style="9" customWidth="1"/>
    <col min="10757" max="10757" width="9.5" style="9" customWidth="1"/>
    <col min="10758" max="10758" width="47" style="9" customWidth="1"/>
    <col min="10759" max="10759" width="6.25" style="9" customWidth="1"/>
    <col min="10760" max="10761" width="9.875" style="9" bestFit="1" customWidth="1"/>
    <col min="10762" max="10762" width="5.75" style="9" customWidth="1"/>
    <col min="10763" max="10763" width="44.875" style="9" customWidth="1"/>
    <col min="10764" max="10764" width="43.625" style="9" customWidth="1"/>
    <col min="10765" max="10765" width="30.75" style="9" customWidth="1"/>
    <col min="10766" max="10766" width="13.75" style="9" customWidth="1"/>
    <col min="10767" max="10767" width="6.375" style="9" customWidth="1"/>
    <col min="10768" max="10768" width="13.25" style="9" customWidth="1"/>
    <col min="10769" max="10769" width="19.375" style="9" customWidth="1"/>
    <col min="10770" max="10770" width="15.625" style="9" customWidth="1"/>
    <col min="10771" max="11008" width="9" style="9"/>
    <col min="11009" max="11009" width="10.125" style="9" customWidth="1"/>
    <col min="11010" max="11010" width="2.625" style="9" customWidth="1"/>
    <col min="11011" max="11011" width="5.75" style="9" customWidth="1"/>
    <col min="11012" max="11012" width="10.625" style="9" customWidth="1"/>
    <col min="11013" max="11013" width="9.5" style="9" customWidth="1"/>
    <col min="11014" max="11014" width="47" style="9" customWidth="1"/>
    <col min="11015" max="11015" width="6.25" style="9" customWidth="1"/>
    <col min="11016" max="11017" width="9.875" style="9" bestFit="1" customWidth="1"/>
    <col min="11018" max="11018" width="5.75" style="9" customWidth="1"/>
    <col min="11019" max="11019" width="44.875" style="9" customWidth="1"/>
    <col min="11020" max="11020" width="43.625" style="9" customWidth="1"/>
    <col min="11021" max="11021" width="30.75" style="9" customWidth="1"/>
    <col min="11022" max="11022" width="13.75" style="9" customWidth="1"/>
    <col min="11023" max="11023" width="6.375" style="9" customWidth="1"/>
    <col min="11024" max="11024" width="13.25" style="9" customWidth="1"/>
    <col min="11025" max="11025" width="19.375" style="9" customWidth="1"/>
    <col min="11026" max="11026" width="15.625" style="9" customWidth="1"/>
    <col min="11027" max="11264" width="9" style="9"/>
    <col min="11265" max="11265" width="10.125" style="9" customWidth="1"/>
    <col min="11266" max="11266" width="2.625" style="9" customWidth="1"/>
    <col min="11267" max="11267" width="5.75" style="9" customWidth="1"/>
    <col min="11268" max="11268" width="10.625" style="9" customWidth="1"/>
    <col min="11269" max="11269" width="9.5" style="9" customWidth="1"/>
    <col min="11270" max="11270" width="47" style="9" customWidth="1"/>
    <col min="11271" max="11271" width="6.25" style="9" customWidth="1"/>
    <col min="11272" max="11273" width="9.875" style="9" bestFit="1" customWidth="1"/>
    <col min="11274" max="11274" width="5.75" style="9" customWidth="1"/>
    <col min="11275" max="11275" width="44.875" style="9" customWidth="1"/>
    <col min="11276" max="11276" width="43.625" style="9" customWidth="1"/>
    <col min="11277" max="11277" width="30.75" style="9" customWidth="1"/>
    <col min="11278" max="11278" width="13.75" style="9" customWidth="1"/>
    <col min="11279" max="11279" width="6.375" style="9" customWidth="1"/>
    <col min="11280" max="11280" width="13.25" style="9" customWidth="1"/>
    <col min="11281" max="11281" width="19.375" style="9" customWidth="1"/>
    <col min="11282" max="11282" width="15.625" style="9" customWidth="1"/>
    <col min="11283" max="11520" width="9" style="9"/>
    <col min="11521" max="11521" width="10.125" style="9" customWidth="1"/>
    <col min="11522" max="11522" width="2.625" style="9" customWidth="1"/>
    <col min="11523" max="11523" width="5.75" style="9" customWidth="1"/>
    <col min="11524" max="11524" width="10.625" style="9" customWidth="1"/>
    <col min="11525" max="11525" width="9.5" style="9" customWidth="1"/>
    <col min="11526" max="11526" width="47" style="9" customWidth="1"/>
    <col min="11527" max="11527" width="6.25" style="9" customWidth="1"/>
    <col min="11528" max="11529" width="9.875" style="9" bestFit="1" customWidth="1"/>
    <col min="11530" max="11530" width="5.75" style="9" customWidth="1"/>
    <col min="11531" max="11531" width="44.875" style="9" customWidth="1"/>
    <col min="11532" max="11532" width="43.625" style="9" customWidth="1"/>
    <col min="11533" max="11533" width="30.75" style="9" customWidth="1"/>
    <col min="11534" max="11534" width="13.75" style="9" customWidth="1"/>
    <col min="11535" max="11535" width="6.375" style="9" customWidth="1"/>
    <col min="11536" max="11536" width="13.25" style="9" customWidth="1"/>
    <col min="11537" max="11537" width="19.375" style="9" customWidth="1"/>
    <col min="11538" max="11538" width="15.625" style="9" customWidth="1"/>
    <col min="11539" max="11776" width="9" style="9"/>
    <col min="11777" max="11777" width="10.125" style="9" customWidth="1"/>
    <col min="11778" max="11778" width="2.625" style="9" customWidth="1"/>
    <col min="11779" max="11779" width="5.75" style="9" customWidth="1"/>
    <col min="11780" max="11780" width="10.625" style="9" customWidth="1"/>
    <col min="11781" max="11781" width="9.5" style="9" customWidth="1"/>
    <col min="11782" max="11782" width="47" style="9" customWidth="1"/>
    <col min="11783" max="11783" width="6.25" style="9" customWidth="1"/>
    <col min="11784" max="11785" width="9.875" style="9" bestFit="1" customWidth="1"/>
    <col min="11786" max="11786" width="5.75" style="9" customWidth="1"/>
    <col min="11787" max="11787" width="44.875" style="9" customWidth="1"/>
    <col min="11788" max="11788" width="43.625" style="9" customWidth="1"/>
    <col min="11789" max="11789" width="30.75" style="9" customWidth="1"/>
    <col min="11790" max="11790" width="13.75" style="9" customWidth="1"/>
    <col min="11791" max="11791" width="6.375" style="9" customWidth="1"/>
    <col min="11792" max="11792" width="13.25" style="9" customWidth="1"/>
    <col min="11793" max="11793" width="19.375" style="9" customWidth="1"/>
    <col min="11794" max="11794" width="15.625" style="9" customWidth="1"/>
    <col min="11795" max="12032" width="9" style="9"/>
    <col min="12033" max="12033" width="10.125" style="9" customWidth="1"/>
    <col min="12034" max="12034" width="2.625" style="9" customWidth="1"/>
    <col min="12035" max="12035" width="5.75" style="9" customWidth="1"/>
    <col min="12036" max="12036" width="10.625" style="9" customWidth="1"/>
    <col min="12037" max="12037" width="9.5" style="9" customWidth="1"/>
    <col min="12038" max="12038" width="47" style="9" customWidth="1"/>
    <col min="12039" max="12039" width="6.25" style="9" customWidth="1"/>
    <col min="12040" max="12041" width="9.875" style="9" bestFit="1" customWidth="1"/>
    <col min="12042" max="12042" width="5.75" style="9" customWidth="1"/>
    <col min="12043" max="12043" width="44.875" style="9" customWidth="1"/>
    <col min="12044" max="12044" width="43.625" style="9" customWidth="1"/>
    <col min="12045" max="12045" width="30.75" style="9" customWidth="1"/>
    <col min="12046" max="12046" width="13.75" style="9" customWidth="1"/>
    <col min="12047" max="12047" width="6.375" style="9" customWidth="1"/>
    <col min="12048" max="12048" width="13.25" style="9" customWidth="1"/>
    <col min="12049" max="12049" width="19.375" style="9" customWidth="1"/>
    <col min="12050" max="12050" width="15.625" style="9" customWidth="1"/>
    <col min="12051" max="12288" width="9" style="9"/>
    <col min="12289" max="12289" width="10.125" style="9" customWidth="1"/>
    <col min="12290" max="12290" width="2.625" style="9" customWidth="1"/>
    <col min="12291" max="12291" width="5.75" style="9" customWidth="1"/>
    <col min="12292" max="12292" width="10.625" style="9" customWidth="1"/>
    <col min="12293" max="12293" width="9.5" style="9" customWidth="1"/>
    <col min="12294" max="12294" width="47" style="9" customWidth="1"/>
    <col min="12295" max="12295" width="6.25" style="9" customWidth="1"/>
    <col min="12296" max="12297" width="9.875" style="9" bestFit="1" customWidth="1"/>
    <col min="12298" max="12298" width="5.75" style="9" customWidth="1"/>
    <col min="12299" max="12299" width="44.875" style="9" customWidth="1"/>
    <col min="12300" max="12300" width="43.625" style="9" customWidth="1"/>
    <col min="12301" max="12301" width="30.75" style="9" customWidth="1"/>
    <col min="12302" max="12302" width="13.75" style="9" customWidth="1"/>
    <col min="12303" max="12303" width="6.375" style="9" customWidth="1"/>
    <col min="12304" max="12304" width="13.25" style="9" customWidth="1"/>
    <col min="12305" max="12305" width="19.375" style="9" customWidth="1"/>
    <col min="12306" max="12306" width="15.625" style="9" customWidth="1"/>
    <col min="12307" max="12544" width="9" style="9"/>
    <col min="12545" max="12545" width="10.125" style="9" customWidth="1"/>
    <col min="12546" max="12546" width="2.625" style="9" customWidth="1"/>
    <col min="12547" max="12547" width="5.75" style="9" customWidth="1"/>
    <col min="12548" max="12548" width="10.625" style="9" customWidth="1"/>
    <col min="12549" max="12549" width="9.5" style="9" customWidth="1"/>
    <col min="12550" max="12550" width="47" style="9" customWidth="1"/>
    <col min="12551" max="12551" width="6.25" style="9" customWidth="1"/>
    <col min="12552" max="12553" width="9.875" style="9" bestFit="1" customWidth="1"/>
    <col min="12554" max="12554" width="5.75" style="9" customWidth="1"/>
    <col min="12555" max="12555" width="44.875" style="9" customWidth="1"/>
    <col min="12556" max="12556" width="43.625" style="9" customWidth="1"/>
    <col min="12557" max="12557" width="30.75" style="9" customWidth="1"/>
    <col min="12558" max="12558" width="13.75" style="9" customWidth="1"/>
    <col min="12559" max="12559" width="6.375" style="9" customWidth="1"/>
    <col min="12560" max="12560" width="13.25" style="9" customWidth="1"/>
    <col min="12561" max="12561" width="19.375" style="9" customWidth="1"/>
    <col min="12562" max="12562" width="15.625" style="9" customWidth="1"/>
    <col min="12563" max="12800" width="9" style="9"/>
    <col min="12801" max="12801" width="10.125" style="9" customWidth="1"/>
    <col min="12802" max="12802" width="2.625" style="9" customWidth="1"/>
    <col min="12803" max="12803" width="5.75" style="9" customWidth="1"/>
    <col min="12804" max="12804" width="10.625" style="9" customWidth="1"/>
    <col min="12805" max="12805" width="9.5" style="9" customWidth="1"/>
    <col min="12806" max="12806" width="47" style="9" customWidth="1"/>
    <col min="12807" max="12807" width="6.25" style="9" customWidth="1"/>
    <col min="12808" max="12809" width="9.875" style="9" bestFit="1" customWidth="1"/>
    <col min="12810" max="12810" width="5.75" style="9" customWidth="1"/>
    <col min="12811" max="12811" width="44.875" style="9" customWidth="1"/>
    <col min="12812" max="12812" width="43.625" style="9" customWidth="1"/>
    <col min="12813" max="12813" width="30.75" style="9" customWidth="1"/>
    <col min="12814" max="12814" width="13.75" style="9" customWidth="1"/>
    <col min="12815" max="12815" width="6.375" style="9" customWidth="1"/>
    <col min="12816" max="12816" width="13.25" style="9" customWidth="1"/>
    <col min="12817" max="12817" width="19.375" style="9" customWidth="1"/>
    <col min="12818" max="12818" width="15.625" style="9" customWidth="1"/>
    <col min="12819" max="13056" width="9" style="9"/>
    <col min="13057" max="13057" width="10.125" style="9" customWidth="1"/>
    <col min="13058" max="13058" width="2.625" style="9" customWidth="1"/>
    <col min="13059" max="13059" width="5.75" style="9" customWidth="1"/>
    <col min="13060" max="13060" width="10.625" style="9" customWidth="1"/>
    <col min="13061" max="13061" width="9.5" style="9" customWidth="1"/>
    <col min="13062" max="13062" width="47" style="9" customWidth="1"/>
    <col min="13063" max="13063" width="6.25" style="9" customWidth="1"/>
    <col min="13064" max="13065" width="9.875" style="9" bestFit="1" customWidth="1"/>
    <col min="13066" max="13066" width="5.75" style="9" customWidth="1"/>
    <col min="13067" max="13067" width="44.875" style="9" customWidth="1"/>
    <col min="13068" max="13068" width="43.625" style="9" customWidth="1"/>
    <col min="13069" max="13069" width="30.75" style="9" customWidth="1"/>
    <col min="13070" max="13070" width="13.75" style="9" customWidth="1"/>
    <col min="13071" max="13071" width="6.375" style="9" customWidth="1"/>
    <col min="13072" max="13072" width="13.25" style="9" customWidth="1"/>
    <col min="13073" max="13073" width="19.375" style="9" customWidth="1"/>
    <col min="13074" max="13074" width="15.625" style="9" customWidth="1"/>
    <col min="13075" max="13312" width="9" style="9"/>
    <col min="13313" max="13313" width="10.125" style="9" customWidth="1"/>
    <col min="13314" max="13314" width="2.625" style="9" customWidth="1"/>
    <col min="13315" max="13315" width="5.75" style="9" customWidth="1"/>
    <col min="13316" max="13316" width="10.625" style="9" customWidth="1"/>
    <col min="13317" max="13317" width="9.5" style="9" customWidth="1"/>
    <col min="13318" max="13318" width="47" style="9" customWidth="1"/>
    <col min="13319" max="13319" width="6.25" style="9" customWidth="1"/>
    <col min="13320" max="13321" width="9.875" style="9" bestFit="1" customWidth="1"/>
    <col min="13322" max="13322" width="5.75" style="9" customWidth="1"/>
    <col min="13323" max="13323" width="44.875" style="9" customWidth="1"/>
    <col min="13324" max="13324" width="43.625" style="9" customWidth="1"/>
    <col min="13325" max="13325" width="30.75" style="9" customWidth="1"/>
    <col min="13326" max="13326" width="13.75" style="9" customWidth="1"/>
    <col min="13327" max="13327" width="6.375" style="9" customWidth="1"/>
    <col min="13328" max="13328" width="13.25" style="9" customWidth="1"/>
    <col min="13329" max="13329" width="19.375" style="9" customWidth="1"/>
    <col min="13330" max="13330" width="15.625" style="9" customWidth="1"/>
    <col min="13331" max="13568" width="9" style="9"/>
    <col min="13569" max="13569" width="10.125" style="9" customWidth="1"/>
    <col min="13570" max="13570" width="2.625" style="9" customWidth="1"/>
    <col min="13571" max="13571" width="5.75" style="9" customWidth="1"/>
    <col min="13572" max="13572" width="10.625" style="9" customWidth="1"/>
    <col min="13573" max="13573" width="9.5" style="9" customWidth="1"/>
    <col min="13574" max="13574" width="47" style="9" customWidth="1"/>
    <col min="13575" max="13575" width="6.25" style="9" customWidth="1"/>
    <col min="13576" max="13577" width="9.875" style="9" bestFit="1" customWidth="1"/>
    <col min="13578" max="13578" width="5.75" style="9" customWidth="1"/>
    <col min="13579" max="13579" width="44.875" style="9" customWidth="1"/>
    <col min="13580" max="13580" width="43.625" style="9" customWidth="1"/>
    <col min="13581" max="13581" width="30.75" style="9" customWidth="1"/>
    <col min="13582" max="13582" width="13.75" style="9" customWidth="1"/>
    <col min="13583" max="13583" width="6.375" style="9" customWidth="1"/>
    <col min="13584" max="13584" width="13.25" style="9" customWidth="1"/>
    <col min="13585" max="13585" width="19.375" style="9" customWidth="1"/>
    <col min="13586" max="13586" width="15.625" style="9" customWidth="1"/>
    <col min="13587" max="13824" width="9" style="9"/>
    <col min="13825" max="13825" width="10.125" style="9" customWidth="1"/>
    <col min="13826" max="13826" width="2.625" style="9" customWidth="1"/>
    <col min="13827" max="13827" width="5.75" style="9" customWidth="1"/>
    <col min="13828" max="13828" width="10.625" style="9" customWidth="1"/>
    <col min="13829" max="13829" width="9.5" style="9" customWidth="1"/>
    <col min="13830" max="13830" width="47" style="9" customWidth="1"/>
    <col min="13831" max="13831" width="6.25" style="9" customWidth="1"/>
    <col min="13832" max="13833" width="9.875" style="9" bestFit="1" customWidth="1"/>
    <col min="13834" max="13834" width="5.75" style="9" customWidth="1"/>
    <col min="13835" max="13835" width="44.875" style="9" customWidth="1"/>
    <col min="13836" max="13836" width="43.625" style="9" customWidth="1"/>
    <col min="13837" max="13837" width="30.75" style="9" customWidth="1"/>
    <col min="13838" max="13838" width="13.75" style="9" customWidth="1"/>
    <col min="13839" max="13839" width="6.375" style="9" customWidth="1"/>
    <col min="13840" max="13840" width="13.25" style="9" customWidth="1"/>
    <col min="13841" max="13841" width="19.375" style="9" customWidth="1"/>
    <col min="13842" max="13842" width="15.625" style="9" customWidth="1"/>
    <col min="13843" max="14080" width="9" style="9"/>
    <col min="14081" max="14081" width="10.125" style="9" customWidth="1"/>
    <col min="14082" max="14082" width="2.625" style="9" customWidth="1"/>
    <col min="14083" max="14083" width="5.75" style="9" customWidth="1"/>
    <col min="14084" max="14084" width="10.625" style="9" customWidth="1"/>
    <col min="14085" max="14085" width="9.5" style="9" customWidth="1"/>
    <col min="14086" max="14086" width="47" style="9" customWidth="1"/>
    <col min="14087" max="14087" width="6.25" style="9" customWidth="1"/>
    <col min="14088" max="14089" width="9.875" style="9" bestFit="1" customWidth="1"/>
    <col min="14090" max="14090" width="5.75" style="9" customWidth="1"/>
    <col min="14091" max="14091" width="44.875" style="9" customWidth="1"/>
    <col min="14092" max="14092" width="43.625" style="9" customWidth="1"/>
    <col min="14093" max="14093" width="30.75" style="9" customWidth="1"/>
    <col min="14094" max="14094" width="13.75" style="9" customWidth="1"/>
    <col min="14095" max="14095" width="6.375" style="9" customWidth="1"/>
    <col min="14096" max="14096" width="13.25" style="9" customWidth="1"/>
    <col min="14097" max="14097" width="19.375" style="9" customWidth="1"/>
    <col min="14098" max="14098" width="15.625" style="9" customWidth="1"/>
    <col min="14099" max="14336" width="9" style="9"/>
    <col min="14337" max="14337" width="10.125" style="9" customWidth="1"/>
    <col min="14338" max="14338" width="2.625" style="9" customWidth="1"/>
    <col min="14339" max="14339" width="5.75" style="9" customWidth="1"/>
    <col min="14340" max="14340" width="10.625" style="9" customWidth="1"/>
    <col min="14341" max="14341" width="9.5" style="9" customWidth="1"/>
    <col min="14342" max="14342" width="47" style="9" customWidth="1"/>
    <col min="14343" max="14343" width="6.25" style="9" customWidth="1"/>
    <col min="14344" max="14345" width="9.875" style="9" bestFit="1" customWidth="1"/>
    <col min="14346" max="14346" width="5.75" style="9" customWidth="1"/>
    <col min="14347" max="14347" width="44.875" style="9" customWidth="1"/>
    <col min="14348" max="14348" width="43.625" style="9" customWidth="1"/>
    <col min="14349" max="14349" width="30.75" style="9" customWidth="1"/>
    <col min="14350" max="14350" width="13.75" style="9" customWidth="1"/>
    <col min="14351" max="14351" width="6.375" style="9" customWidth="1"/>
    <col min="14352" max="14352" width="13.25" style="9" customWidth="1"/>
    <col min="14353" max="14353" width="19.375" style="9" customWidth="1"/>
    <col min="14354" max="14354" width="15.625" style="9" customWidth="1"/>
    <col min="14355" max="14592" width="9" style="9"/>
    <col min="14593" max="14593" width="10.125" style="9" customWidth="1"/>
    <col min="14594" max="14594" width="2.625" style="9" customWidth="1"/>
    <col min="14595" max="14595" width="5.75" style="9" customWidth="1"/>
    <col min="14596" max="14596" width="10.625" style="9" customWidth="1"/>
    <col min="14597" max="14597" width="9.5" style="9" customWidth="1"/>
    <col min="14598" max="14598" width="47" style="9" customWidth="1"/>
    <col min="14599" max="14599" width="6.25" style="9" customWidth="1"/>
    <col min="14600" max="14601" width="9.875" style="9" bestFit="1" customWidth="1"/>
    <col min="14602" max="14602" width="5.75" style="9" customWidth="1"/>
    <col min="14603" max="14603" width="44.875" style="9" customWidth="1"/>
    <col min="14604" max="14604" width="43.625" style="9" customWidth="1"/>
    <col min="14605" max="14605" width="30.75" style="9" customWidth="1"/>
    <col min="14606" max="14606" width="13.75" style="9" customWidth="1"/>
    <col min="14607" max="14607" width="6.375" style="9" customWidth="1"/>
    <col min="14608" max="14608" width="13.25" style="9" customWidth="1"/>
    <col min="14609" max="14609" width="19.375" style="9" customWidth="1"/>
    <col min="14610" max="14610" width="15.625" style="9" customWidth="1"/>
    <col min="14611" max="14848" width="9" style="9"/>
    <col min="14849" max="14849" width="10.125" style="9" customWidth="1"/>
    <col min="14850" max="14850" width="2.625" style="9" customWidth="1"/>
    <col min="14851" max="14851" width="5.75" style="9" customWidth="1"/>
    <col min="14852" max="14852" width="10.625" style="9" customWidth="1"/>
    <col min="14853" max="14853" width="9.5" style="9" customWidth="1"/>
    <col min="14854" max="14854" width="47" style="9" customWidth="1"/>
    <col min="14855" max="14855" width="6.25" style="9" customWidth="1"/>
    <col min="14856" max="14857" width="9.875" style="9" bestFit="1" customWidth="1"/>
    <col min="14858" max="14858" width="5.75" style="9" customWidth="1"/>
    <col min="14859" max="14859" width="44.875" style="9" customWidth="1"/>
    <col min="14860" max="14860" width="43.625" style="9" customWidth="1"/>
    <col min="14861" max="14861" width="30.75" style="9" customWidth="1"/>
    <col min="14862" max="14862" width="13.75" style="9" customWidth="1"/>
    <col min="14863" max="14863" width="6.375" style="9" customWidth="1"/>
    <col min="14864" max="14864" width="13.25" style="9" customWidth="1"/>
    <col min="14865" max="14865" width="19.375" style="9" customWidth="1"/>
    <col min="14866" max="14866" width="15.625" style="9" customWidth="1"/>
    <col min="14867" max="15104" width="9" style="9"/>
    <col min="15105" max="15105" width="10.125" style="9" customWidth="1"/>
    <col min="15106" max="15106" width="2.625" style="9" customWidth="1"/>
    <col min="15107" max="15107" width="5.75" style="9" customWidth="1"/>
    <col min="15108" max="15108" width="10.625" style="9" customWidth="1"/>
    <col min="15109" max="15109" width="9.5" style="9" customWidth="1"/>
    <col min="15110" max="15110" width="47" style="9" customWidth="1"/>
    <col min="15111" max="15111" width="6.25" style="9" customWidth="1"/>
    <col min="15112" max="15113" width="9.875" style="9" bestFit="1" customWidth="1"/>
    <col min="15114" max="15114" width="5.75" style="9" customWidth="1"/>
    <col min="15115" max="15115" width="44.875" style="9" customWidth="1"/>
    <col min="15116" max="15116" width="43.625" style="9" customWidth="1"/>
    <col min="15117" max="15117" width="30.75" style="9" customWidth="1"/>
    <col min="15118" max="15118" width="13.75" style="9" customWidth="1"/>
    <col min="15119" max="15119" width="6.375" style="9" customWidth="1"/>
    <col min="15120" max="15120" width="13.25" style="9" customWidth="1"/>
    <col min="15121" max="15121" width="19.375" style="9" customWidth="1"/>
    <col min="15122" max="15122" width="15.625" style="9" customWidth="1"/>
    <col min="15123" max="15360" width="9" style="9"/>
    <col min="15361" max="15361" width="10.125" style="9" customWidth="1"/>
    <col min="15362" max="15362" width="2.625" style="9" customWidth="1"/>
    <col min="15363" max="15363" width="5.75" style="9" customWidth="1"/>
    <col min="15364" max="15364" width="10.625" style="9" customWidth="1"/>
    <col min="15365" max="15365" width="9.5" style="9" customWidth="1"/>
    <col min="15366" max="15366" width="47" style="9" customWidth="1"/>
    <col min="15367" max="15367" width="6.25" style="9" customWidth="1"/>
    <col min="15368" max="15369" width="9.875" style="9" bestFit="1" customWidth="1"/>
    <col min="15370" max="15370" width="5.75" style="9" customWidth="1"/>
    <col min="15371" max="15371" width="44.875" style="9" customWidth="1"/>
    <col min="15372" max="15372" width="43.625" style="9" customWidth="1"/>
    <col min="15373" max="15373" width="30.75" style="9" customWidth="1"/>
    <col min="15374" max="15374" width="13.75" style="9" customWidth="1"/>
    <col min="15375" max="15375" width="6.375" style="9" customWidth="1"/>
    <col min="15376" max="15376" width="13.25" style="9" customWidth="1"/>
    <col min="15377" max="15377" width="19.375" style="9" customWidth="1"/>
    <col min="15378" max="15378" width="15.625" style="9" customWidth="1"/>
    <col min="15379" max="15616" width="9" style="9"/>
    <col min="15617" max="15617" width="10.125" style="9" customWidth="1"/>
    <col min="15618" max="15618" width="2.625" style="9" customWidth="1"/>
    <col min="15619" max="15619" width="5.75" style="9" customWidth="1"/>
    <col min="15620" max="15620" width="10.625" style="9" customWidth="1"/>
    <col min="15621" max="15621" width="9.5" style="9" customWidth="1"/>
    <col min="15622" max="15622" width="47" style="9" customWidth="1"/>
    <col min="15623" max="15623" width="6.25" style="9" customWidth="1"/>
    <col min="15624" max="15625" width="9.875" style="9" bestFit="1" customWidth="1"/>
    <col min="15626" max="15626" width="5.75" style="9" customWidth="1"/>
    <col min="15627" max="15627" width="44.875" style="9" customWidth="1"/>
    <col min="15628" max="15628" width="43.625" style="9" customWidth="1"/>
    <col min="15629" max="15629" width="30.75" style="9" customWidth="1"/>
    <col min="15630" max="15630" width="13.75" style="9" customWidth="1"/>
    <col min="15631" max="15631" width="6.375" style="9" customWidth="1"/>
    <col min="15632" max="15632" width="13.25" style="9" customWidth="1"/>
    <col min="15633" max="15633" width="19.375" style="9" customWidth="1"/>
    <col min="15634" max="15634" width="15.625" style="9" customWidth="1"/>
    <col min="15635" max="15872" width="9" style="9"/>
    <col min="15873" max="15873" width="10.125" style="9" customWidth="1"/>
    <col min="15874" max="15874" width="2.625" style="9" customWidth="1"/>
    <col min="15875" max="15875" width="5.75" style="9" customWidth="1"/>
    <col min="15876" max="15876" width="10.625" style="9" customWidth="1"/>
    <col min="15877" max="15877" width="9.5" style="9" customWidth="1"/>
    <col min="15878" max="15878" width="47" style="9" customWidth="1"/>
    <col min="15879" max="15879" width="6.25" style="9" customWidth="1"/>
    <col min="15880" max="15881" width="9.875" style="9" bestFit="1" customWidth="1"/>
    <col min="15882" max="15882" width="5.75" style="9" customWidth="1"/>
    <col min="15883" max="15883" width="44.875" style="9" customWidth="1"/>
    <col min="15884" max="15884" width="43.625" style="9" customWidth="1"/>
    <col min="15885" max="15885" width="30.75" style="9" customWidth="1"/>
    <col min="15886" max="15886" width="13.75" style="9" customWidth="1"/>
    <col min="15887" max="15887" width="6.375" style="9" customWidth="1"/>
    <col min="15888" max="15888" width="13.25" style="9" customWidth="1"/>
    <col min="15889" max="15889" width="19.375" style="9" customWidth="1"/>
    <col min="15890" max="15890" width="15.625" style="9" customWidth="1"/>
    <col min="15891" max="16128" width="9" style="9"/>
    <col min="16129" max="16129" width="10.125" style="9" customWidth="1"/>
    <col min="16130" max="16130" width="2.625" style="9" customWidth="1"/>
    <col min="16131" max="16131" width="5.75" style="9" customWidth="1"/>
    <col min="16132" max="16132" width="10.625" style="9" customWidth="1"/>
    <col min="16133" max="16133" width="9.5" style="9" customWidth="1"/>
    <col min="16134" max="16134" width="47" style="9" customWidth="1"/>
    <col min="16135" max="16135" width="6.25" style="9" customWidth="1"/>
    <col min="16136" max="16137" width="9.875" style="9" bestFit="1" customWidth="1"/>
    <col min="16138" max="16138" width="5.75" style="9" customWidth="1"/>
    <col min="16139" max="16139" width="44.875" style="9" customWidth="1"/>
    <col min="16140" max="16140" width="43.625" style="9" customWidth="1"/>
    <col min="16141" max="16141" width="30.75" style="9" customWidth="1"/>
    <col min="16142" max="16142" width="13.75" style="9" customWidth="1"/>
    <col min="16143" max="16143" width="6.375" style="9" customWidth="1"/>
    <col min="16144" max="16144" width="13.25" style="9" customWidth="1"/>
    <col min="16145" max="16145" width="19.375" style="9" customWidth="1"/>
    <col min="16146" max="16146" width="15.625" style="9" customWidth="1"/>
    <col min="16147" max="16384" width="9" style="9"/>
  </cols>
  <sheetData>
    <row r="2" spans="1:18" ht="20.100000000000001" customHeight="1">
      <c r="C2" s="1" t="s">
        <v>0</v>
      </c>
      <c r="D2" s="1"/>
      <c r="E2" s="1"/>
      <c r="F2" s="2" t="s">
        <v>5301</v>
      </c>
      <c r="H2" s="4" t="s">
        <v>2</v>
      </c>
      <c r="I2" s="5"/>
      <c r="J2" s="6"/>
      <c r="K2" s="7">
        <f>SUM(I:I)</f>
        <v>51770</v>
      </c>
    </row>
    <row r="3" spans="1:18" ht="20.100000000000001" customHeight="1">
      <c r="C3" s="1" t="s">
        <v>3</v>
      </c>
      <c r="D3" s="1"/>
      <c r="E3" s="1"/>
      <c r="F3" s="13" t="s">
        <v>5302</v>
      </c>
    </row>
    <row r="4" spans="1:18" ht="20.100000000000001" customHeight="1">
      <c r="C4" s="1" t="s">
        <v>1373</v>
      </c>
      <c r="D4" s="1"/>
      <c r="E4" s="1"/>
      <c r="F4" s="13" t="s">
        <v>5303</v>
      </c>
      <c r="I4" s="1651"/>
    </row>
    <row r="5" spans="1:18" ht="20.100000000000001" customHeight="1">
      <c r="C5" s="1" t="s">
        <v>6</v>
      </c>
      <c r="D5" s="1"/>
      <c r="E5" s="1"/>
      <c r="F5" s="16">
        <v>45226</v>
      </c>
      <c r="K5" s="1652" t="s">
        <v>5304</v>
      </c>
    </row>
    <row r="6" spans="1:18" ht="20.100000000000001" customHeight="1">
      <c r="C6" s="1" t="s">
        <v>7</v>
      </c>
      <c r="D6" s="1"/>
      <c r="E6" s="1"/>
      <c r="F6" s="16">
        <v>45229</v>
      </c>
      <c r="I6" s="1653"/>
    </row>
    <row r="8" spans="1:18" s="8" customFormat="1" ht="19.7" customHeight="1">
      <c r="A8" s="8" t="s">
        <v>5305</v>
      </c>
      <c r="C8" s="17" t="s">
        <v>8</v>
      </c>
      <c r="D8" s="17" t="s">
        <v>9</v>
      </c>
      <c r="E8" s="17" t="s">
        <v>10</v>
      </c>
      <c r="F8" s="18" t="s">
        <v>11</v>
      </c>
      <c r="G8" s="18" t="s">
        <v>12</v>
      </c>
      <c r="H8" s="18" t="s">
        <v>13</v>
      </c>
      <c r="I8" s="22" t="s">
        <v>14</v>
      </c>
      <c r="J8" s="22" t="s">
        <v>15</v>
      </c>
      <c r="K8" s="18" t="s">
        <v>16</v>
      </c>
      <c r="L8" s="18" t="s">
        <v>17</v>
      </c>
      <c r="M8" s="18" t="s">
        <v>18</v>
      </c>
      <c r="N8" s="30" t="s">
        <v>19</v>
      </c>
      <c r="O8" s="17" t="s">
        <v>20</v>
      </c>
      <c r="P8" s="18" t="s">
        <v>21</v>
      </c>
      <c r="Q8" s="30" t="s">
        <v>22</v>
      </c>
      <c r="R8" s="23" t="s">
        <v>23</v>
      </c>
    </row>
    <row r="9" spans="1:18" s="8" customFormat="1" ht="19.7" customHeight="1">
      <c r="C9" s="17"/>
      <c r="D9" s="17"/>
      <c r="E9" s="17"/>
      <c r="F9" s="18"/>
      <c r="G9" s="18"/>
      <c r="H9" s="18"/>
      <c r="I9" s="118"/>
      <c r="J9" s="22"/>
      <c r="K9" s="18"/>
      <c r="L9" s="18"/>
      <c r="M9" s="18"/>
      <c r="N9" s="30"/>
      <c r="O9" s="17"/>
      <c r="P9" s="18"/>
      <c r="Q9" s="30"/>
      <c r="R9" s="23"/>
    </row>
    <row r="10" spans="1:18" s="8" customFormat="1" ht="19.7" customHeight="1">
      <c r="C10" s="17"/>
      <c r="D10" s="1654" t="s">
        <v>5306</v>
      </c>
      <c r="E10" s="1654"/>
      <c r="F10" s="1654"/>
      <c r="G10" s="18"/>
      <c r="H10" s="18"/>
      <c r="I10" s="118"/>
      <c r="J10" s="22"/>
      <c r="K10" s="18"/>
      <c r="L10" s="18"/>
      <c r="M10" s="18"/>
      <c r="N10" s="30"/>
      <c r="O10" s="17"/>
      <c r="P10" s="18"/>
      <c r="Q10" s="30"/>
      <c r="R10" s="23"/>
    </row>
    <row r="11" spans="1:18" s="8" customFormat="1" ht="19.7" customHeight="1">
      <c r="A11" s="1018" t="s">
        <v>642</v>
      </c>
      <c r="C11" s="17">
        <v>1</v>
      </c>
      <c r="D11" s="213" t="s">
        <v>270</v>
      </c>
      <c r="E11" s="213" t="s">
        <v>167</v>
      </c>
      <c r="F11" s="918" t="s">
        <v>5307</v>
      </c>
      <c r="G11" s="836">
        <v>1</v>
      </c>
      <c r="H11" s="836">
        <v>14206</v>
      </c>
      <c r="I11" s="118">
        <f t="shared" ref="I11:I21" si="0">G11*H11</f>
        <v>14206</v>
      </c>
      <c r="J11" s="22"/>
      <c r="K11" s="26" t="s">
        <v>5308</v>
      </c>
      <c r="L11" s="1655" t="s">
        <v>5309</v>
      </c>
      <c r="M11" s="1656"/>
      <c r="N11" s="30">
        <v>45215</v>
      </c>
      <c r="O11" s="17"/>
      <c r="P11" s="29">
        <v>45225</v>
      </c>
      <c r="Q11" s="58">
        <v>45226</v>
      </c>
      <c r="R11" s="23">
        <v>45226</v>
      </c>
    </row>
    <row r="12" spans="1:18" s="8" customFormat="1" ht="19.7" customHeight="1">
      <c r="A12" s="1018" t="s">
        <v>628</v>
      </c>
      <c r="C12" s="17">
        <f>+C11+1</f>
        <v>2</v>
      </c>
      <c r="D12" s="17" t="s">
        <v>167</v>
      </c>
      <c r="E12" s="17" t="s">
        <v>167</v>
      </c>
      <c r="F12" s="26" t="s">
        <v>5310</v>
      </c>
      <c r="G12" s="210">
        <v>1</v>
      </c>
      <c r="H12" s="210">
        <v>1500</v>
      </c>
      <c r="I12" s="118">
        <f t="shared" si="0"/>
        <v>1500</v>
      </c>
      <c r="J12" s="22"/>
      <c r="K12" s="24" t="s">
        <v>5311</v>
      </c>
      <c r="L12" s="18" t="s">
        <v>5312</v>
      </c>
      <c r="M12" s="18"/>
      <c r="N12" s="30">
        <v>45215</v>
      </c>
      <c r="O12" s="17"/>
      <c r="P12" s="29">
        <v>45218</v>
      </c>
      <c r="Q12" s="58">
        <v>45219</v>
      </c>
      <c r="R12" s="23">
        <v>45219</v>
      </c>
    </row>
    <row r="13" spans="1:18" s="8" customFormat="1" ht="19.7" customHeight="1">
      <c r="A13" s="1018" t="s">
        <v>276</v>
      </c>
      <c r="C13" s="17">
        <f t="shared" ref="C13:C20" si="1">+C12+1</f>
        <v>3</v>
      </c>
      <c r="D13" s="283" t="s">
        <v>167</v>
      </c>
      <c r="E13" s="283" t="s">
        <v>167</v>
      </c>
      <c r="F13" s="284" t="s">
        <v>1514</v>
      </c>
      <c r="G13" s="360"/>
      <c r="H13" s="360">
        <v>23</v>
      </c>
      <c r="I13" s="545">
        <f t="shared" si="0"/>
        <v>0</v>
      </c>
      <c r="J13" s="285"/>
      <c r="K13" s="369" t="s">
        <v>5313</v>
      </c>
      <c r="L13" s="692"/>
      <c r="M13" s="18"/>
      <c r="N13" s="30"/>
      <c r="O13" s="17"/>
      <c r="P13" s="18"/>
      <c r="Q13" s="163"/>
      <c r="R13" s="23"/>
    </row>
    <row r="14" spans="1:18" s="8" customFormat="1" ht="19.7" customHeight="1">
      <c r="A14" s="1018" t="s">
        <v>276</v>
      </c>
      <c r="C14" s="17">
        <f t="shared" si="1"/>
        <v>4</v>
      </c>
      <c r="D14" s="17" t="s">
        <v>167</v>
      </c>
      <c r="E14" s="17" t="s">
        <v>167</v>
      </c>
      <c r="F14" s="26" t="s">
        <v>2344</v>
      </c>
      <c r="G14" s="210">
        <v>4</v>
      </c>
      <c r="H14" s="210">
        <v>169</v>
      </c>
      <c r="I14" s="118">
        <f t="shared" si="0"/>
        <v>676</v>
      </c>
      <c r="J14" s="22"/>
      <c r="K14" s="24" t="s">
        <v>5314</v>
      </c>
      <c r="L14" s="18" t="s">
        <v>5312</v>
      </c>
      <c r="M14" s="18"/>
      <c r="N14" s="30">
        <v>45215</v>
      </c>
      <c r="O14" s="17"/>
      <c r="P14" s="29">
        <v>45218</v>
      </c>
      <c r="Q14" s="58">
        <v>45219</v>
      </c>
      <c r="R14" s="23">
        <v>45219</v>
      </c>
    </row>
    <row r="15" spans="1:18" s="8" customFormat="1" ht="19.7" customHeight="1">
      <c r="A15" s="1018" t="s">
        <v>276</v>
      </c>
      <c r="C15" s="17">
        <f t="shared" si="1"/>
        <v>5</v>
      </c>
      <c r="D15" s="17" t="s">
        <v>167</v>
      </c>
      <c r="E15" s="17" t="s">
        <v>167</v>
      </c>
      <c r="F15" s="26" t="s">
        <v>1761</v>
      </c>
      <c r="G15" s="210">
        <v>18</v>
      </c>
      <c r="H15" s="210">
        <v>52</v>
      </c>
      <c r="I15" s="118">
        <f>G15*H15</f>
        <v>936</v>
      </c>
      <c r="J15" s="22"/>
      <c r="K15" s="24" t="s">
        <v>5315</v>
      </c>
      <c r="L15" s="18" t="s">
        <v>5312</v>
      </c>
      <c r="M15" s="18"/>
      <c r="N15" s="30">
        <v>45215</v>
      </c>
      <c r="O15" s="17"/>
      <c r="P15" s="29">
        <v>45218</v>
      </c>
      <c r="Q15" s="58">
        <v>45219</v>
      </c>
      <c r="R15" s="23">
        <v>45219</v>
      </c>
    </row>
    <row r="16" spans="1:18" s="8" customFormat="1" ht="19.7" customHeight="1">
      <c r="A16" s="1018" t="s">
        <v>269</v>
      </c>
      <c r="C16" s="17">
        <f t="shared" si="1"/>
        <v>6</v>
      </c>
      <c r="D16" s="213" t="s">
        <v>270</v>
      </c>
      <c r="E16" s="213" t="s">
        <v>167</v>
      </c>
      <c r="F16" s="918" t="s">
        <v>5316</v>
      </c>
      <c r="G16" s="836">
        <v>1</v>
      </c>
      <c r="H16" s="836">
        <v>15638</v>
      </c>
      <c r="I16" s="118">
        <f t="shared" si="0"/>
        <v>15638</v>
      </c>
      <c r="J16" s="22"/>
      <c r="K16" s="26" t="s">
        <v>5317</v>
      </c>
      <c r="L16" s="1655" t="s">
        <v>5309</v>
      </c>
      <c r="M16" s="18"/>
      <c r="N16" s="30">
        <v>45215</v>
      </c>
      <c r="O16" s="17"/>
      <c r="P16" s="29">
        <v>45225</v>
      </c>
      <c r="Q16" s="58">
        <v>45226</v>
      </c>
      <c r="R16" s="23">
        <v>45226</v>
      </c>
    </row>
    <row r="17" spans="1:18" s="8" customFormat="1" ht="19.7" customHeight="1">
      <c r="A17" s="1018" t="s">
        <v>276</v>
      </c>
      <c r="C17" s="17">
        <f t="shared" si="1"/>
        <v>7</v>
      </c>
      <c r="D17" s="283" t="s">
        <v>167</v>
      </c>
      <c r="E17" s="283" t="s">
        <v>167</v>
      </c>
      <c r="F17" s="284" t="s">
        <v>1514</v>
      </c>
      <c r="G17" s="360"/>
      <c r="H17" s="360">
        <v>23</v>
      </c>
      <c r="I17" s="545">
        <f>G17*H17</f>
        <v>0</v>
      </c>
      <c r="J17" s="285"/>
      <c r="K17" s="369" t="s">
        <v>5318</v>
      </c>
      <c r="L17" s="692"/>
      <c r="M17" s="18"/>
      <c r="N17" s="30"/>
      <c r="O17" s="17"/>
      <c r="P17" s="18"/>
      <c r="Q17" s="163"/>
      <c r="R17" s="23"/>
    </row>
    <row r="18" spans="1:18" s="8" customFormat="1" ht="19.7" customHeight="1">
      <c r="A18" s="1018" t="s">
        <v>269</v>
      </c>
      <c r="C18" s="17">
        <f>+C17+1</f>
        <v>8</v>
      </c>
      <c r="D18" s="213" t="s">
        <v>270</v>
      </c>
      <c r="E18" s="213" t="s">
        <v>167</v>
      </c>
      <c r="F18" s="918" t="s">
        <v>5319</v>
      </c>
      <c r="G18" s="836">
        <v>4</v>
      </c>
      <c r="H18" s="836">
        <v>3270</v>
      </c>
      <c r="I18" s="118">
        <f t="shared" si="0"/>
        <v>13080</v>
      </c>
      <c r="J18" s="22"/>
      <c r="K18" s="26" t="s">
        <v>5320</v>
      </c>
      <c r="L18" s="1655" t="s">
        <v>5309</v>
      </c>
      <c r="M18" s="18"/>
      <c r="N18" s="30">
        <v>45215</v>
      </c>
      <c r="O18" s="17"/>
      <c r="P18" s="29">
        <v>45225</v>
      </c>
      <c r="Q18" s="58">
        <v>45226</v>
      </c>
      <c r="R18" s="23">
        <v>45226</v>
      </c>
    </row>
    <row r="19" spans="1:18" s="8" customFormat="1" ht="19.7" customHeight="1">
      <c r="A19" s="1018" t="s">
        <v>276</v>
      </c>
      <c r="C19" s="17">
        <f t="shared" si="1"/>
        <v>9</v>
      </c>
      <c r="D19" s="52" t="s">
        <v>167</v>
      </c>
      <c r="E19" s="52" t="s">
        <v>167</v>
      </c>
      <c r="F19" s="53" t="s">
        <v>5321</v>
      </c>
      <c r="G19" s="228">
        <v>12</v>
      </c>
      <c r="H19" s="228">
        <v>25</v>
      </c>
      <c r="I19" s="109">
        <f t="shared" si="0"/>
        <v>300</v>
      </c>
      <c r="J19" s="56"/>
      <c r="K19" s="57" t="s">
        <v>5322</v>
      </c>
      <c r="L19" s="18" t="s">
        <v>5312</v>
      </c>
      <c r="M19" s="18"/>
      <c r="N19" s="30">
        <v>45215</v>
      </c>
      <c r="O19" s="17"/>
      <c r="P19" s="29">
        <v>45218</v>
      </c>
      <c r="Q19" s="58">
        <v>45219</v>
      </c>
      <c r="R19" s="23">
        <v>45219</v>
      </c>
    </row>
    <row r="20" spans="1:18" s="8" customFormat="1" ht="19.7" customHeight="1">
      <c r="A20" s="1018" t="s">
        <v>269</v>
      </c>
      <c r="C20" s="17">
        <f t="shared" si="1"/>
        <v>10</v>
      </c>
      <c r="D20" s="213" t="s">
        <v>2639</v>
      </c>
      <c r="E20" s="213" t="s">
        <v>279</v>
      </c>
      <c r="F20" s="918" t="s">
        <v>5323</v>
      </c>
      <c r="G20" s="836">
        <v>1</v>
      </c>
      <c r="H20" s="836">
        <v>5434</v>
      </c>
      <c r="I20" s="118">
        <f t="shared" si="0"/>
        <v>5434</v>
      </c>
      <c r="J20" s="22"/>
      <c r="K20" s="26" t="s">
        <v>5324</v>
      </c>
      <c r="L20" s="1655" t="s">
        <v>5309</v>
      </c>
      <c r="M20" s="18"/>
      <c r="N20" s="30">
        <v>45215</v>
      </c>
      <c r="O20" s="17"/>
      <c r="P20" s="29">
        <v>45225</v>
      </c>
      <c r="Q20" s="58">
        <v>45226</v>
      </c>
      <c r="R20" s="23">
        <v>45226</v>
      </c>
    </row>
    <row r="21" spans="1:18" s="8" customFormat="1" ht="19.7" customHeight="1">
      <c r="A21" s="1018" t="s">
        <v>276</v>
      </c>
      <c r="C21" s="17">
        <f>+C20+1</f>
        <v>11</v>
      </c>
      <c r="D21" s="283" t="s">
        <v>167</v>
      </c>
      <c r="E21" s="283" t="s">
        <v>167</v>
      </c>
      <c r="F21" s="284" t="s">
        <v>5321</v>
      </c>
      <c r="G21" s="360">
        <v>0</v>
      </c>
      <c r="H21" s="360">
        <v>23</v>
      </c>
      <c r="I21" s="545">
        <f t="shared" si="0"/>
        <v>0</v>
      </c>
      <c r="J21" s="285"/>
      <c r="K21" s="369" t="s">
        <v>5325</v>
      </c>
      <c r="L21" s="24"/>
      <c r="M21" s="18"/>
      <c r="N21" s="30"/>
      <c r="O21" s="17"/>
      <c r="P21" s="18"/>
      <c r="Q21" s="163"/>
      <c r="R21" s="23"/>
    </row>
    <row r="22" spans="1:18" s="8" customFormat="1" ht="19.7" customHeight="1">
      <c r="C22" s="17"/>
      <c r="D22" s="17"/>
      <c r="E22" s="17"/>
      <c r="F22" s="26"/>
      <c r="G22" s="18"/>
      <c r="H22" s="18"/>
      <c r="I22" s="118"/>
      <c r="J22" s="22"/>
      <c r="K22" s="24"/>
      <c r="L22" s="18"/>
      <c r="M22" s="18"/>
      <c r="N22" s="30"/>
      <c r="O22" s="17"/>
      <c r="P22" s="18"/>
      <c r="Q22" s="30"/>
      <c r="R22" s="23"/>
    </row>
    <row r="23" spans="1:18" s="8" customFormat="1" ht="19.7" customHeight="1">
      <c r="C23" s="17"/>
      <c r="D23" s="566"/>
      <c r="E23" s="566"/>
      <c r="F23" s="1657">
        <f>SUM(I11:I22)</f>
        <v>51770</v>
      </c>
      <c r="G23" s="18"/>
      <c r="H23" s="18"/>
      <c r="I23" s="118"/>
      <c r="J23" s="22"/>
      <c r="K23" s="24"/>
      <c r="L23" s="18"/>
      <c r="M23" s="18"/>
      <c r="N23" s="30"/>
      <c r="O23" s="17"/>
      <c r="P23" s="18"/>
      <c r="Q23" s="30"/>
      <c r="R23" s="23"/>
    </row>
    <row r="24" spans="1:18" s="8" customFormat="1" ht="19.7" customHeight="1">
      <c r="C24" s="17"/>
      <c r="D24" s="566"/>
      <c r="E24" s="566"/>
      <c r="F24" s="129"/>
      <c r="G24" s="18"/>
      <c r="H24" s="18"/>
      <c r="I24" s="118"/>
      <c r="J24" s="22"/>
      <c r="K24" s="24"/>
      <c r="L24" s="18"/>
      <c r="M24" s="18"/>
      <c r="N24" s="30"/>
      <c r="O24" s="17"/>
      <c r="P24" s="18"/>
      <c r="Q24" s="30"/>
      <c r="R24" s="23"/>
    </row>
    <row r="25" spans="1:18" s="8" customFormat="1" ht="19.7" customHeight="1">
      <c r="C25" s="17"/>
      <c r="D25" s="566"/>
      <c r="E25" s="566"/>
      <c r="F25" s="129"/>
      <c r="G25" s="18"/>
      <c r="H25" s="18"/>
      <c r="I25" s="118"/>
      <c r="J25" s="22"/>
      <c r="K25" s="24"/>
      <c r="L25" s="18"/>
      <c r="M25" s="18"/>
      <c r="N25" s="30"/>
      <c r="O25" s="17"/>
      <c r="P25" s="18"/>
      <c r="Q25" s="30"/>
      <c r="R25" s="23"/>
    </row>
    <row r="26" spans="1:18" s="8" customFormat="1" ht="19.7" customHeight="1">
      <c r="C26" s="17"/>
      <c r="D26" s="17"/>
      <c r="E26" s="17"/>
      <c r="F26" s="18"/>
      <c r="G26" s="18"/>
      <c r="H26" s="18"/>
      <c r="I26" s="118"/>
      <c r="J26" s="22"/>
      <c r="K26" s="18"/>
      <c r="L26" s="18"/>
      <c r="M26" s="18"/>
      <c r="N26" s="30"/>
      <c r="O26" s="17"/>
      <c r="P26" s="18"/>
      <c r="Q26" s="30"/>
      <c r="R26" s="23"/>
    </row>
    <row r="27" spans="1:18" s="8" customFormat="1" ht="19.7" customHeight="1">
      <c r="C27" s="17"/>
      <c r="D27" s="17"/>
      <c r="E27" s="17"/>
      <c r="F27" s="18"/>
      <c r="G27" s="18"/>
      <c r="H27" s="18"/>
      <c r="I27" s="118"/>
      <c r="J27" s="22"/>
      <c r="K27" s="18"/>
      <c r="L27" s="18"/>
      <c r="M27" s="18"/>
      <c r="N27" s="30"/>
      <c r="O27" s="17"/>
      <c r="P27" s="18"/>
      <c r="Q27" s="30"/>
      <c r="R27" s="23"/>
    </row>
    <row r="28" spans="1:18" s="8" customFormat="1" ht="19.7" customHeight="1">
      <c r="C28" s="17"/>
      <c r="D28" s="17"/>
      <c r="E28" s="17"/>
      <c r="F28" s="18"/>
      <c r="G28" s="18"/>
      <c r="H28" s="18"/>
      <c r="I28" s="118"/>
      <c r="J28" s="22"/>
      <c r="K28" s="18"/>
      <c r="L28" s="18"/>
      <c r="M28" s="18"/>
      <c r="N28" s="30"/>
      <c r="O28" s="17"/>
      <c r="P28" s="18"/>
      <c r="Q28" s="30"/>
      <c r="R28" s="23"/>
    </row>
    <row r="29" spans="1:18" s="8" customFormat="1" ht="19.7" customHeight="1">
      <c r="C29" s="17"/>
      <c r="D29" s="17"/>
      <c r="E29" s="17"/>
      <c r="F29" s="18"/>
      <c r="G29" s="18"/>
      <c r="H29" s="18"/>
      <c r="I29" s="118"/>
      <c r="J29" s="22"/>
      <c r="K29" s="18"/>
      <c r="L29" s="18"/>
      <c r="M29" s="18"/>
      <c r="N29" s="30"/>
      <c r="O29" s="17"/>
      <c r="P29" s="18"/>
      <c r="Q29" s="30"/>
      <c r="R29" s="23"/>
    </row>
    <row r="30" spans="1:18" s="8" customFormat="1" ht="19.7" customHeight="1">
      <c r="C30" s="17"/>
      <c r="D30" s="191"/>
      <c r="E30" s="191"/>
      <c r="F30" s="63"/>
      <c r="G30" s="395"/>
      <c r="H30" s="396"/>
      <c r="I30" s="197"/>
      <c r="J30" s="397"/>
      <c r="K30" s="736"/>
      <c r="L30" s="18"/>
      <c r="M30" s="18"/>
      <c r="N30" s="30"/>
      <c r="O30" s="17"/>
      <c r="P30" s="18"/>
      <c r="Q30" s="30"/>
      <c r="R30" s="23"/>
    </row>
    <row r="31" spans="1:18" s="8" customFormat="1" ht="19.7" customHeight="1">
      <c r="C31" s="17"/>
      <c r="D31" s="17"/>
      <c r="E31" s="17"/>
      <c r="F31" s="18"/>
      <c r="G31" s="18"/>
      <c r="H31" s="18"/>
      <c r="I31" s="118"/>
      <c r="J31" s="22"/>
      <c r="K31" s="18"/>
      <c r="L31" s="18"/>
      <c r="M31" s="18"/>
      <c r="N31" s="30"/>
      <c r="O31" s="17"/>
      <c r="P31" s="18"/>
      <c r="Q31" s="30"/>
      <c r="R31" s="23"/>
    </row>
    <row r="32" spans="1:18" s="8" customFormat="1" ht="19.7" customHeight="1">
      <c r="C32" s="17"/>
      <c r="D32" s="17"/>
      <c r="E32" s="17"/>
      <c r="F32" s="18"/>
      <c r="G32" s="18"/>
      <c r="H32" s="18"/>
      <c r="I32" s="118"/>
      <c r="J32" s="22"/>
      <c r="K32" s="18"/>
      <c r="L32" s="18"/>
      <c r="M32" s="18"/>
      <c r="N32" s="30"/>
      <c r="O32" s="17"/>
      <c r="P32" s="18"/>
      <c r="Q32" s="30"/>
      <c r="R32" s="23"/>
    </row>
    <row r="33" spans="3:18" s="8" customFormat="1" ht="19.7" customHeight="1">
      <c r="C33" s="17"/>
      <c r="D33" s="17"/>
      <c r="E33" s="17"/>
      <c r="F33" s="18"/>
      <c r="G33" s="18"/>
      <c r="H33" s="18"/>
      <c r="I33" s="118"/>
      <c r="J33" s="22"/>
      <c r="K33" s="18"/>
      <c r="L33" s="18"/>
      <c r="M33" s="18"/>
      <c r="N33" s="30"/>
      <c r="O33" s="17"/>
      <c r="P33" s="18"/>
      <c r="Q33" s="30"/>
      <c r="R33" s="23"/>
    </row>
    <row r="34" spans="3:18" s="8" customFormat="1" ht="19.7" customHeight="1">
      <c r="C34" s="17"/>
      <c r="D34" s="17"/>
      <c r="E34" s="17"/>
      <c r="F34" s="18"/>
      <c r="G34" s="18"/>
      <c r="H34" s="18"/>
      <c r="I34" s="118"/>
      <c r="J34" s="22"/>
      <c r="K34" s="18"/>
      <c r="L34" s="18"/>
      <c r="M34" s="18"/>
      <c r="N34" s="30"/>
      <c r="O34" s="17"/>
      <c r="P34" s="18"/>
      <c r="Q34" s="30"/>
      <c r="R34" s="23"/>
    </row>
    <row r="35" spans="3:18" s="8" customFormat="1" ht="19.7" customHeight="1">
      <c r="C35" s="17"/>
      <c r="D35" s="17"/>
      <c r="E35" s="17"/>
      <c r="F35" s="18"/>
      <c r="G35" s="18"/>
      <c r="H35" s="18"/>
      <c r="I35" s="118"/>
      <c r="J35" s="22"/>
      <c r="K35" s="18"/>
      <c r="L35" s="18"/>
      <c r="M35" s="18"/>
      <c r="N35" s="30"/>
      <c r="O35" s="17"/>
      <c r="P35" s="18"/>
      <c r="Q35" s="30"/>
      <c r="R35" s="23"/>
    </row>
    <row r="36" spans="3:18" s="8" customFormat="1" ht="19.7" customHeight="1">
      <c r="C36" s="17"/>
      <c r="D36" s="17"/>
      <c r="E36" s="17"/>
      <c r="F36" s="18"/>
      <c r="G36" s="18"/>
      <c r="H36" s="18"/>
      <c r="I36" s="118"/>
      <c r="J36" s="22"/>
      <c r="K36" s="18"/>
      <c r="L36" s="18"/>
      <c r="M36" s="18"/>
      <c r="N36" s="30"/>
      <c r="O36" s="17"/>
      <c r="P36" s="18"/>
      <c r="Q36" s="30"/>
      <c r="R36" s="23"/>
    </row>
    <row r="37" spans="3:18" s="8" customFormat="1" ht="19.7" customHeight="1">
      <c r="C37" s="17"/>
      <c r="D37" s="17"/>
      <c r="E37" s="17"/>
      <c r="F37" s="18"/>
      <c r="G37" s="18"/>
      <c r="H37" s="18"/>
      <c r="I37" s="118"/>
      <c r="J37" s="22"/>
      <c r="K37" s="18"/>
      <c r="L37" s="18"/>
      <c r="M37" s="18"/>
      <c r="N37" s="30"/>
      <c r="O37" s="17"/>
      <c r="P37" s="18"/>
      <c r="Q37" s="30"/>
      <c r="R37" s="23"/>
    </row>
    <row r="38" spans="3:18" s="8" customFormat="1" ht="19.7" customHeight="1">
      <c r="C38" s="17"/>
      <c r="D38" s="17"/>
      <c r="E38" s="17"/>
      <c r="F38" s="18"/>
      <c r="G38" s="18"/>
      <c r="H38" s="18"/>
      <c r="I38" s="118"/>
      <c r="J38" s="22"/>
      <c r="K38" s="18"/>
      <c r="L38" s="18"/>
      <c r="M38" s="18"/>
      <c r="N38" s="30"/>
      <c r="O38" s="17"/>
      <c r="P38" s="18"/>
      <c r="Q38" s="30"/>
      <c r="R38" s="23"/>
    </row>
    <row r="39" spans="3:18" s="8" customFormat="1" ht="19.7" customHeight="1">
      <c r="C39" s="17"/>
      <c r="D39" s="17"/>
      <c r="E39" s="17"/>
      <c r="F39" s="18"/>
      <c r="G39" s="18"/>
      <c r="H39" s="18"/>
      <c r="I39" s="118"/>
      <c r="J39" s="22"/>
      <c r="K39" s="18"/>
      <c r="L39" s="18"/>
      <c r="M39" s="18"/>
      <c r="N39" s="30"/>
      <c r="O39" s="17"/>
      <c r="P39" s="18"/>
      <c r="Q39" s="30"/>
      <c r="R39" s="23"/>
    </row>
    <row r="40" spans="3:18" s="8" customFormat="1" ht="19.7" customHeight="1">
      <c r="C40" s="17"/>
      <c r="D40" s="17"/>
      <c r="E40" s="17"/>
      <c r="F40" s="18"/>
      <c r="G40" s="18"/>
      <c r="H40" s="18"/>
      <c r="I40" s="118"/>
      <c r="J40" s="22"/>
      <c r="K40" s="18"/>
      <c r="L40" s="18"/>
      <c r="M40" s="18"/>
      <c r="N40" s="30"/>
      <c r="O40" s="17"/>
      <c r="P40" s="18"/>
      <c r="Q40" s="30"/>
      <c r="R40" s="23"/>
    </row>
    <row r="41" spans="3:18" s="8" customFormat="1" ht="19.7" customHeight="1">
      <c r="C41" s="17"/>
      <c r="D41" s="17"/>
      <c r="E41" s="17"/>
      <c r="F41" s="18"/>
      <c r="G41" s="18"/>
      <c r="H41" s="18"/>
      <c r="I41" s="118"/>
      <c r="J41" s="22"/>
      <c r="K41" s="18"/>
      <c r="L41" s="18"/>
      <c r="M41" s="18"/>
      <c r="N41" s="30"/>
      <c r="O41" s="17"/>
      <c r="P41" s="18"/>
      <c r="Q41" s="30"/>
      <c r="R41" s="23"/>
    </row>
    <row r="42" spans="3:18" s="8" customFormat="1" ht="19.7" customHeight="1">
      <c r="C42" s="17"/>
      <c r="D42" s="17"/>
      <c r="E42" s="17"/>
      <c r="F42" s="18"/>
      <c r="G42" s="18"/>
      <c r="H42" s="18"/>
      <c r="I42" s="118"/>
      <c r="J42" s="22"/>
      <c r="K42" s="18"/>
      <c r="L42" s="18"/>
      <c r="M42" s="18"/>
      <c r="N42" s="30"/>
      <c r="O42" s="17"/>
      <c r="P42" s="18"/>
      <c r="Q42" s="30"/>
      <c r="R42" s="23"/>
    </row>
    <row r="43" spans="3:18" s="8" customFormat="1" ht="19.7" customHeight="1">
      <c r="C43" s="17"/>
      <c r="D43" s="17"/>
      <c r="E43" s="17"/>
      <c r="F43" s="18"/>
      <c r="G43" s="18"/>
      <c r="H43" s="18"/>
      <c r="I43" s="118"/>
      <c r="J43" s="22"/>
      <c r="K43" s="18"/>
      <c r="L43" s="18"/>
      <c r="M43" s="18"/>
      <c r="N43" s="30"/>
      <c r="O43" s="17"/>
      <c r="P43" s="18"/>
      <c r="Q43" s="30"/>
      <c r="R43" s="23"/>
    </row>
    <row r="44" spans="3:18" s="8" customFormat="1" ht="19.7" customHeight="1">
      <c r="C44" s="17"/>
      <c r="D44" s="17"/>
      <c r="E44" s="17"/>
      <c r="F44" s="18"/>
      <c r="G44" s="18"/>
      <c r="H44" s="18"/>
      <c r="I44" s="118"/>
      <c r="J44" s="22"/>
      <c r="K44" s="18"/>
      <c r="L44" s="18"/>
      <c r="M44" s="18"/>
      <c r="N44" s="30"/>
      <c r="O44" s="17"/>
      <c r="P44" s="18"/>
      <c r="Q44" s="30"/>
      <c r="R44" s="23"/>
    </row>
    <row r="45" spans="3:18" s="8" customFormat="1" ht="19.7" customHeight="1">
      <c r="C45" s="17"/>
      <c r="D45" s="17"/>
      <c r="E45" s="17"/>
      <c r="F45" s="18"/>
      <c r="G45" s="18"/>
      <c r="H45" s="18"/>
      <c r="I45" s="118"/>
      <c r="J45" s="22"/>
      <c r="K45" s="18"/>
      <c r="L45" s="18"/>
      <c r="M45" s="18"/>
      <c r="N45" s="30"/>
      <c r="O45" s="17"/>
      <c r="P45" s="18"/>
      <c r="Q45" s="30"/>
      <c r="R45" s="23"/>
    </row>
    <row r="46" spans="3:18" s="8" customFormat="1" ht="19.7" customHeight="1">
      <c r="C46" s="17"/>
      <c r="D46" s="17"/>
      <c r="E46" s="17"/>
      <c r="F46" s="18"/>
      <c r="G46" s="18"/>
      <c r="H46" s="18"/>
      <c r="I46" s="118"/>
      <c r="J46" s="22"/>
      <c r="K46" s="18"/>
      <c r="L46" s="18"/>
      <c r="M46" s="18"/>
      <c r="N46" s="30"/>
      <c r="O46" s="17"/>
      <c r="P46" s="18"/>
      <c r="Q46" s="30"/>
      <c r="R46" s="23"/>
    </row>
    <row r="47" spans="3:18" s="8" customFormat="1" ht="19.7" customHeight="1">
      <c r="C47" s="17"/>
      <c r="D47" s="17"/>
      <c r="E47" s="17"/>
      <c r="F47" s="18"/>
      <c r="G47" s="18"/>
      <c r="H47" s="18"/>
      <c r="I47" s="118"/>
      <c r="J47" s="22"/>
      <c r="K47" s="18"/>
      <c r="L47" s="18"/>
      <c r="M47" s="18"/>
      <c r="N47" s="30"/>
      <c r="O47" s="17"/>
      <c r="P47" s="18"/>
      <c r="Q47" s="30"/>
      <c r="R47" s="23"/>
    </row>
    <row r="48" spans="3:18" s="8" customFormat="1" ht="19.7" customHeight="1">
      <c r="C48" s="17"/>
      <c r="D48" s="17"/>
      <c r="E48" s="17"/>
      <c r="F48" s="18"/>
      <c r="G48" s="18"/>
      <c r="H48" s="18"/>
      <c r="I48" s="118"/>
      <c r="J48" s="22"/>
      <c r="K48" s="18"/>
      <c r="L48" s="18"/>
      <c r="M48" s="18"/>
      <c r="N48" s="30"/>
      <c r="O48" s="17"/>
      <c r="P48" s="18"/>
      <c r="Q48" s="30"/>
      <c r="R48" s="23"/>
    </row>
    <row r="49" spans="3:18" s="8" customFormat="1" ht="19.7" customHeight="1">
      <c r="C49" s="17"/>
      <c r="D49" s="17"/>
      <c r="E49" s="17"/>
      <c r="F49" s="18"/>
      <c r="G49" s="18"/>
      <c r="H49" s="18"/>
      <c r="I49" s="118"/>
      <c r="J49" s="22"/>
      <c r="K49" s="18"/>
      <c r="L49" s="18"/>
      <c r="M49" s="18"/>
      <c r="N49" s="30"/>
      <c r="O49" s="17"/>
      <c r="P49" s="18"/>
      <c r="Q49" s="30"/>
      <c r="R49" s="23"/>
    </row>
    <row r="50" spans="3:18" s="8" customFormat="1" ht="19.7" customHeight="1">
      <c r="C50" s="17"/>
      <c r="D50" s="17"/>
      <c r="E50" s="17"/>
      <c r="F50" s="18"/>
      <c r="G50" s="18"/>
      <c r="H50" s="18"/>
      <c r="I50" s="118"/>
      <c r="J50" s="22"/>
      <c r="K50" s="18"/>
      <c r="L50" s="18"/>
      <c r="M50" s="18"/>
      <c r="N50" s="30"/>
      <c r="O50" s="17"/>
      <c r="P50" s="18"/>
      <c r="Q50" s="30"/>
      <c r="R50" s="23"/>
    </row>
    <row r="51" spans="3:18" s="8" customFormat="1" ht="19.7" customHeight="1">
      <c r="C51" s="17"/>
      <c r="D51" s="17"/>
      <c r="E51" s="17"/>
      <c r="F51" s="18"/>
      <c r="G51" s="18"/>
      <c r="H51" s="18"/>
      <c r="I51" s="118"/>
      <c r="J51" s="22"/>
      <c r="K51" s="18"/>
      <c r="L51" s="18"/>
      <c r="M51" s="18"/>
      <c r="N51" s="30"/>
      <c r="O51" s="17"/>
      <c r="P51" s="18"/>
      <c r="Q51" s="30"/>
      <c r="R51" s="23"/>
    </row>
    <row r="52" spans="3:18" s="8" customFormat="1" ht="19.7" customHeight="1">
      <c r="C52" s="17"/>
      <c r="D52" s="17"/>
      <c r="E52" s="17"/>
      <c r="F52" s="18"/>
      <c r="G52" s="18"/>
      <c r="H52" s="18"/>
      <c r="I52" s="118"/>
      <c r="J52" s="22"/>
      <c r="K52" s="18"/>
      <c r="L52" s="18"/>
      <c r="M52" s="18"/>
      <c r="N52" s="30"/>
      <c r="O52" s="17"/>
      <c r="P52" s="18"/>
      <c r="Q52" s="30"/>
      <c r="R52" s="23"/>
    </row>
    <row r="53" spans="3:18" s="8" customFormat="1" ht="19.7" customHeight="1">
      <c r="C53" s="17"/>
      <c r="D53" s="17"/>
      <c r="E53" s="17"/>
      <c r="F53" s="18"/>
      <c r="G53" s="18"/>
      <c r="H53" s="18"/>
      <c r="I53" s="118"/>
      <c r="J53" s="22"/>
      <c r="K53" s="18"/>
      <c r="L53" s="18"/>
      <c r="M53" s="18"/>
      <c r="N53" s="30"/>
      <c r="O53" s="17"/>
      <c r="P53" s="18"/>
      <c r="Q53" s="30"/>
      <c r="R53" s="23"/>
    </row>
    <row r="54" spans="3:18" s="8" customFormat="1" ht="19.7" customHeight="1">
      <c r="C54" s="17"/>
      <c r="D54" s="17"/>
      <c r="E54" s="17"/>
      <c r="F54" s="18"/>
      <c r="G54" s="18"/>
      <c r="H54" s="18"/>
      <c r="I54" s="118"/>
      <c r="J54" s="22"/>
      <c r="K54" s="18"/>
      <c r="L54" s="18"/>
      <c r="M54" s="18"/>
      <c r="N54" s="30"/>
      <c r="O54" s="17"/>
      <c r="P54" s="18"/>
      <c r="Q54" s="30"/>
      <c r="R54" s="23"/>
    </row>
    <row r="55" spans="3:18" s="8" customFormat="1" ht="19.7" customHeight="1">
      <c r="C55" s="17"/>
      <c r="D55" s="17"/>
      <c r="E55" s="17"/>
      <c r="F55" s="18"/>
      <c r="G55" s="18"/>
      <c r="H55" s="18"/>
      <c r="I55" s="118"/>
      <c r="J55" s="22"/>
      <c r="K55" s="18"/>
      <c r="L55" s="18"/>
      <c r="M55" s="18"/>
      <c r="N55" s="30"/>
      <c r="O55" s="17"/>
      <c r="P55" s="18"/>
      <c r="Q55" s="30"/>
      <c r="R55" s="23"/>
    </row>
    <row r="56" spans="3:18" s="8" customFormat="1" ht="19.7" customHeight="1">
      <c r="C56" s="17"/>
      <c r="D56" s="17"/>
      <c r="E56" s="17"/>
      <c r="F56" s="18"/>
      <c r="G56" s="18"/>
      <c r="H56" s="18"/>
      <c r="I56" s="118"/>
      <c r="J56" s="22"/>
      <c r="K56" s="18"/>
      <c r="L56" s="18"/>
      <c r="M56" s="18"/>
      <c r="N56" s="30"/>
      <c r="O56" s="17"/>
      <c r="P56" s="18"/>
      <c r="Q56" s="30"/>
      <c r="R56" s="23"/>
    </row>
    <row r="57" spans="3:18" s="8" customFormat="1" ht="19.7" customHeight="1">
      <c r="C57" s="17"/>
      <c r="D57" s="17"/>
      <c r="E57" s="17"/>
      <c r="F57" s="18"/>
      <c r="G57" s="18"/>
      <c r="H57" s="18"/>
      <c r="I57" s="118"/>
      <c r="J57" s="22"/>
      <c r="K57" s="18"/>
      <c r="L57" s="18"/>
      <c r="M57" s="18"/>
      <c r="N57" s="30"/>
      <c r="O57" s="17"/>
      <c r="P57" s="18"/>
      <c r="Q57" s="30"/>
      <c r="R57" s="23"/>
    </row>
    <row r="58" spans="3:18" s="8" customFormat="1" ht="19.7" customHeight="1">
      <c r="C58" s="17"/>
      <c r="D58" s="17"/>
      <c r="E58" s="17"/>
      <c r="F58" s="18"/>
      <c r="G58" s="18"/>
      <c r="H58" s="18"/>
      <c r="I58" s="118"/>
      <c r="J58" s="22"/>
      <c r="K58" s="18"/>
      <c r="L58" s="18"/>
      <c r="M58" s="18"/>
      <c r="N58" s="30"/>
      <c r="O58" s="17"/>
      <c r="P58" s="18"/>
      <c r="Q58" s="30"/>
      <c r="R58" s="23"/>
    </row>
    <row r="59" spans="3:18" s="8" customFormat="1" ht="19.7" customHeight="1">
      <c r="C59" s="17"/>
      <c r="D59" s="17"/>
      <c r="E59" s="17"/>
      <c r="F59" s="18"/>
      <c r="G59" s="18"/>
      <c r="H59" s="18"/>
      <c r="I59" s="118">
        <f>G59*H59</f>
        <v>0</v>
      </c>
      <c r="J59" s="22"/>
      <c r="K59" s="18"/>
      <c r="L59" s="18"/>
      <c r="M59" s="18"/>
      <c r="N59" s="30"/>
      <c r="O59" s="17"/>
      <c r="P59" s="18"/>
      <c r="Q59" s="30"/>
      <c r="R59" s="23"/>
    </row>
    <row r="60" spans="3:18" s="8" customFormat="1" ht="19.7" customHeight="1">
      <c r="C60" s="17"/>
      <c r="D60" s="17"/>
      <c r="E60" s="17"/>
      <c r="F60" s="18"/>
      <c r="G60" s="18"/>
      <c r="H60" s="18"/>
      <c r="I60" s="118">
        <f>G60*H60</f>
        <v>0</v>
      </c>
      <c r="J60" s="22"/>
      <c r="K60" s="18"/>
      <c r="L60" s="18"/>
      <c r="M60" s="18"/>
      <c r="N60" s="30"/>
      <c r="O60" s="17"/>
      <c r="P60" s="18"/>
      <c r="Q60" s="30"/>
      <c r="R60" s="23"/>
    </row>
    <row r="61" spans="3:18" s="8" customFormat="1" ht="19.7" customHeight="1">
      <c r="C61" s="17"/>
      <c r="D61" s="17"/>
      <c r="E61" s="17"/>
      <c r="F61" s="18"/>
      <c r="G61" s="18"/>
      <c r="H61" s="18"/>
      <c r="I61" s="118"/>
      <c r="J61" s="22"/>
      <c r="K61" s="18"/>
      <c r="L61" s="18"/>
      <c r="M61" s="18"/>
      <c r="N61" s="30"/>
      <c r="O61" s="17"/>
      <c r="P61" s="18"/>
      <c r="Q61" s="30"/>
      <c r="R61" s="23"/>
    </row>
    <row r="62" spans="3:18" s="8" customFormat="1" ht="19.7" customHeight="1">
      <c r="C62" s="17"/>
      <c r="D62" s="17"/>
      <c r="E62" s="17"/>
      <c r="F62" s="18"/>
      <c r="G62" s="18"/>
      <c r="H62" s="18"/>
      <c r="I62" s="118"/>
      <c r="J62" s="22"/>
      <c r="K62" s="18"/>
      <c r="L62" s="18"/>
      <c r="M62" s="18"/>
      <c r="N62" s="30"/>
      <c r="O62" s="17"/>
      <c r="P62" s="18"/>
      <c r="Q62" s="30"/>
      <c r="R62" s="23"/>
    </row>
    <row r="63" spans="3:18" s="8" customFormat="1" ht="19.7" customHeight="1">
      <c r="C63" s="17"/>
      <c r="D63" s="17"/>
      <c r="E63" s="17"/>
      <c r="F63" s="18"/>
      <c r="G63" s="18"/>
      <c r="H63" s="18"/>
      <c r="I63" s="118"/>
      <c r="J63" s="22"/>
      <c r="K63" s="18"/>
      <c r="L63" s="18"/>
      <c r="M63" s="18"/>
      <c r="N63" s="30"/>
      <c r="O63" s="17"/>
      <c r="P63" s="18"/>
      <c r="Q63" s="30"/>
      <c r="R63" s="23"/>
    </row>
    <row r="64" spans="3:18" s="8" customFormat="1" ht="19.7" customHeight="1">
      <c r="C64" s="17"/>
      <c r="D64" s="17"/>
      <c r="E64" s="17"/>
      <c r="F64" s="18"/>
      <c r="G64" s="18"/>
      <c r="H64" s="18"/>
      <c r="I64" s="118"/>
      <c r="J64" s="22"/>
      <c r="K64" s="18"/>
      <c r="L64" s="18"/>
      <c r="M64" s="18"/>
      <c r="N64" s="30"/>
      <c r="O64" s="17"/>
      <c r="P64" s="18"/>
      <c r="Q64" s="30"/>
      <c r="R64" s="23"/>
    </row>
    <row r="65" spans="3:18" s="8" customFormat="1" ht="19.7" customHeight="1">
      <c r="C65" s="17"/>
      <c r="D65" s="17"/>
      <c r="E65" s="17"/>
      <c r="F65" s="18"/>
      <c r="G65" s="18"/>
      <c r="H65" s="18"/>
      <c r="I65" s="118"/>
      <c r="J65" s="22"/>
      <c r="K65" s="18"/>
      <c r="L65" s="18"/>
      <c r="M65" s="18"/>
      <c r="N65" s="30"/>
      <c r="O65" s="17"/>
      <c r="P65" s="18"/>
      <c r="Q65" s="30"/>
      <c r="R65" s="23"/>
    </row>
    <row r="66" spans="3:18" s="8" customFormat="1" ht="19.7" customHeight="1">
      <c r="C66" s="17"/>
      <c r="D66" s="17"/>
      <c r="E66" s="17"/>
      <c r="F66" s="18"/>
      <c r="G66" s="18"/>
      <c r="H66" s="18"/>
      <c r="I66" s="118"/>
      <c r="J66" s="22"/>
      <c r="K66" s="18"/>
      <c r="L66" s="18"/>
      <c r="M66" s="18"/>
      <c r="N66" s="30"/>
      <c r="O66" s="17"/>
      <c r="P66" s="18"/>
      <c r="Q66" s="30"/>
      <c r="R66" s="23"/>
    </row>
    <row r="67" spans="3:18" s="8" customFormat="1" ht="19.7" customHeight="1">
      <c r="C67" s="17"/>
      <c r="D67" s="17"/>
      <c r="E67" s="17"/>
      <c r="F67" s="18"/>
      <c r="G67" s="18"/>
      <c r="H67" s="18"/>
      <c r="I67" s="118"/>
      <c r="J67" s="22"/>
      <c r="K67" s="18"/>
      <c r="L67" s="18"/>
      <c r="M67" s="18"/>
      <c r="N67" s="30"/>
      <c r="O67" s="17"/>
      <c r="P67" s="18"/>
      <c r="Q67" s="30"/>
      <c r="R67" s="23"/>
    </row>
    <row r="68" spans="3:18" s="8" customFormat="1" ht="19.7" customHeight="1">
      <c r="C68" s="17"/>
      <c r="D68" s="17"/>
      <c r="E68" s="17"/>
      <c r="F68" s="18"/>
      <c r="G68" s="18"/>
      <c r="H68" s="18"/>
      <c r="I68" s="118"/>
      <c r="J68" s="22"/>
      <c r="K68" s="18"/>
      <c r="L68" s="18"/>
      <c r="M68" s="18"/>
      <c r="N68" s="30"/>
      <c r="O68" s="17"/>
      <c r="P68" s="18"/>
      <c r="Q68" s="30"/>
      <c r="R68" s="23"/>
    </row>
    <row r="69" spans="3:18" s="8" customFormat="1" ht="19.7" customHeight="1">
      <c r="C69" s="17"/>
      <c r="D69" s="17"/>
      <c r="E69" s="17"/>
      <c r="F69" s="18"/>
      <c r="G69" s="18"/>
      <c r="H69" s="18"/>
      <c r="I69" s="118"/>
      <c r="J69" s="22"/>
      <c r="K69" s="18"/>
      <c r="L69" s="18"/>
      <c r="M69" s="18"/>
      <c r="N69" s="30"/>
      <c r="O69" s="17"/>
      <c r="P69" s="18"/>
      <c r="Q69" s="30"/>
      <c r="R69" s="23"/>
    </row>
    <row r="70" spans="3:18" s="8" customFormat="1" ht="19.7" customHeight="1">
      <c r="C70" s="17"/>
      <c r="D70" s="17"/>
      <c r="E70" s="17"/>
      <c r="F70" s="18"/>
      <c r="G70" s="18"/>
      <c r="H70" s="18"/>
      <c r="I70" s="118"/>
      <c r="J70" s="22"/>
      <c r="K70" s="18"/>
      <c r="L70" s="18"/>
      <c r="M70" s="18"/>
      <c r="N70" s="30"/>
      <c r="O70" s="17"/>
      <c r="P70" s="18"/>
      <c r="Q70" s="30"/>
      <c r="R70" s="23"/>
    </row>
    <row r="71" spans="3:18" s="8" customFormat="1" ht="19.7" customHeight="1">
      <c r="C71" s="17"/>
      <c r="D71" s="17"/>
      <c r="E71" s="17"/>
      <c r="F71" s="18"/>
      <c r="G71" s="18"/>
      <c r="H71" s="18"/>
      <c r="I71" s="118"/>
      <c r="J71" s="22"/>
      <c r="K71" s="18"/>
      <c r="L71" s="18"/>
      <c r="M71" s="18"/>
      <c r="N71" s="30"/>
      <c r="O71" s="17"/>
      <c r="P71" s="18"/>
      <c r="Q71" s="30"/>
      <c r="R71" s="23"/>
    </row>
    <row r="72" spans="3:18" s="8" customFormat="1" ht="19.7" customHeight="1">
      <c r="C72" s="17"/>
      <c r="D72" s="17"/>
      <c r="E72" s="17"/>
      <c r="F72" s="18"/>
      <c r="G72" s="18"/>
      <c r="H72" s="18"/>
      <c r="I72" s="118"/>
      <c r="J72" s="22"/>
      <c r="K72" s="18"/>
      <c r="L72" s="18"/>
      <c r="M72" s="18"/>
      <c r="N72" s="30"/>
      <c r="O72" s="17"/>
      <c r="P72" s="18"/>
      <c r="Q72" s="30"/>
      <c r="R72" s="23"/>
    </row>
    <row r="73" spans="3:18" s="8" customFormat="1" ht="19.7" customHeight="1">
      <c r="C73" s="17"/>
      <c r="D73" s="17"/>
      <c r="E73" s="17"/>
      <c r="F73" s="18"/>
      <c r="G73" s="18"/>
      <c r="H73" s="18"/>
      <c r="I73" s="118"/>
      <c r="J73" s="22"/>
      <c r="K73" s="18"/>
      <c r="L73" s="18"/>
      <c r="M73" s="18"/>
      <c r="N73" s="30"/>
      <c r="O73" s="17"/>
      <c r="P73" s="18"/>
      <c r="Q73" s="30"/>
      <c r="R73" s="23"/>
    </row>
    <row r="74" spans="3:18" s="8" customFormat="1" ht="19.7" customHeight="1">
      <c r="C74" s="17"/>
      <c r="D74" s="17"/>
      <c r="E74" s="17"/>
      <c r="F74" s="18"/>
      <c r="G74" s="18"/>
      <c r="H74" s="18"/>
      <c r="I74" s="118"/>
      <c r="J74" s="22"/>
      <c r="K74" s="18"/>
      <c r="L74" s="18"/>
      <c r="M74" s="18"/>
      <c r="N74" s="30"/>
      <c r="O74" s="17"/>
      <c r="P74" s="18"/>
      <c r="Q74" s="30"/>
      <c r="R74" s="23"/>
    </row>
    <row r="75" spans="3:18" s="8" customFormat="1" ht="19.7" customHeight="1">
      <c r="C75" s="17"/>
      <c r="D75" s="17"/>
      <c r="E75" s="17"/>
      <c r="F75" s="18"/>
      <c r="G75" s="18"/>
      <c r="H75" s="18"/>
      <c r="I75" s="118"/>
      <c r="J75" s="22"/>
      <c r="K75" s="18"/>
      <c r="L75" s="18"/>
      <c r="M75" s="18"/>
      <c r="N75" s="30"/>
      <c r="O75" s="17"/>
      <c r="P75" s="18"/>
      <c r="Q75" s="30"/>
      <c r="R75" s="23"/>
    </row>
    <row r="76" spans="3:18" s="8" customFormat="1" ht="19.7" customHeight="1">
      <c r="C76" s="17"/>
      <c r="D76" s="17"/>
      <c r="E76" s="17"/>
      <c r="F76" s="18"/>
      <c r="G76" s="18"/>
      <c r="H76" s="18"/>
      <c r="I76" s="118"/>
      <c r="J76" s="22"/>
      <c r="K76" s="18"/>
      <c r="L76" s="18"/>
      <c r="M76" s="18"/>
      <c r="N76" s="30"/>
      <c r="O76" s="17"/>
      <c r="P76" s="18"/>
      <c r="Q76" s="30"/>
      <c r="R76" s="23"/>
    </row>
    <row r="77" spans="3:18" s="8" customFormat="1" ht="19.7" customHeight="1">
      <c r="C77" s="17"/>
      <c r="D77" s="17"/>
      <c r="E77" s="17"/>
      <c r="F77" s="18"/>
      <c r="G77" s="18"/>
      <c r="H77" s="18"/>
      <c r="I77" s="118"/>
      <c r="J77" s="22"/>
      <c r="K77" s="18"/>
      <c r="L77" s="18"/>
      <c r="M77" s="18"/>
      <c r="N77" s="30"/>
      <c r="O77" s="17"/>
      <c r="P77" s="18"/>
      <c r="Q77" s="30"/>
      <c r="R77" s="23"/>
    </row>
    <row r="78" spans="3:18" s="8" customFormat="1" ht="19.7" customHeight="1">
      <c r="C78" s="17"/>
      <c r="D78" s="17"/>
      <c r="E78" s="17"/>
      <c r="F78" s="18"/>
      <c r="G78" s="18"/>
      <c r="H78" s="18"/>
      <c r="I78" s="118"/>
      <c r="J78" s="22"/>
      <c r="K78" s="18"/>
      <c r="L78" s="18"/>
      <c r="M78" s="18"/>
      <c r="N78" s="30"/>
      <c r="O78" s="17"/>
      <c r="P78" s="18"/>
      <c r="Q78" s="30"/>
      <c r="R78" s="23"/>
    </row>
    <row r="79" spans="3:18" s="8" customFormat="1" ht="19.7" customHeight="1">
      <c r="C79" s="17"/>
      <c r="D79" s="17"/>
      <c r="E79" s="17"/>
      <c r="F79" s="18"/>
      <c r="G79" s="18"/>
      <c r="H79" s="18"/>
      <c r="I79" s="118"/>
      <c r="J79" s="22"/>
      <c r="K79" s="18"/>
      <c r="L79" s="18"/>
      <c r="M79" s="18"/>
      <c r="N79" s="30"/>
      <c r="O79" s="17"/>
      <c r="P79" s="18"/>
      <c r="Q79" s="30"/>
      <c r="R79" s="23"/>
    </row>
    <row r="80" spans="3:18" s="8" customFormat="1" ht="19.7" customHeight="1">
      <c r="C80" s="17"/>
      <c r="D80" s="17"/>
      <c r="E80" s="17"/>
      <c r="F80" s="18"/>
      <c r="G80" s="18"/>
      <c r="H80" s="18"/>
      <c r="I80" s="118"/>
      <c r="J80" s="22"/>
      <c r="K80" s="18"/>
      <c r="L80" s="18"/>
      <c r="M80" s="18"/>
      <c r="N80" s="30"/>
      <c r="O80" s="17"/>
      <c r="P80" s="18"/>
      <c r="Q80" s="30"/>
      <c r="R80" s="23"/>
    </row>
    <row r="81" spans="3:18" s="8" customFormat="1" ht="19.7" customHeight="1">
      <c r="C81" s="17"/>
      <c r="D81" s="17"/>
      <c r="E81" s="17"/>
      <c r="F81" s="18"/>
      <c r="G81" s="18"/>
      <c r="H81" s="18"/>
      <c r="I81" s="118"/>
      <c r="J81" s="22"/>
      <c r="K81" s="18"/>
      <c r="L81" s="18"/>
      <c r="M81" s="18"/>
      <c r="N81" s="30"/>
      <c r="O81" s="17"/>
      <c r="P81" s="18"/>
      <c r="Q81" s="30"/>
      <c r="R81" s="23"/>
    </row>
    <row r="82" spans="3:18" s="8" customFormat="1" ht="19.7" customHeight="1">
      <c r="C82" s="17"/>
      <c r="D82" s="17"/>
      <c r="E82" s="17"/>
      <c r="F82" s="18"/>
      <c r="G82" s="18"/>
      <c r="H82" s="18"/>
      <c r="I82" s="118"/>
      <c r="J82" s="22"/>
      <c r="K82" s="18"/>
      <c r="L82" s="18"/>
      <c r="M82" s="18"/>
      <c r="N82" s="30"/>
      <c r="O82" s="17"/>
      <c r="P82" s="18"/>
      <c r="Q82" s="30"/>
      <c r="R82" s="23"/>
    </row>
    <row r="83" spans="3:18" s="8" customFormat="1" ht="19.7" customHeight="1">
      <c r="C83" s="17"/>
      <c r="D83" s="17"/>
      <c r="E83" s="17"/>
      <c r="F83" s="18"/>
      <c r="G83" s="18"/>
      <c r="H83" s="18"/>
      <c r="I83" s="118"/>
      <c r="J83" s="22"/>
      <c r="K83" s="18"/>
      <c r="L83" s="18"/>
      <c r="M83" s="18"/>
      <c r="N83" s="30"/>
      <c r="O83" s="17"/>
      <c r="P83" s="18"/>
      <c r="Q83" s="30"/>
      <c r="R83" s="23"/>
    </row>
    <row r="84" spans="3:18" s="8" customFormat="1" ht="19.7" customHeight="1">
      <c r="C84" s="17"/>
      <c r="D84" s="17"/>
      <c r="E84" s="17"/>
      <c r="F84" s="18"/>
      <c r="G84" s="18"/>
      <c r="H84" s="18"/>
      <c r="I84" s="118"/>
      <c r="J84" s="22"/>
      <c r="K84" s="18"/>
      <c r="L84" s="18"/>
      <c r="M84" s="18"/>
      <c r="N84" s="30"/>
      <c r="O84" s="17"/>
      <c r="P84" s="18"/>
      <c r="Q84" s="30"/>
      <c r="R84" s="23"/>
    </row>
    <row r="85" spans="3:18" s="8" customFormat="1" ht="19.7" customHeight="1">
      <c r="C85" s="17"/>
      <c r="D85" s="17"/>
      <c r="E85" s="17"/>
      <c r="F85" s="18"/>
      <c r="G85" s="18"/>
      <c r="H85" s="18"/>
      <c r="I85" s="118"/>
      <c r="J85" s="22"/>
      <c r="K85" s="18"/>
      <c r="L85" s="18"/>
      <c r="M85" s="18"/>
      <c r="N85" s="30"/>
      <c r="O85" s="17"/>
      <c r="P85" s="18"/>
      <c r="Q85" s="30"/>
      <c r="R85" s="23"/>
    </row>
    <row r="86" spans="3:18" s="8" customFormat="1" ht="19.7" customHeight="1">
      <c r="C86" s="17"/>
      <c r="D86" s="17"/>
      <c r="E86" s="17"/>
      <c r="F86" s="18"/>
      <c r="G86" s="18"/>
      <c r="H86" s="18"/>
      <c r="I86" s="118"/>
      <c r="J86" s="22"/>
      <c r="K86" s="18"/>
      <c r="L86" s="18"/>
      <c r="M86" s="18"/>
      <c r="N86" s="30"/>
      <c r="O86" s="17"/>
      <c r="P86" s="18"/>
      <c r="Q86" s="30"/>
      <c r="R86" s="23"/>
    </row>
    <row r="87" spans="3:18" s="8" customFormat="1" ht="19.7" customHeight="1">
      <c r="C87" s="17"/>
      <c r="D87" s="17"/>
      <c r="E87" s="17"/>
      <c r="F87" s="18"/>
      <c r="G87" s="18"/>
      <c r="H87" s="18"/>
      <c r="I87" s="118"/>
      <c r="J87" s="22"/>
      <c r="K87" s="18"/>
      <c r="L87" s="18"/>
      <c r="M87" s="18"/>
      <c r="N87" s="30"/>
      <c r="O87" s="17"/>
      <c r="P87" s="18"/>
      <c r="Q87" s="30"/>
      <c r="R87" s="23"/>
    </row>
    <row r="88" spans="3:18" s="8" customFormat="1" ht="19.7" customHeight="1">
      <c r="C88" s="17"/>
      <c r="D88" s="17"/>
      <c r="E88" s="17"/>
      <c r="F88" s="18"/>
      <c r="G88" s="18"/>
      <c r="H88" s="18"/>
      <c r="I88" s="118"/>
      <c r="J88" s="22"/>
      <c r="K88" s="18"/>
      <c r="L88" s="18"/>
      <c r="M88" s="18"/>
      <c r="N88" s="30"/>
      <c r="O88" s="17"/>
      <c r="P88" s="18"/>
      <c r="Q88" s="30"/>
      <c r="R88" s="23"/>
    </row>
    <row r="89" spans="3:18" s="8" customFormat="1" ht="19.7" customHeight="1">
      <c r="C89" s="17"/>
      <c r="D89" s="17"/>
      <c r="E89" s="17"/>
      <c r="F89" s="18"/>
      <c r="G89" s="18"/>
      <c r="H89" s="18"/>
      <c r="I89" s="118"/>
      <c r="J89" s="22"/>
      <c r="K89" s="18"/>
      <c r="L89" s="18"/>
      <c r="M89" s="18"/>
      <c r="N89" s="30"/>
      <c r="O89" s="17"/>
      <c r="P89" s="18"/>
      <c r="Q89" s="30"/>
      <c r="R89" s="23"/>
    </row>
    <row r="90" spans="3:18" s="8" customFormat="1" ht="19.7" customHeight="1">
      <c r="C90" s="17"/>
      <c r="D90" s="17"/>
      <c r="E90" s="17"/>
      <c r="F90" s="18"/>
      <c r="G90" s="18"/>
      <c r="H90" s="18"/>
      <c r="I90" s="118"/>
      <c r="J90" s="22"/>
      <c r="K90" s="18"/>
      <c r="L90" s="18"/>
      <c r="M90" s="18"/>
      <c r="N90" s="30"/>
      <c r="O90" s="17"/>
      <c r="P90" s="18"/>
      <c r="Q90" s="30"/>
      <c r="R90" s="23"/>
    </row>
    <row r="91" spans="3:18" s="8" customFormat="1" ht="19.7" customHeight="1">
      <c r="C91" s="17"/>
      <c r="D91" s="17"/>
      <c r="E91" s="17"/>
      <c r="F91" s="18"/>
      <c r="G91" s="18"/>
      <c r="H91" s="18"/>
      <c r="I91" s="118">
        <f t="shared" ref="I91:I97" si="2">G91*H91</f>
        <v>0</v>
      </c>
      <c r="J91" s="22"/>
      <c r="K91" s="18"/>
      <c r="L91" s="18"/>
      <c r="M91" s="18"/>
      <c r="N91" s="30"/>
      <c r="O91" s="17"/>
      <c r="P91" s="18"/>
      <c r="Q91" s="30"/>
      <c r="R91" s="23"/>
    </row>
    <row r="92" spans="3:18" s="8" customFormat="1" ht="19.7" customHeight="1">
      <c r="C92" s="17"/>
      <c r="D92" s="17"/>
      <c r="E92" s="17"/>
      <c r="F92" s="18"/>
      <c r="G92" s="18"/>
      <c r="H92" s="18"/>
      <c r="I92" s="118">
        <f t="shared" si="2"/>
        <v>0</v>
      </c>
      <c r="J92" s="22"/>
      <c r="K92" s="18"/>
      <c r="L92" s="18"/>
      <c r="M92" s="18"/>
      <c r="N92" s="30"/>
      <c r="O92" s="17"/>
      <c r="P92" s="18"/>
      <c r="Q92" s="30"/>
      <c r="R92" s="23"/>
    </row>
    <row r="93" spans="3:18" s="8" customFormat="1" ht="19.7" customHeight="1">
      <c r="C93" s="17"/>
      <c r="D93" s="17"/>
      <c r="E93" s="17"/>
      <c r="F93" s="18"/>
      <c r="G93" s="18"/>
      <c r="H93" s="18"/>
      <c r="I93" s="118">
        <f t="shared" si="2"/>
        <v>0</v>
      </c>
      <c r="J93" s="22"/>
      <c r="K93" s="18"/>
      <c r="L93" s="18"/>
      <c r="M93" s="18"/>
      <c r="N93" s="30"/>
      <c r="O93" s="17"/>
      <c r="P93" s="18"/>
      <c r="Q93" s="30"/>
      <c r="R93" s="23"/>
    </row>
    <row r="94" spans="3:18" s="8" customFormat="1" ht="19.7" customHeight="1">
      <c r="C94" s="17"/>
      <c r="D94" s="17"/>
      <c r="E94" s="17"/>
      <c r="F94" s="18"/>
      <c r="G94" s="18"/>
      <c r="H94" s="18"/>
      <c r="I94" s="118">
        <f t="shared" si="2"/>
        <v>0</v>
      </c>
      <c r="J94" s="22"/>
      <c r="K94" s="18"/>
      <c r="L94" s="18"/>
      <c r="M94" s="18"/>
      <c r="N94" s="30"/>
      <c r="O94" s="17"/>
      <c r="P94" s="18"/>
      <c r="Q94" s="30"/>
      <c r="R94" s="23"/>
    </row>
    <row r="95" spans="3:18" s="8" customFormat="1" ht="19.7" customHeight="1">
      <c r="C95" s="17"/>
      <c r="D95" s="17"/>
      <c r="E95" s="17"/>
      <c r="F95" s="18"/>
      <c r="G95" s="18"/>
      <c r="H95" s="18"/>
      <c r="I95" s="118">
        <f t="shared" si="2"/>
        <v>0</v>
      </c>
      <c r="J95" s="22"/>
      <c r="K95" s="18"/>
      <c r="L95" s="18"/>
      <c r="M95" s="18"/>
      <c r="N95" s="30"/>
      <c r="O95" s="17"/>
      <c r="P95" s="18"/>
      <c r="Q95" s="30"/>
      <c r="R95" s="23"/>
    </row>
    <row r="96" spans="3:18" s="8" customFormat="1" ht="19.7" customHeight="1">
      <c r="C96" s="17"/>
      <c r="D96" s="17"/>
      <c r="E96" s="17"/>
      <c r="F96" s="18"/>
      <c r="G96" s="18"/>
      <c r="H96" s="18"/>
      <c r="I96" s="118">
        <f t="shared" si="2"/>
        <v>0</v>
      </c>
      <c r="J96" s="22"/>
      <c r="K96" s="18"/>
      <c r="L96" s="18"/>
      <c r="M96" s="18"/>
      <c r="N96" s="30"/>
      <c r="O96" s="17"/>
      <c r="P96" s="18"/>
      <c r="Q96" s="30"/>
      <c r="R96" s="23"/>
    </row>
    <row r="97" spans="1:18" s="8" customFormat="1" ht="19.7" customHeight="1">
      <c r="C97" s="17"/>
      <c r="D97" s="17"/>
      <c r="E97" s="17"/>
      <c r="F97" s="18"/>
      <c r="G97" s="18"/>
      <c r="H97" s="18"/>
      <c r="I97" s="118">
        <f t="shared" si="2"/>
        <v>0</v>
      </c>
      <c r="J97" s="22"/>
      <c r="K97" s="18"/>
      <c r="L97" s="18"/>
      <c r="M97" s="18"/>
      <c r="N97" s="30"/>
      <c r="O97" s="17"/>
      <c r="P97" s="18"/>
      <c r="Q97" s="30"/>
      <c r="R97" s="23"/>
    </row>
    <row r="98" spans="1:18" s="8" customFormat="1" ht="19.7" customHeight="1">
      <c r="C98" s="17"/>
      <c r="D98" s="17"/>
      <c r="E98" s="17"/>
      <c r="F98" s="18"/>
      <c r="G98" s="18"/>
      <c r="H98" s="18"/>
      <c r="I98" s="22"/>
      <c r="J98" s="22"/>
      <c r="K98" s="18"/>
      <c r="L98" s="18"/>
      <c r="M98" s="18"/>
      <c r="N98" s="30"/>
      <c r="O98" s="17"/>
      <c r="P98" s="18"/>
      <c r="Q98" s="30"/>
      <c r="R98" s="23"/>
    </row>
    <row r="99" spans="1:18" s="473" customFormat="1" ht="19.7" customHeight="1">
      <c r="A99" s="8"/>
      <c r="B99" s="8"/>
      <c r="C99" s="34"/>
      <c r="D99" s="34"/>
      <c r="E99" s="34"/>
      <c r="F99" s="136"/>
      <c r="G99" s="470"/>
      <c r="H99" s="37"/>
      <c r="I99" s="118"/>
      <c r="J99" s="327"/>
      <c r="K99" s="328"/>
      <c r="L99" s="33"/>
      <c r="M99" s="471"/>
      <c r="N99" s="472"/>
      <c r="O99" s="34"/>
      <c r="P99" s="33"/>
      <c r="Q99" s="472"/>
      <c r="R99" s="40"/>
    </row>
    <row r="100" spans="1:18" s="473" customFormat="1" ht="19.7" customHeight="1">
      <c r="A100" s="8"/>
      <c r="B100" s="8"/>
      <c r="C100" s="34"/>
      <c r="D100" s="34"/>
      <c r="E100" s="34"/>
      <c r="F100" s="136"/>
      <c r="G100" s="470"/>
      <c r="H100" s="37"/>
      <c r="I100" s="118"/>
      <c r="J100" s="327"/>
      <c r="K100" s="328"/>
      <c r="L100" s="33"/>
      <c r="M100" s="471"/>
      <c r="N100" s="472"/>
      <c r="O100" s="34"/>
      <c r="P100" s="33"/>
      <c r="Q100" s="472"/>
      <c r="R100" s="40"/>
    </row>
    <row r="101" spans="1:18" s="473" customFormat="1" ht="19.7" customHeight="1">
      <c r="A101" s="8"/>
      <c r="B101" s="8"/>
      <c r="C101" s="34"/>
      <c r="D101" s="34"/>
      <c r="E101" s="34"/>
      <c r="F101" s="333"/>
      <c r="G101" s="470"/>
      <c r="H101" s="37"/>
      <c r="I101" s="118"/>
      <c r="J101" s="327"/>
      <c r="K101" s="328"/>
      <c r="L101" s="33"/>
      <c r="M101" s="471"/>
      <c r="N101" s="472"/>
      <c r="O101" s="34"/>
      <c r="P101" s="33"/>
      <c r="Q101" s="472"/>
      <c r="R101" s="40"/>
    </row>
    <row r="102" spans="1:18" s="8" customFormat="1" ht="19.7" customHeight="1">
      <c r="C102" s="17"/>
      <c r="D102" s="17"/>
      <c r="E102" s="17"/>
      <c r="F102" s="321"/>
      <c r="G102" s="531"/>
      <c r="H102" s="27"/>
      <c r="I102" s="118"/>
      <c r="J102" s="22"/>
      <c r="K102" s="246"/>
      <c r="L102" s="18"/>
      <c r="M102" s="18"/>
      <c r="N102" s="30"/>
      <c r="O102" s="17"/>
      <c r="P102" s="18"/>
      <c r="Q102" s="30"/>
      <c r="R102" s="23"/>
    </row>
    <row r="103" spans="1:18" s="8" customFormat="1" ht="19.7" customHeight="1">
      <c r="C103" s="17"/>
      <c r="D103" s="17"/>
      <c r="E103" s="17"/>
      <c r="F103" s="24"/>
      <c r="G103" s="531"/>
      <c r="H103" s="27"/>
      <c r="I103" s="118"/>
      <c r="J103" s="22"/>
      <c r="K103" s="24"/>
      <c r="L103" s="18"/>
      <c r="M103" s="18"/>
      <c r="N103" s="30"/>
      <c r="O103" s="17"/>
      <c r="P103" s="18"/>
      <c r="Q103" s="30"/>
      <c r="R103" s="23"/>
    </row>
    <row r="104" spans="1:18" s="8" customFormat="1" ht="19.7" customHeight="1">
      <c r="C104" s="17"/>
      <c r="D104" s="17"/>
      <c r="E104" s="17"/>
      <c r="F104" s="24"/>
      <c r="G104" s="531"/>
      <c r="H104" s="27"/>
      <c r="I104" s="118"/>
      <c r="J104" s="22"/>
      <c r="K104" s="24"/>
      <c r="L104" s="18"/>
      <c r="M104" s="18"/>
      <c r="N104" s="30"/>
      <c r="O104" s="17"/>
      <c r="P104" s="18"/>
      <c r="Q104" s="30"/>
      <c r="R104" s="23"/>
    </row>
    <row r="105" spans="1:18" s="8" customFormat="1" ht="19.7" customHeight="1">
      <c r="C105" s="17"/>
      <c r="D105" s="17"/>
      <c r="E105" s="17"/>
      <c r="F105" s="24"/>
      <c r="G105" s="531"/>
      <c r="H105" s="27"/>
      <c r="I105" s="118"/>
      <c r="J105" s="22"/>
      <c r="K105" s="24"/>
      <c r="L105" s="24"/>
      <c r="M105" s="18"/>
      <c r="N105" s="30"/>
      <c r="O105" s="17"/>
      <c r="P105" s="18"/>
      <c r="Q105" s="30"/>
      <c r="R105" s="23"/>
    </row>
    <row r="106" spans="1:18" s="8" customFormat="1" ht="19.7" customHeight="1">
      <c r="C106" s="17"/>
      <c r="D106" s="17"/>
      <c r="E106" s="17"/>
      <c r="F106" s="24"/>
      <c r="G106" s="531"/>
      <c r="H106" s="27"/>
      <c r="I106" s="118"/>
      <c r="J106" s="22"/>
      <c r="K106" s="24"/>
      <c r="L106" s="18"/>
      <c r="M106" s="18"/>
      <c r="N106" s="30"/>
      <c r="O106" s="17"/>
      <c r="P106" s="18"/>
      <c r="Q106" s="30"/>
      <c r="R106" s="23"/>
    </row>
  </sheetData>
  <autoFilter ref="C8:P8" xr:uid="{67FD1486-6B40-4CC6-81E4-83C789EB2F16}"/>
  <mergeCells count="7">
    <mergeCell ref="D10:F10"/>
    <mergeCell ref="C2:E2"/>
    <mergeCell ref="H2:J2"/>
    <mergeCell ref="C3:E3"/>
    <mergeCell ref="C4:E4"/>
    <mergeCell ref="C5:E5"/>
    <mergeCell ref="C6:E6"/>
  </mergeCells>
  <phoneticPr fontId="3"/>
  <dataValidations count="1">
    <dataValidation imeMode="hiragana" allowBlank="1" showInputMessage="1" showErrorMessage="1" sqref="K13 JG13 TC13 ACY13 AMU13 AWQ13 BGM13 BQI13 CAE13 CKA13 CTW13 DDS13 DNO13 DXK13 EHG13 ERC13 FAY13 FKU13 FUQ13 GEM13 GOI13 GYE13 HIA13 HRW13 IBS13 ILO13 IVK13 JFG13 JPC13 JYY13 KIU13 KSQ13 LCM13 LMI13 LWE13 MGA13 MPW13 MZS13 NJO13 NTK13 ODG13 ONC13 OWY13 PGU13 PQQ13 QAM13 QKI13 QUE13 REA13 RNW13 RXS13 SHO13 SRK13 TBG13 TLC13 TUY13 UEU13 UOQ13 UYM13 VII13 VSE13 WCA13 WLW13 WVS13 K65549 JG65549 TC65549 ACY65549 AMU65549 AWQ65549 BGM65549 BQI65549 CAE65549 CKA65549 CTW65549 DDS65549 DNO65549 DXK65549 EHG65549 ERC65549 FAY65549 FKU65549 FUQ65549 GEM65549 GOI65549 GYE65549 HIA65549 HRW65549 IBS65549 ILO65549 IVK65549 JFG65549 JPC65549 JYY65549 KIU65549 KSQ65549 LCM65549 LMI65549 LWE65549 MGA65549 MPW65549 MZS65549 NJO65549 NTK65549 ODG65549 ONC65549 OWY65549 PGU65549 PQQ65549 QAM65549 QKI65549 QUE65549 REA65549 RNW65549 RXS65549 SHO65549 SRK65549 TBG65549 TLC65549 TUY65549 UEU65549 UOQ65549 UYM65549 VII65549 VSE65549 WCA65549 WLW65549 WVS65549 K131085 JG131085 TC131085 ACY131085 AMU131085 AWQ131085 BGM131085 BQI131085 CAE131085 CKA131085 CTW131085 DDS131085 DNO131085 DXK131085 EHG131085 ERC131085 FAY131085 FKU131085 FUQ131085 GEM131085 GOI131085 GYE131085 HIA131085 HRW131085 IBS131085 ILO131085 IVK131085 JFG131085 JPC131085 JYY131085 KIU131085 KSQ131085 LCM131085 LMI131085 LWE131085 MGA131085 MPW131085 MZS131085 NJO131085 NTK131085 ODG131085 ONC131085 OWY131085 PGU131085 PQQ131085 QAM131085 QKI131085 QUE131085 REA131085 RNW131085 RXS131085 SHO131085 SRK131085 TBG131085 TLC131085 TUY131085 UEU131085 UOQ131085 UYM131085 VII131085 VSE131085 WCA131085 WLW131085 WVS131085 K196621 JG196621 TC196621 ACY196621 AMU196621 AWQ196621 BGM196621 BQI196621 CAE196621 CKA196621 CTW196621 DDS196621 DNO196621 DXK196621 EHG196621 ERC196621 FAY196621 FKU196621 FUQ196621 GEM196621 GOI196621 GYE196621 HIA196621 HRW196621 IBS196621 ILO196621 IVK196621 JFG196621 JPC196621 JYY196621 KIU196621 KSQ196621 LCM196621 LMI196621 LWE196621 MGA196621 MPW196621 MZS196621 NJO196621 NTK196621 ODG196621 ONC196621 OWY196621 PGU196621 PQQ196621 QAM196621 QKI196621 QUE196621 REA196621 RNW196621 RXS196621 SHO196621 SRK196621 TBG196621 TLC196621 TUY196621 UEU196621 UOQ196621 UYM196621 VII196621 VSE196621 WCA196621 WLW196621 WVS196621 K262157 JG262157 TC262157 ACY262157 AMU262157 AWQ262157 BGM262157 BQI262157 CAE262157 CKA262157 CTW262157 DDS262157 DNO262157 DXK262157 EHG262157 ERC262157 FAY262157 FKU262157 FUQ262157 GEM262157 GOI262157 GYE262157 HIA262157 HRW262157 IBS262157 ILO262157 IVK262157 JFG262157 JPC262157 JYY262157 KIU262157 KSQ262157 LCM262157 LMI262157 LWE262157 MGA262157 MPW262157 MZS262157 NJO262157 NTK262157 ODG262157 ONC262157 OWY262157 PGU262157 PQQ262157 QAM262157 QKI262157 QUE262157 REA262157 RNW262157 RXS262157 SHO262157 SRK262157 TBG262157 TLC262157 TUY262157 UEU262157 UOQ262157 UYM262157 VII262157 VSE262157 WCA262157 WLW262157 WVS262157 K327693 JG327693 TC327693 ACY327693 AMU327693 AWQ327693 BGM327693 BQI327693 CAE327693 CKA327693 CTW327693 DDS327693 DNO327693 DXK327693 EHG327693 ERC327693 FAY327693 FKU327693 FUQ327693 GEM327693 GOI327693 GYE327693 HIA327693 HRW327693 IBS327693 ILO327693 IVK327693 JFG327693 JPC327693 JYY327693 KIU327693 KSQ327693 LCM327693 LMI327693 LWE327693 MGA327693 MPW327693 MZS327693 NJO327693 NTK327693 ODG327693 ONC327693 OWY327693 PGU327693 PQQ327693 QAM327693 QKI327693 QUE327693 REA327693 RNW327693 RXS327693 SHO327693 SRK327693 TBG327693 TLC327693 TUY327693 UEU327693 UOQ327693 UYM327693 VII327693 VSE327693 WCA327693 WLW327693 WVS327693 K393229 JG393229 TC393229 ACY393229 AMU393229 AWQ393229 BGM393229 BQI393229 CAE393229 CKA393229 CTW393229 DDS393229 DNO393229 DXK393229 EHG393229 ERC393229 FAY393229 FKU393229 FUQ393229 GEM393229 GOI393229 GYE393229 HIA393229 HRW393229 IBS393229 ILO393229 IVK393229 JFG393229 JPC393229 JYY393229 KIU393229 KSQ393229 LCM393229 LMI393229 LWE393229 MGA393229 MPW393229 MZS393229 NJO393229 NTK393229 ODG393229 ONC393229 OWY393229 PGU393229 PQQ393229 QAM393229 QKI393229 QUE393229 REA393229 RNW393229 RXS393229 SHO393229 SRK393229 TBG393229 TLC393229 TUY393229 UEU393229 UOQ393229 UYM393229 VII393229 VSE393229 WCA393229 WLW393229 WVS393229 K458765 JG458765 TC458765 ACY458765 AMU458765 AWQ458765 BGM458765 BQI458765 CAE458765 CKA458765 CTW458765 DDS458765 DNO458765 DXK458765 EHG458765 ERC458765 FAY458765 FKU458765 FUQ458765 GEM458765 GOI458765 GYE458765 HIA458765 HRW458765 IBS458765 ILO458765 IVK458765 JFG458765 JPC458765 JYY458765 KIU458765 KSQ458765 LCM458765 LMI458765 LWE458765 MGA458765 MPW458765 MZS458765 NJO458765 NTK458765 ODG458765 ONC458765 OWY458765 PGU458765 PQQ458765 QAM458765 QKI458765 QUE458765 REA458765 RNW458765 RXS458765 SHO458765 SRK458765 TBG458765 TLC458765 TUY458765 UEU458765 UOQ458765 UYM458765 VII458765 VSE458765 WCA458765 WLW458765 WVS458765 K524301 JG524301 TC524301 ACY524301 AMU524301 AWQ524301 BGM524301 BQI524301 CAE524301 CKA524301 CTW524301 DDS524301 DNO524301 DXK524301 EHG524301 ERC524301 FAY524301 FKU524301 FUQ524301 GEM524301 GOI524301 GYE524301 HIA524301 HRW524301 IBS524301 ILO524301 IVK524301 JFG524301 JPC524301 JYY524301 KIU524301 KSQ524301 LCM524301 LMI524301 LWE524301 MGA524301 MPW524301 MZS524301 NJO524301 NTK524301 ODG524301 ONC524301 OWY524301 PGU524301 PQQ524301 QAM524301 QKI524301 QUE524301 REA524301 RNW524301 RXS524301 SHO524301 SRK524301 TBG524301 TLC524301 TUY524301 UEU524301 UOQ524301 UYM524301 VII524301 VSE524301 WCA524301 WLW524301 WVS524301 K589837 JG589837 TC589837 ACY589837 AMU589837 AWQ589837 BGM589837 BQI589837 CAE589837 CKA589837 CTW589837 DDS589837 DNO589837 DXK589837 EHG589837 ERC589837 FAY589837 FKU589837 FUQ589837 GEM589837 GOI589837 GYE589837 HIA589837 HRW589837 IBS589837 ILO589837 IVK589837 JFG589837 JPC589837 JYY589837 KIU589837 KSQ589837 LCM589837 LMI589837 LWE589837 MGA589837 MPW589837 MZS589837 NJO589837 NTK589837 ODG589837 ONC589837 OWY589837 PGU589837 PQQ589837 QAM589837 QKI589837 QUE589837 REA589837 RNW589837 RXS589837 SHO589837 SRK589837 TBG589837 TLC589837 TUY589837 UEU589837 UOQ589837 UYM589837 VII589837 VSE589837 WCA589837 WLW589837 WVS589837 K655373 JG655373 TC655373 ACY655373 AMU655373 AWQ655373 BGM655373 BQI655373 CAE655373 CKA655373 CTW655373 DDS655373 DNO655373 DXK655373 EHG655373 ERC655373 FAY655373 FKU655373 FUQ655373 GEM655373 GOI655373 GYE655373 HIA655373 HRW655373 IBS655373 ILO655373 IVK655373 JFG655373 JPC655373 JYY655373 KIU655373 KSQ655373 LCM655373 LMI655373 LWE655373 MGA655373 MPW655373 MZS655373 NJO655373 NTK655373 ODG655373 ONC655373 OWY655373 PGU655373 PQQ655373 QAM655373 QKI655373 QUE655373 REA655373 RNW655373 RXS655373 SHO655373 SRK655373 TBG655373 TLC655373 TUY655373 UEU655373 UOQ655373 UYM655373 VII655373 VSE655373 WCA655373 WLW655373 WVS655373 K720909 JG720909 TC720909 ACY720909 AMU720909 AWQ720909 BGM720909 BQI720909 CAE720909 CKA720909 CTW720909 DDS720909 DNO720909 DXK720909 EHG720909 ERC720909 FAY720909 FKU720909 FUQ720909 GEM720909 GOI720909 GYE720909 HIA720909 HRW720909 IBS720909 ILO720909 IVK720909 JFG720909 JPC720909 JYY720909 KIU720909 KSQ720909 LCM720909 LMI720909 LWE720909 MGA720909 MPW720909 MZS720909 NJO720909 NTK720909 ODG720909 ONC720909 OWY720909 PGU720909 PQQ720909 QAM720909 QKI720909 QUE720909 REA720909 RNW720909 RXS720909 SHO720909 SRK720909 TBG720909 TLC720909 TUY720909 UEU720909 UOQ720909 UYM720909 VII720909 VSE720909 WCA720909 WLW720909 WVS720909 K786445 JG786445 TC786445 ACY786445 AMU786445 AWQ786445 BGM786445 BQI786445 CAE786445 CKA786445 CTW786445 DDS786445 DNO786445 DXK786445 EHG786445 ERC786445 FAY786445 FKU786445 FUQ786445 GEM786445 GOI786445 GYE786445 HIA786445 HRW786445 IBS786445 ILO786445 IVK786445 JFG786445 JPC786445 JYY786445 KIU786445 KSQ786445 LCM786445 LMI786445 LWE786445 MGA786445 MPW786445 MZS786445 NJO786445 NTK786445 ODG786445 ONC786445 OWY786445 PGU786445 PQQ786445 QAM786445 QKI786445 QUE786445 REA786445 RNW786445 RXS786445 SHO786445 SRK786445 TBG786445 TLC786445 TUY786445 UEU786445 UOQ786445 UYM786445 VII786445 VSE786445 WCA786445 WLW786445 WVS786445 K851981 JG851981 TC851981 ACY851981 AMU851981 AWQ851981 BGM851981 BQI851981 CAE851981 CKA851981 CTW851981 DDS851981 DNO851981 DXK851981 EHG851981 ERC851981 FAY851981 FKU851981 FUQ851981 GEM851981 GOI851981 GYE851981 HIA851981 HRW851981 IBS851981 ILO851981 IVK851981 JFG851981 JPC851981 JYY851981 KIU851981 KSQ851981 LCM851981 LMI851981 LWE851981 MGA851981 MPW851981 MZS851981 NJO851981 NTK851981 ODG851981 ONC851981 OWY851981 PGU851981 PQQ851981 QAM851981 QKI851981 QUE851981 REA851981 RNW851981 RXS851981 SHO851981 SRK851981 TBG851981 TLC851981 TUY851981 UEU851981 UOQ851981 UYM851981 VII851981 VSE851981 WCA851981 WLW851981 WVS851981 K917517 JG917517 TC917517 ACY917517 AMU917517 AWQ917517 BGM917517 BQI917517 CAE917517 CKA917517 CTW917517 DDS917517 DNO917517 DXK917517 EHG917517 ERC917517 FAY917517 FKU917517 FUQ917517 GEM917517 GOI917517 GYE917517 HIA917517 HRW917517 IBS917517 ILO917517 IVK917517 JFG917517 JPC917517 JYY917517 KIU917517 KSQ917517 LCM917517 LMI917517 LWE917517 MGA917517 MPW917517 MZS917517 NJO917517 NTK917517 ODG917517 ONC917517 OWY917517 PGU917517 PQQ917517 QAM917517 QKI917517 QUE917517 REA917517 RNW917517 RXS917517 SHO917517 SRK917517 TBG917517 TLC917517 TUY917517 UEU917517 UOQ917517 UYM917517 VII917517 VSE917517 WCA917517 WLW917517 WVS917517 K983053 JG983053 TC983053 ACY983053 AMU983053 AWQ983053 BGM983053 BQI983053 CAE983053 CKA983053 CTW983053 DDS983053 DNO983053 DXK983053 EHG983053 ERC983053 FAY983053 FKU983053 FUQ983053 GEM983053 GOI983053 GYE983053 HIA983053 HRW983053 IBS983053 ILO983053 IVK983053 JFG983053 JPC983053 JYY983053 KIU983053 KSQ983053 LCM983053 LMI983053 LWE983053 MGA983053 MPW983053 MZS983053 NJO983053 NTK983053 ODG983053 ONC983053 OWY983053 PGU983053 PQQ983053 QAM983053 QKI983053 QUE983053 REA983053 RNW983053 RXS983053 SHO983053 SRK983053 TBG983053 TLC983053 TUY983053 UEU983053 UOQ983053 UYM983053 VII983053 VSE983053 WCA983053 WLW983053 WVS983053 K21 JG21 TC21 ACY21 AMU21 AWQ21 BGM21 BQI21 CAE21 CKA21 CTW21 DDS21 DNO21 DXK21 EHG21 ERC21 FAY21 FKU21 FUQ21 GEM21 GOI21 GYE21 HIA21 HRW21 IBS21 ILO21 IVK21 JFG21 JPC21 JYY21 KIU21 KSQ21 LCM21 LMI21 LWE21 MGA21 MPW21 MZS21 NJO21 NTK21 ODG21 ONC21 OWY21 PGU21 PQQ21 QAM21 QKI21 QUE21 REA21 RNW21 RXS21 SHO21 SRK21 TBG21 TLC21 TUY21 UEU21 UOQ21 UYM21 VII21 VSE21 WCA21 WLW21 WVS21 K65557 JG65557 TC65557 ACY65557 AMU65557 AWQ65557 BGM65557 BQI65557 CAE65557 CKA65557 CTW65557 DDS65557 DNO65557 DXK65557 EHG65557 ERC65557 FAY65557 FKU65557 FUQ65557 GEM65557 GOI65557 GYE65557 HIA65557 HRW65557 IBS65557 ILO65557 IVK65557 JFG65557 JPC65557 JYY65557 KIU65557 KSQ65557 LCM65557 LMI65557 LWE65557 MGA65557 MPW65557 MZS65557 NJO65557 NTK65557 ODG65557 ONC65557 OWY65557 PGU65557 PQQ65557 QAM65557 QKI65557 QUE65557 REA65557 RNW65557 RXS65557 SHO65557 SRK65557 TBG65557 TLC65557 TUY65557 UEU65557 UOQ65557 UYM65557 VII65557 VSE65557 WCA65557 WLW65557 WVS65557 K131093 JG131093 TC131093 ACY131093 AMU131093 AWQ131093 BGM131093 BQI131093 CAE131093 CKA131093 CTW131093 DDS131093 DNO131093 DXK131093 EHG131093 ERC131093 FAY131093 FKU131093 FUQ131093 GEM131093 GOI131093 GYE131093 HIA131093 HRW131093 IBS131093 ILO131093 IVK131093 JFG131093 JPC131093 JYY131093 KIU131093 KSQ131093 LCM131093 LMI131093 LWE131093 MGA131093 MPW131093 MZS131093 NJO131093 NTK131093 ODG131093 ONC131093 OWY131093 PGU131093 PQQ131093 QAM131093 QKI131093 QUE131093 REA131093 RNW131093 RXS131093 SHO131093 SRK131093 TBG131093 TLC131093 TUY131093 UEU131093 UOQ131093 UYM131093 VII131093 VSE131093 WCA131093 WLW131093 WVS131093 K196629 JG196629 TC196629 ACY196629 AMU196629 AWQ196629 BGM196629 BQI196629 CAE196629 CKA196629 CTW196629 DDS196629 DNO196629 DXK196629 EHG196629 ERC196629 FAY196629 FKU196629 FUQ196629 GEM196629 GOI196629 GYE196629 HIA196629 HRW196629 IBS196629 ILO196629 IVK196629 JFG196629 JPC196629 JYY196629 KIU196629 KSQ196629 LCM196629 LMI196629 LWE196629 MGA196629 MPW196629 MZS196629 NJO196629 NTK196629 ODG196629 ONC196629 OWY196629 PGU196629 PQQ196629 QAM196629 QKI196629 QUE196629 REA196629 RNW196629 RXS196629 SHO196629 SRK196629 TBG196629 TLC196629 TUY196629 UEU196629 UOQ196629 UYM196629 VII196629 VSE196629 WCA196629 WLW196629 WVS196629 K262165 JG262165 TC262165 ACY262165 AMU262165 AWQ262165 BGM262165 BQI262165 CAE262165 CKA262165 CTW262165 DDS262165 DNO262165 DXK262165 EHG262165 ERC262165 FAY262165 FKU262165 FUQ262165 GEM262165 GOI262165 GYE262165 HIA262165 HRW262165 IBS262165 ILO262165 IVK262165 JFG262165 JPC262165 JYY262165 KIU262165 KSQ262165 LCM262165 LMI262165 LWE262165 MGA262165 MPW262165 MZS262165 NJO262165 NTK262165 ODG262165 ONC262165 OWY262165 PGU262165 PQQ262165 QAM262165 QKI262165 QUE262165 REA262165 RNW262165 RXS262165 SHO262165 SRK262165 TBG262165 TLC262165 TUY262165 UEU262165 UOQ262165 UYM262165 VII262165 VSE262165 WCA262165 WLW262165 WVS262165 K327701 JG327701 TC327701 ACY327701 AMU327701 AWQ327701 BGM327701 BQI327701 CAE327701 CKA327701 CTW327701 DDS327701 DNO327701 DXK327701 EHG327701 ERC327701 FAY327701 FKU327701 FUQ327701 GEM327701 GOI327701 GYE327701 HIA327701 HRW327701 IBS327701 ILO327701 IVK327701 JFG327701 JPC327701 JYY327701 KIU327701 KSQ327701 LCM327701 LMI327701 LWE327701 MGA327701 MPW327701 MZS327701 NJO327701 NTK327701 ODG327701 ONC327701 OWY327701 PGU327701 PQQ327701 QAM327701 QKI327701 QUE327701 REA327701 RNW327701 RXS327701 SHO327701 SRK327701 TBG327701 TLC327701 TUY327701 UEU327701 UOQ327701 UYM327701 VII327701 VSE327701 WCA327701 WLW327701 WVS327701 K393237 JG393237 TC393237 ACY393237 AMU393237 AWQ393237 BGM393237 BQI393237 CAE393237 CKA393237 CTW393237 DDS393237 DNO393237 DXK393237 EHG393237 ERC393237 FAY393237 FKU393237 FUQ393237 GEM393237 GOI393237 GYE393237 HIA393237 HRW393237 IBS393237 ILO393237 IVK393237 JFG393237 JPC393237 JYY393237 KIU393237 KSQ393237 LCM393237 LMI393237 LWE393237 MGA393237 MPW393237 MZS393237 NJO393237 NTK393237 ODG393237 ONC393237 OWY393237 PGU393237 PQQ393237 QAM393237 QKI393237 QUE393237 REA393237 RNW393237 RXS393237 SHO393237 SRK393237 TBG393237 TLC393237 TUY393237 UEU393237 UOQ393237 UYM393237 VII393237 VSE393237 WCA393237 WLW393237 WVS393237 K458773 JG458773 TC458773 ACY458773 AMU458773 AWQ458773 BGM458773 BQI458773 CAE458773 CKA458773 CTW458773 DDS458773 DNO458773 DXK458773 EHG458773 ERC458773 FAY458773 FKU458773 FUQ458773 GEM458773 GOI458773 GYE458773 HIA458773 HRW458773 IBS458773 ILO458773 IVK458773 JFG458773 JPC458773 JYY458773 KIU458773 KSQ458773 LCM458773 LMI458773 LWE458773 MGA458773 MPW458773 MZS458773 NJO458773 NTK458773 ODG458773 ONC458773 OWY458773 PGU458773 PQQ458773 QAM458773 QKI458773 QUE458773 REA458773 RNW458773 RXS458773 SHO458773 SRK458773 TBG458773 TLC458773 TUY458773 UEU458773 UOQ458773 UYM458773 VII458773 VSE458773 WCA458773 WLW458773 WVS458773 K524309 JG524309 TC524309 ACY524309 AMU524309 AWQ524309 BGM524309 BQI524309 CAE524309 CKA524309 CTW524309 DDS524309 DNO524309 DXK524309 EHG524309 ERC524309 FAY524309 FKU524309 FUQ524309 GEM524309 GOI524309 GYE524309 HIA524309 HRW524309 IBS524309 ILO524309 IVK524309 JFG524309 JPC524309 JYY524309 KIU524309 KSQ524309 LCM524309 LMI524309 LWE524309 MGA524309 MPW524309 MZS524309 NJO524309 NTK524309 ODG524309 ONC524309 OWY524309 PGU524309 PQQ524309 QAM524309 QKI524309 QUE524309 REA524309 RNW524309 RXS524309 SHO524309 SRK524309 TBG524309 TLC524309 TUY524309 UEU524309 UOQ524309 UYM524309 VII524309 VSE524309 WCA524309 WLW524309 WVS524309 K589845 JG589845 TC589845 ACY589845 AMU589845 AWQ589845 BGM589845 BQI589845 CAE589845 CKA589845 CTW589845 DDS589845 DNO589845 DXK589845 EHG589845 ERC589845 FAY589845 FKU589845 FUQ589845 GEM589845 GOI589845 GYE589845 HIA589845 HRW589845 IBS589845 ILO589845 IVK589845 JFG589845 JPC589845 JYY589845 KIU589845 KSQ589845 LCM589845 LMI589845 LWE589845 MGA589845 MPW589845 MZS589845 NJO589845 NTK589845 ODG589845 ONC589845 OWY589845 PGU589845 PQQ589845 QAM589845 QKI589845 QUE589845 REA589845 RNW589845 RXS589845 SHO589845 SRK589845 TBG589845 TLC589845 TUY589845 UEU589845 UOQ589845 UYM589845 VII589845 VSE589845 WCA589845 WLW589845 WVS589845 K655381 JG655381 TC655381 ACY655381 AMU655381 AWQ655381 BGM655381 BQI655381 CAE655381 CKA655381 CTW655381 DDS655381 DNO655381 DXK655381 EHG655381 ERC655381 FAY655381 FKU655381 FUQ655381 GEM655381 GOI655381 GYE655381 HIA655381 HRW655381 IBS655381 ILO655381 IVK655381 JFG655381 JPC655381 JYY655381 KIU655381 KSQ655381 LCM655381 LMI655381 LWE655381 MGA655381 MPW655381 MZS655381 NJO655381 NTK655381 ODG655381 ONC655381 OWY655381 PGU655381 PQQ655381 QAM655381 QKI655381 QUE655381 REA655381 RNW655381 RXS655381 SHO655381 SRK655381 TBG655381 TLC655381 TUY655381 UEU655381 UOQ655381 UYM655381 VII655381 VSE655381 WCA655381 WLW655381 WVS655381 K720917 JG720917 TC720917 ACY720917 AMU720917 AWQ720917 BGM720917 BQI720917 CAE720917 CKA720917 CTW720917 DDS720917 DNO720917 DXK720917 EHG720917 ERC720917 FAY720917 FKU720917 FUQ720917 GEM720917 GOI720917 GYE720917 HIA720917 HRW720917 IBS720917 ILO720917 IVK720917 JFG720917 JPC720917 JYY720917 KIU720917 KSQ720917 LCM720917 LMI720917 LWE720917 MGA720917 MPW720917 MZS720917 NJO720917 NTK720917 ODG720917 ONC720917 OWY720917 PGU720917 PQQ720917 QAM720917 QKI720917 QUE720917 REA720917 RNW720917 RXS720917 SHO720917 SRK720917 TBG720917 TLC720917 TUY720917 UEU720917 UOQ720917 UYM720917 VII720917 VSE720917 WCA720917 WLW720917 WVS720917 K786453 JG786453 TC786453 ACY786453 AMU786453 AWQ786453 BGM786453 BQI786453 CAE786453 CKA786453 CTW786453 DDS786453 DNO786453 DXK786453 EHG786453 ERC786453 FAY786453 FKU786453 FUQ786453 GEM786453 GOI786453 GYE786453 HIA786453 HRW786453 IBS786453 ILO786453 IVK786453 JFG786453 JPC786453 JYY786453 KIU786453 KSQ786453 LCM786453 LMI786453 LWE786453 MGA786453 MPW786453 MZS786453 NJO786453 NTK786453 ODG786453 ONC786453 OWY786453 PGU786453 PQQ786453 QAM786453 QKI786453 QUE786453 REA786453 RNW786453 RXS786453 SHO786453 SRK786453 TBG786453 TLC786453 TUY786453 UEU786453 UOQ786453 UYM786453 VII786453 VSE786453 WCA786453 WLW786453 WVS786453 K851989 JG851989 TC851989 ACY851989 AMU851989 AWQ851989 BGM851989 BQI851989 CAE851989 CKA851989 CTW851989 DDS851989 DNO851989 DXK851989 EHG851989 ERC851989 FAY851989 FKU851989 FUQ851989 GEM851989 GOI851989 GYE851989 HIA851989 HRW851989 IBS851989 ILO851989 IVK851989 JFG851989 JPC851989 JYY851989 KIU851989 KSQ851989 LCM851989 LMI851989 LWE851989 MGA851989 MPW851989 MZS851989 NJO851989 NTK851989 ODG851989 ONC851989 OWY851989 PGU851989 PQQ851989 QAM851989 QKI851989 QUE851989 REA851989 RNW851989 RXS851989 SHO851989 SRK851989 TBG851989 TLC851989 TUY851989 UEU851989 UOQ851989 UYM851989 VII851989 VSE851989 WCA851989 WLW851989 WVS851989 K917525 JG917525 TC917525 ACY917525 AMU917525 AWQ917525 BGM917525 BQI917525 CAE917525 CKA917525 CTW917525 DDS917525 DNO917525 DXK917525 EHG917525 ERC917525 FAY917525 FKU917525 FUQ917525 GEM917525 GOI917525 GYE917525 HIA917525 HRW917525 IBS917525 ILO917525 IVK917525 JFG917525 JPC917525 JYY917525 KIU917525 KSQ917525 LCM917525 LMI917525 LWE917525 MGA917525 MPW917525 MZS917525 NJO917525 NTK917525 ODG917525 ONC917525 OWY917525 PGU917525 PQQ917525 QAM917525 QKI917525 QUE917525 REA917525 RNW917525 RXS917525 SHO917525 SRK917525 TBG917525 TLC917525 TUY917525 UEU917525 UOQ917525 UYM917525 VII917525 VSE917525 WCA917525 WLW917525 WVS917525 K983061 JG983061 TC983061 ACY983061 AMU983061 AWQ983061 BGM983061 BQI983061 CAE983061 CKA983061 CTW983061 DDS983061 DNO983061 DXK983061 EHG983061 ERC983061 FAY983061 FKU983061 FUQ983061 GEM983061 GOI983061 GYE983061 HIA983061 HRW983061 IBS983061 ILO983061 IVK983061 JFG983061 JPC983061 JYY983061 KIU983061 KSQ983061 LCM983061 LMI983061 LWE983061 MGA983061 MPW983061 MZS983061 NJO983061 NTK983061 ODG983061 ONC983061 OWY983061 PGU983061 PQQ983061 QAM983061 QKI983061 QUE983061 REA983061 RNW983061 RXS983061 SHO983061 SRK983061 TBG983061 TLC983061 TUY983061 UEU983061 UOQ983061 UYM983061 VII983061 VSE983061 WCA983061 WLW983061 WVS983061 K19 JG19 TC19 ACY19 AMU19 AWQ19 BGM19 BQI19 CAE19 CKA19 CTW19 DDS19 DNO19 DXK19 EHG19 ERC19 FAY19 FKU19 FUQ19 GEM19 GOI19 GYE19 HIA19 HRW19 IBS19 ILO19 IVK19 JFG19 JPC19 JYY19 KIU19 KSQ19 LCM19 LMI19 LWE19 MGA19 MPW19 MZS19 NJO19 NTK19 ODG19 ONC19 OWY19 PGU19 PQQ19 QAM19 QKI19 QUE19 REA19 RNW19 RXS19 SHO19 SRK19 TBG19 TLC19 TUY19 UEU19 UOQ19 UYM19 VII19 VSE19 WCA19 WLW19 WVS19 K65555 JG65555 TC65555 ACY65555 AMU65555 AWQ65555 BGM65555 BQI65555 CAE65555 CKA65555 CTW65555 DDS65555 DNO65555 DXK65555 EHG65555 ERC65555 FAY65555 FKU65555 FUQ65555 GEM65555 GOI65555 GYE65555 HIA65555 HRW65555 IBS65555 ILO65555 IVK65555 JFG65555 JPC65555 JYY65555 KIU65555 KSQ65555 LCM65555 LMI65555 LWE65555 MGA65555 MPW65555 MZS65555 NJO65555 NTK65555 ODG65555 ONC65555 OWY65555 PGU65555 PQQ65555 QAM65555 QKI65555 QUE65555 REA65555 RNW65555 RXS65555 SHO65555 SRK65555 TBG65555 TLC65555 TUY65555 UEU65555 UOQ65555 UYM65555 VII65555 VSE65555 WCA65555 WLW65555 WVS65555 K131091 JG131091 TC131091 ACY131091 AMU131091 AWQ131091 BGM131091 BQI131091 CAE131091 CKA131091 CTW131091 DDS131091 DNO131091 DXK131091 EHG131091 ERC131091 FAY131091 FKU131091 FUQ131091 GEM131091 GOI131091 GYE131091 HIA131091 HRW131091 IBS131091 ILO131091 IVK131091 JFG131091 JPC131091 JYY131091 KIU131091 KSQ131091 LCM131091 LMI131091 LWE131091 MGA131091 MPW131091 MZS131091 NJO131091 NTK131091 ODG131091 ONC131091 OWY131091 PGU131091 PQQ131091 QAM131091 QKI131091 QUE131091 REA131091 RNW131091 RXS131091 SHO131091 SRK131091 TBG131091 TLC131091 TUY131091 UEU131091 UOQ131091 UYM131091 VII131091 VSE131091 WCA131091 WLW131091 WVS131091 K196627 JG196627 TC196627 ACY196627 AMU196627 AWQ196627 BGM196627 BQI196627 CAE196627 CKA196627 CTW196627 DDS196627 DNO196627 DXK196627 EHG196627 ERC196627 FAY196627 FKU196627 FUQ196627 GEM196627 GOI196627 GYE196627 HIA196627 HRW196627 IBS196627 ILO196627 IVK196627 JFG196627 JPC196627 JYY196627 KIU196627 KSQ196627 LCM196627 LMI196627 LWE196627 MGA196627 MPW196627 MZS196627 NJO196627 NTK196627 ODG196627 ONC196627 OWY196627 PGU196627 PQQ196627 QAM196627 QKI196627 QUE196627 REA196627 RNW196627 RXS196627 SHO196627 SRK196627 TBG196627 TLC196627 TUY196627 UEU196627 UOQ196627 UYM196627 VII196627 VSE196627 WCA196627 WLW196627 WVS196627 K262163 JG262163 TC262163 ACY262163 AMU262163 AWQ262163 BGM262163 BQI262163 CAE262163 CKA262163 CTW262163 DDS262163 DNO262163 DXK262163 EHG262163 ERC262163 FAY262163 FKU262163 FUQ262163 GEM262163 GOI262163 GYE262163 HIA262163 HRW262163 IBS262163 ILO262163 IVK262163 JFG262163 JPC262163 JYY262163 KIU262163 KSQ262163 LCM262163 LMI262163 LWE262163 MGA262163 MPW262163 MZS262163 NJO262163 NTK262163 ODG262163 ONC262163 OWY262163 PGU262163 PQQ262163 QAM262163 QKI262163 QUE262163 REA262163 RNW262163 RXS262163 SHO262163 SRK262163 TBG262163 TLC262163 TUY262163 UEU262163 UOQ262163 UYM262163 VII262163 VSE262163 WCA262163 WLW262163 WVS262163 K327699 JG327699 TC327699 ACY327699 AMU327699 AWQ327699 BGM327699 BQI327699 CAE327699 CKA327699 CTW327699 DDS327699 DNO327699 DXK327699 EHG327699 ERC327699 FAY327699 FKU327699 FUQ327699 GEM327699 GOI327699 GYE327699 HIA327699 HRW327699 IBS327699 ILO327699 IVK327699 JFG327699 JPC327699 JYY327699 KIU327699 KSQ327699 LCM327699 LMI327699 LWE327699 MGA327699 MPW327699 MZS327699 NJO327699 NTK327699 ODG327699 ONC327699 OWY327699 PGU327699 PQQ327699 QAM327699 QKI327699 QUE327699 REA327699 RNW327699 RXS327699 SHO327699 SRK327699 TBG327699 TLC327699 TUY327699 UEU327699 UOQ327699 UYM327699 VII327699 VSE327699 WCA327699 WLW327699 WVS327699 K393235 JG393235 TC393235 ACY393235 AMU393235 AWQ393235 BGM393235 BQI393235 CAE393235 CKA393235 CTW393235 DDS393235 DNO393235 DXK393235 EHG393235 ERC393235 FAY393235 FKU393235 FUQ393235 GEM393235 GOI393235 GYE393235 HIA393235 HRW393235 IBS393235 ILO393235 IVK393235 JFG393235 JPC393235 JYY393235 KIU393235 KSQ393235 LCM393235 LMI393235 LWE393235 MGA393235 MPW393235 MZS393235 NJO393235 NTK393235 ODG393235 ONC393235 OWY393235 PGU393235 PQQ393235 QAM393235 QKI393235 QUE393235 REA393235 RNW393235 RXS393235 SHO393235 SRK393235 TBG393235 TLC393235 TUY393235 UEU393235 UOQ393235 UYM393235 VII393235 VSE393235 WCA393235 WLW393235 WVS393235 K458771 JG458771 TC458771 ACY458771 AMU458771 AWQ458771 BGM458771 BQI458771 CAE458771 CKA458771 CTW458771 DDS458771 DNO458771 DXK458771 EHG458771 ERC458771 FAY458771 FKU458771 FUQ458771 GEM458771 GOI458771 GYE458771 HIA458771 HRW458771 IBS458771 ILO458771 IVK458771 JFG458771 JPC458771 JYY458771 KIU458771 KSQ458771 LCM458771 LMI458771 LWE458771 MGA458771 MPW458771 MZS458771 NJO458771 NTK458771 ODG458771 ONC458771 OWY458771 PGU458771 PQQ458771 QAM458771 QKI458771 QUE458771 REA458771 RNW458771 RXS458771 SHO458771 SRK458771 TBG458771 TLC458771 TUY458771 UEU458771 UOQ458771 UYM458771 VII458771 VSE458771 WCA458771 WLW458771 WVS458771 K524307 JG524307 TC524307 ACY524307 AMU524307 AWQ524307 BGM524307 BQI524307 CAE524307 CKA524307 CTW524307 DDS524307 DNO524307 DXK524307 EHG524307 ERC524307 FAY524307 FKU524307 FUQ524307 GEM524307 GOI524307 GYE524307 HIA524307 HRW524307 IBS524307 ILO524307 IVK524307 JFG524307 JPC524307 JYY524307 KIU524307 KSQ524307 LCM524307 LMI524307 LWE524307 MGA524307 MPW524307 MZS524307 NJO524307 NTK524307 ODG524307 ONC524307 OWY524307 PGU524307 PQQ524307 QAM524307 QKI524307 QUE524307 REA524307 RNW524307 RXS524307 SHO524307 SRK524307 TBG524307 TLC524307 TUY524307 UEU524307 UOQ524307 UYM524307 VII524307 VSE524307 WCA524307 WLW524307 WVS524307 K589843 JG589843 TC589843 ACY589843 AMU589843 AWQ589843 BGM589843 BQI589843 CAE589843 CKA589843 CTW589843 DDS589843 DNO589843 DXK589843 EHG589843 ERC589843 FAY589843 FKU589843 FUQ589843 GEM589843 GOI589843 GYE589843 HIA589843 HRW589843 IBS589843 ILO589843 IVK589843 JFG589843 JPC589843 JYY589843 KIU589843 KSQ589843 LCM589843 LMI589843 LWE589843 MGA589843 MPW589843 MZS589843 NJO589843 NTK589843 ODG589843 ONC589843 OWY589843 PGU589843 PQQ589843 QAM589843 QKI589843 QUE589843 REA589843 RNW589843 RXS589843 SHO589843 SRK589843 TBG589843 TLC589843 TUY589843 UEU589843 UOQ589843 UYM589843 VII589843 VSE589843 WCA589843 WLW589843 WVS589843 K655379 JG655379 TC655379 ACY655379 AMU655379 AWQ655379 BGM655379 BQI655379 CAE655379 CKA655379 CTW655379 DDS655379 DNO655379 DXK655379 EHG655379 ERC655379 FAY655379 FKU655379 FUQ655379 GEM655379 GOI655379 GYE655379 HIA655379 HRW655379 IBS655379 ILO655379 IVK655379 JFG655379 JPC655379 JYY655379 KIU655379 KSQ655379 LCM655379 LMI655379 LWE655379 MGA655379 MPW655379 MZS655379 NJO655379 NTK655379 ODG655379 ONC655379 OWY655379 PGU655379 PQQ655379 QAM655379 QKI655379 QUE655379 REA655379 RNW655379 RXS655379 SHO655379 SRK655379 TBG655379 TLC655379 TUY655379 UEU655379 UOQ655379 UYM655379 VII655379 VSE655379 WCA655379 WLW655379 WVS655379 K720915 JG720915 TC720915 ACY720915 AMU720915 AWQ720915 BGM720915 BQI720915 CAE720915 CKA720915 CTW720915 DDS720915 DNO720915 DXK720915 EHG720915 ERC720915 FAY720915 FKU720915 FUQ720915 GEM720915 GOI720915 GYE720915 HIA720915 HRW720915 IBS720915 ILO720915 IVK720915 JFG720915 JPC720915 JYY720915 KIU720915 KSQ720915 LCM720915 LMI720915 LWE720915 MGA720915 MPW720915 MZS720915 NJO720915 NTK720915 ODG720915 ONC720915 OWY720915 PGU720915 PQQ720915 QAM720915 QKI720915 QUE720915 REA720915 RNW720915 RXS720915 SHO720915 SRK720915 TBG720915 TLC720915 TUY720915 UEU720915 UOQ720915 UYM720915 VII720915 VSE720915 WCA720915 WLW720915 WVS720915 K786451 JG786451 TC786451 ACY786451 AMU786451 AWQ786451 BGM786451 BQI786451 CAE786451 CKA786451 CTW786451 DDS786451 DNO786451 DXK786451 EHG786451 ERC786451 FAY786451 FKU786451 FUQ786451 GEM786451 GOI786451 GYE786451 HIA786451 HRW786451 IBS786451 ILO786451 IVK786451 JFG786451 JPC786451 JYY786451 KIU786451 KSQ786451 LCM786451 LMI786451 LWE786451 MGA786451 MPW786451 MZS786451 NJO786451 NTK786451 ODG786451 ONC786451 OWY786451 PGU786451 PQQ786451 QAM786451 QKI786451 QUE786451 REA786451 RNW786451 RXS786451 SHO786451 SRK786451 TBG786451 TLC786451 TUY786451 UEU786451 UOQ786451 UYM786451 VII786451 VSE786451 WCA786451 WLW786451 WVS786451 K851987 JG851987 TC851987 ACY851987 AMU851987 AWQ851987 BGM851987 BQI851987 CAE851987 CKA851987 CTW851987 DDS851987 DNO851987 DXK851987 EHG851987 ERC851987 FAY851987 FKU851987 FUQ851987 GEM851987 GOI851987 GYE851987 HIA851987 HRW851987 IBS851987 ILO851987 IVK851987 JFG851987 JPC851987 JYY851987 KIU851987 KSQ851987 LCM851987 LMI851987 LWE851987 MGA851987 MPW851987 MZS851987 NJO851987 NTK851987 ODG851987 ONC851987 OWY851987 PGU851987 PQQ851987 QAM851987 QKI851987 QUE851987 REA851987 RNW851987 RXS851987 SHO851987 SRK851987 TBG851987 TLC851987 TUY851987 UEU851987 UOQ851987 UYM851987 VII851987 VSE851987 WCA851987 WLW851987 WVS851987 K917523 JG917523 TC917523 ACY917523 AMU917523 AWQ917523 BGM917523 BQI917523 CAE917523 CKA917523 CTW917523 DDS917523 DNO917523 DXK917523 EHG917523 ERC917523 FAY917523 FKU917523 FUQ917523 GEM917523 GOI917523 GYE917523 HIA917523 HRW917523 IBS917523 ILO917523 IVK917523 JFG917523 JPC917523 JYY917523 KIU917523 KSQ917523 LCM917523 LMI917523 LWE917523 MGA917523 MPW917523 MZS917523 NJO917523 NTK917523 ODG917523 ONC917523 OWY917523 PGU917523 PQQ917523 QAM917523 QKI917523 QUE917523 REA917523 RNW917523 RXS917523 SHO917523 SRK917523 TBG917523 TLC917523 TUY917523 UEU917523 UOQ917523 UYM917523 VII917523 VSE917523 WCA917523 WLW917523 WVS917523 K983059 JG983059 TC983059 ACY983059 AMU983059 AWQ983059 BGM983059 BQI983059 CAE983059 CKA983059 CTW983059 DDS983059 DNO983059 DXK983059 EHG983059 ERC983059 FAY983059 FKU983059 FUQ983059 GEM983059 GOI983059 GYE983059 HIA983059 HRW983059 IBS983059 ILO983059 IVK983059 JFG983059 JPC983059 JYY983059 KIU983059 KSQ983059 LCM983059 LMI983059 LWE983059 MGA983059 MPW983059 MZS983059 NJO983059 NTK983059 ODG983059 ONC983059 OWY983059 PGU983059 PQQ983059 QAM983059 QKI983059 QUE983059 REA983059 RNW983059 RXS983059 SHO983059 SRK983059 TBG983059 TLC983059 TUY983059 UEU983059 UOQ983059 UYM983059 VII983059 VSE983059 WCA983059 WLW983059 WVS983059 K17 JG17 TC17 ACY17 AMU17 AWQ17 BGM17 BQI17 CAE17 CKA17 CTW17 DDS17 DNO17 DXK17 EHG17 ERC17 FAY17 FKU17 FUQ17 GEM17 GOI17 GYE17 HIA17 HRW17 IBS17 ILO17 IVK17 JFG17 JPC17 JYY17 KIU17 KSQ17 LCM17 LMI17 LWE17 MGA17 MPW17 MZS17 NJO17 NTK17 ODG17 ONC17 OWY17 PGU17 PQQ17 QAM17 QKI17 QUE17 REA17 RNW17 RXS17 SHO17 SRK17 TBG17 TLC17 TUY17 UEU17 UOQ17 UYM17 VII17 VSE17 WCA17 WLW17 WVS17 K65553 JG65553 TC65553 ACY65553 AMU65553 AWQ65553 BGM65553 BQI65553 CAE65553 CKA65553 CTW65553 DDS65553 DNO65553 DXK65553 EHG65553 ERC65553 FAY65553 FKU65553 FUQ65553 GEM65553 GOI65553 GYE65553 HIA65553 HRW65553 IBS65553 ILO65553 IVK65553 JFG65553 JPC65553 JYY65553 KIU65553 KSQ65553 LCM65553 LMI65553 LWE65553 MGA65553 MPW65553 MZS65553 NJO65553 NTK65553 ODG65553 ONC65553 OWY65553 PGU65553 PQQ65553 QAM65553 QKI65553 QUE65553 REA65553 RNW65553 RXS65553 SHO65553 SRK65553 TBG65553 TLC65553 TUY65553 UEU65553 UOQ65553 UYM65553 VII65553 VSE65553 WCA65553 WLW65553 WVS65553 K131089 JG131089 TC131089 ACY131089 AMU131089 AWQ131089 BGM131089 BQI131089 CAE131089 CKA131089 CTW131089 DDS131089 DNO131089 DXK131089 EHG131089 ERC131089 FAY131089 FKU131089 FUQ131089 GEM131089 GOI131089 GYE131089 HIA131089 HRW131089 IBS131089 ILO131089 IVK131089 JFG131089 JPC131089 JYY131089 KIU131089 KSQ131089 LCM131089 LMI131089 LWE131089 MGA131089 MPW131089 MZS131089 NJO131089 NTK131089 ODG131089 ONC131089 OWY131089 PGU131089 PQQ131089 QAM131089 QKI131089 QUE131089 REA131089 RNW131089 RXS131089 SHO131089 SRK131089 TBG131089 TLC131089 TUY131089 UEU131089 UOQ131089 UYM131089 VII131089 VSE131089 WCA131089 WLW131089 WVS131089 K196625 JG196625 TC196625 ACY196625 AMU196625 AWQ196625 BGM196625 BQI196625 CAE196625 CKA196625 CTW196625 DDS196625 DNO196625 DXK196625 EHG196625 ERC196625 FAY196625 FKU196625 FUQ196625 GEM196625 GOI196625 GYE196625 HIA196625 HRW196625 IBS196625 ILO196625 IVK196625 JFG196625 JPC196625 JYY196625 KIU196625 KSQ196625 LCM196625 LMI196625 LWE196625 MGA196625 MPW196625 MZS196625 NJO196625 NTK196625 ODG196625 ONC196625 OWY196625 PGU196625 PQQ196625 QAM196625 QKI196625 QUE196625 REA196625 RNW196625 RXS196625 SHO196625 SRK196625 TBG196625 TLC196625 TUY196625 UEU196625 UOQ196625 UYM196625 VII196625 VSE196625 WCA196625 WLW196625 WVS196625 K262161 JG262161 TC262161 ACY262161 AMU262161 AWQ262161 BGM262161 BQI262161 CAE262161 CKA262161 CTW262161 DDS262161 DNO262161 DXK262161 EHG262161 ERC262161 FAY262161 FKU262161 FUQ262161 GEM262161 GOI262161 GYE262161 HIA262161 HRW262161 IBS262161 ILO262161 IVK262161 JFG262161 JPC262161 JYY262161 KIU262161 KSQ262161 LCM262161 LMI262161 LWE262161 MGA262161 MPW262161 MZS262161 NJO262161 NTK262161 ODG262161 ONC262161 OWY262161 PGU262161 PQQ262161 QAM262161 QKI262161 QUE262161 REA262161 RNW262161 RXS262161 SHO262161 SRK262161 TBG262161 TLC262161 TUY262161 UEU262161 UOQ262161 UYM262161 VII262161 VSE262161 WCA262161 WLW262161 WVS262161 K327697 JG327697 TC327697 ACY327697 AMU327697 AWQ327697 BGM327697 BQI327697 CAE327697 CKA327697 CTW327697 DDS327697 DNO327697 DXK327697 EHG327697 ERC327697 FAY327697 FKU327697 FUQ327697 GEM327697 GOI327697 GYE327697 HIA327697 HRW327697 IBS327697 ILO327697 IVK327697 JFG327697 JPC327697 JYY327697 KIU327697 KSQ327697 LCM327697 LMI327697 LWE327697 MGA327697 MPW327697 MZS327697 NJO327697 NTK327697 ODG327697 ONC327697 OWY327697 PGU327697 PQQ327697 QAM327697 QKI327697 QUE327697 REA327697 RNW327697 RXS327697 SHO327697 SRK327697 TBG327697 TLC327697 TUY327697 UEU327697 UOQ327697 UYM327697 VII327697 VSE327697 WCA327697 WLW327697 WVS327697 K393233 JG393233 TC393233 ACY393233 AMU393233 AWQ393233 BGM393233 BQI393233 CAE393233 CKA393233 CTW393233 DDS393233 DNO393233 DXK393233 EHG393233 ERC393233 FAY393233 FKU393233 FUQ393233 GEM393233 GOI393233 GYE393233 HIA393233 HRW393233 IBS393233 ILO393233 IVK393233 JFG393233 JPC393233 JYY393233 KIU393233 KSQ393233 LCM393233 LMI393233 LWE393233 MGA393233 MPW393233 MZS393233 NJO393233 NTK393233 ODG393233 ONC393233 OWY393233 PGU393233 PQQ393233 QAM393233 QKI393233 QUE393233 REA393233 RNW393233 RXS393233 SHO393233 SRK393233 TBG393233 TLC393233 TUY393233 UEU393233 UOQ393233 UYM393233 VII393233 VSE393233 WCA393233 WLW393233 WVS393233 K458769 JG458769 TC458769 ACY458769 AMU458769 AWQ458769 BGM458769 BQI458769 CAE458769 CKA458769 CTW458769 DDS458769 DNO458769 DXK458769 EHG458769 ERC458769 FAY458769 FKU458769 FUQ458769 GEM458769 GOI458769 GYE458769 HIA458769 HRW458769 IBS458769 ILO458769 IVK458769 JFG458769 JPC458769 JYY458769 KIU458769 KSQ458769 LCM458769 LMI458769 LWE458769 MGA458769 MPW458769 MZS458769 NJO458769 NTK458769 ODG458769 ONC458769 OWY458769 PGU458769 PQQ458769 QAM458769 QKI458769 QUE458769 REA458769 RNW458769 RXS458769 SHO458769 SRK458769 TBG458769 TLC458769 TUY458769 UEU458769 UOQ458769 UYM458769 VII458769 VSE458769 WCA458769 WLW458769 WVS458769 K524305 JG524305 TC524305 ACY524305 AMU524305 AWQ524305 BGM524305 BQI524305 CAE524305 CKA524305 CTW524305 DDS524305 DNO524305 DXK524305 EHG524305 ERC524305 FAY524305 FKU524305 FUQ524305 GEM524305 GOI524305 GYE524305 HIA524305 HRW524305 IBS524305 ILO524305 IVK524305 JFG524305 JPC524305 JYY524305 KIU524305 KSQ524305 LCM524305 LMI524305 LWE524305 MGA524305 MPW524305 MZS524305 NJO524305 NTK524305 ODG524305 ONC524305 OWY524305 PGU524305 PQQ524305 QAM524305 QKI524305 QUE524305 REA524305 RNW524305 RXS524305 SHO524305 SRK524305 TBG524305 TLC524305 TUY524305 UEU524305 UOQ524305 UYM524305 VII524305 VSE524305 WCA524305 WLW524305 WVS524305 K589841 JG589841 TC589841 ACY589841 AMU589841 AWQ589841 BGM589841 BQI589841 CAE589841 CKA589841 CTW589841 DDS589841 DNO589841 DXK589841 EHG589841 ERC589841 FAY589841 FKU589841 FUQ589841 GEM589841 GOI589841 GYE589841 HIA589841 HRW589841 IBS589841 ILO589841 IVK589841 JFG589841 JPC589841 JYY589841 KIU589841 KSQ589841 LCM589841 LMI589841 LWE589841 MGA589841 MPW589841 MZS589841 NJO589841 NTK589841 ODG589841 ONC589841 OWY589841 PGU589841 PQQ589841 QAM589841 QKI589841 QUE589841 REA589841 RNW589841 RXS589841 SHO589841 SRK589841 TBG589841 TLC589841 TUY589841 UEU589841 UOQ589841 UYM589841 VII589841 VSE589841 WCA589841 WLW589841 WVS589841 K655377 JG655377 TC655377 ACY655377 AMU655377 AWQ655377 BGM655377 BQI655377 CAE655377 CKA655377 CTW655377 DDS655377 DNO655377 DXK655377 EHG655377 ERC655377 FAY655377 FKU655377 FUQ655377 GEM655377 GOI655377 GYE655377 HIA655377 HRW655377 IBS655377 ILO655377 IVK655377 JFG655377 JPC655377 JYY655377 KIU655377 KSQ655377 LCM655377 LMI655377 LWE655377 MGA655377 MPW655377 MZS655377 NJO655377 NTK655377 ODG655377 ONC655377 OWY655377 PGU655377 PQQ655377 QAM655377 QKI655377 QUE655377 REA655377 RNW655377 RXS655377 SHO655377 SRK655377 TBG655377 TLC655377 TUY655377 UEU655377 UOQ655377 UYM655377 VII655377 VSE655377 WCA655377 WLW655377 WVS655377 K720913 JG720913 TC720913 ACY720913 AMU720913 AWQ720913 BGM720913 BQI720913 CAE720913 CKA720913 CTW720913 DDS720913 DNO720913 DXK720913 EHG720913 ERC720913 FAY720913 FKU720913 FUQ720913 GEM720913 GOI720913 GYE720913 HIA720913 HRW720913 IBS720913 ILO720913 IVK720913 JFG720913 JPC720913 JYY720913 KIU720913 KSQ720913 LCM720913 LMI720913 LWE720913 MGA720913 MPW720913 MZS720913 NJO720913 NTK720913 ODG720913 ONC720913 OWY720913 PGU720913 PQQ720913 QAM720913 QKI720913 QUE720913 REA720913 RNW720913 RXS720913 SHO720913 SRK720913 TBG720913 TLC720913 TUY720913 UEU720913 UOQ720913 UYM720913 VII720913 VSE720913 WCA720913 WLW720913 WVS720913 K786449 JG786449 TC786449 ACY786449 AMU786449 AWQ786449 BGM786449 BQI786449 CAE786449 CKA786449 CTW786449 DDS786449 DNO786449 DXK786449 EHG786449 ERC786449 FAY786449 FKU786449 FUQ786449 GEM786449 GOI786449 GYE786449 HIA786449 HRW786449 IBS786449 ILO786449 IVK786449 JFG786449 JPC786449 JYY786449 KIU786449 KSQ786449 LCM786449 LMI786449 LWE786449 MGA786449 MPW786449 MZS786449 NJO786449 NTK786449 ODG786449 ONC786449 OWY786449 PGU786449 PQQ786449 QAM786449 QKI786449 QUE786449 REA786449 RNW786449 RXS786449 SHO786449 SRK786449 TBG786449 TLC786449 TUY786449 UEU786449 UOQ786449 UYM786449 VII786449 VSE786449 WCA786449 WLW786449 WVS786449 K851985 JG851985 TC851985 ACY851985 AMU851985 AWQ851985 BGM851985 BQI851985 CAE851985 CKA851985 CTW851985 DDS851985 DNO851985 DXK851985 EHG851985 ERC851985 FAY851985 FKU851985 FUQ851985 GEM851985 GOI851985 GYE851985 HIA851985 HRW851985 IBS851985 ILO851985 IVK851985 JFG851985 JPC851985 JYY851985 KIU851985 KSQ851985 LCM851985 LMI851985 LWE851985 MGA851985 MPW851985 MZS851985 NJO851985 NTK851985 ODG851985 ONC851985 OWY851985 PGU851985 PQQ851985 QAM851985 QKI851985 QUE851985 REA851985 RNW851985 RXS851985 SHO851985 SRK851985 TBG851985 TLC851985 TUY851985 UEU851985 UOQ851985 UYM851985 VII851985 VSE851985 WCA851985 WLW851985 WVS851985 K917521 JG917521 TC917521 ACY917521 AMU917521 AWQ917521 BGM917521 BQI917521 CAE917521 CKA917521 CTW917521 DDS917521 DNO917521 DXK917521 EHG917521 ERC917521 FAY917521 FKU917521 FUQ917521 GEM917521 GOI917521 GYE917521 HIA917521 HRW917521 IBS917521 ILO917521 IVK917521 JFG917521 JPC917521 JYY917521 KIU917521 KSQ917521 LCM917521 LMI917521 LWE917521 MGA917521 MPW917521 MZS917521 NJO917521 NTK917521 ODG917521 ONC917521 OWY917521 PGU917521 PQQ917521 QAM917521 QKI917521 QUE917521 REA917521 RNW917521 RXS917521 SHO917521 SRK917521 TBG917521 TLC917521 TUY917521 UEU917521 UOQ917521 UYM917521 VII917521 VSE917521 WCA917521 WLW917521 WVS917521 K983057 JG983057 TC983057 ACY983057 AMU983057 AWQ983057 BGM983057 BQI983057 CAE983057 CKA983057 CTW983057 DDS983057 DNO983057 DXK983057 EHG983057 ERC983057 FAY983057 FKU983057 FUQ983057 GEM983057 GOI983057 GYE983057 HIA983057 HRW983057 IBS983057 ILO983057 IVK983057 JFG983057 JPC983057 JYY983057 KIU983057 KSQ983057 LCM983057 LMI983057 LWE983057 MGA983057 MPW983057 MZS983057 NJO983057 NTK983057 ODG983057 ONC983057 OWY983057 PGU983057 PQQ983057 QAM983057 QKI983057 QUE983057 REA983057 RNW983057 RXS983057 SHO983057 SRK983057 TBG983057 TLC983057 TUY983057 UEU983057 UOQ983057 UYM983057 VII983057 VSE983057 WCA983057 WLW983057 WVS983057" xr:uid="{C1361DB4-07CA-424C-908F-B2A62636AC89}"/>
  </dataValidations>
  <pageMargins left="0.2" right="0.2" top="0.36" bottom="0.41" header="0.3" footer="0.3"/>
  <pageSetup paperSize="9" scale="70" orientation="landscape"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8F6AD-CD89-4B5F-87FC-4E0ED87266AC}">
  <dimension ref="B2:Q34"/>
  <sheetViews>
    <sheetView zoomScale="85" zoomScaleNormal="85" workbookViewId="0">
      <pane xSplit="10" ySplit="8" topLeftCell="K9" activePane="bottomRight" state="frozen"/>
      <selection pane="topRight" activeCell="K1" sqref="K1"/>
      <selection pane="bottomLeft" activeCell="A9" sqref="A9"/>
      <selection pane="bottomRight" activeCell="V18" sqref="V18"/>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5326</v>
      </c>
      <c r="G2" s="4" t="s">
        <v>2</v>
      </c>
      <c r="H2" s="5"/>
      <c r="I2" s="6"/>
      <c r="J2" s="7">
        <f>SUM(H:H)</f>
        <v>1082495</v>
      </c>
    </row>
    <row r="3" spans="2:17" ht="20.100000000000001" customHeight="1">
      <c r="B3" s="1" t="s">
        <v>3</v>
      </c>
      <c r="C3" s="1"/>
      <c r="D3" s="1"/>
      <c r="E3" s="13" t="s">
        <v>2155</v>
      </c>
    </row>
    <row r="4" spans="2:17" ht="20.100000000000001" customHeight="1">
      <c r="B4" s="1" t="s">
        <v>5</v>
      </c>
      <c r="C4" s="1"/>
      <c r="D4" s="1"/>
      <c r="E4" s="13">
        <v>208201</v>
      </c>
    </row>
    <row r="5" spans="2:17" ht="20.100000000000001" customHeight="1">
      <c r="B5" s="1" t="s">
        <v>6</v>
      </c>
      <c r="C5" s="1"/>
      <c r="D5" s="1"/>
      <c r="E5" s="16">
        <v>45231</v>
      </c>
    </row>
    <row r="6" spans="2:17" ht="20.100000000000001" customHeight="1">
      <c r="B6" s="1" t="s">
        <v>7</v>
      </c>
      <c r="C6" s="1"/>
      <c r="D6" s="1"/>
      <c r="E6" s="16">
        <v>45236</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F9*G9</f>
        <v>0</v>
      </c>
      <c r="I9" s="22"/>
      <c r="J9" s="24"/>
      <c r="K9" s="24"/>
      <c r="L9" s="18"/>
      <c r="M9" s="30"/>
      <c r="N9" s="17"/>
      <c r="O9" s="18"/>
      <c r="P9" s="30"/>
      <c r="Q9" s="23"/>
    </row>
    <row r="10" spans="2:17" s="61" customFormat="1" ht="19.7" customHeight="1">
      <c r="B10" s="52">
        <v>1</v>
      </c>
      <c r="C10" s="52" t="s">
        <v>125</v>
      </c>
      <c r="D10" s="52" t="s">
        <v>125</v>
      </c>
      <c r="E10" s="62" t="s">
        <v>5327</v>
      </c>
      <c r="F10" s="54">
        <v>1</v>
      </c>
      <c r="G10" s="55">
        <v>843000</v>
      </c>
      <c r="H10" s="55">
        <f>F10*G10</f>
        <v>843000</v>
      </c>
      <c r="I10" s="56"/>
      <c r="J10" s="53"/>
      <c r="K10" s="57" t="s">
        <v>5328</v>
      </c>
      <c r="L10" s="54"/>
      <c r="M10" s="58">
        <v>45148</v>
      </c>
      <c r="N10" s="52"/>
      <c r="O10" s="59">
        <v>45198</v>
      </c>
      <c r="P10" s="58">
        <v>45198</v>
      </c>
      <c r="Q10" s="58">
        <v>45198</v>
      </c>
    </row>
    <row r="11" spans="2:17" s="61" customFormat="1" ht="19.7" customHeight="1">
      <c r="B11" s="52">
        <v>2</v>
      </c>
      <c r="C11" s="52" t="s">
        <v>125</v>
      </c>
      <c r="D11" s="52" t="s">
        <v>125</v>
      </c>
      <c r="E11" s="62" t="s">
        <v>1775</v>
      </c>
      <c r="F11" s="54">
        <v>1</v>
      </c>
      <c r="G11" s="55">
        <v>5000</v>
      </c>
      <c r="H11" s="55">
        <f t="shared" ref="H11:H33" si="0">F11*G11</f>
        <v>5000</v>
      </c>
      <c r="I11" s="56"/>
      <c r="J11" s="53"/>
      <c r="K11" s="57" t="s">
        <v>5328</v>
      </c>
      <c r="L11" s="54"/>
      <c r="M11" s="58">
        <v>45148</v>
      </c>
      <c r="N11" s="52"/>
      <c r="O11" s="59">
        <v>45198</v>
      </c>
      <c r="P11" s="58">
        <v>45198</v>
      </c>
      <c r="Q11" s="58">
        <v>45198</v>
      </c>
    </row>
    <row r="12" spans="2:17" s="61" customFormat="1" ht="19.7" customHeight="1">
      <c r="B12" s="52">
        <v>3</v>
      </c>
      <c r="C12" s="52" t="s">
        <v>125</v>
      </c>
      <c r="D12" s="52" t="s">
        <v>125</v>
      </c>
      <c r="E12" s="62" t="s">
        <v>1776</v>
      </c>
      <c r="F12" s="54">
        <v>1</v>
      </c>
      <c r="G12" s="55">
        <v>9000</v>
      </c>
      <c r="H12" s="55">
        <f t="shared" si="0"/>
        <v>9000</v>
      </c>
      <c r="I12" s="56"/>
      <c r="J12" s="53"/>
      <c r="K12" s="57" t="s">
        <v>5328</v>
      </c>
      <c r="L12" s="54"/>
      <c r="M12" s="58">
        <v>45148</v>
      </c>
      <c r="N12" s="52"/>
      <c r="O12" s="59">
        <v>45198</v>
      </c>
      <c r="P12" s="58">
        <v>45198</v>
      </c>
      <c r="Q12" s="58">
        <v>45198</v>
      </c>
    </row>
    <row r="13" spans="2:17" s="61" customFormat="1" ht="19.7" customHeight="1">
      <c r="B13" s="52">
        <v>4</v>
      </c>
      <c r="C13" s="52" t="s">
        <v>288</v>
      </c>
      <c r="D13" s="52" t="s">
        <v>288</v>
      </c>
      <c r="E13" s="57" t="s">
        <v>5329</v>
      </c>
      <c r="F13" s="54">
        <v>1</v>
      </c>
      <c r="G13" s="55">
        <v>76500</v>
      </c>
      <c r="H13" s="55">
        <f>F13*G13</f>
        <v>76500</v>
      </c>
      <c r="I13" s="56"/>
      <c r="J13" s="53"/>
      <c r="K13" s="57" t="s">
        <v>5328</v>
      </c>
      <c r="L13" s="54"/>
      <c r="M13" s="58">
        <v>45148</v>
      </c>
      <c r="N13" s="52"/>
      <c r="O13" s="59">
        <v>45198</v>
      </c>
      <c r="P13" s="58">
        <v>45198</v>
      </c>
      <c r="Q13" s="58">
        <v>45198</v>
      </c>
    </row>
    <row r="14" spans="2:17" s="61" customFormat="1" ht="19.7" customHeight="1">
      <c r="B14" s="52">
        <v>5</v>
      </c>
      <c r="C14" s="52" t="s">
        <v>288</v>
      </c>
      <c r="D14" s="52" t="s">
        <v>288</v>
      </c>
      <c r="E14" s="57" t="s">
        <v>1778</v>
      </c>
      <c r="F14" s="54">
        <v>1</v>
      </c>
      <c r="G14" s="55">
        <v>53000</v>
      </c>
      <c r="H14" s="55">
        <f>F14*G14</f>
        <v>53000</v>
      </c>
      <c r="I14" s="56"/>
      <c r="J14" s="53"/>
      <c r="K14" s="57" t="s">
        <v>5328</v>
      </c>
      <c r="L14" s="54"/>
      <c r="M14" s="58">
        <v>45148</v>
      </c>
      <c r="N14" s="52"/>
      <c r="O14" s="59">
        <v>45198</v>
      </c>
      <c r="P14" s="58">
        <v>45198</v>
      </c>
      <c r="Q14" s="58">
        <v>45198</v>
      </c>
    </row>
    <row r="15" spans="2:17" s="61" customFormat="1" ht="19.7" customHeight="1">
      <c r="B15" s="52">
        <v>6</v>
      </c>
      <c r="C15" s="52" t="s">
        <v>288</v>
      </c>
      <c r="D15" s="52" t="s">
        <v>288</v>
      </c>
      <c r="E15" s="57" t="s">
        <v>1780</v>
      </c>
      <c r="F15" s="54">
        <v>1</v>
      </c>
      <c r="G15" s="55">
        <v>12000</v>
      </c>
      <c r="H15" s="55">
        <f>F15*G15</f>
        <v>12000</v>
      </c>
      <c r="I15" s="56"/>
      <c r="J15" s="53"/>
      <c r="K15" s="57" t="s">
        <v>5328</v>
      </c>
      <c r="L15" s="54"/>
      <c r="M15" s="58">
        <v>45148</v>
      </c>
      <c r="N15" s="52"/>
      <c r="O15" s="59">
        <v>45198</v>
      </c>
      <c r="P15" s="58">
        <v>45198</v>
      </c>
      <c r="Q15" s="58">
        <v>45198</v>
      </c>
    </row>
    <row r="16" spans="2:17" s="61" customFormat="1" ht="19.7" customHeight="1">
      <c r="B16" s="52">
        <v>7</v>
      </c>
      <c r="C16" s="52" t="s">
        <v>125</v>
      </c>
      <c r="D16" s="52" t="s">
        <v>125</v>
      </c>
      <c r="E16" s="62" t="s">
        <v>1781</v>
      </c>
      <c r="F16" s="54">
        <v>1</v>
      </c>
      <c r="G16" s="55">
        <v>12000</v>
      </c>
      <c r="H16" s="55">
        <f>F16*G16</f>
        <v>12000</v>
      </c>
      <c r="I16" s="56"/>
      <c r="J16" s="53"/>
      <c r="K16" s="57" t="s">
        <v>5328</v>
      </c>
      <c r="L16" s="54"/>
      <c r="M16" s="58">
        <v>45148</v>
      </c>
      <c r="N16" s="52"/>
      <c r="O16" s="59">
        <v>45198</v>
      </c>
      <c r="P16" s="58">
        <v>45198</v>
      </c>
      <c r="Q16" s="58">
        <v>45198</v>
      </c>
    </row>
    <row r="17" spans="2:17" s="61" customFormat="1" ht="19.7" customHeight="1">
      <c r="B17" s="52">
        <v>8</v>
      </c>
      <c r="C17" s="52" t="s">
        <v>125</v>
      </c>
      <c r="D17" s="52" t="s">
        <v>125</v>
      </c>
      <c r="E17" s="62" t="s">
        <v>1782</v>
      </c>
      <c r="F17" s="54">
        <v>1</v>
      </c>
      <c r="G17" s="55">
        <v>38000</v>
      </c>
      <c r="H17" s="55">
        <f>F17*G17</f>
        <v>38000</v>
      </c>
      <c r="I17" s="56"/>
      <c r="J17" s="53"/>
      <c r="K17" s="57" t="s">
        <v>5328</v>
      </c>
      <c r="L17" s="54"/>
      <c r="M17" s="58">
        <v>45148</v>
      </c>
      <c r="N17" s="52"/>
      <c r="O17" s="59">
        <v>45198</v>
      </c>
      <c r="P17" s="58">
        <v>45198</v>
      </c>
      <c r="Q17" s="58">
        <v>45198</v>
      </c>
    </row>
    <row r="18" spans="2:17" s="61" customFormat="1" ht="19.7" customHeight="1">
      <c r="B18" s="52">
        <v>9</v>
      </c>
      <c r="C18" s="52" t="s">
        <v>125</v>
      </c>
      <c r="D18" s="52" t="s">
        <v>125</v>
      </c>
      <c r="E18" s="62" t="s">
        <v>1777</v>
      </c>
      <c r="F18" s="54">
        <v>1</v>
      </c>
      <c r="G18" s="55">
        <v>21000</v>
      </c>
      <c r="H18" s="55">
        <f t="shared" si="0"/>
        <v>21000</v>
      </c>
      <c r="I18" s="56"/>
      <c r="J18" s="53"/>
      <c r="K18" s="57" t="s">
        <v>5328</v>
      </c>
      <c r="L18" s="54"/>
      <c r="M18" s="58">
        <v>45148</v>
      </c>
      <c r="N18" s="52"/>
      <c r="O18" s="59">
        <v>45198</v>
      </c>
      <c r="P18" s="58">
        <v>45198</v>
      </c>
      <c r="Q18" s="58">
        <v>45198</v>
      </c>
    </row>
    <row r="19" spans="2:17" s="61" customFormat="1" ht="19.7" customHeight="1">
      <c r="B19" s="52"/>
      <c r="C19" s="52"/>
      <c r="D19" s="52"/>
      <c r="E19" s="62"/>
      <c r="F19" s="54"/>
      <c r="G19" s="55">
        <v>0</v>
      </c>
      <c r="H19" s="55">
        <f t="shared" si="0"/>
        <v>0</v>
      </c>
      <c r="I19" s="56"/>
      <c r="J19" s="53"/>
      <c r="K19" s="54"/>
      <c r="L19" s="54"/>
      <c r="M19" s="58"/>
      <c r="N19" s="52"/>
      <c r="O19" s="54"/>
      <c r="P19" s="58"/>
      <c r="Q19" s="60"/>
    </row>
    <row r="20" spans="2:17" s="8" customFormat="1" ht="19.7" customHeight="1">
      <c r="B20" s="17">
        <v>10</v>
      </c>
      <c r="C20" s="17" t="s">
        <v>4330</v>
      </c>
      <c r="D20" s="17" t="s">
        <v>167</v>
      </c>
      <c r="E20" s="50" t="s">
        <v>5330</v>
      </c>
      <c r="F20" s="18">
        <v>1</v>
      </c>
      <c r="G20" s="51">
        <v>7771</v>
      </c>
      <c r="H20" s="51">
        <f t="shared" si="0"/>
        <v>7771</v>
      </c>
      <c r="I20" s="22"/>
      <c r="J20" s="26" t="s">
        <v>5331</v>
      </c>
      <c r="K20" s="24" t="s">
        <v>5332</v>
      </c>
      <c r="L20" s="18"/>
      <c r="M20" s="30">
        <v>45180</v>
      </c>
      <c r="N20" s="17"/>
      <c r="O20" s="18"/>
      <c r="P20" s="30">
        <v>45195</v>
      </c>
      <c r="Q20" s="23">
        <v>45195</v>
      </c>
    </row>
    <row r="21" spans="2:17" s="8" customFormat="1" ht="19.7" customHeight="1">
      <c r="B21" s="17">
        <v>10</v>
      </c>
      <c r="C21" s="17" t="s">
        <v>4330</v>
      </c>
      <c r="D21" s="17" t="s">
        <v>167</v>
      </c>
      <c r="E21" s="50" t="s">
        <v>5333</v>
      </c>
      <c r="F21" s="18">
        <v>1</v>
      </c>
      <c r="G21" s="51">
        <v>1970</v>
      </c>
      <c r="H21" s="51">
        <f t="shared" si="0"/>
        <v>1970</v>
      </c>
      <c r="I21" s="22"/>
      <c r="J21" s="50" t="s">
        <v>5334</v>
      </c>
      <c r="K21" s="24" t="s">
        <v>5332</v>
      </c>
      <c r="L21" s="18"/>
      <c r="M21" s="30">
        <v>45180</v>
      </c>
      <c r="N21" s="17"/>
      <c r="O21" s="18"/>
      <c r="P21" s="30">
        <v>45195</v>
      </c>
      <c r="Q21" s="23">
        <v>45195</v>
      </c>
    </row>
    <row r="22" spans="2:17" s="8" customFormat="1" ht="19.7" customHeight="1">
      <c r="B22" s="17">
        <v>10</v>
      </c>
      <c r="C22" s="17" t="s">
        <v>167</v>
      </c>
      <c r="D22" s="17" t="s">
        <v>167</v>
      </c>
      <c r="E22" s="50" t="s">
        <v>3657</v>
      </c>
      <c r="F22" s="18">
        <v>2</v>
      </c>
      <c r="G22" s="51">
        <v>382</v>
      </c>
      <c r="H22" s="51">
        <f t="shared" si="0"/>
        <v>764</v>
      </c>
      <c r="I22" s="22"/>
      <c r="J22" s="26" t="s">
        <v>1004</v>
      </c>
      <c r="K22" s="24" t="s">
        <v>5332</v>
      </c>
      <c r="L22" s="18"/>
      <c r="M22" s="30">
        <v>45180</v>
      </c>
      <c r="N22" s="17"/>
      <c r="O22" s="18"/>
      <c r="P22" s="30">
        <v>45195</v>
      </c>
      <c r="Q22" s="23">
        <v>45195</v>
      </c>
    </row>
    <row r="23" spans="2:17" s="8" customFormat="1" ht="19.7" customHeight="1">
      <c r="B23" s="17"/>
      <c r="C23" s="17"/>
      <c r="D23" s="17"/>
      <c r="E23" s="50"/>
      <c r="F23" s="18"/>
      <c r="G23" s="51">
        <v>0</v>
      </c>
      <c r="H23" s="51">
        <f t="shared" si="0"/>
        <v>0</v>
      </c>
      <c r="I23" s="22"/>
      <c r="J23" s="26"/>
      <c r="K23" s="18"/>
      <c r="L23" s="18"/>
      <c r="M23" s="30"/>
      <c r="N23" s="17"/>
      <c r="O23" s="18"/>
      <c r="P23" s="30"/>
      <c r="Q23" s="23"/>
    </row>
    <row r="24" spans="2:17" s="8" customFormat="1" ht="19.7" customHeight="1">
      <c r="B24" s="17">
        <v>21</v>
      </c>
      <c r="C24" s="17" t="s">
        <v>167</v>
      </c>
      <c r="D24" s="17" t="s">
        <v>167</v>
      </c>
      <c r="E24" s="50" t="s">
        <v>1838</v>
      </c>
      <c r="F24" s="18">
        <v>1</v>
      </c>
      <c r="G24" s="51">
        <v>2490</v>
      </c>
      <c r="H24" s="51">
        <f t="shared" si="0"/>
        <v>2490</v>
      </c>
      <c r="I24" s="22"/>
      <c r="J24" s="26" t="s">
        <v>178</v>
      </c>
      <c r="K24" s="24" t="s">
        <v>5332</v>
      </c>
      <c r="L24" s="18"/>
      <c r="M24" s="30">
        <v>45181</v>
      </c>
      <c r="N24" s="17"/>
      <c r="O24" s="18"/>
      <c r="P24" s="30">
        <v>45195</v>
      </c>
      <c r="Q24" s="23">
        <v>45195</v>
      </c>
    </row>
    <row r="25" spans="2:17" s="8" customFormat="1" ht="19.7" customHeight="1">
      <c r="B25" s="17"/>
      <c r="C25" s="17"/>
      <c r="D25" s="17"/>
      <c r="E25" s="50"/>
      <c r="F25" s="18"/>
      <c r="G25" s="51">
        <v>0</v>
      </c>
      <c r="H25" s="51">
        <f t="shared" si="0"/>
        <v>0</v>
      </c>
      <c r="I25" s="22"/>
      <c r="J25" s="26"/>
      <c r="K25" s="18"/>
      <c r="L25" s="18"/>
      <c r="M25" s="30"/>
      <c r="N25" s="17"/>
      <c r="O25" s="18"/>
      <c r="P25" s="30"/>
      <c r="Q25" s="23"/>
    </row>
    <row r="26" spans="2:17" s="8" customFormat="1" ht="19.7" customHeight="1">
      <c r="B26" s="17"/>
      <c r="C26" s="17"/>
      <c r="D26" s="17"/>
      <c r="E26" s="50"/>
      <c r="F26" s="18"/>
      <c r="G26" s="51">
        <v>0</v>
      </c>
      <c r="H26" s="51">
        <f t="shared" si="0"/>
        <v>0</v>
      </c>
      <c r="I26" s="22"/>
      <c r="J26" s="26"/>
      <c r="K26" s="18"/>
      <c r="L26" s="18"/>
      <c r="M26" s="30"/>
      <c r="N26" s="17"/>
      <c r="O26" s="18"/>
      <c r="P26" s="30"/>
      <c r="Q26" s="23"/>
    </row>
    <row r="27" spans="2:17" s="8" customFormat="1" ht="19.7" customHeight="1">
      <c r="B27" s="17"/>
      <c r="C27" s="17"/>
      <c r="D27" s="17"/>
      <c r="E27" s="50"/>
      <c r="F27" s="18"/>
      <c r="G27" s="51">
        <v>0</v>
      </c>
      <c r="H27" s="51">
        <f t="shared" si="0"/>
        <v>0</v>
      </c>
      <c r="I27" s="22"/>
      <c r="J27" s="26"/>
      <c r="K27" s="18"/>
      <c r="L27" s="18"/>
      <c r="M27" s="30"/>
      <c r="N27" s="17"/>
      <c r="O27" s="18"/>
      <c r="P27" s="30"/>
      <c r="Q27" s="23"/>
    </row>
    <row r="28" spans="2:17" s="8" customFormat="1" ht="19.7" customHeight="1">
      <c r="B28" s="17"/>
      <c r="C28" s="17"/>
      <c r="D28" s="17"/>
      <c r="E28" s="50"/>
      <c r="F28" s="18"/>
      <c r="G28" s="51">
        <v>0</v>
      </c>
      <c r="H28" s="51">
        <f t="shared" si="0"/>
        <v>0</v>
      </c>
      <c r="I28" s="22"/>
      <c r="J28" s="26"/>
      <c r="K28" s="18"/>
      <c r="L28" s="18"/>
      <c r="M28" s="30"/>
      <c r="N28" s="17"/>
      <c r="O28" s="18"/>
      <c r="P28" s="30"/>
      <c r="Q28" s="23"/>
    </row>
    <row r="29" spans="2:17" s="8" customFormat="1" ht="19.7" customHeight="1">
      <c r="B29" s="17"/>
      <c r="C29" s="17"/>
      <c r="D29" s="17"/>
      <c r="E29" s="50"/>
      <c r="F29" s="18"/>
      <c r="G29" s="51">
        <v>0</v>
      </c>
      <c r="H29" s="51">
        <f t="shared" si="0"/>
        <v>0</v>
      </c>
      <c r="I29" s="22"/>
      <c r="J29" s="26"/>
      <c r="K29" s="18"/>
      <c r="L29" s="18"/>
      <c r="M29" s="30"/>
      <c r="N29" s="17"/>
      <c r="O29" s="18"/>
      <c r="P29" s="30"/>
      <c r="Q29" s="23"/>
    </row>
    <row r="30" spans="2:17" s="8" customFormat="1" ht="19.7" customHeight="1">
      <c r="B30" s="17"/>
      <c r="C30" s="17"/>
      <c r="D30" s="17"/>
      <c r="E30" s="50"/>
      <c r="F30" s="18"/>
      <c r="G30" s="51">
        <v>0</v>
      </c>
      <c r="H30" s="51">
        <f t="shared" si="0"/>
        <v>0</v>
      </c>
      <c r="I30" s="22"/>
      <c r="J30" s="26"/>
      <c r="K30" s="18"/>
      <c r="L30" s="18"/>
      <c r="M30" s="30"/>
      <c r="N30" s="17"/>
      <c r="O30" s="18"/>
      <c r="P30" s="30"/>
      <c r="Q30" s="23"/>
    </row>
    <row r="31" spans="2:17" s="8" customFormat="1" ht="19.7" customHeight="1">
      <c r="B31" s="17"/>
      <c r="C31" s="17"/>
      <c r="D31" s="17"/>
      <c r="E31" s="50"/>
      <c r="F31" s="18"/>
      <c r="G31" s="51">
        <v>0</v>
      </c>
      <c r="H31" s="51">
        <f t="shared" si="0"/>
        <v>0</v>
      </c>
      <c r="I31" s="22"/>
      <c r="J31" s="26"/>
      <c r="K31" s="18"/>
      <c r="L31" s="18"/>
      <c r="M31" s="30"/>
      <c r="N31" s="17"/>
      <c r="O31" s="18"/>
      <c r="P31" s="30"/>
      <c r="Q31" s="23"/>
    </row>
    <row r="32" spans="2:17" s="8" customFormat="1" ht="19.7" customHeight="1">
      <c r="B32" s="17"/>
      <c r="C32" s="17"/>
      <c r="D32" s="17"/>
      <c r="E32" s="50"/>
      <c r="F32" s="18"/>
      <c r="G32" s="51">
        <v>0</v>
      </c>
      <c r="H32" s="51">
        <f t="shared" si="0"/>
        <v>0</v>
      </c>
      <c r="I32" s="22"/>
      <c r="J32" s="26"/>
      <c r="K32" s="18"/>
      <c r="L32" s="18"/>
      <c r="M32" s="30"/>
      <c r="N32" s="17"/>
      <c r="O32" s="18"/>
      <c r="P32" s="30"/>
      <c r="Q32" s="23"/>
    </row>
    <row r="33" spans="2:17" s="8" customFormat="1" ht="19.7" customHeight="1">
      <c r="B33" s="17"/>
      <c r="C33" s="17"/>
      <c r="D33" s="17"/>
      <c r="E33" s="50"/>
      <c r="F33" s="18"/>
      <c r="G33" s="51">
        <v>0</v>
      </c>
      <c r="H33" s="51">
        <f t="shared" si="0"/>
        <v>0</v>
      </c>
      <c r="I33" s="22"/>
      <c r="J33" s="26"/>
      <c r="K33" s="18"/>
      <c r="L33" s="18"/>
      <c r="M33" s="30"/>
      <c r="N33" s="17"/>
      <c r="O33" s="18"/>
      <c r="P33" s="30"/>
      <c r="Q33" s="23"/>
    </row>
    <row r="34" spans="2:17">
      <c r="G34" s="10"/>
      <c r="H34" s="10"/>
    </row>
  </sheetData>
  <autoFilter ref="B8:O33" xr:uid="{C48D2F1C-E985-47C9-BEB2-A8302986268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F226E-36F9-4B9A-A131-5721EF452BD8}">
  <sheetPr>
    <tabColor rgb="FFFFC000"/>
  </sheetPr>
  <dimension ref="A2:R139"/>
  <sheetViews>
    <sheetView zoomScale="85" zoomScaleNormal="85" workbookViewId="0">
      <pane xSplit="11" ySplit="8" topLeftCell="L96" activePane="bottomRight" state="frozen"/>
      <selection activeCell="D26" sqref="D26"/>
      <selection pane="topRight" activeCell="D26" sqref="D26"/>
      <selection pane="bottomLeft" activeCell="D26" sqref="D26"/>
      <selection pane="bottomRight" activeCell="G75" sqref="G75"/>
    </sheetView>
  </sheetViews>
  <sheetFormatPr defaultColWidth="11.75" defaultRowHeight="13.5" customHeight="1"/>
  <cols>
    <col min="1" max="1" width="18.625" style="9" customWidth="1"/>
    <col min="2" max="2" width="17" style="9" customWidth="1"/>
    <col min="3" max="3" width="6.25" style="8" customWidth="1"/>
    <col min="4" max="4" width="15.25" style="9" customWidth="1"/>
    <col min="5" max="5" width="15.5" style="9" customWidth="1"/>
    <col min="6" max="6" width="51.5" style="9" customWidth="1"/>
    <col min="7" max="7" width="7.75" style="8" customWidth="1"/>
    <col min="8" max="8" width="9.625" style="8" customWidth="1"/>
    <col min="9" max="9" width="9.375" style="8" customWidth="1"/>
    <col min="10" max="10" width="7.125" style="10" customWidth="1"/>
    <col min="11" max="11" width="44.875" style="9" customWidth="1"/>
    <col min="12" max="12" width="26.25" style="9" customWidth="1"/>
    <col min="13" max="13" width="8.125" style="8" customWidth="1"/>
    <col min="14" max="14" width="17" style="8" customWidth="1"/>
    <col min="15" max="15" width="7.875" style="9" customWidth="1"/>
    <col min="16" max="16" width="17.875" style="8" customWidth="1"/>
    <col min="17" max="17" width="17.875" style="188" customWidth="1"/>
    <col min="18" max="18" width="19.375" style="188" customWidth="1"/>
    <col min="19" max="16384" width="11.75" style="9"/>
  </cols>
  <sheetData>
    <row r="2" spans="1:18" ht="20.100000000000001" customHeight="1">
      <c r="C2" s="183" t="s">
        <v>592</v>
      </c>
      <c r="D2" s="183"/>
      <c r="E2" s="183"/>
      <c r="F2" s="164" t="s">
        <v>5335</v>
      </c>
      <c r="H2" s="184" t="s">
        <v>594</v>
      </c>
      <c r="I2" s="185"/>
      <c r="J2" s="186"/>
      <c r="K2" s="187">
        <f>SUM(I:I)</f>
        <v>381036</v>
      </c>
    </row>
    <row r="3" spans="1:18" ht="20.100000000000001" customHeight="1">
      <c r="C3" s="183" t="s">
        <v>595</v>
      </c>
      <c r="D3" s="183"/>
      <c r="E3" s="183"/>
      <c r="F3" s="165" t="s">
        <v>2178</v>
      </c>
    </row>
    <row r="4" spans="1:18" ht="20.100000000000001" customHeight="1">
      <c r="C4" s="183" t="s">
        <v>597</v>
      </c>
      <c r="D4" s="183"/>
      <c r="E4" s="183"/>
      <c r="F4" s="165" t="s">
        <v>5336</v>
      </c>
      <c r="G4" s="640"/>
      <c r="H4" s="1658" t="s">
        <v>5337</v>
      </c>
      <c r="I4" s="1659"/>
      <c r="J4" s="1659"/>
      <c r="K4" s="1659"/>
      <c r="L4" s="1660"/>
    </row>
    <row r="5" spans="1:18" ht="20.100000000000001" customHeight="1">
      <c r="C5" s="183" t="s">
        <v>600</v>
      </c>
      <c r="D5" s="183"/>
      <c r="E5" s="183"/>
      <c r="F5" s="167">
        <v>45223</v>
      </c>
      <c r="G5" s="640"/>
      <c r="H5" s="1661"/>
      <c r="I5" s="1662"/>
      <c r="J5" s="1662"/>
      <c r="K5" s="1662"/>
      <c r="L5" s="1663"/>
    </row>
    <row r="6" spans="1:18" ht="20.100000000000001" customHeight="1">
      <c r="C6" s="183" t="s">
        <v>601</v>
      </c>
      <c r="D6" s="183"/>
      <c r="E6" s="183"/>
      <c r="F6" s="167">
        <v>45224</v>
      </c>
      <c r="H6" s="642" t="s">
        <v>5338</v>
      </c>
      <c r="I6" s="642"/>
      <c r="J6" s="642"/>
      <c r="K6" s="642"/>
    </row>
    <row r="8" spans="1:18" s="8" customFormat="1" ht="19.5" customHeight="1">
      <c r="A8" s="18" t="s">
        <v>5339</v>
      </c>
      <c r="B8" s="104" t="s">
        <v>602</v>
      </c>
      <c r="C8" s="190" t="s">
        <v>603</v>
      </c>
      <c r="D8" s="191" t="s">
        <v>604</v>
      </c>
      <c r="E8" s="191" t="s">
        <v>605</v>
      </c>
      <c r="F8" s="192" t="s">
        <v>606</v>
      </c>
      <c r="G8" s="192" t="s">
        <v>12</v>
      </c>
      <c r="H8" s="192" t="s">
        <v>13</v>
      </c>
      <c r="I8" s="193" t="s">
        <v>14</v>
      </c>
      <c r="J8" s="193" t="s">
        <v>607</v>
      </c>
      <c r="K8" s="192" t="s">
        <v>608</v>
      </c>
      <c r="L8" s="192" t="s">
        <v>609</v>
      </c>
      <c r="M8" s="192" t="s">
        <v>610</v>
      </c>
      <c r="N8" s="194" t="s">
        <v>611</v>
      </c>
      <c r="O8" s="191" t="s">
        <v>612</v>
      </c>
      <c r="P8" s="192" t="s">
        <v>613</v>
      </c>
      <c r="Q8" s="194" t="s">
        <v>614</v>
      </c>
      <c r="R8" s="195" t="s">
        <v>615</v>
      </c>
    </row>
    <row r="9" spans="1:18" s="8" customFormat="1" ht="19.5" customHeight="1">
      <c r="C9" s="643" t="s">
        <v>1963</v>
      </c>
      <c r="D9" s="644"/>
      <c r="E9" s="644"/>
      <c r="F9" s="645"/>
      <c r="G9" s="197"/>
      <c r="H9" s="197"/>
      <c r="I9" s="197"/>
      <c r="J9" s="198"/>
      <c r="K9" s="199"/>
      <c r="L9" s="192"/>
      <c r="M9" s="192"/>
      <c r="N9" s="194"/>
      <c r="O9" s="191"/>
      <c r="P9" s="192"/>
      <c r="Q9" s="194"/>
      <c r="R9" s="195"/>
    </row>
    <row r="10" spans="1:18" s="8" customFormat="1" ht="19.5" customHeight="1">
      <c r="A10" s="18"/>
      <c r="B10" s="948">
        <v>1</v>
      </c>
      <c r="C10" s="647">
        <v>1</v>
      </c>
      <c r="D10" s="1664" t="s">
        <v>1964</v>
      </c>
      <c r="E10" s="1664" t="s">
        <v>1964</v>
      </c>
      <c r="F10" s="1665" t="s">
        <v>5340</v>
      </c>
      <c r="G10" s="1666">
        <v>1</v>
      </c>
      <c r="H10" s="648">
        <v>0</v>
      </c>
      <c r="I10" s="651">
        <v>0</v>
      </c>
      <c r="J10" s="652"/>
      <c r="K10" s="649" t="s">
        <v>5341</v>
      </c>
      <c r="L10" s="653"/>
      <c r="M10" s="653"/>
      <c r="N10" s="194"/>
      <c r="O10" s="191"/>
      <c r="P10" s="192"/>
      <c r="Q10" s="194"/>
      <c r="R10" s="206">
        <v>45215</v>
      </c>
    </row>
    <row r="11" spans="1:18" s="8" customFormat="1" ht="19.5" customHeight="1">
      <c r="A11" s="18"/>
      <c r="B11" s="948">
        <v>1</v>
      </c>
      <c r="C11" s="207">
        <f t="shared" ref="C11:C12" si="0">C10+1</f>
        <v>2</v>
      </c>
      <c r="D11" s="1664" t="s">
        <v>1964</v>
      </c>
      <c r="E11" s="1664" t="s">
        <v>1964</v>
      </c>
      <c r="F11" s="1667" t="s">
        <v>478</v>
      </c>
      <c r="G11" s="1666">
        <v>1</v>
      </c>
      <c r="H11" s="648">
        <v>0</v>
      </c>
      <c r="I11" s="648">
        <v>0</v>
      </c>
      <c r="J11" s="652"/>
      <c r="K11" s="649"/>
      <c r="L11" s="653"/>
      <c r="M11" s="653"/>
      <c r="N11" s="194"/>
      <c r="O11" s="191"/>
      <c r="P11" s="192"/>
      <c r="Q11" s="194"/>
      <c r="R11" s="195"/>
    </row>
    <row r="12" spans="1:18" s="8" customFormat="1" ht="19.5" customHeight="1">
      <c r="A12" s="18"/>
      <c r="B12" s="948">
        <v>1</v>
      </c>
      <c r="C12" s="207">
        <f t="shared" si="0"/>
        <v>3</v>
      </c>
      <c r="D12" s="1668" t="s">
        <v>1964</v>
      </c>
      <c r="E12" s="1668" t="s">
        <v>1964</v>
      </c>
      <c r="F12" s="1669" t="s">
        <v>1967</v>
      </c>
      <c r="G12" s="1670">
        <v>1</v>
      </c>
      <c r="H12" s="659">
        <v>0</v>
      </c>
      <c r="I12" s="659">
        <v>0</v>
      </c>
      <c r="J12" s="660"/>
      <c r="K12" s="661"/>
      <c r="L12" s="653"/>
      <c r="M12" s="653"/>
      <c r="N12" s="194"/>
      <c r="O12" s="191"/>
      <c r="P12" s="192"/>
      <c r="Q12" s="194"/>
      <c r="R12" s="195"/>
    </row>
    <row r="13" spans="1:18" s="8" customFormat="1" ht="19.5" customHeight="1">
      <c r="A13" s="18"/>
      <c r="B13" s="104"/>
      <c r="C13" s="17"/>
      <c r="D13" s="17"/>
      <c r="E13" s="17"/>
      <c r="F13" s="176"/>
      <c r="G13" s="177"/>
      <c r="H13" s="177"/>
      <c r="I13" s="177"/>
      <c r="J13" s="119"/>
      <c r="K13" s="662"/>
      <c r="L13" s="192"/>
      <c r="M13" s="192"/>
      <c r="N13" s="194"/>
      <c r="O13" s="191"/>
      <c r="P13" s="192"/>
      <c r="Q13" s="194"/>
      <c r="R13" s="195"/>
    </row>
    <row r="14" spans="1:18" s="8" customFormat="1" ht="19.5" customHeight="1">
      <c r="A14" s="18"/>
      <c r="B14" s="104"/>
      <c r="C14" s="17"/>
      <c r="D14" s="17"/>
      <c r="E14" s="17"/>
      <c r="F14" s="176"/>
      <c r="G14" s="177"/>
      <c r="H14" s="177"/>
      <c r="I14" s="177"/>
      <c r="J14" s="119"/>
      <c r="K14" s="662"/>
      <c r="L14" s="192"/>
      <c r="M14" s="192"/>
      <c r="N14" s="194"/>
      <c r="O14" s="191"/>
      <c r="P14" s="192"/>
      <c r="Q14" s="194"/>
      <c r="R14" s="195"/>
    </row>
    <row r="15" spans="1:18" s="8" customFormat="1" ht="19.5" customHeight="1">
      <c r="A15" s="18"/>
      <c r="B15" s="104"/>
      <c r="C15" s="17"/>
      <c r="D15" s="17"/>
      <c r="E15" s="17"/>
      <c r="F15" s="176"/>
      <c r="G15" s="177"/>
      <c r="H15" s="177"/>
      <c r="I15" s="177"/>
      <c r="J15" s="119"/>
      <c r="K15" s="662"/>
      <c r="L15" s="192"/>
      <c r="M15" s="192"/>
      <c r="N15" s="194"/>
      <c r="O15" s="191"/>
      <c r="P15" s="192"/>
      <c r="Q15" s="194"/>
      <c r="R15" s="195"/>
    </row>
    <row r="16" spans="1:18" ht="18" customHeight="1">
      <c r="A16" s="18"/>
      <c r="B16" s="104"/>
      <c r="C16" s="643" t="s">
        <v>616</v>
      </c>
      <c r="D16" s="644"/>
      <c r="E16" s="644"/>
      <c r="F16" s="645"/>
      <c r="G16" s="251"/>
      <c r="H16" s="251"/>
      <c r="I16" s="271"/>
      <c r="J16" s="272"/>
      <c r="K16" s="204"/>
      <c r="L16" s="196"/>
      <c r="M16" s="205"/>
      <c r="N16" s="194"/>
      <c r="O16" s="195"/>
      <c r="P16" s="195"/>
      <c r="Q16" s="194"/>
      <c r="R16" s="206"/>
    </row>
    <row r="17" spans="1:18" ht="18" customHeight="1">
      <c r="A17" s="18" t="s">
        <v>642</v>
      </c>
      <c r="B17" s="663">
        <v>2</v>
      </c>
      <c r="C17" s="207">
        <f>C12+1</f>
        <v>4</v>
      </c>
      <c r="D17" s="216" t="s">
        <v>270</v>
      </c>
      <c r="E17" s="216" t="s">
        <v>167</v>
      </c>
      <c r="F17" s="50" t="s">
        <v>5342</v>
      </c>
      <c r="G17" s="177">
        <v>1</v>
      </c>
      <c r="H17" s="177">
        <v>7754</v>
      </c>
      <c r="I17" s="177">
        <f t="shared" ref="I17:I36" si="1">G17*H17</f>
        <v>7754</v>
      </c>
      <c r="J17" s="119"/>
      <c r="K17" s="209" t="s">
        <v>5343</v>
      </c>
      <c r="L17" s="176"/>
      <c r="M17" s="18"/>
      <c r="N17" s="29">
        <v>45204</v>
      </c>
      <c r="O17" s="26"/>
      <c r="P17" s="29"/>
      <c r="Q17" s="1009" t="s">
        <v>5344</v>
      </c>
      <c r="R17" s="23"/>
    </row>
    <row r="18" spans="1:18" ht="18" customHeight="1">
      <c r="A18" s="18" t="s">
        <v>276</v>
      </c>
      <c r="B18" s="663">
        <v>2</v>
      </c>
      <c r="C18" s="207">
        <f t="shared" ref="C18:C28" si="2">C17+1</f>
        <v>5</v>
      </c>
      <c r="D18" s="17" t="s">
        <v>167</v>
      </c>
      <c r="E18" s="17" t="s">
        <v>167</v>
      </c>
      <c r="F18" s="50" t="s">
        <v>5345</v>
      </c>
      <c r="G18" s="177">
        <v>2</v>
      </c>
      <c r="H18" s="177">
        <v>460</v>
      </c>
      <c r="I18" s="177">
        <f t="shared" si="1"/>
        <v>920</v>
      </c>
      <c r="J18" s="119"/>
      <c r="K18" s="209" t="s">
        <v>5346</v>
      </c>
      <c r="L18" s="176"/>
      <c r="M18" s="18"/>
      <c r="N18" s="29">
        <v>45204</v>
      </c>
      <c r="O18" s="26"/>
      <c r="P18" s="29"/>
      <c r="Q18" s="1009" t="s">
        <v>5344</v>
      </c>
      <c r="R18" s="23"/>
    </row>
    <row r="19" spans="1:18" ht="18" customHeight="1">
      <c r="A19" s="18" t="s">
        <v>276</v>
      </c>
      <c r="B19" s="663">
        <v>2</v>
      </c>
      <c r="C19" s="207">
        <f t="shared" si="2"/>
        <v>6</v>
      </c>
      <c r="D19" s="17" t="s">
        <v>167</v>
      </c>
      <c r="E19" s="17" t="s">
        <v>167</v>
      </c>
      <c r="F19" s="50" t="s">
        <v>5347</v>
      </c>
      <c r="G19" s="177">
        <v>2</v>
      </c>
      <c r="H19" s="177">
        <v>319</v>
      </c>
      <c r="I19" s="177">
        <f t="shared" si="1"/>
        <v>638</v>
      </c>
      <c r="J19" s="119"/>
      <c r="K19" s="209" t="s">
        <v>5348</v>
      </c>
      <c r="L19" s="176"/>
      <c r="M19" s="18"/>
      <c r="N19" s="29">
        <v>45204</v>
      </c>
      <c r="O19" s="26"/>
      <c r="P19" s="29"/>
      <c r="Q19" s="1009" t="s">
        <v>5344</v>
      </c>
      <c r="R19" s="23"/>
    </row>
    <row r="20" spans="1:18" ht="18" customHeight="1">
      <c r="A20" s="18" t="s">
        <v>276</v>
      </c>
      <c r="B20" s="663">
        <v>2</v>
      </c>
      <c r="C20" s="207">
        <f t="shared" si="2"/>
        <v>7</v>
      </c>
      <c r="D20" s="283" t="s">
        <v>167</v>
      </c>
      <c r="E20" s="283" t="s">
        <v>167</v>
      </c>
      <c r="F20" s="221" t="s">
        <v>636</v>
      </c>
      <c r="G20" s="222"/>
      <c r="H20" s="222">
        <v>27</v>
      </c>
      <c r="I20" s="222">
        <f t="shared" si="1"/>
        <v>0</v>
      </c>
      <c r="J20" s="1671"/>
      <c r="K20" s="1672" t="s">
        <v>5349</v>
      </c>
      <c r="L20" s="176" t="s">
        <v>5350</v>
      </c>
      <c r="M20" s="18"/>
      <c r="N20" s="29"/>
      <c r="O20" s="26"/>
      <c r="P20" s="29"/>
      <c r="Q20" s="29"/>
      <c r="R20" s="23"/>
    </row>
    <row r="21" spans="1:18" ht="18" customHeight="1">
      <c r="A21" s="18" t="s">
        <v>276</v>
      </c>
      <c r="B21" s="663">
        <v>2</v>
      </c>
      <c r="C21" s="207">
        <f t="shared" si="2"/>
        <v>8</v>
      </c>
      <c r="D21" s="17" t="s">
        <v>167</v>
      </c>
      <c r="E21" s="17" t="s">
        <v>167</v>
      </c>
      <c r="F21" s="50" t="s">
        <v>5351</v>
      </c>
      <c r="G21" s="177">
        <v>1</v>
      </c>
      <c r="H21" s="177">
        <v>1070</v>
      </c>
      <c r="I21" s="177">
        <f t="shared" si="1"/>
        <v>1070</v>
      </c>
      <c r="J21" s="119"/>
      <c r="K21" s="209" t="s">
        <v>5352</v>
      </c>
      <c r="L21" s="176"/>
      <c r="M21" s="18"/>
      <c r="N21" s="29">
        <v>45204</v>
      </c>
      <c r="O21" s="26"/>
      <c r="P21" s="29"/>
      <c r="Q21" s="1009" t="s">
        <v>5344</v>
      </c>
      <c r="R21" s="23"/>
    </row>
    <row r="22" spans="1:18" ht="18" customHeight="1">
      <c r="A22" s="18" t="s">
        <v>276</v>
      </c>
      <c r="B22" s="663">
        <v>2</v>
      </c>
      <c r="C22" s="207">
        <f t="shared" si="2"/>
        <v>9</v>
      </c>
      <c r="D22" s="17" t="s">
        <v>167</v>
      </c>
      <c r="E22" s="17" t="s">
        <v>167</v>
      </c>
      <c r="F22" s="50" t="s">
        <v>5353</v>
      </c>
      <c r="G22" s="177">
        <v>1</v>
      </c>
      <c r="H22" s="177">
        <v>1360</v>
      </c>
      <c r="I22" s="177">
        <f t="shared" si="1"/>
        <v>1360</v>
      </c>
      <c r="J22" s="119"/>
      <c r="K22" s="209" t="s">
        <v>5354</v>
      </c>
      <c r="L22" s="176"/>
      <c r="M22" s="18"/>
      <c r="N22" s="29">
        <v>45204</v>
      </c>
      <c r="O22" s="26"/>
      <c r="P22" s="29"/>
      <c r="Q22" s="1009" t="s">
        <v>5344</v>
      </c>
      <c r="R22" s="23"/>
    </row>
    <row r="23" spans="1:18" ht="18" customHeight="1">
      <c r="A23" s="18"/>
      <c r="B23" s="104"/>
      <c r="C23" s="207"/>
      <c r="D23" s="17"/>
      <c r="E23" s="17"/>
      <c r="F23" s="50"/>
      <c r="G23" s="177"/>
      <c r="H23" s="177"/>
      <c r="I23" s="177"/>
      <c r="J23" s="119"/>
      <c r="K23" s="209"/>
      <c r="L23" s="176"/>
      <c r="M23" s="18"/>
      <c r="N23" s="29"/>
      <c r="O23" s="26"/>
      <c r="P23" s="29"/>
      <c r="Q23" s="29"/>
      <c r="R23" s="23"/>
    </row>
    <row r="24" spans="1:18" ht="18" customHeight="1">
      <c r="A24" s="18"/>
      <c r="B24" s="663">
        <v>2</v>
      </c>
      <c r="C24" s="207">
        <f>C22+1</f>
        <v>10</v>
      </c>
      <c r="D24" s="1191" t="s">
        <v>5355</v>
      </c>
      <c r="E24" s="1191" t="s">
        <v>5355</v>
      </c>
      <c r="F24" s="665" t="s">
        <v>5356</v>
      </c>
      <c r="G24" s="598">
        <v>1</v>
      </c>
      <c r="H24" s="598"/>
      <c r="I24" s="177">
        <f t="shared" si="1"/>
        <v>0</v>
      </c>
      <c r="J24" s="119"/>
      <c r="K24" s="209" t="s">
        <v>5357</v>
      </c>
      <c r="L24" s="176"/>
      <c r="M24" s="18"/>
      <c r="N24" s="29"/>
      <c r="O24" s="26"/>
      <c r="P24" s="29"/>
      <c r="Q24" s="29"/>
      <c r="R24" s="23"/>
    </row>
    <row r="25" spans="1:18" ht="18" customHeight="1">
      <c r="A25" s="18"/>
      <c r="B25" s="663">
        <v>2</v>
      </c>
      <c r="C25" s="207">
        <f t="shared" si="2"/>
        <v>11</v>
      </c>
      <c r="D25" s="1191" t="s">
        <v>5355</v>
      </c>
      <c r="E25" s="1191" t="s">
        <v>5355</v>
      </c>
      <c r="F25" s="665" t="s">
        <v>5358</v>
      </c>
      <c r="G25" s="598">
        <v>1</v>
      </c>
      <c r="H25" s="598"/>
      <c r="I25" s="177">
        <f t="shared" si="1"/>
        <v>0</v>
      </c>
      <c r="J25" s="119"/>
      <c r="K25" s="209" t="s">
        <v>5359</v>
      </c>
      <c r="L25" s="176"/>
      <c r="M25" s="18"/>
      <c r="N25" s="29"/>
      <c r="O25" s="26"/>
      <c r="P25" s="29"/>
      <c r="Q25" s="29"/>
      <c r="R25" s="23"/>
    </row>
    <row r="26" spans="1:18" ht="18" customHeight="1">
      <c r="A26" s="18"/>
      <c r="B26" s="663">
        <v>2</v>
      </c>
      <c r="C26" s="207">
        <f t="shared" si="2"/>
        <v>12</v>
      </c>
      <c r="D26" s="1191" t="s">
        <v>5355</v>
      </c>
      <c r="E26" s="1191" t="s">
        <v>5355</v>
      </c>
      <c r="F26" s="665" t="s">
        <v>5360</v>
      </c>
      <c r="G26" s="598">
        <v>1</v>
      </c>
      <c r="H26" s="598"/>
      <c r="I26" s="177">
        <f t="shared" si="1"/>
        <v>0</v>
      </c>
      <c r="J26" s="119"/>
      <c r="K26" s="209" t="s">
        <v>5360</v>
      </c>
      <c r="L26" s="176"/>
      <c r="M26" s="18"/>
      <c r="N26" s="29"/>
      <c r="O26" s="26"/>
      <c r="P26" s="29"/>
      <c r="Q26" s="29"/>
      <c r="R26" s="23"/>
    </row>
    <row r="27" spans="1:18" ht="18" customHeight="1">
      <c r="A27" s="18"/>
      <c r="B27" s="663">
        <v>2</v>
      </c>
      <c r="C27" s="207">
        <f t="shared" si="2"/>
        <v>13</v>
      </c>
      <c r="D27" s="1191" t="s">
        <v>5361</v>
      </c>
      <c r="E27" s="1191" t="s">
        <v>5355</v>
      </c>
      <c r="F27" s="665" t="s">
        <v>5362</v>
      </c>
      <c r="G27" s="598">
        <v>1</v>
      </c>
      <c r="H27" s="598"/>
      <c r="I27" s="177">
        <f t="shared" si="1"/>
        <v>0</v>
      </c>
      <c r="J27" s="119"/>
      <c r="K27" s="209" t="s">
        <v>5363</v>
      </c>
      <c r="L27" s="176"/>
      <c r="M27" s="18"/>
      <c r="N27" s="29"/>
      <c r="O27" s="26"/>
      <c r="P27" s="29"/>
      <c r="Q27" s="29"/>
      <c r="R27" s="23"/>
    </row>
    <row r="28" spans="1:18" ht="18" customHeight="1">
      <c r="A28" s="18"/>
      <c r="B28" s="663">
        <v>2</v>
      </c>
      <c r="C28" s="207">
        <f t="shared" si="2"/>
        <v>14</v>
      </c>
      <c r="D28" s="1191" t="s">
        <v>5364</v>
      </c>
      <c r="E28" s="1191" t="s">
        <v>5355</v>
      </c>
      <c r="F28" s="665" t="s">
        <v>5365</v>
      </c>
      <c r="G28" s="598">
        <v>1</v>
      </c>
      <c r="H28" s="598"/>
      <c r="I28" s="177">
        <f t="shared" si="1"/>
        <v>0</v>
      </c>
      <c r="J28" s="119"/>
      <c r="K28" s="209" t="s">
        <v>5366</v>
      </c>
      <c r="L28" s="176"/>
      <c r="M28" s="18"/>
      <c r="N28" s="29"/>
      <c r="O28" s="26"/>
      <c r="P28" s="29"/>
      <c r="Q28" s="29"/>
      <c r="R28" s="23"/>
    </row>
    <row r="29" spans="1:18" ht="18" customHeight="1">
      <c r="A29" s="18"/>
      <c r="B29" s="104"/>
      <c r="C29" s="664"/>
      <c r="D29" s="17"/>
      <c r="E29" s="17"/>
      <c r="F29" s="50"/>
      <c r="G29" s="177"/>
      <c r="H29" s="177"/>
      <c r="I29" s="177"/>
      <c r="J29" s="119"/>
      <c r="K29" s="209"/>
      <c r="L29" s="176"/>
      <c r="M29" s="18"/>
      <c r="N29" s="29"/>
      <c r="O29" s="26"/>
      <c r="P29" s="29"/>
      <c r="Q29" s="29"/>
      <c r="R29" s="23"/>
    </row>
    <row r="30" spans="1:18" ht="18" customHeight="1">
      <c r="A30" s="18" t="s">
        <v>642</v>
      </c>
      <c r="B30" s="663">
        <v>2</v>
      </c>
      <c r="C30" s="207">
        <f>C28+1</f>
        <v>15</v>
      </c>
      <c r="D30" s="216" t="s">
        <v>270</v>
      </c>
      <c r="E30" s="216" t="s">
        <v>167</v>
      </c>
      <c r="F30" s="50" t="s">
        <v>5367</v>
      </c>
      <c r="G30" s="177">
        <v>1</v>
      </c>
      <c r="H30" s="177">
        <v>6995</v>
      </c>
      <c r="I30" s="177">
        <f t="shared" si="1"/>
        <v>6995</v>
      </c>
      <c r="J30" s="119"/>
      <c r="K30" s="209" t="s">
        <v>5368</v>
      </c>
      <c r="L30" s="176"/>
      <c r="M30" s="18"/>
      <c r="N30" s="29">
        <v>45204</v>
      </c>
      <c r="O30" s="26"/>
      <c r="P30" s="29"/>
      <c r="Q30" s="1009" t="s">
        <v>5344</v>
      </c>
      <c r="R30" s="23"/>
    </row>
    <row r="31" spans="1:18" ht="18" customHeight="1">
      <c r="A31" s="18" t="s">
        <v>276</v>
      </c>
      <c r="B31" s="663">
        <v>2</v>
      </c>
      <c r="C31" s="207">
        <f t="shared" ref="C31:C32" si="3">C30+1</f>
        <v>16</v>
      </c>
      <c r="D31" s="17" t="s">
        <v>167</v>
      </c>
      <c r="E31" s="17" t="s">
        <v>167</v>
      </c>
      <c r="F31" s="50" t="s">
        <v>674</v>
      </c>
      <c r="G31" s="177">
        <v>30</v>
      </c>
      <c r="H31" s="177">
        <v>19</v>
      </c>
      <c r="I31" s="177">
        <f t="shared" si="1"/>
        <v>570</v>
      </c>
      <c r="J31" s="208"/>
      <c r="K31" s="209" t="s">
        <v>5369</v>
      </c>
      <c r="L31" s="176"/>
      <c r="M31" s="18"/>
      <c r="N31" s="29">
        <v>45204</v>
      </c>
      <c r="O31" s="26"/>
      <c r="P31" s="29"/>
      <c r="Q31" s="1009" t="s">
        <v>5344</v>
      </c>
      <c r="R31" s="23"/>
    </row>
    <row r="32" spans="1:18" ht="18" customHeight="1">
      <c r="A32" s="18" t="s">
        <v>628</v>
      </c>
      <c r="B32" s="663">
        <v>2</v>
      </c>
      <c r="C32" s="207">
        <f t="shared" si="3"/>
        <v>17</v>
      </c>
      <c r="D32" s="17" t="s">
        <v>5370</v>
      </c>
      <c r="E32" s="17" t="s">
        <v>167</v>
      </c>
      <c r="F32" s="50" t="s">
        <v>5371</v>
      </c>
      <c r="G32" s="177">
        <v>1</v>
      </c>
      <c r="H32" s="177">
        <v>62780</v>
      </c>
      <c r="I32" s="177">
        <f t="shared" si="1"/>
        <v>62780</v>
      </c>
      <c r="J32" s="119"/>
      <c r="K32" s="209" t="s">
        <v>5372</v>
      </c>
      <c r="L32" s="176"/>
      <c r="M32" s="18"/>
      <c r="N32" s="29">
        <v>45204</v>
      </c>
      <c r="O32" s="26"/>
      <c r="P32" s="29"/>
      <c r="Q32" s="1009" t="s">
        <v>5344</v>
      </c>
      <c r="R32" s="23"/>
    </row>
    <row r="33" spans="1:18" ht="18" customHeight="1">
      <c r="A33" s="18"/>
      <c r="B33" s="104"/>
      <c r="C33" s="664"/>
      <c r="D33" s="17"/>
      <c r="E33" s="17"/>
      <c r="F33" s="50"/>
      <c r="G33" s="177"/>
      <c r="H33" s="177"/>
      <c r="I33" s="177"/>
      <c r="J33" s="119"/>
      <c r="K33" s="209"/>
      <c r="L33" s="176"/>
      <c r="M33" s="18"/>
      <c r="N33" s="29"/>
      <c r="O33" s="26"/>
      <c r="P33" s="29"/>
      <c r="Q33" s="29"/>
      <c r="R33" s="23"/>
    </row>
    <row r="34" spans="1:18" ht="18" customHeight="1">
      <c r="A34" s="18" t="s">
        <v>642</v>
      </c>
      <c r="B34" s="663">
        <v>2</v>
      </c>
      <c r="C34" s="207">
        <f>C32+1</f>
        <v>18</v>
      </c>
      <c r="D34" s="216" t="s">
        <v>270</v>
      </c>
      <c r="E34" s="216" t="s">
        <v>167</v>
      </c>
      <c r="F34" s="50" t="s">
        <v>5373</v>
      </c>
      <c r="G34" s="177">
        <v>1</v>
      </c>
      <c r="H34" s="177">
        <v>9464</v>
      </c>
      <c r="I34" s="177">
        <f t="shared" si="1"/>
        <v>9464</v>
      </c>
      <c r="J34" s="119"/>
      <c r="K34" s="209" t="s">
        <v>5374</v>
      </c>
      <c r="L34" s="176"/>
      <c r="M34" s="18"/>
      <c r="N34" s="29">
        <v>45204</v>
      </c>
      <c r="O34" s="26"/>
      <c r="P34" s="29"/>
      <c r="Q34" s="1009" t="s">
        <v>5344</v>
      </c>
      <c r="R34" s="23"/>
    </row>
    <row r="35" spans="1:18" ht="18" customHeight="1">
      <c r="A35" s="18" t="s">
        <v>276</v>
      </c>
      <c r="B35" s="663">
        <v>2</v>
      </c>
      <c r="C35" s="207">
        <f t="shared" ref="C35:C36" si="4">C34+1</f>
        <v>19</v>
      </c>
      <c r="D35" s="283" t="s">
        <v>167</v>
      </c>
      <c r="E35" s="283" t="s">
        <v>167</v>
      </c>
      <c r="F35" s="221" t="s">
        <v>674</v>
      </c>
      <c r="G35" s="222"/>
      <c r="H35" s="222">
        <v>19</v>
      </c>
      <c r="I35" s="222">
        <f t="shared" si="1"/>
        <v>0</v>
      </c>
      <c r="J35" s="1671"/>
      <c r="K35" s="1672" t="s">
        <v>5375</v>
      </c>
      <c r="L35" s="176"/>
      <c r="M35" s="18"/>
      <c r="N35" s="29"/>
      <c r="O35" s="26"/>
      <c r="P35" s="29"/>
      <c r="Q35" s="29"/>
      <c r="R35" s="23"/>
    </row>
    <row r="36" spans="1:18" ht="18" customHeight="1">
      <c r="A36" s="18" t="s">
        <v>276</v>
      </c>
      <c r="B36" s="663">
        <v>2</v>
      </c>
      <c r="C36" s="207">
        <f t="shared" si="4"/>
        <v>20</v>
      </c>
      <c r="D36" s="17" t="s">
        <v>167</v>
      </c>
      <c r="E36" s="17" t="s">
        <v>167</v>
      </c>
      <c r="F36" s="62" t="s">
        <v>5376</v>
      </c>
      <c r="G36" s="220">
        <v>10</v>
      </c>
      <c r="H36" s="220">
        <v>25</v>
      </c>
      <c r="I36" s="220">
        <f t="shared" si="1"/>
        <v>250</v>
      </c>
      <c r="J36" s="1673"/>
      <c r="K36" s="414" t="s">
        <v>5377</v>
      </c>
      <c r="L36" s="176"/>
      <c r="M36" s="18"/>
      <c r="N36" s="29">
        <v>45204</v>
      </c>
      <c r="O36" s="26"/>
      <c r="P36" s="29"/>
      <c r="Q36" s="1009" t="s">
        <v>5344</v>
      </c>
      <c r="R36" s="23"/>
    </row>
    <row r="37" spans="1:18" ht="18" customHeight="1">
      <c r="A37" s="18"/>
      <c r="B37" s="104"/>
      <c r="C37" s="664"/>
      <c r="D37" s="17"/>
      <c r="E37" s="17"/>
      <c r="F37" s="50"/>
      <c r="G37" s="177"/>
      <c r="H37" s="177"/>
      <c r="I37" s="177"/>
      <c r="J37" s="119"/>
      <c r="K37" s="209"/>
      <c r="L37" s="176"/>
      <c r="M37" s="18"/>
      <c r="N37" s="29"/>
      <c r="O37" s="26"/>
      <c r="P37" s="29"/>
      <c r="Q37" s="29"/>
      <c r="R37" s="23"/>
    </row>
    <row r="38" spans="1:18" ht="18" customHeight="1">
      <c r="A38" s="18" t="s">
        <v>628</v>
      </c>
      <c r="B38" s="663">
        <v>2</v>
      </c>
      <c r="C38" s="207">
        <f>C36+1</f>
        <v>21</v>
      </c>
      <c r="D38" s="216" t="s">
        <v>270</v>
      </c>
      <c r="E38" s="216" t="s">
        <v>167</v>
      </c>
      <c r="F38" s="50" t="s">
        <v>5378</v>
      </c>
      <c r="G38" s="177">
        <v>1</v>
      </c>
      <c r="H38" s="177">
        <v>2820</v>
      </c>
      <c r="I38" s="177">
        <f t="shared" ref="I38:I41" si="5">G38*H38</f>
        <v>2820</v>
      </c>
      <c r="J38" s="119"/>
      <c r="K38" s="209" t="s">
        <v>5379</v>
      </c>
      <c r="L38" s="176"/>
      <c r="M38" s="18"/>
      <c r="N38" s="29">
        <v>45204</v>
      </c>
      <c r="O38" s="26"/>
      <c r="P38" s="29"/>
      <c r="Q38" s="1009" t="s">
        <v>5344</v>
      </c>
      <c r="R38" s="23"/>
    </row>
    <row r="39" spans="1:18" ht="18" customHeight="1">
      <c r="A39" s="18" t="s">
        <v>276</v>
      </c>
      <c r="B39" s="663">
        <v>2</v>
      </c>
      <c r="C39" s="207">
        <f t="shared" ref="C39:C41" si="6">C38+1</f>
        <v>22</v>
      </c>
      <c r="D39" s="17" t="s">
        <v>167</v>
      </c>
      <c r="E39" s="17" t="s">
        <v>167</v>
      </c>
      <c r="F39" s="62" t="s">
        <v>5380</v>
      </c>
      <c r="G39" s="220">
        <v>7</v>
      </c>
      <c r="H39" s="220">
        <v>104</v>
      </c>
      <c r="I39" s="177">
        <f t="shared" si="5"/>
        <v>728</v>
      </c>
      <c r="J39" s="208"/>
      <c r="K39" s="209" t="s">
        <v>5381</v>
      </c>
      <c r="L39" s="176"/>
      <c r="M39" s="18"/>
      <c r="N39" s="29">
        <v>45204</v>
      </c>
      <c r="O39" s="26"/>
      <c r="P39" s="29"/>
      <c r="Q39" s="1009" t="s">
        <v>5344</v>
      </c>
      <c r="R39" s="23"/>
    </row>
    <row r="40" spans="1:18" ht="18" customHeight="1">
      <c r="A40" s="18" t="s">
        <v>276</v>
      </c>
      <c r="B40" s="663">
        <v>2</v>
      </c>
      <c r="C40" s="207">
        <f t="shared" si="6"/>
        <v>23</v>
      </c>
      <c r="D40" s="52" t="s">
        <v>167</v>
      </c>
      <c r="E40" s="52" t="s">
        <v>167</v>
      </c>
      <c r="F40" s="62" t="s">
        <v>5382</v>
      </c>
      <c r="G40" s="220">
        <v>10</v>
      </c>
      <c r="H40" s="220">
        <v>25</v>
      </c>
      <c r="I40" s="220">
        <f t="shared" si="5"/>
        <v>250</v>
      </c>
      <c r="J40" s="1673"/>
      <c r="K40" s="414" t="s">
        <v>5383</v>
      </c>
      <c r="L40" s="176"/>
      <c r="M40" s="18"/>
      <c r="N40" s="29">
        <v>45204</v>
      </c>
      <c r="O40" s="26"/>
      <c r="P40" s="29"/>
      <c r="Q40" s="1009" t="s">
        <v>5344</v>
      </c>
      <c r="R40" s="23"/>
    </row>
    <row r="41" spans="1:18" ht="18" customHeight="1">
      <c r="A41" s="18" t="s">
        <v>276</v>
      </c>
      <c r="B41" s="663">
        <v>2</v>
      </c>
      <c r="C41" s="207">
        <f t="shared" si="6"/>
        <v>24</v>
      </c>
      <c r="D41" s="283" t="s">
        <v>167</v>
      </c>
      <c r="E41" s="283" t="s">
        <v>167</v>
      </c>
      <c r="F41" s="221" t="s">
        <v>723</v>
      </c>
      <c r="G41" s="222"/>
      <c r="H41" s="222">
        <v>27</v>
      </c>
      <c r="I41" s="222">
        <f t="shared" si="5"/>
        <v>0</v>
      </c>
      <c r="J41" s="928"/>
      <c r="K41" s="1672" t="s">
        <v>5383</v>
      </c>
      <c r="L41" s="176"/>
      <c r="M41" s="18"/>
      <c r="N41" s="29"/>
      <c r="O41" s="26"/>
      <c r="P41" s="29"/>
      <c r="Q41" s="29"/>
      <c r="R41" s="23"/>
    </row>
    <row r="42" spans="1:18" ht="18" customHeight="1">
      <c r="A42" s="18"/>
      <c r="B42" s="104"/>
      <c r="C42" s="664"/>
      <c r="D42" s="17"/>
      <c r="E42" s="17"/>
      <c r="F42" s="50"/>
      <c r="G42" s="177"/>
      <c r="H42" s="177"/>
      <c r="I42" s="177"/>
      <c r="J42" s="119"/>
      <c r="K42" s="209"/>
      <c r="L42" s="176"/>
      <c r="M42" s="18"/>
      <c r="N42" s="29"/>
      <c r="O42" s="26"/>
      <c r="P42" s="29"/>
      <c r="Q42" s="29"/>
      <c r="R42" s="23"/>
    </row>
    <row r="43" spans="1:18" ht="18" customHeight="1">
      <c r="A43" s="18" t="s">
        <v>642</v>
      </c>
      <c r="B43" s="663">
        <v>2</v>
      </c>
      <c r="C43" s="207">
        <f>C41+1</f>
        <v>25</v>
      </c>
      <c r="D43" s="216" t="s">
        <v>270</v>
      </c>
      <c r="E43" s="216" t="s">
        <v>167</v>
      </c>
      <c r="F43" s="50" t="s">
        <v>5384</v>
      </c>
      <c r="G43" s="177">
        <v>1</v>
      </c>
      <c r="H43" s="177">
        <v>9142</v>
      </c>
      <c r="I43" s="177">
        <f t="shared" ref="I43:I46" si="7">G43*H43</f>
        <v>9142</v>
      </c>
      <c r="J43" s="119"/>
      <c r="K43" s="209" t="s">
        <v>5385</v>
      </c>
      <c r="L43" s="176"/>
      <c r="M43" s="18"/>
      <c r="N43" s="29">
        <v>45204</v>
      </c>
      <c r="O43" s="26"/>
      <c r="P43" s="29"/>
      <c r="Q43" s="1009" t="s">
        <v>5344</v>
      </c>
      <c r="R43" s="23"/>
    </row>
    <row r="44" spans="1:18" ht="18" customHeight="1">
      <c r="A44" s="18" t="s">
        <v>276</v>
      </c>
      <c r="B44" s="663">
        <v>2</v>
      </c>
      <c r="C44" s="207">
        <f t="shared" ref="C44:C46" si="8">C43+1</f>
        <v>26</v>
      </c>
      <c r="D44" s="17" t="s">
        <v>1097</v>
      </c>
      <c r="E44" s="17" t="s">
        <v>167</v>
      </c>
      <c r="F44" s="50" t="s">
        <v>5386</v>
      </c>
      <c r="G44" s="177">
        <v>3</v>
      </c>
      <c r="H44" s="177">
        <v>157</v>
      </c>
      <c r="I44" s="177">
        <f t="shared" si="7"/>
        <v>471</v>
      </c>
      <c r="J44" s="119"/>
      <c r="K44" s="209" t="s">
        <v>5387</v>
      </c>
      <c r="L44" s="176"/>
      <c r="M44" s="18"/>
      <c r="N44" s="29">
        <v>45204</v>
      </c>
      <c r="O44" s="26"/>
      <c r="P44" s="29"/>
      <c r="Q44" s="1009" t="s">
        <v>5344</v>
      </c>
      <c r="R44" s="23"/>
    </row>
    <row r="45" spans="1:18" ht="18" customHeight="1">
      <c r="A45" s="18" t="s">
        <v>276</v>
      </c>
      <c r="B45" s="663">
        <v>2</v>
      </c>
      <c r="C45" s="207">
        <f t="shared" si="8"/>
        <v>27</v>
      </c>
      <c r="D45" s="283" t="s">
        <v>167</v>
      </c>
      <c r="E45" s="283" t="s">
        <v>167</v>
      </c>
      <c r="F45" s="221" t="s">
        <v>674</v>
      </c>
      <c r="G45" s="222"/>
      <c r="H45" s="222">
        <v>19</v>
      </c>
      <c r="I45" s="222">
        <f t="shared" si="7"/>
        <v>0</v>
      </c>
      <c r="J45" s="1671"/>
      <c r="K45" s="1672" t="s">
        <v>5388</v>
      </c>
      <c r="L45" s="176"/>
      <c r="M45" s="18"/>
      <c r="N45" s="29"/>
      <c r="O45" s="26"/>
      <c r="P45" s="29"/>
      <c r="Q45" s="29"/>
      <c r="R45" s="23"/>
    </row>
    <row r="46" spans="1:18" ht="18" customHeight="1">
      <c r="A46" s="18" t="s">
        <v>276</v>
      </c>
      <c r="B46" s="663">
        <v>2</v>
      </c>
      <c r="C46" s="207">
        <f t="shared" si="8"/>
        <v>28</v>
      </c>
      <c r="D46" s="283" t="s">
        <v>167</v>
      </c>
      <c r="E46" s="283" t="s">
        <v>167</v>
      </c>
      <c r="F46" s="221" t="s">
        <v>658</v>
      </c>
      <c r="G46" s="222"/>
      <c r="H46" s="222">
        <v>27</v>
      </c>
      <c r="I46" s="222">
        <f t="shared" si="7"/>
        <v>0</v>
      </c>
      <c r="J46" s="928"/>
      <c r="K46" s="1672" t="s">
        <v>5389</v>
      </c>
      <c r="L46" s="176"/>
      <c r="M46" s="18"/>
      <c r="N46" s="29"/>
      <c r="O46" s="26"/>
      <c r="P46" s="29"/>
      <c r="Q46" s="29"/>
      <c r="R46" s="23"/>
    </row>
    <row r="47" spans="1:18" ht="18" customHeight="1">
      <c r="A47" s="18"/>
      <c r="B47" s="104"/>
      <c r="C47" s="664"/>
      <c r="D47" s="17"/>
      <c r="E47" s="17"/>
      <c r="F47" s="50"/>
      <c r="G47" s="177"/>
      <c r="H47" s="177"/>
      <c r="I47" s="177"/>
      <c r="J47" s="119"/>
      <c r="K47" s="209"/>
      <c r="L47" s="176"/>
      <c r="M47" s="18"/>
      <c r="N47" s="29"/>
      <c r="O47" s="26"/>
      <c r="P47" s="29"/>
      <c r="Q47" s="29"/>
      <c r="R47" s="23"/>
    </row>
    <row r="48" spans="1:18" ht="18" customHeight="1">
      <c r="A48" s="18" t="s">
        <v>642</v>
      </c>
      <c r="B48" s="663">
        <v>2</v>
      </c>
      <c r="C48" s="207">
        <f>C46+1</f>
        <v>29</v>
      </c>
      <c r="D48" s="216" t="s">
        <v>270</v>
      </c>
      <c r="E48" s="216" t="s">
        <v>167</v>
      </c>
      <c r="F48" s="50" t="s">
        <v>5390</v>
      </c>
      <c r="G48" s="177">
        <v>1</v>
      </c>
      <c r="H48" s="177">
        <v>10856</v>
      </c>
      <c r="I48" s="177">
        <f t="shared" ref="I48:I52" si="9">G48*H48</f>
        <v>10856</v>
      </c>
      <c r="J48" s="119"/>
      <c r="K48" s="209" t="s">
        <v>5391</v>
      </c>
      <c r="L48" s="176"/>
      <c r="M48" s="18"/>
      <c r="N48" s="29">
        <v>45204</v>
      </c>
      <c r="O48" s="26"/>
      <c r="P48" s="29"/>
      <c r="Q48" s="1009" t="s">
        <v>5344</v>
      </c>
      <c r="R48" s="23"/>
    </row>
    <row r="49" spans="1:18" ht="18" customHeight="1">
      <c r="A49" s="18" t="s">
        <v>3612</v>
      </c>
      <c r="B49" s="663">
        <v>2</v>
      </c>
      <c r="C49" s="207">
        <f t="shared" ref="C49:C52" si="10">C48+1</f>
        <v>30</v>
      </c>
      <c r="D49" s="17" t="s">
        <v>167</v>
      </c>
      <c r="E49" s="17" t="s">
        <v>167</v>
      </c>
      <c r="F49" s="50" t="s">
        <v>5392</v>
      </c>
      <c r="G49" s="177">
        <v>3</v>
      </c>
      <c r="H49" s="177">
        <v>1200</v>
      </c>
      <c r="I49" s="177">
        <f t="shared" si="9"/>
        <v>3600</v>
      </c>
      <c r="J49" s="119"/>
      <c r="K49" s="209" t="s">
        <v>5393</v>
      </c>
      <c r="L49" s="176"/>
      <c r="M49" s="18"/>
      <c r="N49" s="29">
        <v>45204</v>
      </c>
      <c r="O49" s="26"/>
      <c r="P49" s="29"/>
      <c r="Q49" s="1009" t="s">
        <v>5344</v>
      </c>
      <c r="R49" s="23"/>
    </row>
    <row r="50" spans="1:18" ht="18" customHeight="1">
      <c r="A50" s="18" t="s">
        <v>276</v>
      </c>
      <c r="B50" s="663">
        <v>2</v>
      </c>
      <c r="C50" s="207">
        <f t="shared" si="10"/>
        <v>31</v>
      </c>
      <c r="D50" s="17" t="s">
        <v>1097</v>
      </c>
      <c r="E50" s="17" t="s">
        <v>167</v>
      </c>
      <c r="F50" s="50" t="s">
        <v>5386</v>
      </c>
      <c r="G50" s="177">
        <v>3</v>
      </c>
      <c r="H50" s="177">
        <v>157</v>
      </c>
      <c r="I50" s="177">
        <f t="shared" si="9"/>
        <v>471</v>
      </c>
      <c r="J50" s="119"/>
      <c r="K50" s="209" t="s">
        <v>5387</v>
      </c>
      <c r="L50" s="176"/>
      <c r="M50" s="18"/>
      <c r="N50" s="29">
        <v>45204</v>
      </c>
      <c r="O50" s="26"/>
      <c r="P50" s="29"/>
      <c r="Q50" s="1009" t="s">
        <v>5344</v>
      </c>
      <c r="R50" s="23"/>
    </row>
    <row r="51" spans="1:18" ht="18" customHeight="1">
      <c r="A51" s="18" t="s">
        <v>276</v>
      </c>
      <c r="B51" s="663">
        <v>2</v>
      </c>
      <c r="C51" s="207">
        <f t="shared" si="10"/>
        <v>32</v>
      </c>
      <c r="D51" s="283" t="s">
        <v>167</v>
      </c>
      <c r="E51" s="283" t="s">
        <v>167</v>
      </c>
      <c r="F51" s="221" t="s">
        <v>674</v>
      </c>
      <c r="G51" s="222"/>
      <c r="H51" s="222">
        <v>19</v>
      </c>
      <c r="I51" s="222">
        <f t="shared" si="9"/>
        <v>0</v>
      </c>
      <c r="J51" s="1671"/>
      <c r="K51" s="1672" t="s">
        <v>5394</v>
      </c>
      <c r="L51" s="176"/>
      <c r="M51" s="18"/>
      <c r="N51" s="29"/>
      <c r="O51" s="26"/>
      <c r="P51" s="29"/>
      <c r="Q51" s="29"/>
      <c r="R51" s="23"/>
    </row>
    <row r="52" spans="1:18" ht="18" customHeight="1">
      <c r="A52" s="18" t="s">
        <v>276</v>
      </c>
      <c r="B52" s="663">
        <v>2</v>
      </c>
      <c r="C52" s="207">
        <f t="shared" si="10"/>
        <v>33</v>
      </c>
      <c r="D52" s="283" t="s">
        <v>167</v>
      </c>
      <c r="E52" s="283" t="s">
        <v>167</v>
      </c>
      <c r="F52" s="221" t="s">
        <v>658</v>
      </c>
      <c r="G52" s="222"/>
      <c r="H52" s="222">
        <v>27</v>
      </c>
      <c r="I52" s="222">
        <f t="shared" si="9"/>
        <v>0</v>
      </c>
      <c r="J52" s="928"/>
      <c r="K52" s="1672" t="s">
        <v>5389</v>
      </c>
      <c r="L52" s="176"/>
      <c r="M52" s="18"/>
      <c r="N52" s="29"/>
      <c r="O52" s="26"/>
      <c r="P52" s="29"/>
      <c r="Q52" s="29"/>
      <c r="R52" s="23"/>
    </row>
    <row r="53" spans="1:18" ht="18" customHeight="1">
      <c r="A53" s="18"/>
      <c r="B53" s="104"/>
      <c r="C53" s="664"/>
      <c r="D53" s="17"/>
      <c r="E53" s="17"/>
      <c r="F53" s="50"/>
      <c r="G53" s="177"/>
      <c r="H53" s="177"/>
      <c r="I53" s="177"/>
      <c r="J53" s="119"/>
      <c r="K53" s="209"/>
      <c r="L53" s="176"/>
      <c r="M53" s="18"/>
      <c r="N53" s="29"/>
      <c r="O53" s="26"/>
      <c r="P53" s="29"/>
      <c r="Q53" s="29"/>
      <c r="R53" s="23"/>
    </row>
    <row r="54" spans="1:18" ht="18" customHeight="1">
      <c r="A54" s="18"/>
      <c r="B54" s="104"/>
      <c r="C54" s="258"/>
      <c r="D54" s="191"/>
      <c r="E54" s="259"/>
      <c r="F54" s="230">
        <f>SUM(I17:I52)</f>
        <v>120139</v>
      </c>
      <c r="G54" s="231"/>
      <c r="H54" s="231"/>
      <c r="I54" s="232"/>
      <c r="J54" s="260"/>
      <c r="K54" s="257"/>
      <c r="L54" s="196"/>
      <c r="M54" s="205"/>
      <c r="N54" s="194"/>
      <c r="O54" s="195"/>
      <c r="P54" s="195"/>
      <c r="Q54" s="1674"/>
      <c r="R54" s="23"/>
    </row>
    <row r="55" spans="1:18" ht="18" customHeight="1">
      <c r="A55" s="18"/>
      <c r="B55" s="104"/>
      <c r="C55" s="258"/>
      <c r="D55" s="261"/>
      <c r="E55" s="262"/>
      <c r="F55" s="263"/>
      <c r="G55" s="263"/>
      <c r="H55" s="263"/>
      <c r="I55" s="263"/>
      <c r="J55" s="264"/>
      <c r="K55" s="265"/>
      <c r="L55" s="196"/>
      <c r="M55" s="205"/>
      <c r="N55" s="194"/>
      <c r="O55" s="195"/>
      <c r="P55" s="195"/>
      <c r="Q55" s="1674"/>
      <c r="R55" s="23"/>
    </row>
    <row r="56" spans="1:18" ht="18" customHeight="1">
      <c r="A56" s="18"/>
      <c r="B56" s="104"/>
      <c r="C56" s="258"/>
      <c r="D56" s="266"/>
      <c r="E56" s="118"/>
      <c r="F56" s="267"/>
      <c r="G56" s="267"/>
      <c r="H56" s="267"/>
      <c r="I56" s="267"/>
      <c r="J56" s="119"/>
      <c r="K56" s="24"/>
      <c r="L56" s="268"/>
      <c r="M56" s="205"/>
      <c r="N56" s="194"/>
      <c r="O56" s="195"/>
      <c r="P56" s="195"/>
      <c r="Q56" s="1674"/>
      <c r="R56" s="23"/>
    </row>
    <row r="57" spans="1:18" s="8" customFormat="1" ht="19.5" customHeight="1">
      <c r="A57" s="18"/>
      <c r="B57" s="104"/>
      <c r="C57" s="191"/>
      <c r="D57" s="269"/>
      <c r="E57" s="269"/>
      <c r="F57" s="270"/>
      <c r="G57" s="271"/>
      <c r="H57" s="271"/>
      <c r="I57" s="271"/>
      <c r="J57" s="272"/>
      <c r="K57" s="273"/>
      <c r="L57" s="192"/>
      <c r="M57" s="192"/>
      <c r="N57" s="1675"/>
      <c r="O57" s="261"/>
      <c r="P57" s="1676"/>
      <c r="Q57" s="1677"/>
      <c r="R57" s="1009"/>
    </row>
    <row r="58" spans="1:18" ht="18" customHeight="1">
      <c r="A58" s="18"/>
      <c r="B58" s="104"/>
      <c r="C58" s="274"/>
      <c r="D58" s="275" t="s">
        <v>751</v>
      </c>
      <c r="E58" s="275"/>
      <c r="F58" s="275"/>
      <c r="G58" s="276"/>
      <c r="H58" s="197"/>
      <c r="I58" s="197"/>
      <c r="J58" s="259"/>
      <c r="K58" s="257"/>
      <c r="L58" s="196"/>
      <c r="M58" s="1678"/>
      <c r="N58" s="30"/>
      <c r="O58" s="1009"/>
      <c r="P58" s="1009"/>
      <c r="Q58" s="30"/>
      <c r="R58" s="1679"/>
    </row>
    <row r="59" spans="1:18" ht="18" customHeight="1">
      <c r="A59" s="18" t="s">
        <v>628</v>
      </c>
      <c r="B59" s="740">
        <v>3</v>
      </c>
      <c r="C59" s="207">
        <f>+C52+1</f>
        <v>34</v>
      </c>
      <c r="D59" s="52" t="s">
        <v>167</v>
      </c>
      <c r="E59" s="52" t="s">
        <v>167</v>
      </c>
      <c r="F59" s="53" t="s">
        <v>5395</v>
      </c>
      <c r="G59" s="56">
        <v>1</v>
      </c>
      <c r="H59" s="281">
        <v>870</v>
      </c>
      <c r="I59" s="281">
        <f t="shared" ref="I59:I60" si="11">G59*H59</f>
        <v>870</v>
      </c>
      <c r="J59" s="56"/>
      <c r="K59" s="53" t="s">
        <v>5396</v>
      </c>
      <c r="L59" s="692"/>
      <c r="M59" s="1678"/>
      <c r="N59" s="29">
        <v>45204</v>
      </c>
      <c r="O59" s="1009"/>
      <c r="P59" s="1009"/>
      <c r="Q59" s="1009" t="s">
        <v>5344</v>
      </c>
      <c r="R59" s="1679"/>
    </row>
    <row r="60" spans="1:18" ht="18" customHeight="1">
      <c r="A60" s="18" t="s">
        <v>276</v>
      </c>
      <c r="B60" s="740">
        <v>3</v>
      </c>
      <c r="C60" s="207">
        <f t="shared" ref="C60" si="12">+C59+1</f>
        <v>35</v>
      </c>
      <c r="D60" s="52" t="s">
        <v>167</v>
      </c>
      <c r="E60" s="52" t="s">
        <v>167</v>
      </c>
      <c r="F60" s="53" t="s">
        <v>759</v>
      </c>
      <c r="G60" s="56">
        <v>5</v>
      </c>
      <c r="H60" s="281">
        <v>92</v>
      </c>
      <c r="I60" s="1680">
        <f t="shared" si="11"/>
        <v>460</v>
      </c>
      <c r="J60" s="56"/>
      <c r="K60" s="53" t="s">
        <v>5397</v>
      </c>
      <c r="L60" s="692"/>
      <c r="M60" s="1678"/>
      <c r="N60" s="29">
        <v>45204</v>
      </c>
      <c r="O60" s="1009"/>
      <c r="P60" s="1009"/>
      <c r="Q60" s="1009" t="s">
        <v>5344</v>
      </c>
      <c r="R60" s="1679"/>
    </row>
    <row r="61" spans="1:18" ht="18" customHeight="1">
      <c r="A61" s="18"/>
      <c r="B61" s="104"/>
      <c r="C61" s="207"/>
      <c r="D61" s="191"/>
      <c r="E61" s="191"/>
      <c r="F61" s="50"/>
      <c r="G61" s="177"/>
      <c r="H61" s="177"/>
      <c r="I61" s="177"/>
      <c r="J61" s="260"/>
      <c r="K61" s="199"/>
      <c r="L61" s="196"/>
      <c r="M61" s="1678"/>
      <c r="N61" s="29"/>
      <c r="O61" s="1009"/>
      <c r="P61" s="1009"/>
      <c r="Q61" s="29"/>
      <c r="R61" s="1679"/>
    </row>
    <row r="62" spans="1:18" ht="18" customHeight="1">
      <c r="A62" s="18"/>
      <c r="B62" s="104"/>
      <c r="C62" s="192"/>
      <c r="D62" s="191"/>
      <c r="E62" s="191"/>
      <c r="F62" s="230">
        <f>SUM(I59:I61)</f>
        <v>1330</v>
      </c>
      <c r="G62" s="231"/>
      <c r="H62" s="231"/>
      <c r="I62" s="232"/>
      <c r="J62" s="1681"/>
      <c r="K62" s="265"/>
      <c r="L62" s="196"/>
      <c r="M62" s="1678"/>
      <c r="N62" s="30"/>
      <c r="O62" s="1009"/>
      <c r="P62" s="1009"/>
      <c r="Q62" s="30"/>
      <c r="R62" s="1679"/>
    </row>
    <row r="63" spans="1:18" ht="18" customHeight="1">
      <c r="A63" s="18"/>
      <c r="B63" s="104"/>
      <c r="C63" s="192"/>
      <c r="D63" s="191"/>
      <c r="E63" s="738"/>
      <c r="F63" s="267"/>
      <c r="G63" s="267"/>
      <c r="H63" s="267"/>
      <c r="I63" s="267"/>
      <c r="J63" s="118"/>
      <c r="K63" s="24"/>
      <c r="L63" s="268"/>
      <c r="M63" s="1678"/>
      <c r="N63" s="30"/>
      <c r="O63" s="1009"/>
      <c r="P63" s="1009"/>
      <c r="Q63" s="30"/>
      <c r="R63" s="1679"/>
    </row>
    <row r="64" spans="1:18" ht="18" customHeight="1">
      <c r="A64" s="18"/>
      <c r="B64" s="104"/>
      <c r="C64" s="192"/>
      <c r="D64" s="191"/>
      <c r="E64" s="738"/>
      <c r="F64" s="267"/>
      <c r="G64" s="267"/>
      <c r="H64" s="267"/>
      <c r="I64" s="267"/>
      <c r="J64" s="118"/>
      <c r="K64" s="24"/>
      <c r="L64" s="268"/>
      <c r="M64" s="1678"/>
      <c r="N64" s="30"/>
      <c r="O64" s="1009"/>
      <c r="P64" s="1009"/>
      <c r="Q64" s="30"/>
      <c r="R64" s="1679"/>
    </row>
    <row r="65" spans="1:18" ht="18" customHeight="1">
      <c r="A65" s="18"/>
      <c r="B65" s="104"/>
      <c r="C65" s="192"/>
      <c r="D65" s="191"/>
      <c r="E65" s="191"/>
      <c r="F65" s="1565"/>
      <c r="G65" s="271"/>
      <c r="H65" s="271"/>
      <c r="I65" s="271"/>
      <c r="J65" s="1682"/>
      <c r="K65" s="273"/>
      <c r="L65" s="196"/>
      <c r="M65" s="1678"/>
      <c r="N65" s="30"/>
      <c r="O65" s="1009"/>
      <c r="P65" s="1009"/>
      <c r="Q65" s="30"/>
      <c r="R65" s="1679"/>
    </row>
    <row r="66" spans="1:18" ht="18" customHeight="1">
      <c r="A66" s="18"/>
      <c r="B66" s="104"/>
      <c r="C66" s="300"/>
      <c r="D66" s="301" t="s">
        <v>761</v>
      </c>
      <c r="E66" s="302"/>
      <c r="F66" s="303"/>
      <c r="G66" s="18"/>
      <c r="H66" s="18"/>
      <c r="I66" s="22"/>
      <c r="J66" s="22"/>
      <c r="K66" s="18"/>
      <c r="L66" s="196"/>
      <c r="M66" s="1678"/>
      <c r="N66" s="30"/>
      <c r="O66" s="1009"/>
      <c r="P66" s="1009"/>
      <c r="Q66" s="30"/>
      <c r="R66" s="1683"/>
    </row>
    <row r="67" spans="1:18" ht="18" customHeight="1">
      <c r="A67" s="18" t="s">
        <v>276</v>
      </c>
      <c r="B67" s="740">
        <v>3</v>
      </c>
      <c r="C67" s="207">
        <f>+C60+1</f>
        <v>36</v>
      </c>
      <c r="D67" s="17" t="s">
        <v>2799</v>
      </c>
      <c r="E67" s="17" t="s">
        <v>5398</v>
      </c>
      <c r="F67" s="50" t="s">
        <v>5399</v>
      </c>
      <c r="G67" s="54">
        <v>1</v>
      </c>
      <c r="H67" s="316">
        <v>2000</v>
      </c>
      <c r="I67" s="281">
        <v>2000</v>
      </c>
      <c r="J67" s="56"/>
      <c r="K67" s="50" t="s">
        <v>2801</v>
      </c>
      <c r="L67" s="214"/>
      <c r="M67" s="1678"/>
      <c r="N67" s="30">
        <v>45204</v>
      </c>
      <c r="O67" s="1009"/>
      <c r="P67" s="1009" t="s">
        <v>5344</v>
      </c>
      <c r="Q67" s="30"/>
      <c r="R67" s="1679"/>
    </row>
    <row r="68" spans="1:18" ht="18" customHeight="1">
      <c r="A68" s="18"/>
      <c r="B68" s="740"/>
      <c r="C68" s="207"/>
      <c r="D68" s="17" t="s">
        <v>2799</v>
      </c>
      <c r="E68" s="17" t="s">
        <v>5398</v>
      </c>
      <c r="F68" s="50" t="s">
        <v>813</v>
      </c>
      <c r="G68" s="54">
        <v>1</v>
      </c>
      <c r="H68" s="316">
        <v>1000</v>
      </c>
      <c r="I68" s="177">
        <f t="shared" ref="I68:I75" si="13">G68*H68</f>
        <v>1000</v>
      </c>
      <c r="J68" s="56"/>
      <c r="K68" s="50"/>
      <c r="L68" s="214"/>
      <c r="M68" s="1684"/>
      <c r="N68" s="30">
        <v>45204</v>
      </c>
      <c r="O68" s="1009"/>
      <c r="P68" s="1009"/>
      <c r="Q68" s="1009" t="s">
        <v>5344</v>
      </c>
      <c r="R68" s="1679"/>
    </row>
    <row r="69" spans="1:18" ht="18" customHeight="1">
      <c r="A69" s="18" t="s">
        <v>620</v>
      </c>
      <c r="B69" s="740">
        <v>3</v>
      </c>
      <c r="C69" s="207">
        <f t="shared" ref="C69" si="14">+C67+1</f>
        <v>37</v>
      </c>
      <c r="D69" s="216" t="s">
        <v>270</v>
      </c>
      <c r="E69" s="216" t="s">
        <v>167</v>
      </c>
      <c r="F69" s="50" t="s">
        <v>5400</v>
      </c>
      <c r="G69" s="54">
        <v>1</v>
      </c>
      <c r="H69" s="316">
        <v>3230</v>
      </c>
      <c r="I69" s="177">
        <f t="shared" si="13"/>
        <v>3230</v>
      </c>
      <c r="J69" s="56"/>
      <c r="K69" s="50" t="s">
        <v>5401</v>
      </c>
      <c r="L69" s="238"/>
      <c r="M69" s="1684"/>
      <c r="N69" s="29">
        <v>45204</v>
      </c>
      <c r="O69" s="1009"/>
      <c r="P69" s="1009"/>
      <c r="Q69" s="1009" t="s">
        <v>5344</v>
      </c>
      <c r="R69" s="1679"/>
    </row>
    <row r="70" spans="1:18" ht="18" customHeight="1">
      <c r="A70" s="18" t="s">
        <v>276</v>
      </c>
      <c r="B70" s="740">
        <v>3</v>
      </c>
      <c r="C70" s="207">
        <f t="shared" ref="C70" si="15">C67+1</f>
        <v>37</v>
      </c>
      <c r="D70" s="283" t="s">
        <v>167</v>
      </c>
      <c r="E70" s="283" t="s">
        <v>167</v>
      </c>
      <c r="F70" s="221" t="s">
        <v>5380</v>
      </c>
      <c r="G70" s="222"/>
      <c r="H70" s="222">
        <v>169</v>
      </c>
      <c r="I70" s="222">
        <f t="shared" si="13"/>
        <v>0</v>
      </c>
      <c r="J70" s="1671"/>
      <c r="K70" s="1672" t="s">
        <v>5402</v>
      </c>
      <c r="L70" s="1685"/>
      <c r="M70" s="1678"/>
      <c r="N70" s="30"/>
      <c r="O70" s="1009"/>
      <c r="P70" s="1009"/>
      <c r="Q70" s="30"/>
      <c r="R70" s="1679"/>
    </row>
    <row r="71" spans="1:18" ht="18" customHeight="1">
      <c r="A71" s="18" t="s">
        <v>276</v>
      </c>
      <c r="B71" s="740">
        <v>3</v>
      </c>
      <c r="C71" s="207">
        <f>+C67+1</f>
        <v>37</v>
      </c>
      <c r="D71" s="17" t="s">
        <v>167</v>
      </c>
      <c r="E71" s="17" t="s">
        <v>167</v>
      </c>
      <c r="F71" s="50" t="s">
        <v>196</v>
      </c>
      <c r="G71" s="18">
        <v>2</v>
      </c>
      <c r="H71" s="237">
        <v>72</v>
      </c>
      <c r="I71" s="215">
        <f t="shared" si="13"/>
        <v>144</v>
      </c>
      <c r="J71" s="22"/>
      <c r="K71" s="26" t="s">
        <v>2022</v>
      </c>
      <c r="L71" s="310"/>
      <c r="M71" s="1678"/>
      <c r="N71" s="29">
        <v>45204</v>
      </c>
      <c r="O71" s="1009"/>
      <c r="P71" s="1009"/>
      <c r="Q71" s="1009" t="s">
        <v>5344</v>
      </c>
      <c r="R71" s="1679"/>
    </row>
    <row r="72" spans="1:18" ht="18" customHeight="1">
      <c r="A72" s="18" t="s">
        <v>276</v>
      </c>
      <c r="B72" s="740">
        <v>3</v>
      </c>
      <c r="C72" s="207">
        <f t="shared" ref="C72:C78" si="16">+C71+1</f>
        <v>38</v>
      </c>
      <c r="D72" s="18" t="s">
        <v>167</v>
      </c>
      <c r="E72" s="18" t="s">
        <v>167</v>
      </c>
      <c r="F72" s="108" t="s">
        <v>765</v>
      </c>
      <c r="G72" s="117">
        <v>4</v>
      </c>
      <c r="H72" s="98">
        <v>70</v>
      </c>
      <c r="I72" s="311">
        <f t="shared" si="13"/>
        <v>280</v>
      </c>
      <c r="J72" s="22"/>
      <c r="K72" s="108" t="s">
        <v>766</v>
      </c>
      <c r="L72" s="310"/>
      <c r="M72" s="1678"/>
      <c r="N72" s="29">
        <v>45204</v>
      </c>
      <c r="O72" s="1009"/>
      <c r="P72" s="1009"/>
      <c r="Q72" s="1009" t="s">
        <v>5344</v>
      </c>
      <c r="R72" s="1679"/>
    </row>
    <row r="73" spans="1:18" ht="18" customHeight="1">
      <c r="A73" s="18" t="s">
        <v>276</v>
      </c>
      <c r="B73" s="740">
        <v>3</v>
      </c>
      <c r="C73" s="207">
        <f t="shared" si="16"/>
        <v>39</v>
      </c>
      <c r="D73" s="17" t="s">
        <v>167</v>
      </c>
      <c r="E73" s="17" t="s">
        <v>167</v>
      </c>
      <c r="F73" s="50" t="s">
        <v>198</v>
      </c>
      <c r="G73" s="18">
        <v>2</v>
      </c>
      <c r="H73" s="237">
        <v>31</v>
      </c>
      <c r="I73" s="215">
        <f t="shared" si="13"/>
        <v>62</v>
      </c>
      <c r="J73" s="22"/>
      <c r="K73" s="26" t="s">
        <v>2029</v>
      </c>
      <c r="L73" s="196"/>
      <c r="M73" s="1678"/>
      <c r="N73" s="29">
        <v>45204</v>
      </c>
      <c r="O73" s="1009"/>
      <c r="P73" s="1009"/>
      <c r="Q73" s="1009" t="s">
        <v>5344</v>
      </c>
      <c r="R73" s="1679"/>
    </row>
    <row r="74" spans="1:18" ht="18" customHeight="1">
      <c r="A74" s="18" t="s">
        <v>620</v>
      </c>
      <c r="B74" s="740">
        <v>3</v>
      </c>
      <c r="C74" s="207">
        <f t="shared" si="16"/>
        <v>40</v>
      </c>
      <c r="D74" s="216" t="s">
        <v>270</v>
      </c>
      <c r="E74" s="216" t="s">
        <v>167</v>
      </c>
      <c r="F74" s="108" t="s">
        <v>5403</v>
      </c>
      <c r="G74" s="117">
        <v>1</v>
      </c>
      <c r="H74" s="98">
        <v>3300</v>
      </c>
      <c r="I74" s="177">
        <f t="shared" si="13"/>
        <v>3300</v>
      </c>
      <c r="J74" s="22"/>
      <c r="K74" s="108" t="s">
        <v>5404</v>
      </c>
      <c r="L74" s="196"/>
      <c r="M74" s="1678"/>
      <c r="N74" s="29">
        <v>45204</v>
      </c>
      <c r="O74" s="1009"/>
      <c r="P74" s="1009"/>
      <c r="Q74" s="1009" t="s">
        <v>5344</v>
      </c>
      <c r="R74" s="1679"/>
    </row>
    <row r="75" spans="1:18" ht="18" customHeight="1">
      <c r="A75" s="18" t="s">
        <v>5405</v>
      </c>
      <c r="B75" s="740">
        <v>3</v>
      </c>
      <c r="C75" s="207">
        <f t="shared" si="16"/>
        <v>41</v>
      </c>
      <c r="D75" s="216" t="s">
        <v>270</v>
      </c>
      <c r="E75" s="216" t="s">
        <v>167</v>
      </c>
      <c r="F75" s="108" t="s">
        <v>5406</v>
      </c>
      <c r="G75" s="117">
        <v>1</v>
      </c>
      <c r="H75" s="98">
        <v>4500</v>
      </c>
      <c r="I75" s="177">
        <f t="shared" si="13"/>
        <v>4500</v>
      </c>
      <c r="J75" s="22"/>
      <c r="K75" s="108" t="s">
        <v>5407</v>
      </c>
      <c r="L75" s="196"/>
      <c r="M75" s="1678"/>
      <c r="N75" s="29">
        <v>45204</v>
      </c>
      <c r="O75" s="1009"/>
      <c r="P75" s="1009"/>
      <c r="Q75" s="1009" t="s">
        <v>5344</v>
      </c>
      <c r="R75" s="1679"/>
    </row>
    <row r="76" spans="1:18" ht="18" customHeight="1">
      <c r="A76" s="18"/>
      <c r="B76" s="104"/>
      <c r="C76" s="207"/>
      <c r="D76" s="17"/>
      <c r="E76" s="17"/>
      <c r="F76" s="50"/>
      <c r="G76" s="54"/>
      <c r="H76" s="316"/>
      <c r="I76" s="281"/>
      <c r="J76" s="56"/>
      <c r="K76" s="50"/>
      <c r="L76" s="310"/>
      <c r="M76" s="1678"/>
      <c r="N76" s="30"/>
      <c r="O76" s="1009"/>
      <c r="P76" s="1009"/>
      <c r="Q76" s="30"/>
      <c r="R76" s="1679"/>
    </row>
    <row r="77" spans="1:18" ht="18" customHeight="1">
      <c r="A77" s="18" t="s">
        <v>276</v>
      </c>
      <c r="B77" s="740">
        <v>3</v>
      </c>
      <c r="C77" s="207">
        <f>+C75+1</f>
        <v>42</v>
      </c>
      <c r="D77" s="111" t="s">
        <v>167</v>
      </c>
      <c r="E77" s="111" t="s">
        <v>167</v>
      </c>
      <c r="F77" s="321" t="s">
        <v>781</v>
      </c>
      <c r="G77" s="144">
        <v>1</v>
      </c>
      <c r="H77" s="242">
        <v>830</v>
      </c>
      <c r="I77" s="242">
        <f>G77*H77</f>
        <v>830</v>
      </c>
      <c r="J77" s="243"/>
      <c r="K77" s="322" t="s">
        <v>2037</v>
      </c>
      <c r="L77" s="692"/>
      <c r="M77" s="1678"/>
      <c r="N77" s="29">
        <v>45204</v>
      </c>
      <c r="O77" s="1009"/>
      <c r="P77" s="1009"/>
      <c r="Q77" s="1009" t="s">
        <v>5344</v>
      </c>
      <c r="R77" s="1679"/>
    </row>
    <row r="78" spans="1:18" ht="18" customHeight="1">
      <c r="A78" s="18" t="s">
        <v>276</v>
      </c>
      <c r="B78" s="740">
        <v>3</v>
      </c>
      <c r="C78" s="207">
        <f t="shared" si="16"/>
        <v>43</v>
      </c>
      <c r="D78" s="111" t="s">
        <v>167</v>
      </c>
      <c r="E78" s="111" t="s">
        <v>167</v>
      </c>
      <c r="F78" s="321" t="s">
        <v>783</v>
      </c>
      <c r="G78" s="144">
        <v>1</v>
      </c>
      <c r="H78" s="242">
        <v>1350</v>
      </c>
      <c r="I78" s="242">
        <f>G78*H78</f>
        <v>1350</v>
      </c>
      <c r="J78" s="243"/>
      <c r="K78" s="322" t="s">
        <v>2037</v>
      </c>
      <c r="L78" s="692"/>
      <c r="M78" s="1678"/>
      <c r="N78" s="29">
        <v>45204</v>
      </c>
      <c r="O78" s="1009"/>
      <c r="P78" s="1009"/>
      <c r="Q78" s="1009" t="s">
        <v>5344</v>
      </c>
      <c r="R78" s="1679"/>
    </row>
    <row r="79" spans="1:18" ht="18" customHeight="1">
      <c r="A79" s="22"/>
      <c r="B79" s="104"/>
      <c r="C79" s="18"/>
      <c r="D79" s="111"/>
      <c r="E79" s="111"/>
      <c r="F79" s="24"/>
      <c r="G79" s="18"/>
      <c r="H79" s="177"/>
      <c r="I79" s="177"/>
      <c r="J79" s="22"/>
      <c r="K79" s="28"/>
      <c r="L79" s="196"/>
      <c r="M79" s="1678"/>
      <c r="N79" s="30"/>
      <c r="O79" s="1009"/>
      <c r="P79" s="1009"/>
      <c r="Q79" s="30"/>
      <c r="R79" s="1686"/>
    </row>
    <row r="80" spans="1:18" ht="18" customHeight="1">
      <c r="A80" s="22"/>
      <c r="B80" s="104"/>
      <c r="C80" s="18"/>
      <c r="D80" s="323"/>
      <c r="E80" s="323"/>
      <c r="F80" s="324">
        <f>SUM(I67:I78)</f>
        <v>16696</v>
      </c>
      <c r="G80" s="325"/>
      <c r="H80" s="325"/>
      <c r="I80" s="326"/>
      <c r="J80" s="327"/>
      <c r="K80" s="328"/>
      <c r="L80" s="196"/>
      <c r="M80" s="1678"/>
      <c r="N80" s="30"/>
      <c r="O80" s="1009"/>
      <c r="P80" s="1009"/>
      <c r="Q80" s="30"/>
      <c r="R80" s="1687"/>
    </row>
    <row r="81" spans="1:18" ht="18" customHeight="1">
      <c r="A81" s="22"/>
      <c r="B81" s="104"/>
      <c r="C81" s="18"/>
      <c r="D81" s="329"/>
      <c r="E81" s="329"/>
      <c r="F81" s="330"/>
      <c r="G81" s="331"/>
      <c r="H81" s="332"/>
      <c r="I81" s="177"/>
      <c r="J81" s="18"/>
      <c r="K81" s="53"/>
      <c r="L81" s="268"/>
      <c r="M81" s="205"/>
      <c r="N81" s="1688"/>
      <c r="O81" s="229"/>
      <c r="P81" s="229"/>
      <c r="Q81" s="1688"/>
      <c r="R81" s="206"/>
    </row>
    <row r="82" spans="1:18" ht="18" customHeight="1">
      <c r="A82" s="22"/>
      <c r="B82" s="104"/>
      <c r="C82" s="18"/>
      <c r="D82" s="329"/>
      <c r="E82" s="329"/>
      <c r="F82" s="330"/>
      <c r="G82" s="331"/>
      <c r="H82" s="332"/>
      <c r="I82" s="177"/>
      <c r="J82" s="18"/>
      <c r="K82" s="53"/>
      <c r="L82" s="268"/>
      <c r="M82" s="205"/>
      <c r="N82" s="194"/>
      <c r="O82" s="195"/>
      <c r="P82" s="195"/>
      <c r="Q82" s="194"/>
      <c r="R82" s="206"/>
    </row>
    <row r="83" spans="1:18" ht="18" customHeight="1">
      <c r="A83" s="22"/>
      <c r="B83" s="104"/>
      <c r="C83" s="18"/>
      <c r="D83" s="17"/>
      <c r="E83" s="17"/>
      <c r="F83" s="335"/>
      <c r="G83" s="177"/>
      <c r="H83" s="177"/>
      <c r="I83" s="177"/>
      <c r="J83" s="119"/>
      <c r="K83" s="209"/>
      <c r="L83" s="268"/>
      <c r="M83" s="205"/>
      <c r="N83" s="194"/>
      <c r="O83" s="195"/>
      <c r="P83" s="195"/>
      <c r="Q83" s="194"/>
      <c r="R83" s="206"/>
    </row>
    <row r="84" spans="1:18" ht="18" customHeight="1">
      <c r="A84" s="22"/>
      <c r="B84" s="104"/>
      <c r="C84" s="336"/>
      <c r="D84" s="337" t="s">
        <v>5408</v>
      </c>
      <c r="E84" s="337"/>
      <c r="F84" s="337"/>
      <c r="G84" s="338"/>
      <c r="H84" s="271"/>
      <c r="I84" s="271"/>
      <c r="J84" s="339"/>
      <c r="K84" s="340"/>
      <c r="L84" s="196"/>
      <c r="M84" s="205"/>
      <c r="N84" s="194"/>
      <c r="O84" s="195"/>
      <c r="P84" s="195"/>
      <c r="Q84" s="194"/>
      <c r="R84" s="206"/>
    </row>
    <row r="85" spans="1:18" ht="18" customHeight="1">
      <c r="A85" s="18" t="s">
        <v>633</v>
      </c>
      <c r="B85" s="1689">
        <v>4</v>
      </c>
      <c r="C85" s="207">
        <f>+C78+1</f>
        <v>44</v>
      </c>
      <c r="D85" s="216" t="s">
        <v>270</v>
      </c>
      <c r="E85" s="216" t="s">
        <v>167</v>
      </c>
      <c r="F85" s="1690" t="s">
        <v>5409</v>
      </c>
      <c r="G85" s="1691">
        <v>1</v>
      </c>
      <c r="H85" s="1692">
        <v>33669</v>
      </c>
      <c r="I85" s="177">
        <f t="shared" ref="I85:I89" si="17">G85*H85</f>
        <v>33669</v>
      </c>
      <c r="J85" s="22"/>
      <c r="K85" s="53" t="s">
        <v>5410</v>
      </c>
      <c r="L85" s="196"/>
      <c r="M85" s="205"/>
      <c r="N85" s="29">
        <v>45204</v>
      </c>
      <c r="O85" s="195"/>
      <c r="P85" s="195"/>
      <c r="Q85" s="1009" t="s">
        <v>5344</v>
      </c>
      <c r="R85" s="23"/>
    </row>
    <row r="86" spans="1:18" ht="18" customHeight="1">
      <c r="A86" s="18" t="s">
        <v>276</v>
      </c>
      <c r="B86" s="1689">
        <v>4</v>
      </c>
      <c r="C86" s="207">
        <f t="shared" ref="C86:C88" si="18">C85+1</f>
        <v>45</v>
      </c>
      <c r="D86" s="283" t="s">
        <v>167</v>
      </c>
      <c r="E86" s="283" t="s">
        <v>167</v>
      </c>
      <c r="F86" s="221" t="s">
        <v>674</v>
      </c>
      <c r="G86" s="222"/>
      <c r="H86" s="222">
        <v>19</v>
      </c>
      <c r="I86" s="222">
        <f t="shared" si="17"/>
        <v>0</v>
      </c>
      <c r="J86" s="1671"/>
      <c r="K86" s="1672" t="s">
        <v>5411</v>
      </c>
      <c r="L86" s="196"/>
      <c r="M86" s="205"/>
      <c r="N86" s="29"/>
      <c r="O86" s="195"/>
      <c r="P86" s="195"/>
      <c r="Q86" s="29"/>
      <c r="R86" s="23"/>
    </row>
    <row r="87" spans="1:18" ht="18" customHeight="1">
      <c r="A87" s="18" t="s">
        <v>276</v>
      </c>
      <c r="B87" s="1689">
        <v>4</v>
      </c>
      <c r="C87" s="207">
        <f t="shared" si="18"/>
        <v>46</v>
      </c>
      <c r="D87" s="111" t="s">
        <v>167</v>
      </c>
      <c r="E87" s="111" t="s">
        <v>167</v>
      </c>
      <c r="F87" s="1690" t="s">
        <v>5412</v>
      </c>
      <c r="G87" s="1691">
        <v>6</v>
      </c>
      <c r="H87" s="1692">
        <v>119</v>
      </c>
      <c r="I87" s="177">
        <f t="shared" si="17"/>
        <v>714</v>
      </c>
      <c r="J87" s="22"/>
      <c r="K87" s="414" t="s">
        <v>5413</v>
      </c>
      <c r="L87" s="196"/>
      <c r="M87" s="205"/>
      <c r="N87" s="29">
        <v>45204</v>
      </c>
      <c r="O87" s="195"/>
      <c r="P87" s="195"/>
      <c r="Q87" s="1009" t="s">
        <v>5344</v>
      </c>
      <c r="R87" s="23"/>
    </row>
    <row r="88" spans="1:18" ht="18" customHeight="1">
      <c r="A88" s="18" t="s">
        <v>276</v>
      </c>
      <c r="B88" s="1689">
        <v>4</v>
      </c>
      <c r="C88" s="207">
        <f t="shared" si="18"/>
        <v>47</v>
      </c>
      <c r="D88" s="283" t="s">
        <v>167</v>
      </c>
      <c r="E88" s="283" t="s">
        <v>167</v>
      </c>
      <c r="F88" s="221" t="s">
        <v>658</v>
      </c>
      <c r="G88" s="222"/>
      <c r="H88" s="222">
        <v>27</v>
      </c>
      <c r="I88" s="222">
        <f t="shared" si="17"/>
        <v>0</v>
      </c>
      <c r="J88" s="928"/>
      <c r="K88" s="1672" t="s">
        <v>5414</v>
      </c>
      <c r="L88" s="196"/>
      <c r="M88" s="205"/>
      <c r="N88" s="29"/>
      <c r="O88" s="195"/>
      <c r="P88" s="195"/>
      <c r="Q88" s="29"/>
      <c r="R88" s="23"/>
    </row>
    <row r="89" spans="1:18" ht="18" customHeight="1">
      <c r="A89" s="18" t="s">
        <v>276</v>
      </c>
      <c r="B89" s="1689">
        <v>4</v>
      </c>
      <c r="C89" s="207">
        <f t="shared" ref="C89" si="19">+C88+1</f>
        <v>48</v>
      </c>
      <c r="D89" s="283" t="s">
        <v>167</v>
      </c>
      <c r="E89" s="283" t="s">
        <v>167</v>
      </c>
      <c r="F89" s="284" t="s">
        <v>759</v>
      </c>
      <c r="G89" s="285"/>
      <c r="H89" s="286">
        <v>92</v>
      </c>
      <c r="I89" s="288">
        <f t="shared" si="17"/>
        <v>0</v>
      </c>
      <c r="J89" s="285"/>
      <c r="K89" s="284" t="s">
        <v>5415</v>
      </c>
      <c r="L89" s="196"/>
      <c r="M89" s="205"/>
      <c r="N89" s="29"/>
      <c r="O89" s="195"/>
      <c r="P89" s="195"/>
      <c r="Q89" s="29"/>
      <c r="R89" s="23"/>
    </row>
    <row r="90" spans="1:18" ht="18" customHeight="1">
      <c r="A90" s="18"/>
      <c r="B90" s="104"/>
      <c r="C90" s="253"/>
      <c r="D90" s="17"/>
      <c r="E90" s="17"/>
      <c r="F90" s="1690"/>
      <c r="G90" s="1691"/>
      <c r="H90" s="1692"/>
      <c r="I90" s="215"/>
      <c r="J90" s="22"/>
      <c r="K90" s="53"/>
      <c r="L90" s="196"/>
      <c r="M90" s="205"/>
      <c r="N90" s="29"/>
      <c r="O90" s="195"/>
      <c r="P90" s="195"/>
      <c r="Q90" s="29"/>
      <c r="R90" s="23"/>
    </row>
    <row r="91" spans="1:18" ht="18" customHeight="1">
      <c r="A91" s="18" t="s">
        <v>633</v>
      </c>
      <c r="B91" s="1689">
        <v>4</v>
      </c>
      <c r="C91" s="207">
        <f>+C89+1</f>
        <v>49</v>
      </c>
      <c r="D91" s="216" t="s">
        <v>270</v>
      </c>
      <c r="E91" s="216" t="s">
        <v>167</v>
      </c>
      <c r="F91" s="1690" t="s">
        <v>5416</v>
      </c>
      <c r="G91" s="1691">
        <v>2</v>
      </c>
      <c r="H91" s="1692">
        <v>16381</v>
      </c>
      <c r="I91" s="177">
        <f t="shared" ref="I91:I92" si="20">G91*H91</f>
        <v>32762</v>
      </c>
      <c r="J91" s="22"/>
      <c r="K91" s="53" t="s">
        <v>5417</v>
      </c>
      <c r="L91" s="196"/>
      <c r="M91" s="205"/>
      <c r="N91" s="29">
        <v>45204</v>
      </c>
      <c r="O91" s="195"/>
      <c r="P91" s="195"/>
      <c r="Q91" s="1009" t="s">
        <v>5344</v>
      </c>
      <c r="R91" s="23"/>
    </row>
    <row r="92" spans="1:18" ht="18" customHeight="1">
      <c r="A92" s="18" t="s">
        <v>276</v>
      </c>
      <c r="B92" s="1689">
        <v>4</v>
      </c>
      <c r="C92" s="207">
        <f t="shared" ref="C92" si="21">C91+1</f>
        <v>50</v>
      </c>
      <c r="D92" s="283" t="s">
        <v>167</v>
      </c>
      <c r="E92" s="283" t="s">
        <v>167</v>
      </c>
      <c r="F92" s="221" t="s">
        <v>1972</v>
      </c>
      <c r="G92" s="222"/>
      <c r="H92" s="222">
        <v>27</v>
      </c>
      <c r="I92" s="222">
        <f t="shared" si="20"/>
        <v>0</v>
      </c>
      <c r="J92" s="928"/>
      <c r="K92" s="1672" t="s">
        <v>5418</v>
      </c>
      <c r="L92" s="196"/>
      <c r="M92" s="205"/>
      <c r="N92" s="29"/>
      <c r="O92" s="195"/>
      <c r="P92" s="195"/>
      <c r="Q92" s="29"/>
      <c r="R92" s="23"/>
    </row>
    <row r="93" spans="1:18" ht="18" customHeight="1">
      <c r="A93" s="18"/>
      <c r="B93" s="104"/>
      <c r="C93" s="253"/>
      <c r="D93" s="17"/>
      <c r="E93" s="17"/>
      <c r="F93" s="1690"/>
      <c r="G93" s="1691"/>
      <c r="H93" s="1692"/>
      <c r="I93" s="215"/>
      <c r="J93" s="22"/>
      <c r="K93" s="53"/>
      <c r="L93" s="196"/>
      <c r="M93" s="205"/>
      <c r="N93" s="29"/>
      <c r="O93" s="195"/>
      <c r="P93" s="195"/>
      <c r="Q93" s="29"/>
      <c r="R93" s="23"/>
    </row>
    <row r="94" spans="1:18" ht="18" customHeight="1">
      <c r="A94" s="18" t="s">
        <v>633</v>
      </c>
      <c r="B94" s="1689">
        <v>4</v>
      </c>
      <c r="C94" s="207">
        <f>+C92+1</f>
        <v>51</v>
      </c>
      <c r="D94" s="216" t="s">
        <v>270</v>
      </c>
      <c r="E94" s="216" t="s">
        <v>167</v>
      </c>
      <c r="F94" s="1690" t="s">
        <v>5419</v>
      </c>
      <c r="G94" s="1691">
        <v>2</v>
      </c>
      <c r="H94" s="1692">
        <v>16381</v>
      </c>
      <c r="I94" s="177">
        <f t="shared" ref="I94:I98" si="22">G94*H94</f>
        <v>32762</v>
      </c>
      <c r="J94" s="22"/>
      <c r="K94" s="53" t="s">
        <v>5420</v>
      </c>
      <c r="L94" s="196"/>
      <c r="M94" s="205"/>
      <c r="N94" s="29">
        <v>45204</v>
      </c>
      <c r="O94" s="195"/>
      <c r="P94" s="195"/>
      <c r="Q94" s="1009" t="s">
        <v>5344</v>
      </c>
      <c r="R94" s="23"/>
    </row>
    <row r="95" spans="1:18" ht="18" customHeight="1">
      <c r="A95" s="18" t="s">
        <v>276</v>
      </c>
      <c r="B95" s="1689">
        <v>4</v>
      </c>
      <c r="C95" s="207">
        <f>C94+1</f>
        <v>52</v>
      </c>
      <c r="D95" s="283" t="s">
        <v>167</v>
      </c>
      <c r="E95" s="283" t="s">
        <v>167</v>
      </c>
      <c r="F95" s="221" t="s">
        <v>1972</v>
      </c>
      <c r="G95" s="222"/>
      <c r="H95" s="222">
        <v>27</v>
      </c>
      <c r="I95" s="222">
        <f t="shared" si="22"/>
        <v>0</v>
      </c>
      <c r="J95" s="928"/>
      <c r="K95" s="1672" t="s">
        <v>5421</v>
      </c>
      <c r="L95" s="196"/>
      <c r="M95" s="205"/>
      <c r="N95" s="29"/>
      <c r="O95" s="195"/>
      <c r="P95" s="195"/>
      <c r="Q95" s="29"/>
      <c r="R95" s="23"/>
    </row>
    <row r="96" spans="1:18" ht="18" customHeight="1">
      <c r="A96" s="18" t="s">
        <v>276</v>
      </c>
      <c r="B96" s="1689">
        <v>4</v>
      </c>
      <c r="C96" s="207">
        <f t="shared" ref="C96:C98" si="23">C95+1</f>
        <v>53</v>
      </c>
      <c r="D96" s="52" t="s">
        <v>167</v>
      </c>
      <c r="E96" s="52" t="s">
        <v>167</v>
      </c>
      <c r="F96" s="1690" t="s">
        <v>5422</v>
      </c>
      <c r="G96" s="1691">
        <v>4</v>
      </c>
      <c r="H96" s="1692">
        <v>6510</v>
      </c>
      <c r="I96" s="177">
        <f t="shared" si="22"/>
        <v>26040</v>
      </c>
      <c r="J96" s="22"/>
      <c r="K96" s="53" t="s">
        <v>5423</v>
      </c>
      <c r="L96" s="196"/>
      <c r="M96" s="205"/>
      <c r="N96" s="29">
        <v>45204</v>
      </c>
      <c r="O96" s="195"/>
      <c r="P96" s="195"/>
      <c r="Q96" s="1009" t="s">
        <v>5344</v>
      </c>
      <c r="R96" s="23"/>
    </row>
    <row r="97" spans="1:18" ht="18" customHeight="1">
      <c r="A97" s="18" t="s">
        <v>276</v>
      </c>
      <c r="B97" s="1689">
        <v>4</v>
      </c>
      <c r="C97" s="207">
        <f t="shared" si="23"/>
        <v>54</v>
      </c>
      <c r="D97" s="52" t="s">
        <v>167</v>
      </c>
      <c r="E97" s="52" t="s">
        <v>167</v>
      </c>
      <c r="F97" s="1690" t="s">
        <v>5424</v>
      </c>
      <c r="G97" s="1691">
        <v>16</v>
      </c>
      <c r="H97" s="1692">
        <v>600</v>
      </c>
      <c r="I97" s="177">
        <f t="shared" si="22"/>
        <v>9600</v>
      </c>
      <c r="J97" s="22"/>
      <c r="K97" s="53" t="s">
        <v>5425</v>
      </c>
      <c r="L97" s="196"/>
      <c r="M97" s="205"/>
      <c r="N97" s="29">
        <v>45204</v>
      </c>
      <c r="O97" s="195"/>
      <c r="P97" s="195"/>
      <c r="Q97" s="1009" t="s">
        <v>5344</v>
      </c>
      <c r="R97" s="23"/>
    </row>
    <row r="98" spans="1:18" ht="18" customHeight="1">
      <c r="A98" s="18" t="s">
        <v>276</v>
      </c>
      <c r="B98" s="1689">
        <v>4</v>
      </c>
      <c r="C98" s="207">
        <f t="shared" si="23"/>
        <v>55</v>
      </c>
      <c r="D98" s="52" t="s">
        <v>167</v>
      </c>
      <c r="E98" s="52" t="s">
        <v>167</v>
      </c>
      <c r="F98" s="1690" t="s">
        <v>5426</v>
      </c>
      <c r="G98" s="1691">
        <v>24</v>
      </c>
      <c r="H98" s="1692">
        <v>230</v>
      </c>
      <c r="I98" s="177">
        <f t="shared" si="22"/>
        <v>5520</v>
      </c>
      <c r="J98" s="22"/>
      <c r="K98" s="53" t="s">
        <v>5427</v>
      </c>
      <c r="L98" s="196"/>
      <c r="M98" s="205"/>
      <c r="N98" s="29">
        <v>45204</v>
      </c>
      <c r="O98" s="195"/>
      <c r="P98" s="195"/>
      <c r="Q98" s="1009" t="s">
        <v>5344</v>
      </c>
      <c r="R98" s="23"/>
    </row>
    <row r="99" spans="1:18" ht="18" customHeight="1">
      <c r="A99" s="18"/>
      <c r="B99" s="104"/>
      <c r="C99" s="253"/>
      <c r="D99" s="17"/>
      <c r="E99" s="17"/>
      <c r="F99" s="1690"/>
      <c r="G99" s="1691"/>
      <c r="H99" s="1692"/>
      <c r="I99" s="215"/>
      <c r="J99" s="22"/>
      <c r="K99" s="53"/>
      <c r="L99" s="196"/>
      <c r="M99" s="205"/>
      <c r="N99" s="29"/>
      <c r="O99" s="195"/>
      <c r="P99" s="195"/>
      <c r="Q99" s="29"/>
      <c r="R99" s="23"/>
    </row>
    <row r="100" spans="1:18" ht="18" customHeight="1">
      <c r="A100" s="18" t="s">
        <v>5428</v>
      </c>
      <c r="B100" s="1689">
        <v>4</v>
      </c>
      <c r="C100" s="207">
        <f>+C98+1</f>
        <v>56</v>
      </c>
      <c r="D100" s="216" t="s">
        <v>270</v>
      </c>
      <c r="E100" s="216" t="s">
        <v>167</v>
      </c>
      <c r="F100" s="1690" t="s">
        <v>5429</v>
      </c>
      <c r="G100" s="1691">
        <v>4</v>
      </c>
      <c r="H100" s="1692">
        <v>3195</v>
      </c>
      <c r="I100" s="177">
        <f t="shared" ref="I100:I108" si="24">G100*H100</f>
        <v>12780</v>
      </c>
      <c r="J100" s="22"/>
      <c r="K100" s="53" t="s">
        <v>5430</v>
      </c>
      <c r="L100" s="196"/>
      <c r="M100" s="205"/>
      <c r="N100" s="29">
        <v>45204</v>
      </c>
      <c r="O100" s="195"/>
      <c r="P100" s="195"/>
      <c r="Q100" s="1009" t="s">
        <v>5344</v>
      </c>
      <c r="R100" s="23"/>
    </row>
    <row r="101" spans="1:18" ht="18" customHeight="1">
      <c r="A101" s="18" t="s">
        <v>276</v>
      </c>
      <c r="B101" s="1689">
        <v>4</v>
      </c>
      <c r="C101" s="207">
        <f>+C100+1</f>
        <v>57</v>
      </c>
      <c r="D101" s="52" t="s">
        <v>167</v>
      </c>
      <c r="E101" s="52" t="s">
        <v>167</v>
      </c>
      <c r="F101" s="1690" t="s">
        <v>5431</v>
      </c>
      <c r="G101" s="1691">
        <v>8</v>
      </c>
      <c r="H101" s="1692">
        <v>220</v>
      </c>
      <c r="I101" s="177">
        <f t="shared" si="24"/>
        <v>1760</v>
      </c>
      <c r="J101" s="22"/>
      <c r="K101" s="53" t="s">
        <v>5432</v>
      </c>
      <c r="L101" s="196"/>
      <c r="M101" s="205"/>
      <c r="N101" s="29">
        <v>45204</v>
      </c>
      <c r="O101" s="195"/>
      <c r="P101" s="195"/>
      <c r="Q101" s="1009" t="s">
        <v>5344</v>
      </c>
      <c r="R101" s="23"/>
    </row>
    <row r="102" spans="1:18" ht="18" customHeight="1">
      <c r="A102" s="18" t="s">
        <v>276</v>
      </c>
      <c r="B102" s="1689">
        <v>4</v>
      </c>
      <c r="C102" s="207">
        <f t="shared" ref="C102:C108" si="25">+C101+1</f>
        <v>58</v>
      </c>
      <c r="D102" s="52" t="s">
        <v>167</v>
      </c>
      <c r="E102" s="52" t="s">
        <v>167</v>
      </c>
      <c r="F102" s="1690" t="s">
        <v>5422</v>
      </c>
      <c r="G102" s="1691">
        <v>4</v>
      </c>
      <c r="H102" s="1692">
        <v>6510</v>
      </c>
      <c r="I102" s="177">
        <f t="shared" si="24"/>
        <v>26040</v>
      </c>
      <c r="J102" s="22"/>
      <c r="K102" s="53" t="s">
        <v>5423</v>
      </c>
      <c r="L102" s="196"/>
      <c r="M102" s="205"/>
      <c r="N102" s="29">
        <v>45204</v>
      </c>
      <c r="O102" s="195"/>
      <c r="P102" s="195"/>
      <c r="Q102" s="1009" t="s">
        <v>5344</v>
      </c>
      <c r="R102" s="23"/>
    </row>
    <row r="103" spans="1:18" ht="18" customHeight="1">
      <c r="A103" s="18" t="s">
        <v>276</v>
      </c>
      <c r="B103" s="1689">
        <v>4</v>
      </c>
      <c r="C103" s="207">
        <f t="shared" si="25"/>
        <v>59</v>
      </c>
      <c r="D103" s="283" t="s">
        <v>167</v>
      </c>
      <c r="E103" s="283" t="s">
        <v>167</v>
      </c>
      <c r="F103" s="1693" t="s">
        <v>5424</v>
      </c>
      <c r="G103" s="1694"/>
      <c r="H103" s="1695">
        <v>600</v>
      </c>
      <c r="I103" s="222">
        <f t="shared" si="24"/>
        <v>0</v>
      </c>
      <c r="J103" s="285"/>
      <c r="K103" s="284" t="s">
        <v>5433</v>
      </c>
      <c r="L103" s="196"/>
      <c r="M103" s="205"/>
      <c r="N103" s="29"/>
      <c r="O103" s="195"/>
      <c r="P103" s="195"/>
      <c r="Q103" s="29"/>
      <c r="R103" s="23"/>
    </row>
    <row r="104" spans="1:18" ht="18" customHeight="1">
      <c r="A104" s="18" t="s">
        <v>276</v>
      </c>
      <c r="B104" s="1689">
        <v>4</v>
      </c>
      <c r="C104" s="207">
        <f t="shared" si="25"/>
        <v>60</v>
      </c>
      <c r="D104" s="283" t="s">
        <v>167</v>
      </c>
      <c r="E104" s="283" t="s">
        <v>167</v>
      </c>
      <c r="F104" s="1693" t="s">
        <v>5426</v>
      </c>
      <c r="G104" s="1694"/>
      <c r="H104" s="1695">
        <v>230</v>
      </c>
      <c r="I104" s="222">
        <f t="shared" si="24"/>
        <v>0</v>
      </c>
      <c r="J104" s="285"/>
      <c r="K104" s="284" t="s">
        <v>5434</v>
      </c>
      <c r="L104" s="196"/>
      <c r="M104" s="205"/>
      <c r="N104" s="29"/>
      <c r="O104" s="195"/>
      <c r="P104" s="195"/>
      <c r="Q104" s="29"/>
      <c r="R104" s="23"/>
    </row>
    <row r="105" spans="1:18" ht="18" customHeight="1">
      <c r="A105" s="18" t="s">
        <v>5428</v>
      </c>
      <c r="B105" s="1689">
        <v>4</v>
      </c>
      <c r="C105" s="207">
        <f t="shared" si="25"/>
        <v>61</v>
      </c>
      <c r="D105" s="216" t="s">
        <v>270</v>
      </c>
      <c r="E105" s="216" t="s">
        <v>167</v>
      </c>
      <c r="F105" s="1690" t="s">
        <v>5435</v>
      </c>
      <c r="G105" s="1691">
        <v>2</v>
      </c>
      <c r="H105" s="1692">
        <v>4489</v>
      </c>
      <c r="I105" s="177">
        <f t="shared" si="24"/>
        <v>8978</v>
      </c>
      <c r="J105" s="56"/>
      <c r="K105" s="53" t="s">
        <v>5436</v>
      </c>
      <c r="L105" s="196"/>
      <c r="M105" s="205"/>
      <c r="N105" s="29">
        <v>45204</v>
      </c>
      <c r="O105" s="195"/>
      <c r="P105" s="195"/>
      <c r="Q105" s="1009" t="s">
        <v>5344</v>
      </c>
      <c r="R105" s="23"/>
    </row>
    <row r="106" spans="1:18" ht="18" customHeight="1">
      <c r="A106" s="18" t="s">
        <v>5428</v>
      </c>
      <c r="B106" s="1689">
        <v>4</v>
      </c>
      <c r="C106" s="207">
        <f t="shared" si="25"/>
        <v>62</v>
      </c>
      <c r="D106" s="216" t="s">
        <v>270</v>
      </c>
      <c r="E106" s="216" t="s">
        <v>167</v>
      </c>
      <c r="F106" s="1690" t="s">
        <v>5437</v>
      </c>
      <c r="G106" s="1691">
        <v>2</v>
      </c>
      <c r="H106" s="1692">
        <v>4489</v>
      </c>
      <c r="I106" s="177">
        <f t="shared" si="24"/>
        <v>8978</v>
      </c>
      <c r="J106" s="56"/>
      <c r="K106" s="53" t="s">
        <v>5438</v>
      </c>
      <c r="L106" s="196"/>
      <c r="M106" s="205"/>
      <c r="N106" s="29">
        <v>45204</v>
      </c>
      <c r="O106" s="195"/>
      <c r="P106" s="195"/>
      <c r="Q106" s="1009" t="s">
        <v>5344</v>
      </c>
      <c r="R106" s="23"/>
    </row>
    <row r="107" spans="1:18" ht="18" customHeight="1">
      <c r="A107" s="18" t="s">
        <v>276</v>
      </c>
      <c r="B107" s="1689">
        <v>4</v>
      </c>
      <c r="C107" s="207">
        <f t="shared" si="25"/>
        <v>63</v>
      </c>
      <c r="D107" s="52" t="s">
        <v>167</v>
      </c>
      <c r="E107" s="52" t="s">
        <v>167</v>
      </c>
      <c r="F107" s="1690" t="s">
        <v>5439</v>
      </c>
      <c r="G107" s="1691">
        <v>8</v>
      </c>
      <c r="H107" s="1692">
        <v>220</v>
      </c>
      <c r="I107" s="177">
        <f t="shared" si="24"/>
        <v>1760</v>
      </c>
      <c r="J107" s="22"/>
      <c r="K107" s="53" t="s">
        <v>5440</v>
      </c>
      <c r="L107" s="196"/>
      <c r="M107" s="205"/>
      <c r="N107" s="29">
        <v>45204</v>
      </c>
      <c r="O107" s="195"/>
      <c r="P107" s="195"/>
      <c r="Q107" s="1009" t="s">
        <v>5344</v>
      </c>
      <c r="R107" s="23"/>
    </row>
    <row r="108" spans="1:18" ht="18" customHeight="1">
      <c r="A108" s="412" t="s">
        <v>5405</v>
      </c>
      <c r="B108" s="1689"/>
      <c r="C108" s="207">
        <f t="shared" si="25"/>
        <v>64</v>
      </c>
      <c r="D108" s="595" t="s">
        <v>2639</v>
      </c>
      <c r="E108" s="595" t="s">
        <v>279</v>
      </c>
      <c r="F108" s="1696" t="s">
        <v>5441</v>
      </c>
      <c r="G108" s="1697">
        <v>2</v>
      </c>
      <c r="H108" s="1698">
        <v>8184</v>
      </c>
      <c r="I108" s="1699">
        <f t="shared" si="24"/>
        <v>16368</v>
      </c>
      <c r="J108" s="587"/>
      <c r="K108" s="53"/>
      <c r="L108" s="196" t="s">
        <v>5442</v>
      </c>
      <c r="M108" s="205"/>
      <c r="N108" s="29">
        <v>45226</v>
      </c>
      <c r="O108" s="195"/>
      <c r="P108" s="195">
        <v>45233</v>
      </c>
      <c r="Q108" s="195">
        <v>45233</v>
      </c>
      <c r="R108" s="23"/>
    </row>
    <row r="109" spans="1:18" ht="18" customHeight="1">
      <c r="A109" s="18"/>
      <c r="B109" s="1689"/>
      <c r="C109" s="253"/>
      <c r="D109" s="52"/>
      <c r="E109" s="52"/>
      <c r="F109" s="1690"/>
      <c r="G109" s="1691"/>
      <c r="H109" s="1692"/>
      <c r="I109" s="177"/>
      <c r="J109" s="22"/>
      <c r="K109" s="53"/>
      <c r="L109" s="196"/>
      <c r="M109" s="205"/>
      <c r="N109" s="29"/>
      <c r="O109" s="195"/>
      <c r="P109" s="195"/>
      <c r="Q109" s="1009"/>
      <c r="R109" s="23"/>
    </row>
    <row r="110" spans="1:18" ht="18" customHeight="1">
      <c r="A110" s="18"/>
      <c r="B110" s="104"/>
      <c r="C110" s="351"/>
      <c r="D110" s="17"/>
      <c r="E110" s="17"/>
      <c r="F110" s="1690"/>
      <c r="G110" s="1691"/>
      <c r="H110" s="1692"/>
      <c r="I110" s="215"/>
      <c r="J110" s="22"/>
      <c r="K110" s="53"/>
      <c r="L110" s="196"/>
      <c r="M110" s="205"/>
      <c r="N110" s="29"/>
      <c r="O110" s="195"/>
      <c r="P110" s="195"/>
      <c r="Q110" s="29"/>
      <c r="R110" s="23"/>
    </row>
    <row r="111" spans="1:18" ht="18" customHeight="1">
      <c r="A111" s="18"/>
      <c r="B111" s="104"/>
      <c r="C111" s="192"/>
      <c r="D111" s="191"/>
      <c r="E111" s="191"/>
      <c r="F111" s="293">
        <f>SUM(I85:I110)</f>
        <v>217731</v>
      </c>
      <c r="G111" s="294"/>
      <c r="H111" s="294"/>
      <c r="I111" s="295"/>
      <c r="J111" s="259"/>
      <c r="K111" s="257"/>
      <c r="L111" s="196"/>
      <c r="M111" s="205"/>
      <c r="N111" s="194"/>
      <c r="O111" s="195"/>
      <c r="P111" s="195"/>
      <c r="Q111" s="194"/>
      <c r="R111" s="206"/>
    </row>
    <row r="112" spans="1:18" ht="18" customHeight="1">
      <c r="A112" s="18"/>
      <c r="B112" s="104"/>
      <c r="C112" s="192"/>
      <c r="D112" s="191"/>
      <c r="E112" s="191"/>
      <c r="F112" s="204"/>
      <c r="G112" s="203"/>
      <c r="H112" s="203"/>
      <c r="I112" s="197"/>
      <c r="J112" s="193"/>
      <c r="K112" s="204"/>
      <c r="L112" s="196"/>
      <c r="M112" s="205"/>
      <c r="N112" s="194"/>
      <c r="O112" s="195"/>
      <c r="P112" s="195"/>
      <c r="Q112" s="194"/>
      <c r="R112" s="206"/>
    </row>
    <row r="113" spans="1:18" ht="18" customHeight="1">
      <c r="A113" s="18"/>
      <c r="B113" s="104"/>
      <c r="C113" s="192"/>
      <c r="D113" s="191"/>
      <c r="E113" s="191"/>
      <c r="F113" s="204"/>
      <c r="G113" s="203"/>
      <c r="H113" s="203"/>
      <c r="I113" s="197"/>
      <c r="J113" s="193"/>
      <c r="K113" s="204"/>
      <c r="L113" s="196"/>
      <c r="M113" s="205"/>
      <c r="N113" s="194"/>
      <c r="O113" s="195"/>
      <c r="P113" s="195"/>
      <c r="Q113" s="194"/>
      <c r="R113" s="206"/>
    </row>
    <row r="114" spans="1:18" ht="18" customHeight="1">
      <c r="A114" s="18"/>
      <c r="B114" s="104"/>
      <c r="C114" s="192"/>
      <c r="D114" s="191"/>
      <c r="E114" s="191"/>
      <c r="F114" s="204"/>
      <c r="G114" s="203"/>
      <c r="H114" s="203"/>
      <c r="I114" s="197"/>
      <c r="J114" s="193"/>
      <c r="K114" s="204"/>
      <c r="L114" s="196"/>
      <c r="M114" s="205"/>
      <c r="N114" s="194"/>
      <c r="O114" s="195"/>
      <c r="P114" s="195"/>
      <c r="Q114" s="194"/>
      <c r="R114" s="206"/>
    </row>
    <row r="115" spans="1:18" ht="18" customHeight="1">
      <c r="A115" s="18"/>
      <c r="B115" s="104"/>
      <c r="C115" s="192"/>
      <c r="D115" s="337" t="s">
        <v>5443</v>
      </c>
      <c r="E115" s="337"/>
      <c r="F115" s="337"/>
      <c r="G115" s="203"/>
      <c r="H115" s="203"/>
      <c r="I115" s="197"/>
      <c r="J115" s="193"/>
      <c r="K115" s="204"/>
      <c r="L115" s="196"/>
      <c r="M115" s="205"/>
      <c r="N115" s="194"/>
      <c r="O115" s="195"/>
      <c r="P115" s="195"/>
      <c r="Q115" s="194"/>
      <c r="R115" s="206"/>
    </row>
    <row r="116" spans="1:18" ht="18" customHeight="1">
      <c r="A116" s="18" t="s">
        <v>620</v>
      </c>
      <c r="B116" s="1689">
        <v>4</v>
      </c>
      <c r="C116" s="207">
        <f>+C108+1</f>
        <v>65</v>
      </c>
      <c r="D116" s="216" t="s">
        <v>270</v>
      </c>
      <c r="E116" s="216" t="s">
        <v>167</v>
      </c>
      <c r="F116" s="204" t="s">
        <v>5444</v>
      </c>
      <c r="G116" s="203">
        <v>1</v>
      </c>
      <c r="H116" s="203">
        <v>7770</v>
      </c>
      <c r="I116" s="177">
        <f t="shared" ref="I116:I122" si="26">G116*H116</f>
        <v>7770</v>
      </c>
      <c r="J116" s="193"/>
      <c r="K116" s="204" t="s">
        <v>5445</v>
      </c>
      <c r="L116" s="196"/>
      <c r="M116" s="205"/>
      <c r="N116" s="29">
        <v>45204</v>
      </c>
      <c r="O116" s="195"/>
      <c r="P116" s="195"/>
      <c r="Q116" s="1009" t="s">
        <v>5344</v>
      </c>
      <c r="R116" s="206"/>
    </row>
    <row r="117" spans="1:18" ht="18" customHeight="1">
      <c r="A117" s="18" t="s">
        <v>620</v>
      </c>
      <c r="B117" s="1689">
        <v>4</v>
      </c>
      <c r="C117" s="207">
        <f>+C116+1</f>
        <v>66</v>
      </c>
      <c r="D117" s="52" t="s">
        <v>167</v>
      </c>
      <c r="E117" s="52" t="s">
        <v>167</v>
      </c>
      <c r="F117" s="204" t="s">
        <v>5446</v>
      </c>
      <c r="G117" s="203">
        <v>4</v>
      </c>
      <c r="H117" s="203">
        <v>800</v>
      </c>
      <c r="I117" s="177">
        <f t="shared" si="26"/>
        <v>3200</v>
      </c>
      <c r="J117" s="193"/>
      <c r="K117" s="204" t="s">
        <v>5447</v>
      </c>
      <c r="L117" s="196"/>
      <c r="M117" s="205"/>
      <c r="N117" s="29">
        <v>45204</v>
      </c>
      <c r="O117" s="195"/>
      <c r="P117" s="195"/>
      <c r="Q117" s="1009" t="s">
        <v>5344</v>
      </c>
      <c r="R117" s="206"/>
    </row>
    <row r="118" spans="1:18" ht="18" customHeight="1">
      <c r="A118" s="18" t="s">
        <v>620</v>
      </c>
      <c r="B118" s="1689">
        <v>4</v>
      </c>
      <c r="C118" s="207">
        <f>+C117+1</f>
        <v>67</v>
      </c>
      <c r="D118" s="52" t="s">
        <v>167</v>
      </c>
      <c r="E118" s="52" t="s">
        <v>167</v>
      </c>
      <c r="F118" s="204" t="s">
        <v>5448</v>
      </c>
      <c r="G118" s="203">
        <v>7</v>
      </c>
      <c r="H118" s="203">
        <v>1340</v>
      </c>
      <c r="I118" s="177">
        <f t="shared" si="26"/>
        <v>9380</v>
      </c>
      <c r="J118" s="193"/>
      <c r="K118" s="204" t="s">
        <v>5449</v>
      </c>
      <c r="L118" s="196"/>
      <c r="M118" s="205"/>
      <c r="N118" s="29">
        <v>45204</v>
      </c>
      <c r="O118" s="195"/>
      <c r="P118" s="195"/>
      <c r="Q118" s="1009" t="s">
        <v>5344</v>
      </c>
      <c r="R118" s="206"/>
    </row>
    <row r="119" spans="1:18" ht="18" customHeight="1">
      <c r="A119" s="1126" t="s">
        <v>276</v>
      </c>
      <c r="B119" s="1581">
        <v>14</v>
      </c>
      <c r="C119" s="17">
        <f t="shared" ref="C119" si="27">+C118+1</f>
        <v>68</v>
      </c>
      <c r="D119" s="111" t="s">
        <v>279</v>
      </c>
      <c r="E119" s="111" t="s">
        <v>279</v>
      </c>
      <c r="F119" s="24" t="s">
        <v>5450</v>
      </c>
      <c r="G119" s="1081">
        <v>2</v>
      </c>
      <c r="H119" s="18">
        <v>880</v>
      </c>
      <c r="I119" s="784">
        <f t="shared" si="26"/>
        <v>1760</v>
      </c>
      <c r="J119" s="22"/>
      <c r="K119" s="357" t="s">
        <v>2146</v>
      </c>
      <c r="L119" s="196"/>
      <c r="M119" s="205"/>
      <c r="N119" s="29">
        <v>45204</v>
      </c>
      <c r="O119" s="195"/>
      <c r="P119" s="195"/>
      <c r="Q119" s="1009" t="s">
        <v>5344</v>
      </c>
      <c r="R119" s="206"/>
    </row>
    <row r="120" spans="1:18" ht="18" customHeight="1">
      <c r="A120" s="18"/>
      <c r="B120" s="104"/>
      <c r="C120" s="207"/>
      <c r="D120" s="52"/>
      <c r="E120" s="52"/>
      <c r="F120" s="204"/>
      <c r="G120" s="203"/>
      <c r="H120" s="203"/>
      <c r="I120" s="177"/>
      <c r="J120" s="193"/>
      <c r="K120" s="204"/>
      <c r="L120" s="196"/>
      <c r="M120" s="205"/>
      <c r="N120" s="194"/>
      <c r="O120" s="195"/>
      <c r="P120" s="195"/>
      <c r="Q120" s="194"/>
      <c r="R120" s="206"/>
    </row>
    <row r="121" spans="1:18" ht="18" customHeight="1">
      <c r="A121" s="18" t="s">
        <v>276</v>
      </c>
      <c r="B121" s="1689">
        <v>4</v>
      </c>
      <c r="C121" s="664">
        <f>+C119+1</f>
        <v>69</v>
      </c>
      <c r="D121" s="52" t="s">
        <v>167</v>
      </c>
      <c r="E121" s="52" t="s">
        <v>167</v>
      </c>
      <c r="F121" s="204" t="s">
        <v>706</v>
      </c>
      <c r="G121" s="203">
        <v>7</v>
      </c>
      <c r="H121" s="203">
        <v>82</v>
      </c>
      <c r="I121" s="177">
        <f t="shared" si="26"/>
        <v>574</v>
      </c>
      <c r="J121" s="193"/>
      <c r="K121" s="204" t="s">
        <v>5451</v>
      </c>
      <c r="L121" s="196"/>
      <c r="M121" s="205"/>
      <c r="N121" s="29">
        <v>45204</v>
      </c>
      <c r="O121" s="195"/>
      <c r="P121" s="195"/>
      <c r="Q121" s="1009" t="s">
        <v>5344</v>
      </c>
      <c r="R121" s="206"/>
    </row>
    <row r="122" spans="1:18" ht="18" customHeight="1">
      <c r="A122" s="18" t="s">
        <v>276</v>
      </c>
      <c r="B122" s="1689">
        <v>4</v>
      </c>
      <c r="C122" s="207">
        <f t="shared" ref="C122" si="28">+C121+1</f>
        <v>70</v>
      </c>
      <c r="D122" s="52" t="s">
        <v>167</v>
      </c>
      <c r="E122" s="52" t="s">
        <v>167</v>
      </c>
      <c r="F122" s="204" t="s">
        <v>5452</v>
      </c>
      <c r="G122" s="203">
        <v>4</v>
      </c>
      <c r="H122" s="203">
        <v>104</v>
      </c>
      <c r="I122" s="177">
        <f t="shared" si="26"/>
        <v>416</v>
      </c>
      <c r="J122" s="193"/>
      <c r="K122" s="204" t="s">
        <v>5451</v>
      </c>
      <c r="L122" s="196"/>
      <c r="M122" s="205"/>
      <c r="N122" s="29">
        <v>45204</v>
      </c>
      <c r="O122" s="195"/>
      <c r="P122" s="195"/>
      <c r="Q122" s="1009" t="s">
        <v>5344</v>
      </c>
      <c r="R122" s="206"/>
    </row>
    <row r="123" spans="1:18" ht="18" customHeight="1">
      <c r="A123" s="18"/>
      <c r="B123" s="104"/>
      <c r="C123" s="192"/>
      <c r="D123" s="191"/>
      <c r="E123" s="191"/>
      <c r="F123" s="204"/>
      <c r="G123" s="203"/>
      <c r="H123" s="203"/>
      <c r="I123" s="197"/>
      <c r="J123" s="193"/>
      <c r="K123" s="204"/>
      <c r="L123" s="196"/>
      <c r="M123" s="205"/>
      <c r="N123" s="194"/>
      <c r="O123" s="195"/>
      <c r="P123" s="195"/>
      <c r="Q123" s="194"/>
      <c r="R123" s="206"/>
    </row>
    <row r="124" spans="1:18" ht="18" customHeight="1">
      <c r="A124" s="18"/>
      <c r="B124" s="104"/>
      <c r="C124" s="192"/>
      <c r="D124" s="191"/>
      <c r="E124" s="191"/>
      <c r="F124" s="293">
        <f>SUM(I116:I123)</f>
        <v>23100</v>
      </c>
      <c r="G124" s="294"/>
      <c r="H124" s="294"/>
      <c r="I124" s="295"/>
      <c r="J124" s="193"/>
      <c r="K124" s="204"/>
      <c r="L124" s="196"/>
      <c r="M124" s="205"/>
      <c r="N124" s="194"/>
      <c r="O124" s="195"/>
      <c r="P124" s="195"/>
      <c r="Q124" s="194"/>
      <c r="R124" s="206"/>
    </row>
    <row r="125" spans="1:18" ht="18" customHeight="1">
      <c r="A125" s="18"/>
      <c r="B125" s="104"/>
      <c r="C125" s="192"/>
      <c r="D125" s="261"/>
      <c r="E125" s="261"/>
      <c r="F125" s="1700"/>
      <c r="G125" s="1701"/>
      <c r="H125" s="1701"/>
      <c r="I125" s="1702"/>
      <c r="J125" s="300"/>
      <c r="K125" s="1700"/>
      <c r="L125" s="1703"/>
      <c r="M125" s="205"/>
      <c r="N125" s="194"/>
      <c r="O125" s="195"/>
      <c r="P125" s="195"/>
      <c r="Q125" s="194"/>
      <c r="R125" s="206"/>
    </row>
    <row r="126" spans="1:18" ht="18" customHeight="1">
      <c r="A126" s="18"/>
      <c r="B126" s="104"/>
      <c r="C126" s="193"/>
      <c r="D126" s="17"/>
      <c r="E126" s="17"/>
      <c r="F126" s="553"/>
      <c r="G126" s="351"/>
      <c r="H126" s="351"/>
      <c r="I126" s="177"/>
      <c r="J126" s="18"/>
      <c r="K126" s="553"/>
      <c r="L126" s="176"/>
      <c r="M126" s="1704"/>
      <c r="N126" s="194"/>
      <c r="O126" s="195"/>
      <c r="P126" s="195"/>
      <c r="Q126" s="194"/>
      <c r="R126" s="206"/>
    </row>
    <row r="127" spans="1:18" ht="18" customHeight="1">
      <c r="A127" s="18"/>
      <c r="B127" s="104"/>
      <c r="C127" s="193"/>
      <c r="D127" s="337" t="s">
        <v>5453</v>
      </c>
      <c r="E127" s="337"/>
      <c r="F127" s="337"/>
      <c r="G127" s="351"/>
      <c r="H127" s="351"/>
      <c r="I127" s="177"/>
      <c r="J127" s="18"/>
      <c r="K127" s="553"/>
      <c r="L127" s="176"/>
      <c r="M127" s="1704"/>
      <c r="N127" s="194"/>
      <c r="O127" s="195"/>
      <c r="P127" s="195"/>
      <c r="Q127" s="194"/>
      <c r="R127" s="206"/>
    </row>
    <row r="128" spans="1:18" ht="18" customHeight="1">
      <c r="A128" s="1126" t="s">
        <v>282</v>
      </c>
      <c r="B128" s="948">
        <v>1</v>
      </c>
      <c r="C128" s="664">
        <f>+C122+1</f>
        <v>71</v>
      </c>
      <c r="D128" s="1705" t="s">
        <v>167</v>
      </c>
      <c r="E128" s="1705" t="s">
        <v>167</v>
      </c>
      <c r="F128" s="1706" t="s">
        <v>3160</v>
      </c>
      <c r="G128" s="1707">
        <v>1</v>
      </c>
      <c r="H128" s="1708">
        <v>2040</v>
      </c>
      <c r="I128" s="1709">
        <f>G128*H128</f>
        <v>2040</v>
      </c>
      <c r="J128" s="1710"/>
      <c r="K128" s="1711" t="s">
        <v>796</v>
      </c>
      <c r="L128" s="1685"/>
      <c r="M128" s="205"/>
      <c r="N128" s="29">
        <v>45204</v>
      </c>
      <c r="O128" s="195"/>
      <c r="P128" s="195"/>
      <c r="Q128" s="1009" t="s">
        <v>5344</v>
      </c>
      <c r="R128" s="206"/>
    </row>
    <row r="129" spans="1:18" ht="18" customHeight="1">
      <c r="A129" s="18"/>
      <c r="B129" s="104"/>
      <c r="C129" s="192"/>
      <c r="D129" s="191"/>
      <c r="E129" s="191"/>
      <c r="F129" s="204"/>
      <c r="G129" s="203"/>
      <c r="H129" s="203"/>
      <c r="I129" s="197"/>
      <c r="J129" s="193"/>
      <c r="K129" s="204"/>
      <c r="L129" s="196"/>
      <c r="M129" s="205"/>
      <c r="N129" s="194"/>
      <c r="O129" s="195"/>
      <c r="P129" s="195"/>
      <c r="Q129" s="194"/>
      <c r="R129" s="206"/>
    </row>
    <row r="130" spans="1:18" ht="18" customHeight="1">
      <c r="A130" s="18"/>
      <c r="B130" s="104"/>
      <c r="C130" s="192"/>
      <c r="D130" s="191"/>
      <c r="E130" s="191"/>
      <c r="F130" s="293">
        <f>SUM(I128:I129)</f>
        <v>2040</v>
      </c>
      <c r="G130" s="294"/>
      <c r="H130" s="294"/>
      <c r="I130" s="295"/>
      <c r="J130" s="193"/>
      <c r="K130" s="204"/>
      <c r="L130" s="196"/>
      <c r="M130" s="205"/>
      <c r="N130" s="194"/>
      <c r="O130" s="195"/>
      <c r="P130" s="195"/>
      <c r="Q130" s="194"/>
      <c r="R130" s="206"/>
    </row>
    <row r="131" spans="1:18" ht="18" customHeight="1">
      <c r="A131" s="18"/>
      <c r="B131" s="104"/>
      <c r="C131" s="192"/>
      <c r="D131" s="191"/>
      <c r="E131" s="191"/>
      <c r="F131" s="204"/>
      <c r="G131" s="203"/>
      <c r="H131" s="203"/>
      <c r="I131" s="197"/>
      <c r="J131" s="193"/>
      <c r="K131" s="204"/>
      <c r="L131" s="196"/>
      <c r="M131" s="205"/>
      <c r="N131" s="194"/>
      <c r="O131" s="195"/>
      <c r="P131" s="195"/>
      <c r="Q131" s="194"/>
      <c r="R131" s="206"/>
    </row>
    <row r="132" spans="1:18" ht="18" customHeight="1">
      <c r="A132" s="18"/>
      <c r="B132" s="104"/>
      <c r="C132" s="192"/>
      <c r="D132" s="191"/>
      <c r="E132" s="191"/>
      <c r="F132" s="204"/>
      <c r="G132" s="203"/>
      <c r="H132" s="203"/>
      <c r="I132" s="197"/>
      <c r="J132" s="193"/>
      <c r="K132" s="204"/>
      <c r="L132" s="196"/>
      <c r="M132" s="205"/>
      <c r="N132" s="194"/>
      <c r="O132" s="195"/>
      <c r="P132" s="195"/>
      <c r="Q132" s="194"/>
      <c r="R132" s="206"/>
    </row>
    <row r="133" spans="1:18" ht="18" customHeight="1">
      <c r="A133" s="18"/>
      <c r="B133" s="104"/>
      <c r="C133" s="192"/>
      <c r="D133" s="192"/>
      <c r="E133" s="192"/>
      <c r="F133" s="196" t="s">
        <v>853</v>
      </c>
      <c r="G133" s="197"/>
      <c r="H133" s="197"/>
      <c r="I133" s="197">
        <f>G133*H133</f>
        <v>0</v>
      </c>
      <c r="J133" s="198"/>
      <c r="K133" s="204" t="s">
        <v>854</v>
      </c>
      <c r="L133" s="398"/>
      <c r="M133" s="192"/>
      <c r="N133" s="194"/>
      <c r="O133" s="398"/>
      <c r="P133" s="192"/>
      <c r="Q133" s="194"/>
      <c r="R133" s="206"/>
    </row>
    <row r="134" spans="1:18" ht="18" customHeight="1">
      <c r="A134" s="18"/>
      <c r="B134" s="104"/>
      <c r="C134" s="192"/>
      <c r="D134" s="191"/>
      <c r="E134" s="191"/>
      <c r="F134" s="196" t="s">
        <v>854</v>
      </c>
      <c r="G134" s="197"/>
      <c r="H134" s="197">
        <v>5000</v>
      </c>
      <c r="I134" s="197">
        <f>G134*H134</f>
        <v>0</v>
      </c>
      <c r="J134" s="198"/>
      <c r="K134" s="204" t="s">
        <v>855</v>
      </c>
      <c r="L134" s="398"/>
      <c r="M134" s="192"/>
      <c r="N134" s="194"/>
      <c r="O134" s="398"/>
      <c r="P134" s="192"/>
      <c r="Q134" s="194"/>
      <c r="R134" s="195"/>
    </row>
    <row r="135" spans="1:18" ht="18" customHeight="1">
      <c r="A135" s="18"/>
      <c r="B135" s="104"/>
      <c r="C135" s="192"/>
      <c r="D135" s="191"/>
      <c r="E135" s="191"/>
      <c r="F135" s="196" t="s">
        <v>855</v>
      </c>
      <c r="G135" s="197"/>
      <c r="H135" s="197"/>
      <c r="I135" s="197">
        <f>G135*H135</f>
        <v>0</v>
      </c>
      <c r="J135" s="198"/>
      <c r="K135" s="205"/>
      <c r="L135" s="398"/>
      <c r="M135" s="192"/>
      <c r="N135" s="192"/>
      <c r="O135" s="398"/>
      <c r="P135" s="192"/>
      <c r="Q135" s="195"/>
      <c r="R135" s="195"/>
    </row>
    <row r="136" spans="1:18" ht="18" customHeight="1">
      <c r="A136" s="18"/>
      <c r="B136" s="104"/>
      <c r="C136" s="192"/>
      <c r="D136" s="191"/>
      <c r="E136" s="191"/>
      <c r="F136" s="399"/>
      <c r="G136" s="400"/>
      <c r="H136" s="400"/>
      <c r="I136" s="401"/>
      <c r="J136" s="259"/>
      <c r="K136" s="257"/>
    </row>
    <row r="137" spans="1:18" ht="18" customHeight="1"/>
    <row r="138" spans="1:18" ht="18" customHeight="1"/>
    <row r="139" spans="1:18" ht="18" customHeight="1"/>
  </sheetData>
  <autoFilter ref="C8:P139" xr:uid="{00000000-0009-0000-0000-000003000000}"/>
  <mergeCells count="23">
    <mergeCell ref="F124:I124"/>
    <mergeCell ref="D127:F127"/>
    <mergeCell ref="F130:I130"/>
    <mergeCell ref="F136:I136"/>
    <mergeCell ref="F62:I62"/>
    <mergeCell ref="D66:F66"/>
    <mergeCell ref="F80:I80"/>
    <mergeCell ref="D84:F84"/>
    <mergeCell ref="F111:I111"/>
    <mergeCell ref="D115:F115"/>
    <mergeCell ref="C6:E6"/>
    <mergeCell ref="H6:K6"/>
    <mergeCell ref="C9:F9"/>
    <mergeCell ref="C16:F16"/>
    <mergeCell ref="F54:I54"/>
    <mergeCell ref="D58:F58"/>
    <mergeCell ref="C2:E2"/>
    <mergeCell ref="H2:J2"/>
    <mergeCell ref="C3:E3"/>
    <mergeCell ref="C4:E4"/>
    <mergeCell ref="G4:G5"/>
    <mergeCell ref="H4:L5"/>
    <mergeCell ref="C5:E5"/>
  </mergeCells>
  <phoneticPr fontId="3"/>
  <dataValidations count="2">
    <dataValidation allowBlank="1" showInputMessage="1" showErrorMessage="1" sqref="K54:K56" xr:uid="{D3423625-89B2-404C-AA4D-3860E4E96BCD}"/>
    <dataValidation imeMode="hiragana" allowBlank="1" showInputMessage="1" showErrorMessage="1" sqref="K72 K74:K75" xr:uid="{893DE454-BFAC-4169-A7C1-3F7735EADC27}"/>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legacy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DA8ED-CDD2-4428-8F4A-2FC2BFBB27BB}">
  <sheetPr>
    <tabColor rgb="FFFFC000"/>
  </sheetPr>
  <dimension ref="A2:R28"/>
  <sheetViews>
    <sheetView zoomScale="81" zoomScaleNormal="81" workbookViewId="0">
      <pane xSplit="11" ySplit="8" topLeftCell="Q9" activePane="bottomRight" state="frozen"/>
      <selection activeCell="D26" sqref="D26"/>
      <selection pane="topRight" activeCell="D26" sqref="D26"/>
      <selection pane="bottomLeft" activeCell="D26" sqref="D26"/>
      <selection pane="bottomRight" activeCell="R11" sqref="R11"/>
    </sheetView>
  </sheetViews>
  <sheetFormatPr defaultColWidth="11.875" defaultRowHeight="13.5" customHeight="1"/>
  <cols>
    <col min="1" max="1" width="18.625" style="9" customWidth="1"/>
    <col min="2" max="2" width="17" style="9" customWidth="1"/>
    <col min="3" max="3" width="6.125" style="8" customWidth="1"/>
    <col min="4" max="4" width="15.125" style="9" customWidth="1"/>
    <col min="5" max="5" width="15.5" style="9" customWidth="1"/>
    <col min="6" max="6" width="71.5" style="9" customWidth="1"/>
    <col min="7" max="7" width="10.875" style="8" customWidth="1"/>
    <col min="8" max="9" width="12.125" style="8" customWidth="1"/>
    <col min="10" max="10" width="7.125" style="10" customWidth="1"/>
    <col min="11" max="11" width="50.5" style="9" customWidth="1"/>
    <col min="12" max="12" width="45.125" style="9" customWidth="1"/>
    <col min="13" max="13" width="8.125" style="8" customWidth="1"/>
    <col min="14" max="14" width="17" style="8" customWidth="1"/>
    <col min="15" max="15" width="7.875" style="9" customWidth="1"/>
    <col min="16" max="16" width="16.375" style="8" customWidth="1"/>
    <col min="17" max="17" width="17.875" style="188" customWidth="1"/>
    <col min="18" max="18" width="19.375" style="188" customWidth="1"/>
    <col min="19" max="16384" width="11.875" style="9"/>
  </cols>
  <sheetData>
    <row r="2" spans="1:18" ht="20.100000000000001" customHeight="1">
      <c r="C2" s="183" t="s">
        <v>592</v>
      </c>
      <c r="D2" s="183"/>
      <c r="E2" s="183"/>
      <c r="F2" s="164" t="s">
        <v>5454</v>
      </c>
      <c r="H2" s="184" t="s">
        <v>594</v>
      </c>
      <c r="I2" s="185"/>
      <c r="J2" s="186"/>
      <c r="K2" s="187">
        <f>SUM(I:I)</f>
        <v>965500</v>
      </c>
    </row>
    <row r="3" spans="1:18" ht="20.100000000000001" customHeight="1">
      <c r="C3" s="183" t="s">
        <v>595</v>
      </c>
      <c r="D3" s="183"/>
      <c r="E3" s="183"/>
      <c r="F3" s="165" t="s">
        <v>5455</v>
      </c>
    </row>
    <row r="4" spans="1:18" ht="20.100000000000001" customHeight="1">
      <c r="C4" s="183" t="s">
        <v>597</v>
      </c>
      <c r="D4" s="183"/>
      <c r="E4" s="183"/>
      <c r="F4" s="165" t="s">
        <v>5456</v>
      </c>
      <c r="H4" s="1712" t="s">
        <v>5457</v>
      </c>
      <c r="I4" s="1712"/>
      <c r="J4" s="1712"/>
      <c r="K4" s="1712"/>
    </row>
    <row r="5" spans="1:18" ht="20.100000000000001" customHeight="1">
      <c r="C5" s="183" t="s">
        <v>600</v>
      </c>
      <c r="D5" s="183"/>
      <c r="E5" s="183"/>
      <c r="F5" s="167">
        <v>45232</v>
      </c>
      <c r="H5" s="1712"/>
      <c r="I5" s="1712"/>
      <c r="J5" s="1712"/>
      <c r="K5" s="1712"/>
    </row>
    <row r="6" spans="1:18" ht="20.100000000000001" customHeight="1">
      <c r="C6" s="183" t="s">
        <v>601</v>
      </c>
      <c r="D6" s="183"/>
      <c r="E6" s="183"/>
      <c r="F6" s="167">
        <v>45233</v>
      </c>
      <c r="I6" s="189"/>
    </row>
    <row r="8" spans="1:18" s="8" customFormat="1" ht="19.5" customHeight="1">
      <c r="B8" s="104" t="s">
        <v>602</v>
      </c>
      <c r="C8" s="190" t="s">
        <v>603</v>
      </c>
      <c r="D8" s="191" t="s">
        <v>604</v>
      </c>
      <c r="E8" s="191" t="s">
        <v>605</v>
      </c>
      <c r="F8" s="192" t="s">
        <v>606</v>
      </c>
      <c r="G8" s="192" t="s">
        <v>12</v>
      </c>
      <c r="H8" s="192" t="s">
        <v>13</v>
      </c>
      <c r="I8" s="193" t="s">
        <v>14</v>
      </c>
      <c r="J8" s="193" t="s">
        <v>607</v>
      </c>
      <c r="K8" s="192" t="s">
        <v>608</v>
      </c>
      <c r="L8" s="192" t="s">
        <v>609</v>
      </c>
      <c r="M8" s="192" t="s">
        <v>610</v>
      </c>
      <c r="N8" s="194" t="s">
        <v>611</v>
      </c>
      <c r="O8" s="191" t="s">
        <v>612</v>
      </c>
      <c r="P8" s="192" t="s">
        <v>613</v>
      </c>
      <c r="Q8" s="194" t="s">
        <v>614</v>
      </c>
      <c r="R8" s="195" t="s">
        <v>615</v>
      </c>
    </row>
    <row r="9" spans="1:18" s="8" customFormat="1" ht="19.5" customHeight="1">
      <c r="C9" s="191"/>
      <c r="D9" s="191"/>
      <c r="E9" s="191"/>
      <c r="F9" s="196"/>
      <c r="G9" s="197"/>
      <c r="H9" s="197"/>
      <c r="I9" s="197"/>
      <c r="J9" s="198"/>
      <c r="K9" s="199"/>
      <c r="L9" s="1676"/>
      <c r="M9" s="1676"/>
      <c r="N9" s="1675"/>
      <c r="O9" s="261"/>
      <c r="P9" s="1676"/>
      <c r="Q9" s="1675"/>
      <c r="R9" s="1713"/>
    </row>
    <row r="10" spans="1:18" s="8" customFormat="1" ht="19.5" customHeight="1">
      <c r="A10" s="18" t="s">
        <v>3052</v>
      </c>
      <c r="B10" s="1126">
        <v>1</v>
      </c>
      <c r="C10" s="17">
        <v>1</v>
      </c>
      <c r="D10" s="17" t="s">
        <v>288</v>
      </c>
      <c r="E10" s="17" t="s">
        <v>288</v>
      </c>
      <c r="F10" s="24" t="s">
        <v>5458</v>
      </c>
      <c r="G10" s="18">
        <v>1</v>
      </c>
      <c r="H10" s="17">
        <v>905000</v>
      </c>
      <c r="I10" s="477">
        <f t="shared" ref="I10:I15" si="0">G10*H10</f>
        <v>905000</v>
      </c>
      <c r="J10" s="22"/>
      <c r="K10" s="357" t="s">
        <v>5459</v>
      </c>
      <c r="L10" s="18"/>
      <c r="M10" s="18"/>
      <c r="N10" s="30">
        <v>45194</v>
      </c>
      <c r="O10" s="17"/>
      <c r="P10" s="29">
        <v>45232</v>
      </c>
      <c r="Q10" s="30"/>
      <c r="R10" s="23">
        <v>45229</v>
      </c>
    </row>
    <row r="11" spans="1:18" s="8" customFormat="1" ht="19.5" customHeight="1">
      <c r="A11" s="18" t="s">
        <v>3052</v>
      </c>
      <c r="B11" s="1126">
        <v>1</v>
      </c>
      <c r="C11" s="17">
        <f t="shared" ref="C11:C14" si="1">+C10+1</f>
        <v>2</v>
      </c>
      <c r="D11" s="483" t="s">
        <v>288</v>
      </c>
      <c r="E11" s="483" t="s">
        <v>288</v>
      </c>
      <c r="F11" s="108" t="s">
        <v>2248</v>
      </c>
      <c r="G11" s="107">
        <v>1</v>
      </c>
      <c r="H11" s="107">
        <v>40000</v>
      </c>
      <c r="I11" s="1182">
        <f t="shared" si="0"/>
        <v>40000</v>
      </c>
      <c r="J11" s="861"/>
      <c r="K11" s="1714" t="s">
        <v>2249</v>
      </c>
      <c r="L11" s="18"/>
      <c r="M11" s="18"/>
      <c r="N11" s="30">
        <v>45194</v>
      </c>
      <c r="O11" s="17"/>
      <c r="P11" s="29">
        <v>45232</v>
      </c>
      <c r="Q11" s="30"/>
      <c r="R11" s="23">
        <v>45229</v>
      </c>
    </row>
    <row r="12" spans="1:18" s="8" customFormat="1" ht="19.5" customHeight="1">
      <c r="A12" s="18"/>
      <c r="B12" s="739">
        <v>4</v>
      </c>
      <c r="C12" s="17">
        <f>+C11+1</f>
        <v>3</v>
      </c>
      <c r="D12" s="483" t="s">
        <v>288</v>
      </c>
      <c r="E12" s="483" t="s">
        <v>288</v>
      </c>
      <c r="F12" s="108" t="s">
        <v>4670</v>
      </c>
      <c r="G12" s="107">
        <v>1</v>
      </c>
      <c r="H12" s="107">
        <v>2000</v>
      </c>
      <c r="I12" s="1182">
        <f t="shared" si="0"/>
        <v>2000</v>
      </c>
      <c r="J12" s="861"/>
      <c r="K12" s="108" t="s">
        <v>1391</v>
      </c>
      <c r="L12" s="863" t="s">
        <v>4671</v>
      </c>
      <c r="M12" s="18"/>
      <c r="N12" s="30"/>
      <c r="O12" s="17"/>
      <c r="P12" s="29"/>
      <c r="Q12" s="30"/>
      <c r="R12" s="1009"/>
    </row>
    <row r="13" spans="1:18" s="8" customFormat="1" ht="19.5" customHeight="1">
      <c r="A13" s="18"/>
      <c r="B13" s="694">
        <v>5</v>
      </c>
      <c r="C13" s="17">
        <f t="shared" si="1"/>
        <v>4</v>
      </c>
      <c r="D13" s="483" t="s">
        <v>288</v>
      </c>
      <c r="E13" s="483" t="s">
        <v>288</v>
      </c>
      <c r="F13" s="108" t="s">
        <v>4677</v>
      </c>
      <c r="G13" s="107">
        <v>1</v>
      </c>
      <c r="H13" s="1645">
        <v>3500</v>
      </c>
      <c r="I13" s="1182">
        <f t="shared" si="0"/>
        <v>3500</v>
      </c>
      <c r="J13" s="861"/>
      <c r="K13" s="108" t="s">
        <v>1389</v>
      </c>
      <c r="L13" s="863" t="s">
        <v>4671</v>
      </c>
      <c r="M13" s="18"/>
      <c r="N13" s="30"/>
      <c r="O13" s="17"/>
      <c r="P13" s="29"/>
      <c r="Q13" s="30"/>
      <c r="R13" s="1009"/>
    </row>
    <row r="14" spans="1:18" s="8" customFormat="1" ht="19.5" customHeight="1">
      <c r="A14" s="18"/>
      <c r="B14" s="739">
        <v>4</v>
      </c>
      <c r="C14" s="17">
        <f t="shared" si="1"/>
        <v>5</v>
      </c>
      <c r="D14" s="483" t="s">
        <v>288</v>
      </c>
      <c r="E14" s="483" t="s">
        <v>288</v>
      </c>
      <c r="F14" s="108" t="s">
        <v>4678</v>
      </c>
      <c r="G14" s="107">
        <v>1</v>
      </c>
      <c r="H14" s="107">
        <v>3000</v>
      </c>
      <c r="I14" s="1182">
        <f t="shared" si="0"/>
        <v>3000</v>
      </c>
      <c r="J14" s="861"/>
      <c r="K14" s="108" t="s">
        <v>2251</v>
      </c>
      <c r="L14" s="863" t="s">
        <v>4671</v>
      </c>
      <c r="M14" s="18"/>
      <c r="N14" s="30"/>
      <c r="O14" s="17"/>
      <c r="P14" s="29"/>
      <c r="Q14" s="30"/>
      <c r="R14" s="1009"/>
    </row>
    <row r="15" spans="1:18" s="8" customFormat="1" ht="19.5" customHeight="1">
      <c r="A15" s="210" t="s">
        <v>3597</v>
      </c>
      <c r="B15" s="1126">
        <v>1</v>
      </c>
      <c r="C15" s="17">
        <f>+C14+1</f>
        <v>6</v>
      </c>
      <c r="D15" s="483" t="s">
        <v>288</v>
      </c>
      <c r="E15" s="483" t="s">
        <v>288</v>
      </c>
      <c r="F15" s="484" t="s">
        <v>4680</v>
      </c>
      <c r="G15" s="107">
        <v>1</v>
      </c>
      <c r="H15" s="107">
        <v>12000</v>
      </c>
      <c r="I15" s="487">
        <f t="shared" si="0"/>
        <v>12000</v>
      </c>
      <c r="J15" s="174"/>
      <c r="K15" s="1470" t="s">
        <v>5460</v>
      </c>
      <c r="L15" s="1715"/>
      <c r="M15" s="566"/>
      <c r="N15" s="30">
        <v>45194</v>
      </c>
      <c r="O15" s="17"/>
      <c r="P15" s="29">
        <v>45232</v>
      </c>
      <c r="Q15" s="245"/>
      <c r="R15" s="1016"/>
    </row>
    <row r="16" spans="1:18" s="8" customFormat="1" ht="19.5" customHeight="1">
      <c r="B16" s="104"/>
      <c r="C16" s="17"/>
      <c r="D16" s="18"/>
      <c r="E16" s="123"/>
      <c r="F16" s="176"/>
      <c r="G16" s="177"/>
      <c r="H16" s="177"/>
      <c r="I16" s="177"/>
      <c r="J16" s="119"/>
      <c r="K16" s="178"/>
      <c r="L16" s="179"/>
      <c r="M16" s="17"/>
      <c r="N16" s="30"/>
      <c r="O16" s="17"/>
      <c r="P16" s="29"/>
      <c r="Q16" s="29"/>
      <c r="R16" s="23"/>
    </row>
    <row r="17" spans="2:18" s="8" customFormat="1" ht="19.5" customHeight="1">
      <c r="B17" s="18"/>
      <c r="C17" s="17"/>
      <c r="D17" s="17"/>
      <c r="E17" s="17"/>
      <c r="F17" s="50"/>
      <c r="G17" s="18"/>
      <c r="H17" s="51"/>
      <c r="I17" s="169"/>
      <c r="J17" s="22"/>
      <c r="K17" s="26"/>
      <c r="L17" s="94"/>
      <c r="M17" s="17"/>
      <c r="N17" s="30"/>
      <c r="O17" s="17"/>
      <c r="P17" s="29"/>
      <c r="Q17" s="29"/>
      <c r="R17" s="23"/>
    </row>
    <row r="18" spans="2:18" s="8" customFormat="1" ht="19.5" customHeight="1">
      <c r="B18" s="18"/>
      <c r="C18" s="17"/>
      <c r="D18" s="17"/>
      <c r="E18" s="75"/>
      <c r="F18" s="180">
        <f>SUM(I10:I16)</f>
        <v>965500</v>
      </c>
      <c r="G18" s="18"/>
      <c r="H18" s="51"/>
      <c r="I18" s="169"/>
      <c r="J18" s="22"/>
      <c r="K18" s="26"/>
      <c r="L18" s="94"/>
      <c r="M18" s="17"/>
      <c r="N18" s="30"/>
      <c r="O18" s="17"/>
      <c r="P18" s="29"/>
      <c r="Q18" s="29"/>
      <c r="R18" s="23"/>
    </row>
    <row r="19" spans="2:18" s="8" customFormat="1" ht="19.5" customHeight="1">
      <c r="B19" s="18"/>
      <c r="C19" s="17"/>
      <c r="D19" s="17"/>
      <c r="E19" s="17"/>
      <c r="F19" s="176"/>
      <c r="G19" s="292"/>
      <c r="H19" s="197"/>
      <c r="I19" s="197"/>
      <c r="J19" s="198"/>
      <c r="K19" s="199"/>
      <c r="L19" s="192"/>
      <c r="M19" s="192"/>
      <c r="N19" s="194"/>
      <c r="O19" s="191"/>
      <c r="P19" s="193"/>
      <c r="Q19" s="30"/>
      <c r="R19" s="1009"/>
    </row>
    <row r="20" spans="2:18" s="8" customFormat="1" ht="19.5" customHeight="1">
      <c r="B20" s="18"/>
      <c r="C20" s="17"/>
      <c r="D20" s="17"/>
      <c r="E20" s="17"/>
      <c r="F20" s="176"/>
      <c r="G20" s="292"/>
      <c r="H20" s="197"/>
      <c r="I20" s="197"/>
      <c r="J20" s="198"/>
      <c r="K20" s="199"/>
      <c r="L20" s="192"/>
      <c r="M20" s="192"/>
      <c r="N20" s="194"/>
      <c r="O20" s="191"/>
      <c r="P20" s="193"/>
      <c r="Q20" s="30"/>
      <c r="R20" s="1009"/>
    </row>
    <row r="21" spans="2:18" s="8" customFormat="1" ht="19.5" customHeight="1">
      <c r="B21" s="18"/>
      <c r="C21" s="17"/>
      <c r="D21" s="17"/>
      <c r="E21" s="17"/>
      <c r="F21" s="176"/>
      <c r="G21" s="292"/>
      <c r="H21" s="197"/>
      <c r="I21" s="197"/>
      <c r="J21" s="198"/>
      <c r="K21" s="199"/>
      <c r="L21" s="192"/>
      <c r="M21" s="192"/>
      <c r="N21" s="194"/>
      <c r="O21" s="191"/>
      <c r="P21" s="193"/>
      <c r="Q21" s="30"/>
      <c r="R21" s="1009"/>
    </row>
    <row r="22" spans="2:18" ht="18" customHeight="1">
      <c r="B22" s="18"/>
      <c r="C22" s="192"/>
      <c r="D22" s="191"/>
      <c r="E22" s="191"/>
      <c r="F22" s="204"/>
      <c r="G22" s="203"/>
      <c r="H22" s="203"/>
      <c r="I22" s="197"/>
      <c r="J22" s="193"/>
      <c r="K22" s="204"/>
      <c r="L22" s="196"/>
      <c r="M22" s="192"/>
      <c r="N22" s="194"/>
      <c r="O22" s="398"/>
      <c r="P22" s="193"/>
      <c r="Q22" s="30"/>
      <c r="R22" s="23"/>
    </row>
    <row r="23" spans="2:18" ht="18" customHeight="1">
      <c r="B23" s="18"/>
      <c r="C23" s="192"/>
      <c r="D23" s="192"/>
      <c r="E23" s="192"/>
      <c r="F23" s="196" t="s">
        <v>853</v>
      </c>
      <c r="G23" s="197"/>
      <c r="H23" s="197"/>
      <c r="I23" s="197">
        <f>G23*H23</f>
        <v>0</v>
      </c>
      <c r="J23" s="198"/>
      <c r="K23" s="204" t="s">
        <v>854</v>
      </c>
      <c r="L23" s="398"/>
      <c r="M23" s="192"/>
      <c r="N23" s="194"/>
      <c r="O23" s="398"/>
      <c r="P23" s="193"/>
      <c r="Q23" s="30"/>
      <c r="R23" s="1009"/>
    </row>
    <row r="24" spans="2:18" ht="18" customHeight="1">
      <c r="B24" s="18"/>
      <c r="C24" s="192"/>
      <c r="D24" s="191"/>
      <c r="E24" s="191"/>
      <c r="F24" s="196" t="s">
        <v>854</v>
      </c>
      <c r="G24" s="197"/>
      <c r="H24" s="197">
        <v>5000</v>
      </c>
      <c r="I24" s="197">
        <f>G24*H24</f>
        <v>0</v>
      </c>
      <c r="J24" s="198"/>
      <c r="K24" s="204" t="s">
        <v>855</v>
      </c>
      <c r="L24" s="398"/>
      <c r="M24" s="192"/>
      <c r="N24" s="192"/>
      <c r="O24" s="398"/>
      <c r="P24" s="193"/>
      <c r="Q24" s="1009"/>
      <c r="R24" s="1009"/>
    </row>
    <row r="25" spans="2:18" ht="18" customHeight="1">
      <c r="B25" s="18"/>
      <c r="C25" s="192"/>
      <c r="D25" s="191"/>
      <c r="E25" s="191"/>
      <c r="F25" s="196" t="s">
        <v>855</v>
      </c>
      <c r="G25" s="197"/>
      <c r="H25" s="197"/>
      <c r="I25" s="197">
        <f>G25*H25</f>
        <v>0</v>
      </c>
      <c r="J25" s="198"/>
      <c r="K25" s="205"/>
      <c r="L25" s="398"/>
      <c r="M25" s="192"/>
      <c r="N25" s="192"/>
      <c r="O25" s="398"/>
      <c r="P25" s="193"/>
      <c r="Q25" s="1009"/>
      <c r="R25" s="1009"/>
    </row>
    <row r="26" spans="2:18" ht="18" customHeight="1">
      <c r="B26" s="18"/>
      <c r="C26" s="192"/>
      <c r="D26" s="191"/>
      <c r="E26" s="191"/>
      <c r="F26" s="399"/>
      <c r="G26" s="400"/>
      <c r="H26" s="400"/>
      <c r="I26" s="401"/>
      <c r="J26" s="259"/>
      <c r="K26" s="257"/>
      <c r="L26" s="398"/>
      <c r="M26" s="192"/>
      <c r="N26" s="192"/>
      <c r="O26" s="398"/>
      <c r="P26" s="193"/>
      <c r="Q26" s="1009"/>
      <c r="R26" s="1009"/>
    </row>
    <row r="27" spans="2:18" ht="18" customHeight="1"/>
    <row r="28" spans="2:18" ht="18" customHeight="1"/>
  </sheetData>
  <autoFilter ref="C8:P28" xr:uid="{00000000-0009-0000-0000-000003000000}"/>
  <mergeCells count="8">
    <mergeCell ref="C6:E6"/>
    <mergeCell ref="F26:I26"/>
    <mergeCell ref="C2:E2"/>
    <mergeCell ref="H2:J2"/>
    <mergeCell ref="C3:E3"/>
    <mergeCell ref="C4:E4"/>
    <mergeCell ref="H4:K5"/>
    <mergeCell ref="C5:E5"/>
  </mergeCells>
  <phoneticPr fontId="3"/>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FA0AC-E6B3-4A04-8EC6-D88A79DDBB6D}">
  <sheetPr>
    <tabColor rgb="FFFFC000"/>
  </sheetPr>
  <dimension ref="A2:R222"/>
  <sheetViews>
    <sheetView zoomScale="80" zoomScaleNormal="80" workbookViewId="0">
      <pane xSplit="11" ySplit="8" topLeftCell="O162" activePane="bottomRight" state="frozen"/>
      <selection activeCell="D26" sqref="D26"/>
      <selection pane="topRight" activeCell="D26" sqref="D26"/>
      <selection pane="bottomLeft" activeCell="D26" sqref="D26"/>
      <selection pane="bottomRight" activeCell="R156" sqref="R156:R157"/>
    </sheetView>
  </sheetViews>
  <sheetFormatPr defaultColWidth="11.75" defaultRowHeight="13.5" customHeight="1"/>
  <cols>
    <col min="1" max="1" width="18.625" style="9" customWidth="1"/>
    <col min="2" max="2" width="17" style="9" customWidth="1"/>
    <col min="3" max="3" width="6.25" style="8" customWidth="1"/>
    <col min="4" max="4" width="15.25" style="9" customWidth="1"/>
    <col min="5" max="5" width="15.5" style="9" customWidth="1"/>
    <col min="6" max="6" width="71.5" style="9" customWidth="1"/>
    <col min="7" max="7" width="10.75" style="8" customWidth="1"/>
    <col min="8" max="9" width="12.125" style="8" customWidth="1"/>
    <col min="10" max="10" width="7.125" style="10" customWidth="1"/>
    <col min="11" max="11" width="44.125" style="9" customWidth="1"/>
    <col min="12" max="12" width="45.25" style="9" customWidth="1"/>
    <col min="13" max="13" width="8.125" style="8" customWidth="1"/>
    <col min="14" max="14" width="17" style="8" customWidth="1"/>
    <col min="15" max="15" width="7.875" style="9" customWidth="1"/>
    <col min="16" max="16" width="16.375" style="8" customWidth="1"/>
    <col min="17" max="17" width="17.875" style="188" customWidth="1"/>
    <col min="18" max="18" width="19.375" style="188" customWidth="1"/>
    <col min="19" max="16384" width="11.75" style="9"/>
  </cols>
  <sheetData>
    <row r="2" spans="1:18" ht="20.100000000000001" customHeight="1">
      <c r="C2" s="1" t="s">
        <v>0</v>
      </c>
      <c r="D2" s="1"/>
      <c r="E2" s="1"/>
      <c r="F2" s="2" t="s">
        <v>3048</v>
      </c>
      <c r="H2" s="4" t="s">
        <v>2</v>
      </c>
      <c r="I2" s="5"/>
      <c r="J2" s="6"/>
      <c r="K2" s="7">
        <f>SUM(I:I)</f>
        <v>191434</v>
      </c>
    </row>
    <row r="3" spans="1:18" ht="20.100000000000001" customHeight="1">
      <c r="C3" s="1" t="s">
        <v>3</v>
      </c>
      <c r="D3" s="1"/>
      <c r="E3" s="1"/>
      <c r="F3" s="13" t="s">
        <v>2522</v>
      </c>
      <c r="I3" s="1060" t="s">
        <v>5461</v>
      </c>
      <c r="J3" s="1060"/>
      <c r="K3" s="1060"/>
      <c r="L3" s="1060"/>
    </row>
    <row r="4" spans="1:18" ht="20.100000000000001" customHeight="1">
      <c r="C4" s="1" t="s">
        <v>1373</v>
      </c>
      <c r="D4" s="1"/>
      <c r="E4" s="1"/>
      <c r="F4" s="13" t="s">
        <v>5462</v>
      </c>
      <c r="I4" s="1060"/>
      <c r="J4" s="1060"/>
      <c r="K4" s="1060"/>
      <c r="L4" s="1060"/>
    </row>
    <row r="5" spans="1:18" ht="20.100000000000001" customHeight="1">
      <c r="C5" s="1" t="s">
        <v>6</v>
      </c>
      <c r="D5" s="1"/>
      <c r="E5" s="1"/>
      <c r="F5" s="16">
        <v>45219</v>
      </c>
      <c r="H5" s="1716" t="s">
        <v>1493</v>
      </c>
      <c r="I5" s="466"/>
      <c r="J5" s="459"/>
    </row>
    <row r="6" spans="1:18" ht="20.100000000000001" customHeight="1">
      <c r="C6" s="1" t="s">
        <v>7</v>
      </c>
      <c r="D6" s="1"/>
      <c r="E6" s="1"/>
      <c r="F6" s="16">
        <v>45222</v>
      </c>
      <c r="H6" s="1717"/>
      <c r="J6" s="459"/>
    </row>
    <row r="8" spans="1:18" s="8" customFormat="1" ht="19.5" customHeight="1">
      <c r="B8" s="104" t="s">
        <v>602</v>
      </c>
      <c r="C8" s="190" t="s">
        <v>603</v>
      </c>
      <c r="D8" s="191" t="s">
        <v>604</v>
      </c>
      <c r="E8" s="191" t="s">
        <v>605</v>
      </c>
      <c r="F8" s="192" t="s">
        <v>606</v>
      </c>
      <c r="G8" s="192" t="s">
        <v>12</v>
      </c>
      <c r="H8" s="192" t="s">
        <v>13</v>
      </c>
      <c r="I8" s="193" t="s">
        <v>14</v>
      </c>
      <c r="J8" s="193" t="s">
        <v>607</v>
      </c>
      <c r="K8" s="192" t="s">
        <v>608</v>
      </c>
      <c r="L8" s="192" t="s">
        <v>609</v>
      </c>
      <c r="M8" s="192" t="s">
        <v>610</v>
      </c>
      <c r="N8" s="194" t="s">
        <v>611</v>
      </c>
      <c r="O8" s="191" t="s">
        <v>612</v>
      </c>
      <c r="P8" s="192" t="s">
        <v>613</v>
      </c>
      <c r="Q8" s="194" t="s">
        <v>614</v>
      </c>
      <c r="R8" s="195" t="s">
        <v>615</v>
      </c>
    </row>
    <row r="9" spans="1:18" s="8" customFormat="1" ht="19.5" customHeight="1">
      <c r="C9" s="738"/>
      <c r="D9" s="647"/>
      <c r="E9" s="647"/>
      <c r="F9" s="268"/>
      <c r="G9" s="197"/>
      <c r="H9" s="197"/>
      <c r="I9" s="197"/>
      <c r="J9" s="198"/>
      <c r="K9" s="199"/>
      <c r="L9" s="192"/>
      <c r="M9" s="192"/>
      <c r="N9" s="194"/>
      <c r="O9" s="191"/>
      <c r="P9" s="192"/>
      <c r="Q9" s="194"/>
      <c r="R9" s="195"/>
    </row>
    <row r="10" spans="1:18" s="8" customFormat="1" ht="19.5" customHeight="1">
      <c r="C10" s="738"/>
      <c r="D10" s="647"/>
      <c r="E10" s="647"/>
      <c r="F10" s="268"/>
      <c r="G10" s="197"/>
      <c r="H10" s="197"/>
      <c r="I10" s="197"/>
      <c r="J10" s="198"/>
      <c r="K10" s="199"/>
      <c r="L10" s="192"/>
      <c r="M10" s="192"/>
      <c r="N10" s="194"/>
      <c r="O10" s="191"/>
      <c r="P10" s="192"/>
      <c r="Q10" s="194"/>
      <c r="R10" s="195"/>
    </row>
    <row r="11" spans="1:18" ht="18" customHeight="1">
      <c r="A11" s="8"/>
      <c r="B11" s="8"/>
      <c r="C11" s="17"/>
      <c r="D11" s="1090" t="s">
        <v>3069</v>
      </c>
      <c r="E11" s="1091"/>
      <c r="F11" s="1092"/>
      <c r="G11" s="18"/>
      <c r="H11" s="18"/>
      <c r="I11" s="22"/>
      <c r="J11" s="357"/>
      <c r="K11" s="18"/>
      <c r="L11" s="18"/>
      <c r="M11" s="18"/>
      <c r="N11" s="30"/>
      <c r="O11" s="17"/>
      <c r="P11" s="18"/>
      <c r="Q11" s="30"/>
      <c r="R11" s="23"/>
    </row>
    <row r="12" spans="1:18" ht="18" customHeight="1">
      <c r="A12" s="8"/>
      <c r="B12" s="8"/>
      <c r="C12" s="17"/>
      <c r="D12" s="17"/>
      <c r="E12" s="17"/>
      <c r="F12" s="24"/>
      <c r="G12" s="18"/>
      <c r="H12" s="18"/>
      <c r="I12" s="56"/>
      <c r="J12" s="357"/>
      <c r="K12" s="357"/>
      <c r="L12" s="18"/>
      <c r="M12" s="18"/>
      <c r="N12" s="30"/>
      <c r="O12" s="17"/>
      <c r="P12" s="18"/>
      <c r="Q12" s="30"/>
      <c r="R12" s="23"/>
    </row>
    <row r="13" spans="1:18" ht="18" customHeight="1">
      <c r="A13" s="18" t="s">
        <v>642</v>
      </c>
      <c r="B13" s="694">
        <v>10</v>
      </c>
      <c r="C13" s="213">
        <v>1</v>
      </c>
      <c r="D13" s="216" t="s">
        <v>270</v>
      </c>
      <c r="E13" s="216" t="s">
        <v>167</v>
      </c>
      <c r="F13" s="24" t="s">
        <v>3102</v>
      </c>
      <c r="G13" s="18">
        <v>1</v>
      </c>
      <c r="H13" s="18">
        <v>8913</v>
      </c>
      <c r="I13" s="56">
        <f t="shared" ref="I13:I43" si="0">G13*H13</f>
        <v>8913</v>
      </c>
      <c r="J13" s="357"/>
      <c r="K13" s="357" t="s">
        <v>3103</v>
      </c>
      <c r="L13" s="18"/>
      <c r="M13" s="18"/>
      <c r="N13" s="30">
        <v>45201</v>
      </c>
      <c r="O13" s="17"/>
      <c r="P13" s="18"/>
      <c r="Q13" s="30">
        <v>45219</v>
      </c>
      <c r="R13" s="23">
        <v>45219</v>
      </c>
    </row>
    <row r="14" spans="1:18" ht="18" customHeight="1">
      <c r="A14" s="18" t="s">
        <v>276</v>
      </c>
      <c r="B14" s="694">
        <v>10</v>
      </c>
      <c r="C14" s="213">
        <f>+C13+1</f>
        <v>2</v>
      </c>
      <c r="D14" s="52" t="s">
        <v>167</v>
      </c>
      <c r="E14" s="52" t="s">
        <v>167</v>
      </c>
      <c r="F14" s="24" t="s">
        <v>3104</v>
      </c>
      <c r="G14" s="18">
        <v>2</v>
      </c>
      <c r="H14" s="18">
        <v>156</v>
      </c>
      <c r="I14" s="56">
        <f t="shared" si="0"/>
        <v>312</v>
      </c>
      <c r="J14" s="357"/>
      <c r="K14" s="357" t="s">
        <v>3105</v>
      </c>
      <c r="L14" s="24" t="s">
        <v>3106</v>
      </c>
      <c r="M14" s="18"/>
      <c r="N14" s="30">
        <v>45201</v>
      </c>
      <c r="O14" s="17"/>
      <c r="P14" s="18"/>
      <c r="Q14" s="30">
        <v>45219</v>
      </c>
      <c r="R14" s="23">
        <v>45219</v>
      </c>
    </row>
    <row r="15" spans="1:18" ht="18" customHeight="1">
      <c r="A15" s="18" t="s">
        <v>276</v>
      </c>
      <c r="B15" s="694">
        <v>10</v>
      </c>
      <c r="C15" s="213">
        <f>+C14+1</f>
        <v>3</v>
      </c>
      <c r="D15" s="52" t="s">
        <v>167</v>
      </c>
      <c r="E15" s="52" t="s">
        <v>167</v>
      </c>
      <c r="F15" s="321" t="s">
        <v>545</v>
      </c>
      <c r="G15" s="54">
        <v>10</v>
      </c>
      <c r="H15" s="220">
        <v>29</v>
      </c>
      <c r="I15" s="56">
        <f t="shared" si="0"/>
        <v>290</v>
      </c>
      <c r="J15" s="514"/>
      <c r="K15" s="514" t="s">
        <v>2309</v>
      </c>
      <c r="L15" s="24" t="s">
        <v>3078</v>
      </c>
      <c r="M15" s="18"/>
      <c r="N15" s="30">
        <v>45201</v>
      </c>
      <c r="O15" s="17"/>
      <c r="P15" s="18"/>
      <c r="Q15" s="30">
        <v>45219</v>
      </c>
      <c r="R15" s="23">
        <v>45219</v>
      </c>
    </row>
    <row r="16" spans="1:18" ht="18" customHeight="1">
      <c r="A16" s="18" t="s">
        <v>276</v>
      </c>
      <c r="B16" s="694">
        <v>10</v>
      </c>
      <c r="C16" s="213">
        <f>+C15+1</f>
        <v>4</v>
      </c>
      <c r="D16" s="283" t="s">
        <v>167</v>
      </c>
      <c r="E16" s="283" t="s">
        <v>167</v>
      </c>
      <c r="F16" s="284" t="s">
        <v>2310</v>
      </c>
      <c r="G16" s="360"/>
      <c r="H16" s="360">
        <v>75</v>
      </c>
      <c r="I16" s="286">
        <f>G16*H16</f>
        <v>0</v>
      </c>
      <c r="J16" s="369"/>
      <c r="K16" s="369" t="s">
        <v>3107</v>
      </c>
      <c r="L16" s="53" t="s">
        <v>3108</v>
      </c>
      <c r="M16" s="18"/>
      <c r="N16" s="30"/>
      <c r="O16" s="17"/>
      <c r="P16" s="18"/>
      <c r="Q16" s="30"/>
      <c r="R16" s="23"/>
    </row>
    <row r="17" spans="1:18" ht="18" customHeight="1">
      <c r="A17" s="18" t="s">
        <v>276</v>
      </c>
      <c r="B17" s="694">
        <v>10</v>
      </c>
      <c r="C17" s="213">
        <f>+C16+1</f>
        <v>5</v>
      </c>
      <c r="D17" s="52" t="s">
        <v>167</v>
      </c>
      <c r="E17" s="52" t="s">
        <v>167</v>
      </c>
      <c r="F17" s="24" t="s">
        <v>3109</v>
      </c>
      <c r="G17" s="112">
        <v>1</v>
      </c>
      <c r="H17" s="220">
        <v>250</v>
      </c>
      <c r="I17" s="56">
        <f t="shared" si="0"/>
        <v>250</v>
      </c>
      <c r="J17" s="514"/>
      <c r="K17" s="514" t="s">
        <v>2144</v>
      </c>
      <c r="L17" s="24" t="s">
        <v>3078</v>
      </c>
      <c r="M17" s="18"/>
      <c r="N17" s="30">
        <v>45201</v>
      </c>
      <c r="O17" s="17"/>
      <c r="P17" s="18"/>
      <c r="Q17" s="30">
        <v>45219</v>
      </c>
      <c r="R17" s="23">
        <v>45219</v>
      </c>
    </row>
    <row r="18" spans="1:18" ht="18" customHeight="1">
      <c r="A18" s="8"/>
      <c r="B18" s="8"/>
      <c r="C18" s="17"/>
      <c r="D18" s="65"/>
      <c r="E18" s="65"/>
      <c r="F18" s="152"/>
      <c r="G18" s="138"/>
      <c r="H18" s="138"/>
      <c r="I18" s="1487"/>
      <c r="J18" s="1099"/>
      <c r="K18" s="1099"/>
      <c r="L18" s="152"/>
      <c r="M18" s="18"/>
      <c r="N18" s="30"/>
      <c r="O18" s="17"/>
      <c r="P18" s="18"/>
      <c r="Q18" s="30"/>
      <c r="R18" s="23"/>
    </row>
    <row r="19" spans="1:18" ht="18" customHeight="1">
      <c r="A19" s="18" t="s">
        <v>642</v>
      </c>
      <c r="B19" s="694">
        <v>10</v>
      </c>
      <c r="C19" s="213">
        <f>+C17+1</f>
        <v>6</v>
      </c>
      <c r="D19" s="216" t="s">
        <v>270</v>
      </c>
      <c r="E19" s="216" t="s">
        <v>167</v>
      </c>
      <c r="F19" s="24" t="s">
        <v>4698</v>
      </c>
      <c r="G19" s="18">
        <v>1</v>
      </c>
      <c r="H19" s="18">
        <v>8623</v>
      </c>
      <c r="I19" s="22">
        <f t="shared" ref="I19:I22" si="1">G19*H19</f>
        <v>8623</v>
      </c>
      <c r="J19" s="357"/>
      <c r="K19" s="24" t="s">
        <v>4699</v>
      </c>
      <c r="L19" s="152"/>
      <c r="M19" s="18"/>
      <c r="N19" s="30">
        <v>45201</v>
      </c>
      <c r="O19" s="17"/>
      <c r="P19" s="18"/>
      <c r="Q19" s="30">
        <v>45219</v>
      </c>
      <c r="R19" s="23">
        <v>45219</v>
      </c>
    </row>
    <row r="20" spans="1:18" ht="18" customHeight="1">
      <c r="A20" s="18" t="s">
        <v>276</v>
      </c>
      <c r="B20" s="694">
        <v>10</v>
      </c>
      <c r="C20" s="213">
        <f t="shared" ref="C20:C22" si="2">+C19+1</f>
        <v>7</v>
      </c>
      <c r="D20" s="52" t="s">
        <v>167</v>
      </c>
      <c r="E20" s="52" t="s">
        <v>167</v>
      </c>
      <c r="F20" s="57" t="s">
        <v>2344</v>
      </c>
      <c r="G20" s="54">
        <v>4</v>
      </c>
      <c r="H20" s="54">
        <v>169</v>
      </c>
      <c r="I20" s="56">
        <f t="shared" si="1"/>
        <v>676</v>
      </c>
      <c r="J20" s="366"/>
      <c r="K20" s="366" t="s">
        <v>4700</v>
      </c>
      <c r="L20" s="152"/>
      <c r="M20" s="18"/>
      <c r="N20" s="30">
        <v>45201</v>
      </c>
      <c r="O20" s="17"/>
      <c r="P20" s="18"/>
      <c r="Q20" s="30">
        <v>45219</v>
      </c>
      <c r="R20" s="23">
        <v>45219</v>
      </c>
    </row>
    <row r="21" spans="1:18" ht="18" customHeight="1">
      <c r="A21" s="18" t="s">
        <v>276</v>
      </c>
      <c r="B21" s="694">
        <v>10</v>
      </c>
      <c r="C21" s="213">
        <f t="shared" si="2"/>
        <v>8</v>
      </c>
      <c r="D21" s="17" t="s">
        <v>167</v>
      </c>
      <c r="E21" s="17" t="s">
        <v>167</v>
      </c>
      <c r="F21" s="24" t="s">
        <v>3075</v>
      </c>
      <c r="G21" s="18">
        <v>2</v>
      </c>
      <c r="H21" s="18">
        <v>1200</v>
      </c>
      <c r="I21" s="22">
        <f t="shared" si="1"/>
        <v>2400</v>
      </c>
      <c r="J21" s="357"/>
      <c r="K21" s="357" t="s">
        <v>3075</v>
      </c>
      <c r="L21" s="152"/>
      <c r="M21" s="18"/>
      <c r="N21" s="30">
        <v>45201</v>
      </c>
      <c r="O21" s="17"/>
      <c r="P21" s="18"/>
      <c r="Q21" s="30">
        <v>45219</v>
      </c>
      <c r="R21" s="23">
        <v>45219</v>
      </c>
    </row>
    <row r="22" spans="1:18" ht="18" customHeight="1">
      <c r="A22" s="18" t="s">
        <v>276</v>
      </c>
      <c r="B22" s="694">
        <v>10</v>
      </c>
      <c r="C22" s="213">
        <f t="shared" si="2"/>
        <v>9</v>
      </c>
      <c r="D22" s="283" t="s">
        <v>167</v>
      </c>
      <c r="E22" s="283" t="s">
        <v>167</v>
      </c>
      <c r="F22" s="417" t="s">
        <v>889</v>
      </c>
      <c r="G22" s="541"/>
      <c r="H22" s="222">
        <v>20</v>
      </c>
      <c r="I22" s="222">
        <f t="shared" si="1"/>
        <v>0</v>
      </c>
      <c r="J22" s="1095"/>
      <c r="K22" s="1095" t="s">
        <v>5463</v>
      </c>
      <c r="L22" s="152"/>
      <c r="M22" s="18"/>
      <c r="N22" s="30"/>
      <c r="O22" s="17"/>
      <c r="P22" s="18"/>
      <c r="Q22" s="30"/>
      <c r="R22" s="23"/>
    </row>
    <row r="23" spans="1:18" ht="18" customHeight="1">
      <c r="A23" s="8"/>
      <c r="B23" s="8"/>
      <c r="C23" s="17"/>
      <c r="D23" s="65"/>
      <c r="E23" s="65"/>
      <c r="F23" s="152"/>
      <c r="G23" s="138"/>
      <c r="H23" s="138"/>
      <c r="I23" s="1487"/>
      <c r="J23" s="1099"/>
      <c r="K23" s="1099"/>
      <c r="L23" s="152"/>
      <c r="M23" s="18"/>
      <c r="N23" s="30"/>
      <c r="O23" s="17"/>
      <c r="P23" s="18"/>
      <c r="Q23" s="30"/>
      <c r="R23" s="23"/>
    </row>
    <row r="24" spans="1:18" ht="18" customHeight="1">
      <c r="A24" s="18" t="s">
        <v>642</v>
      </c>
      <c r="B24" s="694">
        <v>10</v>
      </c>
      <c r="C24" s="213">
        <f>+C22+1</f>
        <v>10</v>
      </c>
      <c r="D24" s="216" t="s">
        <v>270</v>
      </c>
      <c r="E24" s="216" t="s">
        <v>167</v>
      </c>
      <c r="F24" s="53" t="s">
        <v>5464</v>
      </c>
      <c r="G24" s="54">
        <v>1</v>
      </c>
      <c r="H24" s="54">
        <v>9311</v>
      </c>
      <c r="I24" s="56">
        <f t="shared" ref="I24:I26" si="3">G24*H24</f>
        <v>9311</v>
      </c>
      <c r="J24" s="366"/>
      <c r="K24" s="366" t="s">
        <v>5465</v>
      </c>
      <c r="L24" s="152"/>
      <c r="M24" s="18"/>
      <c r="N24" s="30">
        <v>45201</v>
      </c>
      <c r="O24" s="17"/>
      <c r="P24" s="18"/>
      <c r="Q24" s="30">
        <v>45219</v>
      </c>
      <c r="R24" s="23">
        <v>45219</v>
      </c>
    </row>
    <row r="25" spans="1:18" ht="18" customHeight="1">
      <c r="A25" s="18" t="s">
        <v>276</v>
      </c>
      <c r="B25" s="694">
        <v>10</v>
      </c>
      <c r="C25" s="213">
        <f>+C24+1</f>
        <v>11</v>
      </c>
      <c r="D25" s="17" t="s">
        <v>167</v>
      </c>
      <c r="E25" s="17" t="s">
        <v>167</v>
      </c>
      <c r="F25" s="24" t="s">
        <v>879</v>
      </c>
      <c r="G25" s="18">
        <v>10</v>
      </c>
      <c r="H25" s="18">
        <v>79</v>
      </c>
      <c r="I25" s="56">
        <f t="shared" si="3"/>
        <v>790</v>
      </c>
      <c r="J25" s="357"/>
      <c r="K25" s="357" t="s">
        <v>5466</v>
      </c>
      <c r="L25" s="152"/>
      <c r="M25" s="18"/>
      <c r="N25" s="30">
        <v>45201</v>
      </c>
      <c r="O25" s="17"/>
      <c r="P25" s="18"/>
      <c r="Q25" s="30">
        <v>45219</v>
      </c>
      <c r="R25" s="23">
        <v>45219</v>
      </c>
    </row>
    <row r="26" spans="1:18" ht="18" customHeight="1">
      <c r="A26" s="18" t="s">
        <v>276</v>
      </c>
      <c r="B26" s="694">
        <v>10</v>
      </c>
      <c r="C26" s="213">
        <f>+C25+1</f>
        <v>12</v>
      </c>
      <c r="D26" s="283" t="s">
        <v>167</v>
      </c>
      <c r="E26" s="283" t="s">
        <v>167</v>
      </c>
      <c r="F26" s="417" t="s">
        <v>3119</v>
      </c>
      <c r="G26" s="541"/>
      <c r="H26" s="222">
        <v>27</v>
      </c>
      <c r="I26" s="222">
        <f t="shared" si="3"/>
        <v>0</v>
      </c>
      <c r="J26" s="1095"/>
      <c r="K26" s="1095" t="s">
        <v>5467</v>
      </c>
      <c r="L26" s="152"/>
      <c r="M26" s="18"/>
      <c r="N26" s="30"/>
      <c r="O26" s="17"/>
      <c r="P26" s="18"/>
      <c r="Q26" s="30"/>
      <c r="R26" s="23"/>
    </row>
    <row r="27" spans="1:18" ht="18" customHeight="1">
      <c r="A27" s="8"/>
      <c r="B27" s="8"/>
      <c r="C27" s="17"/>
      <c r="D27" s="65"/>
      <c r="E27" s="65"/>
      <c r="F27" s="152"/>
      <c r="G27" s="138"/>
      <c r="H27" s="138"/>
      <c r="I27" s="1487"/>
      <c r="J27" s="1099"/>
      <c r="K27" s="1099"/>
      <c r="L27" s="152"/>
      <c r="M27" s="18"/>
      <c r="N27" s="30"/>
      <c r="O27" s="17"/>
      <c r="P27" s="18"/>
      <c r="Q27" s="30"/>
      <c r="R27" s="23"/>
    </row>
    <row r="28" spans="1:18" ht="18" customHeight="1">
      <c r="A28" s="18" t="s">
        <v>642</v>
      </c>
      <c r="B28" s="694">
        <v>10</v>
      </c>
      <c r="C28" s="213">
        <f>+C26+1</f>
        <v>13</v>
      </c>
      <c r="D28" s="216" t="s">
        <v>270</v>
      </c>
      <c r="E28" s="216" t="s">
        <v>167</v>
      </c>
      <c r="F28" s="24" t="s">
        <v>3085</v>
      </c>
      <c r="G28" s="18">
        <v>1</v>
      </c>
      <c r="H28" s="18">
        <v>7358</v>
      </c>
      <c r="I28" s="56">
        <f t="shared" ref="I28:I29" si="4">G28*H28</f>
        <v>7358</v>
      </c>
      <c r="J28" s="357"/>
      <c r="K28" s="357" t="s">
        <v>3086</v>
      </c>
      <c r="L28" s="152"/>
      <c r="M28" s="18"/>
      <c r="N28" s="30">
        <v>45201</v>
      </c>
      <c r="O28" s="17"/>
      <c r="P28" s="18"/>
      <c r="Q28" s="30">
        <v>45219</v>
      </c>
      <c r="R28" s="23">
        <v>45219</v>
      </c>
    </row>
    <row r="29" spans="1:18" ht="18" customHeight="1">
      <c r="A29" s="18" t="s">
        <v>628</v>
      </c>
      <c r="B29" s="694">
        <v>10</v>
      </c>
      <c r="C29" s="213">
        <f t="shared" ref="C29:C31" si="5">+C28+1</f>
        <v>14</v>
      </c>
      <c r="D29" s="17" t="s">
        <v>167</v>
      </c>
      <c r="E29" s="17" t="s">
        <v>167</v>
      </c>
      <c r="F29" s="24" t="s">
        <v>5468</v>
      </c>
      <c r="G29" s="18">
        <v>2</v>
      </c>
      <c r="H29" s="18">
        <v>2970</v>
      </c>
      <c r="I29" s="56">
        <f t="shared" si="4"/>
        <v>5940</v>
      </c>
      <c r="J29" s="357"/>
      <c r="K29" s="357" t="s">
        <v>3088</v>
      </c>
      <c r="L29" s="152"/>
      <c r="M29" s="18"/>
      <c r="N29" s="30">
        <v>45201</v>
      </c>
      <c r="O29" s="17"/>
      <c r="P29" s="18"/>
      <c r="Q29" s="30">
        <v>45219</v>
      </c>
      <c r="R29" s="23">
        <v>45219</v>
      </c>
    </row>
    <row r="30" spans="1:18" ht="18" customHeight="1">
      <c r="A30" s="18" t="s">
        <v>276</v>
      </c>
      <c r="B30" s="694">
        <v>10</v>
      </c>
      <c r="C30" s="213">
        <f t="shared" si="5"/>
        <v>15</v>
      </c>
      <c r="D30" s="17" t="s">
        <v>167</v>
      </c>
      <c r="E30" s="17" t="s">
        <v>167</v>
      </c>
      <c r="F30" s="24" t="s">
        <v>3089</v>
      </c>
      <c r="G30" s="18">
        <v>2</v>
      </c>
      <c r="H30" s="18">
        <v>71</v>
      </c>
      <c r="I30" s="56">
        <f>G30*H30</f>
        <v>142</v>
      </c>
      <c r="J30" s="357"/>
      <c r="K30" s="357" t="s">
        <v>3089</v>
      </c>
      <c r="L30" s="152"/>
      <c r="M30" s="18"/>
      <c r="N30" s="30">
        <v>45201</v>
      </c>
      <c r="O30" s="17"/>
      <c r="P30" s="18"/>
      <c r="Q30" s="30">
        <v>45219</v>
      </c>
      <c r="R30" s="23">
        <v>45219</v>
      </c>
    </row>
    <row r="31" spans="1:18" ht="18" customHeight="1">
      <c r="A31" s="18" t="s">
        <v>276</v>
      </c>
      <c r="B31" s="694">
        <v>10</v>
      </c>
      <c r="C31" s="213">
        <f t="shared" si="5"/>
        <v>16</v>
      </c>
      <c r="D31" s="283" t="s">
        <v>167</v>
      </c>
      <c r="E31" s="283" t="s">
        <v>167</v>
      </c>
      <c r="F31" s="369" t="s">
        <v>889</v>
      </c>
      <c r="G31" s="360"/>
      <c r="H31" s="360">
        <v>20</v>
      </c>
      <c r="I31" s="285">
        <f t="shared" ref="I31" si="6">G31*H31</f>
        <v>0</v>
      </c>
      <c r="J31" s="805"/>
      <c r="K31" s="1095" t="s">
        <v>5469</v>
      </c>
      <c r="L31" s="152"/>
      <c r="M31" s="18"/>
      <c r="N31" s="30"/>
      <c r="O31" s="17"/>
      <c r="P31" s="18"/>
      <c r="Q31" s="30"/>
      <c r="R31" s="23"/>
    </row>
    <row r="32" spans="1:18" ht="18" customHeight="1">
      <c r="A32" s="8"/>
      <c r="B32" s="8"/>
      <c r="C32" s="17"/>
      <c r="D32" s="17"/>
      <c r="E32" s="17"/>
      <c r="F32" s="24"/>
      <c r="G32" s="18"/>
      <c r="H32" s="18"/>
      <c r="I32" s="56"/>
      <c r="J32" s="357"/>
      <c r="K32" s="357"/>
      <c r="L32" s="152"/>
      <c r="M32" s="18"/>
      <c r="N32" s="30"/>
      <c r="O32" s="17"/>
      <c r="P32" s="18"/>
      <c r="Q32" s="30"/>
      <c r="R32" s="23"/>
    </row>
    <row r="33" spans="1:18" ht="18" customHeight="1">
      <c r="A33" s="18" t="s">
        <v>628</v>
      </c>
      <c r="B33" s="694">
        <v>10</v>
      </c>
      <c r="C33" s="213">
        <f>+C31+1</f>
        <v>17</v>
      </c>
      <c r="D33" s="216" t="s">
        <v>270</v>
      </c>
      <c r="E33" s="216" t="s">
        <v>167</v>
      </c>
      <c r="F33" s="24" t="s">
        <v>3091</v>
      </c>
      <c r="G33" s="18">
        <v>1</v>
      </c>
      <c r="H33" s="18">
        <v>2660</v>
      </c>
      <c r="I33" s="56">
        <f t="shared" ref="I33:I34" si="7">G33*H33</f>
        <v>2660</v>
      </c>
      <c r="J33" s="357"/>
      <c r="K33" s="357" t="s">
        <v>3092</v>
      </c>
      <c r="L33" s="152"/>
      <c r="M33" s="18"/>
      <c r="N33" s="30">
        <v>45201</v>
      </c>
      <c r="O33" s="17"/>
      <c r="P33" s="18"/>
      <c r="Q33" s="30">
        <v>45219</v>
      </c>
      <c r="R33" s="23">
        <v>45219</v>
      </c>
    </row>
    <row r="34" spans="1:18" ht="18" customHeight="1">
      <c r="A34" s="18" t="s">
        <v>276</v>
      </c>
      <c r="B34" s="694">
        <v>10</v>
      </c>
      <c r="C34" s="213">
        <f>+C33+1</f>
        <v>18</v>
      </c>
      <c r="D34" s="283" t="s">
        <v>167</v>
      </c>
      <c r="E34" s="283" t="s">
        <v>167</v>
      </c>
      <c r="F34" s="369" t="s">
        <v>879</v>
      </c>
      <c r="G34" s="360"/>
      <c r="H34" s="360">
        <v>94</v>
      </c>
      <c r="I34" s="285">
        <f t="shared" si="7"/>
        <v>0</v>
      </c>
      <c r="J34" s="805"/>
      <c r="K34" s="805" t="s">
        <v>5470</v>
      </c>
      <c r="L34" s="152"/>
      <c r="M34" s="18"/>
      <c r="N34" s="30"/>
      <c r="O34" s="17"/>
      <c r="P34" s="18"/>
      <c r="Q34" s="30"/>
      <c r="R34" s="23"/>
    </row>
    <row r="35" spans="1:18" ht="18" customHeight="1">
      <c r="A35" s="18" t="s">
        <v>276</v>
      </c>
      <c r="B35" s="694">
        <v>10</v>
      </c>
      <c r="C35" s="213">
        <f>+C34+1</f>
        <v>19</v>
      </c>
      <c r="D35" s="17" t="s">
        <v>167</v>
      </c>
      <c r="E35" s="17" t="s">
        <v>167</v>
      </c>
      <c r="F35" s="24" t="s">
        <v>3093</v>
      </c>
      <c r="G35" s="18">
        <v>4</v>
      </c>
      <c r="H35" s="18">
        <v>169</v>
      </c>
      <c r="I35" s="56">
        <f>G35*H35</f>
        <v>676</v>
      </c>
      <c r="J35" s="357"/>
      <c r="K35" s="357" t="s">
        <v>3074</v>
      </c>
      <c r="L35" s="152"/>
      <c r="M35" s="18"/>
      <c r="N35" s="30">
        <v>45201</v>
      </c>
      <c r="O35" s="17"/>
      <c r="P35" s="18"/>
      <c r="Q35" s="30">
        <v>45219</v>
      </c>
      <c r="R35" s="23">
        <v>45219</v>
      </c>
    </row>
    <row r="36" spans="1:18" ht="18" customHeight="1">
      <c r="A36" s="8"/>
      <c r="B36" s="8"/>
      <c r="C36" s="17"/>
      <c r="D36" s="17"/>
      <c r="E36" s="17"/>
      <c r="F36" s="24"/>
      <c r="G36" s="18"/>
      <c r="H36" s="18"/>
      <c r="I36" s="56"/>
      <c r="J36" s="357"/>
      <c r="K36" s="357"/>
      <c r="L36" s="152"/>
      <c r="M36" s="18"/>
      <c r="N36" s="30"/>
      <c r="O36" s="17"/>
      <c r="P36" s="18"/>
      <c r="Q36" s="30"/>
      <c r="R36" s="23"/>
    </row>
    <row r="37" spans="1:18" ht="18" customHeight="1">
      <c r="A37" s="18" t="s">
        <v>642</v>
      </c>
      <c r="B37" s="694">
        <v>10</v>
      </c>
      <c r="C37" s="213">
        <f>+C35+1</f>
        <v>20</v>
      </c>
      <c r="D37" s="216" t="s">
        <v>270</v>
      </c>
      <c r="E37" s="216" t="s">
        <v>167</v>
      </c>
      <c r="F37" s="24" t="s">
        <v>5471</v>
      </c>
      <c r="G37" s="18">
        <v>1</v>
      </c>
      <c r="H37" s="18">
        <v>6583</v>
      </c>
      <c r="I37" s="56">
        <f t="shared" ref="I37" si="8">G37*H37</f>
        <v>6583</v>
      </c>
      <c r="J37" s="357"/>
      <c r="K37" s="357" t="s">
        <v>5472</v>
      </c>
      <c r="L37" s="152"/>
      <c r="M37" s="18"/>
      <c r="N37" s="30">
        <v>45201</v>
      </c>
      <c r="O37" s="17"/>
      <c r="P37" s="18"/>
      <c r="Q37" s="30">
        <v>45219</v>
      </c>
      <c r="R37" s="23">
        <v>45219</v>
      </c>
    </row>
    <row r="38" spans="1:18" ht="18" customHeight="1">
      <c r="A38" s="18" t="s">
        <v>276</v>
      </c>
      <c r="B38" s="694">
        <v>10</v>
      </c>
      <c r="C38" s="213">
        <f>+C37+1</f>
        <v>21</v>
      </c>
      <c r="D38" s="52" t="s">
        <v>167</v>
      </c>
      <c r="E38" s="52" t="s">
        <v>167</v>
      </c>
      <c r="F38" s="1096" t="s">
        <v>3096</v>
      </c>
      <c r="G38" s="18">
        <v>1</v>
      </c>
      <c r="H38" s="18">
        <v>223</v>
      </c>
      <c r="I38" s="56">
        <f>G38*H38</f>
        <v>223</v>
      </c>
      <c r="J38" s="357"/>
      <c r="K38" s="357" t="s">
        <v>3097</v>
      </c>
      <c r="L38" s="152"/>
      <c r="M38" s="18"/>
      <c r="N38" s="30">
        <v>45201</v>
      </c>
      <c r="O38" s="17"/>
      <c r="P38" s="18"/>
      <c r="Q38" s="30">
        <v>45219</v>
      </c>
      <c r="R38" s="23">
        <v>45219</v>
      </c>
    </row>
    <row r="39" spans="1:18" ht="18" customHeight="1">
      <c r="A39" s="18" t="s">
        <v>276</v>
      </c>
      <c r="B39" s="694">
        <v>10</v>
      </c>
      <c r="C39" s="213">
        <f>+C38+1</f>
        <v>22</v>
      </c>
      <c r="D39" s="52" t="s">
        <v>167</v>
      </c>
      <c r="E39" s="52" t="s">
        <v>167</v>
      </c>
      <c r="F39" s="24" t="s">
        <v>3098</v>
      </c>
      <c r="G39" s="18">
        <v>4</v>
      </c>
      <c r="H39" s="18">
        <v>169</v>
      </c>
      <c r="I39" s="56">
        <f t="shared" ref="I39:I42" si="9">G39*H39</f>
        <v>676</v>
      </c>
      <c r="J39" s="357"/>
      <c r="K39" s="357" t="s">
        <v>3099</v>
      </c>
      <c r="L39" s="152"/>
      <c r="M39" s="18"/>
      <c r="N39" s="30">
        <v>45201</v>
      </c>
      <c r="O39" s="17"/>
      <c r="P39" s="18"/>
      <c r="Q39" s="30">
        <v>45219</v>
      </c>
      <c r="R39" s="23">
        <v>45219</v>
      </c>
    </row>
    <row r="40" spans="1:18" ht="18" customHeight="1">
      <c r="A40" s="18" t="s">
        <v>276</v>
      </c>
      <c r="B40" s="694">
        <v>10</v>
      </c>
      <c r="C40" s="213">
        <f>+C39+1</f>
        <v>23</v>
      </c>
      <c r="D40" s="283" t="s">
        <v>167</v>
      </c>
      <c r="E40" s="283" t="s">
        <v>167</v>
      </c>
      <c r="F40" s="369" t="s">
        <v>5473</v>
      </c>
      <c r="G40" s="360"/>
      <c r="H40" s="360">
        <v>20</v>
      </c>
      <c r="I40" s="285">
        <f t="shared" si="9"/>
        <v>0</v>
      </c>
      <c r="J40" s="357"/>
      <c r="K40" s="1095" t="s">
        <v>5474</v>
      </c>
      <c r="L40" s="152"/>
      <c r="M40" s="18"/>
      <c r="N40" s="30"/>
      <c r="O40" s="17"/>
      <c r="P40" s="18"/>
      <c r="Q40" s="30"/>
      <c r="R40" s="23"/>
    </row>
    <row r="41" spans="1:18" ht="18" customHeight="1">
      <c r="A41" s="8"/>
      <c r="B41" s="8"/>
      <c r="C41" s="17"/>
      <c r="D41" s="65"/>
      <c r="E41" s="65"/>
      <c r="F41" s="152"/>
      <c r="G41" s="138"/>
      <c r="H41" s="138"/>
      <c r="I41" s="1487"/>
      <c r="J41" s="1099"/>
      <c r="K41" s="1099"/>
      <c r="L41" s="152"/>
      <c r="M41" s="18"/>
      <c r="N41" s="30"/>
      <c r="O41" s="17"/>
      <c r="P41" s="18"/>
      <c r="Q41" s="30"/>
      <c r="R41" s="23"/>
    </row>
    <row r="42" spans="1:18" ht="18" customHeight="1">
      <c r="A42" s="18" t="s">
        <v>276</v>
      </c>
      <c r="B42" s="694">
        <v>10</v>
      </c>
      <c r="C42" s="213">
        <f>+C41+1</f>
        <v>1</v>
      </c>
      <c r="D42" s="52" t="s">
        <v>167</v>
      </c>
      <c r="E42" s="52" t="s">
        <v>167</v>
      </c>
      <c r="F42" s="53" t="s">
        <v>5351</v>
      </c>
      <c r="G42" s="54">
        <v>1</v>
      </c>
      <c r="H42" s="54">
        <v>1070</v>
      </c>
      <c r="I42" s="56">
        <f t="shared" si="9"/>
        <v>1070</v>
      </c>
      <c r="J42" s="366"/>
      <c r="K42" s="366" t="s">
        <v>5352</v>
      </c>
      <c r="L42" s="152"/>
      <c r="M42" s="18"/>
      <c r="N42" s="30">
        <v>45201</v>
      </c>
      <c r="O42" s="17"/>
      <c r="P42" s="18"/>
      <c r="Q42" s="30">
        <v>45219</v>
      </c>
      <c r="R42" s="23">
        <v>45219</v>
      </c>
    </row>
    <row r="43" spans="1:18" ht="18" customHeight="1">
      <c r="A43" s="18" t="s">
        <v>276</v>
      </c>
      <c r="B43" s="694">
        <v>10</v>
      </c>
      <c r="C43" s="213">
        <v>1</v>
      </c>
      <c r="D43" s="1106" t="s">
        <v>167</v>
      </c>
      <c r="E43" s="1106" t="s">
        <v>167</v>
      </c>
      <c r="F43" s="1107" t="s">
        <v>3130</v>
      </c>
      <c r="G43" s="1718"/>
      <c r="H43" s="1718">
        <v>1360</v>
      </c>
      <c r="I43" s="56">
        <f t="shared" si="0"/>
        <v>0</v>
      </c>
      <c r="J43" s="366"/>
      <c r="K43" s="1110" t="s">
        <v>3131</v>
      </c>
      <c r="L43" s="24" t="s">
        <v>3129</v>
      </c>
      <c r="M43" s="18"/>
      <c r="N43" s="30"/>
      <c r="O43" s="17"/>
      <c r="P43" s="18"/>
      <c r="Q43" s="30"/>
      <c r="R43" s="23"/>
    </row>
    <row r="44" spans="1:18" ht="18" customHeight="1">
      <c r="A44" s="8"/>
      <c r="B44" s="8"/>
      <c r="C44" s="17"/>
      <c r="D44" s="17"/>
      <c r="E44" s="17"/>
      <c r="F44" s="24"/>
      <c r="G44" s="18"/>
      <c r="H44" s="18"/>
      <c r="I44" s="22"/>
      <c r="J44" s="357"/>
      <c r="K44" s="18"/>
      <c r="L44" s="18"/>
      <c r="M44" s="18"/>
      <c r="N44" s="30"/>
      <c r="O44" s="17"/>
      <c r="P44" s="18"/>
      <c r="Q44" s="30"/>
      <c r="R44" s="23"/>
    </row>
    <row r="45" spans="1:18" ht="18" customHeight="1">
      <c r="A45" s="8"/>
      <c r="B45" s="8"/>
      <c r="C45" s="17"/>
      <c r="D45" s="17"/>
      <c r="E45" s="17"/>
      <c r="F45" s="507">
        <f>SUM(I12:I44)</f>
        <v>56893</v>
      </c>
      <c r="G45" s="18"/>
      <c r="H45" s="18"/>
      <c r="I45" s="22"/>
      <c r="J45" s="357"/>
      <c r="K45" s="18"/>
      <c r="L45" s="18"/>
      <c r="M45" s="18"/>
      <c r="N45" s="30"/>
      <c r="O45" s="17"/>
      <c r="P45" s="18"/>
      <c r="Q45" s="30"/>
      <c r="R45" s="23"/>
    </row>
    <row r="46" spans="1:18" ht="18" customHeight="1">
      <c r="A46" s="8"/>
      <c r="B46" s="8"/>
      <c r="C46" s="17"/>
      <c r="D46" s="17"/>
      <c r="E46" s="17"/>
      <c r="F46" s="1073"/>
      <c r="G46" s="18"/>
      <c r="H46" s="18"/>
      <c r="I46" s="22"/>
      <c r="J46" s="357"/>
      <c r="K46" s="18"/>
      <c r="L46" s="18"/>
      <c r="M46" s="18"/>
      <c r="N46" s="30"/>
      <c r="O46" s="17"/>
      <c r="P46" s="18"/>
      <c r="Q46" s="30"/>
      <c r="R46" s="23"/>
    </row>
    <row r="47" spans="1:18" ht="18" customHeight="1">
      <c r="A47" s="8"/>
      <c r="B47" s="8"/>
      <c r="C47" s="17"/>
      <c r="D47" s="17"/>
      <c r="E47" s="17"/>
      <c r="F47" s="18"/>
      <c r="G47" s="18"/>
      <c r="H47" s="18"/>
      <c r="I47" s="22"/>
      <c r="J47" s="357"/>
      <c r="K47" s="18"/>
      <c r="L47" s="18"/>
      <c r="M47" s="18"/>
      <c r="N47" s="30"/>
      <c r="O47" s="17"/>
      <c r="P47" s="18"/>
      <c r="Q47" s="30"/>
      <c r="R47" s="23"/>
    </row>
    <row r="48" spans="1:18" ht="18" customHeight="1">
      <c r="A48" s="8"/>
      <c r="B48" s="8"/>
      <c r="C48" s="17"/>
      <c r="D48" s="474" t="s">
        <v>3132</v>
      </c>
      <c r="E48" s="475"/>
      <c r="F48" s="476"/>
      <c r="G48" s="18"/>
      <c r="H48" s="18"/>
      <c r="I48" s="22"/>
      <c r="J48" s="357"/>
      <c r="K48" s="18"/>
      <c r="L48" s="18"/>
      <c r="M48" s="18"/>
      <c r="N48" s="30"/>
      <c r="O48" s="17"/>
      <c r="P48" s="18"/>
      <c r="Q48" s="30"/>
      <c r="R48" s="23"/>
    </row>
    <row r="49" spans="1:18" ht="18" customHeight="1">
      <c r="A49" s="18" t="s">
        <v>628</v>
      </c>
      <c r="B49" s="1111">
        <v>7</v>
      </c>
      <c r="C49" s="213">
        <f>+C43+1</f>
        <v>2</v>
      </c>
      <c r="D49" s="216" t="s">
        <v>270</v>
      </c>
      <c r="E49" s="216" t="s">
        <v>167</v>
      </c>
      <c r="F49" s="62" t="s">
        <v>573</v>
      </c>
      <c r="G49" s="54">
        <v>1</v>
      </c>
      <c r="H49" s="281">
        <v>1536</v>
      </c>
      <c r="I49" s="281">
        <f t="shared" ref="I49:I55" si="10">G49*H49</f>
        <v>1536</v>
      </c>
      <c r="J49" s="366"/>
      <c r="K49" s="53" t="s">
        <v>574</v>
      </c>
      <c r="L49" s="33"/>
      <c r="M49" s="18"/>
      <c r="N49" s="30">
        <v>45201</v>
      </c>
      <c r="O49" s="17"/>
      <c r="P49" s="18"/>
      <c r="Q49" s="30">
        <v>45219</v>
      </c>
      <c r="R49" s="23">
        <v>45219</v>
      </c>
    </row>
    <row r="50" spans="1:18" ht="18" customHeight="1">
      <c r="A50" s="18" t="s">
        <v>628</v>
      </c>
      <c r="B50" s="1111">
        <v>7</v>
      </c>
      <c r="C50" s="213">
        <f t="shared" ref="C50:C55" si="11">+C49+1</f>
        <v>3</v>
      </c>
      <c r="D50" s="216" t="s">
        <v>270</v>
      </c>
      <c r="E50" s="216" t="s">
        <v>167</v>
      </c>
      <c r="F50" s="62" t="s">
        <v>575</v>
      </c>
      <c r="G50" s="54">
        <v>1</v>
      </c>
      <c r="H50" s="281">
        <v>1488</v>
      </c>
      <c r="I50" s="281">
        <f t="shared" si="10"/>
        <v>1488</v>
      </c>
      <c r="J50" s="366"/>
      <c r="K50" s="53" t="s">
        <v>576</v>
      </c>
      <c r="L50" s="33"/>
      <c r="M50" s="18"/>
      <c r="N50" s="30">
        <v>45201</v>
      </c>
      <c r="O50" s="17"/>
      <c r="P50" s="18"/>
      <c r="Q50" s="30">
        <v>45219</v>
      </c>
      <c r="R50" s="23">
        <v>45219</v>
      </c>
    </row>
    <row r="51" spans="1:18" ht="18" customHeight="1">
      <c r="A51" s="18" t="s">
        <v>628</v>
      </c>
      <c r="B51" s="1111">
        <v>7</v>
      </c>
      <c r="C51" s="213">
        <f t="shared" si="11"/>
        <v>4</v>
      </c>
      <c r="D51" s="216" t="s">
        <v>270</v>
      </c>
      <c r="E51" s="216" t="s">
        <v>167</v>
      </c>
      <c r="F51" s="62" t="s">
        <v>577</v>
      </c>
      <c r="G51" s="54">
        <v>1</v>
      </c>
      <c r="H51" s="281">
        <v>1312</v>
      </c>
      <c r="I51" s="281">
        <f t="shared" si="10"/>
        <v>1312</v>
      </c>
      <c r="J51" s="366"/>
      <c r="K51" s="53" t="s">
        <v>578</v>
      </c>
      <c r="L51" s="33"/>
      <c r="M51" s="18"/>
      <c r="N51" s="30">
        <v>45201</v>
      </c>
      <c r="O51" s="17"/>
      <c r="P51" s="18"/>
      <c r="Q51" s="30">
        <v>45219</v>
      </c>
      <c r="R51" s="23">
        <v>45219</v>
      </c>
    </row>
    <row r="52" spans="1:18" ht="18" customHeight="1">
      <c r="A52" s="18" t="s">
        <v>628</v>
      </c>
      <c r="B52" s="1111">
        <v>7</v>
      </c>
      <c r="C52" s="213">
        <f t="shared" si="11"/>
        <v>5</v>
      </c>
      <c r="D52" s="17" t="s">
        <v>167</v>
      </c>
      <c r="E52" s="17" t="s">
        <v>167</v>
      </c>
      <c r="F52" s="50" t="s">
        <v>752</v>
      </c>
      <c r="G52" s="18">
        <v>1</v>
      </c>
      <c r="H52" s="215">
        <v>930</v>
      </c>
      <c r="I52" s="215">
        <f t="shared" si="10"/>
        <v>930</v>
      </c>
      <c r="J52" s="357"/>
      <c r="K52" s="26" t="s">
        <v>753</v>
      </c>
      <c r="L52" s="33"/>
      <c r="M52" s="18"/>
      <c r="N52" s="30">
        <v>45201</v>
      </c>
      <c r="O52" s="17"/>
      <c r="P52" s="18"/>
      <c r="Q52" s="30">
        <v>45219</v>
      </c>
      <c r="R52" s="23">
        <v>45219</v>
      </c>
    </row>
    <row r="53" spans="1:18" ht="18" customHeight="1">
      <c r="A53" s="18" t="s">
        <v>276</v>
      </c>
      <c r="B53" s="1111">
        <v>7</v>
      </c>
      <c r="C53" s="213">
        <f t="shared" si="11"/>
        <v>6</v>
      </c>
      <c r="D53" s="17" t="s">
        <v>167</v>
      </c>
      <c r="E53" s="17" t="s">
        <v>167</v>
      </c>
      <c r="F53" s="50" t="s">
        <v>754</v>
      </c>
      <c r="G53" s="18">
        <v>1</v>
      </c>
      <c r="H53" s="215">
        <v>750</v>
      </c>
      <c r="I53" s="215">
        <f t="shared" si="10"/>
        <v>750</v>
      </c>
      <c r="J53" s="357"/>
      <c r="K53" s="26" t="s">
        <v>755</v>
      </c>
      <c r="L53" s="33"/>
      <c r="M53" s="18"/>
      <c r="N53" s="30">
        <v>45201</v>
      </c>
      <c r="O53" s="17"/>
      <c r="P53" s="18"/>
      <c r="Q53" s="30">
        <v>45219</v>
      </c>
      <c r="R53" s="23">
        <v>45219</v>
      </c>
    </row>
    <row r="54" spans="1:18" ht="18" customHeight="1">
      <c r="A54" s="18" t="s">
        <v>276</v>
      </c>
      <c r="B54" s="1111">
        <v>7</v>
      </c>
      <c r="C54" s="213">
        <f t="shared" si="11"/>
        <v>7</v>
      </c>
      <c r="D54" s="52" t="s">
        <v>167</v>
      </c>
      <c r="E54" s="52" t="s">
        <v>167</v>
      </c>
      <c r="F54" s="53" t="s">
        <v>756</v>
      </c>
      <c r="G54" s="56">
        <v>10</v>
      </c>
      <c r="H54" s="281">
        <v>35</v>
      </c>
      <c r="I54" s="281">
        <f t="shared" si="10"/>
        <v>350</v>
      </c>
      <c r="J54" s="366"/>
      <c r="K54" s="53" t="s">
        <v>757</v>
      </c>
      <c r="L54" s="692"/>
      <c r="M54" s="18"/>
      <c r="N54" s="30">
        <v>45201</v>
      </c>
      <c r="O54" s="17"/>
      <c r="P54" s="18"/>
      <c r="Q54" s="30">
        <v>45219</v>
      </c>
      <c r="R54" s="23">
        <v>45219</v>
      </c>
    </row>
    <row r="55" spans="1:18" ht="18" customHeight="1">
      <c r="A55" s="18" t="s">
        <v>276</v>
      </c>
      <c r="B55" s="1111">
        <v>7</v>
      </c>
      <c r="C55" s="213">
        <f t="shared" si="11"/>
        <v>8</v>
      </c>
      <c r="D55" s="283" t="s">
        <v>167</v>
      </c>
      <c r="E55" s="283" t="s">
        <v>167</v>
      </c>
      <c r="F55" s="284" t="s">
        <v>759</v>
      </c>
      <c r="G55" s="285"/>
      <c r="H55" s="286">
        <v>92</v>
      </c>
      <c r="I55" s="288">
        <f t="shared" si="10"/>
        <v>0</v>
      </c>
      <c r="J55" s="805"/>
      <c r="K55" s="284" t="s">
        <v>5475</v>
      </c>
      <c r="L55" s="692"/>
      <c r="M55" s="18"/>
      <c r="N55" s="30"/>
      <c r="O55" s="17"/>
      <c r="P55" s="18"/>
      <c r="Q55" s="30"/>
      <c r="R55" s="23"/>
    </row>
    <row r="56" spans="1:18" ht="18" customHeight="1">
      <c r="A56" s="8"/>
      <c r="B56" s="8"/>
      <c r="C56" s="17"/>
      <c r="D56" s="65"/>
      <c r="E56" s="65"/>
      <c r="F56" s="469"/>
      <c r="G56" s="18"/>
      <c r="H56" s="18"/>
      <c r="I56" s="22"/>
      <c r="J56" s="357"/>
      <c r="K56" s="18"/>
      <c r="L56" s="18"/>
      <c r="M56" s="18"/>
      <c r="N56" s="30"/>
      <c r="O56" s="17"/>
      <c r="P56" s="18"/>
      <c r="Q56" s="30"/>
      <c r="R56" s="23"/>
    </row>
    <row r="57" spans="1:18" ht="18" customHeight="1">
      <c r="A57" s="8"/>
      <c r="B57" s="8"/>
      <c r="C57" s="17"/>
      <c r="D57" s="17"/>
      <c r="E57" s="17"/>
      <c r="F57" s="1173">
        <f>SUM(I49:I56)</f>
        <v>6366</v>
      </c>
      <c r="G57" s="18"/>
      <c r="H57" s="18"/>
      <c r="I57" s="22"/>
      <c r="J57" s="357"/>
      <c r="K57" s="18"/>
      <c r="L57" s="18"/>
      <c r="M57" s="18"/>
      <c r="N57" s="30"/>
      <c r="O57" s="17"/>
      <c r="P57" s="18"/>
      <c r="Q57" s="30"/>
      <c r="R57" s="23"/>
    </row>
    <row r="58" spans="1:18" ht="18" customHeight="1">
      <c r="A58" s="8"/>
      <c r="B58" s="8"/>
      <c r="C58" s="17"/>
      <c r="D58" s="17"/>
      <c r="E58" s="17"/>
      <c r="F58" s="18"/>
      <c r="G58" s="18"/>
      <c r="H58" s="18"/>
      <c r="I58" s="22"/>
      <c r="J58" s="357"/>
      <c r="K58" s="18"/>
      <c r="L58" s="18"/>
      <c r="M58" s="18"/>
      <c r="N58" s="30"/>
      <c r="O58" s="17"/>
      <c r="P58" s="18"/>
      <c r="Q58" s="30"/>
      <c r="R58" s="23"/>
    </row>
    <row r="59" spans="1:18" ht="18" customHeight="1">
      <c r="A59" s="8"/>
      <c r="B59" s="8"/>
      <c r="C59" s="17"/>
      <c r="D59" s="17"/>
      <c r="E59" s="17"/>
      <c r="F59" s="18"/>
      <c r="G59" s="18"/>
      <c r="H59" s="18"/>
      <c r="I59" s="22"/>
      <c r="J59" s="357"/>
      <c r="K59" s="18"/>
      <c r="L59" s="18"/>
      <c r="M59" s="18"/>
      <c r="N59" s="30"/>
      <c r="O59" s="17"/>
      <c r="P59" s="18"/>
      <c r="Q59" s="30"/>
      <c r="R59" s="23"/>
    </row>
    <row r="60" spans="1:18" ht="18" customHeight="1">
      <c r="A60" s="8"/>
      <c r="B60" s="8"/>
      <c r="C60" s="17"/>
      <c r="D60" s="474" t="s">
        <v>3133</v>
      </c>
      <c r="E60" s="475"/>
      <c r="F60" s="476"/>
      <c r="G60" s="18"/>
      <c r="H60" s="18"/>
      <c r="I60" s="22"/>
      <c r="J60" s="357"/>
      <c r="K60" s="18"/>
      <c r="L60" s="18"/>
      <c r="M60" s="18"/>
      <c r="N60" s="30"/>
      <c r="O60" s="17"/>
      <c r="P60" s="18"/>
      <c r="Q60" s="30"/>
      <c r="R60" s="23"/>
    </row>
    <row r="61" spans="1:18" ht="18" customHeight="1">
      <c r="A61" s="18" t="s">
        <v>282</v>
      </c>
      <c r="B61" s="740">
        <v>8</v>
      </c>
      <c r="C61" s="212">
        <f>+C53+1</f>
        <v>7</v>
      </c>
      <c r="D61" s="17" t="s">
        <v>422</v>
      </c>
      <c r="E61" s="1719" t="s">
        <v>188</v>
      </c>
      <c r="F61" s="50" t="s">
        <v>4047</v>
      </c>
      <c r="G61" s="54">
        <v>1</v>
      </c>
      <c r="H61" s="316">
        <v>2000</v>
      </c>
      <c r="I61" s="281">
        <f t="shared" ref="I61:I69" si="12">G61*H61</f>
        <v>2000</v>
      </c>
      <c r="J61" s="56"/>
      <c r="K61" s="50" t="s">
        <v>2020</v>
      </c>
      <c r="L61" s="310"/>
      <c r="M61" s="18"/>
      <c r="N61" s="30">
        <v>45201</v>
      </c>
      <c r="O61" s="17"/>
      <c r="P61" s="29">
        <v>45219</v>
      </c>
      <c r="Q61" s="30"/>
      <c r="R61" s="23">
        <v>45210</v>
      </c>
    </row>
    <row r="62" spans="1:18" s="8" customFormat="1" ht="19.5" customHeight="1">
      <c r="A62" s="18" t="s">
        <v>276</v>
      </c>
      <c r="B62" s="740">
        <v>8</v>
      </c>
      <c r="C62" s="212">
        <f t="shared" ref="C62:C73" si="13">+C61+1</f>
        <v>8</v>
      </c>
      <c r="D62" s="17" t="s">
        <v>167</v>
      </c>
      <c r="E62" s="17" t="s">
        <v>167</v>
      </c>
      <c r="F62" s="50" t="s">
        <v>196</v>
      </c>
      <c r="G62" s="18">
        <v>1</v>
      </c>
      <c r="H62" s="237">
        <v>72</v>
      </c>
      <c r="I62" s="215">
        <f t="shared" si="12"/>
        <v>72</v>
      </c>
      <c r="J62" s="22"/>
      <c r="K62" s="26" t="s">
        <v>197</v>
      </c>
      <c r="L62" s="310"/>
      <c r="M62" s="18"/>
      <c r="N62" s="30">
        <v>45201</v>
      </c>
      <c r="O62" s="17"/>
      <c r="P62" s="18"/>
      <c r="Q62" s="30">
        <v>45219</v>
      </c>
      <c r="R62" s="23">
        <v>45219</v>
      </c>
    </row>
    <row r="63" spans="1:18" ht="18" customHeight="1">
      <c r="A63" s="18" t="s">
        <v>276</v>
      </c>
      <c r="B63" s="740">
        <v>8</v>
      </c>
      <c r="C63" s="212">
        <f t="shared" si="13"/>
        <v>9</v>
      </c>
      <c r="D63" s="18" t="s">
        <v>167</v>
      </c>
      <c r="E63" s="18" t="s">
        <v>167</v>
      </c>
      <c r="F63" s="108" t="s">
        <v>765</v>
      </c>
      <c r="G63" s="117">
        <v>1</v>
      </c>
      <c r="H63" s="98">
        <v>70</v>
      </c>
      <c r="I63" s="311">
        <f t="shared" si="12"/>
        <v>70</v>
      </c>
      <c r="J63" s="22"/>
      <c r="K63" s="108" t="s">
        <v>766</v>
      </c>
      <c r="L63" s="310"/>
      <c r="M63" s="18"/>
      <c r="N63" s="30">
        <v>45201</v>
      </c>
      <c r="O63" s="17"/>
      <c r="P63" s="18"/>
      <c r="Q63" s="30">
        <v>45219</v>
      </c>
      <c r="R63" s="23">
        <v>45219</v>
      </c>
    </row>
    <row r="64" spans="1:18" ht="18" customHeight="1">
      <c r="A64" s="18" t="s">
        <v>276</v>
      </c>
      <c r="B64" s="740">
        <v>8</v>
      </c>
      <c r="C64" s="212">
        <f t="shared" si="13"/>
        <v>10</v>
      </c>
      <c r="D64" s="17" t="s">
        <v>368</v>
      </c>
      <c r="E64" s="17" t="s">
        <v>767</v>
      </c>
      <c r="F64" s="148" t="s">
        <v>192</v>
      </c>
      <c r="G64" s="312">
        <v>2</v>
      </c>
      <c r="H64" s="313">
        <v>167</v>
      </c>
      <c r="I64" s="314">
        <f t="shared" si="12"/>
        <v>334</v>
      </c>
      <c r="J64" s="143"/>
      <c r="K64" s="28" t="s">
        <v>768</v>
      </c>
      <c r="L64" s="315" t="s">
        <v>769</v>
      </c>
      <c r="M64" s="18"/>
      <c r="N64" s="30">
        <v>45201</v>
      </c>
      <c r="O64" s="17"/>
      <c r="P64" s="18"/>
      <c r="Q64" s="30">
        <v>45219</v>
      </c>
      <c r="R64" s="23">
        <v>45219</v>
      </c>
    </row>
    <row r="65" spans="1:18" ht="18" customHeight="1">
      <c r="A65" s="18" t="s">
        <v>276</v>
      </c>
      <c r="B65" s="740">
        <v>8</v>
      </c>
      <c r="C65" s="212">
        <f t="shared" si="13"/>
        <v>11</v>
      </c>
      <c r="D65" s="17" t="s">
        <v>383</v>
      </c>
      <c r="E65" s="17" t="s">
        <v>767</v>
      </c>
      <c r="F65" s="148" t="s">
        <v>770</v>
      </c>
      <c r="G65" s="312">
        <v>2</v>
      </c>
      <c r="H65" s="313">
        <v>131</v>
      </c>
      <c r="I65" s="314">
        <f t="shared" si="12"/>
        <v>262</v>
      </c>
      <c r="J65" s="143"/>
      <c r="K65" s="28" t="s">
        <v>540</v>
      </c>
      <c r="L65" s="315" t="s">
        <v>771</v>
      </c>
      <c r="M65" s="18"/>
      <c r="N65" s="30">
        <v>45201</v>
      </c>
      <c r="O65" s="17"/>
      <c r="P65" s="18"/>
      <c r="Q65" s="30">
        <v>45219</v>
      </c>
      <c r="R65" s="23">
        <v>45219</v>
      </c>
    </row>
    <row r="66" spans="1:18" ht="18" customHeight="1">
      <c r="A66" s="18" t="s">
        <v>276</v>
      </c>
      <c r="B66" s="740">
        <v>8</v>
      </c>
      <c r="C66" s="212">
        <f t="shared" si="13"/>
        <v>12</v>
      </c>
      <c r="D66" s="17" t="s">
        <v>767</v>
      </c>
      <c r="E66" s="17" t="s">
        <v>767</v>
      </c>
      <c r="F66" s="148" t="s">
        <v>194</v>
      </c>
      <c r="G66" s="312">
        <v>2</v>
      </c>
      <c r="H66" s="313">
        <v>51</v>
      </c>
      <c r="I66" s="314">
        <f t="shared" si="12"/>
        <v>102</v>
      </c>
      <c r="J66" s="143"/>
      <c r="K66" s="28" t="s">
        <v>195</v>
      </c>
      <c r="L66" s="315" t="s">
        <v>769</v>
      </c>
      <c r="M66" s="18"/>
      <c r="N66" s="30">
        <v>45201</v>
      </c>
      <c r="O66" s="17"/>
      <c r="P66" s="18"/>
      <c r="Q66" s="30">
        <v>45219</v>
      </c>
      <c r="R66" s="23">
        <v>45219</v>
      </c>
    </row>
    <row r="67" spans="1:18" ht="18" customHeight="1">
      <c r="A67" s="18" t="s">
        <v>276</v>
      </c>
      <c r="B67" s="740">
        <v>8</v>
      </c>
      <c r="C67" s="212">
        <f t="shared" si="13"/>
        <v>13</v>
      </c>
      <c r="D67" s="17" t="s">
        <v>767</v>
      </c>
      <c r="E67" s="17" t="s">
        <v>767</v>
      </c>
      <c r="F67" s="148" t="s">
        <v>772</v>
      </c>
      <c r="G67" s="312">
        <v>1</v>
      </c>
      <c r="H67" s="313">
        <v>5500</v>
      </c>
      <c r="I67" s="314">
        <f t="shared" si="12"/>
        <v>5500</v>
      </c>
      <c r="J67" s="143"/>
      <c r="K67" s="28" t="s">
        <v>773</v>
      </c>
      <c r="L67" s="315" t="s">
        <v>771</v>
      </c>
      <c r="M67" s="18"/>
      <c r="N67" s="30">
        <v>45201</v>
      </c>
      <c r="O67" s="17"/>
      <c r="P67" s="18"/>
      <c r="Q67" s="30">
        <v>45219</v>
      </c>
      <c r="R67" s="23">
        <v>45219</v>
      </c>
    </row>
    <row r="68" spans="1:18" ht="18" customHeight="1">
      <c r="A68" s="18" t="s">
        <v>276</v>
      </c>
      <c r="B68" s="740">
        <v>8</v>
      </c>
      <c r="C68" s="212">
        <f t="shared" si="13"/>
        <v>14</v>
      </c>
      <c r="D68" s="17" t="s">
        <v>167</v>
      </c>
      <c r="E68" s="17" t="s">
        <v>167</v>
      </c>
      <c r="F68" s="50" t="s">
        <v>655</v>
      </c>
      <c r="G68" s="177">
        <v>4</v>
      </c>
      <c r="H68" s="177">
        <v>169</v>
      </c>
      <c r="I68" s="177">
        <f t="shared" si="12"/>
        <v>676</v>
      </c>
      <c r="J68" s="208"/>
      <c r="K68" s="209" t="s">
        <v>774</v>
      </c>
      <c r="L68" s="310"/>
      <c r="M68" s="18"/>
      <c r="N68" s="30">
        <v>45201</v>
      </c>
      <c r="O68" s="17"/>
      <c r="P68" s="18"/>
      <c r="Q68" s="30">
        <v>45219</v>
      </c>
      <c r="R68" s="23">
        <v>45219</v>
      </c>
    </row>
    <row r="69" spans="1:18" ht="18" customHeight="1">
      <c r="A69" s="18" t="s">
        <v>276</v>
      </c>
      <c r="B69" s="740">
        <v>8</v>
      </c>
      <c r="C69" s="212">
        <f t="shared" si="13"/>
        <v>15</v>
      </c>
      <c r="D69" s="17" t="s">
        <v>167</v>
      </c>
      <c r="E69" s="17" t="s">
        <v>167</v>
      </c>
      <c r="F69" s="50" t="s">
        <v>198</v>
      </c>
      <c r="G69" s="18">
        <v>1</v>
      </c>
      <c r="H69" s="237">
        <v>31</v>
      </c>
      <c r="I69" s="215">
        <f t="shared" si="12"/>
        <v>31</v>
      </c>
      <c r="J69" s="22"/>
      <c r="K69" s="26" t="s">
        <v>199</v>
      </c>
      <c r="L69" s="310"/>
      <c r="M69" s="18"/>
      <c r="N69" s="30">
        <v>45201</v>
      </c>
      <c r="O69" s="17"/>
      <c r="P69" s="18"/>
      <c r="Q69" s="30">
        <v>45219</v>
      </c>
      <c r="R69" s="23">
        <v>45219</v>
      </c>
    </row>
    <row r="70" spans="1:18" ht="18" customHeight="1">
      <c r="A70" s="18"/>
      <c r="B70" s="104"/>
      <c r="C70" s="207"/>
      <c r="D70" s="17"/>
      <c r="E70" s="17"/>
      <c r="F70" s="50"/>
      <c r="G70" s="54"/>
      <c r="H70" s="316"/>
      <c r="I70" s="281"/>
      <c r="J70" s="56"/>
      <c r="K70" s="50"/>
      <c r="L70" s="310"/>
      <c r="M70" s="18"/>
      <c r="N70" s="30"/>
      <c r="O70" s="17"/>
      <c r="P70" s="18"/>
      <c r="Q70" s="30"/>
      <c r="R70" s="23"/>
    </row>
    <row r="71" spans="1:18" ht="18" customHeight="1">
      <c r="A71" s="18" t="s">
        <v>620</v>
      </c>
      <c r="B71" s="740">
        <v>8</v>
      </c>
      <c r="C71" s="212">
        <f>+C69+1</f>
        <v>16</v>
      </c>
      <c r="D71" s="216" t="s">
        <v>270</v>
      </c>
      <c r="E71" s="216" t="s">
        <v>167</v>
      </c>
      <c r="F71" s="320" t="s">
        <v>5476</v>
      </c>
      <c r="G71" s="18">
        <v>1</v>
      </c>
      <c r="H71" s="18">
        <v>2780</v>
      </c>
      <c r="I71" s="177">
        <f t="shared" ref="I71:I72" si="14">G71*H71</f>
        <v>2780</v>
      </c>
      <c r="J71" s="22"/>
      <c r="K71" s="24" t="s">
        <v>5477</v>
      </c>
      <c r="L71" s="196"/>
      <c r="M71" s="18"/>
      <c r="N71" s="30">
        <v>45201</v>
      </c>
      <c r="O71" s="17"/>
      <c r="P71" s="18"/>
      <c r="Q71" s="30">
        <v>45219</v>
      </c>
      <c r="R71" s="23">
        <v>45219</v>
      </c>
    </row>
    <row r="72" spans="1:18" ht="18" customHeight="1">
      <c r="A72" s="18" t="s">
        <v>620</v>
      </c>
      <c r="B72" s="740">
        <v>8</v>
      </c>
      <c r="C72" s="212">
        <f t="shared" si="13"/>
        <v>17</v>
      </c>
      <c r="D72" s="216" t="s">
        <v>270</v>
      </c>
      <c r="E72" s="216" t="s">
        <v>167</v>
      </c>
      <c r="F72" s="320" t="s">
        <v>777</v>
      </c>
      <c r="G72" s="18">
        <v>1</v>
      </c>
      <c r="H72" s="18">
        <v>2650</v>
      </c>
      <c r="I72" s="177">
        <f t="shared" si="14"/>
        <v>2650</v>
      </c>
      <c r="J72" s="22"/>
      <c r="K72" s="24" t="s">
        <v>778</v>
      </c>
      <c r="L72" s="196"/>
      <c r="M72" s="18"/>
      <c r="N72" s="30">
        <v>45201</v>
      </c>
      <c r="O72" s="17"/>
      <c r="P72" s="18"/>
      <c r="Q72" s="30">
        <v>45219</v>
      </c>
      <c r="R72" s="23">
        <v>45219</v>
      </c>
    </row>
    <row r="73" spans="1:18" ht="18" customHeight="1">
      <c r="A73" s="18" t="s">
        <v>620</v>
      </c>
      <c r="B73" s="740">
        <v>8</v>
      </c>
      <c r="C73" s="212">
        <f t="shared" si="13"/>
        <v>18</v>
      </c>
      <c r="D73" s="216" t="s">
        <v>270</v>
      </c>
      <c r="E73" s="216" t="s">
        <v>167</v>
      </c>
      <c r="F73" s="62" t="s">
        <v>5478</v>
      </c>
      <c r="G73" s="634">
        <v>1</v>
      </c>
      <c r="H73" s="281">
        <v>4870</v>
      </c>
      <c r="I73" s="314">
        <f>G73*H73</f>
        <v>4870</v>
      </c>
      <c r="J73" s="143"/>
      <c r="K73" s="57" t="s">
        <v>3140</v>
      </c>
      <c r="L73" s="315" t="s">
        <v>771</v>
      </c>
      <c r="M73" s="18"/>
      <c r="N73" s="30">
        <v>45201</v>
      </c>
      <c r="O73" s="17"/>
      <c r="P73" s="18"/>
      <c r="Q73" s="30">
        <v>45219</v>
      </c>
      <c r="R73" s="23">
        <v>45219</v>
      </c>
    </row>
    <row r="74" spans="1:18" ht="18" customHeight="1">
      <c r="A74" s="18"/>
      <c r="B74" s="104"/>
      <c r="C74" s="207"/>
      <c r="D74" s="17"/>
      <c r="E74" s="17"/>
      <c r="F74" s="320"/>
      <c r="G74" s="18"/>
      <c r="H74" s="18"/>
      <c r="I74" s="177"/>
      <c r="J74" s="22"/>
      <c r="K74" s="18"/>
      <c r="L74" s="196"/>
      <c r="M74" s="18"/>
      <c r="N74" s="30"/>
      <c r="O74" s="17"/>
      <c r="P74" s="18"/>
      <c r="Q74" s="30"/>
      <c r="R74" s="23"/>
    </row>
    <row r="75" spans="1:18" ht="18" customHeight="1">
      <c r="A75" s="18" t="s">
        <v>276</v>
      </c>
      <c r="B75" s="740">
        <v>8</v>
      </c>
      <c r="C75" s="212">
        <f>+C73+1</f>
        <v>19</v>
      </c>
      <c r="D75" s="111" t="s">
        <v>167</v>
      </c>
      <c r="E75" s="111" t="s">
        <v>167</v>
      </c>
      <c r="F75" s="321" t="s">
        <v>781</v>
      </c>
      <c r="G75" s="144">
        <v>1</v>
      </c>
      <c r="H75" s="242">
        <v>830</v>
      </c>
      <c r="I75" s="242">
        <f>G75*H75</f>
        <v>830</v>
      </c>
      <c r="J75" s="243"/>
      <c r="K75" s="322" t="s">
        <v>782</v>
      </c>
      <c r="L75" s="310"/>
      <c r="M75" s="18"/>
      <c r="N75" s="30">
        <v>45201</v>
      </c>
      <c r="O75" s="17"/>
      <c r="P75" s="18"/>
      <c r="Q75" s="30">
        <v>45219</v>
      </c>
      <c r="R75" s="23">
        <v>45219</v>
      </c>
    </row>
    <row r="76" spans="1:18" ht="18" customHeight="1">
      <c r="A76" s="18" t="s">
        <v>276</v>
      </c>
      <c r="B76" s="740">
        <v>8</v>
      </c>
      <c r="C76" s="212">
        <f t="shared" ref="C76" si="15">+C75+1</f>
        <v>20</v>
      </c>
      <c r="D76" s="111" t="s">
        <v>167</v>
      </c>
      <c r="E76" s="111" t="s">
        <v>167</v>
      </c>
      <c r="F76" s="321" t="s">
        <v>783</v>
      </c>
      <c r="G76" s="144">
        <v>1</v>
      </c>
      <c r="H76" s="242">
        <v>1350</v>
      </c>
      <c r="I76" s="242">
        <f>G76*H76</f>
        <v>1350</v>
      </c>
      <c r="J76" s="243"/>
      <c r="K76" s="322" t="s">
        <v>782</v>
      </c>
      <c r="L76" s="310"/>
      <c r="M76" s="18"/>
      <c r="N76" s="30">
        <v>45201</v>
      </c>
      <c r="O76" s="17"/>
      <c r="P76" s="18"/>
      <c r="Q76" s="30">
        <v>45219</v>
      </c>
      <c r="R76" s="23">
        <v>45219</v>
      </c>
    </row>
    <row r="77" spans="1:18" ht="18" customHeight="1">
      <c r="A77" s="18"/>
      <c r="B77" s="18"/>
      <c r="C77" s="17"/>
      <c r="D77" s="17"/>
      <c r="E77" s="17"/>
      <c r="F77" s="24"/>
      <c r="G77" s="18"/>
      <c r="H77" s="18"/>
      <c r="I77" s="177"/>
      <c r="J77" s="357"/>
      <c r="K77" s="24"/>
      <c r="L77" s="315"/>
      <c r="M77" s="18"/>
      <c r="N77" s="30"/>
      <c r="O77" s="17"/>
      <c r="P77" s="18"/>
      <c r="Q77" s="30"/>
      <c r="R77" s="23"/>
    </row>
    <row r="78" spans="1:18" ht="18" customHeight="1">
      <c r="A78" s="8"/>
      <c r="B78" s="8"/>
      <c r="C78" s="17"/>
      <c r="D78" s="34"/>
      <c r="E78" s="34"/>
      <c r="F78" s="507">
        <f>SUM(I61:I77)</f>
        <v>21527</v>
      </c>
      <c r="G78" s="334"/>
      <c r="H78" s="33"/>
      <c r="I78" s="177"/>
      <c r="J78" s="1122"/>
      <c r="K78" s="328"/>
      <c r="L78" s="33"/>
      <c r="M78" s="18"/>
      <c r="N78" s="30"/>
      <c r="O78" s="17"/>
      <c r="P78" s="18"/>
      <c r="Q78" s="30"/>
      <c r="R78" s="23"/>
    </row>
    <row r="79" spans="1:18" ht="18" customHeight="1">
      <c r="A79" s="8"/>
      <c r="B79" s="8"/>
      <c r="C79" s="17"/>
      <c r="D79" s="17"/>
      <c r="E79" s="17"/>
      <c r="F79" s="18"/>
      <c r="G79" s="18"/>
      <c r="H79" s="18"/>
      <c r="I79" s="22"/>
      <c r="J79" s="357"/>
      <c r="K79" s="18"/>
      <c r="L79" s="18"/>
      <c r="M79" s="18"/>
      <c r="N79" s="30"/>
      <c r="O79" s="17"/>
      <c r="P79" s="18"/>
      <c r="Q79" s="30"/>
      <c r="R79" s="23"/>
    </row>
    <row r="80" spans="1:18" ht="18" customHeight="1">
      <c r="A80" s="8"/>
      <c r="B80" s="8"/>
      <c r="C80" s="17"/>
      <c r="D80" s="17"/>
      <c r="E80" s="17"/>
      <c r="F80" s="18"/>
      <c r="G80" s="18"/>
      <c r="H80" s="18"/>
      <c r="I80" s="22"/>
      <c r="J80" s="357"/>
      <c r="K80" s="18"/>
      <c r="L80" s="18"/>
      <c r="M80" s="18"/>
      <c r="N80" s="30"/>
      <c r="O80" s="17"/>
      <c r="P80" s="18"/>
      <c r="Q80" s="30"/>
      <c r="R80" s="23"/>
    </row>
    <row r="81" spans="1:18" ht="18" customHeight="1">
      <c r="A81" s="8"/>
      <c r="B81" s="8"/>
      <c r="C81" s="17"/>
      <c r="D81" s="1123" t="s">
        <v>5479</v>
      </c>
      <c r="E81" s="1124"/>
      <c r="F81" s="1125"/>
      <c r="G81" s="107"/>
      <c r="H81" s="107"/>
      <c r="I81" s="177"/>
      <c r="J81" s="357"/>
      <c r="K81" s="120"/>
      <c r="L81" s="18"/>
      <c r="M81" s="18"/>
      <c r="N81" s="30"/>
      <c r="O81" s="17"/>
      <c r="P81" s="18"/>
      <c r="Q81" s="30"/>
      <c r="R81" s="23"/>
    </row>
    <row r="82" spans="1:18" ht="18" customHeight="1">
      <c r="A82" s="18" t="s">
        <v>628</v>
      </c>
      <c r="B82" s="318">
        <v>6</v>
      </c>
      <c r="C82" s="1068">
        <f>+C73+1</f>
        <v>19</v>
      </c>
      <c r="D82" s="17" t="s">
        <v>270</v>
      </c>
      <c r="E82" s="17" t="s">
        <v>167</v>
      </c>
      <c r="F82" s="122" t="s">
        <v>4716</v>
      </c>
      <c r="G82" s="18">
        <v>1</v>
      </c>
      <c r="H82" s="18">
        <v>2000</v>
      </c>
      <c r="I82" s="18">
        <v>2000</v>
      </c>
      <c r="J82" s="424"/>
      <c r="K82" s="26" t="s">
        <v>4717</v>
      </c>
      <c r="L82" s="18"/>
      <c r="M82" s="18"/>
      <c r="N82" s="30">
        <v>45201</v>
      </c>
      <c r="O82" s="17"/>
      <c r="P82" s="18"/>
      <c r="Q82" s="30">
        <v>45219</v>
      </c>
      <c r="R82" s="23">
        <v>45219</v>
      </c>
    </row>
    <row r="83" spans="1:18" ht="18" customHeight="1">
      <c r="A83" s="18" t="s">
        <v>642</v>
      </c>
      <c r="B83" s="318">
        <v>6</v>
      </c>
      <c r="C83" s="1068">
        <f t="shared" ref="C83:C96" si="16">+C82+1</f>
        <v>20</v>
      </c>
      <c r="D83" s="17" t="s">
        <v>270</v>
      </c>
      <c r="E83" s="17" t="s">
        <v>167</v>
      </c>
      <c r="F83" s="122" t="s">
        <v>5480</v>
      </c>
      <c r="G83" s="18">
        <v>1</v>
      </c>
      <c r="H83" s="18">
        <v>10812</v>
      </c>
      <c r="I83" s="18">
        <f t="shared" ref="I83:I96" si="17">G83*H83</f>
        <v>10812</v>
      </c>
      <c r="J83" s="424"/>
      <c r="K83" s="26" t="s">
        <v>5481</v>
      </c>
      <c r="L83" s="18"/>
      <c r="M83" s="18"/>
      <c r="N83" s="30">
        <v>45201</v>
      </c>
      <c r="O83" s="17"/>
      <c r="P83" s="18"/>
      <c r="Q83" s="30">
        <v>45219</v>
      </c>
      <c r="R83" s="23">
        <v>45219</v>
      </c>
    </row>
    <row r="84" spans="1:18" ht="18" customHeight="1">
      <c r="A84" s="18" t="s">
        <v>276</v>
      </c>
      <c r="B84" s="318">
        <v>6</v>
      </c>
      <c r="C84" s="1068">
        <f t="shared" si="16"/>
        <v>21</v>
      </c>
      <c r="D84" s="283" t="s">
        <v>167</v>
      </c>
      <c r="E84" s="283" t="s">
        <v>167</v>
      </c>
      <c r="F84" s="284" t="s">
        <v>2419</v>
      </c>
      <c r="G84" s="285"/>
      <c r="H84" s="286">
        <v>27</v>
      </c>
      <c r="I84" s="33">
        <f t="shared" si="17"/>
        <v>0</v>
      </c>
      <c r="J84" s="22"/>
      <c r="K84" s="618" t="s">
        <v>5482</v>
      </c>
      <c r="L84" s="538"/>
      <c r="M84" s="18"/>
      <c r="N84" s="30"/>
      <c r="O84" s="17"/>
      <c r="P84" s="18"/>
      <c r="Q84" s="30"/>
      <c r="R84" s="23"/>
    </row>
    <row r="85" spans="1:18" ht="18" customHeight="1">
      <c r="A85" s="18" t="s">
        <v>276</v>
      </c>
      <c r="B85" s="318">
        <v>6</v>
      </c>
      <c r="C85" s="1068">
        <f t="shared" si="16"/>
        <v>22</v>
      </c>
      <c r="D85" s="18" t="s">
        <v>167</v>
      </c>
      <c r="E85" s="18" t="s">
        <v>167</v>
      </c>
      <c r="F85" s="26" t="s">
        <v>2421</v>
      </c>
      <c r="G85" s="18">
        <v>1</v>
      </c>
      <c r="H85" s="18">
        <v>4560</v>
      </c>
      <c r="I85" s="18">
        <f t="shared" si="17"/>
        <v>4560</v>
      </c>
      <c r="J85" s="37"/>
      <c r="K85" s="35" t="s">
        <v>2422</v>
      </c>
      <c r="L85" s="94"/>
      <c r="M85" s="18"/>
      <c r="N85" s="30">
        <v>45201</v>
      </c>
      <c r="O85" s="17"/>
      <c r="P85" s="18"/>
      <c r="Q85" s="30">
        <v>45219</v>
      </c>
      <c r="R85" s="23">
        <v>45219</v>
      </c>
    </row>
    <row r="86" spans="1:18" ht="18" customHeight="1">
      <c r="A86" s="18" t="s">
        <v>276</v>
      </c>
      <c r="B86" s="318">
        <v>6</v>
      </c>
      <c r="C86" s="1068">
        <f t="shared" si="16"/>
        <v>23</v>
      </c>
      <c r="D86" s="18" t="s">
        <v>279</v>
      </c>
      <c r="E86" s="18" t="s">
        <v>279</v>
      </c>
      <c r="F86" s="26" t="s">
        <v>1451</v>
      </c>
      <c r="G86" s="22">
        <v>4</v>
      </c>
      <c r="H86" s="18">
        <v>106</v>
      </c>
      <c r="I86" s="18">
        <f t="shared" si="17"/>
        <v>424</v>
      </c>
      <c r="J86" s="967"/>
      <c r="K86" s="328" t="s">
        <v>5483</v>
      </c>
      <c r="L86" s="94"/>
      <c r="M86" s="18"/>
      <c r="N86" s="30">
        <v>45201</v>
      </c>
      <c r="O86" s="17"/>
      <c r="P86" s="18"/>
      <c r="Q86" s="30">
        <v>45219</v>
      </c>
      <c r="R86" s="23">
        <v>45219</v>
      </c>
    </row>
    <row r="87" spans="1:18" ht="18" customHeight="1">
      <c r="A87" s="18" t="s">
        <v>276</v>
      </c>
      <c r="B87" s="318">
        <v>6</v>
      </c>
      <c r="C87" s="1068">
        <f t="shared" si="16"/>
        <v>24</v>
      </c>
      <c r="D87" s="17" t="s">
        <v>279</v>
      </c>
      <c r="E87" s="17" t="s">
        <v>279</v>
      </c>
      <c r="F87" s="62" t="s">
        <v>1455</v>
      </c>
      <c r="G87" s="22">
        <v>2</v>
      </c>
      <c r="H87" s="215">
        <v>76</v>
      </c>
      <c r="I87" s="1206">
        <f t="shared" si="17"/>
        <v>152</v>
      </c>
      <c r="J87" s="22"/>
      <c r="K87" s="26" t="s">
        <v>2424</v>
      </c>
      <c r="L87" s="94"/>
      <c r="M87" s="18"/>
      <c r="N87" s="30">
        <v>45201</v>
      </c>
      <c r="O87" s="17"/>
      <c r="P87" s="18"/>
      <c r="Q87" s="30">
        <v>45219</v>
      </c>
      <c r="R87" s="23">
        <v>45219</v>
      </c>
    </row>
    <row r="88" spans="1:18" ht="18" customHeight="1">
      <c r="A88" s="18" t="s">
        <v>628</v>
      </c>
      <c r="B88" s="318">
        <v>6</v>
      </c>
      <c r="C88" s="1068">
        <f t="shared" si="16"/>
        <v>25</v>
      </c>
      <c r="D88" s="105" t="s">
        <v>270</v>
      </c>
      <c r="E88" s="105" t="s">
        <v>167</v>
      </c>
      <c r="F88" s="24" t="s">
        <v>2425</v>
      </c>
      <c r="G88" s="634">
        <v>1</v>
      </c>
      <c r="H88" s="18">
        <v>2550</v>
      </c>
      <c r="I88" s="215">
        <f t="shared" si="17"/>
        <v>2550</v>
      </c>
      <c r="J88" s="357"/>
      <c r="K88" s="53" t="s">
        <v>2426</v>
      </c>
      <c r="L88" s="18"/>
      <c r="M88" s="18"/>
      <c r="N88" s="30">
        <v>45201</v>
      </c>
      <c r="O88" s="17"/>
      <c r="P88" s="18"/>
      <c r="Q88" s="30">
        <v>45219</v>
      </c>
      <c r="R88" s="23">
        <v>45219</v>
      </c>
    </row>
    <row r="89" spans="1:18" ht="18" customHeight="1">
      <c r="A89" s="18" t="s">
        <v>276</v>
      </c>
      <c r="B89" s="318">
        <v>6</v>
      </c>
      <c r="C89" s="1068">
        <f t="shared" si="16"/>
        <v>26</v>
      </c>
      <c r="D89" s="283" t="s">
        <v>167</v>
      </c>
      <c r="E89" s="283" t="s">
        <v>167</v>
      </c>
      <c r="F89" s="417" t="s">
        <v>2427</v>
      </c>
      <c r="G89" s="541"/>
      <c r="H89" s="222">
        <v>27</v>
      </c>
      <c r="I89" s="177">
        <f t="shared" si="17"/>
        <v>0</v>
      </c>
      <c r="J89" s="511"/>
      <c r="K89" s="619" t="s">
        <v>3146</v>
      </c>
      <c r="L89" s="24" t="s">
        <v>2429</v>
      </c>
      <c r="M89" s="18"/>
      <c r="N89" s="30"/>
      <c r="O89" s="17"/>
      <c r="P89" s="18"/>
      <c r="Q89" s="30"/>
      <c r="R89" s="23"/>
    </row>
    <row r="90" spans="1:18" ht="18" customHeight="1">
      <c r="A90" s="18" t="s">
        <v>276</v>
      </c>
      <c r="B90" s="318">
        <v>6</v>
      </c>
      <c r="C90" s="1068">
        <f t="shared" si="16"/>
        <v>27</v>
      </c>
      <c r="D90" s="52" t="s">
        <v>5484</v>
      </c>
      <c r="E90" s="1719" t="s">
        <v>188</v>
      </c>
      <c r="F90" s="321" t="s">
        <v>5485</v>
      </c>
      <c r="G90" s="112">
        <v>10</v>
      </c>
      <c r="H90" s="220">
        <v>144</v>
      </c>
      <c r="I90" s="177">
        <f t="shared" si="17"/>
        <v>1440</v>
      </c>
      <c r="J90" s="1101"/>
      <c r="K90" s="24" t="s">
        <v>5486</v>
      </c>
      <c r="L90" s="24"/>
      <c r="M90" s="18"/>
      <c r="N90" s="30">
        <v>45201</v>
      </c>
      <c r="O90" s="17"/>
      <c r="P90" s="29">
        <v>45219</v>
      </c>
      <c r="Q90" s="30"/>
      <c r="R90" s="23">
        <v>45210</v>
      </c>
    </row>
    <row r="91" spans="1:18" ht="18" customHeight="1">
      <c r="A91" s="18"/>
      <c r="B91" s="18"/>
      <c r="C91" s="17"/>
      <c r="D91" s="65"/>
      <c r="E91" s="65"/>
      <c r="F91" s="873"/>
      <c r="G91" s="1488"/>
      <c r="H91" s="362"/>
      <c r="I91" s="177"/>
      <c r="J91" s="348"/>
      <c r="K91" s="24"/>
      <c r="L91" s="24"/>
      <c r="M91" s="18"/>
      <c r="N91" s="30"/>
      <c r="O91" s="17"/>
      <c r="P91" s="18"/>
      <c r="Q91" s="30"/>
      <c r="R91" s="23"/>
    </row>
    <row r="92" spans="1:18" ht="18" customHeight="1">
      <c r="A92" s="18" t="s">
        <v>276</v>
      </c>
      <c r="B92" s="318">
        <v>6</v>
      </c>
      <c r="C92" s="1068">
        <f>+C90+1</f>
        <v>28</v>
      </c>
      <c r="D92" s="111" t="s">
        <v>279</v>
      </c>
      <c r="E92" s="111" t="s">
        <v>279</v>
      </c>
      <c r="F92" s="24" t="s">
        <v>2430</v>
      </c>
      <c r="G92" s="151">
        <v>4</v>
      </c>
      <c r="H92" s="18">
        <v>29</v>
      </c>
      <c r="I92" s="177">
        <f t="shared" si="17"/>
        <v>116</v>
      </c>
      <c r="J92" s="357"/>
      <c r="K92" s="24" t="s">
        <v>2431</v>
      </c>
      <c r="L92" s="24" t="s">
        <v>2432</v>
      </c>
      <c r="M92" s="18"/>
      <c r="N92" s="30">
        <v>45201</v>
      </c>
      <c r="O92" s="17"/>
      <c r="P92" s="18"/>
      <c r="Q92" s="30">
        <v>45219</v>
      </c>
      <c r="R92" s="23">
        <v>45219</v>
      </c>
    </row>
    <row r="93" spans="1:18" ht="18" customHeight="1">
      <c r="A93" s="18" t="s">
        <v>276</v>
      </c>
      <c r="B93" s="318">
        <v>6</v>
      </c>
      <c r="C93" s="1068">
        <f t="shared" si="16"/>
        <v>29</v>
      </c>
      <c r="D93" s="283" t="s">
        <v>167</v>
      </c>
      <c r="E93" s="283" t="s">
        <v>167</v>
      </c>
      <c r="F93" s="417" t="s">
        <v>759</v>
      </c>
      <c r="G93" s="541"/>
      <c r="H93" s="222">
        <v>92</v>
      </c>
      <c r="I93" s="177">
        <f t="shared" si="17"/>
        <v>0</v>
      </c>
      <c r="J93" s="511"/>
      <c r="K93" s="284" t="s">
        <v>5475</v>
      </c>
      <c r="L93" s="24" t="s">
        <v>2432</v>
      </c>
      <c r="M93" s="18"/>
      <c r="N93" s="30"/>
      <c r="O93" s="17"/>
      <c r="P93" s="18"/>
      <c r="Q93" s="30"/>
      <c r="R93" s="23"/>
    </row>
    <row r="94" spans="1:18" ht="18" customHeight="1">
      <c r="A94" s="18" t="s">
        <v>1393</v>
      </c>
      <c r="B94" s="318">
        <v>6</v>
      </c>
      <c r="C94" s="1068">
        <f t="shared" si="16"/>
        <v>30</v>
      </c>
      <c r="D94" s="213" t="s">
        <v>270</v>
      </c>
      <c r="E94" s="213" t="s">
        <v>167</v>
      </c>
      <c r="F94" s="108" t="s">
        <v>3148</v>
      </c>
      <c r="G94" s="1128">
        <v>1</v>
      </c>
      <c r="H94" s="107">
        <v>1800</v>
      </c>
      <c r="I94" s="54">
        <f t="shared" si="17"/>
        <v>1800</v>
      </c>
      <c r="J94" s="56"/>
      <c r="K94" s="108" t="s">
        <v>3149</v>
      </c>
      <c r="L94" s="18"/>
      <c r="M94" s="18"/>
      <c r="N94" s="30">
        <v>45201</v>
      </c>
      <c r="O94" s="17"/>
      <c r="P94" s="18"/>
      <c r="Q94" s="30">
        <v>45219</v>
      </c>
      <c r="R94" s="23">
        <v>45219</v>
      </c>
    </row>
    <row r="95" spans="1:18" ht="18" customHeight="1">
      <c r="A95" s="18" t="s">
        <v>276</v>
      </c>
      <c r="B95" s="318">
        <v>6</v>
      </c>
      <c r="C95" s="1068">
        <f t="shared" si="16"/>
        <v>31</v>
      </c>
      <c r="D95" s="17" t="s">
        <v>167</v>
      </c>
      <c r="E95" s="17" t="s">
        <v>167</v>
      </c>
      <c r="F95" s="50" t="s">
        <v>198</v>
      </c>
      <c r="G95" s="18">
        <v>2</v>
      </c>
      <c r="H95" s="237">
        <v>31</v>
      </c>
      <c r="I95" s="215">
        <f t="shared" si="17"/>
        <v>62</v>
      </c>
      <c r="J95" s="22"/>
      <c r="K95" s="26" t="s">
        <v>199</v>
      </c>
      <c r="L95" s="24"/>
      <c r="M95" s="18"/>
      <c r="N95" s="30">
        <v>45201</v>
      </c>
      <c r="O95" s="17"/>
      <c r="P95" s="18"/>
      <c r="Q95" s="30">
        <v>45219</v>
      </c>
      <c r="R95" s="23">
        <v>45219</v>
      </c>
    </row>
    <row r="96" spans="1:18" ht="18" customHeight="1">
      <c r="A96" s="18" t="s">
        <v>276</v>
      </c>
      <c r="B96" s="318">
        <v>6</v>
      </c>
      <c r="C96" s="1068">
        <f t="shared" si="16"/>
        <v>32</v>
      </c>
      <c r="D96" s="17" t="s">
        <v>167</v>
      </c>
      <c r="E96" s="17" t="s">
        <v>167</v>
      </c>
      <c r="F96" s="50" t="s">
        <v>196</v>
      </c>
      <c r="G96" s="18">
        <v>2</v>
      </c>
      <c r="H96" s="237">
        <v>72</v>
      </c>
      <c r="I96" s="215">
        <f t="shared" si="17"/>
        <v>144</v>
      </c>
      <c r="J96" s="22"/>
      <c r="K96" s="26" t="s">
        <v>197</v>
      </c>
      <c r="L96" s="24"/>
      <c r="M96" s="18"/>
      <c r="N96" s="30">
        <v>45201</v>
      </c>
      <c r="O96" s="17"/>
      <c r="P96" s="18"/>
      <c r="Q96" s="30">
        <v>45219</v>
      </c>
      <c r="R96" s="23">
        <v>45219</v>
      </c>
    </row>
    <row r="97" spans="1:18" ht="18" customHeight="1">
      <c r="A97" s="8"/>
      <c r="B97" s="18"/>
      <c r="C97" s="17"/>
      <c r="D97" s="52"/>
      <c r="E97" s="52"/>
      <c r="F97" s="349"/>
      <c r="G97" s="54"/>
      <c r="H97" s="220"/>
      <c r="I97" s="220"/>
      <c r="J97" s="1101"/>
      <c r="K97" s="53"/>
      <c r="L97" s="24"/>
      <c r="M97" s="18"/>
      <c r="N97" s="30"/>
      <c r="O97" s="17"/>
      <c r="P97" s="18"/>
      <c r="Q97" s="30"/>
      <c r="R97" s="23"/>
    </row>
    <row r="98" spans="1:18" ht="18" customHeight="1">
      <c r="A98" s="8"/>
      <c r="B98" s="8"/>
      <c r="C98" s="17"/>
      <c r="D98" s="17"/>
      <c r="E98" s="17"/>
      <c r="F98" s="507">
        <f>SUM(I82:I97)</f>
        <v>24060</v>
      </c>
      <c r="G98" s="18"/>
      <c r="H98" s="177"/>
      <c r="I98" s="177"/>
      <c r="J98" s="348"/>
      <c r="K98" s="26"/>
      <c r="L98" s="18"/>
      <c r="M98" s="18"/>
      <c r="N98" s="30"/>
      <c r="O98" s="17"/>
      <c r="P98" s="18"/>
      <c r="Q98" s="30"/>
      <c r="R98" s="23"/>
    </row>
    <row r="99" spans="1:18" ht="18" customHeight="1">
      <c r="A99" s="8"/>
      <c r="B99" s="8"/>
      <c r="C99" s="17"/>
      <c r="D99" s="17"/>
      <c r="E99" s="17"/>
      <c r="F99" s="130"/>
      <c r="G99" s="18"/>
      <c r="H99" s="177"/>
      <c r="I99" s="177"/>
      <c r="J99" s="348"/>
      <c r="K99" s="26"/>
      <c r="L99" s="18"/>
      <c r="M99" s="18"/>
      <c r="N99" s="30"/>
      <c r="O99" s="17"/>
      <c r="P99" s="18"/>
      <c r="Q99" s="30"/>
      <c r="R99" s="23"/>
    </row>
    <row r="100" spans="1:18" ht="18" customHeight="1">
      <c r="A100" s="8"/>
      <c r="B100" s="8"/>
      <c r="C100" s="17"/>
      <c r="D100" s="17"/>
      <c r="E100" s="17"/>
      <c r="F100" s="130"/>
      <c r="G100" s="18"/>
      <c r="H100" s="177"/>
      <c r="I100" s="177"/>
      <c r="J100" s="348"/>
      <c r="K100" s="26"/>
      <c r="L100" s="18"/>
      <c r="M100" s="18"/>
      <c r="N100" s="30"/>
      <c r="O100" s="17"/>
      <c r="P100" s="18"/>
      <c r="Q100" s="30"/>
      <c r="R100" s="23"/>
    </row>
    <row r="101" spans="1:18" ht="18" customHeight="1">
      <c r="A101" s="8"/>
      <c r="B101" s="8"/>
      <c r="C101" s="17"/>
      <c r="D101" s="1129" t="s">
        <v>3150</v>
      </c>
      <c r="E101" s="1130"/>
      <c r="F101" s="1131"/>
      <c r="G101" s="141"/>
      <c r="H101" s="281"/>
      <c r="I101" s="177"/>
      <c r="J101" s="366"/>
      <c r="K101" s="53"/>
      <c r="L101" s="18"/>
      <c r="M101" s="18"/>
      <c r="N101" s="30"/>
      <c r="O101" s="17"/>
      <c r="P101" s="18"/>
      <c r="Q101" s="30"/>
      <c r="R101" s="23"/>
    </row>
    <row r="102" spans="1:18" ht="18" customHeight="1">
      <c r="A102" s="18" t="s">
        <v>628</v>
      </c>
      <c r="B102" s="1111">
        <v>9</v>
      </c>
      <c r="C102" s="213">
        <f>+C96+1</f>
        <v>33</v>
      </c>
      <c r="D102" s="17" t="s">
        <v>270</v>
      </c>
      <c r="E102" s="17" t="s">
        <v>167</v>
      </c>
      <c r="F102" s="24" t="s">
        <v>1419</v>
      </c>
      <c r="G102" s="18">
        <v>1</v>
      </c>
      <c r="H102" s="18">
        <v>2320</v>
      </c>
      <c r="I102" s="177">
        <f t="shared" ref="I102:I112" si="18">G102*H102</f>
        <v>2320</v>
      </c>
      <c r="J102" s="357"/>
      <c r="K102" s="24" t="s">
        <v>2402</v>
      </c>
      <c r="L102" s="18"/>
      <c r="M102" s="18"/>
      <c r="N102" s="30">
        <v>45201</v>
      </c>
      <c r="O102" s="17"/>
      <c r="P102" s="18"/>
      <c r="Q102" s="30">
        <v>45219</v>
      </c>
      <c r="R102" s="23">
        <v>45219</v>
      </c>
    </row>
    <row r="103" spans="1:18" ht="18" customHeight="1">
      <c r="A103" s="18" t="s">
        <v>276</v>
      </c>
      <c r="B103" s="1111">
        <v>9</v>
      </c>
      <c r="C103" s="213">
        <f t="shared" ref="C103:C110" si="19">+C102+1</f>
        <v>34</v>
      </c>
      <c r="D103" s="18" t="s">
        <v>167</v>
      </c>
      <c r="E103" s="18" t="s">
        <v>167</v>
      </c>
      <c r="F103" s="26" t="s">
        <v>2409</v>
      </c>
      <c r="G103" s="18">
        <v>1</v>
      </c>
      <c r="H103" s="18">
        <v>990</v>
      </c>
      <c r="I103" s="489">
        <f>G103*H103</f>
        <v>990</v>
      </c>
      <c r="J103" s="24"/>
      <c r="K103" s="26" t="s">
        <v>2410</v>
      </c>
      <c r="L103" s="18"/>
      <c r="M103" s="18"/>
      <c r="N103" s="30">
        <v>45201</v>
      </c>
      <c r="O103" s="17"/>
      <c r="P103" s="18"/>
      <c r="Q103" s="30">
        <v>45219</v>
      </c>
      <c r="R103" s="23">
        <v>45219</v>
      </c>
    </row>
    <row r="104" spans="1:18" ht="18" customHeight="1">
      <c r="A104" s="18" t="s">
        <v>276</v>
      </c>
      <c r="B104" s="1111">
        <v>9</v>
      </c>
      <c r="C104" s="213">
        <f>+C103+1</f>
        <v>35</v>
      </c>
      <c r="D104" s="17" t="s">
        <v>167</v>
      </c>
      <c r="E104" s="17" t="s">
        <v>167</v>
      </c>
      <c r="F104" s="50" t="s">
        <v>196</v>
      </c>
      <c r="G104" s="18">
        <v>2</v>
      </c>
      <c r="H104" s="237">
        <v>72</v>
      </c>
      <c r="I104" s="215">
        <f t="shared" si="18"/>
        <v>144</v>
      </c>
      <c r="J104" s="357"/>
      <c r="K104" s="26" t="s">
        <v>197</v>
      </c>
      <c r="L104" s="18"/>
      <c r="M104" s="18"/>
      <c r="N104" s="30">
        <v>45201</v>
      </c>
      <c r="O104" s="17"/>
      <c r="P104" s="18"/>
      <c r="Q104" s="30">
        <v>45219</v>
      </c>
      <c r="R104" s="23">
        <v>45219</v>
      </c>
    </row>
    <row r="105" spans="1:18" ht="18" customHeight="1">
      <c r="A105" s="18" t="s">
        <v>628</v>
      </c>
      <c r="B105" s="1111">
        <v>9</v>
      </c>
      <c r="C105" s="213">
        <f t="shared" si="19"/>
        <v>36</v>
      </c>
      <c r="D105" s="161" t="s">
        <v>66</v>
      </c>
      <c r="E105" s="123" t="s">
        <v>1459</v>
      </c>
      <c r="F105" s="246" t="s">
        <v>3152</v>
      </c>
      <c r="G105" s="161">
        <v>1</v>
      </c>
      <c r="H105" s="247">
        <v>10610</v>
      </c>
      <c r="I105" s="850">
        <f>G105*H105</f>
        <v>10610</v>
      </c>
      <c r="J105" s="1133"/>
      <c r="K105" s="246" t="s">
        <v>3153</v>
      </c>
      <c r="L105" s="18"/>
      <c r="M105" s="18"/>
      <c r="N105" s="30">
        <v>45201</v>
      </c>
      <c r="O105" s="17"/>
      <c r="P105" s="29">
        <v>45219</v>
      </c>
      <c r="Q105" s="163">
        <v>45218</v>
      </c>
      <c r="R105" s="23">
        <v>45218</v>
      </c>
    </row>
    <row r="106" spans="1:18" ht="18" customHeight="1">
      <c r="A106" s="18" t="s">
        <v>276</v>
      </c>
      <c r="B106" s="1111">
        <v>9</v>
      </c>
      <c r="C106" s="213">
        <f t="shared" si="19"/>
        <v>37</v>
      </c>
      <c r="D106" s="17" t="s">
        <v>167</v>
      </c>
      <c r="E106" s="17" t="s">
        <v>167</v>
      </c>
      <c r="F106" s="50" t="s">
        <v>198</v>
      </c>
      <c r="G106" s="18">
        <v>2</v>
      </c>
      <c r="H106" s="237">
        <v>31</v>
      </c>
      <c r="I106" s="215">
        <f t="shared" si="18"/>
        <v>62</v>
      </c>
      <c r="J106" s="357"/>
      <c r="K106" s="26" t="s">
        <v>199</v>
      </c>
      <c r="L106" s="18"/>
      <c r="M106" s="18"/>
      <c r="N106" s="30">
        <v>45201</v>
      </c>
      <c r="O106" s="17"/>
      <c r="P106" s="18"/>
      <c r="Q106" s="30">
        <v>45219</v>
      </c>
      <c r="R106" s="23">
        <v>45219</v>
      </c>
    </row>
    <row r="107" spans="1:18" ht="18" customHeight="1">
      <c r="A107" s="18" t="s">
        <v>276</v>
      </c>
      <c r="B107" s="1111">
        <v>9</v>
      </c>
      <c r="C107" s="213">
        <f t="shared" si="19"/>
        <v>38</v>
      </c>
      <c r="D107" s="117" t="s">
        <v>167</v>
      </c>
      <c r="E107" s="117" t="s">
        <v>167</v>
      </c>
      <c r="F107" s="120" t="s">
        <v>747</v>
      </c>
      <c r="G107" s="107">
        <v>1</v>
      </c>
      <c r="H107" s="107">
        <v>270</v>
      </c>
      <c r="I107" s="177">
        <f t="shared" si="18"/>
        <v>270</v>
      </c>
      <c r="J107" s="1134"/>
      <c r="K107" s="120" t="s">
        <v>748</v>
      </c>
      <c r="L107" s="18"/>
      <c r="M107" s="18"/>
      <c r="N107" s="30">
        <v>45201</v>
      </c>
      <c r="O107" s="17"/>
      <c r="P107" s="18"/>
      <c r="Q107" s="30">
        <v>45219</v>
      </c>
      <c r="R107" s="23">
        <v>45219</v>
      </c>
    </row>
    <row r="108" spans="1:18" ht="18" customHeight="1">
      <c r="A108" s="18" t="s">
        <v>276</v>
      </c>
      <c r="B108" s="1111">
        <v>9</v>
      </c>
      <c r="C108" s="213">
        <f t="shared" si="19"/>
        <v>39</v>
      </c>
      <c r="D108" s="161" t="s">
        <v>167</v>
      </c>
      <c r="E108" s="161" t="s">
        <v>167</v>
      </c>
      <c r="F108" s="26" t="s">
        <v>3156</v>
      </c>
      <c r="G108" s="18">
        <v>1</v>
      </c>
      <c r="H108" s="18">
        <v>290</v>
      </c>
      <c r="I108" s="247">
        <f t="shared" si="18"/>
        <v>290</v>
      </c>
      <c r="J108" s="471"/>
      <c r="K108" s="35" t="s">
        <v>3157</v>
      </c>
      <c r="L108" s="18"/>
      <c r="M108" s="18"/>
      <c r="N108" s="30">
        <v>45201</v>
      </c>
      <c r="O108" s="17"/>
      <c r="P108" s="18"/>
      <c r="Q108" s="30">
        <v>45219</v>
      </c>
      <c r="R108" s="23">
        <v>45219</v>
      </c>
    </row>
    <row r="109" spans="1:18" ht="18" customHeight="1">
      <c r="A109" s="18" t="s">
        <v>276</v>
      </c>
      <c r="B109" s="1111">
        <v>9</v>
      </c>
      <c r="C109" s="213">
        <f t="shared" si="19"/>
        <v>40</v>
      </c>
      <c r="D109" s="117" t="s">
        <v>167</v>
      </c>
      <c r="E109" s="117" t="s">
        <v>167</v>
      </c>
      <c r="F109" s="120" t="s">
        <v>749</v>
      </c>
      <c r="G109" s="107">
        <v>1</v>
      </c>
      <c r="H109" s="107">
        <v>210</v>
      </c>
      <c r="I109" s="177">
        <f t="shared" si="18"/>
        <v>210</v>
      </c>
      <c r="J109" s="1134"/>
      <c r="K109" s="120" t="s">
        <v>750</v>
      </c>
      <c r="L109" s="18"/>
      <c r="M109" s="18"/>
      <c r="N109" s="30">
        <v>45201</v>
      </c>
      <c r="O109" s="17"/>
      <c r="P109" s="18"/>
      <c r="Q109" s="30">
        <v>45219</v>
      </c>
      <c r="R109" s="23">
        <v>45219</v>
      </c>
    </row>
    <row r="110" spans="1:18" ht="18" customHeight="1">
      <c r="A110" s="18" t="s">
        <v>276</v>
      </c>
      <c r="B110" s="1111">
        <v>9</v>
      </c>
      <c r="C110" s="213">
        <f t="shared" si="19"/>
        <v>41</v>
      </c>
      <c r="D110" s="117" t="s">
        <v>167</v>
      </c>
      <c r="E110" s="117" t="s">
        <v>167</v>
      </c>
      <c r="F110" s="120" t="s">
        <v>5487</v>
      </c>
      <c r="G110" s="107">
        <v>1</v>
      </c>
      <c r="H110" s="107">
        <v>210</v>
      </c>
      <c r="I110" s="177">
        <f t="shared" si="18"/>
        <v>210</v>
      </c>
      <c r="J110" s="1134"/>
      <c r="K110" s="120" t="s">
        <v>750</v>
      </c>
      <c r="L110" s="18"/>
      <c r="M110" s="18"/>
      <c r="N110" s="30">
        <v>45201</v>
      </c>
      <c r="O110" s="17"/>
      <c r="P110" s="18"/>
      <c r="Q110" s="30">
        <v>45219</v>
      </c>
      <c r="R110" s="23">
        <v>45219</v>
      </c>
    </row>
    <row r="111" spans="1:18" ht="18" customHeight="1">
      <c r="A111" s="18" t="s">
        <v>273</v>
      </c>
      <c r="B111" s="1111">
        <v>9</v>
      </c>
      <c r="C111" s="213">
        <f>+C109+1</f>
        <v>41</v>
      </c>
      <c r="D111" s="161" t="s">
        <v>1471</v>
      </c>
      <c r="E111" s="1719" t="s">
        <v>188</v>
      </c>
      <c r="F111" s="521" t="s">
        <v>2455</v>
      </c>
      <c r="G111" s="161">
        <v>1</v>
      </c>
      <c r="H111" s="247">
        <v>553</v>
      </c>
      <c r="I111" s="489">
        <f t="shared" si="18"/>
        <v>553</v>
      </c>
      <c r="J111" s="1133"/>
      <c r="K111" s="246" t="s">
        <v>1473</v>
      </c>
      <c r="L111" s="18"/>
      <c r="M111" s="18"/>
      <c r="N111" s="30">
        <v>45201</v>
      </c>
      <c r="O111" s="17"/>
      <c r="P111" s="29">
        <v>45219</v>
      </c>
      <c r="Q111" s="30"/>
      <c r="R111" s="23">
        <v>45210</v>
      </c>
    </row>
    <row r="112" spans="1:18" ht="18" customHeight="1">
      <c r="A112" s="18" t="s">
        <v>276</v>
      </c>
      <c r="B112" s="1111">
        <v>9</v>
      </c>
      <c r="C112" s="213">
        <f>+C110+1</f>
        <v>42</v>
      </c>
      <c r="D112" s="52" t="s">
        <v>167</v>
      </c>
      <c r="E112" s="52" t="s">
        <v>167</v>
      </c>
      <c r="F112" s="521" t="s">
        <v>745</v>
      </c>
      <c r="G112" s="161">
        <v>3</v>
      </c>
      <c r="H112" s="247">
        <v>130</v>
      </c>
      <c r="I112" s="489">
        <f t="shared" si="18"/>
        <v>390</v>
      </c>
      <c r="J112" s="357"/>
      <c r="K112" s="53" t="s">
        <v>746</v>
      </c>
      <c r="L112" s="18"/>
      <c r="M112" s="18"/>
      <c r="N112" s="30">
        <v>45201</v>
      </c>
      <c r="O112" s="17"/>
      <c r="P112" s="29"/>
      <c r="Q112" s="30">
        <v>45219</v>
      </c>
      <c r="R112" s="23">
        <v>45219</v>
      </c>
    </row>
    <row r="113" spans="1:18" ht="18" customHeight="1">
      <c r="A113" s="8"/>
      <c r="B113" s="8"/>
      <c r="C113" s="17"/>
      <c r="D113" s="52"/>
      <c r="E113" s="52"/>
      <c r="F113" s="24"/>
      <c r="G113" s="634"/>
      <c r="H113" s="18"/>
      <c r="I113" s="177"/>
      <c r="J113" s="357"/>
      <c r="K113" s="53"/>
      <c r="L113" s="18"/>
      <c r="M113" s="18"/>
      <c r="N113" s="30"/>
      <c r="O113" s="17"/>
      <c r="P113" s="18"/>
      <c r="Q113" s="30"/>
      <c r="R113" s="23"/>
    </row>
    <row r="114" spans="1:18" ht="18" customHeight="1">
      <c r="A114" s="8"/>
      <c r="B114" s="8"/>
      <c r="C114" s="17"/>
      <c r="D114" s="17"/>
      <c r="E114" s="17"/>
      <c r="F114" s="565">
        <f>SUM(I102:I112)</f>
        <v>16049</v>
      </c>
      <c r="G114" s="426"/>
      <c r="H114" s="426"/>
      <c r="I114" s="426"/>
      <c r="J114" s="511"/>
      <c r="K114" s="26"/>
      <c r="L114" s="18"/>
      <c r="M114" s="18"/>
      <c r="N114" s="30"/>
      <c r="O114" s="17"/>
      <c r="P114" s="18"/>
      <c r="Q114" s="30"/>
      <c r="R114" s="23"/>
    </row>
    <row r="115" spans="1:18" ht="18" customHeight="1">
      <c r="A115" s="8"/>
      <c r="B115" s="8"/>
      <c r="C115" s="17"/>
      <c r="D115" s="17"/>
      <c r="E115" s="17"/>
      <c r="F115" s="18"/>
      <c r="G115" s="18"/>
      <c r="H115" s="18"/>
      <c r="I115" s="22"/>
      <c r="J115" s="357"/>
      <c r="K115" s="18"/>
      <c r="L115" s="18"/>
      <c r="M115" s="18"/>
      <c r="N115" s="30"/>
      <c r="O115" s="17"/>
      <c r="P115" s="18"/>
      <c r="Q115" s="30"/>
      <c r="R115" s="23"/>
    </row>
    <row r="116" spans="1:18" ht="18" customHeight="1">
      <c r="A116" s="8"/>
      <c r="B116" s="8"/>
      <c r="C116" s="17"/>
      <c r="D116" s="17"/>
      <c r="E116" s="17"/>
      <c r="F116" s="18"/>
      <c r="G116" s="18"/>
      <c r="H116" s="18"/>
      <c r="I116" s="22"/>
      <c r="J116" s="357"/>
      <c r="K116" s="18"/>
      <c r="L116" s="18"/>
      <c r="M116" s="18"/>
      <c r="N116" s="30"/>
      <c r="O116" s="17"/>
      <c r="P116" s="18"/>
      <c r="Q116" s="30"/>
      <c r="R116" s="23"/>
    </row>
    <row r="117" spans="1:18" ht="18" customHeight="1">
      <c r="A117" s="8"/>
      <c r="B117" s="8"/>
      <c r="C117" s="17"/>
      <c r="D117" s="474" t="s">
        <v>3158</v>
      </c>
      <c r="E117" s="475"/>
      <c r="F117" s="476"/>
      <c r="G117" s="334"/>
      <c r="H117" s="33"/>
      <c r="I117" s="177"/>
      <c r="J117" s="1122"/>
      <c r="K117" s="328"/>
      <c r="L117" s="18"/>
      <c r="M117" s="18"/>
      <c r="N117" s="30"/>
      <c r="O117" s="17"/>
      <c r="P117" s="18"/>
      <c r="Q117" s="30"/>
      <c r="R117" s="23"/>
    </row>
    <row r="118" spans="1:18" ht="18" customHeight="1">
      <c r="A118" s="518" t="s">
        <v>282</v>
      </c>
      <c r="B118" s="1126">
        <v>1</v>
      </c>
      <c r="C118" s="213">
        <f>+C111+1</f>
        <v>42</v>
      </c>
      <c r="D118" s="17" t="s">
        <v>167</v>
      </c>
      <c r="E118" s="17" t="s">
        <v>167</v>
      </c>
      <c r="F118" s="57" t="s">
        <v>3159</v>
      </c>
      <c r="G118" s="54">
        <v>1</v>
      </c>
      <c r="H118" s="107">
        <v>5600</v>
      </c>
      <c r="I118" s="177">
        <f>G118*H118</f>
        <v>5600</v>
      </c>
      <c r="J118" s="118"/>
      <c r="K118" s="26" t="s">
        <v>2040</v>
      </c>
      <c r="L118" s="18"/>
      <c r="M118" s="18"/>
      <c r="N118" s="30">
        <v>45201</v>
      </c>
      <c r="O118" s="17"/>
      <c r="P118" s="18"/>
      <c r="Q118" s="30">
        <v>45219</v>
      </c>
      <c r="R118" s="23">
        <v>45219</v>
      </c>
    </row>
    <row r="119" spans="1:18" ht="18" customHeight="1">
      <c r="A119" s="518" t="s">
        <v>282</v>
      </c>
      <c r="B119" s="1126">
        <v>1</v>
      </c>
      <c r="C119" s="213">
        <f>+C118+1</f>
        <v>43</v>
      </c>
      <c r="D119" s="17" t="s">
        <v>167</v>
      </c>
      <c r="E119" s="17" t="s">
        <v>167</v>
      </c>
      <c r="F119" s="249" t="s">
        <v>3160</v>
      </c>
      <c r="G119" s="54">
        <v>1</v>
      </c>
      <c r="H119" s="107">
        <v>2040</v>
      </c>
      <c r="I119" s="177">
        <f>G119*H119</f>
        <v>2040</v>
      </c>
      <c r="J119" s="118"/>
      <c r="K119" s="176" t="s">
        <v>796</v>
      </c>
      <c r="L119" s="18"/>
      <c r="M119" s="18"/>
      <c r="N119" s="30">
        <v>45201</v>
      </c>
      <c r="O119" s="17"/>
      <c r="P119" s="18"/>
      <c r="Q119" s="30">
        <v>45219</v>
      </c>
      <c r="R119" s="23">
        <v>45219</v>
      </c>
    </row>
    <row r="120" spans="1:18" ht="18" customHeight="1">
      <c r="A120" s="518" t="s">
        <v>628</v>
      </c>
      <c r="B120" s="1126">
        <v>1</v>
      </c>
      <c r="C120" s="213">
        <f>+C119+1</f>
        <v>44</v>
      </c>
      <c r="D120" s="17" t="s">
        <v>279</v>
      </c>
      <c r="E120" s="17" t="s">
        <v>279</v>
      </c>
      <c r="F120" s="24" t="s">
        <v>3411</v>
      </c>
      <c r="G120" s="634">
        <v>1</v>
      </c>
      <c r="H120" s="18">
        <v>3263</v>
      </c>
      <c r="I120" s="215">
        <f>G120*H120</f>
        <v>3263</v>
      </c>
      <c r="J120" s="357"/>
      <c r="K120" s="53" t="s">
        <v>3412</v>
      </c>
      <c r="L120" s="18"/>
      <c r="M120" s="18"/>
      <c r="N120" s="30">
        <v>45201</v>
      </c>
      <c r="O120" s="17"/>
      <c r="P120" s="18"/>
      <c r="Q120" s="30">
        <v>45219</v>
      </c>
      <c r="R120" s="23">
        <v>45219</v>
      </c>
    </row>
    <row r="121" spans="1:18" ht="18" customHeight="1">
      <c r="A121" s="18"/>
      <c r="B121" s="18"/>
      <c r="C121" s="17"/>
      <c r="D121" s="17"/>
      <c r="E121" s="17"/>
      <c r="F121" s="57"/>
      <c r="G121" s="634"/>
      <c r="H121" s="281"/>
      <c r="I121" s="215"/>
      <c r="J121" s="357"/>
      <c r="K121" s="24"/>
      <c r="L121" s="18" t="s">
        <v>3168</v>
      </c>
      <c r="M121" s="18"/>
      <c r="N121" s="30"/>
      <c r="O121" s="17"/>
      <c r="P121" s="18"/>
      <c r="Q121" s="30"/>
      <c r="R121" s="23"/>
    </row>
    <row r="122" spans="1:18" ht="18" customHeight="1">
      <c r="A122" s="8"/>
      <c r="B122" s="8"/>
      <c r="C122" s="17"/>
      <c r="D122" s="34"/>
      <c r="E122" s="34"/>
      <c r="F122" s="507">
        <f>SUM(I118:I121)</f>
        <v>10903</v>
      </c>
      <c r="G122" s="334"/>
      <c r="H122" s="33"/>
      <c r="I122" s="177"/>
      <c r="J122" s="1122"/>
      <c r="K122" s="328"/>
      <c r="L122" s="18"/>
      <c r="M122" s="18"/>
      <c r="N122" s="30"/>
      <c r="O122" s="17"/>
      <c r="P122" s="18"/>
      <c r="Q122" s="30"/>
      <c r="R122" s="23"/>
    </row>
    <row r="123" spans="1:18" ht="18" customHeight="1">
      <c r="A123" s="8"/>
      <c r="B123" s="8"/>
      <c r="C123" s="17"/>
      <c r="D123" s="17"/>
      <c r="E123" s="17"/>
      <c r="F123" s="18"/>
      <c r="G123" s="18"/>
      <c r="H123" s="18"/>
      <c r="I123" s="22"/>
      <c r="J123" s="357"/>
      <c r="K123" s="18"/>
      <c r="L123" s="18"/>
      <c r="M123" s="18"/>
      <c r="N123" s="30"/>
      <c r="O123" s="17"/>
      <c r="P123" s="18"/>
      <c r="Q123" s="30"/>
      <c r="R123" s="23"/>
    </row>
    <row r="124" spans="1:18" ht="18" customHeight="1">
      <c r="A124" s="8"/>
      <c r="B124" s="8"/>
      <c r="C124" s="17"/>
      <c r="D124" s="17"/>
      <c r="E124" s="17"/>
      <c r="F124" s="18"/>
      <c r="G124" s="18"/>
      <c r="H124" s="18"/>
      <c r="I124" s="22"/>
      <c r="J124" s="357"/>
      <c r="K124" s="18"/>
      <c r="L124" s="18"/>
      <c r="M124" s="18"/>
      <c r="N124" s="30"/>
      <c r="O124" s="17"/>
      <c r="P124" s="18"/>
      <c r="Q124" s="30"/>
      <c r="R124" s="23"/>
    </row>
    <row r="125" spans="1:18" ht="18" customHeight="1">
      <c r="A125" s="8"/>
      <c r="B125" s="8"/>
      <c r="C125" s="17"/>
      <c r="D125" s="474" t="s">
        <v>3063</v>
      </c>
      <c r="E125" s="475"/>
      <c r="F125" s="476"/>
      <c r="G125" s="18"/>
      <c r="H125" s="18"/>
      <c r="I125" s="22"/>
      <c r="J125" s="357"/>
      <c r="K125" s="18"/>
      <c r="L125" s="18"/>
      <c r="M125" s="18"/>
      <c r="N125" s="30"/>
      <c r="O125" s="17"/>
      <c r="P125" s="18"/>
      <c r="Q125" s="30"/>
      <c r="R125" s="23"/>
    </row>
    <row r="126" spans="1:18" ht="18" customHeight="1">
      <c r="A126" s="18" t="s">
        <v>273</v>
      </c>
      <c r="B126" s="1126">
        <v>1</v>
      </c>
      <c r="C126" s="212">
        <f>+C119+1</f>
        <v>44</v>
      </c>
      <c r="D126" s="17" t="s">
        <v>167</v>
      </c>
      <c r="E126" s="17" t="s">
        <v>167</v>
      </c>
      <c r="F126" s="50" t="s">
        <v>785</v>
      </c>
      <c r="G126" s="18">
        <v>1</v>
      </c>
      <c r="H126" s="215">
        <v>15260</v>
      </c>
      <c r="I126" s="215">
        <f t="shared" ref="I126:I136" si="20">G126*H126</f>
        <v>15260</v>
      </c>
      <c r="J126" s="22"/>
      <c r="K126" s="26" t="s">
        <v>786</v>
      </c>
      <c r="L126" s="196"/>
      <c r="M126" s="18"/>
      <c r="N126" s="30">
        <v>45201</v>
      </c>
      <c r="O126" s="17"/>
      <c r="P126" s="29"/>
      <c r="Q126" s="30">
        <v>45219</v>
      </c>
      <c r="R126" s="23">
        <v>45219</v>
      </c>
    </row>
    <row r="127" spans="1:18" ht="18" customHeight="1">
      <c r="A127" s="18" t="s">
        <v>787</v>
      </c>
      <c r="B127" s="1126">
        <v>1</v>
      </c>
      <c r="C127" s="227">
        <f>+C126+1</f>
        <v>45</v>
      </c>
      <c r="D127" s="17" t="s">
        <v>788</v>
      </c>
      <c r="E127" s="17" t="s">
        <v>167</v>
      </c>
      <c r="F127" s="50" t="s">
        <v>789</v>
      </c>
      <c r="G127" s="18">
        <v>5</v>
      </c>
      <c r="H127" s="215">
        <v>165</v>
      </c>
      <c r="I127" s="215">
        <f t="shared" si="20"/>
        <v>825</v>
      </c>
      <c r="J127" s="22"/>
      <c r="K127" s="26" t="s">
        <v>790</v>
      </c>
      <c r="L127" s="196"/>
      <c r="M127" s="18"/>
      <c r="N127" s="30">
        <v>45201</v>
      </c>
      <c r="O127" s="17"/>
      <c r="P127" s="29"/>
      <c r="Q127" s="30">
        <v>45219</v>
      </c>
      <c r="R127" s="23">
        <v>45219</v>
      </c>
    </row>
    <row r="128" spans="1:18" ht="18" customHeight="1">
      <c r="A128" s="18" t="s">
        <v>787</v>
      </c>
      <c r="B128" s="1126">
        <v>1</v>
      </c>
      <c r="C128" s="227">
        <f t="shared" ref="C128:C133" si="21">+C127+1</f>
        <v>46</v>
      </c>
      <c r="D128" s="17" t="s">
        <v>167</v>
      </c>
      <c r="E128" s="17" t="s">
        <v>167</v>
      </c>
      <c r="F128" s="50" t="s">
        <v>215</v>
      </c>
      <c r="G128" s="18">
        <v>4</v>
      </c>
      <c r="H128" s="215">
        <v>280</v>
      </c>
      <c r="I128" s="215">
        <f t="shared" si="20"/>
        <v>1120</v>
      </c>
      <c r="J128" s="22"/>
      <c r="K128" s="26" t="s">
        <v>791</v>
      </c>
      <c r="L128" s="196"/>
      <c r="M128" s="18"/>
      <c r="N128" s="30">
        <v>45201</v>
      </c>
      <c r="O128" s="17"/>
      <c r="P128" s="29"/>
      <c r="Q128" s="30">
        <v>45219</v>
      </c>
      <c r="R128" s="23">
        <v>45219</v>
      </c>
    </row>
    <row r="129" spans="1:18" ht="18" customHeight="1">
      <c r="A129" s="18" t="s">
        <v>737</v>
      </c>
      <c r="B129" s="1126">
        <v>1</v>
      </c>
      <c r="C129" s="227">
        <f t="shared" si="21"/>
        <v>47</v>
      </c>
      <c r="D129" s="341" t="s">
        <v>279</v>
      </c>
      <c r="E129" s="341" t="s">
        <v>279</v>
      </c>
      <c r="F129" s="342" t="s">
        <v>792</v>
      </c>
      <c r="G129" s="343"/>
      <c r="H129" s="344">
        <v>25</v>
      </c>
      <c r="I129" s="345">
        <f t="shared" si="20"/>
        <v>0</v>
      </c>
      <c r="J129" s="346"/>
      <c r="K129" s="342" t="s">
        <v>793</v>
      </c>
      <c r="L129" s="18"/>
      <c r="M129" s="18"/>
      <c r="N129" s="30"/>
      <c r="O129" s="17"/>
      <c r="P129" s="29"/>
      <c r="Q129" s="163"/>
      <c r="R129" s="23"/>
    </row>
    <row r="130" spans="1:18" ht="18" customHeight="1">
      <c r="A130" s="18" t="s">
        <v>737</v>
      </c>
      <c r="B130" s="1126">
        <v>1</v>
      </c>
      <c r="C130" s="227">
        <f t="shared" si="21"/>
        <v>48</v>
      </c>
      <c r="D130" s="17" t="s">
        <v>167</v>
      </c>
      <c r="E130" s="17" t="s">
        <v>167</v>
      </c>
      <c r="F130" s="57" t="s">
        <v>557</v>
      </c>
      <c r="G130" s="54">
        <v>1</v>
      </c>
      <c r="H130" s="107">
        <v>5117</v>
      </c>
      <c r="I130" s="177">
        <f t="shared" si="20"/>
        <v>5117</v>
      </c>
      <c r="J130" s="118"/>
      <c r="K130" s="26" t="s">
        <v>800</v>
      </c>
      <c r="L130" s="18"/>
      <c r="M130" s="18"/>
      <c r="N130" s="30">
        <v>45201</v>
      </c>
      <c r="O130" s="17"/>
      <c r="P130" s="29"/>
      <c r="Q130" s="30">
        <v>45219</v>
      </c>
      <c r="R130" s="23">
        <v>45219</v>
      </c>
    </row>
    <row r="131" spans="1:18" ht="18" customHeight="1">
      <c r="A131" s="18" t="s">
        <v>737</v>
      </c>
      <c r="B131" s="1126">
        <v>1</v>
      </c>
      <c r="C131" s="227">
        <f t="shared" si="21"/>
        <v>49</v>
      </c>
      <c r="D131" s="52" t="s">
        <v>167</v>
      </c>
      <c r="E131" s="52" t="s">
        <v>167</v>
      </c>
      <c r="F131" s="57" t="s">
        <v>228</v>
      </c>
      <c r="G131" s="54">
        <v>1</v>
      </c>
      <c r="H131" s="107">
        <v>4239</v>
      </c>
      <c r="I131" s="177">
        <f t="shared" si="20"/>
        <v>4239</v>
      </c>
      <c r="J131" s="347"/>
      <c r="K131" s="26" t="s">
        <v>5488</v>
      </c>
      <c r="L131" s="18"/>
      <c r="M131" s="18"/>
      <c r="N131" s="30">
        <v>45201</v>
      </c>
      <c r="O131" s="17"/>
      <c r="P131" s="29"/>
      <c r="Q131" s="30">
        <v>45219</v>
      </c>
      <c r="R131" s="23">
        <v>45219</v>
      </c>
    </row>
    <row r="132" spans="1:18" ht="18" customHeight="1">
      <c r="A132" s="18" t="s">
        <v>620</v>
      </c>
      <c r="B132" s="1126">
        <v>1</v>
      </c>
      <c r="C132" s="227">
        <f t="shared" si="21"/>
        <v>50</v>
      </c>
      <c r="D132" s="17" t="s">
        <v>167</v>
      </c>
      <c r="E132" s="17" t="s">
        <v>167</v>
      </c>
      <c r="F132" s="57" t="s">
        <v>803</v>
      </c>
      <c r="G132" s="18">
        <v>1</v>
      </c>
      <c r="H132" s="107">
        <v>1474</v>
      </c>
      <c r="I132" s="177">
        <f t="shared" si="20"/>
        <v>1474</v>
      </c>
      <c r="J132" s="348"/>
      <c r="K132" s="26" t="s">
        <v>804</v>
      </c>
      <c r="L132" s="18"/>
      <c r="M132" s="18"/>
      <c r="N132" s="30">
        <v>45201</v>
      </c>
      <c r="O132" s="17"/>
      <c r="P132" s="29"/>
      <c r="Q132" s="30">
        <v>45219</v>
      </c>
      <c r="R132" s="23">
        <v>45219</v>
      </c>
    </row>
    <row r="133" spans="1:18" ht="18" customHeight="1">
      <c r="A133" s="18" t="s">
        <v>737</v>
      </c>
      <c r="B133" s="1126">
        <v>1</v>
      </c>
      <c r="C133" s="227">
        <f t="shared" si="21"/>
        <v>51</v>
      </c>
      <c r="D133" s="17" t="s">
        <v>167</v>
      </c>
      <c r="E133" s="17" t="s">
        <v>167</v>
      </c>
      <c r="F133" s="349" t="s">
        <v>805</v>
      </c>
      <c r="G133" s="54">
        <v>1</v>
      </c>
      <c r="H133" s="220">
        <v>839</v>
      </c>
      <c r="I133" s="215">
        <f t="shared" si="20"/>
        <v>839</v>
      </c>
      <c r="J133" s="350"/>
      <c r="K133" s="53" t="s">
        <v>806</v>
      </c>
      <c r="L133" s="18"/>
      <c r="M133" s="18"/>
      <c r="N133" s="30">
        <v>45201</v>
      </c>
      <c r="O133" s="17"/>
      <c r="P133" s="29"/>
      <c r="Q133" s="30">
        <v>45219</v>
      </c>
      <c r="R133" s="23">
        <v>45219</v>
      </c>
    </row>
    <row r="134" spans="1:18" ht="18" customHeight="1">
      <c r="A134" s="18"/>
      <c r="B134" s="18"/>
      <c r="C134" s="351"/>
      <c r="D134" s="17"/>
      <c r="E134" s="17"/>
      <c r="F134" s="347"/>
      <c r="G134" s="18"/>
      <c r="H134" s="177"/>
      <c r="I134" s="177"/>
      <c r="J134" s="357"/>
      <c r="K134" s="24"/>
      <c r="L134" s="18"/>
      <c r="M134" s="18"/>
      <c r="N134" s="30"/>
      <c r="O134" s="17"/>
      <c r="P134" s="29"/>
      <c r="Q134" s="163"/>
      <c r="R134" s="23"/>
    </row>
    <row r="135" spans="1:18" ht="18" customHeight="1">
      <c r="A135" s="18" t="s">
        <v>737</v>
      </c>
      <c r="B135" s="1126">
        <v>1</v>
      </c>
      <c r="C135" s="227">
        <f>+C133+1</f>
        <v>52</v>
      </c>
      <c r="D135" s="117" t="s">
        <v>809</v>
      </c>
      <c r="E135" s="17" t="s">
        <v>167</v>
      </c>
      <c r="F135" s="246" t="s">
        <v>811</v>
      </c>
      <c r="G135" s="177">
        <v>1</v>
      </c>
      <c r="H135" s="177">
        <v>2313</v>
      </c>
      <c r="I135" s="177">
        <f t="shared" si="20"/>
        <v>2313</v>
      </c>
      <c r="J135" s="119"/>
      <c r="K135" s="209" t="s">
        <v>812</v>
      </c>
      <c r="L135" s="18"/>
      <c r="M135" s="18"/>
      <c r="N135" s="30">
        <v>45201</v>
      </c>
      <c r="O135" s="17"/>
      <c r="P135" s="29"/>
      <c r="Q135" s="30">
        <v>45219</v>
      </c>
      <c r="R135" s="23">
        <v>45219</v>
      </c>
    </row>
    <row r="136" spans="1:18" ht="18" customHeight="1">
      <c r="A136" s="18" t="s">
        <v>737</v>
      </c>
      <c r="B136" s="1126">
        <v>1</v>
      </c>
      <c r="C136" s="227">
        <f>+C135+1</f>
        <v>53</v>
      </c>
      <c r="D136" s="17" t="s">
        <v>167</v>
      </c>
      <c r="E136" s="17" t="s">
        <v>167</v>
      </c>
      <c r="F136" s="358" t="s">
        <v>814</v>
      </c>
      <c r="G136" s="18">
        <v>1</v>
      </c>
      <c r="H136" s="177">
        <v>6070</v>
      </c>
      <c r="I136" s="177">
        <f t="shared" si="20"/>
        <v>6070</v>
      </c>
      <c r="J136" s="22"/>
      <c r="K136" s="24" t="s">
        <v>815</v>
      </c>
      <c r="L136" s="18"/>
      <c r="M136" s="18"/>
      <c r="N136" s="30">
        <v>45201</v>
      </c>
      <c r="O136" s="17"/>
      <c r="P136" s="29"/>
      <c r="Q136" s="30">
        <v>45219</v>
      </c>
      <c r="R136" s="23">
        <v>45219</v>
      </c>
    </row>
    <row r="137" spans="1:18" ht="18" customHeight="1">
      <c r="A137" s="18" t="s">
        <v>737</v>
      </c>
      <c r="B137" s="1126">
        <v>1</v>
      </c>
      <c r="C137" s="227">
        <f t="shared" ref="C137" si="22">+C136+1</f>
        <v>54</v>
      </c>
      <c r="D137" s="52" t="s">
        <v>167</v>
      </c>
      <c r="E137" s="52" t="s">
        <v>167</v>
      </c>
      <c r="F137" s="373" t="s">
        <v>816</v>
      </c>
      <c r="G137" s="54">
        <v>1</v>
      </c>
      <c r="H137" s="281">
        <v>237</v>
      </c>
      <c r="I137" s="281">
        <f>G137*H137</f>
        <v>237</v>
      </c>
      <c r="J137" s="56"/>
      <c r="K137" s="53" t="s">
        <v>817</v>
      </c>
      <c r="L137" s="18"/>
      <c r="M137" s="18"/>
      <c r="N137" s="30">
        <v>45201</v>
      </c>
      <c r="O137" s="17"/>
      <c r="P137" s="29"/>
      <c r="Q137" s="30">
        <v>45219</v>
      </c>
      <c r="R137" s="23">
        <v>45219</v>
      </c>
    </row>
    <row r="138" spans="1:18" ht="18" customHeight="1">
      <c r="A138" s="18" t="s">
        <v>737</v>
      </c>
      <c r="B138" s="1126">
        <v>1</v>
      </c>
      <c r="C138" s="227">
        <f>+C136+1</f>
        <v>54</v>
      </c>
      <c r="D138" s="52" t="s">
        <v>167</v>
      </c>
      <c r="E138" s="52" t="s">
        <v>167</v>
      </c>
      <c r="F138" s="62" t="s">
        <v>819</v>
      </c>
      <c r="G138" s="54">
        <v>1</v>
      </c>
      <c r="H138" s="281">
        <v>894</v>
      </c>
      <c r="I138" s="281">
        <f t="shared" ref="I138" si="23">G138*H138</f>
        <v>894</v>
      </c>
      <c r="J138" s="56"/>
      <c r="K138" s="53" t="s">
        <v>820</v>
      </c>
      <c r="L138" s="18"/>
      <c r="M138" s="18"/>
      <c r="N138" s="30">
        <v>45201</v>
      </c>
      <c r="O138" s="17"/>
      <c r="P138" s="29"/>
      <c r="Q138" s="30">
        <v>45219</v>
      </c>
      <c r="R138" s="23">
        <v>45219</v>
      </c>
    </row>
    <row r="139" spans="1:18" ht="18" customHeight="1">
      <c r="A139" s="18"/>
      <c r="B139" s="18"/>
      <c r="C139" s="17"/>
      <c r="D139" s="17"/>
      <c r="E139" s="17"/>
      <c r="F139" s="50"/>
      <c r="G139" s="18"/>
      <c r="H139" s="215"/>
      <c r="I139" s="215"/>
      <c r="J139" s="22"/>
      <c r="K139" s="26"/>
      <c r="L139" s="18"/>
      <c r="M139" s="18"/>
      <c r="N139" s="30"/>
      <c r="O139" s="17"/>
      <c r="P139" s="29"/>
      <c r="Q139" s="163"/>
      <c r="R139" s="23"/>
    </row>
    <row r="140" spans="1:18" ht="18" customHeight="1">
      <c r="A140" s="18" t="s">
        <v>821</v>
      </c>
      <c r="B140" s="1126">
        <v>1</v>
      </c>
      <c r="C140" s="227">
        <f>+C138+1</f>
        <v>55</v>
      </c>
      <c r="D140" s="52" t="s">
        <v>1679</v>
      </c>
      <c r="E140" s="52" t="s">
        <v>167</v>
      </c>
      <c r="F140" s="53" t="s">
        <v>339</v>
      </c>
      <c r="G140" s="54">
        <v>1</v>
      </c>
      <c r="H140" s="54">
        <v>1524</v>
      </c>
      <c r="I140" s="220">
        <f t="shared" ref="I140" si="24">G140*H140</f>
        <v>1524</v>
      </c>
      <c r="J140" s="366"/>
      <c r="K140" s="53" t="s">
        <v>823</v>
      </c>
      <c r="L140" s="57" t="s">
        <v>3425</v>
      </c>
      <c r="M140" s="18"/>
      <c r="N140" s="30">
        <v>45201</v>
      </c>
      <c r="O140" s="17"/>
      <c r="P140" s="29"/>
      <c r="Q140" s="30">
        <v>45219</v>
      </c>
      <c r="R140" s="23">
        <v>45219</v>
      </c>
    </row>
    <row r="141" spans="1:18" ht="18" customHeight="1">
      <c r="A141" s="18" t="s">
        <v>821</v>
      </c>
      <c r="B141" s="1126">
        <v>1</v>
      </c>
      <c r="C141" s="227">
        <f t="shared" ref="C141:C142" si="25">+C140+1</f>
        <v>56</v>
      </c>
      <c r="D141" s="105" t="s">
        <v>5489</v>
      </c>
      <c r="E141" s="111" t="s">
        <v>167</v>
      </c>
      <c r="F141" s="246" t="s">
        <v>5490</v>
      </c>
      <c r="G141" s="161">
        <v>20</v>
      </c>
      <c r="H141" s="247">
        <v>43</v>
      </c>
      <c r="I141" s="177">
        <f>G141*H141</f>
        <v>860</v>
      </c>
      <c r="J141" s="248"/>
      <c r="K141" s="246" t="s">
        <v>828</v>
      </c>
      <c r="L141" s="26" t="s">
        <v>829</v>
      </c>
      <c r="M141" s="18"/>
      <c r="N141" s="30">
        <v>45201</v>
      </c>
      <c r="O141" s="17"/>
      <c r="P141" s="29"/>
      <c r="Q141" s="30">
        <v>45219</v>
      </c>
      <c r="R141" s="23">
        <v>45219</v>
      </c>
    </row>
    <row r="142" spans="1:18" ht="18" customHeight="1">
      <c r="A142" s="18" t="s">
        <v>737</v>
      </c>
      <c r="B142" s="1126">
        <v>1</v>
      </c>
      <c r="C142" s="227">
        <f t="shared" si="25"/>
        <v>57</v>
      </c>
      <c r="D142" s="283" t="s">
        <v>167</v>
      </c>
      <c r="E142" s="283" t="s">
        <v>167</v>
      </c>
      <c r="F142" s="417" t="s">
        <v>830</v>
      </c>
      <c r="G142" s="541">
        <v>6</v>
      </c>
      <c r="H142" s="716">
        <v>92</v>
      </c>
      <c r="I142" s="222">
        <f t="shared" ref="I142" si="26">G142*H142</f>
        <v>552</v>
      </c>
      <c r="J142" s="1720"/>
      <c r="K142" s="417" t="s">
        <v>831</v>
      </c>
      <c r="L142" s="26"/>
      <c r="M142" s="18"/>
      <c r="N142" s="30"/>
      <c r="O142" s="17"/>
      <c r="P142" s="29"/>
      <c r="Q142" s="163"/>
      <c r="R142" s="23"/>
    </row>
    <row r="143" spans="1:18" ht="18" customHeight="1">
      <c r="A143" s="18"/>
      <c r="B143" s="104"/>
      <c r="C143" s="351"/>
      <c r="D143" s="117"/>
      <c r="E143" s="117"/>
      <c r="F143" s="120"/>
      <c r="G143" s="107"/>
      <c r="H143" s="107"/>
      <c r="I143" s="177"/>
      <c r="J143" s="208"/>
      <c r="K143" s="370"/>
      <c r="L143" s="196"/>
      <c r="M143" s="18"/>
      <c r="N143" s="30"/>
      <c r="O143" s="17"/>
      <c r="P143" s="29"/>
      <c r="Q143" s="163"/>
      <c r="R143" s="23"/>
    </row>
    <row r="144" spans="1:18" ht="18" customHeight="1">
      <c r="A144" s="18" t="s">
        <v>737</v>
      </c>
      <c r="B144" s="1126">
        <v>1</v>
      </c>
      <c r="C144" s="227">
        <f>+C142+1</f>
        <v>58</v>
      </c>
      <c r="D144" s="283" t="s">
        <v>167</v>
      </c>
      <c r="E144" s="283" t="s">
        <v>167</v>
      </c>
      <c r="F144" s="371" t="s">
        <v>839</v>
      </c>
      <c r="G144" s="360"/>
      <c r="H144" s="222">
        <v>561</v>
      </c>
      <c r="I144" s="372">
        <f t="shared" ref="I144:I149" si="27">G144*H144</f>
        <v>0</v>
      </c>
      <c r="J144" s="285"/>
      <c r="K144" s="369" t="s">
        <v>840</v>
      </c>
      <c r="L144" s="310" t="s">
        <v>818</v>
      </c>
      <c r="M144" s="18"/>
      <c r="N144" s="30"/>
      <c r="O144" s="17"/>
      <c r="P144" s="29"/>
      <c r="Q144" s="163"/>
      <c r="R144" s="23"/>
    </row>
    <row r="145" spans="1:18" ht="18" customHeight="1">
      <c r="A145" s="18" t="s">
        <v>737</v>
      </c>
      <c r="B145" s="1126">
        <v>1</v>
      </c>
      <c r="C145" s="227">
        <f>+C144+1</f>
        <v>59</v>
      </c>
      <c r="D145" s="283" t="s">
        <v>167</v>
      </c>
      <c r="E145" s="283" t="s">
        <v>167</v>
      </c>
      <c r="F145" s="359" t="s">
        <v>843</v>
      </c>
      <c r="G145" s="360"/>
      <c r="H145" s="222">
        <v>2774</v>
      </c>
      <c r="I145" s="717">
        <f t="shared" si="27"/>
        <v>0</v>
      </c>
      <c r="J145" s="285"/>
      <c r="K145" s="369" t="s">
        <v>844</v>
      </c>
      <c r="L145" s="310" t="s">
        <v>818</v>
      </c>
      <c r="M145" s="18"/>
      <c r="N145" s="30"/>
      <c r="O145" s="17"/>
      <c r="P145" s="29"/>
      <c r="Q145" s="163"/>
      <c r="R145" s="23"/>
    </row>
    <row r="146" spans="1:18" ht="18" customHeight="1">
      <c r="A146" s="18" t="s">
        <v>737</v>
      </c>
      <c r="B146" s="1126">
        <v>1</v>
      </c>
      <c r="C146" s="227">
        <f t="shared" ref="C146:C149" si="28">+C145+1</f>
        <v>60</v>
      </c>
      <c r="D146" s="283" t="s">
        <v>167</v>
      </c>
      <c r="E146" s="283" t="s">
        <v>167</v>
      </c>
      <c r="F146" s="714" t="s">
        <v>845</v>
      </c>
      <c r="G146" s="360"/>
      <c r="H146" s="222">
        <v>2774</v>
      </c>
      <c r="I146" s="717">
        <f t="shared" si="27"/>
        <v>0</v>
      </c>
      <c r="J146" s="285"/>
      <c r="K146" s="369" t="s">
        <v>846</v>
      </c>
      <c r="L146" s="310" t="s">
        <v>818</v>
      </c>
      <c r="M146" s="18"/>
      <c r="N146" s="30"/>
      <c r="O146" s="17"/>
      <c r="P146" s="29"/>
      <c r="Q146" s="163"/>
      <c r="R146" s="23"/>
    </row>
    <row r="147" spans="1:18" ht="18" customHeight="1">
      <c r="A147" s="18" t="s">
        <v>737</v>
      </c>
      <c r="B147" s="1126">
        <v>1</v>
      </c>
      <c r="C147" s="227">
        <f t="shared" si="28"/>
        <v>61</v>
      </c>
      <c r="D147" s="283" t="s">
        <v>167</v>
      </c>
      <c r="E147" s="283" t="s">
        <v>167</v>
      </c>
      <c r="F147" s="369" t="s">
        <v>847</v>
      </c>
      <c r="G147" s="360"/>
      <c r="H147" s="705">
        <v>403</v>
      </c>
      <c r="I147" s="717">
        <f t="shared" si="27"/>
        <v>0</v>
      </c>
      <c r="J147" s="706"/>
      <c r="K147" s="284" t="s">
        <v>848</v>
      </c>
      <c r="L147" s="310" t="s">
        <v>818</v>
      </c>
      <c r="M147" s="18"/>
      <c r="N147" s="30"/>
      <c r="O147" s="17"/>
      <c r="P147" s="29"/>
      <c r="Q147" s="163"/>
      <c r="R147" s="23"/>
    </row>
    <row r="148" spans="1:18" ht="18" customHeight="1">
      <c r="A148" s="18" t="s">
        <v>737</v>
      </c>
      <c r="B148" s="1126">
        <v>1</v>
      </c>
      <c r="C148" s="227">
        <f t="shared" si="28"/>
        <v>62</v>
      </c>
      <c r="D148" s="283" t="s">
        <v>167</v>
      </c>
      <c r="E148" s="283" t="s">
        <v>167</v>
      </c>
      <c r="F148" s="602" t="s">
        <v>849</v>
      </c>
      <c r="G148" s="360"/>
      <c r="H148" s="222">
        <v>19</v>
      </c>
      <c r="I148" s="717">
        <f t="shared" si="27"/>
        <v>0</v>
      </c>
      <c r="J148" s="222"/>
      <c r="K148" s="284" t="s">
        <v>850</v>
      </c>
      <c r="L148" s="310" t="s">
        <v>818</v>
      </c>
      <c r="M148" s="18"/>
      <c r="N148" s="30"/>
      <c r="O148" s="17"/>
      <c r="P148" s="29"/>
      <c r="Q148" s="163"/>
      <c r="R148" s="23"/>
    </row>
    <row r="149" spans="1:18" ht="18" customHeight="1">
      <c r="A149" s="18" t="s">
        <v>737</v>
      </c>
      <c r="B149" s="1126">
        <v>1</v>
      </c>
      <c r="C149" s="227">
        <f t="shared" si="28"/>
        <v>63</v>
      </c>
      <c r="D149" s="360" t="s">
        <v>279</v>
      </c>
      <c r="E149" s="360" t="s">
        <v>279</v>
      </c>
      <c r="F149" s="730" t="s">
        <v>851</v>
      </c>
      <c r="G149" s="716"/>
      <c r="H149" s="705">
        <v>622</v>
      </c>
      <c r="I149" s="717">
        <f t="shared" si="27"/>
        <v>0</v>
      </c>
      <c r="J149" s="731"/>
      <c r="K149" s="732" t="s">
        <v>852</v>
      </c>
      <c r="L149" s="310" t="s">
        <v>818</v>
      </c>
      <c r="M149" s="18"/>
      <c r="N149" s="30"/>
      <c r="O149" s="17"/>
      <c r="P149" s="29"/>
      <c r="Q149" s="163"/>
      <c r="R149" s="23"/>
    </row>
    <row r="150" spans="1:18" ht="18" customHeight="1">
      <c r="A150" s="18"/>
      <c r="B150" s="18"/>
      <c r="C150" s="17"/>
      <c r="D150" s="17"/>
      <c r="E150" s="17"/>
      <c r="F150" s="50"/>
      <c r="G150" s="18"/>
      <c r="H150" s="215"/>
      <c r="I150" s="215"/>
      <c r="J150" s="22"/>
      <c r="K150" s="26"/>
      <c r="L150" s="18"/>
      <c r="M150" s="18"/>
      <c r="N150" s="30"/>
      <c r="O150" s="17"/>
      <c r="P150" s="29"/>
      <c r="Q150" s="163"/>
      <c r="R150" s="23"/>
    </row>
    <row r="151" spans="1:18" ht="18" customHeight="1">
      <c r="A151" s="18" t="s">
        <v>276</v>
      </c>
      <c r="B151" s="1126">
        <v>1</v>
      </c>
      <c r="C151" s="213">
        <f t="shared" ref="C151:C152" si="29">+C147+1</f>
        <v>62</v>
      </c>
      <c r="D151" s="17" t="s">
        <v>4732</v>
      </c>
      <c r="E151" s="17" t="s">
        <v>167</v>
      </c>
      <c r="F151" s="24" t="s">
        <v>4734</v>
      </c>
      <c r="G151" s="151">
        <v>1</v>
      </c>
      <c r="H151" s="54">
        <v>2700</v>
      </c>
      <c r="I151" s="177">
        <f t="shared" ref="I151:I154" si="30">G151*H151</f>
        <v>2700</v>
      </c>
      <c r="J151" s="348"/>
      <c r="K151" s="26" t="s">
        <v>4735</v>
      </c>
      <c r="L151" s="18"/>
      <c r="M151" s="18"/>
      <c r="N151" s="30">
        <v>45201</v>
      </c>
      <c r="O151" s="17"/>
      <c r="P151" s="29"/>
      <c r="Q151" s="30">
        <v>45219</v>
      </c>
      <c r="R151" s="23">
        <v>45219</v>
      </c>
    </row>
    <row r="152" spans="1:18" ht="18" customHeight="1">
      <c r="A152" s="18" t="s">
        <v>276</v>
      </c>
      <c r="B152" s="1126">
        <v>1</v>
      </c>
      <c r="C152" s="213">
        <f t="shared" si="29"/>
        <v>63</v>
      </c>
      <c r="D152" s="17" t="s">
        <v>4732</v>
      </c>
      <c r="E152" s="17" t="s">
        <v>167</v>
      </c>
      <c r="F152" s="24" t="s">
        <v>4736</v>
      </c>
      <c r="G152" s="151">
        <v>1</v>
      </c>
      <c r="H152" s="54">
        <v>2700</v>
      </c>
      <c r="I152" s="177">
        <f t="shared" si="30"/>
        <v>2700</v>
      </c>
      <c r="J152" s="348"/>
      <c r="K152" s="26" t="s">
        <v>4737</v>
      </c>
      <c r="L152" s="18"/>
      <c r="M152" s="18"/>
      <c r="N152" s="30">
        <v>45201</v>
      </c>
      <c r="O152" s="17"/>
      <c r="P152" s="29"/>
      <c r="Q152" s="30">
        <v>45219</v>
      </c>
      <c r="R152" s="23">
        <v>45219</v>
      </c>
    </row>
    <row r="153" spans="1:18" ht="18" customHeight="1">
      <c r="A153" s="18" t="s">
        <v>821</v>
      </c>
      <c r="B153" s="1126">
        <v>1</v>
      </c>
      <c r="C153" s="213">
        <f>+C152+1</f>
        <v>64</v>
      </c>
      <c r="D153" s="17" t="s">
        <v>167</v>
      </c>
      <c r="E153" s="17" t="s">
        <v>167</v>
      </c>
      <c r="F153" s="50" t="s">
        <v>5491</v>
      </c>
      <c r="G153" s="18">
        <v>1</v>
      </c>
      <c r="H153" s="215">
        <v>3503</v>
      </c>
      <c r="I153" s="177">
        <f t="shared" si="30"/>
        <v>3503</v>
      </c>
      <c r="J153" s="22"/>
      <c r="K153" s="26" t="s">
        <v>5492</v>
      </c>
      <c r="L153" s="18"/>
      <c r="M153" s="18"/>
      <c r="N153" s="30">
        <v>45201</v>
      </c>
      <c r="O153" s="17"/>
      <c r="P153" s="29"/>
      <c r="Q153" s="30">
        <v>45219</v>
      </c>
      <c r="R153" s="23">
        <v>45219</v>
      </c>
    </row>
    <row r="154" spans="1:18" ht="18" customHeight="1">
      <c r="A154" s="18" t="s">
        <v>821</v>
      </c>
      <c r="B154" s="1126">
        <v>1</v>
      </c>
      <c r="C154" s="213">
        <f>+C151+1</f>
        <v>63</v>
      </c>
      <c r="D154" s="17" t="s">
        <v>167</v>
      </c>
      <c r="E154" s="17" t="s">
        <v>167</v>
      </c>
      <c r="F154" s="50" t="s">
        <v>5493</v>
      </c>
      <c r="G154" s="18">
        <v>1</v>
      </c>
      <c r="H154" s="215">
        <v>3370</v>
      </c>
      <c r="I154" s="177">
        <f t="shared" si="30"/>
        <v>3370</v>
      </c>
      <c r="J154" s="22"/>
      <c r="K154" s="26" t="s">
        <v>5494</v>
      </c>
      <c r="L154" s="18"/>
      <c r="M154" s="18"/>
      <c r="N154" s="30">
        <v>45201</v>
      </c>
      <c r="O154" s="17"/>
      <c r="P154" s="29"/>
      <c r="Q154" s="30">
        <v>45219</v>
      </c>
      <c r="R154" s="23">
        <v>45219</v>
      </c>
    </row>
    <row r="155" spans="1:18" ht="18" customHeight="1">
      <c r="A155" s="18"/>
      <c r="B155" s="18"/>
      <c r="C155" s="17"/>
      <c r="D155" s="17"/>
      <c r="E155" s="17"/>
      <c r="F155" s="50"/>
      <c r="G155" s="18"/>
      <c r="H155" s="215"/>
      <c r="I155" s="215"/>
      <c r="J155" s="22"/>
      <c r="K155" s="26"/>
      <c r="L155" s="18"/>
      <c r="M155" s="18"/>
      <c r="N155" s="30"/>
      <c r="O155" s="17"/>
      <c r="P155" s="29"/>
      <c r="Q155" s="163"/>
      <c r="R155" s="23"/>
    </row>
    <row r="156" spans="1:18" ht="18" customHeight="1">
      <c r="A156" s="18" t="s">
        <v>276</v>
      </c>
      <c r="B156" s="1126">
        <v>1</v>
      </c>
      <c r="C156" s="213">
        <f t="shared" ref="C156:C157" si="31">+C152+1</f>
        <v>64</v>
      </c>
      <c r="D156" s="52" t="s">
        <v>167</v>
      </c>
      <c r="E156" s="52" t="s">
        <v>167</v>
      </c>
      <c r="F156" s="62" t="s">
        <v>414</v>
      </c>
      <c r="G156" s="54">
        <v>1</v>
      </c>
      <c r="H156" s="281">
        <v>985</v>
      </c>
      <c r="I156" s="281">
        <f t="shared" ref="I156:I157" si="32">G156*H156</f>
        <v>985</v>
      </c>
      <c r="J156" s="56"/>
      <c r="K156" s="53" t="s">
        <v>3201</v>
      </c>
      <c r="L156" s="57" t="s">
        <v>1676</v>
      </c>
      <c r="M156" s="18"/>
      <c r="N156" s="30">
        <v>45201</v>
      </c>
      <c r="O156" s="17"/>
      <c r="P156" s="18"/>
      <c r="Q156" s="30">
        <v>45219</v>
      </c>
      <c r="R156" s="23">
        <v>45219</v>
      </c>
    </row>
    <row r="157" spans="1:18" ht="18" customHeight="1">
      <c r="A157" s="18" t="s">
        <v>276</v>
      </c>
      <c r="B157" s="1126">
        <v>1</v>
      </c>
      <c r="C157" s="213">
        <f t="shared" si="31"/>
        <v>65</v>
      </c>
      <c r="D157" s="52" t="s">
        <v>167</v>
      </c>
      <c r="E157" s="52" t="s">
        <v>167</v>
      </c>
      <c r="F157" s="62" t="s">
        <v>5495</v>
      </c>
      <c r="G157" s="54">
        <v>1</v>
      </c>
      <c r="H157" s="281">
        <v>1054</v>
      </c>
      <c r="I157" s="281">
        <f t="shared" si="32"/>
        <v>1054</v>
      </c>
      <c r="J157" s="56"/>
      <c r="K157" s="53" t="s">
        <v>3202</v>
      </c>
      <c r="L157" s="57" t="s">
        <v>1676</v>
      </c>
      <c r="M157" s="18"/>
      <c r="N157" s="30">
        <v>45201</v>
      </c>
      <c r="O157" s="17"/>
      <c r="P157" s="18"/>
      <c r="Q157" s="30">
        <v>45219</v>
      </c>
      <c r="R157" s="23">
        <v>45219</v>
      </c>
    </row>
    <row r="158" spans="1:18" ht="18" customHeight="1">
      <c r="A158" s="18"/>
      <c r="B158" s="18"/>
      <c r="C158" s="17"/>
      <c r="D158" s="17"/>
      <c r="E158" s="17"/>
      <c r="F158" s="57"/>
      <c r="G158" s="18"/>
      <c r="H158" s="18"/>
      <c r="I158" s="215"/>
      <c r="J158" s="357"/>
      <c r="K158" s="24"/>
      <c r="L158" s="18"/>
      <c r="M158" s="18"/>
      <c r="N158" s="30"/>
      <c r="O158" s="17"/>
      <c r="P158" s="18"/>
      <c r="Q158" s="30"/>
      <c r="R158" s="23"/>
    </row>
    <row r="159" spans="1:18" ht="18" customHeight="1">
      <c r="A159" s="8"/>
      <c r="B159" s="8"/>
      <c r="C159" s="17"/>
      <c r="D159" s="17"/>
      <c r="E159" s="17"/>
      <c r="F159" s="507">
        <f>SUM(I126:I158)</f>
        <v>55636</v>
      </c>
      <c r="G159" s="18"/>
      <c r="H159" s="18"/>
      <c r="I159" s="22"/>
      <c r="J159" s="357"/>
      <c r="K159" s="18"/>
      <c r="L159" s="18"/>
      <c r="M159" s="18"/>
      <c r="N159" s="30"/>
      <c r="O159" s="17"/>
      <c r="P159" s="18"/>
      <c r="Q159" s="30"/>
      <c r="R159" s="23"/>
    </row>
    <row r="160" spans="1:18" ht="18" customHeight="1">
      <c r="A160" s="8"/>
      <c r="B160" s="8"/>
      <c r="C160" s="17"/>
      <c r="D160" s="17"/>
      <c r="E160" s="17"/>
      <c r="F160" s="18"/>
      <c r="G160" s="18"/>
      <c r="H160" s="18"/>
      <c r="I160" s="22"/>
      <c r="J160" s="357"/>
      <c r="K160" s="18"/>
      <c r="L160" s="18"/>
      <c r="M160" s="18"/>
      <c r="N160" s="30"/>
      <c r="O160" s="17"/>
      <c r="P160" s="18"/>
      <c r="Q160" s="30"/>
      <c r="R160" s="23"/>
    </row>
    <row r="161" spans="1:18" ht="18" customHeight="1">
      <c r="A161" s="8"/>
      <c r="B161" s="8"/>
      <c r="C161" s="17"/>
      <c r="D161" s="17"/>
      <c r="E161" s="17"/>
      <c r="F161" s="18"/>
      <c r="G161" s="18"/>
      <c r="H161" s="18"/>
      <c r="I161" s="22"/>
      <c r="J161" s="357"/>
      <c r="K161" s="18"/>
      <c r="L161" s="18"/>
      <c r="M161" s="18"/>
      <c r="N161" s="30"/>
      <c r="O161" s="17"/>
      <c r="P161" s="18"/>
      <c r="Q161" s="30"/>
      <c r="R161" s="23"/>
    </row>
    <row r="162" spans="1:18" ht="18" customHeight="1">
      <c r="A162" s="8"/>
      <c r="B162" s="8"/>
      <c r="C162" s="17"/>
      <c r="D162" s="17"/>
      <c r="E162" s="17"/>
      <c r="F162" s="18"/>
      <c r="G162" s="18"/>
      <c r="H162" s="18"/>
      <c r="I162" s="22"/>
      <c r="J162" s="357"/>
      <c r="K162" s="18"/>
      <c r="L162" s="18"/>
      <c r="M162" s="18"/>
      <c r="N162" s="30"/>
      <c r="O162" s="17"/>
      <c r="P162" s="18"/>
      <c r="Q162" s="30"/>
      <c r="R162" s="23"/>
    </row>
    <row r="163" spans="1:18" ht="18" customHeight="1">
      <c r="A163" s="8"/>
      <c r="B163" s="8"/>
      <c r="C163" s="17"/>
      <c r="D163" s="1068"/>
      <c r="E163" s="1068"/>
      <c r="F163" s="1077" t="s">
        <v>3068</v>
      </c>
      <c r="G163" s="1503"/>
      <c r="H163" s="534">
        <v>70000</v>
      </c>
      <c r="I163" s="1197">
        <f>G163*H163</f>
        <v>0</v>
      </c>
      <c r="J163" s="357"/>
      <c r="K163" s="18"/>
      <c r="L163" s="18"/>
      <c r="M163" s="18"/>
      <c r="N163" s="30"/>
      <c r="O163" s="17"/>
      <c r="P163" s="18"/>
      <c r="Q163" s="30"/>
      <c r="R163" s="23"/>
    </row>
    <row r="164" spans="1:18" ht="18" customHeight="1">
      <c r="A164" s="8"/>
      <c r="B164" s="8"/>
      <c r="C164" s="17"/>
      <c r="D164" s="17"/>
      <c r="E164" s="17"/>
      <c r="F164" s="24" t="s">
        <v>892</v>
      </c>
      <c r="G164" s="18"/>
      <c r="H164" s="18"/>
      <c r="I164" s="22"/>
      <c r="J164" s="357"/>
      <c r="K164" s="18"/>
      <c r="L164" s="18"/>
      <c r="M164" s="18"/>
      <c r="N164" s="30"/>
      <c r="O164" s="17"/>
      <c r="P164" s="18"/>
      <c r="Q164" s="30"/>
      <c r="R164" s="23"/>
    </row>
    <row r="165" spans="1:18" ht="18" customHeight="1">
      <c r="A165" s="8"/>
      <c r="B165" s="8"/>
      <c r="C165" s="17"/>
      <c r="D165" s="17"/>
      <c r="E165" s="17"/>
      <c r="F165" s="18"/>
      <c r="G165" s="18"/>
      <c r="H165" s="18"/>
      <c r="I165" s="22"/>
      <c r="J165" s="357"/>
      <c r="K165" s="18"/>
      <c r="L165" s="18"/>
      <c r="M165" s="18"/>
      <c r="N165" s="30"/>
      <c r="O165" s="17"/>
      <c r="P165" s="18"/>
      <c r="Q165" s="30"/>
      <c r="R165" s="23"/>
    </row>
    <row r="166" spans="1:18" ht="18" customHeight="1">
      <c r="A166" s="8"/>
      <c r="B166" s="8"/>
      <c r="C166" s="17"/>
      <c r="D166" s="17"/>
      <c r="E166" s="17"/>
      <c r="F166" s="18"/>
      <c r="G166" s="18"/>
      <c r="H166" s="18"/>
      <c r="I166" s="22"/>
      <c r="J166" s="357"/>
      <c r="K166" s="18"/>
      <c r="L166" s="18"/>
      <c r="M166" s="18"/>
      <c r="N166" s="30"/>
      <c r="O166" s="17"/>
      <c r="P166" s="18"/>
      <c r="Q166" s="30"/>
      <c r="R166" s="23"/>
    </row>
    <row r="167" spans="1:18" ht="18" customHeight="1">
      <c r="A167" s="8"/>
      <c r="B167" s="8"/>
      <c r="C167" s="17"/>
      <c r="D167" s="17"/>
      <c r="E167" s="17"/>
      <c r="F167" s="18"/>
      <c r="G167" s="18"/>
      <c r="H167" s="18"/>
      <c r="I167" s="22"/>
      <c r="J167" s="357"/>
      <c r="K167" s="18"/>
      <c r="L167" s="18"/>
      <c r="M167" s="18"/>
      <c r="N167" s="30"/>
      <c r="O167" s="17"/>
      <c r="P167" s="18"/>
      <c r="Q167" s="30"/>
      <c r="R167" s="23"/>
    </row>
    <row r="168" spans="1:18" ht="18" customHeight="1">
      <c r="A168" s="8"/>
      <c r="B168" s="8"/>
      <c r="C168" s="17"/>
      <c r="D168" s="17"/>
      <c r="E168" s="17"/>
      <c r="F168" s="18"/>
      <c r="G168" s="18"/>
      <c r="H168" s="18"/>
      <c r="I168" s="22"/>
      <c r="J168" s="357"/>
      <c r="K168" s="18"/>
      <c r="L168" s="18"/>
      <c r="M168" s="18"/>
      <c r="N168" s="30"/>
      <c r="O168" s="17"/>
      <c r="P168" s="18"/>
      <c r="Q168" s="30"/>
      <c r="R168" s="23"/>
    </row>
    <row r="169" spans="1:18" ht="18" customHeight="1">
      <c r="A169" s="8"/>
      <c r="B169" s="8"/>
      <c r="C169" s="17"/>
      <c r="D169" s="17"/>
      <c r="E169" s="17"/>
      <c r="F169" s="18"/>
      <c r="G169" s="18"/>
      <c r="H169" s="18"/>
      <c r="I169" s="22"/>
      <c r="J169" s="357"/>
      <c r="K169" s="18"/>
      <c r="L169" s="18"/>
      <c r="M169" s="18"/>
      <c r="N169" s="30"/>
      <c r="O169" s="17"/>
      <c r="P169" s="18"/>
      <c r="Q169" s="30"/>
      <c r="R169" s="23"/>
    </row>
    <row r="170" spans="1:18" ht="18" customHeight="1">
      <c r="A170" s="8"/>
      <c r="B170" s="8"/>
      <c r="C170" s="17"/>
      <c r="D170" s="17"/>
      <c r="E170" s="17"/>
      <c r="F170" s="18"/>
      <c r="G170" s="18"/>
      <c r="H170" s="18"/>
      <c r="I170" s="22"/>
      <c r="J170" s="357"/>
      <c r="K170" s="18"/>
      <c r="L170" s="18"/>
      <c r="M170" s="18"/>
      <c r="N170" s="30"/>
      <c r="O170" s="17"/>
      <c r="P170" s="18"/>
      <c r="Q170" s="30"/>
      <c r="R170" s="23"/>
    </row>
    <row r="171" spans="1:18" ht="18" customHeight="1">
      <c r="A171" s="8"/>
      <c r="B171" s="8"/>
      <c r="C171" s="17"/>
      <c r="D171" s="17"/>
      <c r="E171" s="17"/>
      <c r="F171" s="18"/>
      <c r="G171" s="18"/>
      <c r="H171" s="18"/>
      <c r="I171" s="22"/>
      <c r="J171" s="357"/>
      <c r="K171" s="18"/>
      <c r="L171" s="18"/>
      <c r="M171" s="18"/>
      <c r="N171" s="30"/>
      <c r="O171" s="17"/>
      <c r="P171" s="18"/>
      <c r="Q171" s="30"/>
      <c r="R171" s="23"/>
    </row>
    <row r="172" spans="1:18" ht="18" customHeight="1">
      <c r="A172" s="8"/>
      <c r="B172" s="8"/>
      <c r="C172" s="17"/>
      <c r="D172" s="17"/>
      <c r="E172" s="17"/>
      <c r="F172" s="18"/>
      <c r="G172" s="18"/>
      <c r="H172" s="18"/>
      <c r="I172" s="22"/>
      <c r="J172" s="357"/>
      <c r="K172" s="18"/>
      <c r="L172" s="18"/>
      <c r="M172" s="18"/>
      <c r="N172" s="30"/>
      <c r="O172" s="17"/>
      <c r="P172" s="18"/>
      <c r="Q172" s="30"/>
      <c r="R172" s="23"/>
    </row>
    <row r="173" spans="1:18" ht="18" customHeight="1">
      <c r="A173" s="8"/>
      <c r="B173" s="8"/>
      <c r="C173" s="17"/>
      <c r="D173" s="17"/>
      <c r="E173" s="17"/>
      <c r="F173" s="18"/>
      <c r="G173" s="18"/>
      <c r="H173" s="18"/>
      <c r="I173" s="22"/>
      <c r="J173" s="357"/>
      <c r="K173" s="18"/>
      <c r="L173" s="18"/>
      <c r="M173" s="18"/>
      <c r="N173" s="30"/>
      <c r="O173" s="17"/>
      <c r="P173" s="18"/>
      <c r="Q173" s="30"/>
      <c r="R173" s="23"/>
    </row>
    <row r="174" spans="1:18" ht="18" customHeight="1">
      <c r="A174" s="8"/>
      <c r="B174" s="8"/>
      <c r="C174" s="17"/>
      <c r="D174" s="17"/>
      <c r="E174" s="17"/>
      <c r="F174" s="18"/>
      <c r="G174" s="18"/>
      <c r="H174" s="18"/>
      <c r="I174" s="22"/>
      <c r="J174" s="357"/>
      <c r="K174" s="18"/>
      <c r="L174" s="18"/>
      <c r="M174" s="18"/>
      <c r="N174" s="30"/>
      <c r="O174" s="17"/>
      <c r="P174" s="18"/>
      <c r="Q174" s="30"/>
      <c r="R174" s="23"/>
    </row>
    <row r="175" spans="1:18" ht="18" customHeight="1">
      <c r="A175" s="8"/>
      <c r="B175" s="8"/>
      <c r="C175" s="17"/>
      <c r="D175" s="17"/>
      <c r="E175" s="17"/>
      <c r="F175" s="18"/>
      <c r="G175" s="18"/>
      <c r="H175" s="18"/>
      <c r="I175" s="22"/>
      <c r="J175" s="357"/>
      <c r="K175" s="18"/>
      <c r="L175" s="18"/>
      <c r="M175" s="18"/>
      <c r="N175" s="30"/>
      <c r="O175" s="17"/>
      <c r="P175" s="18"/>
      <c r="Q175" s="30"/>
      <c r="R175" s="23"/>
    </row>
    <row r="176" spans="1:18" ht="18" customHeight="1">
      <c r="A176" s="8"/>
      <c r="B176" s="8"/>
      <c r="C176" s="17"/>
      <c r="D176" s="17"/>
      <c r="E176" s="17"/>
      <c r="F176" s="18"/>
      <c r="G176" s="18"/>
      <c r="H176" s="18"/>
      <c r="I176" s="22"/>
      <c r="J176" s="357"/>
      <c r="K176" s="18"/>
      <c r="L176" s="18"/>
      <c r="M176" s="18"/>
      <c r="N176" s="30"/>
      <c r="O176" s="17"/>
      <c r="P176" s="18"/>
      <c r="Q176" s="30"/>
      <c r="R176" s="23"/>
    </row>
    <row r="177" spans="1:18" ht="18" customHeight="1">
      <c r="A177" s="8"/>
      <c r="B177" s="8"/>
      <c r="C177" s="17"/>
      <c r="D177" s="17"/>
      <c r="E177" s="17"/>
      <c r="F177" s="18"/>
      <c r="G177" s="18"/>
      <c r="H177" s="18"/>
      <c r="I177" s="22"/>
      <c r="J177" s="357"/>
      <c r="K177" s="18"/>
      <c r="L177" s="18"/>
      <c r="M177" s="18"/>
      <c r="N177" s="30"/>
      <c r="O177" s="17"/>
      <c r="P177" s="18"/>
      <c r="Q177" s="30"/>
      <c r="R177" s="23"/>
    </row>
    <row r="178" spans="1:18" ht="13.5" customHeight="1">
      <c r="A178" s="8"/>
      <c r="B178" s="8"/>
      <c r="C178" s="17"/>
      <c r="D178" s="17"/>
      <c r="E178" s="17"/>
      <c r="F178" s="18"/>
      <c r="G178" s="18"/>
      <c r="H178" s="18"/>
      <c r="I178" s="22"/>
      <c r="J178" s="357"/>
      <c r="K178" s="18"/>
      <c r="L178" s="18"/>
      <c r="M178" s="18"/>
      <c r="N178" s="30"/>
      <c r="O178" s="17"/>
      <c r="P178" s="18"/>
      <c r="Q178" s="30"/>
      <c r="R178" s="23"/>
    </row>
    <row r="179" spans="1:18" ht="13.5" customHeight="1">
      <c r="A179" s="8"/>
      <c r="B179" s="8"/>
      <c r="C179" s="17"/>
      <c r="D179" s="17"/>
      <c r="E179" s="17"/>
      <c r="F179" s="18"/>
      <c r="G179" s="18"/>
      <c r="H179" s="18"/>
      <c r="I179" s="22"/>
      <c r="J179" s="357"/>
      <c r="K179" s="18"/>
      <c r="L179" s="18"/>
      <c r="M179" s="18"/>
      <c r="N179" s="30"/>
      <c r="O179" s="17"/>
      <c r="P179" s="18"/>
      <c r="Q179" s="30"/>
      <c r="R179" s="23"/>
    </row>
    <row r="180" spans="1:18" ht="13.5" customHeight="1">
      <c r="A180" s="8"/>
      <c r="B180" s="8"/>
      <c r="C180" s="17"/>
      <c r="D180" s="17"/>
      <c r="E180" s="17"/>
      <c r="F180" s="18"/>
      <c r="G180" s="18"/>
      <c r="H180" s="18"/>
      <c r="I180" s="22"/>
      <c r="J180" s="357"/>
      <c r="K180" s="18"/>
      <c r="L180" s="18"/>
      <c r="M180" s="18"/>
      <c r="N180" s="30"/>
      <c r="O180" s="17"/>
      <c r="P180" s="18"/>
      <c r="Q180" s="30"/>
      <c r="R180" s="23"/>
    </row>
    <row r="181" spans="1:18" ht="13.5" customHeight="1">
      <c r="A181" s="8"/>
      <c r="B181" s="8"/>
      <c r="C181" s="17"/>
      <c r="D181" s="17"/>
      <c r="E181" s="17"/>
      <c r="F181" s="18"/>
      <c r="G181" s="18"/>
      <c r="H181" s="18"/>
      <c r="I181" s="22"/>
      <c r="J181" s="357"/>
      <c r="K181" s="18"/>
      <c r="L181" s="18"/>
      <c r="M181" s="18"/>
      <c r="N181" s="30"/>
      <c r="O181" s="17"/>
      <c r="P181" s="18"/>
      <c r="Q181" s="30"/>
      <c r="R181" s="23"/>
    </row>
    <row r="182" spans="1:18" ht="13.5" customHeight="1">
      <c r="A182" s="8"/>
      <c r="B182" s="8"/>
      <c r="C182" s="17"/>
      <c r="D182" s="17"/>
      <c r="E182" s="17"/>
      <c r="F182" s="18"/>
      <c r="G182" s="18"/>
      <c r="H182" s="18"/>
      <c r="I182" s="22"/>
      <c r="J182" s="357"/>
      <c r="K182" s="18"/>
      <c r="L182" s="18"/>
      <c r="M182" s="18"/>
      <c r="N182" s="30"/>
      <c r="O182" s="17"/>
      <c r="P182" s="18"/>
      <c r="Q182" s="30"/>
      <c r="R182" s="23"/>
    </row>
    <row r="183" spans="1:18" ht="13.5" customHeight="1">
      <c r="A183" s="8"/>
      <c r="B183" s="8"/>
      <c r="C183" s="17"/>
      <c r="D183" s="17"/>
      <c r="E183" s="17"/>
      <c r="F183" s="18"/>
      <c r="G183" s="18"/>
      <c r="H183" s="18"/>
      <c r="I183" s="22"/>
      <c r="J183" s="357"/>
      <c r="K183" s="18"/>
      <c r="L183" s="18"/>
      <c r="M183" s="18"/>
      <c r="N183" s="30"/>
      <c r="O183" s="17"/>
      <c r="P183" s="18"/>
      <c r="Q183" s="30"/>
      <c r="R183" s="23"/>
    </row>
    <row r="184" spans="1:18" ht="13.5" customHeight="1">
      <c r="A184" s="8"/>
      <c r="B184" s="8"/>
      <c r="C184" s="17"/>
      <c r="D184" s="17"/>
      <c r="E184" s="17"/>
      <c r="F184" s="18"/>
      <c r="G184" s="18"/>
      <c r="H184" s="18"/>
      <c r="I184" s="22"/>
      <c r="J184" s="357"/>
      <c r="K184" s="18"/>
      <c r="L184" s="18"/>
      <c r="M184" s="18"/>
      <c r="N184" s="30"/>
      <c r="O184" s="17"/>
      <c r="P184" s="18"/>
      <c r="Q184" s="30"/>
      <c r="R184" s="23"/>
    </row>
    <row r="185" spans="1:18" ht="13.5" customHeight="1">
      <c r="A185" s="8"/>
      <c r="B185" s="8"/>
      <c r="C185" s="17"/>
      <c r="D185" s="17"/>
      <c r="E185" s="17"/>
      <c r="F185" s="18"/>
      <c r="G185" s="18"/>
      <c r="H185" s="18"/>
      <c r="I185" s="22"/>
      <c r="J185" s="357"/>
      <c r="K185" s="18"/>
      <c r="L185" s="18"/>
      <c r="M185" s="18"/>
      <c r="N185" s="30"/>
      <c r="O185" s="17"/>
      <c r="P185" s="18"/>
      <c r="Q185" s="30"/>
      <c r="R185" s="23"/>
    </row>
    <row r="186" spans="1:18" ht="13.5" customHeight="1">
      <c r="A186" s="8"/>
      <c r="B186" s="8"/>
      <c r="C186" s="17"/>
      <c r="D186" s="17"/>
      <c r="E186" s="17"/>
      <c r="F186" s="18"/>
      <c r="G186" s="18"/>
      <c r="H186" s="18"/>
      <c r="I186" s="22"/>
      <c r="J186" s="357"/>
      <c r="K186" s="18"/>
      <c r="L186" s="18"/>
      <c r="M186" s="18"/>
      <c r="N186" s="30"/>
      <c r="O186" s="17"/>
      <c r="P186" s="18"/>
      <c r="Q186" s="30"/>
      <c r="R186" s="23"/>
    </row>
    <row r="187" spans="1:18" ht="13.5" customHeight="1">
      <c r="A187" s="8"/>
      <c r="B187" s="8"/>
      <c r="C187" s="17"/>
      <c r="D187" s="17"/>
      <c r="E187" s="17"/>
      <c r="F187" s="18"/>
      <c r="G187" s="18"/>
      <c r="H187" s="18"/>
      <c r="I187" s="22"/>
      <c r="J187" s="357"/>
      <c r="K187" s="18"/>
      <c r="L187" s="18"/>
      <c r="M187" s="18"/>
      <c r="N187" s="30"/>
      <c r="O187" s="17"/>
      <c r="P187" s="18"/>
      <c r="Q187" s="30"/>
      <c r="R187" s="23"/>
    </row>
    <row r="188" spans="1:18" ht="13.5" customHeight="1">
      <c r="A188" s="8"/>
      <c r="B188" s="8"/>
      <c r="C188" s="17"/>
      <c r="D188" s="17"/>
      <c r="E188" s="17"/>
      <c r="F188" s="18"/>
      <c r="G188" s="18"/>
      <c r="H188" s="18"/>
      <c r="I188" s="22"/>
      <c r="J188" s="357"/>
      <c r="K188" s="18"/>
      <c r="L188" s="18"/>
      <c r="M188" s="18"/>
      <c r="N188" s="30"/>
      <c r="O188" s="17"/>
      <c r="P188" s="18"/>
      <c r="Q188" s="30"/>
      <c r="R188" s="23"/>
    </row>
    <row r="189" spans="1:18" ht="13.5" customHeight="1">
      <c r="A189" s="8"/>
      <c r="B189" s="8"/>
      <c r="C189" s="17"/>
      <c r="D189" s="17"/>
      <c r="E189" s="17"/>
      <c r="F189" s="18"/>
      <c r="G189" s="18"/>
      <c r="H189" s="18"/>
      <c r="I189" s="22"/>
      <c r="J189" s="357"/>
      <c r="K189" s="18"/>
      <c r="L189" s="18"/>
      <c r="M189" s="18"/>
      <c r="N189" s="30"/>
      <c r="O189" s="17"/>
      <c r="P189" s="18"/>
      <c r="Q189" s="30"/>
      <c r="R189" s="23"/>
    </row>
    <row r="190" spans="1:18" ht="13.5" customHeight="1">
      <c r="A190" s="8"/>
      <c r="B190" s="8"/>
      <c r="C190" s="17"/>
      <c r="D190" s="17"/>
      <c r="E190" s="17"/>
      <c r="F190" s="18"/>
      <c r="G190" s="18"/>
      <c r="H190" s="18"/>
      <c r="I190" s="22"/>
      <c r="J190" s="357"/>
      <c r="K190" s="18"/>
      <c r="L190" s="18"/>
      <c r="M190" s="18"/>
      <c r="N190" s="30"/>
      <c r="O190" s="17"/>
      <c r="P190" s="18"/>
      <c r="Q190" s="30"/>
      <c r="R190" s="23"/>
    </row>
    <row r="191" spans="1:18" ht="13.5" customHeight="1">
      <c r="A191" s="8"/>
      <c r="B191" s="8"/>
      <c r="C191" s="17"/>
      <c r="D191" s="17"/>
      <c r="E191" s="17"/>
      <c r="F191" s="18"/>
      <c r="G191" s="18"/>
      <c r="H191" s="18"/>
      <c r="I191" s="22"/>
      <c r="J191" s="357"/>
      <c r="K191" s="18"/>
      <c r="L191" s="18"/>
      <c r="M191" s="18"/>
      <c r="N191" s="30"/>
      <c r="O191" s="17"/>
      <c r="P191" s="18"/>
      <c r="Q191" s="30"/>
      <c r="R191" s="23"/>
    </row>
    <row r="192" spans="1:18" ht="13.5" customHeight="1">
      <c r="A192" s="8"/>
      <c r="B192" s="8"/>
      <c r="C192" s="17"/>
      <c r="D192" s="17"/>
      <c r="E192" s="17"/>
      <c r="F192" s="18"/>
      <c r="G192" s="18"/>
      <c r="H192" s="18"/>
      <c r="I192" s="22"/>
      <c r="J192" s="357"/>
      <c r="K192" s="18"/>
      <c r="L192" s="18"/>
      <c r="M192" s="18"/>
      <c r="N192" s="30"/>
      <c r="O192" s="17"/>
      <c r="P192" s="18"/>
      <c r="Q192" s="30"/>
      <c r="R192" s="23"/>
    </row>
    <row r="193" spans="1:18" ht="13.5" customHeight="1">
      <c r="A193" s="8"/>
      <c r="B193" s="8"/>
      <c r="C193" s="17"/>
      <c r="D193" s="17"/>
      <c r="E193" s="17"/>
      <c r="F193" s="18"/>
      <c r="G193" s="18"/>
      <c r="H193" s="18"/>
      <c r="I193" s="22"/>
      <c r="J193" s="357"/>
      <c r="K193" s="18"/>
      <c r="L193" s="18"/>
      <c r="M193" s="18"/>
      <c r="N193" s="30"/>
      <c r="O193" s="17"/>
      <c r="P193" s="18"/>
      <c r="Q193" s="30"/>
      <c r="R193" s="23"/>
    </row>
    <row r="194" spans="1:18" ht="13.5" customHeight="1">
      <c r="A194" s="8"/>
      <c r="B194" s="8"/>
      <c r="C194" s="17"/>
      <c r="D194" s="17"/>
      <c r="E194" s="17"/>
      <c r="F194" s="18"/>
      <c r="G194" s="18"/>
      <c r="H194" s="18"/>
      <c r="I194" s="22"/>
      <c r="J194" s="357"/>
      <c r="K194" s="18"/>
      <c r="L194" s="18"/>
      <c r="M194" s="18"/>
      <c r="N194" s="30"/>
      <c r="O194" s="17"/>
      <c r="P194" s="18"/>
      <c r="Q194" s="30"/>
      <c r="R194" s="23"/>
    </row>
    <row r="195" spans="1:18" ht="13.5" customHeight="1">
      <c r="A195" s="8"/>
      <c r="B195" s="8"/>
      <c r="C195" s="17"/>
      <c r="D195" s="17"/>
      <c r="E195" s="17"/>
      <c r="F195" s="18"/>
      <c r="G195" s="18"/>
      <c r="H195" s="18"/>
      <c r="I195" s="22"/>
      <c r="J195" s="357"/>
      <c r="K195" s="18"/>
      <c r="L195" s="18"/>
      <c r="M195" s="18"/>
      <c r="N195" s="30"/>
      <c r="O195" s="17"/>
      <c r="P195" s="18"/>
      <c r="Q195" s="30"/>
      <c r="R195" s="23"/>
    </row>
    <row r="196" spans="1:18" ht="13.5" customHeight="1">
      <c r="A196" s="8"/>
      <c r="B196" s="8"/>
      <c r="C196" s="17"/>
      <c r="D196" s="17"/>
      <c r="E196" s="17"/>
      <c r="F196" s="18"/>
      <c r="G196" s="18"/>
      <c r="H196" s="18"/>
      <c r="I196" s="22"/>
      <c r="J196" s="357"/>
      <c r="K196" s="18"/>
      <c r="L196" s="18"/>
      <c r="M196" s="18"/>
      <c r="N196" s="30"/>
      <c r="O196" s="17"/>
      <c r="P196" s="18"/>
      <c r="Q196" s="30"/>
      <c r="R196" s="23"/>
    </row>
    <row r="197" spans="1:18" ht="13.5" customHeight="1">
      <c r="A197" s="8"/>
      <c r="B197" s="8"/>
      <c r="C197" s="17"/>
      <c r="D197" s="17"/>
      <c r="E197" s="17"/>
      <c r="F197" s="18"/>
      <c r="G197" s="18"/>
      <c r="H197" s="18"/>
      <c r="I197" s="22"/>
      <c r="J197" s="357"/>
      <c r="K197" s="18"/>
      <c r="L197" s="18"/>
      <c r="M197" s="18"/>
      <c r="N197" s="30"/>
      <c r="O197" s="17"/>
      <c r="P197" s="18"/>
      <c r="Q197" s="30"/>
      <c r="R197" s="23"/>
    </row>
    <row r="198" spans="1:18" ht="13.5" customHeight="1">
      <c r="A198" s="8"/>
      <c r="B198" s="8"/>
      <c r="C198" s="17"/>
      <c r="D198" s="17"/>
      <c r="E198" s="17"/>
      <c r="F198" s="18"/>
      <c r="G198" s="18"/>
      <c r="H198" s="18"/>
      <c r="I198" s="22"/>
      <c r="J198" s="357"/>
      <c r="K198" s="18"/>
      <c r="L198" s="18"/>
      <c r="M198" s="18"/>
      <c r="N198" s="30"/>
      <c r="O198" s="17"/>
      <c r="P198" s="18"/>
      <c r="Q198" s="30"/>
      <c r="R198" s="23"/>
    </row>
    <row r="199" spans="1:18" ht="13.5" customHeight="1">
      <c r="A199" s="8"/>
      <c r="B199" s="8"/>
      <c r="C199" s="17"/>
      <c r="D199" s="17"/>
      <c r="E199" s="17"/>
      <c r="F199" s="18"/>
      <c r="G199" s="18"/>
      <c r="H199" s="18"/>
      <c r="I199" s="22"/>
      <c r="J199" s="357"/>
      <c r="K199" s="18"/>
      <c r="L199" s="18"/>
      <c r="M199" s="18"/>
      <c r="N199" s="30"/>
      <c r="O199" s="17"/>
      <c r="P199" s="18"/>
      <c r="Q199" s="30"/>
      <c r="R199" s="23"/>
    </row>
    <row r="200" spans="1:18" ht="13.5" customHeight="1">
      <c r="A200" s="8"/>
      <c r="B200" s="8"/>
      <c r="C200" s="17"/>
      <c r="D200" s="17"/>
      <c r="E200" s="17"/>
      <c r="F200" s="18"/>
      <c r="G200" s="18"/>
      <c r="H200" s="18"/>
      <c r="I200" s="22"/>
      <c r="J200" s="357"/>
      <c r="K200" s="18"/>
      <c r="L200" s="18"/>
      <c r="M200" s="18"/>
      <c r="N200" s="30"/>
      <c r="O200" s="17"/>
      <c r="P200" s="18"/>
      <c r="Q200" s="30"/>
      <c r="R200" s="23"/>
    </row>
    <row r="201" spans="1:18" ht="13.5" customHeight="1">
      <c r="A201" s="8"/>
      <c r="B201" s="8"/>
      <c r="C201" s="17"/>
      <c r="D201" s="17"/>
      <c r="E201" s="17"/>
      <c r="F201" s="18"/>
      <c r="G201" s="18"/>
      <c r="H201" s="18"/>
      <c r="I201" s="22"/>
      <c r="J201" s="357"/>
      <c r="K201" s="18"/>
      <c r="L201" s="18"/>
      <c r="M201" s="18"/>
      <c r="N201" s="30"/>
      <c r="O201" s="17"/>
      <c r="P201" s="18"/>
      <c r="Q201" s="30"/>
      <c r="R201" s="23"/>
    </row>
    <row r="202" spans="1:18" ht="13.5" customHeight="1">
      <c r="A202" s="8"/>
      <c r="B202" s="8"/>
      <c r="C202" s="17"/>
      <c r="D202" s="17"/>
      <c r="E202" s="17"/>
      <c r="F202" s="18"/>
      <c r="G202" s="18"/>
      <c r="H202" s="18"/>
      <c r="I202" s="22"/>
      <c r="J202" s="357"/>
      <c r="K202" s="18"/>
      <c r="L202" s="18"/>
      <c r="M202" s="18"/>
      <c r="N202" s="30"/>
      <c r="O202" s="17"/>
      <c r="P202" s="18"/>
      <c r="Q202" s="30"/>
      <c r="R202" s="23"/>
    </row>
    <row r="203" spans="1:18" ht="13.5" customHeight="1">
      <c r="A203" s="8"/>
      <c r="B203" s="8"/>
      <c r="C203" s="17"/>
      <c r="D203" s="17"/>
      <c r="E203" s="17"/>
      <c r="F203" s="18"/>
      <c r="G203" s="18"/>
      <c r="H203" s="18"/>
      <c r="I203" s="22"/>
      <c r="J203" s="357"/>
      <c r="K203" s="18"/>
      <c r="L203" s="18"/>
      <c r="M203" s="18"/>
      <c r="N203" s="30"/>
      <c r="O203" s="17"/>
      <c r="P203" s="18"/>
      <c r="Q203" s="30"/>
      <c r="R203" s="23"/>
    </row>
    <row r="204" spans="1:18" ht="13.5" customHeight="1">
      <c r="A204" s="8"/>
      <c r="B204" s="8"/>
      <c r="C204" s="17"/>
      <c r="D204" s="17"/>
      <c r="E204" s="17"/>
      <c r="F204" s="18"/>
      <c r="G204" s="18"/>
      <c r="H204" s="18"/>
      <c r="I204" s="22"/>
      <c r="J204" s="357"/>
      <c r="K204" s="18"/>
      <c r="L204" s="18"/>
      <c r="M204" s="18"/>
      <c r="N204" s="30"/>
      <c r="O204" s="17"/>
      <c r="P204" s="18"/>
      <c r="Q204" s="30"/>
      <c r="R204" s="23"/>
    </row>
    <row r="205" spans="1:18" ht="13.5" customHeight="1">
      <c r="A205" s="8"/>
      <c r="B205" s="8"/>
      <c r="C205" s="17"/>
      <c r="D205" s="17"/>
      <c r="E205" s="17"/>
      <c r="F205" s="18"/>
      <c r="G205" s="18"/>
      <c r="H205" s="18"/>
      <c r="I205" s="22"/>
      <c r="J205" s="357"/>
      <c r="K205" s="18"/>
      <c r="L205" s="18"/>
      <c r="M205" s="18"/>
      <c r="N205" s="30"/>
      <c r="O205" s="17"/>
      <c r="P205" s="18"/>
      <c r="Q205" s="30"/>
      <c r="R205" s="23"/>
    </row>
    <row r="206" spans="1:18" ht="13.5" customHeight="1">
      <c r="A206" s="8"/>
      <c r="B206" s="8"/>
      <c r="C206" s="17"/>
      <c r="D206" s="17"/>
      <c r="E206" s="17"/>
      <c r="F206" s="18"/>
      <c r="G206" s="18"/>
      <c r="H206" s="18"/>
      <c r="I206" s="22"/>
      <c r="J206" s="357"/>
      <c r="K206" s="18"/>
      <c r="L206" s="18"/>
      <c r="M206" s="18"/>
      <c r="N206" s="30"/>
      <c r="O206" s="17"/>
      <c r="P206" s="18"/>
      <c r="Q206" s="30"/>
      <c r="R206" s="23"/>
    </row>
    <row r="207" spans="1:18" ht="13.5" customHeight="1">
      <c r="A207" s="8"/>
      <c r="B207" s="8"/>
      <c r="C207" s="17"/>
      <c r="D207" s="17"/>
      <c r="E207" s="17"/>
      <c r="F207" s="18"/>
      <c r="G207" s="18"/>
      <c r="H207" s="18"/>
      <c r="I207" s="22"/>
      <c r="J207" s="357"/>
      <c r="K207" s="18"/>
      <c r="L207" s="18"/>
      <c r="M207" s="18"/>
      <c r="N207" s="30"/>
      <c r="O207" s="17"/>
      <c r="P207" s="18"/>
      <c r="Q207" s="30"/>
      <c r="R207" s="23"/>
    </row>
    <row r="208" spans="1:18" ht="13.5" customHeight="1">
      <c r="A208" s="8"/>
      <c r="B208" s="8"/>
      <c r="C208" s="17"/>
      <c r="D208" s="17"/>
      <c r="E208" s="17"/>
      <c r="F208" s="18"/>
      <c r="G208" s="18"/>
      <c r="H208" s="18"/>
      <c r="I208" s="22"/>
      <c r="J208" s="357"/>
      <c r="K208" s="18"/>
      <c r="L208" s="18"/>
      <c r="M208" s="18"/>
      <c r="N208" s="30"/>
      <c r="O208" s="17"/>
      <c r="P208" s="18"/>
      <c r="Q208" s="30"/>
      <c r="R208" s="23"/>
    </row>
    <row r="209" spans="1:18" ht="13.5" customHeight="1">
      <c r="A209" s="8"/>
      <c r="B209" s="8"/>
      <c r="C209" s="17"/>
      <c r="D209" s="17"/>
      <c r="E209" s="17"/>
      <c r="F209" s="18"/>
      <c r="G209" s="18"/>
      <c r="H209" s="18"/>
      <c r="I209" s="22"/>
      <c r="J209" s="357"/>
      <c r="K209" s="18"/>
      <c r="L209" s="18"/>
      <c r="M209" s="18"/>
      <c r="N209" s="30"/>
      <c r="O209" s="17"/>
      <c r="P209" s="18"/>
      <c r="Q209" s="30"/>
      <c r="R209" s="23"/>
    </row>
    <row r="210" spans="1:18" ht="13.5" customHeight="1">
      <c r="A210" s="8"/>
      <c r="B210" s="8"/>
      <c r="C210" s="17"/>
      <c r="D210" s="17"/>
      <c r="E210" s="17"/>
      <c r="F210" s="18"/>
      <c r="G210" s="18"/>
      <c r="H210" s="18"/>
      <c r="I210" s="22"/>
      <c r="J210" s="357"/>
      <c r="K210" s="18"/>
      <c r="L210" s="18"/>
      <c r="M210" s="18"/>
      <c r="N210" s="30"/>
      <c r="O210" s="17"/>
      <c r="P210" s="18"/>
      <c r="Q210" s="30"/>
      <c r="R210" s="23"/>
    </row>
    <row r="211" spans="1:18" ht="13.5" customHeight="1">
      <c r="A211" s="8"/>
      <c r="B211" s="8"/>
      <c r="C211" s="17"/>
      <c r="D211" s="17"/>
      <c r="E211" s="17"/>
      <c r="F211" s="18"/>
      <c r="G211" s="18"/>
      <c r="H211" s="18"/>
      <c r="I211" s="22"/>
      <c r="J211" s="357"/>
      <c r="K211" s="18"/>
      <c r="L211" s="18"/>
      <c r="M211" s="18"/>
      <c r="N211" s="30"/>
      <c r="O211" s="17"/>
      <c r="P211" s="18"/>
      <c r="Q211" s="30"/>
      <c r="R211" s="23"/>
    </row>
    <row r="212" spans="1:18" ht="13.5" customHeight="1">
      <c r="A212" s="8"/>
      <c r="B212" s="8"/>
      <c r="C212" s="17"/>
      <c r="D212" s="17"/>
      <c r="E212" s="17"/>
      <c r="F212" s="18"/>
      <c r="G212" s="18"/>
      <c r="H212" s="18"/>
      <c r="I212" s="22"/>
      <c r="J212" s="357"/>
      <c r="K212" s="18"/>
      <c r="L212" s="18"/>
      <c r="M212" s="18"/>
      <c r="N212" s="30"/>
      <c r="O212" s="17"/>
      <c r="P212" s="18"/>
      <c r="Q212" s="30"/>
      <c r="R212" s="23"/>
    </row>
    <row r="213" spans="1:18" ht="13.5" customHeight="1">
      <c r="A213" s="8"/>
      <c r="B213" s="8"/>
      <c r="C213" s="17"/>
      <c r="D213" s="17"/>
      <c r="E213" s="17"/>
      <c r="F213" s="18"/>
      <c r="G213" s="18"/>
      <c r="H213" s="18"/>
      <c r="I213" s="22"/>
      <c r="J213" s="357"/>
      <c r="K213" s="18"/>
      <c r="L213" s="18"/>
      <c r="M213" s="18"/>
      <c r="N213" s="30"/>
      <c r="O213" s="17"/>
      <c r="P213" s="18"/>
      <c r="Q213" s="30"/>
      <c r="R213" s="23"/>
    </row>
    <row r="214" spans="1:18" ht="13.5" customHeight="1">
      <c r="A214" s="8"/>
      <c r="B214" s="8"/>
      <c r="C214" s="17"/>
      <c r="D214" s="17"/>
      <c r="E214" s="17"/>
      <c r="F214" s="18"/>
      <c r="G214" s="18"/>
      <c r="H214" s="18"/>
      <c r="I214" s="22"/>
      <c r="J214" s="357"/>
      <c r="K214" s="18"/>
      <c r="L214" s="18"/>
      <c r="M214" s="18"/>
      <c r="N214" s="30"/>
      <c r="O214" s="17"/>
      <c r="P214" s="18"/>
      <c r="Q214" s="30"/>
      <c r="R214" s="23"/>
    </row>
    <row r="215" spans="1:18" ht="13.5" customHeight="1">
      <c r="A215" s="8"/>
      <c r="B215" s="8"/>
      <c r="C215" s="17"/>
      <c r="D215" s="17"/>
      <c r="E215" s="17"/>
      <c r="F215" s="18"/>
      <c r="G215" s="18"/>
      <c r="H215" s="18"/>
      <c r="I215" s="22"/>
      <c r="J215" s="357"/>
      <c r="K215" s="18"/>
      <c r="L215" s="18"/>
      <c r="M215" s="18"/>
      <c r="N215" s="30"/>
      <c r="O215" s="17"/>
      <c r="P215" s="18"/>
      <c r="Q215" s="30"/>
      <c r="R215" s="23"/>
    </row>
    <row r="216" spans="1:18" ht="13.5" customHeight="1">
      <c r="A216" s="8"/>
      <c r="B216" s="8"/>
      <c r="C216" s="17"/>
      <c r="D216" s="17"/>
      <c r="E216" s="17"/>
      <c r="F216" s="18"/>
      <c r="G216" s="18"/>
      <c r="H216" s="18"/>
      <c r="I216" s="22"/>
      <c r="J216" s="357"/>
      <c r="K216" s="18"/>
      <c r="L216" s="18"/>
      <c r="M216" s="18"/>
      <c r="N216" s="30"/>
      <c r="O216" s="17"/>
      <c r="P216" s="18"/>
      <c r="Q216" s="30"/>
      <c r="R216" s="23"/>
    </row>
    <row r="217" spans="1:18" ht="13.5" customHeight="1">
      <c r="A217" s="8"/>
      <c r="B217" s="8"/>
      <c r="C217" s="17"/>
      <c r="D217" s="17"/>
      <c r="E217" s="17"/>
      <c r="F217" s="18"/>
      <c r="G217" s="18"/>
      <c r="H217" s="18"/>
      <c r="I217" s="22"/>
      <c r="J217" s="357"/>
      <c r="K217" s="18"/>
      <c r="L217" s="18"/>
      <c r="M217" s="18"/>
      <c r="N217" s="30"/>
      <c r="O217" s="17"/>
      <c r="P217" s="18"/>
      <c r="Q217" s="30"/>
      <c r="R217" s="23"/>
    </row>
    <row r="218" spans="1:18" ht="13.5" customHeight="1">
      <c r="A218" s="8"/>
      <c r="B218" s="8"/>
      <c r="C218" s="17"/>
      <c r="D218" s="17"/>
      <c r="E218" s="17"/>
      <c r="F218" s="18"/>
      <c r="G218" s="18"/>
      <c r="H218" s="18"/>
      <c r="I218" s="22"/>
      <c r="J218" s="357"/>
      <c r="K218" s="18"/>
      <c r="L218" s="18"/>
      <c r="M218" s="18"/>
      <c r="N218" s="30"/>
      <c r="O218" s="17"/>
      <c r="P218" s="18"/>
      <c r="Q218" s="30"/>
      <c r="R218" s="23"/>
    </row>
    <row r="219" spans="1:18" ht="13.5" customHeight="1">
      <c r="A219" s="8"/>
      <c r="B219" s="8"/>
      <c r="C219" s="17"/>
      <c r="D219" s="17"/>
      <c r="E219" s="17"/>
      <c r="F219" s="18"/>
      <c r="G219" s="18"/>
      <c r="H219" s="18"/>
      <c r="I219" s="22"/>
      <c r="J219" s="357"/>
      <c r="K219" s="18"/>
      <c r="L219" s="18"/>
      <c r="M219" s="18"/>
      <c r="N219" s="30"/>
      <c r="O219" s="17"/>
      <c r="P219" s="18"/>
      <c r="Q219" s="30"/>
      <c r="R219" s="23"/>
    </row>
    <row r="220" spans="1:18" ht="13.5" customHeight="1">
      <c r="A220" s="8"/>
      <c r="B220" s="8"/>
      <c r="C220" s="17"/>
      <c r="D220" s="17"/>
      <c r="E220" s="17"/>
      <c r="F220" s="18"/>
      <c r="G220" s="18"/>
      <c r="H220" s="18"/>
      <c r="I220" s="22"/>
      <c r="J220" s="357"/>
      <c r="K220" s="18"/>
      <c r="L220" s="18"/>
      <c r="M220" s="18"/>
      <c r="N220" s="30"/>
      <c r="O220" s="17"/>
      <c r="P220" s="18"/>
      <c r="Q220" s="30"/>
      <c r="R220" s="23"/>
    </row>
    <row r="221" spans="1:18" ht="13.5" customHeight="1">
      <c r="A221" s="8"/>
      <c r="B221" s="8"/>
      <c r="C221" s="17"/>
      <c r="D221" s="17"/>
      <c r="E221" s="17"/>
      <c r="F221" s="18"/>
      <c r="G221" s="18"/>
      <c r="H221" s="18"/>
      <c r="I221" s="22"/>
      <c r="J221" s="357"/>
      <c r="K221" s="18"/>
      <c r="L221" s="18"/>
      <c r="M221" s="18"/>
      <c r="N221" s="30"/>
      <c r="O221" s="17"/>
      <c r="P221" s="18"/>
      <c r="Q221" s="30"/>
      <c r="R221" s="23"/>
    </row>
    <row r="222" spans="1:18" ht="13.5" customHeight="1">
      <c r="A222" s="8"/>
      <c r="B222" s="8"/>
      <c r="C222" s="17"/>
      <c r="D222" s="17"/>
      <c r="E222" s="17"/>
      <c r="F222" s="18"/>
      <c r="G222" s="18"/>
      <c r="H222" s="18"/>
      <c r="I222" s="22"/>
      <c r="J222" s="357"/>
      <c r="K222" s="18"/>
      <c r="L222" s="18"/>
      <c r="M222" s="18"/>
      <c r="N222" s="30"/>
      <c r="O222" s="17"/>
      <c r="P222" s="18"/>
      <c r="Q222" s="30"/>
      <c r="R222" s="23"/>
    </row>
  </sheetData>
  <autoFilter ref="C8:P177" xr:uid="{00000000-0009-0000-0000-000003000000}"/>
  <mergeCells count="15">
    <mergeCell ref="D125:F125"/>
    <mergeCell ref="D11:F11"/>
    <mergeCell ref="D48:F48"/>
    <mergeCell ref="D60:F60"/>
    <mergeCell ref="D81:F81"/>
    <mergeCell ref="D101:F101"/>
    <mergeCell ref="D117:F117"/>
    <mergeCell ref="C2:E2"/>
    <mergeCell ref="H2:J2"/>
    <mergeCell ref="C3:E3"/>
    <mergeCell ref="I3:L4"/>
    <mergeCell ref="C4:E4"/>
    <mergeCell ref="C5:E5"/>
    <mergeCell ref="H5:H6"/>
    <mergeCell ref="C6:E6"/>
  </mergeCells>
  <phoneticPr fontId="3"/>
  <dataValidations count="1">
    <dataValidation imeMode="hiragana" allowBlank="1" showInputMessage="1" showErrorMessage="1" sqref="K63 K89:K91 K94" xr:uid="{85D88A63-616D-4DD0-8AFE-DE2D29389E9E}"/>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1D21B-FF23-446D-99FE-72DEF9C0F9DE}">
  <dimension ref="B2:Q63"/>
  <sheetViews>
    <sheetView zoomScale="85" zoomScaleNormal="85" workbookViewId="0">
      <pane xSplit="10" ySplit="8" topLeftCell="K9" activePane="bottomRight" state="frozen"/>
      <selection pane="topRight" activeCell="K1" sqref="K1"/>
      <selection pane="bottomLeft" activeCell="A9" sqref="A9"/>
      <selection pane="bottomRight" activeCell="C9" sqref="C9"/>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7.2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7.2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7.2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7.2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7.2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7.2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7.2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7.2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7.2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7.2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7.2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7.2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7.2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7.2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7.2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7.2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7.2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7.2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7.2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7.2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7.2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7.2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7.2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7.2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7.2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7.2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7.2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7.2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7.2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7.2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7.2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7.2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7.2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7.2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7.2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7.2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7.2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7.2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7.2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7.2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7.2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7.2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7.2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7.2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7.2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7.2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7.2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7.2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7.2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7.2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7.2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7.2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7.2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7.2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7.2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7.2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7.2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7.2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7.2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7.2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7.2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7.2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7.2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7.2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5496</v>
      </c>
      <c r="G2" s="4" t="s">
        <v>2</v>
      </c>
      <c r="H2" s="5"/>
      <c r="I2" s="6"/>
      <c r="J2" s="7">
        <f>SUM(H:H)</f>
        <v>1074244</v>
      </c>
    </row>
    <row r="3" spans="2:17" ht="20.100000000000001" customHeight="1">
      <c r="B3" s="1" t="s">
        <v>3</v>
      </c>
      <c r="C3" s="1"/>
      <c r="D3" s="1"/>
      <c r="E3" s="13" t="s">
        <v>5497</v>
      </c>
    </row>
    <row r="4" spans="2:17" ht="20.100000000000001" customHeight="1">
      <c r="B4" s="1" t="s">
        <v>5</v>
      </c>
      <c r="C4" s="1"/>
      <c r="D4" s="1"/>
      <c r="E4" s="13">
        <v>209551</v>
      </c>
    </row>
    <row r="5" spans="2:17" ht="20.100000000000001" customHeight="1">
      <c r="B5" s="1" t="s">
        <v>6</v>
      </c>
      <c r="C5" s="1"/>
      <c r="D5" s="1"/>
      <c r="E5" s="16">
        <v>45258</v>
      </c>
    </row>
    <row r="6" spans="2:17" ht="20.100000000000001" customHeight="1">
      <c r="B6" s="1" t="s">
        <v>7</v>
      </c>
      <c r="C6" s="1"/>
      <c r="D6" s="1"/>
      <c r="E6" s="16">
        <v>45280</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43" si="0">F9*G9</f>
        <v>0</v>
      </c>
      <c r="I9" s="22"/>
      <c r="J9" s="24"/>
      <c r="K9" s="24"/>
      <c r="L9" s="18"/>
      <c r="M9" s="30"/>
      <c r="N9" s="17"/>
      <c r="O9" s="18"/>
      <c r="P9" s="30"/>
      <c r="Q9" s="23"/>
    </row>
    <row r="10" spans="2:17" s="8" customFormat="1" ht="19.7" customHeight="1">
      <c r="B10" s="17">
        <v>1</v>
      </c>
      <c r="C10" s="17" t="s">
        <v>288</v>
      </c>
      <c r="D10" s="17" t="s">
        <v>288</v>
      </c>
      <c r="E10" s="50" t="s">
        <v>289</v>
      </c>
      <c r="F10" s="151">
        <v>1</v>
      </c>
      <c r="G10" s="55">
        <v>993000</v>
      </c>
      <c r="H10" s="142">
        <f t="shared" si="0"/>
        <v>993000</v>
      </c>
      <c r="I10" s="143"/>
      <c r="J10" s="57" t="s">
        <v>5498</v>
      </c>
      <c r="K10" s="1721" t="s">
        <v>5499</v>
      </c>
      <c r="L10" s="18"/>
      <c r="M10" s="30">
        <v>45205</v>
      </c>
      <c r="N10" s="17"/>
      <c r="O10" s="29">
        <v>45258</v>
      </c>
      <c r="P10" s="29">
        <v>45258</v>
      </c>
      <c r="Q10" s="23">
        <v>45258</v>
      </c>
    </row>
    <row r="11" spans="2:17" s="8" customFormat="1" ht="19.7" customHeight="1">
      <c r="B11" s="17">
        <v>1</v>
      </c>
      <c r="C11" s="17" t="s">
        <v>288</v>
      </c>
      <c r="D11" s="17" t="s">
        <v>288</v>
      </c>
      <c r="E11" s="50" t="s">
        <v>4680</v>
      </c>
      <c r="F11" s="151">
        <v>1</v>
      </c>
      <c r="G11" s="55">
        <v>12000</v>
      </c>
      <c r="H11" s="142">
        <f>F11*G11</f>
        <v>12000</v>
      </c>
      <c r="I11" s="143"/>
      <c r="J11" s="57"/>
      <c r="K11" s="1721" t="s">
        <v>5499</v>
      </c>
      <c r="L11" s="18"/>
      <c r="M11" s="30">
        <v>45205</v>
      </c>
      <c r="N11" s="17"/>
      <c r="O11" s="29">
        <v>45258</v>
      </c>
      <c r="P11" s="29">
        <v>45258</v>
      </c>
      <c r="Q11" s="23">
        <v>45258</v>
      </c>
    </row>
    <row r="12" spans="2:17" s="8" customFormat="1" ht="19.7" customHeight="1">
      <c r="B12" s="17">
        <v>3</v>
      </c>
      <c r="C12" s="17" t="s">
        <v>288</v>
      </c>
      <c r="D12" s="17" t="s">
        <v>288</v>
      </c>
      <c r="E12" s="155" t="s">
        <v>5500</v>
      </c>
      <c r="F12" s="156">
        <v>1</v>
      </c>
      <c r="G12" s="147">
        <v>18000</v>
      </c>
      <c r="H12" s="142">
        <f t="shared" si="0"/>
        <v>18000</v>
      </c>
      <c r="I12" s="143"/>
      <c r="J12" s="28"/>
      <c r="K12" s="1721" t="s">
        <v>5499</v>
      </c>
      <c r="L12" s="18"/>
      <c r="M12" s="30">
        <v>45205</v>
      </c>
      <c r="N12" s="17"/>
      <c r="O12" s="29">
        <v>45258</v>
      </c>
      <c r="P12" s="29">
        <v>45258</v>
      </c>
      <c r="Q12" s="23">
        <v>45258</v>
      </c>
    </row>
    <row r="13" spans="2:17" s="8" customFormat="1" ht="19.7" customHeight="1">
      <c r="B13" s="65"/>
      <c r="C13" s="159"/>
      <c r="D13" s="159"/>
      <c r="E13" s="66"/>
      <c r="F13" s="160"/>
      <c r="G13" s="55">
        <v>0</v>
      </c>
      <c r="H13" s="142">
        <f t="shared" si="0"/>
        <v>0</v>
      </c>
      <c r="I13" s="143"/>
      <c r="J13" s="57"/>
      <c r="K13" s="161"/>
      <c r="L13" s="18"/>
      <c r="M13" s="30"/>
      <c r="N13" s="17"/>
      <c r="O13" s="18"/>
      <c r="P13" s="30"/>
      <c r="Q13" s="23"/>
    </row>
    <row r="14" spans="2:17" s="8" customFormat="1" ht="19.7" customHeight="1">
      <c r="B14" s="17">
        <v>2</v>
      </c>
      <c r="C14" s="154" t="s">
        <v>149</v>
      </c>
      <c r="D14" s="154" t="s">
        <v>67</v>
      </c>
      <c r="E14" s="155" t="s">
        <v>156</v>
      </c>
      <c r="F14" s="156">
        <v>2</v>
      </c>
      <c r="G14" s="147">
        <v>40</v>
      </c>
      <c r="H14" s="142">
        <f>F14*G14</f>
        <v>80</v>
      </c>
      <c r="I14" s="143"/>
      <c r="J14" s="28" t="s">
        <v>5501</v>
      </c>
      <c r="K14" s="1722" t="s">
        <v>5502</v>
      </c>
      <c r="L14" s="18"/>
      <c r="M14" s="30">
        <v>45205</v>
      </c>
      <c r="N14" s="17"/>
      <c r="O14" s="29">
        <v>45216</v>
      </c>
      <c r="P14" s="30">
        <v>45217</v>
      </c>
      <c r="Q14" s="23">
        <v>45215</v>
      </c>
    </row>
    <row r="15" spans="2:17" s="8" customFormat="1" ht="19.7" customHeight="1">
      <c r="B15" s="17">
        <v>2</v>
      </c>
      <c r="C15" s="154" t="s">
        <v>66</v>
      </c>
      <c r="D15" s="154" t="s">
        <v>67</v>
      </c>
      <c r="E15" s="50" t="s">
        <v>5503</v>
      </c>
      <c r="F15" s="151">
        <v>1</v>
      </c>
      <c r="G15" s="55">
        <v>230</v>
      </c>
      <c r="H15" s="142">
        <f>F15*G15</f>
        <v>230</v>
      </c>
      <c r="I15" s="143"/>
      <c r="J15" s="57" t="s">
        <v>325</v>
      </c>
      <c r="K15" s="1722" t="s">
        <v>5502</v>
      </c>
      <c r="L15" s="18"/>
      <c r="M15" s="30">
        <v>45205</v>
      </c>
      <c r="N15" s="17"/>
      <c r="O15" s="29">
        <v>45216</v>
      </c>
      <c r="P15" s="30">
        <v>45217</v>
      </c>
      <c r="Q15" s="23">
        <v>45215</v>
      </c>
    </row>
    <row r="16" spans="2:17" s="8" customFormat="1" ht="19.7" customHeight="1">
      <c r="B16" s="17">
        <v>2</v>
      </c>
      <c r="C16" s="154" t="s">
        <v>66</v>
      </c>
      <c r="D16" s="154" t="s">
        <v>67</v>
      </c>
      <c r="E16" s="155" t="s">
        <v>260</v>
      </c>
      <c r="F16" s="156">
        <v>1</v>
      </c>
      <c r="G16" s="147">
        <v>230</v>
      </c>
      <c r="H16" s="142">
        <f>F16*G16</f>
        <v>230</v>
      </c>
      <c r="I16" s="143"/>
      <c r="J16" s="28" t="s">
        <v>482</v>
      </c>
      <c r="K16" s="1722" t="s">
        <v>5502</v>
      </c>
      <c r="L16" s="18"/>
      <c r="M16" s="30">
        <v>45205</v>
      </c>
      <c r="N16" s="17"/>
      <c r="O16" s="29">
        <v>45216</v>
      </c>
      <c r="P16" s="30">
        <v>45217</v>
      </c>
      <c r="Q16" s="23">
        <v>45215</v>
      </c>
    </row>
    <row r="17" spans="2:17" s="8" customFormat="1" ht="19.7" customHeight="1">
      <c r="B17" s="65"/>
      <c r="C17" s="159"/>
      <c r="D17" s="159"/>
      <c r="E17" s="66"/>
      <c r="F17" s="160"/>
      <c r="G17" s="55"/>
      <c r="H17" s="142">
        <f>F17*G17</f>
        <v>0</v>
      </c>
      <c r="I17" s="143"/>
      <c r="J17" s="57"/>
      <c r="K17" s="161"/>
      <c r="L17" s="18"/>
      <c r="M17" s="30"/>
      <c r="N17" s="17"/>
      <c r="O17" s="18"/>
      <c r="P17" s="30"/>
      <c r="Q17" s="23"/>
    </row>
    <row r="18" spans="2:17" s="8" customFormat="1" ht="19.7" customHeight="1">
      <c r="B18" s="17">
        <v>2</v>
      </c>
      <c r="C18" s="154" t="s">
        <v>167</v>
      </c>
      <c r="D18" s="154" t="s">
        <v>167</v>
      </c>
      <c r="E18" s="155" t="s">
        <v>5504</v>
      </c>
      <c r="F18" s="156">
        <v>1</v>
      </c>
      <c r="G18" s="134">
        <v>7015</v>
      </c>
      <c r="H18" s="157">
        <f t="shared" si="0"/>
        <v>7015</v>
      </c>
      <c r="I18" s="158"/>
      <c r="J18" s="135" t="s">
        <v>4608</v>
      </c>
      <c r="K18" s="135" t="s">
        <v>5505</v>
      </c>
      <c r="L18" s="18"/>
      <c r="M18" s="30">
        <v>45203</v>
      </c>
      <c r="N18" s="17"/>
      <c r="O18" s="18"/>
      <c r="P18" s="30">
        <v>45216</v>
      </c>
      <c r="Q18" s="23">
        <v>45216</v>
      </c>
    </row>
    <row r="19" spans="2:17" s="8" customFormat="1" ht="19.7" customHeight="1">
      <c r="B19" s="17">
        <v>2</v>
      </c>
      <c r="C19" s="154" t="s">
        <v>167</v>
      </c>
      <c r="D19" s="154" t="s">
        <v>167</v>
      </c>
      <c r="E19" s="155" t="s">
        <v>4355</v>
      </c>
      <c r="F19" s="156">
        <v>1</v>
      </c>
      <c r="G19" s="134">
        <v>2690</v>
      </c>
      <c r="H19" s="157">
        <f t="shared" si="0"/>
        <v>2690</v>
      </c>
      <c r="I19" s="158"/>
      <c r="J19" s="135" t="s">
        <v>4482</v>
      </c>
      <c r="K19" s="135" t="s">
        <v>5505</v>
      </c>
      <c r="L19" s="18"/>
      <c r="M19" s="30">
        <v>45203</v>
      </c>
      <c r="N19" s="17"/>
      <c r="O19" s="18"/>
      <c r="P19" s="30">
        <v>45216</v>
      </c>
      <c r="Q19" s="23">
        <v>45216</v>
      </c>
    </row>
    <row r="20" spans="2:17" s="8" customFormat="1" ht="19.7" customHeight="1">
      <c r="B20" s="17">
        <v>2</v>
      </c>
      <c r="C20" s="154" t="s">
        <v>167</v>
      </c>
      <c r="D20" s="154" t="s">
        <v>167</v>
      </c>
      <c r="E20" s="155" t="s">
        <v>557</v>
      </c>
      <c r="F20" s="156">
        <v>1</v>
      </c>
      <c r="G20" s="134">
        <v>5117</v>
      </c>
      <c r="H20" s="157">
        <f t="shared" si="0"/>
        <v>5117</v>
      </c>
      <c r="I20" s="158"/>
      <c r="J20" s="135" t="s">
        <v>5506</v>
      </c>
      <c r="K20" s="135" t="s">
        <v>5505</v>
      </c>
      <c r="L20" s="18"/>
      <c r="M20" s="30">
        <v>45203</v>
      </c>
      <c r="N20" s="17"/>
      <c r="O20" s="18"/>
      <c r="P20" s="30">
        <v>45216</v>
      </c>
      <c r="Q20" s="23">
        <v>45216</v>
      </c>
    </row>
    <row r="21" spans="2:17" s="8" customFormat="1" ht="19.7" customHeight="1">
      <c r="B21" s="17">
        <v>2</v>
      </c>
      <c r="C21" s="154" t="s">
        <v>918</v>
      </c>
      <c r="D21" s="154" t="s">
        <v>167</v>
      </c>
      <c r="E21" s="50" t="s">
        <v>3233</v>
      </c>
      <c r="F21" s="151">
        <v>1</v>
      </c>
      <c r="G21" s="51">
        <v>2925</v>
      </c>
      <c r="H21" s="157">
        <f t="shared" si="0"/>
        <v>2925</v>
      </c>
      <c r="I21" s="158"/>
      <c r="J21" s="24" t="s">
        <v>5507</v>
      </c>
      <c r="K21" s="135" t="s">
        <v>5505</v>
      </c>
      <c r="L21" s="18"/>
      <c r="M21" s="30">
        <v>45203</v>
      </c>
      <c r="N21" s="17"/>
      <c r="O21" s="18"/>
      <c r="P21" s="30">
        <v>45216</v>
      </c>
      <c r="Q21" s="23">
        <v>45216</v>
      </c>
    </row>
    <row r="22" spans="2:17" s="8" customFormat="1" ht="19.7" customHeight="1">
      <c r="B22" s="17">
        <v>2</v>
      </c>
      <c r="C22" s="154" t="s">
        <v>167</v>
      </c>
      <c r="D22" s="154" t="s">
        <v>167</v>
      </c>
      <c r="E22" s="133" t="s">
        <v>2444</v>
      </c>
      <c r="F22" s="156">
        <v>1</v>
      </c>
      <c r="G22" s="134">
        <v>1270</v>
      </c>
      <c r="H22" s="157">
        <f t="shared" si="0"/>
        <v>1270</v>
      </c>
      <c r="I22" s="158"/>
      <c r="J22" s="135" t="s">
        <v>1130</v>
      </c>
      <c r="K22" s="135" t="s">
        <v>5505</v>
      </c>
      <c r="L22" s="18"/>
      <c r="M22" s="30">
        <v>45203</v>
      </c>
      <c r="N22" s="17"/>
      <c r="O22" s="18"/>
      <c r="P22" s="30">
        <v>45216</v>
      </c>
      <c r="Q22" s="23">
        <v>45216</v>
      </c>
    </row>
    <row r="23" spans="2:17" s="8" customFormat="1" ht="19.7" customHeight="1">
      <c r="B23" s="17">
        <v>2</v>
      </c>
      <c r="C23" s="154" t="s">
        <v>338</v>
      </c>
      <c r="D23" s="154" t="s">
        <v>167</v>
      </c>
      <c r="E23" s="133" t="s">
        <v>1083</v>
      </c>
      <c r="F23" s="156">
        <v>1</v>
      </c>
      <c r="G23" s="134">
        <v>1958</v>
      </c>
      <c r="H23" s="157">
        <f t="shared" si="0"/>
        <v>1958</v>
      </c>
      <c r="I23" s="158"/>
      <c r="J23" s="135" t="s">
        <v>4495</v>
      </c>
      <c r="K23" s="135" t="s">
        <v>5505</v>
      </c>
      <c r="L23" s="18"/>
      <c r="M23" s="30">
        <v>45203</v>
      </c>
      <c r="N23" s="17"/>
      <c r="O23" s="18"/>
      <c r="P23" s="30">
        <v>45216</v>
      </c>
      <c r="Q23" s="23">
        <v>45216</v>
      </c>
    </row>
    <row r="24" spans="2:17" s="8" customFormat="1" ht="19.7" customHeight="1">
      <c r="B24" s="17">
        <v>2</v>
      </c>
      <c r="C24" s="154" t="s">
        <v>167</v>
      </c>
      <c r="D24" s="154" t="s">
        <v>167</v>
      </c>
      <c r="E24" s="50" t="s">
        <v>414</v>
      </c>
      <c r="F24" s="151">
        <v>1</v>
      </c>
      <c r="G24" s="51">
        <v>985</v>
      </c>
      <c r="H24" s="157">
        <f>F24*G24</f>
        <v>985</v>
      </c>
      <c r="I24" s="158"/>
      <c r="J24" s="24" t="s">
        <v>5508</v>
      </c>
      <c r="K24" s="135" t="s">
        <v>5505</v>
      </c>
      <c r="L24" s="18"/>
      <c r="M24" s="30">
        <v>45203</v>
      </c>
      <c r="N24" s="17"/>
      <c r="O24" s="18"/>
      <c r="P24" s="30">
        <v>45216</v>
      </c>
      <c r="Q24" s="23">
        <v>45216</v>
      </c>
    </row>
    <row r="25" spans="2:17" s="8" customFormat="1" ht="19.7" customHeight="1">
      <c r="B25" s="17">
        <v>2</v>
      </c>
      <c r="C25" s="154" t="s">
        <v>167</v>
      </c>
      <c r="D25" s="154" t="s">
        <v>167</v>
      </c>
      <c r="E25" s="50" t="s">
        <v>5509</v>
      </c>
      <c r="F25" s="151">
        <v>2</v>
      </c>
      <c r="G25" s="51">
        <v>1995</v>
      </c>
      <c r="H25" s="157">
        <f>F25*G25</f>
        <v>3990</v>
      </c>
      <c r="I25" s="158"/>
      <c r="J25" s="24" t="s">
        <v>5510</v>
      </c>
      <c r="K25" s="135" t="s">
        <v>5505</v>
      </c>
      <c r="L25" s="18"/>
      <c r="M25" s="30">
        <v>45203</v>
      </c>
      <c r="N25" s="17"/>
      <c r="O25" s="18"/>
      <c r="P25" s="30">
        <v>45216</v>
      </c>
      <c r="Q25" s="23">
        <v>45216</v>
      </c>
    </row>
    <row r="26" spans="2:17" s="8" customFormat="1" ht="19.7" customHeight="1">
      <c r="B26" s="17">
        <v>2</v>
      </c>
      <c r="C26" s="154" t="s">
        <v>383</v>
      </c>
      <c r="D26" s="154" t="s">
        <v>167</v>
      </c>
      <c r="E26" s="50" t="s">
        <v>5511</v>
      </c>
      <c r="F26" s="151">
        <v>2</v>
      </c>
      <c r="G26" s="51">
        <v>154</v>
      </c>
      <c r="H26" s="157">
        <f t="shared" si="0"/>
        <v>308</v>
      </c>
      <c r="I26" s="158"/>
      <c r="J26" s="24" t="s">
        <v>5512</v>
      </c>
      <c r="K26" s="135" t="s">
        <v>5505</v>
      </c>
      <c r="L26" s="18"/>
      <c r="M26" s="30">
        <v>45203</v>
      </c>
      <c r="N26" s="17"/>
      <c r="O26" s="18"/>
      <c r="P26" s="30">
        <v>45216</v>
      </c>
      <c r="Q26" s="23">
        <v>45216</v>
      </c>
    </row>
    <row r="27" spans="2:17" s="8" customFormat="1" ht="19.7" customHeight="1">
      <c r="B27" s="17">
        <v>2</v>
      </c>
      <c r="C27" s="154" t="s">
        <v>135</v>
      </c>
      <c r="D27" s="154" t="s">
        <v>167</v>
      </c>
      <c r="E27" s="155" t="s">
        <v>5513</v>
      </c>
      <c r="F27" s="156">
        <v>1</v>
      </c>
      <c r="G27" s="134">
        <v>5076</v>
      </c>
      <c r="H27" s="157">
        <f>F27*G27</f>
        <v>5076</v>
      </c>
      <c r="I27" s="158"/>
      <c r="J27" s="135" t="s">
        <v>1851</v>
      </c>
      <c r="K27" s="135" t="s">
        <v>5505</v>
      </c>
      <c r="L27" s="18"/>
      <c r="M27" s="30">
        <v>45203</v>
      </c>
      <c r="N27" s="17"/>
      <c r="O27" s="18"/>
      <c r="P27" s="30">
        <v>45216</v>
      </c>
      <c r="Q27" s="23">
        <v>45216</v>
      </c>
    </row>
    <row r="28" spans="2:17" s="8" customFormat="1" ht="19.7" customHeight="1">
      <c r="B28" s="17">
        <v>2</v>
      </c>
      <c r="C28" s="154" t="s">
        <v>4330</v>
      </c>
      <c r="D28" s="154" t="s">
        <v>167</v>
      </c>
      <c r="E28" s="155" t="s">
        <v>5514</v>
      </c>
      <c r="F28" s="156">
        <v>1</v>
      </c>
      <c r="G28" s="134">
        <v>11670</v>
      </c>
      <c r="H28" s="157">
        <f t="shared" si="0"/>
        <v>11670</v>
      </c>
      <c r="I28" s="158"/>
      <c r="J28" s="135" t="s">
        <v>5515</v>
      </c>
      <c r="K28" s="135" t="s">
        <v>5505</v>
      </c>
      <c r="L28" s="18"/>
      <c r="M28" s="30">
        <v>45203</v>
      </c>
      <c r="N28" s="17"/>
      <c r="O28" s="18"/>
      <c r="P28" s="30">
        <v>45216</v>
      </c>
      <c r="Q28" s="23">
        <v>45216</v>
      </c>
    </row>
    <row r="29" spans="2:17" s="8" customFormat="1" ht="19.7" customHeight="1">
      <c r="B29" s="17">
        <v>2</v>
      </c>
      <c r="C29" s="154" t="s">
        <v>4330</v>
      </c>
      <c r="D29" s="154" t="s">
        <v>167</v>
      </c>
      <c r="E29" s="50" t="s">
        <v>5516</v>
      </c>
      <c r="F29" s="156">
        <v>1</v>
      </c>
      <c r="G29" s="134">
        <v>1960</v>
      </c>
      <c r="H29" s="157">
        <f t="shared" si="0"/>
        <v>1960</v>
      </c>
      <c r="I29" s="158"/>
      <c r="J29" s="135" t="s">
        <v>5517</v>
      </c>
      <c r="K29" s="135" t="s">
        <v>5505</v>
      </c>
      <c r="L29" s="18"/>
      <c r="M29" s="30">
        <v>45203</v>
      </c>
      <c r="N29" s="17"/>
      <c r="O29" s="18"/>
      <c r="P29" s="30">
        <v>45216</v>
      </c>
      <c r="Q29" s="23">
        <v>45216</v>
      </c>
    </row>
    <row r="30" spans="2:17" s="8" customFormat="1" ht="19.7" customHeight="1">
      <c r="B30" s="17">
        <v>2</v>
      </c>
      <c r="C30" s="154" t="s">
        <v>4330</v>
      </c>
      <c r="D30" s="154" t="s">
        <v>167</v>
      </c>
      <c r="E30" s="133" t="s">
        <v>5518</v>
      </c>
      <c r="F30" s="156">
        <v>1</v>
      </c>
      <c r="G30" s="134">
        <v>2860</v>
      </c>
      <c r="H30" s="157">
        <f t="shared" si="0"/>
        <v>2860</v>
      </c>
      <c r="I30" s="158"/>
      <c r="J30" s="135" t="s">
        <v>5519</v>
      </c>
      <c r="K30" s="135" t="s">
        <v>5505</v>
      </c>
      <c r="L30" s="18"/>
      <c r="M30" s="30">
        <v>45203</v>
      </c>
      <c r="N30" s="17"/>
      <c r="O30" s="18"/>
      <c r="P30" s="30">
        <v>45216</v>
      </c>
      <c r="Q30" s="23">
        <v>45216</v>
      </c>
    </row>
    <row r="31" spans="2:17" s="8" customFormat="1" ht="19.7" customHeight="1">
      <c r="B31" s="17"/>
      <c r="C31" s="105"/>
      <c r="D31" s="105"/>
      <c r="E31" s="148"/>
      <c r="F31" s="312"/>
      <c r="G31" s="147">
        <v>0</v>
      </c>
      <c r="H31" s="142">
        <f t="shared" si="0"/>
        <v>0</v>
      </c>
      <c r="I31" s="143"/>
      <c r="J31" s="28"/>
      <c r="K31" s="161"/>
      <c r="L31" s="18"/>
      <c r="M31" s="30"/>
      <c r="N31" s="17"/>
      <c r="O31" s="18"/>
      <c r="P31" s="30"/>
      <c r="Q31" s="23"/>
    </row>
    <row r="32" spans="2:17" s="8" customFormat="1" ht="19.7" customHeight="1">
      <c r="B32" s="52">
        <v>2</v>
      </c>
      <c r="C32" s="111" t="s">
        <v>422</v>
      </c>
      <c r="D32" s="111" t="s">
        <v>188</v>
      </c>
      <c r="E32" s="62" t="s">
        <v>5520</v>
      </c>
      <c r="F32" s="634">
        <v>1</v>
      </c>
      <c r="G32" s="55">
        <v>2880</v>
      </c>
      <c r="H32" s="142">
        <f>F32*G32</f>
        <v>2880</v>
      </c>
      <c r="I32" s="143"/>
      <c r="J32" s="57" t="s">
        <v>5521</v>
      </c>
      <c r="K32" s="1723" t="s">
        <v>5522</v>
      </c>
      <c r="L32" s="18"/>
      <c r="M32" s="30"/>
      <c r="N32" s="17"/>
      <c r="O32" s="18"/>
      <c r="P32" s="30"/>
      <c r="Q32" s="23"/>
    </row>
    <row r="33" spans="2:17" s="8" customFormat="1" ht="19.7" customHeight="1">
      <c r="B33" s="17">
        <v>10</v>
      </c>
      <c r="C33" s="105" t="s">
        <v>66</v>
      </c>
      <c r="D33" s="105" t="s">
        <v>67</v>
      </c>
      <c r="E33" s="149" t="s">
        <v>5523</v>
      </c>
      <c r="F33" s="312">
        <v>1</v>
      </c>
      <c r="G33" s="147">
        <v>0</v>
      </c>
      <c r="H33" s="142">
        <f t="shared" ref="H33:H39" si="1">F33*G33</f>
        <v>0</v>
      </c>
      <c r="I33" s="143"/>
      <c r="J33" s="28" t="s">
        <v>5524</v>
      </c>
      <c r="K33" s="1723" t="s">
        <v>5525</v>
      </c>
      <c r="L33" s="18"/>
      <c r="M33" s="30"/>
      <c r="N33" s="17"/>
      <c r="O33" s="18"/>
      <c r="P33" s="30"/>
      <c r="Q33" s="23"/>
    </row>
    <row r="34" spans="2:17" s="8" customFormat="1" ht="19.7" customHeight="1">
      <c r="B34" s="17">
        <v>11</v>
      </c>
      <c r="C34" s="105" t="s">
        <v>66</v>
      </c>
      <c r="D34" s="105" t="s">
        <v>67</v>
      </c>
      <c r="E34" s="148" t="s">
        <v>5526</v>
      </c>
      <c r="F34" s="312">
        <v>2</v>
      </c>
      <c r="G34" s="147">
        <v>0</v>
      </c>
      <c r="H34" s="142">
        <f t="shared" si="1"/>
        <v>0</v>
      </c>
      <c r="I34" s="143"/>
      <c r="J34" s="28" t="s">
        <v>5527</v>
      </c>
      <c r="K34" s="1723" t="s">
        <v>5525</v>
      </c>
      <c r="L34" s="18"/>
      <c r="M34" s="30"/>
      <c r="N34" s="17"/>
      <c r="O34" s="18"/>
      <c r="P34" s="30"/>
      <c r="Q34" s="23"/>
    </row>
    <row r="35" spans="2:17" s="8" customFormat="1" ht="19.7" customHeight="1">
      <c r="B35" s="17">
        <v>12</v>
      </c>
      <c r="C35" s="105" t="s">
        <v>66</v>
      </c>
      <c r="D35" s="105" t="s">
        <v>67</v>
      </c>
      <c r="E35" s="148" t="s">
        <v>327</v>
      </c>
      <c r="F35" s="312">
        <v>2</v>
      </c>
      <c r="G35" s="147">
        <v>0</v>
      </c>
      <c r="H35" s="142">
        <f t="shared" si="1"/>
        <v>0</v>
      </c>
      <c r="I35" s="143"/>
      <c r="J35" s="28" t="s">
        <v>5528</v>
      </c>
      <c r="K35" s="1723" t="s">
        <v>5525</v>
      </c>
      <c r="L35" s="18"/>
      <c r="M35" s="30"/>
      <c r="N35" s="17"/>
      <c r="O35" s="18"/>
      <c r="P35" s="30"/>
      <c r="Q35" s="23"/>
    </row>
    <row r="36" spans="2:17" s="8" customFormat="1" ht="19.7" customHeight="1">
      <c r="B36" s="17">
        <v>13</v>
      </c>
      <c r="C36" s="105" t="s">
        <v>66</v>
      </c>
      <c r="D36" s="105" t="s">
        <v>67</v>
      </c>
      <c r="E36" s="148" t="s">
        <v>5529</v>
      </c>
      <c r="F36" s="312">
        <v>1</v>
      </c>
      <c r="G36" s="147">
        <v>0</v>
      </c>
      <c r="H36" s="142">
        <f t="shared" si="1"/>
        <v>0</v>
      </c>
      <c r="I36" s="143"/>
      <c r="J36" s="28" t="s">
        <v>5530</v>
      </c>
      <c r="K36" s="1723" t="s">
        <v>5525</v>
      </c>
      <c r="L36" s="18"/>
      <c r="M36" s="30"/>
      <c r="N36" s="17"/>
      <c r="O36" s="18"/>
      <c r="P36" s="30"/>
      <c r="Q36" s="23"/>
    </row>
    <row r="37" spans="2:17" s="8" customFormat="1" ht="19.7" customHeight="1">
      <c r="B37" s="17">
        <v>14</v>
      </c>
      <c r="C37" s="105" t="s">
        <v>66</v>
      </c>
      <c r="D37" s="105" t="s">
        <v>67</v>
      </c>
      <c r="E37" s="148" t="s">
        <v>5531</v>
      </c>
      <c r="F37" s="312">
        <v>1</v>
      </c>
      <c r="G37" s="147">
        <v>0</v>
      </c>
      <c r="H37" s="142">
        <f t="shared" si="1"/>
        <v>0</v>
      </c>
      <c r="I37" s="143"/>
      <c r="J37" s="28" t="s">
        <v>5532</v>
      </c>
      <c r="K37" s="1723" t="s">
        <v>5525</v>
      </c>
      <c r="L37" s="18"/>
      <c r="M37" s="30"/>
      <c r="N37" s="17"/>
      <c r="O37" s="18"/>
      <c r="P37" s="30"/>
      <c r="Q37" s="23"/>
    </row>
    <row r="38" spans="2:17" s="8" customFormat="1" ht="19.7" customHeight="1">
      <c r="B38" s="17">
        <v>15</v>
      </c>
      <c r="C38" s="105" t="s">
        <v>66</v>
      </c>
      <c r="D38" s="105" t="s">
        <v>67</v>
      </c>
      <c r="E38" s="148" t="s">
        <v>326</v>
      </c>
      <c r="F38" s="312">
        <v>7</v>
      </c>
      <c r="G38" s="147">
        <v>0</v>
      </c>
      <c r="H38" s="142">
        <f t="shared" si="1"/>
        <v>0</v>
      </c>
      <c r="I38" s="143"/>
      <c r="J38" s="28" t="s">
        <v>5533</v>
      </c>
      <c r="K38" s="1723" t="s">
        <v>5525</v>
      </c>
      <c r="L38" s="18"/>
      <c r="M38" s="30"/>
      <c r="N38" s="17"/>
      <c r="O38" s="18"/>
      <c r="P38" s="30"/>
      <c r="Q38" s="23"/>
    </row>
    <row r="39" spans="2:17" s="8" customFormat="1" ht="19.7" customHeight="1">
      <c r="B39" s="17">
        <v>16</v>
      </c>
      <c r="C39" s="105" t="s">
        <v>66</v>
      </c>
      <c r="D39" s="105" t="s">
        <v>67</v>
      </c>
      <c r="E39" s="149" t="s">
        <v>5534</v>
      </c>
      <c r="F39" s="312">
        <v>1</v>
      </c>
      <c r="G39" s="147">
        <v>0</v>
      </c>
      <c r="H39" s="142">
        <f t="shared" si="1"/>
        <v>0</v>
      </c>
      <c r="I39" s="143"/>
      <c r="J39" s="28" t="s">
        <v>5535</v>
      </c>
      <c r="K39" s="1723" t="s">
        <v>5525</v>
      </c>
      <c r="L39" s="18"/>
      <c r="M39" s="30"/>
      <c r="N39" s="17"/>
      <c r="O39" s="18"/>
      <c r="P39" s="30"/>
      <c r="Q39" s="23"/>
    </row>
    <row r="40" spans="2:17" s="8" customFormat="1" ht="19.7" customHeight="1">
      <c r="B40" s="17">
        <v>5</v>
      </c>
      <c r="C40" s="105" t="s">
        <v>5536</v>
      </c>
      <c r="D40" s="105" t="s">
        <v>5536</v>
      </c>
      <c r="E40" s="148" t="s">
        <v>5537</v>
      </c>
      <c r="F40" s="312">
        <v>1</v>
      </c>
      <c r="G40" s="147">
        <v>0</v>
      </c>
      <c r="H40" s="142">
        <f t="shared" si="0"/>
        <v>0</v>
      </c>
      <c r="I40" s="143"/>
      <c r="J40" s="28" t="s">
        <v>5538</v>
      </c>
      <c r="K40" s="1723" t="s">
        <v>5525</v>
      </c>
      <c r="L40" s="18"/>
      <c r="M40" s="30"/>
      <c r="N40" s="17"/>
      <c r="O40" s="18"/>
      <c r="P40" s="30"/>
      <c r="Q40" s="23"/>
    </row>
    <row r="41" spans="2:17" s="8" customFormat="1" ht="19.7" customHeight="1">
      <c r="B41" s="17">
        <v>5</v>
      </c>
      <c r="C41" s="105" t="s">
        <v>5536</v>
      </c>
      <c r="D41" s="105" t="s">
        <v>5536</v>
      </c>
      <c r="E41" s="148" t="s">
        <v>5539</v>
      </c>
      <c r="F41" s="312">
        <v>1</v>
      </c>
      <c r="G41" s="147">
        <v>0</v>
      </c>
      <c r="H41" s="142">
        <f t="shared" si="0"/>
        <v>0</v>
      </c>
      <c r="I41" s="143"/>
      <c r="J41" s="28" t="s">
        <v>5540</v>
      </c>
      <c r="K41" s="1723" t="s">
        <v>5525</v>
      </c>
      <c r="L41" s="18"/>
      <c r="M41" s="30"/>
      <c r="N41" s="17"/>
      <c r="O41" s="18"/>
      <c r="P41" s="30"/>
      <c r="Q41" s="23"/>
    </row>
    <row r="42" spans="2:17" s="8" customFormat="1" ht="19.7" customHeight="1">
      <c r="B42" s="17">
        <v>5</v>
      </c>
      <c r="C42" s="105" t="s">
        <v>5536</v>
      </c>
      <c r="D42" s="105" t="s">
        <v>5536</v>
      </c>
      <c r="E42" s="62" t="s">
        <v>5541</v>
      </c>
      <c r="F42" s="634">
        <v>1</v>
      </c>
      <c r="G42" s="147">
        <v>0</v>
      </c>
      <c r="H42" s="142">
        <f t="shared" si="0"/>
        <v>0</v>
      </c>
      <c r="I42" s="143"/>
      <c r="J42" s="57" t="s">
        <v>5542</v>
      </c>
      <c r="K42" s="1723" t="s">
        <v>5525</v>
      </c>
      <c r="L42" s="18"/>
      <c r="M42" s="30"/>
      <c r="N42" s="17"/>
      <c r="O42" s="18"/>
      <c r="P42" s="30"/>
      <c r="Q42" s="23"/>
    </row>
    <row r="43" spans="2:17" s="8" customFormat="1" ht="19.7" customHeight="1">
      <c r="B43" s="17">
        <v>5</v>
      </c>
      <c r="C43" s="105" t="s">
        <v>5543</v>
      </c>
      <c r="D43" s="105" t="s">
        <v>5544</v>
      </c>
      <c r="E43" s="57" t="s">
        <v>5545</v>
      </c>
      <c r="F43" s="634">
        <v>2</v>
      </c>
      <c r="G43" s="147">
        <v>0</v>
      </c>
      <c r="H43" s="142">
        <f t="shared" si="0"/>
        <v>0</v>
      </c>
      <c r="I43" s="143"/>
      <c r="J43" s="57" t="s">
        <v>5545</v>
      </c>
      <c r="K43" s="1723" t="s">
        <v>5525</v>
      </c>
      <c r="L43" s="18"/>
      <c r="M43" s="30"/>
      <c r="N43" s="17"/>
      <c r="O43" s="18"/>
      <c r="P43" s="30"/>
      <c r="Q43" s="23"/>
    </row>
    <row r="44" spans="2:17" s="8" customFormat="1" ht="19.7" customHeight="1">
      <c r="B44" s="17">
        <v>5</v>
      </c>
      <c r="C44" s="105" t="s">
        <v>5543</v>
      </c>
      <c r="D44" s="105" t="s">
        <v>5544</v>
      </c>
      <c r="E44" s="28" t="s">
        <v>5546</v>
      </c>
      <c r="F44" s="312">
        <v>2</v>
      </c>
      <c r="G44" s="147">
        <v>0</v>
      </c>
      <c r="H44" s="142">
        <f>F44*G44</f>
        <v>0</v>
      </c>
      <c r="I44" s="143"/>
      <c r="J44" s="28" t="s">
        <v>5546</v>
      </c>
      <c r="K44" s="1723" t="s">
        <v>5525</v>
      </c>
      <c r="L44" s="18"/>
      <c r="M44" s="30"/>
      <c r="N44" s="17"/>
      <c r="O44" s="18"/>
      <c r="P44" s="30"/>
      <c r="Q44" s="23"/>
    </row>
    <row r="45" spans="2:17" s="8" customFormat="1" ht="19.7" customHeight="1">
      <c r="B45" s="17">
        <v>5</v>
      </c>
      <c r="C45" s="105" t="s">
        <v>5544</v>
      </c>
      <c r="D45" s="105" t="s">
        <v>5544</v>
      </c>
      <c r="E45" s="28" t="s">
        <v>5547</v>
      </c>
      <c r="F45" s="312">
        <v>1</v>
      </c>
      <c r="G45" s="147">
        <v>0</v>
      </c>
      <c r="H45" s="142">
        <f>F45*G45</f>
        <v>0</v>
      </c>
      <c r="I45" s="143"/>
      <c r="J45" s="28" t="s">
        <v>5547</v>
      </c>
      <c r="K45" s="1723" t="s">
        <v>5525</v>
      </c>
      <c r="L45" s="18"/>
      <c r="M45" s="30"/>
      <c r="N45" s="17"/>
      <c r="O45" s="18"/>
      <c r="P45" s="30"/>
      <c r="Q45" s="23"/>
    </row>
    <row r="46" spans="2:17" s="8" customFormat="1" ht="19.7" customHeight="1">
      <c r="B46" s="17">
        <v>5</v>
      </c>
      <c r="C46" s="105" t="s">
        <v>5544</v>
      </c>
      <c r="D46" s="105" t="s">
        <v>5544</v>
      </c>
      <c r="E46" s="57" t="s">
        <v>5548</v>
      </c>
      <c r="F46" s="634">
        <v>1</v>
      </c>
      <c r="G46" s="147">
        <v>0</v>
      </c>
      <c r="H46" s="142">
        <f>F46*G46</f>
        <v>0</v>
      </c>
      <c r="I46" s="143"/>
      <c r="J46" s="57" t="s">
        <v>5548</v>
      </c>
      <c r="K46" s="1723" t="s">
        <v>5525</v>
      </c>
      <c r="L46" s="18"/>
      <c r="M46" s="30"/>
      <c r="N46" s="17"/>
      <c r="O46" s="18"/>
      <c r="P46" s="30"/>
      <c r="Q46" s="23"/>
    </row>
    <row r="47" spans="2:17" s="8" customFormat="1" ht="19.7" customHeight="1">
      <c r="B47" s="17">
        <v>5</v>
      </c>
      <c r="C47" s="105" t="s">
        <v>5544</v>
      </c>
      <c r="D47" s="105" t="s">
        <v>5544</v>
      </c>
      <c r="E47" s="28" t="s">
        <v>5549</v>
      </c>
      <c r="F47" s="312">
        <v>1</v>
      </c>
      <c r="G47" s="147">
        <v>0</v>
      </c>
      <c r="H47" s="142">
        <f>F47*G47</f>
        <v>0</v>
      </c>
      <c r="I47" s="143"/>
      <c r="J47" s="28" t="s">
        <v>5549</v>
      </c>
      <c r="K47" s="1723" t="s">
        <v>5525</v>
      </c>
      <c r="L47" s="18"/>
      <c r="M47" s="30"/>
      <c r="N47" s="17"/>
      <c r="O47" s="18"/>
      <c r="P47" s="30"/>
      <c r="Q47" s="23"/>
    </row>
    <row r="48" spans="2:17" s="8" customFormat="1" ht="19.7" customHeight="1">
      <c r="B48" s="17">
        <v>5</v>
      </c>
      <c r="C48" s="105" t="s">
        <v>5544</v>
      </c>
      <c r="D48" s="105" t="s">
        <v>5544</v>
      </c>
      <c r="E48" s="28" t="s">
        <v>5550</v>
      </c>
      <c r="F48" s="312">
        <v>1</v>
      </c>
      <c r="G48" s="147">
        <v>0</v>
      </c>
      <c r="H48" s="142">
        <f t="shared" ref="H48:H57" si="2">F48*G48</f>
        <v>0</v>
      </c>
      <c r="I48" s="143"/>
      <c r="J48" s="28" t="s">
        <v>5550</v>
      </c>
      <c r="K48" s="1723" t="s">
        <v>5525</v>
      </c>
      <c r="L48" s="18"/>
      <c r="M48" s="30"/>
      <c r="N48" s="17"/>
      <c r="O48" s="18"/>
      <c r="P48" s="30"/>
      <c r="Q48" s="23"/>
    </row>
    <row r="49" spans="2:17" s="8" customFormat="1" ht="19.7" customHeight="1">
      <c r="B49" s="17">
        <v>5</v>
      </c>
      <c r="C49" s="105" t="s">
        <v>5544</v>
      </c>
      <c r="D49" s="105" t="s">
        <v>5544</v>
      </c>
      <c r="E49" s="28" t="s">
        <v>5551</v>
      </c>
      <c r="F49" s="312">
        <v>1</v>
      </c>
      <c r="G49" s="147">
        <v>0</v>
      </c>
      <c r="H49" s="142">
        <f t="shared" si="2"/>
        <v>0</v>
      </c>
      <c r="I49" s="143"/>
      <c r="J49" s="28" t="s">
        <v>5551</v>
      </c>
      <c r="K49" s="1723" t="s">
        <v>5525</v>
      </c>
      <c r="L49" s="18"/>
      <c r="M49" s="30"/>
      <c r="N49" s="17"/>
      <c r="O49" s="18"/>
      <c r="P49" s="30"/>
      <c r="Q49" s="23"/>
    </row>
    <row r="50" spans="2:17" s="8" customFormat="1" ht="19.7" customHeight="1">
      <c r="B50" s="17">
        <v>5</v>
      </c>
      <c r="C50" s="105" t="s">
        <v>5544</v>
      </c>
      <c r="D50" s="105" t="s">
        <v>5544</v>
      </c>
      <c r="E50" s="57" t="s">
        <v>5552</v>
      </c>
      <c r="F50" s="634">
        <v>1</v>
      </c>
      <c r="G50" s="147">
        <v>0</v>
      </c>
      <c r="H50" s="142">
        <f t="shared" si="2"/>
        <v>0</v>
      </c>
      <c r="I50" s="143"/>
      <c r="J50" s="57" t="s">
        <v>5552</v>
      </c>
      <c r="K50" s="1723" t="s">
        <v>5525</v>
      </c>
      <c r="L50" s="18"/>
      <c r="M50" s="30"/>
      <c r="N50" s="17"/>
      <c r="O50" s="18"/>
      <c r="P50" s="30"/>
      <c r="Q50" s="23"/>
    </row>
    <row r="51" spans="2:17" s="8" customFormat="1" ht="19.7" customHeight="1">
      <c r="B51" s="17">
        <v>5</v>
      </c>
      <c r="C51" s="105" t="s">
        <v>5544</v>
      </c>
      <c r="D51" s="105" t="s">
        <v>5544</v>
      </c>
      <c r="E51" s="28" t="s">
        <v>5553</v>
      </c>
      <c r="F51" s="312">
        <v>1</v>
      </c>
      <c r="G51" s="147">
        <v>0</v>
      </c>
      <c r="H51" s="142">
        <f t="shared" si="2"/>
        <v>0</v>
      </c>
      <c r="I51" s="143"/>
      <c r="J51" s="28" t="s">
        <v>5553</v>
      </c>
      <c r="K51" s="1723" t="s">
        <v>5525</v>
      </c>
      <c r="L51" s="18"/>
      <c r="M51" s="30"/>
      <c r="N51" s="17"/>
      <c r="O51" s="18"/>
      <c r="P51" s="30"/>
      <c r="Q51" s="23"/>
    </row>
    <row r="52" spans="2:17" s="8" customFormat="1" ht="19.7" customHeight="1">
      <c r="B52" s="17">
        <v>5</v>
      </c>
      <c r="C52" s="105" t="s">
        <v>5544</v>
      </c>
      <c r="D52" s="105" t="s">
        <v>5544</v>
      </c>
      <c r="E52" s="28" t="s">
        <v>5554</v>
      </c>
      <c r="F52" s="312">
        <v>1</v>
      </c>
      <c r="G52" s="147">
        <v>0</v>
      </c>
      <c r="H52" s="142">
        <f t="shared" si="2"/>
        <v>0</v>
      </c>
      <c r="I52" s="143"/>
      <c r="J52" s="28" t="s">
        <v>5554</v>
      </c>
      <c r="K52" s="1723" t="s">
        <v>5525</v>
      </c>
      <c r="L52" s="18"/>
      <c r="M52" s="30"/>
      <c r="N52" s="17"/>
      <c r="O52" s="18"/>
      <c r="P52" s="30"/>
      <c r="Q52" s="23"/>
    </row>
    <row r="53" spans="2:17" s="8" customFormat="1" ht="19.7" customHeight="1">
      <c r="B53" s="17">
        <v>5</v>
      </c>
      <c r="C53" s="105" t="s">
        <v>5544</v>
      </c>
      <c r="D53" s="105" t="s">
        <v>5544</v>
      </c>
      <c r="E53" s="28" t="s">
        <v>5555</v>
      </c>
      <c r="F53" s="312">
        <v>1</v>
      </c>
      <c r="G53" s="147">
        <v>0</v>
      </c>
      <c r="H53" s="142">
        <f t="shared" si="2"/>
        <v>0</v>
      </c>
      <c r="I53" s="143"/>
      <c r="J53" s="28" t="s">
        <v>5555</v>
      </c>
      <c r="K53" s="1723" t="s">
        <v>5525</v>
      </c>
      <c r="L53" s="18"/>
      <c r="M53" s="30"/>
      <c r="N53" s="17"/>
      <c r="O53" s="18"/>
      <c r="P53" s="30"/>
      <c r="Q53" s="23"/>
    </row>
    <row r="54" spans="2:17" s="8" customFormat="1" ht="19.7" customHeight="1">
      <c r="B54" s="17">
        <v>5</v>
      </c>
      <c r="C54" s="105" t="s">
        <v>5544</v>
      </c>
      <c r="D54" s="105" t="s">
        <v>5544</v>
      </c>
      <c r="E54" s="28" t="s">
        <v>5556</v>
      </c>
      <c r="F54" s="312">
        <v>1</v>
      </c>
      <c r="G54" s="147">
        <v>0</v>
      </c>
      <c r="H54" s="142">
        <f t="shared" si="2"/>
        <v>0</v>
      </c>
      <c r="I54" s="143"/>
      <c r="J54" s="28" t="s">
        <v>5556</v>
      </c>
      <c r="K54" s="1723" t="s">
        <v>5525</v>
      </c>
      <c r="L54" s="18"/>
      <c r="M54" s="30"/>
      <c r="N54" s="17"/>
      <c r="O54" s="18"/>
      <c r="P54" s="30"/>
      <c r="Q54" s="23"/>
    </row>
    <row r="55" spans="2:17" s="8" customFormat="1" ht="19.7" customHeight="1">
      <c r="B55" s="17">
        <v>5</v>
      </c>
      <c r="C55" s="105" t="s">
        <v>5544</v>
      </c>
      <c r="D55" s="105" t="s">
        <v>5544</v>
      </c>
      <c r="E55" s="28" t="s">
        <v>5557</v>
      </c>
      <c r="F55" s="312">
        <v>1</v>
      </c>
      <c r="G55" s="147">
        <v>0</v>
      </c>
      <c r="H55" s="142">
        <f t="shared" si="2"/>
        <v>0</v>
      </c>
      <c r="I55" s="143"/>
      <c r="J55" s="28" t="s">
        <v>5557</v>
      </c>
      <c r="K55" s="1723" t="s">
        <v>5525</v>
      </c>
      <c r="L55" s="18"/>
      <c r="M55" s="30"/>
      <c r="N55" s="17"/>
      <c r="O55" s="18"/>
      <c r="P55" s="30"/>
      <c r="Q55" s="23"/>
    </row>
    <row r="56" spans="2:17" s="8" customFormat="1" ht="19.7" customHeight="1">
      <c r="B56" s="17">
        <v>5</v>
      </c>
      <c r="C56" s="105" t="s">
        <v>5536</v>
      </c>
      <c r="D56" s="105" t="s">
        <v>5536</v>
      </c>
      <c r="E56" s="148" t="s">
        <v>5558</v>
      </c>
      <c r="F56" s="312">
        <v>1</v>
      </c>
      <c r="G56" s="147">
        <v>0</v>
      </c>
      <c r="H56" s="142">
        <f t="shared" si="2"/>
        <v>0</v>
      </c>
      <c r="I56" s="143"/>
      <c r="J56" s="28" t="s">
        <v>5559</v>
      </c>
      <c r="K56" s="1723" t="s">
        <v>5525</v>
      </c>
      <c r="L56" s="18"/>
      <c r="M56" s="30"/>
      <c r="N56" s="17"/>
      <c r="O56" s="18"/>
      <c r="P56" s="30"/>
      <c r="Q56" s="23"/>
    </row>
    <row r="57" spans="2:17" s="8" customFormat="1" ht="19.7" customHeight="1">
      <c r="B57" s="17">
        <v>5</v>
      </c>
      <c r="C57" s="105" t="s">
        <v>5536</v>
      </c>
      <c r="D57" s="105" t="s">
        <v>5536</v>
      </c>
      <c r="E57" s="148" t="s">
        <v>5560</v>
      </c>
      <c r="F57" s="312">
        <v>1</v>
      </c>
      <c r="G57" s="147">
        <v>0</v>
      </c>
      <c r="H57" s="142">
        <f t="shared" si="2"/>
        <v>0</v>
      </c>
      <c r="I57" s="143"/>
      <c r="J57" s="28" t="s">
        <v>5561</v>
      </c>
      <c r="K57" s="1723" t="s">
        <v>5525</v>
      </c>
      <c r="L57" s="18"/>
      <c r="M57" s="30"/>
      <c r="N57" s="17"/>
      <c r="O57" s="18"/>
      <c r="P57" s="30"/>
      <c r="Q57" s="23"/>
    </row>
    <row r="58" spans="2:17" s="8" customFormat="1" ht="19.7" customHeight="1">
      <c r="B58" s="17"/>
      <c r="C58" s="17"/>
      <c r="D58" s="17"/>
      <c r="E58" s="50"/>
      <c r="F58" s="18"/>
      <c r="G58" s="51">
        <v>0</v>
      </c>
      <c r="H58" s="51">
        <f>F58*G58</f>
        <v>0</v>
      </c>
      <c r="I58" s="22"/>
      <c r="J58" s="26"/>
      <c r="K58" s="18"/>
      <c r="L58" s="18"/>
      <c r="M58" s="30"/>
      <c r="N58" s="17"/>
      <c r="O58" s="18"/>
      <c r="P58" s="30"/>
      <c r="Q58" s="23"/>
    </row>
    <row r="59" spans="2:17" s="8" customFormat="1" ht="19.7" customHeight="1">
      <c r="B59" s="17"/>
      <c r="C59" s="17"/>
      <c r="D59" s="17"/>
      <c r="E59" s="50"/>
      <c r="F59" s="18"/>
      <c r="G59" s="51">
        <v>0</v>
      </c>
      <c r="H59" s="51">
        <f>F59*G59</f>
        <v>0</v>
      </c>
      <c r="I59" s="22"/>
      <c r="J59" s="26"/>
      <c r="K59" s="18"/>
      <c r="L59" s="18"/>
      <c r="M59" s="30"/>
      <c r="N59" s="17"/>
      <c r="O59" s="18"/>
      <c r="P59" s="30"/>
      <c r="Q59" s="23"/>
    </row>
    <row r="60" spans="2:17" s="8" customFormat="1" ht="19.7" customHeight="1">
      <c r="B60" s="17"/>
      <c r="C60" s="17"/>
      <c r="D60" s="17"/>
      <c r="E60" s="50"/>
      <c r="F60" s="18"/>
      <c r="G60" s="51">
        <v>0</v>
      </c>
      <c r="H60" s="51">
        <f>F60*G60</f>
        <v>0</v>
      </c>
      <c r="I60" s="22"/>
      <c r="J60" s="26"/>
      <c r="K60" s="18"/>
      <c r="L60" s="18"/>
      <c r="M60" s="30"/>
      <c r="N60" s="17"/>
      <c r="O60" s="18"/>
      <c r="P60" s="30"/>
      <c r="Q60" s="23"/>
    </row>
    <row r="61" spans="2:17" s="8" customFormat="1" ht="19.7" customHeight="1">
      <c r="B61" s="17"/>
      <c r="C61" s="17"/>
      <c r="D61" s="17"/>
      <c r="E61" s="50"/>
      <c r="F61" s="18"/>
      <c r="G61" s="51">
        <v>0</v>
      </c>
      <c r="H61" s="51">
        <f>F61*G61</f>
        <v>0</v>
      </c>
      <c r="I61" s="22"/>
      <c r="J61" s="26"/>
      <c r="K61" s="18"/>
      <c r="L61" s="18"/>
      <c r="M61" s="30"/>
      <c r="N61" s="17"/>
      <c r="O61" s="18"/>
      <c r="P61" s="30"/>
      <c r="Q61" s="23"/>
    </row>
    <row r="62" spans="2:17" s="8" customFormat="1" ht="19.7" customHeight="1">
      <c r="B62" s="17"/>
      <c r="C62" s="17"/>
      <c r="D62" s="17"/>
      <c r="E62" s="50"/>
      <c r="F62" s="18"/>
      <c r="G62" s="51">
        <v>0</v>
      </c>
      <c r="H62" s="51">
        <f>F62*G62</f>
        <v>0</v>
      </c>
      <c r="I62" s="22"/>
      <c r="J62" s="26"/>
      <c r="K62" s="18"/>
      <c r="L62" s="18"/>
      <c r="M62" s="30"/>
      <c r="N62" s="17"/>
      <c r="O62" s="18"/>
      <c r="P62" s="30"/>
      <c r="Q62" s="23"/>
    </row>
    <row r="63" spans="2:17">
      <c r="G63" s="10"/>
      <c r="H63" s="10"/>
    </row>
  </sheetData>
  <autoFilter ref="B8:O62" xr:uid="{DB8E7315-F740-4804-BB8F-99FC64F547BE}"/>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2DC9-8EB1-445E-B8D4-4CEAF2C8569B}">
  <sheetPr>
    <tabColor theme="2" tint="-0.499984740745262"/>
  </sheetPr>
  <dimension ref="A2:R22"/>
  <sheetViews>
    <sheetView zoomScale="85" zoomScaleNormal="85" workbookViewId="0">
      <pane xSplit="11" ySplit="8" topLeftCell="N9" activePane="bottomRight" state="frozen"/>
      <selection pane="topRight" activeCell="K1" sqref="K1"/>
      <selection pane="bottomLeft" activeCell="A9" sqref="A9"/>
      <selection pane="bottomRight" activeCell="P14" sqref="P14:Q14"/>
    </sheetView>
  </sheetViews>
  <sheetFormatPr defaultColWidth="8.875" defaultRowHeight="18.75"/>
  <cols>
    <col min="1" max="1" width="8.875" style="9"/>
    <col min="2" max="2" width="9.5" style="9" customWidth="1"/>
    <col min="3" max="3" width="5.75" style="8" customWidth="1"/>
    <col min="4" max="5" width="15.75" style="9" customWidth="1"/>
    <col min="6" max="6" width="67.25" style="9" customWidth="1"/>
    <col min="7" max="7" width="6.25" style="8" customWidth="1"/>
    <col min="8" max="9" width="9.875" style="8" bestFit="1" customWidth="1"/>
    <col min="10" max="10" width="5.75" style="10" customWidth="1"/>
    <col min="11" max="11" width="34" style="9" customWidth="1"/>
    <col min="12" max="12" width="54" style="9" customWidth="1"/>
    <col min="13" max="13" width="30.75" style="8" customWidth="1"/>
    <col min="14" max="14" width="13.75" style="48" customWidth="1"/>
    <col min="15" max="15" width="11.125" style="9" customWidth="1"/>
    <col min="16" max="16" width="18.75" style="10" customWidth="1"/>
    <col min="17" max="17" width="18.25" style="49" customWidth="1"/>
    <col min="18" max="18" width="15.625" style="11" customWidth="1"/>
    <col min="19" max="257" width="8.875" style="9"/>
    <col min="258" max="258" width="9.5" style="9" customWidth="1"/>
    <col min="259" max="259" width="5.75" style="9" customWidth="1"/>
    <col min="260" max="261" width="15.75" style="9" customWidth="1"/>
    <col min="262" max="262" width="67.25" style="9" customWidth="1"/>
    <col min="263" max="263" width="6.25" style="9" customWidth="1"/>
    <col min="264" max="265" width="9.875" style="9" bestFit="1" customWidth="1"/>
    <col min="266" max="266" width="5.75" style="9" customWidth="1"/>
    <col min="267" max="267" width="34" style="9" customWidth="1"/>
    <col min="268" max="268" width="54" style="9" customWidth="1"/>
    <col min="269" max="269" width="30.75" style="9" customWidth="1"/>
    <col min="270" max="270" width="13.75" style="9" customWidth="1"/>
    <col min="271" max="271" width="11.125" style="9" customWidth="1"/>
    <col min="272" max="272" width="18.75" style="9" customWidth="1"/>
    <col min="273" max="273" width="18.25" style="9" customWidth="1"/>
    <col min="274" max="274" width="15.625" style="9" customWidth="1"/>
    <col min="275" max="513" width="8.875" style="9"/>
    <col min="514" max="514" width="9.5" style="9" customWidth="1"/>
    <col min="515" max="515" width="5.75" style="9" customWidth="1"/>
    <col min="516" max="517" width="15.75" style="9" customWidth="1"/>
    <col min="518" max="518" width="67.25" style="9" customWidth="1"/>
    <col min="519" max="519" width="6.25" style="9" customWidth="1"/>
    <col min="520" max="521" width="9.875" style="9" bestFit="1" customWidth="1"/>
    <col min="522" max="522" width="5.75" style="9" customWidth="1"/>
    <col min="523" max="523" width="34" style="9" customWidth="1"/>
    <col min="524" max="524" width="54" style="9" customWidth="1"/>
    <col min="525" max="525" width="30.75" style="9" customWidth="1"/>
    <col min="526" max="526" width="13.75" style="9" customWidth="1"/>
    <col min="527" max="527" width="11.125" style="9" customWidth="1"/>
    <col min="528" max="528" width="18.75" style="9" customWidth="1"/>
    <col min="529" max="529" width="18.25" style="9" customWidth="1"/>
    <col min="530" max="530" width="15.625" style="9" customWidth="1"/>
    <col min="531" max="769" width="8.875" style="9"/>
    <col min="770" max="770" width="9.5" style="9" customWidth="1"/>
    <col min="771" max="771" width="5.75" style="9" customWidth="1"/>
    <col min="772" max="773" width="15.75" style="9" customWidth="1"/>
    <col min="774" max="774" width="67.25" style="9" customWidth="1"/>
    <col min="775" max="775" width="6.25" style="9" customWidth="1"/>
    <col min="776" max="777" width="9.875" style="9" bestFit="1" customWidth="1"/>
    <col min="778" max="778" width="5.75" style="9" customWidth="1"/>
    <col min="779" max="779" width="34" style="9" customWidth="1"/>
    <col min="780" max="780" width="54" style="9" customWidth="1"/>
    <col min="781" max="781" width="30.75" style="9" customWidth="1"/>
    <col min="782" max="782" width="13.75" style="9" customWidth="1"/>
    <col min="783" max="783" width="11.125" style="9" customWidth="1"/>
    <col min="784" max="784" width="18.75" style="9" customWidth="1"/>
    <col min="785" max="785" width="18.25" style="9" customWidth="1"/>
    <col min="786" max="786" width="15.625" style="9" customWidth="1"/>
    <col min="787" max="1025" width="8.875" style="9"/>
    <col min="1026" max="1026" width="9.5" style="9" customWidth="1"/>
    <col min="1027" max="1027" width="5.75" style="9" customWidth="1"/>
    <col min="1028" max="1029" width="15.75" style="9" customWidth="1"/>
    <col min="1030" max="1030" width="67.25" style="9" customWidth="1"/>
    <col min="1031" max="1031" width="6.25" style="9" customWidth="1"/>
    <col min="1032" max="1033" width="9.875" style="9" bestFit="1" customWidth="1"/>
    <col min="1034" max="1034" width="5.75" style="9" customWidth="1"/>
    <col min="1035" max="1035" width="34" style="9" customWidth="1"/>
    <col min="1036" max="1036" width="54" style="9" customWidth="1"/>
    <col min="1037" max="1037" width="30.75" style="9" customWidth="1"/>
    <col min="1038" max="1038" width="13.75" style="9" customWidth="1"/>
    <col min="1039" max="1039" width="11.125" style="9" customWidth="1"/>
    <col min="1040" max="1040" width="18.75" style="9" customWidth="1"/>
    <col min="1041" max="1041" width="18.25" style="9" customWidth="1"/>
    <col min="1042" max="1042" width="15.625" style="9" customWidth="1"/>
    <col min="1043" max="1281" width="8.875" style="9"/>
    <col min="1282" max="1282" width="9.5" style="9" customWidth="1"/>
    <col min="1283" max="1283" width="5.75" style="9" customWidth="1"/>
    <col min="1284" max="1285" width="15.75" style="9" customWidth="1"/>
    <col min="1286" max="1286" width="67.25" style="9" customWidth="1"/>
    <col min="1287" max="1287" width="6.25" style="9" customWidth="1"/>
    <col min="1288" max="1289" width="9.875" style="9" bestFit="1" customWidth="1"/>
    <col min="1290" max="1290" width="5.75" style="9" customWidth="1"/>
    <col min="1291" max="1291" width="34" style="9" customWidth="1"/>
    <col min="1292" max="1292" width="54" style="9" customWidth="1"/>
    <col min="1293" max="1293" width="30.75" style="9" customWidth="1"/>
    <col min="1294" max="1294" width="13.75" style="9" customWidth="1"/>
    <col min="1295" max="1295" width="11.125" style="9" customWidth="1"/>
    <col min="1296" max="1296" width="18.75" style="9" customWidth="1"/>
    <col min="1297" max="1297" width="18.25" style="9" customWidth="1"/>
    <col min="1298" max="1298" width="15.625" style="9" customWidth="1"/>
    <col min="1299" max="1537" width="8.875" style="9"/>
    <col min="1538" max="1538" width="9.5" style="9" customWidth="1"/>
    <col min="1539" max="1539" width="5.75" style="9" customWidth="1"/>
    <col min="1540" max="1541" width="15.75" style="9" customWidth="1"/>
    <col min="1542" max="1542" width="67.25" style="9" customWidth="1"/>
    <col min="1543" max="1543" width="6.25" style="9" customWidth="1"/>
    <col min="1544" max="1545" width="9.875" style="9" bestFit="1" customWidth="1"/>
    <col min="1546" max="1546" width="5.75" style="9" customWidth="1"/>
    <col min="1547" max="1547" width="34" style="9" customWidth="1"/>
    <col min="1548" max="1548" width="54" style="9" customWidth="1"/>
    <col min="1549" max="1549" width="30.75" style="9" customWidth="1"/>
    <col min="1550" max="1550" width="13.75" style="9" customWidth="1"/>
    <col min="1551" max="1551" width="11.125" style="9" customWidth="1"/>
    <col min="1552" max="1552" width="18.75" style="9" customWidth="1"/>
    <col min="1553" max="1553" width="18.25" style="9" customWidth="1"/>
    <col min="1554" max="1554" width="15.625" style="9" customWidth="1"/>
    <col min="1555" max="1793" width="8.875" style="9"/>
    <col min="1794" max="1794" width="9.5" style="9" customWidth="1"/>
    <col min="1795" max="1795" width="5.75" style="9" customWidth="1"/>
    <col min="1796" max="1797" width="15.75" style="9" customWidth="1"/>
    <col min="1798" max="1798" width="67.25" style="9" customWidth="1"/>
    <col min="1799" max="1799" width="6.25" style="9" customWidth="1"/>
    <col min="1800" max="1801" width="9.875" style="9" bestFit="1" customWidth="1"/>
    <col min="1802" max="1802" width="5.75" style="9" customWidth="1"/>
    <col min="1803" max="1803" width="34" style="9" customWidth="1"/>
    <col min="1804" max="1804" width="54" style="9" customWidth="1"/>
    <col min="1805" max="1805" width="30.75" style="9" customWidth="1"/>
    <col min="1806" max="1806" width="13.75" style="9" customWidth="1"/>
    <col min="1807" max="1807" width="11.125" style="9" customWidth="1"/>
    <col min="1808" max="1808" width="18.75" style="9" customWidth="1"/>
    <col min="1809" max="1809" width="18.25" style="9" customWidth="1"/>
    <col min="1810" max="1810" width="15.625" style="9" customWidth="1"/>
    <col min="1811" max="2049" width="8.875" style="9"/>
    <col min="2050" max="2050" width="9.5" style="9" customWidth="1"/>
    <col min="2051" max="2051" width="5.75" style="9" customWidth="1"/>
    <col min="2052" max="2053" width="15.75" style="9" customWidth="1"/>
    <col min="2054" max="2054" width="67.25" style="9" customWidth="1"/>
    <col min="2055" max="2055" width="6.25" style="9" customWidth="1"/>
    <col min="2056" max="2057" width="9.875" style="9" bestFit="1" customWidth="1"/>
    <col min="2058" max="2058" width="5.75" style="9" customWidth="1"/>
    <col min="2059" max="2059" width="34" style="9" customWidth="1"/>
    <col min="2060" max="2060" width="54" style="9" customWidth="1"/>
    <col min="2061" max="2061" width="30.75" style="9" customWidth="1"/>
    <col min="2062" max="2062" width="13.75" style="9" customWidth="1"/>
    <col min="2063" max="2063" width="11.125" style="9" customWidth="1"/>
    <col min="2064" max="2064" width="18.75" style="9" customWidth="1"/>
    <col min="2065" max="2065" width="18.25" style="9" customWidth="1"/>
    <col min="2066" max="2066" width="15.625" style="9" customWidth="1"/>
    <col min="2067" max="2305" width="8.875" style="9"/>
    <col min="2306" max="2306" width="9.5" style="9" customWidth="1"/>
    <col min="2307" max="2307" width="5.75" style="9" customWidth="1"/>
    <col min="2308" max="2309" width="15.75" style="9" customWidth="1"/>
    <col min="2310" max="2310" width="67.25" style="9" customWidth="1"/>
    <col min="2311" max="2311" width="6.25" style="9" customWidth="1"/>
    <col min="2312" max="2313" width="9.875" style="9" bestFit="1" customWidth="1"/>
    <col min="2314" max="2314" width="5.75" style="9" customWidth="1"/>
    <col min="2315" max="2315" width="34" style="9" customWidth="1"/>
    <col min="2316" max="2316" width="54" style="9" customWidth="1"/>
    <col min="2317" max="2317" width="30.75" style="9" customWidth="1"/>
    <col min="2318" max="2318" width="13.75" style="9" customWidth="1"/>
    <col min="2319" max="2319" width="11.125" style="9" customWidth="1"/>
    <col min="2320" max="2320" width="18.75" style="9" customWidth="1"/>
    <col min="2321" max="2321" width="18.25" style="9" customWidth="1"/>
    <col min="2322" max="2322" width="15.625" style="9" customWidth="1"/>
    <col min="2323" max="2561" width="8.875" style="9"/>
    <col min="2562" max="2562" width="9.5" style="9" customWidth="1"/>
    <col min="2563" max="2563" width="5.75" style="9" customWidth="1"/>
    <col min="2564" max="2565" width="15.75" style="9" customWidth="1"/>
    <col min="2566" max="2566" width="67.25" style="9" customWidth="1"/>
    <col min="2567" max="2567" width="6.25" style="9" customWidth="1"/>
    <col min="2568" max="2569" width="9.875" style="9" bestFit="1" customWidth="1"/>
    <col min="2570" max="2570" width="5.75" style="9" customWidth="1"/>
    <col min="2571" max="2571" width="34" style="9" customWidth="1"/>
    <col min="2572" max="2572" width="54" style="9" customWidth="1"/>
    <col min="2573" max="2573" width="30.75" style="9" customWidth="1"/>
    <col min="2574" max="2574" width="13.75" style="9" customWidth="1"/>
    <col min="2575" max="2575" width="11.125" style="9" customWidth="1"/>
    <col min="2576" max="2576" width="18.75" style="9" customWidth="1"/>
    <col min="2577" max="2577" width="18.25" style="9" customWidth="1"/>
    <col min="2578" max="2578" width="15.625" style="9" customWidth="1"/>
    <col min="2579" max="2817" width="8.875" style="9"/>
    <col min="2818" max="2818" width="9.5" style="9" customWidth="1"/>
    <col min="2819" max="2819" width="5.75" style="9" customWidth="1"/>
    <col min="2820" max="2821" width="15.75" style="9" customWidth="1"/>
    <col min="2822" max="2822" width="67.25" style="9" customWidth="1"/>
    <col min="2823" max="2823" width="6.25" style="9" customWidth="1"/>
    <col min="2824" max="2825" width="9.875" style="9" bestFit="1" customWidth="1"/>
    <col min="2826" max="2826" width="5.75" style="9" customWidth="1"/>
    <col min="2827" max="2827" width="34" style="9" customWidth="1"/>
    <col min="2828" max="2828" width="54" style="9" customWidth="1"/>
    <col min="2829" max="2829" width="30.75" style="9" customWidth="1"/>
    <col min="2830" max="2830" width="13.75" style="9" customWidth="1"/>
    <col min="2831" max="2831" width="11.125" style="9" customWidth="1"/>
    <col min="2832" max="2832" width="18.75" style="9" customWidth="1"/>
    <col min="2833" max="2833" width="18.25" style="9" customWidth="1"/>
    <col min="2834" max="2834" width="15.625" style="9" customWidth="1"/>
    <col min="2835" max="3073" width="8.875" style="9"/>
    <col min="3074" max="3074" width="9.5" style="9" customWidth="1"/>
    <col min="3075" max="3075" width="5.75" style="9" customWidth="1"/>
    <col min="3076" max="3077" width="15.75" style="9" customWidth="1"/>
    <col min="3078" max="3078" width="67.25" style="9" customWidth="1"/>
    <col min="3079" max="3079" width="6.25" style="9" customWidth="1"/>
    <col min="3080" max="3081" width="9.875" style="9" bestFit="1" customWidth="1"/>
    <col min="3082" max="3082" width="5.75" style="9" customWidth="1"/>
    <col min="3083" max="3083" width="34" style="9" customWidth="1"/>
    <col min="3084" max="3084" width="54" style="9" customWidth="1"/>
    <col min="3085" max="3085" width="30.75" style="9" customWidth="1"/>
    <col min="3086" max="3086" width="13.75" style="9" customWidth="1"/>
    <col min="3087" max="3087" width="11.125" style="9" customWidth="1"/>
    <col min="3088" max="3088" width="18.75" style="9" customWidth="1"/>
    <col min="3089" max="3089" width="18.25" style="9" customWidth="1"/>
    <col min="3090" max="3090" width="15.625" style="9" customWidth="1"/>
    <col min="3091" max="3329" width="8.875" style="9"/>
    <col min="3330" max="3330" width="9.5" style="9" customWidth="1"/>
    <col min="3331" max="3331" width="5.75" style="9" customWidth="1"/>
    <col min="3332" max="3333" width="15.75" style="9" customWidth="1"/>
    <col min="3334" max="3334" width="67.25" style="9" customWidth="1"/>
    <col min="3335" max="3335" width="6.25" style="9" customWidth="1"/>
    <col min="3336" max="3337" width="9.875" style="9" bestFit="1" customWidth="1"/>
    <col min="3338" max="3338" width="5.75" style="9" customWidth="1"/>
    <col min="3339" max="3339" width="34" style="9" customWidth="1"/>
    <col min="3340" max="3340" width="54" style="9" customWidth="1"/>
    <col min="3341" max="3341" width="30.75" style="9" customWidth="1"/>
    <col min="3342" max="3342" width="13.75" style="9" customWidth="1"/>
    <col min="3343" max="3343" width="11.125" style="9" customWidth="1"/>
    <col min="3344" max="3344" width="18.75" style="9" customWidth="1"/>
    <col min="3345" max="3345" width="18.25" style="9" customWidth="1"/>
    <col min="3346" max="3346" width="15.625" style="9" customWidth="1"/>
    <col min="3347" max="3585" width="8.875" style="9"/>
    <col min="3586" max="3586" width="9.5" style="9" customWidth="1"/>
    <col min="3587" max="3587" width="5.75" style="9" customWidth="1"/>
    <col min="3588" max="3589" width="15.75" style="9" customWidth="1"/>
    <col min="3590" max="3590" width="67.25" style="9" customWidth="1"/>
    <col min="3591" max="3591" width="6.25" style="9" customWidth="1"/>
    <col min="3592" max="3593" width="9.875" style="9" bestFit="1" customWidth="1"/>
    <col min="3594" max="3594" width="5.75" style="9" customWidth="1"/>
    <col min="3595" max="3595" width="34" style="9" customWidth="1"/>
    <col min="3596" max="3596" width="54" style="9" customWidth="1"/>
    <col min="3597" max="3597" width="30.75" style="9" customWidth="1"/>
    <col min="3598" max="3598" width="13.75" style="9" customWidth="1"/>
    <col min="3599" max="3599" width="11.125" style="9" customWidth="1"/>
    <col min="3600" max="3600" width="18.75" style="9" customWidth="1"/>
    <col min="3601" max="3601" width="18.25" style="9" customWidth="1"/>
    <col min="3602" max="3602" width="15.625" style="9" customWidth="1"/>
    <col min="3603" max="3841" width="8.875" style="9"/>
    <col min="3842" max="3842" width="9.5" style="9" customWidth="1"/>
    <col min="3843" max="3843" width="5.75" style="9" customWidth="1"/>
    <col min="3844" max="3845" width="15.75" style="9" customWidth="1"/>
    <col min="3846" max="3846" width="67.25" style="9" customWidth="1"/>
    <col min="3847" max="3847" width="6.25" style="9" customWidth="1"/>
    <col min="3848" max="3849" width="9.875" style="9" bestFit="1" customWidth="1"/>
    <col min="3850" max="3850" width="5.75" style="9" customWidth="1"/>
    <col min="3851" max="3851" width="34" style="9" customWidth="1"/>
    <col min="3852" max="3852" width="54" style="9" customWidth="1"/>
    <col min="3853" max="3853" width="30.75" style="9" customWidth="1"/>
    <col min="3854" max="3854" width="13.75" style="9" customWidth="1"/>
    <col min="3855" max="3855" width="11.125" style="9" customWidth="1"/>
    <col min="3856" max="3856" width="18.75" style="9" customWidth="1"/>
    <col min="3857" max="3857" width="18.25" style="9" customWidth="1"/>
    <col min="3858" max="3858" width="15.625" style="9" customWidth="1"/>
    <col min="3859" max="4097" width="8.875" style="9"/>
    <col min="4098" max="4098" width="9.5" style="9" customWidth="1"/>
    <col min="4099" max="4099" width="5.75" style="9" customWidth="1"/>
    <col min="4100" max="4101" width="15.75" style="9" customWidth="1"/>
    <col min="4102" max="4102" width="67.25" style="9" customWidth="1"/>
    <col min="4103" max="4103" width="6.25" style="9" customWidth="1"/>
    <col min="4104" max="4105" width="9.875" style="9" bestFit="1" customWidth="1"/>
    <col min="4106" max="4106" width="5.75" style="9" customWidth="1"/>
    <col min="4107" max="4107" width="34" style="9" customWidth="1"/>
    <col min="4108" max="4108" width="54" style="9" customWidth="1"/>
    <col min="4109" max="4109" width="30.75" style="9" customWidth="1"/>
    <col min="4110" max="4110" width="13.75" style="9" customWidth="1"/>
    <col min="4111" max="4111" width="11.125" style="9" customWidth="1"/>
    <col min="4112" max="4112" width="18.75" style="9" customWidth="1"/>
    <col min="4113" max="4113" width="18.25" style="9" customWidth="1"/>
    <col min="4114" max="4114" width="15.625" style="9" customWidth="1"/>
    <col min="4115" max="4353" width="8.875" style="9"/>
    <col min="4354" max="4354" width="9.5" style="9" customWidth="1"/>
    <col min="4355" max="4355" width="5.75" style="9" customWidth="1"/>
    <col min="4356" max="4357" width="15.75" style="9" customWidth="1"/>
    <col min="4358" max="4358" width="67.25" style="9" customWidth="1"/>
    <col min="4359" max="4359" width="6.25" style="9" customWidth="1"/>
    <col min="4360" max="4361" width="9.875" style="9" bestFit="1" customWidth="1"/>
    <col min="4362" max="4362" width="5.75" style="9" customWidth="1"/>
    <col min="4363" max="4363" width="34" style="9" customWidth="1"/>
    <col min="4364" max="4364" width="54" style="9" customWidth="1"/>
    <col min="4365" max="4365" width="30.75" style="9" customWidth="1"/>
    <col min="4366" max="4366" width="13.75" style="9" customWidth="1"/>
    <col min="4367" max="4367" width="11.125" style="9" customWidth="1"/>
    <col min="4368" max="4368" width="18.75" style="9" customWidth="1"/>
    <col min="4369" max="4369" width="18.25" style="9" customWidth="1"/>
    <col min="4370" max="4370" width="15.625" style="9" customWidth="1"/>
    <col min="4371" max="4609" width="8.875" style="9"/>
    <col min="4610" max="4610" width="9.5" style="9" customWidth="1"/>
    <col min="4611" max="4611" width="5.75" style="9" customWidth="1"/>
    <col min="4612" max="4613" width="15.75" style="9" customWidth="1"/>
    <col min="4614" max="4614" width="67.25" style="9" customWidth="1"/>
    <col min="4615" max="4615" width="6.25" style="9" customWidth="1"/>
    <col min="4616" max="4617" width="9.875" style="9" bestFit="1" customWidth="1"/>
    <col min="4618" max="4618" width="5.75" style="9" customWidth="1"/>
    <col min="4619" max="4619" width="34" style="9" customWidth="1"/>
    <col min="4620" max="4620" width="54" style="9" customWidth="1"/>
    <col min="4621" max="4621" width="30.75" style="9" customWidth="1"/>
    <col min="4622" max="4622" width="13.75" style="9" customWidth="1"/>
    <col min="4623" max="4623" width="11.125" style="9" customWidth="1"/>
    <col min="4624" max="4624" width="18.75" style="9" customWidth="1"/>
    <col min="4625" max="4625" width="18.25" style="9" customWidth="1"/>
    <col min="4626" max="4626" width="15.625" style="9" customWidth="1"/>
    <col min="4627" max="4865" width="8.875" style="9"/>
    <col min="4866" max="4866" width="9.5" style="9" customWidth="1"/>
    <col min="4867" max="4867" width="5.75" style="9" customWidth="1"/>
    <col min="4868" max="4869" width="15.75" style="9" customWidth="1"/>
    <col min="4870" max="4870" width="67.25" style="9" customWidth="1"/>
    <col min="4871" max="4871" width="6.25" style="9" customWidth="1"/>
    <col min="4872" max="4873" width="9.875" style="9" bestFit="1" customWidth="1"/>
    <col min="4874" max="4874" width="5.75" style="9" customWidth="1"/>
    <col min="4875" max="4875" width="34" style="9" customWidth="1"/>
    <col min="4876" max="4876" width="54" style="9" customWidth="1"/>
    <col min="4877" max="4877" width="30.75" style="9" customWidth="1"/>
    <col min="4878" max="4878" width="13.75" style="9" customWidth="1"/>
    <col min="4879" max="4879" width="11.125" style="9" customWidth="1"/>
    <col min="4880" max="4880" width="18.75" style="9" customWidth="1"/>
    <col min="4881" max="4881" width="18.25" style="9" customWidth="1"/>
    <col min="4882" max="4882" width="15.625" style="9" customWidth="1"/>
    <col min="4883" max="5121" width="8.875" style="9"/>
    <col min="5122" max="5122" width="9.5" style="9" customWidth="1"/>
    <col min="5123" max="5123" width="5.75" style="9" customWidth="1"/>
    <col min="5124" max="5125" width="15.75" style="9" customWidth="1"/>
    <col min="5126" max="5126" width="67.25" style="9" customWidth="1"/>
    <col min="5127" max="5127" width="6.25" style="9" customWidth="1"/>
    <col min="5128" max="5129" width="9.875" style="9" bestFit="1" customWidth="1"/>
    <col min="5130" max="5130" width="5.75" style="9" customWidth="1"/>
    <col min="5131" max="5131" width="34" style="9" customWidth="1"/>
    <col min="5132" max="5132" width="54" style="9" customWidth="1"/>
    <col min="5133" max="5133" width="30.75" style="9" customWidth="1"/>
    <col min="5134" max="5134" width="13.75" style="9" customWidth="1"/>
    <col min="5135" max="5135" width="11.125" style="9" customWidth="1"/>
    <col min="5136" max="5136" width="18.75" style="9" customWidth="1"/>
    <col min="5137" max="5137" width="18.25" style="9" customWidth="1"/>
    <col min="5138" max="5138" width="15.625" style="9" customWidth="1"/>
    <col min="5139" max="5377" width="8.875" style="9"/>
    <col min="5378" max="5378" width="9.5" style="9" customWidth="1"/>
    <col min="5379" max="5379" width="5.75" style="9" customWidth="1"/>
    <col min="5380" max="5381" width="15.75" style="9" customWidth="1"/>
    <col min="5382" max="5382" width="67.25" style="9" customWidth="1"/>
    <col min="5383" max="5383" width="6.25" style="9" customWidth="1"/>
    <col min="5384" max="5385" width="9.875" style="9" bestFit="1" customWidth="1"/>
    <col min="5386" max="5386" width="5.75" style="9" customWidth="1"/>
    <col min="5387" max="5387" width="34" style="9" customWidth="1"/>
    <col min="5388" max="5388" width="54" style="9" customWidth="1"/>
    <col min="5389" max="5389" width="30.75" style="9" customWidth="1"/>
    <col min="5390" max="5390" width="13.75" style="9" customWidth="1"/>
    <col min="5391" max="5391" width="11.125" style="9" customWidth="1"/>
    <col min="5392" max="5392" width="18.75" style="9" customWidth="1"/>
    <col min="5393" max="5393" width="18.25" style="9" customWidth="1"/>
    <col min="5394" max="5394" width="15.625" style="9" customWidth="1"/>
    <col min="5395" max="5633" width="8.875" style="9"/>
    <col min="5634" max="5634" width="9.5" style="9" customWidth="1"/>
    <col min="5635" max="5635" width="5.75" style="9" customWidth="1"/>
    <col min="5636" max="5637" width="15.75" style="9" customWidth="1"/>
    <col min="5638" max="5638" width="67.25" style="9" customWidth="1"/>
    <col min="5639" max="5639" width="6.25" style="9" customWidth="1"/>
    <col min="5640" max="5641" width="9.875" style="9" bestFit="1" customWidth="1"/>
    <col min="5642" max="5642" width="5.75" style="9" customWidth="1"/>
    <col min="5643" max="5643" width="34" style="9" customWidth="1"/>
    <col min="5644" max="5644" width="54" style="9" customWidth="1"/>
    <col min="5645" max="5645" width="30.75" style="9" customWidth="1"/>
    <col min="5646" max="5646" width="13.75" style="9" customWidth="1"/>
    <col min="5647" max="5647" width="11.125" style="9" customWidth="1"/>
    <col min="5648" max="5648" width="18.75" style="9" customWidth="1"/>
    <col min="5649" max="5649" width="18.25" style="9" customWidth="1"/>
    <col min="5650" max="5650" width="15.625" style="9" customWidth="1"/>
    <col min="5651" max="5889" width="8.875" style="9"/>
    <col min="5890" max="5890" width="9.5" style="9" customWidth="1"/>
    <col min="5891" max="5891" width="5.75" style="9" customWidth="1"/>
    <col min="5892" max="5893" width="15.75" style="9" customWidth="1"/>
    <col min="5894" max="5894" width="67.25" style="9" customWidth="1"/>
    <col min="5895" max="5895" width="6.25" style="9" customWidth="1"/>
    <col min="5896" max="5897" width="9.875" style="9" bestFit="1" customWidth="1"/>
    <col min="5898" max="5898" width="5.75" style="9" customWidth="1"/>
    <col min="5899" max="5899" width="34" style="9" customWidth="1"/>
    <col min="5900" max="5900" width="54" style="9" customWidth="1"/>
    <col min="5901" max="5901" width="30.75" style="9" customWidth="1"/>
    <col min="5902" max="5902" width="13.75" style="9" customWidth="1"/>
    <col min="5903" max="5903" width="11.125" style="9" customWidth="1"/>
    <col min="5904" max="5904" width="18.75" style="9" customWidth="1"/>
    <col min="5905" max="5905" width="18.25" style="9" customWidth="1"/>
    <col min="5906" max="5906" width="15.625" style="9" customWidth="1"/>
    <col min="5907" max="6145" width="8.875" style="9"/>
    <col min="6146" max="6146" width="9.5" style="9" customWidth="1"/>
    <col min="6147" max="6147" width="5.75" style="9" customWidth="1"/>
    <col min="6148" max="6149" width="15.75" style="9" customWidth="1"/>
    <col min="6150" max="6150" width="67.25" style="9" customWidth="1"/>
    <col min="6151" max="6151" width="6.25" style="9" customWidth="1"/>
    <col min="6152" max="6153" width="9.875" style="9" bestFit="1" customWidth="1"/>
    <col min="6154" max="6154" width="5.75" style="9" customWidth="1"/>
    <col min="6155" max="6155" width="34" style="9" customWidth="1"/>
    <col min="6156" max="6156" width="54" style="9" customWidth="1"/>
    <col min="6157" max="6157" width="30.75" style="9" customWidth="1"/>
    <col min="6158" max="6158" width="13.75" style="9" customWidth="1"/>
    <col min="6159" max="6159" width="11.125" style="9" customWidth="1"/>
    <col min="6160" max="6160" width="18.75" style="9" customWidth="1"/>
    <col min="6161" max="6161" width="18.25" style="9" customWidth="1"/>
    <col min="6162" max="6162" width="15.625" style="9" customWidth="1"/>
    <col min="6163" max="6401" width="8.875" style="9"/>
    <col min="6402" max="6402" width="9.5" style="9" customWidth="1"/>
    <col min="6403" max="6403" width="5.75" style="9" customWidth="1"/>
    <col min="6404" max="6405" width="15.75" style="9" customWidth="1"/>
    <col min="6406" max="6406" width="67.25" style="9" customWidth="1"/>
    <col min="6407" max="6407" width="6.25" style="9" customWidth="1"/>
    <col min="6408" max="6409" width="9.875" style="9" bestFit="1" customWidth="1"/>
    <col min="6410" max="6410" width="5.75" style="9" customWidth="1"/>
    <col min="6411" max="6411" width="34" style="9" customWidth="1"/>
    <col min="6412" max="6412" width="54" style="9" customWidth="1"/>
    <col min="6413" max="6413" width="30.75" style="9" customWidth="1"/>
    <col min="6414" max="6414" width="13.75" style="9" customWidth="1"/>
    <col min="6415" max="6415" width="11.125" style="9" customWidth="1"/>
    <col min="6416" max="6416" width="18.75" style="9" customWidth="1"/>
    <col min="6417" max="6417" width="18.25" style="9" customWidth="1"/>
    <col min="6418" max="6418" width="15.625" style="9" customWidth="1"/>
    <col min="6419" max="6657" width="8.875" style="9"/>
    <col min="6658" max="6658" width="9.5" style="9" customWidth="1"/>
    <col min="6659" max="6659" width="5.75" style="9" customWidth="1"/>
    <col min="6660" max="6661" width="15.75" style="9" customWidth="1"/>
    <col min="6662" max="6662" width="67.25" style="9" customWidth="1"/>
    <col min="6663" max="6663" width="6.25" style="9" customWidth="1"/>
    <col min="6664" max="6665" width="9.875" style="9" bestFit="1" customWidth="1"/>
    <col min="6666" max="6666" width="5.75" style="9" customWidth="1"/>
    <col min="6667" max="6667" width="34" style="9" customWidth="1"/>
    <col min="6668" max="6668" width="54" style="9" customWidth="1"/>
    <col min="6669" max="6669" width="30.75" style="9" customWidth="1"/>
    <col min="6670" max="6670" width="13.75" style="9" customWidth="1"/>
    <col min="6671" max="6671" width="11.125" style="9" customWidth="1"/>
    <col min="6672" max="6672" width="18.75" style="9" customWidth="1"/>
    <col min="6673" max="6673" width="18.25" style="9" customWidth="1"/>
    <col min="6674" max="6674" width="15.625" style="9" customWidth="1"/>
    <col min="6675" max="6913" width="8.875" style="9"/>
    <col min="6914" max="6914" width="9.5" style="9" customWidth="1"/>
    <col min="6915" max="6915" width="5.75" style="9" customWidth="1"/>
    <col min="6916" max="6917" width="15.75" style="9" customWidth="1"/>
    <col min="6918" max="6918" width="67.25" style="9" customWidth="1"/>
    <col min="6919" max="6919" width="6.25" style="9" customWidth="1"/>
    <col min="6920" max="6921" width="9.875" style="9" bestFit="1" customWidth="1"/>
    <col min="6922" max="6922" width="5.75" style="9" customWidth="1"/>
    <col min="6923" max="6923" width="34" style="9" customWidth="1"/>
    <col min="6924" max="6924" width="54" style="9" customWidth="1"/>
    <col min="6925" max="6925" width="30.75" style="9" customWidth="1"/>
    <col min="6926" max="6926" width="13.75" style="9" customWidth="1"/>
    <col min="6927" max="6927" width="11.125" style="9" customWidth="1"/>
    <col min="6928" max="6928" width="18.75" style="9" customWidth="1"/>
    <col min="6929" max="6929" width="18.25" style="9" customWidth="1"/>
    <col min="6930" max="6930" width="15.625" style="9" customWidth="1"/>
    <col min="6931" max="7169" width="8.875" style="9"/>
    <col min="7170" max="7170" width="9.5" style="9" customWidth="1"/>
    <col min="7171" max="7171" width="5.75" style="9" customWidth="1"/>
    <col min="7172" max="7173" width="15.75" style="9" customWidth="1"/>
    <col min="7174" max="7174" width="67.25" style="9" customWidth="1"/>
    <col min="7175" max="7175" width="6.25" style="9" customWidth="1"/>
    <col min="7176" max="7177" width="9.875" style="9" bestFit="1" customWidth="1"/>
    <col min="7178" max="7178" width="5.75" style="9" customWidth="1"/>
    <col min="7179" max="7179" width="34" style="9" customWidth="1"/>
    <col min="7180" max="7180" width="54" style="9" customWidth="1"/>
    <col min="7181" max="7181" width="30.75" style="9" customWidth="1"/>
    <col min="7182" max="7182" width="13.75" style="9" customWidth="1"/>
    <col min="7183" max="7183" width="11.125" style="9" customWidth="1"/>
    <col min="7184" max="7184" width="18.75" style="9" customWidth="1"/>
    <col min="7185" max="7185" width="18.25" style="9" customWidth="1"/>
    <col min="7186" max="7186" width="15.625" style="9" customWidth="1"/>
    <col min="7187" max="7425" width="8.875" style="9"/>
    <col min="7426" max="7426" width="9.5" style="9" customWidth="1"/>
    <col min="7427" max="7427" width="5.75" style="9" customWidth="1"/>
    <col min="7428" max="7429" width="15.75" style="9" customWidth="1"/>
    <col min="7430" max="7430" width="67.25" style="9" customWidth="1"/>
    <col min="7431" max="7431" width="6.25" style="9" customWidth="1"/>
    <col min="7432" max="7433" width="9.875" style="9" bestFit="1" customWidth="1"/>
    <col min="7434" max="7434" width="5.75" style="9" customWidth="1"/>
    <col min="7435" max="7435" width="34" style="9" customWidth="1"/>
    <col min="7436" max="7436" width="54" style="9" customWidth="1"/>
    <col min="7437" max="7437" width="30.75" style="9" customWidth="1"/>
    <col min="7438" max="7438" width="13.75" style="9" customWidth="1"/>
    <col min="7439" max="7439" width="11.125" style="9" customWidth="1"/>
    <col min="7440" max="7440" width="18.75" style="9" customWidth="1"/>
    <col min="7441" max="7441" width="18.25" style="9" customWidth="1"/>
    <col min="7442" max="7442" width="15.625" style="9" customWidth="1"/>
    <col min="7443" max="7681" width="8.875" style="9"/>
    <col min="7682" max="7682" width="9.5" style="9" customWidth="1"/>
    <col min="7683" max="7683" width="5.75" style="9" customWidth="1"/>
    <col min="7684" max="7685" width="15.75" style="9" customWidth="1"/>
    <col min="7686" max="7686" width="67.25" style="9" customWidth="1"/>
    <col min="7687" max="7687" width="6.25" style="9" customWidth="1"/>
    <col min="7688" max="7689" width="9.875" style="9" bestFit="1" customWidth="1"/>
    <col min="7690" max="7690" width="5.75" style="9" customWidth="1"/>
    <col min="7691" max="7691" width="34" style="9" customWidth="1"/>
    <col min="7692" max="7692" width="54" style="9" customWidth="1"/>
    <col min="7693" max="7693" width="30.75" style="9" customWidth="1"/>
    <col min="7694" max="7694" width="13.75" style="9" customWidth="1"/>
    <col min="7695" max="7695" width="11.125" style="9" customWidth="1"/>
    <col min="7696" max="7696" width="18.75" style="9" customWidth="1"/>
    <col min="7697" max="7697" width="18.25" style="9" customWidth="1"/>
    <col min="7698" max="7698" width="15.625" style="9" customWidth="1"/>
    <col min="7699" max="7937" width="8.875" style="9"/>
    <col min="7938" max="7938" width="9.5" style="9" customWidth="1"/>
    <col min="7939" max="7939" width="5.75" style="9" customWidth="1"/>
    <col min="7940" max="7941" width="15.75" style="9" customWidth="1"/>
    <col min="7942" max="7942" width="67.25" style="9" customWidth="1"/>
    <col min="7943" max="7943" width="6.25" style="9" customWidth="1"/>
    <col min="7944" max="7945" width="9.875" style="9" bestFit="1" customWidth="1"/>
    <col min="7946" max="7946" width="5.75" style="9" customWidth="1"/>
    <col min="7947" max="7947" width="34" style="9" customWidth="1"/>
    <col min="7948" max="7948" width="54" style="9" customWidth="1"/>
    <col min="7949" max="7949" width="30.75" style="9" customWidth="1"/>
    <col min="7950" max="7950" width="13.75" style="9" customWidth="1"/>
    <col min="7951" max="7951" width="11.125" style="9" customWidth="1"/>
    <col min="7952" max="7952" width="18.75" style="9" customWidth="1"/>
    <col min="7953" max="7953" width="18.25" style="9" customWidth="1"/>
    <col min="7954" max="7954" width="15.625" style="9" customWidth="1"/>
    <col min="7955" max="8193" width="8.875" style="9"/>
    <col min="8194" max="8194" width="9.5" style="9" customWidth="1"/>
    <col min="8195" max="8195" width="5.75" style="9" customWidth="1"/>
    <col min="8196" max="8197" width="15.75" style="9" customWidth="1"/>
    <col min="8198" max="8198" width="67.25" style="9" customWidth="1"/>
    <col min="8199" max="8199" width="6.25" style="9" customWidth="1"/>
    <col min="8200" max="8201" width="9.875" style="9" bestFit="1" customWidth="1"/>
    <col min="8202" max="8202" width="5.75" style="9" customWidth="1"/>
    <col min="8203" max="8203" width="34" style="9" customWidth="1"/>
    <col min="8204" max="8204" width="54" style="9" customWidth="1"/>
    <col min="8205" max="8205" width="30.75" style="9" customWidth="1"/>
    <col min="8206" max="8206" width="13.75" style="9" customWidth="1"/>
    <col min="8207" max="8207" width="11.125" style="9" customWidth="1"/>
    <col min="8208" max="8208" width="18.75" style="9" customWidth="1"/>
    <col min="8209" max="8209" width="18.25" style="9" customWidth="1"/>
    <col min="8210" max="8210" width="15.625" style="9" customWidth="1"/>
    <col min="8211" max="8449" width="8.875" style="9"/>
    <col min="8450" max="8450" width="9.5" style="9" customWidth="1"/>
    <col min="8451" max="8451" width="5.75" style="9" customWidth="1"/>
    <col min="8452" max="8453" width="15.75" style="9" customWidth="1"/>
    <col min="8454" max="8454" width="67.25" style="9" customWidth="1"/>
    <col min="8455" max="8455" width="6.25" style="9" customWidth="1"/>
    <col min="8456" max="8457" width="9.875" style="9" bestFit="1" customWidth="1"/>
    <col min="8458" max="8458" width="5.75" style="9" customWidth="1"/>
    <col min="8459" max="8459" width="34" style="9" customWidth="1"/>
    <col min="8460" max="8460" width="54" style="9" customWidth="1"/>
    <col min="8461" max="8461" width="30.75" style="9" customWidth="1"/>
    <col min="8462" max="8462" width="13.75" style="9" customWidth="1"/>
    <col min="8463" max="8463" width="11.125" style="9" customWidth="1"/>
    <col min="8464" max="8464" width="18.75" style="9" customWidth="1"/>
    <col min="8465" max="8465" width="18.25" style="9" customWidth="1"/>
    <col min="8466" max="8466" width="15.625" style="9" customWidth="1"/>
    <col min="8467" max="8705" width="8.875" style="9"/>
    <col min="8706" max="8706" width="9.5" style="9" customWidth="1"/>
    <col min="8707" max="8707" width="5.75" style="9" customWidth="1"/>
    <col min="8708" max="8709" width="15.75" style="9" customWidth="1"/>
    <col min="8710" max="8710" width="67.25" style="9" customWidth="1"/>
    <col min="8711" max="8711" width="6.25" style="9" customWidth="1"/>
    <col min="8712" max="8713" width="9.875" style="9" bestFit="1" customWidth="1"/>
    <col min="8714" max="8714" width="5.75" style="9" customWidth="1"/>
    <col min="8715" max="8715" width="34" style="9" customWidth="1"/>
    <col min="8716" max="8716" width="54" style="9" customWidth="1"/>
    <col min="8717" max="8717" width="30.75" style="9" customWidth="1"/>
    <col min="8718" max="8718" width="13.75" style="9" customWidth="1"/>
    <col min="8719" max="8719" width="11.125" style="9" customWidth="1"/>
    <col min="8720" max="8720" width="18.75" style="9" customWidth="1"/>
    <col min="8721" max="8721" width="18.25" style="9" customWidth="1"/>
    <col min="8722" max="8722" width="15.625" style="9" customWidth="1"/>
    <col min="8723" max="8961" width="8.875" style="9"/>
    <col min="8962" max="8962" width="9.5" style="9" customWidth="1"/>
    <col min="8963" max="8963" width="5.75" style="9" customWidth="1"/>
    <col min="8964" max="8965" width="15.75" style="9" customWidth="1"/>
    <col min="8966" max="8966" width="67.25" style="9" customWidth="1"/>
    <col min="8967" max="8967" width="6.25" style="9" customWidth="1"/>
    <col min="8968" max="8969" width="9.875" style="9" bestFit="1" customWidth="1"/>
    <col min="8970" max="8970" width="5.75" style="9" customWidth="1"/>
    <col min="8971" max="8971" width="34" style="9" customWidth="1"/>
    <col min="8972" max="8972" width="54" style="9" customWidth="1"/>
    <col min="8973" max="8973" width="30.75" style="9" customWidth="1"/>
    <col min="8974" max="8974" width="13.75" style="9" customWidth="1"/>
    <col min="8975" max="8975" width="11.125" style="9" customWidth="1"/>
    <col min="8976" max="8976" width="18.75" style="9" customWidth="1"/>
    <col min="8977" max="8977" width="18.25" style="9" customWidth="1"/>
    <col min="8978" max="8978" width="15.625" style="9" customWidth="1"/>
    <col min="8979" max="9217" width="8.875" style="9"/>
    <col min="9218" max="9218" width="9.5" style="9" customWidth="1"/>
    <col min="9219" max="9219" width="5.75" style="9" customWidth="1"/>
    <col min="9220" max="9221" width="15.75" style="9" customWidth="1"/>
    <col min="9222" max="9222" width="67.25" style="9" customWidth="1"/>
    <col min="9223" max="9223" width="6.25" style="9" customWidth="1"/>
    <col min="9224" max="9225" width="9.875" style="9" bestFit="1" customWidth="1"/>
    <col min="9226" max="9226" width="5.75" style="9" customWidth="1"/>
    <col min="9227" max="9227" width="34" style="9" customWidth="1"/>
    <col min="9228" max="9228" width="54" style="9" customWidth="1"/>
    <col min="9229" max="9229" width="30.75" style="9" customWidth="1"/>
    <col min="9230" max="9230" width="13.75" style="9" customWidth="1"/>
    <col min="9231" max="9231" width="11.125" style="9" customWidth="1"/>
    <col min="9232" max="9232" width="18.75" style="9" customWidth="1"/>
    <col min="9233" max="9233" width="18.25" style="9" customWidth="1"/>
    <col min="9234" max="9234" width="15.625" style="9" customWidth="1"/>
    <col min="9235" max="9473" width="8.875" style="9"/>
    <col min="9474" max="9474" width="9.5" style="9" customWidth="1"/>
    <col min="9475" max="9475" width="5.75" style="9" customWidth="1"/>
    <col min="9476" max="9477" width="15.75" style="9" customWidth="1"/>
    <col min="9478" max="9478" width="67.25" style="9" customWidth="1"/>
    <col min="9479" max="9479" width="6.25" style="9" customWidth="1"/>
    <col min="9480" max="9481" width="9.875" style="9" bestFit="1" customWidth="1"/>
    <col min="9482" max="9482" width="5.75" style="9" customWidth="1"/>
    <col min="9483" max="9483" width="34" style="9" customWidth="1"/>
    <col min="9484" max="9484" width="54" style="9" customWidth="1"/>
    <col min="9485" max="9485" width="30.75" style="9" customWidth="1"/>
    <col min="9486" max="9486" width="13.75" style="9" customWidth="1"/>
    <col min="9487" max="9487" width="11.125" style="9" customWidth="1"/>
    <col min="9488" max="9488" width="18.75" style="9" customWidth="1"/>
    <col min="9489" max="9489" width="18.25" style="9" customWidth="1"/>
    <col min="9490" max="9490" width="15.625" style="9" customWidth="1"/>
    <col min="9491" max="9729" width="8.875" style="9"/>
    <col min="9730" max="9730" width="9.5" style="9" customWidth="1"/>
    <col min="9731" max="9731" width="5.75" style="9" customWidth="1"/>
    <col min="9732" max="9733" width="15.75" style="9" customWidth="1"/>
    <col min="9734" max="9734" width="67.25" style="9" customWidth="1"/>
    <col min="9735" max="9735" width="6.25" style="9" customWidth="1"/>
    <col min="9736" max="9737" width="9.875" style="9" bestFit="1" customWidth="1"/>
    <col min="9738" max="9738" width="5.75" style="9" customWidth="1"/>
    <col min="9739" max="9739" width="34" style="9" customWidth="1"/>
    <col min="9740" max="9740" width="54" style="9" customWidth="1"/>
    <col min="9741" max="9741" width="30.75" style="9" customWidth="1"/>
    <col min="9742" max="9742" width="13.75" style="9" customWidth="1"/>
    <col min="9743" max="9743" width="11.125" style="9" customWidth="1"/>
    <col min="9744" max="9744" width="18.75" style="9" customWidth="1"/>
    <col min="9745" max="9745" width="18.25" style="9" customWidth="1"/>
    <col min="9746" max="9746" width="15.625" style="9" customWidth="1"/>
    <col min="9747" max="9985" width="8.875" style="9"/>
    <col min="9986" max="9986" width="9.5" style="9" customWidth="1"/>
    <col min="9987" max="9987" width="5.75" style="9" customWidth="1"/>
    <col min="9988" max="9989" width="15.75" style="9" customWidth="1"/>
    <col min="9990" max="9990" width="67.25" style="9" customWidth="1"/>
    <col min="9991" max="9991" width="6.25" style="9" customWidth="1"/>
    <col min="9992" max="9993" width="9.875" style="9" bestFit="1" customWidth="1"/>
    <col min="9994" max="9994" width="5.75" style="9" customWidth="1"/>
    <col min="9995" max="9995" width="34" style="9" customWidth="1"/>
    <col min="9996" max="9996" width="54" style="9" customWidth="1"/>
    <col min="9997" max="9997" width="30.75" style="9" customWidth="1"/>
    <col min="9998" max="9998" width="13.75" style="9" customWidth="1"/>
    <col min="9999" max="9999" width="11.125" style="9" customWidth="1"/>
    <col min="10000" max="10000" width="18.75" style="9" customWidth="1"/>
    <col min="10001" max="10001" width="18.25" style="9" customWidth="1"/>
    <col min="10002" max="10002" width="15.625" style="9" customWidth="1"/>
    <col min="10003" max="10241" width="8.875" style="9"/>
    <col min="10242" max="10242" width="9.5" style="9" customWidth="1"/>
    <col min="10243" max="10243" width="5.75" style="9" customWidth="1"/>
    <col min="10244" max="10245" width="15.75" style="9" customWidth="1"/>
    <col min="10246" max="10246" width="67.25" style="9" customWidth="1"/>
    <col min="10247" max="10247" width="6.25" style="9" customWidth="1"/>
    <col min="10248" max="10249" width="9.875" style="9" bestFit="1" customWidth="1"/>
    <col min="10250" max="10250" width="5.75" style="9" customWidth="1"/>
    <col min="10251" max="10251" width="34" style="9" customWidth="1"/>
    <col min="10252" max="10252" width="54" style="9" customWidth="1"/>
    <col min="10253" max="10253" width="30.75" style="9" customWidth="1"/>
    <col min="10254" max="10254" width="13.75" style="9" customWidth="1"/>
    <col min="10255" max="10255" width="11.125" style="9" customWidth="1"/>
    <col min="10256" max="10256" width="18.75" style="9" customWidth="1"/>
    <col min="10257" max="10257" width="18.25" style="9" customWidth="1"/>
    <col min="10258" max="10258" width="15.625" style="9" customWidth="1"/>
    <col min="10259" max="10497" width="8.875" style="9"/>
    <col min="10498" max="10498" width="9.5" style="9" customWidth="1"/>
    <col min="10499" max="10499" width="5.75" style="9" customWidth="1"/>
    <col min="10500" max="10501" width="15.75" style="9" customWidth="1"/>
    <col min="10502" max="10502" width="67.25" style="9" customWidth="1"/>
    <col min="10503" max="10503" width="6.25" style="9" customWidth="1"/>
    <col min="10504" max="10505" width="9.875" style="9" bestFit="1" customWidth="1"/>
    <col min="10506" max="10506" width="5.75" style="9" customWidth="1"/>
    <col min="10507" max="10507" width="34" style="9" customWidth="1"/>
    <col min="10508" max="10508" width="54" style="9" customWidth="1"/>
    <col min="10509" max="10509" width="30.75" style="9" customWidth="1"/>
    <col min="10510" max="10510" width="13.75" style="9" customWidth="1"/>
    <col min="10511" max="10511" width="11.125" style="9" customWidth="1"/>
    <col min="10512" max="10512" width="18.75" style="9" customWidth="1"/>
    <col min="10513" max="10513" width="18.25" style="9" customWidth="1"/>
    <col min="10514" max="10514" width="15.625" style="9" customWidth="1"/>
    <col min="10515" max="10753" width="8.875" style="9"/>
    <col min="10754" max="10754" width="9.5" style="9" customWidth="1"/>
    <col min="10755" max="10755" width="5.75" style="9" customWidth="1"/>
    <col min="10756" max="10757" width="15.75" style="9" customWidth="1"/>
    <col min="10758" max="10758" width="67.25" style="9" customWidth="1"/>
    <col min="10759" max="10759" width="6.25" style="9" customWidth="1"/>
    <col min="10760" max="10761" width="9.875" style="9" bestFit="1" customWidth="1"/>
    <col min="10762" max="10762" width="5.75" style="9" customWidth="1"/>
    <col min="10763" max="10763" width="34" style="9" customWidth="1"/>
    <col min="10764" max="10764" width="54" style="9" customWidth="1"/>
    <col min="10765" max="10765" width="30.75" style="9" customWidth="1"/>
    <col min="10766" max="10766" width="13.75" style="9" customWidth="1"/>
    <col min="10767" max="10767" width="11.125" style="9" customWidth="1"/>
    <col min="10768" max="10768" width="18.75" style="9" customWidth="1"/>
    <col min="10769" max="10769" width="18.25" style="9" customWidth="1"/>
    <col min="10770" max="10770" width="15.625" style="9" customWidth="1"/>
    <col min="10771" max="11009" width="8.875" style="9"/>
    <col min="11010" max="11010" width="9.5" style="9" customWidth="1"/>
    <col min="11011" max="11011" width="5.75" style="9" customWidth="1"/>
    <col min="11012" max="11013" width="15.75" style="9" customWidth="1"/>
    <col min="11014" max="11014" width="67.25" style="9" customWidth="1"/>
    <col min="11015" max="11015" width="6.25" style="9" customWidth="1"/>
    <col min="11016" max="11017" width="9.875" style="9" bestFit="1" customWidth="1"/>
    <col min="11018" max="11018" width="5.75" style="9" customWidth="1"/>
    <col min="11019" max="11019" width="34" style="9" customWidth="1"/>
    <col min="11020" max="11020" width="54" style="9" customWidth="1"/>
    <col min="11021" max="11021" width="30.75" style="9" customWidth="1"/>
    <col min="11022" max="11022" width="13.75" style="9" customWidth="1"/>
    <col min="11023" max="11023" width="11.125" style="9" customWidth="1"/>
    <col min="11024" max="11024" width="18.75" style="9" customWidth="1"/>
    <col min="11025" max="11025" width="18.25" style="9" customWidth="1"/>
    <col min="11026" max="11026" width="15.625" style="9" customWidth="1"/>
    <col min="11027" max="11265" width="8.875" style="9"/>
    <col min="11266" max="11266" width="9.5" style="9" customWidth="1"/>
    <col min="11267" max="11267" width="5.75" style="9" customWidth="1"/>
    <col min="11268" max="11269" width="15.75" style="9" customWidth="1"/>
    <col min="11270" max="11270" width="67.25" style="9" customWidth="1"/>
    <col min="11271" max="11271" width="6.25" style="9" customWidth="1"/>
    <col min="11272" max="11273" width="9.875" style="9" bestFit="1" customWidth="1"/>
    <col min="11274" max="11274" width="5.75" style="9" customWidth="1"/>
    <col min="11275" max="11275" width="34" style="9" customWidth="1"/>
    <col min="11276" max="11276" width="54" style="9" customWidth="1"/>
    <col min="11277" max="11277" width="30.75" style="9" customWidth="1"/>
    <col min="11278" max="11278" width="13.75" style="9" customWidth="1"/>
    <col min="11279" max="11279" width="11.125" style="9" customWidth="1"/>
    <col min="11280" max="11280" width="18.75" style="9" customWidth="1"/>
    <col min="11281" max="11281" width="18.25" style="9" customWidth="1"/>
    <col min="11282" max="11282" width="15.625" style="9" customWidth="1"/>
    <col min="11283" max="11521" width="8.875" style="9"/>
    <col min="11522" max="11522" width="9.5" style="9" customWidth="1"/>
    <col min="11523" max="11523" width="5.75" style="9" customWidth="1"/>
    <col min="11524" max="11525" width="15.75" style="9" customWidth="1"/>
    <col min="11526" max="11526" width="67.25" style="9" customWidth="1"/>
    <col min="11527" max="11527" width="6.25" style="9" customWidth="1"/>
    <col min="11528" max="11529" width="9.875" style="9" bestFit="1" customWidth="1"/>
    <col min="11530" max="11530" width="5.75" style="9" customWidth="1"/>
    <col min="11531" max="11531" width="34" style="9" customWidth="1"/>
    <col min="11532" max="11532" width="54" style="9" customWidth="1"/>
    <col min="11533" max="11533" width="30.75" style="9" customWidth="1"/>
    <col min="11534" max="11534" width="13.75" style="9" customWidth="1"/>
    <col min="11535" max="11535" width="11.125" style="9" customWidth="1"/>
    <col min="11536" max="11536" width="18.75" style="9" customWidth="1"/>
    <col min="11537" max="11537" width="18.25" style="9" customWidth="1"/>
    <col min="11538" max="11538" width="15.625" style="9" customWidth="1"/>
    <col min="11539" max="11777" width="8.875" style="9"/>
    <col min="11778" max="11778" width="9.5" style="9" customWidth="1"/>
    <col min="11779" max="11779" width="5.75" style="9" customWidth="1"/>
    <col min="11780" max="11781" width="15.75" style="9" customWidth="1"/>
    <col min="11782" max="11782" width="67.25" style="9" customWidth="1"/>
    <col min="11783" max="11783" width="6.25" style="9" customWidth="1"/>
    <col min="11784" max="11785" width="9.875" style="9" bestFit="1" customWidth="1"/>
    <col min="11786" max="11786" width="5.75" style="9" customWidth="1"/>
    <col min="11787" max="11787" width="34" style="9" customWidth="1"/>
    <col min="11788" max="11788" width="54" style="9" customWidth="1"/>
    <col min="11789" max="11789" width="30.75" style="9" customWidth="1"/>
    <col min="11790" max="11790" width="13.75" style="9" customWidth="1"/>
    <col min="11791" max="11791" width="11.125" style="9" customWidth="1"/>
    <col min="11792" max="11792" width="18.75" style="9" customWidth="1"/>
    <col min="11793" max="11793" width="18.25" style="9" customWidth="1"/>
    <col min="11794" max="11794" width="15.625" style="9" customWidth="1"/>
    <col min="11795" max="12033" width="8.875" style="9"/>
    <col min="12034" max="12034" width="9.5" style="9" customWidth="1"/>
    <col min="12035" max="12035" width="5.75" style="9" customWidth="1"/>
    <col min="12036" max="12037" width="15.75" style="9" customWidth="1"/>
    <col min="12038" max="12038" width="67.25" style="9" customWidth="1"/>
    <col min="12039" max="12039" width="6.25" style="9" customWidth="1"/>
    <col min="12040" max="12041" width="9.875" style="9" bestFit="1" customWidth="1"/>
    <col min="12042" max="12042" width="5.75" style="9" customWidth="1"/>
    <col min="12043" max="12043" width="34" style="9" customWidth="1"/>
    <col min="12044" max="12044" width="54" style="9" customWidth="1"/>
    <col min="12045" max="12045" width="30.75" style="9" customWidth="1"/>
    <col min="12046" max="12046" width="13.75" style="9" customWidth="1"/>
    <col min="12047" max="12047" width="11.125" style="9" customWidth="1"/>
    <col min="12048" max="12048" width="18.75" style="9" customWidth="1"/>
    <col min="12049" max="12049" width="18.25" style="9" customWidth="1"/>
    <col min="12050" max="12050" width="15.625" style="9" customWidth="1"/>
    <col min="12051" max="12289" width="8.875" style="9"/>
    <col min="12290" max="12290" width="9.5" style="9" customWidth="1"/>
    <col min="12291" max="12291" width="5.75" style="9" customWidth="1"/>
    <col min="12292" max="12293" width="15.75" style="9" customWidth="1"/>
    <col min="12294" max="12294" width="67.25" style="9" customWidth="1"/>
    <col min="12295" max="12295" width="6.25" style="9" customWidth="1"/>
    <col min="12296" max="12297" width="9.875" style="9" bestFit="1" customWidth="1"/>
    <col min="12298" max="12298" width="5.75" style="9" customWidth="1"/>
    <col min="12299" max="12299" width="34" style="9" customWidth="1"/>
    <col min="12300" max="12300" width="54" style="9" customWidth="1"/>
    <col min="12301" max="12301" width="30.75" style="9" customWidth="1"/>
    <col min="12302" max="12302" width="13.75" style="9" customWidth="1"/>
    <col min="12303" max="12303" width="11.125" style="9" customWidth="1"/>
    <col min="12304" max="12304" width="18.75" style="9" customWidth="1"/>
    <col min="12305" max="12305" width="18.25" style="9" customWidth="1"/>
    <col min="12306" max="12306" width="15.625" style="9" customWidth="1"/>
    <col min="12307" max="12545" width="8.875" style="9"/>
    <col min="12546" max="12546" width="9.5" style="9" customWidth="1"/>
    <col min="12547" max="12547" width="5.75" style="9" customWidth="1"/>
    <col min="12548" max="12549" width="15.75" style="9" customWidth="1"/>
    <col min="12550" max="12550" width="67.25" style="9" customWidth="1"/>
    <col min="12551" max="12551" width="6.25" style="9" customWidth="1"/>
    <col min="12552" max="12553" width="9.875" style="9" bestFit="1" customWidth="1"/>
    <col min="12554" max="12554" width="5.75" style="9" customWidth="1"/>
    <col min="12555" max="12555" width="34" style="9" customWidth="1"/>
    <col min="12556" max="12556" width="54" style="9" customWidth="1"/>
    <col min="12557" max="12557" width="30.75" style="9" customWidth="1"/>
    <col min="12558" max="12558" width="13.75" style="9" customWidth="1"/>
    <col min="12559" max="12559" width="11.125" style="9" customWidth="1"/>
    <col min="12560" max="12560" width="18.75" style="9" customWidth="1"/>
    <col min="12561" max="12561" width="18.25" style="9" customWidth="1"/>
    <col min="12562" max="12562" width="15.625" style="9" customWidth="1"/>
    <col min="12563" max="12801" width="8.875" style="9"/>
    <col min="12802" max="12802" width="9.5" style="9" customWidth="1"/>
    <col min="12803" max="12803" width="5.75" style="9" customWidth="1"/>
    <col min="12804" max="12805" width="15.75" style="9" customWidth="1"/>
    <col min="12806" max="12806" width="67.25" style="9" customWidth="1"/>
    <col min="12807" max="12807" width="6.25" style="9" customWidth="1"/>
    <col min="12808" max="12809" width="9.875" style="9" bestFit="1" customWidth="1"/>
    <col min="12810" max="12810" width="5.75" style="9" customWidth="1"/>
    <col min="12811" max="12811" width="34" style="9" customWidth="1"/>
    <col min="12812" max="12812" width="54" style="9" customWidth="1"/>
    <col min="12813" max="12813" width="30.75" style="9" customWidth="1"/>
    <col min="12814" max="12814" width="13.75" style="9" customWidth="1"/>
    <col min="12815" max="12815" width="11.125" style="9" customWidth="1"/>
    <col min="12816" max="12816" width="18.75" style="9" customWidth="1"/>
    <col min="12817" max="12817" width="18.25" style="9" customWidth="1"/>
    <col min="12818" max="12818" width="15.625" style="9" customWidth="1"/>
    <col min="12819" max="13057" width="8.875" style="9"/>
    <col min="13058" max="13058" width="9.5" style="9" customWidth="1"/>
    <col min="13059" max="13059" width="5.75" style="9" customWidth="1"/>
    <col min="13060" max="13061" width="15.75" style="9" customWidth="1"/>
    <col min="13062" max="13062" width="67.25" style="9" customWidth="1"/>
    <col min="13063" max="13063" width="6.25" style="9" customWidth="1"/>
    <col min="13064" max="13065" width="9.875" style="9" bestFit="1" customWidth="1"/>
    <col min="13066" max="13066" width="5.75" style="9" customWidth="1"/>
    <col min="13067" max="13067" width="34" style="9" customWidth="1"/>
    <col min="13068" max="13068" width="54" style="9" customWidth="1"/>
    <col min="13069" max="13069" width="30.75" style="9" customWidth="1"/>
    <col min="13070" max="13070" width="13.75" style="9" customWidth="1"/>
    <col min="13071" max="13071" width="11.125" style="9" customWidth="1"/>
    <col min="13072" max="13072" width="18.75" style="9" customWidth="1"/>
    <col min="13073" max="13073" width="18.25" style="9" customWidth="1"/>
    <col min="13074" max="13074" width="15.625" style="9" customWidth="1"/>
    <col min="13075" max="13313" width="8.875" style="9"/>
    <col min="13314" max="13314" width="9.5" style="9" customWidth="1"/>
    <col min="13315" max="13315" width="5.75" style="9" customWidth="1"/>
    <col min="13316" max="13317" width="15.75" style="9" customWidth="1"/>
    <col min="13318" max="13318" width="67.25" style="9" customWidth="1"/>
    <col min="13319" max="13319" width="6.25" style="9" customWidth="1"/>
    <col min="13320" max="13321" width="9.875" style="9" bestFit="1" customWidth="1"/>
    <col min="13322" max="13322" width="5.75" style="9" customWidth="1"/>
    <col min="13323" max="13323" width="34" style="9" customWidth="1"/>
    <col min="13324" max="13324" width="54" style="9" customWidth="1"/>
    <col min="13325" max="13325" width="30.75" style="9" customWidth="1"/>
    <col min="13326" max="13326" width="13.75" style="9" customWidth="1"/>
    <col min="13327" max="13327" width="11.125" style="9" customWidth="1"/>
    <col min="13328" max="13328" width="18.75" style="9" customWidth="1"/>
    <col min="13329" max="13329" width="18.25" style="9" customWidth="1"/>
    <col min="13330" max="13330" width="15.625" style="9" customWidth="1"/>
    <col min="13331" max="13569" width="8.875" style="9"/>
    <col min="13570" max="13570" width="9.5" style="9" customWidth="1"/>
    <col min="13571" max="13571" width="5.75" style="9" customWidth="1"/>
    <col min="13572" max="13573" width="15.75" style="9" customWidth="1"/>
    <col min="13574" max="13574" width="67.25" style="9" customWidth="1"/>
    <col min="13575" max="13575" width="6.25" style="9" customWidth="1"/>
    <col min="13576" max="13577" width="9.875" style="9" bestFit="1" customWidth="1"/>
    <col min="13578" max="13578" width="5.75" style="9" customWidth="1"/>
    <col min="13579" max="13579" width="34" style="9" customWidth="1"/>
    <col min="13580" max="13580" width="54" style="9" customWidth="1"/>
    <col min="13581" max="13581" width="30.75" style="9" customWidth="1"/>
    <col min="13582" max="13582" width="13.75" style="9" customWidth="1"/>
    <col min="13583" max="13583" width="11.125" style="9" customWidth="1"/>
    <col min="13584" max="13584" width="18.75" style="9" customWidth="1"/>
    <col min="13585" max="13585" width="18.25" style="9" customWidth="1"/>
    <col min="13586" max="13586" width="15.625" style="9" customWidth="1"/>
    <col min="13587" max="13825" width="8.875" style="9"/>
    <col min="13826" max="13826" width="9.5" style="9" customWidth="1"/>
    <col min="13827" max="13827" width="5.75" style="9" customWidth="1"/>
    <col min="13828" max="13829" width="15.75" style="9" customWidth="1"/>
    <col min="13830" max="13830" width="67.25" style="9" customWidth="1"/>
    <col min="13831" max="13831" width="6.25" style="9" customWidth="1"/>
    <col min="13832" max="13833" width="9.875" style="9" bestFit="1" customWidth="1"/>
    <col min="13834" max="13834" width="5.75" style="9" customWidth="1"/>
    <col min="13835" max="13835" width="34" style="9" customWidth="1"/>
    <col min="13836" max="13836" width="54" style="9" customWidth="1"/>
    <col min="13837" max="13837" width="30.75" style="9" customWidth="1"/>
    <col min="13838" max="13838" width="13.75" style="9" customWidth="1"/>
    <col min="13839" max="13839" width="11.125" style="9" customWidth="1"/>
    <col min="13840" max="13840" width="18.75" style="9" customWidth="1"/>
    <col min="13841" max="13841" width="18.25" style="9" customWidth="1"/>
    <col min="13842" max="13842" width="15.625" style="9" customWidth="1"/>
    <col min="13843" max="14081" width="8.875" style="9"/>
    <col min="14082" max="14082" width="9.5" style="9" customWidth="1"/>
    <col min="14083" max="14083" width="5.75" style="9" customWidth="1"/>
    <col min="14084" max="14085" width="15.75" style="9" customWidth="1"/>
    <col min="14086" max="14086" width="67.25" style="9" customWidth="1"/>
    <col min="14087" max="14087" width="6.25" style="9" customWidth="1"/>
    <col min="14088" max="14089" width="9.875" style="9" bestFit="1" customWidth="1"/>
    <col min="14090" max="14090" width="5.75" style="9" customWidth="1"/>
    <col min="14091" max="14091" width="34" style="9" customWidth="1"/>
    <col min="14092" max="14092" width="54" style="9" customWidth="1"/>
    <col min="14093" max="14093" width="30.75" style="9" customWidth="1"/>
    <col min="14094" max="14094" width="13.75" style="9" customWidth="1"/>
    <col min="14095" max="14095" width="11.125" style="9" customWidth="1"/>
    <col min="14096" max="14096" width="18.75" style="9" customWidth="1"/>
    <col min="14097" max="14097" width="18.25" style="9" customWidth="1"/>
    <col min="14098" max="14098" width="15.625" style="9" customWidth="1"/>
    <col min="14099" max="14337" width="8.875" style="9"/>
    <col min="14338" max="14338" width="9.5" style="9" customWidth="1"/>
    <col min="14339" max="14339" width="5.75" style="9" customWidth="1"/>
    <col min="14340" max="14341" width="15.75" style="9" customWidth="1"/>
    <col min="14342" max="14342" width="67.25" style="9" customWidth="1"/>
    <col min="14343" max="14343" width="6.25" style="9" customWidth="1"/>
    <col min="14344" max="14345" width="9.875" style="9" bestFit="1" customWidth="1"/>
    <col min="14346" max="14346" width="5.75" style="9" customWidth="1"/>
    <col min="14347" max="14347" width="34" style="9" customWidth="1"/>
    <col min="14348" max="14348" width="54" style="9" customWidth="1"/>
    <col min="14349" max="14349" width="30.75" style="9" customWidth="1"/>
    <col min="14350" max="14350" width="13.75" style="9" customWidth="1"/>
    <col min="14351" max="14351" width="11.125" style="9" customWidth="1"/>
    <col min="14352" max="14352" width="18.75" style="9" customWidth="1"/>
    <col min="14353" max="14353" width="18.25" style="9" customWidth="1"/>
    <col min="14354" max="14354" width="15.625" style="9" customWidth="1"/>
    <col min="14355" max="14593" width="8.875" style="9"/>
    <col min="14594" max="14594" width="9.5" style="9" customWidth="1"/>
    <col min="14595" max="14595" width="5.75" style="9" customWidth="1"/>
    <col min="14596" max="14597" width="15.75" style="9" customWidth="1"/>
    <col min="14598" max="14598" width="67.25" style="9" customWidth="1"/>
    <col min="14599" max="14599" width="6.25" style="9" customWidth="1"/>
    <col min="14600" max="14601" width="9.875" style="9" bestFit="1" customWidth="1"/>
    <col min="14602" max="14602" width="5.75" style="9" customWidth="1"/>
    <col min="14603" max="14603" width="34" style="9" customWidth="1"/>
    <col min="14604" max="14604" width="54" style="9" customWidth="1"/>
    <col min="14605" max="14605" width="30.75" style="9" customWidth="1"/>
    <col min="14606" max="14606" width="13.75" style="9" customWidth="1"/>
    <col min="14607" max="14607" width="11.125" style="9" customWidth="1"/>
    <col min="14608" max="14608" width="18.75" style="9" customWidth="1"/>
    <col min="14609" max="14609" width="18.25" style="9" customWidth="1"/>
    <col min="14610" max="14610" width="15.625" style="9" customWidth="1"/>
    <col min="14611" max="14849" width="8.875" style="9"/>
    <col min="14850" max="14850" width="9.5" style="9" customWidth="1"/>
    <col min="14851" max="14851" width="5.75" style="9" customWidth="1"/>
    <col min="14852" max="14853" width="15.75" style="9" customWidth="1"/>
    <col min="14854" max="14854" width="67.25" style="9" customWidth="1"/>
    <col min="14855" max="14855" width="6.25" style="9" customWidth="1"/>
    <col min="14856" max="14857" width="9.875" style="9" bestFit="1" customWidth="1"/>
    <col min="14858" max="14858" width="5.75" style="9" customWidth="1"/>
    <col min="14859" max="14859" width="34" style="9" customWidth="1"/>
    <col min="14860" max="14860" width="54" style="9" customWidth="1"/>
    <col min="14861" max="14861" width="30.75" style="9" customWidth="1"/>
    <col min="14862" max="14862" width="13.75" style="9" customWidth="1"/>
    <col min="14863" max="14863" width="11.125" style="9" customWidth="1"/>
    <col min="14864" max="14864" width="18.75" style="9" customWidth="1"/>
    <col min="14865" max="14865" width="18.25" style="9" customWidth="1"/>
    <col min="14866" max="14866" width="15.625" style="9" customWidth="1"/>
    <col min="14867" max="15105" width="8.875" style="9"/>
    <col min="15106" max="15106" width="9.5" style="9" customWidth="1"/>
    <col min="15107" max="15107" width="5.75" style="9" customWidth="1"/>
    <col min="15108" max="15109" width="15.75" style="9" customWidth="1"/>
    <col min="15110" max="15110" width="67.25" style="9" customWidth="1"/>
    <col min="15111" max="15111" width="6.25" style="9" customWidth="1"/>
    <col min="15112" max="15113" width="9.875" style="9" bestFit="1" customWidth="1"/>
    <col min="15114" max="15114" width="5.75" style="9" customWidth="1"/>
    <col min="15115" max="15115" width="34" style="9" customWidth="1"/>
    <col min="15116" max="15116" width="54" style="9" customWidth="1"/>
    <col min="15117" max="15117" width="30.75" style="9" customWidth="1"/>
    <col min="15118" max="15118" width="13.75" style="9" customWidth="1"/>
    <col min="15119" max="15119" width="11.125" style="9" customWidth="1"/>
    <col min="15120" max="15120" width="18.75" style="9" customWidth="1"/>
    <col min="15121" max="15121" width="18.25" style="9" customWidth="1"/>
    <col min="15122" max="15122" width="15.625" style="9" customWidth="1"/>
    <col min="15123" max="15361" width="8.875" style="9"/>
    <col min="15362" max="15362" width="9.5" style="9" customWidth="1"/>
    <col min="15363" max="15363" width="5.75" style="9" customWidth="1"/>
    <col min="15364" max="15365" width="15.75" style="9" customWidth="1"/>
    <col min="15366" max="15366" width="67.25" style="9" customWidth="1"/>
    <col min="15367" max="15367" width="6.25" style="9" customWidth="1"/>
    <col min="15368" max="15369" width="9.875" style="9" bestFit="1" customWidth="1"/>
    <col min="15370" max="15370" width="5.75" style="9" customWidth="1"/>
    <col min="15371" max="15371" width="34" style="9" customWidth="1"/>
    <col min="15372" max="15372" width="54" style="9" customWidth="1"/>
    <col min="15373" max="15373" width="30.75" style="9" customWidth="1"/>
    <col min="15374" max="15374" width="13.75" style="9" customWidth="1"/>
    <col min="15375" max="15375" width="11.125" style="9" customWidth="1"/>
    <col min="15376" max="15376" width="18.75" style="9" customWidth="1"/>
    <col min="15377" max="15377" width="18.25" style="9" customWidth="1"/>
    <col min="15378" max="15378" width="15.625" style="9" customWidth="1"/>
    <col min="15379" max="15617" width="8.875" style="9"/>
    <col min="15618" max="15618" width="9.5" style="9" customWidth="1"/>
    <col min="15619" max="15619" width="5.75" style="9" customWidth="1"/>
    <col min="15620" max="15621" width="15.75" style="9" customWidth="1"/>
    <col min="15622" max="15622" width="67.25" style="9" customWidth="1"/>
    <col min="15623" max="15623" width="6.25" style="9" customWidth="1"/>
    <col min="15624" max="15625" width="9.875" style="9" bestFit="1" customWidth="1"/>
    <col min="15626" max="15626" width="5.75" style="9" customWidth="1"/>
    <col min="15627" max="15627" width="34" style="9" customWidth="1"/>
    <col min="15628" max="15628" width="54" style="9" customWidth="1"/>
    <col min="15629" max="15629" width="30.75" style="9" customWidth="1"/>
    <col min="15630" max="15630" width="13.75" style="9" customWidth="1"/>
    <col min="15631" max="15631" width="11.125" style="9" customWidth="1"/>
    <col min="15632" max="15632" width="18.75" style="9" customWidth="1"/>
    <col min="15633" max="15633" width="18.25" style="9" customWidth="1"/>
    <col min="15634" max="15634" width="15.625" style="9" customWidth="1"/>
    <col min="15635" max="15873" width="8.875" style="9"/>
    <col min="15874" max="15874" width="9.5" style="9" customWidth="1"/>
    <col min="15875" max="15875" width="5.75" style="9" customWidth="1"/>
    <col min="15876" max="15877" width="15.75" style="9" customWidth="1"/>
    <col min="15878" max="15878" width="67.25" style="9" customWidth="1"/>
    <col min="15879" max="15879" width="6.25" style="9" customWidth="1"/>
    <col min="15880" max="15881" width="9.875" style="9" bestFit="1" customWidth="1"/>
    <col min="15882" max="15882" width="5.75" style="9" customWidth="1"/>
    <col min="15883" max="15883" width="34" style="9" customWidth="1"/>
    <col min="15884" max="15884" width="54" style="9" customWidth="1"/>
    <col min="15885" max="15885" width="30.75" style="9" customWidth="1"/>
    <col min="15886" max="15886" width="13.75" style="9" customWidth="1"/>
    <col min="15887" max="15887" width="11.125" style="9" customWidth="1"/>
    <col min="15888" max="15888" width="18.75" style="9" customWidth="1"/>
    <col min="15889" max="15889" width="18.25" style="9" customWidth="1"/>
    <col min="15890" max="15890" width="15.625" style="9" customWidth="1"/>
    <col min="15891" max="16129" width="8.875" style="9"/>
    <col min="16130" max="16130" width="9.5" style="9" customWidth="1"/>
    <col min="16131" max="16131" width="5.75" style="9" customWidth="1"/>
    <col min="16132" max="16133" width="15.75" style="9" customWidth="1"/>
    <col min="16134" max="16134" width="67.25" style="9" customWidth="1"/>
    <col min="16135" max="16135" width="6.25" style="9" customWidth="1"/>
    <col min="16136" max="16137" width="9.875" style="9" bestFit="1" customWidth="1"/>
    <col min="16138" max="16138" width="5.75" style="9" customWidth="1"/>
    <col min="16139" max="16139" width="34" style="9" customWidth="1"/>
    <col min="16140" max="16140" width="54" style="9" customWidth="1"/>
    <col min="16141" max="16141" width="30.75" style="9" customWidth="1"/>
    <col min="16142" max="16142" width="13.75" style="9" customWidth="1"/>
    <col min="16143" max="16143" width="11.125" style="9" customWidth="1"/>
    <col min="16144" max="16144" width="18.75" style="9" customWidth="1"/>
    <col min="16145" max="16145" width="18.25" style="9" customWidth="1"/>
    <col min="16146" max="16146" width="15.625" style="9" customWidth="1"/>
    <col min="16147" max="16384" width="8.875" style="9"/>
  </cols>
  <sheetData>
    <row r="2" spans="1:18" ht="20.100000000000001" customHeight="1">
      <c r="C2" s="1" t="s">
        <v>0</v>
      </c>
      <c r="D2" s="1"/>
      <c r="E2" s="1"/>
      <c r="F2" s="2" t="s">
        <v>5562</v>
      </c>
      <c r="H2" s="4" t="s">
        <v>2</v>
      </c>
      <c r="I2" s="5"/>
      <c r="J2" s="6"/>
      <c r="K2" s="7">
        <f>SUM(I:I)</f>
        <v>1131000</v>
      </c>
    </row>
    <row r="3" spans="1:18" ht="20.100000000000001" customHeight="1">
      <c r="C3" s="1" t="s">
        <v>3</v>
      </c>
      <c r="D3" s="1"/>
      <c r="E3" s="1"/>
      <c r="F3" s="13" t="s">
        <v>3279</v>
      </c>
    </row>
    <row r="4" spans="1:18" ht="20.100000000000001" customHeight="1">
      <c r="C4" s="1" t="s">
        <v>1373</v>
      </c>
      <c r="D4" s="1"/>
      <c r="E4" s="1"/>
      <c r="F4" s="13" t="s">
        <v>5563</v>
      </c>
      <c r="I4" s="459"/>
    </row>
    <row r="5" spans="1:18" ht="20.100000000000001" customHeight="1">
      <c r="C5" s="1" t="s">
        <v>6</v>
      </c>
      <c r="D5" s="1"/>
      <c r="E5" s="1"/>
      <c r="F5" s="16">
        <v>45259</v>
      </c>
      <c r="I5" s="1724" t="s">
        <v>1374</v>
      </c>
      <c r="K5" s="1725" t="s">
        <v>5564</v>
      </c>
      <c r="L5" s="1726"/>
    </row>
    <row r="6" spans="1:18" ht="20.100000000000001" customHeight="1">
      <c r="C6" s="1" t="s">
        <v>7</v>
      </c>
      <c r="D6" s="1"/>
      <c r="E6" s="1"/>
      <c r="F6" s="16">
        <v>45260</v>
      </c>
      <c r="I6" s="1727"/>
      <c r="K6" s="1728"/>
      <c r="L6" s="1729"/>
    </row>
    <row r="8" spans="1:18" s="8" customFormat="1" ht="19.7" customHeight="1">
      <c r="C8" s="17" t="s">
        <v>8</v>
      </c>
      <c r="D8" s="17" t="s">
        <v>9</v>
      </c>
      <c r="E8" s="17" t="s">
        <v>10</v>
      </c>
      <c r="F8" s="18" t="s">
        <v>11</v>
      </c>
      <c r="G8" s="18" t="s">
        <v>12</v>
      </c>
      <c r="H8" s="18" t="s">
        <v>13</v>
      </c>
      <c r="I8" s="22" t="s">
        <v>14</v>
      </c>
      <c r="J8" s="22" t="s">
        <v>15</v>
      </c>
      <c r="K8" s="18" t="s">
        <v>16</v>
      </c>
      <c r="L8" s="18" t="s">
        <v>17</v>
      </c>
      <c r="M8" s="18" t="s">
        <v>18</v>
      </c>
      <c r="N8" s="30" t="s">
        <v>19</v>
      </c>
      <c r="O8" s="17" t="s">
        <v>20</v>
      </c>
      <c r="P8" s="18" t="s">
        <v>21</v>
      </c>
      <c r="Q8" s="30" t="s">
        <v>22</v>
      </c>
      <c r="R8" s="23" t="s">
        <v>23</v>
      </c>
    </row>
    <row r="9" spans="1:18" s="8" customFormat="1" ht="19.7" customHeight="1">
      <c r="C9" s="17"/>
      <c r="D9" s="1730" t="s">
        <v>288</v>
      </c>
      <c r="E9" s="1731"/>
      <c r="F9" s="1732"/>
      <c r="G9" s="18"/>
      <c r="H9" s="18"/>
      <c r="I9" s="22"/>
      <c r="J9" s="22"/>
      <c r="K9" s="18"/>
      <c r="L9" s="18"/>
      <c r="M9" s="18"/>
      <c r="N9" s="30"/>
      <c r="O9" s="17"/>
      <c r="P9" s="18"/>
      <c r="Q9" s="30"/>
      <c r="R9" s="23"/>
    </row>
    <row r="10" spans="1:18" s="8" customFormat="1" ht="19.7" customHeight="1">
      <c r="A10" s="1018" t="s">
        <v>5565</v>
      </c>
      <c r="B10" s="1230">
        <v>1</v>
      </c>
      <c r="C10" s="17">
        <v>1</v>
      </c>
      <c r="D10" s="17" t="s">
        <v>288</v>
      </c>
      <c r="E10" s="17" t="s">
        <v>288</v>
      </c>
      <c r="F10" s="1222" t="s">
        <v>5566</v>
      </c>
      <c r="G10" s="210">
        <v>1</v>
      </c>
      <c r="H10" s="1191">
        <v>993000</v>
      </c>
      <c r="I10" s="477">
        <f>G10*H10</f>
        <v>993000</v>
      </c>
      <c r="J10" s="22"/>
      <c r="K10" s="24" t="s">
        <v>5567</v>
      </c>
      <c r="L10" s="18"/>
      <c r="M10" s="18"/>
      <c r="N10" s="30">
        <v>45216</v>
      </c>
      <c r="O10" s="17"/>
      <c r="P10" s="29" t="s">
        <v>5568</v>
      </c>
      <c r="Q10" s="29" t="s">
        <v>5568</v>
      </c>
      <c r="R10" s="23"/>
    </row>
    <row r="11" spans="1:18" s="8" customFormat="1" ht="19.7" customHeight="1">
      <c r="A11" s="1018" t="s">
        <v>5565</v>
      </c>
      <c r="B11" s="1230">
        <v>1</v>
      </c>
      <c r="C11" s="17">
        <f>+C10+1</f>
        <v>2</v>
      </c>
      <c r="D11" s="17" t="s">
        <v>288</v>
      </c>
      <c r="E11" s="17" t="s">
        <v>288</v>
      </c>
      <c r="F11" s="539" t="s">
        <v>2248</v>
      </c>
      <c r="G11" s="596">
        <v>1</v>
      </c>
      <c r="H11" s="596">
        <v>40000</v>
      </c>
      <c r="I11" s="1182">
        <f>G11*H11</f>
        <v>40000</v>
      </c>
      <c r="J11" s="861"/>
      <c r="K11" s="108" t="s">
        <v>2249</v>
      </c>
      <c r="L11" s="18"/>
      <c r="M11" s="18"/>
      <c r="N11" s="30">
        <v>45216</v>
      </c>
      <c r="O11" s="17"/>
      <c r="P11" s="29" t="s">
        <v>5568</v>
      </c>
      <c r="Q11" s="29" t="s">
        <v>5568</v>
      </c>
      <c r="R11" s="23"/>
    </row>
    <row r="12" spans="1:18" s="8" customFormat="1" ht="19.7" customHeight="1">
      <c r="B12" s="1230">
        <v>1</v>
      </c>
      <c r="C12" s="17">
        <f>+C11+1</f>
        <v>3</v>
      </c>
      <c r="D12" s="1069" t="s">
        <v>288</v>
      </c>
      <c r="E12" s="1069" t="s">
        <v>288</v>
      </c>
      <c r="F12" s="1070" t="s">
        <v>1392</v>
      </c>
      <c r="G12" s="486">
        <v>1</v>
      </c>
      <c r="H12" s="486">
        <v>12000</v>
      </c>
      <c r="I12" s="1071">
        <f>G12*H12</f>
        <v>12000</v>
      </c>
      <c r="J12" s="22"/>
      <c r="K12" s="24"/>
      <c r="L12" s="18"/>
      <c r="M12" s="18"/>
      <c r="N12" s="30">
        <v>45216</v>
      </c>
      <c r="O12" s="17"/>
      <c r="P12" s="29" t="s">
        <v>5568</v>
      </c>
      <c r="Q12" s="29" t="s">
        <v>5568</v>
      </c>
      <c r="R12" s="23"/>
    </row>
    <row r="13" spans="1:18" s="8" customFormat="1" ht="19.7" customHeight="1">
      <c r="B13" s="1733">
        <v>2</v>
      </c>
      <c r="C13" s="17">
        <f>+C12+1</f>
        <v>4</v>
      </c>
      <c r="D13" s="17" t="s">
        <v>288</v>
      </c>
      <c r="E13" s="17" t="s">
        <v>288</v>
      </c>
      <c r="F13" s="24" t="s">
        <v>4061</v>
      </c>
      <c r="G13" s="18">
        <v>1</v>
      </c>
      <c r="H13" s="1230">
        <v>48000</v>
      </c>
      <c r="I13" s="477">
        <f>G13*H13</f>
        <v>48000</v>
      </c>
      <c r="J13" s="22"/>
      <c r="K13" s="24" t="s">
        <v>5569</v>
      </c>
      <c r="L13" s="18"/>
      <c r="M13" s="18"/>
      <c r="N13" s="30"/>
      <c r="O13" s="17"/>
      <c r="P13" s="29"/>
      <c r="Q13" s="30"/>
      <c r="R13" s="23"/>
    </row>
    <row r="14" spans="1:18" s="8" customFormat="1" ht="19.7" customHeight="1">
      <c r="B14" s="1230">
        <v>1</v>
      </c>
      <c r="C14" s="17">
        <f>+C13+1</f>
        <v>5</v>
      </c>
      <c r="D14" s="17" t="s">
        <v>288</v>
      </c>
      <c r="E14" s="17" t="s">
        <v>288</v>
      </c>
      <c r="F14" s="24" t="s">
        <v>5570</v>
      </c>
      <c r="G14" s="18">
        <v>1</v>
      </c>
      <c r="H14" s="1230">
        <v>38000</v>
      </c>
      <c r="I14" s="477">
        <f>G14*H14</f>
        <v>38000</v>
      </c>
      <c r="J14" s="22"/>
      <c r="K14" s="24" t="s">
        <v>5571</v>
      </c>
      <c r="L14" s="18"/>
      <c r="M14" s="18"/>
      <c r="N14" s="30">
        <v>45216</v>
      </c>
      <c r="O14" s="17"/>
      <c r="P14" s="29" t="s">
        <v>5568</v>
      </c>
      <c r="Q14" s="29" t="s">
        <v>5568</v>
      </c>
      <c r="R14" s="23"/>
    </row>
    <row r="15" spans="1:18" s="8" customFormat="1" ht="19.7" customHeight="1">
      <c r="B15" s="17"/>
      <c r="C15" s="17"/>
      <c r="D15" s="17"/>
      <c r="E15" s="17"/>
      <c r="F15" s="482"/>
      <c r="G15" s="18"/>
      <c r="H15" s="17"/>
      <c r="I15" s="477"/>
      <c r="J15" s="22"/>
      <c r="K15" s="24"/>
      <c r="L15" s="18"/>
      <c r="M15" s="18"/>
      <c r="N15" s="30"/>
      <c r="O15" s="17"/>
      <c r="P15" s="29"/>
      <c r="Q15" s="30"/>
      <c r="R15" s="23"/>
    </row>
    <row r="16" spans="1:18" s="8" customFormat="1" ht="19.7" customHeight="1">
      <c r="C16" s="17"/>
      <c r="D16" s="17"/>
      <c r="E16" s="17"/>
      <c r="F16" s="1734">
        <f>SUM(I10:I15)</f>
        <v>1131000</v>
      </c>
      <c r="G16" s="107"/>
      <c r="H16" s="107"/>
      <c r="I16" s="487"/>
      <c r="J16" s="22"/>
      <c r="K16" s="24"/>
      <c r="L16" s="18"/>
      <c r="M16" s="18"/>
      <c r="N16" s="30"/>
      <c r="O16" s="17"/>
      <c r="P16" s="18"/>
      <c r="Q16" s="30"/>
      <c r="R16" s="23"/>
    </row>
    <row r="17" spans="2:18" s="8" customFormat="1" ht="19.7" customHeight="1">
      <c r="C17" s="17"/>
      <c r="D17" s="483"/>
      <c r="E17" s="483"/>
      <c r="F17" s="484"/>
      <c r="G17" s="107"/>
      <c r="H17" s="107"/>
      <c r="I17" s="487"/>
      <c r="J17" s="22"/>
      <c r="K17" s="24"/>
      <c r="L17" s="18"/>
      <c r="M17" s="18"/>
      <c r="N17" s="30"/>
      <c r="O17" s="17"/>
      <c r="P17" s="18"/>
      <c r="Q17" s="30"/>
      <c r="R17" s="23"/>
    </row>
    <row r="18" spans="2:18" s="8" customFormat="1" ht="19.7" customHeight="1">
      <c r="C18" s="17"/>
      <c r="D18" s="483"/>
      <c r="E18" s="483"/>
      <c r="F18" s="484"/>
      <c r="G18" s="107"/>
      <c r="H18" s="107"/>
      <c r="I18" s="487"/>
      <c r="J18" s="22"/>
      <c r="K18" s="24"/>
      <c r="L18" s="18"/>
      <c r="M18" s="18"/>
      <c r="N18" s="30"/>
      <c r="O18" s="17"/>
      <c r="P18" s="18"/>
      <c r="Q18" s="30"/>
      <c r="R18" s="23"/>
    </row>
    <row r="19" spans="2:18" s="473" customFormat="1" ht="19.7" customHeight="1">
      <c r="B19" s="8"/>
      <c r="C19" s="17"/>
      <c r="D19" s="34"/>
      <c r="E19" s="34"/>
      <c r="F19" s="24"/>
      <c r="G19" s="334"/>
      <c r="H19" s="33"/>
      <c r="I19" s="177"/>
      <c r="J19" s="327"/>
      <c r="K19" s="328"/>
      <c r="L19" s="33"/>
      <c r="M19" s="471"/>
      <c r="N19" s="472"/>
      <c r="O19" s="34"/>
      <c r="P19" s="33"/>
      <c r="Q19" s="472"/>
      <c r="R19" s="40"/>
    </row>
    <row r="20" spans="2:18" s="473" customFormat="1" ht="19.7" customHeight="1">
      <c r="B20" s="8"/>
      <c r="C20" s="17"/>
      <c r="D20" s="34"/>
      <c r="E20" s="34"/>
      <c r="F20" s="24"/>
      <c r="G20" s="334"/>
      <c r="H20" s="33"/>
      <c r="I20" s="177"/>
      <c r="J20" s="327"/>
      <c r="K20" s="328"/>
      <c r="L20" s="33"/>
      <c r="M20" s="471"/>
      <c r="N20" s="472"/>
      <c r="O20" s="34"/>
      <c r="P20" s="33"/>
      <c r="Q20" s="472"/>
      <c r="R20" s="40"/>
    </row>
    <row r="21" spans="2:18" s="8" customFormat="1" ht="19.7" customHeight="1">
      <c r="C21" s="17"/>
      <c r="D21" s="17"/>
      <c r="E21" s="17"/>
      <c r="F21" s="24"/>
      <c r="G21" s="151"/>
      <c r="H21" s="18"/>
      <c r="I21" s="177"/>
      <c r="J21" s="22"/>
      <c r="K21" s="24"/>
      <c r="L21" s="24"/>
      <c r="M21" s="18"/>
      <c r="N21" s="30"/>
      <c r="O21" s="17"/>
      <c r="P21" s="18"/>
      <c r="Q21" s="30"/>
      <c r="R21" s="23"/>
    </row>
    <row r="22" spans="2:18" s="8" customFormat="1" ht="19.7" customHeight="1">
      <c r="C22" s="17"/>
      <c r="D22" s="17"/>
      <c r="E22" s="17"/>
      <c r="F22" s="24"/>
      <c r="G22" s="151"/>
      <c r="H22" s="18"/>
      <c r="I22" s="177"/>
      <c r="J22" s="22"/>
      <c r="K22" s="24"/>
      <c r="L22" s="18"/>
      <c r="M22" s="18"/>
      <c r="N22" s="30"/>
      <c r="O22" s="17"/>
      <c r="P22" s="18"/>
      <c r="Q22" s="30"/>
      <c r="R22" s="23"/>
    </row>
  </sheetData>
  <autoFilter ref="C8:P22" xr:uid="{8A617018-FA59-4C28-BA8D-EEAFF9C4FC5A}"/>
  <mergeCells count="9">
    <mergeCell ref="K5:L6"/>
    <mergeCell ref="C6:E6"/>
    <mergeCell ref="D9:F9"/>
    <mergeCell ref="C2:E2"/>
    <mergeCell ref="H2:J2"/>
    <mergeCell ref="C3:E3"/>
    <mergeCell ref="C4:E4"/>
    <mergeCell ref="C5:E5"/>
    <mergeCell ref="I5:I6"/>
  </mergeCells>
  <phoneticPr fontId="3"/>
  <pageMargins left="0" right="0" top="0" bottom="0" header="0" footer="0"/>
  <pageSetup paperSize="8" scale="65" orientation="portrait"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D7290-78E4-45F9-945C-54194830B3FB}">
  <sheetPr>
    <tabColor theme="2" tint="-0.499984740745262"/>
  </sheetPr>
  <dimension ref="A2:R74"/>
  <sheetViews>
    <sheetView zoomScale="85" zoomScaleNormal="85" workbookViewId="0">
      <pane xSplit="11" ySplit="8" topLeftCell="N9" activePane="bottomRight" state="frozen"/>
      <selection pane="topRight" activeCell="K1" sqref="K1"/>
      <selection pane="bottomLeft" activeCell="A9" sqref="A9"/>
      <selection pane="bottomRight" activeCell="R25" sqref="R25"/>
    </sheetView>
  </sheetViews>
  <sheetFormatPr defaultColWidth="8.875" defaultRowHeight="18.75"/>
  <cols>
    <col min="1" max="1" width="8.875" style="9"/>
    <col min="2" max="2" width="9.5" style="9" customWidth="1"/>
    <col min="3" max="3" width="5.75" style="8" customWidth="1"/>
    <col min="4" max="5" width="15.75" style="9" customWidth="1"/>
    <col min="6" max="6" width="67.25" style="9" customWidth="1"/>
    <col min="7" max="7" width="6.25" style="8" customWidth="1"/>
    <col min="8" max="9" width="9.875" style="8" bestFit="1" customWidth="1"/>
    <col min="10" max="10" width="5.75" style="10" customWidth="1"/>
    <col min="11" max="11" width="50.125" style="9" customWidth="1"/>
    <col min="12" max="12" width="54" style="9" customWidth="1"/>
    <col min="13" max="13" width="30.75" style="8" customWidth="1"/>
    <col min="14" max="14" width="13.75" style="48" customWidth="1"/>
    <col min="15" max="15" width="11.125" style="9" customWidth="1"/>
    <col min="16" max="16" width="18.125" style="10" customWidth="1"/>
    <col min="17" max="17" width="18.25" style="49" customWidth="1"/>
    <col min="18" max="18" width="15.625" style="11" customWidth="1"/>
    <col min="19" max="257" width="8.875" style="9"/>
    <col min="258" max="258" width="9.5" style="9" customWidth="1"/>
    <col min="259" max="259" width="5.75" style="9" customWidth="1"/>
    <col min="260" max="261" width="15.75" style="9" customWidth="1"/>
    <col min="262" max="262" width="67.25" style="9" customWidth="1"/>
    <col min="263" max="263" width="6.25" style="9" customWidth="1"/>
    <col min="264" max="265" width="9.875" style="9" bestFit="1" customWidth="1"/>
    <col min="266" max="266" width="5.75" style="9" customWidth="1"/>
    <col min="267" max="267" width="50.125" style="9" customWidth="1"/>
    <col min="268" max="268" width="54" style="9" customWidth="1"/>
    <col min="269" max="269" width="30.75" style="9" customWidth="1"/>
    <col min="270" max="270" width="13.75" style="9" customWidth="1"/>
    <col min="271" max="271" width="11.125" style="9" customWidth="1"/>
    <col min="272" max="272" width="18.125" style="9" customWidth="1"/>
    <col min="273" max="273" width="18.25" style="9" customWidth="1"/>
    <col min="274" max="274" width="15.625" style="9" customWidth="1"/>
    <col min="275" max="513" width="8.875" style="9"/>
    <col min="514" max="514" width="9.5" style="9" customWidth="1"/>
    <col min="515" max="515" width="5.75" style="9" customWidth="1"/>
    <col min="516" max="517" width="15.75" style="9" customWidth="1"/>
    <col min="518" max="518" width="67.25" style="9" customWidth="1"/>
    <col min="519" max="519" width="6.25" style="9" customWidth="1"/>
    <col min="520" max="521" width="9.875" style="9" bestFit="1" customWidth="1"/>
    <col min="522" max="522" width="5.75" style="9" customWidth="1"/>
    <col min="523" max="523" width="50.125" style="9" customWidth="1"/>
    <col min="524" max="524" width="54" style="9" customWidth="1"/>
    <col min="525" max="525" width="30.75" style="9" customWidth="1"/>
    <col min="526" max="526" width="13.75" style="9" customWidth="1"/>
    <col min="527" max="527" width="11.125" style="9" customWidth="1"/>
    <col min="528" max="528" width="18.125" style="9" customWidth="1"/>
    <col min="529" max="529" width="18.25" style="9" customWidth="1"/>
    <col min="530" max="530" width="15.625" style="9" customWidth="1"/>
    <col min="531" max="769" width="8.875" style="9"/>
    <col min="770" max="770" width="9.5" style="9" customWidth="1"/>
    <col min="771" max="771" width="5.75" style="9" customWidth="1"/>
    <col min="772" max="773" width="15.75" style="9" customWidth="1"/>
    <col min="774" max="774" width="67.25" style="9" customWidth="1"/>
    <col min="775" max="775" width="6.25" style="9" customWidth="1"/>
    <col min="776" max="777" width="9.875" style="9" bestFit="1" customWidth="1"/>
    <col min="778" max="778" width="5.75" style="9" customWidth="1"/>
    <col min="779" max="779" width="50.125" style="9" customWidth="1"/>
    <col min="780" max="780" width="54" style="9" customWidth="1"/>
    <col min="781" max="781" width="30.75" style="9" customWidth="1"/>
    <col min="782" max="782" width="13.75" style="9" customWidth="1"/>
    <col min="783" max="783" width="11.125" style="9" customWidth="1"/>
    <col min="784" max="784" width="18.125" style="9" customWidth="1"/>
    <col min="785" max="785" width="18.25" style="9" customWidth="1"/>
    <col min="786" max="786" width="15.625" style="9" customWidth="1"/>
    <col min="787" max="1025" width="8.875" style="9"/>
    <col min="1026" max="1026" width="9.5" style="9" customWidth="1"/>
    <col min="1027" max="1027" width="5.75" style="9" customWidth="1"/>
    <col min="1028" max="1029" width="15.75" style="9" customWidth="1"/>
    <col min="1030" max="1030" width="67.25" style="9" customWidth="1"/>
    <col min="1031" max="1031" width="6.25" style="9" customWidth="1"/>
    <col min="1032" max="1033" width="9.875" style="9" bestFit="1" customWidth="1"/>
    <col min="1034" max="1034" width="5.75" style="9" customWidth="1"/>
    <col min="1035" max="1035" width="50.125" style="9" customWidth="1"/>
    <col min="1036" max="1036" width="54" style="9" customWidth="1"/>
    <col min="1037" max="1037" width="30.75" style="9" customWidth="1"/>
    <col min="1038" max="1038" width="13.75" style="9" customWidth="1"/>
    <col min="1039" max="1039" width="11.125" style="9" customWidth="1"/>
    <col min="1040" max="1040" width="18.125" style="9" customWidth="1"/>
    <col min="1041" max="1041" width="18.25" style="9" customWidth="1"/>
    <col min="1042" max="1042" width="15.625" style="9" customWidth="1"/>
    <col min="1043" max="1281" width="8.875" style="9"/>
    <col min="1282" max="1282" width="9.5" style="9" customWidth="1"/>
    <col min="1283" max="1283" width="5.75" style="9" customWidth="1"/>
    <col min="1284" max="1285" width="15.75" style="9" customWidth="1"/>
    <col min="1286" max="1286" width="67.25" style="9" customWidth="1"/>
    <col min="1287" max="1287" width="6.25" style="9" customWidth="1"/>
    <col min="1288" max="1289" width="9.875" style="9" bestFit="1" customWidth="1"/>
    <col min="1290" max="1290" width="5.75" style="9" customWidth="1"/>
    <col min="1291" max="1291" width="50.125" style="9" customWidth="1"/>
    <col min="1292" max="1292" width="54" style="9" customWidth="1"/>
    <col min="1293" max="1293" width="30.75" style="9" customWidth="1"/>
    <col min="1294" max="1294" width="13.75" style="9" customWidth="1"/>
    <col min="1295" max="1295" width="11.125" style="9" customWidth="1"/>
    <col min="1296" max="1296" width="18.125" style="9" customWidth="1"/>
    <col min="1297" max="1297" width="18.25" style="9" customWidth="1"/>
    <col min="1298" max="1298" width="15.625" style="9" customWidth="1"/>
    <col min="1299" max="1537" width="8.875" style="9"/>
    <col min="1538" max="1538" width="9.5" style="9" customWidth="1"/>
    <col min="1539" max="1539" width="5.75" style="9" customWidth="1"/>
    <col min="1540" max="1541" width="15.75" style="9" customWidth="1"/>
    <col min="1542" max="1542" width="67.25" style="9" customWidth="1"/>
    <col min="1543" max="1543" width="6.25" style="9" customWidth="1"/>
    <col min="1544" max="1545" width="9.875" style="9" bestFit="1" customWidth="1"/>
    <col min="1546" max="1546" width="5.75" style="9" customWidth="1"/>
    <col min="1547" max="1547" width="50.125" style="9" customWidth="1"/>
    <col min="1548" max="1548" width="54" style="9" customWidth="1"/>
    <col min="1549" max="1549" width="30.75" style="9" customWidth="1"/>
    <col min="1550" max="1550" width="13.75" style="9" customWidth="1"/>
    <col min="1551" max="1551" width="11.125" style="9" customWidth="1"/>
    <col min="1552" max="1552" width="18.125" style="9" customWidth="1"/>
    <col min="1553" max="1553" width="18.25" style="9" customWidth="1"/>
    <col min="1554" max="1554" width="15.625" style="9" customWidth="1"/>
    <col min="1555" max="1793" width="8.875" style="9"/>
    <col min="1794" max="1794" width="9.5" style="9" customWidth="1"/>
    <col min="1795" max="1795" width="5.75" style="9" customWidth="1"/>
    <col min="1796" max="1797" width="15.75" style="9" customWidth="1"/>
    <col min="1798" max="1798" width="67.25" style="9" customWidth="1"/>
    <col min="1799" max="1799" width="6.25" style="9" customWidth="1"/>
    <col min="1800" max="1801" width="9.875" style="9" bestFit="1" customWidth="1"/>
    <col min="1802" max="1802" width="5.75" style="9" customWidth="1"/>
    <col min="1803" max="1803" width="50.125" style="9" customWidth="1"/>
    <col min="1804" max="1804" width="54" style="9" customWidth="1"/>
    <col min="1805" max="1805" width="30.75" style="9" customWidth="1"/>
    <col min="1806" max="1806" width="13.75" style="9" customWidth="1"/>
    <col min="1807" max="1807" width="11.125" style="9" customWidth="1"/>
    <col min="1808" max="1808" width="18.125" style="9" customWidth="1"/>
    <col min="1809" max="1809" width="18.25" style="9" customWidth="1"/>
    <col min="1810" max="1810" width="15.625" style="9" customWidth="1"/>
    <col min="1811" max="2049" width="8.875" style="9"/>
    <col min="2050" max="2050" width="9.5" style="9" customWidth="1"/>
    <col min="2051" max="2051" width="5.75" style="9" customWidth="1"/>
    <col min="2052" max="2053" width="15.75" style="9" customWidth="1"/>
    <col min="2054" max="2054" width="67.25" style="9" customWidth="1"/>
    <col min="2055" max="2055" width="6.25" style="9" customWidth="1"/>
    <col min="2056" max="2057" width="9.875" style="9" bestFit="1" customWidth="1"/>
    <col min="2058" max="2058" width="5.75" style="9" customWidth="1"/>
    <col min="2059" max="2059" width="50.125" style="9" customWidth="1"/>
    <col min="2060" max="2060" width="54" style="9" customWidth="1"/>
    <col min="2061" max="2061" width="30.75" style="9" customWidth="1"/>
    <col min="2062" max="2062" width="13.75" style="9" customWidth="1"/>
    <col min="2063" max="2063" width="11.125" style="9" customWidth="1"/>
    <col min="2064" max="2064" width="18.125" style="9" customWidth="1"/>
    <col min="2065" max="2065" width="18.25" style="9" customWidth="1"/>
    <col min="2066" max="2066" width="15.625" style="9" customWidth="1"/>
    <col min="2067" max="2305" width="8.875" style="9"/>
    <col min="2306" max="2306" width="9.5" style="9" customWidth="1"/>
    <col min="2307" max="2307" width="5.75" style="9" customWidth="1"/>
    <col min="2308" max="2309" width="15.75" style="9" customWidth="1"/>
    <col min="2310" max="2310" width="67.25" style="9" customWidth="1"/>
    <col min="2311" max="2311" width="6.25" style="9" customWidth="1"/>
    <col min="2312" max="2313" width="9.875" style="9" bestFit="1" customWidth="1"/>
    <col min="2314" max="2314" width="5.75" style="9" customWidth="1"/>
    <col min="2315" max="2315" width="50.125" style="9" customWidth="1"/>
    <col min="2316" max="2316" width="54" style="9" customWidth="1"/>
    <col min="2317" max="2317" width="30.75" style="9" customWidth="1"/>
    <col min="2318" max="2318" width="13.75" style="9" customWidth="1"/>
    <col min="2319" max="2319" width="11.125" style="9" customWidth="1"/>
    <col min="2320" max="2320" width="18.125" style="9" customWidth="1"/>
    <col min="2321" max="2321" width="18.25" style="9" customWidth="1"/>
    <col min="2322" max="2322" width="15.625" style="9" customWidth="1"/>
    <col min="2323" max="2561" width="8.875" style="9"/>
    <col min="2562" max="2562" width="9.5" style="9" customWidth="1"/>
    <col min="2563" max="2563" width="5.75" style="9" customWidth="1"/>
    <col min="2564" max="2565" width="15.75" style="9" customWidth="1"/>
    <col min="2566" max="2566" width="67.25" style="9" customWidth="1"/>
    <col min="2567" max="2567" width="6.25" style="9" customWidth="1"/>
    <col min="2568" max="2569" width="9.875" style="9" bestFit="1" customWidth="1"/>
    <col min="2570" max="2570" width="5.75" style="9" customWidth="1"/>
    <col min="2571" max="2571" width="50.125" style="9" customWidth="1"/>
    <col min="2572" max="2572" width="54" style="9" customWidth="1"/>
    <col min="2573" max="2573" width="30.75" style="9" customWidth="1"/>
    <col min="2574" max="2574" width="13.75" style="9" customWidth="1"/>
    <col min="2575" max="2575" width="11.125" style="9" customWidth="1"/>
    <col min="2576" max="2576" width="18.125" style="9" customWidth="1"/>
    <col min="2577" max="2577" width="18.25" style="9" customWidth="1"/>
    <col min="2578" max="2578" width="15.625" style="9" customWidth="1"/>
    <col min="2579" max="2817" width="8.875" style="9"/>
    <col min="2818" max="2818" width="9.5" style="9" customWidth="1"/>
    <col min="2819" max="2819" width="5.75" style="9" customWidth="1"/>
    <col min="2820" max="2821" width="15.75" style="9" customWidth="1"/>
    <col min="2822" max="2822" width="67.25" style="9" customWidth="1"/>
    <col min="2823" max="2823" width="6.25" style="9" customWidth="1"/>
    <col min="2824" max="2825" width="9.875" style="9" bestFit="1" customWidth="1"/>
    <col min="2826" max="2826" width="5.75" style="9" customWidth="1"/>
    <col min="2827" max="2827" width="50.125" style="9" customWidth="1"/>
    <col min="2828" max="2828" width="54" style="9" customWidth="1"/>
    <col min="2829" max="2829" width="30.75" style="9" customWidth="1"/>
    <col min="2830" max="2830" width="13.75" style="9" customWidth="1"/>
    <col min="2831" max="2831" width="11.125" style="9" customWidth="1"/>
    <col min="2832" max="2832" width="18.125" style="9" customWidth="1"/>
    <col min="2833" max="2833" width="18.25" style="9" customWidth="1"/>
    <col min="2834" max="2834" width="15.625" style="9" customWidth="1"/>
    <col min="2835" max="3073" width="8.875" style="9"/>
    <col min="3074" max="3074" width="9.5" style="9" customWidth="1"/>
    <col min="3075" max="3075" width="5.75" style="9" customWidth="1"/>
    <col min="3076" max="3077" width="15.75" style="9" customWidth="1"/>
    <col min="3078" max="3078" width="67.25" style="9" customWidth="1"/>
    <col min="3079" max="3079" width="6.25" style="9" customWidth="1"/>
    <col min="3080" max="3081" width="9.875" style="9" bestFit="1" customWidth="1"/>
    <col min="3082" max="3082" width="5.75" style="9" customWidth="1"/>
    <col min="3083" max="3083" width="50.125" style="9" customWidth="1"/>
    <col min="3084" max="3084" width="54" style="9" customWidth="1"/>
    <col min="3085" max="3085" width="30.75" style="9" customWidth="1"/>
    <col min="3086" max="3086" width="13.75" style="9" customWidth="1"/>
    <col min="3087" max="3087" width="11.125" style="9" customWidth="1"/>
    <col min="3088" max="3088" width="18.125" style="9" customWidth="1"/>
    <col min="3089" max="3089" width="18.25" style="9" customWidth="1"/>
    <col min="3090" max="3090" width="15.625" style="9" customWidth="1"/>
    <col min="3091" max="3329" width="8.875" style="9"/>
    <col min="3330" max="3330" width="9.5" style="9" customWidth="1"/>
    <col min="3331" max="3331" width="5.75" style="9" customWidth="1"/>
    <col min="3332" max="3333" width="15.75" style="9" customWidth="1"/>
    <col min="3334" max="3334" width="67.25" style="9" customWidth="1"/>
    <col min="3335" max="3335" width="6.25" style="9" customWidth="1"/>
    <col min="3336" max="3337" width="9.875" style="9" bestFit="1" customWidth="1"/>
    <col min="3338" max="3338" width="5.75" style="9" customWidth="1"/>
    <col min="3339" max="3339" width="50.125" style="9" customWidth="1"/>
    <col min="3340" max="3340" width="54" style="9" customWidth="1"/>
    <col min="3341" max="3341" width="30.75" style="9" customWidth="1"/>
    <col min="3342" max="3342" width="13.75" style="9" customWidth="1"/>
    <col min="3343" max="3343" width="11.125" style="9" customWidth="1"/>
    <col min="3344" max="3344" width="18.125" style="9" customWidth="1"/>
    <col min="3345" max="3345" width="18.25" style="9" customWidth="1"/>
    <col min="3346" max="3346" width="15.625" style="9" customWidth="1"/>
    <col min="3347" max="3585" width="8.875" style="9"/>
    <col min="3586" max="3586" width="9.5" style="9" customWidth="1"/>
    <col min="3587" max="3587" width="5.75" style="9" customWidth="1"/>
    <col min="3588" max="3589" width="15.75" style="9" customWidth="1"/>
    <col min="3590" max="3590" width="67.25" style="9" customWidth="1"/>
    <col min="3591" max="3591" width="6.25" style="9" customWidth="1"/>
    <col min="3592" max="3593" width="9.875" style="9" bestFit="1" customWidth="1"/>
    <col min="3594" max="3594" width="5.75" style="9" customWidth="1"/>
    <col min="3595" max="3595" width="50.125" style="9" customWidth="1"/>
    <col min="3596" max="3596" width="54" style="9" customWidth="1"/>
    <col min="3597" max="3597" width="30.75" style="9" customWidth="1"/>
    <col min="3598" max="3598" width="13.75" style="9" customWidth="1"/>
    <col min="3599" max="3599" width="11.125" style="9" customWidth="1"/>
    <col min="3600" max="3600" width="18.125" style="9" customWidth="1"/>
    <col min="3601" max="3601" width="18.25" style="9" customWidth="1"/>
    <col min="3602" max="3602" width="15.625" style="9" customWidth="1"/>
    <col min="3603" max="3841" width="8.875" style="9"/>
    <col min="3842" max="3842" width="9.5" style="9" customWidth="1"/>
    <col min="3843" max="3843" width="5.75" style="9" customWidth="1"/>
    <col min="3844" max="3845" width="15.75" style="9" customWidth="1"/>
    <col min="3846" max="3846" width="67.25" style="9" customWidth="1"/>
    <col min="3847" max="3847" width="6.25" style="9" customWidth="1"/>
    <col min="3848" max="3849" width="9.875" style="9" bestFit="1" customWidth="1"/>
    <col min="3850" max="3850" width="5.75" style="9" customWidth="1"/>
    <col min="3851" max="3851" width="50.125" style="9" customWidth="1"/>
    <col min="3852" max="3852" width="54" style="9" customWidth="1"/>
    <col min="3853" max="3853" width="30.75" style="9" customWidth="1"/>
    <col min="3854" max="3854" width="13.75" style="9" customWidth="1"/>
    <col min="3855" max="3855" width="11.125" style="9" customWidth="1"/>
    <col min="3856" max="3856" width="18.125" style="9" customWidth="1"/>
    <col min="3857" max="3857" width="18.25" style="9" customWidth="1"/>
    <col min="3858" max="3858" width="15.625" style="9" customWidth="1"/>
    <col min="3859" max="4097" width="8.875" style="9"/>
    <col min="4098" max="4098" width="9.5" style="9" customWidth="1"/>
    <col min="4099" max="4099" width="5.75" style="9" customWidth="1"/>
    <col min="4100" max="4101" width="15.75" style="9" customWidth="1"/>
    <col min="4102" max="4102" width="67.25" style="9" customWidth="1"/>
    <col min="4103" max="4103" width="6.25" style="9" customWidth="1"/>
    <col min="4104" max="4105" width="9.875" style="9" bestFit="1" customWidth="1"/>
    <col min="4106" max="4106" width="5.75" style="9" customWidth="1"/>
    <col min="4107" max="4107" width="50.125" style="9" customWidth="1"/>
    <col min="4108" max="4108" width="54" style="9" customWidth="1"/>
    <col min="4109" max="4109" width="30.75" style="9" customWidth="1"/>
    <col min="4110" max="4110" width="13.75" style="9" customWidth="1"/>
    <col min="4111" max="4111" width="11.125" style="9" customWidth="1"/>
    <col min="4112" max="4112" width="18.125" style="9" customWidth="1"/>
    <col min="4113" max="4113" width="18.25" style="9" customWidth="1"/>
    <col min="4114" max="4114" width="15.625" style="9" customWidth="1"/>
    <col min="4115" max="4353" width="8.875" style="9"/>
    <col min="4354" max="4354" width="9.5" style="9" customWidth="1"/>
    <col min="4355" max="4355" width="5.75" style="9" customWidth="1"/>
    <col min="4356" max="4357" width="15.75" style="9" customWidth="1"/>
    <col min="4358" max="4358" width="67.25" style="9" customWidth="1"/>
    <col min="4359" max="4359" width="6.25" style="9" customWidth="1"/>
    <col min="4360" max="4361" width="9.875" style="9" bestFit="1" customWidth="1"/>
    <col min="4362" max="4362" width="5.75" style="9" customWidth="1"/>
    <col min="4363" max="4363" width="50.125" style="9" customWidth="1"/>
    <col min="4364" max="4364" width="54" style="9" customWidth="1"/>
    <col min="4365" max="4365" width="30.75" style="9" customWidth="1"/>
    <col min="4366" max="4366" width="13.75" style="9" customWidth="1"/>
    <col min="4367" max="4367" width="11.125" style="9" customWidth="1"/>
    <col min="4368" max="4368" width="18.125" style="9" customWidth="1"/>
    <col min="4369" max="4369" width="18.25" style="9" customWidth="1"/>
    <col min="4370" max="4370" width="15.625" style="9" customWidth="1"/>
    <col min="4371" max="4609" width="8.875" style="9"/>
    <col min="4610" max="4610" width="9.5" style="9" customWidth="1"/>
    <col min="4611" max="4611" width="5.75" style="9" customWidth="1"/>
    <col min="4612" max="4613" width="15.75" style="9" customWidth="1"/>
    <col min="4614" max="4614" width="67.25" style="9" customWidth="1"/>
    <col min="4615" max="4615" width="6.25" style="9" customWidth="1"/>
    <col min="4616" max="4617" width="9.875" style="9" bestFit="1" customWidth="1"/>
    <col min="4618" max="4618" width="5.75" style="9" customWidth="1"/>
    <col min="4619" max="4619" width="50.125" style="9" customWidth="1"/>
    <col min="4620" max="4620" width="54" style="9" customWidth="1"/>
    <col min="4621" max="4621" width="30.75" style="9" customWidth="1"/>
    <col min="4622" max="4622" width="13.75" style="9" customWidth="1"/>
    <col min="4623" max="4623" width="11.125" style="9" customWidth="1"/>
    <col min="4624" max="4624" width="18.125" style="9" customWidth="1"/>
    <col min="4625" max="4625" width="18.25" style="9" customWidth="1"/>
    <col min="4626" max="4626" width="15.625" style="9" customWidth="1"/>
    <col min="4627" max="4865" width="8.875" style="9"/>
    <col min="4866" max="4866" width="9.5" style="9" customWidth="1"/>
    <col min="4867" max="4867" width="5.75" style="9" customWidth="1"/>
    <col min="4868" max="4869" width="15.75" style="9" customWidth="1"/>
    <col min="4870" max="4870" width="67.25" style="9" customWidth="1"/>
    <col min="4871" max="4871" width="6.25" style="9" customWidth="1"/>
    <col min="4872" max="4873" width="9.875" style="9" bestFit="1" customWidth="1"/>
    <col min="4874" max="4874" width="5.75" style="9" customWidth="1"/>
    <col min="4875" max="4875" width="50.125" style="9" customWidth="1"/>
    <col min="4876" max="4876" width="54" style="9" customWidth="1"/>
    <col min="4877" max="4877" width="30.75" style="9" customWidth="1"/>
    <col min="4878" max="4878" width="13.75" style="9" customWidth="1"/>
    <col min="4879" max="4879" width="11.125" style="9" customWidth="1"/>
    <col min="4880" max="4880" width="18.125" style="9" customWidth="1"/>
    <col min="4881" max="4881" width="18.25" style="9" customWidth="1"/>
    <col min="4882" max="4882" width="15.625" style="9" customWidth="1"/>
    <col min="4883" max="5121" width="8.875" style="9"/>
    <col min="5122" max="5122" width="9.5" style="9" customWidth="1"/>
    <col min="5123" max="5123" width="5.75" style="9" customWidth="1"/>
    <col min="5124" max="5125" width="15.75" style="9" customWidth="1"/>
    <col min="5126" max="5126" width="67.25" style="9" customWidth="1"/>
    <col min="5127" max="5127" width="6.25" style="9" customWidth="1"/>
    <col min="5128" max="5129" width="9.875" style="9" bestFit="1" customWidth="1"/>
    <col min="5130" max="5130" width="5.75" style="9" customWidth="1"/>
    <col min="5131" max="5131" width="50.125" style="9" customWidth="1"/>
    <col min="5132" max="5132" width="54" style="9" customWidth="1"/>
    <col min="5133" max="5133" width="30.75" style="9" customWidth="1"/>
    <col min="5134" max="5134" width="13.75" style="9" customWidth="1"/>
    <col min="5135" max="5135" width="11.125" style="9" customWidth="1"/>
    <col min="5136" max="5136" width="18.125" style="9" customWidth="1"/>
    <col min="5137" max="5137" width="18.25" style="9" customWidth="1"/>
    <col min="5138" max="5138" width="15.625" style="9" customWidth="1"/>
    <col min="5139" max="5377" width="8.875" style="9"/>
    <col min="5378" max="5378" width="9.5" style="9" customWidth="1"/>
    <col min="5379" max="5379" width="5.75" style="9" customWidth="1"/>
    <col min="5380" max="5381" width="15.75" style="9" customWidth="1"/>
    <col min="5382" max="5382" width="67.25" style="9" customWidth="1"/>
    <col min="5383" max="5383" width="6.25" style="9" customWidth="1"/>
    <col min="5384" max="5385" width="9.875" style="9" bestFit="1" customWidth="1"/>
    <col min="5386" max="5386" width="5.75" style="9" customWidth="1"/>
    <col min="5387" max="5387" width="50.125" style="9" customWidth="1"/>
    <col min="5388" max="5388" width="54" style="9" customWidth="1"/>
    <col min="5389" max="5389" width="30.75" style="9" customWidth="1"/>
    <col min="5390" max="5390" width="13.75" style="9" customWidth="1"/>
    <col min="5391" max="5391" width="11.125" style="9" customWidth="1"/>
    <col min="5392" max="5392" width="18.125" style="9" customWidth="1"/>
    <col min="5393" max="5393" width="18.25" style="9" customWidth="1"/>
    <col min="5394" max="5394" width="15.625" style="9" customWidth="1"/>
    <col min="5395" max="5633" width="8.875" style="9"/>
    <col min="5634" max="5634" width="9.5" style="9" customWidth="1"/>
    <col min="5635" max="5635" width="5.75" style="9" customWidth="1"/>
    <col min="5636" max="5637" width="15.75" style="9" customWidth="1"/>
    <col min="5638" max="5638" width="67.25" style="9" customWidth="1"/>
    <col min="5639" max="5639" width="6.25" style="9" customWidth="1"/>
    <col min="5640" max="5641" width="9.875" style="9" bestFit="1" customWidth="1"/>
    <col min="5642" max="5642" width="5.75" style="9" customWidth="1"/>
    <col min="5643" max="5643" width="50.125" style="9" customWidth="1"/>
    <col min="5644" max="5644" width="54" style="9" customWidth="1"/>
    <col min="5645" max="5645" width="30.75" style="9" customWidth="1"/>
    <col min="5646" max="5646" width="13.75" style="9" customWidth="1"/>
    <col min="5647" max="5647" width="11.125" style="9" customWidth="1"/>
    <col min="5648" max="5648" width="18.125" style="9" customWidth="1"/>
    <col min="5649" max="5649" width="18.25" style="9" customWidth="1"/>
    <col min="5650" max="5650" width="15.625" style="9" customWidth="1"/>
    <col min="5651" max="5889" width="8.875" style="9"/>
    <col min="5890" max="5890" width="9.5" style="9" customWidth="1"/>
    <col min="5891" max="5891" width="5.75" style="9" customWidth="1"/>
    <col min="5892" max="5893" width="15.75" style="9" customWidth="1"/>
    <col min="5894" max="5894" width="67.25" style="9" customWidth="1"/>
    <col min="5895" max="5895" width="6.25" style="9" customWidth="1"/>
    <col min="5896" max="5897" width="9.875" style="9" bestFit="1" customWidth="1"/>
    <col min="5898" max="5898" width="5.75" style="9" customWidth="1"/>
    <col min="5899" max="5899" width="50.125" style="9" customWidth="1"/>
    <col min="5900" max="5900" width="54" style="9" customWidth="1"/>
    <col min="5901" max="5901" width="30.75" style="9" customWidth="1"/>
    <col min="5902" max="5902" width="13.75" style="9" customWidth="1"/>
    <col min="5903" max="5903" width="11.125" style="9" customWidth="1"/>
    <col min="5904" max="5904" width="18.125" style="9" customWidth="1"/>
    <col min="5905" max="5905" width="18.25" style="9" customWidth="1"/>
    <col min="5906" max="5906" width="15.625" style="9" customWidth="1"/>
    <col min="5907" max="6145" width="8.875" style="9"/>
    <col min="6146" max="6146" width="9.5" style="9" customWidth="1"/>
    <col min="6147" max="6147" width="5.75" style="9" customWidth="1"/>
    <col min="6148" max="6149" width="15.75" style="9" customWidth="1"/>
    <col min="6150" max="6150" width="67.25" style="9" customWidth="1"/>
    <col min="6151" max="6151" width="6.25" style="9" customWidth="1"/>
    <col min="6152" max="6153" width="9.875" style="9" bestFit="1" customWidth="1"/>
    <col min="6154" max="6154" width="5.75" style="9" customWidth="1"/>
    <col min="6155" max="6155" width="50.125" style="9" customWidth="1"/>
    <col min="6156" max="6156" width="54" style="9" customWidth="1"/>
    <col min="6157" max="6157" width="30.75" style="9" customWidth="1"/>
    <col min="6158" max="6158" width="13.75" style="9" customWidth="1"/>
    <col min="6159" max="6159" width="11.125" style="9" customWidth="1"/>
    <col min="6160" max="6160" width="18.125" style="9" customWidth="1"/>
    <col min="6161" max="6161" width="18.25" style="9" customWidth="1"/>
    <col min="6162" max="6162" width="15.625" style="9" customWidth="1"/>
    <col min="6163" max="6401" width="8.875" style="9"/>
    <col min="6402" max="6402" width="9.5" style="9" customWidth="1"/>
    <col min="6403" max="6403" width="5.75" style="9" customWidth="1"/>
    <col min="6404" max="6405" width="15.75" style="9" customWidth="1"/>
    <col min="6406" max="6406" width="67.25" style="9" customWidth="1"/>
    <col min="6407" max="6407" width="6.25" style="9" customWidth="1"/>
    <col min="6408" max="6409" width="9.875" style="9" bestFit="1" customWidth="1"/>
    <col min="6410" max="6410" width="5.75" style="9" customWidth="1"/>
    <col min="6411" max="6411" width="50.125" style="9" customWidth="1"/>
    <col min="6412" max="6412" width="54" style="9" customWidth="1"/>
    <col min="6413" max="6413" width="30.75" style="9" customWidth="1"/>
    <col min="6414" max="6414" width="13.75" style="9" customWidth="1"/>
    <col min="6415" max="6415" width="11.125" style="9" customWidth="1"/>
    <col min="6416" max="6416" width="18.125" style="9" customWidth="1"/>
    <col min="6417" max="6417" width="18.25" style="9" customWidth="1"/>
    <col min="6418" max="6418" width="15.625" style="9" customWidth="1"/>
    <col min="6419" max="6657" width="8.875" style="9"/>
    <col min="6658" max="6658" width="9.5" style="9" customWidth="1"/>
    <col min="6659" max="6659" width="5.75" style="9" customWidth="1"/>
    <col min="6660" max="6661" width="15.75" style="9" customWidth="1"/>
    <col min="6662" max="6662" width="67.25" style="9" customWidth="1"/>
    <col min="6663" max="6663" width="6.25" style="9" customWidth="1"/>
    <col min="6664" max="6665" width="9.875" style="9" bestFit="1" customWidth="1"/>
    <col min="6666" max="6666" width="5.75" style="9" customWidth="1"/>
    <col min="6667" max="6667" width="50.125" style="9" customWidth="1"/>
    <col min="6668" max="6668" width="54" style="9" customWidth="1"/>
    <col min="6669" max="6669" width="30.75" style="9" customWidth="1"/>
    <col min="6670" max="6670" width="13.75" style="9" customWidth="1"/>
    <col min="6671" max="6671" width="11.125" style="9" customWidth="1"/>
    <col min="6672" max="6672" width="18.125" style="9" customWidth="1"/>
    <col min="6673" max="6673" width="18.25" style="9" customWidth="1"/>
    <col min="6674" max="6674" width="15.625" style="9" customWidth="1"/>
    <col min="6675" max="6913" width="8.875" style="9"/>
    <col min="6914" max="6914" width="9.5" style="9" customWidth="1"/>
    <col min="6915" max="6915" width="5.75" style="9" customWidth="1"/>
    <col min="6916" max="6917" width="15.75" style="9" customWidth="1"/>
    <col min="6918" max="6918" width="67.25" style="9" customWidth="1"/>
    <col min="6919" max="6919" width="6.25" style="9" customWidth="1"/>
    <col min="6920" max="6921" width="9.875" style="9" bestFit="1" customWidth="1"/>
    <col min="6922" max="6922" width="5.75" style="9" customWidth="1"/>
    <col min="6923" max="6923" width="50.125" style="9" customWidth="1"/>
    <col min="6924" max="6924" width="54" style="9" customWidth="1"/>
    <col min="6925" max="6925" width="30.75" style="9" customWidth="1"/>
    <col min="6926" max="6926" width="13.75" style="9" customWidth="1"/>
    <col min="6927" max="6927" width="11.125" style="9" customWidth="1"/>
    <col min="6928" max="6928" width="18.125" style="9" customWidth="1"/>
    <col min="6929" max="6929" width="18.25" style="9" customWidth="1"/>
    <col min="6930" max="6930" width="15.625" style="9" customWidth="1"/>
    <col min="6931" max="7169" width="8.875" style="9"/>
    <col min="7170" max="7170" width="9.5" style="9" customWidth="1"/>
    <col min="7171" max="7171" width="5.75" style="9" customWidth="1"/>
    <col min="7172" max="7173" width="15.75" style="9" customWidth="1"/>
    <col min="7174" max="7174" width="67.25" style="9" customWidth="1"/>
    <col min="7175" max="7175" width="6.25" style="9" customWidth="1"/>
    <col min="7176" max="7177" width="9.875" style="9" bestFit="1" customWidth="1"/>
    <col min="7178" max="7178" width="5.75" style="9" customWidth="1"/>
    <col min="7179" max="7179" width="50.125" style="9" customWidth="1"/>
    <col min="7180" max="7180" width="54" style="9" customWidth="1"/>
    <col min="7181" max="7181" width="30.75" style="9" customWidth="1"/>
    <col min="7182" max="7182" width="13.75" style="9" customWidth="1"/>
    <col min="7183" max="7183" width="11.125" style="9" customWidth="1"/>
    <col min="7184" max="7184" width="18.125" style="9" customWidth="1"/>
    <col min="7185" max="7185" width="18.25" style="9" customWidth="1"/>
    <col min="7186" max="7186" width="15.625" style="9" customWidth="1"/>
    <col min="7187" max="7425" width="8.875" style="9"/>
    <col min="7426" max="7426" width="9.5" style="9" customWidth="1"/>
    <col min="7427" max="7427" width="5.75" style="9" customWidth="1"/>
    <col min="7428" max="7429" width="15.75" style="9" customWidth="1"/>
    <col min="7430" max="7430" width="67.25" style="9" customWidth="1"/>
    <col min="7431" max="7431" width="6.25" style="9" customWidth="1"/>
    <col min="7432" max="7433" width="9.875" style="9" bestFit="1" customWidth="1"/>
    <col min="7434" max="7434" width="5.75" style="9" customWidth="1"/>
    <col min="7435" max="7435" width="50.125" style="9" customWidth="1"/>
    <col min="7436" max="7436" width="54" style="9" customWidth="1"/>
    <col min="7437" max="7437" width="30.75" style="9" customWidth="1"/>
    <col min="7438" max="7438" width="13.75" style="9" customWidth="1"/>
    <col min="7439" max="7439" width="11.125" style="9" customWidth="1"/>
    <col min="7440" max="7440" width="18.125" style="9" customWidth="1"/>
    <col min="7441" max="7441" width="18.25" style="9" customWidth="1"/>
    <col min="7442" max="7442" width="15.625" style="9" customWidth="1"/>
    <col min="7443" max="7681" width="8.875" style="9"/>
    <col min="7682" max="7682" width="9.5" style="9" customWidth="1"/>
    <col min="7683" max="7683" width="5.75" style="9" customWidth="1"/>
    <col min="7684" max="7685" width="15.75" style="9" customWidth="1"/>
    <col min="7686" max="7686" width="67.25" style="9" customWidth="1"/>
    <col min="7687" max="7687" width="6.25" style="9" customWidth="1"/>
    <col min="7688" max="7689" width="9.875" style="9" bestFit="1" customWidth="1"/>
    <col min="7690" max="7690" width="5.75" style="9" customWidth="1"/>
    <col min="7691" max="7691" width="50.125" style="9" customWidth="1"/>
    <col min="7692" max="7692" width="54" style="9" customWidth="1"/>
    <col min="7693" max="7693" width="30.75" style="9" customWidth="1"/>
    <col min="7694" max="7694" width="13.75" style="9" customWidth="1"/>
    <col min="7695" max="7695" width="11.125" style="9" customWidth="1"/>
    <col min="7696" max="7696" width="18.125" style="9" customWidth="1"/>
    <col min="7697" max="7697" width="18.25" style="9" customWidth="1"/>
    <col min="7698" max="7698" width="15.625" style="9" customWidth="1"/>
    <col min="7699" max="7937" width="8.875" style="9"/>
    <col min="7938" max="7938" width="9.5" style="9" customWidth="1"/>
    <col min="7939" max="7939" width="5.75" style="9" customWidth="1"/>
    <col min="7940" max="7941" width="15.75" style="9" customWidth="1"/>
    <col min="7942" max="7942" width="67.25" style="9" customWidth="1"/>
    <col min="7943" max="7943" width="6.25" style="9" customWidth="1"/>
    <col min="7944" max="7945" width="9.875" style="9" bestFit="1" customWidth="1"/>
    <col min="7946" max="7946" width="5.75" style="9" customWidth="1"/>
    <col min="7947" max="7947" width="50.125" style="9" customWidth="1"/>
    <col min="7948" max="7948" width="54" style="9" customWidth="1"/>
    <col min="7949" max="7949" width="30.75" style="9" customWidth="1"/>
    <col min="7950" max="7950" width="13.75" style="9" customWidth="1"/>
    <col min="7951" max="7951" width="11.125" style="9" customWidth="1"/>
    <col min="7952" max="7952" width="18.125" style="9" customWidth="1"/>
    <col min="7953" max="7953" width="18.25" style="9" customWidth="1"/>
    <col min="7954" max="7954" width="15.625" style="9" customWidth="1"/>
    <col min="7955" max="8193" width="8.875" style="9"/>
    <col min="8194" max="8194" width="9.5" style="9" customWidth="1"/>
    <col min="8195" max="8195" width="5.75" style="9" customWidth="1"/>
    <col min="8196" max="8197" width="15.75" style="9" customWidth="1"/>
    <col min="8198" max="8198" width="67.25" style="9" customWidth="1"/>
    <col min="8199" max="8199" width="6.25" style="9" customWidth="1"/>
    <col min="8200" max="8201" width="9.875" style="9" bestFit="1" customWidth="1"/>
    <col min="8202" max="8202" width="5.75" style="9" customWidth="1"/>
    <col min="8203" max="8203" width="50.125" style="9" customWidth="1"/>
    <col min="8204" max="8204" width="54" style="9" customWidth="1"/>
    <col min="8205" max="8205" width="30.75" style="9" customWidth="1"/>
    <col min="8206" max="8206" width="13.75" style="9" customWidth="1"/>
    <col min="8207" max="8207" width="11.125" style="9" customWidth="1"/>
    <col min="8208" max="8208" width="18.125" style="9" customWidth="1"/>
    <col min="8209" max="8209" width="18.25" style="9" customWidth="1"/>
    <col min="8210" max="8210" width="15.625" style="9" customWidth="1"/>
    <col min="8211" max="8449" width="8.875" style="9"/>
    <col min="8450" max="8450" width="9.5" style="9" customWidth="1"/>
    <col min="8451" max="8451" width="5.75" style="9" customWidth="1"/>
    <col min="8452" max="8453" width="15.75" style="9" customWidth="1"/>
    <col min="8454" max="8454" width="67.25" style="9" customWidth="1"/>
    <col min="8455" max="8455" width="6.25" style="9" customWidth="1"/>
    <col min="8456" max="8457" width="9.875" style="9" bestFit="1" customWidth="1"/>
    <col min="8458" max="8458" width="5.75" style="9" customWidth="1"/>
    <col min="8459" max="8459" width="50.125" style="9" customWidth="1"/>
    <col min="8460" max="8460" width="54" style="9" customWidth="1"/>
    <col min="8461" max="8461" width="30.75" style="9" customWidth="1"/>
    <col min="8462" max="8462" width="13.75" style="9" customWidth="1"/>
    <col min="8463" max="8463" width="11.125" style="9" customWidth="1"/>
    <col min="8464" max="8464" width="18.125" style="9" customWidth="1"/>
    <col min="8465" max="8465" width="18.25" style="9" customWidth="1"/>
    <col min="8466" max="8466" width="15.625" style="9" customWidth="1"/>
    <col min="8467" max="8705" width="8.875" style="9"/>
    <col min="8706" max="8706" width="9.5" style="9" customWidth="1"/>
    <col min="8707" max="8707" width="5.75" style="9" customWidth="1"/>
    <col min="8708" max="8709" width="15.75" style="9" customWidth="1"/>
    <col min="8710" max="8710" width="67.25" style="9" customWidth="1"/>
    <col min="8711" max="8711" width="6.25" style="9" customWidth="1"/>
    <col min="8712" max="8713" width="9.875" style="9" bestFit="1" customWidth="1"/>
    <col min="8714" max="8714" width="5.75" style="9" customWidth="1"/>
    <col min="8715" max="8715" width="50.125" style="9" customWidth="1"/>
    <col min="8716" max="8716" width="54" style="9" customWidth="1"/>
    <col min="8717" max="8717" width="30.75" style="9" customWidth="1"/>
    <col min="8718" max="8718" width="13.75" style="9" customWidth="1"/>
    <col min="8719" max="8719" width="11.125" style="9" customWidth="1"/>
    <col min="8720" max="8720" width="18.125" style="9" customWidth="1"/>
    <col min="8721" max="8721" width="18.25" style="9" customWidth="1"/>
    <col min="8722" max="8722" width="15.625" style="9" customWidth="1"/>
    <col min="8723" max="8961" width="8.875" style="9"/>
    <col min="8962" max="8962" width="9.5" style="9" customWidth="1"/>
    <col min="8963" max="8963" width="5.75" style="9" customWidth="1"/>
    <col min="8964" max="8965" width="15.75" style="9" customWidth="1"/>
    <col min="8966" max="8966" width="67.25" style="9" customWidth="1"/>
    <col min="8967" max="8967" width="6.25" style="9" customWidth="1"/>
    <col min="8968" max="8969" width="9.875" style="9" bestFit="1" customWidth="1"/>
    <col min="8970" max="8970" width="5.75" style="9" customWidth="1"/>
    <col min="8971" max="8971" width="50.125" style="9" customWidth="1"/>
    <col min="8972" max="8972" width="54" style="9" customWidth="1"/>
    <col min="8973" max="8973" width="30.75" style="9" customWidth="1"/>
    <col min="8974" max="8974" width="13.75" style="9" customWidth="1"/>
    <col min="8975" max="8975" width="11.125" style="9" customWidth="1"/>
    <col min="8976" max="8976" width="18.125" style="9" customWidth="1"/>
    <col min="8977" max="8977" width="18.25" style="9" customWidth="1"/>
    <col min="8978" max="8978" width="15.625" style="9" customWidth="1"/>
    <col min="8979" max="9217" width="8.875" style="9"/>
    <col min="9218" max="9218" width="9.5" style="9" customWidth="1"/>
    <col min="9219" max="9219" width="5.75" style="9" customWidth="1"/>
    <col min="9220" max="9221" width="15.75" style="9" customWidth="1"/>
    <col min="9222" max="9222" width="67.25" style="9" customWidth="1"/>
    <col min="9223" max="9223" width="6.25" style="9" customWidth="1"/>
    <col min="9224" max="9225" width="9.875" style="9" bestFit="1" customWidth="1"/>
    <col min="9226" max="9226" width="5.75" style="9" customWidth="1"/>
    <col min="9227" max="9227" width="50.125" style="9" customWidth="1"/>
    <col min="9228" max="9228" width="54" style="9" customWidth="1"/>
    <col min="9229" max="9229" width="30.75" style="9" customWidth="1"/>
    <col min="9230" max="9230" width="13.75" style="9" customWidth="1"/>
    <col min="9231" max="9231" width="11.125" style="9" customWidth="1"/>
    <col min="9232" max="9232" width="18.125" style="9" customWidth="1"/>
    <col min="9233" max="9233" width="18.25" style="9" customWidth="1"/>
    <col min="9234" max="9234" width="15.625" style="9" customWidth="1"/>
    <col min="9235" max="9473" width="8.875" style="9"/>
    <col min="9474" max="9474" width="9.5" style="9" customWidth="1"/>
    <col min="9475" max="9475" width="5.75" style="9" customWidth="1"/>
    <col min="9476" max="9477" width="15.75" style="9" customWidth="1"/>
    <col min="9478" max="9478" width="67.25" style="9" customWidth="1"/>
    <col min="9479" max="9479" width="6.25" style="9" customWidth="1"/>
    <col min="9480" max="9481" width="9.875" style="9" bestFit="1" customWidth="1"/>
    <col min="9482" max="9482" width="5.75" style="9" customWidth="1"/>
    <col min="9483" max="9483" width="50.125" style="9" customWidth="1"/>
    <col min="9484" max="9484" width="54" style="9" customWidth="1"/>
    <col min="9485" max="9485" width="30.75" style="9" customWidth="1"/>
    <col min="9486" max="9486" width="13.75" style="9" customWidth="1"/>
    <col min="9487" max="9487" width="11.125" style="9" customWidth="1"/>
    <col min="9488" max="9488" width="18.125" style="9" customWidth="1"/>
    <col min="9489" max="9489" width="18.25" style="9" customWidth="1"/>
    <col min="9490" max="9490" width="15.625" style="9" customWidth="1"/>
    <col min="9491" max="9729" width="8.875" style="9"/>
    <col min="9730" max="9730" width="9.5" style="9" customWidth="1"/>
    <col min="9731" max="9731" width="5.75" style="9" customWidth="1"/>
    <col min="9732" max="9733" width="15.75" style="9" customWidth="1"/>
    <col min="9734" max="9734" width="67.25" style="9" customWidth="1"/>
    <col min="9735" max="9735" width="6.25" style="9" customWidth="1"/>
    <col min="9736" max="9737" width="9.875" style="9" bestFit="1" customWidth="1"/>
    <col min="9738" max="9738" width="5.75" style="9" customWidth="1"/>
    <col min="9739" max="9739" width="50.125" style="9" customWidth="1"/>
    <col min="9740" max="9740" width="54" style="9" customWidth="1"/>
    <col min="9741" max="9741" width="30.75" style="9" customWidth="1"/>
    <col min="9742" max="9742" width="13.75" style="9" customWidth="1"/>
    <col min="9743" max="9743" width="11.125" style="9" customWidth="1"/>
    <col min="9744" max="9744" width="18.125" style="9" customWidth="1"/>
    <col min="9745" max="9745" width="18.25" style="9" customWidth="1"/>
    <col min="9746" max="9746" width="15.625" style="9" customWidth="1"/>
    <col min="9747" max="9985" width="8.875" style="9"/>
    <col min="9986" max="9986" width="9.5" style="9" customWidth="1"/>
    <col min="9987" max="9987" width="5.75" style="9" customWidth="1"/>
    <col min="9988" max="9989" width="15.75" style="9" customWidth="1"/>
    <col min="9990" max="9990" width="67.25" style="9" customWidth="1"/>
    <col min="9991" max="9991" width="6.25" style="9" customWidth="1"/>
    <col min="9992" max="9993" width="9.875" style="9" bestFit="1" customWidth="1"/>
    <col min="9994" max="9994" width="5.75" style="9" customWidth="1"/>
    <col min="9995" max="9995" width="50.125" style="9" customWidth="1"/>
    <col min="9996" max="9996" width="54" style="9" customWidth="1"/>
    <col min="9997" max="9997" width="30.75" style="9" customWidth="1"/>
    <col min="9998" max="9998" width="13.75" style="9" customWidth="1"/>
    <col min="9999" max="9999" width="11.125" style="9" customWidth="1"/>
    <col min="10000" max="10000" width="18.125" style="9" customWidth="1"/>
    <col min="10001" max="10001" width="18.25" style="9" customWidth="1"/>
    <col min="10002" max="10002" width="15.625" style="9" customWidth="1"/>
    <col min="10003" max="10241" width="8.875" style="9"/>
    <col min="10242" max="10242" width="9.5" style="9" customWidth="1"/>
    <col min="10243" max="10243" width="5.75" style="9" customWidth="1"/>
    <col min="10244" max="10245" width="15.75" style="9" customWidth="1"/>
    <col min="10246" max="10246" width="67.25" style="9" customWidth="1"/>
    <col min="10247" max="10247" width="6.25" style="9" customWidth="1"/>
    <col min="10248" max="10249" width="9.875" style="9" bestFit="1" customWidth="1"/>
    <col min="10250" max="10250" width="5.75" style="9" customWidth="1"/>
    <col min="10251" max="10251" width="50.125" style="9" customWidth="1"/>
    <col min="10252" max="10252" width="54" style="9" customWidth="1"/>
    <col min="10253" max="10253" width="30.75" style="9" customWidth="1"/>
    <col min="10254" max="10254" width="13.75" style="9" customWidth="1"/>
    <col min="10255" max="10255" width="11.125" style="9" customWidth="1"/>
    <col min="10256" max="10256" width="18.125" style="9" customWidth="1"/>
    <col min="10257" max="10257" width="18.25" style="9" customWidth="1"/>
    <col min="10258" max="10258" width="15.625" style="9" customWidth="1"/>
    <col min="10259" max="10497" width="8.875" style="9"/>
    <col min="10498" max="10498" width="9.5" style="9" customWidth="1"/>
    <col min="10499" max="10499" width="5.75" style="9" customWidth="1"/>
    <col min="10500" max="10501" width="15.75" style="9" customWidth="1"/>
    <col min="10502" max="10502" width="67.25" style="9" customWidth="1"/>
    <col min="10503" max="10503" width="6.25" style="9" customWidth="1"/>
    <col min="10504" max="10505" width="9.875" style="9" bestFit="1" customWidth="1"/>
    <col min="10506" max="10506" width="5.75" style="9" customWidth="1"/>
    <col min="10507" max="10507" width="50.125" style="9" customWidth="1"/>
    <col min="10508" max="10508" width="54" style="9" customWidth="1"/>
    <col min="10509" max="10509" width="30.75" style="9" customWidth="1"/>
    <col min="10510" max="10510" width="13.75" style="9" customWidth="1"/>
    <col min="10511" max="10511" width="11.125" style="9" customWidth="1"/>
    <col min="10512" max="10512" width="18.125" style="9" customWidth="1"/>
    <col min="10513" max="10513" width="18.25" style="9" customWidth="1"/>
    <col min="10514" max="10514" width="15.625" style="9" customWidth="1"/>
    <col min="10515" max="10753" width="8.875" style="9"/>
    <col min="10754" max="10754" width="9.5" style="9" customWidth="1"/>
    <col min="10755" max="10755" width="5.75" style="9" customWidth="1"/>
    <col min="10756" max="10757" width="15.75" style="9" customWidth="1"/>
    <col min="10758" max="10758" width="67.25" style="9" customWidth="1"/>
    <col min="10759" max="10759" width="6.25" style="9" customWidth="1"/>
    <col min="10760" max="10761" width="9.875" style="9" bestFit="1" customWidth="1"/>
    <col min="10762" max="10762" width="5.75" style="9" customWidth="1"/>
    <col min="10763" max="10763" width="50.125" style="9" customWidth="1"/>
    <col min="10764" max="10764" width="54" style="9" customWidth="1"/>
    <col min="10765" max="10765" width="30.75" style="9" customWidth="1"/>
    <col min="10766" max="10766" width="13.75" style="9" customWidth="1"/>
    <col min="10767" max="10767" width="11.125" style="9" customWidth="1"/>
    <col min="10768" max="10768" width="18.125" style="9" customWidth="1"/>
    <col min="10769" max="10769" width="18.25" style="9" customWidth="1"/>
    <col min="10770" max="10770" width="15.625" style="9" customWidth="1"/>
    <col min="10771" max="11009" width="8.875" style="9"/>
    <col min="11010" max="11010" width="9.5" style="9" customWidth="1"/>
    <col min="11011" max="11011" width="5.75" style="9" customWidth="1"/>
    <col min="11012" max="11013" width="15.75" style="9" customWidth="1"/>
    <col min="11014" max="11014" width="67.25" style="9" customWidth="1"/>
    <col min="11015" max="11015" width="6.25" style="9" customWidth="1"/>
    <col min="11016" max="11017" width="9.875" style="9" bestFit="1" customWidth="1"/>
    <col min="11018" max="11018" width="5.75" style="9" customWidth="1"/>
    <col min="11019" max="11019" width="50.125" style="9" customWidth="1"/>
    <col min="11020" max="11020" width="54" style="9" customWidth="1"/>
    <col min="11021" max="11021" width="30.75" style="9" customWidth="1"/>
    <col min="11022" max="11022" width="13.75" style="9" customWidth="1"/>
    <col min="11023" max="11023" width="11.125" style="9" customWidth="1"/>
    <col min="11024" max="11024" width="18.125" style="9" customWidth="1"/>
    <col min="11025" max="11025" width="18.25" style="9" customWidth="1"/>
    <col min="11026" max="11026" width="15.625" style="9" customWidth="1"/>
    <col min="11027" max="11265" width="8.875" style="9"/>
    <col min="11266" max="11266" width="9.5" style="9" customWidth="1"/>
    <col min="11267" max="11267" width="5.75" style="9" customWidth="1"/>
    <col min="11268" max="11269" width="15.75" style="9" customWidth="1"/>
    <col min="11270" max="11270" width="67.25" style="9" customWidth="1"/>
    <col min="11271" max="11271" width="6.25" style="9" customWidth="1"/>
    <col min="11272" max="11273" width="9.875" style="9" bestFit="1" customWidth="1"/>
    <col min="11274" max="11274" width="5.75" style="9" customWidth="1"/>
    <col min="11275" max="11275" width="50.125" style="9" customWidth="1"/>
    <col min="11276" max="11276" width="54" style="9" customWidth="1"/>
    <col min="11277" max="11277" width="30.75" style="9" customWidth="1"/>
    <col min="11278" max="11278" width="13.75" style="9" customWidth="1"/>
    <col min="11279" max="11279" width="11.125" style="9" customWidth="1"/>
    <col min="11280" max="11280" width="18.125" style="9" customWidth="1"/>
    <col min="11281" max="11281" width="18.25" style="9" customWidth="1"/>
    <col min="11282" max="11282" width="15.625" style="9" customWidth="1"/>
    <col min="11283" max="11521" width="8.875" style="9"/>
    <col min="11522" max="11522" width="9.5" style="9" customWidth="1"/>
    <col min="11523" max="11523" width="5.75" style="9" customWidth="1"/>
    <col min="11524" max="11525" width="15.75" style="9" customWidth="1"/>
    <col min="11526" max="11526" width="67.25" style="9" customWidth="1"/>
    <col min="11527" max="11527" width="6.25" style="9" customWidth="1"/>
    <col min="11528" max="11529" width="9.875" style="9" bestFit="1" customWidth="1"/>
    <col min="11530" max="11530" width="5.75" style="9" customWidth="1"/>
    <col min="11531" max="11531" width="50.125" style="9" customWidth="1"/>
    <col min="11532" max="11532" width="54" style="9" customWidth="1"/>
    <col min="11533" max="11533" width="30.75" style="9" customWidth="1"/>
    <col min="11534" max="11534" width="13.75" style="9" customWidth="1"/>
    <col min="11535" max="11535" width="11.125" style="9" customWidth="1"/>
    <col min="11536" max="11536" width="18.125" style="9" customWidth="1"/>
    <col min="11537" max="11537" width="18.25" style="9" customWidth="1"/>
    <col min="11538" max="11538" width="15.625" style="9" customWidth="1"/>
    <col min="11539" max="11777" width="8.875" style="9"/>
    <col min="11778" max="11778" width="9.5" style="9" customWidth="1"/>
    <col min="11779" max="11779" width="5.75" style="9" customWidth="1"/>
    <col min="11780" max="11781" width="15.75" style="9" customWidth="1"/>
    <col min="11782" max="11782" width="67.25" style="9" customWidth="1"/>
    <col min="11783" max="11783" width="6.25" style="9" customWidth="1"/>
    <col min="11784" max="11785" width="9.875" style="9" bestFit="1" customWidth="1"/>
    <col min="11786" max="11786" width="5.75" style="9" customWidth="1"/>
    <col min="11787" max="11787" width="50.125" style="9" customWidth="1"/>
    <col min="11788" max="11788" width="54" style="9" customWidth="1"/>
    <col min="11789" max="11789" width="30.75" style="9" customWidth="1"/>
    <col min="11790" max="11790" width="13.75" style="9" customWidth="1"/>
    <col min="11791" max="11791" width="11.125" style="9" customWidth="1"/>
    <col min="11792" max="11792" width="18.125" style="9" customWidth="1"/>
    <col min="11793" max="11793" width="18.25" style="9" customWidth="1"/>
    <col min="11794" max="11794" width="15.625" style="9" customWidth="1"/>
    <col min="11795" max="12033" width="8.875" style="9"/>
    <col min="12034" max="12034" width="9.5" style="9" customWidth="1"/>
    <col min="12035" max="12035" width="5.75" style="9" customWidth="1"/>
    <col min="12036" max="12037" width="15.75" style="9" customWidth="1"/>
    <col min="12038" max="12038" width="67.25" style="9" customWidth="1"/>
    <col min="12039" max="12039" width="6.25" style="9" customWidth="1"/>
    <col min="12040" max="12041" width="9.875" style="9" bestFit="1" customWidth="1"/>
    <col min="12042" max="12042" width="5.75" style="9" customWidth="1"/>
    <col min="12043" max="12043" width="50.125" style="9" customWidth="1"/>
    <col min="12044" max="12044" width="54" style="9" customWidth="1"/>
    <col min="12045" max="12045" width="30.75" style="9" customWidth="1"/>
    <col min="12046" max="12046" width="13.75" style="9" customWidth="1"/>
    <col min="12047" max="12047" width="11.125" style="9" customWidth="1"/>
    <col min="12048" max="12048" width="18.125" style="9" customWidth="1"/>
    <col min="12049" max="12049" width="18.25" style="9" customWidth="1"/>
    <col min="12050" max="12050" width="15.625" style="9" customWidth="1"/>
    <col min="12051" max="12289" width="8.875" style="9"/>
    <col min="12290" max="12290" width="9.5" style="9" customWidth="1"/>
    <col min="12291" max="12291" width="5.75" style="9" customWidth="1"/>
    <col min="12292" max="12293" width="15.75" style="9" customWidth="1"/>
    <col min="12294" max="12294" width="67.25" style="9" customWidth="1"/>
    <col min="12295" max="12295" width="6.25" style="9" customWidth="1"/>
    <col min="12296" max="12297" width="9.875" style="9" bestFit="1" customWidth="1"/>
    <col min="12298" max="12298" width="5.75" style="9" customWidth="1"/>
    <col min="12299" max="12299" width="50.125" style="9" customWidth="1"/>
    <col min="12300" max="12300" width="54" style="9" customWidth="1"/>
    <col min="12301" max="12301" width="30.75" style="9" customWidth="1"/>
    <col min="12302" max="12302" width="13.75" style="9" customWidth="1"/>
    <col min="12303" max="12303" width="11.125" style="9" customWidth="1"/>
    <col min="12304" max="12304" width="18.125" style="9" customWidth="1"/>
    <col min="12305" max="12305" width="18.25" style="9" customWidth="1"/>
    <col min="12306" max="12306" width="15.625" style="9" customWidth="1"/>
    <col min="12307" max="12545" width="8.875" style="9"/>
    <col min="12546" max="12546" width="9.5" style="9" customWidth="1"/>
    <col min="12547" max="12547" width="5.75" style="9" customWidth="1"/>
    <col min="12548" max="12549" width="15.75" style="9" customWidth="1"/>
    <col min="12550" max="12550" width="67.25" style="9" customWidth="1"/>
    <col min="12551" max="12551" width="6.25" style="9" customWidth="1"/>
    <col min="12552" max="12553" width="9.875" style="9" bestFit="1" customWidth="1"/>
    <col min="12554" max="12554" width="5.75" style="9" customWidth="1"/>
    <col min="12555" max="12555" width="50.125" style="9" customWidth="1"/>
    <col min="12556" max="12556" width="54" style="9" customWidth="1"/>
    <col min="12557" max="12557" width="30.75" style="9" customWidth="1"/>
    <col min="12558" max="12558" width="13.75" style="9" customWidth="1"/>
    <col min="12559" max="12559" width="11.125" style="9" customWidth="1"/>
    <col min="12560" max="12560" width="18.125" style="9" customWidth="1"/>
    <col min="12561" max="12561" width="18.25" style="9" customWidth="1"/>
    <col min="12562" max="12562" width="15.625" style="9" customWidth="1"/>
    <col min="12563" max="12801" width="8.875" style="9"/>
    <col min="12802" max="12802" width="9.5" style="9" customWidth="1"/>
    <col min="12803" max="12803" width="5.75" style="9" customWidth="1"/>
    <col min="12804" max="12805" width="15.75" style="9" customWidth="1"/>
    <col min="12806" max="12806" width="67.25" style="9" customWidth="1"/>
    <col min="12807" max="12807" width="6.25" style="9" customWidth="1"/>
    <col min="12808" max="12809" width="9.875" style="9" bestFit="1" customWidth="1"/>
    <col min="12810" max="12810" width="5.75" style="9" customWidth="1"/>
    <col min="12811" max="12811" width="50.125" style="9" customWidth="1"/>
    <col min="12812" max="12812" width="54" style="9" customWidth="1"/>
    <col min="12813" max="12813" width="30.75" style="9" customWidth="1"/>
    <col min="12814" max="12814" width="13.75" style="9" customWidth="1"/>
    <col min="12815" max="12815" width="11.125" style="9" customWidth="1"/>
    <col min="12816" max="12816" width="18.125" style="9" customWidth="1"/>
    <col min="12817" max="12817" width="18.25" style="9" customWidth="1"/>
    <col min="12818" max="12818" width="15.625" style="9" customWidth="1"/>
    <col min="12819" max="13057" width="8.875" style="9"/>
    <col min="13058" max="13058" width="9.5" style="9" customWidth="1"/>
    <col min="13059" max="13059" width="5.75" style="9" customWidth="1"/>
    <col min="13060" max="13061" width="15.75" style="9" customWidth="1"/>
    <col min="13062" max="13062" width="67.25" style="9" customWidth="1"/>
    <col min="13063" max="13063" width="6.25" style="9" customWidth="1"/>
    <col min="13064" max="13065" width="9.875" style="9" bestFit="1" customWidth="1"/>
    <col min="13066" max="13066" width="5.75" style="9" customWidth="1"/>
    <col min="13067" max="13067" width="50.125" style="9" customWidth="1"/>
    <col min="13068" max="13068" width="54" style="9" customWidth="1"/>
    <col min="13069" max="13069" width="30.75" style="9" customWidth="1"/>
    <col min="13070" max="13070" width="13.75" style="9" customWidth="1"/>
    <col min="13071" max="13071" width="11.125" style="9" customWidth="1"/>
    <col min="13072" max="13072" width="18.125" style="9" customWidth="1"/>
    <col min="13073" max="13073" width="18.25" style="9" customWidth="1"/>
    <col min="13074" max="13074" width="15.625" style="9" customWidth="1"/>
    <col min="13075" max="13313" width="8.875" style="9"/>
    <col min="13314" max="13314" width="9.5" style="9" customWidth="1"/>
    <col min="13315" max="13315" width="5.75" style="9" customWidth="1"/>
    <col min="13316" max="13317" width="15.75" style="9" customWidth="1"/>
    <col min="13318" max="13318" width="67.25" style="9" customWidth="1"/>
    <col min="13319" max="13319" width="6.25" style="9" customWidth="1"/>
    <col min="13320" max="13321" width="9.875" style="9" bestFit="1" customWidth="1"/>
    <col min="13322" max="13322" width="5.75" style="9" customWidth="1"/>
    <col min="13323" max="13323" width="50.125" style="9" customWidth="1"/>
    <col min="13324" max="13324" width="54" style="9" customWidth="1"/>
    <col min="13325" max="13325" width="30.75" style="9" customWidth="1"/>
    <col min="13326" max="13326" width="13.75" style="9" customWidth="1"/>
    <col min="13327" max="13327" width="11.125" style="9" customWidth="1"/>
    <col min="13328" max="13328" width="18.125" style="9" customWidth="1"/>
    <col min="13329" max="13329" width="18.25" style="9" customWidth="1"/>
    <col min="13330" max="13330" width="15.625" style="9" customWidth="1"/>
    <col min="13331" max="13569" width="8.875" style="9"/>
    <col min="13570" max="13570" width="9.5" style="9" customWidth="1"/>
    <col min="13571" max="13571" width="5.75" style="9" customWidth="1"/>
    <col min="13572" max="13573" width="15.75" style="9" customWidth="1"/>
    <col min="13574" max="13574" width="67.25" style="9" customWidth="1"/>
    <col min="13575" max="13575" width="6.25" style="9" customWidth="1"/>
    <col min="13576" max="13577" width="9.875" style="9" bestFit="1" customWidth="1"/>
    <col min="13578" max="13578" width="5.75" style="9" customWidth="1"/>
    <col min="13579" max="13579" width="50.125" style="9" customWidth="1"/>
    <col min="13580" max="13580" width="54" style="9" customWidth="1"/>
    <col min="13581" max="13581" width="30.75" style="9" customWidth="1"/>
    <col min="13582" max="13582" width="13.75" style="9" customWidth="1"/>
    <col min="13583" max="13583" width="11.125" style="9" customWidth="1"/>
    <col min="13584" max="13584" width="18.125" style="9" customWidth="1"/>
    <col min="13585" max="13585" width="18.25" style="9" customWidth="1"/>
    <col min="13586" max="13586" width="15.625" style="9" customWidth="1"/>
    <col min="13587" max="13825" width="8.875" style="9"/>
    <col min="13826" max="13826" width="9.5" style="9" customWidth="1"/>
    <col min="13827" max="13827" width="5.75" style="9" customWidth="1"/>
    <col min="13828" max="13829" width="15.75" style="9" customWidth="1"/>
    <col min="13830" max="13830" width="67.25" style="9" customWidth="1"/>
    <col min="13831" max="13831" width="6.25" style="9" customWidth="1"/>
    <col min="13832" max="13833" width="9.875" style="9" bestFit="1" customWidth="1"/>
    <col min="13834" max="13834" width="5.75" style="9" customWidth="1"/>
    <col min="13835" max="13835" width="50.125" style="9" customWidth="1"/>
    <col min="13836" max="13836" width="54" style="9" customWidth="1"/>
    <col min="13837" max="13837" width="30.75" style="9" customWidth="1"/>
    <col min="13838" max="13838" width="13.75" style="9" customWidth="1"/>
    <col min="13839" max="13839" width="11.125" style="9" customWidth="1"/>
    <col min="13840" max="13840" width="18.125" style="9" customWidth="1"/>
    <col min="13841" max="13841" width="18.25" style="9" customWidth="1"/>
    <col min="13842" max="13842" width="15.625" style="9" customWidth="1"/>
    <col min="13843" max="14081" width="8.875" style="9"/>
    <col min="14082" max="14082" width="9.5" style="9" customWidth="1"/>
    <col min="14083" max="14083" width="5.75" style="9" customWidth="1"/>
    <col min="14084" max="14085" width="15.75" style="9" customWidth="1"/>
    <col min="14086" max="14086" width="67.25" style="9" customWidth="1"/>
    <col min="14087" max="14087" width="6.25" style="9" customWidth="1"/>
    <col min="14088" max="14089" width="9.875" style="9" bestFit="1" customWidth="1"/>
    <col min="14090" max="14090" width="5.75" style="9" customWidth="1"/>
    <col min="14091" max="14091" width="50.125" style="9" customWidth="1"/>
    <col min="14092" max="14092" width="54" style="9" customWidth="1"/>
    <col min="14093" max="14093" width="30.75" style="9" customWidth="1"/>
    <col min="14094" max="14094" width="13.75" style="9" customWidth="1"/>
    <col min="14095" max="14095" width="11.125" style="9" customWidth="1"/>
    <col min="14096" max="14096" width="18.125" style="9" customWidth="1"/>
    <col min="14097" max="14097" width="18.25" style="9" customWidth="1"/>
    <col min="14098" max="14098" width="15.625" style="9" customWidth="1"/>
    <col min="14099" max="14337" width="8.875" style="9"/>
    <col min="14338" max="14338" width="9.5" style="9" customWidth="1"/>
    <col min="14339" max="14339" width="5.75" style="9" customWidth="1"/>
    <col min="14340" max="14341" width="15.75" style="9" customWidth="1"/>
    <col min="14342" max="14342" width="67.25" style="9" customWidth="1"/>
    <col min="14343" max="14343" width="6.25" style="9" customWidth="1"/>
    <col min="14344" max="14345" width="9.875" style="9" bestFit="1" customWidth="1"/>
    <col min="14346" max="14346" width="5.75" style="9" customWidth="1"/>
    <col min="14347" max="14347" width="50.125" style="9" customWidth="1"/>
    <col min="14348" max="14348" width="54" style="9" customWidth="1"/>
    <col min="14349" max="14349" width="30.75" style="9" customWidth="1"/>
    <col min="14350" max="14350" width="13.75" style="9" customWidth="1"/>
    <col min="14351" max="14351" width="11.125" style="9" customWidth="1"/>
    <col min="14352" max="14352" width="18.125" style="9" customWidth="1"/>
    <col min="14353" max="14353" width="18.25" style="9" customWidth="1"/>
    <col min="14354" max="14354" width="15.625" style="9" customWidth="1"/>
    <col min="14355" max="14593" width="8.875" style="9"/>
    <col min="14594" max="14594" width="9.5" style="9" customWidth="1"/>
    <col min="14595" max="14595" width="5.75" style="9" customWidth="1"/>
    <col min="14596" max="14597" width="15.75" style="9" customWidth="1"/>
    <col min="14598" max="14598" width="67.25" style="9" customWidth="1"/>
    <col min="14599" max="14599" width="6.25" style="9" customWidth="1"/>
    <col min="14600" max="14601" width="9.875" style="9" bestFit="1" customWidth="1"/>
    <col min="14602" max="14602" width="5.75" style="9" customWidth="1"/>
    <col min="14603" max="14603" width="50.125" style="9" customWidth="1"/>
    <col min="14604" max="14604" width="54" style="9" customWidth="1"/>
    <col min="14605" max="14605" width="30.75" style="9" customWidth="1"/>
    <col min="14606" max="14606" width="13.75" style="9" customWidth="1"/>
    <col min="14607" max="14607" width="11.125" style="9" customWidth="1"/>
    <col min="14608" max="14608" width="18.125" style="9" customWidth="1"/>
    <col min="14609" max="14609" width="18.25" style="9" customWidth="1"/>
    <col min="14610" max="14610" width="15.625" style="9" customWidth="1"/>
    <col min="14611" max="14849" width="8.875" style="9"/>
    <col min="14850" max="14850" width="9.5" style="9" customWidth="1"/>
    <col min="14851" max="14851" width="5.75" style="9" customWidth="1"/>
    <col min="14852" max="14853" width="15.75" style="9" customWidth="1"/>
    <col min="14854" max="14854" width="67.25" style="9" customWidth="1"/>
    <col min="14855" max="14855" width="6.25" style="9" customWidth="1"/>
    <col min="14856" max="14857" width="9.875" style="9" bestFit="1" customWidth="1"/>
    <col min="14858" max="14858" width="5.75" style="9" customWidth="1"/>
    <col min="14859" max="14859" width="50.125" style="9" customWidth="1"/>
    <col min="14860" max="14860" width="54" style="9" customWidth="1"/>
    <col min="14861" max="14861" width="30.75" style="9" customWidth="1"/>
    <col min="14862" max="14862" width="13.75" style="9" customWidth="1"/>
    <col min="14863" max="14863" width="11.125" style="9" customWidth="1"/>
    <col min="14864" max="14864" width="18.125" style="9" customWidth="1"/>
    <col min="14865" max="14865" width="18.25" style="9" customWidth="1"/>
    <col min="14866" max="14866" width="15.625" style="9" customWidth="1"/>
    <col min="14867" max="15105" width="8.875" style="9"/>
    <col min="15106" max="15106" width="9.5" style="9" customWidth="1"/>
    <col min="15107" max="15107" width="5.75" style="9" customWidth="1"/>
    <col min="15108" max="15109" width="15.75" style="9" customWidth="1"/>
    <col min="15110" max="15110" width="67.25" style="9" customWidth="1"/>
    <col min="15111" max="15111" width="6.25" style="9" customWidth="1"/>
    <col min="15112" max="15113" width="9.875" style="9" bestFit="1" customWidth="1"/>
    <col min="15114" max="15114" width="5.75" style="9" customWidth="1"/>
    <col min="15115" max="15115" width="50.125" style="9" customWidth="1"/>
    <col min="15116" max="15116" width="54" style="9" customWidth="1"/>
    <col min="15117" max="15117" width="30.75" style="9" customWidth="1"/>
    <col min="15118" max="15118" width="13.75" style="9" customWidth="1"/>
    <col min="15119" max="15119" width="11.125" style="9" customWidth="1"/>
    <col min="15120" max="15120" width="18.125" style="9" customWidth="1"/>
    <col min="15121" max="15121" width="18.25" style="9" customWidth="1"/>
    <col min="15122" max="15122" width="15.625" style="9" customWidth="1"/>
    <col min="15123" max="15361" width="8.875" style="9"/>
    <col min="15362" max="15362" width="9.5" style="9" customWidth="1"/>
    <col min="15363" max="15363" width="5.75" style="9" customWidth="1"/>
    <col min="15364" max="15365" width="15.75" style="9" customWidth="1"/>
    <col min="15366" max="15366" width="67.25" style="9" customWidth="1"/>
    <col min="15367" max="15367" width="6.25" style="9" customWidth="1"/>
    <col min="15368" max="15369" width="9.875" style="9" bestFit="1" customWidth="1"/>
    <col min="15370" max="15370" width="5.75" style="9" customWidth="1"/>
    <col min="15371" max="15371" width="50.125" style="9" customWidth="1"/>
    <col min="15372" max="15372" width="54" style="9" customWidth="1"/>
    <col min="15373" max="15373" width="30.75" style="9" customWidth="1"/>
    <col min="15374" max="15374" width="13.75" style="9" customWidth="1"/>
    <col min="15375" max="15375" width="11.125" style="9" customWidth="1"/>
    <col min="15376" max="15376" width="18.125" style="9" customWidth="1"/>
    <col min="15377" max="15377" width="18.25" style="9" customWidth="1"/>
    <col min="15378" max="15378" width="15.625" style="9" customWidth="1"/>
    <col min="15379" max="15617" width="8.875" style="9"/>
    <col min="15618" max="15618" width="9.5" style="9" customWidth="1"/>
    <col min="15619" max="15619" width="5.75" style="9" customWidth="1"/>
    <col min="15620" max="15621" width="15.75" style="9" customWidth="1"/>
    <col min="15622" max="15622" width="67.25" style="9" customWidth="1"/>
    <col min="15623" max="15623" width="6.25" style="9" customWidth="1"/>
    <col min="15624" max="15625" width="9.875" style="9" bestFit="1" customWidth="1"/>
    <col min="15626" max="15626" width="5.75" style="9" customWidth="1"/>
    <col min="15627" max="15627" width="50.125" style="9" customWidth="1"/>
    <col min="15628" max="15628" width="54" style="9" customWidth="1"/>
    <col min="15629" max="15629" width="30.75" style="9" customWidth="1"/>
    <col min="15630" max="15630" width="13.75" style="9" customWidth="1"/>
    <col min="15631" max="15631" width="11.125" style="9" customWidth="1"/>
    <col min="15632" max="15632" width="18.125" style="9" customWidth="1"/>
    <col min="15633" max="15633" width="18.25" style="9" customWidth="1"/>
    <col min="15634" max="15634" width="15.625" style="9" customWidth="1"/>
    <col min="15635" max="15873" width="8.875" style="9"/>
    <col min="15874" max="15874" width="9.5" style="9" customWidth="1"/>
    <col min="15875" max="15875" width="5.75" style="9" customWidth="1"/>
    <col min="15876" max="15877" width="15.75" style="9" customWidth="1"/>
    <col min="15878" max="15878" width="67.25" style="9" customWidth="1"/>
    <col min="15879" max="15879" width="6.25" style="9" customWidth="1"/>
    <col min="15880" max="15881" width="9.875" style="9" bestFit="1" customWidth="1"/>
    <col min="15882" max="15882" width="5.75" style="9" customWidth="1"/>
    <col min="15883" max="15883" width="50.125" style="9" customWidth="1"/>
    <col min="15884" max="15884" width="54" style="9" customWidth="1"/>
    <col min="15885" max="15885" width="30.75" style="9" customWidth="1"/>
    <col min="15886" max="15886" width="13.75" style="9" customWidth="1"/>
    <col min="15887" max="15887" width="11.125" style="9" customWidth="1"/>
    <col min="15888" max="15888" width="18.125" style="9" customWidth="1"/>
    <col min="15889" max="15889" width="18.25" style="9" customWidth="1"/>
    <col min="15890" max="15890" width="15.625" style="9" customWidth="1"/>
    <col min="15891" max="16129" width="8.875" style="9"/>
    <col min="16130" max="16130" width="9.5" style="9" customWidth="1"/>
    <col min="16131" max="16131" width="5.75" style="9" customWidth="1"/>
    <col min="16132" max="16133" width="15.75" style="9" customWidth="1"/>
    <col min="16134" max="16134" width="67.25" style="9" customWidth="1"/>
    <col min="16135" max="16135" width="6.25" style="9" customWidth="1"/>
    <col min="16136" max="16137" width="9.875" style="9" bestFit="1" customWidth="1"/>
    <col min="16138" max="16138" width="5.75" style="9" customWidth="1"/>
    <col min="16139" max="16139" width="50.125" style="9" customWidth="1"/>
    <col min="16140" max="16140" width="54" style="9" customWidth="1"/>
    <col min="16141" max="16141" width="30.75" style="9" customWidth="1"/>
    <col min="16142" max="16142" width="13.75" style="9" customWidth="1"/>
    <col min="16143" max="16143" width="11.125" style="9" customWidth="1"/>
    <col min="16144" max="16144" width="18.125" style="9" customWidth="1"/>
    <col min="16145" max="16145" width="18.25" style="9" customWidth="1"/>
    <col min="16146" max="16146" width="15.625" style="9" customWidth="1"/>
    <col min="16147" max="16384" width="8.875" style="9"/>
  </cols>
  <sheetData>
    <row r="2" spans="1:18" ht="20.100000000000001" customHeight="1">
      <c r="C2" s="1" t="s">
        <v>0</v>
      </c>
      <c r="D2" s="1"/>
      <c r="E2" s="1"/>
      <c r="F2" s="2" t="s">
        <v>5562</v>
      </c>
      <c r="H2" s="4" t="s">
        <v>2</v>
      </c>
      <c r="I2" s="5"/>
      <c r="J2" s="6"/>
      <c r="K2" s="7">
        <f>SUM(I:I)</f>
        <v>372228</v>
      </c>
    </row>
    <row r="3" spans="1:18" ht="20.100000000000001" customHeight="1">
      <c r="C3" s="1" t="s">
        <v>3</v>
      </c>
      <c r="D3" s="1"/>
      <c r="E3" s="1"/>
      <c r="F3" s="13" t="s">
        <v>3279</v>
      </c>
    </row>
    <row r="4" spans="1:18" ht="20.100000000000001" customHeight="1">
      <c r="C4" s="1" t="s">
        <v>1373</v>
      </c>
      <c r="D4" s="1"/>
      <c r="E4" s="1"/>
      <c r="F4" s="13" t="s">
        <v>5563</v>
      </c>
      <c r="I4" s="459"/>
    </row>
    <row r="5" spans="1:18" ht="20.100000000000001" customHeight="1">
      <c r="C5" s="1" t="s">
        <v>6</v>
      </c>
      <c r="D5" s="1"/>
      <c r="E5" s="1"/>
      <c r="F5" s="16">
        <v>45250</v>
      </c>
      <c r="I5" s="1724" t="s">
        <v>1493</v>
      </c>
      <c r="K5" s="1725" t="s">
        <v>5564</v>
      </c>
      <c r="L5" s="1726"/>
    </row>
    <row r="6" spans="1:18" ht="20.100000000000001" customHeight="1">
      <c r="C6" s="1" t="s">
        <v>7</v>
      </c>
      <c r="D6" s="1"/>
      <c r="E6" s="1"/>
      <c r="F6" s="16">
        <v>45251</v>
      </c>
      <c r="I6" s="1727"/>
      <c r="K6" s="1728"/>
      <c r="L6" s="1729"/>
    </row>
    <row r="8" spans="1:18" s="8" customFormat="1" ht="19.7" customHeight="1">
      <c r="C8" s="17" t="s">
        <v>8</v>
      </c>
      <c r="D8" s="17" t="s">
        <v>9</v>
      </c>
      <c r="E8" s="17" t="s">
        <v>10</v>
      </c>
      <c r="F8" s="18" t="s">
        <v>11</v>
      </c>
      <c r="G8" s="18" t="s">
        <v>12</v>
      </c>
      <c r="H8" s="18" t="s">
        <v>13</v>
      </c>
      <c r="I8" s="22" t="s">
        <v>14</v>
      </c>
      <c r="J8" s="22" t="s">
        <v>15</v>
      </c>
      <c r="K8" s="18" t="s">
        <v>16</v>
      </c>
      <c r="L8" s="18" t="s">
        <v>17</v>
      </c>
      <c r="M8" s="18" t="s">
        <v>18</v>
      </c>
      <c r="N8" s="30" t="s">
        <v>19</v>
      </c>
      <c r="O8" s="17" t="s">
        <v>20</v>
      </c>
      <c r="P8" s="18" t="s">
        <v>21</v>
      </c>
      <c r="Q8" s="30" t="s">
        <v>22</v>
      </c>
      <c r="R8" s="23" t="s">
        <v>23</v>
      </c>
    </row>
    <row r="9" spans="1:18" s="8" customFormat="1" ht="19.7" customHeight="1">
      <c r="C9" s="17"/>
      <c r="D9" s="483"/>
      <c r="E9" s="483"/>
      <c r="F9" s="484"/>
      <c r="G9" s="107"/>
      <c r="H9" s="107"/>
      <c r="I9" s="487"/>
      <c r="J9" s="22"/>
      <c r="K9" s="24"/>
      <c r="L9" s="18"/>
      <c r="M9" s="18"/>
      <c r="N9" s="30"/>
      <c r="O9" s="17"/>
      <c r="P9" s="18"/>
      <c r="Q9" s="30"/>
      <c r="R9" s="23"/>
    </row>
    <row r="10" spans="1:18" s="8" customFormat="1" ht="19.7" customHeight="1">
      <c r="C10" s="17"/>
      <c r="D10" s="483"/>
      <c r="E10" s="483"/>
      <c r="F10" s="484"/>
      <c r="G10" s="107"/>
      <c r="H10" s="107"/>
      <c r="I10" s="487"/>
      <c r="J10" s="22"/>
      <c r="K10" s="24"/>
      <c r="L10" s="18"/>
      <c r="M10" s="18"/>
      <c r="N10" s="30"/>
      <c r="O10" s="17"/>
      <c r="P10" s="18"/>
      <c r="Q10" s="30"/>
      <c r="R10" s="23"/>
    </row>
    <row r="11" spans="1:18" s="8" customFormat="1" ht="19.7" customHeight="1">
      <c r="C11" s="17"/>
      <c r="D11" s="474" t="s">
        <v>3069</v>
      </c>
      <c r="E11" s="475"/>
      <c r="F11" s="476"/>
      <c r="G11" s="18"/>
      <c r="H11" s="18"/>
      <c r="I11" s="22"/>
      <c r="J11" s="22"/>
      <c r="K11" s="18"/>
      <c r="L11" s="18"/>
      <c r="M11" s="18"/>
      <c r="N11" s="30"/>
      <c r="O11" s="17"/>
      <c r="P11" s="18"/>
      <c r="Q11" s="30"/>
      <c r="R11" s="23"/>
    </row>
    <row r="12" spans="1:18" s="8" customFormat="1" ht="19.7" customHeight="1">
      <c r="A12" s="420" t="s">
        <v>2374</v>
      </c>
      <c r="B12" s="318">
        <v>4</v>
      </c>
      <c r="C12" s="17">
        <v>1</v>
      </c>
      <c r="D12" s="822" t="s">
        <v>270</v>
      </c>
      <c r="E12" s="822" t="s">
        <v>167</v>
      </c>
      <c r="F12" s="120" t="s">
        <v>5572</v>
      </c>
      <c r="G12" s="107">
        <v>1</v>
      </c>
      <c r="H12" s="107">
        <v>6736</v>
      </c>
      <c r="I12" s="118">
        <f t="shared" ref="I12:I17" si="0">G12*H12</f>
        <v>6736</v>
      </c>
      <c r="J12" s="119"/>
      <c r="K12" s="120" t="s">
        <v>5573</v>
      </c>
      <c r="L12" s="1402"/>
      <c r="M12" s="18"/>
      <c r="N12" s="30">
        <v>45222</v>
      </c>
      <c r="O12" s="17"/>
      <c r="P12" s="18"/>
      <c r="Q12" s="18" t="s">
        <v>5574</v>
      </c>
      <c r="R12" s="23"/>
    </row>
    <row r="13" spans="1:18" s="8" customFormat="1" ht="19.7" customHeight="1">
      <c r="A13" s="210" t="s">
        <v>273</v>
      </c>
      <c r="B13" s="318">
        <v>4</v>
      </c>
      <c r="C13" s="17">
        <f>+C12+1</f>
        <v>2</v>
      </c>
      <c r="D13" s="52" t="s">
        <v>167</v>
      </c>
      <c r="E13" s="52" t="s">
        <v>167</v>
      </c>
      <c r="F13" s="120" t="s">
        <v>5575</v>
      </c>
      <c r="G13" s="107">
        <v>2</v>
      </c>
      <c r="H13" s="107">
        <v>700</v>
      </c>
      <c r="I13" s="118">
        <f t="shared" si="0"/>
        <v>1400</v>
      </c>
      <c r="J13" s="119"/>
      <c r="K13" s="120" t="s">
        <v>5576</v>
      </c>
      <c r="L13" s="18"/>
      <c r="M13" s="18"/>
      <c r="N13" s="30">
        <v>45222</v>
      </c>
      <c r="O13" s="17"/>
      <c r="P13" s="18"/>
      <c r="Q13" s="18" t="s">
        <v>5574</v>
      </c>
      <c r="R13" s="23"/>
    </row>
    <row r="14" spans="1:18" s="8" customFormat="1" ht="19.149999999999999" customHeight="1">
      <c r="A14" s="210" t="s">
        <v>273</v>
      </c>
      <c r="B14" s="318">
        <v>4</v>
      </c>
      <c r="C14" s="17">
        <f>+C13+1</f>
        <v>3</v>
      </c>
      <c r="D14" s="52" t="s">
        <v>167</v>
      </c>
      <c r="E14" s="52" t="s">
        <v>167</v>
      </c>
      <c r="F14" s="120" t="s">
        <v>3285</v>
      </c>
      <c r="G14" s="107">
        <v>2</v>
      </c>
      <c r="H14" s="107">
        <v>730</v>
      </c>
      <c r="I14" s="118">
        <f t="shared" si="0"/>
        <v>1460</v>
      </c>
      <c r="J14" s="119"/>
      <c r="K14" s="120" t="s">
        <v>5577</v>
      </c>
      <c r="L14" s="18"/>
      <c r="M14" s="18"/>
      <c r="N14" s="30">
        <v>45222</v>
      </c>
      <c r="O14" s="17"/>
      <c r="P14" s="18"/>
      <c r="Q14" s="18" t="s">
        <v>5574</v>
      </c>
      <c r="R14" s="23"/>
    </row>
    <row r="15" spans="1:18" s="8" customFormat="1" ht="19.149999999999999" customHeight="1">
      <c r="A15" s="210" t="s">
        <v>276</v>
      </c>
      <c r="B15" s="318">
        <v>4</v>
      </c>
      <c r="C15" s="17">
        <f>+C14+1</f>
        <v>4</v>
      </c>
      <c r="D15" s="705" t="s">
        <v>167</v>
      </c>
      <c r="E15" s="705" t="s">
        <v>167</v>
      </c>
      <c r="F15" s="1095" t="s">
        <v>1761</v>
      </c>
      <c r="G15" s="360"/>
      <c r="H15" s="360">
        <v>19</v>
      </c>
      <c r="I15" s="545">
        <f t="shared" si="0"/>
        <v>0</v>
      </c>
      <c r="J15" s="285"/>
      <c r="K15" s="369" t="s">
        <v>5578</v>
      </c>
      <c r="L15" s="18"/>
      <c r="M15" s="18"/>
      <c r="N15" s="30"/>
      <c r="O15" s="17"/>
      <c r="P15" s="18"/>
      <c r="Q15" s="30"/>
      <c r="R15" s="23"/>
    </row>
    <row r="16" spans="1:18" s="8" customFormat="1" ht="19.7" customHeight="1">
      <c r="A16" s="210" t="s">
        <v>276</v>
      </c>
      <c r="B16" s="318">
        <v>4</v>
      </c>
      <c r="C16" s="17">
        <f>+C15+1</f>
        <v>5</v>
      </c>
      <c r="D16" s="283" t="s">
        <v>167</v>
      </c>
      <c r="E16" s="283" t="s">
        <v>167</v>
      </c>
      <c r="F16" s="417" t="s">
        <v>3119</v>
      </c>
      <c r="G16" s="705"/>
      <c r="H16" s="222">
        <v>75</v>
      </c>
      <c r="I16" s="545">
        <f t="shared" si="0"/>
        <v>0</v>
      </c>
      <c r="J16" s="545"/>
      <c r="K16" s="369" t="s">
        <v>5579</v>
      </c>
      <c r="L16" s="18"/>
      <c r="M16" s="18"/>
      <c r="N16" s="30"/>
      <c r="O16" s="17"/>
      <c r="P16" s="18"/>
      <c r="Q16" s="30"/>
      <c r="R16" s="23"/>
    </row>
    <row r="17" spans="1:18" s="8" customFormat="1" ht="19.7" customHeight="1">
      <c r="A17" s="210" t="s">
        <v>276</v>
      </c>
      <c r="B17" s="318">
        <v>4</v>
      </c>
      <c r="C17" s="17">
        <f>+C16+1</f>
        <v>6</v>
      </c>
      <c r="D17" s="283" t="s">
        <v>167</v>
      </c>
      <c r="E17" s="283" t="s">
        <v>167</v>
      </c>
      <c r="F17" s="1025" t="s">
        <v>2367</v>
      </c>
      <c r="G17" s="705"/>
      <c r="H17" s="705"/>
      <c r="I17" s="545">
        <f t="shared" si="0"/>
        <v>0</v>
      </c>
      <c r="J17" s="928"/>
      <c r="K17" s="1025" t="s">
        <v>5580</v>
      </c>
      <c r="L17" s="18"/>
      <c r="M17" s="18"/>
      <c r="N17" s="30"/>
      <c r="O17" s="17"/>
      <c r="P17" s="18"/>
      <c r="Q17" s="30"/>
      <c r="R17" s="23"/>
    </row>
    <row r="18" spans="1:18" s="8" customFormat="1" ht="19.7" customHeight="1">
      <c r="C18" s="17"/>
      <c r="D18" s="17"/>
      <c r="E18" s="17"/>
      <c r="F18" s="18"/>
      <c r="G18" s="18"/>
      <c r="H18" s="18"/>
      <c r="I18" s="22"/>
      <c r="J18" s="22"/>
      <c r="K18" s="18"/>
      <c r="L18" s="18"/>
      <c r="M18" s="18"/>
      <c r="N18" s="30"/>
      <c r="O18" s="17"/>
      <c r="P18" s="18"/>
      <c r="Q18" s="30"/>
      <c r="R18" s="23"/>
    </row>
    <row r="19" spans="1:18" s="8" customFormat="1" ht="19.7" customHeight="1">
      <c r="C19" s="17"/>
      <c r="D19" s="17"/>
      <c r="E19" s="17"/>
      <c r="F19" s="1590">
        <f>SUM(I12:I18)</f>
        <v>9596</v>
      </c>
      <c r="G19" s="18"/>
      <c r="H19" s="18"/>
      <c r="I19" s="22"/>
      <c r="J19" s="22"/>
      <c r="K19" s="18"/>
      <c r="L19" s="18"/>
      <c r="M19" s="18"/>
      <c r="N19" s="30"/>
      <c r="O19" s="17"/>
      <c r="P19" s="18"/>
      <c r="Q19" s="30"/>
      <c r="R19" s="23"/>
    </row>
    <row r="20" spans="1:18" s="8" customFormat="1" ht="19.7" customHeight="1">
      <c r="C20" s="17"/>
      <c r="D20" s="17"/>
      <c r="E20" s="17"/>
      <c r="F20" s="1073"/>
      <c r="G20" s="18"/>
      <c r="H20" s="18"/>
      <c r="I20" s="22"/>
      <c r="J20" s="22"/>
      <c r="K20" s="18"/>
      <c r="L20" s="18"/>
      <c r="M20" s="18"/>
      <c r="N20" s="30"/>
      <c r="O20" s="17"/>
      <c r="P20" s="18"/>
      <c r="Q20" s="30"/>
      <c r="R20" s="23"/>
    </row>
    <row r="21" spans="1:18" s="8" customFormat="1" ht="19.7" customHeight="1">
      <c r="C21" s="17"/>
      <c r="D21" s="17"/>
      <c r="E21" s="17"/>
      <c r="F21" s="1073"/>
      <c r="G21" s="18"/>
      <c r="H21" s="18"/>
      <c r="I21" s="1735"/>
      <c r="J21" s="22"/>
      <c r="K21" s="18"/>
      <c r="L21" s="18"/>
      <c r="M21" s="18"/>
      <c r="N21" s="30"/>
      <c r="O21" s="17"/>
      <c r="P21" s="18"/>
      <c r="Q21" s="30"/>
      <c r="R21" s="23"/>
    </row>
    <row r="22" spans="1:18" s="8" customFormat="1" ht="19.7" customHeight="1">
      <c r="C22" s="17"/>
      <c r="D22" s="474" t="s">
        <v>5581</v>
      </c>
      <c r="E22" s="475"/>
      <c r="F22" s="476"/>
      <c r="G22" s="18"/>
      <c r="H22" s="18"/>
      <c r="I22" s="1735"/>
      <c r="J22" s="22"/>
      <c r="K22" s="18"/>
      <c r="L22" s="18"/>
      <c r="M22" s="18"/>
      <c r="N22" s="30"/>
      <c r="O22" s="17"/>
      <c r="P22" s="18"/>
      <c r="Q22" s="30"/>
      <c r="R22" s="23"/>
    </row>
    <row r="23" spans="1:18" s="8" customFormat="1" ht="19.7" customHeight="1">
      <c r="A23" s="518" t="s">
        <v>5582</v>
      </c>
      <c r="B23" s="1126">
        <v>6</v>
      </c>
      <c r="C23" s="17">
        <f>+C17+1</f>
        <v>7</v>
      </c>
      <c r="D23" s="704" t="s">
        <v>4108</v>
      </c>
      <c r="E23" s="704" t="s">
        <v>4108</v>
      </c>
      <c r="F23" s="1736" t="s">
        <v>5583</v>
      </c>
      <c r="G23" s="694">
        <v>1</v>
      </c>
      <c r="H23" s="694">
        <v>68000</v>
      </c>
      <c r="I23" s="118">
        <f t="shared" ref="I23:I40" si="1">G23*H23</f>
        <v>68000</v>
      </c>
      <c r="J23" s="22"/>
      <c r="K23" s="24" t="s">
        <v>5583</v>
      </c>
      <c r="L23" s="1402"/>
      <c r="M23" s="18"/>
      <c r="N23" s="30">
        <v>45222</v>
      </c>
      <c r="O23" s="17"/>
      <c r="P23" s="18" t="s">
        <v>5574</v>
      </c>
      <c r="Q23" s="18" t="s">
        <v>5574</v>
      </c>
      <c r="R23" s="23"/>
    </row>
    <row r="24" spans="1:18" s="8" customFormat="1" ht="19.7" customHeight="1">
      <c r="A24" s="210" t="s">
        <v>276</v>
      </c>
      <c r="B24" s="1126">
        <v>6</v>
      </c>
      <c r="C24" s="17">
        <f>+C23+1</f>
        <v>8</v>
      </c>
      <c r="D24" s="107" t="s">
        <v>1097</v>
      </c>
      <c r="E24" s="107" t="s">
        <v>167</v>
      </c>
      <c r="F24" s="24">
        <v>620705008</v>
      </c>
      <c r="G24" s="18">
        <v>10</v>
      </c>
      <c r="H24" s="18">
        <v>42</v>
      </c>
      <c r="I24" s="118">
        <f t="shared" si="1"/>
        <v>420</v>
      </c>
      <c r="J24" s="22"/>
      <c r="K24" s="24" t="s">
        <v>5584</v>
      </c>
      <c r="L24" s="18"/>
      <c r="M24" s="18"/>
      <c r="N24" s="30">
        <v>45222</v>
      </c>
      <c r="O24" s="17"/>
      <c r="P24" s="18"/>
      <c r="Q24" s="18" t="s">
        <v>5574</v>
      </c>
      <c r="R24" s="23"/>
    </row>
    <row r="25" spans="1:18" s="8" customFormat="1" ht="19.7" customHeight="1">
      <c r="A25" s="210" t="s">
        <v>273</v>
      </c>
      <c r="B25" s="1126">
        <v>6</v>
      </c>
      <c r="C25" s="17">
        <f t="shared" ref="C25:C40" si="2">+C24+1</f>
        <v>9</v>
      </c>
      <c r="D25" s="107" t="s">
        <v>167</v>
      </c>
      <c r="E25" s="107" t="s">
        <v>167</v>
      </c>
      <c r="F25" s="511" t="s">
        <v>5585</v>
      </c>
      <c r="G25" s="18">
        <v>8</v>
      </c>
      <c r="H25" s="18">
        <v>793</v>
      </c>
      <c r="I25" s="118">
        <f t="shared" si="1"/>
        <v>6344</v>
      </c>
      <c r="J25" s="22"/>
      <c r="K25" s="24" t="s">
        <v>2459</v>
      </c>
      <c r="L25" s="18"/>
      <c r="M25" s="18"/>
      <c r="N25" s="30">
        <v>45222</v>
      </c>
      <c r="O25" s="17"/>
      <c r="P25" s="18"/>
      <c r="Q25" s="18" t="s">
        <v>5574</v>
      </c>
      <c r="R25" s="23"/>
    </row>
    <row r="26" spans="1:18" s="8" customFormat="1" ht="19.7" customHeight="1">
      <c r="A26" s="210" t="s">
        <v>628</v>
      </c>
      <c r="B26" s="1126">
        <v>6</v>
      </c>
      <c r="C26" s="17">
        <f t="shared" si="2"/>
        <v>10</v>
      </c>
      <c r="D26" s="107" t="s">
        <v>167</v>
      </c>
      <c r="E26" s="107" t="s">
        <v>167</v>
      </c>
      <c r="F26" s="511" t="s">
        <v>5586</v>
      </c>
      <c r="G26" s="18">
        <v>1</v>
      </c>
      <c r="H26" s="18">
        <v>16340</v>
      </c>
      <c r="I26" s="118">
        <f t="shared" si="1"/>
        <v>16340</v>
      </c>
      <c r="J26" s="22"/>
      <c r="K26" s="24" t="s">
        <v>2120</v>
      </c>
      <c r="L26" s="18" t="s">
        <v>5587</v>
      </c>
      <c r="M26" s="18"/>
      <c r="N26" s="30">
        <v>45222</v>
      </c>
      <c r="O26" s="17"/>
      <c r="P26" s="18"/>
      <c r="Q26" s="18" t="s">
        <v>5574</v>
      </c>
      <c r="R26" s="23"/>
    </row>
    <row r="27" spans="1:18" s="8" customFormat="1" ht="19.7" customHeight="1">
      <c r="A27" s="210" t="s">
        <v>276</v>
      </c>
      <c r="B27" s="1126">
        <v>6</v>
      </c>
      <c r="C27" s="17">
        <f t="shared" si="2"/>
        <v>11</v>
      </c>
      <c r="D27" s="705" t="s">
        <v>167</v>
      </c>
      <c r="E27" s="705" t="s">
        <v>167</v>
      </c>
      <c r="F27" s="1095" t="s">
        <v>1761</v>
      </c>
      <c r="G27" s="360"/>
      <c r="H27" s="360">
        <v>19</v>
      </c>
      <c r="I27" s="545">
        <f t="shared" si="1"/>
        <v>0</v>
      </c>
      <c r="J27" s="285"/>
      <c r="K27" s="369" t="s">
        <v>5578</v>
      </c>
      <c r="L27" s="18"/>
      <c r="M27" s="18"/>
      <c r="N27" s="30"/>
      <c r="O27" s="17"/>
      <c r="P27" s="18"/>
      <c r="Q27" s="30"/>
      <c r="R27" s="23"/>
    </row>
    <row r="28" spans="1:18" s="8" customFormat="1" ht="19.7" customHeight="1">
      <c r="A28" s="210" t="s">
        <v>276</v>
      </c>
      <c r="B28" s="1126">
        <v>6</v>
      </c>
      <c r="C28" s="17">
        <f t="shared" si="2"/>
        <v>12</v>
      </c>
      <c r="D28" s="283" t="s">
        <v>167</v>
      </c>
      <c r="E28" s="283" t="s">
        <v>167</v>
      </c>
      <c r="F28" s="417" t="s">
        <v>2367</v>
      </c>
      <c r="G28" s="541"/>
      <c r="H28" s="222">
        <v>75</v>
      </c>
      <c r="I28" s="222">
        <f t="shared" si="1"/>
        <v>0</v>
      </c>
      <c r="J28" s="545"/>
      <c r="K28" s="369" t="s">
        <v>5588</v>
      </c>
      <c r="L28" s="18"/>
      <c r="M28" s="18"/>
      <c r="N28" s="30"/>
      <c r="O28" s="17"/>
      <c r="P28" s="18"/>
      <c r="Q28" s="30"/>
      <c r="R28" s="23"/>
    </row>
    <row r="29" spans="1:18" s="8" customFormat="1" ht="19.7" customHeight="1">
      <c r="A29" s="210" t="s">
        <v>282</v>
      </c>
      <c r="B29" s="1126">
        <v>6</v>
      </c>
      <c r="C29" s="17">
        <f t="shared" si="2"/>
        <v>13</v>
      </c>
      <c r="D29" s="107" t="s">
        <v>167</v>
      </c>
      <c r="E29" s="107" t="s">
        <v>167</v>
      </c>
      <c r="F29" s="511" t="s">
        <v>5589</v>
      </c>
      <c r="G29" s="18">
        <v>4</v>
      </c>
      <c r="H29" s="18">
        <v>1190</v>
      </c>
      <c r="I29" s="118">
        <f t="shared" si="1"/>
        <v>4760</v>
      </c>
      <c r="J29" s="22"/>
      <c r="K29" s="24" t="s">
        <v>874</v>
      </c>
      <c r="L29" s="18"/>
      <c r="M29" s="18"/>
      <c r="N29" s="30">
        <v>45222</v>
      </c>
      <c r="O29" s="17"/>
      <c r="P29" s="18"/>
      <c r="Q29" s="18" t="s">
        <v>5574</v>
      </c>
      <c r="R29" s="23"/>
    </row>
    <row r="30" spans="1:18" s="8" customFormat="1" ht="19.7" customHeight="1">
      <c r="A30" s="210" t="s">
        <v>282</v>
      </c>
      <c r="B30" s="1126">
        <v>6</v>
      </c>
      <c r="C30" s="17">
        <f t="shared" si="2"/>
        <v>14</v>
      </c>
      <c r="D30" s="107" t="s">
        <v>167</v>
      </c>
      <c r="E30" s="107" t="s">
        <v>167</v>
      </c>
      <c r="F30" s="511" t="s">
        <v>5590</v>
      </c>
      <c r="G30" s="18">
        <v>2</v>
      </c>
      <c r="H30" s="18">
        <v>1330</v>
      </c>
      <c r="I30" s="118">
        <f t="shared" si="1"/>
        <v>2660</v>
      </c>
      <c r="J30" s="22"/>
      <c r="K30" s="24" t="s">
        <v>5591</v>
      </c>
      <c r="L30" s="18"/>
      <c r="M30" s="18"/>
      <c r="N30" s="30">
        <v>45222</v>
      </c>
      <c r="O30" s="17"/>
      <c r="P30" s="18"/>
      <c r="Q30" s="18" t="s">
        <v>5574</v>
      </c>
      <c r="R30" s="23"/>
    </row>
    <row r="31" spans="1:18" s="8" customFormat="1" ht="19.7" customHeight="1">
      <c r="A31" s="420" t="s">
        <v>5592</v>
      </c>
      <c r="B31" s="1126">
        <v>6</v>
      </c>
      <c r="C31" s="17">
        <f t="shared" si="2"/>
        <v>15</v>
      </c>
      <c r="D31" s="822" t="s">
        <v>270</v>
      </c>
      <c r="E31" s="822" t="s">
        <v>167</v>
      </c>
      <c r="F31" s="1737" t="s">
        <v>5593</v>
      </c>
      <c r="G31" s="420">
        <v>2</v>
      </c>
      <c r="H31" s="420">
        <v>31250</v>
      </c>
      <c r="I31" s="118">
        <f t="shared" si="1"/>
        <v>62500</v>
      </c>
      <c r="J31" s="22"/>
      <c r="K31" s="24" t="s">
        <v>5594</v>
      </c>
      <c r="L31" s="1402"/>
      <c r="M31" s="18"/>
      <c r="N31" s="30">
        <v>45222</v>
      </c>
      <c r="O31" s="17"/>
      <c r="P31" s="18"/>
      <c r="Q31" s="18" t="s">
        <v>5574</v>
      </c>
      <c r="R31" s="23"/>
    </row>
    <row r="32" spans="1:18" s="8" customFormat="1" ht="19.7" customHeight="1">
      <c r="A32" s="210" t="s">
        <v>276</v>
      </c>
      <c r="B32" s="1126">
        <v>6</v>
      </c>
      <c r="C32" s="17">
        <f t="shared" si="2"/>
        <v>16</v>
      </c>
      <c r="D32" s="107" t="s">
        <v>167</v>
      </c>
      <c r="E32" s="107" t="s">
        <v>167</v>
      </c>
      <c r="F32" s="511" t="s">
        <v>1761</v>
      </c>
      <c r="G32" s="18">
        <v>86</v>
      </c>
      <c r="H32" s="18">
        <v>19</v>
      </c>
      <c r="I32" s="118">
        <f t="shared" si="1"/>
        <v>1634</v>
      </c>
      <c r="J32" s="22"/>
      <c r="K32" s="24" t="s">
        <v>5595</v>
      </c>
      <c r="L32" s="18"/>
      <c r="M32" s="18"/>
      <c r="N32" s="30">
        <v>45222</v>
      </c>
      <c r="O32" s="17"/>
      <c r="P32" s="18"/>
      <c r="Q32" s="18" t="s">
        <v>5574</v>
      </c>
      <c r="R32" s="23"/>
    </row>
    <row r="33" spans="1:18" s="8" customFormat="1" ht="19.7" customHeight="1">
      <c r="A33" s="210" t="s">
        <v>276</v>
      </c>
      <c r="B33" s="1126">
        <v>6</v>
      </c>
      <c r="C33" s="17">
        <f t="shared" si="2"/>
        <v>17</v>
      </c>
      <c r="D33" s="283" t="s">
        <v>167</v>
      </c>
      <c r="E33" s="283" t="s">
        <v>167</v>
      </c>
      <c r="F33" s="417" t="s">
        <v>2357</v>
      </c>
      <c r="G33" s="541"/>
      <c r="H33" s="222">
        <v>75</v>
      </c>
      <c r="I33" s="222">
        <f t="shared" si="1"/>
        <v>0</v>
      </c>
      <c r="J33" s="545"/>
      <c r="K33" s="369" t="s">
        <v>5596</v>
      </c>
      <c r="L33" s="18"/>
      <c r="M33" s="18"/>
      <c r="N33" s="30"/>
      <c r="O33" s="17"/>
      <c r="P33" s="18"/>
      <c r="Q33" s="30"/>
      <c r="R33" s="23"/>
    </row>
    <row r="34" spans="1:18" s="8" customFormat="1" ht="19.7" customHeight="1">
      <c r="A34" s="210" t="s">
        <v>282</v>
      </c>
      <c r="B34" s="1126">
        <v>6</v>
      </c>
      <c r="C34" s="17">
        <f t="shared" si="2"/>
        <v>18</v>
      </c>
      <c r="D34" s="52" t="s">
        <v>167</v>
      </c>
      <c r="E34" s="52" t="s">
        <v>167</v>
      </c>
      <c r="F34" s="511" t="s">
        <v>5597</v>
      </c>
      <c r="G34" s="18">
        <v>24</v>
      </c>
      <c r="H34" s="18">
        <v>1301</v>
      </c>
      <c r="I34" s="220">
        <f t="shared" si="1"/>
        <v>31224</v>
      </c>
      <c r="J34" s="22"/>
      <c r="K34" s="24" t="s">
        <v>5598</v>
      </c>
      <c r="L34" s="18"/>
      <c r="M34" s="18"/>
      <c r="N34" s="30">
        <v>45222</v>
      </c>
      <c r="O34" s="17"/>
      <c r="P34" s="18"/>
      <c r="Q34" s="18" t="s">
        <v>5574</v>
      </c>
      <c r="R34" s="23"/>
    </row>
    <row r="35" spans="1:18" s="8" customFormat="1" ht="19.7" customHeight="1">
      <c r="A35" s="210" t="s">
        <v>276</v>
      </c>
      <c r="B35" s="1126">
        <v>6</v>
      </c>
      <c r="C35" s="17">
        <f t="shared" si="2"/>
        <v>19</v>
      </c>
      <c r="D35" s="52" t="s">
        <v>167</v>
      </c>
      <c r="E35" s="52" t="s">
        <v>167</v>
      </c>
      <c r="F35" s="321" t="s">
        <v>2301</v>
      </c>
      <c r="G35" s="112">
        <v>48</v>
      </c>
      <c r="H35" s="220">
        <v>10</v>
      </c>
      <c r="I35" s="220">
        <f t="shared" si="1"/>
        <v>480</v>
      </c>
      <c r="J35" s="109"/>
      <c r="K35" s="57" t="s">
        <v>5599</v>
      </c>
      <c r="L35" s="18"/>
      <c r="M35" s="18"/>
      <c r="N35" s="30">
        <v>45222</v>
      </c>
      <c r="O35" s="17"/>
      <c r="P35" s="18"/>
      <c r="Q35" s="18" t="s">
        <v>5574</v>
      </c>
      <c r="R35" s="23"/>
    </row>
    <row r="36" spans="1:18" s="8" customFormat="1" ht="19.7" customHeight="1">
      <c r="A36" s="420" t="s">
        <v>2374</v>
      </c>
      <c r="B36" s="1126">
        <v>6</v>
      </c>
      <c r="C36" s="17">
        <f t="shared" si="2"/>
        <v>20</v>
      </c>
      <c r="D36" s="822" t="s">
        <v>270</v>
      </c>
      <c r="E36" s="822" t="s">
        <v>167</v>
      </c>
      <c r="F36" s="1737" t="s">
        <v>5600</v>
      </c>
      <c r="G36" s="420">
        <v>4</v>
      </c>
      <c r="H36" s="420">
        <v>1420</v>
      </c>
      <c r="I36" s="220">
        <f t="shared" si="1"/>
        <v>5680</v>
      </c>
      <c r="J36" s="22"/>
      <c r="K36" s="24" t="s">
        <v>5601</v>
      </c>
      <c r="L36" s="1402"/>
      <c r="M36" s="18"/>
      <c r="N36" s="30">
        <v>45222</v>
      </c>
      <c r="O36" s="17"/>
      <c r="P36" s="18"/>
      <c r="Q36" s="138" t="s">
        <v>5602</v>
      </c>
      <c r="R36" s="23"/>
    </row>
    <row r="37" spans="1:18" s="8" customFormat="1" ht="19.7" customHeight="1">
      <c r="A37" s="210" t="s">
        <v>276</v>
      </c>
      <c r="B37" s="1126">
        <v>6</v>
      </c>
      <c r="C37" s="17">
        <f t="shared" si="2"/>
        <v>21</v>
      </c>
      <c r="D37" s="52" t="s">
        <v>167</v>
      </c>
      <c r="E37" s="52" t="s">
        <v>167</v>
      </c>
      <c r="F37" s="511" t="s">
        <v>3945</v>
      </c>
      <c r="G37" s="18">
        <v>12</v>
      </c>
      <c r="H37" s="18">
        <v>54</v>
      </c>
      <c r="I37" s="220">
        <f t="shared" si="1"/>
        <v>648</v>
      </c>
      <c r="J37" s="22"/>
      <c r="K37" s="24" t="s">
        <v>5603</v>
      </c>
      <c r="L37" s="18"/>
      <c r="M37" s="18"/>
      <c r="N37" s="30">
        <v>45222</v>
      </c>
      <c r="O37" s="17"/>
      <c r="P37" s="18"/>
      <c r="Q37" s="18" t="s">
        <v>5574</v>
      </c>
      <c r="R37" s="23"/>
    </row>
    <row r="38" spans="1:18" s="8" customFormat="1" ht="19.7" customHeight="1">
      <c r="A38" s="420" t="s">
        <v>642</v>
      </c>
      <c r="B38" s="1126">
        <v>6</v>
      </c>
      <c r="C38" s="17">
        <f t="shared" si="2"/>
        <v>22</v>
      </c>
      <c r="D38" s="822" t="s">
        <v>270</v>
      </c>
      <c r="E38" s="822" t="s">
        <v>167</v>
      </c>
      <c r="F38" s="1737" t="s">
        <v>5604</v>
      </c>
      <c r="G38" s="420">
        <v>2</v>
      </c>
      <c r="H38" s="420">
        <v>21250</v>
      </c>
      <c r="I38" s="220">
        <f>G38*H38</f>
        <v>42500</v>
      </c>
      <c r="J38" s="22"/>
      <c r="K38" s="24" t="s">
        <v>5605</v>
      </c>
      <c r="L38" s="1402"/>
      <c r="M38" s="18"/>
      <c r="N38" s="30">
        <v>45222</v>
      </c>
      <c r="O38" s="17"/>
      <c r="P38" s="18"/>
      <c r="Q38" s="18" t="s">
        <v>5574</v>
      </c>
      <c r="R38" s="23"/>
    </row>
    <row r="39" spans="1:18" s="8" customFormat="1" ht="19.7" customHeight="1">
      <c r="A39" s="420" t="s">
        <v>642</v>
      </c>
      <c r="B39" s="1126">
        <v>6</v>
      </c>
      <c r="C39" s="17">
        <f t="shared" si="2"/>
        <v>23</v>
      </c>
      <c r="D39" s="822" t="s">
        <v>270</v>
      </c>
      <c r="E39" s="822" t="s">
        <v>167</v>
      </c>
      <c r="F39" s="1737" t="s">
        <v>5606</v>
      </c>
      <c r="G39" s="420">
        <v>2</v>
      </c>
      <c r="H39" s="420">
        <v>15125</v>
      </c>
      <c r="I39" s="220">
        <f t="shared" si="1"/>
        <v>30250</v>
      </c>
      <c r="J39" s="22"/>
      <c r="K39" s="24" t="s">
        <v>5607</v>
      </c>
      <c r="L39" s="1402"/>
      <c r="M39" s="18"/>
      <c r="N39" s="30">
        <v>45222</v>
      </c>
      <c r="O39" s="17"/>
      <c r="P39" s="18"/>
      <c r="Q39" s="18" t="s">
        <v>5574</v>
      </c>
      <c r="R39" s="23"/>
    </row>
    <row r="40" spans="1:18" s="8" customFormat="1" ht="19.7" customHeight="1">
      <c r="A40" s="420" t="s">
        <v>642</v>
      </c>
      <c r="B40" s="1126">
        <v>6</v>
      </c>
      <c r="C40" s="17">
        <f t="shared" si="2"/>
        <v>24</v>
      </c>
      <c r="D40" s="822" t="s">
        <v>270</v>
      </c>
      <c r="E40" s="822" t="s">
        <v>167</v>
      </c>
      <c r="F40" s="1737" t="s">
        <v>5608</v>
      </c>
      <c r="G40" s="420">
        <v>4</v>
      </c>
      <c r="H40" s="420">
        <v>14625</v>
      </c>
      <c r="I40" s="220">
        <f t="shared" si="1"/>
        <v>58500</v>
      </c>
      <c r="J40" s="22"/>
      <c r="K40" s="24" t="s">
        <v>5609</v>
      </c>
      <c r="L40" s="1402"/>
      <c r="M40" s="18"/>
      <c r="N40" s="30">
        <v>45222</v>
      </c>
      <c r="O40" s="17"/>
      <c r="P40" s="18"/>
      <c r="Q40" s="18" t="s">
        <v>5574</v>
      </c>
      <c r="R40" s="23"/>
    </row>
    <row r="41" spans="1:18" s="8" customFormat="1" ht="19.7" customHeight="1">
      <c r="C41" s="17"/>
      <c r="D41" s="17"/>
      <c r="E41" s="17"/>
      <c r="F41" s="120"/>
      <c r="G41" s="107"/>
      <c r="H41" s="107"/>
      <c r="I41" s="118"/>
      <c r="J41" s="22"/>
      <c r="K41" s="18"/>
      <c r="L41" s="18"/>
      <c r="M41" s="18"/>
      <c r="N41" s="30"/>
      <c r="O41" s="17"/>
      <c r="P41" s="18"/>
      <c r="Q41" s="30"/>
      <c r="R41" s="23"/>
    </row>
    <row r="42" spans="1:18" s="8" customFormat="1" ht="19.7" customHeight="1">
      <c r="C42" s="17"/>
      <c r="D42" s="17"/>
      <c r="E42" s="17"/>
      <c r="F42" s="511"/>
      <c r="G42" s="18"/>
      <c r="H42" s="18"/>
      <c r="I42" s="1735"/>
      <c r="J42" s="22"/>
      <c r="K42" s="18"/>
      <c r="L42" s="18"/>
      <c r="M42" s="18"/>
      <c r="N42" s="30"/>
      <c r="O42" s="17"/>
      <c r="P42" s="18"/>
      <c r="Q42" s="30"/>
      <c r="R42" s="23"/>
    </row>
    <row r="43" spans="1:18" s="8" customFormat="1" ht="19.7" customHeight="1">
      <c r="C43" s="17"/>
      <c r="D43" s="17"/>
      <c r="E43" s="17"/>
      <c r="F43" s="1590">
        <f>SUM(I23:I42)</f>
        <v>331940</v>
      </c>
      <c r="G43" s="18"/>
      <c r="H43" s="18"/>
      <c r="I43" s="1735"/>
      <c r="J43" s="22"/>
      <c r="K43" s="18"/>
      <c r="L43" s="18"/>
      <c r="M43" s="18"/>
      <c r="N43" s="30"/>
      <c r="O43" s="17"/>
      <c r="P43" s="18"/>
      <c r="Q43" s="30"/>
      <c r="R43" s="23"/>
    </row>
    <row r="44" spans="1:18" s="8" customFormat="1" ht="19.7" customHeight="1">
      <c r="C44" s="17"/>
      <c r="D44" s="17"/>
      <c r="E44" s="17"/>
      <c r="F44" s="1073"/>
      <c r="G44" s="18"/>
      <c r="H44" s="18"/>
      <c r="I44" s="1735"/>
      <c r="J44" s="22"/>
      <c r="K44" s="18"/>
      <c r="L44" s="18"/>
      <c r="M44" s="18"/>
      <c r="N44" s="30"/>
      <c r="O44" s="17"/>
      <c r="P44" s="18"/>
      <c r="Q44" s="30"/>
      <c r="R44" s="23"/>
    </row>
    <row r="45" spans="1:18" s="8" customFormat="1" ht="19.7" customHeight="1">
      <c r="C45" s="17"/>
      <c r="D45" s="17"/>
      <c r="E45" s="17"/>
      <c r="F45" s="1073"/>
      <c r="G45" s="18"/>
      <c r="H45" s="18"/>
      <c r="I45" s="1735"/>
      <c r="J45" s="22"/>
      <c r="K45" s="18"/>
      <c r="L45" s="18"/>
      <c r="M45" s="18"/>
      <c r="N45" s="30"/>
      <c r="O45" s="17"/>
      <c r="P45" s="18"/>
      <c r="Q45" s="30"/>
      <c r="R45" s="23"/>
    </row>
    <row r="46" spans="1:18" s="8" customFormat="1" ht="19.7" customHeight="1">
      <c r="C46" s="17"/>
      <c r="D46" s="17"/>
      <c r="E46" s="17"/>
      <c r="F46" s="1073"/>
      <c r="G46" s="634"/>
      <c r="H46" s="18"/>
      <c r="I46" s="177"/>
      <c r="J46" s="22"/>
      <c r="K46" s="53"/>
      <c r="L46" s="18"/>
      <c r="M46" s="24"/>
      <c r="N46" s="30"/>
      <c r="O46" s="17"/>
      <c r="P46" s="18"/>
      <c r="Q46" s="30"/>
      <c r="R46" s="23"/>
    </row>
    <row r="47" spans="1:18" s="473" customFormat="1" ht="19.7" customHeight="1">
      <c r="A47" s="8"/>
      <c r="B47" s="8"/>
      <c r="C47" s="17"/>
      <c r="D47" s="34"/>
      <c r="E47" s="34"/>
      <c r="F47" s="1073"/>
      <c r="G47" s="334"/>
      <c r="H47" s="33"/>
      <c r="I47" s="177"/>
      <c r="J47" s="327"/>
      <c r="K47" s="328"/>
      <c r="L47" s="33"/>
      <c r="M47" s="471"/>
      <c r="N47" s="472"/>
      <c r="O47" s="34"/>
      <c r="P47" s="33"/>
      <c r="Q47" s="472"/>
      <c r="R47" s="40"/>
    </row>
    <row r="48" spans="1:18" s="8" customFormat="1" ht="19.7" customHeight="1">
      <c r="C48" s="17"/>
      <c r="D48" s="1738" t="s">
        <v>5610</v>
      </c>
      <c r="E48" s="1739"/>
      <c r="F48" s="1740"/>
      <c r="G48" s="634"/>
      <c r="H48" s="18"/>
      <c r="I48" s="177"/>
      <c r="J48" s="22"/>
      <c r="K48" s="53"/>
      <c r="L48" s="18"/>
      <c r="M48" s="24"/>
      <c r="N48" s="30"/>
      <c r="O48" s="17"/>
      <c r="P48" s="18"/>
      <c r="Q48" s="30"/>
      <c r="R48" s="23"/>
    </row>
    <row r="49" spans="1:18" s="8" customFormat="1" ht="19.7" customHeight="1">
      <c r="A49" s="1018" t="s">
        <v>628</v>
      </c>
      <c r="B49" s="1464">
        <v>1</v>
      </c>
      <c r="C49" s="17">
        <f>+C40+1</f>
        <v>25</v>
      </c>
      <c r="D49" s="1364" t="s">
        <v>167</v>
      </c>
      <c r="E49" s="161" t="s">
        <v>167</v>
      </c>
      <c r="F49" s="511" t="s">
        <v>1442</v>
      </c>
      <c r="G49" s="634">
        <v>1</v>
      </c>
      <c r="H49" s="210">
        <v>3150</v>
      </c>
      <c r="I49" s="247">
        <f t="shared" ref="I49:I60" si="3">G49*H49</f>
        <v>3150</v>
      </c>
      <c r="J49" s="22"/>
      <c r="K49" s="53" t="s">
        <v>5611</v>
      </c>
      <c r="L49" s="18"/>
      <c r="M49" s="24"/>
      <c r="N49" s="30">
        <v>45222</v>
      </c>
      <c r="O49" s="17"/>
      <c r="P49" s="18"/>
      <c r="Q49" s="18" t="s">
        <v>5574</v>
      </c>
      <c r="R49" s="23"/>
    </row>
    <row r="50" spans="1:18" s="8" customFormat="1" ht="19.7" customHeight="1">
      <c r="A50" s="1018" t="s">
        <v>628</v>
      </c>
      <c r="B50" s="1464">
        <v>1</v>
      </c>
      <c r="C50" s="17">
        <f t="shared" ref="C50:C60" si="4">+C49+1</f>
        <v>26</v>
      </c>
      <c r="D50" s="1364" t="s">
        <v>167</v>
      </c>
      <c r="E50" s="161" t="s">
        <v>167</v>
      </c>
      <c r="F50" s="511" t="s">
        <v>1445</v>
      </c>
      <c r="G50" s="634">
        <v>1</v>
      </c>
      <c r="H50" s="210">
        <v>2150</v>
      </c>
      <c r="I50" s="247">
        <f t="shared" si="3"/>
        <v>2150</v>
      </c>
      <c r="J50" s="22"/>
      <c r="K50" s="53" t="s">
        <v>1446</v>
      </c>
      <c r="L50" s="18"/>
      <c r="M50" s="24"/>
      <c r="N50" s="30">
        <v>45222</v>
      </c>
      <c r="O50" s="17"/>
      <c r="P50" s="18"/>
      <c r="Q50" s="18" t="s">
        <v>5574</v>
      </c>
      <c r="R50" s="23"/>
    </row>
    <row r="51" spans="1:18" s="8" customFormat="1" ht="19.7" customHeight="1">
      <c r="A51" s="1018" t="s">
        <v>628</v>
      </c>
      <c r="B51" s="1464">
        <v>1</v>
      </c>
      <c r="C51" s="17">
        <f t="shared" si="4"/>
        <v>27</v>
      </c>
      <c r="D51" s="1364" t="s">
        <v>167</v>
      </c>
      <c r="E51" s="161" t="s">
        <v>167</v>
      </c>
      <c r="F51" s="511" t="s">
        <v>1447</v>
      </c>
      <c r="G51" s="634">
        <v>1</v>
      </c>
      <c r="H51" s="210">
        <v>2150</v>
      </c>
      <c r="I51" s="247">
        <f t="shared" si="3"/>
        <v>2150</v>
      </c>
      <c r="J51" s="22"/>
      <c r="K51" s="53" t="s">
        <v>1448</v>
      </c>
      <c r="L51" s="18"/>
      <c r="M51" s="24"/>
      <c r="N51" s="30">
        <v>45222</v>
      </c>
      <c r="O51" s="17"/>
      <c r="P51" s="18"/>
      <c r="Q51" s="18" t="s">
        <v>5574</v>
      </c>
      <c r="R51" s="23"/>
    </row>
    <row r="52" spans="1:18" s="8" customFormat="1" ht="19.7" customHeight="1">
      <c r="A52" s="1553" t="s">
        <v>2374</v>
      </c>
      <c r="B52" s="1464">
        <v>1</v>
      </c>
      <c r="C52" s="17">
        <f t="shared" si="4"/>
        <v>28</v>
      </c>
      <c r="D52" s="1741" t="s">
        <v>167</v>
      </c>
      <c r="E52" s="1741" t="s">
        <v>167</v>
      </c>
      <c r="F52" s="1742" t="s">
        <v>5612</v>
      </c>
      <c r="G52" s="1743">
        <v>1</v>
      </c>
      <c r="H52" s="420">
        <v>4390</v>
      </c>
      <c r="I52" s="247">
        <f t="shared" si="3"/>
        <v>4390</v>
      </c>
      <c r="J52" s="22"/>
      <c r="K52" s="53" t="s">
        <v>5613</v>
      </c>
      <c r="L52" s="1402"/>
      <c r="M52" s="24"/>
      <c r="N52" s="30">
        <v>45222</v>
      </c>
      <c r="O52" s="17"/>
      <c r="P52" s="18"/>
      <c r="Q52" s="138" t="s">
        <v>5602</v>
      </c>
      <c r="R52" s="23"/>
    </row>
    <row r="53" spans="1:18" s="8" customFormat="1" ht="19.7" customHeight="1">
      <c r="A53" s="1018" t="s">
        <v>276</v>
      </c>
      <c r="B53" s="1464">
        <v>1</v>
      </c>
      <c r="C53" s="17">
        <f t="shared" si="4"/>
        <v>29</v>
      </c>
      <c r="D53" s="161" t="s">
        <v>383</v>
      </c>
      <c r="E53" s="161" t="s">
        <v>167</v>
      </c>
      <c r="F53" s="514" t="s">
        <v>1429</v>
      </c>
      <c r="G53" s="634">
        <v>4</v>
      </c>
      <c r="H53" s="18">
        <v>69</v>
      </c>
      <c r="I53" s="247">
        <f t="shared" si="3"/>
        <v>276</v>
      </c>
      <c r="J53" s="22"/>
      <c r="K53" s="53" t="s">
        <v>5614</v>
      </c>
      <c r="L53" s="1402"/>
      <c r="M53" s="24"/>
      <c r="N53" s="30">
        <v>45222</v>
      </c>
      <c r="O53" s="17"/>
      <c r="P53" s="18"/>
      <c r="Q53" s="18" t="s">
        <v>5574</v>
      </c>
      <c r="R53" s="23"/>
    </row>
    <row r="54" spans="1:18" s="8" customFormat="1" ht="19.7" customHeight="1">
      <c r="A54" s="1018" t="s">
        <v>276</v>
      </c>
      <c r="B54" s="1464">
        <v>1</v>
      </c>
      <c r="C54" s="17">
        <f t="shared" si="4"/>
        <v>30</v>
      </c>
      <c r="D54" s="161" t="s">
        <v>383</v>
      </c>
      <c r="E54" s="161" t="s">
        <v>167</v>
      </c>
      <c r="F54" s="514" t="s">
        <v>1432</v>
      </c>
      <c r="G54" s="634">
        <v>2</v>
      </c>
      <c r="H54" s="18">
        <v>106</v>
      </c>
      <c r="I54" s="247">
        <f t="shared" si="3"/>
        <v>212</v>
      </c>
      <c r="J54" s="22"/>
      <c r="K54" s="53" t="s">
        <v>5614</v>
      </c>
      <c r="L54" s="1402"/>
      <c r="M54" s="24"/>
      <c r="N54" s="30">
        <v>45222</v>
      </c>
      <c r="O54" s="17"/>
      <c r="P54" s="18"/>
      <c r="Q54" s="18" t="s">
        <v>5574</v>
      </c>
      <c r="R54" s="23"/>
    </row>
    <row r="55" spans="1:18" s="8" customFormat="1" ht="19.7" customHeight="1">
      <c r="A55" s="1018" t="s">
        <v>273</v>
      </c>
      <c r="B55" s="1464">
        <v>1</v>
      </c>
      <c r="C55" s="17">
        <f t="shared" si="4"/>
        <v>31</v>
      </c>
      <c r="D55" s="111" t="s">
        <v>167</v>
      </c>
      <c r="E55" s="111" t="s">
        <v>167</v>
      </c>
      <c r="F55" s="511" t="s">
        <v>1436</v>
      </c>
      <c r="G55" s="634">
        <v>3</v>
      </c>
      <c r="H55" s="210">
        <v>680</v>
      </c>
      <c r="I55" s="242">
        <f t="shared" si="3"/>
        <v>2040</v>
      </c>
      <c r="J55" s="22"/>
      <c r="K55" s="349" t="s">
        <v>1437</v>
      </c>
      <c r="L55" s="24" t="s">
        <v>5615</v>
      </c>
      <c r="M55" s="24"/>
      <c r="N55" s="30">
        <v>45222</v>
      </c>
      <c r="O55" s="17"/>
      <c r="P55" s="18"/>
      <c r="Q55" s="18" t="s">
        <v>5574</v>
      </c>
      <c r="R55" s="23"/>
    </row>
    <row r="56" spans="1:18" s="8" customFormat="1" ht="19.7" customHeight="1">
      <c r="A56" s="1018" t="s">
        <v>276</v>
      </c>
      <c r="B56" s="1464">
        <v>1</v>
      </c>
      <c r="C56" s="17">
        <f t="shared" si="4"/>
        <v>32</v>
      </c>
      <c r="D56" s="52" t="s">
        <v>167</v>
      </c>
      <c r="E56" s="52" t="s">
        <v>167</v>
      </c>
      <c r="F56" s="321" t="s">
        <v>2430</v>
      </c>
      <c r="G56" s="112">
        <v>4</v>
      </c>
      <c r="H56" s="220">
        <v>29</v>
      </c>
      <c r="I56" s="220">
        <f t="shared" si="3"/>
        <v>116</v>
      </c>
      <c r="J56" s="109"/>
      <c r="K56" s="57" t="s">
        <v>5616</v>
      </c>
      <c r="L56" s="1402"/>
      <c r="M56" s="24"/>
      <c r="N56" s="30">
        <v>45222</v>
      </c>
      <c r="O56" s="17"/>
      <c r="P56" s="18"/>
      <c r="Q56" s="18" t="s">
        <v>5574</v>
      </c>
      <c r="R56" s="23"/>
    </row>
    <row r="57" spans="1:18" s="8" customFormat="1" ht="19.7" customHeight="1">
      <c r="A57" s="1018" t="s">
        <v>276</v>
      </c>
      <c r="B57" s="1464">
        <v>1</v>
      </c>
      <c r="C57" s="17">
        <f t="shared" si="4"/>
        <v>33</v>
      </c>
      <c r="D57" s="52" t="s">
        <v>167</v>
      </c>
      <c r="E57" s="52" t="s">
        <v>167</v>
      </c>
      <c r="F57" s="321" t="s">
        <v>756</v>
      </c>
      <c r="G57" s="112">
        <v>10</v>
      </c>
      <c r="H57" s="220">
        <v>35</v>
      </c>
      <c r="I57" s="220">
        <f t="shared" si="3"/>
        <v>350</v>
      </c>
      <c r="J57" s="109"/>
      <c r="K57" s="57" t="s">
        <v>5617</v>
      </c>
      <c r="L57" s="57" t="s">
        <v>5618</v>
      </c>
      <c r="M57" s="24"/>
      <c r="N57" s="30">
        <v>45222</v>
      </c>
      <c r="O57" s="17"/>
      <c r="P57" s="18"/>
      <c r="Q57" s="18" t="s">
        <v>5574</v>
      </c>
      <c r="R57" s="23"/>
    </row>
    <row r="58" spans="1:18" s="8" customFormat="1" ht="19.7" customHeight="1">
      <c r="A58" s="1018" t="s">
        <v>276</v>
      </c>
      <c r="B58" s="1464">
        <v>1</v>
      </c>
      <c r="C58" s="17">
        <f t="shared" si="4"/>
        <v>34</v>
      </c>
      <c r="D58" s="18" t="s">
        <v>167</v>
      </c>
      <c r="E58" s="18" t="s">
        <v>167</v>
      </c>
      <c r="F58" s="26" t="s">
        <v>1451</v>
      </c>
      <c r="G58" s="22">
        <v>4</v>
      </c>
      <c r="H58" s="210">
        <v>106</v>
      </c>
      <c r="I58" s="18">
        <f t="shared" si="3"/>
        <v>424</v>
      </c>
      <c r="J58" s="424"/>
      <c r="K58" s="26" t="s">
        <v>1452</v>
      </c>
      <c r="L58" s="24" t="s">
        <v>5619</v>
      </c>
      <c r="M58" s="24"/>
      <c r="N58" s="30">
        <v>45222</v>
      </c>
      <c r="O58" s="17"/>
      <c r="P58" s="18"/>
      <c r="Q58" s="18" t="s">
        <v>5574</v>
      </c>
      <c r="R58" s="23"/>
    </row>
    <row r="59" spans="1:18" s="8" customFormat="1" ht="19.7" customHeight="1">
      <c r="A59" s="1018" t="s">
        <v>276</v>
      </c>
      <c r="B59" s="1464">
        <v>1</v>
      </c>
      <c r="C59" s="17">
        <f t="shared" si="4"/>
        <v>35</v>
      </c>
      <c r="D59" s="17" t="s">
        <v>167</v>
      </c>
      <c r="E59" s="17" t="s">
        <v>167</v>
      </c>
      <c r="F59" s="62" t="s">
        <v>1455</v>
      </c>
      <c r="G59" s="22">
        <v>4</v>
      </c>
      <c r="H59" s="282">
        <v>76</v>
      </c>
      <c r="I59" s="18">
        <f t="shared" si="3"/>
        <v>304</v>
      </c>
      <c r="J59" s="22"/>
      <c r="K59" s="26" t="s">
        <v>1456</v>
      </c>
      <c r="L59" s="24" t="s">
        <v>5620</v>
      </c>
      <c r="M59" s="24"/>
      <c r="N59" s="30">
        <v>45222</v>
      </c>
      <c r="O59" s="17"/>
      <c r="P59" s="18"/>
      <c r="Q59" s="18" t="s">
        <v>5574</v>
      </c>
      <c r="R59" s="23"/>
    </row>
    <row r="60" spans="1:18" s="8" customFormat="1" ht="19.7" customHeight="1">
      <c r="A60" s="1018" t="s">
        <v>276</v>
      </c>
      <c r="B60" s="1464">
        <v>1</v>
      </c>
      <c r="C60" s="17">
        <f t="shared" si="4"/>
        <v>36</v>
      </c>
      <c r="D60" s="1364" t="s">
        <v>167</v>
      </c>
      <c r="E60" s="161" t="s">
        <v>167</v>
      </c>
      <c r="F60" s="106" t="s">
        <v>1453</v>
      </c>
      <c r="G60" s="247">
        <v>1</v>
      </c>
      <c r="H60" s="596">
        <v>5930</v>
      </c>
      <c r="I60" s="247">
        <f t="shared" si="3"/>
        <v>5930</v>
      </c>
      <c r="J60" s="1414"/>
      <c r="K60" s="106" t="s">
        <v>1454</v>
      </c>
      <c r="L60" s="18"/>
      <c r="M60" s="24"/>
      <c r="N60" s="30">
        <v>45222</v>
      </c>
      <c r="O60" s="17"/>
      <c r="P60" s="18"/>
      <c r="Q60" s="18" t="s">
        <v>5574</v>
      </c>
      <c r="R60" s="23"/>
    </row>
    <row r="61" spans="1:18" s="8" customFormat="1" ht="19.7" customHeight="1">
      <c r="B61" s="18"/>
      <c r="C61" s="17"/>
      <c r="D61" s="18"/>
      <c r="E61" s="18"/>
      <c r="F61" s="26"/>
      <c r="G61" s="22"/>
      <c r="H61" s="18"/>
      <c r="I61" s="18"/>
      <c r="J61" s="424"/>
      <c r="K61" s="26"/>
      <c r="L61" s="24"/>
      <c r="M61" s="24"/>
      <c r="N61" s="30"/>
      <c r="O61" s="17"/>
      <c r="P61" s="18"/>
      <c r="Q61" s="30"/>
      <c r="R61" s="23"/>
    </row>
    <row r="62" spans="1:18" s="8" customFormat="1" ht="19.7" customHeight="1">
      <c r="C62" s="17"/>
      <c r="D62" s="17"/>
      <c r="E62" s="17"/>
      <c r="F62" s="1073"/>
      <c r="G62" s="634"/>
      <c r="H62" s="18"/>
      <c r="I62" s="177"/>
      <c r="J62" s="22"/>
      <c r="K62" s="53"/>
      <c r="L62" s="18"/>
      <c r="M62" s="24"/>
      <c r="N62" s="30"/>
      <c r="O62" s="17"/>
      <c r="P62" s="18"/>
      <c r="Q62" s="30"/>
      <c r="R62" s="23"/>
    </row>
    <row r="63" spans="1:18" s="8" customFormat="1" ht="19.7" customHeight="1">
      <c r="C63" s="17"/>
      <c r="D63" s="17"/>
      <c r="E63" s="17"/>
      <c r="F63" s="1744">
        <f>SUM(I49:I62)</f>
        <v>21492</v>
      </c>
      <c r="G63" s="634"/>
      <c r="H63" s="18"/>
      <c r="I63" s="177"/>
      <c r="J63" s="22"/>
      <c r="K63" s="53"/>
      <c r="L63" s="18"/>
      <c r="M63" s="24"/>
      <c r="N63" s="30"/>
      <c r="O63" s="17"/>
      <c r="P63" s="18"/>
      <c r="Q63" s="30"/>
      <c r="R63" s="23"/>
    </row>
    <row r="64" spans="1:18" s="8" customFormat="1" ht="19.7" customHeight="1">
      <c r="C64" s="17"/>
      <c r="D64" s="17"/>
      <c r="E64" s="17"/>
      <c r="F64" s="1073"/>
      <c r="G64" s="634"/>
      <c r="H64" s="18"/>
      <c r="I64" s="177"/>
      <c r="J64" s="22"/>
      <c r="K64" s="53"/>
      <c r="L64" s="18"/>
      <c r="M64" s="24"/>
      <c r="N64" s="30"/>
      <c r="O64" s="17"/>
      <c r="P64" s="18"/>
      <c r="Q64" s="30"/>
      <c r="R64" s="23"/>
    </row>
    <row r="65" spans="1:18" s="8" customFormat="1" ht="19.7" customHeight="1">
      <c r="C65" s="17"/>
      <c r="D65" s="17"/>
      <c r="E65" s="17"/>
      <c r="F65" s="17"/>
      <c r="G65" s="634"/>
      <c r="H65" s="18"/>
      <c r="I65" s="177"/>
      <c r="J65" s="22"/>
      <c r="K65" s="53"/>
      <c r="L65" s="18"/>
      <c r="M65" s="24"/>
      <c r="N65" s="30"/>
      <c r="O65" s="17"/>
      <c r="P65" s="18"/>
      <c r="Q65" s="30"/>
      <c r="R65" s="23"/>
    </row>
    <row r="66" spans="1:18" s="8" customFormat="1" ht="19.7" customHeight="1">
      <c r="C66" s="17"/>
      <c r="D66" s="17"/>
      <c r="E66" s="17"/>
      <c r="F66" s="17"/>
      <c r="G66" s="634"/>
      <c r="H66" s="18"/>
      <c r="I66" s="177"/>
      <c r="J66" s="22"/>
      <c r="K66" s="53"/>
      <c r="L66" s="18"/>
      <c r="M66" s="24"/>
      <c r="N66" s="30"/>
      <c r="O66" s="17"/>
      <c r="P66" s="18"/>
      <c r="Q66" s="30"/>
      <c r="R66" s="23"/>
    </row>
    <row r="67" spans="1:18" s="8" customFormat="1" ht="19.7" customHeight="1">
      <c r="C67" s="17"/>
      <c r="D67" s="944" t="s">
        <v>5621</v>
      </c>
      <c r="E67" s="945"/>
      <c r="F67" s="946"/>
      <c r="G67" s="107"/>
      <c r="H67" s="107"/>
      <c r="I67" s="177"/>
      <c r="J67" s="22"/>
      <c r="K67" s="120"/>
      <c r="L67" s="33"/>
      <c r="M67" s="24"/>
      <c r="N67" s="30"/>
      <c r="O67" s="17"/>
      <c r="P67" s="18"/>
      <c r="Q67" s="30"/>
      <c r="R67" s="23"/>
    </row>
    <row r="68" spans="1:18" s="8" customFormat="1" ht="19.7" customHeight="1">
      <c r="A68" s="1018" t="s">
        <v>3612</v>
      </c>
      <c r="B68" s="1386">
        <v>5</v>
      </c>
      <c r="C68" s="17">
        <f>+C60+1</f>
        <v>37</v>
      </c>
      <c r="D68" s="52" t="s">
        <v>167</v>
      </c>
      <c r="E68" s="52" t="s">
        <v>167</v>
      </c>
      <c r="F68" s="710" t="s">
        <v>5622</v>
      </c>
      <c r="G68" s="228">
        <v>1</v>
      </c>
      <c r="H68" s="557">
        <v>9200</v>
      </c>
      <c r="I68" s="220">
        <f>G68*H68</f>
        <v>9200</v>
      </c>
      <c r="J68" s="56"/>
      <c r="K68" s="57" t="s">
        <v>5623</v>
      </c>
      <c r="L68" s="178"/>
      <c r="M68" s="24"/>
      <c r="N68" s="30">
        <v>45222</v>
      </c>
      <c r="O68" s="17"/>
      <c r="P68" s="18"/>
      <c r="Q68" s="18" t="s">
        <v>5574</v>
      </c>
      <c r="R68" s="23"/>
    </row>
    <row r="69" spans="1:18" s="8" customFormat="1" ht="19.7" customHeight="1">
      <c r="C69" s="17"/>
      <c r="D69" s="52"/>
      <c r="E69" s="52"/>
      <c r="F69" s="1422"/>
      <c r="G69" s="506"/>
      <c r="H69" s="27"/>
      <c r="I69" s="118"/>
      <c r="J69" s="22"/>
      <c r="K69" s="53"/>
      <c r="L69" s="178"/>
      <c r="M69" s="24"/>
      <c r="N69" s="30"/>
      <c r="O69" s="17"/>
      <c r="P69" s="18"/>
      <c r="Q69" s="30"/>
      <c r="R69" s="23"/>
    </row>
    <row r="70" spans="1:18" s="8" customFormat="1" ht="19.7" customHeight="1">
      <c r="C70" s="17"/>
      <c r="D70" s="17"/>
      <c r="E70" s="17"/>
      <c r="F70" s="1745">
        <f>SUM(I68:I69)</f>
        <v>9200</v>
      </c>
      <c r="G70" s="426"/>
      <c r="H70" s="426"/>
      <c r="I70" s="426"/>
      <c r="J70" s="177"/>
      <c r="K70" s="26"/>
      <c r="L70" s="33"/>
      <c r="M70" s="24"/>
      <c r="N70" s="30"/>
      <c r="O70" s="17"/>
      <c r="P70" s="18"/>
      <c r="Q70" s="30"/>
      <c r="R70" s="23"/>
    </row>
    <row r="71" spans="1:18" s="473" customFormat="1" ht="19.7" customHeight="1">
      <c r="A71" s="8"/>
      <c r="B71" s="8"/>
      <c r="C71" s="17"/>
      <c r="D71" s="34"/>
      <c r="E71" s="34"/>
      <c r="F71" s="24"/>
      <c r="G71" s="334"/>
      <c r="H71" s="33"/>
      <c r="I71" s="177"/>
      <c r="J71" s="327"/>
      <c r="K71" s="328"/>
      <c r="L71" s="33"/>
      <c r="M71" s="471"/>
      <c r="N71" s="472"/>
      <c r="O71" s="34"/>
      <c r="P71" s="33"/>
      <c r="Q71" s="472"/>
      <c r="R71" s="40"/>
    </row>
    <row r="72" spans="1:18" s="473" customFormat="1" ht="19.7" customHeight="1">
      <c r="A72" s="8"/>
      <c r="B72" s="8"/>
      <c r="C72" s="17"/>
      <c r="D72" s="34"/>
      <c r="E72" s="34"/>
      <c r="F72" s="24"/>
      <c r="G72" s="334"/>
      <c r="H72" s="33"/>
      <c r="I72" s="177"/>
      <c r="J72" s="327"/>
      <c r="K72" s="328"/>
      <c r="L72" s="33"/>
      <c r="M72" s="471"/>
      <c r="N72" s="472"/>
      <c r="O72" s="34"/>
      <c r="P72" s="33"/>
      <c r="Q72" s="472"/>
      <c r="R72" s="40"/>
    </row>
    <row r="73" spans="1:18" s="8" customFormat="1" ht="19.7" customHeight="1">
      <c r="C73" s="17"/>
      <c r="D73" s="17"/>
      <c r="E73" s="17"/>
      <c r="F73" s="24"/>
      <c r="G73" s="151"/>
      <c r="H73" s="18"/>
      <c r="I73" s="177"/>
      <c r="J73" s="22"/>
      <c r="K73" s="24"/>
      <c r="L73" s="24"/>
      <c r="M73" s="18"/>
      <c r="N73" s="30"/>
      <c r="O73" s="17"/>
      <c r="P73" s="18"/>
      <c r="Q73" s="30"/>
      <c r="R73" s="23"/>
    </row>
    <row r="74" spans="1:18" s="8" customFormat="1" ht="19.7" customHeight="1">
      <c r="C74" s="17"/>
      <c r="D74" s="17"/>
      <c r="E74" s="17"/>
      <c r="F74" s="24"/>
      <c r="G74" s="151"/>
      <c r="H74" s="18"/>
      <c r="I74" s="177"/>
      <c r="J74" s="22"/>
      <c r="K74" s="24"/>
      <c r="L74" s="18"/>
      <c r="M74" s="18"/>
      <c r="N74" s="30"/>
      <c r="O74" s="17"/>
      <c r="P74" s="18"/>
      <c r="Q74" s="30"/>
      <c r="R74" s="23"/>
    </row>
  </sheetData>
  <autoFilter ref="C8:P74" xr:uid="{6C03384E-B780-4171-8425-14134DD3E0F6}"/>
  <mergeCells count="12">
    <mergeCell ref="K5:L6"/>
    <mergeCell ref="C6:E6"/>
    <mergeCell ref="D11:F11"/>
    <mergeCell ref="D22:F22"/>
    <mergeCell ref="D48:F48"/>
    <mergeCell ref="D67:F67"/>
    <mergeCell ref="C2:E2"/>
    <mergeCell ref="H2:J2"/>
    <mergeCell ref="C3:E3"/>
    <mergeCell ref="C4:E4"/>
    <mergeCell ref="C5:E5"/>
    <mergeCell ref="I5:I6"/>
  </mergeCells>
  <phoneticPr fontId="3"/>
  <dataValidations count="1">
    <dataValidation imeMode="hiragana" allowBlank="1" showInputMessage="1" showErrorMessage="1" sqref="K16 JG16 TC16 ACY16 AMU16 AWQ16 BGM16 BQI16 CAE16 CKA16 CTW16 DDS16 DNO16 DXK16 EHG16 ERC16 FAY16 FKU16 FUQ16 GEM16 GOI16 GYE16 HIA16 HRW16 IBS16 ILO16 IVK16 JFG16 JPC16 JYY16 KIU16 KSQ16 LCM16 LMI16 LWE16 MGA16 MPW16 MZS16 NJO16 NTK16 ODG16 ONC16 OWY16 PGU16 PQQ16 QAM16 QKI16 QUE16 REA16 RNW16 RXS16 SHO16 SRK16 TBG16 TLC16 TUY16 UEU16 UOQ16 UYM16 VII16 VSE16 WCA16 WLW16 WVS16 K65552 JG65552 TC65552 ACY65552 AMU65552 AWQ65552 BGM65552 BQI65552 CAE65552 CKA65552 CTW65552 DDS65552 DNO65552 DXK65552 EHG65552 ERC65552 FAY65552 FKU65552 FUQ65552 GEM65552 GOI65552 GYE65552 HIA65552 HRW65552 IBS65552 ILO65552 IVK65552 JFG65552 JPC65552 JYY65552 KIU65552 KSQ65552 LCM65552 LMI65552 LWE65552 MGA65552 MPW65552 MZS65552 NJO65552 NTK65552 ODG65552 ONC65552 OWY65552 PGU65552 PQQ65552 QAM65552 QKI65552 QUE65552 REA65552 RNW65552 RXS65552 SHO65552 SRK65552 TBG65552 TLC65552 TUY65552 UEU65552 UOQ65552 UYM65552 VII65552 VSE65552 WCA65552 WLW65552 WVS65552 K131088 JG131088 TC131088 ACY131088 AMU131088 AWQ131088 BGM131088 BQI131088 CAE131088 CKA131088 CTW131088 DDS131088 DNO131088 DXK131088 EHG131088 ERC131088 FAY131088 FKU131088 FUQ131088 GEM131088 GOI131088 GYE131088 HIA131088 HRW131088 IBS131088 ILO131088 IVK131088 JFG131088 JPC131088 JYY131088 KIU131088 KSQ131088 LCM131088 LMI131088 LWE131088 MGA131088 MPW131088 MZS131088 NJO131088 NTK131088 ODG131088 ONC131088 OWY131088 PGU131088 PQQ131088 QAM131088 QKI131088 QUE131088 REA131088 RNW131088 RXS131088 SHO131088 SRK131088 TBG131088 TLC131088 TUY131088 UEU131088 UOQ131088 UYM131088 VII131088 VSE131088 WCA131088 WLW131088 WVS131088 K196624 JG196624 TC196624 ACY196624 AMU196624 AWQ196624 BGM196624 BQI196624 CAE196624 CKA196624 CTW196624 DDS196624 DNO196624 DXK196624 EHG196624 ERC196624 FAY196624 FKU196624 FUQ196624 GEM196624 GOI196624 GYE196624 HIA196624 HRW196624 IBS196624 ILO196624 IVK196624 JFG196624 JPC196624 JYY196624 KIU196624 KSQ196624 LCM196624 LMI196624 LWE196624 MGA196624 MPW196624 MZS196624 NJO196624 NTK196624 ODG196624 ONC196624 OWY196624 PGU196624 PQQ196624 QAM196624 QKI196624 QUE196624 REA196624 RNW196624 RXS196624 SHO196624 SRK196624 TBG196624 TLC196624 TUY196624 UEU196624 UOQ196624 UYM196624 VII196624 VSE196624 WCA196624 WLW196624 WVS196624 K262160 JG262160 TC262160 ACY262160 AMU262160 AWQ262160 BGM262160 BQI262160 CAE262160 CKA262160 CTW262160 DDS262160 DNO262160 DXK262160 EHG262160 ERC262160 FAY262160 FKU262160 FUQ262160 GEM262160 GOI262160 GYE262160 HIA262160 HRW262160 IBS262160 ILO262160 IVK262160 JFG262160 JPC262160 JYY262160 KIU262160 KSQ262160 LCM262160 LMI262160 LWE262160 MGA262160 MPW262160 MZS262160 NJO262160 NTK262160 ODG262160 ONC262160 OWY262160 PGU262160 PQQ262160 QAM262160 QKI262160 QUE262160 REA262160 RNW262160 RXS262160 SHO262160 SRK262160 TBG262160 TLC262160 TUY262160 UEU262160 UOQ262160 UYM262160 VII262160 VSE262160 WCA262160 WLW262160 WVS262160 K327696 JG327696 TC327696 ACY327696 AMU327696 AWQ327696 BGM327696 BQI327696 CAE327696 CKA327696 CTW327696 DDS327696 DNO327696 DXK327696 EHG327696 ERC327696 FAY327696 FKU327696 FUQ327696 GEM327696 GOI327696 GYE327696 HIA327696 HRW327696 IBS327696 ILO327696 IVK327696 JFG327696 JPC327696 JYY327696 KIU327696 KSQ327696 LCM327696 LMI327696 LWE327696 MGA327696 MPW327696 MZS327696 NJO327696 NTK327696 ODG327696 ONC327696 OWY327696 PGU327696 PQQ327696 QAM327696 QKI327696 QUE327696 REA327696 RNW327696 RXS327696 SHO327696 SRK327696 TBG327696 TLC327696 TUY327696 UEU327696 UOQ327696 UYM327696 VII327696 VSE327696 WCA327696 WLW327696 WVS327696 K393232 JG393232 TC393232 ACY393232 AMU393232 AWQ393232 BGM393232 BQI393232 CAE393232 CKA393232 CTW393232 DDS393232 DNO393232 DXK393232 EHG393232 ERC393232 FAY393232 FKU393232 FUQ393232 GEM393232 GOI393232 GYE393232 HIA393232 HRW393232 IBS393232 ILO393232 IVK393232 JFG393232 JPC393232 JYY393232 KIU393232 KSQ393232 LCM393232 LMI393232 LWE393232 MGA393232 MPW393232 MZS393232 NJO393232 NTK393232 ODG393232 ONC393232 OWY393232 PGU393232 PQQ393232 QAM393232 QKI393232 QUE393232 REA393232 RNW393232 RXS393232 SHO393232 SRK393232 TBG393232 TLC393232 TUY393232 UEU393232 UOQ393232 UYM393232 VII393232 VSE393232 WCA393232 WLW393232 WVS393232 K458768 JG458768 TC458768 ACY458768 AMU458768 AWQ458768 BGM458768 BQI458768 CAE458768 CKA458768 CTW458768 DDS458768 DNO458768 DXK458768 EHG458768 ERC458768 FAY458768 FKU458768 FUQ458768 GEM458768 GOI458768 GYE458768 HIA458768 HRW458768 IBS458768 ILO458768 IVK458768 JFG458768 JPC458768 JYY458768 KIU458768 KSQ458768 LCM458768 LMI458768 LWE458768 MGA458768 MPW458768 MZS458768 NJO458768 NTK458768 ODG458768 ONC458768 OWY458768 PGU458768 PQQ458768 QAM458768 QKI458768 QUE458768 REA458768 RNW458768 RXS458768 SHO458768 SRK458768 TBG458768 TLC458768 TUY458768 UEU458768 UOQ458768 UYM458768 VII458768 VSE458768 WCA458768 WLW458768 WVS458768 K524304 JG524304 TC524304 ACY524304 AMU524304 AWQ524304 BGM524304 BQI524304 CAE524304 CKA524304 CTW524304 DDS524304 DNO524304 DXK524304 EHG524304 ERC524304 FAY524304 FKU524304 FUQ524304 GEM524304 GOI524304 GYE524304 HIA524304 HRW524304 IBS524304 ILO524304 IVK524304 JFG524304 JPC524304 JYY524304 KIU524304 KSQ524304 LCM524304 LMI524304 LWE524304 MGA524304 MPW524304 MZS524304 NJO524304 NTK524304 ODG524304 ONC524304 OWY524304 PGU524304 PQQ524304 QAM524304 QKI524304 QUE524304 REA524304 RNW524304 RXS524304 SHO524304 SRK524304 TBG524304 TLC524304 TUY524304 UEU524304 UOQ524304 UYM524304 VII524304 VSE524304 WCA524304 WLW524304 WVS524304 K589840 JG589840 TC589840 ACY589840 AMU589840 AWQ589840 BGM589840 BQI589840 CAE589840 CKA589840 CTW589840 DDS589840 DNO589840 DXK589840 EHG589840 ERC589840 FAY589840 FKU589840 FUQ589840 GEM589840 GOI589840 GYE589840 HIA589840 HRW589840 IBS589840 ILO589840 IVK589840 JFG589840 JPC589840 JYY589840 KIU589840 KSQ589840 LCM589840 LMI589840 LWE589840 MGA589840 MPW589840 MZS589840 NJO589840 NTK589840 ODG589840 ONC589840 OWY589840 PGU589840 PQQ589840 QAM589840 QKI589840 QUE589840 REA589840 RNW589840 RXS589840 SHO589840 SRK589840 TBG589840 TLC589840 TUY589840 UEU589840 UOQ589840 UYM589840 VII589840 VSE589840 WCA589840 WLW589840 WVS589840 K655376 JG655376 TC655376 ACY655376 AMU655376 AWQ655376 BGM655376 BQI655376 CAE655376 CKA655376 CTW655376 DDS655376 DNO655376 DXK655376 EHG655376 ERC655376 FAY655376 FKU655376 FUQ655376 GEM655376 GOI655376 GYE655376 HIA655376 HRW655376 IBS655376 ILO655376 IVK655376 JFG655376 JPC655376 JYY655376 KIU655376 KSQ655376 LCM655376 LMI655376 LWE655376 MGA655376 MPW655376 MZS655376 NJO655376 NTK655376 ODG655376 ONC655376 OWY655376 PGU655376 PQQ655376 QAM655376 QKI655376 QUE655376 REA655376 RNW655376 RXS655376 SHO655376 SRK655376 TBG655376 TLC655376 TUY655376 UEU655376 UOQ655376 UYM655376 VII655376 VSE655376 WCA655376 WLW655376 WVS655376 K720912 JG720912 TC720912 ACY720912 AMU720912 AWQ720912 BGM720912 BQI720912 CAE720912 CKA720912 CTW720912 DDS720912 DNO720912 DXK720912 EHG720912 ERC720912 FAY720912 FKU720912 FUQ720912 GEM720912 GOI720912 GYE720912 HIA720912 HRW720912 IBS720912 ILO720912 IVK720912 JFG720912 JPC720912 JYY720912 KIU720912 KSQ720912 LCM720912 LMI720912 LWE720912 MGA720912 MPW720912 MZS720912 NJO720912 NTK720912 ODG720912 ONC720912 OWY720912 PGU720912 PQQ720912 QAM720912 QKI720912 QUE720912 REA720912 RNW720912 RXS720912 SHO720912 SRK720912 TBG720912 TLC720912 TUY720912 UEU720912 UOQ720912 UYM720912 VII720912 VSE720912 WCA720912 WLW720912 WVS720912 K786448 JG786448 TC786448 ACY786448 AMU786448 AWQ786448 BGM786448 BQI786448 CAE786448 CKA786448 CTW786448 DDS786448 DNO786448 DXK786448 EHG786448 ERC786448 FAY786448 FKU786448 FUQ786448 GEM786448 GOI786448 GYE786448 HIA786448 HRW786448 IBS786448 ILO786448 IVK786448 JFG786448 JPC786448 JYY786448 KIU786448 KSQ786448 LCM786448 LMI786448 LWE786448 MGA786448 MPW786448 MZS786448 NJO786448 NTK786448 ODG786448 ONC786448 OWY786448 PGU786448 PQQ786448 QAM786448 QKI786448 QUE786448 REA786448 RNW786448 RXS786448 SHO786448 SRK786448 TBG786448 TLC786448 TUY786448 UEU786448 UOQ786448 UYM786448 VII786448 VSE786448 WCA786448 WLW786448 WVS786448 K851984 JG851984 TC851984 ACY851984 AMU851984 AWQ851984 BGM851984 BQI851984 CAE851984 CKA851984 CTW851984 DDS851984 DNO851984 DXK851984 EHG851984 ERC851984 FAY851984 FKU851984 FUQ851984 GEM851984 GOI851984 GYE851984 HIA851984 HRW851984 IBS851984 ILO851984 IVK851984 JFG851984 JPC851984 JYY851984 KIU851984 KSQ851984 LCM851984 LMI851984 LWE851984 MGA851984 MPW851984 MZS851984 NJO851984 NTK851984 ODG851984 ONC851984 OWY851984 PGU851984 PQQ851984 QAM851984 QKI851984 QUE851984 REA851984 RNW851984 RXS851984 SHO851984 SRK851984 TBG851984 TLC851984 TUY851984 UEU851984 UOQ851984 UYM851984 VII851984 VSE851984 WCA851984 WLW851984 WVS851984 K917520 JG917520 TC917520 ACY917520 AMU917520 AWQ917520 BGM917520 BQI917520 CAE917520 CKA917520 CTW917520 DDS917520 DNO917520 DXK917520 EHG917520 ERC917520 FAY917520 FKU917520 FUQ917520 GEM917520 GOI917520 GYE917520 HIA917520 HRW917520 IBS917520 ILO917520 IVK917520 JFG917520 JPC917520 JYY917520 KIU917520 KSQ917520 LCM917520 LMI917520 LWE917520 MGA917520 MPW917520 MZS917520 NJO917520 NTK917520 ODG917520 ONC917520 OWY917520 PGU917520 PQQ917520 QAM917520 QKI917520 QUE917520 REA917520 RNW917520 RXS917520 SHO917520 SRK917520 TBG917520 TLC917520 TUY917520 UEU917520 UOQ917520 UYM917520 VII917520 VSE917520 WCA917520 WLW917520 WVS917520 K983056 JG983056 TC983056 ACY983056 AMU983056 AWQ983056 BGM983056 BQI983056 CAE983056 CKA983056 CTW983056 DDS983056 DNO983056 DXK983056 EHG983056 ERC983056 FAY983056 FKU983056 FUQ983056 GEM983056 GOI983056 GYE983056 HIA983056 HRW983056 IBS983056 ILO983056 IVK983056 JFG983056 JPC983056 JYY983056 KIU983056 KSQ983056 LCM983056 LMI983056 LWE983056 MGA983056 MPW983056 MZS983056 NJO983056 NTK983056 ODG983056 ONC983056 OWY983056 PGU983056 PQQ983056 QAM983056 QKI983056 QUE983056 REA983056 RNW983056 RXS983056 SHO983056 SRK983056 TBG983056 TLC983056 TUY983056 UEU983056 UOQ983056 UYM983056 VII983056 VSE983056 WCA983056 WLW983056 WVS983056 K28 JG28 TC28 ACY28 AMU28 AWQ28 BGM28 BQI28 CAE28 CKA28 CTW28 DDS28 DNO28 DXK28 EHG28 ERC28 FAY28 FKU28 FUQ28 GEM28 GOI28 GYE28 HIA28 HRW28 IBS28 ILO28 IVK28 JFG28 JPC28 JYY28 KIU28 KSQ28 LCM28 LMI28 LWE28 MGA28 MPW28 MZS28 NJO28 NTK28 ODG28 ONC28 OWY28 PGU28 PQQ28 QAM28 QKI28 QUE28 REA28 RNW28 RXS28 SHO28 SRK28 TBG28 TLC28 TUY28 UEU28 UOQ28 UYM28 VII28 VSE28 WCA28 WLW28 WVS28 K65564 JG65564 TC65564 ACY65564 AMU65564 AWQ65564 BGM65564 BQI65564 CAE65564 CKA65564 CTW65564 DDS65564 DNO65564 DXK65564 EHG65564 ERC65564 FAY65564 FKU65564 FUQ65564 GEM65564 GOI65564 GYE65564 HIA65564 HRW65564 IBS65564 ILO65564 IVK65564 JFG65564 JPC65564 JYY65564 KIU65564 KSQ65564 LCM65564 LMI65564 LWE65564 MGA65564 MPW65564 MZS65564 NJO65564 NTK65564 ODG65564 ONC65564 OWY65564 PGU65564 PQQ65564 QAM65564 QKI65564 QUE65564 REA65564 RNW65564 RXS65564 SHO65564 SRK65564 TBG65564 TLC65564 TUY65564 UEU65564 UOQ65564 UYM65564 VII65564 VSE65564 WCA65564 WLW65564 WVS65564 K131100 JG131100 TC131100 ACY131100 AMU131100 AWQ131100 BGM131100 BQI131100 CAE131100 CKA131100 CTW131100 DDS131100 DNO131100 DXK131100 EHG131100 ERC131100 FAY131100 FKU131100 FUQ131100 GEM131100 GOI131100 GYE131100 HIA131100 HRW131100 IBS131100 ILO131100 IVK131100 JFG131100 JPC131100 JYY131100 KIU131100 KSQ131100 LCM131100 LMI131100 LWE131100 MGA131100 MPW131100 MZS131100 NJO131100 NTK131100 ODG131100 ONC131100 OWY131100 PGU131100 PQQ131100 QAM131100 QKI131100 QUE131100 REA131100 RNW131100 RXS131100 SHO131100 SRK131100 TBG131100 TLC131100 TUY131100 UEU131100 UOQ131100 UYM131100 VII131100 VSE131100 WCA131100 WLW131100 WVS131100 K196636 JG196636 TC196636 ACY196636 AMU196636 AWQ196636 BGM196636 BQI196636 CAE196636 CKA196636 CTW196636 DDS196636 DNO196636 DXK196636 EHG196636 ERC196636 FAY196636 FKU196636 FUQ196636 GEM196636 GOI196636 GYE196636 HIA196636 HRW196636 IBS196636 ILO196636 IVK196636 JFG196636 JPC196636 JYY196636 KIU196636 KSQ196636 LCM196636 LMI196636 LWE196636 MGA196636 MPW196636 MZS196636 NJO196636 NTK196636 ODG196636 ONC196636 OWY196636 PGU196636 PQQ196636 QAM196636 QKI196636 QUE196636 REA196636 RNW196636 RXS196636 SHO196636 SRK196636 TBG196636 TLC196636 TUY196636 UEU196636 UOQ196636 UYM196636 VII196636 VSE196636 WCA196636 WLW196636 WVS196636 K262172 JG262172 TC262172 ACY262172 AMU262172 AWQ262172 BGM262172 BQI262172 CAE262172 CKA262172 CTW262172 DDS262172 DNO262172 DXK262172 EHG262172 ERC262172 FAY262172 FKU262172 FUQ262172 GEM262172 GOI262172 GYE262172 HIA262172 HRW262172 IBS262172 ILO262172 IVK262172 JFG262172 JPC262172 JYY262172 KIU262172 KSQ262172 LCM262172 LMI262172 LWE262172 MGA262172 MPW262172 MZS262172 NJO262172 NTK262172 ODG262172 ONC262172 OWY262172 PGU262172 PQQ262172 QAM262172 QKI262172 QUE262172 REA262172 RNW262172 RXS262172 SHO262172 SRK262172 TBG262172 TLC262172 TUY262172 UEU262172 UOQ262172 UYM262172 VII262172 VSE262172 WCA262172 WLW262172 WVS262172 K327708 JG327708 TC327708 ACY327708 AMU327708 AWQ327708 BGM327708 BQI327708 CAE327708 CKA327708 CTW327708 DDS327708 DNO327708 DXK327708 EHG327708 ERC327708 FAY327708 FKU327708 FUQ327708 GEM327708 GOI327708 GYE327708 HIA327708 HRW327708 IBS327708 ILO327708 IVK327708 JFG327708 JPC327708 JYY327708 KIU327708 KSQ327708 LCM327708 LMI327708 LWE327708 MGA327708 MPW327708 MZS327708 NJO327708 NTK327708 ODG327708 ONC327708 OWY327708 PGU327708 PQQ327708 QAM327708 QKI327708 QUE327708 REA327708 RNW327708 RXS327708 SHO327708 SRK327708 TBG327708 TLC327708 TUY327708 UEU327708 UOQ327708 UYM327708 VII327708 VSE327708 WCA327708 WLW327708 WVS327708 K393244 JG393244 TC393244 ACY393244 AMU393244 AWQ393244 BGM393244 BQI393244 CAE393244 CKA393244 CTW393244 DDS393244 DNO393244 DXK393244 EHG393244 ERC393244 FAY393244 FKU393244 FUQ393244 GEM393244 GOI393244 GYE393244 HIA393244 HRW393244 IBS393244 ILO393244 IVK393244 JFG393244 JPC393244 JYY393244 KIU393244 KSQ393244 LCM393244 LMI393244 LWE393244 MGA393244 MPW393244 MZS393244 NJO393244 NTK393244 ODG393244 ONC393244 OWY393244 PGU393244 PQQ393244 QAM393244 QKI393244 QUE393244 REA393244 RNW393244 RXS393244 SHO393244 SRK393244 TBG393244 TLC393244 TUY393244 UEU393244 UOQ393244 UYM393244 VII393244 VSE393244 WCA393244 WLW393244 WVS393244 K458780 JG458780 TC458780 ACY458780 AMU458780 AWQ458780 BGM458780 BQI458780 CAE458780 CKA458780 CTW458780 DDS458780 DNO458780 DXK458780 EHG458780 ERC458780 FAY458780 FKU458780 FUQ458780 GEM458780 GOI458780 GYE458780 HIA458780 HRW458780 IBS458780 ILO458780 IVK458780 JFG458780 JPC458780 JYY458780 KIU458780 KSQ458780 LCM458780 LMI458780 LWE458780 MGA458780 MPW458780 MZS458780 NJO458780 NTK458780 ODG458780 ONC458780 OWY458780 PGU458780 PQQ458780 QAM458780 QKI458780 QUE458780 REA458780 RNW458780 RXS458780 SHO458780 SRK458780 TBG458780 TLC458780 TUY458780 UEU458780 UOQ458780 UYM458780 VII458780 VSE458780 WCA458780 WLW458780 WVS458780 K524316 JG524316 TC524316 ACY524316 AMU524316 AWQ524316 BGM524316 BQI524316 CAE524316 CKA524316 CTW524316 DDS524316 DNO524316 DXK524316 EHG524316 ERC524316 FAY524316 FKU524316 FUQ524316 GEM524316 GOI524316 GYE524316 HIA524316 HRW524316 IBS524316 ILO524316 IVK524316 JFG524316 JPC524316 JYY524316 KIU524316 KSQ524316 LCM524316 LMI524316 LWE524316 MGA524316 MPW524316 MZS524316 NJO524316 NTK524316 ODG524316 ONC524316 OWY524316 PGU524316 PQQ524316 QAM524316 QKI524316 QUE524316 REA524316 RNW524316 RXS524316 SHO524316 SRK524316 TBG524316 TLC524316 TUY524316 UEU524316 UOQ524316 UYM524316 VII524316 VSE524316 WCA524316 WLW524316 WVS524316 K589852 JG589852 TC589852 ACY589852 AMU589852 AWQ589852 BGM589852 BQI589852 CAE589852 CKA589852 CTW589852 DDS589852 DNO589852 DXK589852 EHG589852 ERC589852 FAY589852 FKU589852 FUQ589852 GEM589852 GOI589852 GYE589852 HIA589852 HRW589852 IBS589852 ILO589852 IVK589852 JFG589852 JPC589852 JYY589852 KIU589852 KSQ589852 LCM589852 LMI589852 LWE589852 MGA589852 MPW589852 MZS589852 NJO589852 NTK589852 ODG589852 ONC589852 OWY589852 PGU589852 PQQ589852 QAM589852 QKI589852 QUE589852 REA589852 RNW589852 RXS589852 SHO589852 SRK589852 TBG589852 TLC589852 TUY589852 UEU589852 UOQ589852 UYM589852 VII589852 VSE589852 WCA589852 WLW589852 WVS589852 K655388 JG655388 TC655388 ACY655388 AMU655388 AWQ655388 BGM655388 BQI655388 CAE655388 CKA655388 CTW655388 DDS655388 DNO655388 DXK655388 EHG655388 ERC655388 FAY655388 FKU655388 FUQ655388 GEM655388 GOI655388 GYE655388 HIA655388 HRW655388 IBS655388 ILO655388 IVK655388 JFG655388 JPC655388 JYY655388 KIU655388 KSQ655388 LCM655388 LMI655388 LWE655388 MGA655388 MPW655388 MZS655388 NJO655388 NTK655388 ODG655388 ONC655388 OWY655388 PGU655388 PQQ655388 QAM655388 QKI655388 QUE655388 REA655388 RNW655388 RXS655388 SHO655388 SRK655388 TBG655388 TLC655388 TUY655388 UEU655388 UOQ655388 UYM655388 VII655388 VSE655388 WCA655388 WLW655388 WVS655388 K720924 JG720924 TC720924 ACY720924 AMU720924 AWQ720924 BGM720924 BQI720924 CAE720924 CKA720924 CTW720924 DDS720924 DNO720924 DXK720924 EHG720924 ERC720924 FAY720924 FKU720924 FUQ720924 GEM720924 GOI720924 GYE720924 HIA720924 HRW720924 IBS720924 ILO720924 IVK720924 JFG720924 JPC720924 JYY720924 KIU720924 KSQ720924 LCM720924 LMI720924 LWE720924 MGA720924 MPW720924 MZS720924 NJO720924 NTK720924 ODG720924 ONC720924 OWY720924 PGU720924 PQQ720924 QAM720924 QKI720924 QUE720924 REA720924 RNW720924 RXS720924 SHO720924 SRK720924 TBG720924 TLC720924 TUY720924 UEU720924 UOQ720924 UYM720924 VII720924 VSE720924 WCA720924 WLW720924 WVS720924 K786460 JG786460 TC786460 ACY786460 AMU786460 AWQ786460 BGM786460 BQI786460 CAE786460 CKA786460 CTW786460 DDS786460 DNO786460 DXK786460 EHG786460 ERC786460 FAY786460 FKU786460 FUQ786460 GEM786460 GOI786460 GYE786460 HIA786460 HRW786460 IBS786460 ILO786460 IVK786460 JFG786460 JPC786460 JYY786460 KIU786460 KSQ786460 LCM786460 LMI786460 LWE786460 MGA786460 MPW786460 MZS786460 NJO786460 NTK786460 ODG786460 ONC786460 OWY786460 PGU786460 PQQ786460 QAM786460 QKI786460 QUE786460 REA786460 RNW786460 RXS786460 SHO786460 SRK786460 TBG786460 TLC786460 TUY786460 UEU786460 UOQ786460 UYM786460 VII786460 VSE786460 WCA786460 WLW786460 WVS786460 K851996 JG851996 TC851996 ACY851996 AMU851996 AWQ851996 BGM851996 BQI851996 CAE851996 CKA851996 CTW851996 DDS851996 DNO851996 DXK851996 EHG851996 ERC851996 FAY851996 FKU851996 FUQ851996 GEM851996 GOI851996 GYE851996 HIA851996 HRW851996 IBS851996 ILO851996 IVK851996 JFG851996 JPC851996 JYY851996 KIU851996 KSQ851996 LCM851996 LMI851996 LWE851996 MGA851996 MPW851996 MZS851996 NJO851996 NTK851996 ODG851996 ONC851996 OWY851996 PGU851996 PQQ851996 QAM851996 QKI851996 QUE851996 REA851996 RNW851996 RXS851996 SHO851996 SRK851996 TBG851996 TLC851996 TUY851996 UEU851996 UOQ851996 UYM851996 VII851996 VSE851996 WCA851996 WLW851996 WVS851996 K917532 JG917532 TC917532 ACY917532 AMU917532 AWQ917532 BGM917532 BQI917532 CAE917532 CKA917532 CTW917532 DDS917532 DNO917532 DXK917532 EHG917532 ERC917532 FAY917532 FKU917532 FUQ917532 GEM917532 GOI917532 GYE917532 HIA917532 HRW917532 IBS917532 ILO917532 IVK917532 JFG917532 JPC917532 JYY917532 KIU917532 KSQ917532 LCM917532 LMI917532 LWE917532 MGA917532 MPW917532 MZS917532 NJO917532 NTK917532 ODG917532 ONC917532 OWY917532 PGU917532 PQQ917532 QAM917532 QKI917532 QUE917532 REA917532 RNW917532 RXS917532 SHO917532 SRK917532 TBG917532 TLC917532 TUY917532 UEU917532 UOQ917532 UYM917532 VII917532 VSE917532 WCA917532 WLW917532 WVS917532 K983068 JG983068 TC983068 ACY983068 AMU983068 AWQ983068 BGM983068 BQI983068 CAE983068 CKA983068 CTW983068 DDS983068 DNO983068 DXK983068 EHG983068 ERC983068 FAY983068 FKU983068 FUQ983068 GEM983068 GOI983068 GYE983068 HIA983068 HRW983068 IBS983068 ILO983068 IVK983068 JFG983068 JPC983068 JYY983068 KIU983068 KSQ983068 LCM983068 LMI983068 LWE983068 MGA983068 MPW983068 MZS983068 NJO983068 NTK983068 ODG983068 ONC983068 OWY983068 PGU983068 PQQ983068 QAM983068 QKI983068 QUE983068 REA983068 RNW983068 RXS983068 SHO983068 SRK983068 TBG983068 TLC983068 TUY983068 UEU983068 UOQ983068 UYM983068 VII983068 VSE983068 WCA983068 WLW983068 WVS983068 K33 JG33 TC33 ACY33 AMU33 AWQ33 BGM33 BQI33 CAE33 CKA33 CTW33 DDS33 DNO33 DXK33 EHG33 ERC33 FAY33 FKU33 FUQ33 GEM33 GOI33 GYE33 HIA33 HRW33 IBS33 ILO33 IVK33 JFG33 JPC33 JYY33 KIU33 KSQ33 LCM33 LMI33 LWE33 MGA33 MPW33 MZS33 NJO33 NTK33 ODG33 ONC33 OWY33 PGU33 PQQ33 QAM33 QKI33 QUE33 REA33 RNW33 RXS33 SHO33 SRK33 TBG33 TLC33 TUY33 UEU33 UOQ33 UYM33 VII33 VSE33 WCA33 WLW33 WVS33 K65569 JG65569 TC65569 ACY65569 AMU65569 AWQ65569 BGM65569 BQI65569 CAE65569 CKA65569 CTW65569 DDS65569 DNO65569 DXK65569 EHG65569 ERC65569 FAY65569 FKU65569 FUQ65569 GEM65569 GOI65569 GYE65569 HIA65569 HRW65569 IBS65569 ILO65569 IVK65569 JFG65569 JPC65569 JYY65569 KIU65569 KSQ65569 LCM65569 LMI65569 LWE65569 MGA65569 MPW65569 MZS65569 NJO65569 NTK65569 ODG65569 ONC65569 OWY65569 PGU65569 PQQ65569 QAM65569 QKI65569 QUE65569 REA65569 RNW65569 RXS65569 SHO65569 SRK65569 TBG65569 TLC65569 TUY65569 UEU65569 UOQ65569 UYM65569 VII65569 VSE65569 WCA65569 WLW65569 WVS65569 K131105 JG131105 TC131105 ACY131105 AMU131105 AWQ131105 BGM131105 BQI131105 CAE131105 CKA131105 CTW131105 DDS131105 DNO131105 DXK131105 EHG131105 ERC131105 FAY131105 FKU131105 FUQ131105 GEM131105 GOI131105 GYE131105 HIA131105 HRW131105 IBS131105 ILO131105 IVK131105 JFG131105 JPC131105 JYY131105 KIU131105 KSQ131105 LCM131105 LMI131105 LWE131105 MGA131105 MPW131105 MZS131105 NJO131105 NTK131105 ODG131105 ONC131105 OWY131105 PGU131105 PQQ131105 QAM131105 QKI131105 QUE131105 REA131105 RNW131105 RXS131105 SHO131105 SRK131105 TBG131105 TLC131105 TUY131105 UEU131105 UOQ131105 UYM131105 VII131105 VSE131105 WCA131105 WLW131105 WVS131105 K196641 JG196641 TC196641 ACY196641 AMU196641 AWQ196641 BGM196641 BQI196641 CAE196641 CKA196641 CTW196641 DDS196641 DNO196641 DXK196641 EHG196641 ERC196641 FAY196641 FKU196641 FUQ196641 GEM196641 GOI196641 GYE196641 HIA196641 HRW196641 IBS196641 ILO196641 IVK196641 JFG196641 JPC196641 JYY196641 KIU196641 KSQ196641 LCM196641 LMI196641 LWE196641 MGA196641 MPW196641 MZS196641 NJO196641 NTK196641 ODG196641 ONC196641 OWY196641 PGU196641 PQQ196641 QAM196641 QKI196641 QUE196641 REA196641 RNW196641 RXS196641 SHO196641 SRK196641 TBG196641 TLC196641 TUY196641 UEU196641 UOQ196641 UYM196641 VII196641 VSE196641 WCA196641 WLW196641 WVS196641 K262177 JG262177 TC262177 ACY262177 AMU262177 AWQ262177 BGM262177 BQI262177 CAE262177 CKA262177 CTW262177 DDS262177 DNO262177 DXK262177 EHG262177 ERC262177 FAY262177 FKU262177 FUQ262177 GEM262177 GOI262177 GYE262177 HIA262177 HRW262177 IBS262177 ILO262177 IVK262177 JFG262177 JPC262177 JYY262177 KIU262177 KSQ262177 LCM262177 LMI262177 LWE262177 MGA262177 MPW262177 MZS262177 NJO262177 NTK262177 ODG262177 ONC262177 OWY262177 PGU262177 PQQ262177 QAM262177 QKI262177 QUE262177 REA262177 RNW262177 RXS262177 SHO262177 SRK262177 TBG262177 TLC262177 TUY262177 UEU262177 UOQ262177 UYM262177 VII262177 VSE262177 WCA262177 WLW262177 WVS262177 K327713 JG327713 TC327713 ACY327713 AMU327713 AWQ327713 BGM327713 BQI327713 CAE327713 CKA327713 CTW327713 DDS327713 DNO327713 DXK327713 EHG327713 ERC327713 FAY327713 FKU327713 FUQ327713 GEM327713 GOI327713 GYE327713 HIA327713 HRW327713 IBS327713 ILO327713 IVK327713 JFG327713 JPC327713 JYY327713 KIU327713 KSQ327713 LCM327713 LMI327713 LWE327713 MGA327713 MPW327713 MZS327713 NJO327713 NTK327713 ODG327713 ONC327713 OWY327713 PGU327713 PQQ327713 QAM327713 QKI327713 QUE327713 REA327713 RNW327713 RXS327713 SHO327713 SRK327713 TBG327713 TLC327713 TUY327713 UEU327713 UOQ327713 UYM327713 VII327713 VSE327713 WCA327713 WLW327713 WVS327713 K393249 JG393249 TC393249 ACY393249 AMU393249 AWQ393249 BGM393249 BQI393249 CAE393249 CKA393249 CTW393249 DDS393249 DNO393249 DXK393249 EHG393249 ERC393249 FAY393249 FKU393249 FUQ393249 GEM393249 GOI393249 GYE393249 HIA393249 HRW393249 IBS393249 ILO393249 IVK393249 JFG393249 JPC393249 JYY393249 KIU393249 KSQ393249 LCM393249 LMI393249 LWE393249 MGA393249 MPW393249 MZS393249 NJO393249 NTK393249 ODG393249 ONC393249 OWY393249 PGU393249 PQQ393249 QAM393249 QKI393249 QUE393249 REA393249 RNW393249 RXS393249 SHO393249 SRK393249 TBG393249 TLC393249 TUY393249 UEU393249 UOQ393249 UYM393249 VII393249 VSE393249 WCA393249 WLW393249 WVS393249 K458785 JG458785 TC458785 ACY458785 AMU458785 AWQ458785 BGM458785 BQI458785 CAE458785 CKA458785 CTW458785 DDS458785 DNO458785 DXK458785 EHG458785 ERC458785 FAY458785 FKU458785 FUQ458785 GEM458785 GOI458785 GYE458785 HIA458785 HRW458785 IBS458785 ILO458785 IVK458785 JFG458785 JPC458785 JYY458785 KIU458785 KSQ458785 LCM458785 LMI458785 LWE458785 MGA458785 MPW458785 MZS458785 NJO458785 NTK458785 ODG458785 ONC458785 OWY458785 PGU458785 PQQ458785 QAM458785 QKI458785 QUE458785 REA458785 RNW458785 RXS458785 SHO458785 SRK458785 TBG458785 TLC458785 TUY458785 UEU458785 UOQ458785 UYM458785 VII458785 VSE458785 WCA458785 WLW458785 WVS458785 K524321 JG524321 TC524321 ACY524321 AMU524321 AWQ524321 BGM524321 BQI524321 CAE524321 CKA524321 CTW524321 DDS524321 DNO524321 DXK524321 EHG524321 ERC524321 FAY524321 FKU524321 FUQ524321 GEM524321 GOI524321 GYE524321 HIA524321 HRW524321 IBS524321 ILO524321 IVK524321 JFG524321 JPC524321 JYY524321 KIU524321 KSQ524321 LCM524321 LMI524321 LWE524321 MGA524321 MPW524321 MZS524321 NJO524321 NTK524321 ODG524321 ONC524321 OWY524321 PGU524321 PQQ524321 QAM524321 QKI524321 QUE524321 REA524321 RNW524321 RXS524321 SHO524321 SRK524321 TBG524321 TLC524321 TUY524321 UEU524321 UOQ524321 UYM524321 VII524321 VSE524321 WCA524321 WLW524321 WVS524321 K589857 JG589857 TC589857 ACY589857 AMU589857 AWQ589857 BGM589857 BQI589857 CAE589857 CKA589857 CTW589857 DDS589857 DNO589857 DXK589857 EHG589857 ERC589857 FAY589857 FKU589857 FUQ589857 GEM589857 GOI589857 GYE589857 HIA589857 HRW589857 IBS589857 ILO589857 IVK589857 JFG589857 JPC589857 JYY589857 KIU589857 KSQ589857 LCM589857 LMI589857 LWE589857 MGA589857 MPW589857 MZS589857 NJO589857 NTK589857 ODG589857 ONC589857 OWY589857 PGU589857 PQQ589857 QAM589857 QKI589857 QUE589857 REA589857 RNW589857 RXS589857 SHO589857 SRK589857 TBG589857 TLC589857 TUY589857 UEU589857 UOQ589857 UYM589857 VII589857 VSE589857 WCA589857 WLW589857 WVS589857 K655393 JG655393 TC655393 ACY655393 AMU655393 AWQ655393 BGM655393 BQI655393 CAE655393 CKA655393 CTW655393 DDS655393 DNO655393 DXK655393 EHG655393 ERC655393 FAY655393 FKU655393 FUQ655393 GEM655393 GOI655393 GYE655393 HIA655393 HRW655393 IBS655393 ILO655393 IVK655393 JFG655393 JPC655393 JYY655393 KIU655393 KSQ655393 LCM655393 LMI655393 LWE655393 MGA655393 MPW655393 MZS655393 NJO655393 NTK655393 ODG655393 ONC655393 OWY655393 PGU655393 PQQ655393 QAM655393 QKI655393 QUE655393 REA655393 RNW655393 RXS655393 SHO655393 SRK655393 TBG655393 TLC655393 TUY655393 UEU655393 UOQ655393 UYM655393 VII655393 VSE655393 WCA655393 WLW655393 WVS655393 K720929 JG720929 TC720929 ACY720929 AMU720929 AWQ720929 BGM720929 BQI720929 CAE720929 CKA720929 CTW720929 DDS720929 DNO720929 DXK720929 EHG720929 ERC720929 FAY720929 FKU720929 FUQ720929 GEM720929 GOI720929 GYE720929 HIA720929 HRW720929 IBS720929 ILO720929 IVK720929 JFG720929 JPC720929 JYY720929 KIU720929 KSQ720929 LCM720929 LMI720929 LWE720929 MGA720929 MPW720929 MZS720929 NJO720929 NTK720929 ODG720929 ONC720929 OWY720929 PGU720929 PQQ720929 QAM720929 QKI720929 QUE720929 REA720929 RNW720929 RXS720929 SHO720929 SRK720929 TBG720929 TLC720929 TUY720929 UEU720929 UOQ720929 UYM720929 VII720929 VSE720929 WCA720929 WLW720929 WVS720929 K786465 JG786465 TC786465 ACY786465 AMU786465 AWQ786465 BGM786465 BQI786465 CAE786465 CKA786465 CTW786465 DDS786465 DNO786465 DXK786465 EHG786465 ERC786465 FAY786465 FKU786465 FUQ786465 GEM786465 GOI786465 GYE786465 HIA786465 HRW786465 IBS786465 ILO786465 IVK786465 JFG786465 JPC786465 JYY786465 KIU786465 KSQ786465 LCM786465 LMI786465 LWE786465 MGA786465 MPW786465 MZS786465 NJO786465 NTK786465 ODG786465 ONC786465 OWY786465 PGU786465 PQQ786465 QAM786465 QKI786465 QUE786465 REA786465 RNW786465 RXS786465 SHO786465 SRK786465 TBG786465 TLC786465 TUY786465 UEU786465 UOQ786465 UYM786465 VII786465 VSE786465 WCA786465 WLW786465 WVS786465 K852001 JG852001 TC852001 ACY852001 AMU852001 AWQ852001 BGM852001 BQI852001 CAE852001 CKA852001 CTW852001 DDS852001 DNO852001 DXK852001 EHG852001 ERC852001 FAY852001 FKU852001 FUQ852001 GEM852001 GOI852001 GYE852001 HIA852001 HRW852001 IBS852001 ILO852001 IVK852001 JFG852001 JPC852001 JYY852001 KIU852001 KSQ852001 LCM852001 LMI852001 LWE852001 MGA852001 MPW852001 MZS852001 NJO852001 NTK852001 ODG852001 ONC852001 OWY852001 PGU852001 PQQ852001 QAM852001 QKI852001 QUE852001 REA852001 RNW852001 RXS852001 SHO852001 SRK852001 TBG852001 TLC852001 TUY852001 UEU852001 UOQ852001 UYM852001 VII852001 VSE852001 WCA852001 WLW852001 WVS852001 K917537 JG917537 TC917537 ACY917537 AMU917537 AWQ917537 BGM917537 BQI917537 CAE917537 CKA917537 CTW917537 DDS917537 DNO917537 DXK917537 EHG917537 ERC917537 FAY917537 FKU917537 FUQ917537 GEM917537 GOI917537 GYE917537 HIA917537 HRW917537 IBS917537 ILO917537 IVK917537 JFG917537 JPC917537 JYY917537 KIU917537 KSQ917537 LCM917537 LMI917537 LWE917537 MGA917537 MPW917537 MZS917537 NJO917537 NTK917537 ODG917537 ONC917537 OWY917537 PGU917537 PQQ917537 QAM917537 QKI917537 QUE917537 REA917537 RNW917537 RXS917537 SHO917537 SRK917537 TBG917537 TLC917537 TUY917537 UEU917537 UOQ917537 UYM917537 VII917537 VSE917537 WCA917537 WLW917537 WVS917537 K983073 JG983073 TC983073 ACY983073 AMU983073 AWQ983073 BGM983073 BQI983073 CAE983073 CKA983073 CTW983073 DDS983073 DNO983073 DXK983073 EHG983073 ERC983073 FAY983073 FKU983073 FUQ983073 GEM983073 GOI983073 GYE983073 HIA983073 HRW983073 IBS983073 ILO983073 IVK983073 JFG983073 JPC983073 JYY983073 KIU983073 KSQ983073 LCM983073 LMI983073 LWE983073 MGA983073 MPW983073 MZS983073 NJO983073 NTK983073 ODG983073 ONC983073 OWY983073 PGU983073 PQQ983073 QAM983073 QKI983073 QUE983073 REA983073 RNW983073 RXS983073 SHO983073 SRK983073 TBG983073 TLC983073 TUY983073 UEU983073 UOQ983073 UYM983073 VII983073 VSE983073 WCA983073 WLW983073 WVS983073 K35 JG35 TC35 ACY35 AMU35 AWQ35 BGM35 BQI35 CAE35 CKA35 CTW35 DDS35 DNO35 DXK35 EHG35 ERC35 FAY35 FKU35 FUQ35 GEM35 GOI35 GYE35 HIA35 HRW35 IBS35 ILO35 IVK35 JFG35 JPC35 JYY35 KIU35 KSQ35 LCM35 LMI35 LWE35 MGA35 MPW35 MZS35 NJO35 NTK35 ODG35 ONC35 OWY35 PGU35 PQQ35 QAM35 QKI35 QUE35 REA35 RNW35 RXS35 SHO35 SRK35 TBG35 TLC35 TUY35 UEU35 UOQ35 UYM35 VII35 VSE35 WCA35 WLW35 WVS35 K65571 JG65571 TC65571 ACY65571 AMU65571 AWQ65571 BGM65571 BQI65571 CAE65571 CKA65571 CTW65571 DDS65571 DNO65571 DXK65571 EHG65571 ERC65571 FAY65571 FKU65571 FUQ65571 GEM65571 GOI65571 GYE65571 HIA65571 HRW65571 IBS65571 ILO65571 IVK65571 JFG65571 JPC65571 JYY65571 KIU65571 KSQ65571 LCM65571 LMI65571 LWE65571 MGA65571 MPW65571 MZS65571 NJO65571 NTK65571 ODG65571 ONC65571 OWY65571 PGU65571 PQQ65571 QAM65571 QKI65571 QUE65571 REA65571 RNW65571 RXS65571 SHO65571 SRK65571 TBG65571 TLC65571 TUY65571 UEU65571 UOQ65571 UYM65571 VII65571 VSE65571 WCA65571 WLW65571 WVS65571 K131107 JG131107 TC131107 ACY131107 AMU131107 AWQ131107 BGM131107 BQI131107 CAE131107 CKA131107 CTW131107 DDS131107 DNO131107 DXK131107 EHG131107 ERC131107 FAY131107 FKU131107 FUQ131107 GEM131107 GOI131107 GYE131107 HIA131107 HRW131107 IBS131107 ILO131107 IVK131107 JFG131107 JPC131107 JYY131107 KIU131107 KSQ131107 LCM131107 LMI131107 LWE131107 MGA131107 MPW131107 MZS131107 NJO131107 NTK131107 ODG131107 ONC131107 OWY131107 PGU131107 PQQ131107 QAM131107 QKI131107 QUE131107 REA131107 RNW131107 RXS131107 SHO131107 SRK131107 TBG131107 TLC131107 TUY131107 UEU131107 UOQ131107 UYM131107 VII131107 VSE131107 WCA131107 WLW131107 WVS131107 K196643 JG196643 TC196643 ACY196643 AMU196643 AWQ196643 BGM196643 BQI196643 CAE196643 CKA196643 CTW196643 DDS196643 DNO196643 DXK196643 EHG196643 ERC196643 FAY196643 FKU196643 FUQ196643 GEM196643 GOI196643 GYE196643 HIA196643 HRW196643 IBS196643 ILO196643 IVK196643 JFG196643 JPC196643 JYY196643 KIU196643 KSQ196643 LCM196643 LMI196643 LWE196643 MGA196643 MPW196643 MZS196643 NJO196643 NTK196643 ODG196643 ONC196643 OWY196643 PGU196643 PQQ196643 QAM196643 QKI196643 QUE196643 REA196643 RNW196643 RXS196643 SHO196643 SRK196643 TBG196643 TLC196643 TUY196643 UEU196643 UOQ196643 UYM196643 VII196643 VSE196643 WCA196643 WLW196643 WVS196643 K262179 JG262179 TC262179 ACY262179 AMU262179 AWQ262179 BGM262179 BQI262179 CAE262179 CKA262179 CTW262179 DDS262179 DNO262179 DXK262179 EHG262179 ERC262179 FAY262179 FKU262179 FUQ262179 GEM262179 GOI262179 GYE262179 HIA262179 HRW262179 IBS262179 ILO262179 IVK262179 JFG262179 JPC262179 JYY262179 KIU262179 KSQ262179 LCM262179 LMI262179 LWE262179 MGA262179 MPW262179 MZS262179 NJO262179 NTK262179 ODG262179 ONC262179 OWY262179 PGU262179 PQQ262179 QAM262179 QKI262179 QUE262179 REA262179 RNW262179 RXS262179 SHO262179 SRK262179 TBG262179 TLC262179 TUY262179 UEU262179 UOQ262179 UYM262179 VII262179 VSE262179 WCA262179 WLW262179 WVS262179 K327715 JG327715 TC327715 ACY327715 AMU327715 AWQ327715 BGM327715 BQI327715 CAE327715 CKA327715 CTW327715 DDS327715 DNO327715 DXK327715 EHG327715 ERC327715 FAY327715 FKU327715 FUQ327715 GEM327715 GOI327715 GYE327715 HIA327715 HRW327715 IBS327715 ILO327715 IVK327715 JFG327715 JPC327715 JYY327715 KIU327715 KSQ327715 LCM327715 LMI327715 LWE327715 MGA327715 MPW327715 MZS327715 NJO327715 NTK327715 ODG327715 ONC327715 OWY327715 PGU327715 PQQ327715 QAM327715 QKI327715 QUE327715 REA327715 RNW327715 RXS327715 SHO327715 SRK327715 TBG327715 TLC327715 TUY327715 UEU327715 UOQ327715 UYM327715 VII327715 VSE327715 WCA327715 WLW327715 WVS327715 K393251 JG393251 TC393251 ACY393251 AMU393251 AWQ393251 BGM393251 BQI393251 CAE393251 CKA393251 CTW393251 DDS393251 DNO393251 DXK393251 EHG393251 ERC393251 FAY393251 FKU393251 FUQ393251 GEM393251 GOI393251 GYE393251 HIA393251 HRW393251 IBS393251 ILO393251 IVK393251 JFG393251 JPC393251 JYY393251 KIU393251 KSQ393251 LCM393251 LMI393251 LWE393251 MGA393251 MPW393251 MZS393251 NJO393251 NTK393251 ODG393251 ONC393251 OWY393251 PGU393251 PQQ393251 QAM393251 QKI393251 QUE393251 REA393251 RNW393251 RXS393251 SHO393251 SRK393251 TBG393251 TLC393251 TUY393251 UEU393251 UOQ393251 UYM393251 VII393251 VSE393251 WCA393251 WLW393251 WVS393251 K458787 JG458787 TC458787 ACY458787 AMU458787 AWQ458787 BGM458787 BQI458787 CAE458787 CKA458787 CTW458787 DDS458787 DNO458787 DXK458787 EHG458787 ERC458787 FAY458787 FKU458787 FUQ458787 GEM458787 GOI458787 GYE458787 HIA458787 HRW458787 IBS458787 ILO458787 IVK458787 JFG458787 JPC458787 JYY458787 KIU458787 KSQ458787 LCM458787 LMI458787 LWE458787 MGA458787 MPW458787 MZS458787 NJO458787 NTK458787 ODG458787 ONC458787 OWY458787 PGU458787 PQQ458787 QAM458787 QKI458787 QUE458787 REA458787 RNW458787 RXS458787 SHO458787 SRK458787 TBG458787 TLC458787 TUY458787 UEU458787 UOQ458787 UYM458787 VII458787 VSE458787 WCA458787 WLW458787 WVS458787 K524323 JG524323 TC524323 ACY524323 AMU524323 AWQ524323 BGM524323 BQI524323 CAE524323 CKA524323 CTW524323 DDS524323 DNO524323 DXK524323 EHG524323 ERC524323 FAY524323 FKU524323 FUQ524323 GEM524323 GOI524323 GYE524323 HIA524323 HRW524323 IBS524323 ILO524323 IVK524323 JFG524323 JPC524323 JYY524323 KIU524323 KSQ524323 LCM524323 LMI524323 LWE524323 MGA524323 MPW524323 MZS524323 NJO524323 NTK524323 ODG524323 ONC524323 OWY524323 PGU524323 PQQ524323 QAM524323 QKI524323 QUE524323 REA524323 RNW524323 RXS524323 SHO524323 SRK524323 TBG524323 TLC524323 TUY524323 UEU524323 UOQ524323 UYM524323 VII524323 VSE524323 WCA524323 WLW524323 WVS524323 K589859 JG589859 TC589859 ACY589859 AMU589859 AWQ589859 BGM589859 BQI589859 CAE589859 CKA589859 CTW589859 DDS589859 DNO589859 DXK589859 EHG589859 ERC589859 FAY589859 FKU589859 FUQ589859 GEM589859 GOI589859 GYE589859 HIA589859 HRW589859 IBS589859 ILO589859 IVK589859 JFG589859 JPC589859 JYY589859 KIU589859 KSQ589859 LCM589859 LMI589859 LWE589859 MGA589859 MPW589859 MZS589859 NJO589859 NTK589859 ODG589859 ONC589859 OWY589859 PGU589859 PQQ589859 QAM589859 QKI589859 QUE589859 REA589859 RNW589859 RXS589859 SHO589859 SRK589859 TBG589859 TLC589859 TUY589859 UEU589859 UOQ589859 UYM589859 VII589859 VSE589859 WCA589859 WLW589859 WVS589859 K655395 JG655395 TC655395 ACY655395 AMU655395 AWQ655395 BGM655395 BQI655395 CAE655395 CKA655395 CTW655395 DDS655395 DNO655395 DXK655395 EHG655395 ERC655395 FAY655395 FKU655395 FUQ655395 GEM655395 GOI655395 GYE655395 HIA655395 HRW655395 IBS655395 ILO655395 IVK655395 JFG655395 JPC655395 JYY655395 KIU655395 KSQ655395 LCM655395 LMI655395 LWE655395 MGA655395 MPW655395 MZS655395 NJO655395 NTK655395 ODG655395 ONC655395 OWY655395 PGU655395 PQQ655395 QAM655395 QKI655395 QUE655395 REA655395 RNW655395 RXS655395 SHO655395 SRK655395 TBG655395 TLC655395 TUY655395 UEU655395 UOQ655395 UYM655395 VII655395 VSE655395 WCA655395 WLW655395 WVS655395 K720931 JG720931 TC720931 ACY720931 AMU720931 AWQ720931 BGM720931 BQI720931 CAE720931 CKA720931 CTW720931 DDS720931 DNO720931 DXK720931 EHG720931 ERC720931 FAY720931 FKU720931 FUQ720931 GEM720931 GOI720931 GYE720931 HIA720931 HRW720931 IBS720931 ILO720931 IVK720931 JFG720931 JPC720931 JYY720931 KIU720931 KSQ720931 LCM720931 LMI720931 LWE720931 MGA720931 MPW720931 MZS720931 NJO720931 NTK720931 ODG720931 ONC720931 OWY720931 PGU720931 PQQ720931 QAM720931 QKI720931 QUE720931 REA720931 RNW720931 RXS720931 SHO720931 SRK720931 TBG720931 TLC720931 TUY720931 UEU720931 UOQ720931 UYM720931 VII720931 VSE720931 WCA720931 WLW720931 WVS720931 K786467 JG786467 TC786467 ACY786467 AMU786467 AWQ786467 BGM786467 BQI786467 CAE786467 CKA786467 CTW786467 DDS786467 DNO786467 DXK786467 EHG786467 ERC786467 FAY786467 FKU786467 FUQ786467 GEM786467 GOI786467 GYE786467 HIA786467 HRW786467 IBS786467 ILO786467 IVK786467 JFG786467 JPC786467 JYY786467 KIU786467 KSQ786467 LCM786467 LMI786467 LWE786467 MGA786467 MPW786467 MZS786467 NJO786467 NTK786467 ODG786467 ONC786467 OWY786467 PGU786467 PQQ786467 QAM786467 QKI786467 QUE786467 REA786467 RNW786467 RXS786467 SHO786467 SRK786467 TBG786467 TLC786467 TUY786467 UEU786467 UOQ786467 UYM786467 VII786467 VSE786467 WCA786467 WLW786467 WVS786467 K852003 JG852003 TC852003 ACY852003 AMU852003 AWQ852003 BGM852003 BQI852003 CAE852003 CKA852003 CTW852003 DDS852003 DNO852003 DXK852003 EHG852003 ERC852003 FAY852003 FKU852003 FUQ852003 GEM852003 GOI852003 GYE852003 HIA852003 HRW852003 IBS852003 ILO852003 IVK852003 JFG852003 JPC852003 JYY852003 KIU852003 KSQ852003 LCM852003 LMI852003 LWE852003 MGA852003 MPW852003 MZS852003 NJO852003 NTK852003 ODG852003 ONC852003 OWY852003 PGU852003 PQQ852003 QAM852003 QKI852003 QUE852003 REA852003 RNW852003 RXS852003 SHO852003 SRK852003 TBG852003 TLC852003 TUY852003 UEU852003 UOQ852003 UYM852003 VII852003 VSE852003 WCA852003 WLW852003 WVS852003 K917539 JG917539 TC917539 ACY917539 AMU917539 AWQ917539 BGM917539 BQI917539 CAE917539 CKA917539 CTW917539 DDS917539 DNO917539 DXK917539 EHG917539 ERC917539 FAY917539 FKU917539 FUQ917539 GEM917539 GOI917539 GYE917539 HIA917539 HRW917539 IBS917539 ILO917539 IVK917539 JFG917539 JPC917539 JYY917539 KIU917539 KSQ917539 LCM917539 LMI917539 LWE917539 MGA917539 MPW917539 MZS917539 NJO917539 NTK917539 ODG917539 ONC917539 OWY917539 PGU917539 PQQ917539 QAM917539 QKI917539 QUE917539 REA917539 RNW917539 RXS917539 SHO917539 SRK917539 TBG917539 TLC917539 TUY917539 UEU917539 UOQ917539 UYM917539 VII917539 VSE917539 WCA917539 WLW917539 WVS917539 K983075 JG983075 TC983075 ACY983075 AMU983075 AWQ983075 BGM983075 BQI983075 CAE983075 CKA983075 CTW983075 DDS983075 DNO983075 DXK983075 EHG983075 ERC983075 FAY983075 FKU983075 FUQ983075 GEM983075 GOI983075 GYE983075 HIA983075 HRW983075 IBS983075 ILO983075 IVK983075 JFG983075 JPC983075 JYY983075 KIU983075 KSQ983075 LCM983075 LMI983075 LWE983075 MGA983075 MPW983075 MZS983075 NJO983075 NTK983075 ODG983075 ONC983075 OWY983075 PGU983075 PQQ983075 QAM983075 QKI983075 QUE983075 REA983075 RNW983075 RXS983075 SHO983075 SRK983075 TBG983075 TLC983075 TUY983075 UEU983075 UOQ983075 UYM983075 VII983075 VSE983075 WCA983075 WLW983075 WVS983075 K56:K57 JG56:JG57 TC56:TC57 ACY56:ACY57 AMU56:AMU57 AWQ56:AWQ57 BGM56:BGM57 BQI56:BQI57 CAE56:CAE57 CKA56:CKA57 CTW56:CTW57 DDS56:DDS57 DNO56:DNO57 DXK56:DXK57 EHG56:EHG57 ERC56:ERC57 FAY56:FAY57 FKU56:FKU57 FUQ56:FUQ57 GEM56:GEM57 GOI56:GOI57 GYE56:GYE57 HIA56:HIA57 HRW56:HRW57 IBS56:IBS57 ILO56:ILO57 IVK56:IVK57 JFG56:JFG57 JPC56:JPC57 JYY56:JYY57 KIU56:KIU57 KSQ56:KSQ57 LCM56:LCM57 LMI56:LMI57 LWE56:LWE57 MGA56:MGA57 MPW56:MPW57 MZS56:MZS57 NJO56:NJO57 NTK56:NTK57 ODG56:ODG57 ONC56:ONC57 OWY56:OWY57 PGU56:PGU57 PQQ56:PQQ57 QAM56:QAM57 QKI56:QKI57 QUE56:QUE57 REA56:REA57 RNW56:RNW57 RXS56:RXS57 SHO56:SHO57 SRK56:SRK57 TBG56:TBG57 TLC56:TLC57 TUY56:TUY57 UEU56:UEU57 UOQ56:UOQ57 UYM56:UYM57 VII56:VII57 VSE56:VSE57 WCA56:WCA57 WLW56:WLW57 WVS56:WVS57 K65592:K65593 JG65592:JG65593 TC65592:TC65593 ACY65592:ACY65593 AMU65592:AMU65593 AWQ65592:AWQ65593 BGM65592:BGM65593 BQI65592:BQI65593 CAE65592:CAE65593 CKA65592:CKA65593 CTW65592:CTW65593 DDS65592:DDS65593 DNO65592:DNO65593 DXK65592:DXK65593 EHG65592:EHG65593 ERC65592:ERC65593 FAY65592:FAY65593 FKU65592:FKU65593 FUQ65592:FUQ65593 GEM65592:GEM65593 GOI65592:GOI65593 GYE65592:GYE65593 HIA65592:HIA65593 HRW65592:HRW65593 IBS65592:IBS65593 ILO65592:ILO65593 IVK65592:IVK65593 JFG65592:JFG65593 JPC65592:JPC65593 JYY65592:JYY65593 KIU65592:KIU65593 KSQ65592:KSQ65593 LCM65592:LCM65593 LMI65592:LMI65593 LWE65592:LWE65593 MGA65592:MGA65593 MPW65592:MPW65593 MZS65592:MZS65593 NJO65592:NJO65593 NTK65592:NTK65593 ODG65592:ODG65593 ONC65592:ONC65593 OWY65592:OWY65593 PGU65592:PGU65593 PQQ65592:PQQ65593 QAM65592:QAM65593 QKI65592:QKI65593 QUE65592:QUE65593 REA65592:REA65593 RNW65592:RNW65593 RXS65592:RXS65593 SHO65592:SHO65593 SRK65592:SRK65593 TBG65592:TBG65593 TLC65592:TLC65593 TUY65592:TUY65593 UEU65592:UEU65593 UOQ65592:UOQ65593 UYM65592:UYM65593 VII65592:VII65593 VSE65592:VSE65593 WCA65592:WCA65593 WLW65592:WLW65593 WVS65592:WVS65593 K131128:K131129 JG131128:JG131129 TC131128:TC131129 ACY131128:ACY131129 AMU131128:AMU131129 AWQ131128:AWQ131129 BGM131128:BGM131129 BQI131128:BQI131129 CAE131128:CAE131129 CKA131128:CKA131129 CTW131128:CTW131129 DDS131128:DDS131129 DNO131128:DNO131129 DXK131128:DXK131129 EHG131128:EHG131129 ERC131128:ERC131129 FAY131128:FAY131129 FKU131128:FKU131129 FUQ131128:FUQ131129 GEM131128:GEM131129 GOI131128:GOI131129 GYE131128:GYE131129 HIA131128:HIA131129 HRW131128:HRW131129 IBS131128:IBS131129 ILO131128:ILO131129 IVK131128:IVK131129 JFG131128:JFG131129 JPC131128:JPC131129 JYY131128:JYY131129 KIU131128:KIU131129 KSQ131128:KSQ131129 LCM131128:LCM131129 LMI131128:LMI131129 LWE131128:LWE131129 MGA131128:MGA131129 MPW131128:MPW131129 MZS131128:MZS131129 NJO131128:NJO131129 NTK131128:NTK131129 ODG131128:ODG131129 ONC131128:ONC131129 OWY131128:OWY131129 PGU131128:PGU131129 PQQ131128:PQQ131129 QAM131128:QAM131129 QKI131128:QKI131129 QUE131128:QUE131129 REA131128:REA131129 RNW131128:RNW131129 RXS131128:RXS131129 SHO131128:SHO131129 SRK131128:SRK131129 TBG131128:TBG131129 TLC131128:TLC131129 TUY131128:TUY131129 UEU131128:UEU131129 UOQ131128:UOQ131129 UYM131128:UYM131129 VII131128:VII131129 VSE131128:VSE131129 WCA131128:WCA131129 WLW131128:WLW131129 WVS131128:WVS131129 K196664:K196665 JG196664:JG196665 TC196664:TC196665 ACY196664:ACY196665 AMU196664:AMU196665 AWQ196664:AWQ196665 BGM196664:BGM196665 BQI196664:BQI196665 CAE196664:CAE196665 CKA196664:CKA196665 CTW196664:CTW196665 DDS196664:DDS196665 DNO196664:DNO196665 DXK196664:DXK196665 EHG196664:EHG196665 ERC196664:ERC196665 FAY196664:FAY196665 FKU196664:FKU196665 FUQ196664:FUQ196665 GEM196664:GEM196665 GOI196664:GOI196665 GYE196664:GYE196665 HIA196664:HIA196665 HRW196664:HRW196665 IBS196664:IBS196665 ILO196664:ILO196665 IVK196664:IVK196665 JFG196664:JFG196665 JPC196664:JPC196665 JYY196664:JYY196665 KIU196664:KIU196665 KSQ196664:KSQ196665 LCM196664:LCM196665 LMI196664:LMI196665 LWE196664:LWE196665 MGA196664:MGA196665 MPW196664:MPW196665 MZS196664:MZS196665 NJO196664:NJO196665 NTK196664:NTK196665 ODG196664:ODG196665 ONC196664:ONC196665 OWY196664:OWY196665 PGU196664:PGU196665 PQQ196664:PQQ196665 QAM196664:QAM196665 QKI196664:QKI196665 QUE196664:QUE196665 REA196664:REA196665 RNW196664:RNW196665 RXS196664:RXS196665 SHO196664:SHO196665 SRK196664:SRK196665 TBG196664:TBG196665 TLC196664:TLC196665 TUY196664:TUY196665 UEU196664:UEU196665 UOQ196664:UOQ196665 UYM196664:UYM196665 VII196664:VII196665 VSE196664:VSE196665 WCA196664:WCA196665 WLW196664:WLW196665 WVS196664:WVS196665 K262200:K262201 JG262200:JG262201 TC262200:TC262201 ACY262200:ACY262201 AMU262200:AMU262201 AWQ262200:AWQ262201 BGM262200:BGM262201 BQI262200:BQI262201 CAE262200:CAE262201 CKA262200:CKA262201 CTW262200:CTW262201 DDS262200:DDS262201 DNO262200:DNO262201 DXK262200:DXK262201 EHG262200:EHG262201 ERC262200:ERC262201 FAY262200:FAY262201 FKU262200:FKU262201 FUQ262200:FUQ262201 GEM262200:GEM262201 GOI262200:GOI262201 GYE262200:GYE262201 HIA262200:HIA262201 HRW262200:HRW262201 IBS262200:IBS262201 ILO262200:ILO262201 IVK262200:IVK262201 JFG262200:JFG262201 JPC262200:JPC262201 JYY262200:JYY262201 KIU262200:KIU262201 KSQ262200:KSQ262201 LCM262200:LCM262201 LMI262200:LMI262201 LWE262200:LWE262201 MGA262200:MGA262201 MPW262200:MPW262201 MZS262200:MZS262201 NJO262200:NJO262201 NTK262200:NTK262201 ODG262200:ODG262201 ONC262200:ONC262201 OWY262200:OWY262201 PGU262200:PGU262201 PQQ262200:PQQ262201 QAM262200:QAM262201 QKI262200:QKI262201 QUE262200:QUE262201 REA262200:REA262201 RNW262200:RNW262201 RXS262200:RXS262201 SHO262200:SHO262201 SRK262200:SRK262201 TBG262200:TBG262201 TLC262200:TLC262201 TUY262200:TUY262201 UEU262200:UEU262201 UOQ262200:UOQ262201 UYM262200:UYM262201 VII262200:VII262201 VSE262200:VSE262201 WCA262200:WCA262201 WLW262200:WLW262201 WVS262200:WVS262201 K327736:K327737 JG327736:JG327737 TC327736:TC327737 ACY327736:ACY327737 AMU327736:AMU327737 AWQ327736:AWQ327737 BGM327736:BGM327737 BQI327736:BQI327737 CAE327736:CAE327737 CKA327736:CKA327737 CTW327736:CTW327737 DDS327736:DDS327737 DNO327736:DNO327737 DXK327736:DXK327737 EHG327736:EHG327737 ERC327736:ERC327737 FAY327736:FAY327737 FKU327736:FKU327737 FUQ327736:FUQ327737 GEM327736:GEM327737 GOI327736:GOI327737 GYE327736:GYE327737 HIA327736:HIA327737 HRW327736:HRW327737 IBS327736:IBS327737 ILO327736:ILO327737 IVK327736:IVK327737 JFG327736:JFG327737 JPC327736:JPC327737 JYY327736:JYY327737 KIU327736:KIU327737 KSQ327736:KSQ327737 LCM327736:LCM327737 LMI327736:LMI327737 LWE327736:LWE327737 MGA327736:MGA327737 MPW327736:MPW327737 MZS327736:MZS327737 NJO327736:NJO327737 NTK327736:NTK327737 ODG327736:ODG327737 ONC327736:ONC327737 OWY327736:OWY327737 PGU327736:PGU327737 PQQ327736:PQQ327737 QAM327736:QAM327737 QKI327736:QKI327737 QUE327736:QUE327737 REA327736:REA327737 RNW327736:RNW327737 RXS327736:RXS327737 SHO327736:SHO327737 SRK327736:SRK327737 TBG327736:TBG327737 TLC327736:TLC327737 TUY327736:TUY327737 UEU327736:UEU327737 UOQ327736:UOQ327737 UYM327736:UYM327737 VII327736:VII327737 VSE327736:VSE327737 WCA327736:WCA327737 WLW327736:WLW327737 WVS327736:WVS327737 K393272:K393273 JG393272:JG393273 TC393272:TC393273 ACY393272:ACY393273 AMU393272:AMU393273 AWQ393272:AWQ393273 BGM393272:BGM393273 BQI393272:BQI393273 CAE393272:CAE393273 CKA393272:CKA393273 CTW393272:CTW393273 DDS393272:DDS393273 DNO393272:DNO393273 DXK393272:DXK393273 EHG393272:EHG393273 ERC393272:ERC393273 FAY393272:FAY393273 FKU393272:FKU393273 FUQ393272:FUQ393273 GEM393272:GEM393273 GOI393272:GOI393273 GYE393272:GYE393273 HIA393272:HIA393273 HRW393272:HRW393273 IBS393272:IBS393273 ILO393272:ILO393273 IVK393272:IVK393273 JFG393272:JFG393273 JPC393272:JPC393273 JYY393272:JYY393273 KIU393272:KIU393273 KSQ393272:KSQ393273 LCM393272:LCM393273 LMI393272:LMI393273 LWE393272:LWE393273 MGA393272:MGA393273 MPW393272:MPW393273 MZS393272:MZS393273 NJO393272:NJO393273 NTK393272:NTK393273 ODG393272:ODG393273 ONC393272:ONC393273 OWY393272:OWY393273 PGU393272:PGU393273 PQQ393272:PQQ393273 QAM393272:QAM393273 QKI393272:QKI393273 QUE393272:QUE393273 REA393272:REA393273 RNW393272:RNW393273 RXS393272:RXS393273 SHO393272:SHO393273 SRK393272:SRK393273 TBG393272:TBG393273 TLC393272:TLC393273 TUY393272:TUY393273 UEU393272:UEU393273 UOQ393272:UOQ393273 UYM393272:UYM393273 VII393272:VII393273 VSE393272:VSE393273 WCA393272:WCA393273 WLW393272:WLW393273 WVS393272:WVS393273 K458808:K458809 JG458808:JG458809 TC458808:TC458809 ACY458808:ACY458809 AMU458808:AMU458809 AWQ458808:AWQ458809 BGM458808:BGM458809 BQI458808:BQI458809 CAE458808:CAE458809 CKA458808:CKA458809 CTW458808:CTW458809 DDS458808:DDS458809 DNO458808:DNO458809 DXK458808:DXK458809 EHG458808:EHG458809 ERC458808:ERC458809 FAY458808:FAY458809 FKU458808:FKU458809 FUQ458808:FUQ458809 GEM458808:GEM458809 GOI458808:GOI458809 GYE458808:GYE458809 HIA458808:HIA458809 HRW458808:HRW458809 IBS458808:IBS458809 ILO458808:ILO458809 IVK458808:IVK458809 JFG458808:JFG458809 JPC458808:JPC458809 JYY458808:JYY458809 KIU458808:KIU458809 KSQ458808:KSQ458809 LCM458808:LCM458809 LMI458808:LMI458809 LWE458808:LWE458809 MGA458808:MGA458809 MPW458808:MPW458809 MZS458808:MZS458809 NJO458808:NJO458809 NTK458808:NTK458809 ODG458808:ODG458809 ONC458808:ONC458809 OWY458808:OWY458809 PGU458808:PGU458809 PQQ458808:PQQ458809 QAM458808:QAM458809 QKI458808:QKI458809 QUE458808:QUE458809 REA458808:REA458809 RNW458808:RNW458809 RXS458808:RXS458809 SHO458808:SHO458809 SRK458808:SRK458809 TBG458808:TBG458809 TLC458808:TLC458809 TUY458808:TUY458809 UEU458808:UEU458809 UOQ458808:UOQ458809 UYM458808:UYM458809 VII458808:VII458809 VSE458808:VSE458809 WCA458808:WCA458809 WLW458808:WLW458809 WVS458808:WVS458809 K524344:K524345 JG524344:JG524345 TC524344:TC524345 ACY524344:ACY524345 AMU524344:AMU524345 AWQ524344:AWQ524345 BGM524344:BGM524345 BQI524344:BQI524345 CAE524344:CAE524345 CKA524344:CKA524345 CTW524344:CTW524345 DDS524344:DDS524345 DNO524344:DNO524345 DXK524344:DXK524345 EHG524344:EHG524345 ERC524344:ERC524345 FAY524344:FAY524345 FKU524344:FKU524345 FUQ524344:FUQ524345 GEM524344:GEM524345 GOI524344:GOI524345 GYE524344:GYE524345 HIA524344:HIA524345 HRW524344:HRW524345 IBS524344:IBS524345 ILO524344:ILO524345 IVK524344:IVK524345 JFG524344:JFG524345 JPC524344:JPC524345 JYY524344:JYY524345 KIU524344:KIU524345 KSQ524344:KSQ524345 LCM524344:LCM524345 LMI524344:LMI524345 LWE524344:LWE524345 MGA524344:MGA524345 MPW524344:MPW524345 MZS524344:MZS524345 NJO524344:NJO524345 NTK524344:NTK524345 ODG524344:ODG524345 ONC524344:ONC524345 OWY524344:OWY524345 PGU524344:PGU524345 PQQ524344:PQQ524345 QAM524344:QAM524345 QKI524344:QKI524345 QUE524344:QUE524345 REA524344:REA524345 RNW524344:RNW524345 RXS524344:RXS524345 SHO524344:SHO524345 SRK524344:SRK524345 TBG524344:TBG524345 TLC524344:TLC524345 TUY524344:TUY524345 UEU524344:UEU524345 UOQ524344:UOQ524345 UYM524344:UYM524345 VII524344:VII524345 VSE524344:VSE524345 WCA524344:WCA524345 WLW524344:WLW524345 WVS524344:WVS524345 K589880:K589881 JG589880:JG589881 TC589880:TC589881 ACY589880:ACY589881 AMU589880:AMU589881 AWQ589880:AWQ589881 BGM589880:BGM589881 BQI589880:BQI589881 CAE589880:CAE589881 CKA589880:CKA589881 CTW589880:CTW589881 DDS589880:DDS589881 DNO589880:DNO589881 DXK589880:DXK589881 EHG589880:EHG589881 ERC589880:ERC589881 FAY589880:FAY589881 FKU589880:FKU589881 FUQ589880:FUQ589881 GEM589880:GEM589881 GOI589880:GOI589881 GYE589880:GYE589881 HIA589880:HIA589881 HRW589880:HRW589881 IBS589880:IBS589881 ILO589880:ILO589881 IVK589880:IVK589881 JFG589880:JFG589881 JPC589880:JPC589881 JYY589880:JYY589881 KIU589880:KIU589881 KSQ589880:KSQ589881 LCM589880:LCM589881 LMI589880:LMI589881 LWE589880:LWE589881 MGA589880:MGA589881 MPW589880:MPW589881 MZS589880:MZS589881 NJO589880:NJO589881 NTK589880:NTK589881 ODG589880:ODG589881 ONC589880:ONC589881 OWY589880:OWY589881 PGU589880:PGU589881 PQQ589880:PQQ589881 QAM589880:QAM589881 QKI589880:QKI589881 QUE589880:QUE589881 REA589880:REA589881 RNW589880:RNW589881 RXS589880:RXS589881 SHO589880:SHO589881 SRK589880:SRK589881 TBG589880:TBG589881 TLC589880:TLC589881 TUY589880:TUY589881 UEU589880:UEU589881 UOQ589880:UOQ589881 UYM589880:UYM589881 VII589880:VII589881 VSE589880:VSE589881 WCA589880:WCA589881 WLW589880:WLW589881 WVS589880:WVS589881 K655416:K655417 JG655416:JG655417 TC655416:TC655417 ACY655416:ACY655417 AMU655416:AMU655417 AWQ655416:AWQ655417 BGM655416:BGM655417 BQI655416:BQI655417 CAE655416:CAE655417 CKA655416:CKA655417 CTW655416:CTW655417 DDS655416:DDS655417 DNO655416:DNO655417 DXK655416:DXK655417 EHG655416:EHG655417 ERC655416:ERC655417 FAY655416:FAY655417 FKU655416:FKU655417 FUQ655416:FUQ655417 GEM655416:GEM655417 GOI655416:GOI655417 GYE655416:GYE655417 HIA655416:HIA655417 HRW655416:HRW655417 IBS655416:IBS655417 ILO655416:ILO655417 IVK655416:IVK655417 JFG655416:JFG655417 JPC655416:JPC655417 JYY655416:JYY655417 KIU655416:KIU655417 KSQ655416:KSQ655417 LCM655416:LCM655417 LMI655416:LMI655417 LWE655416:LWE655417 MGA655416:MGA655417 MPW655416:MPW655417 MZS655416:MZS655417 NJO655416:NJO655417 NTK655416:NTK655417 ODG655416:ODG655417 ONC655416:ONC655417 OWY655416:OWY655417 PGU655416:PGU655417 PQQ655416:PQQ655417 QAM655416:QAM655417 QKI655416:QKI655417 QUE655416:QUE655417 REA655416:REA655417 RNW655416:RNW655417 RXS655416:RXS655417 SHO655416:SHO655417 SRK655416:SRK655417 TBG655416:TBG655417 TLC655416:TLC655417 TUY655416:TUY655417 UEU655416:UEU655417 UOQ655416:UOQ655417 UYM655416:UYM655417 VII655416:VII655417 VSE655416:VSE655417 WCA655416:WCA655417 WLW655416:WLW655417 WVS655416:WVS655417 K720952:K720953 JG720952:JG720953 TC720952:TC720953 ACY720952:ACY720953 AMU720952:AMU720953 AWQ720952:AWQ720953 BGM720952:BGM720953 BQI720952:BQI720953 CAE720952:CAE720953 CKA720952:CKA720953 CTW720952:CTW720953 DDS720952:DDS720953 DNO720952:DNO720953 DXK720952:DXK720953 EHG720952:EHG720953 ERC720952:ERC720953 FAY720952:FAY720953 FKU720952:FKU720953 FUQ720952:FUQ720953 GEM720952:GEM720953 GOI720952:GOI720953 GYE720952:GYE720953 HIA720952:HIA720953 HRW720952:HRW720953 IBS720952:IBS720953 ILO720952:ILO720953 IVK720952:IVK720953 JFG720952:JFG720953 JPC720952:JPC720953 JYY720952:JYY720953 KIU720952:KIU720953 KSQ720952:KSQ720953 LCM720952:LCM720953 LMI720952:LMI720953 LWE720952:LWE720953 MGA720952:MGA720953 MPW720952:MPW720953 MZS720952:MZS720953 NJO720952:NJO720953 NTK720952:NTK720953 ODG720952:ODG720953 ONC720952:ONC720953 OWY720952:OWY720953 PGU720952:PGU720953 PQQ720952:PQQ720953 QAM720952:QAM720953 QKI720952:QKI720953 QUE720952:QUE720953 REA720952:REA720953 RNW720952:RNW720953 RXS720952:RXS720953 SHO720952:SHO720953 SRK720952:SRK720953 TBG720952:TBG720953 TLC720952:TLC720953 TUY720952:TUY720953 UEU720952:UEU720953 UOQ720952:UOQ720953 UYM720952:UYM720953 VII720952:VII720953 VSE720952:VSE720953 WCA720952:WCA720953 WLW720952:WLW720953 WVS720952:WVS720953 K786488:K786489 JG786488:JG786489 TC786488:TC786489 ACY786488:ACY786489 AMU786488:AMU786489 AWQ786488:AWQ786489 BGM786488:BGM786489 BQI786488:BQI786489 CAE786488:CAE786489 CKA786488:CKA786489 CTW786488:CTW786489 DDS786488:DDS786489 DNO786488:DNO786489 DXK786488:DXK786489 EHG786488:EHG786489 ERC786488:ERC786489 FAY786488:FAY786489 FKU786488:FKU786489 FUQ786488:FUQ786489 GEM786488:GEM786489 GOI786488:GOI786489 GYE786488:GYE786489 HIA786488:HIA786489 HRW786488:HRW786489 IBS786488:IBS786489 ILO786488:ILO786489 IVK786488:IVK786489 JFG786488:JFG786489 JPC786488:JPC786489 JYY786488:JYY786489 KIU786488:KIU786489 KSQ786488:KSQ786489 LCM786488:LCM786489 LMI786488:LMI786489 LWE786488:LWE786489 MGA786488:MGA786489 MPW786488:MPW786489 MZS786488:MZS786489 NJO786488:NJO786489 NTK786488:NTK786489 ODG786488:ODG786489 ONC786488:ONC786489 OWY786488:OWY786489 PGU786488:PGU786489 PQQ786488:PQQ786489 QAM786488:QAM786489 QKI786488:QKI786489 QUE786488:QUE786489 REA786488:REA786489 RNW786488:RNW786489 RXS786488:RXS786489 SHO786488:SHO786489 SRK786488:SRK786489 TBG786488:TBG786489 TLC786488:TLC786489 TUY786488:TUY786489 UEU786488:UEU786489 UOQ786488:UOQ786489 UYM786488:UYM786489 VII786488:VII786489 VSE786488:VSE786489 WCA786488:WCA786489 WLW786488:WLW786489 WVS786488:WVS786489 K852024:K852025 JG852024:JG852025 TC852024:TC852025 ACY852024:ACY852025 AMU852024:AMU852025 AWQ852024:AWQ852025 BGM852024:BGM852025 BQI852024:BQI852025 CAE852024:CAE852025 CKA852024:CKA852025 CTW852024:CTW852025 DDS852024:DDS852025 DNO852024:DNO852025 DXK852024:DXK852025 EHG852024:EHG852025 ERC852024:ERC852025 FAY852024:FAY852025 FKU852024:FKU852025 FUQ852024:FUQ852025 GEM852024:GEM852025 GOI852024:GOI852025 GYE852024:GYE852025 HIA852024:HIA852025 HRW852024:HRW852025 IBS852024:IBS852025 ILO852024:ILO852025 IVK852024:IVK852025 JFG852024:JFG852025 JPC852024:JPC852025 JYY852024:JYY852025 KIU852024:KIU852025 KSQ852024:KSQ852025 LCM852024:LCM852025 LMI852024:LMI852025 LWE852024:LWE852025 MGA852024:MGA852025 MPW852024:MPW852025 MZS852024:MZS852025 NJO852024:NJO852025 NTK852024:NTK852025 ODG852024:ODG852025 ONC852024:ONC852025 OWY852024:OWY852025 PGU852024:PGU852025 PQQ852024:PQQ852025 QAM852024:QAM852025 QKI852024:QKI852025 QUE852024:QUE852025 REA852024:REA852025 RNW852024:RNW852025 RXS852024:RXS852025 SHO852024:SHO852025 SRK852024:SRK852025 TBG852024:TBG852025 TLC852024:TLC852025 TUY852024:TUY852025 UEU852024:UEU852025 UOQ852024:UOQ852025 UYM852024:UYM852025 VII852024:VII852025 VSE852024:VSE852025 WCA852024:WCA852025 WLW852024:WLW852025 WVS852024:WVS852025 K917560:K917561 JG917560:JG917561 TC917560:TC917561 ACY917560:ACY917561 AMU917560:AMU917561 AWQ917560:AWQ917561 BGM917560:BGM917561 BQI917560:BQI917561 CAE917560:CAE917561 CKA917560:CKA917561 CTW917560:CTW917561 DDS917560:DDS917561 DNO917560:DNO917561 DXK917560:DXK917561 EHG917560:EHG917561 ERC917560:ERC917561 FAY917560:FAY917561 FKU917560:FKU917561 FUQ917560:FUQ917561 GEM917560:GEM917561 GOI917560:GOI917561 GYE917560:GYE917561 HIA917560:HIA917561 HRW917560:HRW917561 IBS917560:IBS917561 ILO917560:ILO917561 IVK917560:IVK917561 JFG917560:JFG917561 JPC917560:JPC917561 JYY917560:JYY917561 KIU917560:KIU917561 KSQ917560:KSQ917561 LCM917560:LCM917561 LMI917560:LMI917561 LWE917560:LWE917561 MGA917560:MGA917561 MPW917560:MPW917561 MZS917560:MZS917561 NJO917560:NJO917561 NTK917560:NTK917561 ODG917560:ODG917561 ONC917560:ONC917561 OWY917560:OWY917561 PGU917560:PGU917561 PQQ917560:PQQ917561 QAM917560:QAM917561 QKI917560:QKI917561 QUE917560:QUE917561 REA917560:REA917561 RNW917560:RNW917561 RXS917560:RXS917561 SHO917560:SHO917561 SRK917560:SRK917561 TBG917560:TBG917561 TLC917560:TLC917561 TUY917560:TUY917561 UEU917560:UEU917561 UOQ917560:UOQ917561 UYM917560:UYM917561 VII917560:VII917561 VSE917560:VSE917561 WCA917560:WCA917561 WLW917560:WLW917561 WVS917560:WVS917561 K983096:K983097 JG983096:JG983097 TC983096:TC983097 ACY983096:ACY983097 AMU983096:AMU983097 AWQ983096:AWQ983097 BGM983096:BGM983097 BQI983096:BQI983097 CAE983096:CAE983097 CKA983096:CKA983097 CTW983096:CTW983097 DDS983096:DDS983097 DNO983096:DNO983097 DXK983096:DXK983097 EHG983096:EHG983097 ERC983096:ERC983097 FAY983096:FAY983097 FKU983096:FKU983097 FUQ983096:FUQ983097 GEM983096:GEM983097 GOI983096:GOI983097 GYE983096:GYE983097 HIA983096:HIA983097 HRW983096:HRW983097 IBS983096:IBS983097 ILO983096:ILO983097 IVK983096:IVK983097 JFG983096:JFG983097 JPC983096:JPC983097 JYY983096:JYY983097 KIU983096:KIU983097 KSQ983096:KSQ983097 LCM983096:LCM983097 LMI983096:LMI983097 LWE983096:LWE983097 MGA983096:MGA983097 MPW983096:MPW983097 MZS983096:MZS983097 NJO983096:NJO983097 NTK983096:NTK983097 ODG983096:ODG983097 ONC983096:ONC983097 OWY983096:OWY983097 PGU983096:PGU983097 PQQ983096:PQQ983097 QAM983096:QAM983097 QKI983096:QKI983097 QUE983096:QUE983097 REA983096:REA983097 RNW983096:RNW983097 RXS983096:RXS983097 SHO983096:SHO983097 SRK983096:SRK983097 TBG983096:TBG983097 TLC983096:TLC983097 TUY983096:TUY983097 UEU983096:UEU983097 UOQ983096:UOQ983097 UYM983096:UYM983097 VII983096:VII983097 VSE983096:VSE983097 WCA983096:WCA983097 WLW983096:WLW983097 WVS983096:WVS983097" xr:uid="{AB2CB33B-90A0-4A6E-A0A4-B2DB5356FB22}"/>
  </dataValidations>
  <pageMargins left="0" right="0" top="0" bottom="0" header="0" footer="0"/>
  <pageSetup paperSize="8" scale="65"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C607E-2EAD-428A-AD07-4BE755257EC5}">
  <dimension ref="B2:Q30"/>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1.37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5624</v>
      </c>
      <c r="G2" s="4" t="s">
        <v>2</v>
      </c>
      <c r="H2" s="5"/>
      <c r="I2" s="6"/>
      <c r="J2" s="7">
        <f>SUM(H:H)</f>
        <v>214434</v>
      </c>
    </row>
    <row r="3" spans="2:17" ht="20.100000000000001" customHeight="1">
      <c r="B3" s="1" t="s">
        <v>3</v>
      </c>
      <c r="C3" s="1"/>
      <c r="D3" s="1"/>
      <c r="E3" s="13" t="s">
        <v>894</v>
      </c>
    </row>
    <row r="4" spans="2:17" ht="20.100000000000001" customHeight="1">
      <c r="B4" s="1" t="s">
        <v>5</v>
      </c>
      <c r="C4" s="1"/>
      <c r="D4" s="1"/>
      <c r="E4" s="13">
        <v>210289</v>
      </c>
    </row>
    <row r="5" spans="2:17" ht="20.100000000000001" customHeight="1">
      <c r="B5" s="1" t="s">
        <v>6</v>
      </c>
      <c r="C5" s="1"/>
      <c r="D5" s="1"/>
      <c r="E5" s="16">
        <v>45251</v>
      </c>
    </row>
    <row r="6" spans="2:17" ht="20.100000000000001" customHeight="1">
      <c r="B6" s="1" t="s">
        <v>7</v>
      </c>
      <c r="C6" s="1"/>
      <c r="D6" s="1"/>
      <c r="E6" s="16">
        <v>45280</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29" si="0">F9*G9</f>
        <v>0</v>
      </c>
      <c r="I9" s="22"/>
      <c r="J9" s="24"/>
      <c r="K9" s="24"/>
      <c r="L9" s="18"/>
      <c r="M9" s="30"/>
      <c r="N9" s="17"/>
      <c r="O9" s="18"/>
      <c r="P9" s="30"/>
      <c r="Q9" s="23"/>
    </row>
    <row r="10" spans="2:17" s="8" customFormat="1" ht="19.7" customHeight="1">
      <c r="B10" s="17">
        <v>1</v>
      </c>
      <c r="C10" s="17" t="s">
        <v>2193</v>
      </c>
      <c r="D10" s="17" t="s">
        <v>2193</v>
      </c>
      <c r="E10" s="26" t="s">
        <v>5625</v>
      </c>
      <c r="F10" s="18">
        <v>2</v>
      </c>
      <c r="G10" s="51">
        <v>28000</v>
      </c>
      <c r="H10" s="157">
        <f t="shared" si="0"/>
        <v>56000</v>
      </c>
      <c r="I10" s="158"/>
      <c r="J10" s="24" t="s">
        <v>5626</v>
      </c>
      <c r="K10" s="135" t="s">
        <v>5627</v>
      </c>
      <c r="L10" s="18"/>
      <c r="M10" s="30">
        <v>45232</v>
      </c>
      <c r="N10" s="17"/>
      <c r="O10" s="29">
        <v>45251</v>
      </c>
      <c r="P10" s="29">
        <v>45251</v>
      </c>
      <c r="Q10" s="23">
        <v>45251</v>
      </c>
    </row>
    <row r="11" spans="2:17" s="8" customFormat="1" ht="19.7" customHeight="1">
      <c r="B11" s="17">
        <v>2</v>
      </c>
      <c r="C11" s="17" t="s">
        <v>2193</v>
      </c>
      <c r="D11" s="17" t="s">
        <v>2193</v>
      </c>
      <c r="E11" s="26" t="s">
        <v>5625</v>
      </c>
      <c r="F11" s="18">
        <v>2</v>
      </c>
      <c r="G11" s="51">
        <v>28000</v>
      </c>
      <c r="H11" s="157">
        <f>F11*G11</f>
        <v>56000</v>
      </c>
      <c r="I11" s="158"/>
      <c r="J11" s="24" t="s">
        <v>5626</v>
      </c>
      <c r="K11" s="135" t="s">
        <v>5627</v>
      </c>
      <c r="L11" s="18"/>
      <c r="M11" s="30">
        <v>45232</v>
      </c>
      <c r="N11" s="17"/>
      <c r="O11" s="29">
        <v>45251</v>
      </c>
      <c r="P11" s="29">
        <v>45251</v>
      </c>
      <c r="Q11" s="23">
        <v>45251</v>
      </c>
    </row>
    <row r="12" spans="2:17" s="8" customFormat="1" ht="19.7" customHeight="1">
      <c r="B12" s="65"/>
      <c r="C12" s="65"/>
      <c r="D12" s="65"/>
      <c r="E12" s="66"/>
      <c r="F12" s="138"/>
      <c r="G12" s="51"/>
      <c r="H12" s="142">
        <f t="shared" si="0"/>
        <v>0</v>
      </c>
      <c r="I12" s="143"/>
      <c r="J12" s="57"/>
      <c r="K12" s="28"/>
      <c r="L12" s="18"/>
      <c r="M12" s="30"/>
      <c r="N12" s="17"/>
      <c r="O12" s="18"/>
      <c r="P12" s="30"/>
      <c r="Q12" s="23"/>
    </row>
    <row r="13" spans="2:17" s="8" customFormat="1" ht="19.7" customHeight="1">
      <c r="B13" s="17">
        <v>2</v>
      </c>
      <c r="C13" s="17" t="s">
        <v>5628</v>
      </c>
      <c r="D13" s="17" t="s">
        <v>5628</v>
      </c>
      <c r="E13" s="26" t="s">
        <v>5629</v>
      </c>
      <c r="F13" s="18">
        <v>2</v>
      </c>
      <c r="G13" s="51">
        <v>7000</v>
      </c>
      <c r="H13" s="157">
        <f>F13*G13</f>
        <v>14000</v>
      </c>
      <c r="I13" s="158"/>
      <c r="J13" s="24" t="s">
        <v>5630</v>
      </c>
      <c r="K13" s="135" t="s">
        <v>5631</v>
      </c>
      <c r="L13" s="18"/>
      <c r="M13" s="30">
        <v>45232</v>
      </c>
      <c r="N13" s="17"/>
      <c r="O13" s="29">
        <v>45251</v>
      </c>
      <c r="P13" s="29">
        <v>45251</v>
      </c>
      <c r="Q13" s="23">
        <v>45251</v>
      </c>
    </row>
    <row r="14" spans="2:17" s="8" customFormat="1" ht="19.7" customHeight="1">
      <c r="B14" s="17">
        <v>1</v>
      </c>
      <c r="C14" s="17" t="s">
        <v>5628</v>
      </c>
      <c r="D14" s="17" t="s">
        <v>5628</v>
      </c>
      <c r="E14" s="26" t="s">
        <v>5632</v>
      </c>
      <c r="F14" s="18">
        <v>2</v>
      </c>
      <c r="G14" s="51">
        <v>7000</v>
      </c>
      <c r="H14" s="157">
        <f t="shared" si="0"/>
        <v>14000</v>
      </c>
      <c r="I14" s="158"/>
      <c r="J14" s="24" t="s">
        <v>5633</v>
      </c>
      <c r="K14" s="135" t="s">
        <v>5631</v>
      </c>
      <c r="L14" s="18"/>
      <c r="M14" s="30">
        <v>45232</v>
      </c>
      <c r="N14" s="17"/>
      <c r="O14" s="29">
        <v>45251</v>
      </c>
      <c r="P14" s="29">
        <v>45251</v>
      </c>
      <c r="Q14" s="23">
        <v>45251</v>
      </c>
    </row>
    <row r="15" spans="2:17" s="8" customFormat="1" ht="19.7" customHeight="1">
      <c r="B15" s="65"/>
      <c r="C15" s="65"/>
      <c r="D15" s="65"/>
      <c r="E15" s="66"/>
      <c r="F15" s="138"/>
      <c r="G15" s="147"/>
      <c r="H15" s="142">
        <f t="shared" si="0"/>
        <v>0</v>
      </c>
      <c r="I15" s="143"/>
      <c r="J15" s="28"/>
      <c r="K15" s="28"/>
      <c r="L15" s="18"/>
      <c r="M15" s="30"/>
      <c r="N15" s="17"/>
      <c r="O15" s="18"/>
      <c r="P15" s="30"/>
      <c r="Q15" s="23"/>
    </row>
    <row r="16" spans="2:17" s="8" customFormat="1" ht="19.7" customHeight="1">
      <c r="B16" s="17">
        <v>2</v>
      </c>
      <c r="C16" s="17" t="s">
        <v>353</v>
      </c>
      <c r="D16" s="17" t="s">
        <v>188</v>
      </c>
      <c r="E16" s="50" t="s">
        <v>5634</v>
      </c>
      <c r="F16" s="18">
        <v>1</v>
      </c>
      <c r="G16" s="134">
        <v>2060</v>
      </c>
      <c r="H16" s="157">
        <f>F16*G16</f>
        <v>2060</v>
      </c>
      <c r="I16" s="158"/>
      <c r="J16" s="135" t="s">
        <v>5635</v>
      </c>
      <c r="K16" s="135" t="s">
        <v>5636</v>
      </c>
      <c r="L16" s="18"/>
      <c r="M16" s="30">
        <v>45232</v>
      </c>
      <c r="N16" s="17"/>
      <c r="O16" s="29">
        <v>45251</v>
      </c>
      <c r="P16" s="30">
        <v>45257</v>
      </c>
      <c r="Q16" s="23">
        <v>45254</v>
      </c>
    </row>
    <row r="17" spans="2:17" s="8" customFormat="1" ht="19.7" customHeight="1">
      <c r="B17" s="17">
        <v>1</v>
      </c>
      <c r="C17" s="17" t="s">
        <v>353</v>
      </c>
      <c r="D17" s="17" t="s">
        <v>188</v>
      </c>
      <c r="E17" s="50" t="s">
        <v>5637</v>
      </c>
      <c r="F17" s="18">
        <v>1</v>
      </c>
      <c r="G17" s="134">
        <v>2550</v>
      </c>
      <c r="H17" s="157">
        <f t="shared" si="0"/>
        <v>2550</v>
      </c>
      <c r="I17" s="158"/>
      <c r="J17" s="135" t="s">
        <v>5635</v>
      </c>
      <c r="K17" s="135" t="s">
        <v>5636</v>
      </c>
      <c r="L17" s="18"/>
      <c r="M17" s="30">
        <v>45232</v>
      </c>
      <c r="N17" s="17"/>
      <c r="O17" s="29">
        <v>45251</v>
      </c>
      <c r="P17" s="30">
        <v>45257</v>
      </c>
      <c r="Q17" s="23">
        <v>45254</v>
      </c>
    </row>
    <row r="18" spans="2:17" s="8" customFormat="1" ht="19.7" customHeight="1">
      <c r="B18" s="17"/>
      <c r="C18" s="17"/>
      <c r="D18" s="17"/>
      <c r="E18" s="50"/>
      <c r="F18" s="18"/>
      <c r="G18" s="134"/>
      <c r="H18" s="157">
        <f t="shared" si="0"/>
        <v>0</v>
      </c>
      <c r="I18" s="158"/>
      <c r="J18" s="135"/>
      <c r="K18" s="123"/>
      <c r="L18" s="18"/>
      <c r="M18" s="30"/>
      <c r="N18" s="17"/>
      <c r="O18" s="18"/>
      <c r="P18" s="30"/>
      <c r="Q18" s="23"/>
    </row>
    <row r="19" spans="2:17" s="8" customFormat="1" ht="19.7" customHeight="1">
      <c r="B19" s="17">
        <v>1</v>
      </c>
      <c r="C19" s="17" t="s">
        <v>167</v>
      </c>
      <c r="D19" s="17" t="s">
        <v>167</v>
      </c>
      <c r="E19" s="50" t="s">
        <v>5638</v>
      </c>
      <c r="F19" s="18">
        <v>8</v>
      </c>
      <c r="G19" s="51">
        <v>541</v>
      </c>
      <c r="H19" s="157">
        <f t="shared" si="0"/>
        <v>4328</v>
      </c>
      <c r="I19" s="158"/>
      <c r="J19" s="26" t="s">
        <v>5639</v>
      </c>
      <c r="K19" s="135" t="s">
        <v>5640</v>
      </c>
      <c r="L19" s="18"/>
      <c r="M19" s="30">
        <v>45231</v>
      </c>
      <c r="N19" s="17"/>
      <c r="O19" s="29"/>
      <c r="P19" s="30">
        <v>45247</v>
      </c>
      <c r="Q19" s="23">
        <v>45247</v>
      </c>
    </row>
    <row r="20" spans="2:17" s="8" customFormat="1" ht="19.7" customHeight="1">
      <c r="B20" s="17">
        <v>2</v>
      </c>
      <c r="C20" s="17" t="s">
        <v>167</v>
      </c>
      <c r="D20" s="17" t="s">
        <v>167</v>
      </c>
      <c r="E20" s="50" t="s">
        <v>5638</v>
      </c>
      <c r="F20" s="18">
        <v>8</v>
      </c>
      <c r="G20" s="51">
        <v>541</v>
      </c>
      <c r="H20" s="157">
        <f>F20*G20</f>
        <v>4328</v>
      </c>
      <c r="I20" s="158"/>
      <c r="J20" s="26" t="s">
        <v>5639</v>
      </c>
      <c r="K20" s="135" t="s">
        <v>5640</v>
      </c>
      <c r="L20" s="18"/>
      <c r="M20" s="30">
        <v>45231</v>
      </c>
      <c r="N20" s="17"/>
      <c r="O20" s="29"/>
      <c r="P20" s="30">
        <v>45247</v>
      </c>
      <c r="Q20" s="23">
        <v>45247</v>
      </c>
    </row>
    <row r="21" spans="2:17" s="8" customFormat="1" ht="19.7" customHeight="1">
      <c r="B21" s="17">
        <v>1</v>
      </c>
      <c r="C21" s="17" t="s">
        <v>167</v>
      </c>
      <c r="D21" s="17" t="s">
        <v>167</v>
      </c>
      <c r="E21" s="50" t="s">
        <v>5003</v>
      </c>
      <c r="F21" s="18">
        <v>8</v>
      </c>
      <c r="G21" s="134">
        <v>73</v>
      </c>
      <c r="H21" s="157">
        <f t="shared" si="0"/>
        <v>584</v>
      </c>
      <c r="I21" s="158"/>
      <c r="J21" s="26" t="s">
        <v>5641</v>
      </c>
      <c r="K21" s="135" t="s">
        <v>5640</v>
      </c>
      <c r="L21" s="18"/>
      <c r="M21" s="30">
        <v>45231</v>
      </c>
      <c r="N21" s="17"/>
      <c r="O21" s="29"/>
      <c r="P21" s="30">
        <v>45247</v>
      </c>
      <c r="Q21" s="23">
        <v>45247</v>
      </c>
    </row>
    <row r="22" spans="2:17" s="8" customFormat="1" ht="19.7" customHeight="1">
      <c r="B22" s="17">
        <v>2</v>
      </c>
      <c r="C22" s="17" t="s">
        <v>167</v>
      </c>
      <c r="D22" s="17" t="s">
        <v>167</v>
      </c>
      <c r="E22" s="50" t="s">
        <v>5003</v>
      </c>
      <c r="F22" s="18">
        <v>8</v>
      </c>
      <c r="G22" s="134">
        <v>73</v>
      </c>
      <c r="H22" s="157">
        <f t="shared" si="0"/>
        <v>584</v>
      </c>
      <c r="I22" s="158"/>
      <c r="J22" s="26" t="s">
        <v>5641</v>
      </c>
      <c r="K22" s="135" t="s">
        <v>5640</v>
      </c>
      <c r="L22" s="18"/>
      <c r="M22" s="30">
        <v>45231</v>
      </c>
      <c r="N22" s="17"/>
      <c r="O22" s="29"/>
      <c r="P22" s="30">
        <v>45247</v>
      </c>
      <c r="Q22" s="23">
        <v>45247</v>
      </c>
    </row>
    <row r="23" spans="2:17" s="8" customFormat="1" ht="19.7" customHeight="1">
      <c r="B23" s="17"/>
      <c r="C23" s="17"/>
      <c r="D23" s="17"/>
      <c r="E23" s="50"/>
      <c r="F23" s="18"/>
      <c r="G23" s="51">
        <v>0</v>
      </c>
      <c r="H23" s="51">
        <f t="shared" si="0"/>
        <v>0</v>
      </c>
      <c r="I23" s="22"/>
      <c r="J23" s="26"/>
      <c r="K23" s="18"/>
      <c r="L23" s="18"/>
      <c r="M23" s="30"/>
      <c r="N23" s="17"/>
      <c r="O23" s="18"/>
      <c r="P23" s="30"/>
      <c r="Q23" s="23"/>
    </row>
    <row r="24" spans="2:17" s="8" customFormat="1" ht="19.7" customHeight="1">
      <c r="B24" s="17"/>
      <c r="C24" s="17"/>
      <c r="D24" s="17"/>
      <c r="E24" s="50"/>
      <c r="F24" s="18"/>
      <c r="G24" s="51">
        <v>0</v>
      </c>
      <c r="H24" s="51">
        <f t="shared" si="0"/>
        <v>0</v>
      </c>
      <c r="I24" s="22"/>
      <c r="J24" s="26"/>
      <c r="K24" s="18"/>
      <c r="L24" s="18"/>
      <c r="M24" s="30"/>
      <c r="N24" s="17"/>
      <c r="O24" s="18"/>
      <c r="P24" s="30"/>
      <c r="Q24" s="23"/>
    </row>
    <row r="25" spans="2:17" s="8" customFormat="1" ht="19.7" customHeight="1">
      <c r="B25" s="17"/>
      <c r="C25" s="17"/>
      <c r="D25" s="17"/>
      <c r="E25" s="62" t="s">
        <v>116</v>
      </c>
      <c r="F25" s="634">
        <v>4</v>
      </c>
      <c r="G25" s="55">
        <v>5000</v>
      </c>
      <c r="H25" s="51">
        <f t="shared" si="0"/>
        <v>20000</v>
      </c>
      <c r="I25" s="22"/>
      <c r="J25" s="26"/>
      <c r="K25" s="18"/>
      <c r="L25" s="18"/>
      <c r="M25" s="30"/>
      <c r="N25" s="17"/>
      <c r="O25" s="18"/>
      <c r="P25" s="30"/>
      <c r="Q25" s="23"/>
    </row>
    <row r="26" spans="2:17" s="8" customFormat="1" ht="19.7" customHeight="1">
      <c r="B26" s="17"/>
      <c r="C26" s="17"/>
      <c r="D26" s="17"/>
      <c r="E26" s="62" t="s">
        <v>5642</v>
      </c>
      <c r="F26" s="634">
        <v>8</v>
      </c>
      <c r="G26" s="55">
        <v>5000</v>
      </c>
      <c r="H26" s="132">
        <f t="shared" si="0"/>
        <v>40000</v>
      </c>
      <c r="I26" s="22"/>
      <c r="J26" s="24"/>
      <c r="K26" s="24"/>
      <c r="L26" s="18"/>
      <c r="M26" s="30"/>
      <c r="N26" s="17"/>
      <c r="O26" s="18"/>
      <c r="P26" s="30"/>
      <c r="Q26" s="23"/>
    </row>
    <row r="27" spans="2:17" s="8" customFormat="1" ht="19.7" customHeight="1">
      <c r="B27" s="17"/>
      <c r="C27" s="17"/>
      <c r="D27" s="17"/>
      <c r="E27" s="50"/>
      <c r="F27" s="18"/>
      <c r="G27" s="51">
        <v>0</v>
      </c>
      <c r="H27" s="51">
        <f t="shared" si="0"/>
        <v>0</v>
      </c>
      <c r="I27" s="22"/>
      <c r="J27" s="26"/>
      <c r="K27" s="18"/>
      <c r="L27" s="18"/>
      <c r="M27" s="30"/>
      <c r="N27" s="17"/>
      <c r="O27" s="18"/>
      <c r="P27" s="30"/>
      <c r="Q27" s="23"/>
    </row>
    <row r="28" spans="2:17" s="8" customFormat="1" ht="19.7" customHeight="1">
      <c r="B28" s="17"/>
      <c r="C28" s="17"/>
      <c r="D28" s="17"/>
      <c r="E28" s="50"/>
      <c r="F28" s="18"/>
      <c r="G28" s="51">
        <v>0</v>
      </c>
      <c r="H28" s="51">
        <f t="shared" si="0"/>
        <v>0</v>
      </c>
      <c r="I28" s="22"/>
      <c r="J28" s="26"/>
      <c r="K28" s="18"/>
      <c r="L28" s="18"/>
      <c r="M28" s="30"/>
      <c r="N28" s="17"/>
      <c r="O28" s="18"/>
      <c r="P28" s="30"/>
      <c r="Q28" s="23"/>
    </row>
    <row r="29" spans="2:17" s="8" customFormat="1" ht="19.7" customHeight="1">
      <c r="B29" s="17"/>
      <c r="C29" s="17"/>
      <c r="D29" s="17"/>
      <c r="E29" s="50"/>
      <c r="F29" s="18"/>
      <c r="G29" s="51">
        <v>0</v>
      </c>
      <c r="H29" s="51">
        <f t="shared" si="0"/>
        <v>0</v>
      </c>
      <c r="I29" s="22"/>
      <c r="J29" s="26"/>
      <c r="K29" s="18"/>
      <c r="L29" s="18"/>
      <c r="M29" s="30"/>
      <c r="N29" s="17"/>
      <c r="O29" s="18"/>
      <c r="P29" s="30"/>
      <c r="Q29" s="23"/>
    </row>
    <row r="30" spans="2:17">
      <c r="G30" s="10"/>
      <c r="H30" s="10"/>
    </row>
  </sheetData>
  <autoFilter ref="B8:O29" xr:uid="{90BA0536-F1F1-4BF8-A68A-7F224F28C6E4}"/>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13056-BBE7-4BB1-9219-C2C3D42E2349}">
  <sheetPr>
    <pageSetUpPr fitToPage="1"/>
  </sheetPr>
  <dimension ref="A2:R258"/>
  <sheetViews>
    <sheetView zoomScale="85" zoomScaleNormal="85" workbookViewId="0">
      <pane xSplit="11" ySplit="8" topLeftCell="N36" activePane="bottomRight" state="frozen"/>
      <selection pane="topRight" activeCell="K1" sqref="K1"/>
      <selection pane="bottomLeft" activeCell="A9" sqref="A9"/>
      <selection pane="bottomRight" activeCell="F47" sqref="F47"/>
    </sheetView>
  </sheetViews>
  <sheetFormatPr defaultRowHeight="24"/>
  <cols>
    <col min="1" max="1" width="9" style="9"/>
    <col min="2" max="2" width="14.625" style="9" customWidth="1"/>
    <col min="3" max="3" width="10" style="8" customWidth="1"/>
    <col min="4" max="5" width="12.625" style="9" customWidth="1"/>
    <col min="6" max="6" width="57.5" style="1820" customWidth="1"/>
    <col min="7" max="7" width="6.125" style="9" customWidth="1"/>
    <col min="8" max="8" width="8.375" style="9" customWidth="1"/>
    <col min="9" max="9" width="8.125" style="9" customWidth="1"/>
    <col min="10" max="10" width="5.875" style="10" customWidth="1"/>
    <col min="11" max="11" width="44.875" style="9" customWidth="1"/>
    <col min="12" max="12" width="33.125" style="9" customWidth="1"/>
    <col min="13" max="13" width="19.875" style="8" customWidth="1"/>
    <col min="14" max="14" width="13.875" style="8" customWidth="1"/>
    <col min="15" max="15" width="8.875" style="9" customWidth="1"/>
    <col min="16" max="16" width="13.125" style="10" customWidth="1"/>
    <col min="17" max="17" width="15.125" style="1004" customWidth="1"/>
    <col min="18" max="18" width="15.625" style="1004" customWidth="1"/>
    <col min="19" max="257" width="9" style="9"/>
    <col min="258" max="258" width="14.625" style="9" customWidth="1"/>
    <col min="259" max="259" width="10" style="9" customWidth="1"/>
    <col min="260" max="261" width="12.625" style="9" customWidth="1"/>
    <col min="262" max="262" width="57.5" style="9" customWidth="1"/>
    <col min="263" max="263" width="6.125" style="9" customWidth="1"/>
    <col min="264" max="264" width="8.375" style="9" customWidth="1"/>
    <col min="265" max="265" width="8.125" style="9" customWidth="1"/>
    <col min="266" max="266" width="5.875" style="9" customWidth="1"/>
    <col min="267" max="267" width="44.875" style="9" customWidth="1"/>
    <col min="268" max="268" width="33.125" style="9" customWidth="1"/>
    <col min="269" max="269" width="19.875" style="9" customWidth="1"/>
    <col min="270" max="270" width="13.875" style="9" customWidth="1"/>
    <col min="271" max="271" width="8.875" style="9" customWidth="1"/>
    <col min="272" max="272" width="13.125" style="9" customWidth="1"/>
    <col min="273" max="273" width="15.125" style="9" customWidth="1"/>
    <col min="274" max="274" width="15.625" style="9" customWidth="1"/>
    <col min="275" max="513" width="9" style="9"/>
    <col min="514" max="514" width="14.625" style="9" customWidth="1"/>
    <col min="515" max="515" width="10" style="9" customWidth="1"/>
    <col min="516" max="517" width="12.625" style="9" customWidth="1"/>
    <col min="518" max="518" width="57.5" style="9" customWidth="1"/>
    <col min="519" max="519" width="6.125" style="9" customWidth="1"/>
    <col min="520" max="520" width="8.375" style="9" customWidth="1"/>
    <col min="521" max="521" width="8.125" style="9" customWidth="1"/>
    <col min="522" max="522" width="5.875" style="9" customWidth="1"/>
    <col min="523" max="523" width="44.875" style="9" customWidth="1"/>
    <col min="524" max="524" width="33.125" style="9" customWidth="1"/>
    <col min="525" max="525" width="19.875" style="9" customWidth="1"/>
    <col min="526" max="526" width="13.875" style="9" customWidth="1"/>
    <col min="527" max="527" width="8.875" style="9" customWidth="1"/>
    <col min="528" max="528" width="13.125" style="9" customWidth="1"/>
    <col min="529" max="529" width="15.125" style="9" customWidth="1"/>
    <col min="530" max="530" width="15.625" style="9" customWidth="1"/>
    <col min="531" max="769" width="9" style="9"/>
    <col min="770" max="770" width="14.625" style="9" customWidth="1"/>
    <col min="771" max="771" width="10" style="9" customWidth="1"/>
    <col min="772" max="773" width="12.625" style="9" customWidth="1"/>
    <col min="774" max="774" width="57.5" style="9" customWidth="1"/>
    <col min="775" max="775" width="6.125" style="9" customWidth="1"/>
    <col min="776" max="776" width="8.375" style="9" customWidth="1"/>
    <col min="777" max="777" width="8.125" style="9" customWidth="1"/>
    <col min="778" max="778" width="5.875" style="9" customWidth="1"/>
    <col min="779" max="779" width="44.875" style="9" customWidth="1"/>
    <col min="780" max="780" width="33.125" style="9" customWidth="1"/>
    <col min="781" max="781" width="19.875" style="9" customWidth="1"/>
    <col min="782" max="782" width="13.875" style="9" customWidth="1"/>
    <col min="783" max="783" width="8.875" style="9" customWidth="1"/>
    <col min="784" max="784" width="13.125" style="9" customWidth="1"/>
    <col min="785" max="785" width="15.125" style="9" customWidth="1"/>
    <col min="786" max="786" width="15.625" style="9" customWidth="1"/>
    <col min="787" max="1025" width="9" style="9"/>
    <col min="1026" max="1026" width="14.625" style="9" customWidth="1"/>
    <col min="1027" max="1027" width="10" style="9" customWidth="1"/>
    <col min="1028" max="1029" width="12.625" style="9" customWidth="1"/>
    <col min="1030" max="1030" width="57.5" style="9" customWidth="1"/>
    <col min="1031" max="1031" width="6.125" style="9" customWidth="1"/>
    <col min="1032" max="1032" width="8.375" style="9" customWidth="1"/>
    <col min="1033" max="1033" width="8.125" style="9" customWidth="1"/>
    <col min="1034" max="1034" width="5.875" style="9" customWidth="1"/>
    <col min="1035" max="1035" width="44.875" style="9" customWidth="1"/>
    <col min="1036" max="1036" width="33.125" style="9" customWidth="1"/>
    <col min="1037" max="1037" width="19.875" style="9" customWidth="1"/>
    <col min="1038" max="1038" width="13.875" style="9" customWidth="1"/>
    <col min="1039" max="1039" width="8.875" style="9" customWidth="1"/>
    <col min="1040" max="1040" width="13.125" style="9" customWidth="1"/>
    <col min="1041" max="1041" width="15.125" style="9" customWidth="1"/>
    <col min="1042" max="1042" width="15.625" style="9" customWidth="1"/>
    <col min="1043" max="1281" width="9" style="9"/>
    <col min="1282" max="1282" width="14.625" style="9" customWidth="1"/>
    <col min="1283" max="1283" width="10" style="9" customWidth="1"/>
    <col min="1284" max="1285" width="12.625" style="9" customWidth="1"/>
    <col min="1286" max="1286" width="57.5" style="9" customWidth="1"/>
    <col min="1287" max="1287" width="6.125" style="9" customWidth="1"/>
    <col min="1288" max="1288" width="8.375" style="9" customWidth="1"/>
    <col min="1289" max="1289" width="8.125" style="9" customWidth="1"/>
    <col min="1290" max="1290" width="5.875" style="9" customWidth="1"/>
    <col min="1291" max="1291" width="44.875" style="9" customWidth="1"/>
    <col min="1292" max="1292" width="33.125" style="9" customWidth="1"/>
    <col min="1293" max="1293" width="19.875" style="9" customWidth="1"/>
    <col min="1294" max="1294" width="13.875" style="9" customWidth="1"/>
    <col min="1295" max="1295" width="8.875" style="9" customWidth="1"/>
    <col min="1296" max="1296" width="13.125" style="9" customWidth="1"/>
    <col min="1297" max="1297" width="15.125" style="9" customWidth="1"/>
    <col min="1298" max="1298" width="15.625" style="9" customWidth="1"/>
    <col min="1299" max="1537" width="9" style="9"/>
    <col min="1538" max="1538" width="14.625" style="9" customWidth="1"/>
    <col min="1539" max="1539" width="10" style="9" customWidth="1"/>
    <col min="1540" max="1541" width="12.625" style="9" customWidth="1"/>
    <col min="1542" max="1542" width="57.5" style="9" customWidth="1"/>
    <col min="1543" max="1543" width="6.125" style="9" customWidth="1"/>
    <col min="1544" max="1544" width="8.375" style="9" customWidth="1"/>
    <col min="1545" max="1545" width="8.125" style="9" customWidth="1"/>
    <col min="1546" max="1546" width="5.875" style="9" customWidth="1"/>
    <col min="1547" max="1547" width="44.875" style="9" customWidth="1"/>
    <col min="1548" max="1548" width="33.125" style="9" customWidth="1"/>
    <col min="1549" max="1549" width="19.875" style="9" customWidth="1"/>
    <col min="1550" max="1550" width="13.875" style="9" customWidth="1"/>
    <col min="1551" max="1551" width="8.875" style="9" customWidth="1"/>
    <col min="1552" max="1552" width="13.125" style="9" customWidth="1"/>
    <col min="1553" max="1553" width="15.125" style="9" customWidth="1"/>
    <col min="1554" max="1554" width="15.625" style="9" customWidth="1"/>
    <col min="1555" max="1793" width="9" style="9"/>
    <col min="1794" max="1794" width="14.625" style="9" customWidth="1"/>
    <col min="1795" max="1795" width="10" style="9" customWidth="1"/>
    <col min="1796" max="1797" width="12.625" style="9" customWidth="1"/>
    <col min="1798" max="1798" width="57.5" style="9" customWidth="1"/>
    <col min="1799" max="1799" width="6.125" style="9" customWidth="1"/>
    <col min="1800" max="1800" width="8.375" style="9" customWidth="1"/>
    <col min="1801" max="1801" width="8.125" style="9" customWidth="1"/>
    <col min="1802" max="1802" width="5.875" style="9" customWidth="1"/>
    <col min="1803" max="1803" width="44.875" style="9" customWidth="1"/>
    <col min="1804" max="1804" width="33.125" style="9" customWidth="1"/>
    <col min="1805" max="1805" width="19.875" style="9" customWidth="1"/>
    <col min="1806" max="1806" width="13.875" style="9" customWidth="1"/>
    <col min="1807" max="1807" width="8.875" style="9" customWidth="1"/>
    <col min="1808" max="1808" width="13.125" style="9" customWidth="1"/>
    <col min="1809" max="1809" width="15.125" style="9" customWidth="1"/>
    <col min="1810" max="1810" width="15.625" style="9" customWidth="1"/>
    <col min="1811" max="2049" width="9" style="9"/>
    <col min="2050" max="2050" width="14.625" style="9" customWidth="1"/>
    <col min="2051" max="2051" width="10" style="9" customWidth="1"/>
    <col min="2052" max="2053" width="12.625" style="9" customWidth="1"/>
    <col min="2054" max="2054" width="57.5" style="9" customWidth="1"/>
    <col min="2055" max="2055" width="6.125" style="9" customWidth="1"/>
    <col min="2056" max="2056" width="8.375" style="9" customWidth="1"/>
    <col min="2057" max="2057" width="8.125" style="9" customWidth="1"/>
    <col min="2058" max="2058" width="5.875" style="9" customWidth="1"/>
    <col min="2059" max="2059" width="44.875" style="9" customWidth="1"/>
    <col min="2060" max="2060" width="33.125" style="9" customWidth="1"/>
    <col min="2061" max="2061" width="19.875" style="9" customWidth="1"/>
    <col min="2062" max="2062" width="13.875" style="9" customWidth="1"/>
    <col min="2063" max="2063" width="8.875" style="9" customWidth="1"/>
    <col min="2064" max="2064" width="13.125" style="9" customWidth="1"/>
    <col min="2065" max="2065" width="15.125" style="9" customWidth="1"/>
    <col min="2066" max="2066" width="15.625" style="9" customWidth="1"/>
    <col min="2067" max="2305" width="9" style="9"/>
    <col min="2306" max="2306" width="14.625" style="9" customWidth="1"/>
    <col min="2307" max="2307" width="10" style="9" customWidth="1"/>
    <col min="2308" max="2309" width="12.625" style="9" customWidth="1"/>
    <col min="2310" max="2310" width="57.5" style="9" customWidth="1"/>
    <col min="2311" max="2311" width="6.125" style="9" customWidth="1"/>
    <col min="2312" max="2312" width="8.375" style="9" customWidth="1"/>
    <col min="2313" max="2313" width="8.125" style="9" customWidth="1"/>
    <col min="2314" max="2314" width="5.875" style="9" customWidth="1"/>
    <col min="2315" max="2315" width="44.875" style="9" customWidth="1"/>
    <col min="2316" max="2316" width="33.125" style="9" customWidth="1"/>
    <col min="2317" max="2317" width="19.875" style="9" customWidth="1"/>
    <col min="2318" max="2318" width="13.875" style="9" customWidth="1"/>
    <col min="2319" max="2319" width="8.875" style="9" customWidth="1"/>
    <col min="2320" max="2320" width="13.125" style="9" customWidth="1"/>
    <col min="2321" max="2321" width="15.125" style="9" customWidth="1"/>
    <col min="2322" max="2322" width="15.625" style="9" customWidth="1"/>
    <col min="2323" max="2561" width="9" style="9"/>
    <col min="2562" max="2562" width="14.625" style="9" customWidth="1"/>
    <col min="2563" max="2563" width="10" style="9" customWidth="1"/>
    <col min="2564" max="2565" width="12.625" style="9" customWidth="1"/>
    <col min="2566" max="2566" width="57.5" style="9" customWidth="1"/>
    <col min="2567" max="2567" width="6.125" style="9" customWidth="1"/>
    <col min="2568" max="2568" width="8.375" style="9" customWidth="1"/>
    <col min="2569" max="2569" width="8.125" style="9" customWidth="1"/>
    <col min="2570" max="2570" width="5.875" style="9" customWidth="1"/>
    <col min="2571" max="2571" width="44.875" style="9" customWidth="1"/>
    <col min="2572" max="2572" width="33.125" style="9" customWidth="1"/>
    <col min="2573" max="2573" width="19.875" style="9" customWidth="1"/>
    <col min="2574" max="2574" width="13.875" style="9" customWidth="1"/>
    <col min="2575" max="2575" width="8.875" style="9" customWidth="1"/>
    <col min="2576" max="2576" width="13.125" style="9" customWidth="1"/>
    <col min="2577" max="2577" width="15.125" style="9" customWidth="1"/>
    <col min="2578" max="2578" width="15.625" style="9" customWidth="1"/>
    <col min="2579" max="2817" width="9" style="9"/>
    <col min="2818" max="2818" width="14.625" style="9" customWidth="1"/>
    <col min="2819" max="2819" width="10" style="9" customWidth="1"/>
    <col min="2820" max="2821" width="12.625" style="9" customWidth="1"/>
    <col min="2822" max="2822" width="57.5" style="9" customWidth="1"/>
    <col min="2823" max="2823" width="6.125" style="9" customWidth="1"/>
    <col min="2824" max="2824" width="8.375" style="9" customWidth="1"/>
    <col min="2825" max="2825" width="8.125" style="9" customWidth="1"/>
    <col min="2826" max="2826" width="5.875" style="9" customWidth="1"/>
    <col min="2827" max="2827" width="44.875" style="9" customWidth="1"/>
    <col min="2828" max="2828" width="33.125" style="9" customWidth="1"/>
    <col min="2829" max="2829" width="19.875" style="9" customWidth="1"/>
    <col min="2830" max="2830" width="13.875" style="9" customWidth="1"/>
    <col min="2831" max="2831" width="8.875" style="9" customWidth="1"/>
    <col min="2832" max="2832" width="13.125" style="9" customWidth="1"/>
    <col min="2833" max="2833" width="15.125" style="9" customWidth="1"/>
    <col min="2834" max="2834" width="15.625" style="9" customWidth="1"/>
    <col min="2835" max="3073" width="9" style="9"/>
    <col min="3074" max="3074" width="14.625" style="9" customWidth="1"/>
    <col min="3075" max="3075" width="10" style="9" customWidth="1"/>
    <col min="3076" max="3077" width="12.625" style="9" customWidth="1"/>
    <col min="3078" max="3078" width="57.5" style="9" customWidth="1"/>
    <col min="3079" max="3079" width="6.125" style="9" customWidth="1"/>
    <col min="3080" max="3080" width="8.375" style="9" customWidth="1"/>
    <col min="3081" max="3081" width="8.125" style="9" customWidth="1"/>
    <col min="3082" max="3082" width="5.875" style="9" customWidth="1"/>
    <col min="3083" max="3083" width="44.875" style="9" customWidth="1"/>
    <col min="3084" max="3084" width="33.125" style="9" customWidth="1"/>
    <col min="3085" max="3085" width="19.875" style="9" customWidth="1"/>
    <col min="3086" max="3086" width="13.875" style="9" customWidth="1"/>
    <col min="3087" max="3087" width="8.875" style="9" customWidth="1"/>
    <col min="3088" max="3088" width="13.125" style="9" customWidth="1"/>
    <col min="3089" max="3089" width="15.125" style="9" customWidth="1"/>
    <col min="3090" max="3090" width="15.625" style="9" customWidth="1"/>
    <col min="3091" max="3329" width="9" style="9"/>
    <col min="3330" max="3330" width="14.625" style="9" customWidth="1"/>
    <col min="3331" max="3331" width="10" style="9" customWidth="1"/>
    <col min="3332" max="3333" width="12.625" style="9" customWidth="1"/>
    <col min="3334" max="3334" width="57.5" style="9" customWidth="1"/>
    <col min="3335" max="3335" width="6.125" style="9" customWidth="1"/>
    <col min="3336" max="3336" width="8.375" style="9" customWidth="1"/>
    <col min="3337" max="3337" width="8.125" style="9" customWidth="1"/>
    <col min="3338" max="3338" width="5.875" style="9" customWidth="1"/>
    <col min="3339" max="3339" width="44.875" style="9" customWidth="1"/>
    <col min="3340" max="3340" width="33.125" style="9" customWidth="1"/>
    <col min="3341" max="3341" width="19.875" style="9" customWidth="1"/>
    <col min="3342" max="3342" width="13.875" style="9" customWidth="1"/>
    <col min="3343" max="3343" width="8.875" style="9" customWidth="1"/>
    <col min="3344" max="3344" width="13.125" style="9" customWidth="1"/>
    <col min="3345" max="3345" width="15.125" style="9" customWidth="1"/>
    <col min="3346" max="3346" width="15.625" style="9" customWidth="1"/>
    <col min="3347" max="3585" width="9" style="9"/>
    <col min="3586" max="3586" width="14.625" style="9" customWidth="1"/>
    <col min="3587" max="3587" width="10" style="9" customWidth="1"/>
    <col min="3588" max="3589" width="12.625" style="9" customWidth="1"/>
    <col min="3590" max="3590" width="57.5" style="9" customWidth="1"/>
    <col min="3591" max="3591" width="6.125" style="9" customWidth="1"/>
    <col min="3592" max="3592" width="8.375" style="9" customWidth="1"/>
    <col min="3593" max="3593" width="8.125" style="9" customWidth="1"/>
    <col min="3594" max="3594" width="5.875" style="9" customWidth="1"/>
    <col min="3595" max="3595" width="44.875" style="9" customWidth="1"/>
    <col min="3596" max="3596" width="33.125" style="9" customWidth="1"/>
    <col min="3597" max="3597" width="19.875" style="9" customWidth="1"/>
    <col min="3598" max="3598" width="13.875" style="9" customWidth="1"/>
    <col min="3599" max="3599" width="8.875" style="9" customWidth="1"/>
    <col min="3600" max="3600" width="13.125" style="9" customWidth="1"/>
    <col min="3601" max="3601" width="15.125" style="9" customWidth="1"/>
    <col min="3602" max="3602" width="15.625" style="9" customWidth="1"/>
    <col min="3603" max="3841" width="9" style="9"/>
    <col min="3842" max="3842" width="14.625" style="9" customWidth="1"/>
    <col min="3843" max="3843" width="10" style="9" customWidth="1"/>
    <col min="3844" max="3845" width="12.625" style="9" customWidth="1"/>
    <col min="3846" max="3846" width="57.5" style="9" customWidth="1"/>
    <col min="3847" max="3847" width="6.125" style="9" customWidth="1"/>
    <col min="3848" max="3848" width="8.375" style="9" customWidth="1"/>
    <col min="3849" max="3849" width="8.125" style="9" customWidth="1"/>
    <col min="3850" max="3850" width="5.875" style="9" customWidth="1"/>
    <col min="3851" max="3851" width="44.875" style="9" customWidth="1"/>
    <col min="3852" max="3852" width="33.125" style="9" customWidth="1"/>
    <col min="3853" max="3853" width="19.875" style="9" customWidth="1"/>
    <col min="3854" max="3854" width="13.875" style="9" customWidth="1"/>
    <col min="3855" max="3855" width="8.875" style="9" customWidth="1"/>
    <col min="3856" max="3856" width="13.125" style="9" customWidth="1"/>
    <col min="3857" max="3857" width="15.125" style="9" customWidth="1"/>
    <col min="3858" max="3858" width="15.625" style="9" customWidth="1"/>
    <col min="3859" max="4097" width="9" style="9"/>
    <col min="4098" max="4098" width="14.625" style="9" customWidth="1"/>
    <col min="4099" max="4099" width="10" style="9" customWidth="1"/>
    <col min="4100" max="4101" width="12.625" style="9" customWidth="1"/>
    <col min="4102" max="4102" width="57.5" style="9" customWidth="1"/>
    <col min="4103" max="4103" width="6.125" style="9" customWidth="1"/>
    <col min="4104" max="4104" width="8.375" style="9" customWidth="1"/>
    <col min="4105" max="4105" width="8.125" style="9" customWidth="1"/>
    <col min="4106" max="4106" width="5.875" style="9" customWidth="1"/>
    <col min="4107" max="4107" width="44.875" style="9" customWidth="1"/>
    <col min="4108" max="4108" width="33.125" style="9" customWidth="1"/>
    <col min="4109" max="4109" width="19.875" style="9" customWidth="1"/>
    <col min="4110" max="4110" width="13.875" style="9" customWidth="1"/>
    <col min="4111" max="4111" width="8.875" style="9" customWidth="1"/>
    <col min="4112" max="4112" width="13.125" style="9" customWidth="1"/>
    <col min="4113" max="4113" width="15.125" style="9" customWidth="1"/>
    <col min="4114" max="4114" width="15.625" style="9" customWidth="1"/>
    <col min="4115" max="4353" width="9" style="9"/>
    <col min="4354" max="4354" width="14.625" style="9" customWidth="1"/>
    <col min="4355" max="4355" width="10" style="9" customWidth="1"/>
    <col min="4356" max="4357" width="12.625" style="9" customWidth="1"/>
    <col min="4358" max="4358" width="57.5" style="9" customWidth="1"/>
    <col min="4359" max="4359" width="6.125" style="9" customWidth="1"/>
    <col min="4360" max="4360" width="8.375" style="9" customWidth="1"/>
    <col min="4361" max="4361" width="8.125" style="9" customWidth="1"/>
    <col min="4362" max="4362" width="5.875" style="9" customWidth="1"/>
    <col min="4363" max="4363" width="44.875" style="9" customWidth="1"/>
    <col min="4364" max="4364" width="33.125" style="9" customWidth="1"/>
    <col min="4365" max="4365" width="19.875" style="9" customWidth="1"/>
    <col min="4366" max="4366" width="13.875" style="9" customWidth="1"/>
    <col min="4367" max="4367" width="8.875" style="9" customWidth="1"/>
    <col min="4368" max="4368" width="13.125" style="9" customWidth="1"/>
    <col min="4369" max="4369" width="15.125" style="9" customWidth="1"/>
    <col min="4370" max="4370" width="15.625" style="9" customWidth="1"/>
    <col min="4371" max="4609" width="9" style="9"/>
    <col min="4610" max="4610" width="14.625" style="9" customWidth="1"/>
    <col min="4611" max="4611" width="10" style="9" customWidth="1"/>
    <col min="4612" max="4613" width="12.625" style="9" customWidth="1"/>
    <col min="4614" max="4614" width="57.5" style="9" customWidth="1"/>
    <col min="4615" max="4615" width="6.125" style="9" customWidth="1"/>
    <col min="4616" max="4616" width="8.375" style="9" customWidth="1"/>
    <col min="4617" max="4617" width="8.125" style="9" customWidth="1"/>
    <col min="4618" max="4618" width="5.875" style="9" customWidth="1"/>
    <col min="4619" max="4619" width="44.875" style="9" customWidth="1"/>
    <col min="4620" max="4620" width="33.125" style="9" customWidth="1"/>
    <col min="4621" max="4621" width="19.875" style="9" customWidth="1"/>
    <col min="4622" max="4622" width="13.875" style="9" customWidth="1"/>
    <col min="4623" max="4623" width="8.875" style="9" customWidth="1"/>
    <col min="4624" max="4624" width="13.125" style="9" customWidth="1"/>
    <col min="4625" max="4625" width="15.125" style="9" customWidth="1"/>
    <col min="4626" max="4626" width="15.625" style="9" customWidth="1"/>
    <col min="4627" max="4865" width="9" style="9"/>
    <col min="4866" max="4866" width="14.625" style="9" customWidth="1"/>
    <col min="4867" max="4867" width="10" style="9" customWidth="1"/>
    <col min="4868" max="4869" width="12.625" style="9" customWidth="1"/>
    <col min="4870" max="4870" width="57.5" style="9" customWidth="1"/>
    <col min="4871" max="4871" width="6.125" style="9" customWidth="1"/>
    <col min="4872" max="4872" width="8.375" style="9" customWidth="1"/>
    <col min="4873" max="4873" width="8.125" style="9" customWidth="1"/>
    <col min="4874" max="4874" width="5.875" style="9" customWidth="1"/>
    <col min="4875" max="4875" width="44.875" style="9" customWidth="1"/>
    <col min="4876" max="4876" width="33.125" style="9" customWidth="1"/>
    <col min="4877" max="4877" width="19.875" style="9" customWidth="1"/>
    <col min="4878" max="4878" width="13.875" style="9" customWidth="1"/>
    <col min="4879" max="4879" width="8.875" style="9" customWidth="1"/>
    <col min="4880" max="4880" width="13.125" style="9" customWidth="1"/>
    <col min="4881" max="4881" width="15.125" style="9" customWidth="1"/>
    <col min="4882" max="4882" width="15.625" style="9" customWidth="1"/>
    <col min="4883" max="5121" width="9" style="9"/>
    <col min="5122" max="5122" width="14.625" style="9" customWidth="1"/>
    <col min="5123" max="5123" width="10" style="9" customWidth="1"/>
    <col min="5124" max="5125" width="12.625" style="9" customWidth="1"/>
    <col min="5126" max="5126" width="57.5" style="9" customWidth="1"/>
    <col min="5127" max="5127" width="6.125" style="9" customWidth="1"/>
    <col min="5128" max="5128" width="8.375" style="9" customWidth="1"/>
    <col min="5129" max="5129" width="8.125" style="9" customWidth="1"/>
    <col min="5130" max="5130" width="5.875" style="9" customWidth="1"/>
    <col min="5131" max="5131" width="44.875" style="9" customWidth="1"/>
    <col min="5132" max="5132" width="33.125" style="9" customWidth="1"/>
    <col min="5133" max="5133" width="19.875" style="9" customWidth="1"/>
    <col min="5134" max="5134" width="13.875" style="9" customWidth="1"/>
    <col min="5135" max="5135" width="8.875" style="9" customWidth="1"/>
    <col min="5136" max="5136" width="13.125" style="9" customWidth="1"/>
    <col min="5137" max="5137" width="15.125" style="9" customWidth="1"/>
    <col min="5138" max="5138" width="15.625" style="9" customWidth="1"/>
    <col min="5139" max="5377" width="9" style="9"/>
    <col min="5378" max="5378" width="14.625" style="9" customWidth="1"/>
    <col min="5379" max="5379" width="10" style="9" customWidth="1"/>
    <col min="5380" max="5381" width="12.625" style="9" customWidth="1"/>
    <col min="5382" max="5382" width="57.5" style="9" customWidth="1"/>
    <col min="5383" max="5383" width="6.125" style="9" customWidth="1"/>
    <col min="5384" max="5384" width="8.375" style="9" customWidth="1"/>
    <col min="5385" max="5385" width="8.125" style="9" customWidth="1"/>
    <col min="5386" max="5386" width="5.875" style="9" customWidth="1"/>
    <col min="5387" max="5387" width="44.875" style="9" customWidth="1"/>
    <col min="5388" max="5388" width="33.125" style="9" customWidth="1"/>
    <col min="5389" max="5389" width="19.875" style="9" customWidth="1"/>
    <col min="5390" max="5390" width="13.875" style="9" customWidth="1"/>
    <col min="5391" max="5391" width="8.875" style="9" customWidth="1"/>
    <col min="5392" max="5392" width="13.125" style="9" customWidth="1"/>
    <col min="5393" max="5393" width="15.125" style="9" customWidth="1"/>
    <col min="5394" max="5394" width="15.625" style="9" customWidth="1"/>
    <col min="5395" max="5633" width="9" style="9"/>
    <col min="5634" max="5634" width="14.625" style="9" customWidth="1"/>
    <col min="5635" max="5635" width="10" style="9" customWidth="1"/>
    <col min="5636" max="5637" width="12.625" style="9" customWidth="1"/>
    <col min="5638" max="5638" width="57.5" style="9" customWidth="1"/>
    <col min="5639" max="5639" width="6.125" style="9" customWidth="1"/>
    <col min="5640" max="5640" width="8.375" style="9" customWidth="1"/>
    <col min="5641" max="5641" width="8.125" style="9" customWidth="1"/>
    <col min="5642" max="5642" width="5.875" style="9" customWidth="1"/>
    <col min="5643" max="5643" width="44.875" style="9" customWidth="1"/>
    <col min="5644" max="5644" width="33.125" style="9" customWidth="1"/>
    <col min="5645" max="5645" width="19.875" style="9" customWidth="1"/>
    <col min="5646" max="5646" width="13.875" style="9" customWidth="1"/>
    <col min="5647" max="5647" width="8.875" style="9" customWidth="1"/>
    <col min="5648" max="5648" width="13.125" style="9" customWidth="1"/>
    <col min="5649" max="5649" width="15.125" style="9" customWidth="1"/>
    <col min="5650" max="5650" width="15.625" style="9" customWidth="1"/>
    <col min="5651" max="5889" width="9" style="9"/>
    <col min="5890" max="5890" width="14.625" style="9" customWidth="1"/>
    <col min="5891" max="5891" width="10" style="9" customWidth="1"/>
    <col min="5892" max="5893" width="12.625" style="9" customWidth="1"/>
    <col min="5894" max="5894" width="57.5" style="9" customWidth="1"/>
    <col min="5895" max="5895" width="6.125" style="9" customWidth="1"/>
    <col min="5896" max="5896" width="8.375" style="9" customWidth="1"/>
    <col min="5897" max="5897" width="8.125" style="9" customWidth="1"/>
    <col min="5898" max="5898" width="5.875" style="9" customWidth="1"/>
    <col min="5899" max="5899" width="44.875" style="9" customWidth="1"/>
    <col min="5900" max="5900" width="33.125" style="9" customWidth="1"/>
    <col min="5901" max="5901" width="19.875" style="9" customWidth="1"/>
    <col min="5902" max="5902" width="13.875" style="9" customWidth="1"/>
    <col min="5903" max="5903" width="8.875" style="9" customWidth="1"/>
    <col min="5904" max="5904" width="13.125" style="9" customWidth="1"/>
    <col min="5905" max="5905" width="15.125" style="9" customWidth="1"/>
    <col min="5906" max="5906" width="15.625" style="9" customWidth="1"/>
    <col min="5907" max="6145" width="9" style="9"/>
    <col min="6146" max="6146" width="14.625" style="9" customWidth="1"/>
    <col min="6147" max="6147" width="10" style="9" customWidth="1"/>
    <col min="6148" max="6149" width="12.625" style="9" customWidth="1"/>
    <col min="6150" max="6150" width="57.5" style="9" customWidth="1"/>
    <col min="6151" max="6151" width="6.125" style="9" customWidth="1"/>
    <col min="6152" max="6152" width="8.375" style="9" customWidth="1"/>
    <col min="6153" max="6153" width="8.125" style="9" customWidth="1"/>
    <col min="6154" max="6154" width="5.875" style="9" customWidth="1"/>
    <col min="6155" max="6155" width="44.875" style="9" customWidth="1"/>
    <col min="6156" max="6156" width="33.125" style="9" customWidth="1"/>
    <col min="6157" max="6157" width="19.875" style="9" customWidth="1"/>
    <col min="6158" max="6158" width="13.875" style="9" customWidth="1"/>
    <col min="6159" max="6159" width="8.875" style="9" customWidth="1"/>
    <col min="6160" max="6160" width="13.125" style="9" customWidth="1"/>
    <col min="6161" max="6161" width="15.125" style="9" customWidth="1"/>
    <col min="6162" max="6162" width="15.625" style="9" customWidth="1"/>
    <col min="6163" max="6401" width="9" style="9"/>
    <col min="6402" max="6402" width="14.625" style="9" customWidth="1"/>
    <col min="6403" max="6403" width="10" style="9" customWidth="1"/>
    <col min="6404" max="6405" width="12.625" style="9" customWidth="1"/>
    <col min="6406" max="6406" width="57.5" style="9" customWidth="1"/>
    <col min="6407" max="6407" width="6.125" style="9" customWidth="1"/>
    <col min="6408" max="6408" width="8.375" style="9" customWidth="1"/>
    <col min="6409" max="6409" width="8.125" style="9" customWidth="1"/>
    <col min="6410" max="6410" width="5.875" style="9" customWidth="1"/>
    <col min="6411" max="6411" width="44.875" style="9" customWidth="1"/>
    <col min="6412" max="6412" width="33.125" style="9" customWidth="1"/>
    <col min="6413" max="6413" width="19.875" style="9" customWidth="1"/>
    <col min="6414" max="6414" width="13.875" style="9" customWidth="1"/>
    <col min="6415" max="6415" width="8.875" style="9" customWidth="1"/>
    <col min="6416" max="6416" width="13.125" style="9" customWidth="1"/>
    <col min="6417" max="6417" width="15.125" style="9" customWidth="1"/>
    <col min="6418" max="6418" width="15.625" style="9" customWidth="1"/>
    <col min="6419" max="6657" width="9" style="9"/>
    <col min="6658" max="6658" width="14.625" style="9" customWidth="1"/>
    <col min="6659" max="6659" width="10" style="9" customWidth="1"/>
    <col min="6660" max="6661" width="12.625" style="9" customWidth="1"/>
    <col min="6662" max="6662" width="57.5" style="9" customWidth="1"/>
    <col min="6663" max="6663" width="6.125" style="9" customWidth="1"/>
    <col min="6664" max="6664" width="8.375" style="9" customWidth="1"/>
    <col min="6665" max="6665" width="8.125" style="9" customWidth="1"/>
    <col min="6666" max="6666" width="5.875" style="9" customWidth="1"/>
    <col min="6667" max="6667" width="44.875" style="9" customWidth="1"/>
    <col min="6668" max="6668" width="33.125" style="9" customWidth="1"/>
    <col min="6669" max="6669" width="19.875" style="9" customWidth="1"/>
    <col min="6670" max="6670" width="13.875" style="9" customWidth="1"/>
    <col min="6671" max="6671" width="8.875" style="9" customWidth="1"/>
    <col min="6672" max="6672" width="13.125" style="9" customWidth="1"/>
    <col min="6673" max="6673" width="15.125" style="9" customWidth="1"/>
    <col min="6674" max="6674" width="15.625" style="9" customWidth="1"/>
    <col min="6675" max="6913" width="9" style="9"/>
    <col min="6914" max="6914" width="14.625" style="9" customWidth="1"/>
    <col min="6915" max="6915" width="10" style="9" customWidth="1"/>
    <col min="6916" max="6917" width="12.625" style="9" customWidth="1"/>
    <col min="6918" max="6918" width="57.5" style="9" customWidth="1"/>
    <col min="6919" max="6919" width="6.125" style="9" customWidth="1"/>
    <col min="6920" max="6920" width="8.375" style="9" customWidth="1"/>
    <col min="6921" max="6921" width="8.125" style="9" customWidth="1"/>
    <col min="6922" max="6922" width="5.875" style="9" customWidth="1"/>
    <col min="6923" max="6923" width="44.875" style="9" customWidth="1"/>
    <col min="6924" max="6924" width="33.125" style="9" customWidth="1"/>
    <col min="6925" max="6925" width="19.875" style="9" customWidth="1"/>
    <col min="6926" max="6926" width="13.875" style="9" customWidth="1"/>
    <col min="6927" max="6927" width="8.875" style="9" customWidth="1"/>
    <col min="6928" max="6928" width="13.125" style="9" customWidth="1"/>
    <col min="6929" max="6929" width="15.125" style="9" customWidth="1"/>
    <col min="6930" max="6930" width="15.625" style="9" customWidth="1"/>
    <col min="6931" max="7169" width="9" style="9"/>
    <col min="7170" max="7170" width="14.625" style="9" customWidth="1"/>
    <col min="7171" max="7171" width="10" style="9" customWidth="1"/>
    <col min="7172" max="7173" width="12.625" style="9" customWidth="1"/>
    <col min="7174" max="7174" width="57.5" style="9" customWidth="1"/>
    <col min="7175" max="7175" width="6.125" style="9" customWidth="1"/>
    <col min="7176" max="7176" width="8.375" style="9" customWidth="1"/>
    <col min="7177" max="7177" width="8.125" style="9" customWidth="1"/>
    <col min="7178" max="7178" width="5.875" style="9" customWidth="1"/>
    <col min="7179" max="7179" width="44.875" style="9" customWidth="1"/>
    <col min="7180" max="7180" width="33.125" style="9" customWidth="1"/>
    <col min="7181" max="7181" width="19.875" style="9" customWidth="1"/>
    <col min="7182" max="7182" width="13.875" style="9" customWidth="1"/>
    <col min="7183" max="7183" width="8.875" style="9" customWidth="1"/>
    <col min="7184" max="7184" width="13.125" style="9" customWidth="1"/>
    <col min="7185" max="7185" width="15.125" style="9" customWidth="1"/>
    <col min="7186" max="7186" width="15.625" style="9" customWidth="1"/>
    <col min="7187" max="7425" width="9" style="9"/>
    <col min="7426" max="7426" width="14.625" style="9" customWidth="1"/>
    <col min="7427" max="7427" width="10" style="9" customWidth="1"/>
    <col min="7428" max="7429" width="12.625" style="9" customWidth="1"/>
    <col min="7430" max="7430" width="57.5" style="9" customWidth="1"/>
    <col min="7431" max="7431" width="6.125" style="9" customWidth="1"/>
    <col min="7432" max="7432" width="8.375" style="9" customWidth="1"/>
    <col min="7433" max="7433" width="8.125" style="9" customWidth="1"/>
    <col min="7434" max="7434" width="5.875" style="9" customWidth="1"/>
    <col min="7435" max="7435" width="44.875" style="9" customWidth="1"/>
    <col min="7436" max="7436" width="33.125" style="9" customWidth="1"/>
    <col min="7437" max="7437" width="19.875" style="9" customWidth="1"/>
    <col min="7438" max="7438" width="13.875" style="9" customWidth="1"/>
    <col min="7439" max="7439" width="8.875" style="9" customWidth="1"/>
    <col min="7440" max="7440" width="13.125" style="9" customWidth="1"/>
    <col min="7441" max="7441" width="15.125" style="9" customWidth="1"/>
    <col min="7442" max="7442" width="15.625" style="9" customWidth="1"/>
    <col min="7443" max="7681" width="9" style="9"/>
    <col min="7682" max="7682" width="14.625" style="9" customWidth="1"/>
    <col min="7683" max="7683" width="10" style="9" customWidth="1"/>
    <col min="7684" max="7685" width="12.625" style="9" customWidth="1"/>
    <col min="7686" max="7686" width="57.5" style="9" customWidth="1"/>
    <col min="7687" max="7687" width="6.125" style="9" customWidth="1"/>
    <col min="7688" max="7688" width="8.375" style="9" customWidth="1"/>
    <col min="7689" max="7689" width="8.125" style="9" customWidth="1"/>
    <col min="7690" max="7690" width="5.875" style="9" customWidth="1"/>
    <col min="7691" max="7691" width="44.875" style="9" customWidth="1"/>
    <col min="7692" max="7692" width="33.125" style="9" customWidth="1"/>
    <col min="7693" max="7693" width="19.875" style="9" customWidth="1"/>
    <col min="7694" max="7694" width="13.875" style="9" customWidth="1"/>
    <col min="7695" max="7695" width="8.875" style="9" customWidth="1"/>
    <col min="7696" max="7696" width="13.125" style="9" customWidth="1"/>
    <col min="7697" max="7697" width="15.125" style="9" customWidth="1"/>
    <col min="7698" max="7698" width="15.625" style="9" customWidth="1"/>
    <col min="7699" max="7937" width="9" style="9"/>
    <col min="7938" max="7938" width="14.625" style="9" customWidth="1"/>
    <col min="7939" max="7939" width="10" style="9" customWidth="1"/>
    <col min="7940" max="7941" width="12.625" style="9" customWidth="1"/>
    <col min="7942" max="7942" width="57.5" style="9" customWidth="1"/>
    <col min="7943" max="7943" width="6.125" style="9" customWidth="1"/>
    <col min="7944" max="7944" width="8.375" style="9" customWidth="1"/>
    <col min="7945" max="7945" width="8.125" style="9" customWidth="1"/>
    <col min="7946" max="7946" width="5.875" style="9" customWidth="1"/>
    <col min="7947" max="7947" width="44.875" style="9" customWidth="1"/>
    <col min="7948" max="7948" width="33.125" style="9" customWidth="1"/>
    <col min="7949" max="7949" width="19.875" style="9" customWidth="1"/>
    <col min="7950" max="7950" width="13.875" style="9" customWidth="1"/>
    <col min="7951" max="7951" width="8.875" style="9" customWidth="1"/>
    <col min="7952" max="7952" width="13.125" style="9" customWidth="1"/>
    <col min="7953" max="7953" width="15.125" style="9" customWidth="1"/>
    <col min="7954" max="7954" width="15.625" style="9" customWidth="1"/>
    <col min="7955" max="8193" width="9" style="9"/>
    <col min="8194" max="8194" width="14.625" style="9" customWidth="1"/>
    <col min="8195" max="8195" width="10" style="9" customWidth="1"/>
    <col min="8196" max="8197" width="12.625" style="9" customWidth="1"/>
    <col min="8198" max="8198" width="57.5" style="9" customWidth="1"/>
    <col min="8199" max="8199" width="6.125" style="9" customWidth="1"/>
    <col min="8200" max="8200" width="8.375" style="9" customWidth="1"/>
    <col min="8201" max="8201" width="8.125" style="9" customWidth="1"/>
    <col min="8202" max="8202" width="5.875" style="9" customWidth="1"/>
    <col min="8203" max="8203" width="44.875" style="9" customWidth="1"/>
    <col min="8204" max="8204" width="33.125" style="9" customWidth="1"/>
    <col min="8205" max="8205" width="19.875" style="9" customWidth="1"/>
    <col min="8206" max="8206" width="13.875" style="9" customWidth="1"/>
    <col min="8207" max="8207" width="8.875" style="9" customWidth="1"/>
    <col min="8208" max="8208" width="13.125" style="9" customWidth="1"/>
    <col min="8209" max="8209" width="15.125" style="9" customWidth="1"/>
    <col min="8210" max="8210" width="15.625" style="9" customWidth="1"/>
    <col min="8211" max="8449" width="9" style="9"/>
    <col min="8450" max="8450" width="14.625" style="9" customWidth="1"/>
    <col min="8451" max="8451" width="10" style="9" customWidth="1"/>
    <col min="8452" max="8453" width="12.625" style="9" customWidth="1"/>
    <col min="8454" max="8454" width="57.5" style="9" customWidth="1"/>
    <col min="8455" max="8455" width="6.125" style="9" customWidth="1"/>
    <col min="8456" max="8456" width="8.375" style="9" customWidth="1"/>
    <col min="8457" max="8457" width="8.125" style="9" customWidth="1"/>
    <col min="8458" max="8458" width="5.875" style="9" customWidth="1"/>
    <col min="8459" max="8459" width="44.875" style="9" customWidth="1"/>
    <col min="8460" max="8460" width="33.125" style="9" customWidth="1"/>
    <col min="8461" max="8461" width="19.875" style="9" customWidth="1"/>
    <col min="8462" max="8462" width="13.875" style="9" customWidth="1"/>
    <col min="8463" max="8463" width="8.875" style="9" customWidth="1"/>
    <col min="8464" max="8464" width="13.125" style="9" customWidth="1"/>
    <col min="8465" max="8465" width="15.125" style="9" customWidth="1"/>
    <col min="8466" max="8466" width="15.625" style="9" customWidth="1"/>
    <col min="8467" max="8705" width="9" style="9"/>
    <col min="8706" max="8706" width="14.625" style="9" customWidth="1"/>
    <col min="8707" max="8707" width="10" style="9" customWidth="1"/>
    <col min="8708" max="8709" width="12.625" style="9" customWidth="1"/>
    <col min="8710" max="8710" width="57.5" style="9" customWidth="1"/>
    <col min="8711" max="8711" width="6.125" style="9" customWidth="1"/>
    <col min="8712" max="8712" width="8.375" style="9" customWidth="1"/>
    <col min="8713" max="8713" width="8.125" style="9" customWidth="1"/>
    <col min="8714" max="8714" width="5.875" style="9" customWidth="1"/>
    <col min="8715" max="8715" width="44.875" style="9" customWidth="1"/>
    <col min="8716" max="8716" width="33.125" style="9" customWidth="1"/>
    <col min="8717" max="8717" width="19.875" style="9" customWidth="1"/>
    <col min="8718" max="8718" width="13.875" style="9" customWidth="1"/>
    <col min="8719" max="8719" width="8.875" style="9" customWidth="1"/>
    <col min="8720" max="8720" width="13.125" style="9" customWidth="1"/>
    <col min="8721" max="8721" width="15.125" style="9" customWidth="1"/>
    <col min="8722" max="8722" width="15.625" style="9" customWidth="1"/>
    <col min="8723" max="8961" width="9" style="9"/>
    <col min="8962" max="8962" width="14.625" style="9" customWidth="1"/>
    <col min="8963" max="8963" width="10" style="9" customWidth="1"/>
    <col min="8964" max="8965" width="12.625" style="9" customWidth="1"/>
    <col min="8966" max="8966" width="57.5" style="9" customWidth="1"/>
    <col min="8967" max="8967" width="6.125" style="9" customWidth="1"/>
    <col min="8968" max="8968" width="8.375" style="9" customWidth="1"/>
    <col min="8969" max="8969" width="8.125" style="9" customWidth="1"/>
    <col min="8970" max="8970" width="5.875" style="9" customWidth="1"/>
    <col min="8971" max="8971" width="44.875" style="9" customWidth="1"/>
    <col min="8972" max="8972" width="33.125" style="9" customWidth="1"/>
    <col min="8973" max="8973" width="19.875" style="9" customWidth="1"/>
    <col min="8974" max="8974" width="13.875" style="9" customWidth="1"/>
    <col min="8975" max="8975" width="8.875" style="9" customWidth="1"/>
    <col min="8976" max="8976" width="13.125" style="9" customWidth="1"/>
    <col min="8977" max="8977" width="15.125" style="9" customWidth="1"/>
    <col min="8978" max="8978" width="15.625" style="9" customWidth="1"/>
    <col min="8979" max="9217" width="9" style="9"/>
    <col min="9218" max="9218" width="14.625" style="9" customWidth="1"/>
    <col min="9219" max="9219" width="10" style="9" customWidth="1"/>
    <col min="9220" max="9221" width="12.625" style="9" customWidth="1"/>
    <col min="9222" max="9222" width="57.5" style="9" customWidth="1"/>
    <col min="9223" max="9223" width="6.125" style="9" customWidth="1"/>
    <col min="9224" max="9224" width="8.375" style="9" customWidth="1"/>
    <col min="9225" max="9225" width="8.125" style="9" customWidth="1"/>
    <col min="9226" max="9226" width="5.875" style="9" customWidth="1"/>
    <col min="9227" max="9227" width="44.875" style="9" customWidth="1"/>
    <col min="9228" max="9228" width="33.125" style="9" customWidth="1"/>
    <col min="9229" max="9229" width="19.875" style="9" customWidth="1"/>
    <col min="9230" max="9230" width="13.875" style="9" customWidth="1"/>
    <col min="9231" max="9231" width="8.875" style="9" customWidth="1"/>
    <col min="9232" max="9232" width="13.125" style="9" customWidth="1"/>
    <col min="9233" max="9233" width="15.125" style="9" customWidth="1"/>
    <col min="9234" max="9234" width="15.625" style="9" customWidth="1"/>
    <col min="9235" max="9473" width="9" style="9"/>
    <col min="9474" max="9474" width="14.625" style="9" customWidth="1"/>
    <col min="9475" max="9475" width="10" style="9" customWidth="1"/>
    <col min="9476" max="9477" width="12.625" style="9" customWidth="1"/>
    <col min="9478" max="9478" width="57.5" style="9" customWidth="1"/>
    <col min="9479" max="9479" width="6.125" style="9" customWidth="1"/>
    <col min="9480" max="9480" width="8.375" style="9" customWidth="1"/>
    <col min="9481" max="9481" width="8.125" style="9" customWidth="1"/>
    <col min="9482" max="9482" width="5.875" style="9" customWidth="1"/>
    <col min="9483" max="9483" width="44.875" style="9" customWidth="1"/>
    <col min="9484" max="9484" width="33.125" style="9" customWidth="1"/>
    <col min="9485" max="9485" width="19.875" style="9" customWidth="1"/>
    <col min="9486" max="9486" width="13.875" style="9" customWidth="1"/>
    <col min="9487" max="9487" width="8.875" style="9" customWidth="1"/>
    <col min="9488" max="9488" width="13.125" style="9" customWidth="1"/>
    <col min="9489" max="9489" width="15.125" style="9" customWidth="1"/>
    <col min="9490" max="9490" width="15.625" style="9" customWidth="1"/>
    <col min="9491" max="9729" width="9" style="9"/>
    <col min="9730" max="9730" width="14.625" style="9" customWidth="1"/>
    <col min="9731" max="9731" width="10" style="9" customWidth="1"/>
    <col min="9732" max="9733" width="12.625" style="9" customWidth="1"/>
    <col min="9734" max="9734" width="57.5" style="9" customWidth="1"/>
    <col min="9735" max="9735" width="6.125" style="9" customWidth="1"/>
    <col min="9736" max="9736" width="8.375" style="9" customWidth="1"/>
    <col min="9737" max="9737" width="8.125" style="9" customWidth="1"/>
    <col min="9738" max="9738" width="5.875" style="9" customWidth="1"/>
    <col min="9739" max="9739" width="44.875" style="9" customWidth="1"/>
    <col min="9740" max="9740" width="33.125" style="9" customWidth="1"/>
    <col min="9741" max="9741" width="19.875" style="9" customWidth="1"/>
    <col min="9742" max="9742" width="13.875" style="9" customWidth="1"/>
    <col min="9743" max="9743" width="8.875" style="9" customWidth="1"/>
    <col min="9744" max="9744" width="13.125" style="9" customWidth="1"/>
    <col min="9745" max="9745" width="15.125" style="9" customWidth="1"/>
    <col min="9746" max="9746" width="15.625" style="9" customWidth="1"/>
    <col min="9747" max="9985" width="9" style="9"/>
    <col min="9986" max="9986" width="14.625" style="9" customWidth="1"/>
    <col min="9987" max="9987" width="10" style="9" customWidth="1"/>
    <col min="9988" max="9989" width="12.625" style="9" customWidth="1"/>
    <col min="9990" max="9990" width="57.5" style="9" customWidth="1"/>
    <col min="9991" max="9991" width="6.125" style="9" customWidth="1"/>
    <col min="9992" max="9992" width="8.375" style="9" customWidth="1"/>
    <col min="9993" max="9993" width="8.125" style="9" customWidth="1"/>
    <col min="9994" max="9994" width="5.875" style="9" customWidth="1"/>
    <col min="9995" max="9995" width="44.875" style="9" customWidth="1"/>
    <col min="9996" max="9996" width="33.125" style="9" customWidth="1"/>
    <col min="9997" max="9997" width="19.875" style="9" customWidth="1"/>
    <col min="9998" max="9998" width="13.875" style="9" customWidth="1"/>
    <col min="9999" max="9999" width="8.875" style="9" customWidth="1"/>
    <col min="10000" max="10000" width="13.125" style="9" customWidth="1"/>
    <col min="10001" max="10001" width="15.125" style="9" customWidth="1"/>
    <col min="10002" max="10002" width="15.625" style="9" customWidth="1"/>
    <col min="10003" max="10241" width="9" style="9"/>
    <col min="10242" max="10242" width="14.625" style="9" customWidth="1"/>
    <col min="10243" max="10243" width="10" style="9" customWidth="1"/>
    <col min="10244" max="10245" width="12.625" style="9" customWidth="1"/>
    <col min="10246" max="10246" width="57.5" style="9" customWidth="1"/>
    <col min="10247" max="10247" width="6.125" style="9" customWidth="1"/>
    <col min="10248" max="10248" width="8.375" style="9" customWidth="1"/>
    <col min="10249" max="10249" width="8.125" style="9" customWidth="1"/>
    <col min="10250" max="10250" width="5.875" style="9" customWidth="1"/>
    <col min="10251" max="10251" width="44.875" style="9" customWidth="1"/>
    <col min="10252" max="10252" width="33.125" style="9" customWidth="1"/>
    <col min="10253" max="10253" width="19.875" style="9" customWidth="1"/>
    <col min="10254" max="10254" width="13.875" style="9" customWidth="1"/>
    <col min="10255" max="10255" width="8.875" style="9" customWidth="1"/>
    <col min="10256" max="10256" width="13.125" style="9" customWidth="1"/>
    <col min="10257" max="10257" width="15.125" style="9" customWidth="1"/>
    <col min="10258" max="10258" width="15.625" style="9" customWidth="1"/>
    <col min="10259" max="10497" width="9" style="9"/>
    <col min="10498" max="10498" width="14.625" style="9" customWidth="1"/>
    <col min="10499" max="10499" width="10" style="9" customWidth="1"/>
    <col min="10500" max="10501" width="12.625" style="9" customWidth="1"/>
    <col min="10502" max="10502" width="57.5" style="9" customWidth="1"/>
    <col min="10503" max="10503" width="6.125" style="9" customWidth="1"/>
    <col min="10504" max="10504" width="8.375" style="9" customWidth="1"/>
    <col min="10505" max="10505" width="8.125" style="9" customWidth="1"/>
    <col min="10506" max="10506" width="5.875" style="9" customWidth="1"/>
    <col min="10507" max="10507" width="44.875" style="9" customWidth="1"/>
    <col min="10508" max="10508" width="33.125" style="9" customWidth="1"/>
    <col min="10509" max="10509" width="19.875" style="9" customWidth="1"/>
    <col min="10510" max="10510" width="13.875" style="9" customWidth="1"/>
    <col min="10511" max="10511" width="8.875" style="9" customWidth="1"/>
    <col min="10512" max="10512" width="13.125" style="9" customWidth="1"/>
    <col min="10513" max="10513" width="15.125" style="9" customWidth="1"/>
    <col min="10514" max="10514" width="15.625" style="9" customWidth="1"/>
    <col min="10515" max="10753" width="9" style="9"/>
    <col min="10754" max="10754" width="14.625" style="9" customWidth="1"/>
    <col min="10755" max="10755" width="10" style="9" customWidth="1"/>
    <col min="10756" max="10757" width="12.625" style="9" customWidth="1"/>
    <col min="10758" max="10758" width="57.5" style="9" customWidth="1"/>
    <col min="10759" max="10759" width="6.125" style="9" customWidth="1"/>
    <col min="10760" max="10760" width="8.375" style="9" customWidth="1"/>
    <col min="10761" max="10761" width="8.125" style="9" customWidth="1"/>
    <col min="10762" max="10762" width="5.875" style="9" customWidth="1"/>
    <col min="10763" max="10763" width="44.875" style="9" customWidth="1"/>
    <col min="10764" max="10764" width="33.125" style="9" customWidth="1"/>
    <col min="10765" max="10765" width="19.875" style="9" customWidth="1"/>
    <col min="10766" max="10766" width="13.875" style="9" customWidth="1"/>
    <col min="10767" max="10767" width="8.875" style="9" customWidth="1"/>
    <col min="10768" max="10768" width="13.125" style="9" customWidth="1"/>
    <col min="10769" max="10769" width="15.125" style="9" customWidth="1"/>
    <col min="10770" max="10770" width="15.625" style="9" customWidth="1"/>
    <col min="10771" max="11009" width="9" style="9"/>
    <col min="11010" max="11010" width="14.625" style="9" customWidth="1"/>
    <col min="11011" max="11011" width="10" style="9" customWidth="1"/>
    <col min="11012" max="11013" width="12.625" style="9" customWidth="1"/>
    <col min="11014" max="11014" width="57.5" style="9" customWidth="1"/>
    <col min="11015" max="11015" width="6.125" style="9" customWidth="1"/>
    <col min="11016" max="11016" width="8.375" style="9" customWidth="1"/>
    <col min="11017" max="11017" width="8.125" style="9" customWidth="1"/>
    <col min="11018" max="11018" width="5.875" style="9" customWidth="1"/>
    <col min="11019" max="11019" width="44.875" style="9" customWidth="1"/>
    <col min="11020" max="11020" width="33.125" style="9" customWidth="1"/>
    <col min="11021" max="11021" width="19.875" style="9" customWidth="1"/>
    <col min="11022" max="11022" width="13.875" style="9" customWidth="1"/>
    <col min="11023" max="11023" width="8.875" style="9" customWidth="1"/>
    <col min="11024" max="11024" width="13.125" style="9" customWidth="1"/>
    <col min="11025" max="11025" width="15.125" style="9" customWidth="1"/>
    <col min="11026" max="11026" width="15.625" style="9" customWidth="1"/>
    <col min="11027" max="11265" width="9" style="9"/>
    <col min="11266" max="11266" width="14.625" style="9" customWidth="1"/>
    <col min="11267" max="11267" width="10" style="9" customWidth="1"/>
    <col min="11268" max="11269" width="12.625" style="9" customWidth="1"/>
    <col min="11270" max="11270" width="57.5" style="9" customWidth="1"/>
    <col min="11271" max="11271" width="6.125" style="9" customWidth="1"/>
    <col min="11272" max="11272" width="8.375" style="9" customWidth="1"/>
    <col min="11273" max="11273" width="8.125" style="9" customWidth="1"/>
    <col min="11274" max="11274" width="5.875" style="9" customWidth="1"/>
    <col min="11275" max="11275" width="44.875" style="9" customWidth="1"/>
    <col min="11276" max="11276" width="33.125" style="9" customWidth="1"/>
    <col min="11277" max="11277" width="19.875" style="9" customWidth="1"/>
    <col min="11278" max="11278" width="13.875" style="9" customWidth="1"/>
    <col min="11279" max="11279" width="8.875" style="9" customWidth="1"/>
    <col min="11280" max="11280" width="13.125" style="9" customWidth="1"/>
    <col min="11281" max="11281" width="15.125" style="9" customWidth="1"/>
    <col min="11282" max="11282" width="15.625" style="9" customWidth="1"/>
    <col min="11283" max="11521" width="9" style="9"/>
    <col min="11522" max="11522" width="14.625" style="9" customWidth="1"/>
    <col min="11523" max="11523" width="10" style="9" customWidth="1"/>
    <col min="11524" max="11525" width="12.625" style="9" customWidth="1"/>
    <col min="11526" max="11526" width="57.5" style="9" customWidth="1"/>
    <col min="11527" max="11527" width="6.125" style="9" customWidth="1"/>
    <col min="11528" max="11528" width="8.375" style="9" customWidth="1"/>
    <col min="11529" max="11529" width="8.125" style="9" customWidth="1"/>
    <col min="11530" max="11530" width="5.875" style="9" customWidth="1"/>
    <col min="11531" max="11531" width="44.875" style="9" customWidth="1"/>
    <col min="11532" max="11532" width="33.125" style="9" customWidth="1"/>
    <col min="11533" max="11533" width="19.875" style="9" customWidth="1"/>
    <col min="11534" max="11534" width="13.875" style="9" customWidth="1"/>
    <col min="11535" max="11535" width="8.875" style="9" customWidth="1"/>
    <col min="11536" max="11536" width="13.125" style="9" customWidth="1"/>
    <col min="11537" max="11537" width="15.125" style="9" customWidth="1"/>
    <col min="11538" max="11538" width="15.625" style="9" customWidth="1"/>
    <col min="11539" max="11777" width="9" style="9"/>
    <col min="11778" max="11778" width="14.625" style="9" customWidth="1"/>
    <col min="11779" max="11779" width="10" style="9" customWidth="1"/>
    <col min="11780" max="11781" width="12.625" style="9" customWidth="1"/>
    <col min="11782" max="11782" width="57.5" style="9" customWidth="1"/>
    <col min="11783" max="11783" width="6.125" style="9" customWidth="1"/>
    <col min="11784" max="11784" width="8.375" style="9" customWidth="1"/>
    <col min="11785" max="11785" width="8.125" style="9" customWidth="1"/>
    <col min="11786" max="11786" width="5.875" style="9" customWidth="1"/>
    <col min="11787" max="11787" width="44.875" style="9" customWidth="1"/>
    <col min="11788" max="11788" width="33.125" style="9" customWidth="1"/>
    <col min="11789" max="11789" width="19.875" style="9" customWidth="1"/>
    <col min="11790" max="11790" width="13.875" style="9" customWidth="1"/>
    <col min="11791" max="11791" width="8.875" style="9" customWidth="1"/>
    <col min="11792" max="11792" width="13.125" style="9" customWidth="1"/>
    <col min="11793" max="11793" width="15.125" style="9" customWidth="1"/>
    <col min="11794" max="11794" width="15.625" style="9" customWidth="1"/>
    <col min="11795" max="12033" width="9" style="9"/>
    <col min="12034" max="12034" width="14.625" style="9" customWidth="1"/>
    <col min="12035" max="12035" width="10" style="9" customWidth="1"/>
    <col min="12036" max="12037" width="12.625" style="9" customWidth="1"/>
    <col min="12038" max="12038" width="57.5" style="9" customWidth="1"/>
    <col min="12039" max="12039" width="6.125" style="9" customWidth="1"/>
    <col min="12040" max="12040" width="8.375" style="9" customWidth="1"/>
    <col min="12041" max="12041" width="8.125" style="9" customWidth="1"/>
    <col min="12042" max="12042" width="5.875" style="9" customWidth="1"/>
    <col min="12043" max="12043" width="44.875" style="9" customWidth="1"/>
    <col min="12044" max="12044" width="33.125" style="9" customWidth="1"/>
    <col min="12045" max="12045" width="19.875" style="9" customWidth="1"/>
    <col min="12046" max="12046" width="13.875" style="9" customWidth="1"/>
    <col min="12047" max="12047" width="8.875" style="9" customWidth="1"/>
    <col min="12048" max="12048" width="13.125" style="9" customWidth="1"/>
    <col min="12049" max="12049" width="15.125" style="9" customWidth="1"/>
    <col min="12050" max="12050" width="15.625" style="9" customWidth="1"/>
    <col min="12051" max="12289" width="9" style="9"/>
    <col min="12290" max="12290" width="14.625" style="9" customWidth="1"/>
    <col min="12291" max="12291" width="10" style="9" customWidth="1"/>
    <col min="12292" max="12293" width="12.625" style="9" customWidth="1"/>
    <col min="12294" max="12294" width="57.5" style="9" customWidth="1"/>
    <col min="12295" max="12295" width="6.125" style="9" customWidth="1"/>
    <col min="12296" max="12296" width="8.375" style="9" customWidth="1"/>
    <col min="12297" max="12297" width="8.125" style="9" customWidth="1"/>
    <col min="12298" max="12298" width="5.875" style="9" customWidth="1"/>
    <col min="12299" max="12299" width="44.875" style="9" customWidth="1"/>
    <col min="12300" max="12300" width="33.125" style="9" customWidth="1"/>
    <col min="12301" max="12301" width="19.875" style="9" customWidth="1"/>
    <col min="12302" max="12302" width="13.875" style="9" customWidth="1"/>
    <col min="12303" max="12303" width="8.875" style="9" customWidth="1"/>
    <col min="12304" max="12304" width="13.125" style="9" customWidth="1"/>
    <col min="12305" max="12305" width="15.125" style="9" customWidth="1"/>
    <col min="12306" max="12306" width="15.625" style="9" customWidth="1"/>
    <col min="12307" max="12545" width="9" style="9"/>
    <col min="12546" max="12546" width="14.625" style="9" customWidth="1"/>
    <col min="12547" max="12547" width="10" style="9" customWidth="1"/>
    <col min="12548" max="12549" width="12.625" style="9" customWidth="1"/>
    <col min="12550" max="12550" width="57.5" style="9" customWidth="1"/>
    <col min="12551" max="12551" width="6.125" style="9" customWidth="1"/>
    <col min="12552" max="12552" width="8.375" style="9" customWidth="1"/>
    <col min="12553" max="12553" width="8.125" style="9" customWidth="1"/>
    <col min="12554" max="12554" width="5.875" style="9" customWidth="1"/>
    <col min="12555" max="12555" width="44.875" style="9" customWidth="1"/>
    <col min="12556" max="12556" width="33.125" style="9" customWidth="1"/>
    <col min="12557" max="12557" width="19.875" style="9" customWidth="1"/>
    <col min="12558" max="12558" width="13.875" style="9" customWidth="1"/>
    <col min="12559" max="12559" width="8.875" style="9" customWidth="1"/>
    <col min="12560" max="12560" width="13.125" style="9" customWidth="1"/>
    <col min="12561" max="12561" width="15.125" style="9" customWidth="1"/>
    <col min="12562" max="12562" width="15.625" style="9" customWidth="1"/>
    <col min="12563" max="12801" width="9" style="9"/>
    <col min="12802" max="12802" width="14.625" style="9" customWidth="1"/>
    <col min="12803" max="12803" width="10" style="9" customWidth="1"/>
    <col min="12804" max="12805" width="12.625" style="9" customWidth="1"/>
    <col min="12806" max="12806" width="57.5" style="9" customWidth="1"/>
    <col min="12807" max="12807" width="6.125" style="9" customWidth="1"/>
    <col min="12808" max="12808" width="8.375" style="9" customWidth="1"/>
    <col min="12809" max="12809" width="8.125" style="9" customWidth="1"/>
    <col min="12810" max="12810" width="5.875" style="9" customWidth="1"/>
    <col min="12811" max="12811" width="44.875" style="9" customWidth="1"/>
    <col min="12812" max="12812" width="33.125" style="9" customWidth="1"/>
    <col min="12813" max="12813" width="19.875" style="9" customWidth="1"/>
    <col min="12814" max="12814" width="13.875" style="9" customWidth="1"/>
    <col min="12815" max="12815" width="8.875" style="9" customWidth="1"/>
    <col min="12816" max="12816" width="13.125" style="9" customWidth="1"/>
    <col min="12817" max="12817" width="15.125" style="9" customWidth="1"/>
    <col min="12818" max="12818" width="15.625" style="9" customWidth="1"/>
    <col min="12819" max="13057" width="9" style="9"/>
    <col min="13058" max="13058" width="14.625" style="9" customWidth="1"/>
    <col min="13059" max="13059" width="10" style="9" customWidth="1"/>
    <col min="13060" max="13061" width="12.625" style="9" customWidth="1"/>
    <col min="13062" max="13062" width="57.5" style="9" customWidth="1"/>
    <col min="13063" max="13063" width="6.125" style="9" customWidth="1"/>
    <col min="13064" max="13064" width="8.375" style="9" customWidth="1"/>
    <col min="13065" max="13065" width="8.125" style="9" customWidth="1"/>
    <col min="13066" max="13066" width="5.875" style="9" customWidth="1"/>
    <col min="13067" max="13067" width="44.875" style="9" customWidth="1"/>
    <col min="13068" max="13068" width="33.125" style="9" customWidth="1"/>
    <col min="13069" max="13069" width="19.875" style="9" customWidth="1"/>
    <col min="13070" max="13070" width="13.875" style="9" customWidth="1"/>
    <col min="13071" max="13071" width="8.875" style="9" customWidth="1"/>
    <col min="13072" max="13072" width="13.125" style="9" customWidth="1"/>
    <col min="13073" max="13073" width="15.125" style="9" customWidth="1"/>
    <col min="13074" max="13074" width="15.625" style="9" customWidth="1"/>
    <col min="13075" max="13313" width="9" style="9"/>
    <col min="13314" max="13314" width="14.625" style="9" customWidth="1"/>
    <col min="13315" max="13315" width="10" style="9" customWidth="1"/>
    <col min="13316" max="13317" width="12.625" style="9" customWidth="1"/>
    <col min="13318" max="13318" width="57.5" style="9" customWidth="1"/>
    <col min="13319" max="13319" width="6.125" style="9" customWidth="1"/>
    <col min="13320" max="13320" width="8.375" style="9" customWidth="1"/>
    <col min="13321" max="13321" width="8.125" style="9" customWidth="1"/>
    <col min="13322" max="13322" width="5.875" style="9" customWidth="1"/>
    <col min="13323" max="13323" width="44.875" style="9" customWidth="1"/>
    <col min="13324" max="13324" width="33.125" style="9" customWidth="1"/>
    <col min="13325" max="13325" width="19.875" style="9" customWidth="1"/>
    <col min="13326" max="13326" width="13.875" style="9" customWidth="1"/>
    <col min="13327" max="13327" width="8.875" style="9" customWidth="1"/>
    <col min="13328" max="13328" width="13.125" style="9" customWidth="1"/>
    <col min="13329" max="13329" width="15.125" style="9" customWidth="1"/>
    <col min="13330" max="13330" width="15.625" style="9" customWidth="1"/>
    <col min="13331" max="13569" width="9" style="9"/>
    <col min="13570" max="13570" width="14.625" style="9" customWidth="1"/>
    <col min="13571" max="13571" width="10" style="9" customWidth="1"/>
    <col min="13572" max="13573" width="12.625" style="9" customWidth="1"/>
    <col min="13574" max="13574" width="57.5" style="9" customWidth="1"/>
    <col min="13575" max="13575" width="6.125" style="9" customWidth="1"/>
    <col min="13576" max="13576" width="8.375" style="9" customWidth="1"/>
    <col min="13577" max="13577" width="8.125" style="9" customWidth="1"/>
    <col min="13578" max="13578" width="5.875" style="9" customWidth="1"/>
    <col min="13579" max="13579" width="44.875" style="9" customWidth="1"/>
    <col min="13580" max="13580" width="33.125" style="9" customWidth="1"/>
    <col min="13581" max="13581" width="19.875" style="9" customWidth="1"/>
    <col min="13582" max="13582" width="13.875" style="9" customWidth="1"/>
    <col min="13583" max="13583" width="8.875" style="9" customWidth="1"/>
    <col min="13584" max="13584" width="13.125" style="9" customWidth="1"/>
    <col min="13585" max="13585" width="15.125" style="9" customWidth="1"/>
    <col min="13586" max="13586" width="15.625" style="9" customWidth="1"/>
    <col min="13587" max="13825" width="9" style="9"/>
    <col min="13826" max="13826" width="14.625" style="9" customWidth="1"/>
    <col min="13827" max="13827" width="10" style="9" customWidth="1"/>
    <col min="13828" max="13829" width="12.625" style="9" customWidth="1"/>
    <col min="13830" max="13830" width="57.5" style="9" customWidth="1"/>
    <col min="13831" max="13831" width="6.125" style="9" customWidth="1"/>
    <col min="13832" max="13832" width="8.375" style="9" customWidth="1"/>
    <col min="13833" max="13833" width="8.125" style="9" customWidth="1"/>
    <col min="13834" max="13834" width="5.875" style="9" customWidth="1"/>
    <col min="13835" max="13835" width="44.875" style="9" customWidth="1"/>
    <col min="13836" max="13836" width="33.125" style="9" customWidth="1"/>
    <col min="13837" max="13837" width="19.875" style="9" customWidth="1"/>
    <col min="13838" max="13838" width="13.875" style="9" customWidth="1"/>
    <col min="13839" max="13839" width="8.875" style="9" customWidth="1"/>
    <col min="13840" max="13840" width="13.125" style="9" customWidth="1"/>
    <col min="13841" max="13841" width="15.125" style="9" customWidth="1"/>
    <col min="13842" max="13842" width="15.625" style="9" customWidth="1"/>
    <col min="13843" max="14081" width="9" style="9"/>
    <col min="14082" max="14082" width="14.625" style="9" customWidth="1"/>
    <col min="14083" max="14083" width="10" style="9" customWidth="1"/>
    <col min="14084" max="14085" width="12.625" style="9" customWidth="1"/>
    <col min="14086" max="14086" width="57.5" style="9" customWidth="1"/>
    <col min="14087" max="14087" width="6.125" style="9" customWidth="1"/>
    <col min="14088" max="14088" width="8.375" style="9" customWidth="1"/>
    <col min="14089" max="14089" width="8.125" style="9" customWidth="1"/>
    <col min="14090" max="14090" width="5.875" style="9" customWidth="1"/>
    <col min="14091" max="14091" width="44.875" style="9" customWidth="1"/>
    <col min="14092" max="14092" width="33.125" style="9" customWidth="1"/>
    <col min="14093" max="14093" width="19.875" style="9" customWidth="1"/>
    <col min="14094" max="14094" width="13.875" style="9" customWidth="1"/>
    <col min="14095" max="14095" width="8.875" style="9" customWidth="1"/>
    <col min="14096" max="14096" width="13.125" style="9" customWidth="1"/>
    <col min="14097" max="14097" width="15.125" style="9" customWidth="1"/>
    <col min="14098" max="14098" width="15.625" style="9" customWidth="1"/>
    <col min="14099" max="14337" width="9" style="9"/>
    <col min="14338" max="14338" width="14.625" style="9" customWidth="1"/>
    <col min="14339" max="14339" width="10" style="9" customWidth="1"/>
    <col min="14340" max="14341" width="12.625" style="9" customWidth="1"/>
    <col min="14342" max="14342" width="57.5" style="9" customWidth="1"/>
    <col min="14343" max="14343" width="6.125" style="9" customWidth="1"/>
    <col min="14344" max="14344" width="8.375" style="9" customWidth="1"/>
    <col min="14345" max="14345" width="8.125" style="9" customWidth="1"/>
    <col min="14346" max="14346" width="5.875" style="9" customWidth="1"/>
    <col min="14347" max="14347" width="44.875" style="9" customWidth="1"/>
    <col min="14348" max="14348" width="33.125" style="9" customWidth="1"/>
    <col min="14349" max="14349" width="19.875" style="9" customWidth="1"/>
    <col min="14350" max="14350" width="13.875" style="9" customWidth="1"/>
    <col min="14351" max="14351" width="8.875" style="9" customWidth="1"/>
    <col min="14352" max="14352" width="13.125" style="9" customWidth="1"/>
    <col min="14353" max="14353" width="15.125" style="9" customWidth="1"/>
    <col min="14354" max="14354" width="15.625" style="9" customWidth="1"/>
    <col min="14355" max="14593" width="9" style="9"/>
    <col min="14594" max="14594" width="14.625" style="9" customWidth="1"/>
    <col min="14595" max="14595" width="10" style="9" customWidth="1"/>
    <col min="14596" max="14597" width="12.625" style="9" customWidth="1"/>
    <col min="14598" max="14598" width="57.5" style="9" customWidth="1"/>
    <col min="14599" max="14599" width="6.125" style="9" customWidth="1"/>
    <col min="14600" max="14600" width="8.375" style="9" customWidth="1"/>
    <col min="14601" max="14601" width="8.125" style="9" customWidth="1"/>
    <col min="14602" max="14602" width="5.875" style="9" customWidth="1"/>
    <col min="14603" max="14603" width="44.875" style="9" customWidth="1"/>
    <col min="14604" max="14604" width="33.125" style="9" customWidth="1"/>
    <col min="14605" max="14605" width="19.875" style="9" customWidth="1"/>
    <col min="14606" max="14606" width="13.875" style="9" customWidth="1"/>
    <col min="14607" max="14607" width="8.875" style="9" customWidth="1"/>
    <col min="14608" max="14608" width="13.125" style="9" customWidth="1"/>
    <col min="14609" max="14609" width="15.125" style="9" customWidth="1"/>
    <col min="14610" max="14610" width="15.625" style="9" customWidth="1"/>
    <col min="14611" max="14849" width="9" style="9"/>
    <col min="14850" max="14850" width="14.625" style="9" customWidth="1"/>
    <col min="14851" max="14851" width="10" style="9" customWidth="1"/>
    <col min="14852" max="14853" width="12.625" style="9" customWidth="1"/>
    <col min="14854" max="14854" width="57.5" style="9" customWidth="1"/>
    <col min="14855" max="14855" width="6.125" style="9" customWidth="1"/>
    <col min="14856" max="14856" width="8.375" style="9" customWidth="1"/>
    <col min="14857" max="14857" width="8.125" style="9" customWidth="1"/>
    <col min="14858" max="14858" width="5.875" style="9" customWidth="1"/>
    <col min="14859" max="14859" width="44.875" style="9" customWidth="1"/>
    <col min="14860" max="14860" width="33.125" style="9" customWidth="1"/>
    <col min="14861" max="14861" width="19.875" style="9" customWidth="1"/>
    <col min="14862" max="14862" width="13.875" style="9" customWidth="1"/>
    <col min="14863" max="14863" width="8.875" style="9" customWidth="1"/>
    <col min="14864" max="14864" width="13.125" style="9" customWidth="1"/>
    <col min="14865" max="14865" width="15.125" style="9" customWidth="1"/>
    <col min="14866" max="14866" width="15.625" style="9" customWidth="1"/>
    <col min="14867" max="15105" width="9" style="9"/>
    <col min="15106" max="15106" width="14.625" style="9" customWidth="1"/>
    <col min="15107" max="15107" width="10" style="9" customWidth="1"/>
    <col min="15108" max="15109" width="12.625" style="9" customWidth="1"/>
    <col min="15110" max="15110" width="57.5" style="9" customWidth="1"/>
    <col min="15111" max="15111" width="6.125" style="9" customWidth="1"/>
    <col min="15112" max="15112" width="8.375" style="9" customWidth="1"/>
    <col min="15113" max="15113" width="8.125" style="9" customWidth="1"/>
    <col min="15114" max="15114" width="5.875" style="9" customWidth="1"/>
    <col min="15115" max="15115" width="44.875" style="9" customWidth="1"/>
    <col min="15116" max="15116" width="33.125" style="9" customWidth="1"/>
    <col min="15117" max="15117" width="19.875" style="9" customWidth="1"/>
    <col min="15118" max="15118" width="13.875" style="9" customWidth="1"/>
    <col min="15119" max="15119" width="8.875" style="9" customWidth="1"/>
    <col min="15120" max="15120" width="13.125" style="9" customWidth="1"/>
    <col min="15121" max="15121" width="15.125" style="9" customWidth="1"/>
    <col min="15122" max="15122" width="15.625" style="9" customWidth="1"/>
    <col min="15123" max="15361" width="9" style="9"/>
    <col min="15362" max="15362" width="14.625" style="9" customWidth="1"/>
    <col min="15363" max="15363" width="10" style="9" customWidth="1"/>
    <col min="15364" max="15365" width="12.625" style="9" customWidth="1"/>
    <col min="15366" max="15366" width="57.5" style="9" customWidth="1"/>
    <col min="15367" max="15367" width="6.125" style="9" customWidth="1"/>
    <col min="15368" max="15368" width="8.375" style="9" customWidth="1"/>
    <col min="15369" max="15369" width="8.125" style="9" customWidth="1"/>
    <col min="15370" max="15370" width="5.875" style="9" customWidth="1"/>
    <col min="15371" max="15371" width="44.875" style="9" customWidth="1"/>
    <col min="15372" max="15372" width="33.125" style="9" customWidth="1"/>
    <col min="15373" max="15373" width="19.875" style="9" customWidth="1"/>
    <col min="15374" max="15374" width="13.875" style="9" customWidth="1"/>
    <col min="15375" max="15375" width="8.875" style="9" customWidth="1"/>
    <col min="15376" max="15376" width="13.125" style="9" customWidth="1"/>
    <col min="15377" max="15377" width="15.125" style="9" customWidth="1"/>
    <col min="15378" max="15378" width="15.625" style="9" customWidth="1"/>
    <col min="15379" max="15617" width="9" style="9"/>
    <col min="15618" max="15618" width="14.625" style="9" customWidth="1"/>
    <col min="15619" max="15619" width="10" style="9" customWidth="1"/>
    <col min="15620" max="15621" width="12.625" style="9" customWidth="1"/>
    <col min="15622" max="15622" width="57.5" style="9" customWidth="1"/>
    <col min="15623" max="15623" width="6.125" style="9" customWidth="1"/>
    <col min="15624" max="15624" width="8.375" style="9" customWidth="1"/>
    <col min="15625" max="15625" width="8.125" style="9" customWidth="1"/>
    <col min="15626" max="15626" width="5.875" style="9" customWidth="1"/>
    <col min="15627" max="15627" width="44.875" style="9" customWidth="1"/>
    <col min="15628" max="15628" width="33.125" style="9" customWidth="1"/>
    <col min="15629" max="15629" width="19.875" style="9" customWidth="1"/>
    <col min="15630" max="15630" width="13.875" style="9" customWidth="1"/>
    <col min="15631" max="15631" width="8.875" style="9" customWidth="1"/>
    <col min="15632" max="15632" width="13.125" style="9" customWidth="1"/>
    <col min="15633" max="15633" width="15.125" style="9" customWidth="1"/>
    <col min="15634" max="15634" width="15.625" style="9" customWidth="1"/>
    <col min="15635" max="15873" width="9" style="9"/>
    <col min="15874" max="15874" width="14.625" style="9" customWidth="1"/>
    <col min="15875" max="15875" width="10" style="9" customWidth="1"/>
    <col min="15876" max="15877" width="12.625" style="9" customWidth="1"/>
    <col min="15878" max="15878" width="57.5" style="9" customWidth="1"/>
    <col min="15879" max="15879" width="6.125" style="9" customWidth="1"/>
    <col min="15880" max="15880" width="8.375" style="9" customWidth="1"/>
    <col min="15881" max="15881" width="8.125" style="9" customWidth="1"/>
    <col min="15882" max="15882" width="5.875" style="9" customWidth="1"/>
    <col min="15883" max="15883" width="44.875" style="9" customWidth="1"/>
    <col min="15884" max="15884" width="33.125" style="9" customWidth="1"/>
    <col min="15885" max="15885" width="19.875" style="9" customWidth="1"/>
    <col min="15886" max="15886" width="13.875" style="9" customWidth="1"/>
    <col min="15887" max="15887" width="8.875" style="9" customWidth="1"/>
    <col min="15888" max="15888" width="13.125" style="9" customWidth="1"/>
    <col min="15889" max="15889" width="15.125" style="9" customWidth="1"/>
    <col min="15890" max="15890" width="15.625" style="9" customWidth="1"/>
    <col min="15891" max="16129" width="9" style="9"/>
    <col min="16130" max="16130" width="14.625" style="9" customWidth="1"/>
    <col min="16131" max="16131" width="10" style="9" customWidth="1"/>
    <col min="16132" max="16133" width="12.625" style="9" customWidth="1"/>
    <col min="16134" max="16134" width="57.5" style="9" customWidth="1"/>
    <col min="16135" max="16135" width="6.125" style="9" customWidth="1"/>
    <col min="16136" max="16136" width="8.375" style="9" customWidth="1"/>
    <col min="16137" max="16137" width="8.125" style="9" customWidth="1"/>
    <col min="16138" max="16138" width="5.875" style="9" customWidth="1"/>
    <col min="16139" max="16139" width="44.875" style="9" customWidth="1"/>
    <col min="16140" max="16140" width="33.125" style="9" customWidth="1"/>
    <col min="16141" max="16141" width="19.875" style="9" customWidth="1"/>
    <col min="16142" max="16142" width="13.875" style="9" customWidth="1"/>
    <col min="16143" max="16143" width="8.875" style="9" customWidth="1"/>
    <col min="16144" max="16144" width="13.125" style="9" customWidth="1"/>
    <col min="16145" max="16145" width="15.125" style="9" customWidth="1"/>
    <col min="16146" max="16146" width="15.625" style="9" customWidth="1"/>
    <col min="16147" max="16384" width="9" style="9"/>
  </cols>
  <sheetData>
    <row r="2" spans="2:18" ht="20.100000000000001" customHeight="1">
      <c r="C2" s="1" t="s">
        <v>0</v>
      </c>
      <c r="D2" s="1"/>
      <c r="E2" s="1"/>
      <c r="F2" s="2" t="s">
        <v>5643</v>
      </c>
      <c r="H2" s="4" t="s">
        <v>2</v>
      </c>
      <c r="I2" s="5"/>
      <c r="J2" s="6"/>
      <c r="K2" s="7">
        <f>SUM(I$9:I$65536)</f>
        <v>682381</v>
      </c>
    </row>
    <row r="3" spans="2:18" ht="20.100000000000001" customHeight="1">
      <c r="C3" s="1" t="s">
        <v>3</v>
      </c>
      <c r="D3" s="1"/>
      <c r="E3" s="1"/>
      <c r="F3" s="13" t="s">
        <v>5644</v>
      </c>
    </row>
    <row r="4" spans="2:18" ht="20.100000000000001" customHeight="1">
      <c r="C4" s="1" t="s">
        <v>5</v>
      </c>
      <c r="D4" s="1"/>
      <c r="E4" s="1"/>
      <c r="F4" s="13">
        <v>20</v>
      </c>
      <c r="K4" s="1746" t="s">
        <v>5645</v>
      </c>
      <c r="L4" s="1747"/>
    </row>
    <row r="5" spans="2:18" ht="20.100000000000001" customHeight="1">
      <c r="C5" s="1" t="s">
        <v>6</v>
      </c>
      <c r="D5" s="1"/>
      <c r="E5" s="1"/>
      <c r="F5" s="16">
        <v>45257</v>
      </c>
      <c r="H5" s="1716" t="s">
        <v>1374</v>
      </c>
      <c r="K5" s="1748" t="s">
        <v>5646</v>
      </c>
      <c r="L5" s="1749"/>
    </row>
    <row r="6" spans="2:18" ht="20.100000000000001" customHeight="1">
      <c r="C6" s="1" t="s">
        <v>7</v>
      </c>
      <c r="D6" s="1"/>
      <c r="E6" s="1"/>
      <c r="F6" s="16">
        <v>45258</v>
      </c>
      <c r="H6" s="1716"/>
    </row>
    <row r="8" spans="2:18" s="8" customFormat="1" ht="19.5" customHeight="1">
      <c r="B8" s="1750" t="s">
        <v>5647</v>
      </c>
      <c r="C8" s="17" t="s">
        <v>8</v>
      </c>
      <c r="D8" s="17" t="s">
        <v>9</v>
      </c>
      <c r="E8" s="17" t="s">
        <v>10</v>
      </c>
      <c r="F8" s="1620" t="s">
        <v>11</v>
      </c>
      <c r="G8" s="18" t="s">
        <v>12</v>
      </c>
      <c r="H8" s="18" t="s">
        <v>13</v>
      </c>
      <c r="I8" s="22" t="s">
        <v>14</v>
      </c>
      <c r="J8" s="22" t="s">
        <v>15</v>
      </c>
      <c r="K8" s="18" t="s">
        <v>16</v>
      </c>
      <c r="L8" s="18" t="s">
        <v>17</v>
      </c>
      <c r="M8" s="18" t="s">
        <v>18</v>
      </c>
      <c r="N8" s="17" t="s">
        <v>19</v>
      </c>
      <c r="O8" s="17" t="s">
        <v>20</v>
      </c>
      <c r="P8" s="18" t="s">
        <v>21</v>
      </c>
      <c r="Q8" s="1009" t="s">
        <v>22</v>
      </c>
      <c r="R8" s="1009" t="s">
        <v>23</v>
      </c>
    </row>
    <row r="9" spans="2:18" s="8" customFormat="1" ht="19.5" customHeight="1">
      <c r="B9" s="1751"/>
      <c r="C9" s="17"/>
      <c r="D9" s="1329" t="s">
        <v>288</v>
      </c>
      <c r="E9" s="1330"/>
      <c r="F9" s="1331"/>
      <c r="G9" s="107"/>
      <c r="H9" s="108"/>
      <c r="I9" s="177"/>
      <c r="J9" s="22"/>
      <c r="K9" s="209"/>
      <c r="L9" s="18"/>
      <c r="M9" s="18"/>
      <c r="N9" s="30" t="s">
        <v>5648</v>
      </c>
      <c r="O9" s="17"/>
      <c r="P9" s="29"/>
      <c r="Q9" s="30"/>
      <c r="R9" s="1009"/>
    </row>
    <row r="10" spans="2:18" s="8" customFormat="1" ht="19.5" customHeight="1">
      <c r="C10" s="17">
        <v>1</v>
      </c>
      <c r="D10" s="17" t="s">
        <v>288</v>
      </c>
      <c r="E10" s="17" t="s">
        <v>288</v>
      </c>
      <c r="F10" s="1752" t="s">
        <v>5649</v>
      </c>
      <c r="G10" s="18">
        <v>1</v>
      </c>
      <c r="H10" s="132">
        <v>450000</v>
      </c>
      <c r="I10" s="153">
        <f>G10*H10</f>
        <v>450000</v>
      </c>
      <c r="J10" s="22"/>
      <c r="K10" s="24" t="s">
        <v>5650</v>
      </c>
      <c r="L10" s="18"/>
      <c r="M10" s="18"/>
      <c r="N10" s="30"/>
      <c r="O10" s="17"/>
      <c r="P10" s="29"/>
      <c r="Q10" s="30"/>
      <c r="R10" s="1009"/>
    </row>
    <row r="11" spans="2:18" s="8" customFormat="1" ht="19.5" customHeight="1">
      <c r="C11" s="17">
        <f>+C10+1</f>
        <v>2</v>
      </c>
      <c r="D11" s="483" t="s">
        <v>288</v>
      </c>
      <c r="E11" s="483" t="s">
        <v>288</v>
      </c>
      <c r="F11" s="179" t="s">
        <v>5651</v>
      </c>
      <c r="G11" s="107">
        <v>1</v>
      </c>
      <c r="H11" s="1332">
        <v>48000</v>
      </c>
      <c r="I11" s="153">
        <f>G11*H11</f>
        <v>48000</v>
      </c>
      <c r="J11" s="861"/>
      <c r="K11" s="108" t="s">
        <v>5652</v>
      </c>
      <c r="L11" s="18"/>
      <c r="M11" s="18"/>
      <c r="N11" s="30"/>
      <c r="O11" s="17"/>
      <c r="P11" s="29"/>
      <c r="Q11" s="30"/>
      <c r="R11" s="1009"/>
    </row>
    <row r="12" spans="2:18" s="8" customFormat="1" ht="19.5" customHeight="1">
      <c r="C12" s="17">
        <f>+C11+1</f>
        <v>3</v>
      </c>
      <c r="D12" s="123" t="s">
        <v>288</v>
      </c>
      <c r="E12" s="123" t="s">
        <v>288</v>
      </c>
      <c r="F12" s="1753" t="s">
        <v>5653</v>
      </c>
      <c r="G12" s="123">
        <v>2</v>
      </c>
      <c r="H12" s="872">
        <v>630</v>
      </c>
      <c r="I12" s="153">
        <f>G12*H12</f>
        <v>1260</v>
      </c>
      <c r="J12" s="174"/>
      <c r="K12" s="171" t="s">
        <v>5654</v>
      </c>
      <c r="L12" s="18" t="s">
        <v>5655</v>
      </c>
      <c r="M12" s="18"/>
      <c r="N12" s="30">
        <v>45239</v>
      </c>
      <c r="O12" s="17"/>
      <c r="P12" s="29">
        <v>45244</v>
      </c>
      <c r="Q12" s="30">
        <v>45243</v>
      </c>
      <c r="R12" s="23">
        <v>45243</v>
      </c>
    </row>
    <row r="13" spans="2:18" s="8" customFormat="1" ht="19.5" customHeight="1">
      <c r="C13" s="17"/>
      <c r="D13" s="123" t="s">
        <v>288</v>
      </c>
      <c r="E13" s="123" t="s">
        <v>288</v>
      </c>
      <c r="F13" s="1753" t="s">
        <v>5656</v>
      </c>
      <c r="G13" s="123">
        <v>1</v>
      </c>
      <c r="H13" s="872">
        <v>1300</v>
      </c>
      <c r="I13" s="153">
        <f>G13*H13</f>
        <v>1300</v>
      </c>
      <c r="J13" s="174"/>
      <c r="K13" s="171"/>
      <c r="L13" s="18"/>
      <c r="M13" s="18"/>
      <c r="N13" s="30">
        <v>45239</v>
      </c>
      <c r="O13" s="17"/>
      <c r="P13" s="29">
        <v>45244</v>
      </c>
      <c r="Q13" s="30">
        <v>45243</v>
      </c>
      <c r="R13" s="23">
        <v>45243</v>
      </c>
    </row>
    <row r="14" spans="2:18" s="8" customFormat="1" ht="19.5" customHeight="1">
      <c r="C14" s="17"/>
      <c r="D14" s="1754"/>
      <c r="E14" s="1754"/>
      <c r="F14" s="1755"/>
      <c r="G14" s="107"/>
      <c r="H14" s="108"/>
      <c r="I14" s="177"/>
      <c r="J14" s="119"/>
      <c r="K14" s="209"/>
      <c r="L14" s="18"/>
      <c r="M14" s="18"/>
      <c r="N14" s="30"/>
      <c r="O14" s="17"/>
      <c r="P14" s="29"/>
      <c r="Q14" s="30"/>
      <c r="R14" s="1009"/>
    </row>
    <row r="15" spans="2:18" s="8" customFormat="1" ht="19.5" customHeight="1">
      <c r="C15" s="17"/>
      <c r="D15" s="1754"/>
      <c r="E15" s="1754"/>
      <c r="F15" s="565">
        <f>SUM(I10:I12)</f>
        <v>499260</v>
      </c>
      <c r="G15" s="107"/>
      <c r="H15" s="108"/>
      <c r="I15" s="177"/>
      <c r="J15" s="119"/>
      <c r="K15" s="209"/>
      <c r="L15" s="18"/>
      <c r="M15" s="18"/>
      <c r="N15" s="30"/>
      <c r="O15" s="17"/>
      <c r="P15" s="29"/>
      <c r="Q15" s="30"/>
      <c r="R15" s="1009"/>
    </row>
    <row r="16" spans="2:18" s="8" customFormat="1" ht="19.5" customHeight="1">
      <c r="C16" s="17"/>
      <c r="D16" s="1754"/>
      <c r="E16" s="1754"/>
      <c r="F16" s="1755"/>
      <c r="G16" s="107"/>
      <c r="H16" s="108"/>
      <c r="I16" s="177"/>
      <c r="J16" s="119"/>
      <c r="K16" s="209"/>
      <c r="L16" s="18"/>
      <c r="M16" s="18"/>
      <c r="N16" s="30"/>
      <c r="O16" s="17"/>
      <c r="P16" s="29"/>
      <c r="Q16" s="30"/>
      <c r="R16" s="1009"/>
    </row>
    <row r="17" spans="1:18" s="8" customFormat="1" ht="19.5" customHeight="1">
      <c r="C17" s="17"/>
      <c r="D17" s="1754"/>
      <c r="E17" s="1754"/>
      <c r="F17" s="1755"/>
      <c r="G17" s="107"/>
      <c r="H17" s="108"/>
      <c r="I17" s="177"/>
      <c r="J17" s="119"/>
      <c r="K17" s="209"/>
      <c r="L17" s="18"/>
      <c r="M17" s="18"/>
      <c r="N17" s="30"/>
      <c r="O17" s="17"/>
      <c r="P17" s="29"/>
      <c r="Q17" s="30"/>
      <c r="R17" s="1009"/>
    </row>
    <row r="18" spans="1:18" s="8" customFormat="1" ht="19.5" customHeight="1">
      <c r="C18" s="17"/>
      <c r="D18" s="1754"/>
      <c r="E18" s="1754"/>
      <c r="F18" s="1755"/>
      <c r="G18" s="107"/>
      <c r="H18" s="108"/>
      <c r="I18" s="177"/>
      <c r="J18" s="119"/>
      <c r="K18" s="209"/>
      <c r="L18" s="18"/>
      <c r="M18" s="18"/>
      <c r="N18" s="30"/>
      <c r="O18" s="17"/>
      <c r="P18" s="29"/>
      <c r="Q18" s="30"/>
      <c r="R18" s="1009"/>
    </row>
    <row r="19" spans="1:18" s="8" customFormat="1" ht="19.5" customHeight="1">
      <c r="C19" s="17"/>
      <c r="D19" s="1756" t="s">
        <v>5657</v>
      </c>
      <c r="E19" s="1757"/>
      <c r="F19" s="1758"/>
      <c r="G19" s="107"/>
      <c r="H19" s="108"/>
      <c r="I19" s="177"/>
      <c r="J19" s="118"/>
      <c r="K19" s="209"/>
      <c r="L19" s="18"/>
      <c r="M19" s="18"/>
      <c r="N19" s="30"/>
      <c r="O19" s="17"/>
      <c r="P19" s="29"/>
      <c r="Q19" s="30"/>
      <c r="R19" s="1009"/>
    </row>
    <row r="20" spans="1:18" s="1766" customFormat="1" ht="18" customHeight="1">
      <c r="A20" s="1759" t="s">
        <v>628</v>
      </c>
      <c r="B20" s="1760"/>
      <c r="C20" s="17">
        <f>+C12+1</f>
        <v>4</v>
      </c>
      <c r="D20" s="18" t="s">
        <v>167</v>
      </c>
      <c r="E20" s="18" t="s">
        <v>167</v>
      </c>
      <c r="F20" s="1761" t="s">
        <v>5658</v>
      </c>
      <c r="G20" s="117">
        <v>1</v>
      </c>
      <c r="H20" s="99">
        <v>1670</v>
      </c>
      <c r="I20" s="118">
        <f t="shared" ref="I20:I43" si="0">G20*H20</f>
        <v>1670</v>
      </c>
      <c r="J20" s="22"/>
      <c r="K20" s="106" t="s">
        <v>713</v>
      </c>
      <c r="L20" s="1762"/>
      <c r="M20" s="1762"/>
      <c r="N20" s="1763">
        <v>45238</v>
      </c>
      <c r="O20" s="1763"/>
      <c r="P20" s="1764"/>
      <c r="Q20" s="1763">
        <v>45251</v>
      </c>
      <c r="R20" s="1765">
        <v>45251</v>
      </c>
    </row>
    <row r="21" spans="1:18" s="1766" customFormat="1" ht="18" customHeight="1">
      <c r="A21" s="1759" t="s">
        <v>276</v>
      </c>
      <c r="B21" s="1760"/>
      <c r="C21" s="17">
        <f t="shared" ref="C21:C44" si="1">+C20+1</f>
        <v>5</v>
      </c>
      <c r="D21" s="483" t="s">
        <v>5659</v>
      </c>
      <c r="E21" s="18" t="s">
        <v>167</v>
      </c>
      <c r="F21" s="1761" t="s">
        <v>5660</v>
      </c>
      <c r="G21" s="117">
        <v>1</v>
      </c>
      <c r="H21" s="99">
        <v>2683</v>
      </c>
      <c r="I21" s="118">
        <f t="shared" si="0"/>
        <v>2683</v>
      </c>
      <c r="J21" s="22"/>
      <c r="K21" s="106" t="s">
        <v>5661</v>
      </c>
      <c r="L21" s="1762"/>
      <c r="M21" s="1762"/>
      <c r="N21" s="1763">
        <v>45238</v>
      </c>
      <c r="O21" s="1763"/>
      <c r="P21" s="1764"/>
      <c r="Q21" s="1763">
        <v>45251</v>
      </c>
      <c r="R21" s="1765">
        <v>45251</v>
      </c>
    </row>
    <row r="22" spans="1:18" s="1766" customFormat="1" ht="18" customHeight="1">
      <c r="A22" s="1759" t="s">
        <v>276</v>
      </c>
      <c r="B22" s="1760"/>
      <c r="C22" s="17">
        <f t="shared" si="1"/>
        <v>6</v>
      </c>
      <c r="D22" s="18" t="s">
        <v>167</v>
      </c>
      <c r="E22" s="18" t="s">
        <v>167</v>
      </c>
      <c r="F22" s="1761" t="s">
        <v>5662</v>
      </c>
      <c r="G22" s="117">
        <v>1</v>
      </c>
      <c r="H22" s="99">
        <v>1030</v>
      </c>
      <c r="I22" s="118">
        <f t="shared" si="0"/>
        <v>1030</v>
      </c>
      <c r="J22" s="22"/>
      <c r="K22" s="106" t="s">
        <v>5663</v>
      </c>
      <c r="L22" s="1762"/>
      <c r="M22" s="1762"/>
      <c r="N22" s="1763">
        <v>45238</v>
      </c>
      <c r="O22" s="1763"/>
      <c r="P22" s="1764"/>
      <c r="Q22" s="1763">
        <v>45251</v>
      </c>
      <c r="R22" s="1765">
        <v>45251</v>
      </c>
    </row>
    <row r="23" spans="1:18" s="1766" customFormat="1" ht="18" customHeight="1">
      <c r="A23" s="1759" t="s">
        <v>642</v>
      </c>
      <c r="B23" s="1760"/>
      <c r="C23" s="17">
        <f t="shared" si="1"/>
        <v>7</v>
      </c>
      <c r="D23" s="18" t="s">
        <v>167</v>
      </c>
      <c r="E23" s="18" t="s">
        <v>167</v>
      </c>
      <c r="F23" s="1761" t="s">
        <v>5664</v>
      </c>
      <c r="G23" s="117">
        <v>1</v>
      </c>
      <c r="H23" s="99">
        <v>6807</v>
      </c>
      <c r="I23" s="118">
        <f t="shared" si="0"/>
        <v>6807</v>
      </c>
      <c r="J23" s="22"/>
      <c r="K23" s="106" t="s">
        <v>5665</v>
      </c>
      <c r="L23" s="1762"/>
      <c r="M23" s="1762">
        <v>6</v>
      </c>
      <c r="N23" s="1763">
        <v>45238</v>
      </c>
      <c r="O23" s="1763"/>
      <c r="P23" s="1764"/>
      <c r="Q23" s="1763">
        <v>45251</v>
      </c>
      <c r="R23" s="1765">
        <v>45251</v>
      </c>
    </row>
    <row r="24" spans="1:18" s="1766" customFormat="1" ht="18" customHeight="1">
      <c r="A24" s="1759" t="s">
        <v>276</v>
      </c>
      <c r="B24" s="1760"/>
      <c r="C24" s="17">
        <f t="shared" si="1"/>
        <v>8</v>
      </c>
      <c r="D24" s="18" t="s">
        <v>167</v>
      </c>
      <c r="E24" s="18" t="s">
        <v>167</v>
      </c>
      <c r="F24" s="1761" t="s">
        <v>5666</v>
      </c>
      <c r="G24" s="117">
        <v>4</v>
      </c>
      <c r="H24" s="99">
        <v>169</v>
      </c>
      <c r="I24" s="118">
        <f t="shared" si="0"/>
        <v>676</v>
      </c>
      <c r="J24" s="22"/>
      <c r="K24" s="106" t="s">
        <v>5151</v>
      </c>
      <c r="L24" s="1762"/>
      <c r="M24" s="1762"/>
      <c r="N24" s="1763">
        <v>45238</v>
      </c>
      <c r="O24" s="1763"/>
      <c r="P24" s="1764"/>
      <c r="Q24" s="1763">
        <v>45251</v>
      </c>
      <c r="R24" s="1765">
        <v>45251</v>
      </c>
    </row>
    <row r="25" spans="1:18" s="1766" customFormat="1" ht="18" customHeight="1">
      <c r="A25" s="1759" t="s">
        <v>276</v>
      </c>
      <c r="B25" s="1760"/>
      <c r="C25" s="17">
        <f t="shared" si="1"/>
        <v>9</v>
      </c>
      <c r="D25" s="360" t="s">
        <v>167</v>
      </c>
      <c r="E25" s="360" t="s">
        <v>167</v>
      </c>
      <c r="F25" s="1767" t="s">
        <v>3119</v>
      </c>
      <c r="G25" s="1360"/>
      <c r="H25" s="542">
        <v>29</v>
      </c>
      <c r="I25" s="545">
        <f t="shared" si="0"/>
        <v>0</v>
      </c>
      <c r="J25" s="285"/>
      <c r="K25" s="544" t="s">
        <v>5667</v>
      </c>
      <c r="L25" s="1762"/>
      <c r="M25" s="1762"/>
      <c r="N25" s="1763"/>
      <c r="O25" s="1763"/>
      <c r="P25" s="1764"/>
      <c r="Q25" s="1763"/>
      <c r="R25" s="1765"/>
    </row>
    <row r="26" spans="1:18" s="1766" customFormat="1" ht="18" customHeight="1">
      <c r="A26" s="1759" t="s">
        <v>276</v>
      </c>
      <c r="B26" s="1760"/>
      <c r="C26" s="17">
        <f t="shared" si="1"/>
        <v>10</v>
      </c>
      <c r="D26" s="18" t="s">
        <v>167</v>
      </c>
      <c r="E26" s="18" t="s">
        <v>167</v>
      </c>
      <c r="F26" s="1761" t="s">
        <v>5242</v>
      </c>
      <c r="G26" s="117">
        <v>1</v>
      </c>
      <c r="H26" s="99">
        <v>541</v>
      </c>
      <c r="I26" s="118">
        <f t="shared" si="0"/>
        <v>541</v>
      </c>
      <c r="J26" s="22"/>
      <c r="K26" s="106" t="s">
        <v>5668</v>
      </c>
      <c r="L26" s="1762"/>
      <c r="M26" s="1762"/>
      <c r="N26" s="1763">
        <v>45238</v>
      </c>
      <c r="O26" s="1763"/>
      <c r="P26" s="1764"/>
      <c r="Q26" s="1763">
        <v>45251</v>
      </c>
      <c r="R26" s="1765">
        <v>45251</v>
      </c>
    </row>
    <row r="27" spans="1:18" s="1766" customFormat="1" ht="18" customHeight="1">
      <c r="A27" s="1759" t="s">
        <v>642</v>
      </c>
      <c r="B27" s="1760"/>
      <c r="C27" s="17">
        <f t="shared" si="1"/>
        <v>11</v>
      </c>
      <c r="D27" s="483" t="s">
        <v>270</v>
      </c>
      <c r="E27" s="483" t="s">
        <v>167</v>
      </c>
      <c r="F27" s="1761" t="s">
        <v>5669</v>
      </c>
      <c r="G27" s="117">
        <v>1</v>
      </c>
      <c r="H27" s="99">
        <v>12040</v>
      </c>
      <c r="I27" s="118">
        <f t="shared" si="0"/>
        <v>12040</v>
      </c>
      <c r="J27" s="22"/>
      <c r="K27" s="106" t="s">
        <v>5670</v>
      </c>
      <c r="L27" s="1762"/>
      <c r="M27" s="1762"/>
      <c r="N27" s="1763">
        <v>45238</v>
      </c>
      <c r="O27" s="1763"/>
      <c r="P27" s="1764"/>
      <c r="Q27" s="1763">
        <v>45251</v>
      </c>
      <c r="R27" s="1765">
        <v>45251</v>
      </c>
    </row>
    <row r="28" spans="1:18" s="1766" customFormat="1" ht="18" customHeight="1">
      <c r="A28" s="1759" t="s">
        <v>273</v>
      </c>
      <c r="B28" s="1760"/>
      <c r="C28" s="17">
        <f t="shared" si="1"/>
        <v>12</v>
      </c>
      <c r="D28" s="18" t="s">
        <v>167</v>
      </c>
      <c r="E28" s="18" t="s">
        <v>167</v>
      </c>
      <c r="F28" s="1761" t="s">
        <v>5671</v>
      </c>
      <c r="G28" s="117">
        <v>2</v>
      </c>
      <c r="H28" s="99">
        <v>700</v>
      </c>
      <c r="I28" s="118">
        <f t="shared" si="0"/>
        <v>1400</v>
      </c>
      <c r="J28" s="22"/>
      <c r="K28" s="106" t="s">
        <v>5672</v>
      </c>
      <c r="L28" s="1762"/>
      <c r="M28" s="1762"/>
      <c r="N28" s="1763">
        <v>45238</v>
      </c>
      <c r="O28" s="1763"/>
      <c r="P28" s="1764"/>
      <c r="Q28" s="1763">
        <v>45251</v>
      </c>
      <c r="R28" s="1765">
        <v>45251</v>
      </c>
    </row>
    <row r="29" spans="1:18" s="1766" customFormat="1" ht="18" customHeight="1">
      <c r="A29" s="1759" t="s">
        <v>276</v>
      </c>
      <c r="B29" s="1760"/>
      <c r="C29" s="17">
        <f t="shared" si="1"/>
        <v>13</v>
      </c>
      <c r="D29" s="18" t="s">
        <v>167</v>
      </c>
      <c r="E29" s="18" t="s">
        <v>167</v>
      </c>
      <c r="F29" s="1761" t="s">
        <v>5673</v>
      </c>
      <c r="G29" s="117">
        <v>2</v>
      </c>
      <c r="H29" s="99">
        <v>220</v>
      </c>
      <c r="I29" s="118">
        <f t="shared" si="0"/>
        <v>440</v>
      </c>
      <c r="J29" s="22"/>
      <c r="K29" s="106" t="s">
        <v>878</v>
      </c>
      <c r="L29" s="1762"/>
      <c r="M29" s="1762"/>
      <c r="N29" s="1763">
        <v>45238</v>
      </c>
      <c r="O29" s="1763"/>
      <c r="P29" s="1764"/>
      <c r="Q29" s="1763">
        <v>45251</v>
      </c>
      <c r="R29" s="1765">
        <v>45251</v>
      </c>
    </row>
    <row r="30" spans="1:18" s="1766" customFormat="1" ht="18" customHeight="1">
      <c r="A30" s="1759" t="s">
        <v>276</v>
      </c>
      <c r="B30" s="1760"/>
      <c r="C30" s="17">
        <f t="shared" si="1"/>
        <v>14</v>
      </c>
      <c r="D30" s="18" t="s">
        <v>167</v>
      </c>
      <c r="E30" s="18" t="s">
        <v>167</v>
      </c>
      <c r="F30" s="1761" t="s">
        <v>1761</v>
      </c>
      <c r="G30" s="683">
        <v>38</v>
      </c>
      <c r="H30" s="99">
        <v>49</v>
      </c>
      <c r="I30" s="118">
        <f t="shared" si="0"/>
        <v>1862</v>
      </c>
      <c r="J30" s="22"/>
      <c r="K30" s="106" t="s">
        <v>5674</v>
      </c>
      <c r="L30" s="1762"/>
      <c r="M30" s="1762"/>
      <c r="N30" s="1763">
        <v>45238</v>
      </c>
      <c r="O30" s="1763"/>
      <c r="P30" s="1764"/>
      <c r="Q30" s="1763">
        <v>45251</v>
      </c>
      <c r="R30" s="1765">
        <v>45251</v>
      </c>
    </row>
    <row r="31" spans="1:18" s="1766" customFormat="1" ht="18" customHeight="1">
      <c r="A31" s="1759" t="s">
        <v>628</v>
      </c>
      <c r="B31" s="1760"/>
      <c r="C31" s="17">
        <f t="shared" si="1"/>
        <v>15</v>
      </c>
      <c r="D31" s="18" t="s">
        <v>167</v>
      </c>
      <c r="E31" s="18" t="s">
        <v>167</v>
      </c>
      <c r="F31" s="1761" t="s">
        <v>5675</v>
      </c>
      <c r="G31" s="117">
        <v>2</v>
      </c>
      <c r="H31" s="99">
        <v>1830</v>
      </c>
      <c r="I31" s="118">
        <f t="shared" si="0"/>
        <v>3660</v>
      </c>
      <c r="J31" s="22"/>
      <c r="K31" s="106" t="s">
        <v>5676</v>
      </c>
      <c r="L31" s="1762"/>
      <c r="M31" s="1762"/>
      <c r="N31" s="1763">
        <v>45238</v>
      </c>
      <c r="O31" s="1763"/>
      <c r="P31" s="1764"/>
      <c r="Q31" s="1763">
        <v>45251</v>
      </c>
      <c r="R31" s="1765">
        <v>45251</v>
      </c>
    </row>
    <row r="32" spans="1:18" s="1766" customFormat="1" ht="18" customHeight="1">
      <c r="A32" s="1759" t="s">
        <v>276</v>
      </c>
      <c r="B32" s="1760"/>
      <c r="C32" s="17">
        <f t="shared" si="1"/>
        <v>16</v>
      </c>
      <c r="D32" s="18" t="s">
        <v>167</v>
      </c>
      <c r="E32" s="18" t="s">
        <v>167</v>
      </c>
      <c r="F32" s="1761" t="s">
        <v>5677</v>
      </c>
      <c r="G32" s="117">
        <v>3</v>
      </c>
      <c r="H32" s="99">
        <v>240</v>
      </c>
      <c r="I32" s="118">
        <f t="shared" si="0"/>
        <v>720</v>
      </c>
      <c r="J32" s="22"/>
      <c r="K32" s="106" t="s">
        <v>5678</v>
      </c>
      <c r="L32" s="1762"/>
      <c r="M32" s="1762"/>
      <c r="N32" s="1763">
        <v>45238</v>
      </c>
      <c r="O32" s="1763"/>
      <c r="P32" s="1764"/>
      <c r="Q32" s="1763">
        <v>45251</v>
      </c>
      <c r="R32" s="1765">
        <v>45251</v>
      </c>
    </row>
    <row r="33" spans="1:18" s="1766" customFormat="1" ht="18" customHeight="1">
      <c r="A33" s="1759" t="s">
        <v>276</v>
      </c>
      <c r="B33" s="1760"/>
      <c r="C33" s="17">
        <f t="shared" si="1"/>
        <v>17</v>
      </c>
      <c r="D33" s="360" t="s">
        <v>167</v>
      </c>
      <c r="E33" s="360" t="s">
        <v>167</v>
      </c>
      <c r="F33" s="1767" t="s">
        <v>871</v>
      </c>
      <c r="G33" s="1360"/>
      <c r="H33" s="542">
        <v>25</v>
      </c>
      <c r="I33" s="545">
        <f t="shared" si="0"/>
        <v>0</v>
      </c>
      <c r="J33" s="285"/>
      <c r="K33" s="544" t="s">
        <v>5679</v>
      </c>
      <c r="L33" s="1762"/>
      <c r="M33" s="1762"/>
      <c r="N33" s="1763"/>
      <c r="O33" s="1763"/>
      <c r="P33" s="1764"/>
      <c r="Q33" s="1763"/>
      <c r="R33" s="1765"/>
    </row>
    <row r="34" spans="1:18" s="1766" customFormat="1" ht="18" customHeight="1">
      <c r="A34" s="1759" t="s">
        <v>276</v>
      </c>
      <c r="B34" s="1760"/>
      <c r="C34" s="17">
        <f t="shared" si="1"/>
        <v>18</v>
      </c>
      <c r="D34" s="360" t="s">
        <v>167</v>
      </c>
      <c r="E34" s="360" t="s">
        <v>167</v>
      </c>
      <c r="F34" s="1767" t="s">
        <v>889</v>
      </c>
      <c r="G34" s="1360"/>
      <c r="H34" s="542">
        <v>29</v>
      </c>
      <c r="I34" s="545">
        <f t="shared" si="0"/>
        <v>0</v>
      </c>
      <c r="J34" s="285"/>
      <c r="K34" s="544" t="s">
        <v>5680</v>
      </c>
      <c r="L34" s="1762"/>
      <c r="M34" s="1762"/>
      <c r="N34" s="1763"/>
      <c r="O34" s="1763"/>
      <c r="P34" s="1764"/>
      <c r="Q34" s="1763"/>
      <c r="R34" s="1765"/>
    </row>
    <row r="35" spans="1:18" s="1766" customFormat="1" ht="18" customHeight="1">
      <c r="A35" s="1759" t="s">
        <v>642</v>
      </c>
      <c r="B35" s="1760"/>
      <c r="C35" s="17">
        <f t="shared" si="1"/>
        <v>19</v>
      </c>
      <c r="D35" s="483" t="s">
        <v>270</v>
      </c>
      <c r="E35" s="483" t="s">
        <v>167</v>
      </c>
      <c r="F35" s="1761" t="s">
        <v>5681</v>
      </c>
      <c r="G35" s="117">
        <v>1</v>
      </c>
      <c r="H35" s="99">
        <v>10473</v>
      </c>
      <c r="I35" s="118">
        <f t="shared" si="0"/>
        <v>10473</v>
      </c>
      <c r="J35" s="22"/>
      <c r="K35" s="106" t="s">
        <v>5682</v>
      </c>
      <c r="L35" s="1762"/>
      <c r="M35" s="1762"/>
      <c r="N35" s="1763">
        <v>45238</v>
      </c>
      <c r="O35" s="1763"/>
      <c r="P35" s="1764"/>
      <c r="Q35" s="1763">
        <v>45251</v>
      </c>
      <c r="R35" s="1765">
        <v>45251</v>
      </c>
    </row>
    <row r="36" spans="1:18" s="1766" customFormat="1" ht="18" customHeight="1">
      <c r="A36" s="1759" t="s">
        <v>276</v>
      </c>
      <c r="B36" s="1760"/>
      <c r="C36" s="17">
        <f t="shared" si="1"/>
        <v>20</v>
      </c>
      <c r="D36" s="360" t="s">
        <v>167</v>
      </c>
      <c r="E36" s="360" t="s">
        <v>167</v>
      </c>
      <c r="F36" s="1767" t="s">
        <v>1761</v>
      </c>
      <c r="G36" s="1360"/>
      <c r="H36" s="542">
        <v>49</v>
      </c>
      <c r="I36" s="545">
        <f>G36*H36</f>
        <v>0</v>
      </c>
      <c r="J36" s="285"/>
      <c r="K36" s="544" t="s">
        <v>5683</v>
      </c>
      <c r="L36" s="1762"/>
      <c r="M36" s="1762"/>
      <c r="N36" s="1763"/>
      <c r="O36" s="1763"/>
      <c r="P36" s="1764"/>
      <c r="Q36" s="1763"/>
      <c r="R36" s="1765"/>
    </row>
    <row r="37" spans="1:18" s="1766" customFormat="1" ht="18" customHeight="1">
      <c r="A37" s="1759" t="s">
        <v>276</v>
      </c>
      <c r="B37" s="1760"/>
      <c r="C37" s="17">
        <f t="shared" si="1"/>
        <v>21</v>
      </c>
      <c r="D37" s="360" t="s">
        <v>167</v>
      </c>
      <c r="E37" s="360" t="s">
        <v>167</v>
      </c>
      <c r="F37" s="1767" t="s">
        <v>5684</v>
      </c>
      <c r="G37" s="1360"/>
      <c r="H37" s="542">
        <v>25</v>
      </c>
      <c r="I37" s="545">
        <f t="shared" si="0"/>
        <v>0</v>
      </c>
      <c r="J37" s="285"/>
      <c r="K37" s="544" t="s">
        <v>5680</v>
      </c>
      <c r="L37" s="1762"/>
      <c r="M37" s="1762"/>
      <c r="N37" s="1763"/>
      <c r="O37" s="1763"/>
      <c r="P37" s="1764"/>
      <c r="Q37" s="1763"/>
      <c r="R37" s="1765"/>
    </row>
    <row r="38" spans="1:18" s="1766" customFormat="1" ht="18" customHeight="1">
      <c r="A38" s="1759" t="s">
        <v>628</v>
      </c>
      <c r="B38" s="1760"/>
      <c r="C38" s="17">
        <f t="shared" si="1"/>
        <v>22</v>
      </c>
      <c r="D38" s="483" t="s">
        <v>270</v>
      </c>
      <c r="E38" s="483" t="s">
        <v>167</v>
      </c>
      <c r="F38" s="1761" t="s">
        <v>5685</v>
      </c>
      <c r="G38" s="117">
        <v>1</v>
      </c>
      <c r="H38" s="99">
        <v>4470</v>
      </c>
      <c r="I38" s="118">
        <f t="shared" si="0"/>
        <v>4470</v>
      </c>
      <c r="J38" s="22"/>
      <c r="K38" s="106" t="s">
        <v>5686</v>
      </c>
      <c r="L38" s="1762"/>
      <c r="M38" s="1762"/>
      <c r="N38" s="1763">
        <v>45238</v>
      </c>
      <c r="O38" s="1763"/>
      <c r="P38" s="1764"/>
      <c r="Q38" s="1763">
        <v>45251</v>
      </c>
      <c r="R38" s="1765">
        <v>45251</v>
      </c>
    </row>
    <row r="39" spans="1:18" s="1766" customFormat="1" ht="18" customHeight="1">
      <c r="A39" s="1759" t="s">
        <v>628</v>
      </c>
      <c r="B39" s="1760"/>
      <c r="C39" s="17">
        <f t="shared" si="1"/>
        <v>23</v>
      </c>
      <c r="D39" s="18" t="s">
        <v>167</v>
      </c>
      <c r="E39" s="18" t="s">
        <v>167</v>
      </c>
      <c r="F39" s="1761" t="s">
        <v>5675</v>
      </c>
      <c r="G39" s="117">
        <v>2</v>
      </c>
      <c r="H39" s="99">
        <v>1830</v>
      </c>
      <c r="I39" s="118">
        <f>G39*H39</f>
        <v>3660</v>
      </c>
      <c r="J39" s="22"/>
      <c r="K39" s="106" t="s">
        <v>5676</v>
      </c>
      <c r="L39" s="1762"/>
      <c r="M39" s="1762"/>
      <c r="N39" s="1763">
        <v>45238</v>
      </c>
      <c r="O39" s="1763"/>
      <c r="P39" s="1764"/>
      <c r="Q39" s="1763">
        <v>45251</v>
      </c>
      <c r="R39" s="1765">
        <v>45251</v>
      </c>
    </row>
    <row r="40" spans="1:18" s="1766" customFormat="1" ht="18" customHeight="1">
      <c r="A40" s="1759" t="s">
        <v>276</v>
      </c>
      <c r="B40" s="1760"/>
      <c r="C40" s="17">
        <f t="shared" si="1"/>
        <v>24</v>
      </c>
      <c r="D40" s="18" t="s">
        <v>167</v>
      </c>
      <c r="E40" s="18" t="s">
        <v>167</v>
      </c>
      <c r="F40" s="1761" t="s">
        <v>2399</v>
      </c>
      <c r="G40" s="117">
        <v>10</v>
      </c>
      <c r="H40" s="99">
        <v>25</v>
      </c>
      <c r="I40" s="118">
        <f t="shared" si="0"/>
        <v>250</v>
      </c>
      <c r="J40" s="22"/>
      <c r="K40" s="106" t="s">
        <v>5687</v>
      </c>
      <c r="L40" s="1762"/>
      <c r="M40" s="1762"/>
      <c r="N40" s="1763">
        <v>45238</v>
      </c>
      <c r="O40" s="1763"/>
      <c r="P40" s="1764"/>
      <c r="Q40" s="1763">
        <v>45251</v>
      </c>
      <c r="R40" s="1765">
        <v>45251</v>
      </c>
    </row>
    <row r="41" spans="1:18" s="1766" customFormat="1" ht="18" customHeight="1">
      <c r="A41" s="1759" t="s">
        <v>276</v>
      </c>
      <c r="B41" s="1760"/>
      <c r="C41" s="17">
        <f t="shared" si="1"/>
        <v>25</v>
      </c>
      <c r="D41" s="360" t="s">
        <v>167</v>
      </c>
      <c r="E41" s="360" t="s">
        <v>167</v>
      </c>
      <c r="F41" s="1767" t="s">
        <v>871</v>
      </c>
      <c r="G41" s="1360"/>
      <c r="H41" s="542">
        <v>25</v>
      </c>
      <c r="I41" s="545">
        <f>G41*H41</f>
        <v>0</v>
      </c>
      <c r="J41" s="285"/>
      <c r="K41" s="544" t="s">
        <v>5680</v>
      </c>
      <c r="L41" s="1762"/>
      <c r="M41" s="1762"/>
      <c r="N41" s="1763"/>
      <c r="O41" s="1763"/>
      <c r="P41" s="1764"/>
      <c r="Q41" s="1763"/>
      <c r="R41" s="1765"/>
    </row>
    <row r="42" spans="1:18" s="1766" customFormat="1" ht="18" customHeight="1">
      <c r="A42" s="1759" t="s">
        <v>642</v>
      </c>
      <c r="B42" s="1760"/>
      <c r="C42" s="17">
        <f t="shared" si="1"/>
        <v>26</v>
      </c>
      <c r="D42" s="483" t="s">
        <v>270</v>
      </c>
      <c r="E42" s="483" t="s">
        <v>167</v>
      </c>
      <c r="F42" s="1761" t="s">
        <v>5688</v>
      </c>
      <c r="G42" s="117">
        <v>1</v>
      </c>
      <c r="H42" s="99">
        <v>7290</v>
      </c>
      <c r="I42" s="118">
        <f t="shared" si="0"/>
        <v>7290</v>
      </c>
      <c r="J42" s="22"/>
      <c r="K42" s="106" t="s">
        <v>5689</v>
      </c>
      <c r="L42" s="1762"/>
      <c r="M42" s="1762"/>
      <c r="N42" s="1763">
        <v>45238</v>
      </c>
      <c r="O42" s="1763"/>
      <c r="P42" s="1764"/>
      <c r="Q42" s="1763">
        <v>45251</v>
      </c>
      <c r="R42" s="1765">
        <v>45251</v>
      </c>
    </row>
    <row r="43" spans="1:18" s="1766" customFormat="1" ht="18" customHeight="1">
      <c r="A43" s="1759" t="s">
        <v>276</v>
      </c>
      <c r="B43" s="1760"/>
      <c r="C43" s="17">
        <f t="shared" si="1"/>
        <v>27</v>
      </c>
      <c r="D43" s="360" t="s">
        <v>167</v>
      </c>
      <c r="E43" s="360" t="s">
        <v>167</v>
      </c>
      <c r="F43" s="1767" t="s">
        <v>1761</v>
      </c>
      <c r="G43" s="1360"/>
      <c r="H43" s="542">
        <v>49</v>
      </c>
      <c r="I43" s="545">
        <f t="shared" si="0"/>
        <v>0</v>
      </c>
      <c r="J43" s="285"/>
      <c r="K43" s="544" t="s">
        <v>5690</v>
      </c>
      <c r="L43" s="1762"/>
      <c r="M43" s="1762"/>
      <c r="N43" s="1763"/>
      <c r="O43" s="1763"/>
      <c r="P43" s="1764"/>
      <c r="Q43" s="1763"/>
      <c r="R43" s="1765"/>
    </row>
    <row r="44" spans="1:18" s="1766" customFormat="1" ht="18" customHeight="1">
      <c r="A44" s="1759" t="s">
        <v>276</v>
      </c>
      <c r="B44" s="1768"/>
      <c r="C44" s="17">
        <f t="shared" si="1"/>
        <v>28</v>
      </c>
      <c r="D44" s="420" t="s">
        <v>788</v>
      </c>
      <c r="E44" s="420" t="s">
        <v>167</v>
      </c>
      <c r="F44" s="1769" t="s">
        <v>5691</v>
      </c>
      <c r="G44" s="1770">
        <v>10</v>
      </c>
      <c r="H44" s="1771">
        <v>24</v>
      </c>
      <c r="I44" s="419">
        <f>G44*H44</f>
        <v>240</v>
      </c>
      <c r="J44" s="587"/>
      <c r="K44" s="1769" t="s">
        <v>5692</v>
      </c>
      <c r="L44" s="1235" t="s">
        <v>5693</v>
      </c>
      <c r="M44" s="1762"/>
      <c r="N44" s="1763">
        <v>45261</v>
      </c>
      <c r="O44" s="1763"/>
      <c r="P44" s="1763">
        <v>45264</v>
      </c>
      <c r="Q44" s="1763">
        <v>45264</v>
      </c>
      <c r="R44" s="1765"/>
    </row>
    <row r="45" spans="1:18" s="1766" customFormat="1" ht="18" customHeight="1">
      <c r="B45" s="1760"/>
      <c r="C45" s="17"/>
      <c r="D45" s="483"/>
      <c r="E45" s="483"/>
      <c r="F45" s="1761"/>
      <c r="G45" s="117"/>
      <c r="H45" s="99"/>
      <c r="I45" s="118"/>
      <c r="J45" s="22"/>
      <c r="K45" s="106"/>
      <c r="L45" s="1762"/>
      <c r="M45" s="1762"/>
      <c r="N45" s="1763"/>
      <c r="O45" s="1763"/>
      <c r="P45" s="1764"/>
      <c r="Q45" s="1763"/>
      <c r="R45" s="1765"/>
    </row>
    <row r="46" spans="1:18" s="8" customFormat="1" ht="19.5" customHeight="1">
      <c r="B46" s="1772"/>
      <c r="C46" s="17"/>
      <c r="D46" s="17"/>
      <c r="E46" s="17"/>
      <c r="F46" s="565">
        <f>SUM(I20:I44)</f>
        <v>59912</v>
      </c>
      <c r="G46" s="177"/>
      <c r="I46" s="118"/>
      <c r="J46" s="208"/>
      <c r="K46" s="24"/>
      <c r="L46" s="26"/>
      <c r="M46" s="18"/>
      <c r="N46" s="1763"/>
      <c r="O46" s="17"/>
      <c r="P46" s="18"/>
      <c r="Q46" s="1763"/>
      <c r="R46" s="1765"/>
    </row>
    <row r="47" spans="1:18" s="8" customFormat="1" ht="19.5" customHeight="1">
      <c r="B47" s="1772"/>
      <c r="C47" s="17"/>
      <c r="D47" s="17"/>
      <c r="E47" s="17"/>
      <c r="F47" s="1773"/>
      <c r="G47" s="177"/>
      <c r="H47" s="118"/>
      <c r="I47" s="118"/>
      <c r="J47" s="208"/>
      <c r="K47" s="24"/>
      <c r="L47" s="26"/>
      <c r="M47" s="18"/>
      <c r="N47" s="1763"/>
      <c r="O47" s="17"/>
      <c r="P47" s="18"/>
      <c r="Q47" s="1763"/>
      <c r="R47" s="1765"/>
    </row>
    <row r="48" spans="1:18" s="8" customFormat="1" ht="19.5" customHeight="1">
      <c r="B48" s="1772"/>
      <c r="C48" s="17"/>
      <c r="D48" s="17"/>
      <c r="E48" s="17"/>
      <c r="F48" s="1773"/>
      <c r="G48" s="177"/>
      <c r="H48" s="118"/>
      <c r="I48" s="118"/>
      <c r="J48" s="208"/>
      <c r="K48" s="24"/>
      <c r="L48" s="26"/>
      <c r="M48" s="18"/>
      <c r="N48" s="1763"/>
      <c r="O48" s="17"/>
      <c r="P48" s="18"/>
      <c r="Q48" s="1763"/>
      <c r="R48" s="1765"/>
    </row>
    <row r="49" spans="1:18" s="8" customFormat="1" ht="19.5" customHeight="1">
      <c r="B49" s="1772"/>
      <c r="C49" s="17"/>
      <c r="D49" s="17"/>
      <c r="E49" s="17"/>
      <c r="F49" s="1773"/>
      <c r="G49" s="177"/>
      <c r="H49" s="118"/>
      <c r="I49" s="118"/>
      <c r="J49" s="208"/>
      <c r="K49" s="24"/>
      <c r="L49" s="26"/>
      <c r="M49" s="18"/>
      <c r="N49" s="1763"/>
      <c r="O49" s="17"/>
      <c r="P49" s="18"/>
      <c r="Q49" s="1763"/>
      <c r="R49" s="1765"/>
    </row>
    <row r="50" spans="1:18" s="8" customFormat="1" ht="19.5" customHeight="1">
      <c r="B50" s="1772"/>
      <c r="C50" s="17"/>
      <c r="D50" s="944" t="s">
        <v>5694</v>
      </c>
      <c r="E50" s="945"/>
      <c r="F50" s="945"/>
      <c r="G50" s="946"/>
      <c r="H50" s="118"/>
      <c r="I50" s="118"/>
      <c r="J50" s="208"/>
      <c r="K50" s="24"/>
      <c r="L50" s="26"/>
      <c r="M50" s="18"/>
      <c r="N50" s="1763"/>
      <c r="O50" s="17"/>
      <c r="P50" s="18"/>
      <c r="Q50" s="1763"/>
      <c r="R50" s="1765"/>
    </row>
    <row r="51" spans="1:18" s="8" customFormat="1" ht="19.5" customHeight="1">
      <c r="A51" s="210" t="s">
        <v>628</v>
      </c>
      <c r="B51" s="1772"/>
      <c r="C51" s="846">
        <f>+C44+1</f>
        <v>29</v>
      </c>
      <c r="D51" s="52" t="s">
        <v>270</v>
      </c>
      <c r="E51" s="52" t="s">
        <v>279</v>
      </c>
      <c r="F51" s="1774" t="s">
        <v>5695</v>
      </c>
      <c r="G51" s="1775">
        <v>1</v>
      </c>
      <c r="H51" s="55">
        <v>2650</v>
      </c>
      <c r="I51" s="64">
        <f t="shared" ref="I51:I63" si="2">G51*H51</f>
        <v>2650</v>
      </c>
      <c r="J51" s="56"/>
      <c r="K51" s="57" t="s">
        <v>5696</v>
      </c>
      <c r="L51" s="26"/>
      <c r="M51" s="18"/>
      <c r="N51" s="1763">
        <v>45238</v>
      </c>
      <c r="O51" s="17"/>
      <c r="P51" s="18"/>
      <c r="Q51" s="1763">
        <v>45251</v>
      </c>
      <c r="R51" s="1765">
        <v>45251</v>
      </c>
    </row>
    <row r="52" spans="1:18" s="8" customFormat="1" ht="19.5" customHeight="1">
      <c r="A52" s="210" t="s">
        <v>276</v>
      </c>
      <c r="B52" s="1772"/>
      <c r="C52" s="846">
        <f>+C51+1</f>
        <v>30</v>
      </c>
      <c r="D52" s="52" t="s">
        <v>279</v>
      </c>
      <c r="E52" s="52" t="s">
        <v>279</v>
      </c>
      <c r="F52" s="1774" t="s">
        <v>5697</v>
      </c>
      <c r="G52" s="1775">
        <v>1</v>
      </c>
      <c r="H52" s="55">
        <v>330</v>
      </c>
      <c r="I52" s="64">
        <f t="shared" si="2"/>
        <v>330</v>
      </c>
      <c r="J52" s="56"/>
      <c r="K52" s="53" t="s">
        <v>5698</v>
      </c>
      <c r="L52" s="26"/>
      <c r="M52" s="18"/>
      <c r="N52" s="1763">
        <v>45238</v>
      </c>
      <c r="O52" s="17"/>
      <c r="P52" s="18"/>
      <c r="Q52" s="1763">
        <v>45251</v>
      </c>
      <c r="R52" s="1765">
        <v>45251</v>
      </c>
    </row>
    <row r="53" spans="1:18" s="8" customFormat="1" ht="19.5" customHeight="1">
      <c r="A53" s="210" t="s">
        <v>276</v>
      </c>
      <c r="B53" s="1772"/>
      <c r="C53" s="846">
        <f t="shared" ref="C53:C63" si="3">+C52+1</f>
        <v>31</v>
      </c>
      <c r="D53" s="52" t="s">
        <v>279</v>
      </c>
      <c r="E53" s="52" t="s">
        <v>279</v>
      </c>
      <c r="F53" s="1774" t="s">
        <v>3592</v>
      </c>
      <c r="G53" s="1405">
        <v>2</v>
      </c>
      <c r="H53" s="55">
        <v>240</v>
      </c>
      <c r="I53" s="64">
        <f t="shared" si="2"/>
        <v>480</v>
      </c>
      <c r="J53" s="56"/>
      <c r="K53" s="57" t="s">
        <v>5699</v>
      </c>
      <c r="L53" s="26"/>
      <c r="M53" s="18"/>
      <c r="N53" s="1763">
        <v>45238</v>
      </c>
      <c r="O53" s="17"/>
      <c r="P53" s="18"/>
      <c r="Q53" s="1763">
        <v>45251</v>
      </c>
      <c r="R53" s="1765">
        <v>45251</v>
      </c>
    </row>
    <row r="54" spans="1:18" s="8" customFormat="1" ht="19.5" customHeight="1">
      <c r="A54" s="210" t="s">
        <v>276</v>
      </c>
      <c r="B54" s="1772"/>
      <c r="C54" s="846">
        <f t="shared" si="3"/>
        <v>32</v>
      </c>
      <c r="D54" s="52" t="s">
        <v>279</v>
      </c>
      <c r="E54" s="52" t="s">
        <v>279</v>
      </c>
      <c r="F54" s="1774" t="s">
        <v>3632</v>
      </c>
      <c r="G54" s="1405">
        <v>1</v>
      </c>
      <c r="H54" s="55">
        <v>2970</v>
      </c>
      <c r="I54" s="64">
        <f t="shared" si="2"/>
        <v>2970</v>
      </c>
      <c r="J54" s="56"/>
      <c r="K54" s="53" t="s">
        <v>5700</v>
      </c>
      <c r="L54" s="26"/>
      <c r="M54" s="18"/>
      <c r="N54" s="1763">
        <v>45238</v>
      </c>
      <c r="O54" s="17"/>
      <c r="P54" s="18"/>
      <c r="Q54" s="1763">
        <v>45251</v>
      </c>
      <c r="R54" s="1765">
        <v>45251</v>
      </c>
    </row>
    <row r="55" spans="1:18" s="8" customFormat="1" ht="19.5" customHeight="1">
      <c r="A55" s="210" t="s">
        <v>276</v>
      </c>
      <c r="B55" s="1772"/>
      <c r="C55" s="846">
        <f t="shared" si="3"/>
        <v>33</v>
      </c>
      <c r="D55" s="52" t="s">
        <v>279</v>
      </c>
      <c r="E55" s="52" t="s">
        <v>279</v>
      </c>
      <c r="F55" s="1774" t="s">
        <v>719</v>
      </c>
      <c r="G55" s="1405">
        <v>1</v>
      </c>
      <c r="H55" s="55">
        <v>290</v>
      </c>
      <c r="I55" s="64">
        <f t="shared" si="2"/>
        <v>290</v>
      </c>
      <c r="J55" s="56"/>
      <c r="K55" s="53" t="s">
        <v>5701</v>
      </c>
      <c r="L55" s="26"/>
      <c r="M55" s="18"/>
      <c r="N55" s="1763">
        <v>45238</v>
      </c>
      <c r="O55" s="17"/>
      <c r="P55" s="18"/>
      <c r="Q55" s="1763">
        <v>45251</v>
      </c>
      <c r="R55" s="1765">
        <v>45251</v>
      </c>
    </row>
    <row r="56" spans="1:18" s="8" customFormat="1" ht="19.5" customHeight="1">
      <c r="A56" s="210" t="s">
        <v>276</v>
      </c>
      <c r="B56" s="1772"/>
      <c r="C56" s="846">
        <f t="shared" si="3"/>
        <v>34</v>
      </c>
      <c r="D56" s="52" t="s">
        <v>279</v>
      </c>
      <c r="E56" s="52" t="s">
        <v>279</v>
      </c>
      <c r="F56" s="1774" t="s">
        <v>5702</v>
      </c>
      <c r="G56" s="1405">
        <v>1</v>
      </c>
      <c r="H56" s="55">
        <v>210</v>
      </c>
      <c r="I56" s="64">
        <f t="shared" si="2"/>
        <v>210</v>
      </c>
      <c r="J56" s="56"/>
      <c r="K56" s="53" t="s">
        <v>5699</v>
      </c>
      <c r="L56" s="26"/>
      <c r="M56" s="18"/>
      <c r="N56" s="1763">
        <v>45238</v>
      </c>
      <c r="O56" s="17"/>
      <c r="P56" s="18"/>
      <c r="Q56" s="1763">
        <v>45251</v>
      </c>
      <c r="R56" s="1765">
        <v>45251</v>
      </c>
    </row>
    <row r="57" spans="1:18" s="8" customFormat="1" ht="19.5" customHeight="1">
      <c r="A57" s="210" t="s">
        <v>276</v>
      </c>
      <c r="B57" s="1772"/>
      <c r="C57" s="846">
        <f t="shared" si="3"/>
        <v>35</v>
      </c>
      <c r="D57" s="52" t="s">
        <v>5703</v>
      </c>
      <c r="E57" s="52" t="s">
        <v>279</v>
      </c>
      <c r="F57" s="1774" t="s">
        <v>5704</v>
      </c>
      <c r="G57" s="1405">
        <v>1</v>
      </c>
      <c r="H57" s="55">
        <v>985</v>
      </c>
      <c r="I57" s="64">
        <f t="shared" si="2"/>
        <v>985</v>
      </c>
      <c r="J57" s="56"/>
      <c r="K57" s="53" t="s">
        <v>5705</v>
      </c>
      <c r="L57" s="26"/>
      <c r="M57" s="18"/>
      <c r="N57" s="1763">
        <v>45238</v>
      </c>
      <c r="O57" s="17"/>
      <c r="P57" s="18"/>
      <c r="Q57" s="1763">
        <v>45251</v>
      </c>
      <c r="R57" s="1765">
        <v>45251</v>
      </c>
    </row>
    <row r="58" spans="1:18" s="8" customFormat="1" ht="19.5" customHeight="1">
      <c r="A58" s="210" t="s">
        <v>282</v>
      </c>
      <c r="B58" s="1772"/>
      <c r="C58" s="846">
        <f t="shared" si="3"/>
        <v>36</v>
      </c>
      <c r="D58" s="52" t="s">
        <v>279</v>
      </c>
      <c r="E58" s="52" t="s">
        <v>279</v>
      </c>
      <c r="F58" s="1774" t="s">
        <v>5706</v>
      </c>
      <c r="G58" s="1405">
        <v>1</v>
      </c>
      <c r="H58" s="55">
        <v>2077</v>
      </c>
      <c r="I58" s="64">
        <f t="shared" si="2"/>
        <v>2077</v>
      </c>
      <c r="J58" s="56"/>
      <c r="K58" s="53" t="s">
        <v>5707</v>
      </c>
      <c r="L58" s="26"/>
      <c r="M58" s="18"/>
      <c r="N58" s="1763">
        <v>45238</v>
      </c>
      <c r="O58" s="17"/>
      <c r="P58" s="18"/>
      <c r="Q58" s="1763">
        <v>45251</v>
      </c>
      <c r="R58" s="1765">
        <v>45251</v>
      </c>
    </row>
    <row r="59" spans="1:18" s="8" customFormat="1" ht="19.5" customHeight="1">
      <c r="A59" s="210" t="s">
        <v>269</v>
      </c>
      <c r="B59" s="1772"/>
      <c r="C59" s="846">
        <f t="shared" si="3"/>
        <v>37</v>
      </c>
      <c r="D59" s="52" t="s">
        <v>66</v>
      </c>
      <c r="E59" s="54" t="s">
        <v>67</v>
      </c>
      <c r="F59" s="1776" t="s">
        <v>5708</v>
      </c>
      <c r="G59" s="1777">
        <v>1</v>
      </c>
      <c r="H59" s="55">
        <v>5000</v>
      </c>
      <c r="I59" s="1778">
        <f t="shared" si="2"/>
        <v>5000</v>
      </c>
      <c r="J59" s="56"/>
      <c r="K59" s="564" t="s">
        <v>5709</v>
      </c>
      <c r="L59" s="26"/>
      <c r="M59" s="18"/>
      <c r="N59" s="1763">
        <v>45238</v>
      </c>
      <c r="O59" s="17"/>
      <c r="P59" s="29">
        <v>45257</v>
      </c>
      <c r="Q59" s="1763">
        <v>45251</v>
      </c>
      <c r="R59" s="1765">
        <v>45251</v>
      </c>
    </row>
    <row r="60" spans="1:18" s="8" customFormat="1" ht="19.5" customHeight="1">
      <c r="A60" s="210" t="s">
        <v>269</v>
      </c>
      <c r="B60" s="1772"/>
      <c r="C60" s="846">
        <f t="shared" si="3"/>
        <v>38</v>
      </c>
      <c r="D60" s="52" t="s">
        <v>66</v>
      </c>
      <c r="E60" s="54" t="s">
        <v>67</v>
      </c>
      <c r="F60" s="1779" t="s">
        <v>5710</v>
      </c>
      <c r="G60" s="875">
        <v>1</v>
      </c>
      <c r="H60" s="55">
        <v>4080</v>
      </c>
      <c r="I60" s="116">
        <f t="shared" si="2"/>
        <v>4080</v>
      </c>
      <c r="J60" s="56"/>
      <c r="K60" s="57" t="s">
        <v>5711</v>
      </c>
      <c r="L60" s="26"/>
      <c r="M60" s="18"/>
      <c r="N60" s="1763">
        <v>45238</v>
      </c>
      <c r="O60" s="17"/>
      <c r="P60" s="29">
        <v>45257</v>
      </c>
      <c r="Q60" s="1763">
        <v>45251</v>
      </c>
      <c r="R60" s="1765">
        <v>45251</v>
      </c>
    </row>
    <row r="61" spans="1:18" s="8" customFormat="1" ht="19.5" customHeight="1">
      <c r="A61" s="210" t="s">
        <v>276</v>
      </c>
      <c r="B61" s="1772"/>
      <c r="C61" s="846">
        <f t="shared" si="3"/>
        <v>39</v>
      </c>
      <c r="D61" s="17" t="s">
        <v>167</v>
      </c>
      <c r="E61" s="17" t="s">
        <v>167</v>
      </c>
      <c r="F61" s="1780" t="s">
        <v>196</v>
      </c>
      <c r="G61" s="18">
        <v>2</v>
      </c>
      <c r="H61" s="425">
        <v>72</v>
      </c>
      <c r="I61" s="94">
        <f t="shared" si="2"/>
        <v>144</v>
      </c>
      <c r="J61" s="22"/>
      <c r="K61" s="26" t="s">
        <v>197</v>
      </c>
      <c r="L61" s="26"/>
      <c r="M61" s="18"/>
      <c r="N61" s="1763">
        <v>45238</v>
      </c>
      <c r="O61" s="17"/>
      <c r="P61" s="18"/>
      <c r="Q61" s="1763">
        <v>45251</v>
      </c>
      <c r="R61" s="1765">
        <v>45251</v>
      </c>
    </row>
    <row r="62" spans="1:18" s="8" customFormat="1" ht="19.5" customHeight="1">
      <c r="A62" s="210" t="s">
        <v>276</v>
      </c>
      <c r="B62" s="1772"/>
      <c r="C62" s="846">
        <f t="shared" si="3"/>
        <v>40</v>
      </c>
      <c r="D62" s="17" t="s">
        <v>167</v>
      </c>
      <c r="E62" s="17" t="s">
        <v>167</v>
      </c>
      <c r="F62" s="1780" t="s">
        <v>198</v>
      </c>
      <c r="G62" s="18">
        <v>2</v>
      </c>
      <c r="H62" s="425">
        <v>31</v>
      </c>
      <c r="I62" s="94">
        <f t="shared" si="2"/>
        <v>62</v>
      </c>
      <c r="J62" s="22"/>
      <c r="K62" s="26" t="s">
        <v>199</v>
      </c>
      <c r="L62" s="26"/>
      <c r="M62" s="18"/>
      <c r="N62" s="1763">
        <v>45238</v>
      </c>
      <c r="O62" s="17"/>
      <c r="P62" s="18"/>
      <c r="Q62" s="1763">
        <v>45251</v>
      </c>
      <c r="R62" s="1765">
        <v>45251</v>
      </c>
    </row>
    <row r="63" spans="1:18" s="8" customFormat="1" ht="19.5" customHeight="1">
      <c r="A63" s="210" t="s">
        <v>276</v>
      </c>
      <c r="B63" s="1772"/>
      <c r="C63" s="846">
        <f t="shared" si="3"/>
        <v>41</v>
      </c>
      <c r="D63" s="887" t="s">
        <v>167</v>
      </c>
      <c r="E63" s="887" t="s">
        <v>167</v>
      </c>
      <c r="F63" s="1781" t="s">
        <v>2301</v>
      </c>
      <c r="G63" s="895"/>
      <c r="H63" s="921">
        <v>22</v>
      </c>
      <c r="I63" s="1782">
        <f t="shared" si="2"/>
        <v>0</v>
      </c>
      <c r="J63" s="922"/>
      <c r="K63" s="68" t="s">
        <v>5712</v>
      </c>
      <c r="L63" s="26"/>
      <c r="M63" s="18"/>
      <c r="N63" s="1763"/>
      <c r="O63" s="17"/>
      <c r="P63" s="18"/>
      <c r="Q63" s="1763"/>
      <c r="R63" s="1765"/>
    </row>
    <row r="64" spans="1:18" s="8" customFormat="1" ht="19.5" customHeight="1">
      <c r="B64" s="1772"/>
      <c r="C64" s="17"/>
      <c r="D64" s="17"/>
      <c r="E64" s="17"/>
      <c r="F64" s="1783"/>
      <c r="G64" s="18"/>
      <c r="H64" s="118"/>
      <c r="I64" s="94"/>
      <c r="J64" s="411"/>
      <c r="K64" s="26"/>
      <c r="L64" s="26"/>
      <c r="M64" s="18"/>
      <c r="N64" s="1763"/>
      <c r="O64" s="17"/>
      <c r="P64" s="18"/>
      <c r="Q64" s="1763"/>
      <c r="R64" s="1765"/>
    </row>
    <row r="65" spans="1:18" s="8" customFormat="1" ht="19.5" customHeight="1">
      <c r="B65" s="1772"/>
      <c r="C65" s="17"/>
      <c r="D65" s="17"/>
      <c r="E65" s="827"/>
      <c r="F65" s="1784">
        <f>SUM(I51:I64)</f>
        <v>19278</v>
      </c>
      <c r="G65" s="18"/>
      <c r="H65" s="118"/>
      <c r="I65" s="94"/>
      <c r="J65" s="411"/>
      <c r="K65" s="26"/>
      <c r="L65" s="26"/>
      <c r="M65" s="18"/>
      <c r="N65" s="1763"/>
      <c r="O65" s="17"/>
      <c r="P65" s="18"/>
      <c r="Q65" s="1763"/>
      <c r="R65" s="1765"/>
    </row>
    <row r="66" spans="1:18" s="8" customFormat="1" ht="19.5" customHeight="1">
      <c r="B66" s="1772"/>
      <c r="C66" s="17"/>
      <c r="D66" s="17"/>
      <c r="E66" s="17"/>
      <c r="F66" s="1773"/>
      <c r="G66" s="177"/>
      <c r="H66" s="118"/>
      <c r="I66" s="118"/>
      <c r="J66" s="208"/>
      <c r="K66" s="24"/>
      <c r="L66" s="26"/>
      <c r="M66" s="18"/>
      <c r="N66" s="1763"/>
      <c r="O66" s="17"/>
      <c r="P66" s="18"/>
      <c r="Q66" s="1763"/>
      <c r="R66" s="1765"/>
    </row>
    <row r="67" spans="1:18" s="8" customFormat="1" ht="19.5" customHeight="1">
      <c r="B67" s="1772"/>
      <c r="C67" s="17"/>
      <c r="D67" s="17"/>
      <c r="E67" s="17"/>
      <c r="F67" s="1773"/>
      <c r="G67" s="177"/>
      <c r="H67" s="118"/>
      <c r="I67" s="118"/>
      <c r="J67" s="208"/>
      <c r="K67" s="24"/>
      <c r="L67" s="26"/>
      <c r="M67" s="18"/>
      <c r="N67" s="1763"/>
      <c r="O67" s="17"/>
      <c r="P67" s="18"/>
      <c r="Q67" s="1763"/>
      <c r="R67" s="1765"/>
    </row>
    <row r="68" spans="1:18" s="8" customFormat="1" ht="19.5" customHeight="1">
      <c r="B68" s="1772"/>
      <c r="C68" s="17"/>
      <c r="D68" s="17"/>
      <c r="E68" s="17"/>
      <c r="F68" s="1773"/>
      <c r="G68" s="177"/>
      <c r="H68" s="118"/>
      <c r="I68" s="118"/>
      <c r="J68" s="208"/>
      <c r="K68" s="24"/>
      <c r="L68" s="26"/>
      <c r="M68" s="18"/>
      <c r="N68" s="1763"/>
      <c r="O68" s="17"/>
      <c r="P68" s="18"/>
      <c r="Q68" s="1763"/>
      <c r="R68" s="1765"/>
    </row>
    <row r="69" spans="1:18" s="8" customFormat="1" ht="19.5" customHeight="1">
      <c r="B69" s="1772"/>
      <c r="C69" s="17"/>
      <c r="D69" s="1785" t="s">
        <v>5713</v>
      </c>
      <c r="E69" s="1786"/>
      <c r="F69" s="1787"/>
      <c r="G69" s="1170"/>
      <c r="H69" s="27"/>
      <c r="I69" s="118"/>
      <c r="J69" s="22"/>
      <c r="K69" s="24"/>
      <c r="L69" s="18"/>
      <c r="M69" s="18"/>
      <c r="N69" s="1763"/>
      <c r="O69" s="17"/>
      <c r="P69" s="18"/>
      <c r="Q69" s="1763"/>
      <c r="R69" s="1765"/>
    </row>
    <row r="70" spans="1:18" s="8" customFormat="1" ht="19.5" customHeight="1">
      <c r="A70" s="210" t="s">
        <v>628</v>
      </c>
      <c r="B70" s="1772"/>
      <c r="C70" s="846">
        <f>+C63+1</f>
        <v>42</v>
      </c>
      <c r="D70" s="111" t="s">
        <v>270</v>
      </c>
      <c r="E70" s="17" t="s">
        <v>167</v>
      </c>
      <c r="F70" s="1752" t="s">
        <v>5714</v>
      </c>
      <c r="G70" s="18">
        <v>1</v>
      </c>
      <c r="H70" s="177">
        <v>5300</v>
      </c>
      <c r="I70" s="177">
        <f t="shared" ref="I70:I87" si="4">G70*H70</f>
        <v>5300</v>
      </c>
      <c r="J70" s="22"/>
      <c r="K70" s="28" t="s">
        <v>5715</v>
      </c>
      <c r="L70" s="18"/>
      <c r="M70" s="18"/>
      <c r="N70" s="1763">
        <v>45238</v>
      </c>
      <c r="O70" s="17"/>
      <c r="P70" s="18"/>
      <c r="Q70" s="1763">
        <v>45251</v>
      </c>
      <c r="R70" s="1765">
        <v>45251</v>
      </c>
    </row>
    <row r="71" spans="1:18" s="8" customFormat="1" ht="19.5" customHeight="1">
      <c r="A71" s="210" t="s">
        <v>628</v>
      </c>
      <c r="B71" s="1772"/>
      <c r="C71" s="846">
        <f>+C70+1</f>
        <v>43</v>
      </c>
      <c r="D71" s="111" t="s">
        <v>270</v>
      </c>
      <c r="E71" s="17" t="s">
        <v>167</v>
      </c>
      <c r="F71" s="1752" t="s">
        <v>5716</v>
      </c>
      <c r="G71" s="18">
        <v>1</v>
      </c>
      <c r="H71" s="177">
        <v>2700</v>
      </c>
      <c r="I71" s="177">
        <f t="shared" si="4"/>
        <v>2700</v>
      </c>
      <c r="J71" s="22"/>
      <c r="K71" s="28" t="s">
        <v>5717</v>
      </c>
      <c r="L71" s="18"/>
      <c r="M71" s="18"/>
      <c r="N71" s="1763">
        <v>45238</v>
      </c>
      <c r="O71" s="17"/>
      <c r="P71" s="18"/>
      <c r="Q71" s="1763">
        <v>45251</v>
      </c>
      <c r="R71" s="1765">
        <v>45251</v>
      </c>
    </row>
    <row r="72" spans="1:18" s="8" customFormat="1" ht="19.5" customHeight="1">
      <c r="A72" s="210" t="s">
        <v>273</v>
      </c>
      <c r="B72" s="1772"/>
      <c r="C72" s="846">
        <f t="shared" ref="C72:C87" si="5">+C71+1</f>
        <v>44</v>
      </c>
      <c r="D72" s="283" t="s">
        <v>338</v>
      </c>
      <c r="E72" s="283" t="s">
        <v>167</v>
      </c>
      <c r="F72" s="1788" t="s">
        <v>1680</v>
      </c>
      <c r="G72" s="360">
        <v>1</v>
      </c>
      <c r="H72" s="222">
        <v>1367</v>
      </c>
      <c r="I72" s="222">
        <f t="shared" si="4"/>
        <v>1367</v>
      </c>
      <c r="J72" s="285"/>
      <c r="K72" s="817" t="s">
        <v>5718</v>
      </c>
      <c r="L72" s="18"/>
      <c r="M72" s="18"/>
      <c r="N72" s="1763"/>
      <c r="O72" s="17"/>
      <c r="P72" s="18"/>
      <c r="Q72" s="1763"/>
      <c r="R72" s="1765"/>
    </row>
    <row r="73" spans="1:18" s="8" customFormat="1" ht="19.5" customHeight="1">
      <c r="A73" s="210" t="s">
        <v>276</v>
      </c>
      <c r="B73" s="1772"/>
      <c r="C73" s="846">
        <f t="shared" si="5"/>
        <v>45</v>
      </c>
      <c r="D73" s="17" t="s">
        <v>167</v>
      </c>
      <c r="E73" s="17" t="s">
        <v>167</v>
      </c>
      <c r="F73" s="1752" t="s">
        <v>5719</v>
      </c>
      <c r="G73" s="18">
        <v>2</v>
      </c>
      <c r="H73" s="177">
        <v>245</v>
      </c>
      <c r="I73" s="177">
        <f t="shared" si="4"/>
        <v>490</v>
      </c>
      <c r="J73" s="22"/>
      <c r="K73" s="28" t="s">
        <v>5720</v>
      </c>
      <c r="L73" s="18"/>
      <c r="M73" s="18"/>
      <c r="N73" s="1763">
        <v>45238</v>
      </c>
      <c r="O73" s="17"/>
      <c r="P73" s="18"/>
      <c r="Q73" s="1763">
        <v>45251</v>
      </c>
      <c r="R73" s="1765">
        <v>45251</v>
      </c>
    </row>
    <row r="74" spans="1:18" s="8" customFormat="1" ht="19.5" customHeight="1">
      <c r="A74" s="210" t="s">
        <v>276</v>
      </c>
      <c r="B74" s="1772"/>
      <c r="C74" s="846">
        <f t="shared" si="5"/>
        <v>46</v>
      </c>
      <c r="D74" s="17" t="s">
        <v>167</v>
      </c>
      <c r="E74" s="17" t="s">
        <v>167</v>
      </c>
      <c r="F74" s="1752" t="s">
        <v>5721</v>
      </c>
      <c r="G74" s="18">
        <v>2</v>
      </c>
      <c r="H74" s="177">
        <v>205</v>
      </c>
      <c r="I74" s="177">
        <f t="shared" si="4"/>
        <v>410</v>
      </c>
      <c r="J74" s="22"/>
      <c r="K74" s="28" t="s">
        <v>5722</v>
      </c>
      <c r="L74" s="18"/>
      <c r="M74" s="18"/>
      <c r="N74" s="1763">
        <v>45238</v>
      </c>
      <c r="O74" s="17"/>
      <c r="P74" s="18"/>
      <c r="Q74" s="1763">
        <v>45251</v>
      </c>
      <c r="R74" s="1765">
        <v>45251</v>
      </c>
    </row>
    <row r="75" spans="1:18" s="8" customFormat="1" ht="19.5" customHeight="1">
      <c r="A75" s="210" t="s">
        <v>276</v>
      </c>
      <c r="B75" s="1772"/>
      <c r="C75" s="846">
        <f t="shared" si="5"/>
        <v>47</v>
      </c>
      <c r="D75" s="105" t="s">
        <v>167</v>
      </c>
      <c r="E75" s="105" t="s">
        <v>167</v>
      </c>
      <c r="F75" s="1789" t="s">
        <v>557</v>
      </c>
      <c r="G75" s="161">
        <v>1</v>
      </c>
      <c r="H75" s="93">
        <v>5117</v>
      </c>
      <c r="I75" s="125">
        <f t="shared" si="4"/>
        <v>5117</v>
      </c>
      <c r="J75" s="248"/>
      <c r="K75" s="246" t="s">
        <v>5723</v>
      </c>
      <c r="L75" s="18"/>
      <c r="M75" s="18"/>
      <c r="N75" s="1763">
        <v>45238</v>
      </c>
      <c r="O75" s="17"/>
      <c r="P75" s="18"/>
      <c r="Q75" s="1763">
        <v>45251</v>
      </c>
      <c r="R75" s="1765">
        <v>45251</v>
      </c>
    </row>
    <row r="76" spans="1:18" s="8" customFormat="1" ht="19.5" customHeight="1">
      <c r="A76" s="210" t="s">
        <v>276</v>
      </c>
      <c r="B76" s="1772"/>
      <c r="C76" s="846">
        <f t="shared" si="5"/>
        <v>48</v>
      </c>
      <c r="D76" s="17" t="s">
        <v>167</v>
      </c>
      <c r="E76" s="17" t="s">
        <v>167</v>
      </c>
      <c r="F76" s="1752" t="s">
        <v>228</v>
      </c>
      <c r="G76" s="18">
        <v>1</v>
      </c>
      <c r="H76" s="177">
        <v>4239</v>
      </c>
      <c r="I76" s="177">
        <f>G76*H76</f>
        <v>4239</v>
      </c>
      <c r="J76" s="20"/>
      <c r="K76" s="26" t="s">
        <v>2041</v>
      </c>
      <c r="L76" s="18"/>
      <c r="M76" s="18"/>
      <c r="N76" s="1763">
        <v>45238</v>
      </c>
      <c r="O76" s="17"/>
      <c r="P76" s="18"/>
      <c r="Q76" s="1763">
        <v>45251</v>
      </c>
      <c r="R76" s="1765">
        <v>45251</v>
      </c>
    </row>
    <row r="77" spans="1:18" s="8" customFormat="1" ht="19.5" customHeight="1">
      <c r="A77" s="210" t="s">
        <v>282</v>
      </c>
      <c r="B77" s="1772"/>
      <c r="C77" s="846">
        <f t="shared" si="5"/>
        <v>49</v>
      </c>
      <c r="D77" s="17" t="s">
        <v>167</v>
      </c>
      <c r="E77" s="17" t="s">
        <v>167</v>
      </c>
      <c r="F77" s="1779" t="s">
        <v>5724</v>
      </c>
      <c r="G77" s="54">
        <v>1</v>
      </c>
      <c r="H77" s="107">
        <v>4638</v>
      </c>
      <c r="I77" s="177">
        <f>G77*H77</f>
        <v>4638</v>
      </c>
      <c r="J77" s="118"/>
      <c r="K77" s="26" t="s">
        <v>2040</v>
      </c>
      <c r="L77" s="18"/>
      <c r="M77" s="18"/>
      <c r="N77" s="1763">
        <v>45238</v>
      </c>
      <c r="O77" s="17"/>
      <c r="P77" s="18"/>
      <c r="Q77" s="1763">
        <v>45251</v>
      </c>
      <c r="R77" s="1765">
        <v>45251</v>
      </c>
    </row>
    <row r="78" spans="1:18" s="8" customFormat="1" ht="19.5" customHeight="1">
      <c r="A78" s="210" t="s">
        <v>282</v>
      </c>
      <c r="B78" s="1772"/>
      <c r="C78" s="846">
        <f t="shared" si="5"/>
        <v>50</v>
      </c>
      <c r="D78" s="17" t="s">
        <v>167</v>
      </c>
      <c r="E78" s="17" t="s">
        <v>167</v>
      </c>
      <c r="F78" s="1790" t="s">
        <v>795</v>
      </c>
      <c r="G78" s="54">
        <v>1</v>
      </c>
      <c r="H78" s="107">
        <v>1730</v>
      </c>
      <c r="I78" s="177">
        <f>G78*H78</f>
        <v>1730</v>
      </c>
      <c r="J78" s="118"/>
      <c r="K78" s="176" t="s">
        <v>796</v>
      </c>
      <c r="L78" s="18"/>
      <c r="M78" s="18"/>
      <c r="N78" s="1763">
        <v>45238</v>
      </c>
      <c r="O78" s="17"/>
      <c r="P78" s="18"/>
      <c r="Q78" s="1763">
        <v>45251</v>
      </c>
      <c r="R78" s="1765">
        <v>45251</v>
      </c>
    </row>
    <row r="79" spans="1:18" s="8" customFormat="1" ht="19.5" customHeight="1">
      <c r="A79" s="210" t="s">
        <v>276</v>
      </c>
      <c r="B79" s="1772"/>
      <c r="C79" s="846">
        <f t="shared" si="5"/>
        <v>51</v>
      </c>
      <c r="D79" s="17" t="s">
        <v>167</v>
      </c>
      <c r="E79" s="17" t="s">
        <v>167</v>
      </c>
      <c r="F79" s="1780" t="s">
        <v>2056</v>
      </c>
      <c r="G79" s="161">
        <v>8</v>
      </c>
      <c r="H79" s="93">
        <v>81</v>
      </c>
      <c r="I79" s="169">
        <f>G79*H79</f>
        <v>648</v>
      </c>
      <c r="J79" s="248"/>
      <c r="K79" s="26" t="s">
        <v>5725</v>
      </c>
      <c r="L79" s="18"/>
      <c r="M79" s="18"/>
      <c r="N79" s="1763">
        <v>45238</v>
      </c>
      <c r="O79" s="17"/>
      <c r="P79" s="18"/>
      <c r="Q79" s="1763">
        <v>45251</v>
      </c>
      <c r="R79" s="1765">
        <v>45251</v>
      </c>
    </row>
    <row r="80" spans="1:18" s="8" customFormat="1" ht="19.5" customHeight="1">
      <c r="A80" s="210" t="s">
        <v>628</v>
      </c>
      <c r="B80" s="1772"/>
      <c r="C80" s="846">
        <f t="shared" si="5"/>
        <v>52</v>
      </c>
      <c r="D80" s="17" t="s">
        <v>167</v>
      </c>
      <c r="E80" s="17" t="s">
        <v>167</v>
      </c>
      <c r="F80" s="1752" t="s">
        <v>5726</v>
      </c>
      <c r="G80" s="18">
        <v>1</v>
      </c>
      <c r="H80" s="177">
        <v>1270</v>
      </c>
      <c r="I80" s="169">
        <f>G80*H80</f>
        <v>1270</v>
      </c>
      <c r="J80" s="22"/>
      <c r="K80" s="28" t="s">
        <v>5205</v>
      </c>
      <c r="L80" s="18"/>
      <c r="M80" s="18"/>
      <c r="N80" s="1763">
        <v>45238</v>
      </c>
      <c r="O80" s="17"/>
      <c r="P80" s="18"/>
      <c r="Q80" s="1763">
        <v>45251</v>
      </c>
      <c r="R80" s="1765">
        <v>45251</v>
      </c>
    </row>
    <row r="81" spans="1:18" s="8" customFormat="1" ht="19.5" customHeight="1">
      <c r="A81" s="210" t="s">
        <v>276</v>
      </c>
      <c r="B81" s="1772"/>
      <c r="C81" s="846">
        <f t="shared" si="5"/>
        <v>53</v>
      </c>
      <c r="D81" s="17" t="s">
        <v>167</v>
      </c>
      <c r="E81" s="17" t="s">
        <v>167</v>
      </c>
      <c r="F81" s="1752" t="s">
        <v>5727</v>
      </c>
      <c r="G81" s="18">
        <v>1</v>
      </c>
      <c r="H81" s="177">
        <v>3860</v>
      </c>
      <c r="I81" s="177">
        <f t="shared" si="4"/>
        <v>3860</v>
      </c>
      <c r="J81" s="22"/>
      <c r="K81" s="28" t="s">
        <v>5728</v>
      </c>
      <c r="L81" s="18"/>
      <c r="M81" s="18"/>
      <c r="N81" s="1763">
        <v>45238</v>
      </c>
      <c r="O81" s="17"/>
      <c r="P81" s="18"/>
      <c r="Q81" s="1763">
        <v>45251</v>
      </c>
      <c r="R81" s="1765">
        <v>45251</v>
      </c>
    </row>
    <row r="82" spans="1:18" s="8" customFormat="1" ht="19.5" customHeight="1">
      <c r="A82" s="210" t="s">
        <v>276</v>
      </c>
      <c r="B82" s="1772"/>
      <c r="C82" s="846">
        <f t="shared" si="5"/>
        <v>54</v>
      </c>
      <c r="D82" s="17" t="s">
        <v>167</v>
      </c>
      <c r="E82" s="17" t="s">
        <v>167</v>
      </c>
      <c r="F82" s="1791" t="s">
        <v>2581</v>
      </c>
      <c r="G82" s="22">
        <v>2</v>
      </c>
      <c r="H82" s="177">
        <v>200</v>
      </c>
      <c r="I82" s="177">
        <f t="shared" si="4"/>
        <v>400</v>
      </c>
      <c r="J82" s="411"/>
      <c r="K82" s="26" t="s">
        <v>5729</v>
      </c>
      <c r="L82" s="26"/>
      <c r="M82" s="24" t="s">
        <v>5730</v>
      </c>
      <c r="N82" s="1763">
        <v>45238</v>
      </c>
      <c r="O82" s="17"/>
      <c r="P82" s="18"/>
      <c r="Q82" s="1763">
        <v>45251</v>
      </c>
      <c r="R82" s="1765">
        <v>45251</v>
      </c>
    </row>
    <row r="83" spans="1:18" s="8" customFormat="1" ht="19.5" customHeight="1">
      <c r="A83" s="210" t="s">
        <v>276</v>
      </c>
      <c r="B83" s="1772"/>
      <c r="C83" s="846">
        <f t="shared" si="5"/>
        <v>55</v>
      </c>
      <c r="D83" s="17" t="s">
        <v>167</v>
      </c>
      <c r="E83" s="17" t="s">
        <v>167</v>
      </c>
      <c r="F83" s="1791" t="s">
        <v>5731</v>
      </c>
      <c r="G83" s="22">
        <v>2</v>
      </c>
      <c r="H83" s="177">
        <v>29</v>
      </c>
      <c r="I83" s="177">
        <f t="shared" si="4"/>
        <v>58</v>
      </c>
      <c r="J83" s="411"/>
      <c r="K83" s="26" t="s">
        <v>5732</v>
      </c>
      <c r="L83" s="26"/>
      <c r="M83" s="24" t="s">
        <v>5730</v>
      </c>
      <c r="N83" s="1763">
        <v>45238</v>
      </c>
      <c r="O83" s="17"/>
      <c r="P83" s="18"/>
      <c r="Q83" s="1763">
        <v>45251</v>
      </c>
      <c r="R83" s="1765">
        <v>45251</v>
      </c>
    </row>
    <row r="84" spans="1:18" s="8" customFormat="1" ht="19.5" customHeight="1">
      <c r="A84" s="210" t="s">
        <v>276</v>
      </c>
      <c r="B84" s="1772"/>
      <c r="C84" s="846">
        <f t="shared" si="5"/>
        <v>56</v>
      </c>
      <c r="D84" s="17" t="s">
        <v>167</v>
      </c>
      <c r="E84" s="17" t="s">
        <v>167</v>
      </c>
      <c r="F84" s="1792" t="s">
        <v>5733</v>
      </c>
      <c r="G84" s="327">
        <v>4</v>
      </c>
      <c r="H84" s="18">
        <v>115</v>
      </c>
      <c r="I84" s="33">
        <f t="shared" si="4"/>
        <v>460</v>
      </c>
      <c r="J84" s="967"/>
      <c r="K84" s="35" t="s">
        <v>5734</v>
      </c>
      <c r="L84" s="35"/>
      <c r="M84" s="24" t="s">
        <v>5735</v>
      </c>
      <c r="N84" s="1763">
        <v>45238</v>
      </c>
      <c r="O84" s="17"/>
      <c r="P84" s="18"/>
      <c r="Q84" s="1763">
        <v>45251</v>
      </c>
      <c r="R84" s="1765">
        <v>45251</v>
      </c>
    </row>
    <row r="85" spans="1:18" s="8" customFormat="1" ht="19.5" customHeight="1">
      <c r="A85" s="210" t="s">
        <v>276</v>
      </c>
      <c r="B85" s="1772"/>
      <c r="C85" s="846">
        <f t="shared" si="5"/>
        <v>57</v>
      </c>
      <c r="D85" s="17" t="s">
        <v>167</v>
      </c>
      <c r="E85" s="17" t="s">
        <v>167</v>
      </c>
      <c r="F85" s="1792" t="s">
        <v>3566</v>
      </c>
      <c r="G85" s="327">
        <v>4</v>
      </c>
      <c r="H85" s="18">
        <v>104</v>
      </c>
      <c r="I85" s="33">
        <f t="shared" si="4"/>
        <v>416</v>
      </c>
      <c r="J85" s="967"/>
      <c r="K85" s="35" t="s">
        <v>5736</v>
      </c>
      <c r="L85" s="35"/>
      <c r="M85" s="24" t="s">
        <v>5735</v>
      </c>
      <c r="N85" s="1763">
        <v>45238</v>
      </c>
      <c r="O85" s="17"/>
      <c r="P85" s="18"/>
      <c r="Q85" s="1763">
        <v>45251</v>
      </c>
      <c r="R85" s="1765">
        <v>45251</v>
      </c>
    </row>
    <row r="86" spans="1:18" s="8" customFormat="1" ht="19.5" customHeight="1">
      <c r="A86" s="210" t="s">
        <v>276</v>
      </c>
      <c r="B86" s="1772"/>
      <c r="C86" s="846">
        <f t="shared" si="5"/>
        <v>58</v>
      </c>
      <c r="D86" s="283" t="s">
        <v>167</v>
      </c>
      <c r="E86" s="283" t="s">
        <v>167</v>
      </c>
      <c r="F86" s="1793" t="s">
        <v>2293</v>
      </c>
      <c r="G86" s="285"/>
      <c r="H86" s="286">
        <v>25</v>
      </c>
      <c r="I86" s="360">
        <f t="shared" si="4"/>
        <v>0</v>
      </c>
      <c r="J86" s="285"/>
      <c r="K86" s="284" t="s">
        <v>5737</v>
      </c>
      <c r="L86" s="369"/>
      <c r="M86" s="24" t="s">
        <v>5735</v>
      </c>
      <c r="N86" s="1763"/>
      <c r="O86" s="17"/>
      <c r="P86" s="18"/>
      <c r="Q86" s="1763"/>
      <c r="R86" s="1765"/>
    </row>
    <row r="87" spans="1:18" s="8" customFormat="1" ht="19.5" customHeight="1">
      <c r="A87" s="210" t="s">
        <v>276</v>
      </c>
      <c r="B87" s="1772"/>
      <c r="C87" s="846">
        <f t="shared" si="5"/>
        <v>59</v>
      </c>
      <c r="D87" s="283" t="s">
        <v>167</v>
      </c>
      <c r="E87" s="283" t="s">
        <v>167</v>
      </c>
      <c r="F87" s="1794" t="s">
        <v>5738</v>
      </c>
      <c r="G87" s="285"/>
      <c r="H87" s="286">
        <v>76</v>
      </c>
      <c r="I87" s="360">
        <f t="shared" si="4"/>
        <v>0</v>
      </c>
      <c r="J87" s="285"/>
      <c r="K87" s="284" t="s">
        <v>5739</v>
      </c>
      <c r="L87" s="284"/>
      <c r="M87" s="24" t="s">
        <v>5735</v>
      </c>
      <c r="N87" s="1763"/>
      <c r="O87" s="17"/>
      <c r="P87" s="18"/>
      <c r="Q87" s="1763"/>
      <c r="R87" s="1765"/>
    </row>
    <row r="88" spans="1:18" s="8" customFormat="1" ht="19.5" customHeight="1">
      <c r="B88" s="1772"/>
      <c r="C88" s="17"/>
      <c r="D88" s="17"/>
      <c r="E88" s="17"/>
      <c r="F88" s="1773"/>
      <c r="G88" s="177"/>
      <c r="H88" s="118"/>
      <c r="I88" s="118"/>
      <c r="J88" s="208"/>
      <c r="K88" s="24"/>
      <c r="L88" s="26"/>
      <c r="M88" s="18"/>
      <c r="N88" s="1763"/>
      <c r="O88" s="17"/>
      <c r="P88" s="18"/>
      <c r="Q88" s="1763"/>
      <c r="R88" s="1765"/>
    </row>
    <row r="89" spans="1:18" s="8" customFormat="1" ht="19.5" customHeight="1">
      <c r="B89" s="1772"/>
      <c r="C89" s="17"/>
      <c r="D89" s="17"/>
      <c r="E89" s="17"/>
      <c r="F89" s="565">
        <f>SUM(I70:I88)</f>
        <v>33103</v>
      </c>
      <c r="G89" s="177"/>
      <c r="H89" s="118"/>
      <c r="I89" s="118"/>
      <c r="J89" s="208"/>
      <c r="K89" s="24"/>
      <c r="L89" s="26"/>
      <c r="M89" s="18"/>
      <c r="N89" s="1763"/>
      <c r="O89" s="17"/>
      <c r="P89" s="18"/>
      <c r="Q89" s="1763"/>
      <c r="R89" s="1765"/>
    </row>
    <row r="90" spans="1:18" s="8" customFormat="1" ht="19.5" customHeight="1">
      <c r="B90" s="1772"/>
      <c r="C90" s="17"/>
      <c r="D90" s="17"/>
      <c r="E90" s="17"/>
      <c r="F90" s="1773"/>
      <c r="G90" s="177"/>
      <c r="H90" s="118"/>
      <c r="I90" s="118"/>
      <c r="J90" s="208"/>
      <c r="K90" s="24"/>
      <c r="L90" s="26"/>
      <c r="M90" s="18"/>
      <c r="N90" s="1763"/>
      <c r="O90" s="17"/>
      <c r="P90" s="18"/>
      <c r="Q90" s="1763"/>
      <c r="R90" s="1765"/>
    </row>
    <row r="91" spans="1:18" s="8" customFormat="1" ht="19.5" customHeight="1">
      <c r="B91" s="1772"/>
      <c r="C91" s="17"/>
      <c r="D91" s="17"/>
      <c r="E91" s="17"/>
      <c r="F91" s="1773"/>
      <c r="G91" s="177"/>
      <c r="H91" s="118"/>
      <c r="I91" s="118"/>
      <c r="J91" s="208"/>
      <c r="K91" s="24"/>
      <c r="L91" s="26"/>
      <c r="M91" s="18"/>
      <c r="N91" s="1763"/>
      <c r="O91" s="17"/>
      <c r="P91" s="18"/>
      <c r="Q91" s="1763"/>
      <c r="R91" s="1765"/>
    </row>
    <row r="92" spans="1:18" s="8" customFormat="1" ht="19.5" customHeight="1">
      <c r="B92" s="1772"/>
      <c r="C92" s="17"/>
      <c r="D92" s="17"/>
      <c r="E92" s="17"/>
      <c r="F92" s="1773"/>
      <c r="G92" s="177"/>
      <c r="H92" s="118"/>
      <c r="I92" s="118"/>
      <c r="J92" s="208"/>
      <c r="K92" s="24"/>
      <c r="L92" s="26"/>
      <c r="M92" s="18"/>
      <c r="N92" s="1763"/>
      <c r="O92" s="17"/>
      <c r="P92" s="18"/>
      <c r="Q92" s="1763"/>
      <c r="R92" s="1765"/>
    </row>
    <row r="93" spans="1:18" s="8" customFormat="1" ht="19.5" customHeight="1">
      <c r="B93" s="1772"/>
      <c r="C93" s="17"/>
      <c r="D93" s="474" t="s">
        <v>761</v>
      </c>
      <c r="E93" s="475"/>
      <c r="F93" s="476"/>
      <c r="G93" s="18"/>
      <c r="H93" s="18"/>
      <c r="I93" s="22"/>
      <c r="J93" s="22"/>
      <c r="K93" s="18"/>
      <c r="L93" s="18"/>
      <c r="M93" s="18"/>
      <c r="N93" s="1763"/>
      <c r="O93" s="17"/>
      <c r="P93" s="18"/>
      <c r="Q93" s="1763"/>
      <c r="R93" s="1765"/>
    </row>
    <row r="94" spans="1:18" s="8" customFormat="1" ht="19.5" customHeight="1">
      <c r="A94" s="210" t="s">
        <v>628</v>
      </c>
      <c r="B94" s="1772"/>
      <c r="C94" s="846">
        <f>+C87+1</f>
        <v>60</v>
      </c>
      <c r="D94" s="17" t="s">
        <v>270</v>
      </c>
      <c r="E94" s="17" t="s">
        <v>167</v>
      </c>
      <c r="F94" s="1783" t="s">
        <v>4704</v>
      </c>
      <c r="G94" s="123">
        <v>1</v>
      </c>
      <c r="H94" s="118">
        <v>2620</v>
      </c>
      <c r="I94" s="125">
        <f>G94*H94</f>
        <v>2620</v>
      </c>
      <c r="J94" s="124"/>
      <c r="K94" s="209" t="s">
        <v>4705</v>
      </c>
      <c r="L94" s="18"/>
      <c r="M94" s="18"/>
      <c r="N94" s="1763">
        <v>45238</v>
      </c>
      <c r="O94" s="17"/>
      <c r="P94" s="18"/>
      <c r="Q94" s="1763">
        <v>45251</v>
      </c>
      <c r="R94" s="1765">
        <v>45251</v>
      </c>
    </row>
    <row r="95" spans="1:18" s="8" customFormat="1" ht="19.5" customHeight="1">
      <c r="A95" s="210" t="s">
        <v>628</v>
      </c>
      <c r="B95" s="1772"/>
      <c r="C95" s="846">
        <f>+C94+1</f>
        <v>61</v>
      </c>
      <c r="D95" s="17" t="s">
        <v>270</v>
      </c>
      <c r="E95" s="17" t="s">
        <v>167</v>
      </c>
      <c r="F95" s="1783" t="s">
        <v>4706</v>
      </c>
      <c r="G95" s="123">
        <v>1</v>
      </c>
      <c r="H95" s="118">
        <v>2600</v>
      </c>
      <c r="I95" s="125">
        <f>G95*H95</f>
        <v>2600</v>
      </c>
      <c r="J95" s="124"/>
      <c r="K95" s="209" t="s">
        <v>4707</v>
      </c>
      <c r="L95" s="18"/>
      <c r="M95" s="18"/>
      <c r="N95" s="1763">
        <v>45238</v>
      </c>
      <c r="O95" s="17"/>
      <c r="P95" s="18"/>
      <c r="Q95" s="1763">
        <v>45251</v>
      </c>
      <c r="R95" s="1765">
        <v>45251</v>
      </c>
    </row>
    <row r="96" spans="1:18" s="8" customFormat="1" ht="19.5" customHeight="1">
      <c r="A96" s="210" t="s">
        <v>4017</v>
      </c>
      <c r="B96" s="1772"/>
      <c r="C96" s="846">
        <f t="shared" ref="C96:C105" si="6">+C95+1</f>
        <v>62</v>
      </c>
      <c r="D96" s="17" t="s">
        <v>270</v>
      </c>
      <c r="E96" s="17" t="s">
        <v>167</v>
      </c>
      <c r="F96" s="1795" t="s">
        <v>2390</v>
      </c>
      <c r="G96" s="107">
        <v>1</v>
      </c>
      <c r="H96" s="177">
        <v>4500</v>
      </c>
      <c r="I96" s="177">
        <f t="shared" ref="I96:I102" si="7">G96*H96</f>
        <v>4500</v>
      </c>
      <c r="J96" s="411"/>
      <c r="K96" s="209" t="s">
        <v>2391</v>
      </c>
      <c r="L96" s="18"/>
      <c r="M96" s="18"/>
      <c r="N96" s="1763">
        <v>45238</v>
      </c>
      <c r="O96" s="17"/>
      <c r="P96" s="18"/>
      <c r="Q96" s="1763">
        <v>45251</v>
      </c>
      <c r="R96" s="1765">
        <v>45251</v>
      </c>
    </row>
    <row r="97" spans="1:18" s="8" customFormat="1" ht="19.5" customHeight="1">
      <c r="A97" s="210" t="s">
        <v>276</v>
      </c>
      <c r="B97" s="1772"/>
      <c r="C97" s="846">
        <f t="shared" si="6"/>
        <v>63</v>
      </c>
      <c r="D97" s="18" t="s">
        <v>167</v>
      </c>
      <c r="E97" s="18" t="s">
        <v>167</v>
      </c>
      <c r="F97" s="179" t="s">
        <v>765</v>
      </c>
      <c r="G97" s="117">
        <v>2</v>
      </c>
      <c r="H97" s="98">
        <v>70</v>
      </c>
      <c r="I97" s="311">
        <f t="shared" si="7"/>
        <v>140</v>
      </c>
      <c r="J97" s="22"/>
      <c r="K97" s="108" t="s">
        <v>766</v>
      </c>
      <c r="L97" s="18"/>
      <c r="M97" s="18"/>
      <c r="N97" s="1763">
        <v>45238</v>
      </c>
      <c r="O97" s="17"/>
      <c r="P97" s="18"/>
      <c r="Q97" s="1763">
        <v>45251</v>
      </c>
      <c r="R97" s="1765">
        <v>45251</v>
      </c>
    </row>
    <row r="98" spans="1:18" s="8" customFormat="1" ht="19.5" customHeight="1">
      <c r="A98" s="210" t="s">
        <v>276</v>
      </c>
      <c r="B98" s="1772"/>
      <c r="C98" s="846">
        <f t="shared" si="6"/>
        <v>64</v>
      </c>
      <c r="D98" s="18" t="s">
        <v>167</v>
      </c>
      <c r="E98" s="18" t="s">
        <v>167</v>
      </c>
      <c r="F98" s="179" t="s">
        <v>2505</v>
      </c>
      <c r="G98" s="117">
        <v>2</v>
      </c>
      <c r="H98" s="98">
        <v>78</v>
      </c>
      <c r="I98" s="311">
        <f t="shared" si="7"/>
        <v>156</v>
      </c>
      <c r="J98" s="22"/>
      <c r="K98" s="108" t="s">
        <v>766</v>
      </c>
      <c r="L98" s="18"/>
      <c r="M98" s="18"/>
      <c r="N98" s="1763">
        <v>45238</v>
      </c>
      <c r="O98" s="17"/>
      <c r="P98" s="18"/>
      <c r="Q98" s="1763">
        <v>45251</v>
      </c>
      <c r="R98" s="1765">
        <v>45251</v>
      </c>
    </row>
    <row r="99" spans="1:18" s="8" customFormat="1" ht="19.5" customHeight="1">
      <c r="A99" s="210" t="s">
        <v>276</v>
      </c>
      <c r="B99" s="1772"/>
      <c r="C99" s="846">
        <f t="shared" si="6"/>
        <v>65</v>
      </c>
      <c r="D99" s="17" t="s">
        <v>167</v>
      </c>
      <c r="E99" s="17" t="s">
        <v>167</v>
      </c>
      <c r="F99" s="1783" t="s">
        <v>2392</v>
      </c>
      <c r="G99" s="123">
        <v>4</v>
      </c>
      <c r="H99" s="177">
        <v>169</v>
      </c>
      <c r="I99" s="850">
        <f t="shared" si="7"/>
        <v>676</v>
      </c>
      <c r="J99" s="124"/>
      <c r="K99" s="122" t="s">
        <v>2393</v>
      </c>
      <c r="L99" s="18"/>
      <c r="M99" s="18"/>
      <c r="N99" s="1763">
        <v>45238</v>
      </c>
      <c r="O99" s="17"/>
      <c r="P99" s="18"/>
      <c r="Q99" s="1763">
        <v>45251</v>
      </c>
      <c r="R99" s="1765">
        <v>45251</v>
      </c>
    </row>
    <row r="100" spans="1:18" s="8" customFormat="1" ht="19.5" customHeight="1">
      <c r="A100" s="210" t="s">
        <v>276</v>
      </c>
      <c r="B100" s="1772"/>
      <c r="C100" s="846">
        <f t="shared" si="6"/>
        <v>66</v>
      </c>
      <c r="D100" s="17" t="s">
        <v>167</v>
      </c>
      <c r="E100" s="17" t="s">
        <v>167</v>
      </c>
      <c r="F100" s="1780" t="s">
        <v>196</v>
      </c>
      <c r="G100" s="18">
        <v>2</v>
      </c>
      <c r="H100" s="237">
        <v>72</v>
      </c>
      <c r="I100" s="215">
        <f t="shared" si="7"/>
        <v>144</v>
      </c>
      <c r="J100" s="22"/>
      <c r="K100" s="26" t="s">
        <v>197</v>
      </c>
      <c r="L100" s="33"/>
      <c r="M100" s="18"/>
      <c r="N100" s="1763">
        <v>45238</v>
      </c>
      <c r="O100" s="17"/>
      <c r="P100" s="18"/>
      <c r="Q100" s="1763">
        <v>45251</v>
      </c>
      <c r="R100" s="1765">
        <v>45251</v>
      </c>
    </row>
    <row r="101" spans="1:18" s="8" customFormat="1" ht="19.5" customHeight="1">
      <c r="A101" s="210" t="s">
        <v>276</v>
      </c>
      <c r="B101" s="1772"/>
      <c r="C101" s="846">
        <f t="shared" si="6"/>
        <v>67</v>
      </c>
      <c r="D101" s="17" t="s">
        <v>167</v>
      </c>
      <c r="E101" s="17" t="s">
        <v>167</v>
      </c>
      <c r="F101" s="1780" t="s">
        <v>198</v>
      </c>
      <c r="G101" s="18">
        <v>2</v>
      </c>
      <c r="H101" s="237">
        <v>31</v>
      </c>
      <c r="I101" s="215">
        <f t="shared" si="7"/>
        <v>62</v>
      </c>
      <c r="J101" s="22"/>
      <c r="K101" s="26" t="s">
        <v>199</v>
      </c>
      <c r="L101" s="33"/>
      <c r="M101" s="18"/>
      <c r="N101" s="1763">
        <v>45238</v>
      </c>
      <c r="O101" s="17"/>
      <c r="P101" s="18"/>
      <c r="Q101" s="1763">
        <v>45251</v>
      </c>
      <c r="R101" s="1765">
        <v>45251</v>
      </c>
    </row>
    <row r="102" spans="1:18" s="8" customFormat="1" ht="19.5" customHeight="1">
      <c r="A102" s="210" t="s">
        <v>276</v>
      </c>
      <c r="B102" s="1772"/>
      <c r="C102" s="846">
        <f t="shared" si="6"/>
        <v>68</v>
      </c>
      <c r="D102" s="283" t="s">
        <v>422</v>
      </c>
      <c r="E102" s="283" t="s">
        <v>188</v>
      </c>
      <c r="F102" s="1794" t="s">
        <v>4047</v>
      </c>
      <c r="G102" s="360"/>
      <c r="H102" s="1204">
        <v>2000</v>
      </c>
      <c r="I102" s="286">
        <f t="shared" si="7"/>
        <v>0</v>
      </c>
      <c r="J102" s="285"/>
      <c r="K102" s="221" t="s">
        <v>5740</v>
      </c>
      <c r="L102" s="692"/>
      <c r="M102" s="18"/>
      <c r="N102" s="1763"/>
      <c r="O102" s="17"/>
      <c r="P102" s="18"/>
      <c r="Q102" s="1763"/>
      <c r="R102" s="1765"/>
    </row>
    <row r="103" spans="1:18" s="8" customFormat="1" ht="19.5" customHeight="1">
      <c r="A103" s="210" t="s">
        <v>276</v>
      </c>
      <c r="B103" s="1772"/>
      <c r="C103" s="846">
        <f t="shared" si="6"/>
        <v>69</v>
      </c>
      <c r="D103" s="283" t="s">
        <v>187</v>
      </c>
      <c r="E103" s="283" t="s">
        <v>188</v>
      </c>
      <c r="F103" s="1796" t="s">
        <v>291</v>
      </c>
      <c r="G103" s="222"/>
      <c r="H103" s="545">
        <v>1000</v>
      </c>
      <c r="I103" s="1782">
        <f>G103*H103</f>
        <v>0</v>
      </c>
      <c r="J103" s="285"/>
      <c r="K103" s="221"/>
      <c r="L103" s="692"/>
      <c r="M103" s="18"/>
      <c r="N103" s="1763"/>
      <c r="O103" s="17"/>
      <c r="P103" s="18"/>
      <c r="Q103" s="1763"/>
      <c r="R103" s="1765"/>
    </row>
    <row r="104" spans="1:18" s="8" customFormat="1" ht="19.5" customHeight="1">
      <c r="A104" s="210" t="s">
        <v>276</v>
      </c>
      <c r="B104" s="1772"/>
      <c r="C104" s="846">
        <f t="shared" si="6"/>
        <v>70</v>
      </c>
      <c r="D104" s="111" t="s">
        <v>167</v>
      </c>
      <c r="E104" s="111" t="s">
        <v>167</v>
      </c>
      <c r="F104" s="1773" t="s">
        <v>781</v>
      </c>
      <c r="G104" s="144">
        <v>1</v>
      </c>
      <c r="H104" s="242">
        <v>830</v>
      </c>
      <c r="I104" s="242">
        <f>G104*H104</f>
        <v>830</v>
      </c>
      <c r="J104" s="243"/>
      <c r="K104" s="322" t="s">
        <v>2395</v>
      </c>
      <c r="L104" s="692"/>
      <c r="M104" s="18"/>
      <c r="N104" s="1763">
        <v>45238</v>
      </c>
      <c r="O104" s="17"/>
      <c r="P104" s="18"/>
      <c r="Q104" s="1763">
        <v>45251</v>
      </c>
      <c r="R104" s="1765">
        <v>45251</v>
      </c>
    </row>
    <row r="105" spans="1:18" s="8" customFormat="1" ht="19.5" customHeight="1">
      <c r="A105" s="210" t="s">
        <v>276</v>
      </c>
      <c r="B105" s="1772"/>
      <c r="C105" s="846">
        <f t="shared" si="6"/>
        <v>71</v>
      </c>
      <c r="D105" s="111" t="s">
        <v>167</v>
      </c>
      <c r="E105" s="111" t="s">
        <v>167</v>
      </c>
      <c r="F105" s="1773" t="s">
        <v>783</v>
      </c>
      <c r="G105" s="144">
        <v>1</v>
      </c>
      <c r="H105" s="242">
        <v>1350</v>
      </c>
      <c r="I105" s="242">
        <f>G105*H105</f>
        <v>1350</v>
      </c>
      <c r="J105" s="243"/>
      <c r="K105" s="322" t="s">
        <v>2395</v>
      </c>
      <c r="L105" s="692"/>
      <c r="M105" s="18"/>
      <c r="N105" s="1763">
        <v>45238</v>
      </c>
      <c r="O105" s="17"/>
      <c r="P105" s="18"/>
      <c r="Q105" s="1763">
        <v>45251</v>
      </c>
      <c r="R105" s="1765">
        <v>45251</v>
      </c>
    </row>
    <row r="106" spans="1:18" s="8" customFormat="1" ht="19.5" customHeight="1">
      <c r="B106" s="1772"/>
      <c r="C106" s="17"/>
      <c r="D106" s="111"/>
      <c r="E106" s="111"/>
      <c r="F106" s="1752"/>
      <c r="G106" s="18"/>
      <c r="H106" s="177"/>
      <c r="I106" s="118"/>
      <c r="J106" s="22"/>
      <c r="K106" s="28"/>
      <c r="L106" s="33"/>
      <c r="M106" s="18"/>
      <c r="N106" s="1763"/>
      <c r="O106" s="17"/>
      <c r="P106" s="18"/>
      <c r="Q106" s="1763"/>
      <c r="R106" s="1765"/>
    </row>
    <row r="107" spans="1:18" s="8" customFormat="1" ht="19.5" customHeight="1">
      <c r="B107" s="1772"/>
      <c r="C107" s="17"/>
      <c r="D107" s="34"/>
      <c r="E107" s="34"/>
      <c r="F107" s="1797">
        <f>SUM(I94:I106)</f>
        <v>13078</v>
      </c>
      <c r="G107" s="470"/>
      <c r="H107" s="37"/>
      <c r="I107" s="118"/>
      <c r="J107" s="327"/>
      <c r="K107" s="328"/>
      <c r="L107" s="33"/>
      <c r="M107" s="18"/>
      <c r="N107" s="1763"/>
      <c r="O107" s="17"/>
      <c r="P107" s="18"/>
      <c r="Q107" s="1763"/>
      <c r="R107" s="1765"/>
    </row>
    <row r="108" spans="1:18" s="8" customFormat="1" ht="19.5" customHeight="1">
      <c r="B108" s="1772"/>
      <c r="C108" s="17"/>
      <c r="D108" s="17"/>
      <c r="E108" s="17"/>
      <c r="F108" s="1773"/>
      <c r="G108" s="177"/>
      <c r="H108" s="118"/>
      <c r="I108" s="118"/>
      <c r="J108" s="208"/>
      <c r="K108" s="24"/>
      <c r="L108" s="26"/>
      <c r="M108" s="18"/>
      <c r="N108" s="1763"/>
      <c r="O108" s="17"/>
      <c r="P108" s="18"/>
      <c r="Q108" s="1763"/>
      <c r="R108" s="1765"/>
    </row>
    <row r="109" spans="1:18" s="8" customFormat="1" ht="19.5" customHeight="1">
      <c r="B109" s="1772"/>
      <c r="C109" s="17"/>
      <c r="D109" s="17"/>
      <c r="E109" s="17"/>
      <c r="F109" s="1773"/>
      <c r="G109" s="177"/>
      <c r="H109" s="118"/>
      <c r="I109" s="118"/>
      <c r="J109" s="208"/>
      <c r="K109" s="24"/>
      <c r="L109" s="26"/>
      <c r="M109" s="18"/>
      <c r="N109" s="1763"/>
      <c r="O109" s="17"/>
      <c r="P109" s="18"/>
      <c r="Q109" s="1763"/>
      <c r="R109" s="1765"/>
    </row>
    <row r="110" spans="1:18" s="8" customFormat="1" ht="19.5" customHeight="1">
      <c r="B110" s="1772"/>
      <c r="C110" s="17"/>
      <c r="D110" s="17"/>
      <c r="E110" s="17"/>
      <c r="F110" s="1773"/>
      <c r="G110" s="177"/>
      <c r="H110" s="118"/>
      <c r="I110" s="118"/>
      <c r="J110" s="208"/>
      <c r="K110" s="24"/>
      <c r="L110" s="26"/>
      <c r="M110" s="18"/>
      <c r="N110" s="1763"/>
      <c r="O110" s="17"/>
      <c r="P110" s="18"/>
      <c r="Q110" s="1763"/>
      <c r="R110" s="1765"/>
    </row>
    <row r="111" spans="1:18" s="8" customFormat="1" ht="19.5" customHeight="1">
      <c r="B111" s="1772"/>
      <c r="C111" s="17"/>
      <c r="D111" s="474" t="s">
        <v>1520</v>
      </c>
      <c r="E111" s="475"/>
      <c r="F111" s="476"/>
      <c r="G111" s="177"/>
      <c r="H111" s="118"/>
      <c r="I111" s="118"/>
      <c r="J111" s="208"/>
      <c r="K111" s="24"/>
      <c r="L111" s="26"/>
      <c r="M111" s="18"/>
      <c r="N111" s="1763"/>
      <c r="O111" s="17"/>
      <c r="P111" s="18"/>
      <c r="Q111" s="1763"/>
      <c r="R111" s="1765"/>
    </row>
    <row r="112" spans="1:18" s="8" customFormat="1" ht="19.5" customHeight="1">
      <c r="A112" s="210" t="s">
        <v>642</v>
      </c>
      <c r="B112" s="1772"/>
      <c r="C112" s="17">
        <f>+C105+1</f>
        <v>72</v>
      </c>
      <c r="D112" s="105" t="s">
        <v>270</v>
      </c>
      <c r="E112" s="105" t="s">
        <v>167</v>
      </c>
      <c r="F112" s="1752" t="s">
        <v>5741</v>
      </c>
      <c r="G112" s="1081">
        <v>1</v>
      </c>
      <c r="H112" s="26">
        <v>16118</v>
      </c>
      <c r="I112" s="118">
        <f t="shared" ref="I112:I123" si="8">G112*H112</f>
        <v>16118</v>
      </c>
      <c r="J112" s="18"/>
      <c r="K112" s="24" t="s">
        <v>5742</v>
      </c>
      <c r="L112" s="26"/>
      <c r="M112" s="18"/>
      <c r="N112" s="1763">
        <v>45238</v>
      </c>
      <c r="O112" s="17"/>
      <c r="P112" s="18"/>
      <c r="Q112" s="1763">
        <v>45251</v>
      </c>
      <c r="R112" s="1765">
        <v>45251</v>
      </c>
    </row>
    <row r="113" spans="1:18" s="8" customFormat="1" ht="19.5" customHeight="1">
      <c r="A113" s="210" t="s">
        <v>628</v>
      </c>
      <c r="B113" s="1772"/>
      <c r="C113" s="17">
        <f>+C112+1</f>
        <v>73</v>
      </c>
      <c r="D113" s="1798" t="s">
        <v>279</v>
      </c>
      <c r="E113" s="1798" t="s">
        <v>279</v>
      </c>
      <c r="F113" s="1752" t="s">
        <v>2527</v>
      </c>
      <c r="G113" s="1081">
        <v>2</v>
      </c>
      <c r="H113" s="26">
        <v>600</v>
      </c>
      <c r="I113" s="118">
        <f t="shared" si="8"/>
        <v>1200</v>
      </c>
      <c r="J113" s="18"/>
      <c r="K113" s="24" t="s">
        <v>3571</v>
      </c>
      <c r="L113" s="26"/>
      <c r="M113" s="18"/>
      <c r="N113" s="1763">
        <v>45238</v>
      </c>
      <c r="O113" s="17"/>
      <c r="P113" s="18"/>
      <c r="Q113" s="1763">
        <v>45251</v>
      </c>
      <c r="R113" s="1765">
        <v>45251</v>
      </c>
    </row>
    <row r="114" spans="1:18" s="8" customFormat="1" ht="19.5" customHeight="1">
      <c r="A114" s="210" t="s">
        <v>276</v>
      </c>
      <c r="B114" s="1772"/>
      <c r="C114" s="17">
        <f t="shared" ref="C114:C123" si="9">+C113+1</f>
        <v>74</v>
      </c>
      <c r="D114" s="927" t="s">
        <v>279</v>
      </c>
      <c r="E114" s="927" t="s">
        <v>279</v>
      </c>
      <c r="F114" s="1799" t="s">
        <v>879</v>
      </c>
      <c r="G114" s="417"/>
      <c r="H114" s="417">
        <v>69</v>
      </c>
      <c r="I114" s="545">
        <f t="shared" si="8"/>
        <v>0</v>
      </c>
      <c r="J114" s="928"/>
      <c r="K114" s="817" t="s">
        <v>5743</v>
      </c>
      <c r="L114" s="26"/>
      <c r="M114" s="18"/>
      <c r="N114" s="1763"/>
      <c r="O114" s="17"/>
      <c r="P114" s="18"/>
      <c r="Q114" s="1763"/>
      <c r="R114" s="1765"/>
    </row>
    <row r="115" spans="1:18" s="8" customFormat="1" ht="19.5" customHeight="1">
      <c r="A115" s="210" t="s">
        <v>276</v>
      </c>
      <c r="B115" s="1772"/>
      <c r="C115" s="17">
        <f t="shared" si="9"/>
        <v>75</v>
      </c>
      <c r="D115" s="341" t="s">
        <v>279</v>
      </c>
      <c r="E115" s="341" t="s">
        <v>279</v>
      </c>
      <c r="F115" s="1800" t="s">
        <v>792</v>
      </c>
      <c r="G115" s="791"/>
      <c r="H115" s="929">
        <v>25</v>
      </c>
      <c r="I115" s="556">
        <f t="shared" si="8"/>
        <v>0</v>
      </c>
      <c r="J115" s="346"/>
      <c r="K115" s="342" t="s">
        <v>793</v>
      </c>
      <c r="L115" s="26"/>
      <c r="M115" s="18"/>
      <c r="N115" s="1763"/>
      <c r="O115" s="17"/>
      <c r="P115" s="18"/>
      <c r="Q115" s="1763"/>
      <c r="R115" s="1765"/>
    </row>
    <row r="116" spans="1:18" s="61" customFormat="1" ht="19.5" customHeight="1">
      <c r="A116" s="210" t="s">
        <v>269</v>
      </c>
      <c r="B116" s="1801"/>
      <c r="C116" s="17">
        <f t="shared" si="9"/>
        <v>76</v>
      </c>
      <c r="D116" s="105" t="s">
        <v>270</v>
      </c>
      <c r="E116" s="105" t="s">
        <v>167</v>
      </c>
      <c r="F116" s="1802" t="s">
        <v>5744</v>
      </c>
      <c r="G116" s="1803">
        <v>2</v>
      </c>
      <c r="H116" s="952">
        <v>4795</v>
      </c>
      <c r="I116" s="562">
        <f t="shared" si="8"/>
        <v>9590</v>
      </c>
      <c r="J116" s="563"/>
      <c r="K116" s="564" t="s">
        <v>5745</v>
      </c>
      <c r="L116" s="53"/>
      <c r="M116" s="54"/>
      <c r="N116" s="1804">
        <v>45238</v>
      </c>
      <c r="O116" s="52"/>
      <c r="P116" s="54"/>
      <c r="Q116" s="1804">
        <v>45251</v>
      </c>
      <c r="R116" s="1805">
        <v>45251</v>
      </c>
    </row>
    <row r="117" spans="1:18" s="61" customFormat="1" ht="19.5" customHeight="1">
      <c r="A117" s="210" t="s">
        <v>276</v>
      </c>
      <c r="B117" s="1801"/>
      <c r="C117" s="17">
        <f t="shared" si="9"/>
        <v>77</v>
      </c>
      <c r="D117" s="599" t="s">
        <v>279</v>
      </c>
      <c r="E117" s="599" t="s">
        <v>279</v>
      </c>
      <c r="F117" s="1802" t="s">
        <v>545</v>
      </c>
      <c r="G117" s="1803">
        <v>10</v>
      </c>
      <c r="H117" s="952">
        <v>29</v>
      </c>
      <c r="I117" s="562">
        <f t="shared" si="8"/>
        <v>290</v>
      </c>
      <c r="J117" s="563"/>
      <c r="K117" s="564" t="s">
        <v>5746</v>
      </c>
      <c r="L117" s="53"/>
      <c r="M117" s="54"/>
      <c r="N117" s="1804">
        <v>45238</v>
      </c>
      <c r="O117" s="52"/>
      <c r="P117" s="54"/>
      <c r="Q117" s="1804">
        <v>45251</v>
      </c>
      <c r="R117" s="1805">
        <v>45251</v>
      </c>
    </row>
    <row r="118" spans="1:18" s="61" customFormat="1" ht="19.5" customHeight="1">
      <c r="A118" s="210" t="s">
        <v>269</v>
      </c>
      <c r="B118" s="1801"/>
      <c r="C118" s="17">
        <f t="shared" si="9"/>
        <v>78</v>
      </c>
      <c r="D118" s="105" t="s">
        <v>270</v>
      </c>
      <c r="E118" s="105" t="s">
        <v>167</v>
      </c>
      <c r="F118" s="1802" t="s">
        <v>5747</v>
      </c>
      <c r="G118" s="1803">
        <v>4</v>
      </c>
      <c r="H118" s="952">
        <v>5282</v>
      </c>
      <c r="I118" s="562">
        <f t="shared" si="8"/>
        <v>21128</v>
      </c>
      <c r="J118" s="563"/>
      <c r="K118" s="564" t="s">
        <v>5748</v>
      </c>
      <c r="L118" s="53"/>
      <c r="M118" s="54"/>
      <c r="N118" s="1804">
        <v>45238</v>
      </c>
      <c r="O118" s="52"/>
      <c r="P118" s="54"/>
      <c r="Q118" s="1804">
        <v>45251</v>
      </c>
      <c r="R118" s="1805">
        <v>45251</v>
      </c>
    </row>
    <row r="119" spans="1:18" s="61" customFormat="1" ht="19.5" customHeight="1">
      <c r="A119" s="210" t="s">
        <v>276</v>
      </c>
      <c r="B119" s="1801"/>
      <c r="C119" s="17">
        <f t="shared" si="9"/>
        <v>79</v>
      </c>
      <c r="D119" s="599" t="s">
        <v>279</v>
      </c>
      <c r="E119" s="599" t="s">
        <v>279</v>
      </c>
      <c r="F119" s="1802" t="s">
        <v>5749</v>
      </c>
      <c r="G119" s="1803">
        <v>10</v>
      </c>
      <c r="H119" s="952">
        <v>25</v>
      </c>
      <c r="I119" s="562">
        <f t="shared" si="8"/>
        <v>250</v>
      </c>
      <c r="J119" s="563"/>
      <c r="K119" s="564" t="s">
        <v>5750</v>
      </c>
      <c r="L119" s="53"/>
      <c r="M119" s="54"/>
      <c r="N119" s="1804">
        <v>45238</v>
      </c>
      <c r="O119" s="52"/>
      <c r="P119" s="54"/>
      <c r="Q119" s="1804">
        <v>45251</v>
      </c>
      <c r="R119" s="1805">
        <v>45251</v>
      </c>
    </row>
    <row r="120" spans="1:18" s="61" customFormat="1" ht="19.5" customHeight="1">
      <c r="A120" s="210" t="s">
        <v>642</v>
      </c>
      <c r="B120" s="1801"/>
      <c r="C120" s="17">
        <f t="shared" si="9"/>
        <v>80</v>
      </c>
      <c r="D120" s="105" t="s">
        <v>270</v>
      </c>
      <c r="E120" s="105" t="s">
        <v>167</v>
      </c>
      <c r="F120" s="1802" t="s">
        <v>5751</v>
      </c>
      <c r="G120" s="1803">
        <v>1</v>
      </c>
      <c r="H120" s="952">
        <v>5494</v>
      </c>
      <c r="I120" s="562">
        <f t="shared" si="8"/>
        <v>5494</v>
      </c>
      <c r="J120" s="563"/>
      <c r="K120" s="564" t="s">
        <v>5752</v>
      </c>
      <c r="L120" s="53"/>
      <c r="M120" s="54"/>
      <c r="N120" s="1804">
        <v>45238</v>
      </c>
      <c r="O120" s="52"/>
      <c r="P120" s="54"/>
      <c r="Q120" s="1804">
        <v>45251</v>
      </c>
      <c r="R120" s="1805">
        <v>45251</v>
      </c>
    </row>
    <row r="121" spans="1:18" s="61" customFormat="1" ht="19.5" customHeight="1">
      <c r="A121" s="210" t="s">
        <v>276</v>
      </c>
      <c r="B121" s="1801"/>
      <c r="C121" s="17">
        <f t="shared" si="9"/>
        <v>81</v>
      </c>
      <c r="D121" s="599" t="s">
        <v>279</v>
      </c>
      <c r="E121" s="599" t="s">
        <v>279</v>
      </c>
      <c r="F121" s="1802" t="s">
        <v>5753</v>
      </c>
      <c r="G121" s="1803">
        <v>10</v>
      </c>
      <c r="H121" s="952">
        <v>54</v>
      </c>
      <c r="I121" s="562">
        <f t="shared" si="8"/>
        <v>540</v>
      </c>
      <c r="J121" s="563"/>
      <c r="K121" s="564" t="s">
        <v>5754</v>
      </c>
      <c r="L121" s="53"/>
      <c r="M121" s="54"/>
      <c r="N121" s="1804">
        <v>45238</v>
      </c>
      <c r="O121" s="52"/>
      <c r="P121" s="54"/>
      <c r="Q121" s="1804">
        <v>45251</v>
      </c>
      <c r="R121" s="1805">
        <v>45251</v>
      </c>
    </row>
    <row r="122" spans="1:18" s="61" customFormat="1" ht="19.5" customHeight="1">
      <c r="A122" s="210" t="s">
        <v>282</v>
      </c>
      <c r="B122" s="1801"/>
      <c r="C122" s="17">
        <f t="shared" si="9"/>
        <v>82</v>
      </c>
      <c r="D122" s="599" t="s">
        <v>279</v>
      </c>
      <c r="E122" s="599" t="s">
        <v>279</v>
      </c>
      <c r="F122" s="1802" t="s">
        <v>5755</v>
      </c>
      <c r="G122" s="1803">
        <v>1</v>
      </c>
      <c r="H122" s="952">
        <v>970</v>
      </c>
      <c r="I122" s="562">
        <f t="shared" si="8"/>
        <v>970</v>
      </c>
      <c r="J122" s="563"/>
      <c r="K122" s="564" t="s">
        <v>2459</v>
      </c>
      <c r="L122" s="53"/>
      <c r="M122" s="54"/>
      <c r="N122" s="1804">
        <v>45238</v>
      </c>
      <c r="O122" s="52"/>
      <c r="P122" s="54"/>
      <c r="Q122" s="1804">
        <v>45251</v>
      </c>
      <c r="R122" s="1805">
        <v>45251</v>
      </c>
    </row>
    <row r="123" spans="1:18" s="8" customFormat="1" ht="19.5" customHeight="1">
      <c r="A123" s="210" t="s">
        <v>628</v>
      </c>
      <c r="B123" s="1772"/>
      <c r="C123" s="17">
        <f t="shared" si="9"/>
        <v>83</v>
      </c>
      <c r="D123" s="17" t="s">
        <v>167</v>
      </c>
      <c r="E123" s="17" t="s">
        <v>167</v>
      </c>
      <c r="F123" s="1774" t="s">
        <v>1528</v>
      </c>
      <c r="G123" s="109">
        <v>1</v>
      </c>
      <c r="H123" s="108">
        <v>870</v>
      </c>
      <c r="I123" s="558">
        <f t="shared" si="8"/>
        <v>870</v>
      </c>
      <c r="J123" s="559"/>
      <c r="K123" s="53" t="s">
        <v>1529</v>
      </c>
      <c r="L123" s="26"/>
      <c r="M123" s="18"/>
      <c r="N123" s="1763">
        <v>45238</v>
      </c>
      <c r="O123" s="17"/>
      <c r="P123" s="18"/>
      <c r="Q123" s="1763">
        <v>45251</v>
      </c>
      <c r="R123" s="1765">
        <v>45251</v>
      </c>
    </row>
    <row r="124" spans="1:18" s="8" customFormat="1" ht="19.5" customHeight="1">
      <c r="B124" s="1772"/>
      <c r="C124" s="117"/>
      <c r="D124" s="98"/>
      <c r="E124" s="98"/>
      <c r="F124" s="179"/>
      <c r="G124" s="108"/>
      <c r="H124" s="108"/>
      <c r="I124" s="118"/>
      <c r="J124" s="208"/>
      <c r="K124" s="120"/>
      <c r="L124" s="26"/>
      <c r="M124" s="18"/>
      <c r="N124" s="1763"/>
      <c r="O124" s="17"/>
      <c r="P124" s="18"/>
      <c r="Q124" s="1763"/>
      <c r="R124" s="1765"/>
    </row>
    <row r="125" spans="1:18" s="8" customFormat="1" ht="19.5" customHeight="1">
      <c r="B125" s="1772"/>
      <c r="C125" s="117"/>
      <c r="D125" s="98"/>
      <c r="E125" s="98"/>
      <c r="F125" s="179"/>
      <c r="G125" s="108"/>
      <c r="H125" s="108"/>
      <c r="I125" s="118"/>
      <c r="J125" s="208"/>
      <c r="K125" s="120"/>
      <c r="L125" s="26"/>
      <c r="M125" s="18"/>
      <c r="N125" s="1763"/>
      <c r="O125" s="17"/>
      <c r="P125" s="18"/>
      <c r="Q125" s="1763"/>
      <c r="R125" s="1765"/>
    </row>
    <row r="126" spans="1:18" s="8" customFormat="1" ht="19.5" customHeight="1">
      <c r="B126" s="1772"/>
      <c r="C126" s="17"/>
      <c r="D126" s="932"/>
      <c r="E126" s="932"/>
      <c r="F126" s="1784">
        <f>SUM(I112:I123)</f>
        <v>56450</v>
      </c>
      <c r="G126" s="26"/>
      <c r="H126" s="94"/>
      <c r="I126" s="93"/>
      <c r="J126" s="22"/>
      <c r="K126" s="26"/>
      <c r="L126" s="26"/>
      <c r="M126" s="18"/>
      <c r="N126" s="1763"/>
      <c r="O126" s="17"/>
      <c r="P126" s="18"/>
      <c r="Q126" s="1763"/>
      <c r="R126" s="1765"/>
    </row>
    <row r="127" spans="1:18" s="8" customFormat="1" ht="19.5" customHeight="1">
      <c r="B127" s="1772"/>
      <c r="C127" s="17"/>
      <c r="D127" s="17"/>
      <c r="E127" s="17"/>
      <c r="F127" s="1773"/>
      <c r="G127" s="177"/>
      <c r="H127" s="118"/>
      <c r="I127" s="118"/>
      <c r="J127" s="208"/>
      <c r="K127" s="24"/>
      <c r="L127" s="26"/>
      <c r="M127" s="18"/>
      <c r="N127" s="1763"/>
      <c r="O127" s="17"/>
      <c r="P127" s="18"/>
      <c r="Q127" s="1763"/>
      <c r="R127" s="1765"/>
    </row>
    <row r="128" spans="1:18" s="8" customFormat="1" ht="19.5" customHeight="1">
      <c r="B128" s="1772"/>
      <c r="C128" s="17"/>
      <c r="D128" s="17"/>
      <c r="E128" s="17"/>
      <c r="F128" s="1773"/>
      <c r="G128" s="177"/>
      <c r="H128" s="118"/>
      <c r="I128" s="118"/>
      <c r="J128" s="208"/>
      <c r="K128" s="24"/>
      <c r="L128" s="26"/>
      <c r="M128" s="18"/>
      <c r="N128" s="1763"/>
      <c r="O128" s="17"/>
      <c r="P128" s="18"/>
      <c r="Q128" s="1763"/>
      <c r="R128" s="1765"/>
    </row>
    <row r="129" spans="2:18" s="8" customFormat="1" ht="19.5" customHeight="1">
      <c r="B129" s="1772"/>
      <c r="C129" s="17"/>
      <c r="D129" s="17"/>
      <c r="E129" s="17"/>
      <c r="F129" s="1773"/>
      <c r="G129" s="177"/>
      <c r="H129" s="118"/>
      <c r="I129" s="118"/>
      <c r="J129" s="208"/>
      <c r="K129" s="24"/>
      <c r="L129" s="26"/>
      <c r="M129" s="18"/>
      <c r="N129" s="1763"/>
      <c r="O129" s="17"/>
      <c r="P129" s="18"/>
      <c r="Q129" s="1763"/>
      <c r="R129" s="1765"/>
    </row>
    <row r="130" spans="2:18" s="8" customFormat="1" ht="19.5" customHeight="1">
      <c r="B130" s="1772"/>
      <c r="C130" s="17"/>
      <c r="D130" s="17"/>
      <c r="E130" s="17"/>
      <c r="F130" s="1773"/>
      <c r="G130" s="177"/>
      <c r="H130" s="118"/>
      <c r="I130" s="118"/>
      <c r="J130" s="208"/>
      <c r="K130" s="24"/>
      <c r="L130" s="26"/>
      <c r="M130" s="18"/>
      <c r="N130" s="1763"/>
      <c r="O130" s="17"/>
      <c r="P130" s="18"/>
      <c r="Q130" s="1763"/>
      <c r="R130" s="1765"/>
    </row>
    <row r="131" spans="2:18" s="8" customFormat="1" ht="19.5" customHeight="1">
      <c r="C131" s="17"/>
      <c r="D131" s="18"/>
      <c r="E131" s="18"/>
      <c r="F131" s="1806"/>
      <c r="G131" s="177"/>
      <c r="H131" s="118"/>
      <c r="I131" s="118"/>
      <c r="J131" s="208"/>
      <c r="K131" s="209"/>
      <c r="L131" s="26"/>
      <c r="M131" s="18"/>
      <c r="N131" s="30"/>
      <c r="O131" s="17"/>
      <c r="P131" s="18"/>
      <c r="Q131" s="30"/>
      <c r="R131" s="1009"/>
    </row>
    <row r="132" spans="2:18" s="8" customFormat="1" ht="19.5" customHeight="1">
      <c r="C132" s="17"/>
      <c r="D132" s="18"/>
      <c r="E132" s="18"/>
      <c r="F132" s="1806"/>
      <c r="G132" s="177"/>
      <c r="H132" s="118"/>
      <c r="I132" s="118"/>
      <c r="J132" s="208"/>
      <c r="K132" s="209"/>
      <c r="L132" s="26"/>
      <c r="M132" s="18"/>
      <c r="N132" s="30"/>
      <c r="O132" s="17"/>
      <c r="P132" s="18"/>
      <c r="Q132" s="30"/>
      <c r="R132" s="1009"/>
    </row>
    <row r="133" spans="2:18" s="8" customFormat="1" ht="19.5" customHeight="1">
      <c r="C133" s="17"/>
      <c r="D133" s="18"/>
      <c r="E133" s="18"/>
      <c r="F133" s="1806"/>
      <c r="G133" s="177"/>
      <c r="H133" s="118"/>
      <c r="I133" s="118"/>
      <c r="J133" s="208"/>
      <c r="K133" s="209"/>
      <c r="L133" s="26"/>
      <c r="M133" s="18"/>
      <c r="N133" s="30"/>
      <c r="O133" s="17"/>
      <c r="P133" s="18"/>
      <c r="Q133" s="30"/>
      <c r="R133" s="1009"/>
    </row>
    <row r="134" spans="2:18" s="8" customFormat="1" ht="19.5" customHeight="1">
      <c r="C134" s="17"/>
      <c r="D134" s="18"/>
      <c r="E134" s="18"/>
      <c r="F134" s="1807"/>
      <c r="G134" s="1808"/>
      <c r="H134" s="177"/>
      <c r="I134" s="118"/>
      <c r="J134" s="20"/>
      <c r="K134" s="209"/>
      <c r="L134" s="26"/>
      <c r="M134" s="18"/>
      <c r="N134" s="30"/>
      <c r="O134" s="17"/>
      <c r="P134" s="18"/>
      <c r="Q134" s="30"/>
      <c r="R134" s="1009"/>
    </row>
    <row r="135" spans="2:18" s="8" customFormat="1" ht="19.5" customHeight="1">
      <c r="C135" s="17"/>
      <c r="D135" s="18"/>
      <c r="E135" s="18"/>
      <c r="F135" s="1807"/>
      <c r="G135" s="1808"/>
      <c r="H135" s="177"/>
      <c r="I135" s="118"/>
      <c r="J135" s="20"/>
      <c r="K135" s="209"/>
      <c r="L135" s="26"/>
      <c r="M135" s="18"/>
      <c r="N135" s="30"/>
      <c r="O135" s="17"/>
      <c r="P135" s="18"/>
      <c r="Q135" s="30"/>
      <c r="R135" s="1009"/>
    </row>
    <row r="136" spans="2:18" s="8" customFormat="1" ht="19.5" customHeight="1">
      <c r="C136" s="17"/>
      <c r="D136" s="18"/>
      <c r="E136" s="18"/>
      <c r="F136" s="1807"/>
      <c r="G136" s="1808"/>
      <c r="H136" s="177"/>
      <c r="I136" s="118"/>
      <c r="J136" s="20"/>
      <c r="K136" s="209"/>
      <c r="L136" s="26"/>
      <c r="M136" s="18"/>
      <c r="N136" s="30"/>
      <c r="O136" s="17"/>
      <c r="P136" s="18"/>
      <c r="Q136" s="30"/>
      <c r="R136" s="1009"/>
    </row>
    <row r="137" spans="2:18" s="8" customFormat="1" ht="19.5" customHeight="1">
      <c r="C137" s="17"/>
      <c r="D137" s="18"/>
      <c r="E137" s="18"/>
      <c r="F137" s="1809"/>
      <c r="G137" s="1810"/>
      <c r="H137" s="18"/>
      <c r="I137" s="118"/>
      <c r="J137" s="26"/>
      <c r="K137" s="1811"/>
      <c r="L137" s="26"/>
      <c r="M137" s="18"/>
      <c r="N137" s="30"/>
      <c r="O137" s="17"/>
      <c r="P137" s="18"/>
      <c r="Q137" s="30"/>
      <c r="R137" s="1009"/>
    </row>
    <row r="138" spans="2:18" s="8" customFormat="1" ht="19.5" customHeight="1">
      <c r="C138" s="17"/>
      <c r="D138" s="18"/>
      <c r="E138" s="18"/>
      <c r="F138" s="1809"/>
      <c r="G138" s="1810"/>
      <c r="H138" s="18"/>
      <c r="I138" s="118"/>
      <c r="J138" s="26"/>
      <c r="K138" s="1811"/>
      <c r="L138" s="26"/>
      <c r="M138" s="18"/>
      <c r="N138" s="30"/>
      <c r="O138" s="17"/>
      <c r="P138" s="18"/>
      <c r="Q138" s="30"/>
      <c r="R138" s="1009"/>
    </row>
    <row r="139" spans="2:18" s="8" customFormat="1" ht="19.5" customHeight="1">
      <c r="C139" s="17"/>
      <c r="D139" s="18"/>
      <c r="E139" s="18"/>
      <c r="F139" s="1809"/>
      <c r="G139" s="1810"/>
      <c r="H139" s="18"/>
      <c r="I139" s="118"/>
      <c r="J139" s="26"/>
      <c r="K139" s="1811"/>
      <c r="L139" s="26"/>
      <c r="M139" s="18"/>
      <c r="N139" s="30"/>
      <c r="O139" s="17"/>
      <c r="P139" s="18"/>
      <c r="Q139" s="30"/>
      <c r="R139" s="1009"/>
    </row>
    <row r="140" spans="2:18" s="8" customFormat="1" ht="19.5" customHeight="1">
      <c r="C140" s="17"/>
      <c r="D140" s="18"/>
      <c r="E140" s="18"/>
      <c r="F140" s="1809"/>
      <c r="G140" s="1810"/>
      <c r="H140" s="18"/>
      <c r="I140" s="118"/>
      <c r="J140" s="26"/>
      <c r="K140" s="1811"/>
      <c r="L140" s="26"/>
      <c r="M140" s="18"/>
      <c r="N140" s="30"/>
      <c r="O140" s="17"/>
      <c r="P140" s="18"/>
      <c r="Q140" s="30"/>
      <c r="R140" s="1009"/>
    </row>
    <row r="141" spans="2:18" s="8" customFormat="1" ht="19.5" customHeight="1">
      <c r="C141" s="17"/>
      <c r="D141" s="18"/>
      <c r="E141" s="18"/>
      <c r="F141" s="1806"/>
      <c r="G141" s="177"/>
      <c r="H141" s="177"/>
      <c r="I141" s="118"/>
      <c r="J141" s="208"/>
      <c r="K141" s="209"/>
      <c r="L141" s="26"/>
      <c r="M141" s="18"/>
      <c r="N141" s="30"/>
      <c r="O141" s="17"/>
      <c r="P141" s="18"/>
      <c r="Q141" s="30"/>
      <c r="R141" s="1009"/>
    </row>
    <row r="142" spans="2:18" s="8" customFormat="1" ht="19.5" customHeight="1">
      <c r="C142" s="17"/>
      <c r="D142" s="18"/>
      <c r="E142" s="18"/>
      <c r="F142" s="1806"/>
      <c r="G142" s="177"/>
      <c r="H142" s="177"/>
      <c r="I142" s="118"/>
      <c r="J142" s="208"/>
      <c r="K142" s="209"/>
      <c r="L142" s="26"/>
      <c r="M142" s="18"/>
      <c r="N142" s="30"/>
      <c r="O142" s="17"/>
      <c r="P142" s="18"/>
      <c r="Q142" s="30"/>
      <c r="R142" s="1009"/>
    </row>
    <row r="143" spans="2:18" s="8" customFormat="1" ht="19.5" customHeight="1">
      <c r="C143" s="17"/>
      <c r="D143" s="18"/>
      <c r="E143" s="18"/>
      <c r="F143" s="1806"/>
      <c r="G143" s="177"/>
      <c r="H143" s="118"/>
      <c r="I143" s="118"/>
      <c r="J143" s="208"/>
      <c r="K143" s="209"/>
      <c r="L143" s="26"/>
      <c r="M143" s="18"/>
      <c r="N143" s="30"/>
      <c r="O143" s="17"/>
      <c r="P143" s="18"/>
      <c r="Q143" s="30"/>
      <c r="R143" s="1009"/>
    </row>
    <row r="144" spans="2:18" s="8" customFormat="1" ht="19.5" customHeight="1">
      <c r="C144" s="17"/>
      <c r="D144" s="18"/>
      <c r="E144" s="18"/>
      <c r="F144" s="1812"/>
      <c r="G144" s="177"/>
      <c r="H144" s="118"/>
      <c r="I144" s="118"/>
      <c r="J144" s="208"/>
      <c r="K144" s="209"/>
      <c r="L144" s="26"/>
      <c r="M144" s="18"/>
      <c r="N144" s="30"/>
      <c r="O144" s="17"/>
      <c r="P144" s="18"/>
      <c r="Q144" s="30"/>
      <c r="R144" s="1009"/>
    </row>
    <row r="145" spans="3:18" s="8" customFormat="1" ht="19.5" customHeight="1">
      <c r="C145" s="17"/>
      <c r="D145" s="18"/>
      <c r="E145" s="18"/>
      <c r="F145" s="1812"/>
      <c r="G145" s="177"/>
      <c r="H145" s="118"/>
      <c r="I145" s="118"/>
      <c r="J145" s="208"/>
      <c r="K145" s="209"/>
      <c r="L145" s="26"/>
      <c r="M145" s="18"/>
      <c r="N145" s="30"/>
      <c r="O145" s="17"/>
      <c r="P145" s="18"/>
      <c r="Q145" s="30"/>
      <c r="R145" s="1009"/>
    </row>
    <row r="146" spans="3:18" s="8" customFormat="1" ht="19.5" customHeight="1">
      <c r="C146" s="17"/>
      <c r="D146" s="18"/>
      <c r="E146" s="18"/>
      <c r="F146" s="1812"/>
      <c r="G146" s="177"/>
      <c r="H146" s="118"/>
      <c r="I146" s="118"/>
      <c r="J146" s="208"/>
      <c r="K146" s="209"/>
      <c r="L146" s="26"/>
      <c r="M146" s="18"/>
      <c r="N146" s="30"/>
      <c r="O146" s="17"/>
      <c r="P146" s="18"/>
      <c r="Q146" s="30"/>
      <c r="R146" s="1009"/>
    </row>
    <row r="147" spans="3:18" s="8" customFormat="1" ht="19.5" customHeight="1">
      <c r="C147" s="17"/>
      <c r="D147" s="18"/>
      <c r="E147" s="18"/>
      <c r="F147" s="1812"/>
      <c r="G147" s="177"/>
      <c r="H147" s="118"/>
      <c r="I147" s="118"/>
      <c r="J147" s="208"/>
      <c r="K147" s="209"/>
      <c r="L147" s="26"/>
      <c r="M147" s="18"/>
      <c r="N147" s="30"/>
      <c r="O147" s="17"/>
      <c r="P147" s="18"/>
      <c r="Q147" s="30"/>
      <c r="R147" s="1009"/>
    </row>
    <row r="148" spans="3:18" s="8" customFormat="1" ht="19.5" customHeight="1">
      <c r="C148" s="17"/>
      <c r="D148" s="18"/>
      <c r="E148" s="18"/>
      <c r="F148" s="1812"/>
      <c r="G148" s="177"/>
      <c r="H148" s="118"/>
      <c r="I148" s="118"/>
      <c r="J148" s="208"/>
      <c r="K148" s="209"/>
      <c r="L148" s="26"/>
      <c r="M148" s="18"/>
      <c r="N148" s="30"/>
      <c r="O148" s="17"/>
      <c r="P148" s="18"/>
      <c r="Q148" s="30"/>
      <c r="R148" s="1009"/>
    </row>
    <row r="149" spans="3:18" s="8" customFormat="1" ht="19.5" customHeight="1">
      <c r="C149" s="17"/>
      <c r="D149" s="18"/>
      <c r="E149" s="18"/>
      <c r="F149" s="1812"/>
      <c r="G149" s="177"/>
      <c r="H149" s="118"/>
      <c r="I149" s="118"/>
      <c r="J149" s="208"/>
      <c r="K149" s="209"/>
      <c r="L149" s="26"/>
      <c r="M149" s="18"/>
      <c r="N149" s="30"/>
      <c r="O149" s="17"/>
      <c r="P149" s="18"/>
      <c r="Q149" s="30"/>
      <c r="R149" s="1009"/>
    </row>
    <row r="150" spans="3:18" s="8" customFormat="1" ht="19.5" customHeight="1">
      <c r="C150" s="17"/>
      <c r="D150" s="18"/>
      <c r="E150" s="18"/>
      <c r="F150" s="1812"/>
      <c r="G150" s="177"/>
      <c r="H150" s="118"/>
      <c r="I150" s="118"/>
      <c r="J150" s="208"/>
      <c r="K150" s="209"/>
      <c r="L150" s="26"/>
      <c r="M150" s="18"/>
      <c r="N150" s="30"/>
      <c r="O150" s="17"/>
      <c r="P150" s="18"/>
      <c r="Q150" s="30"/>
      <c r="R150" s="1009"/>
    </row>
    <row r="151" spans="3:18" s="8" customFormat="1" ht="19.5" customHeight="1">
      <c r="C151" s="17"/>
      <c r="D151" s="18"/>
      <c r="E151" s="18"/>
      <c r="F151" s="1812"/>
      <c r="G151" s="177"/>
      <c r="H151" s="118"/>
      <c r="I151" s="118"/>
      <c r="J151" s="208"/>
      <c r="K151" s="209"/>
      <c r="L151" s="26"/>
      <c r="M151" s="18"/>
      <c r="N151" s="30"/>
      <c r="O151" s="17"/>
      <c r="P151" s="18"/>
      <c r="Q151" s="30"/>
      <c r="R151" s="1009"/>
    </row>
    <row r="152" spans="3:18" s="8" customFormat="1" ht="19.5" customHeight="1">
      <c r="C152" s="17"/>
      <c r="D152" s="18"/>
      <c r="E152" s="18"/>
      <c r="F152" s="1812"/>
      <c r="G152" s="177"/>
      <c r="H152" s="118"/>
      <c r="I152" s="118"/>
      <c r="J152" s="208"/>
      <c r="K152" s="209"/>
      <c r="L152" s="26"/>
      <c r="M152" s="18"/>
      <c r="N152" s="30"/>
      <c r="O152" s="17"/>
      <c r="P152" s="18"/>
      <c r="Q152" s="30"/>
      <c r="R152" s="1009"/>
    </row>
    <row r="153" spans="3:18" s="8" customFormat="1" ht="19.5" customHeight="1">
      <c r="C153" s="17"/>
      <c r="D153" s="18"/>
      <c r="E153" s="18"/>
      <c r="F153" s="1812"/>
      <c r="G153" s="177"/>
      <c r="H153" s="118"/>
      <c r="I153" s="118"/>
      <c r="J153" s="208"/>
      <c r="K153" s="209"/>
      <c r="L153" s="26"/>
      <c r="M153" s="18"/>
      <c r="N153" s="30"/>
      <c r="O153" s="17"/>
      <c r="P153" s="18"/>
      <c r="Q153" s="30"/>
      <c r="R153" s="1009"/>
    </row>
    <row r="154" spans="3:18" s="8" customFormat="1" ht="19.5" customHeight="1">
      <c r="C154" s="17"/>
      <c r="D154" s="18"/>
      <c r="E154" s="18"/>
      <c r="F154" s="1812"/>
      <c r="G154" s="177"/>
      <c r="H154" s="118"/>
      <c r="I154" s="118"/>
      <c r="J154" s="208"/>
      <c r="K154" s="209"/>
      <c r="L154" s="26"/>
      <c r="M154" s="18"/>
      <c r="N154" s="30"/>
      <c r="O154" s="17"/>
      <c r="P154" s="18"/>
      <c r="Q154" s="30"/>
      <c r="R154" s="1009"/>
    </row>
    <row r="155" spans="3:18" s="8" customFormat="1" ht="19.5" customHeight="1">
      <c r="C155" s="17"/>
      <c r="D155" s="18"/>
      <c r="E155" s="18"/>
      <c r="F155" s="1812"/>
      <c r="G155" s="177"/>
      <c r="H155" s="118"/>
      <c r="I155" s="118"/>
      <c r="J155" s="208"/>
      <c r="K155" s="209"/>
      <c r="L155" s="26"/>
      <c r="M155" s="18"/>
      <c r="N155" s="30"/>
      <c r="O155" s="17"/>
      <c r="P155" s="18"/>
      <c r="Q155" s="30"/>
      <c r="R155" s="1009"/>
    </row>
    <row r="156" spans="3:18" s="8" customFormat="1" ht="19.5" customHeight="1">
      <c r="C156" s="17"/>
      <c r="D156" s="18"/>
      <c r="E156" s="18"/>
      <c r="F156" s="1812"/>
      <c r="G156" s="177"/>
      <c r="H156" s="118"/>
      <c r="I156" s="118"/>
      <c r="J156" s="208"/>
      <c r="K156" s="209"/>
      <c r="L156" s="26"/>
      <c r="M156" s="18"/>
      <c r="N156" s="30"/>
      <c r="O156" s="17"/>
      <c r="P156" s="18"/>
      <c r="Q156" s="30"/>
      <c r="R156" s="1009"/>
    </row>
    <row r="157" spans="3:18" s="8" customFormat="1" ht="19.5" customHeight="1">
      <c r="C157" s="17"/>
      <c r="D157" s="18"/>
      <c r="E157" s="18"/>
      <c r="F157" s="1812"/>
      <c r="G157" s="177"/>
      <c r="H157" s="118"/>
      <c r="I157" s="118"/>
      <c r="J157" s="208"/>
      <c r="K157" s="209"/>
      <c r="L157" s="26"/>
      <c r="M157" s="18"/>
      <c r="N157" s="30"/>
      <c r="O157" s="17"/>
      <c r="P157" s="18"/>
      <c r="Q157" s="30"/>
      <c r="R157" s="1009"/>
    </row>
    <row r="158" spans="3:18" s="8" customFormat="1" ht="19.5" customHeight="1">
      <c r="C158" s="17"/>
      <c r="D158" s="18"/>
      <c r="E158" s="18"/>
      <c r="F158" s="1812"/>
      <c r="G158" s="177"/>
      <c r="H158" s="118"/>
      <c r="I158" s="118"/>
      <c r="J158" s="208"/>
      <c r="K158" s="209"/>
      <c r="L158" s="26"/>
      <c r="M158" s="18"/>
      <c r="N158" s="30"/>
      <c r="O158" s="17"/>
      <c r="P158" s="18"/>
      <c r="Q158" s="30"/>
      <c r="R158" s="1009"/>
    </row>
    <row r="159" spans="3:18" s="8" customFormat="1" ht="19.5" customHeight="1">
      <c r="C159" s="17"/>
      <c r="D159" s="18"/>
      <c r="E159" s="18"/>
      <c r="F159" s="1812"/>
      <c r="G159" s="177"/>
      <c r="H159" s="118"/>
      <c r="I159" s="118"/>
      <c r="J159" s="208"/>
      <c r="K159" s="209"/>
      <c r="L159" s="26"/>
      <c r="M159" s="18"/>
      <c r="N159" s="30"/>
      <c r="O159" s="17"/>
      <c r="P159" s="18"/>
      <c r="Q159" s="30"/>
      <c r="R159" s="1009"/>
    </row>
    <row r="160" spans="3:18" s="8" customFormat="1" ht="19.5" customHeight="1">
      <c r="C160" s="17"/>
      <c r="D160" s="18"/>
      <c r="E160" s="18"/>
      <c r="F160" s="1812"/>
      <c r="G160" s="177"/>
      <c r="H160" s="118"/>
      <c r="I160" s="118"/>
      <c r="J160" s="208"/>
      <c r="K160" s="209"/>
      <c r="L160" s="26"/>
      <c r="M160" s="18"/>
      <c r="N160" s="30"/>
      <c r="O160" s="17"/>
      <c r="P160" s="18"/>
      <c r="Q160" s="30"/>
      <c r="R160" s="1009"/>
    </row>
    <row r="161" spans="3:18" s="8" customFormat="1" ht="19.5" customHeight="1">
      <c r="C161" s="17"/>
      <c r="D161" s="18"/>
      <c r="E161" s="18"/>
      <c r="F161" s="1812"/>
      <c r="G161" s="177"/>
      <c r="H161" s="118"/>
      <c r="I161" s="118"/>
      <c r="J161" s="208"/>
      <c r="K161" s="209"/>
      <c r="L161" s="26"/>
      <c r="M161" s="18"/>
      <c r="N161" s="30"/>
      <c r="O161" s="17"/>
      <c r="P161" s="18"/>
      <c r="Q161" s="30"/>
      <c r="R161" s="1009"/>
    </row>
    <row r="162" spans="3:18" s="8" customFormat="1" ht="19.5" customHeight="1">
      <c r="C162" s="17"/>
      <c r="D162" s="18"/>
      <c r="E162" s="18"/>
      <c r="F162" s="1812"/>
      <c r="G162" s="177"/>
      <c r="H162" s="118"/>
      <c r="I162" s="118"/>
      <c r="J162" s="208"/>
      <c r="K162" s="209"/>
      <c r="L162" s="26"/>
      <c r="M162" s="18"/>
      <c r="N162" s="30"/>
      <c r="O162" s="17"/>
      <c r="P162" s="18"/>
      <c r="Q162" s="30"/>
      <c r="R162" s="1009"/>
    </row>
    <row r="163" spans="3:18" s="8" customFormat="1" ht="19.5" customHeight="1">
      <c r="C163" s="17"/>
      <c r="D163" s="18"/>
      <c r="E163" s="18"/>
      <c r="F163" s="1812"/>
      <c r="G163" s="177"/>
      <c r="H163" s="118"/>
      <c r="I163" s="118"/>
      <c r="J163" s="208"/>
      <c r="K163" s="209"/>
      <c r="L163" s="26"/>
      <c r="M163" s="18"/>
      <c r="N163" s="30"/>
      <c r="O163" s="17"/>
      <c r="P163" s="18"/>
      <c r="Q163" s="30"/>
      <c r="R163" s="1009"/>
    </row>
    <row r="164" spans="3:18" s="8" customFormat="1" ht="19.5" customHeight="1">
      <c r="C164" s="17"/>
      <c r="D164" s="18"/>
      <c r="E164" s="18"/>
      <c r="F164" s="1812"/>
      <c r="G164" s="177"/>
      <c r="H164" s="118"/>
      <c r="I164" s="118"/>
      <c r="J164" s="208"/>
      <c r="K164" s="209"/>
      <c r="L164" s="26"/>
      <c r="M164" s="18"/>
      <c r="N164" s="30"/>
      <c r="O164" s="17"/>
      <c r="P164" s="18"/>
      <c r="Q164" s="30"/>
      <c r="R164" s="1009"/>
    </row>
    <row r="165" spans="3:18" s="8" customFormat="1" ht="19.5" customHeight="1">
      <c r="C165" s="17"/>
      <c r="D165" s="18"/>
      <c r="E165" s="18"/>
      <c r="F165" s="1812"/>
      <c r="G165" s="177"/>
      <c r="H165" s="118"/>
      <c r="I165" s="118"/>
      <c r="J165" s="208"/>
      <c r="K165" s="209"/>
      <c r="L165" s="26"/>
      <c r="M165" s="18"/>
      <c r="N165" s="30"/>
      <c r="O165" s="17"/>
      <c r="P165" s="18"/>
      <c r="Q165" s="30"/>
      <c r="R165" s="1009"/>
    </row>
    <row r="166" spans="3:18" s="8" customFormat="1" ht="19.5" customHeight="1">
      <c r="C166" s="17"/>
      <c r="D166" s="18"/>
      <c r="E166" s="18"/>
      <c r="F166" s="1812"/>
      <c r="G166" s="177"/>
      <c r="H166" s="118"/>
      <c r="I166" s="118"/>
      <c r="J166" s="208"/>
      <c r="K166" s="209"/>
      <c r="L166" s="26"/>
      <c r="M166" s="18"/>
      <c r="N166" s="30"/>
      <c r="O166" s="17"/>
      <c r="P166" s="18"/>
      <c r="Q166" s="30"/>
      <c r="R166" s="1009"/>
    </row>
    <row r="167" spans="3:18" s="8" customFormat="1" ht="19.5" customHeight="1">
      <c r="C167" s="17"/>
      <c r="D167" s="18"/>
      <c r="E167" s="18"/>
      <c r="F167" s="1812"/>
      <c r="G167" s="177"/>
      <c r="H167" s="118"/>
      <c r="I167" s="118"/>
      <c r="J167" s="208"/>
      <c r="K167" s="209"/>
      <c r="L167" s="26"/>
      <c r="M167" s="18"/>
      <c r="N167" s="30"/>
      <c r="O167" s="17"/>
      <c r="P167" s="18"/>
      <c r="Q167" s="30"/>
      <c r="R167" s="1009"/>
    </row>
    <row r="168" spans="3:18" s="8" customFormat="1" ht="19.5" customHeight="1">
      <c r="C168" s="17"/>
      <c r="D168" s="18"/>
      <c r="E168" s="18"/>
      <c r="F168" s="1812"/>
      <c r="G168" s="177"/>
      <c r="H168" s="118"/>
      <c r="I168" s="118"/>
      <c r="J168" s="208"/>
      <c r="K168" s="209"/>
      <c r="L168" s="26"/>
      <c r="M168" s="18"/>
      <c r="N168" s="30"/>
      <c r="O168" s="17"/>
      <c r="P168" s="18"/>
      <c r="Q168" s="30"/>
      <c r="R168" s="1009"/>
    </row>
    <row r="169" spans="3:18" s="8" customFormat="1" ht="19.5" customHeight="1">
      <c r="C169" s="17"/>
      <c r="D169" s="18"/>
      <c r="E169" s="18"/>
      <c r="F169" s="1812"/>
      <c r="G169" s="177"/>
      <c r="H169" s="118"/>
      <c r="I169" s="118"/>
      <c r="J169" s="208"/>
      <c r="K169" s="209"/>
      <c r="L169" s="26"/>
      <c r="M169" s="18"/>
      <c r="N169" s="30"/>
      <c r="O169" s="17"/>
      <c r="P169" s="18"/>
      <c r="Q169" s="30"/>
      <c r="R169" s="1009"/>
    </row>
    <row r="170" spans="3:18" s="8" customFormat="1" ht="19.5" customHeight="1">
      <c r="C170" s="17"/>
      <c r="D170" s="18"/>
      <c r="E170" s="18"/>
      <c r="F170" s="1812"/>
      <c r="G170" s="177"/>
      <c r="H170" s="118"/>
      <c r="I170" s="118"/>
      <c r="J170" s="208"/>
      <c r="K170" s="209"/>
      <c r="L170" s="26"/>
      <c r="M170" s="18"/>
      <c r="N170" s="30"/>
      <c r="O170" s="17"/>
      <c r="P170" s="18"/>
      <c r="Q170" s="30"/>
      <c r="R170" s="1009"/>
    </row>
    <row r="171" spans="3:18" s="8" customFormat="1" ht="19.5" customHeight="1">
      <c r="C171" s="17"/>
      <c r="D171" s="18"/>
      <c r="E171" s="18"/>
      <c r="F171" s="1812"/>
      <c r="G171" s="177"/>
      <c r="H171" s="118"/>
      <c r="I171" s="118"/>
      <c r="J171" s="208"/>
      <c r="K171" s="209"/>
      <c r="L171" s="26"/>
      <c r="M171" s="18"/>
      <c r="N171" s="30"/>
      <c r="O171" s="17"/>
      <c r="P171" s="18"/>
      <c r="Q171" s="30"/>
      <c r="R171" s="1009"/>
    </row>
    <row r="172" spans="3:18" s="8" customFormat="1" ht="19.5" customHeight="1">
      <c r="C172" s="17"/>
      <c r="D172" s="18"/>
      <c r="E172" s="18"/>
      <c r="F172" s="1812"/>
      <c r="G172" s="177"/>
      <c r="H172" s="118"/>
      <c r="I172" s="118"/>
      <c r="J172" s="208"/>
      <c r="K172" s="209"/>
      <c r="L172" s="26"/>
      <c r="M172" s="18"/>
      <c r="N172" s="30"/>
      <c r="O172" s="17"/>
      <c r="P172" s="18"/>
      <c r="Q172" s="30"/>
      <c r="R172" s="1009"/>
    </row>
    <row r="173" spans="3:18" s="8" customFormat="1" ht="19.5" customHeight="1">
      <c r="C173" s="17"/>
      <c r="D173" s="18"/>
      <c r="E173" s="18"/>
      <c r="F173" s="1812"/>
      <c r="G173" s="177"/>
      <c r="H173" s="118"/>
      <c r="I173" s="118"/>
      <c r="J173" s="208"/>
      <c r="K173" s="209"/>
      <c r="L173" s="26"/>
      <c r="M173" s="18"/>
      <c r="N173" s="30"/>
      <c r="O173" s="17"/>
      <c r="P173" s="18"/>
      <c r="Q173" s="30"/>
      <c r="R173" s="1009"/>
    </row>
    <row r="174" spans="3:18" s="8" customFormat="1" ht="19.5" customHeight="1">
      <c r="C174" s="17"/>
      <c r="D174" s="18"/>
      <c r="E174" s="18"/>
      <c r="F174" s="1812"/>
      <c r="G174" s="177"/>
      <c r="H174" s="118"/>
      <c r="I174" s="118"/>
      <c r="J174" s="208"/>
      <c r="K174" s="209"/>
      <c r="L174" s="26"/>
      <c r="M174" s="18"/>
      <c r="N174" s="30"/>
      <c r="O174" s="17"/>
      <c r="P174" s="18"/>
      <c r="Q174" s="30"/>
      <c r="R174" s="1009"/>
    </row>
    <row r="175" spans="3:18" s="8" customFormat="1" ht="19.5" customHeight="1">
      <c r="C175" s="17"/>
      <c r="D175" s="18"/>
      <c r="E175" s="18"/>
      <c r="F175" s="1812"/>
      <c r="G175" s="177"/>
      <c r="H175" s="118"/>
      <c r="I175" s="118"/>
      <c r="J175" s="208"/>
      <c r="K175" s="209"/>
      <c r="L175" s="26"/>
      <c r="M175" s="18"/>
      <c r="N175" s="30"/>
      <c r="O175" s="17"/>
      <c r="P175" s="18"/>
      <c r="Q175" s="30"/>
      <c r="R175" s="1009"/>
    </row>
    <row r="176" spans="3:18" s="8" customFormat="1" ht="19.5" customHeight="1">
      <c r="C176" s="17"/>
      <c r="D176" s="18"/>
      <c r="E176" s="18"/>
      <c r="F176" s="1812"/>
      <c r="G176" s="177"/>
      <c r="H176" s="118"/>
      <c r="I176" s="118"/>
      <c r="J176" s="208"/>
      <c r="K176" s="209"/>
      <c r="L176" s="26"/>
      <c r="M176" s="18"/>
      <c r="N176" s="30"/>
      <c r="O176" s="17"/>
      <c r="P176" s="18"/>
      <c r="Q176" s="30"/>
      <c r="R176" s="1009"/>
    </row>
    <row r="177" spans="3:18" s="8" customFormat="1" ht="19.5" customHeight="1">
      <c r="C177" s="17"/>
      <c r="D177" s="18"/>
      <c r="E177" s="18"/>
      <c r="F177" s="1812"/>
      <c r="G177" s="177"/>
      <c r="H177" s="118"/>
      <c r="I177" s="118"/>
      <c r="J177" s="208"/>
      <c r="K177" s="209"/>
      <c r="L177" s="26"/>
      <c r="M177" s="18"/>
      <c r="N177" s="30"/>
      <c r="O177" s="17"/>
      <c r="P177" s="18"/>
      <c r="Q177" s="30"/>
      <c r="R177" s="1009"/>
    </row>
    <row r="178" spans="3:18" s="8" customFormat="1" ht="19.5" customHeight="1">
      <c r="C178" s="17"/>
      <c r="D178" s="18"/>
      <c r="E178" s="18"/>
      <c r="F178" s="1812"/>
      <c r="G178" s="177"/>
      <c r="H178" s="118"/>
      <c r="I178" s="118"/>
      <c r="J178" s="208"/>
      <c r="K178" s="209"/>
      <c r="L178" s="26"/>
      <c r="M178" s="18"/>
      <c r="N178" s="30"/>
      <c r="O178" s="17"/>
      <c r="P178" s="18"/>
      <c r="Q178" s="30"/>
      <c r="R178" s="1009"/>
    </row>
    <row r="179" spans="3:18" s="8" customFormat="1" ht="19.5" customHeight="1">
      <c r="C179" s="17"/>
      <c r="D179" s="18"/>
      <c r="E179" s="18"/>
      <c r="F179" s="1812"/>
      <c r="G179" s="177"/>
      <c r="H179" s="118"/>
      <c r="I179" s="118"/>
      <c r="J179" s="208"/>
      <c r="K179" s="209"/>
      <c r="L179" s="26"/>
      <c r="M179" s="18"/>
      <c r="N179" s="30"/>
      <c r="O179" s="17"/>
      <c r="P179" s="18"/>
      <c r="Q179" s="30"/>
      <c r="R179" s="1009"/>
    </row>
    <row r="180" spans="3:18" s="8" customFormat="1" ht="19.5" customHeight="1">
      <c r="C180" s="17"/>
      <c r="D180" s="18"/>
      <c r="E180" s="18"/>
      <c r="F180" s="1812"/>
      <c r="G180" s="177"/>
      <c r="H180" s="118"/>
      <c r="I180" s="118"/>
      <c r="J180" s="208"/>
      <c r="K180" s="209"/>
      <c r="L180" s="26"/>
      <c r="M180" s="18"/>
      <c r="N180" s="30"/>
      <c r="O180" s="17"/>
      <c r="P180" s="18"/>
      <c r="Q180" s="30"/>
      <c r="R180" s="1009"/>
    </row>
    <row r="181" spans="3:18" s="8" customFormat="1" ht="22.5" customHeight="1">
      <c r="C181" s="17"/>
      <c r="D181" s="1754"/>
      <c r="E181" s="1754"/>
      <c r="F181" s="1761"/>
      <c r="G181" s="107"/>
      <c r="H181" s="108"/>
      <c r="I181" s="177"/>
      <c r="J181" s="22"/>
      <c r="K181" s="106"/>
      <c r="L181" s="26"/>
      <c r="M181" s="18"/>
      <c r="N181" s="30"/>
      <c r="O181" s="17"/>
      <c r="P181" s="18"/>
      <c r="Q181" s="30"/>
      <c r="R181" s="1009"/>
    </row>
    <row r="182" spans="3:18" s="8" customFormat="1" ht="18.75" customHeight="1">
      <c r="C182" s="17"/>
      <c r="D182" s="1754"/>
      <c r="E182" s="1754"/>
      <c r="F182" s="1761"/>
      <c r="G182" s="107"/>
      <c r="H182" s="108"/>
      <c r="I182" s="177"/>
      <c r="J182" s="22"/>
      <c r="K182" s="106"/>
      <c r="L182" s="26"/>
      <c r="M182" s="18"/>
      <c r="N182" s="30"/>
      <c r="O182" s="17"/>
      <c r="P182" s="18"/>
      <c r="Q182" s="30"/>
      <c r="R182" s="1009"/>
    </row>
    <row r="183" spans="3:18" s="8" customFormat="1" ht="18.75" customHeight="1">
      <c r="C183" s="17"/>
      <c r="D183" s="18"/>
      <c r="E183" s="18"/>
      <c r="F183" s="1807"/>
      <c r="G183" s="1808"/>
      <c r="H183" s="118"/>
      <c r="I183" s="118"/>
      <c r="J183" s="20"/>
      <c r="K183" s="209"/>
      <c r="L183" s="26"/>
      <c r="M183" s="18"/>
      <c r="N183" s="30"/>
      <c r="O183" s="17"/>
      <c r="P183" s="18"/>
      <c r="Q183" s="30"/>
      <c r="R183" s="1009"/>
    </row>
    <row r="184" spans="3:18" s="8" customFormat="1" ht="19.5" customHeight="1">
      <c r="C184" s="17"/>
      <c r="D184" s="18"/>
      <c r="E184" s="18"/>
      <c r="F184" s="1807"/>
      <c r="G184" s="1808"/>
      <c r="H184" s="118"/>
      <c r="I184" s="118"/>
      <c r="J184" s="20"/>
      <c r="K184" s="209"/>
      <c r="L184" s="26"/>
      <c r="M184" s="18"/>
      <c r="N184" s="30"/>
      <c r="O184" s="17"/>
      <c r="P184" s="18"/>
      <c r="Q184" s="30"/>
      <c r="R184" s="1009"/>
    </row>
    <row r="185" spans="3:18" s="8" customFormat="1" ht="19.5" customHeight="1">
      <c r="C185" s="17"/>
      <c r="D185" s="18"/>
      <c r="E185" s="18"/>
      <c r="F185" s="1809"/>
      <c r="G185" s="1810"/>
      <c r="H185" s="26"/>
      <c r="I185" s="118"/>
      <c r="J185" s="26"/>
      <c r="K185" s="1811"/>
      <c r="L185" s="26"/>
      <c r="M185" s="18"/>
      <c r="N185" s="30"/>
      <c r="O185" s="17"/>
      <c r="P185" s="18"/>
      <c r="Q185" s="30"/>
      <c r="R185" s="1009"/>
    </row>
    <row r="186" spans="3:18" s="8" customFormat="1" ht="19.5" customHeight="1">
      <c r="C186" s="17"/>
      <c r="D186" s="18"/>
      <c r="E186" s="18"/>
      <c r="F186" s="1809"/>
      <c r="G186" s="1810"/>
      <c r="H186" s="26"/>
      <c r="I186" s="118"/>
      <c r="J186" s="26"/>
      <c r="K186" s="1811"/>
      <c r="L186" s="26"/>
      <c r="M186" s="18"/>
      <c r="N186" s="30"/>
      <c r="O186" s="17"/>
      <c r="P186" s="18"/>
      <c r="Q186" s="30"/>
      <c r="R186" s="1009"/>
    </row>
    <row r="187" spans="3:18" s="8" customFormat="1" ht="19.5" customHeight="1">
      <c r="C187" s="17"/>
      <c r="D187" s="1754"/>
      <c r="E187" s="1754"/>
      <c r="F187" s="1813"/>
      <c r="G187" s="107"/>
      <c r="H187" s="108"/>
      <c r="I187" s="177"/>
      <c r="J187" s="22"/>
      <c r="K187" s="176"/>
      <c r="L187" s="26"/>
      <c r="M187" s="18"/>
      <c r="N187" s="30"/>
      <c r="O187" s="17"/>
      <c r="P187" s="18"/>
      <c r="Q187" s="30"/>
      <c r="R187" s="1009"/>
    </row>
    <row r="188" spans="3:18" s="8" customFormat="1" ht="19.5" customHeight="1">
      <c r="C188" s="17"/>
      <c r="D188" s="1754"/>
      <c r="E188" s="1754"/>
      <c r="F188" s="1755"/>
      <c r="G188" s="107"/>
      <c r="H188" s="108"/>
      <c r="I188" s="177"/>
      <c r="J188" s="22"/>
      <c r="K188" s="26"/>
      <c r="L188" s="26"/>
      <c r="M188" s="18"/>
      <c r="N188" s="30"/>
      <c r="O188" s="17"/>
      <c r="P188" s="18"/>
      <c r="Q188" s="30"/>
      <c r="R188" s="1009"/>
    </row>
    <row r="189" spans="3:18" s="8" customFormat="1" ht="19.5" customHeight="1">
      <c r="C189" s="17"/>
      <c r="D189" s="1754"/>
      <c r="E189" s="1754"/>
      <c r="F189" s="1755"/>
      <c r="G189" s="107"/>
      <c r="H189" s="108"/>
      <c r="I189" s="177"/>
      <c r="J189" s="22"/>
      <c r="K189" s="26"/>
      <c r="L189" s="26"/>
      <c r="M189" s="18"/>
      <c r="N189" s="30"/>
      <c r="O189" s="17"/>
      <c r="P189" s="18"/>
      <c r="Q189" s="30"/>
      <c r="R189" s="1009"/>
    </row>
    <row r="190" spans="3:18" s="8" customFormat="1" ht="19.5" customHeight="1">
      <c r="C190" s="17"/>
      <c r="D190" s="1754"/>
      <c r="E190" s="1754"/>
      <c r="F190" s="1755"/>
      <c r="G190" s="107"/>
      <c r="H190" s="108"/>
      <c r="I190" s="177"/>
      <c r="J190" s="22"/>
      <c r="K190" s="26"/>
      <c r="L190" s="26"/>
      <c r="M190" s="18"/>
      <c r="N190" s="30"/>
      <c r="O190" s="17"/>
      <c r="P190" s="18"/>
      <c r="Q190" s="30"/>
      <c r="R190" s="1009"/>
    </row>
    <row r="191" spans="3:18" s="8" customFormat="1" ht="19.5" customHeight="1">
      <c r="C191" s="17"/>
      <c r="D191" s="1754"/>
      <c r="E191" s="1754"/>
      <c r="F191" s="1755"/>
      <c r="G191" s="107"/>
      <c r="H191" s="108"/>
      <c r="I191" s="177"/>
      <c r="J191" s="22"/>
      <c r="K191" s="26"/>
      <c r="L191" s="26"/>
      <c r="M191" s="18"/>
      <c r="N191" s="30"/>
      <c r="O191" s="17"/>
      <c r="P191" s="18"/>
      <c r="Q191" s="30"/>
      <c r="R191" s="1009"/>
    </row>
    <row r="192" spans="3:18" s="8" customFormat="1" ht="19.5" customHeight="1">
      <c r="C192" s="17"/>
      <c r="D192" s="1754"/>
      <c r="E192" s="1754"/>
      <c r="F192" s="1755"/>
      <c r="G192" s="107"/>
      <c r="H192" s="108"/>
      <c r="I192" s="177"/>
      <c r="J192" s="22"/>
      <c r="K192" s="26"/>
      <c r="L192" s="26"/>
      <c r="M192" s="18"/>
      <c r="N192" s="30"/>
      <c r="O192" s="17"/>
      <c r="P192" s="18"/>
      <c r="Q192" s="30"/>
      <c r="R192" s="1009"/>
    </row>
    <row r="193" spans="3:18" s="8" customFormat="1" ht="19.5" customHeight="1">
      <c r="C193" s="17"/>
      <c r="D193" s="1754"/>
      <c r="E193" s="1754"/>
      <c r="F193" s="1755"/>
      <c r="G193" s="107"/>
      <c r="H193" s="108"/>
      <c r="I193" s="177"/>
      <c r="J193" s="22"/>
      <c r="K193" s="26"/>
      <c r="L193" s="26"/>
      <c r="M193" s="18"/>
      <c r="N193" s="30"/>
      <c r="O193" s="17"/>
      <c r="P193" s="18"/>
      <c r="Q193" s="30"/>
      <c r="R193" s="1009"/>
    </row>
    <row r="194" spans="3:18" s="8" customFormat="1" ht="19.5" customHeight="1">
      <c r="C194" s="17"/>
      <c r="D194" s="1754"/>
      <c r="E194" s="1754"/>
      <c r="F194" s="1755"/>
      <c r="G194" s="107"/>
      <c r="H194" s="108"/>
      <c r="I194" s="177"/>
      <c r="J194" s="22"/>
      <c r="K194" s="26"/>
      <c r="L194" s="26"/>
      <c r="M194" s="18"/>
      <c r="N194" s="30"/>
      <c r="O194" s="17"/>
      <c r="P194" s="18"/>
      <c r="Q194" s="30"/>
      <c r="R194" s="1009"/>
    </row>
    <row r="195" spans="3:18" s="8" customFormat="1" ht="19.5" customHeight="1">
      <c r="C195" s="17"/>
      <c r="D195" s="1754"/>
      <c r="E195" s="1754"/>
      <c r="F195" s="1755"/>
      <c r="G195" s="107"/>
      <c r="H195" s="108"/>
      <c r="I195" s="177"/>
      <c r="J195" s="22"/>
      <c r="K195" s="26"/>
      <c r="L195" s="26"/>
      <c r="M195" s="18"/>
      <c r="N195" s="30"/>
      <c r="O195" s="17"/>
      <c r="P195" s="18"/>
      <c r="Q195" s="30"/>
      <c r="R195" s="1009"/>
    </row>
    <row r="196" spans="3:18" s="8" customFormat="1" ht="19.5" customHeight="1">
      <c r="C196" s="17"/>
      <c r="D196" s="1754"/>
      <c r="E196" s="1754"/>
      <c r="F196" s="1755"/>
      <c r="G196" s="107"/>
      <c r="H196" s="108"/>
      <c r="I196" s="177"/>
      <c r="J196" s="22"/>
      <c r="K196" s="26"/>
      <c r="L196" s="26"/>
      <c r="M196" s="18"/>
      <c r="N196" s="30"/>
      <c r="O196" s="17"/>
      <c r="P196" s="18"/>
      <c r="Q196" s="30"/>
      <c r="R196" s="1009"/>
    </row>
    <row r="197" spans="3:18" s="8" customFormat="1" ht="19.5" customHeight="1">
      <c r="C197" s="17"/>
      <c r="D197" s="1754"/>
      <c r="E197" s="1754"/>
      <c r="F197" s="1755"/>
      <c r="G197" s="107"/>
      <c r="H197" s="108"/>
      <c r="I197" s="177"/>
      <c r="J197" s="22"/>
      <c r="K197" s="26"/>
      <c r="L197" s="26"/>
      <c r="M197" s="18"/>
      <c r="N197" s="30"/>
      <c r="O197" s="17"/>
      <c r="P197" s="18"/>
      <c r="Q197" s="30"/>
      <c r="R197" s="1009"/>
    </row>
    <row r="198" spans="3:18" s="8" customFormat="1" ht="19.5" customHeight="1">
      <c r="C198" s="17"/>
      <c r="D198" s="1754"/>
      <c r="E198" s="1754"/>
      <c r="F198" s="1755"/>
      <c r="G198" s="107"/>
      <c r="H198" s="108"/>
      <c r="I198" s="177"/>
      <c r="J198" s="22"/>
      <c r="K198" s="26"/>
      <c r="L198" s="26"/>
      <c r="M198" s="18"/>
      <c r="N198" s="30"/>
      <c r="O198" s="17"/>
      <c r="P198" s="18"/>
      <c r="Q198" s="30"/>
      <c r="R198" s="1009"/>
    </row>
    <row r="199" spans="3:18" s="8" customFormat="1" ht="19.5" customHeight="1">
      <c r="C199" s="17"/>
      <c r="D199" s="1754"/>
      <c r="E199" s="1754"/>
      <c r="F199" s="1755"/>
      <c r="G199" s="107"/>
      <c r="H199" s="108"/>
      <c r="I199" s="177"/>
      <c r="J199" s="22"/>
      <c r="K199" s="26"/>
      <c r="L199" s="26"/>
      <c r="M199" s="18"/>
      <c r="N199" s="30"/>
      <c r="O199" s="17"/>
      <c r="P199" s="18"/>
      <c r="Q199" s="30"/>
      <c r="R199" s="1009"/>
    </row>
    <row r="200" spans="3:18" s="8" customFormat="1" ht="19.5" customHeight="1">
      <c r="C200" s="17"/>
      <c r="D200" s="1754"/>
      <c r="E200" s="1754"/>
      <c r="F200" s="1814"/>
      <c r="G200" s="18"/>
      <c r="H200" s="108"/>
      <c r="I200" s="177"/>
      <c r="J200" s="22"/>
      <c r="K200" s="26"/>
      <c r="L200" s="26"/>
      <c r="M200" s="18"/>
      <c r="N200" s="30"/>
      <c r="O200" s="17"/>
      <c r="P200" s="18"/>
      <c r="Q200" s="30"/>
      <c r="R200" s="1009"/>
    </row>
    <row r="201" spans="3:18" s="8" customFormat="1" ht="19.5" customHeight="1">
      <c r="C201" s="17"/>
      <c r="D201" s="1754"/>
      <c r="E201" s="1754"/>
      <c r="F201" s="1773"/>
      <c r="G201" s="112"/>
      <c r="H201" s="108"/>
      <c r="I201" s="177"/>
      <c r="J201" s="22"/>
      <c r="K201" s="26"/>
      <c r="L201" s="26"/>
      <c r="M201" s="18"/>
      <c r="N201" s="30"/>
      <c r="O201" s="17"/>
      <c r="P201" s="18"/>
      <c r="Q201" s="30"/>
      <c r="R201" s="1009"/>
    </row>
    <row r="202" spans="3:18" s="8" customFormat="1" ht="19.5" customHeight="1">
      <c r="C202" s="17"/>
      <c r="D202" s="1754"/>
      <c r="E202" s="1754"/>
      <c r="F202" s="1773"/>
      <c r="G202" s="112"/>
      <c r="H202" s="108"/>
      <c r="I202" s="177"/>
      <c r="J202" s="22"/>
      <c r="K202" s="26"/>
      <c r="L202" s="26"/>
      <c r="M202" s="18"/>
      <c r="N202" s="30"/>
      <c r="O202" s="17"/>
      <c r="P202" s="18"/>
      <c r="Q202" s="30"/>
      <c r="R202" s="1009"/>
    </row>
    <row r="203" spans="3:18" s="8" customFormat="1" ht="19.5" customHeight="1">
      <c r="C203" s="17"/>
      <c r="D203" s="1754"/>
      <c r="E203" s="1754"/>
      <c r="F203" s="1755"/>
      <c r="G203" s="108"/>
      <c r="H203" s="108"/>
      <c r="I203" s="177"/>
      <c r="J203" s="22"/>
      <c r="K203" s="26"/>
      <c r="L203" s="26"/>
      <c r="M203" s="18"/>
      <c r="N203" s="30"/>
      <c r="O203" s="17"/>
      <c r="P203" s="18"/>
      <c r="Q203" s="30"/>
      <c r="R203" s="1009"/>
    </row>
    <row r="204" spans="3:18" s="8" customFormat="1" ht="19.5" customHeight="1">
      <c r="C204" s="17"/>
      <c r="D204" s="1754"/>
      <c r="E204" s="1754"/>
      <c r="F204" s="1755"/>
      <c r="G204" s="108"/>
      <c r="H204" s="108"/>
      <c r="I204" s="177"/>
      <c r="J204" s="22"/>
      <c r="K204" s="26"/>
      <c r="L204" s="26"/>
      <c r="M204" s="18"/>
      <c r="N204" s="30"/>
      <c r="O204" s="17"/>
      <c r="P204" s="18"/>
      <c r="Q204" s="30"/>
      <c r="R204" s="1009"/>
    </row>
    <row r="205" spans="3:18" s="8" customFormat="1" ht="19.5" customHeight="1">
      <c r="C205" s="17"/>
      <c r="D205" s="1754"/>
      <c r="E205" s="1754"/>
      <c r="F205" s="1755"/>
      <c r="G205" s="108"/>
      <c r="H205" s="108"/>
      <c r="I205" s="177"/>
      <c r="J205" s="22"/>
      <c r="K205" s="26"/>
      <c r="L205" s="26"/>
      <c r="M205" s="18"/>
      <c r="N205" s="30"/>
      <c r="O205" s="17"/>
      <c r="P205" s="18"/>
      <c r="Q205" s="30"/>
      <c r="R205" s="1009"/>
    </row>
    <row r="206" spans="3:18" s="8" customFormat="1" ht="18" customHeight="1">
      <c r="C206" s="17"/>
      <c r="D206" s="1754"/>
      <c r="E206" s="1754"/>
      <c r="F206" s="1755"/>
      <c r="G206" s="108"/>
      <c r="H206" s="108"/>
      <c r="I206" s="177"/>
      <c r="J206" s="22"/>
      <c r="K206" s="26"/>
      <c r="L206" s="176"/>
      <c r="M206" s="866"/>
      <c r="N206" s="30"/>
      <c r="O206" s="1009"/>
      <c r="P206" s="1034"/>
      <c r="Q206" s="30"/>
      <c r="R206" s="23"/>
    </row>
    <row r="207" spans="3:18" s="8" customFormat="1" ht="18" customHeight="1">
      <c r="C207" s="17"/>
      <c r="D207" s="1815"/>
      <c r="E207" s="26"/>
      <c r="F207" s="1813"/>
      <c r="G207" s="108"/>
      <c r="H207" s="108"/>
      <c r="I207" s="177"/>
      <c r="J207" s="411"/>
      <c r="K207" s="108"/>
      <c r="L207" s="176"/>
      <c r="M207" s="866"/>
      <c r="N207" s="30"/>
      <c r="O207" s="1009"/>
      <c r="P207" s="1034"/>
      <c r="Q207" s="30"/>
      <c r="R207" s="23"/>
    </row>
    <row r="208" spans="3:18" s="8" customFormat="1" ht="18" customHeight="1">
      <c r="C208" s="17"/>
      <c r="D208" s="17"/>
      <c r="E208" s="17"/>
      <c r="F208" s="1816"/>
      <c r="G208" s="1817"/>
      <c r="H208" s="1817"/>
      <c r="I208" s="118"/>
      <c r="J208" s="118"/>
      <c r="K208" s="1817"/>
      <c r="L208" s="176"/>
      <c r="M208" s="866"/>
      <c r="N208" s="30"/>
      <c r="O208" s="1009"/>
      <c r="P208" s="1034"/>
      <c r="Q208" s="30"/>
      <c r="R208" s="23"/>
    </row>
    <row r="209" spans="3:18" s="8" customFormat="1" ht="18" customHeight="1">
      <c r="C209" s="17"/>
      <c r="D209" s="17"/>
      <c r="E209" s="17"/>
      <c r="F209" s="1816"/>
      <c r="G209" s="1817"/>
      <c r="H209" s="1817"/>
      <c r="I209" s="118"/>
      <c r="J209" s="118"/>
      <c r="K209" s="1817"/>
      <c r="L209" s="176"/>
      <c r="M209" s="866"/>
      <c r="N209" s="1818"/>
      <c r="O209" s="1009"/>
      <c r="P209" s="1034"/>
      <c r="Q209" s="30"/>
      <c r="R209" s="23"/>
    </row>
    <row r="210" spans="3:18" s="8" customFormat="1" ht="18" customHeight="1">
      <c r="C210" s="17"/>
      <c r="D210" s="17"/>
      <c r="E210" s="17"/>
      <c r="F210" s="1816"/>
      <c r="G210" s="1817"/>
      <c r="H210" s="1817"/>
      <c r="I210" s="118"/>
      <c r="J210" s="118"/>
      <c r="K210" s="1817"/>
      <c r="L210" s="176"/>
      <c r="M210" s="866"/>
      <c r="N210" s="30"/>
      <c r="O210" s="1009"/>
      <c r="P210" s="30"/>
      <c r="Q210" s="30"/>
      <c r="R210" s="23"/>
    </row>
    <row r="211" spans="3:18" s="8" customFormat="1" ht="18" customHeight="1">
      <c r="C211" s="17"/>
      <c r="D211" s="17"/>
      <c r="E211" s="17"/>
      <c r="F211" s="1816"/>
      <c r="G211" s="1817"/>
      <c r="H211" s="1817"/>
      <c r="I211" s="118"/>
      <c r="J211" s="118"/>
      <c r="K211" s="1817"/>
      <c r="L211" s="176"/>
      <c r="M211" s="866"/>
      <c r="N211" s="30"/>
      <c r="O211" s="1009"/>
      <c r="P211" s="1034"/>
      <c r="Q211" s="30"/>
      <c r="R211" s="23"/>
    </row>
    <row r="212" spans="3:18" s="8" customFormat="1" ht="18" customHeight="1">
      <c r="C212" s="17"/>
      <c r="D212" s="17"/>
      <c r="E212" s="17"/>
      <c r="F212" s="1816"/>
      <c r="G212" s="1817"/>
      <c r="H212" s="1817"/>
      <c r="I212" s="118"/>
      <c r="J212" s="118"/>
      <c r="K212" s="1817"/>
      <c r="L212" s="176"/>
      <c r="M212" s="866"/>
      <c r="N212" s="30"/>
      <c r="O212" s="1009"/>
      <c r="P212" s="1034"/>
      <c r="Q212" s="30"/>
      <c r="R212" s="23"/>
    </row>
    <row r="213" spans="3:18" s="8" customFormat="1" ht="18" customHeight="1">
      <c r="C213" s="17"/>
      <c r="D213" s="1815"/>
      <c r="E213" s="17"/>
      <c r="F213" s="1816"/>
      <c r="G213" s="1817"/>
      <c r="H213" s="1817"/>
      <c r="I213" s="118"/>
      <c r="J213" s="118"/>
      <c r="K213" s="1817"/>
      <c r="L213" s="176"/>
      <c r="M213" s="866"/>
      <c r="N213" s="30"/>
      <c r="O213" s="1009"/>
      <c r="P213" s="1034"/>
      <c r="Q213" s="30"/>
      <c r="R213" s="23"/>
    </row>
    <row r="214" spans="3:18" s="8" customFormat="1" ht="18" customHeight="1">
      <c r="C214" s="18"/>
      <c r="D214" s="17"/>
      <c r="E214" s="17"/>
      <c r="F214" s="1816"/>
      <c r="G214" s="1817"/>
      <c r="H214" s="1817"/>
      <c r="I214" s="118"/>
      <c r="J214" s="118"/>
      <c r="K214" s="1817"/>
      <c r="L214" s="176"/>
      <c r="M214" s="866"/>
      <c r="N214" s="30"/>
      <c r="O214" s="1009"/>
      <c r="P214" s="1034"/>
      <c r="Q214" s="30"/>
      <c r="R214" s="23"/>
    </row>
    <row r="215" spans="3:18" s="8" customFormat="1" ht="18" customHeight="1">
      <c r="C215" s="18"/>
      <c r="D215" s="17"/>
      <c r="E215" s="17"/>
      <c r="F215" s="1816"/>
      <c r="G215" s="1817"/>
      <c r="H215" s="1817"/>
      <c r="I215" s="118"/>
      <c r="J215" s="118"/>
      <c r="K215" s="1817"/>
      <c r="L215" s="176"/>
      <c r="M215" s="866"/>
      <c r="N215" s="30"/>
      <c r="O215" s="1009"/>
      <c r="P215" s="1034"/>
      <c r="Q215" s="30"/>
      <c r="R215" s="23"/>
    </row>
    <row r="216" spans="3:18" s="8" customFormat="1" ht="18" customHeight="1">
      <c r="C216" s="18"/>
      <c r="D216" s="17"/>
      <c r="E216" s="17"/>
      <c r="F216" s="1816"/>
      <c r="G216" s="1817"/>
      <c r="H216" s="1817"/>
      <c r="I216" s="118"/>
      <c r="J216" s="118"/>
      <c r="K216" s="1817"/>
      <c r="L216" s="176"/>
      <c r="M216" s="866"/>
      <c r="N216" s="30"/>
      <c r="O216" s="1009"/>
      <c r="P216" s="1034"/>
      <c r="Q216" s="30"/>
      <c r="R216" s="23"/>
    </row>
    <row r="217" spans="3:18" s="8" customFormat="1" ht="18" customHeight="1">
      <c r="C217" s="18"/>
      <c r="D217" s="17"/>
      <c r="E217" s="17"/>
      <c r="F217" s="1816"/>
      <c r="G217" s="1817"/>
      <c r="H217" s="1817"/>
      <c r="I217" s="118"/>
      <c r="J217" s="118"/>
      <c r="K217" s="1817"/>
      <c r="L217" s="176"/>
      <c r="M217" s="866"/>
      <c r="N217" s="30"/>
      <c r="O217" s="1009"/>
      <c r="P217" s="1034"/>
      <c r="Q217" s="30"/>
      <c r="R217" s="23"/>
    </row>
    <row r="218" spans="3:18" s="8" customFormat="1" ht="18" customHeight="1">
      <c r="C218" s="18"/>
      <c r="D218" s="17"/>
      <c r="E218" s="17"/>
      <c r="F218" s="1814"/>
      <c r="G218" s="26"/>
      <c r="H218" s="118"/>
      <c r="I218" s="118"/>
      <c r="J218" s="118"/>
      <c r="K218" s="26"/>
      <c r="L218" s="176"/>
      <c r="M218" s="866"/>
      <c r="N218" s="30"/>
      <c r="O218" s="1009"/>
      <c r="P218" s="1034"/>
      <c r="Q218" s="30"/>
      <c r="R218" s="23"/>
    </row>
    <row r="219" spans="3:18" s="8" customFormat="1" ht="18" customHeight="1">
      <c r="C219" s="18"/>
      <c r="D219" s="17"/>
      <c r="E219" s="17"/>
      <c r="F219" s="1814"/>
      <c r="G219" s="26"/>
      <c r="H219" s="118"/>
      <c r="I219" s="118"/>
      <c r="J219" s="118"/>
      <c r="K219" s="26"/>
      <c r="L219" s="176"/>
      <c r="M219" s="866"/>
      <c r="N219" s="30"/>
      <c r="O219" s="1009"/>
      <c r="P219" s="1034"/>
      <c r="Q219" s="30"/>
      <c r="R219" s="23"/>
    </row>
    <row r="220" spans="3:18" s="8" customFormat="1" ht="18" customHeight="1">
      <c r="C220" s="18"/>
      <c r="D220" s="17"/>
      <c r="E220" s="17"/>
      <c r="F220" s="1814"/>
      <c r="G220" s="26"/>
      <c r="H220" s="118"/>
      <c r="I220" s="118"/>
      <c r="J220" s="118"/>
      <c r="K220" s="26"/>
      <c r="L220" s="176"/>
      <c r="M220" s="866"/>
      <c r="N220" s="30"/>
      <c r="O220" s="1009"/>
      <c r="P220" s="1034"/>
      <c r="Q220" s="30"/>
      <c r="R220" s="23"/>
    </row>
    <row r="221" spans="3:18" s="8" customFormat="1" ht="18" customHeight="1">
      <c r="C221" s="18"/>
      <c r="D221" s="17"/>
      <c r="E221" s="17"/>
      <c r="F221" s="1807"/>
      <c r="G221" s="118"/>
      <c r="H221" s="118"/>
      <c r="I221" s="118"/>
      <c r="J221" s="118"/>
      <c r="K221" s="209"/>
      <c r="L221" s="176"/>
      <c r="M221" s="866"/>
      <c r="N221" s="30"/>
      <c r="O221" s="1009"/>
      <c r="P221" s="1034"/>
      <c r="Q221" s="30"/>
      <c r="R221" s="23"/>
    </row>
    <row r="222" spans="3:18" s="8" customFormat="1" ht="18" customHeight="1">
      <c r="C222" s="18"/>
      <c r="D222" s="17"/>
      <c r="E222" s="18"/>
      <c r="F222" s="1807"/>
      <c r="G222" s="118"/>
      <c r="H222" s="118"/>
      <c r="I222" s="118"/>
      <c r="J222" s="118"/>
      <c r="K222" s="866"/>
      <c r="L222" s="176"/>
      <c r="M222" s="866"/>
      <c r="N222" s="30"/>
      <c r="O222" s="1009"/>
      <c r="P222" s="1034"/>
      <c r="Q222" s="30"/>
      <c r="R222" s="23"/>
    </row>
    <row r="223" spans="3:18" s="8" customFormat="1" ht="18" customHeight="1">
      <c r="C223" s="18"/>
      <c r="D223" s="17"/>
      <c r="E223" s="17"/>
      <c r="F223" s="1773"/>
      <c r="G223" s="112"/>
      <c r="H223" s="118"/>
      <c r="I223" s="118"/>
      <c r="J223" s="118"/>
      <c r="K223" s="26"/>
      <c r="L223" s="176"/>
      <c r="M223" s="866"/>
      <c r="N223" s="30"/>
      <c r="O223" s="1009"/>
      <c r="P223" s="1034"/>
      <c r="Q223" s="30"/>
      <c r="R223" s="23"/>
    </row>
    <row r="224" spans="3:18" s="8" customFormat="1" ht="18" customHeight="1">
      <c r="C224" s="18"/>
      <c r="D224" s="17"/>
      <c r="E224" s="17"/>
      <c r="F224" s="1773"/>
      <c r="G224" s="112"/>
      <c r="H224" s="1817"/>
      <c r="I224" s="118"/>
      <c r="J224" s="118"/>
      <c r="K224" s="1817"/>
      <c r="L224" s="176"/>
      <c r="M224" s="866"/>
      <c r="N224" s="30"/>
      <c r="O224" s="1009"/>
      <c r="P224" s="1034"/>
      <c r="Q224" s="30"/>
      <c r="R224" s="23"/>
    </row>
    <row r="225" spans="3:18" s="8" customFormat="1" ht="18" customHeight="1">
      <c r="C225" s="18"/>
      <c r="D225" s="17"/>
      <c r="E225" s="17"/>
      <c r="F225" s="1816"/>
      <c r="G225" s="1817"/>
      <c r="H225" s="1817"/>
      <c r="I225" s="118"/>
      <c r="J225" s="118"/>
      <c r="K225" s="1817"/>
      <c r="L225" s="176"/>
      <c r="M225" s="866"/>
      <c r="N225" s="30"/>
      <c r="O225" s="1009"/>
      <c r="P225" s="1034"/>
      <c r="Q225" s="30"/>
      <c r="R225" s="23"/>
    </row>
    <row r="226" spans="3:18" s="8" customFormat="1" ht="18" customHeight="1">
      <c r="C226" s="18"/>
      <c r="D226" s="17"/>
      <c r="E226" s="17"/>
      <c r="F226" s="1816"/>
      <c r="G226" s="1817"/>
      <c r="H226" s="1817"/>
      <c r="I226" s="118"/>
      <c r="J226" s="118"/>
      <c r="K226" s="1817"/>
      <c r="L226" s="176"/>
      <c r="M226" s="866"/>
      <c r="N226" s="30"/>
      <c r="O226" s="1009"/>
      <c r="P226" s="1034"/>
      <c r="Q226" s="30"/>
      <c r="R226" s="23"/>
    </row>
    <row r="227" spans="3:18" s="8" customFormat="1" ht="18" customHeight="1">
      <c r="C227" s="18"/>
      <c r="D227" s="17"/>
      <c r="E227" s="17"/>
      <c r="F227" s="1816"/>
      <c r="G227" s="1817"/>
      <c r="H227" s="1817"/>
      <c r="I227" s="118"/>
      <c r="J227" s="118"/>
      <c r="K227" s="1817"/>
      <c r="L227" s="176"/>
      <c r="M227" s="866"/>
      <c r="N227" s="30"/>
      <c r="O227" s="1009"/>
      <c r="P227" s="1034"/>
      <c r="Q227" s="30"/>
      <c r="R227" s="23"/>
    </row>
    <row r="228" spans="3:18" s="8" customFormat="1" ht="18" customHeight="1">
      <c r="C228" s="18"/>
      <c r="D228" s="17"/>
      <c r="E228" s="17"/>
      <c r="F228" s="1816"/>
      <c r="G228" s="1817"/>
      <c r="H228" s="1817"/>
      <c r="I228" s="118"/>
      <c r="J228" s="118"/>
      <c r="K228" s="1817"/>
      <c r="L228" s="176"/>
      <c r="M228" s="866"/>
      <c r="N228" s="30"/>
      <c r="O228" s="1009"/>
      <c r="P228" s="1034"/>
      <c r="Q228" s="30"/>
      <c r="R228" s="23"/>
    </row>
    <row r="229" spans="3:18" s="8" customFormat="1" ht="18" customHeight="1">
      <c r="C229" s="18"/>
      <c r="D229" s="17"/>
      <c r="E229" s="17"/>
      <c r="F229" s="1816"/>
      <c r="G229" s="1817"/>
      <c r="H229" s="1817"/>
      <c r="I229" s="118"/>
      <c r="J229" s="118"/>
      <c r="K229" s="1817"/>
      <c r="L229" s="176"/>
      <c r="M229" s="866"/>
      <c r="N229" s="30"/>
      <c r="O229" s="1009"/>
      <c r="P229" s="1034"/>
      <c r="Q229" s="30"/>
      <c r="R229" s="23"/>
    </row>
    <row r="230" spans="3:18" s="8" customFormat="1" ht="18" customHeight="1">
      <c r="C230" s="18"/>
      <c r="D230" s="17"/>
      <c r="E230" s="17"/>
      <c r="F230" s="1816"/>
      <c r="G230" s="1817"/>
      <c r="H230" s="1817"/>
      <c r="I230" s="118"/>
      <c r="J230" s="118"/>
      <c r="K230" s="1817"/>
      <c r="L230" s="176"/>
      <c r="M230" s="866"/>
      <c r="N230" s="30"/>
      <c r="O230" s="1009"/>
      <c r="P230" s="1034"/>
      <c r="Q230" s="30"/>
      <c r="R230" s="23"/>
    </row>
    <row r="231" spans="3:18" s="8" customFormat="1" ht="18" customHeight="1">
      <c r="C231" s="18"/>
      <c r="D231" s="17"/>
      <c r="E231" s="17"/>
      <c r="F231" s="1816"/>
      <c r="G231" s="1817"/>
      <c r="H231" s="1817"/>
      <c r="I231" s="118"/>
      <c r="J231" s="118"/>
      <c r="K231" s="1817"/>
      <c r="L231" s="176"/>
      <c r="M231" s="866"/>
      <c r="N231" s="30"/>
      <c r="O231" s="1009"/>
      <c r="P231" s="1034"/>
      <c r="Q231" s="30"/>
      <c r="R231" s="23"/>
    </row>
    <row r="232" spans="3:18" s="8" customFormat="1" ht="18" customHeight="1">
      <c r="C232" s="18"/>
      <c r="D232" s="17"/>
      <c r="E232" s="17"/>
      <c r="F232" s="1816"/>
      <c r="G232" s="1817"/>
      <c r="H232" s="1817"/>
      <c r="I232" s="118"/>
      <c r="J232" s="118"/>
      <c r="K232" s="1817"/>
      <c r="L232" s="176"/>
      <c r="M232" s="866"/>
      <c r="N232" s="30"/>
      <c r="O232" s="1009"/>
      <c r="P232" s="1034"/>
      <c r="Q232" s="30"/>
      <c r="R232" s="23"/>
    </row>
    <row r="233" spans="3:18" s="8" customFormat="1" ht="18" customHeight="1">
      <c r="C233" s="18"/>
      <c r="D233" s="17"/>
      <c r="E233" s="17"/>
      <c r="F233" s="1816"/>
      <c r="G233" s="1817"/>
      <c r="H233" s="1817"/>
      <c r="I233" s="118"/>
      <c r="J233" s="118"/>
      <c r="K233" s="1817"/>
      <c r="L233" s="176"/>
      <c r="M233" s="866"/>
      <c r="N233" s="30"/>
      <c r="O233" s="1009"/>
      <c r="P233" s="1034"/>
      <c r="Q233" s="30"/>
      <c r="R233" s="23"/>
    </row>
    <row r="234" spans="3:18" s="8" customFormat="1" ht="18" customHeight="1">
      <c r="C234" s="18"/>
      <c r="D234" s="17"/>
      <c r="E234" s="17"/>
      <c r="F234" s="1816"/>
      <c r="G234" s="1817"/>
      <c r="H234" s="1817"/>
      <c r="I234" s="118"/>
      <c r="J234" s="118"/>
      <c r="K234" s="1817"/>
      <c r="L234" s="176"/>
      <c r="M234" s="866"/>
      <c r="N234" s="30"/>
      <c r="O234" s="1009"/>
      <c r="P234" s="1034"/>
      <c r="Q234" s="30"/>
      <c r="R234" s="23"/>
    </row>
    <row r="235" spans="3:18" s="8" customFormat="1" ht="18" customHeight="1">
      <c r="C235" s="18"/>
      <c r="D235" s="17"/>
      <c r="E235" s="17"/>
      <c r="F235" s="1816"/>
      <c r="G235" s="1817"/>
      <c r="H235" s="1817"/>
      <c r="I235" s="118"/>
      <c r="J235" s="118"/>
      <c r="K235" s="1817"/>
      <c r="L235" s="176"/>
      <c r="M235" s="866"/>
      <c r="N235" s="30"/>
      <c r="O235" s="30"/>
      <c r="P235" s="1819"/>
      <c r="Q235" s="30"/>
      <c r="R235" s="23"/>
    </row>
    <row r="236" spans="3:18" s="8" customFormat="1" ht="18" customHeight="1">
      <c r="C236" s="18"/>
      <c r="D236" s="17"/>
      <c r="E236" s="17"/>
      <c r="F236" s="1814"/>
      <c r="G236" s="26"/>
      <c r="H236" s="118"/>
      <c r="I236" s="118"/>
      <c r="J236" s="118"/>
      <c r="K236" s="26"/>
      <c r="L236" s="176"/>
      <c r="M236" s="866"/>
      <c r="N236" s="30"/>
      <c r="O236" s="1009"/>
      <c r="P236" s="1034"/>
      <c r="Q236" s="30"/>
      <c r="R236" s="23"/>
    </row>
    <row r="237" spans="3:18" s="8" customFormat="1" ht="18" customHeight="1">
      <c r="C237" s="18"/>
      <c r="D237" s="17"/>
      <c r="E237" s="17"/>
      <c r="F237" s="1814"/>
      <c r="G237" s="26"/>
      <c r="H237" s="118"/>
      <c r="I237" s="118"/>
      <c r="J237" s="118"/>
      <c r="K237" s="26"/>
      <c r="L237" s="176"/>
      <c r="M237" s="866"/>
      <c r="N237" s="30"/>
      <c r="O237" s="1009"/>
      <c r="P237" s="1034"/>
      <c r="Q237" s="30"/>
      <c r="R237" s="23"/>
    </row>
    <row r="238" spans="3:18" s="8" customFormat="1" ht="18" customHeight="1">
      <c r="C238" s="18"/>
      <c r="D238" s="17"/>
      <c r="E238" s="17"/>
      <c r="F238" s="1814"/>
      <c r="G238" s="26"/>
      <c r="H238" s="118"/>
      <c r="I238" s="118"/>
      <c r="J238" s="118"/>
      <c r="K238" s="26"/>
      <c r="L238" s="176"/>
      <c r="M238" s="866"/>
      <c r="N238" s="30"/>
      <c r="O238" s="1009"/>
      <c r="P238" s="1034"/>
      <c r="Q238" s="30"/>
      <c r="R238" s="23"/>
    </row>
    <row r="239" spans="3:18" s="8" customFormat="1" ht="18" customHeight="1">
      <c r="C239" s="18"/>
      <c r="D239" s="17"/>
      <c r="E239" s="17"/>
      <c r="F239" s="1807"/>
      <c r="G239" s="118"/>
      <c r="H239" s="118"/>
      <c r="I239" s="118"/>
      <c r="J239" s="118"/>
      <c r="K239" s="209"/>
      <c r="L239" s="176"/>
      <c r="M239" s="866"/>
      <c r="N239" s="30"/>
      <c r="O239" s="1009"/>
      <c r="P239" s="1034"/>
      <c r="Q239" s="1009"/>
      <c r="R239" s="23"/>
    </row>
    <row r="240" spans="3:18" s="8" customFormat="1" ht="18" customHeight="1">
      <c r="C240" s="18"/>
      <c r="D240" s="18"/>
      <c r="E240" s="18"/>
      <c r="F240" s="1807"/>
      <c r="G240" s="118"/>
      <c r="H240" s="118"/>
      <c r="I240" s="118"/>
      <c r="J240" s="118"/>
      <c r="K240" s="866"/>
      <c r="L240" s="176"/>
      <c r="M240" s="866"/>
      <c r="N240" s="30"/>
      <c r="O240" s="1009"/>
      <c r="P240" s="1034"/>
      <c r="Q240" s="1009"/>
      <c r="R240" s="23"/>
    </row>
    <row r="241" spans="3:18" ht="18" customHeight="1">
      <c r="C241" s="18"/>
      <c r="D241" s="18"/>
      <c r="E241" s="18"/>
      <c r="F241" s="1807"/>
      <c r="G241" s="118"/>
      <c r="H241" s="118"/>
      <c r="I241" s="118"/>
      <c r="J241" s="118"/>
      <c r="K241" s="866"/>
      <c r="L241" s="176"/>
      <c r="M241" s="866"/>
      <c r="N241" s="30"/>
      <c r="O241" s="1009"/>
      <c r="P241" s="1034"/>
      <c r="Q241" s="1042"/>
      <c r="R241" s="32"/>
    </row>
    <row r="242" spans="3:18">
      <c r="D242" s="18"/>
      <c r="E242" s="18"/>
      <c r="F242" s="1807"/>
      <c r="G242" s="118"/>
      <c r="H242" s="118"/>
      <c r="I242" s="118"/>
      <c r="J242" s="118"/>
      <c r="K242" s="866"/>
      <c r="R242" s="11"/>
    </row>
    <row r="243" spans="3:18">
      <c r="R243" s="11"/>
    </row>
    <row r="244" spans="3:18">
      <c r="R244" s="11"/>
    </row>
    <row r="245" spans="3:18">
      <c r="N245" s="188"/>
      <c r="R245" s="11"/>
    </row>
    <row r="246" spans="3:18">
      <c r="C246" s="9"/>
      <c r="R246" s="11"/>
    </row>
    <row r="247" spans="3:18">
      <c r="D247" s="8"/>
      <c r="F247" s="1821"/>
      <c r="G247" s="1822"/>
      <c r="H247" s="8"/>
      <c r="N247" s="188"/>
      <c r="R247" s="11"/>
    </row>
    <row r="249" spans="3:18" ht="18.75">
      <c r="F249" s="1823"/>
    </row>
    <row r="250" spans="3:18" ht="18.75">
      <c r="F250" s="1823"/>
    </row>
    <row r="251" spans="3:18" ht="18.75">
      <c r="F251" s="1823"/>
    </row>
    <row r="252" spans="3:18" ht="18.75">
      <c r="F252" s="1823"/>
    </row>
    <row r="253" spans="3:18" ht="18.75">
      <c r="F253" s="1823"/>
    </row>
    <row r="254" spans="3:18" ht="18.75">
      <c r="F254" s="1823"/>
    </row>
    <row r="255" spans="3:18" ht="18.75">
      <c r="F255" s="1824"/>
    </row>
    <row r="256" spans="3:18" ht="18.75">
      <c r="F256" s="1824"/>
    </row>
    <row r="257" spans="6:6" ht="18.75">
      <c r="F257" s="1824"/>
    </row>
    <row r="258" spans="6:6" ht="18.75">
      <c r="F258" s="1823"/>
    </row>
  </sheetData>
  <autoFilter ref="C8:P211" xr:uid="{32C8F6DC-4CD9-44CC-851B-650162AE73F5}"/>
  <mergeCells count="15">
    <mergeCell ref="D9:F9"/>
    <mergeCell ref="D19:F19"/>
    <mergeCell ref="D50:G50"/>
    <mergeCell ref="D69:F69"/>
    <mergeCell ref="D93:F93"/>
    <mergeCell ref="D111:F111"/>
    <mergeCell ref="C2:E2"/>
    <mergeCell ref="H2:J2"/>
    <mergeCell ref="C3:E3"/>
    <mergeCell ref="C4:E4"/>
    <mergeCell ref="K4:L4"/>
    <mergeCell ref="C5:E5"/>
    <mergeCell ref="H5:H6"/>
    <mergeCell ref="K5:L5"/>
    <mergeCell ref="C6:E6"/>
  </mergeCells>
  <phoneticPr fontId="3"/>
  <pageMargins left="0.2" right="0.2" top="0.75" bottom="0.75" header="0.3" footer="0.3"/>
  <pageSetup paperSize="9" scale="41" orientation="landscape" r:id="rId1"/>
  <drawing r:id="rId2"/>
  <extLst>
    <ext xmlns:x14="http://schemas.microsoft.com/office/spreadsheetml/2009/9/main" uri="{CCE6A557-97BC-4b89-ADB6-D9C93CAAB3DF}">
      <x14:dataValidations xmlns:xm="http://schemas.microsoft.com/office/excel/2006/main" count="1">
        <x14:dataValidation imeMode="hiragana" allowBlank="1" showInputMessage="1" showErrorMessage="1" xr:uid="{0C509906-3A95-48E9-BEF7-C26714AFDD5B}">
          <xm:sqref>K185:K186 JG185:JG186 TC185:TC186 ACY185:ACY186 AMU185:AMU186 AWQ185:AWQ186 BGM185:BGM186 BQI185:BQI186 CAE185:CAE186 CKA185:CKA186 CTW185:CTW186 DDS185:DDS186 DNO185:DNO186 DXK185:DXK186 EHG185:EHG186 ERC185:ERC186 FAY185:FAY186 FKU185:FKU186 FUQ185:FUQ186 GEM185:GEM186 GOI185:GOI186 GYE185:GYE186 HIA185:HIA186 HRW185:HRW186 IBS185:IBS186 ILO185:ILO186 IVK185:IVK186 JFG185:JFG186 JPC185:JPC186 JYY185:JYY186 KIU185:KIU186 KSQ185:KSQ186 LCM185:LCM186 LMI185:LMI186 LWE185:LWE186 MGA185:MGA186 MPW185:MPW186 MZS185:MZS186 NJO185:NJO186 NTK185:NTK186 ODG185:ODG186 ONC185:ONC186 OWY185:OWY186 PGU185:PGU186 PQQ185:PQQ186 QAM185:QAM186 QKI185:QKI186 QUE185:QUE186 REA185:REA186 RNW185:RNW186 RXS185:RXS186 SHO185:SHO186 SRK185:SRK186 TBG185:TBG186 TLC185:TLC186 TUY185:TUY186 UEU185:UEU186 UOQ185:UOQ186 UYM185:UYM186 VII185:VII186 VSE185:VSE186 WCA185:WCA186 WLW185:WLW186 WVS185:WVS186 K65721:K65722 JG65721:JG65722 TC65721:TC65722 ACY65721:ACY65722 AMU65721:AMU65722 AWQ65721:AWQ65722 BGM65721:BGM65722 BQI65721:BQI65722 CAE65721:CAE65722 CKA65721:CKA65722 CTW65721:CTW65722 DDS65721:DDS65722 DNO65721:DNO65722 DXK65721:DXK65722 EHG65721:EHG65722 ERC65721:ERC65722 FAY65721:FAY65722 FKU65721:FKU65722 FUQ65721:FUQ65722 GEM65721:GEM65722 GOI65721:GOI65722 GYE65721:GYE65722 HIA65721:HIA65722 HRW65721:HRW65722 IBS65721:IBS65722 ILO65721:ILO65722 IVK65721:IVK65722 JFG65721:JFG65722 JPC65721:JPC65722 JYY65721:JYY65722 KIU65721:KIU65722 KSQ65721:KSQ65722 LCM65721:LCM65722 LMI65721:LMI65722 LWE65721:LWE65722 MGA65721:MGA65722 MPW65721:MPW65722 MZS65721:MZS65722 NJO65721:NJO65722 NTK65721:NTK65722 ODG65721:ODG65722 ONC65721:ONC65722 OWY65721:OWY65722 PGU65721:PGU65722 PQQ65721:PQQ65722 QAM65721:QAM65722 QKI65721:QKI65722 QUE65721:QUE65722 REA65721:REA65722 RNW65721:RNW65722 RXS65721:RXS65722 SHO65721:SHO65722 SRK65721:SRK65722 TBG65721:TBG65722 TLC65721:TLC65722 TUY65721:TUY65722 UEU65721:UEU65722 UOQ65721:UOQ65722 UYM65721:UYM65722 VII65721:VII65722 VSE65721:VSE65722 WCA65721:WCA65722 WLW65721:WLW65722 WVS65721:WVS65722 K131257:K131258 JG131257:JG131258 TC131257:TC131258 ACY131257:ACY131258 AMU131257:AMU131258 AWQ131257:AWQ131258 BGM131257:BGM131258 BQI131257:BQI131258 CAE131257:CAE131258 CKA131257:CKA131258 CTW131257:CTW131258 DDS131257:DDS131258 DNO131257:DNO131258 DXK131257:DXK131258 EHG131257:EHG131258 ERC131257:ERC131258 FAY131257:FAY131258 FKU131257:FKU131258 FUQ131257:FUQ131258 GEM131257:GEM131258 GOI131257:GOI131258 GYE131257:GYE131258 HIA131257:HIA131258 HRW131257:HRW131258 IBS131257:IBS131258 ILO131257:ILO131258 IVK131257:IVK131258 JFG131257:JFG131258 JPC131257:JPC131258 JYY131257:JYY131258 KIU131257:KIU131258 KSQ131257:KSQ131258 LCM131257:LCM131258 LMI131257:LMI131258 LWE131257:LWE131258 MGA131257:MGA131258 MPW131257:MPW131258 MZS131257:MZS131258 NJO131257:NJO131258 NTK131257:NTK131258 ODG131257:ODG131258 ONC131257:ONC131258 OWY131257:OWY131258 PGU131257:PGU131258 PQQ131257:PQQ131258 QAM131257:QAM131258 QKI131257:QKI131258 QUE131257:QUE131258 REA131257:REA131258 RNW131257:RNW131258 RXS131257:RXS131258 SHO131257:SHO131258 SRK131257:SRK131258 TBG131257:TBG131258 TLC131257:TLC131258 TUY131257:TUY131258 UEU131257:UEU131258 UOQ131257:UOQ131258 UYM131257:UYM131258 VII131257:VII131258 VSE131257:VSE131258 WCA131257:WCA131258 WLW131257:WLW131258 WVS131257:WVS131258 K196793:K196794 JG196793:JG196794 TC196793:TC196794 ACY196793:ACY196794 AMU196793:AMU196794 AWQ196793:AWQ196794 BGM196793:BGM196794 BQI196793:BQI196794 CAE196793:CAE196794 CKA196793:CKA196794 CTW196793:CTW196794 DDS196793:DDS196794 DNO196793:DNO196794 DXK196793:DXK196794 EHG196793:EHG196794 ERC196793:ERC196794 FAY196793:FAY196794 FKU196793:FKU196794 FUQ196793:FUQ196794 GEM196793:GEM196794 GOI196793:GOI196794 GYE196793:GYE196794 HIA196793:HIA196794 HRW196793:HRW196794 IBS196793:IBS196794 ILO196793:ILO196794 IVK196793:IVK196794 JFG196793:JFG196794 JPC196793:JPC196794 JYY196793:JYY196794 KIU196793:KIU196794 KSQ196793:KSQ196794 LCM196793:LCM196794 LMI196793:LMI196794 LWE196793:LWE196794 MGA196793:MGA196794 MPW196793:MPW196794 MZS196793:MZS196794 NJO196793:NJO196794 NTK196793:NTK196794 ODG196793:ODG196794 ONC196793:ONC196794 OWY196793:OWY196794 PGU196793:PGU196794 PQQ196793:PQQ196794 QAM196793:QAM196794 QKI196793:QKI196794 QUE196793:QUE196794 REA196793:REA196794 RNW196793:RNW196794 RXS196793:RXS196794 SHO196793:SHO196794 SRK196793:SRK196794 TBG196793:TBG196794 TLC196793:TLC196794 TUY196793:TUY196794 UEU196793:UEU196794 UOQ196793:UOQ196794 UYM196793:UYM196794 VII196793:VII196794 VSE196793:VSE196794 WCA196793:WCA196794 WLW196793:WLW196794 WVS196793:WVS196794 K262329:K262330 JG262329:JG262330 TC262329:TC262330 ACY262329:ACY262330 AMU262329:AMU262330 AWQ262329:AWQ262330 BGM262329:BGM262330 BQI262329:BQI262330 CAE262329:CAE262330 CKA262329:CKA262330 CTW262329:CTW262330 DDS262329:DDS262330 DNO262329:DNO262330 DXK262329:DXK262330 EHG262329:EHG262330 ERC262329:ERC262330 FAY262329:FAY262330 FKU262329:FKU262330 FUQ262329:FUQ262330 GEM262329:GEM262330 GOI262329:GOI262330 GYE262329:GYE262330 HIA262329:HIA262330 HRW262329:HRW262330 IBS262329:IBS262330 ILO262329:ILO262330 IVK262329:IVK262330 JFG262329:JFG262330 JPC262329:JPC262330 JYY262329:JYY262330 KIU262329:KIU262330 KSQ262329:KSQ262330 LCM262329:LCM262330 LMI262329:LMI262330 LWE262329:LWE262330 MGA262329:MGA262330 MPW262329:MPW262330 MZS262329:MZS262330 NJO262329:NJO262330 NTK262329:NTK262330 ODG262329:ODG262330 ONC262329:ONC262330 OWY262329:OWY262330 PGU262329:PGU262330 PQQ262329:PQQ262330 QAM262329:QAM262330 QKI262329:QKI262330 QUE262329:QUE262330 REA262329:REA262330 RNW262329:RNW262330 RXS262329:RXS262330 SHO262329:SHO262330 SRK262329:SRK262330 TBG262329:TBG262330 TLC262329:TLC262330 TUY262329:TUY262330 UEU262329:UEU262330 UOQ262329:UOQ262330 UYM262329:UYM262330 VII262329:VII262330 VSE262329:VSE262330 WCA262329:WCA262330 WLW262329:WLW262330 WVS262329:WVS262330 K327865:K327866 JG327865:JG327866 TC327865:TC327866 ACY327865:ACY327866 AMU327865:AMU327866 AWQ327865:AWQ327866 BGM327865:BGM327866 BQI327865:BQI327866 CAE327865:CAE327866 CKA327865:CKA327866 CTW327865:CTW327866 DDS327865:DDS327866 DNO327865:DNO327866 DXK327865:DXK327866 EHG327865:EHG327866 ERC327865:ERC327866 FAY327865:FAY327866 FKU327865:FKU327866 FUQ327865:FUQ327866 GEM327865:GEM327866 GOI327865:GOI327866 GYE327865:GYE327866 HIA327865:HIA327866 HRW327865:HRW327866 IBS327865:IBS327866 ILO327865:ILO327866 IVK327865:IVK327866 JFG327865:JFG327866 JPC327865:JPC327866 JYY327865:JYY327866 KIU327865:KIU327866 KSQ327865:KSQ327866 LCM327865:LCM327866 LMI327865:LMI327866 LWE327865:LWE327866 MGA327865:MGA327866 MPW327865:MPW327866 MZS327865:MZS327866 NJO327865:NJO327866 NTK327865:NTK327866 ODG327865:ODG327866 ONC327865:ONC327866 OWY327865:OWY327866 PGU327865:PGU327866 PQQ327865:PQQ327866 QAM327865:QAM327866 QKI327865:QKI327866 QUE327865:QUE327866 REA327865:REA327866 RNW327865:RNW327866 RXS327865:RXS327866 SHO327865:SHO327866 SRK327865:SRK327866 TBG327865:TBG327866 TLC327865:TLC327866 TUY327865:TUY327866 UEU327865:UEU327866 UOQ327865:UOQ327866 UYM327865:UYM327866 VII327865:VII327866 VSE327865:VSE327866 WCA327865:WCA327866 WLW327865:WLW327866 WVS327865:WVS327866 K393401:K393402 JG393401:JG393402 TC393401:TC393402 ACY393401:ACY393402 AMU393401:AMU393402 AWQ393401:AWQ393402 BGM393401:BGM393402 BQI393401:BQI393402 CAE393401:CAE393402 CKA393401:CKA393402 CTW393401:CTW393402 DDS393401:DDS393402 DNO393401:DNO393402 DXK393401:DXK393402 EHG393401:EHG393402 ERC393401:ERC393402 FAY393401:FAY393402 FKU393401:FKU393402 FUQ393401:FUQ393402 GEM393401:GEM393402 GOI393401:GOI393402 GYE393401:GYE393402 HIA393401:HIA393402 HRW393401:HRW393402 IBS393401:IBS393402 ILO393401:ILO393402 IVK393401:IVK393402 JFG393401:JFG393402 JPC393401:JPC393402 JYY393401:JYY393402 KIU393401:KIU393402 KSQ393401:KSQ393402 LCM393401:LCM393402 LMI393401:LMI393402 LWE393401:LWE393402 MGA393401:MGA393402 MPW393401:MPW393402 MZS393401:MZS393402 NJO393401:NJO393402 NTK393401:NTK393402 ODG393401:ODG393402 ONC393401:ONC393402 OWY393401:OWY393402 PGU393401:PGU393402 PQQ393401:PQQ393402 QAM393401:QAM393402 QKI393401:QKI393402 QUE393401:QUE393402 REA393401:REA393402 RNW393401:RNW393402 RXS393401:RXS393402 SHO393401:SHO393402 SRK393401:SRK393402 TBG393401:TBG393402 TLC393401:TLC393402 TUY393401:TUY393402 UEU393401:UEU393402 UOQ393401:UOQ393402 UYM393401:UYM393402 VII393401:VII393402 VSE393401:VSE393402 WCA393401:WCA393402 WLW393401:WLW393402 WVS393401:WVS393402 K458937:K458938 JG458937:JG458938 TC458937:TC458938 ACY458937:ACY458938 AMU458937:AMU458938 AWQ458937:AWQ458938 BGM458937:BGM458938 BQI458937:BQI458938 CAE458937:CAE458938 CKA458937:CKA458938 CTW458937:CTW458938 DDS458937:DDS458938 DNO458937:DNO458938 DXK458937:DXK458938 EHG458937:EHG458938 ERC458937:ERC458938 FAY458937:FAY458938 FKU458937:FKU458938 FUQ458937:FUQ458938 GEM458937:GEM458938 GOI458937:GOI458938 GYE458937:GYE458938 HIA458937:HIA458938 HRW458937:HRW458938 IBS458937:IBS458938 ILO458937:ILO458938 IVK458937:IVK458938 JFG458937:JFG458938 JPC458937:JPC458938 JYY458937:JYY458938 KIU458937:KIU458938 KSQ458937:KSQ458938 LCM458937:LCM458938 LMI458937:LMI458938 LWE458937:LWE458938 MGA458937:MGA458938 MPW458937:MPW458938 MZS458937:MZS458938 NJO458937:NJO458938 NTK458937:NTK458938 ODG458937:ODG458938 ONC458937:ONC458938 OWY458937:OWY458938 PGU458937:PGU458938 PQQ458937:PQQ458938 QAM458937:QAM458938 QKI458937:QKI458938 QUE458937:QUE458938 REA458937:REA458938 RNW458937:RNW458938 RXS458937:RXS458938 SHO458937:SHO458938 SRK458937:SRK458938 TBG458937:TBG458938 TLC458937:TLC458938 TUY458937:TUY458938 UEU458937:UEU458938 UOQ458937:UOQ458938 UYM458937:UYM458938 VII458937:VII458938 VSE458937:VSE458938 WCA458937:WCA458938 WLW458937:WLW458938 WVS458937:WVS458938 K524473:K524474 JG524473:JG524474 TC524473:TC524474 ACY524473:ACY524474 AMU524473:AMU524474 AWQ524473:AWQ524474 BGM524473:BGM524474 BQI524473:BQI524474 CAE524473:CAE524474 CKA524473:CKA524474 CTW524473:CTW524474 DDS524473:DDS524474 DNO524473:DNO524474 DXK524473:DXK524474 EHG524473:EHG524474 ERC524473:ERC524474 FAY524473:FAY524474 FKU524473:FKU524474 FUQ524473:FUQ524474 GEM524473:GEM524474 GOI524473:GOI524474 GYE524473:GYE524474 HIA524473:HIA524474 HRW524473:HRW524474 IBS524473:IBS524474 ILO524473:ILO524474 IVK524473:IVK524474 JFG524473:JFG524474 JPC524473:JPC524474 JYY524473:JYY524474 KIU524473:KIU524474 KSQ524473:KSQ524474 LCM524473:LCM524474 LMI524473:LMI524474 LWE524473:LWE524474 MGA524473:MGA524474 MPW524473:MPW524474 MZS524473:MZS524474 NJO524473:NJO524474 NTK524473:NTK524474 ODG524473:ODG524474 ONC524473:ONC524474 OWY524473:OWY524474 PGU524473:PGU524474 PQQ524473:PQQ524474 QAM524473:QAM524474 QKI524473:QKI524474 QUE524473:QUE524474 REA524473:REA524474 RNW524473:RNW524474 RXS524473:RXS524474 SHO524473:SHO524474 SRK524473:SRK524474 TBG524473:TBG524474 TLC524473:TLC524474 TUY524473:TUY524474 UEU524473:UEU524474 UOQ524473:UOQ524474 UYM524473:UYM524474 VII524473:VII524474 VSE524473:VSE524474 WCA524473:WCA524474 WLW524473:WLW524474 WVS524473:WVS524474 K590009:K590010 JG590009:JG590010 TC590009:TC590010 ACY590009:ACY590010 AMU590009:AMU590010 AWQ590009:AWQ590010 BGM590009:BGM590010 BQI590009:BQI590010 CAE590009:CAE590010 CKA590009:CKA590010 CTW590009:CTW590010 DDS590009:DDS590010 DNO590009:DNO590010 DXK590009:DXK590010 EHG590009:EHG590010 ERC590009:ERC590010 FAY590009:FAY590010 FKU590009:FKU590010 FUQ590009:FUQ590010 GEM590009:GEM590010 GOI590009:GOI590010 GYE590009:GYE590010 HIA590009:HIA590010 HRW590009:HRW590010 IBS590009:IBS590010 ILO590009:ILO590010 IVK590009:IVK590010 JFG590009:JFG590010 JPC590009:JPC590010 JYY590009:JYY590010 KIU590009:KIU590010 KSQ590009:KSQ590010 LCM590009:LCM590010 LMI590009:LMI590010 LWE590009:LWE590010 MGA590009:MGA590010 MPW590009:MPW590010 MZS590009:MZS590010 NJO590009:NJO590010 NTK590009:NTK590010 ODG590009:ODG590010 ONC590009:ONC590010 OWY590009:OWY590010 PGU590009:PGU590010 PQQ590009:PQQ590010 QAM590009:QAM590010 QKI590009:QKI590010 QUE590009:QUE590010 REA590009:REA590010 RNW590009:RNW590010 RXS590009:RXS590010 SHO590009:SHO590010 SRK590009:SRK590010 TBG590009:TBG590010 TLC590009:TLC590010 TUY590009:TUY590010 UEU590009:UEU590010 UOQ590009:UOQ590010 UYM590009:UYM590010 VII590009:VII590010 VSE590009:VSE590010 WCA590009:WCA590010 WLW590009:WLW590010 WVS590009:WVS590010 K655545:K655546 JG655545:JG655546 TC655545:TC655546 ACY655545:ACY655546 AMU655545:AMU655546 AWQ655545:AWQ655546 BGM655545:BGM655546 BQI655545:BQI655546 CAE655545:CAE655546 CKA655545:CKA655546 CTW655545:CTW655546 DDS655545:DDS655546 DNO655545:DNO655546 DXK655545:DXK655546 EHG655545:EHG655546 ERC655545:ERC655546 FAY655545:FAY655546 FKU655545:FKU655546 FUQ655545:FUQ655546 GEM655545:GEM655546 GOI655545:GOI655546 GYE655545:GYE655546 HIA655545:HIA655546 HRW655545:HRW655546 IBS655545:IBS655546 ILO655545:ILO655546 IVK655545:IVK655546 JFG655545:JFG655546 JPC655545:JPC655546 JYY655545:JYY655546 KIU655545:KIU655546 KSQ655545:KSQ655546 LCM655545:LCM655546 LMI655545:LMI655546 LWE655545:LWE655546 MGA655545:MGA655546 MPW655545:MPW655546 MZS655545:MZS655546 NJO655545:NJO655546 NTK655545:NTK655546 ODG655545:ODG655546 ONC655545:ONC655546 OWY655545:OWY655546 PGU655545:PGU655546 PQQ655545:PQQ655546 QAM655545:QAM655546 QKI655545:QKI655546 QUE655545:QUE655546 REA655545:REA655546 RNW655545:RNW655546 RXS655545:RXS655546 SHO655545:SHO655546 SRK655545:SRK655546 TBG655545:TBG655546 TLC655545:TLC655546 TUY655545:TUY655546 UEU655545:UEU655546 UOQ655545:UOQ655546 UYM655545:UYM655546 VII655545:VII655546 VSE655545:VSE655546 WCA655545:WCA655546 WLW655545:WLW655546 WVS655545:WVS655546 K721081:K721082 JG721081:JG721082 TC721081:TC721082 ACY721081:ACY721082 AMU721081:AMU721082 AWQ721081:AWQ721082 BGM721081:BGM721082 BQI721081:BQI721082 CAE721081:CAE721082 CKA721081:CKA721082 CTW721081:CTW721082 DDS721081:DDS721082 DNO721081:DNO721082 DXK721081:DXK721082 EHG721081:EHG721082 ERC721081:ERC721082 FAY721081:FAY721082 FKU721081:FKU721082 FUQ721081:FUQ721082 GEM721081:GEM721082 GOI721081:GOI721082 GYE721081:GYE721082 HIA721081:HIA721082 HRW721081:HRW721082 IBS721081:IBS721082 ILO721081:ILO721082 IVK721081:IVK721082 JFG721081:JFG721082 JPC721081:JPC721082 JYY721081:JYY721082 KIU721081:KIU721082 KSQ721081:KSQ721082 LCM721081:LCM721082 LMI721081:LMI721082 LWE721081:LWE721082 MGA721081:MGA721082 MPW721081:MPW721082 MZS721081:MZS721082 NJO721081:NJO721082 NTK721081:NTK721082 ODG721081:ODG721082 ONC721081:ONC721082 OWY721081:OWY721082 PGU721081:PGU721082 PQQ721081:PQQ721082 QAM721081:QAM721082 QKI721081:QKI721082 QUE721081:QUE721082 REA721081:REA721082 RNW721081:RNW721082 RXS721081:RXS721082 SHO721081:SHO721082 SRK721081:SRK721082 TBG721081:TBG721082 TLC721081:TLC721082 TUY721081:TUY721082 UEU721081:UEU721082 UOQ721081:UOQ721082 UYM721081:UYM721082 VII721081:VII721082 VSE721081:VSE721082 WCA721081:WCA721082 WLW721081:WLW721082 WVS721081:WVS721082 K786617:K786618 JG786617:JG786618 TC786617:TC786618 ACY786617:ACY786618 AMU786617:AMU786618 AWQ786617:AWQ786618 BGM786617:BGM786618 BQI786617:BQI786618 CAE786617:CAE786618 CKA786617:CKA786618 CTW786617:CTW786618 DDS786617:DDS786618 DNO786617:DNO786618 DXK786617:DXK786618 EHG786617:EHG786618 ERC786617:ERC786618 FAY786617:FAY786618 FKU786617:FKU786618 FUQ786617:FUQ786618 GEM786617:GEM786618 GOI786617:GOI786618 GYE786617:GYE786618 HIA786617:HIA786618 HRW786617:HRW786618 IBS786617:IBS786618 ILO786617:ILO786618 IVK786617:IVK786618 JFG786617:JFG786618 JPC786617:JPC786618 JYY786617:JYY786618 KIU786617:KIU786618 KSQ786617:KSQ786618 LCM786617:LCM786618 LMI786617:LMI786618 LWE786617:LWE786618 MGA786617:MGA786618 MPW786617:MPW786618 MZS786617:MZS786618 NJO786617:NJO786618 NTK786617:NTK786618 ODG786617:ODG786618 ONC786617:ONC786618 OWY786617:OWY786618 PGU786617:PGU786618 PQQ786617:PQQ786618 QAM786617:QAM786618 QKI786617:QKI786618 QUE786617:QUE786618 REA786617:REA786618 RNW786617:RNW786618 RXS786617:RXS786618 SHO786617:SHO786618 SRK786617:SRK786618 TBG786617:TBG786618 TLC786617:TLC786618 TUY786617:TUY786618 UEU786617:UEU786618 UOQ786617:UOQ786618 UYM786617:UYM786618 VII786617:VII786618 VSE786617:VSE786618 WCA786617:WCA786618 WLW786617:WLW786618 WVS786617:WVS786618 K852153:K852154 JG852153:JG852154 TC852153:TC852154 ACY852153:ACY852154 AMU852153:AMU852154 AWQ852153:AWQ852154 BGM852153:BGM852154 BQI852153:BQI852154 CAE852153:CAE852154 CKA852153:CKA852154 CTW852153:CTW852154 DDS852153:DDS852154 DNO852153:DNO852154 DXK852153:DXK852154 EHG852153:EHG852154 ERC852153:ERC852154 FAY852153:FAY852154 FKU852153:FKU852154 FUQ852153:FUQ852154 GEM852153:GEM852154 GOI852153:GOI852154 GYE852153:GYE852154 HIA852153:HIA852154 HRW852153:HRW852154 IBS852153:IBS852154 ILO852153:ILO852154 IVK852153:IVK852154 JFG852153:JFG852154 JPC852153:JPC852154 JYY852153:JYY852154 KIU852153:KIU852154 KSQ852153:KSQ852154 LCM852153:LCM852154 LMI852153:LMI852154 LWE852153:LWE852154 MGA852153:MGA852154 MPW852153:MPW852154 MZS852153:MZS852154 NJO852153:NJO852154 NTK852153:NTK852154 ODG852153:ODG852154 ONC852153:ONC852154 OWY852153:OWY852154 PGU852153:PGU852154 PQQ852153:PQQ852154 QAM852153:QAM852154 QKI852153:QKI852154 QUE852153:QUE852154 REA852153:REA852154 RNW852153:RNW852154 RXS852153:RXS852154 SHO852153:SHO852154 SRK852153:SRK852154 TBG852153:TBG852154 TLC852153:TLC852154 TUY852153:TUY852154 UEU852153:UEU852154 UOQ852153:UOQ852154 UYM852153:UYM852154 VII852153:VII852154 VSE852153:VSE852154 WCA852153:WCA852154 WLW852153:WLW852154 WVS852153:WVS852154 K917689:K917690 JG917689:JG917690 TC917689:TC917690 ACY917689:ACY917690 AMU917689:AMU917690 AWQ917689:AWQ917690 BGM917689:BGM917690 BQI917689:BQI917690 CAE917689:CAE917690 CKA917689:CKA917690 CTW917689:CTW917690 DDS917689:DDS917690 DNO917689:DNO917690 DXK917689:DXK917690 EHG917689:EHG917690 ERC917689:ERC917690 FAY917689:FAY917690 FKU917689:FKU917690 FUQ917689:FUQ917690 GEM917689:GEM917690 GOI917689:GOI917690 GYE917689:GYE917690 HIA917689:HIA917690 HRW917689:HRW917690 IBS917689:IBS917690 ILO917689:ILO917690 IVK917689:IVK917690 JFG917689:JFG917690 JPC917689:JPC917690 JYY917689:JYY917690 KIU917689:KIU917690 KSQ917689:KSQ917690 LCM917689:LCM917690 LMI917689:LMI917690 LWE917689:LWE917690 MGA917689:MGA917690 MPW917689:MPW917690 MZS917689:MZS917690 NJO917689:NJO917690 NTK917689:NTK917690 ODG917689:ODG917690 ONC917689:ONC917690 OWY917689:OWY917690 PGU917689:PGU917690 PQQ917689:PQQ917690 QAM917689:QAM917690 QKI917689:QKI917690 QUE917689:QUE917690 REA917689:REA917690 RNW917689:RNW917690 RXS917689:RXS917690 SHO917689:SHO917690 SRK917689:SRK917690 TBG917689:TBG917690 TLC917689:TLC917690 TUY917689:TUY917690 UEU917689:UEU917690 UOQ917689:UOQ917690 UYM917689:UYM917690 VII917689:VII917690 VSE917689:VSE917690 WCA917689:WCA917690 WLW917689:WLW917690 WVS917689:WVS917690 K983225:K983226 JG983225:JG983226 TC983225:TC983226 ACY983225:ACY983226 AMU983225:AMU983226 AWQ983225:AWQ983226 BGM983225:BGM983226 BQI983225:BQI983226 CAE983225:CAE983226 CKA983225:CKA983226 CTW983225:CTW983226 DDS983225:DDS983226 DNO983225:DNO983226 DXK983225:DXK983226 EHG983225:EHG983226 ERC983225:ERC983226 FAY983225:FAY983226 FKU983225:FKU983226 FUQ983225:FUQ983226 GEM983225:GEM983226 GOI983225:GOI983226 GYE983225:GYE983226 HIA983225:HIA983226 HRW983225:HRW983226 IBS983225:IBS983226 ILO983225:ILO983226 IVK983225:IVK983226 JFG983225:JFG983226 JPC983225:JPC983226 JYY983225:JYY983226 KIU983225:KIU983226 KSQ983225:KSQ983226 LCM983225:LCM983226 LMI983225:LMI983226 LWE983225:LWE983226 MGA983225:MGA983226 MPW983225:MPW983226 MZS983225:MZS983226 NJO983225:NJO983226 NTK983225:NTK983226 ODG983225:ODG983226 ONC983225:ONC983226 OWY983225:OWY983226 PGU983225:PGU983226 PQQ983225:PQQ983226 QAM983225:QAM983226 QKI983225:QKI983226 QUE983225:QUE983226 REA983225:REA983226 RNW983225:RNW983226 RXS983225:RXS983226 SHO983225:SHO983226 SRK983225:SRK983226 TBG983225:TBG983226 TLC983225:TLC983226 TUY983225:TUY983226 UEU983225:UEU983226 UOQ983225:UOQ983226 UYM983225:UYM983226 VII983225:VII983226 VSE983225:VSE983226 WCA983225:WCA983226 WLW983225:WLW983226 WVS983225:WVS983226 K137:K140 JG137:JG140 TC137:TC140 ACY137:ACY140 AMU137:AMU140 AWQ137:AWQ140 BGM137:BGM140 BQI137:BQI140 CAE137:CAE140 CKA137:CKA140 CTW137:CTW140 DDS137:DDS140 DNO137:DNO140 DXK137:DXK140 EHG137:EHG140 ERC137:ERC140 FAY137:FAY140 FKU137:FKU140 FUQ137:FUQ140 GEM137:GEM140 GOI137:GOI140 GYE137:GYE140 HIA137:HIA140 HRW137:HRW140 IBS137:IBS140 ILO137:ILO140 IVK137:IVK140 JFG137:JFG140 JPC137:JPC140 JYY137:JYY140 KIU137:KIU140 KSQ137:KSQ140 LCM137:LCM140 LMI137:LMI140 LWE137:LWE140 MGA137:MGA140 MPW137:MPW140 MZS137:MZS140 NJO137:NJO140 NTK137:NTK140 ODG137:ODG140 ONC137:ONC140 OWY137:OWY140 PGU137:PGU140 PQQ137:PQQ140 QAM137:QAM140 QKI137:QKI140 QUE137:QUE140 REA137:REA140 RNW137:RNW140 RXS137:RXS140 SHO137:SHO140 SRK137:SRK140 TBG137:TBG140 TLC137:TLC140 TUY137:TUY140 UEU137:UEU140 UOQ137:UOQ140 UYM137:UYM140 VII137:VII140 VSE137:VSE140 WCA137:WCA140 WLW137:WLW140 WVS137:WVS140 K65673:K65676 JG65673:JG65676 TC65673:TC65676 ACY65673:ACY65676 AMU65673:AMU65676 AWQ65673:AWQ65676 BGM65673:BGM65676 BQI65673:BQI65676 CAE65673:CAE65676 CKA65673:CKA65676 CTW65673:CTW65676 DDS65673:DDS65676 DNO65673:DNO65676 DXK65673:DXK65676 EHG65673:EHG65676 ERC65673:ERC65676 FAY65673:FAY65676 FKU65673:FKU65676 FUQ65673:FUQ65676 GEM65673:GEM65676 GOI65673:GOI65676 GYE65673:GYE65676 HIA65673:HIA65676 HRW65673:HRW65676 IBS65673:IBS65676 ILO65673:ILO65676 IVK65673:IVK65676 JFG65673:JFG65676 JPC65673:JPC65676 JYY65673:JYY65676 KIU65673:KIU65676 KSQ65673:KSQ65676 LCM65673:LCM65676 LMI65673:LMI65676 LWE65673:LWE65676 MGA65673:MGA65676 MPW65673:MPW65676 MZS65673:MZS65676 NJO65673:NJO65676 NTK65673:NTK65676 ODG65673:ODG65676 ONC65673:ONC65676 OWY65673:OWY65676 PGU65673:PGU65676 PQQ65673:PQQ65676 QAM65673:QAM65676 QKI65673:QKI65676 QUE65673:QUE65676 REA65673:REA65676 RNW65673:RNW65676 RXS65673:RXS65676 SHO65673:SHO65676 SRK65673:SRK65676 TBG65673:TBG65676 TLC65673:TLC65676 TUY65673:TUY65676 UEU65673:UEU65676 UOQ65673:UOQ65676 UYM65673:UYM65676 VII65673:VII65676 VSE65673:VSE65676 WCA65673:WCA65676 WLW65673:WLW65676 WVS65673:WVS65676 K131209:K131212 JG131209:JG131212 TC131209:TC131212 ACY131209:ACY131212 AMU131209:AMU131212 AWQ131209:AWQ131212 BGM131209:BGM131212 BQI131209:BQI131212 CAE131209:CAE131212 CKA131209:CKA131212 CTW131209:CTW131212 DDS131209:DDS131212 DNO131209:DNO131212 DXK131209:DXK131212 EHG131209:EHG131212 ERC131209:ERC131212 FAY131209:FAY131212 FKU131209:FKU131212 FUQ131209:FUQ131212 GEM131209:GEM131212 GOI131209:GOI131212 GYE131209:GYE131212 HIA131209:HIA131212 HRW131209:HRW131212 IBS131209:IBS131212 ILO131209:ILO131212 IVK131209:IVK131212 JFG131209:JFG131212 JPC131209:JPC131212 JYY131209:JYY131212 KIU131209:KIU131212 KSQ131209:KSQ131212 LCM131209:LCM131212 LMI131209:LMI131212 LWE131209:LWE131212 MGA131209:MGA131212 MPW131209:MPW131212 MZS131209:MZS131212 NJO131209:NJO131212 NTK131209:NTK131212 ODG131209:ODG131212 ONC131209:ONC131212 OWY131209:OWY131212 PGU131209:PGU131212 PQQ131209:PQQ131212 QAM131209:QAM131212 QKI131209:QKI131212 QUE131209:QUE131212 REA131209:REA131212 RNW131209:RNW131212 RXS131209:RXS131212 SHO131209:SHO131212 SRK131209:SRK131212 TBG131209:TBG131212 TLC131209:TLC131212 TUY131209:TUY131212 UEU131209:UEU131212 UOQ131209:UOQ131212 UYM131209:UYM131212 VII131209:VII131212 VSE131209:VSE131212 WCA131209:WCA131212 WLW131209:WLW131212 WVS131209:WVS131212 K196745:K196748 JG196745:JG196748 TC196745:TC196748 ACY196745:ACY196748 AMU196745:AMU196748 AWQ196745:AWQ196748 BGM196745:BGM196748 BQI196745:BQI196748 CAE196745:CAE196748 CKA196745:CKA196748 CTW196745:CTW196748 DDS196745:DDS196748 DNO196745:DNO196748 DXK196745:DXK196748 EHG196745:EHG196748 ERC196745:ERC196748 FAY196745:FAY196748 FKU196745:FKU196748 FUQ196745:FUQ196748 GEM196745:GEM196748 GOI196745:GOI196748 GYE196745:GYE196748 HIA196745:HIA196748 HRW196745:HRW196748 IBS196745:IBS196748 ILO196745:ILO196748 IVK196745:IVK196748 JFG196745:JFG196748 JPC196745:JPC196748 JYY196745:JYY196748 KIU196745:KIU196748 KSQ196745:KSQ196748 LCM196745:LCM196748 LMI196745:LMI196748 LWE196745:LWE196748 MGA196745:MGA196748 MPW196745:MPW196748 MZS196745:MZS196748 NJO196745:NJO196748 NTK196745:NTK196748 ODG196745:ODG196748 ONC196745:ONC196748 OWY196745:OWY196748 PGU196745:PGU196748 PQQ196745:PQQ196748 QAM196745:QAM196748 QKI196745:QKI196748 QUE196745:QUE196748 REA196745:REA196748 RNW196745:RNW196748 RXS196745:RXS196748 SHO196745:SHO196748 SRK196745:SRK196748 TBG196745:TBG196748 TLC196745:TLC196748 TUY196745:TUY196748 UEU196745:UEU196748 UOQ196745:UOQ196748 UYM196745:UYM196748 VII196745:VII196748 VSE196745:VSE196748 WCA196745:WCA196748 WLW196745:WLW196748 WVS196745:WVS196748 K262281:K262284 JG262281:JG262284 TC262281:TC262284 ACY262281:ACY262284 AMU262281:AMU262284 AWQ262281:AWQ262284 BGM262281:BGM262284 BQI262281:BQI262284 CAE262281:CAE262284 CKA262281:CKA262284 CTW262281:CTW262284 DDS262281:DDS262284 DNO262281:DNO262284 DXK262281:DXK262284 EHG262281:EHG262284 ERC262281:ERC262284 FAY262281:FAY262284 FKU262281:FKU262284 FUQ262281:FUQ262284 GEM262281:GEM262284 GOI262281:GOI262284 GYE262281:GYE262284 HIA262281:HIA262284 HRW262281:HRW262284 IBS262281:IBS262284 ILO262281:ILO262284 IVK262281:IVK262284 JFG262281:JFG262284 JPC262281:JPC262284 JYY262281:JYY262284 KIU262281:KIU262284 KSQ262281:KSQ262284 LCM262281:LCM262284 LMI262281:LMI262284 LWE262281:LWE262284 MGA262281:MGA262284 MPW262281:MPW262284 MZS262281:MZS262284 NJO262281:NJO262284 NTK262281:NTK262284 ODG262281:ODG262284 ONC262281:ONC262284 OWY262281:OWY262284 PGU262281:PGU262284 PQQ262281:PQQ262284 QAM262281:QAM262284 QKI262281:QKI262284 QUE262281:QUE262284 REA262281:REA262284 RNW262281:RNW262284 RXS262281:RXS262284 SHO262281:SHO262284 SRK262281:SRK262284 TBG262281:TBG262284 TLC262281:TLC262284 TUY262281:TUY262284 UEU262281:UEU262284 UOQ262281:UOQ262284 UYM262281:UYM262284 VII262281:VII262284 VSE262281:VSE262284 WCA262281:WCA262284 WLW262281:WLW262284 WVS262281:WVS262284 K327817:K327820 JG327817:JG327820 TC327817:TC327820 ACY327817:ACY327820 AMU327817:AMU327820 AWQ327817:AWQ327820 BGM327817:BGM327820 BQI327817:BQI327820 CAE327817:CAE327820 CKA327817:CKA327820 CTW327817:CTW327820 DDS327817:DDS327820 DNO327817:DNO327820 DXK327817:DXK327820 EHG327817:EHG327820 ERC327817:ERC327820 FAY327817:FAY327820 FKU327817:FKU327820 FUQ327817:FUQ327820 GEM327817:GEM327820 GOI327817:GOI327820 GYE327817:GYE327820 HIA327817:HIA327820 HRW327817:HRW327820 IBS327817:IBS327820 ILO327817:ILO327820 IVK327817:IVK327820 JFG327817:JFG327820 JPC327817:JPC327820 JYY327817:JYY327820 KIU327817:KIU327820 KSQ327817:KSQ327820 LCM327817:LCM327820 LMI327817:LMI327820 LWE327817:LWE327820 MGA327817:MGA327820 MPW327817:MPW327820 MZS327817:MZS327820 NJO327817:NJO327820 NTK327817:NTK327820 ODG327817:ODG327820 ONC327817:ONC327820 OWY327817:OWY327820 PGU327817:PGU327820 PQQ327817:PQQ327820 QAM327817:QAM327820 QKI327817:QKI327820 QUE327817:QUE327820 REA327817:REA327820 RNW327817:RNW327820 RXS327817:RXS327820 SHO327817:SHO327820 SRK327817:SRK327820 TBG327817:TBG327820 TLC327817:TLC327820 TUY327817:TUY327820 UEU327817:UEU327820 UOQ327817:UOQ327820 UYM327817:UYM327820 VII327817:VII327820 VSE327817:VSE327820 WCA327817:WCA327820 WLW327817:WLW327820 WVS327817:WVS327820 K393353:K393356 JG393353:JG393356 TC393353:TC393356 ACY393353:ACY393356 AMU393353:AMU393356 AWQ393353:AWQ393356 BGM393353:BGM393356 BQI393353:BQI393356 CAE393353:CAE393356 CKA393353:CKA393356 CTW393353:CTW393356 DDS393353:DDS393356 DNO393353:DNO393356 DXK393353:DXK393356 EHG393353:EHG393356 ERC393353:ERC393356 FAY393353:FAY393356 FKU393353:FKU393356 FUQ393353:FUQ393356 GEM393353:GEM393356 GOI393353:GOI393356 GYE393353:GYE393356 HIA393353:HIA393356 HRW393353:HRW393356 IBS393353:IBS393356 ILO393353:ILO393356 IVK393353:IVK393356 JFG393353:JFG393356 JPC393353:JPC393356 JYY393353:JYY393356 KIU393353:KIU393356 KSQ393353:KSQ393356 LCM393353:LCM393356 LMI393353:LMI393356 LWE393353:LWE393356 MGA393353:MGA393356 MPW393353:MPW393356 MZS393353:MZS393356 NJO393353:NJO393356 NTK393353:NTK393356 ODG393353:ODG393356 ONC393353:ONC393356 OWY393353:OWY393356 PGU393353:PGU393356 PQQ393353:PQQ393356 QAM393353:QAM393356 QKI393353:QKI393356 QUE393353:QUE393356 REA393353:REA393356 RNW393353:RNW393356 RXS393353:RXS393356 SHO393353:SHO393356 SRK393353:SRK393356 TBG393353:TBG393356 TLC393353:TLC393356 TUY393353:TUY393356 UEU393353:UEU393356 UOQ393353:UOQ393356 UYM393353:UYM393356 VII393353:VII393356 VSE393353:VSE393356 WCA393353:WCA393356 WLW393353:WLW393356 WVS393353:WVS393356 K458889:K458892 JG458889:JG458892 TC458889:TC458892 ACY458889:ACY458892 AMU458889:AMU458892 AWQ458889:AWQ458892 BGM458889:BGM458892 BQI458889:BQI458892 CAE458889:CAE458892 CKA458889:CKA458892 CTW458889:CTW458892 DDS458889:DDS458892 DNO458889:DNO458892 DXK458889:DXK458892 EHG458889:EHG458892 ERC458889:ERC458892 FAY458889:FAY458892 FKU458889:FKU458892 FUQ458889:FUQ458892 GEM458889:GEM458892 GOI458889:GOI458892 GYE458889:GYE458892 HIA458889:HIA458892 HRW458889:HRW458892 IBS458889:IBS458892 ILO458889:ILO458892 IVK458889:IVK458892 JFG458889:JFG458892 JPC458889:JPC458892 JYY458889:JYY458892 KIU458889:KIU458892 KSQ458889:KSQ458892 LCM458889:LCM458892 LMI458889:LMI458892 LWE458889:LWE458892 MGA458889:MGA458892 MPW458889:MPW458892 MZS458889:MZS458892 NJO458889:NJO458892 NTK458889:NTK458892 ODG458889:ODG458892 ONC458889:ONC458892 OWY458889:OWY458892 PGU458889:PGU458892 PQQ458889:PQQ458892 QAM458889:QAM458892 QKI458889:QKI458892 QUE458889:QUE458892 REA458889:REA458892 RNW458889:RNW458892 RXS458889:RXS458892 SHO458889:SHO458892 SRK458889:SRK458892 TBG458889:TBG458892 TLC458889:TLC458892 TUY458889:TUY458892 UEU458889:UEU458892 UOQ458889:UOQ458892 UYM458889:UYM458892 VII458889:VII458892 VSE458889:VSE458892 WCA458889:WCA458892 WLW458889:WLW458892 WVS458889:WVS458892 K524425:K524428 JG524425:JG524428 TC524425:TC524428 ACY524425:ACY524428 AMU524425:AMU524428 AWQ524425:AWQ524428 BGM524425:BGM524428 BQI524425:BQI524428 CAE524425:CAE524428 CKA524425:CKA524428 CTW524425:CTW524428 DDS524425:DDS524428 DNO524425:DNO524428 DXK524425:DXK524428 EHG524425:EHG524428 ERC524425:ERC524428 FAY524425:FAY524428 FKU524425:FKU524428 FUQ524425:FUQ524428 GEM524425:GEM524428 GOI524425:GOI524428 GYE524425:GYE524428 HIA524425:HIA524428 HRW524425:HRW524428 IBS524425:IBS524428 ILO524425:ILO524428 IVK524425:IVK524428 JFG524425:JFG524428 JPC524425:JPC524428 JYY524425:JYY524428 KIU524425:KIU524428 KSQ524425:KSQ524428 LCM524425:LCM524428 LMI524425:LMI524428 LWE524425:LWE524428 MGA524425:MGA524428 MPW524425:MPW524428 MZS524425:MZS524428 NJO524425:NJO524428 NTK524425:NTK524428 ODG524425:ODG524428 ONC524425:ONC524428 OWY524425:OWY524428 PGU524425:PGU524428 PQQ524425:PQQ524428 QAM524425:QAM524428 QKI524425:QKI524428 QUE524425:QUE524428 REA524425:REA524428 RNW524425:RNW524428 RXS524425:RXS524428 SHO524425:SHO524428 SRK524425:SRK524428 TBG524425:TBG524428 TLC524425:TLC524428 TUY524425:TUY524428 UEU524425:UEU524428 UOQ524425:UOQ524428 UYM524425:UYM524428 VII524425:VII524428 VSE524425:VSE524428 WCA524425:WCA524428 WLW524425:WLW524428 WVS524425:WVS524428 K589961:K589964 JG589961:JG589964 TC589961:TC589964 ACY589961:ACY589964 AMU589961:AMU589964 AWQ589961:AWQ589964 BGM589961:BGM589964 BQI589961:BQI589964 CAE589961:CAE589964 CKA589961:CKA589964 CTW589961:CTW589964 DDS589961:DDS589964 DNO589961:DNO589964 DXK589961:DXK589964 EHG589961:EHG589964 ERC589961:ERC589964 FAY589961:FAY589964 FKU589961:FKU589964 FUQ589961:FUQ589964 GEM589961:GEM589964 GOI589961:GOI589964 GYE589961:GYE589964 HIA589961:HIA589964 HRW589961:HRW589964 IBS589961:IBS589964 ILO589961:ILO589964 IVK589961:IVK589964 JFG589961:JFG589964 JPC589961:JPC589964 JYY589961:JYY589964 KIU589961:KIU589964 KSQ589961:KSQ589964 LCM589961:LCM589964 LMI589961:LMI589964 LWE589961:LWE589964 MGA589961:MGA589964 MPW589961:MPW589964 MZS589961:MZS589964 NJO589961:NJO589964 NTK589961:NTK589964 ODG589961:ODG589964 ONC589961:ONC589964 OWY589961:OWY589964 PGU589961:PGU589964 PQQ589961:PQQ589964 QAM589961:QAM589964 QKI589961:QKI589964 QUE589961:QUE589964 REA589961:REA589964 RNW589961:RNW589964 RXS589961:RXS589964 SHO589961:SHO589964 SRK589961:SRK589964 TBG589961:TBG589964 TLC589961:TLC589964 TUY589961:TUY589964 UEU589961:UEU589964 UOQ589961:UOQ589964 UYM589961:UYM589964 VII589961:VII589964 VSE589961:VSE589964 WCA589961:WCA589964 WLW589961:WLW589964 WVS589961:WVS589964 K655497:K655500 JG655497:JG655500 TC655497:TC655500 ACY655497:ACY655500 AMU655497:AMU655500 AWQ655497:AWQ655500 BGM655497:BGM655500 BQI655497:BQI655500 CAE655497:CAE655500 CKA655497:CKA655500 CTW655497:CTW655500 DDS655497:DDS655500 DNO655497:DNO655500 DXK655497:DXK655500 EHG655497:EHG655500 ERC655497:ERC655500 FAY655497:FAY655500 FKU655497:FKU655500 FUQ655497:FUQ655500 GEM655497:GEM655500 GOI655497:GOI655500 GYE655497:GYE655500 HIA655497:HIA655500 HRW655497:HRW655500 IBS655497:IBS655500 ILO655497:ILO655500 IVK655497:IVK655500 JFG655497:JFG655500 JPC655497:JPC655500 JYY655497:JYY655500 KIU655497:KIU655500 KSQ655497:KSQ655500 LCM655497:LCM655500 LMI655497:LMI655500 LWE655497:LWE655500 MGA655497:MGA655500 MPW655497:MPW655500 MZS655497:MZS655500 NJO655497:NJO655500 NTK655497:NTK655500 ODG655497:ODG655500 ONC655497:ONC655500 OWY655497:OWY655500 PGU655497:PGU655500 PQQ655497:PQQ655500 QAM655497:QAM655500 QKI655497:QKI655500 QUE655497:QUE655500 REA655497:REA655500 RNW655497:RNW655500 RXS655497:RXS655500 SHO655497:SHO655500 SRK655497:SRK655500 TBG655497:TBG655500 TLC655497:TLC655500 TUY655497:TUY655500 UEU655497:UEU655500 UOQ655497:UOQ655500 UYM655497:UYM655500 VII655497:VII655500 VSE655497:VSE655500 WCA655497:WCA655500 WLW655497:WLW655500 WVS655497:WVS655500 K721033:K721036 JG721033:JG721036 TC721033:TC721036 ACY721033:ACY721036 AMU721033:AMU721036 AWQ721033:AWQ721036 BGM721033:BGM721036 BQI721033:BQI721036 CAE721033:CAE721036 CKA721033:CKA721036 CTW721033:CTW721036 DDS721033:DDS721036 DNO721033:DNO721036 DXK721033:DXK721036 EHG721033:EHG721036 ERC721033:ERC721036 FAY721033:FAY721036 FKU721033:FKU721036 FUQ721033:FUQ721036 GEM721033:GEM721036 GOI721033:GOI721036 GYE721033:GYE721036 HIA721033:HIA721036 HRW721033:HRW721036 IBS721033:IBS721036 ILO721033:ILO721036 IVK721033:IVK721036 JFG721033:JFG721036 JPC721033:JPC721036 JYY721033:JYY721036 KIU721033:KIU721036 KSQ721033:KSQ721036 LCM721033:LCM721036 LMI721033:LMI721036 LWE721033:LWE721036 MGA721033:MGA721036 MPW721033:MPW721036 MZS721033:MZS721036 NJO721033:NJO721036 NTK721033:NTK721036 ODG721033:ODG721036 ONC721033:ONC721036 OWY721033:OWY721036 PGU721033:PGU721036 PQQ721033:PQQ721036 QAM721033:QAM721036 QKI721033:QKI721036 QUE721033:QUE721036 REA721033:REA721036 RNW721033:RNW721036 RXS721033:RXS721036 SHO721033:SHO721036 SRK721033:SRK721036 TBG721033:TBG721036 TLC721033:TLC721036 TUY721033:TUY721036 UEU721033:UEU721036 UOQ721033:UOQ721036 UYM721033:UYM721036 VII721033:VII721036 VSE721033:VSE721036 WCA721033:WCA721036 WLW721033:WLW721036 WVS721033:WVS721036 K786569:K786572 JG786569:JG786572 TC786569:TC786572 ACY786569:ACY786572 AMU786569:AMU786572 AWQ786569:AWQ786572 BGM786569:BGM786572 BQI786569:BQI786572 CAE786569:CAE786572 CKA786569:CKA786572 CTW786569:CTW786572 DDS786569:DDS786572 DNO786569:DNO786572 DXK786569:DXK786572 EHG786569:EHG786572 ERC786569:ERC786572 FAY786569:FAY786572 FKU786569:FKU786572 FUQ786569:FUQ786572 GEM786569:GEM786572 GOI786569:GOI786572 GYE786569:GYE786572 HIA786569:HIA786572 HRW786569:HRW786572 IBS786569:IBS786572 ILO786569:ILO786572 IVK786569:IVK786572 JFG786569:JFG786572 JPC786569:JPC786572 JYY786569:JYY786572 KIU786569:KIU786572 KSQ786569:KSQ786572 LCM786569:LCM786572 LMI786569:LMI786572 LWE786569:LWE786572 MGA786569:MGA786572 MPW786569:MPW786572 MZS786569:MZS786572 NJO786569:NJO786572 NTK786569:NTK786572 ODG786569:ODG786572 ONC786569:ONC786572 OWY786569:OWY786572 PGU786569:PGU786572 PQQ786569:PQQ786572 QAM786569:QAM786572 QKI786569:QKI786572 QUE786569:QUE786572 REA786569:REA786572 RNW786569:RNW786572 RXS786569:RXS786572 SHO786569:SHO786572 SRK786569:SRK786572 TBG786569:TBG786572 TLC786569:TLC786572 TUY786569:TUY786572 UEU786569:UEU786572 UOQ786569:UOQ786572 UYM786569:UYM786572 VII786569:VII786572 VSE786569:VSE786572 WCA786569:WCA786572 WLW786569:WLW786572 WVS786569:WVS786572 K852105:K852108 JG852105:JG852108 TC852105:TC852108 ACY852105:ACY852108 AMU852105:AMU852108 AWQ852105:AWQ852108 BGM852105:BGM852108 BQI852105:BQI852108 CAE852105:CAE852108 CKA852105:CKA852108 CTW852105:CTW852108 DDS852105:DDS852108 DNO852105:DNO852108 DXK852105:DXK852108 EHG852105:EHG852108 ERC852105:ERC852108 FAY852105:FAY852108 FKU852105:FKU852108 FUQ852105:FUQ852108 GEM852105:GEM852108 GOI852105:GOI852108 GYE852105:GYE852108 HIA852105:HIA852108 HRW852105:HRW852108 IBS852105:IBS852108 ILO852105:ILO852108 IVK852105:IVK852108 JFG852105:JFG852108 JPC852105:JPC852108 JYY852105:JYY852108 KIU852105:KIU852108 KSQ852105:KSQ852108 LCM852105:LCM852108 LMI852105:LMI852108 LWE852105:LWE852108 MGA852105:MGA852108 MPW852105:MPW852108 MZS852105:MZS852108 NJO852105:NJO852108 NTK852105:NTK852108 ODG852105:ODG852108 ONC852105:ONC852108 OWY852105:OWY852108 PGU852105:PGU852108 PQQ852105:PQQ852108 QAM852105:QAM852108 QKI852105:QKI852108 QUE852105:QUE852108 REA852105:REA852108 RNW852105:RNW852108 RXS852105:RXS852108 SHO852105:SHO852108 SRK852105:SRK852108 TBG852105:TBG852108 TLC852105:TLC852108 TUY852105:TUY852108 UEU852105:UEU852108 UOQ852105:UOQ852108 UYM852105:UYM852108 VII852105:VII852108 VSE852105:VSE852108 WCA852105:WCA852108 WLW852105:WLW852108 WVS852105:WVS852108 K917641:K917644 JG917641:JG917644 TC917641:TC917644 ACY917641:ACY917644 AMU917641:AMU917644 AWQ917641:AWQ917644 BGM917641:BGM917644 BQI917641:BQI917644 CAE917641:CAE917644 CKA917641:CKA917644 CTW917641:CTW917644 DDS917641:DDS917644 DNO917641:DNO917644 DXK917641:DXK917644 EHG917641:EHG917644 ERC917641:ERC917644 FAY917641:FAY917644 FKU917641:FKU917644 FUQ917641:FUQ917644 GEM917641:GEM917644 GOI917641:GOI917644 GYE917641:GYE917644 HIA917641:HIA917644 HRW917641:HRW917644 IBS917641:IBS917644 ILO917641:ILO917644 IVK917641:IVK917644 JFG917641:JFG917644 JPC917641:JPC917644 JYY917641:JYY917644 KIU917641:KIU917644 KSQ917641:KSQ917644 LCM917641:LCM917644 LMI917641:LMI917644 LWE917641:LWE917644 MGA917641:MGA917644 MPW917641:MPW917644 MZS917641:MZS917644 NJO917641:NJO917644 NTK917641:NTK917644 ODG917641:ODG917644 ONC917641:ONC917644 OWY917641:OWY917644 PGU917641:PGU917644 PQQ917641:PQQ917644 QAM917641:QAM917644 QKI917641:QKI917644 QUE917641:QUE917644 REA917641:REA917644 RNW917641:RNW917644 RXS917641:RXS917644 SHO917641:SHO917644 SRK917641:SRK917644 TBG917641:TBG917644 TLC917641:TLC917644 TUY917641:TUY917644 UEU917641:UEU917644 UOQ917641:UOQ917644 UYM917641:UYM917644 VII917641:VII917644 VSE917641:VSE917644 WCA917641:WCA917644 WLW917641:WLW917644 WVS917641:WVS917644 K983177:K983180 JG983177:JG983180 TC983177:TC983180 ACY983177:ACY983180 AMU983177:AMU983180 AWQ983177:AWQ983180 BGM983177:BGM983180 BQI983177:BQI983180 CAE983177:CAE983180 CKA983177:CKA983180 CTW983177:CTW983180 DDS983177:DDS983180 DNO983177:DNO983180 DXK983177:DXK983180 EHG983177:EHG983180 ERC983177:ERC983180 FAY983177:FAY983180 FKU983177:FKU983180 FUQ983177:FUQ983180 GEM983177:GEM983180 GOI983177:GOI983180 GYE983177:GYE983180 HIA983177:HIA983180 HRW983177:HRW983180 IBS983177:IBS983180 ILO983177:ILO983180 IVK983177:IVK983180 JFG983177:JFG983180 JPC983177:JPC983180 JYY983177:JYY983180 KIU983177:KIU983180 KSQ983177:KSQ983180 LCM983177:LCM983180 LMI983177:LMI983180 LWE983177:LWE983180 MGA983177:MGA983180 MPW983177:MPW983180 MZS983177:MZS983180 NJO983177:NJO983180 NTK983177:NTK983180 ODG983177:ODG983180 ONC983177:ONC983180 OWY983177:OWY983180 PGU983177:PGU983180 PQQ983177:PQQ983180 QAM983177:QAM983180 QKI983177:QKI983180 QUE983177:QUE983180 REA983177:REA983180 RNW983177:RNW983180 RXS983177:RXS983180 SHO983177:SHO983180 SRK983177:SRK983180 TBG983177:TBG983180 TLC983177:TLC983180 TUY983177:TUY983180 UEU983177:UEU983180 UOQ983177:UOQ983180 UYM983177:UYM983180 VII983177:VII983180 VSE983177:VSE983180 WCA983177:WCA983180 WLW983177:WLW983180 WVS983177:WVS983180 K63 JG63 TC63 ACY63 AMU63 AWQ63 BGM63 BQI63 CAE63 CKA63 CTW63 DDS63 DNO63 DXK63 EHG63 ERC63 FAY63 FKU63 FUQ63 GEM63 GOI63 GYE63 HIA63 HRW63 IBS63 ILO63 IVK63 JFG63 JPC63 JYY63 KIU63 KSQ63 LCM63 LMI63 LWE63 MGA63 MPW63 MZS63 NJO63 NTK63 ODG63 ONC63 OWY63 PGU63 PQQ63 QAM63 QKI63 QUE63 REA63 RNW63 RXS63 SHO63 SRK63 TBG63 TLC63 TUY63 UEU63 UOQ63 UYM63 VII63 VSE63 WCA63 WLW63 WVS63 K65599 JG65599 TC65599 ACY65599 AMU65599 AWQ65599 BGM65599 BQI65599 CAE65599 CKA65599 CTW65599 DDS65599 DNO65599 DXK65599 EHG65599 ERC65599 FAY65599 FKU65599 FUQ65599 GEM65599 GOI65599 GYE65599 HIA65599 HRW65599 IBS65599 ILO65599 IVK65599 JFG65599 JPC65599 JYY65599 KIU65599 KSQ65599 LCM65599 LMI65599 LWE65599 MGA65599 MPW65599 MZS65599 NJO65599 NTK65599 ODG65599 ONC65599 OWY65599 PGU65599 PQQ65599 QAM65599 QKI65599 QUE65599 REA65599 RNW65599 RXS65599 SHO65599 SRK65599 TBG65599 TLC65599 TUY65599 UEU65599 UOQ65599 UYM65599 VII65599 VSE65599 WCA65599 WLW65599 WVS65599 K131135 JG131135 TC131135 ACY131135 AMU131135 AWQ131135 BGM131135 BQI131135 CAE131135 CKA131135 CTW131135 DDS131135 DNO131135 DXK131135 EHG131135 ERC131135 FAY131135 FKU131135 FUQ131135 GEM131135 GOI131135 GYE131135 HIA131135 HRW131135 IBS131135 ILO131135 IVK131135 JFG131135 JPC131135 JYY131135 KIU131135 KSQ131135 LCM131135 LMI131135 LWE131135 MGA131135 MPW131135 MZS131135 NJO131135 NTK131135 ODG131135 ONC131135 OWY131135 PGU131135 PQQ131135 QAM131135 QKI131135 QUE131135 REA131135 RNW131135 RXS131135 SHO131135 SRK131135 TBG131135 TLC131135 TUY131135 UEU131135 UOQ131135 UYM131135 VII131135 VSE131135 WCA131135 WLW131135 WVS131135 K196671 JG196671 TC196671 ACY196671 AMU196671 AWQ196671 BGM196671 BQI196671 CAE196671 CKA196671 CTW196671 DDS196671 DNO196671 DXK196671 EHG196671 ERC196671 FAY196671 FKU196671 FUQ196671 GEM196671 GOI196671 GYE196671 HIA196671 HRW196671 IBS196671 ILO196671 IVK196671 JFG196671 JPC196671 JYY196671 KIU196671 KSQ196671 LCM196671 LMI196671 LWE196671 MGA196671 MPW196671 MZS196671 NJO196671 NTK196671 ODG196671 ONC196671 OWY196671 PGU196671 PQQ196671 QAM196671 QKI196671 QUE196671 REA196671 RNW196671 RXS196671 SHO196671 SRK196671 TBG196671 TLC196671 TUY196671 UEU196671 UOQ196671 UYM196671 VII196671 VSE196671 WCA196671 WLW196671 WVS196671 K262207 JG262207 TC262207 ACY262207 AMU262207 AWQ262207 BGM262207 BQI262207 CAE262207 CKA262207 CTW262207 DDS262207 DNO262207 DXK262207 EHG262207 ERC262207 FAY262207 FKU262207 FUQ262207 GEM262207 GOI262207 GYE262207 HIA262207 HRW262207 IBS262207 ILO262207 IVK262207 JFG262207 JPC262207 JYY262207 KIU262207 KSQ262207 LCM262207 LMI262207 LWE262207 MGA262207 MPW262207 MZS262207 NJO262207 NTK262207 ODG262207 ONC262207 OWY262207 PGU262207 PQQ262207 QAM262207 QKI262207 QUE262207 REA262207 RNW262207 RXS262207 SHO262207 SRK262207 TBG262207 TLC262207 TUY262207 UEU262207 UOQ262207 UYM262207 VII262207 VSE262207 WCA262207 WLW262207 WVS262207 K327743 JG327743 TC327743 ACY327743 AMU327743 AWQ327743 BGM327743 BQI327743 CAE327743 CKA327743 CTW327743 DDS327743 DNO327743 DXK327743 EHG327743 ERC327743 FAY327743 FKU327743 FUQ327743 GEM327743 GOI327743 GYE327743 HIA327743 HRW327743 IBS327743 ILO327743 IVK327743 JFG327743 JPC327743 JYY327743 KIU327743 KSQ327743 LCM327743 LMI327743 LWE327743 MGA327743 MPW327743 MZS327743 NJO327743 NTK327743 ODG327743 ONC327743 OWY327743 PGU327743 PQQ327743 QAM327743 QKI327743 QUE327743 REA327743 RNW327743 RXS327743 SHO327743 SRK327743 TBG327743 TLC327743 TUY327743 UEU327743 UOQ327743 UYM327743 VII327743 VSE327743 WCA327743 WLW327743 WVS327743 K393279 JG393279 TC393279 ACY393279 AMU393279 AWQ393279 BGM393279 BQI393279 CAE393279 CKA393279 CTW393279 DDS393279 DNO393279 DXK393279 EHG393279 ERC393279 FAY393279 FKU393279 FUQ393279 GEM393279 GOI393279 GYE393279 HIA393279 HRW393279 IBS393279 ILO393279 IVK393279 JFG393279 JPC393279 JYY393279 KIU393279 KSQ393279 LCM393279 LMI393279 LWE393279 MGA393279 MPW393279 MZS393279 NJO393279 NTK393279 ODG393279 ONC393279 OWY393279 PGU393279 PQQ393279 QAM393279 QKI393279 QUE393279 REA393279 RNW393279 RXS393279 SHO393279 SRK393279 TBG393279 TLC393279 TUY393279 UEU393279 UOQ393279 UYM393279 VII393279 VSE393279 WCA393279 WLW393279 WVS393279 K458815 JG458815 TC458815 ACY458815 AMU458815 AWQ458815 BGM458815 BQI458815 CAE458815 CKA458815 CTW458815 DDS458815 DNO458815 DXK458815 EHG458815 ERC458815 FAY458815 FKU458815 FUQ458815 GEM458815 GOI458815 GYE458815 HIA458815 HRW458815 IBS458815 ILO458815 IVK458815 JFG458815 JPC458815 JYY458815 KIU458815 KSQ458815 LCM458815 LMI458815 LWE458815 MGA458815 MPW458815 MZS458815 NJO458815 NTK458815 ODG458815 ONC458815 OWY458815 PGU458815 PQQ458815 QAM458815 QKI458815 QUE458815 REA458815 RNW458815 RXS458815 SHO458815 SRK458815 TBG458815 TLC458815 TUY458815 UEU458815 UOQ458815 UYM458815 VII458815 VSE458815 WCA458815 WLW458815 WVS458815 K524351 JG524351 TC524351 ACY524351 AMU524351 AWQ524351 BGM524351 BQI524351 CAE524351 CKA524351 CTW524351 DDS524351 DNO524351 DXK524351 EHG524351 ERC524351 FAY524351 FKU524351 FUQ524351 GEM524351 GOI524351 GYE524351 HIA524351 HRW524351 IBS524351 ILO524351 IVK524351 JFG524351 JPC524351 JYY524351 KIU524351 KSQ524351 LCM524351 LMI524351 LWE524351 MGA524351 MPW524351 MZS524351 NJO524351 NTK524351 ODG524351 ONC524351 OWY524351 PGU524351 PQQ524351 QAM524351 QKI524351 QUE524351 REA524351 RNW524351 RXS524351 SHO524351 SRK524351 TBG524351 TLC524351 TUY524351 UEU524351 UOQ524351 UYM524351 VII524351 VSE524351 WCA524351 WLW524351 WVS524351 K589887 JG589887 TC589887 ACY589887 AMU589887 AWQ589887 BGM589887 BQI589887 CAE589887 CKA589887 CTW589887 DDS589887 DNO589887 DXK589887 EHG589887 ERC589887 FAY589887 FKU589887 FUQ589887 GEM589887 GOI589887 GYE589887 HIA589887 HRW589887 IBS589887 ILO589887 IVK589887 JFG589887 JPC589887 JYY589887 KIU589887 KSQ589887 LCM589887 LMI589887 LWE589887 MGA589887 MPW589887 MZS589887 NJO589887 NTK589887 ODG589887 ONC589887 OWY589887 PGU589887 PQQ589887 QAM589887 QKI589887 QUE589887 REA589887 RNW589887 RXS589887 SHO589887 SRK589887 TBG589887 TLC589887 TUY589887 UEU589887 UOQ589887 UYM589887 VII589887 VSE589887 WCA589887 WLW589887 WVS589887 K655423 JG655423 TC655423 ACY655423 AMU655423 AWQ655423 BGM655423 BQI655423 CAE655423 CKA655423 CTW655423 DDS655423 DNO655423 DXK655423 EHG655423 ERC655423 FAY655423 FKU655423 FUQ655423 GEM655423 GOI655423 GYE655423 HIA655423 HRW655423 IBS655423 ILO655423 IVK655423 JFG655423 JPC655423 JYY655423 KIU655423 KSQ655423 LCM655423 LMI655423 LWE655423 MGA655423 MPW655423 MZS655423 NJO655423 NTK655423 ODG655423 ONC655423 OWY655423 PGU655423 PQQ655423 QAM655423 QKI655423 QUE655423 REA655423 RNW655423 RXS655423 SHO655423 SRK655423 TBG655423 TLC655423 TUY655423 UEU655423 UOQ655423 UYM655423 VII655423 VSE655423 WCA655423 WLW655423 WVS655423 K720959 JG720959 TC720959 ACY720959 AMU720959 AWQ720959 BGM720959 BQI720959 CAE720959 CKA720959 CTW720959 DDS720959 DNO720959 DXK720959 EHG720959 ERC720959 FAY720959 FKU720959 FUQ720959 GEM720959 GOI720959 GYE720959 HIA720959 HRW720959 IBS720959 ILO720959 IVK720959 JFG720959 JPC720959 JYY720959 KIU720959 KSQ720959 LCM720959 LMI720959 LWE720959 MGA720959 MPW720959 MZS720959 NJO720959 NTK720959 ODG720959 ONC720959 OWY720959 PGU720959 PQQ720959 QAM720959 QKI720959 QUE720959 REA720959 RNW720959 RXS720959 SHO720959 SRK720959 TBG720959 TLC720959 TUY720959 UEU720959 UOQ720959 UYM720959 VII720959 VSE720959 WCA720959 WLW720959 WVS720959 K786495 JG786495 TC786495 ACY786495 AMU786495 AWQ786495 BGM786495 BQI786495 CAE786495 CKA786495 CTW786495 DDS786495 DNO786495 DXK786495 EHG786495 ERC786495 FAY786495 FKU786495 FUQ786495 GEM786495 GOI786495 GYE786495 HIA786495 HRW786495 IBS786495 ILO786495 IVK786495 JFG786495 JPC786495 JYY786495 KIU786495 KSQ786495 LCM786495 LMI786495 LWE786495 MGA786495 MPW786495 MZS786495 NJO786495 NTK786495 ODG786495 ONC786495 OWY786495 PGU786495 PQQ786495 QAM786495 QKI786495 QUE786495 REA786495 RNW786495 RXS786495 SHO786495 SRK786495 TBG786495 TLC786495 TUY786495 UEU786495 UOQ786495 UYM786495 VII786495 VSE786495 WCA786495 WLW786495 WVS786495 K852031 JG852031 TC852031 ACY852031 AMU852031 AWQ852031 BGM852031 BQI852031 CAE852031 CKA852031 CTW852031 DDS852031 DNO852031 DXK852031 EHG852031 ERC852031 FAY852031 FKU852031 FUQ852031 GEM852031 GOI852031 GYE852031 HIA852031 HRW852031 IBS852031 ILO852031 IVK852031 JFG852031 JPC852031 JYY852031 KIU852031 KSQ852031 LCM852031 LMI852031 LWE852031 MGA852031 MPW852031 MZS852031 NJO852031 NTK852031 ODG852031 ONC852031 OWY852031 PGU852031 PQQ852031 QAM852031 QKI852031 QUE852031 REA852031 RNW852031 RXS852031 SHO852031 SRK852031 TBG852031 TLC852031 TUY852031 UEU852031 UOQ852031 UYM852031 VII852031 VSE852031 WCA852031 WLW852031 WVS852031 K917567 JG917567 TC917567 ACY917567 AMU917567 AWQ917567 BGM917567 BQI917567 CAE917567 CKA917567 CTW917567 DDS917567 DNO917567 DXK917567 EHG917567 ERC917567 FAY917567 FKU917567 FUQ917567 GEM917567 GOI917567 GYE917567 HIA917567 HRW917567 IBS917567 ILO917567 IVK917567 JFG917567 JPC917567 JYY917567 KIU917567 KSQ917567 LCM917567 LMI917567 LWE917567 MGA917567 MPW917567 MZS917567 NJO917567 NTK917567 ODG917567 ONC917567 OWY917567 PGU917567 PQQ917567 QAM917567 QKI917567 QUE917567 REA917567 RNW917567 RXS917567 SHO917567 SRK917567 TBG917567 TLC917567 TUY917567 UEU917567 UOQ917567 UYM917567 VII917567 VSE917567 WCA917567 WLW917567 WVS917567 K983103 JG983103 TC983103 ACY983103 AMU983103 AWQ983103 BGM983103 BQI983103 CAE983103 CKA983103 CTW983103 DDS983103 DNO983103 DXK983103 EHG983103 ERC983103 FAY983103 FKU983103 FUQ983103 GEM983103 GOI983103 GYE983103 HIA983103 HRW983103 IBS983103 ILO983103 IVK983103 JFG983103 JPC983103 JYY983103 KIU983103 KSQ983103 LCM983103 LMI983103 LWE983103 MGA983103 MPW983103 MZS983103 NJO983103 NTK983103 ODG983103 ONC983103 OWY983103 PGU983103 PQQ983103 QAM983103 QKI983103 QUE983103 REA983103 RNW983103 RXS983103 SHO983103 SRK983103 TBG983103 TLC983103 TUY983103 UEU983103 UOQ983103 UYM983103 VII983103 VSE983103 WCA983103 WLW983103 WVS983103 K66:K68 JG66:JG68 TC66:TC68 ACY66:ACY68 AMU66:AMU68 AWQ66:AWQ68 BGM66:BGM68 BQI66:BQI68 CAE66:CAE68 CKA66:CKA68 CTW66:CTW68 DDS66:DDS68 DNO66:DNO68 DXK66:DXK68 EHG66:EHG68 ERC66:ERC68 FAY66:FAY68 FKU66:FKU68 FUQ66:FUQ68 GEM66:GEM68 GOI66:GOI68 GYE66:GYE68 HIA66:HIA68 HRW66:HRW68 IBS66:IBS68 ILO66:ILO68 IVK66:IVK68 JFG66:JFG68 JPC66:JPC68 JYY66:JYY68 KIU66:KIU68 KSQ66:KSQ68 LCM66:LCM68 LMI66:LMI68 LWE66:LWE68 MGA66:MGA68 MPW66:MPW68 MZS66:MZS68 NJO66:NJO68 NTK66:NTK68 ODG66:ODG68 ONC66:ONC68 OWY66:OWY68 PGU66:PGU68 PQQ66:PQQ68 QAM66:QAM68 QKI66:QKI68 QUE66:QUE68 REA66:REA68 RNW66:RNW68 RXS66:RXS68 SHO66:SHO68 SRK66:SRK68 TBG66:TBG68 TLC66:TLC68 TUY66:TUY68 UEU66:UEU68 UOQ66:UOQ68 UYM66:UYM68 VII66:VII68 VSE66:VSE68 WCA66:WCA68 WLW66:WLW68 WVS66:WVS68 K65602:K65604 JG65602:JG65604 TC65602:TC65604 ACY65602:ACY65604 AMU65602:AMU65604 AWQ65602:AWQ65604 BGM65602:BGM65604 BQI65602:BQI65604 CAE65602:CAE65604 CKA65602:CKA65604 CTW65602:CTW65604 DDS65602:DDS65604 DNO65602:DNO65604 DXK65602:DXK65604 EHG65602:EHG65604 ERC65602:ERC65604 FAY65602:FAY65604 FKU65602:FKU65604 FUQ65602:FUQ65604 GEM65602:GEM65604 GOI65602:GOI65604 GYE65602:GYE65604 HIA65602:HIA65604 HRW65602:HRW65604 IBS65602:IBS65604 ILO65602:ILO65604 IVK65602:IVK65604 JFG65602:JFG65604 JPC65602:JPC65604 JYY65602:JYY65604 KIU65602:KIU65604 KSQ65602:KSQ65604 LCM65602:LCM65604 LMI65602:LMI65604 LWE65602:LWE65604 MGA65602:MGA65604 MPW65602:MPW65604 MZS65602:MZS65604 NJO65602:NJO65604 NTK65602:NTK65604 ODG65602:ODG65604 ONC65602:ONC65604 OWY65602:OWY65604 PGU65602:PGU65604 PQQ65602:PQQ65604 QAM65602:QAM65604 QKI65602:QKI65604 QUE65602:QUE65604 REA65602:REA65604 RNW65602:RNW65604 RXS65602:RXS65604 SHO65602:SHO65604 SRK65602:SRK65604 TBG65602:TBG65604 TLC65602:TLC65604 TUY65602:TUY65604 UEU65602:UEU65604 UOQ65602:UOQ65604 UYM65602:UYM65604 VII65602:VII65604 VSE65602:VSE65604 WCA65602:WCA65604 WLW65602:WLW65604 WVS65602:WVS65604 K131138:K131140 JG131138:JG131140 TC131138:TC131140 ACY131138:ACY131140 AMU131138:AMU131140 AWQ131138:AWQ131140 BGM131138:BGM131140 BQI131138:BQI131140 CAE131138:CAE131140 CKA131138:CKA131140 CTW131138:CTW131140 DDS131138:DDS131140 DNO131138:DNO131140 DXK131138:DXK131140 EHG131138:EHG131140 ERC131138:ERC131140 FAY131138:FAY131140 FKU131138:FKU131140 FUQ131138:FUQ131140 GEM131138:GEM131140 GOI131138:GOI131140 GYE131138:GYE131140 HIA131138:HIA131140 HRW131138:HRW131140 IBS131138:IBS131140 ILO131138:ILO131140 IVK131138:IVK131140 JFG131138:JFG131140 JPC131138:JPC131140 JYY131138:JYY131140 KIU131138:KIU131140 KSQ131138:KSQ131140 LCM131138:LCM131140 LMI131138:LMI131140 LWE131138:LWE131140 MGA131138:MGA131140 MPW131138:MPW131140 MZS131138:MZS131140 NJO131138:NJO131140 NTK131138:NTK131140 ODG131138:ODG131140 ONC131138:ONC131140 OWY131138:OWY131140 PGU131138:PGU131140 PQQ131138:PQQ131140 QAM131138:QAM131140 QKI131138:QKI131140 QUE131138:QUE131140 REA131138:REA131140 RNW131138:RNW131140 RXS131138:RXS131140 SHO131138:SHO131140 SRK131138:SRK131140 TBG131138:TBG131140 TLC131138:TLC131140 TUY131138:TUY131140 UEU131138:UEU131140 UOQ131138:UOQ131140 UYM131138:UYM131140 VII131138:VII131140 VSE131138:VSE131140 WCA131138:WCA131140 WLW131138:WLW131140 WVS131138:WVS131140 K196674:K196676 JG196674:JG196676 TC196674:TC196676 ACY196674:ACY196676 AMU196674:AMU196676 AWQ196674:AWQ196676 BGM196674:BGM196676 BQI196674:BQI196676 CAE196674:CAE196676 CKA196674:CKA196676 CTW196674:CTW196676 DDS196674:DDS196676 DNO196674:DNO196676 DXK196674:DXK196676 EHG196674:EHG196676 ERC196674:ERC196676 FAY196674:FAY196676 FKU196674:FKU196676 FUQ196674:FUQ196676 GEM196674:GEM196676 GOI196674:GOI196676 GYE196674:GYE196676 HIA196674:HIA196676 HRW196674:HRW196676 IBS196674:IBS196676 ILO196674:ILO196676 IVK196674:IVK196676 JFG196674:JFG196676 JPC196674:JPC196676 JYY196674:JYY196676 KIU196674:KIU196676 KSQ196674:KSQ196676 LCM196674:LCM196676 LMI196674:LMI196676 LWE196674:LWE196676 MGA196674:MGA196676 MPW196674:MPW196676 MZS196674:MZS196676 NJO196674:NJO196676 NTK196674:NTK196676 ODG196674:ODG196676 ONC196674:ONC196676 OWY196674:OWY196676 PGU196674:PGU196676 PQQ196674:PQQ196676 QAM196674:QAM196676 QKI196674:QKI196676 QUE196674:QUE196676 REA196674:REA196676 RNW196674:RNW196676 RXS196674:RXS196676 SHO196674:SHO196676 SRK196674:SRK196676 TBG196674:TBG196676 TLC196674:TLC196676 TUY196674:TUY196676 UEU196674:UEU196676 UOQ196674:UOQ196676 UYM196674:UYM196676 VII196674:VII196676 VSE196674:VSE196676 WCA196674:WCA196676 WLW196674:WLW196676 WVS196674:WVS196676 K262210:K262212 JG262210:JG262212 TC262210:TC262212 ACY262210:ACY262212 AMU262210:AMU262212 AWQ262210:AWQ262212 BGM262210:BGM262212 BQI262210:BQI262212 CAE262210:CAE262212 CKA262210:CKA262212 CTW262210:CTW262212 DDS262210:DDS262212 DNO262210:DNO262212 DXK262210:DXK262212 EHG262210:EHG262212 ERC262210:ERC262212 FAY262210:FAY262212 FKU262210:FKU262212 FUQ262210:FUQ262212 GEM262210:GEM262212 GOI262210:GOI262212 GYE262210:GYE262212 HIA262210:HIA262212 HRW262210:HRW262212 IBS262210:IBS262212 ILO262210:ILO262212 IVK262210:IVK262212 JFG262210:JFG262212 JPC262210:JPC262212 JYY262210:JYY262212 KIU262210:KIU262212 KSQ262210:KSQ262212 LCM262210:LCM262212 LMI262210:LMI262212 LWE262210:LWE262212 MGA262210:MGA262212 MPW262210:MPW262212 MZS262210:MZS262212 NJO262210:NJO262212 NTK262210:NTK262212 ODG262210:ODG262212 ONC262210:ONC262212 OWY262210:OWY262212 PGU262210:PGU262212 PQQ262210:PQQ262212 QAM262210:QAM262212 QKI262210:QKI262212 QUE262210:QUE262212 REA262210:REA262212 RNW262210:RNW262212 RXS262210:RXS262212 SHO262210:SHO262212 SRK262210:SRK262212 TBG262210:TBG262212 TLC262210:TLC262212 TUY262210:TUY262212 UEU262210:UEU262212 UOQ262210:UOQ262212 UYM262210:UYM262212 VII262210:VII262212 VSE262210:VSE262212 WCA262210:WCA262212 WLW262210:WLW262212 WVS262210:WVS262212 K327746:K327748 JG327746:JG327748 TC327746:TC327748 ACY327746:ACY327748 AMU327746:AMU327748 AWQ327746:AWQ327748 BGM327746:BGM327748 BQI327746:BQI327748 CAE327746:CAE327748 CKA327746:CKA327748 CTW327746:CTW327748 DDS327746:DDS327748 DNO327746:DNO327748 DXK327746:DXK327748 EHG327746:EHG327748 ERC327746:ERC327748 FAY327746:FAY327748 FKU327746:FKU327748 FUQ327746:FUQ327748 GEM327746:GEM327748 GOI327746:GOI327748 GYE327746:GYE327748 HIA327746:HIA327748 HRW327746:HRW327748 IBS327746:IBS327748 ILO327746:ILO327748 IVK327746:IVK327748 JFG327746:JFG327748 JPC327746:JPC327748 JYY327746:JYY327748 KIU327746:KIU327748 KSQ327746:KSQ327748 LCM327746:LCM327748 LMI327746:LMI327748 LWE327746:LWE327748 MGA327746:MGA327748 MPW327746:MPW327748 MZS327746:MZS327748 NJO327746:NJO327748 NTK327746:NTK327748 ODG327746:ODG327748 ONC327746:ONC327748 OWY327746:OWY327748 PGU327746:PGU327748 PQQ327746:PQQ327748 QAM327746:QAM327748 QKI327746:QKI327748 QUE327746:QUE327748 REA327746:REA327748 RNW327746:RNW327748 RXS327746:RXS327748 SHO327746:SHO327748 SRK327746:SRK327748 TBG327746:TBG327748 TLC327746:TLC327748 TUY327746:TUY327748 UEU327746:UEU327748 UOQ327746:UOQ327748 UYM327746:UYM327748 VII327746:VII327748 VSE327746:VSE327748 WCA327746:WCA327748 WLW327746:WLW327748 WVS327746:WVS327748 K393282:K393284 JG393282:JG393284 TC393282:TC393284 ACY393282:ACY393284 AMU393282:AMU393284 AWQ393282:AWQ393284 BGM393282:BGM393284 BQI393282:BQI393284 CAE393282:CAE393284 CKA393282:CKA393284 CTW393282:CTW393284 DDS393282:DDS393284 DNO393282:DNO393284 DXK393282:DXK393284 EHG393282:EHG393284 ERC393282:ERC393284 FAY393282:FAY393284 FKU393282:FKU393284 FUQ393282:FUQ393284 GEM393282:GEM393284 GOI393282:GOI393284 GYE393282:GYE393284 HIA393282:HIA393284 HRW393282:HRW393284 IBS393282:IBS393284 ILO393282:ILO393284 IVK393282:IVK393284 JFG393282:JFG393284 JPC393282:JPC393284 JYY393282:JYY393284 KIU393282:KIU393284 KSQ393282:KSQ393284 LCM393282:LCM393284 LMI393282:LMI393284 LWE393282:LWE393284 MGA393282:MGA393284 MPW393282:MPW393284 MZS393282:MZS393284 NJO393282:NJO393284 NTK393282:NTK393284 ODG393282:ODG393284 ONC393282:ONC393284 OWY393282:OWY393284 PGU393282:PGU393284 PQQ393282:PQQ393284 QAM393282:QAM393284 QKI393282:QKI393284 QUE393282:QUE393284 REA393282:REA393284 RNW393282:RNW393284 RXS393282:RXS393284 SHO393282:SHO393284 SRK393282:SRK393284 TBG393282:TBG393284 TLC393282:TLC393284 TUY393282:TUY393284 UEU393282:UEU393284 UOQ393282:UOQ393284 UYM393282:UYM393284 VII393282:VII393284 VSE393282:VSE393284 WCA393282:WCA393284 WLW393282:WLW393284 WVS393282:WVS393284 K458818:K458820 JG458818:JG458820 TC458818:TC458820 ACY458818:ACY458820 AMU458818:AMU458820 AWQ458818:AWQ458820 BGM458818:BGM458820 BQI458818:BQI458820 CAE458818:CAE458820 CKA458818:CKA458820 CTW458818:CTW458820 DDS458818:DDS458820 DNO458818:DNO458820 DXK458818:DXK458820 EHG458818:EHG458820 ERC458818:ERC458820 FAY458818:FAY458820 FKU458818:FKU458820 FUQ458818:FUQ458820 GEM458818:GEM458820 GOI458818:GOI458820 GYE458818:GYE458820 HIA458818:HIA458820 HRW458818:HRW458820 IBS458818:IBS458820 ILO458818:ILO458820 IVK458818:IVK458820 JFG458818:JFG458820 JPC458818:JPC458820 JYY458818:JYY458820 KIU458818:KIU458820 KSQ458818:KSQ458820 LCM458818:LCM458820 LMI458818:LMI458820 LWE458818:LWE458820 MGA458818:MGA458820 MPW458818:MPW458820 MZS458818:MZS458820 NJO458818:NJO458820 NTK458818:NTK458820 ODG458818:ODG458820 ONC458818:ONC458820 OWY458818:OWY458820 PGU458818:PGU458820 PQQ458818:PQQ458820 QAM458818:QAM458820 QKI458818:QKI458820 QUE458818:QUE458820 REA458818:REA458820 RNW458818:RNW458820 RXS458818:RXS458820 SHO458818:SHO458820 SRK458818:SRK458820 TBG458818:TBG458820 TLC458818:TLC458820 TUY458818:TUY458820 UEU458818:UEU458820 UOQ458818:UOQ458820 UYM458818:UYM458820 VII458818:VII458820 VSE458818:VSE458820 WCA458818:WCA458820 WLW458818:WLW458820 WVS458818:WVS458820 K524354:K524356 JG524354:JG524356 TC524354:TC524356 ACY524354:ACY524356 AMU524354:AMU524356 AWQ524354:AWQ524356 BGM524354:BGM524356 BQI524354:BQI524356 CAE524354:CAE524356 CKA524354:CKA524356 CTW524354:CTW524356 DDS524354:DDS524356 DNO524354:DNO524356 DXK524354:DXK524356 EHG524354:EHG524356 ERC524354:ERC524356 FAY524354:FAY524356 FKU524354:FKU524356 FUQ524354:FUQ524356 GEM524354:GEM524356 GOI524354:GOI524356 GYE524354:GYE524356 HIA524354:HIA524356 HRW524354:HRW524356 IBS524354:IBS524356 ILO524354:ILO524356 IVK524354:IVK524356 JFG524354:JFG524356 JPC524354:JPC524356 JYY524354:JYY524356 KIU524354:KIU524356 KSQ524354:KSQ524356 LCM524354:LCM524356 LMI524354:LMI524356 LWE524354:LWE524356 MGA524354:MGA524356 MPW524354:MPW524356 MZS524354:MZS524356 NJO524354:NJO524356 NTK524354:NTK524356 ODG524354:ODG524356 ONC524354:ONC524356 OWY524354:OWY524356 PGU524354:PGU524356 PQQ524354:PQQ524356 QAM524354:QAM524356 QKI524354:QKI524356 QUE524354:QUE524356 REA524354:REA524356 RNW524354:RNW524356 RXS524354:RXS524356 SHO524354:SHO524356 SRK524354:SRK524356 TBG524354:TBG524356 TLC524354:TLC524356 TUY524354:TUY524356 UEU524354:UEU524356 UOQ524354:UOQ524356 UYM524354:UYM524356 VII524354:VII524356 VSE524354:VSE524356 WCA524354:WCA524356 WLW524354:WLW524356 WVS524354:WVS524356 K589890:K589892 JG589890:JG589892 TC589890:TC589892 ACY589890:ACY589892 AMU589890:AMU589892 AWQ589890:AWQ589892 BGM589890:BGM589892 BQI589890:BQI589892 CAE589890:CAE589892 CKA589890:CKA589892 CTW589890:CTW589892 DDS589890:DDS589892 DNO589890:DNO589892 DXK589890:DXK589892 EHG589890:EHG589892 ERC589890:ERC589892 FAY589890:FAY589892 FKU589890:FKU589892 FUQ589890:FUQ589892 GEM589890:GEM589892 GOI589890:GOI589892 GYE589890:GYE589892 HIA589890:HIA589892 HRW589890:HRW589892 IBS589890:IBS589892 ILO589890:ILO589892 IVK589890:IVK589892 JFG589890:JFG589892 JPC589890:JPC589892 JYY589890:JYY589892 KIU589890:KIU589892 KSQ589890:KSQ589892 LCM589890:LCM589892 LMI589890:LMI589892 LWE589890:LWE589892 MGA589890:MGA589892 MPW589890:MPW589892 MZS589890:MZS589892 NJO589890:NJO589892 NTK589890:NTK589892 ODG589890:ODG589892 ONC589890:ONC589892 OWY589890:OWY589892 PGU589890:PGU589892 PQQ589890:PQQ589892 QAM589890:QAM589892 QKI589890:QKI589892 QUE589890:QUE589892 REA589890:REA589892 RNW589890:RNW589892 RXS589890:RXS589892 SHO589890:SHO589892 SRK589890:SRK589892 TBG589890:TBG589892 TLC589890:TLC589892 TUY589890:TUY589892 UEU589890:UEU589892 UOQ589890:UOQ589892 UYM589890:UYM589892 VII589890:VII589892 VSE589890:VSE589892 WCA589890:WCA589892 WLW589890:WLW589892 WVS589890:WVS589892 K655426:K655428 JG655426:JG655428 TC655426:TC655428 ACY655426:ACY655428 AMU655426:AMU655428 AWQ655426:AWQ655428 BGM655426:BGM655428 BQI655426:BQI655428 CAE655426:CAE655428 CKA655426:CKA655428 CTW655426:CTW655428 DDS655426:DDS655428 DNO655426:DNO655428 DXK655426:DXK655428 EHG655426:EHG655428 ERC655426:ERC655428 FAY655426:FAY655428 FKU655426:FKU655428 FUQ655426:FUQ655428 GEM655426:GEM655428 GOI655426:GOI655428 GYE655426:GYE655428 HIA655426:HIA655428 HRW655426:HRW655428 IBS655426:IBS655428 ILO655426:ILO655428 IVK655426:IVK655428 JFG655426:JFG655428 JPC655426:JPC655428 JYY655426:JYY655428 KIU655426:KIU655428 KSQ655426:KSQ655428 LCM655426:LCM655428 LMI655426:LMI655428 LWE655426:LWE655428 MGA655426:MGA655428 MPW655426:MPW655428 MZS655426:MZS655428 NJO655426:NJO655428 NTK655426:NTK655428 ODG655426:ODG655428 ONC655426:ONC655428 OWY655426:OWY655428 PGU655426:PGU655428 PQQ655426:PQQ655428 QAM655426:QAM655428 QKI655426:QKI655428 QUE655426:QUE655428 REA655426:REA655428 RNW655426:RNW655428 RXS655426:RXS655428 SHO655426:SHO655428 SRK655426:SRK655428 TBG655426:TBG655428 TLC655426:TLC655428 TUY655426:TUY655428 UEU655426:UEU655428 UOQ655426:UOQ655428 UYM655426:UYM655428 VII655426:VII655428 VSE655426:VSE655428 WCA655426:WCA655428 WLW655426:WLW655428 WVS655426:WVS655428 K720962:K720964 JG720962:JG720964 TC720962:TC720964 ACY720962:ACY720964 AMU720962:AMU720964 AWQ720962:AWQ720964 BGM720962:BGM720964 BQI720962:BQI720964 CAE720962:CAE720964 CKA720962:CKA720964 CTW720962:CTW720964 DDS720962:DDS720964 DNO720962:DNO720964 DXK720962:DXK720964 EHG720962:EHG720964 ERC720962:ERC720964 FAY720962:FAY720964 FKU720962:FKU720964 FUQ720962:FUQ720964 GEM720962:GEM720964 GOI720962:GOI720964 GYE720962:GYE720964 HIA720962:HIA720964 HRW720962:HRW720964 IBS720962:IBS720964 ILO720962:ILO720964 IVK720962:IVK720964 JFG720962:JFG720964 JPC720962:JPC720964 JYY720962:JYY720964 KIU720962:KIU720964 KSQ720962:KSQ720964 LCM720962:LCM720964 LMI720962:LMI720964 LWE720962:LWE720964 MGA720962:MGA720964 MPW720962:MPW720964 MZS720962:MZS720964 NJO720962:NJO720964 NTK720962:NTK720964 ODG720962:ODG720964 ONC720962:ONC720964 OWY720962:OWY720964 PGU720962:PGU720964 PQQ720962:PQQ720964 QAM720962:QAM720964 QKI720962:QKI720964 QUE720962:QUE720964 REA720962:REA720964 RNW720962:RNW720964 RXS720962:RXS720964 SHO720962:SHO720964 SRK720962:SRK720964 TBG720962:TBG720964 TLC720962:TLC720964 TUY720962:TUY720964 UEU720962:UEU720964 UOQ720962:UOQ720964 UYM720962:UYM720964 VII720962:VII720964 VSE720962:VSE720964 WCA720962:WCA720964 WLW720962:WLW720964 WVS720962:WVS720964 K786498:K786500 JG786498:JG786500 TC786498:TC786500 ACY786498:ACY786500 AMU786498:AMU786500 AWQ786498:AWQ786500 BGM786498:BGM786500 BQI786498:BQI786500 CAE786498:CAE786500 CKA786498:CKA786500 CTW786498:CTW786500 DDS786498:DDS786500 DNO786498:DNO786500 DXK786498:DXK786500 EHG786498:EHG786500 ERC786498:ERC786500 FAY786498:FAY786500 FKU786498:FKU786500 FUQ786498:FUQ786500 GEM786498:GEM786500 GOI786498:GOI786500 GYE786498:GYE786500 HIA786498:HIA786500 HRW786498:HRW786500 IBS786498:IBS786500 ILO786498:ILO786500 IVK786498:IVK786500 JFG786498:JFG786500 JPC786498:JPC786500 JYY786498:JYY786500 KIU786498:KIU786500 KSQ786498:KSQ786500 LCM786498:LCM786500 LMI786498:LMI786500 LWE786498:LWE786500 MGA786498:MGA786500 MPW786498:MPW786500 MZS786498:MZS786500 NJO786498:NJO786500 NTK786498:NTK786500 ODG786498:ODG786500 ONC786498:ONC786500 OWY786498:OWY786500 PGU786498:PGU786500 PQQ786498:PQQ786500 QAM786498:QAM786500 QKI786498:QKI786500 QUE786498:QUE786500 REA786498:REA786500 RNW786498:RNW786500 RXS786498:RXS786500 SHO786498:SHO786500 SRK786498:SRK786500 TBG786498:TBG786500 TLC786498:TLC786500 TUY786498:TUY786500 UEU786498:UEU786500 UOQ786498:UOQ786500 UYM786498:UYM786500 VII786498:VII786500 VSE786498:VSE786500 WCA786498:WCA786500 WLW786498:WLW786500 WVS786498:WVS786500 K852034:K852036 JG852034:JG852036 TC852034:TC852036 ACY852034:ACY852036 AMU852034:AMU852036 AWQ852034:AWQ852036 BGM852034:BGM852036 BQI852034:BQI852036 CAE852034:CAE852036 CKA852034:CKA852036 CTW852034:CTW852036 DDS852034:DDS852036 DNO852034:DNO852036 DXK852034:DXK852036 EHG852034:EHG852036 ERC852034:ERC852036 FAY852034:FAY852036 FKU852034:FKU852036 FUQ852034:FUQ852036 GEM852034:GEM852036 GOI852034:GOI852036 GYE852034:GYE852036 HIA852034:HIA852036 HRW852034:HRW852036 IBS852034:IBS852036 ILO852034:ILO852036 IVK852034:IVK852036 JFG852034:JFG852036 JPC852034:JPC852036 JYY852034:JYY852036 KIU852034:KIU852036 KSQ852034:KSQ852036 LCM852034:LCM852036 LMI852034:LMI852036 LWE852034:LWE852036 MGA852034:MGA852036 MPW852034:MPW852036 MZS852034:MZS852036 NJO852034:NJO852036 NTK852034:NTK852036 ODG852034:ODG852036 ONC852034:ONC852036 OWY852034:OWY852036 PGU852034:PGU852036 PQQ852034:PQQ852036 QAM852034:QAM852036 QKI852034:QKI852036 QUE852034:QUE852036 REA852034:REA852036 RNW852034:RNW852036 RXS852034:RXS852036 SHO852034:SHO852036 SRK852034:SRK852036 TBG852034:TBG852036 TLC852034:TLC852036 TUY852034:TUY852036 UEU852034:UEU852036 UOQ852034:UOQ852036 UYM852034:UYM852036 VII852034:VII852036 VSE852034:VSE852036 WCA852034:WCA852036 WLW852034:WLW852036 WVS852034:WVS852036 K917570:K917572 JG917570:JG917572 TC917570:TC917572 ACY917570:ACY917572 AMU917570:AMU917572 AWQ917570:AWQ917572 BGM917570:BGM917572 BQI917570:BQI917572 CAE917570:CAE917572 CKA917570:CKA917572 CTW917570:CTW917572 DDS917570:DDS917572 DNO917570:DNO917572 DXK917570:DXK917572 EHG917570:EHG917572 ERC917570:ERC917572 FAY917570:FAY917572 FKU917570:FKU917572 FUQ917570:FUQ917572 GEM917570:GEM917572 GOI917570:GOI917572 GYE917570:GYE917572 HIA917570:HIA917572 HRW917570:HRW917572 IBS917570:IBS917572 ILO917570:ILO917572 IVK917570:IVK917572 JFG917570:JFG917572 JPC917570:JPC917572 JYY917570:JYY917572 KIU917570:KIU917572 KSQ917570:KSQ917572 LCM917570:LCM917572 LMI917570:LMI917572 LWE917570:LWE917572 MGA917570:MGA917572 MPW917570:MPW917572 MZS917570:MZS917572 NJO917570:NJO917572 NTK917570:NTK917572 ODG917570:ODG917572 ONC917570:ONC917572 OWY917570:OWY917572 PGU917570:PGU917572 PQQ917570:PQQ917572 QAM917570:QAM917572 QKI917570:QKI917572 QUE917570:QUE917572 REA917570:REA917572 RNW917570:RNW917572 RXS917570:RXS917572 SHO917570:SHO917572 SRK917570:SRK917572 TBG917570:TBG917572 TLC917570:TLC917572 TUY917570:TUY917572 UEU917570:UEU917572 UOQ917570:UOQ917572 UYM917570:UYM917572 VII917570:VII917572 VSE917570:VSE917572 WCA917570:WCA917572 WLW917570:WLW917572 WVS917570:WVS917572 K983106:K983108 JG983106:JG983108 TC983106:TC983108 ACY983106:ACY983108 AMU983106:AMU983108 AWQ983106:AWQ983108 BGM983106:BGM983108 BQI983106:BQI983108 CAE983106:CAE983108 CKA983106:CKA983108 CTW983106:CTW983108 DDS983106:DDS983108 DNO983106:DNO983108 DXK983106:DXK983108 EHG983106:EHG983108 ERC983106:ERC983108 FAY983106:FAY983108 FKU983106:FKU983108 FUQ983106:FUQ983108 GEM983106:GEM983108 GOI983106:GOI983108 GYE983106:GYE983108 HIA983106:HIA983108 HRW983106:HRW983108 IBS983106:IBS983108 ILO983106:ILO983108 IVK983106:IVK983108 JFG983106:JFG983108 JPC983106:JPC983108 JYY983106:JYY983108 KIU983106:KIU983108 KSQ983106:KSQ983108 LCM983106:LCM983108 LMI983106:LMI983108 LWE983106:LWE983108 MGA983106:MGA983108 MPW983106:MPW983108 MZS983106:MZS983108 NJO983106:NJO983108 NTK983106:NTK983108 ODG983106:ODG983108 ONC983106:ONC983108 OWY983106:OWY983108 PGU983106:PGU983108 PQQ983106:PQQ983108 QAM983106:QAM983108 QKI983106:QKI983108 QUE983106:QUE983108 REA983106:REA983108 RNW983106:RNW983108 RXS983106:RXS983108 SHO983106:SHO983108 SRK983106:SRK983108 TBG983106:TBG983108 TLC983106:TLC983108 TUY983106:TUY983108 UEU983106:UEU983108 UOQ983106:UOQ983108 UYM983106:UYM983108 VII983106:VII983108 VSE983106:VSE983108 WCA983106:WCA983108 WLW983106:WLW983108 WVS983106:WVS983108 L86 JH86 TD86 ACZ86 AMV86 AWR86 BGN86 BQJ86 CAF86 CKB86 CTX86 DDT86 DNP86 DXL86 EHH86 ERD86 FAZ86 FKV86 FUR86 GEN86 GOJ86 GYF86 HIB86 HRX86 IBT86 ILP86 IVL86 JFH86 JPD86 JYZ86 KIV86 KSR86 LCN86 LMJ86 LWF86 MGB86 MPX86 MZT86 NJP86 NTL86 ODH86 OND86 OWZ86 PGV86 PQR86 QAN86 QKJ86 QUF86 REB86 RNX86 RXT86 SHP86 SRL86 TBH86 TLD86 TUZ86 UEV86 UOR86 UYN86 VIJ86 VSF86 WCB86 WLX86 WVT86 L65622 JH65622 TD65622 ACZ65622 AMV65622 AWR65622 BGN65622 BQJ65622 CAF65622 CKB65622 CTX65622 DDT65622 DNP65622 DXL65622 EHH65622 ERD65622 FAZ65622 FKV65622 FUR65622 GEN65622 GOJ65622 GYF65622 HIB65622 HRX65622 IBT65622 ILP65622 IVL65622 JFH65622 JPD65622 JYZ65622 KIV65622 KSR65622 LCN65622 LMJ65622 LWF65622 MGB65622 MPX65622 MZT65622 NJP65622 NTL65622 ODH65622 OND65622 OWZ65622 PGV65622 PQR65622 QAN65622 QKJ65622 QUF65622 REB65622 RNX65622 RXT65622 SHP65622 SRL65622 TBH65622 TLD65622 TUZ65622 UEV65622 UOR65622 UYN65622 VIJ65622 VSF65622 WCB65622 WLX65622 WVT65622 L131158 JH131158 TD131158 ACZ131158 AMV131158 AWR131158 BGN131158 BQJ131158 CAF131158 CKB131158 CTX131158 DDT131158 DNP131158 DXL131158 EHH131158 ERD131158 FAZ131158 FKV131158 FUR131158 GEN131158 GOJ131158 GYF131158 HIB131158 HRX131158 IBT131158 ILP131158 IVL131158 JFH131158 JPD131158 JYZ131158 KIV131158 KSR131158 LCN131158 LMJ131158 LWF131158 MGB131158 MPX131158 MZT131158 NJP131158 NTL131158 ODH131158 OND131158 OWZ131158 PGV131158 PQR131158 QAN131158 QKJ131158 QUF131158 REB131158 RNX131158 RXT131158 SHP131158 SRL131158 TBH131158 TLD131158 TUZ131158 UEV131158 UOR131158 UYN131158 VIJ131158 VSF131158 WCB131158 WLX131158 WVT131158 L196694 JH196694 TD196694 ACZ196694 AMV196694 AWR196694 BGN196694 BQJ196694 CAF196694 CKB196694 CTX196694 DDT196694 DNP196694 DXL196694 EHH196694 ERD196694 FAZ196694 FKV196694 FUR196694 GEN196694 GOJ196694 GYF196694 HIB196694 HRX196694 IBT196694 ILP196694 IVL196694 JFH196694 JPD196694 JYZ196694 KIV196694 KSR196694 LCN196694 LMJ196694 LWF196694 MGB196694 MPX196694 MZT196694 NJP196694 NTL196694 ODH196694 OND196694 OWZ196694 PGV196694 PQR196694 QAN196694 QKJ196694 QUF196694 REB196694 RNX196694 RXT196694 SHP196694 SRL196694 TBH196694 TLD196694 TUZ196694 UEV196694 UOR196694 UYN196694 VIJ196694 VSF196694 WCB196694 WLX196694 WVT196694 L262230 JH262230 TD262230 ACZ262230 AMV262230 AWR262230 BGN262230 BQJ262230 CAF262230 CKB262230 CTX262230 DDT262230 DNP262230 DXL262230 EHH262230 ERD262230 FAZ262230 FKV262230 FUR262230 GEN262230 GOJ262230 GYF262230 HIB262230 HRX262230 IBT262230 ILP262230 IVL262230 JFH262230 JPD262230 JYZ262230 KIV262230 KSR262230 LCN262230 LMJ262230 LWF262230 MGB262230 MPX262230 MZT262230 NJP262230 NTL262230 ODH262230 OND262230 OWZ262230 PGV262230 PQR262230 QAN262230 QKJ262230 QUF262230 REB262230 RNX262230 RXT262230 SHP262230 SRL262230 TBH262230 TLD262230 TUZ262230 UEV262230 UOR262230 UYN262230 VIJ262230 VSF262230 WCB262230 WLX262230 WVT262230 L327766 JH327766 TD327766 ACZ327766 AMV327766 AWR327766 BGN327766 BQJ327766 CAF327766 CKB327766 CTX327766 DDT327766 DNP327766 DXL327766 EHH327766 ERD327766 FAZ327766 FKV327766 FUR327766 GEN327766 GOJ327766 GYF327766 HIB327766 HRX327766 IBT327766 ILP327766 IVL327766 JFH327766 JPD327766 JYZ327766 KIV327766 KSR327766 LCN327766 LMJ327766 LWF327766 MGB327766 MPX327766 MZT327766 NJP327766 NTL327766 ODH327766 OND327766 OWZ327766 PGV327766 PQR327766 QAN327766 QKJ327766 QUF327766 REB327766 RNX327766 RXT327766 SHP327766 SRL327766 TBH327766 TLD327766 TUZ327766 UEV327766 UOR327766 UYN327766 VIJ327766 VSF327766 WCB327766 WLX327766 WVT327766 L393302 JH393302 TD393302 ACZ393302 AMV393302 AWR393302 BGN393302 BQJ393302 CAF393302 CKB393302 CTX393302 DDT393302 DNP393302 DXL393302 EHH393302 ERD393302 FAZ393302 FKV393302 FUR393302 GEN393302 GOJ393302 GYF393302 HIB393302 HRX393302 IBT393302 ILP393302 IVL393302 JFH393302 JPD393302 JYZ393302 KIV393302 KSR393302 LCN393302 LMJ393302 LWF393302 MGB393302 MPX393302 MZT393302 NJP393302 NTL393302 ODH393302 OND393302 OWZ393302 PGV393302 PQR393302 QAN393302 QKJ393302 QUF393302 REB393302 RNX393302 RXT393302 SHP393302 SRL393302 TBH393302 TLD393302 TUZ393302 UEV393302 UOR393302 UYN393302 VIJ393302 VSF393302 WCB393302 WLX393302 WVT393302 L458838 JH458838 TD458838 ACZ458838 AMV458838 AWR458838 BGN458838 BQJ458838 CAF458838 CKB458838 CTX458838 DDT458838 DNP458838 DXL458838 EHH458838 ERD458838 FAZ458838 FKV458838 FUR458838 GEN458838 GOJ458838 GYF458838 HIB458838 HRX458838 IBT458838 ILP458838 IVL458838 JFH458838 JPD458838 JYZ458838 KIV458838 KSR458838 LCN458838 LMJ458838 LWF458838 MGB458838 MPX458838 MZT458838 NJP458838 NTL458838 ODH458838 OND458838 OWZ458838 PGV458838 PQR458838 QAN458838 QKJ458838 QUF458838 REB458838 RNX458838 RXT458838 SHP458838 SRL458838 TBH458838 TLD458838 TUZ458838 UEV458838 UOR458838 UYN458838 VIJ458838 VSF458838 WCB458838 WLX458838 WVT458838 L524374 JH524374 TD524374 ACZ524374 AMV524374 AWR524374 BGN524374 BQJ524374 CAF524374 CKB524374 CTX524374 DDT524374 DNP524374 DXL524374 EHH524374 ERD524374 FAZ524374 FKV524374 FUR524374 GEN524374 GOJ524374 GYF524374 HIB524374 HRX524374 IBT524374 ILP524374 IVL524374 JFH524374 JPD524374 JYZ524374 KIV524374 KSR524374 LCN524374 LMJ524374 LWF524374 MGB524374 MPX524374 MZT524374 NJP524374 NTL524374 ODH524374 OND524374 OWZ524374 PGV524374 PQR524374 QAN524374 QKJ524374 QUF524374 REB524374 RNX524374 RXT524374 SHP524374 SRL524374 TBH524374 TLD524374 TUZ524374 UEV524374 UOR524374 UYN524374 VIJ524374 VSF524374 WCB524374 WLX524374 WVT524374 L589910 JH589910 TD589910 ACZ589910 AMV589910 AWR589910 BGN589910 BQJ589910 CAF589910 CKB589910 CTX589910 DDT589910 DNP589910 DXL589910 EHH589910 ERD589910 FAZ589910 FKV589910 FUR589910 GEN589910 GOJ589910 GYF589910 HIB589910 HRX589910 IBT589910 ILP589910 IVL589910 JFH589910 JPD589910 JYZ589910 KIV589910 KSR589910 LCN589910 LMJ589910 LWF589910 MGB589910 MPX589910 MZT589910 NJP589910 NTL589910 ODH589910 OND589910 OWZ589910 PGV589910 PQR589910 QAN589910 QKJ589910 QUF589910 REB589910 RNX589910 RXT589910 SHP589910 SRL589910 TBH589910 TLD589910 TUZ589910 UEV589910 UOR589910 UYN589910 VIJ589910 VSF589910 WCB589910 WLX589910 WVT589910 L655446 JH655446 TD655446 ACZ655446 AMV655446 AWR655446 BGN655446 BQJ655446 CAF655446 CKB655446 CTX655446 DDT655446 DNP655446 DXL655446 EHH655446 ERD655446 FAZ655446 FKV655446 FUR655446 GEN655446 GOJ655446 GYF655446 HIB655446 HRX655446 IBT655446 ILP655446 IVL655446 JFH655446 JPD655446 JYZ655446 KIV655446 KSR655446 LCN655446 LMJ655446 LWF655446 MGB655446 MPX655446 MZT655446 NJP655446 NTL655446 ODH655446 OND655446 OWZ655446 PGV655446 PQR655446 QAN655446 QKJ655446 QUF655446 REB655446 RNX655446 RXT655446 SHP655446 SRL655446 TBH655446 TLD655446 TUZ655446 UEV655446 UOR655446 UYN655446 VIJ655446 VSF655446 WCB655446 WLX655446 WVT655446 L720982 JH720982 TD720982 ACZ720982 AMV720982 AWR720982 BGN720982 BQJ720982 CAF720982 CKB720982 CTX720982 DDT720982 DNP720982 DXL720982 EHH720982 ERD720982 FAZ720982 FKV720982 FUR720982 GEN720982 GOJ720982 GYF720982 HIB720982 HRX720982 IBT720982 ILP720982 IVL720982 JFH720982 JPD720982 JYZ720982 KIV720982 KSR720982 LCN720982 LMJ720982 LWF720982 MGB720982 MPX720982 MZT720982 NJP720982 NTL720982 ODH720982 OND720982 OWZ720982 PGV720982 PQR720982 QAN720982 QKJ720982 QUF720982 REB720982 RNX720982 RXT720982 SHP720982 SRL720982 TBH720982 TLD720982 TUZ720982 UEV720982 UOR720982 UYN720982 VIJ720982 VSF720982 WCB720982 WLX720982 WVT720982 L786518 JH786518 TD786518 ACZ786518 AMV786518 AWR786518 BGN786518 BQJ786518 CAF786518 CKB786518 CTX786518 DDT786518 DNP786518 DXL786518 EHH786518 ERD786518 FAZ786518 FKV786518 FUR786518 GEN786518 GOJ786518 GYF786518 HIB786518 HRX786518 IBT786518 ILP786518 IVL786518 JFH786518 JPD786518 JYZ786518 KIV786518 KSR786518 LCN786518 LMJ786518 LWF786518 MGB786518 MPX786518 MZT786518 NJP786518 NTL786518 ODH786518 OND786518 OWZ786518 PGV786518 PQR786518 QAN786518 QKJ786518 QUF786518 REB786518 RNX786518 RXT786518 SHP786518 SRL786518 TBH786518 TLD786518 TUZ786518 UEV786518 UOR786518 UYN786518 VIJ786518 VSF786518 WCB786518 WLX786518 WVT786518 L852054 JH852054 TD852054 ACZ852054 AMV852054 AWR852054 BGN852054 BQJ852054 CAF852054 CKB852054 CTX852054 DDT852054 DNP852054 DXL852054 EHH852054 ERD852054 FAZ852054 FKV852054 FUR852054 GEN852054 GOJ852054 GYF852054 HIB852054 HRX852054 IBT852054 ILP852054 IVL852054 JFH852054 JPD852054 JYZ852054 KIV852054 KSR852054 LCN852054 LMJ852054 LWF852054 MGB852054 MPX852054 MZT852054 NJP852054 NTL852054 ODH852054 OND852054 OWZ852054 PGV852054 PQR852054 QAN852054 QKJ852054 QUF852054 REB852054 RNX852054 RXT852054 SHP852054 SRL852054 TBH852054 TLD852054 TUZ852054 UEV852054 UOR852054 UYN852054 VIJ852054 VSF852054 WCB852054 WLX852054 WVT852054 L917590 JH917590 TD917590 ACZ917590 AMV917590 AWR917590 BGN917590 BQJ917590 CAF917590 CKB917590 CTX917590 DDT917590 DNP917590 DXL917590 EHH917590 ERD917590 FAZ917590 FKV917590 FUR917590 GEN917590 GOJ917590 GYF917590 HIB917590 HRX917590 IBT917590 ILP917590 IVL917590 JFH917590 JPD917590 JYZ917590 KIV917590 KSR917590 LCN917590 LMJ917590 LWF917590 MGB917590 MPX917590 MZT917590 NJP917590 NTL917590 ODH917590 OND917590 OWZ917590 PGV917590 PQR917590 QAN917590 QKJ917590 QUF917590 REB917590 RNX917590 RXT917590 SHP917590 SRL917590 TBH917590 TLD917590 TUZ917590 UEV917590 UOR917590 UYN917590 VIJ917590 VSF917590 WCB917590 WLX917590 WVT917590 L983126 JH983126 TD983126 ACZ983126 AMV983126 AWR983126 BGN983126 BQJ983126 CAF983126 CKB983126 CTX983126 DDT983126 DNP983126 DXL983126 EHH983126 ERD983126 FAZ983126 FKV983126 FUR983126 GEN983126 GOJ983126 GYF983126 HIB983126 HRX983126 IBT983126 ILP983126 IVL983126 JFH983126 JPD983126 JYZ983126 KIV983126 KSR983126 LCN983126 LMJ983126 LWF983126 MGB983126 MPX983126 MZT983126 NJP983126 NTL983126 ODH983126 OND983126 OWZ983126 PGV983126 PQR983126 QAN983126 QKJ983126 QUF983126 REB983126 RNX983126 RXT983126 SHP983126 SRL983126 TBH983126 TLD983126 TUZ983126 UEV983126 UOR983126 UYN983126 VIJ983126 VSF983126 WCB983126 WLX983126 WVT983126 K88:K92 JG88:JG92 TC88:TC92 ACY88:ACY92 AMU88:AMU92 AWQ88:AWQ92 BGM88:BGM92 BQI88:BQI92 CAE88:CAE92 CKA88:CKA92 CTW88:CTW92 DDS88:DDS92 DNO88:DNO92 DXK88:DXK92 EHG88:EHG92 ERC88:ERC92 FAY88:FAY92 FKU88:FKU92 FUQ88:FUQ92 GEM88:GEM92 GOI88:GOI92 GYE88:GYE92 HIA88:HIA92 HRW88:HRW92 IBS88:IBS92 ILO88:ILO92 IVK88:IVK92 JFG88:JFG92 JPC88:JPC92 JYY88:JYY92 KIU88:KIU92 KSQ88:KSQ92 LCM88:LCM92 LMI88:LMI92 LWE88:LWE92 MGA88:MGA92 MPW88:MPW92 MZS88:MZS92 NJO88:NJO92 NTK88:NTK92 ODG88:ODG92 ONC88:ONC92 OWY88:OWY92 PGU88:PGU92 PQQ88:PQQ92 QAM88:QAM92 QKI88:QKI92 QUE88:QUE92 REA88:REA92 RNW88:RNW92 RXS88:RXS92 SHO88:SHO92 SRK88:SRK92 TBG88:TBG92 TLC88:TLC92 TUY88:TUY92 UEU88:UEU92 UOQ88:UOQ92 UYM88:UYM92 VII88:VII92 VSE88:VSE92 WCA88:WCA92 WLW88:WLW92 WVS88:WVS92 K65624:K65628 JG65624:JG65628 TC65624:TC65628 ACY65624:ACY65628 AMU65624:AMU65628 AWQ65624:AWQ65628 BGM65624:BGM65628 BQI65624:BQI65628 CAE65624:CAE65628 CKA65624:CKA65628 CTW65624:CTW65628 DDS65624:DDS65628 DNO65624:DNO65628 DXK65624:DXK65628 EHG65624:EHG65628 ERC65624:ERC65628 FAY65624:FAY65628 FKU65624:FKU65628 FUQ65624:FUQ65628 GEM65624:GEM65628 GOI65624:GOI65628 GYE65624:GYE65628 HIA65624:HIA65628 HRW65624:HRW65628 IBS65624:IBS65628 ILO65624:ILO65628 IVK65624:IVK65628 JFG65624:JFG65628 JPC65624:JPC65628 JYY65624:JYY65628 KIU65624:KIU65628 KSQ65624:KSQ65628 LCM65624:LCM65628 LMI65624:LMI65628 LWE65624:LWE65628 MGA65624:MGA65628 MPW65624:MPW65628 MZS65624:MZS65628 NJO65624:NJO65628 NTK65624:NTK65628 ODG65624:ODG65628 ONC65624:ONC65628 OWY65624:OWY65628 PGU65624:PGU65628 PQQ65624:PQQ65628 QAM65624:QAM65628 QKI65624:QKI65628 QUE65624:QUE65628 REA65624:REA65628 RNW65624:RNW65628 RXS65624:RXS65628 SHO65624:SHO65628 SRK65624:SRK65628 TBG65624:TBG65628 TLC65624:TLC65628 TUY65624:TUY65628 UEU65624:UEU65628 UOQ65624:UOQ65628 UYM65624:UYM65628 VII65624:VII65628 VSE65624:VSE65628 WCA65624:WCA65628 WLW65624:WLW65628 WVS65624:WVS65628 K131160:K131164 JG131160:JG131164 TC131160:TC131164 ACY131160:ACY131164 AMU131160:AMU131164 AWQ131160:AWQ131164 BGM131160:BGM131164 BQI131160:BQI131164 CAE131160:CAE131164 CKA131160:CKA131164 CTW131160:CTW131164 DDS131160:DDS131164 DNO131160:DNO131164 DXK131160:DXK131164 EHG131160:EHG131164 ERC131160:ERC131164 FAY131160:FAY131164 FKU131160:FKU131164 FUQ131160:FUQ131164 GEM131160:GEM131164 GOI131160:GOI131164 GYE131160:GYE131164 HIA131160:HIA131164 HRW131160:HRW131164 IBS131160:IBS131164 ILO131160:ILO131164 IVK131160:IVK131164 JFG131160:JFG131164 JPC131160:JPC131164 JYY131160:JYY131164 KIU131160:KIU131164 KSQ131160:KSQ131164 LCM131160:LCM131164 LMI131160:LMI131164 LWE131160:LWE131164 MGA131160:MGA131164 MPW131160:MPW131164 MZS131160:MZS131164 NJO131160:NJO131164 NTK131160:NTK131164 ODG131160:ODG131164 ONC131160:ONC131164 OWY131160:OWY131164 PGU131160:PGU131164 PQQ131160:PQQ131164 QAM131160:QAM131164 QKI131160:QKI131164 QUE131160:QUE131164 REA131160:REA131164 RNW131160:RNW131164 RXS131160:RXS131164 SHO131160:SHO131164 SRK131160:SRK131164 TBG131160:TBG131164 TLC131160:TLC131164 TUY131160:TUY131164 UEU131160:UEU131164 UOQ131160:UOQ131164 UYM131160:UYM131164 VII131160:VII131164 VSE131160:VSE131164 WCA131160:WCA131164 WLW131160:WLW131164 WVS131160:WVS131164 K196696:K196700 JG196696:JG196700 TC196696:TC196700 ACY196696:ACY196700 AMU196696:AMU196700 AWQ196696:AWQ196700 BGM196696:BGM196700 BQI196696:BQI196700 CAE196696:CAE196700 CKA196696:CKA196700 CTW196696:CTW196700 DDS196696:DDS196700 DNO196696:DNO196700 DXK196696:DXK196700 EHG196696:EHG196700 ERC196696:ERC196700 FAY196696:FAY196700 FKU196696:FKU196700 FUQ196696:FUQ196700 GEM196696:GEM196700 GOI196696:GOI196700 GYE196696:GYE196700 HIA196696:HIA196700 HRW196696:HRW196700 IBS196696:IBS196700 ILO196696:ILO196700 IVK196696:IVK196700 JFG196696:JFG196700 JPC196696:JPC196700 JYY196696:JYY196700 KIU196696:KIU196700 KSQ196696:KSQ196700 LCM196696:LCM196700 LMI196696:LMI196700 LWE196696:LWE196700 MGA196696:MGA196700 MPW196696:MPW196700 MZS196696:MZS196700 NJO196696:NJO196700 NTK196696:NTK196700 ODG196696:ODG196700 ONC196696:ONC196700 OWY196696:OWY196700 PGU196696:PGU196700 PQQ196696:PQQ196700 QAM196696:QAM196700 QKI196696:QKI196700 QUE196696:QUE196700 REA196696:REA196700 RNW196696:RNW196700 RXS196696:RXS196700 SHO196696:SHO196700 SRK196696:SRK196700 TBG196696:TBG196700 TLC196696:TLC196700 TUY196696:TUY196700 UEU196696:UEU196700 UOQ196696:UOQ196700 UYM196696:UYM196700 VII196696:VII196700 VSE196696:VSE196700 WCA196696:WCA196700 WLW196696:WLW196700 WVS196696:WVS196700 K262232:K262236 JG262232:JG262236 TC262232:TC262236 ACY262232:ACY262236 AMU262232:AMU262236 AWQ262232:AWQ262236 BGM262232:BGM262236 BQI262232:BQI262236 CAE262232:CAE262236 CKA262232:CKA262236 CTW262232:CTW262236 DDS262232:DDS262236 DNO262232:DNO262236 DXK262232:DXK262236 EHG262232:EHG262236 ERC262232:ERC262236 FAY262232:FAY262236 FKU262232:FKU262236 FUQ262232:FUQ262236 GEM262232:GEM262236 GOI262232:GOI262236 GYE262232:GYE262236 HIA262232:HIA262236 HRW262232:HRW262236 IBS262232:IBS262236 ILO262232:ILO262236 IVK262232:IVK262236 JFG262232:JFG262236 JPC262232:JPC262236 JYY262232:JYY262236 KIU262232:KIU262236 KSQ262232:KSQ262236 LCM262232:LCM262236 LMI262232:LMI262236 LWE262232:LWE262236 MGA262232:MGA262236 MPW262232:MPW262236 MZS262232:MZS262236 NJO262232:NJO262236 NTK262232:NTK262236 ODG262232:ODG262236 ONC262232:ONC262236 OWY262232:OWY262236 PGU262232:PGU262236 PQQ262232:PQQ262236 QAM262232:QAM262236 QKI262232:QKI262236 QUE262232:QUE262236 REA262232:REA262236 RNW262232:RNW262236 RXS262232:RXS262236 SHO262232:SHO262236 SRK262232:SRK262236 TBG262232:TBG262236 TLC262232:TLC262236 TUY262232:TUY262236 UEU262232:UEU262236 UOQ262232:UOQ262236 UYM262232:UYM262236 VII262232:VII262236 VSE262232:VSE262236 WCA262232:WCA262236 WLW262232:WLW262236 WVS262232:WVS262236 K327768:K327772 JG327768:JG327772 TC327768:TC327772 ACY327768:ACY327772 AMU327768:AMU327772 AWQ327768:AWQ327772 BGM327768:BGM327772 BQI327768:BQI327772 CAE327768:CAE327772 CKA327768:CKA327772 CTW327768:CTW327772 DDS327768:DDS327772 DNO327768:DNO327772 DXK327768:DXK327772 EHG327768:EHG327772 ERC327768:ERC327772 FAY327768:FAY327772 FKU327768:FKU327772 FUQ327768:FUQ327772 GEM327768:GEM327772 GOI327768:GOI327772 GYE327768:GYE327772 HIA327768:HIA327772 HRW327768:HRW327772 IBS327768:IBS327772 ILO327768:ILO327772 IVK327768:IVK327772 JFG327768:JFG327772 JPC327768:JPC327772 JYY327768:JYY327772 KIU327768:KIU327772 KSQ327768:KSQ327772 LCM327768:LCM327772 LMI327768:LMI327772 LWE327768:LWE327772 MGA327768:MGA327772 MPW327768:MPW327772 MZS327768:MZS327772 NJO327768:NJO327772 NTK327768:NTK327772 ODG327768:ODG327772 ONC327768:ONC327772 OWY327768:OWY327772 PGU327768:PGU327772 PQQ327768:PQQ327772 QAM327768:QAM327772 QKI327768:QKI327772 QUE327768:QUE327772 REA327768:REA327772 RNW327768:RNW327772 RXS327768:RXS327772 SHO327768:SHO327772 SRK327768:SRK327772 TBG327768:TBG327772 TLC327768:TLC327772 TUY327768:TUY327772 UEU327768:UEU327772 UOQ327768:UOQ327772 UYM327768:UYM327772 VII327768:VII327772 VSE327768:VSE327772 WCA327768:WCA327772 WLW327768:WLW327772 WVS327768:WVS327772 K393304:K393308 JG393304:JG393308 TC393304:TC393308 ACY393304:ACY393308 AMU393304:AMU393308 AWQ393304:AWQ393308 BGM393304:BGM393308 BQI393304:BQI393308 CAE393304:CAE393308 CKA393304:CKA393308 CTW393304:CTW393308 DDS393304:DDS393308 DNO393304:DNO393308 DXK393304:DXK393308 EHG393304:EHG393308 ERC393304:ERC393308 FAY393304:FAY393308 FKU393304:FKU393308 FUQ393304:FUQ393308 GEM393304:GEM393308 GOI393304:GOI393308 GYE393304:GYE393308 HIA393304:HIA393308 HRW393304:HRW393308 IBS393304:IBS393308 ILO393304:ILO393308 IVK393304:IVK393308 JFG393304:JFG393308 JPC393304:JPC393308 JYY393304:JYY393308 KIU393304:KIU393308 KSQ393304:KSQ393308 LCM393304:LCM393308 LMI393304:LMI393308 LWE393304:LWE393308 MGA393304:MGA393308 MPW393304:MPW393308 MZS393304:MZS393308 NJO393304:NJO393308 NTK393304:NTK393308 ODG393304:ODG393308 ONC393304:ONC393308 OWY393304:OWY393308 PGU393304:PGU393308 PQQ393304:PQQ393308 QAM393304:QAM393308 QKI393304:QKI393308 QUE393304:QUE393308 REA393304:REA393308 RNW393304:RNW393308 RXS393304:RXS393308 SHO393304:SHO393308 SRK393304:SRK393308 TBG393304:TBG393308 TLC393304:TLC393308 TUY393304:TUY393308 UEU393304:UEU393308 UOQ393304:UOQ393308 UYM393304:UYM393308 VII393304:VII393308 VSE393304:VSE393308 WCA393304:WCA393308 WLW393304:WLW393308 WVS393304:WVS393308 K458840:K458844 JG458840:JG458844 TC458840:TC458844 ACY458840:ACY458844 AMU458840:AMU458844 AWQ458840:AWQ458844 BGM458840:BGM458844 BQI458840:BQI458844 CAE458840:CAE458844 CKA458840:CKA458844 CTW458840:CTW458844 DDS458840:DDS458844 DNO458840:DNO458844 DXK458840:DXK458844 EHG458840:EHG458844 ERC458840:ERC458844 FAY458840:FAY458844 FKU458840:FKU458844 FUQ458840:FUQ458844 GEM458840:GEM458844 GOI458840:GOI458844 GYE458840:GYE458844 HIA458840:HIA458844 HRW458840:HRW458844 IBS458840:IBS458844 ILO458840:ILO458844 IVK458840:IVK458844 JFG458840:JFG458844 JPC458840:JPC458844 JYY458840:JYY458844 KIU458840:KIU458844 KSQ458840:KSQ458844 LCM458840:LCM458844 LMI458840:LMI458844 LWE458840:LWE458844 MGA458840:MGA458844 MPW458840:MPW458844 MZS458840:MZS458844 NJO458840:NJO458844 NTK458840:NTK458844 ODG458840:ODG458844 ONC458840:ONC458844 OWY458840:OWY458844 PGU458840:PGU458844 PQQ458840:PQQ458844 QAM458840:QAM458844 QKI458840:QKI458844 QUE458840:QUE458844 REA458840:REA458844 RNW458840:RNW458844 RXS458840:RXS458844 SHO458840:SHO458844 SRK458840:SRK458844 TBG458840:TBG458844 TLC458840:TLC458844 TUY458840:TUY458844 UEU458840:UEU458844 UOQ458840:UOQ458844 UYM458840:UYM458844 VII458840:VII458844 VSE458840:VSE458844 WCA458840:WCA458844 WLW458840:WLW458844 WVS458840:WVS458844 K524376:K524380 JG524376:JG524380 TC524376:TC524380 ACY524376:ACY524380 AMU524376:AMU524380 AWQ524376:AWQ524380 BGM524376:BGM524380 BQI524376:BQI524380 CAE524376:CAE524380 CKA524376:CKA524380 CTW524376:CTW524380 DDS524376:DDS524380 DNO524376:DNO524380 DXK524376:DXK524380 EHG524376:EHG524380 ERC524376:ERC524380 FAY524376:FAY524380 FKU524376:FKU524380 FUQ524376:FUQ524380 GEM524376:GEM524380 GOI524376:GOI524380 GYE524376:GYE524380 HIA524376:HIA524380 HRW524376:HRW524380 IBS524376:IBS524380 ILO524376:ILO524380 IVK524376:IVK524380 JFG524376:JFG524380 JPC524376:JPC524380 JYY524376:JYY524380 KIU524376:KIU524380 KSQ524376:KSQ524380 LCM524376:LCM524380 LMI524376:LMI524380 LWE524376:LWE524380 MGA524376:MGA524380 MPW524376:MPW524380 MZS524376:MZS524380 NJO524376:NJO524380 NTK524376:NTK524380 ODG524376:ODG524380 ONC524376:ONC524380 OWY524376:OWY524380 PGU524376:PGU524380 PQQ524376:PQQ524380 QAM524376:QAM524380 QKI524376:QKI524380 QUE524376:QUE524380 REA524376:REA524380 RNW524376:RNW524380 RXS524376:RXS524380 SHO524376:SHO524380 SRK524376:SRK524380 TBG524376:TBG524380 TLC524376:TLC524380 TUY524376:TUY524380 UEU524376:UEU524380 UOQ524376:UOQ524380 UYM524376:UYM524380 VII524376:VII524380 VSE524376:VSE524380 WCA524376:WCA524380 WLW524376:WLW524380 WVS524376:WVS524380 K589912:K589916 JG589912:JG589916 TC589912:TC589916 ACY589912:ACY589916 AMU589912:AMU589916 AWQ589912:AWQ589916 BGM589912:BGM589916 BQI589912:BQI589916 CAE589912:CAE589916 CKA589912:CKA589916 CTW589912:CTW589916 DDS589912:DDS589916 DNO589912:DNO589916 DXK589912:DXK589916 EHG589912:EHG589916 ERC589912:ERC589916 FAY589912:FAY589916 FKU589912:FKU589916 FUQ589912:FUQ589916 GEM589912:GEM589916 GOI589912:GOI589916 GYE589912:GYE589916 HIA589912:HIA589916 HRW589912:HRW589916 IBS589912:IBS589916 ILO589912:ILO589916 IVK589912:IVK589916 JFG589912:JFG589916 JPC589912:JPC589916 JYY589912:JYY589916 KIU589912:KIU589916 KSQ589912:KSQ589916 LCM589912:LCM589916 LMI589912:LMI589916 LWE589912:LWE589916 MGA589912:MGA589916 MPW589912:MPW589916 MZS589912:MZS589916 NJO589912:NJO589916 NTK589912:NTK589916 ODG589912:ODG589916 ONC589912:ONC589916 OWY589912:OWY589916 PGU589912:PGU589916 PQQ589912:PQQ589916 QAM589912:QAM589916 QKI589912:QKI589916 QUE589912:QUE589916 REA589912:REA589916 RNW589912:RNW589916 RXS589912:RXS589916 SHO589912:SHO589916 SRK589912:SRK589916 TBG589912:TBG589916 TLC589912:TLC589916 TUY589912:TUY589916 UEU589912:UEU589916 UOQ589912:UOQ589916 UYM589912:UYM589916 VII589912:VII589916 VSE589912:VSE589916 WCA589912:WCA589916 WLW589912:WLW589916 WVS589912:WVS589916 K655448:K655452 JG655448:JG655452 TC655448:TC655452 ACY655448:ACY655452 AMU655448:AMU655452 AWQ655448:AWQ655452 BGM655448:BGM655452 BQI655448:BQI655452 CAE655448:CAE655452 CKA655448:CKA655452 CTW655448:CTW655452 DDS655448:DDS655452 DNO655448:DNO655452 DXK655448:DXK655452 EHG655448:EHG655452 ERC655448:ERC655452 FAY655448:FAY655452 FKU655448:FKU655452 FUQ655448:FUQ655452 GEM655448:GEM655452 GOI655448:GOI655452 GYE655448:GYE655452 HIA655448:HIA655452 HRW655448:HRW655452 IBS655448:IBS655452 ILO655448:ILO655452 IVK655448:IVK655452 JFG655448:JFG655452 JPC655448:JPC655452 JYY655448:JYY655452 KIU655448:KIU655452 KSQ655448:KSQ655452 LCM655448:LCM655452 LMI655448:LMI655452 LWE655448:LWE655452 MGA655448:MGA655452 MPW655448:MPW655452 MZS655448:MZS655452 NJO655448:NJO655452 NTK655448:NTK655452 ODG655448:ODG655452 ONC655448:ONC655452 OWY655448:OWY655452 PGU655448:PGU655452 PQQ655448:PQQ655452 QAM655448:QAM655452 QKI655448:QKI655452 QUE655448:QUE655452 REA655448:REA655452 RNW655448:RNW655452 RXS655448:RXS655452 SHO655448:SHO655452 SRK655448:SRK655452 TBG655448:TBG655452 TLC655448:TLC655452 TUY655448:TUY655452 UEU655448:UEU655452 UOQ655448:UOQ655452 UYM655448:UYM655452 VII655448:VII655452 VSE655448:VSE655452 WCA655448:WCA655452 WLW655448:WLW655452 WVS655448:WVS655452 K720984:K720988 JG720984:JG720988 TC720984:TC720988 ACY720984:ACY720988 AMU720984:AMU720988 AWQ720984:AWQ720988 BGM720984:BGM720988 BQI720984:BQI720988 CAE720984:CAE720988 CKA720984:CKA720988 CTW720984:CTW720988 DDS720984:DDS720988 DNO720984:DNO720988 DXK720984:DXK720988 EHG720984:EHG720988 ERC720984:ERC720988 FAY720984:FAY720988 FKU720984:FKU720988 FUQ720984:FUQ720988 GEM720984:GEM720988 GOI720984:GOI720988 GYE720984:GYE720988 HIA720984:HIA720988 HRW720984:HRW720988 IBS720984:IBS720988 ILO720984:ILO720988 IVK720984:IVK720988 JFG720984:JFG720988 JPC720984:JPC720988 JYY720984:JYY720988 KIU720984:KIU720988 KSQ720984:KSQ720988 LCM720984:LCM720988 LMI720984:LMI720988 LWE720984:LWE720988 MGA720984:MGA720988 MPW720984:MPW720988 MZS720984:MZS720988 NJO720984:NJO720988 NTK720984:NTK720988 ODG720984:ODG720988 ONC720984:ONC720988 OWY720984:OWY720988 PGU720984:PGU720988 PQQ720984:PQQ720988 QAM720984:QAM720988 QKI720984:QKI720988 QUE720984:QUE720988 REA720984:REA720988 RNW720984:RNW720988 RXS720984:RXS720988 SHO720984:SHO720988 SRK720984:SRK720988 TBG720984:TBG720988 TLC720984:TLC720988 TUY720984:TUY720988 UEU720984:UEU720988 UOQ720984:UOQ720988 UYM720984:UYM720988 VII720984:VII720988 VSE720984:VSE720988 WCA720984:WCA720988 WLW720984:WLW720988 WVS720984:WVS720988 K786520:K786524 JG786520:JG786524 TC786520:TC786524 ACY786520:ACY786524 AMU786520:AMU786524 AWQ786520:AWQ786524 BGM786520:BGM786524 BQI786520:BQI786524 CAE786520:CAE786524 CKA786520:CKA786524 CTW786520:CTW786524 DDS786520:DDS786524 DNO786520:DNO786524 DXK786520:DXK786524 EHG786520:EHG786524 ERC786520:ERC786524 FAY786520:FAY786524 FKU786520:FKU786524 FUQ786520:FUQ786524 GEM786520:GEM786524 GOI786520:GOI786524 GYE786520:GYE786524 HIA786520:HIA786524 HRW786520:HRW786524 IBS786520:IBS786524 ILO786520:ILO786524 IVK786520:IVK786524 JFG786520:JFG786524 JPC786520:JPC786524 JYY786520:JYY786524 KIU786520:KIU786524 KSQ786520:KSQ786524 LCM786520:LCM786524 LMI786520:LMI786524 LWE786520:LWE786524 MGA786520:MGA786524 MPW786520:MPW786524 MZS786520:MZS786524 NJO786520:NJO786524 NTK786520:NTK786524 ODG786520:ODG786524 ONC786520:ONC786524 OWY786520:OWY786524 PGU786520:PGU786524 PQQ786520:PQQ786524 QAM786520:QAM786524 QKI786520:QKI786524 QUE786520:QUE786524 REA786520:REA786524 RNW786520:RNW786524 RXS786520:RXS786524 SHO786520:SHO786524 SRK786520:SRK786524 TBG786520:TBG786524 TLC786520:TLC786524 TUY786520:TUY786524 UEU786520:UEU786524 UOQ786520:UOQ786524 UYM786520:UYM786524 VII786520:VII786524 VSE786520:VSE786524 WCA786520:WCA786524 WLW786520:WLW786524 WVS786520:WVS786524 K852056:K852060 JG852056:JG852060 TC852056:TC852060 ACY852056:ACY852060 AMU852056:AMU852060 AWQ852056:AWQ852060 BGM852056:BGM852060 BQI852056:BQI852060 CAE852056:CAE852060 CKA852056:CKA852060 CTW852056:CTW852060 DDS852056:DDS852060 DNO852056:DNO852060 DXK852056:DXK852060 EHG852056:EHG852060 ERC852056:ERC852060 FAY852056:FAY852060 FKU852056:FKU852060 FUQ852056:FUQ852060 GEM852056:GEM852060 GOI852056:GOI852060 GYE852056:GYE852060 HIA852056:HIA852060 HRW852056:HRW852060 IBS852056:IBS852060 ILO852056:ILO852060 IVK852056:IVK852060 JFG852056:JFG852060 JPC852056:JPC852060 JYY852056:JYY852060 KIU852056:KIU852060 KSQ852056:KSQ852060 LCM852056:LCM852060 LMI852056:LMI852060 LWE852056:LWE852060 MGA852056:MGA852060 MPW852056:MPW852060 MZS852056:MZS852060 NJO852056:NJO852060 NTK852056:NTK852060 ODG852056:ODG852060 ONC852056:ONC852060 OWY852056:OWY852060 PGU852056:PGU852060 PQQ852056:PQQ852060 QAM852056:QAM852060 QKI852056:QKI852060 QUE852056:QUE852060 REA852056:REA852060 RNW852056:RNW852060 RXS852056:RXS852060 SHO852056:SHO852060 SRK852056:SRK852060 TBG852056:TBG852060 TLC852056:TLC852060 TUY852056:TUY852060 UEU852056:UEU852060 UOQ852056:UOQ852060 UYM852056:UYM852060 VII852056:VII852060 VSE852056:VSE852060 WCA852056:WCA852060 WLW852056:WLW852060 WVS852056:WVS852060 K917592:K917596 JG917592:JG917596 TC917592:TC917596 ACY917592:ACY917596 AMU917592:AMU917596 AWQ917592:AWQ917596 BGM917592:BGM917596 BQI917592:BQI917596 CAE917592:CAE917596 CKA917592:CKA917596 CTW917592:CTW917596 DDS917592:DDS917596 DNO917592:DNO917596 DXK917592:DXK917596 EHG917592:EHG917596 ERC917592:ERC917596 FAY917592:FAY917596 FKU917592:FKU917596 FUQ917592:FUQ917596 GEM917592:GEM917596 GOI917592:GOI917596 GYE917592:GYE917596 HIA917592:HIA917596 HRW917592:HRW917596 IBS917592:IBS917596 ILO917592:ILO917596 IVK917592:IVK917596 JFG917592:JFG917596 JPC917592:JPC917596 JYY917592:JYY917596 KIU917592:KIU917596 KSQ917592:KSQ917596 LCM917592:LCM917596 LMI917592:LMI917596 LWE917592:LWE917596 MGA917592:MGA917596 MPW917592:MPW917596 MZS917592:MZS917596 NJO917592:NJO917596 NTK917592:NTK917596 ODG917592:ODG917596 ONC917592:ONC917596 OWY917592:OWY917596 PGU917592:PGU917596 PQQ917592:PQQ917596 QAM917592:QAM917596 QKI917592:QKI917596 QUE917592:QUE917596 REA917592:REA917596 RNW917592:RNW917596 RXS917592:RXS917596 SHO917592:SHO917596 SRK917592:SRK917596 TBG917592:TBG917596 TLC917592:TLC917596 TUY917592:TUY917596 UEU917592:UEU917596 UOQ917592:UOQ917596 UYM917592:UYM917596 VII917592:VII917596 VSE917592:VSE917596 WCA917592:WCA917596 WLW917592:WLW917596 WVS917592:WVS917596 K983128:K983132 JG983128:JG983132 TC983128:TC983132 ACY983128:ACY983132 AMU983128:AMU983132 AWQ983128:AWQ983132 BGM983128:BGM983132 BQI983128:BQI983132 CAE983128:CAE983132 CKA983128:CKA983132 CTW983128:CTW983132 DDS983128:DDS983132 DNO983128:DNO983132 DXK983128:DXK983132 EHG983128:EHG983132 ERC983128:ERC983132 FAY983128:FAY983132 FKU983128:FKU983132 FUQ983128:FUQ983132 GEM983128:GEM983132 GOI983128:GOI983132 GYE983128:GYE983132 HIA983128:HIA983132 HRW983128:HRW983132 IBS983128:IBS983132 ILO983128:ILO983132 IVK983128:IVK983132 JFG983128:JFG983132 JPC983128:JPC983132 JYY983128:JYY983132 KIU983128:KIU983132 KSQ983128:KSQ983132 LCM983128:LCM983132 LMI983128:LMI983132 LWE983128:LWE983132 MGA983128:MGA983132 MPW983128:MPW983132 MZS983128:MZS983132 NJO983128:NJO983132 NTK983128:NTK983132 ODG983128:ODG983132 ONC983128:ONC983132 OWY983128:OWY983132 PGU983128:PGU983132 PQQ983128:PQQ983132 QAM983128:QAM983132 QKI983128:QKI983132 QUE983128:QUE983132 REA983128:REA983132 RNW983128:RNW983132 RXS983128:RXS983132 SHO983128:SHO983132 SRK983128:SRK983132 TBG983128:TBG983132 TLC983128:TLC983132 TUY983128:TUY983132 UEU983128:UEU983132 UOQ983128:UOQ983132 UYM983128:UYM983132 VII983128:VII983132 VSE983128:VSE983132 WCA983128:WCA983132 WLW983128:WLW983132 WVS983128:WVS983132 K97:K98 JG97:JG98 TC97:TC98 ACY97:ACY98 AMU97:AMU98 AWQ97:AWQ98 BGM97:BGM98 BQI97:BQI98 CAE97:CAE98 CKA97:CKA98 CTW97:CTW98 DDS97:DDS98 DNO97:DNO98 DXK97:DXK98 EHG97:EHG98 ERC97:ERC98 FAY97:FAY98 FKU97:FKU98 FUQ97:FUQ98 GEM97:GEM98 GOI97:GOI98 GYE97:GYE98 HIA97:HIA98 HRW97:HRW98 IBS97:IBS98 ILO97:ILO98 IVK97:IVK98 JFG97:JFG98 JPC97:JPC98 JYY97:JYY98 KIU97:KIU98 KSQ97:KSQ98 LCM97:LCM98 LMI97:LMI98 LWE97:LWE98 MGA97:MGA98 MPW97:MPW98 MZS97:MZS98 NJO97:NJO98 NTK97:NTK98 ODG97:ODG98 ONC97:ONC98 OWY97:OWY98 PGU97:PGU98 PQQ97:PQQ98 QAM97:QAM98 QKI97:QKI98 QUE97:QUE98 REA97:REA98 RNW97:RNW98 RXS97:RXS98 SHO97:SHO98 SRK97:SRK98 TBG97:TBG98 TLC97:TLC98 TUY97:TUY98 UEU97:UEU98 UOQ97:UOQ98 UYM97:UYM98 VII97:VII98 VSE97:VSE98 WCA97:WCA98 WLW97:WLW98 WVS97:WVS98 K65633:K65634 JG65633:JG65634 TC65633:TC65634 ACY65633:ACY65634 AMU65633:AMU65634 AWQ65633:AWQ65634 BGM65633:BGM65634 BQI65633:BQI65634 CAE65633:CAE65634 CKA65633:CKA65634 CTW65633:CTW65634 DDS65633:DDS65634 DNO65633:DNO65634 DXK65633:DXK65634 EHG65633:EHG65634 ERC65633:ERC65634 FAY65633:FAY65634 FKU65633:FKU65634 FUQ65633:FUQ65634 GEM65633:GEM65634 GOI65633:GOI65634 GYE65633:GYE65634 HIA65633:HIA65634 HRW65633:HRW65634 IBS65633:IBS65634 ILO65633:ILO65634 IVK65633:IVK65634 JFG65633:JFG65634 JPC65633:JPC65634 JYY65633:JYY65634 KIU65633:KIU65634 KSQ65633:KSQ65634 LCM65633:LCM65634 LMI65633:LMI65634 LWE65633:LWE65634 MGA65633:MGA65634 MPW65633:MPW65634 MZS65633:MZS65634 NJO65633:NJO65634 NTK65633:NTK65634 ODG65633:ODG65634 ONC65633:ONC65634 OWY65633:OWY65634 PGU65633:PGU65634 PQQ65633:PQQ65634 QAM65633:QAM65634 QKI65633:QKI65634 QUE65633:QUE65634 REA65633:REA65634 RNW65633:RNW65634 RXS65633:RXS65634 SHO65633:SHO65634 SRK65633:SRK65634 TBG65633:TBG65634 TLC65633:TLC65634 TUY65633:TUY65634 UEU65633:UEU65634 UOQ65633:UOQ65634 UYM65633:UYM65634 VII65633:VII65634 VSE65633:VSE65634 WCA65633:WCA65634 WLW65633:WLW65634 WVS65633:WVS65634 K131169:K131170 JG131169:JG131170 TC131169:TC131170 ACY131169:ACY131170 AMU131169:AMU131170 AWQ131169:AWQ131170 BGM131169:BGM131170 BQI131169:BQI131170 CAE131169:CAE131170 CKA131169:CKA131170 CTW131169:CTW131170 DDS131169:DDS131170 DNO131169:DNO131170 DXK131169:DXK131170 EHG131169:EHG131170 ERC131169:ERC131170 FAY131169:FAY131170 FKU131169:FKU131170 FUQ131169:FUQ131170 GEM131169:GEM131170 GOI131169:GOI131170 GYE131169:GYE131170 HIA131169:HIA131170 HRW131169:HRW131170 IBS131169:IBS131170 ILO131169:ILO131170 IVK131169:IVK131170 JFG131169:JFG131170 JPC131169:JPC131170 JYY131169:JYY131170 KIU131169:KIU131170 KSQ131169:KSQ131170 LCM131169:LCM131170 LMI131169:LMI131170 LWE131169:LWE131170 MGA131169:MGA131170 MPW131169:MPW131170 MZS131169:MZS131170 NJO131169:NJO131170 NTK131169:NTK131170 ODG131169:ODG131170 ONC131169:ONC131170 OWY131169:OWY131170 PGU131169:PGU131170 PQQ131169:PQQ131170 QAM131169:QAM131170 QKI131169:QKI131170 QUE131169:QUE131170 REA131169:REA131170 RNW131169:RNW131170 RXS131169:RXS131170 SHO131169:SHO131170 SRK131169:SRK131170 TBG131169:TBG131170 TLC131169:TLC131170 TUY131169:TUY131170 UEU131169:UEU131170 UOQ131169:UOQ131170 UYM131169:UYM131170 VII131169:VII131170 VSE131169:VSE131170 WCA131169:WCA131170 WLW131169:WLW131170 WVS131169:WVS131170 K196705:K196706 JG196705:JG196706 TC196705:TC196706 ACY196705:ACY196706 AMU196705:AMU196706 AWQ196705:AWQ196706 BGM196705:BGM196706 BQI196705:BQI196706 CAE196705:CAE196706 CKA196705:CKA196706 CTW196705:CTW196706 DDS196705:DDS196706 DNO196705:DNO196706 DXK196705:DXK196706 EHG196705:EHG196706 ERC196705:ERC196706 FAY196705:FAY196706 FKU196705:FKU196706 FUQ196705:FUQ196706 GEM196705:GEM196706 GOI196705:GOI196706 GYE196705:GYE196706 HIA196705:HIA196706 HRW196705:HRW196706 IBS196705:IBS196706 ILO196705:ILO196706 IVK196705:IVK196706 JFG196705:JFG196706 JPC196705:JPC196706 JYY196705:JYY196706 KIU196705:KIU196706 KSQ196705:KSQ196706 LCM196705:LCM196706 LMI196705:LMI196706 LWE196705:LWE196706 MGA196705:MGA196706 MPW196705:MPW196706 MZS196705:MZS196706 NJO196705:NJO196706 NTK196705:NTK196706 ODG196705:ODG196706 ONC196705:ONC196706 OWY196705:OWY196706 PGU196705:PGU196706 PQQ196705:PQQ196706 QAM196705:QAM196706 QKI196705:QKI196706 QUE196705:QUE196706 REA196705:REA196706 RNW196705:RNW196706 RXS196705:RXS196706 SHO196705:SHO196706 SRK196705:SRK196706 TBG196705:TBG196706 TLC196705:TLC196706 TUY196705:TUY196706 UEU196705:UEU196706 UOQ196705:UOQ196706 UYM196705:UYM196706 VII196705:VII196706 VSE196705:VSE196706 WCA196705:WCA196706 WLW196705:WLW196706 WVS196705:WVS196706 K262241:K262242 JG262241:JG262242 TC262241:TC262242 ACY262241:ACY262242 AMU262241:AMU262242 AWQ262241:AWQ262242 BGM262241:BGM262242 BQI262241:BQI262242 CAE262241:CAE262242 CKA262241:CKA262242 CTW262241:CTW262242 DDS262241:DDS262242 DNO262241:DNO262242 DXK262241:DXK262242 EHG262241:EHG262242 ERC262241:ERC262242 FAY262241:FAY262242 FKU262241:FKU262242 FUQ262241:FUQ262242 GEM262241:GEM262242 GOI262241:GOI262242 GYE262241:GYE262242 HIA262241:HIA262242 HRW262241:HRW262242 IBS262241:IBS262242 ILO262241:ILO262242 IVK262241:IVK262242 JFG262241:JFG262242 JPC262241:JPC262242 JYY262241:JYY262242 KIU262241:KIU262242 KSQ262241:KSQ262242 LCM262241:LCM262242 LMI262241:LMI262242 LWE262241:LWE262242 MGA262241:MGA262242 MPW262241:MPW262242 MZS262241:MZS262242 NJO262241:NJO262242 NTK262241:NTK262242 ODG262241:ODG262242 ONC262241:ONC262242 OWY262241:OWY262242 PGU262241:PGU262242 PQQ262241:PQQ262242 QAM262241:QAM262242 QKI262241:QKI262242 QUE262241:QUE262242 REA262241:REA262242 RNW262241:RNW262242 RXS262241:RXS262242 SHO262241:SHO262242 SRK262241:SRK262242 TBG262241:TBG262242 TLC262241:TLC262242 TUY262241:TUY262242 UEU262241:UEU262242 UOQ262241:UOQ262242 UYM262241:UYM262242 VII262241:VII262242 VSE262241:VSE262242 WCA262241:WCA262242 WLW262241:WLW262242 WVS262241:WVS262242 K327777:K327778 JG327777:JG327778 TC327777:TC327778 ACY327777:ACY327778 AMU327777:AMU327778 AWQ327777:AWQ327778 BGM327777:BGM327778 BQI327777:BQI327778 CAE327777:CAE327778 CKA327777:CKA327778 CTW327777:CTW327778 DDS327777:DDS327778 DNO327777:DNO327778 DXK327777:DXK327778 EHG327777:EHG327778 ERC327777:ERC327778 FAY327777:FAY327778 FKU327777:FKU327778 FUQ327777:FUQ327778 GEM327777:GEM327778 GOI327777:GOI327778 GYE327777:GYE327778 HIA327777:HIA327778 HRW327777:HRW327778 IBS327777:IBS327778 ILO327777:ILO327778 IVK327777:IVK327778 JFG327777:JFG327778 JPC327777:JPC327778 JYY327777:JYY327778 KIU327777:KIU327778 KSQ327777:KSQ327778 LCM327777:LCM327778 LMI327777:LMI327778 LWE327777:LWE327778 MGA327777:MGA327778 MPW327777:MPW327778 MZS327777:MZS327778 NJO327777:NJO327778 NTK327777:NTK327778 ODG327777:ODG327778 ONC327777:ONC327778 OWY327777:OWY327778 PGU327777:PGU327778 PQQ327777:PQQ327778 QAM327777:QAM327778 QKI327777:QKI327778 QUE327777:QUE327778 REA327777:REA327778 RNW327777:RNW327778 RXS327777:RXS327778 SHO327777:SHO327778 SRK327777:SRK327778 TBG327777:TBG327778 TLC327777:TLC327778 TUY327777:TUY327778 UEU327777:UEU327778 UOQ327777:UOQ327778 UYM327777:UYM327778 VII327777:VII327778 VSE327777:VSE327778 WCA327777:WCA327778 WLW327777:WLW327778 WVS327777:WVS327778 K393313:K393314 JG393313:JG393314 TC393313:TC393314 ACY393313:ACY393314 AMU393313:AMU393314 AWQ393313:AWQ393314 BGM393313:BGM393314 BQI393313:BQI393314 CAE393313:CAE393314 CKA393313:CKA393314 CTW393313:CTW393314 DDS393313:DDS393314 DNO393313:DNO393314 DXK393313:DXK393314 EHG393313:EHG393314 ERC393313:ERC393314 FAY393313:FAY393314 FKU393313:FKU393314 FUQ393313:FUQ393314 GEM393313:GEM393314 GOI393313:GOI393314 GYE393313:GYE393314 HIA393313:HIA393314 HRW393313:HRW393314 IBS393313:IBS393314 ILO393313:ILO393314 IVK393313:IVK393314 JFG393313:JFG393314 JPC393313:JPC393314 JYY393313:JYY393314 KIU393313:KIU393314 KSQ393313:KSQ393314 LCM393313:LCM393314 LMI393313:LMI393314 LWE393313:LWE393314 MGA393313:MGA393314 MPW393313:MPW393314 MZS393313:MZS393314 NJO393313:NJO393314 NTK393313:NTK393314 ODG393313:ODG393314 ONC393313:ONC393314 OWY393313:OWY393314 PGU393313:PGU393314 PQQ393313:PQQ393314 QAM393313:QAM393314 QKI393313:QKI393314 QUE393313:QUE393314 REA393313:REA393314 RNW393313:RNW393314 RXS393313:RXS393314 SHO393313:SHO393314 SRK393313:SRK393314 TBG393313:TBG393314 TLC393313:TLC393314 TUY393313:TUY393314 UEU393313:UEU393314 UOQ393313:UOQ393314 UYM393313:UYM393314 VII393313:VII393314 VSE393313:VSE393314 WCA393313:WCA393314 WLW393313:WLW393314 WVS393313:WVS393314 K458849:K458850 JG458849:JG458850 TC458849:TC458850 ACY458849:ACY458850 AMU458849:AMU458850 AWQ458849:AWQ458850 BGM458849:BGM458850 BQI458849:BQI458850 CAE458849:CAE458850 CKA458849:CKA458850 CTW458849:CTW458850 DDS458849:DDS458850 DNO458849:DNO458850 DXK458849:DXK458850 EHG458849:EHG458850 ERC458849:ERC458850 FAY458849:FAY458850 FKU458849:FKU458850 FUQ458849:FUQ458850 GEM458849:GEM458850 GOI458849:GOI458850 GYE458849:GYE458850 HIA458849:HIA458850 HRW458849:HRW458850 IBS458849:IBS458850 ILO458849:ILO458850 IVK458849:IVK458850 JFG458849:JFG458850 JPC458849:JPC458850 JYY458849:JYY458850 KIU458849:KIU458850 KSQ458849:KSQ458850 LCM458849:LCM458850 LMI458849:LMI458850 LWE458849:LWE458850 MGA458849:MGA458850 MPW458849:MPW458850 MZS458849:MZS458850 NJO458849:NJO458850 NTK458849:NTK458850 ODG458849:ODG458850 ONC458849:ONC458850 OWY458849:OWY458850 PGU458849:PGU458850 PQQ458849:PQQ458850 QAM458849:QAM458850 QKI458849:QKI458850 QUE458849:QUE458850 REA458849:REA458850 RNW458849:RNW458850 RXS458849:RXS458850 SHO458849:SHO458850 SRK458849:SRK458850 TBG458849:TBG458850 TLC458849:TLC458850 TUY458849:TUY458850 UEU458849:UEU458850 UOQ458849:UOQ458850 UYM458849:UYM458850 VII458849:VII458850 VSE458849:VSE458850 WCA458849:WCA458850 WLW458849:WLW458850 WVS458849:WVS458850 K524385:K524386 JG524385:JG524386 TC524385:TC524386 ACY524385:ACY524386 AMU524385:AMU524386 AWQ524385:AWQ524386 BGM524385:BGM524386 BQI524385:BQI524386 CAE524385:CAE524386 CKA524385:CKA524386 CTW524385:CTW524386 DDS524385:DDS524386 DNO524385:DNO524386 DXK524385:DXK524386 EHG524385:EHG524386 ERC524385:ERC524386 FAY524385:FAY524386 FKU524385:FKU524386 FUQ524385:FUQ524386 GEM524385:GEM524386 GOI524385:GOI524386 GYE524385:GYE524386 HIA524385:HIA524386 HRW524385:HRW524386 IBS524385:IBS524386 ILO524385:ILO524386 IVK524385:IVK524386 JFG524385:JFG524386 JPC524385:JPC524386 JYY524385:JYY524386 KIU524385:KIU524386 KSQ524385:KSQ524386 LCM524385:LCM524386 LMI524385:LMI524386 LWE524385:LWE524386 MGA524385:MGA524386 MPW524385:MPW524386 MZS524385:MZS524386 NJO524385:NJO524386 NTK524385:NTK524386 ODG524385:ODG524386 ONC524385:ONC524386 OWY524385:OWY524386 PGU524385:PGU524386 PQQ524385:PQQ524386 QAM524385:QAM524386 QKI524385:QKI524386 QUE524385:QUE524386 REA524385:REA524386 RNW524385:RNW524386 RXS524385:RXS524386 SHO524385:SHO524386 SRK524385:SRK524386 TBG524385:TBG524386 TLC524385:TLC524386 TUY524385:TUY524386 UEU524385:UEU524386 UOQ524385:UOQ524386 UYM524385:UYM524386 VII524385:VII524386 VSE524385:VSE524386 WCA524385:WCA524386 WLW524385:WLW524386 WVS524385:WVS524386 K589921:K589922 JG589921:JG589922 TC589921:TC589922 ACY589921:ACY589922 AMU589921:AMU589922 AWQ589921:AWQ589922 BGM589921:BGM589922 BQI589921:BQI589922 CAE589921:CAE589922 CKA589921:CKA589922 CTW589921:CTW589922 DDS589921:DDS589922 DNO589921:DNO589922 DXK589921:DXK589922 EHG589921:EHG589922 ERC589921:ERC589922 FAY589921:FAY589922 FKU589921:FKU589922 FUQ589921:FUQ589922 GEM589921:GEM589922 GOI589921:GOI589922 GYE589921:GYE589922 HIA589921:HIA589922 HRW589921:HRW589922 IBS589921:IBS589922 ILO589921:ILO589922 IVK589921:IVK589922 JFG589921:JFG589922 JPC589921:JPC589922 JYY589921:JYY589922 KIU589921:KIU589922 KSQ589921:KSQ589922 LCM589921:LCM589922 LMI589921:LMI589922 LWE589921:LWE589922 MGA589921:MGA589922 MPW589921:MPW589922 MZS589921:MZS589922 NJO589921:NJO589922 NTK589921:NTK589922 ODG589921:ODG589922 ONC589921:ONC589922 OWY589921:OWY589922 PGU589921:PGU589922 PQQ589921:PQQ589922 QAM589921:QAM589922 QKI589921:QKI589922 QUE589921:QUE589922 REA589921:REA589922 RNW589921:RNW589922 RXS589921:RXS589922 SHO589921:SHO589922 SRK589921:SRK589922 TBG589921:TBG589922 TLC589921:TLC589922 TUY589921:TUY589922 UEU589921:UEU589922 UOQ589921:UOQ589922 UYM589921:UYM589922 VII589921:VII589922 VSE589921:VSE589922 WCA589921:WCA589922 WLW589921:WLW589922 WVS589921:WVS589922 K655457:K655458 JG655457:JG655458 TC655457:TC655458 ACY655457:ACY655458 AMU655457:AMU655458 AWQ655457:AWQ655458 BGM655457:BGM655458 BQI655457:BQI655458 CAE655457:CAE655458 CKA655457:CKA655458 CTW655457:CTW655458 DDS655457:DDS655458 DNO655457:DNO655458 DXK655457:DXK655458 EHG655457:EHG655458 ERC655457:ERC655458 FAY655457:FAY655458 FKU655457:FKU655458 FUQ655457:FUQ655458 GEM655457:GEM655458 GOI655457:GOI655458 GYE655457:GYE655458 HIA655457:HIA655458 HRW655457:HRW655458 IBS655457:IBS655458 ILO655457:ILO655458 IVK655457:IVK655458 JFG655457:JFG655458 JPC655457:JPC655458 JYY655457:JYY655458 KIU655457:KIU655458 KSQ655457:KSQ655458 LCM655457:LCM655458 LMI655457:LMI655458 LWE655457:LWE655458 MGA655457:MGA655458 MPW655457:MPW655458 MZS655457:MZS655458 NJO655457:NJO655458 NTK655457:NTK655458 ODG655457:ODG655458 ONC655457:ONC655458 OWY655457:OWY655458 PGU655457:PGU655458 PQQ655457:PQQ655458 QAM655457:QAM655458 QKI655457:QKI655458 QUE655457:QUE655458 REA655457:REA655458 RNW655457:RNW655458 RXS655457:RXS655458 SHO655457:SHO655458 SRK655457:SRK655458 TBG655457:TBG655458 TLC655457:TLC655458 TUY655457:TUY655458 UEU655457:UEU655458 UOQ655457:UOQ655458 UYM655457:UYM655458 VII655457:VII655458 VSE655457:VSE655458 WCA655457:WCA655458 WLW655457:WLW655458 WVS655457:WVS655458 K720993:K720994 JG720993:JG720994 TC720993:TC720994 ACY720993:ACY720994 AMU720993:AMU720994 AWQ720993:AWQ720994 BGM720993:BGM720994 BQI720993:BQI720994 CAE720993:CAE720994 CKA720993:CKA720994 CTW720993:CTW720994 DDS720993:DDS720994 DNO720993:DNO720994 DXK720993:DXK720994 EHG720993:EHG720994 ERC720993:ERC720994 FAY720993:FAY720994 FKU720993:FKU720994 FUQ720993:FUQ720994 GEM720993:GEM720994 GOI720993:GOI720994 GYE720993:GYE720994 HIA720993:HIA720994 HRW720993:HRW720994 IBS720993:IBS720994 ILO720993:ILO720994 IVK720993:IVK720994 JFG720993:JFG720994 JPC720993:JPC720994 JYY720993:JYY720994 KIU720993:KIU720994 KSQ720993:KSQ720994 LCM720993:LCM720994 LMI720993:LMI720994 LWE720993:LWE720994 MGA720993:MGA720994 MPW720993:MPW720994 MZS720993:MZS720994 NJO720993:NJO720994 NTK720993:NTK720994 ODG720993:ODG720994 ONC720993:ONC720994 OWY720993:OWY720994 PGU720993:PGU720994 PQQ720993:PQQ720994 QAM720993:QAM720994 QKI720993:QKI720994 QUE720993:QUE720994 REA720993:REA720994 RNW720993:RNW720994 RXS720993:RXS720994 SHO720993:SHO720994 SRK720993:SRK720994 TBG720993:TBG720994 TLC720993:TLC720994 TUY720993:TUY720994 UEU720993:UEU720994 UOQ720993:UOQ720994 UYM720993:UYM720994 VII720993:VII720994 VSE720993:VSE720994 WCA720993:WCA720994 WLW720993:WLW720994 WVS720993:WVS720994 K786529:K786530 JG786529:JG786530 TC786529:TC786530 ACY786529:ACY786530 AMU786529:AMU786530 AWQ786529:AWQ786530 BGM786529:BGM786530 BQI786529:BQI786530 CAE786529:CAE786530 CKA786529:CKA786530 CTW786529:CTW786530 DDS786529:DDS786530 DNO786529:DNO786530 DXK786529:DXK786530 EHG786529:EHG786530 ERC786529:ERC786530 FAY786529:FAY786530 FKU786529:FKU786530 FUQ786529:FUQ786530 GEM786529:GEM786530 GOI786529:GOI786530 GYE786529:GYE786530 HIA786529:HIA786530 HRW786529:HRW786530 IBS786529:IBS786530 ILO786529:ILO786530 IVK786529:IVK786530 JFG786529:JFG786530 JPC786529:JPC786530 JYY786529:JYY786530 KIU786529:KIU786530 KSQ786529:KSQ786530 LCM786529:LCM786530 LMI786529:LMI786530 LWE786529:LWE786530 MGA786529:MGA786530 MPW786529:MPW786530 MZS786529:MZS786530 NJO786529:NJO786530 NTK786529:NTK786530 ODG786529:ODG786530 ONC786529:ONC786530 OWY786529:OWY786530 PGU786529:PGU786530 PQQ786529:PQQ786530 QAM786529:QAM786530 QKI786529:QKI786530 QUE786529:QUE786530 REA786529:REA786530 RNW786529:RNW786530 RXS786529:RXS786530 SHO786529:SHO786530 SRK786529:SRK786530 TBG786529:TBG786530 TLC786529:TLC786530 TUY786529:TUY786530 UEU786529:UEU786530 UOQ786529:UOQ786530 UYM786529:UYM786530 VII786529:VII786530 VSE786529:VSE786530 WCA786529:WCA786530 WLW786529:WLW786530 WVS786529:WVS786530 K852065:K852066 JG852065:JG852066 TC852065:TC852066 ACY852065:ACY852066 AMU852065:AMU852066 AWQ852065:AWQ852066 BGM852065:BGM852066 BQI852065:BQI852066 CAE852065:CAE852066 CKA852065:CKA852066 CTW852065:CTW852066 DDS852065:DDS852066 DNO852065:DNO852066 DXK852065:DXK852066 EHG852065:EHG852066 ERC852065:ERC852066 FAY852065:FAY852066 FKU852065:FKU852066 FUQ852065:FUQ852066 GEM852065:GEM852066 GOI852065:GOI852066 GYE852065:GYE852066 HIA852065:HIA852066 HRW852065:HRW852066 IBS852065:IBS852066 ILO852065:ILO852066 IVK852065:IVK852066 JFG852065:JFG852066 JPC852065:JPC852066 JYY852065:JYY852066 KIU852065:KIU852066 KSQ852065:KSQ852066 LCM852065:LCM852066 LMI852065:LMI852066 LWE852065:LWE852066 MGA852065:MGA852066 MPW852065:MPW852066 MZS852065:MZS852066 NJO852065:NJO852066 NTK852065:NTK852066 ODG852065:ODG852066 ONC852065:ONC852066 OWY852065:OWY852066 PGU852065:PGU852066 PQQ852065:PQQ852066 QAM852065:QAM852066 QKI852065:QKI852066 QUE852065:QUE852066 REA852065:REA852066 RNW852065:RNW852066 RXS852065:RXS852066 SHO852065:SHO852066 SRK852065:SRK852066 TBG852065:TBG852066 TLC852065:TLC852066 TUY852065:TUY852066 UEU852065:UEU852066 UOQ852065:UOQ852066 UYM852065:UYM852066 VII852065:VII852066 VSE852065:VSE852066 WCA852065:WCA852066 WLW852065:WLW852066 WVS852065:WVS852066 K917601:K917602 JG917601:JG917602 TC917601:TC917602 ACY917601:ACY917602 AMU917601:AMU917602 AWQ917601:AWQ917602 BGM917601:BGM917602 BQI917601:BQI917602 CAE917601:CAE917602 CKA917601:CKA917602 CTW917601:CTW917602 DDS917601:DDS917602 DNO917601:DNO917602 DXK917601:DXK917602 EHG917601:EHG917602 ERC917601:ERC917602 FAY917601:FAY917602 FKU917601:FKU917602 FUQ917601:FUQ917602 GEM917601:GEM917602 GOI917601:GOI917602 GYE917601:GYE917602 HIA917601:HIA917602 HRW917601:HRW917602 IBS917601:IBS917602 ILO917601:ILO917602 IVK917601:IVK917602 JFG917601:JFG917602 JPC917601:JPC917602 JYY917601:JYY917602 KIU917601:KIU917602 KSQ917601:KSQ917602 LCM917601:LCM917602 LMI917601:LMI917602 LWE917601:LWE917602 MGA917601:MGA917602 MPW917601:MPW917602 MZS917601:MZS917602 NJO917601:NJO917602 NTK917601:NTK917602 ODG917601:ODG917602 ONC917601:ONC917602 OWY917601:OWY917602 PGU917601:PGU917602 PQQ917601:PQQ917602 QAM917601:QAM917602 QKI917601:QKI917602 QUE917601:QUE917602 REA917601:REA917602 RNW917601:RNW917602 RXS917601:RXS917602 SHO917601:SHO917602 SRK917601:SRK917602 TBG917601:TBG917602 TLC917601:TLC917602 TUY917601:TUY917602 UEU917601:UEU917602 UOQ917601:UOQ917602 UYM917601:UYM917602 VII917601:VII917602 VSE917601:VSE917602 WCA917601:WCA917602 WLW917601:WLW917602 WVS917601:WVS917602 K983137:K983138 JG983137:JG983138 TC983137:TC983138 ACY983137:ACY983138 AMU983137:AMU983138 AWQ983137:AWQ983138 BGM983137:BGM983138 BQI983137:BQI983138 CAE983137:CAE983138 CKA983137:CKA983138 CTW983137:CTW983138 DDS983137:DDS983138 DNO983137:DNO983138 DXK983137:DXK983138 EHG983137:EHG983138 ERC983137:ERC983138 FAY983137:FAY983138 FKU983137:FKU983138 FUQ983137:FUQ983138 GEM983137:GEM983138 GOI983137:GOI983138 GYE983137:GYE983138 HIA983137:HIA983138 HRW983137:HRW983138 IBS983137:IBS983138 ILO983137:ILO983138 IVK983137:IVK983138 JFG983137:JFG983138 JPC983137:JPC983138 JYY983137:JYY983138 KIU983137:KIU983138 KSQ983137:KSQ983138 LCM983137:LCM983138 LMI983137:LMI983138 LWE983137:LWE983138 MGA983137:MGA983138 MPW983137:MPW983138 MZS983137:MZS983138 NJO983137:NJO983138 NTK983137:NTK983138 ODG983137:ODG983138 ONC983137:ONC983138 OWY983137:OWY983138 PGU983137:PGU983138 PQQ983137:PQQ983138 QAM983137:QAM983138 QKI983137:QKI983138 QUE983137:QUE983138 REA983137:REA983138 RNW983137:RNW983138 RXS983137:RXS983138 SHO983137:SHO983138 SRK983137:SRK983138 TBG983137:TBG983138 TLC983137:TLC983138 TUY983137:TUY983138 UEU983137:UEU983138 UOQ983137:UOQ983138 UYM983137:UYM983138 VII983137:VII983138 VSE983137:VSE983138 WCA983137:WCA983138 WLW983137:WLW983138 WVS983137:WVS983138 K108:K111 JG108:JG111 TC108:TC111 ACY108:ACY111 AMU108:AMU111 AWQ108:AWQ111 BGM108:BGM111 BQI108:BQI111 CAE108:CAE111 CKA108:CKA111 CTW108:CTW111 DDS108:DDS111 DNO108:DNO111 DXK108:DXK111 EHG108:EHG111 ERC108:ERC111 FAY108:FAY111 FKU108:FKU111 FUQ108:FUQ111 GEM108:GEM111 GOI108:GOI111 GYE108:GYE111 HIA108:HIA111 HRW108:HRW111 IBS108:IBS111 ILO108:ILO111 IVK108:IVK111 JFG108:JFG111 JPC108:JPC111 JYY108:JYY111 KIU108:KIU111 KSQ108:KSQ111 LCM108:LCM111 LMI108:LMI111 LWE108:LWE111 MGA108:MGA111 MPW108:MPW111 MZS108:MZS111 NJO108:NJO111 NTK108:NTK111 ODG108:ODG111 ONC108:ONC111 OWY108:OWY111 PGU108:PGU111 PQQ108:PQQ111 QAM108:QAM111 QKI108:QKI111 QUE108:QUE111 REA108:REA111 RNW108:RNW111 RXS108:RXS111 SHO108:SHO111 SRK108:SRK111 TBG108:TBG111 TLC108:TLC111 TUY108:TUY111 UEU108:UEU111 UOQ108:UOQ111 UYM108:UYM111 VII108:VII111 VSE108:VSE111 WCA108:WCA111 WLW108:WLW111 WVS108:WVS111 K65644:K65647 JG65644:JG65647 TC65644:TC65647 ACY65644:ACY65647 AMU65644:AMU65647 AWQ65644:AWQ65647 BGM65644:BGM65647 BQI65644:BQI65647 CAE65644:CAE65647 CKA65644:CKA65647 CTW65644:CTW65647 DDS65644:DDS65647 DNO65644:DNO65647 DXK65644:DXK65647 EHG65644:EHG65647 ERC65644:ERC65647 FAY65644:FAY65647 FKU65644:FKU65647 FUQ65644:FUQ65647 GEM65644:GEM65647 GOI65644:GOI65647 GYE65644:GYE65647 HIA65644:HIA65647 HRW65644:HRW65647 IBS65644:IBS65647 ILO65644:ILO65647 IVK65644:IVK65647 JFG65644:JFG65647 JPC65644:JPC65647 JYY65644:JYY65647 KIU65644:KIU65647 KSQ65644:KSQ65647 LCM65644:LCM65647 LMI65644:LMI65647 LWE65644:LWE65647 MGA65644:MGA65647 MPW65644:MPW65647 MZS65644:MZS65647 NJO65644:NJO65647 NTK65644:NTK65647 ODG65644:ODG65647 ONC65644:ONC65647 OWY65644:OWY65647 PGU65644:PGU65647 PQQ65644:PQQ65647 QAM65644:QAM65647 QKI65644:QKI65647 QUE65644:QUE65647 REA65644:REA65647 RNW65644:RNW65647 RXS65644:RXS65647 SHO65644:SHO65647 SRK65644:SRK65647 TBG65644:TBG65647 TLC65644:TLC65647 TUY65644:TUY65647 UEU65644:UEU65647 UOQ65644:UOQ65647 UYM65644:UYM65647 VII65644:VII65647 VSE65644:VSE65647 WCA65644:WCA65647 WLW65644:WLW65647 WVS65644:WVS65647 K131180:K131183 JG131180:JG131183 TC131180:TC131183 ACY131180:ACY131183 AMU131180:AMU131183 AWQ131180:AWQ131183 BGM131180:BGM131183 BQI131180:BQI131183 CAE131180:CAE131183 CKA131180:CKA131183 CTW131180:CTW131183 DDS131180:DDS131183 DNO131180:DNO131183 DXK131180:DXK131183 EHG131180:EHG131183 ERC131180:ERC131183 FAY131180:FAY131183 FKU131180:FKU131183 FUQ131180:FUQ131183 GEM131180:GEM131183 GOI131180:GOI131183 GYE131180:GYE131183 HIA131180:HIA131183 HRW131180:HRW131183 IBS131180:IBS131183 ILO131180:ILO131183 IVK131180:IVK131183 JFG131180:JFG131183 JPC131180:JPC131183 JYY131180:JYY131183 KIU131180:KIU131183 KSQ131180:KSQ131183 LCM131180:LCM131183 LMI131180:LMI131183 LWE131180:LWE131183 MGA131180:MGA131183 MPW131180:MPW131183 MZS131180:MZS131183 NJO131180:NJO131183 NTK131180:NTK131183 ODG131180:ODG131183 ONC131180:ONC131183 OWY131180:OWY131183 PGU131180:PGU131183 PQQ131180:PQQ131183 QAM131180:QAM131183 QKI131180:QKI131183 QUE131180:QUE131183 REA131180:REA131183 RNW131180:RNW131183 RXS131180:RXS131183 SHO131180:SHO131183 SRK131180:SRK131183 TBG131180:TBG131183 TLC131180:TLC131183 TUY131180:TUY131183 UEU131180:UEU131183 UOQ131180:UOQ131183 UYM131180:UYM131183 VII131180:VII131183 VSE131180:VSE131183 WCA131180:WCA131183 WLW131180:WLW131183 WVS131180:WVS131183 K196716:K196719 JG196716:JG196719 TC196716:TC196719 ACY196716:ACY196719 AMU196716:AMU196719 AWQ196716:AWQ196719 BGM196716:BGM196719 BQI196716:BQI196719 CAE196716:CAE196719 CKA196716:CKA196719 CTW196716:CTW196719 DDS196716:DDS196719 DNO196716:DNO196719 DXK196716:DXK196719 EHG196716:EHG196719 ERC196716:ERC196719 FAY196716:FAY196719 FKU196716:FKU196719 FUQ196716:FUQ196719 GEM196716:GEM196719 GOI196716:GOI196719 GYE196716:GYE196719 HIA196716:HIA196719 HRW196716:HRW196719 IBS196716:IBS196719 ILO196716:ILO196719 IVK196716:IVK196719 JFG196716:JFG196719 JPC196716:JPC196719 JYY196716:JYY196719 KIU196716:KIU196719 KSQ196716:KSQ196719 LCM196716:LCM196719 LMI196716:LMI196719 LWE196716:LWE196719 MGA196716:MGA196719 MPW196716:MPW196719 MZS196716:MZS196719 NJO196716:NJO196719 NTK196716:NTK196719 ODG196716:ODG196719 ONC196716:ONC196719 OWY196716:OWY196719 PGU196716:PGU196719 PQQ196716:PQQ196719 QAM196716:QAM196719 QKI196716:QKI196719 QUE196716:QUE196719 REA196716:REA196719 RNW196716:RNW196719 RXS196716:RXS196719 SHO196716:SHO196719 SRK196716:SRK196719 TBG196716:TBG196719 TLC196716:TLC196719 TUY196716:TUY196719 UEU196716:UEU196719 UOQ196716:UOQ196719 UYM196716:UYM196719 VII196716:VII196719 VSE196716:VSE196719 WCA196716:WCA196719 WLW196716:WLW196719 WVS196716:WVS196719 K262252:K262255 JG262252:JG262255 TC262252:TC262255 ACY262252:ACY262255 AMU262252:AMU262255 AWQ262252:AWQ262255 BGM262252:BGM262255 BQI262252:BQI262255 CAE262252:CAE262255 CKA262252:CKA262255 CTW262252:CTW262255 DDS262252:DDS262255 DNO262252:DNO262255 DXK262252:DXK262255 EHG262252:EHG262255 ERC262252:ERC262255 FAY262252:FAY262255 FKU262252:FKU262255 FUQ262252:FUQ262255 GEM262252:GEM262255 GOI262252:GOI262255 GYE262252:GYE262255 HIA262252:HIA262255 HRW262252:HRW262255 IBS262252:IBS262255 ILO262252:ILO262255 IVK262252:IVK262255 JFG262252:JFG262255 JPC262252:JPC262255 JYY262252:JYY262255 KIU262252:KIU262255 KSQ262252:KSQ262255 LCM262252:LCM262255 LMI262252:LMI262255 LWE262252:LWE262255 MGA262252:MGA262255 MPW262252:MPW262255 MZS262252:MZS262255 NJO262252:NJO262255 NTK262252:NTK262255 ODG262252:ODG262255 ONC262252:ONC262255 OWY262252:OWY262255 PGU262252:PGU262255 PQQ262252:PQQ262255 QAM262252:QAM262255 QKI262252:QKI262255 QUE262252:QUE262255 REA262252:REA262255 RNW262252:RNW262255 RXS262252:RXS262255 SHO262252:SHO262255 SRK262252:SRK262255 TBG262252:TBG262255 TLC262252:TLC262255 TUY262252:TUY262255 UEU262252:UEU262255 UOQ262252:UOQ262255 UYM262252:UYM262255 VII262252:VII262255 VSE262252:VSE262255 WCA262252:WCA262255 WLW262252:WLW262255 WVS262252:WVS262255 K327788:K327791 JG327788:JG327791 TC327788:TC327791 ACY327788:ACY327791 AMU327788:AMU327791 AWQ327788:AWQ327791 BGM327788:BGM327791 BQI327788:BQI327791 CAE327788:CAE327791 CKA327788:CKA327791 CTW327788:CTW327791 DDS327788:DDS327791 DNO327788:DNO327791 DXK327788:DXK327791 EHG327788:EHG327791 ERC327788:ERC327791 FAY327788:FAY327791 FKU327788:FKU327791 FUQ327788:FUQ327791 GEM327788:GEM327791 GOI327788:GOI327791 GYE327788:GYE327791 HIA327788:HIA327791 HRW327788:HRW327791 IBS327788:IBS327791 ILO327788:ILO327791 IVK327788:IVK327791 JFG327788:JFG327791 JPC327788:JPC327791 JYY327788:JYY327791 KIU327788:KIU327791 KSQ327788:KSQ327791 LCM327788:LCM327791 LMI327788:LMI327791 LWE327788:LWE327791 MGA327788:MGA327791 MPW327788:MPW327791 MZS327788:MZS327791 NJO327788:NJO327791 NTK327788:NTK327791 ODG327788:ODG327791 ONC327788:ONC327791 OWY327788:OWY327791 PGU327788:PGU327791 PQQ327788:PQQ327791 QAM327788:QAM327791 QKI327788:QKI327791 QUE327788:QUE327791 REA327788:REA327791 RNW327788:RNW327791 RXS327788:RXS327791 SHO327788:SHO327791 SRK327788:SRK327791 TBG327788:TBG327791 TLC327788:TLC327791 TUY327788:TUY327791 UEU327788:UEU327791 UOQ327788:UOQ327791 UYM327788:UYM327791 VII327788:VII327791 VSE327788:VSE327791 WCA327788:WCA327791 WLW327788:WLW327791 WVS327788:WVS327791 K393324:K393327 JG393324:JG393327 TC393324:TC393327 ACY393324:ACY393327 AMU393324:AMU393327 AWQ393324:AWQ393327 BGM393324:BGM393327 BQI393324:BQI393327 CAE393324:CAE393327 CKA393324:CKA393327 CTW393324:CTW393327 DDS393324:DDS393327 DNO393324:DNO393327 DXK393324:DXK393327 EHG393324:EHG393327 ERC393324:ERC393327 FAY393324:FAY393327 FKU393324:FKU393327 FUQ393324:FUQ393327 GEM393324:GEM393327 GOI393324:GOI393327 GYE393324:GYE393327 HIA393324:HIA393327 HRW393324:HRW393327 IBS393324:IBS393327 ILO393324:ILO393327 IVK393324:IVK393327 JFG393324:JFG393327 JPC393324:JPC393327 JYY393324:JYY393327 KIU393324:KIU393327 KSQ393324:KSQ393327 LCM393324:LCM393327 LMI393324:LMI393327 LWE393324:LWE393327 MGA393324:MGA393327 MPW393324:MPW393327 MZS393324:MZS393327 NJO393324:NJO393327 NTK393324:NTK393327 ODG393324:ODG393327 ONC393324:ONC393327 OWY393324:OWY393327 PGU393324:PGU393327 PQQ393324:PQQ393327 QAM393324:QAM393327 QKI393324:QKI393327 QUE393324:QUE393327 REA393324:REA393327 RNW393324:RNW393327 RXS393324:RXS393327 SHO393324:SHO393327 SRK393324:SRK393327 TBG393324:TBG393327 TLC393324:TLC393327 TUY393324:TUY393327 UEU393324:UEU393327 UOQ393324:UOQ393327 UYM393324:UYM393327 VII393324:VII393327 VSE393324:VSE393327 WCA393324:WCA393327 WLW393324:WLW393327 WVS393324:WVS393327 K458860:K458863 JG458860:JG458863 TC458860:TC458863 ACY458860:ACY458863 AMU458860:AMU458863 AWQ458860:AWQ458863 BGM458860:BGM458863 BQI458860:BQI458863 CAE458860:CAE458863 CKA458860:CKA458863 CTW458860:CTW458863 DDS458860:DDS458863 DNO458860:DNO458863 DXK458860:DXK458863 EHG458860:EHG458863 ERC458860:ERC458863 FAY458860:FAY458863 FKU458860:FKU458863 FUQ458860:FUQ458863 GEM458860:GEM458863 GOI458860:GOI458863 GYE458860:GYE458863 HIA458860:HIA458863 HRW458860:HRW458863 IBS458860:IBS458863 ILO458860:ILO458863 IVK458860:IVK458863 JFG458860:JFG458863 JPC458860:JPC458863 JYY458860:JYY458863 KIU458860:KIU458863 KSQ458860:KSQ458863 LCM458860:LCM458863 LMI458860:LMI458863 LWE458860:LWE458863 MGA458860:MGA458863 MPW458860:MPW458863 MZS458860:MZS458863 NJO458860:NJO458863 NTK458860:NTK458863 ODG458860:ODG458863 ONC458860:ONC458863 OWY458860:OWY458863 PGU458860:PGU458863 PQQ458860:PQQ458863 QAM458860:QAM458863 QKI458860:QKI458863 QUE458860:QUE458863 REA458860:REA458863 RNW458860:RNW458863 RXS458860:RXS458863 SHO458860:SHO458863 SRK458860:SRK458863 TBG458860:TBG458863 TLC458860:TLC458863 TUY458860:TUY458863 UEU458860:UEU458863 UOQ458860:UOQ458863 UYM458860:UYM458863 VII458860:VII458863 VSE458860:VSE458863 WCA458860:WCA458863 WLW458860:WLW458863 WVS458860:WVS458863 K524396:K524399 JG524396:JG524399 TC524396:TC524399 ACY524396:ACY524399 AMU524396:AMU524399 AWQ524396:AWQ524399 BGM524396:BGM524399 BQI524396:BQI524399 CAE524396:CAE524399 CKA524396:CKA524399 CTW524396:CTW524399 DDS524396:DDS524399 DNO524396:DNO524399 DXK524396:DXK524399 EHG524396:EHG524399 ERC524396:ERC524399 FAY524396:FAY524399 FKU524396:FKU524399 FUQ524396:FUQ524399 GEM524396:GEM524399 GOI524396:GOI524399 GYE524396:GYE524399 HIA524396:HIA524399 HRW524396:HRW524399 IBS524396:IBS524399 ILO524396:ILO524399 IVK524396:IVK524399 JFG524396:JFG524399 JPC524396:JPC524399 JYY524396:JYY524399 KIU524396:KIU524399 KSQ524396:KSQ524399 LCM524396:LCM524399 LMI524396:LMI524399 LWE524396:LWE524399 MGA524396:MGA524399 MPW524396:MPW524399 MZS524396:MZS524399 NJO524396:NJO524399 NTK524396:NTK524399 ODG524396:ODG524399 ONC524396:ONC524399 OWY524396:OWY524399 PGU524396:PGU524399 PQQ524396:PQQ524399 QAM524396:QAM524399 QKI524396:QKI524399 QUE524396:QUE524399 REA524396:REA524399 RNW524396:RNW524399 RXS524396:RXS524399 SHO524396:SHO524399 SRK524396:SRK524399 TBG524396:TBG524399 TLC524396:TLC524399 TUY524396:TUY524399 UEU524396:UEU524399 UOQ524396:UOQ524399 UYM524396:UYM524399 VII524396:VII524399 VSE524396:VSE524399 WCA524396:WCA524399 WLW524396:WLW524399 WVS524396:WVS524399 K589932:K589935 JG589932:JG589935 TC589932:TC589935 ACY589932:ACY589935 AMU589932:AMU589935 AWQ589932:AWQ589935 BGM589932:BGM589935 BQI589932:BQI589935 CAE589932:CAE589935 CKA589932:CKA589935 CTW589932:CTW589935 DDS589932:DDS589935 DNO589932:DNO589935 DXK589932:DXK589935 EHG589932:EHG589935 ERC589932:ERC589935 FAY589932:FAY589935 FKU589932:FKU589935 FUQ589932:FUQ589935 GEM589932:GEM589935 GOI589932:GOI589935 GYE589932:GYE589935 HIA589932:HIA589935 HRW589932:HRW589935 IBS589932:IBS589935 ILO589932:ILO589935 IVK589932:IVK589935 JFG589932:JFG589935 JPC589932:JPC589935 JYY589932:JYY589935 KIU589932:KIU589935 KSQ589932:KSQ589935 LCM589932:LCM589935 LMI589932:LMI589935 LWE589932:LWE589935 MGA589932:MGA589935 MPW589932:MPW589935 MZS589932:MZS589935 NJO589932:NJO589935 NTK589932:NTK589935 ODG589932:ODG589935 ONC589932:ONC589935 OWY589932:OWY589935 PGU589932:PGU589935 PQQ589932:PQQ589935 QAM589932:QAM589935 QKI589932:QKI589935 QUE589932:QUE589935 REA589932:REA589935 RNW589932:RNW589935 RXS589932:RXS589935 SHO589932:SHO589935 SRK589932:SRK589935 TBG589932:TBG589935 TLC589932:TLC589935 TUY589932:TUY589935 UEU589932:UEU589935 UOQ589932:UOQ589935 UYM589932:UYM589935 VII589932:VII589935 VSE589932:VSE589935 WCA589932:WCA589935 WLW589932:WLW589935 WVS589932:WVS589935 K655468:K655471 JG655468:JG655471 TC655468:TC655471 ACY655468:ACY655471 AMU655468:AMU655471 AWQ655468:AWQ655471 BGM655468:BGM655471 BQI655468:BQI655471 CAE655468:CAE655471 CKA655468:CKA655471 CTW655468:CTW655471 DDS655468:DDS655471 DNO655468:DNO655471 DXK655468:DXK655471 EHG655468:EHG655471 ERC655468:ERC655471 FAY655468:FAY655471 FKU655468:FKU655471 FUQ655468:FUQ655471 GEM655468:GEM655471 GOI655468:GOI655471 GYE655468:GYE655471 HIA655468:HIA655471 HRW655468:HRW655471 IBS655468:IBS655471 ILO655468:ILO655471 IVK655468:IVK655471 JFG655468:JFG655471 JPC655468:JPC655471 JYY655468:JYY655471 KIU655468:KIU655471 KSQ655468:KSQ655471 LCM655468:LCM655471 LMI655468:LMI655471 LWE655468:LWE655471 MGA655468:MGA655471 MPW655468:MPW655471 MZS655468:MZS655471 NJO655468:NJO655471 NTK655468:NTK655471 ODG655468:ODG655471 ONC655468:ONC655471 OWY655468:OWY655471 PGU655468:PGU655471 PQQ655468:PQQ655471 QAM655468:QAM655471 QKI655468:QKI655471 QUE655468:QUE655471 REA655468:REA655471 RNW655468:RNW655471 RXS655468:RXS655471 SHO655468:SHO655471 SRK655468:SRK655471 TBG655468:TBG655471 TLC655468:TLC655471 TUY655468:TUY655471 UEU655468:UEU655471 UOQ655468:UOQ655471 UYM655468:UYM655471 VII655468:VII655471 VSE655468:VSE655471 WCA655468:WCA655471 WLW655468:WLW655471 WVS655468:WVS655471 K721004:K721007 JG721004:JG721007 TC721004:TC721007 ACY721004:ACY721007 AMU721004:AMU721007 AWQ721004:AWQ721007 BGM721004:BGM721007 BQI721004:BQI721007 CAE721004:CAE721007 CKA721004:CKA721007 CTW721004:CTW721007 DDS721004:DDS721007 DNO721004:DNO721007 DXK721004:DXK721007 EHG721004:EHG721007 ERC721004:ERC721007 FAY721004:FAY721007 FKU721004:FKU721007 FUQ721004:FUQ721007 GEM721004:GEM721007 GOI721004:GOI721007 GYE721004:GYE721007 HIA721004:HIA721007 HRW721004:HRW721007 IBS721004:IBS721007 ILO721004:ILO721007 IVK721004:IVK721007 JFG721004:JFG721007 JPC721004:JPC721007 JYY721004:JYY721007 KIU721004:KIU721007 KSQ721004:KSQ721007 LCM721004:LCM721007 LMI721004:LMI721007 LWE721004:LWE721007 MGA721004:MGA721007 MPW721004:MPW721007 MZS721004:MZS721007 NJO721004:NJO721007 NTK721004:NTK721007 ODG721004:ODG721007 ONC721004:ONC721007 OWY721004:OWY721007 PGU721004:PGU721007 PQQ721004:PQQ721007 QAM721004:QAM721007 QKI721004:QKI721007 QUE721004:QUE721007 REA721004:REA721007 RNW721004:RNW721007 RXS721004:RXS721007 SHO721004:SHO721007 SRK721004:SRK721007 TBG721004:TBG721007 TLC721004:TLC721007 TUY721004:TUY721007 UEU721004:UEU721007 UOQ721004:UOQ721007 UYM721004:UYM721007 VII721004:VII721007 VSE721004:VSE721007 WCA721004:WCA721007 WLW721004:WLW721007 WVS721004:WVS721007 K786540:K786543 JG786540:JG786543 TC786540:TC786543 ACY786540:ACY786543 AMU786540:AMU786543 AWQ786540:AWQ786543 BGM786540:BGM786543 BQI786540:BQI786543 CAE786540:CAE786543 CKA786540:CKA786543 CTW786540:CTW786543 DDS786540:DDS786543 DNO786540:DNO786543 DXK786540:DXK786543 EHG786540:EHG786543 ERC786540:ERC786543 FAY786540:FAY786543 FKU786540:FKU786543 FUQ786540:FUQ786543 GEM786540:GEM786543 GOI786540:GOI786543 GYE786540:GYE786543 HIA786540:HIA786543 HRW786540:HRW786543 IBS786540:IBS786543 ILO786540:ILO786543 IVK786540:IVK786543 JFG786540:JFG786543 JPC786540:JPC786543 JYY786540:JYY786543 KIU786540:KIU786543 KSQ786540:KSQ786543 LCM786540:LCM786543 LMI786540:LMI786543 LWE786540:LWE786543 MGA786540:MGA786543 MPW786540:MPW786543 MZS786540:MZS786543 NJO786540:NJO786543 NTK786540:NTK786543 ODG786540:ODG786543 ONC786540:ONC786543 OWY786540:OWY786543 PGU786540:PGU786543 PQQ786540:PQQ786543 QAM786540:QAM786543 QKI786540:QKI786543 QUE786540:QUE786543 REA786540:REA786543 RNW786540:RNW786543 RXS786540:RXS786543 SHO786540:SHO786543 SRK786540:SRK786543 TBG786540:TBG786543 TLC786540:TLC786543 TUY786540:TUY786543 UEU786540:UEU786543 UOQ786540:UOQ786543 UYM786540:UYM786543 VII786540:VII786543 VSE786540:VSE786543 WCA786540:WCA786543 WLW786540:WLW786543 WVS786540:WVS786543 K852076:K852079 JG852076:JG852079 TC852076:TC852079 ACY852076:ACY852079 AMU852076:AMU852079 AWQ852076:AWQ852079 BGM852076:BGM852079 BQI852076:BQI852079 CAE852076:CAE852079 CKA852076:CKA852079 CTW852076:CTW852079 DDS852076:DDS852079 DNO852076:DNO852079 DXK852076:DXK852079 EHG852076:EHG852079 ERC852076:ERC852079 FAY852076:FAY852079 FKU852076:FKU852079 FUQ852076:FUQ852079 GEM852076:GEM852079 GOI852076:GOI852079 GYE852076:GYE852079 HIA852076:HIA852079 HRW852076:HRW852079 IBS852076:IBS852079 ILO852076:ILO852079 IVK852076:IVK852079 JFG852076:JFG852079 JPC852076:JPC852079 JYY852076:JYY852079 KIU852076:KIU852079 KSQ852076:KSQ852079 LCM852076:LCM852079 LMI852076:LMI852079 LWE852076:LWE852079 MGA852076:MGA852079 MPW852076:MPW852079 MZS852076:MZS852079 NJO852076:NJO852079 NTK852076:NTK852079 ODG852076:ODG852079 ONC852076:ONC852079 OWY852076:OWY852079 PGU852076:PGU852079 PQQ852076:PQQ852079 QAM852076:QAM852079 QKI852076:QKI852079 QUE852076:QUE852079 REA852076:REA852079 RNW852076:RNW852079 RXS852076:RXS852079 SHO852076:SHO852079 SRK852076:SRK852079 TBG852076:TBG852079 TLC852076:TLC852079 TUY852076:TUY852079 UEU852076:UEU852079 UOQ852076:UOQ852079 UYM852076:UYM852079 VII852076:VII852079 VSE852076:VSE852079 WCA852076:WCA852079 WLW852076:WLW852079 WVS852076:WVS852079 K917612:K917615 JG917612:JG917615 TC917612:TC917615 ACY917612:ACY917615 AMU917612:AMU917615 AWQ917612:AWQ917615 BGM917612:BGM917615 BQI917612:BQI917615 CAE917612:CAE917615 CKA917612:CKA917615 CTW917612:CTW917615 DDS917612:DDS917615 DNO917612:DNO917615 DXK917612:DXK917615 EHG917612:EHG917615 ERC917612:ERC917615 FAY917612:FAY917615 FKU917612:FKU917615 FUQ917612:FUQ917615 GEM917612:GEM917615 GOI917612:GOI917615 GYE917612:GYE917615 HIA917612:HIA917615 HRW917612:HRW917615 IBS917612:IBS917615 ILO917612:ILO917615 IVK917612:IVK917615 JFG917612:JFG917615 JPC917612:JPC917615 JYY917612:JYY917615 KIU917612:KIU917615 KSQ917612:KSQ917615 LCM917612:LCM917615 LMI917612:LMI917615 LWE917612:LWE917615 MGA917612:MGA917615 MPW917612:MPW917615 MZS917612:MZS917615 NJO917612:NJO917615 NTK917612:NTK917615 ODG917612:ODG917615 ONC917612:ONC917615 OWY917612:OWY917615 PGU917612:PGU917615 PQQ917612:PQQ917615 QAM917612:QAM917615 QKI917612:QKI917615 QUE917612:QUE917615 REA917612:REA917615 RNW917612:RNW917615 RXS917612:RXS917615 SHO917612:SHO917615 SRK917612:SRK917615 TBG917612:TBG917615 TLC917612:TLC917615 TUY917612:TUY917615 UEU917612:UEU917615 UOQ917612:UOQ917615 UYM917612:UYM917615 VII917612:VII917615 VSE917612:VSE917615 WCA917612:WCA917615 WLW917612:WLW917615 WVS917612:WVS917615 K983148:K983151 JG983148:JG983151 TC983148:TC983151 ACY983148:ACY983151 AMU983148:AMU983151 AWQ983148:AWQ983151 BGM983148:BGM983151 BQI983148:BQI983151 CAE983148:CAE983151 CKA983148:CKA983151 CTW983148:CTW983151 DDS983148:DDS983151 DNO983148:DNO983151 DXK983148:DXK983151 EHG983148:EHG983151 ERC983148:ERC983151 FAY983148:FAY983151 FKU983148:FKU983151 FUQ983148:FUQ983151 GEM983148:GEM983151 GOI983148:GOI983151 GYE983148:GYE983151 HIA983148:HIA983151 HRW983148:HRW983151 IBS983148:IBS983151 ILO983148:ILO983151 IVK983148:IVK983151 JFG983148:JFG983151 JPC983148:JPC983151 JYY983148:JYY983151 KIU983148:KIU983151 KSQ983148:KSQ983151 LCM983148:LCM983151 LMI983148:LMI983151 LWE983148:LWE983151 MGA983148:MGA983151 MPW983148:MPW983151 MZS983148:MZS983151 NJO983148:NJO983151 NTK983148:NTK983151 ODG983148:ODG983151 ONC983148:ONC983151 OWY983148:OWY983151 PGU983148:PGU983151 PQQ983148:PQQ983151 QAM983148:QAM983151 QKI983148:QKI983151 QUE983148:QUE983151 REA983148:REA983151 RNW983148:RNW983151 RXS983148:RXS983151 SHO983148:SHO983151 SRK983148:SRK983151 TBG983148:TBG983151 TLC983148:TLC983151 TUY983148:TUY983151 UEU983148:UEU983151 UOQ983148:UOQ983151 UYM983148:UYM983151 VII983148:VII983151 VSE983148:VSE983151 WCA983148:WCA983151 WLW983148:WLW983151 WVS983148:WVS983151 K127:K130 JG127:JG130 TC127:TC130 ACY127:ACY130 AMU127:AMU130 AWQ127:AWQ130 BGM127:BGM130 BQI127:BQI130 CAE127:CAE130 CKA127:CKA130 CTW127:CTW130 DDS127:DDS130 DNO127:DNO130 DXK127:DXK130 EHG127:EHG130 ERC127:ERC130 FAY127:FAY130 FKU127:FKU130 FUQ127:FUQ130 GEM127:GEM130 GOI127:GOI130 GYE127:GYE130 HIA127:HIA130 HRW127:HRW130 IBS127:IBS130 ILO127:ILO130 IVK127:IVK130 JFG127:JFG130 JPC127:JPC130 JYY127:JYY130 KIU127:KIU130 KSQ127:KSQ130 LCM127:LCM130 LMI127:LMI130 LWE127:LWE130 MGA127:MGA130 MPW127:MPW130 MZS127:MZS130 NJO127:NJO130 NTK127:NTK130 ODG127:ODG130 ONC127:ONC130 OWY127:OWY130 PGU127:PGU130 PQQ127:PQQ130 QAM127:QAM130 QKI127:QKI130 QUE127:QUE130 REA127:REA130 RNW127:RNW130 RXS127:RXS130 SHO127:SHO130 SRK127:SRK130 TBG127:TBG130 TLC127:TLC130 TUY127:TUY130 UEU127:UEU130 UOQ127:UOQ130 UYM127:UYM130 VII127:VII130 VSE127:VSE130 WCA127:WCA130 WLW127:WLW130 WVS127:WVS130 K65663:K65666 JG65663:JG65666 TC65663:TC65666 ACY65663:ACY65666 AMU65663:AMU65666 AWQ65663:AWQ65666 BGM65663:BGM65666 BQI65663:BQI65666 CAE65663:CAE65666 CKA65663:CKA65666 CTW65663:CTW65666 DDS65663:DDS65666 DNO65663:DNO65666 DXK65663:DXK65666 EHG65663:EHG65666 ERC65663:ERC65666 FAY65663:FAY65666 FKU65663:FKU65666 FUQ65663:FUQ65666 GEM65663:GEM65666 GOI65663:GOI65666 GYE65663:GYE65666 HIA65663:HIA65666 HRW65663:HRW65666 IBS65663:IBS65666 ILO65663:ILO65666 IVK65663:IVK65666 JFG65663:JFG65666 JPC65663:JPC65666 JYY65663:JYY65666 KIU65663:KIU65666 KSQ65663:KSQ65666 LCM65663:LCM65666 LMI65663:LMI65666 LWE65663:LWE65666 MGA65663:MGA65666 MPW65663:MPW65666 MZS65663:MZS65666 NJO65663:NJO65666 NTK65663:NTK65666 ODG65663:ODG65666 ONC65663:ONC65666 OWY65663:OWY65666 PGU65663:PGU65666 PQQ65663:PQQ65666 QAM65663:QAM65666 QKI65663:QKI65666 QUE65663:QUE65666 REA65663:REA65666 RNW65663:RNW65666 RXS65663:RXS65666 SHO65663:SHO65666 SRK65663:SRK65666 TBG65663:TBG65666 TLC65663:TLC65666 TUY65663:TUY65666 UEU65663:UEU65666 UOQ65663:UOQ65666 UYM65663:UYM65666 VII65663:VII65666 VSE65663:VSE65666 WCA65663:WCA65666 WLW65663:WLW65666 WVS65663:WVS65666 K131199:K131202 JG131199:JG131202 TC131199:TC131202 ACY131199:ACY131202 AMU131199:AMU131202 AWQ131199:AWQ131202 BGM131199:BGM131202 BQI131199:BQI131202 CAE131199:CAE131202 CKA131199:CKA131202 CTW131199:CTW131202 DDS131199:DDS131202 DNO131199:DNO131202 DXK131199:DXK131202 EHG131199:EHG131202 ERC131199:ERC131202 FAY131199:FAY131202 FKU131199:FKU131202 FUQ131199:FUQ131202 GEM131199:GEM131202 GOI131199:GOI131202 GYE131199:GYE131202 HIA131199:HIA131202 HRW131199:HRW131202 IBS131199:IBS131202 ILO131199:ILO131202 IVK131199:IVK131202 JFG131199:JFG131202 JPC131199:JPC131202 JYY131199:JYY131202 KIU131199:KIU131202 KSQ131199:KSQ131202 LCM131199:LCM131202 LMI131199:LMI131202 LWE131199:LWE131202 MGA131199:MGA131202 MPW131199:MPW131202 MZS131199:MZS131202 NJO131199:NJO131202 NTK131199:NTK131202 ODG131199:ODG131202 ONC131199:ONC131202 OWY131199:OWY131202 PGU131199:PGU131202 PQQ131199:PQQ131202 QAM131199:QAM131202 QKI131199:QKI131202 QUE131199:QUE131202 REA131199:REA131202 RNW131199:RNW131202 RXS131199:RXS131202 SHO131199:SHO131202 SRK131199:SRK131202 TBG131199:TBG131202 TLC131199:TLC131202 TUY131199:TUY131202 UEU131199:UEU131202 UOQ131199:UOQ131202 UYM131199:UYM131202 VII131199:VII131202 VSE131199:VSE131202 WCA131199:WCA131202 WLW131199:WLW131202 WVS131199:WVS131202 K196735:K196738 JG196735:JG196738 TC196735:TC196738 ACY196735:ACY196738 AMU196735:AMU196738 AWQ196735:AWQ196738 BGM196735:BGM196738 BQI196735:BQI196738 CAE196735:CAE196738 CKA196735:CKA196738 CTW196735:CTW196738 DDS196735:DDS196738 DNO196735:DNO196738 DXK196735:DXK196738 EHG196735:EHG196738 ERC196735:ERC196738 FAY196735:FAY196738 FKU196735:FKU196738 FUQ196735:FUQ196738 GEM196735:GEM196738 GOI196735:GOI196738 GYE196735:GYE196738 HIA196735:HIA196738 HRW196735:HRW196738 IBS196735:IBS196738 ILO196735:ILO196738 IVK196735:IVK196738 JFG196735:JFG196738 JPC196735:JPC196738 JYY196735:JYY196738 KIU196735:KIU196738 KSQ196735:KSQ196738 LCM196735:LCM196738 LMI196735:LMI196738 LWE196735:LWE196738 MGA196735:MGA196738 MPW196735:MPW196738 MZS196735:MZS196738 NJO196735:NJO196738 NTK196735:NTK196738 ODG196735:ODG196738 ONC196735:ONC196738 OWY196735:OWY196738 PGU196735:PGU196738 PQQ196735:PQQ196738 QAM196735:QAM196738 QKI196735:QKI196738 QUE196735:QUE196738 REA196735:REA196738 RNW196735:RNW196738 RXS196735:RXS196738 SHO196735:SHO196738 SRK196735:SRK196738 TBG196735:TBG196738 TLC196735:TLC196738 TUY196735:TUY196738 UEU196735:UEU196738 UOQ196735:UOQ196738 UYM196735:UYM196738 VII196735:VII196738 VSE196735:VSE196738 WCA196735:WCA196738 WLW196735:WLW196738 WVS196735:WVS196738 K262271:K262274 JG262271:JG262274 TC262271:TC262274 ACY262271:ACY262274 AMU262271:AMU262274 AWQ262271:AWQ262274 BGM262271:BGM262274 BQI262271:BQI262274 CAE262271:CAE262274 CKA262271:CKA262274 CTW262271:CTW262274 DDS262271:DDS262274 DNO262271:DNO262274 DXK262271:DXK262274 EHG262271:EHG262274 ERC262271:ERC262274 FAY262271:FAY262274 FKU262271:FKU262274 FUQ262271:FUQ262274 GEM262271:GEM262274 GOI262271:GOI262274 GYE262271:GYE262274 HIA262271:HIA262274 HRW262271:HRW262274 IBS262271:IBS262274 ILO262271:ILO262274 IVK262271:IVK262274 JFG262271:JFG262274 JPC262271:JPC262274 JYY262271:JYY262274 KIU262271:KIU262274 KSQ262271:KSQ262274 LCM262271:LCM262274 LMI262271:LMI262274 LWE262271:LWE262274 MGA262271:MGA262274 MPW262271:MPW262274 MZS262271:MZS262274 NJO262271:NJO262274 NTK262271:NTK262274 ODG262271:ODG262274 ONC262271:ONC262274 OWY262271:OWY262274 PGU262271:PGU262274 PQQ262271:PQQ262274 QAM262271:QAM262274 QKI262271:QKI262274 QUE262271:QUE262274 REA262271:REA262274 RNW262271:RNW262274 RXS262271:RXS262274 SHO262271:SHO262274 SRK262271:SRK262274 TBG262271:TBG262274 TLC262271:TLC262274 TUY262271:TUY262274 UEU262271:UEU262274 UOQ262271:UOQ262274 UYM262271:UYM262274 VII262271:VII262274 VSE262271:VSE262274 WCA262271:WCA262274 WLW262271:WLW262274 WVS262271:WVS262274 K327807:K327810 JG327807:JG327810 TC327807:TC327810 ACY327807:ACY327810 AMU327807:AMU327810 AWQ327807:AWQ327810 BGM327807:BGM327810 BQI327807:BQI327810 CAE327807:CAE327810 CKA327807:CKA327810 CTW327807:CTW327810 DDS327807:DDS327810 DNO327807:DNO327810 DXK327807:DXK327810 EHG327807:EHG327810 ERC327807:ERC327810 FAY327807:FAY327810 FKU327807:FKU327810 FUQ327807:FUQ327810 GEM327807:GEM327810 GOI327807:GOI327810 GYE327807:GYE327810 HIA327807:HIA327810 HRW327807:HRW327810 IBS327807:IBS327810 ILO327807:ILO327810 IVK327807:IVK327810 JFG327807:JFG327810 JPC327807:JPC327810 JYY327807:JYY327810 KIU327807:KIU327810 KSQ327807:KSQ327810 LCM327807:LCM327810 LMI327807:LMI327810 LWE327807:LWE327810 MGA327807:MGA327810 MPW327807:MPW327810 MZS327807:MZS327810 NJO327807:NJO327810 NTK327807:NTK327810 ODG327807:ODG327810 ONC327807:ONC327810 OWY327807:OWY327810 PGU327807:PGU327810 PQQ327807:PQQ327810 QAM327807:QAM327810 QKI327807:QKI327810 QUE327807:QUE327810 REA327807:REA327810 RNW327807:RNW327810 RXS327807:RXS327810 SHO327807:SHO327810 SRK327807:SRK327810 TBG327807:TBG327810 TLC327807:TLC327810 TUY327807:TUY327810 UEU327807:UEU327810 UOQ327807:UOQ327810 UYM327807:UYM327810 VII327807:VII327810 VSE327807:VSE327810 WCA327807:WCA327810 WLW327807:WLW327810 WVS327807:WVS327810 K393343:K393346 JG393343:JG393346 TC393343:TC393346 ACY393343:ACY393346 AMU393343:AMU393346 AWQ393343:AWQ393346 BGM393343:BGM393346 BQI393343:BQI393346 CAE393343:CAE393346 CKA393343:CKA393346 CTW393343:CTW393346 DDS393343:DDS393346 DNO393343:DNO393346 DXK393343:DXK393346 EHG393343:EHG393346 ERC393343:ERC393346 FAY393343:FAY393346 FKU393343:FKU393346 FUQ393343:FUQ393346 GEM393343:GEM393346 GOI393343:GOI393346 GYE393343:GYE393346 HIA393343:HIA393346 HRW393343:HRW393346 IBS393343:IBS393346 ILO393343:ILO393346 IVK393343:IVK393346 JFG393343:JFG393346 JPC393343:JPC393346 JYY393343:JYY393346 KIU393343:KIU393346 KSQ393343:KSQ393346 LCM393343:LCM393346 LMI393343:LMI393346 LWE393343:LWE393346 MGA393343:MGA393346 MPW393343:MPW393346 MZS393343:MZS393346 NJO393343:NJO393346 NTK393343:NTK393346 ODG393343:ODG393346 ONC393343:ONC393346 OWY393343:OWY393346 PGU393343:PGU393346 PQQ393343:PQQ393346 QAM393343:QAM393346 QKI393343:QKI393346 QUE393343:QUE393346 REA393343:REA393346 RNW393343:RNW393346 RXS393343:RXS393346 SHO393343:SHO393346 SRK393343:SRK393346 TBG393343:TBG393346 TLC393343:TLC393346 TUY393343:TUY393346 UEU393343:UEU393346 UOQ393343:UOQ393346 UYM393343:UYM393346 VII393343:VII393346 VSE393343:VSE393346 WCA393343:WCA393346 WLW393343:WLW393346 WVS393343:WVS393346 K458879:K458882 JG458879:JG458882 TC458879:TC458882 ACY458879:ACY458882 AMU458879:AMU458882 AWQ458879:AWQ458882 BGM458879:BGM458882 BQI458879:BQI458882 CAE458879:CAE458882 CKA458879:CKA458882 CTW458879:CTW458882 DDS458879:DDS458882 DNO458879:DNO458882 DXK458879:DXK458882 EHG458879:EHG458882 ERC458879:ERC458882 FAY458879:FAY458882 FKU458879:FKU458882 FUQ458879:FUQ458882 GEM458879:GEM458882 GOI458879:GOI458882 GYE458879:GYE458882 HIA458879:HIA458882 HRW458879:HRW458882 IBS458879:IBS458882 ILO458879:ILO458882 IVK458879:IVK458882 JFG458879:JFG458882 JPC458879:JPC458882 JYY458879:JYY458882 KIU458879:KIU458882 KSQ458879:KSQ458882 LCM458879:LCM458882 LMI458879:LMI458882 LWE458879:LWE458882 MGA458879:MGA458882 MPW458879:MPW458882 MZS458879:MZS458882 NJO458879:NJO458882 NTK458879:NTK458882 ODG458879:ODG458882 ONC458879:ONC458882 OWY458879:OWY458882 PGU458879:PGU458882 PQQ458879:PQQ458882 QAM458879:QAM458882 QKI458879:QKI458882 QUE458879:QUE458882 REA458879:REA458882 RNW458879:RNW458882 RXS458879:RXS458882 SHO458879:SHO458882 SRK458879:SRK458882 TBG458879:TBG458882 TLC458879:TLC458882 TUY458879:TUY458882 UEU458879:UEU458882 UOQ458879:UOQ458882 UYM458879:UYM458882 VII458879:VII458882 VSE458879:VSE458882 WCA458879:WCA458882 WLW458879:WLW458882 WVS458879:WVS458882 K524415:K524418 JG524415:JG524418 TC524415:TC524418 ACY524415:ACY524418 AMU524415:AMU524418 AWQ524415:AWQ524418 BGM524415:BGM524418 BQI524415:BQI524418 CAE524415:CAE524418 CKA524415:CKA524418 CTW524415:CTW524418 DDS524415:DDS524418 DNO524415:DNO524418 DXK524415:DXK524418 EHG524415:EHG524418 ERC524415:ERC524418 FAY524415:FAY524418 FKU524415:FKU524418 FUQ524415:FUQ524418 GEM524415:GEM524418 GOI524415:GOI524418 GYE524415:GYE524418 HIA524415:HIA524418 HRW524415:HRW524418 IBS524415:IBS524418 ILO524415:ILO524418 IVK524415:IVK524418 JFG524415:JFG524418 JPC524415:JPC524418 JYY524415:JYY524418 KIU524415:KIU524418 KSQ524415:KSQ524418 LCM524415:LCM524418 LMI524415:LMI524418 LWE524415:LWE524418 MGA524415:MGA524418 MPW524415:MPW524418 MZS524415:MZS524418 NJO524415:NJO524418 NTK524415:NTK524418 ODG524415:ODG524418 ONC524415:ONC524418 OWY524415:OWY524418 PGU524415:PGU524418 PQQ524415:PQQ524418 QAM524415:QAM524418 QKI524415:QKI524418 QUE524415:QUE524418 REA524415:REA524418 RNW524415:RNW524418 RXS524415:RXS524418 SHO524415:SHO524418 SRK524415:SRK524418 TBG524415:TBG524418 TLC524415:TLC524418 TUY524415:TUY524418 UEU524415:UEU524418 UOQ524415:UOQ524418 UYM524415:UYM524418 VII524415:VII524418 VSE524415:VSE524418 WCA524415:WCA524418 WLW524415:WLW524418 WVS524415:WVS524418 K589951:K589954 JG589951:JG589954 TC589951:TC589954 ACY589951:ACY589954 AMU589951:AMU589954 AWQ589951:AWQ589954 BGM589951:BGM589954 BQI589951:BQI589954 CAE589951:CAE589954 CKA589951:CKA589954 CTW589951:CTW589954 DDS589951:DDS589954 DNO589951:DNO589954 DXK589951:DXK589954 EHG589951:EHG589954 ERC589951:ERC589954 FAY589951:FAY589954 FKU589951:FKU589954 FUQ589951:FUQ589954 GEM589951:GEM589954 GOI589951:GOI589954 GYE589951:GYE589954 HIA589951:HIA589954 HRW589951:HRW589954 IBS589951:IBS589954 ILO589951:ILO589954 IVK589951:IVK589954 JFG589951:JFG589954 JPC589951:JPC589954 JYY589951:JYY589954 KIU589951:KIU589954 KSQ589951:KSQ589954 LCM589951:LCM589954 LMI589951:LMI589954 LWE589951:LWE589954 MGA589951:MGA589954 MPW589951:MPW589954 MZS589951:MZS589954 NJO589951:NJO589954 NTK589951:NTK589954 ODG589951:ODG589954 ONC589951:ONC589954 OWY589951:OWY589954 PGU589951:PGU589954 PQQ589951:PQQ589954 QAM589951:QAM589954 QKI589951:QKI589954 QUE589951:QUE589954 REA589951:REA589954 RNW589951:RNW589954 RXS589951:RXS589954 SHO589951:SHO589954 SRK589951:SRK589954 TBG589951:TBG589954 TLC589951:TLC589954 TUY589951:TUY589954 UEU589951:UEU589954 UOQ589951:UOQ589954 UYM589951:UYM589954 VII589951:VII589954 VSE589951:VSE589954 WCA589951:WCA589954 WLW589951:WLW589954 WVS589951:WVS589954 K655487:K655490 JG655487:JG655490 TC655487:TC655490 ACY655487:ACY655490 AMU655487:AMU655490 AWQ655487:AWQ655490 BGM655487:BGM655490 BQI655487:BQI655490 CAE655487:CAE655490 CKA655487:CKA655490 CTW655487:CTW655490 DDS655487:DDS655490 DNO655487:DNO655490 DXK655487:DXK655490 EHG655487:EHG655490 ERC655487:ERC655490 FAY655487:FAY655490 FKU655487:FKU655490 FUQ655487:FUQ655490 GEM655487:GEM655490 GOI655487:GOI655490 GYE655487:GYE655490 HIA655487:HIA655490 HRW655487:HRW655490 IBS655487:IBS655490 ILO655487:ILO655490 IVK655487:IVK655490 JFG655487:JFG655490 JPC655487:JPC655490 JYY655487:JYY655490 KIU655487:KIU655490 KSQ655487:KSQ655490 LCM655487:LCM655490 LMI655487:LMI655490 LWE655487:LWE655490 MGA655487:MGA655490 MPW655487:MPW655490 MZS655487:MZS655490 NJO655487:NJO655490 NTK655487:NTK655490 ODG655487:ODG655490 ONC655487:ONC655490 OWY655487:OWY655490 PGU655487:PGU655490 PQQ655487:PQQ655490 QAM655487:QAM655490 QKI655487:QKI655490 QUE655487:QUE655490 REA655487:REA655490 RNW655487:RNW655490 RXS655487:RXS655490 SHO655487:SHO655490 SRK655487:SRK655490 TBG655487:TBG655490 TLC655487:TLC655490 TUY655487:TUY655490 UEU655487:UEU655490 UOQ655487:UOQ655490 UYM655487:UYM655490 VII655487:VII655490 VSE655487:VSE655490 WCA655487:WCA655490 WLW655487:WLW655490 WVS655487:WVS655490 K721023:K721026 JG721023:JG721026 TC721023:TC721026 ACY721023:ACY721026 AMU721023:AMU721026 AWQ721023:AWQ721026 BGM721023:BGM721026 BQI721023:BQI721026 CAE721023:CAE721026 CKA721023:CKA721026 CTW721023:CTW721026 DDS721023:DDS721026 DNO721023:DNO721026 DXK721023:DXK721026 EHG721023:EHG721026 ERC721023:ERC721026 FAY721023:FAY721026 FKU721023:FKU721026 FUQ721023:FUQ721026 GEM721023:GEM721026 GOI721023:GOI721026 GYE721023:GYE721026 HIA721023:HIA721026 HRW721023:HRW721026 IBS721023:IBS721026 ILO721023:ILO721026 IVK721023:IVK721026 JFG721023:JFG721026 JPC721023:JPC721026 JYY721023:JYY721026 KIU721023:KIU721026 KSQ721023:KSQ721026 LCM721023:LCM721026 LMI721023:LMI721026 LWE721023:LWE721026 MGA721023:MGA721026 MPW721023:MPW721026 MZS721023:MZS721026 NJO721023:NJO721026 NTK721023:NTK721026 ODG721023:ODG721026 ONC721023:ONC721026 OWY721023:OWY721026 PGU721023:PGU721026 PQQ721023:PQQ721026 QAM721023:QAM721026 QKI721023:QKI721026 QUE721023:QUE721026 REA721023:REA721026 RNW721023:RNW721026 RXS721023:RXS721026 SHO721023:SHO721026 SRK721023:SRK721026 TBG721023:TBG721026 TLC721023:TLC721026 TUY721023:TUY721026 UEU721023:UEU721026 UOQ721023:UOQ721026 UYM721023:UYM721026 VII721023:VII721026 VSE721023:VSE721026 WCA721023:WCA721026 WLW721023:WLW721026 WVS721023:WVS721026 K786559:K786562 JG786559:JG786562 TC786559:TC786562 ACY786559:ACY786562 AMU786559:AMU786562 AWQ786559:AWQ786562 BGM786559:BGM786562 BQI786559:BQI786562 CAE786559:CAE786562 CKA786559:CKA786562 CTW786559:CTW786562 DDS786559:DDS786562 DNO786559:DNO786562 DXK786559:DXK786562 EHG786559:EHG786562 ERC786559:ERC786562 FAY786559:FAY786562 FKU786559:FKU786562 FUQ786559:FUQ786562 GEM786559:GEM786562 GOI786559:GOI786562 GYE786559:GYE786562 HIA786559:HIA786562 HRW786559:HRW786562 IBS786559:IBS786562 ILO786559:ILO786562 IVK786559:IVK786562 JFG786559:JFG786562 JPC786559:JPC786562 JYY786559:JYY786562 KIU786559:KIU786562 KSQ786559:KSQ786562 LCM786559:LCM786562 LMI786559:LMI786562 LWE786559:LWE786562 MGA786559:MGA786562 MPW786559:MPW786562 MZS786559:MZS786562 NJO786559:NJO786562 NTK786559:NTK786562 ODG786559:ODG786562 ONC786559:ONC786562 OWY786559:OWY786562 PGU786559:PGU786562 PQQ786559:PQQ786562 QAM786559:QAM786562 QKI786559:QKI786562 QUE786559:QUE786562 REA786559:REA786562 RNW786559:RNW786562 RXS786559:RXS786562 SHO786559:SHO786562 SRK786559:SRK786562 TBG786559:TBG786562 TLC786559:TLC786562 TUY786559:TUY786562 UEU786559:UEU786562 UOQ786559:UOQ786562 UYM786559:UYM786562 VII786559:VII786562 VSE786559:VSE786562 WCA786559:WCA786562 WLW786559:WLW786562 WVS786559:WVS786562 K852095:K852098 JG852095:JG852098 TC852095:TC852098 ACY852095:ACY852098 AMU852095:AMU852098 AWQ852095:AWQ852098 BGM852095:BGM852098 BQI852095:BQI852098 CAE852095:CAE852098 CKA852095:CKA852098 CTW852095:CTW852098 DDS852095:DDS852098 DNO852095:DNO852098 DXK852095:DXK852098 EHG852095:EHG852098 ERC852095:ERC852098 FAY852095:FAY852098 FKU852095:FKU852098 FUQ852095:FUQ852098 GEM852095:GEM852098 GOI852095:GOI852098 GYE852095:GYE852098 HIA852095:HIA852098 HRW852095:HRW852098 IBS852095:IBS852098 ILO852095:ILO852098 IVK852095:IVK852098 JFG852095:JFG852098 JPC852095:JPC852098 JYY852095:JYY852098 KIU852095:KIU852098 KSQ852095:KSQ852098 LCM852095:LCM852098 LMI852095:LMI852098 LWE852095:LWE852098 MGA852095:MGA852098 MPW852095:MPW852098 MZS852095:MZS852098 NJO852095:NJO852098 NTK852095:NTK852098 ODG852095:ODG852098 ONC852095:ONC852098 OWY852095:OWY852098 PGU852095:PGU852098 PQQ852095:PQQ852098 QAM852095:QAM852098 QKI852095:QKI852098 QUE852095:QUE852098 REA852095:REA852098 RNW852095:RNW852098 RXS852095:RXS852098 SHO852095:SHO852098 SRK852095:SRK852098 TBG852095:TBG852098 TLC852095:TLC852098 TUY852095:TUY852098 UEU852095:UEU852098 UOQ852095:UOQ852098 UYM852095:UYM852098 VII852095:VII852098 VSE852095:VSE852098 WCA852095:WCA852098 WLW852095:WLW852098 WVS852095:WVS852098 K917631:K917634 JG917631:JG917634 TC917631:TC917634 ACY917631:ACY917634 AMU917631:AMU917634 AWQ917631:AWQ917634 BGM917631:BGM917634 BQI917631:BQI917634 CAE917631:CAE917634 CKA917631:CKA917634 CTW917631:CTW917634 DDS917631:DDS917634 DNO917631:DNO917634 DXK917631:DXK917634 EHG917631:EHG917634 ERC917631:ERC917634 FAY917631:FAY917634 FKU917631:FKU917634 FUQ917631:FUQ917634 GEM917631:GEM917634 GOI917631:GOI917634 GYE917631:GYE917634 HIA917631:HIA917634 HRW917631:HRW917634 IBS917631:IBS917634 ILO917631:ILO917634 IVK917631:IVK917634 JFG917631:JFG917634 JPC917631:JPC917634 JYY917631:JYY917634 KIU917631:KIU917634 KSQ917631:KSQ917634 LCM917631:LCM917634 LMI917631:LMI917634 LWE917631:LWE917634 MGA917631:MGA917634 MPW917631:MPW917634 MZS917631:MZS917634 NJO917631:NJO917634 NTK917631:NTK917634 ODG917631:ODG917634 ONC917631:ONC917634 OWY917631:OWY917634 PGU917631:PGU917634 PQQ917631:PQQ917634 QAM917631:QAM917634 QKI917631:QKI917634 QUE917631:QUE917634 REA917631:REA917634 RNW917631:RNW917634 RXS917631:RXS917634 SHO917631:SHO917634 SRK917631:SRK917634 TBG917631:TBG917634 TLC917631:TLC917634 TUY917631:TUY917634 UEU917631:UEU917634 UOQ917631:UOQ917634 UYM917631:UYM917634 VII917631:VII917634 VSE917631:VSE917634 WCA917631:WCA917634 WLW917631:WLW917634 WVS917631:WVS917634 K983167:K983170 JG983167:JG983170 TC983167:TC983170 ACY983167:ACY983170 AMU983167:AMU983170 AWQ983167:AWQ983170 BGM983167:BGM983170 BQI983167:BQI983170 CAE983167:CAE983170 CKA983167:CKA983170 CTW983167:CTW983170 DDS983167:DDS983170 DNO983167:DNO983170 DXK983167:DXK983170 EHG983167:EHG983170 ERC983167:ERC983170 FAY983167:FAY983170 FKU983167:FKU983170 FUQ983167:FUQ983170 GEM983167:GEM983170 GOI983167:GOI983170 GYE983167:GYE983170 HIA983167:HIA983170 HRW983167:HRW983170 IBS983167:IBS983170 ILO983167:ILO983170 IVK983167:IVK983170 JFG983167:JFG983170 JPC983167:JPC983170 JYY983167:JYY983170 KIU983167:KIU983170 KSQ983167:KSQ983170 LCM983167:LCM983170 LMI983167:LMI983170 LWE983167:LWE983170 MGA983167:MGA983170 MPW983167:MPW983170 MZS983167:MZS983170 NJO983167:NJO983170 NTK983167:NTK983170 ODG983167:ODG983170 ONC983167:ONC983170 OWY983167:OWY983170 PGU983167:PGU983170 PQQ983167:PQQ983170 QAM983167:QAM983170 QKI983167:QKI983170 QUE983167:QUE983170 REA983167:REA983170 RNW983167:RNW983170 RXS983167:RXS983170 SHO983167:SHO983170 SRK983167:SRK983170 TBG983167:TBG983170 TLC983167:TLC983170 TUY983167:TUY983170 UEU983167:UEU983170 UOQ983167:UOQ983170 UYM983167:UYM983170 VII983167:VII983170 VSE983167:VSE983170 WCA983167:WCA983170 WLW983167:WLW983170 WVS983167:WVS983170 K46:K50 JG46:JG50 TC46:TC50 ACY46:ACY50 AMU46:AMU50 AWQ46:AWQ50 BGM46:BGM50 BQI46:BQI50 CAE46:CAE50 CKA46:CKA50 CTW46:CTW50 DDS46:DDS50 DNO46:DNO50 DXK46:DXK50 EHG46:EHG50 ERC46:ERC50 FAY46:FAY50 FKU46:FKU50 FUQ46:FUQ50 GEM46:GEM50 GOI46:GOI50 GYE46:GYE50 HIA46:HIA50 HRW46:HRW50 IBS46:IBS50 ILO46:ILO50 IVK46:IVK50 JFG46:JFG50 JPC46:JPC50 JYY46:JYY50 KIU46:KIU50 KSQ46:KSQ50 LCM46:LCM50 LMI46:LMI50 LWE46:LWE50 MGA46:MGA50 MPW46:MPW50 MZS46:MZS50 NJO46:NJO50 NTK46:NTK50 ODG46:ODG50 ONC46:ONC50 OWY46:OWY50 PGU46:PGU50 PQQ46:PQQ50 QAM46:QAM50 QKI46:QKI50 QUE46:QUE50 REA46:REA50 RNW46:RNW50 RXS46:RXS50 SHO46:SHO50 SRK46:SRK50 TBG46:TBG50 TLC46:TLC50 TUY46:TUY50 UEU46:UEU50 UOQ46:UOQ50 UYM46:UYM50 VII46:VII50 VSE46:VSE50 WCA46:WCA50 WLW46:WLW50 WVS46:WVS50 K65582:K65586 JG65582:JG65586 TC65582:TC65586 ACY65582:ACY65586 AMU65582:AMU65586 AWQ65582:AWQ65586 BGM65582:BGM65586 BQI65582:BQI65586 CAE65582:CAE65586 CKA65582:CKA65586 CTW65582:CTW65586 DDS65582:DDS65586 DNO65582:DNO65586 DXK65582:DXK65586 EHG65582:EHG65586 ERC65582:ERC65586 FAY65582:FAY65586 FKU65582:FKU65586 FUQ65582:FUQ65586 GEM65582:GEM65586 GOI65582:GOI65586 GYE65582:GYE65586 HIA65582:HIA65586 HRW65582:HRW65586 IBS65582:IBS65586 ILO65582:ILO65586 IVK65582:IVK65586 JFG65582:JFG65586 JPC65582:JPC65586 JYY65582:JYY65586 KIU65582:KIU65586 KSQ65582:KSQ65586 LCM65582:LCM65586 LMI65582:LMI65586 LWE65582:LWE65586 MGA65582:MGA65586 MPW65582:MPW65586 MZS65582:MZS65586 NJO65582:NJO65586 NTK65582:NTK65586 ODG65582:ODG65586 ONC65582:ONC65586 OWY65582:OWY65586 PGU65582:PGU65586 PQQ65582:PQQ65586 QAM65582:QAM65586 QKI65582:QKI65586 QUE65582:QUE65586 REA65582:REA65586 RNW65582:RNW65586 RXS65582:RXS65586 SHO65582:SHO65586 SRK65582:SRK65586 TBG65582:TBG65586 TLC65582:TLC65586 TUY65582:TUY65586 UEU65582:UEU65586 UOQ65582:UOQ65586 UYM65582:UYM65586 VII65582:VII65586 VSE65582:VSE65586 WCA65582:WCA65586 WLW65582:WLW65586 WVS65582:WVS65586 K131118:K131122 JG131118:JG131122 TC131118:TC131122 ACY131118:ACY131122 AMU131118:AMU131122 AWQ131118:AWQ131122 BGM131118:BGM131122 BQI131118:BQI131122 CAE131118:CAE131122 CKA131118:CKA131122 CTW131118:CTW131122 DDS131118:DDS131122 DNO131118:DNO131122 DXK131118:DXK131122 EHG131118:EHG131122 ERC131118:ERC131122 FAY131118:FAY131122 FKU131118:FKU131122 FUQ131118:FUQ131122 GEM131118:GEM131122 GOI131118:GOI131122 GYE131118:GYE131122 HIA131118:HIA131122 HRW131118:HRW131122 IBS131118:IBS131122 ILO131118:ILO131122 IVK131118:IVK131122 JFG131118:JFG131122 JPC131118:JPC131122 JYY131118:JYY131122 KIU131118:KIU131122 KSQ131118:KSQ131122 LCM131118:LCM131122 LMI131118:LMI131122 LWE131118:LWE131122 MGA131118:MGA131122 MPW131118:MPW131122 MZS131118:MZS131122 NJO131118:NJO131122 NTK131118:NTK131122 ODG131118:ODG131122 ONC131118:ONC131122 OWY131118:OWY131122 PGU131118:PGU131122 PQQ131118:PQQ131122 QAM131118:QAM131122 QKI131118:QKI131122 QUE131118:QUE131122 REA131118:REA131122 RNW131118:RNW131122 RXS131118:RXS131122 SHO131118:SHO131122 SRK131118:SRK131122 TBG131118:TBG131122 TLC131118:TLC131122 TUY131118:TUY131122 UEU131118:UEU131122 UOQ131118:UOQ131122 UYM131118:UYM131122 VII131118:VII131122 VSE131118:VSE131122 WCA131118:WCA131122 WLW131118:WLW131122 WVS131118:WVS131122 K196654:K196658 JG196654:JG196658 TC196654:TC196658 ACY196654:ACY196658 AMU196654:AMU196658 AWQ196654:AWQ196658 BGM196654:BGM196658 BQI196654:BQI196658 CAE196654:CAE196658 CKA196654:CKA196658 CTW196654:CTW196658 DDS196654:DDS196658 DNO196654:DNO196658 DXK196654:DXK196658 EHG196654:EHG196658 ERC196654:ERC196658 FAY196654:FAY196658 FKU196654:FKU196658 FUQ196654:FUQ196658 GEM196654:GEM196658 GOI196654:GOI196658 GYE196654:GYE196658 HIA196654:HIA196658 HRW196654:HRW196658 IBS196654:IBS196658 ILO196654:ILO196658 IVK196654:IVK196658 JFG196654:JFG196658 JPC196654:JPC196658 JYY196654:JYY196658 KIU196654:KIU196658 KSQ196654:KSQ196658 LCM196654:LCM196658 LMI196654:LMI196658 LWE196654:LWE196658 MGA196654:MGA196658 MPW196654:MPW196658 MZS196654:MZS196658 NJO196654:NJO196658 NTK196654:NTK196658 ODG196654:ODG196658 ONC196654:ONC196658 OWY196654:OWY196658 PGU196654:PGU196658 PQQ196654:PQQ196658 QAM196654:QAM196658 QKI196654:QKI196658 QUE196654:QUE196658 REA196654:REA196658 RNW196654:RNW196658 RXS196654:RXS196658 SHO196654:SHO196658 SRK196654:SRK196658 TBG196654:TBG196658 TLC196654:TLC196658 TUY196654:TUY196658 UEU196654:UEU196658 UOQ196654:UOQ196658 UYM196654:UYM196658 VII196654:VII196658 VSE196654:VSE196658 WCA196654:WCA196658 WLW196654:WLW196658 WVS196654:WVS196658 K262190:K262194 JG262190:JG262194 TC262190:TC262194 ACY262190:ACY262194 AMU262190:AMU262194 AWQ262190:AWQ262194 BGM262190:BGM262194 BQI262190:BQI262194 CAE262190:CAE262194 CKA262190:CKA262194 CTW262190:CTW262194 DDS262190:DDS262194 DNO262190:DNO262194 DXK262190:DXK262194 EHG262190:EHG262194 ERC262190:ERC262194 FAY262190:FAY262194 FKU262190:FKU262194 FUQ262190:FUQ262194 GEM262190:GEM262194 GOI262190:GOI262194 GYE262190:GYE262194 HIA262190:HIA262194 HRW262190:HRW262194 IBS262190:IBS262194 ILO262190:ILO262194 IVK262190:IVK262194 JFG262190:JFG262194 JPC262190:JPC262194 JYY262190:JYY262194 KIU262190:KIU262194 KSQ262190:KSQ262194 LCM262190:LCM262194 LMI262190:LMI262194 LWE262190:LWE262194 MGA262190:MGA262194 MPW262190:MPW262194 MZS262190:MZS262194 NJO262190:NJO262194 NTK262190:NTK262194 ODG262190:ODG262194 ONC262190:ONC262194 OWY262190:OWY262194 PGU262190:PGU262194 PQQ262190:PQQ262194 QAM262190:QAM262194 QKI262190:QKI262194 QUE262190:QUE262194 REA262190:REA262194 RNW262190:RNW262194 RXS262190:RXS262194 SHO262190:SHO262194 SRK262190:SRK262194 TBG262190:TBG262194 TLC262190:TLC262194 TUY262190:TUY262194 UEU262190:UEU262194 UOQ262190:UOQ262194 UYM262190:UYM262194 VII262190:VII262194 VSE262190:VSE262194 WCA262190:WCA262194 WLW262190:WLW262194 WVS262190:WVS262194 K327726:K327730 JG327726:JG327730 TC327726:TC327730 ACY327726:ACY327730 AMU327726:AMU327730 AWQ327726:AWQ327730 BGM327726:BGM327730 BQI327726:BQI327730 CAE327726:CAE327730 CKA327726:CKA327730 CTW327726:CTW327730 DDS327726:DDS327730 DNO327726:DNO327730 DXK327726:DXK327730 EHG327726:EHG327730 ERC327726:ERC327730 FAY327726:FAY327730 FKU327726:FKU327730 FUQ327726:FUQ327730 GEM327726:GEM327730 GOI327726:GOI327730 GYE327726:GYE327730 HIA327726:HIA327730 HRW327726:HRW327730 IBS327726:IBS327730 ILO327726:ILO327730 IVK327726:IVK327730 JFG327726:JFG327730 JPC327726:JPC327730 JYY327726:JYY327730 KIU327726:KIU327730 KSQ327726:KSQ327730 LCM327726:LCM327730 LMI327726:LMI327730 LWE327726:LWE327730 MGA327726:MGA327730 MPW327726:MPW327730 MZS327726:MZS327730 NJO327726:NJO327730 NTK327726:NTK327730 ODG327726:ODG327730 ONC327726:ONC327730 OWY327726:OWY327730 PGU327726:PGU327730 PQQ327726:PQQ327730 QAM327726:QAM327730 QKI327726:QKI327730 QUE327726:QUE327730 REA327726:REA327730 RNW327726:RNW327730 RXS327726:RXS327730 SHO327726:SHO327730 SRK327726:SRK327730 TBG327726:TBG327730 TLC327726:TLC327730 TUY327726:TUY327730 UEU327726:UEU327730 UOQ327726:UOQ327730 UYM327726:UYM327730 VII327726:VII327730 VSE327726:VSE327730 WCA327726:WCA327730 WLW327726:WLW327730 WVS327726:WVS327730 K393262:K393266 JG393262:JG393266 TC393262:TC393266 ACY393262:ACY393266 AMU393262:AMU393266 AWQ393262:AWQ393266 BGM393262:BGM393266 BQI393262:BQI393266 CAE393262:CAE393266 CKA393262:CKA393266 CTW393262:CTW393266 DDS393262:DDS393266 DNO393262:DNO393266 DXK393262:DXK393266 EHG393262:EHG393266 ERC393262:ERC393266 FAY393262:FAY393266 FKU393262:FKU393266 FUQ393262:FUQ393266 GEM393262:GEM393266 GOI393262:GOI393266 GYE393262:GYE393266 HIA393262:HIA393266 HRW393262:HRW393266 IBS393262:IBS393266 ILO393262:ILO393266 IVK393262:IVK393266 JFG393262:JFG393266 JPC393262:JPC393266 JYY393262:JYY393266 KIU393262:KIU393266 KSQ393262:KSQ393266 LCM393262:LCM393266 LMI393262:LMI393266 LWE393262:LWE393266 MGA393262:MGA393266 MPW393262:MPW393266 MZS393262:MZS393266 NJO393262:NJO393266 NTK393262:NTK393266 ODG393262:ODG393266 ONC393262:ONC393266 OWY393262:OWY393266 PGU393262:PGU393266 PQQ393262:PQQ393266 QAM393262:QAM393266 QKI393262:QKI393266 QUE393262:QUE393266 REA393262:REA393266 RNW393262:RNW393266 RXS393262:RXS393266 SHO393262:SHO393266 SRK393262:SRK393266 TBG393262:TBG393266 TLC393262:TLC393266 TUY393262:TUY393266 UEU393262:UEU393266 UOQ393262:UOQ393266 UYM393262:UYM393266 VII393262:VII393266 VSE393262:VSE393266 WCA393262:WCA393266 WLW393262:WLW393266 WVS393262:WVS393266 K458798:K458802 JG458798:JG458802 TC458798:TC458802 ACY458798:ACY458802 AMU458798:AMU458802 AWQ458798:AWQ458802 BGM458798:BGM458802 BQI458798:BQI458802 CAE458798:CAE458802 CKA458798:CKA458802 CTW458798:CTW458802 DDS458798:DDS458802 DNO458798:DNO458802 DXK458798:DXK458802 EHG458798:EHG458802 ERC458798:ERC458802 FAY458798:FAY458802 FKU458798:FKU458802 FUQ458798:FUQ458802 GEM458798:GEM458802 GOI458798:GOI458802 GYE458798:GYE458802 HIA458798:HIA458802 HRW458798:HRW458802 IBS458798:IBS458802 ILO458798:ILO458802 IVK458798:IVK458802 JFG458798:JFG458802 JPC458798:JPC458802 JYY458798:JYY458802 KIU458798:KIU458802 KSQ458798:KSQ458802 LCM458798:LCM458802 LMI458798:LMI458802 LWE458798:LWE458802 MGA458798:MGA458802 MPW458798:MPW458802 MZS458798:MZS458802 NJO458798:NJO458802 NTK458798:NTK458802 ODG458798:ODG458802 ONC458798:ONC458802 OWY458798:OWY458802 PGU458798:PGU458802 PQQ458798:PQQ458802 QAM458798:QAM458802 QKI458798:QKI458802 QUE458798:QUE458802 REA458798:REA458802 RNW458798:RNW458802 RXS458798:RXS458802 SHO458798:SHO458802 SRK458798:SRK458802 TBG458798:TBG458802 TLC458798:TLC458802 TUY458798:TUY458802 UEU458798:UEU458802 UOQ458798:UOQ458802 UYM458798:UYM458802 VII458798:VII458802 VSE458798:VSE458802 WCA458798:WCA458802 WLW458798:WLW458802 WVS458798:WVS458802 K524334:K524338 JG524334:JG524338 TC524334:TC524338 ACY524334:ACY524338 AMU524334:AMU524338 AWQ524334:AWQ524338 BGM524334:BGM524338 BQI524334:BQI524338 CAE524334:CAE524338 CKA524334:CKA524338 CTW524334:CTW524338 DDS524334:DDS524338 DNO524334:DNO524338 DXK524334:DXK524338 EHG524334:EHG524338 ERC524334:ERC524338 FAY524334:FAY524338 FKU524334:FKU524338 FUQ524334:FUQ524338 GEM524334:GEM524338 GOI524334:GOI524338 GYE524334:GYE524338 HIA524334:HIA524338 HRW524334:HRW524338 IBS524334:IBS524338 ILO524334:ILO524338 IVK524334:IVK524338 JFG524334:JFG524338 JPC524334:JPC524338 JYY524334:JYY524338 KIU524334:KIU524338 KSQ524334:KSQ524338 LCM524334:LCM524338 LMI524334:LMI524338 LWE524334:LWE524338 MGA524334:MGA524338 MPW524334:MPW524338 MZS524334:MZS524338 NJO524334:NJO524338 NTK524334:NTK524338 ODG524334:ODG524338 ONC524334:ONC524338 OWY524334:OWY524338 PGU524334:PGU524338 PQQ524334:PQQ524338 QAM524334:QAM524338 QKI524334:QKI524338 QUE524334:QUE524338 REA524334:REA524338 RNW524334:RNW524338 RXS524334:RXS524338 SHO524334:SHO524338 SRK524334:SRK524338 TBG524334:TBG524338 TLC524334:TLC524338 TUY524334:TUY524338 UEU524334:UEU524338 UOQ524334:UOQ524338 UYM524334:UYM524338 VII524334:VII524338 VSE524334:VSE524338 WCA524334:WCA524338 WLW524334:WLW524338 WVS524334:WVS524338 K589870:K589874 JG589870:JG589874 TC589870:TC589874 ACY589870:ACY589874 AMU589870:AMU589874 AWQ589870:AWQ589874 BGM589870:BGM589874 BQI589870:BQI589874 CAE589870:CAE589874 CKA589870:CKA589874 CTW589870:CTW589874 DDS589870:DDS589874 DNO589870:DNO589874 DXK589870:DXK589874 EHG589870:EHG589874 ERC589870:ERC589874 FAY589870:FAY589874 FKU589870:FKU589874 FUQ589870:FUQ589874 GEM589870:GEM589874 GOI589870:GOI589874 GYE589870:GYE589874 HIA589870:HIA589874 HRW589870:HRW589874 IBS589870:IBS589874 ILO589870:ILO589874 IVK589870:IVK589874 JFG589870:JFG589874 JPC589870:JPC589874 JYY589870:JYY589874 KIU589870:KIU589874 KSQ589870:KSQ589874 LCM589870:LCM589874 LMI589870:LMI589874 LWE589870:LWE589874 MGA589870:MGA589874 MPW589870:MPW589874 MZS589870:MZS589874 NJO589870:NJO589874 NTK589870:NTK589874 ODG589870:ODG589874 ONC589870:ONC589874 OWY589870:OWY589874 PGU589870:PGU589874 PQQ589870:PQQ589874 QAM589870:QAM589874 QKI589870:QKI589874 QUE589870:QUE589874 REA589870:REA589874 RNW589870:RNW589874 RXS589870:RXS589874 SHO589870:SHO589874 SRK589870:SRK589874 TBG589870:TBG589874 TLC589870:TLC589874 TUY589870:TUY589874 UEU589870:UEU589874 UOQ589870:UOQ589874 UYM589870:UYM589874 VII589870:VII589874 VSE589870:VSE589874 WCA589870:WCA589874 WLW589870:WLW589874 WVS589870:WVS589874 K655406:K655410 JG655406:JG655410 TC655406:TC655410 ACY655406:ACY655410 AMU655406:AMU655410 AWQ655406:AWQ655410 BGM655406:BGM655410 BQI655406:BQI655410 CAE655406:CAE655410 CKA655406:CKA655410 CTW655406:CTW655410 DDS655406:DDS655410 DNO655406:DNO655410 DXK655406:DXK655410 EHG655406:EHG655410 ERC655406:ERC655410 FAY655406:FAY655410 FKU655406:FKU655410 FUQ655406:FUQ655410 GEM655406:GEM655410 GOI655406:GOI655410 GYE655406:GYE655410 HIA655406:HIA655410 HRW655406:HRW655410 IBS655406:IBS655410 ILO655406:ILO655410 IVK655406:IVK655410 JFG655406:JFG655410 JPC655406:JPC655410 JYY655406:JYY655410 KIU655406:KIU655410 KSQ655406:KSQ655410 LCM655406:LCM655410 LMI655406:LMI655410 LWE655406:LWE655410 MGA655406:MGA655410 MPW655406:MPW655410 MZS655406:MZS655410 NJO655406:NJO655410 NTK655406:NTK655410 ODG655406:ODG655410 ONC655406:ONC655410 OWY655406:OWY655410 PGU655406:PGU655410 PQQ655406:PQQ655410 QAM655406:QAM655410 QKI655406:QKI655410 QUE655406:QUE655410 REA655406:REA655410 RNW655406:RNW655410 RXS655406:RXS655410 SHO655406:SHO655410 SRK655406:SRK655410 TBG655406:TBG655410 TLC655406:TLC655410 TUY655406:TUY655410 UEU655406:UEU655410 UOQ655406:UOQ655410 UYM655406:UYM655410 VII655406:VII655410 VSE655406:VSE655410 WCA655406:WCA655410 WLW655406:WLW655410 WVS655406:WVS655410 K720942:K720946 JG720942:JG720946 TC720942:TC720946 ACY720942:ACY720946 AMU720942:AMU720946 AWQ720942:AWQ720946 BGM720942:BGM720946 BQI720942:BQI720946 CAE720942:CAE720946 CKA720942:CKA720946 CTW720942:CTW720946 DDS720942:DDS720946 DNO720942:DNO720946 DXK720942:DXK720946 EHG720942:EHG720946 ERC720942:ERC720946 FAY720942:FAY720946 FKU720942:FKU720946 FUQ720942:FUQ720946 GEM720942:GEM720946 GOI720942:GOI720946 GYE720942:GYE720946 HIA720942:HIA720946 HRW720942:HRW720946 IBS720942:IBS720946 ILO720942:ILO720946 IVK720942:IVK720946 JFG720942:JFG720946 JPC720942:JPC720946 JYY720942:JYY720946 KIU720942:KIU720946 KSQ720942:KSQ720946 LCM720942:LCM720946 LMI720942:LMI720946 LWE720942:LWE720946 MGA720942:MGA720946 MPW720942:MPW720946 MZS720942:MZS720946 NJO720942:NJO720946 NTK720942:NTK720946 ODG720942:ODG720946 ONC720942:ONC720946 OWY720942:OWY720946 PGU720942:PGU720946 PQQ720942:PQQ720946 QAM720942:QAM720946 QKI720942:QKI720946 QUE720942:QUE720946 REA720942:REA720946 RNW720942:RNW720946 RXS720942:RXS720946 SHO720942:SHO720946 SRK720942:SRK720946 TBG720942:TBG720946 TLC720942:TLC720946 TUY720942:TUY720946 UEU720942:UEU720946 UOQ720942:UOQ720946 UYM720942:UYM720946 VII720942:VII720946 VSE720942:VSE720946 WCA720942:WCA720946 WLW720942:WLW720946 WVS720942:WVS720946 K786478:K786482 JG786478:JG786482 TC786478:TC786482 ACY786478:ACY786482 AMU786478:AMU786482 AWQ786478:AWQ786482 BGM786478:BGM786482 BQI786478:BQI786482 CAE786478:CAE786482 CKA786478:CKA786482 CTW786478:CTW786482 DDS786478:DDS786482 DNO786478:DNO786482 DXK786478:DXK786482 EHG786478:EHG786482 ERC786478:ERC786482 FAY786478:FAY786482 FKU786478:FKU786482 FUQ786478:FUQ786482 GEM786478:GEM786482 GOI786478:GOI786482 GYE786478:GYE786482 HIA786478:HIA786482 HRW786478:HRW786482 IBS786478:IBS786482 ILO786478:ILO786482 IVK786478:IVK786482 JFG786478:JFG786482 JPC786478:JPC786482 JYY786478:JYY786482 KIU786478:KIU786482 KSQ786478:KSQ786482 LCM786478:LCM786482 LMI786478:LMI786482 LWE786478:LWE786482 MGA786478:MGA786482 MPW786478:MPW786482 MZS786478:MZS786482 NJO786478:NJO786482 NTK786478:NTK786482 ODG786478:ODG786482 ONC786478:ONC786482 OWY786478:OWY786482 PGU786478:PGU786482 PQQ786478:PQQ786482 QAM786478:QAM786482 QKI786478:QKI786482 QUE786478:QUE786482 REA786478:REA786482 RNW786478:RNW786482 RXS786478:RXS786482 SHO786478:SHO786482 SRK786478:SRK786482 TBG786478:TBG786482 TLC786478:TLC786482 TUY786478:TUY786482 UEU786478:UEU786482 UOQ786478:UOQ786482 UYM786478:UYM786482 VII786478:VII786482 VSE786478:VSE786482 WCA786478:WCA786482 WLW786478:WLW786482 WVS786478:WVS786482 K852014:K852018 JG852014:JG852018 TC852014:TC852018 ACY852014:ACY852018 AMU852014:AMU852018 AWQ852014:AWQ852018 BGM852014:BGM852018 BQI852014:BQI852018 CAE852014:CAE852018 CKA852014:CKA852018 CTW852014:CTW852018 DDS852014:DDS852018 DNO852014:DNO852018 DXK852014:DXK852018 EHG852014:EHG852018 ERC852014:ERC852018 FAY852014:FAY852018 FKU852014:FKU852018 FUQ852014:FUQ852018 GEM852014:GEM852018 GOI852014:GOI852018 GYE852014:GYE852018 HIA852014:HIA852018 HRW852014:HRW852018 IBS852014:IBS852018 ILO852014:ILO852018 IVK852014:IVK852018 JFG852014:JFG852018 JPC852014:JPC852018 JYY852014:JYY852018 KIU852014:KIU852018 KSQ852014:KSQ852018 LCM852014:LCM852018 LMI852014:LMI852018 LWE852014:LWE852018 MGA852014:MGA852018 MPW852014:MPW852018 MZS852014:MZS852018 NJO852014:NJO852018 NTK852014:NTK852018 ODG852014:ODG852018 ONC852014:ONC852018 OWY852014:OWY852018 PGU852014:PGU852018 PQQ852014:PQQ852018 QAM852014:QAM852018 QKI852014:QKI852018 QUE852014:QUE852018 REA852014:REA852018 RNW852014:RNW852018 RXS852014:RXS852018 SHO852014:SHO852018 SRK852014:SRK852018 TBG852014:TBG852018 TLC852014:TLC852018 TUY852014:TUY852018 UEU852014:UEU852018 UOQ852014:UOQ852018 UYM852014:UYM852018 VII852014:VII852018 VSE852014:VSE852018 WCA852014:WCA852018 WLW852014:WLW852018 WVS852014:WVS852018 K917550:K917554 JG917550:JG917554 TC917550:TC917554 ACY917550:ACY917554 AMU917550:AMU917554 AWQ917550:AWQ917554 BGM917550:BGM917554 BQI917550:BQI917554 CAE917550:CAE917554 CKA917550:CKA917554 CTW917550:CTW917554 DDS917550:DDS917554 DNO917550:DNO917554 DXK917550:DXK917554 EHG917550:EHG917554 ERC917550:ERC917554 FAY917550:FAY917554 FKU917550:FKU917554 FUQ917550:FUQ917554 GEM917550:GEM917554 GOI917550:GOI917554 GYE917550:GYE917554 HIA917550:HIA917554 HRW917550:HRW917554 IBS917550:IBS917554 ILO917550:ILO917554 IVK917550:IVK917554 JFG917550:JFG917554 JPC917550:JPC917554 JYY917550:JYY917554 KIU917550:KIU917554 KSQ917550:KSQ917554 LCM917550:LCM917554 LMI917550:LMI917554 LWE917550:LWE917554 MGA917550:MGA917554 MPW917550:MPW917554 MZS917550:MZS917554 NJO917550:NJO917554 NTK917550:NTK917554 ODG917550:ODG917554 ONC917550:ONC917554 OWY917550:OWY917554 PGU917550:PGU917554 PQQ917550:PQQ917554 QAM917550:QAM917554 QKI917550:QKI917554 QUE917550:QUE917554 REA917550:REA917554 RNW917550:RNW917554 RXS917550:RXS917554 SHO917550:SHO917554 SRK917550:SRK917554 TBG917550:TBG917554 TLC917550:TLC917554 TUY917550:TUY917554 UEU917550:UEU917554 UOQ917550:UOQ917554 UYM917550:UYM917554 VII917550:VII917554 VSE917550:VSE917554 WCA917550:WCA917554 WLW917550:WLW917554 WVS917550:WVS917554 K983086:K983090 JG983086:JG983090 TC983086:TC983090 ACY983086:ACY983090 AMU983086:AMU983090 AWQ983086:AWQ983090 BGM983086:BGM983090 BQI983086:BQI983090 CAE983086:CAE983090 CKA983086:CKA983090 CTW983086:CTW983090 DDS983086:DDS983090 DNO983086:DNO983090 DXK983086:DXK983090 EHG983086:EHG983090 ERC983086:ERC983090 FAY983086:FAY983090 FKU983086:FKU983090 FUQ983086:FUQ983090 GEM983086:GEM983090 GOI983086:GOI983090 GYE983086:GYE983090 HIA983086:HIA983090 HRW983086:HRW983090 IBS983086:IBS983090 ILO983086:ILO983090 IVK983086:IVK983090 JFG983086:JFG983090 JPC983086:JPC983090 JYY983086:JYY983090 KIU983086:KIU983090 KSQ983086:KSQ983090 LCM983086:LCM983090 LMI983086:LMI983090 LWE983086:LWE983090 MGA983086:MGA983090 MPW983086:MPW983090 MZS983086:MZS983090 NJO983086:NJO983090 NTK983086:NTK983090 ODG983086:ODG983090 ONC983086:ONC983090 OWY983086:OWY983090 PGU983086:PGU983090 PQQ983086:PQQ983090 QAM983086:QAM983090 QKI983086:QKI983090 QUE983086:QUE983090 REA983086:REA983090 RNW983086:RNW983090 RXS983086:RXS983090 SHO983086:SHO983090 SRK983086:SRK983090 TBG983086:TBG983090 TLC983086:TLC983090 TUY983086:TUY983090 UEU983086:UEU983090 UOQ983086:UOQ983090 UYM983086:UYM983090 VII983086:VII983090 VSE983086:VSE983090 WCA983086:WCA983090 WLW983086:WLW983090 WVS983086:WVS983090</xm:sqref>
        </x14:dataValidation>
      </x14:dataValidations>
    </ext>
  </extLst>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445F8-2A38-40F8-9DEE-427E281BF484}">
  <sheetPr>
    <pageSetUpPr fitToPage="1"/>
  </sheetPr>
  <dimension ref="A2:R181"/>
  <sheetViews>
    <sheetView zoomScale="85" zoomScaleNormal="85" workbookViewId="0">
      <pane xSplit="11" ySplit="8" topLeftCell="L9" activePane="bottomRight" state="frozen"/>
      <selection pane="topRight" activeCell="K1" sqref="K1"/>
      <selection pane="bottomLeft" activeCell="A9" sqref="A9"/>
      <selection pane="bottomRight" activeCell="Q23" sqref="Q23"/>
    </sheetView>
  </sheetViews>
  <sheetFormatPr defaultRowHeight="18.75"/>
  <cols>
    <col min="1" max="1" width="9" style="9"/>
    <col min="2" max="2" width="14.625" style="9" customWidth="1"/>
    <col min="3" max="3" width="10" style="8" customWidth="1"/>
    <col min="4" max="5" width="12.625" style="9" customWidth="1"/>
    <col min="6" max="6" width="57.5" style="9" customWidth="1"/>
    <col min="7" max="7" width="6.125" style="9" customWidth="1"/>
    <col min="8" max="8" width="8.375" style="9" customWidth="1"/>
    <col min="9" max="9" width="8.125" style="9" customWidth="1"/>
    <col min="10" max="10" width="5.875" style="10" customWidth="1"/>
    <col min="11" max="11" width="44.875" style="9" customWidth="1"/>
    <col min="12" max="12" width="33.125" style="9" customWidth="1"/>
    <col min="13" max="13" width="19.875" style="8" customWidth="1"/>
    <col min="14" max="14" width="13.875" style="8" customWidth="1"/>
    <col min="15" max="15" width="8.875" style="9" customWidth="1"/>
    <col min="16" max="16" width="10.875" style="1825" bestFit="1" customWidth="1"/>
    <col min="17" max="17" width="15.125" style="1004" customWidth="1"/>
    <col min="18" max="18" width="15.625" style="1004" customWidth="1"/>
    <col min="19" max="257" width="9" style="9"/>
    <col min="258" max="258" width="14.625" style="9" customWidth="1"/>
    <col min="259" max="259" width="10" style="9" customWidth="1"/>
    <col min="260" max="261" width="12.625" style="9" customWidth="1"/>
    <col min="262" max="262" width="57.5" style="9" customWidth="1"/>
    <col min="263" max="263" width="6.125" style="9" customWidth="1"/>
    <col min="264" max="264" width="8.375" style="9" customWidth="1"/>
    <col min="265" max="265" width="8.125" style="9" customWidth="1"/>
    <col min="266" max="266" width="5.875" style="9" customWidth="1"/>
    <col min="267" max="267" width="44.875" style="9" customWidth="1"/>
    <col min="268" max="268" width="33.125" style="9" customWidth="1"/>
    <col min="269" max="269" width="19.875" style="9" customWidth="1"/>
    <col min="270" max="270" width="13.875" style="9" customWidth="1"/>
    <col min="271" max="271" width="8.875" style="9" customWidth="1"/>
    <col min="272" max="272" width="10.875" style="9" bestFit="1" customWidth="1"/>
    <col min="273" max="273" width="15.125" style="9" customWidth="1"/>
    <col min="274" max="274" width="15.625" style="9" customWidth="1"/>
    <col min="275" max="513" width="9" style="9"/>
    <col min="514" max="514" width="14.625" style="9" customWidth="1"/>
    <col min="515" max="515" width="10" style="9" customWidth="1"/>
    <col min="516" max="517" width="12.625" style="9" customWidth="1"/>
    <col min="518" max="518" width="57.5" style="9" customWidth="1"/>
    <col min="519" max="519" width="6.125" style="9" customWidth="1"/>
    <col min="520" max="520" width="8.375" style="9" customWidth="1"/>
    <col min="521" max="521" width="8.125" style="9" customWidth="1"/>
    <col min="522" max="522" width="5.875" style="9" customWidth="1"/>
    <col min="523" max="523" width="44.875" style="9" customWidth="1"/>
    <col min="524" max="524" width="33.125" style="9" customWidth="1"/>
    <col min="525" max="525" width="19.875" style="9" customWidth="1"/>
    <col min="526" max="526" width="13.875" style="9" customWidth="1"/>
    <col min="527" max="527" width="8.875" style="9" customWidth="1"/>
    <col min="528" max="528" width="10.875" style="9" bestFit="1" customWidth="1"/>
    <col min="529" max="529" width="15.125" style="9" customWidth="1"/>
    <col min="530" max="530" width="15.625" style="9" customWidth="1"/>
    <col min="531" max="769" width="9" style="9"/>
    <col min="770" max="770" width="14.625" style="9" customWidth="1"/>
    <col min="771" max="771" width="10" style="9" customWidth="1"/>
    <col min="772" max="773" width="12.625" style="9" customWidth="1"/>
    <col min="774" max="774" width="57.5" style="9" customWidth="1"/>
    <col min="775" max="775" width="6.125" style="9" customWidth="1"/>
    <col min="776" max="776" width="8.375" style="9" customWidth="1"/>
    <col min="777" max="777" width="8.125" style="9" customWidth="1"/>
    <col min="778" max="778" width="5.875" style="9" customWidth="1"/>
    <col min="779" max="779" width="44.875" style="9" customWidth="1"/>
    <col min="780" max="780" width="33.125" style="9" customWidth="1"/>
    <col min="781" max="781" width="19.875" style="9" customWidth="1"/>
    <col min="782" max="782" width="13.875" style="9" customWidth="1"/>
    <col min="783" max="783" width="8.875" style="9" customWidth="1"/>
    <col min="784" max="784" width="10.875" style="9" bestFit="1" customWidth="1"/>
    <col min="785" max="785" width="15.125" style="9" customWidth="1"/>
    <col min="786" max="786" width="15.625" style="9" customWidth="1"/>
    <col min="787" max="1025" width="9" style="9"/>
    <col min="1026" max="1026" width="14.625" style="9" customWidth="1"/>
    <col min="1027" max="1027" width="10" style="9" customWidth="1"/>
    <col min="1028" max="1029" width="12.625" style="9" customWidth="1"/>
    <col min="1030" max="1030" width="57.5" style="9" customWidth="1"/>
    <col min="1031" max="1031" width="6.125" style="9" customWidth="1"/>
    <col min="1032" max="1032" width="8.375" style="9" customWidth="1"/>
    <col min="1033" max="1033" width="8.125" style="9" customWidth="1"/>
    <col min="1034" max="1034" width="5.875" style="9" customWidth="1"/>
    <col min="1035" max="1035" width="44.875" style="9" customWidth="1"/>
    <col min="1036" max="1036" width="33.125" style="9" customWidth="1"/>
    <col min="1037" max="1037" width="19.875" style="9" customWidth="1"/>
    <col min="1038" max="1038" width="13.875" style="9" customWidth="1"/>
    <col min="1039" max="1039" width="8.875" style="9" customWidth="1"/>
    <col min="1040" max="1040" width="10.875" style="9" bestFit="1" customWidth="1"/>
    <col min="1041" max="1041" width="15.125" style="9" customWidth="1"/>
    <col min="1042" max="1042" width="15.625" style="9" customWidth="1"/>
    <col min="1043" max="1281" width="9" style="9"/>
    <col min="1282" max="1282" width="14.625" style="9" customWidth="1"/>
    <col min="1283" max="1283" width="10" style="9" customWidth="1"/>
    <col min="1284" max="1285" width="12.625" style="9" customWidth="1"/>
    <col min="1286" max="1286" width="57.5" style="9" customWidth="1"/>
    <col min="1287" max="1287" width="6.125" style="9" customWidth="1"/>
    <col min="1288" max="1288" width="8.375" style="9" customWidth="1"/>
    <col min="1289" max="1289" width="8.125" style="9" customWidth="1"/>
    <col min="1290" max="1290" width="5.875" style="9" customWidth="1"/>
    <col min="1291" max="1291" width="44.875" style="9" customWidth="1"/>
    <col min="1292" max="1292" width="33.125" style="9" customWidth="1"/>
    <col min="1293" max="1293" width="19.875" style="9" customWidth="1"/>
    <col min="1294" max="1294" width="13.875" style="9" customWidth="1"/>
    <col min="1295" max="1295" width="8.875" style="9" customWidth="1"/>
    <col min="1296" max="1296" width="10.875" style="9" bestFit="1" customWidth="1"/>
    <col min="1297" max="1297" width="15.125" style="9" customWidth="1"/>
    <col min="1298" max="1298" width="15.625" style="9" customWidth="1"/>
    <col min="1299" max="1537" width="9" style="9"/>
    <col min="1538" max="1538" width="14.625" style="9" customWidth="1"/>
    <col min="1539" max="1539" width="10" style="9" customWidth="1"/>
    <col min="1540" max="1541" width="12.625" style="9" customWidth="1"/>
    <col min="1542" max="1542" width="57.5" style="9" customWidth="1"/>
    <col min="1543" max="1543" width="6.125" style="9" customWidth="1"/>
    <col min="1544" max="1544" width="8.375" style="9" customWidth="1"/>
    <col min="1545" max="1545" width="8.125" style="9" customWidth="1"/>
    <col min="1546" max="1546" width="5.875" style="9" customWidth="1"/>
    <col min="1547" max="1547" width="44.875" style="9" customWidth="1"/>
    <col min="1548" max="1548" width="33.125" style="9" customWidth="1"/>
    <col min="1549" max="1549" width="19.875" style="9" customWidth="1"/>
    <col min="1550" max="1550" width="13.875" style="9" customWidth="1"/>
    <col min="1551" max="1551" width="8.875" style="9" customWidth="1"/>
    <col min="1552" max="1552" width="10.875" style="9" bestFit="1" customWidth="1"/>
    <col min="1553" max="1553" width="15.125" style="9" customWidth="1"/>
    <col min="1554" max="1554" width="15.625" style="9" customWidth="1"/>
    <col min="1555" max="1793" width="9" style="9"/>
    <col min="1794" max="1794" width="14.625" style="9" customWidth="1"/>
    <col min="1795" max="1795" width="10" style="9" customWidth="1"/>
    <col min="1796" max="1797" width="12.625" style="9" customWidth="1"/>
    <col min="1798" max="1798" width="57.5" style="9" customWidth="1"/>
    <col min="1799" max="1799" width="6.125" style="9" customWidth="1"/>
    <col min="1800" max="1800" width="8.375" style="9" customWidth="1"/>
    <col min="1801" max="1801" width="8.125" style="9" customWidth="1"/>
    <col min="1802" max="1802" width="5.875" style="9" customWidth="1"/>
    <col min="1803" max="1803" width="44.875" style="9" customWidth="1"/>
    <col min="1804" max="1804" width="33.125" style="9" customWidth="1"/>
    <col min="1805" max="1805" width="19.875" style="9" customWidth="1"/>
    <col min="1806" max="1806" width="13.875" style="9" customWidth="1"/>
    <col min="1807" max="1807" width="8.875" style="9" customWidth="1"/>
    <col min="1808" max="1808" width="10.875" style="9" bestFit="1" customWidth="1"/>
    <col min="1809" max="1809" width="15.125" style="9" customWidth="1"/>
    <col min="1810" max="1810" width="15.625" style="9" customWidth="1"/>
    <col min="1811" max="2049" width="9" style="9"/>
    <col min="2050" max="2050" width="14.625" style="9" customWidth="1"/>
    <col min="2051" max="2051" width="10" style="9" customWidth="1"/>
    <col min="2052" max="2053" width="12.625" style="9" customWidth="1"/>
    <col min="2054" max="2054" width="57.5" style="9" customWidth="1"/>
    <col min="2055" max="2055" width="6.125" style="9" customWidth="1"/>
    <col min="2056" max="2056" width="8.375" style="9" customWidth="1"/>
    <col min="2057" max="2057" width="8.125" style="9" customWidth="1"/>
    <col min="2058" max="2058" width="5.875" style="9" customWidth="1"/>
    <col min="2059" max="2059" width="44.875" style="9" customWidth="1"/>
    <col min="2060" max="2060" width="33.125" style="9" customWidth="1"/>
    <col min="2061" max="2061" width="19.875" style="9" customWidth="1"/>
    <col min="2062" max="2062" width="13.875" style="9" customWidth="1"/>
    <col min="2063" max="2063" width="8.875" style="9" customWidth="1"/>
    <col min="2064" max="2064" width="10.875" style="9" bestFit="1" customWidth="1"/>
    <col min="2065" max="2065" width="15.125" style="9" customWidth="1"/>
    <col min="2066" max="2066" width="15.625" style="9" customWidth="1"/>
    <col min="2067" max="2305" width="9" style="9"/>
    <col min="2306" max="2306" width="14.625" style="9" customWidth="1"/>
    <col min="2307" max="2307" width="10" style="9" customWidth="1"/>
    <col min="2308" max="2309" width="12.625" style="9" customWidth="1"/>
    <col min="2310" max="2310" width="57.5" style="9" customWidth="1"/>
    <col min="2311" max="2311" width="6.125" style="9" customWidth="1"/>
    <col min="2312" max="2312" width="8.375" style="9" customWidth="1"/>
    <col min="2313" max="2313" width="8.125" style="9" customWidth="1"/>
    <col min="2314" max="2314" width="5.875" style="9" customWidth="1"/>
    <col min="2315" max="2315" width="44.875" style="9" customWidth="1"/>
    <col min="2316" max="2316" width="33.125" style="9" customWidth="1"/>
    <col min="2317" max="2317" width="19.875" style="9" customWidth="1"/>
    <col min="2318" max="2318" width="13.875" style="9" customWidth="1"/>
    <col min="2319" max="2319" width="8.875" style="9" customWidth="1"/>
    <col min="2320" max="2320" width="10.875" style="9" bestFit="1" customWidth="1"/>
    <col min="2321" max="2321" width="15.125" style="9" customWidth="1"/>
    <col min="2322" max="2322" width="15.625" style="9" customWidth="1"/>
    <col min="2323" max="2561" width="9" style="9"/>
    <col min="2562" max="2562" width="14.625" style="9" customWidth="1"/>
    <col min="2563" max="2563" width="10" style="9" customWidth="1"/>
    <col min="2564" max="2565" width="12.625" style="9" customWidth="1"/>
    <col min="2566" max="2566" width="57.5" style="9" customWidth="1"/>
    <col min="2567" max="2567" width="6.125" style="9" customWidth="1"/>
    <col min="2568" max="2568" width="8.375" style="9" customWidth="1"/>
    <col min="2569" max="2569" width="8.125" style="9" customWidth="1"/>
    <col min="2570" max="2570" width="5.875" style="9" customWidth="1"/>
    <col min="2571" max="2571" width="44.875" style="9" customWidth="1"/>
    <col min="2572" max="2572" width="33.125" style="9" customWidth="1"/>
    <col min="2573" max="2573" width="19.875" style="9" customWidth="1"/>
    <col min="2574" max="2574" width="13.875" style="9" customWidth="1"/>
    <col min="2575" max="2575" width="8.875" style="9" customWidth="1"/>
    <col min="2576" max="2576" width="10.875" style="9" bestFit="1" customWidth="1"/>
    <col min="2577" max="2577" width="15.125" style="9" customWidth="1"/>
    <col min="2578" max="2578" width="15.625" style="9" customWidth="1"/>
    <col min="2579" max="2817" width="9" style="9"/>
    <col min="2818" max="2818" width="14.625" style="9" customWidth="1"/>
    <col min="2819" max="2819" width="10" style="9" customWidth="1"/>
    <col min="2820" max="2821" width="12.625" style="9" customWidth="1"/>
    <col min="2822" max="2822" width="57.5" style="9" customWidth="1"/>
    <col min="2823" max="2823" width="6.125" style="9" customWidth="1"/>
    <col min="2824" max="2824" width="8.375" style="9" customWidth="1"/>
    <col min="2825" max="2825" width="8.125" style="9" customWidth="1"/>
    <col min="2826" max="2826" width="5.875" style="9" customWidth="1"/>
    <col min="2827" max="2827" width="44.875" style="9" customWidth="1"/>
    <col min="2828" max="2828" width="33.125" style="9" customWidth="1"/>
    <col min="2829" max="2829" width="19.875" style="9" customWidth="1"/>
    <col min="2830" max="2830" width="13.875" style="9" customWidth="1"/>
    <col min="2831" max="2831" width="8.875" style="9" customWidth="1"/>
    <col min="2832" max="2832" width="10.875" style="9" bestFit="1" customWidth="1"/>
    <col min="2833" max="2833" width="15.125" style="9" customWidth="1"/>
    <col min="2834" max="2834" width="15.625" style="9" customWidth="1"/>
    <col min="2835" max="3073" width="9" style="9"/>
    <col min="3074" max="3074" width="14.625" style="9" customWidth="1"/>
    <col min="3075" max="3075" width="10" style="9" customWidth="1"/>
    <col min="3076" max="3077" width="12.625" style="9" customWidth="1"/>
    <col min="3078" max="3078" width="57.5" style="9" customWidth="1"/>
    <col min="3079" max="3079" width="6.125" style="9" customWidth="1"/>
    <col min="3080" max="3080" width="8.375" style="9" customWidth="1"/>
    <col min="3081" max="3081" width="8.125" style="9" customWidth="1"/>
    <col min="3082" max="3082" width="5.875" style="9" customWidth="1"/>
    <col min="3083" max="3083" width="44.875" style="9" customWidth="1"/>
    <col min="3084" max="3084" width="33.125" style="9" customWidth="1"/>
    <col min="3085" max="3085" width="19.875" style="9" customWidth="1"/>
    <col min="3086" max="3086" width="13.875" style="9" customWidth="1"/>
    <col min="3087" max="3087" width="8.875" style="9" customWidth="1"/>
    <col min="3088" max="3088" width="10.875" style="9" bestFit="1" customWidth="1"/>
    <col min="3089" max="3089" width="15.125" style="9" customWidth="1"/>
    <col min="3090" max="3090" width="15.625" style="9" customWidth="1"/>
    <col min="3091" max="3329" width="9" style="9"/>
    <col min="3330" max="3330" width="14.625" style="9" customWidth="1"/>
    <col min="3331" max="3331" width="10" style="9" customWidth="1"/>
    <col min="3332" max="3333" width="12.625" style="9" customWidth="1"/>
    <col min="3334" max="3334" width="57.5" style="9" customWidth="1"/>
    <col min="3335" max="3335" width="6.125" style="9" customWidth="1"/>
    <col min="3336" max="3336" width="8.375" style="9" customWidth="1"/>
    <col min="3337" max="3337" width="8.125" style="9" customWidth="1"/>
    <col min="3338" max="3338" width="5.875" style="9" customWidth="1"/>
    <col min="3339" max="3339" width="44.875" style="9" customWidth="1"/>
    <col min="3340" max="3340" width="33.125" style="9" customWidth="1"/>
    <col min="3341" max="3341" width="19.875" style="9" customWidth="1"/>
    <col min="3342" max="3342" width="13.875" style="9" customWidth="1"/>
    <col min="3343" max="3343" width="8.875" style="9" customWidth="1"/>
    <col min="3344" max="3344" width="10.875" style="9" bestFit="1" customWidth="1"/>
    <col min="3345" max="3345" width="15.125" style="9" customWidth="1"/>
    <col min="3346" max="3346" width="15.625" style="9" customWidth="1"/>
    <col min="3347" max="3585" width="9" style="9"/>
    <col min="3586" max="3586" width="14.625" style="9" customWidth="1"/>
    <col min="3587" max="3587" width="10" style="9" customWidth="1"/>
    <col min="3588" max="3589" width="12.625" style="9" customWidth="1"/>
    <col min="3590" max="3590" width="57.5" style="9" customWidth="1"/>
    <col min="3591" max="3591" width="6.125" style="9" customWidth="1"/>
    <col min="3592" max="3592" width="8.375" style="9" customWidth="1"/>
    <col min="3593" max="3593" width="8.125" style="9" customWidth="1"/>
    <col min="3594" max="3594" width="5.875" style="9" customWidth="1"/>
    <col min="3595" max="3595" width="44.875" style="9" customWidth="1"/>
    <col min="3596" max="3596" width="33.125" style="9" customWidth="1"/>
    <col min="3597" max="3597" width="19.875" style="9" customWidth="1"/>
    <col min="3598" max="3598" width="13.875" style="9" customWidth="1"/>
    <col min="3599" max="3599" width="8.875" style="9" customWidth="1"/>
    <col min="3600" max="3600" width="10.875" style="9" bestFit="1" customWidth="1"/>
    <col min="3601" max="3601" width="15.125" style="9" customWidth="1"/>
    <col min="3602" max="3602" width="15.625" style="9" customWidth="1"/>
    <col min="3603" max="3841" width="9" style="9"/>
    <col min="3842" max="3842" width="14.625" style="9" customWidth="1"/>
    <col min="3843" max="3843" width="10" style="9" customWidth="1"/>
    <col min="3844" max="3845" width="12.625" style="9" customWidth="1"/>
    <col min="3846" max="3846" width="57.5" style="9" customWidth="1"/>
    <col min="3847" max="3847" width="6.125" style="9" customWidth="1"/>
    <col min="3848" max="3848" width="8.375" style="9" customWidth="1"/>
    <col min="3849" max="3849" width="8.125" style="9" customWidth="1"/>
    <col min="3850" max="3850" width="5.875" style="9" customWidth="1"/>
    <col min="3851" max="3851" width="44.875" style="9" customWidth="1"/>
    <col min="3852" max="3852" width="33.125" style="9" customWidth="1"/>
    <col min="3853" max="3853" width="19.875" style="9" customWidth="1"/>
    <col min="3854" max="3854" width="13.875" style="9" customWidth="1"/>
    <col min="3855" max="3855" width="8.875" style="9" customWidth="1"/>
    <col min="3856" max="3856" width="10.875" style="9" bestFit="1" customWidth="1"/>
    <col min="3857" max="3857" width="15.125" style="9" customWidth="1"/>
    <col min="3858" max="3858" width="15.625" style="9" customWidth="1"/>
    <col min="3859" max="4097" width="9" style="9"/>
    <col min="4098" max="4098" width="14.625" style="9" customWidth="1"/>
    <col min="4099" max="4099" width="10" style="9" customWidth="1"/>
    <col min="4100" max="4101" width="12.625" style="9" customWidth="1"/>
    <col min="4102" max="4102" width="57.5" style="9" customWidth="1"/>
    <col min="4103" max="4103" width="6.125" style="9" customWidth="1"/>
    <col min="4104" max="4104" width="8.375" style="9" customWidth="1"/>
    <col min="4105" max="4105" width="8.125" style="9" customWidth="1"/>
    <col min="4106" max="4106" width="5.875" style="9" customWidth="1"/>
    <col min="4107" max="4107" width="44.875" style="9" customWidth="1"/>
    <col min="4108" max="4108" width="33.125" style="9" customWidth="1"/>
    <col min="4109" max="4109" width="19.875" style="9" customWidth="1"/>
    <col min="4110" max="4110" width="13.875" style="9" customWidth="1"/>
    <col min="4111" max="4111" width="8.875" style="9" customWidth="1"/>
    <col min="4112" max="4112" width="10.875" style="9" bestFit="1" customWidth="1"/>
    <col min="4113" max="4113" width="15.125" style="9" customWidth="1"/>
    <col min="4114" max="4114" width="15.625" style="9" customWidth="1"/>
    <col min="4115" max="4353" width="9" style="9"/>
    <col min="4354" max="4354" width="14.625" style="9" customWidth="1"/>
    <col min="4355" max="4355" width="10" style="9" customWidth="1"/>
    <col min="4356" max="4357" width="12.625" style="9" customWidth="1"/>
    <col min="4358" max="4358" width="57.5" style="9" customWidth="1"/>
    <col min="4359" max="4359" width="6.125" style="9" customWidth="1"/>
    <col min="4360" max="4360" width="8.375" style="9" customWidth="1"/>
    <col min="4361" max="4361" width="8.125" style="9" customWidth="1"/>
    <col min="4362" max="4362" width="5.875" style="9" customWidth="1"/>
    <col min="4363" max="4363" width="44.875" style="9" customWidth="1"/>
    <col min="4364" max="4364" width="33.125" style="9" customWidth="1"/>
    <col min="4365" max="4365" width="19.875" style="9" customWidth="1"/>
    <col min="4366" max="4366" width="13.875" style="9" customWidth="1"/>
    <col min="4367" max="4367" width="8.875" style="9" customWidth="1"/>
    <col min="4368" max="4368" width="10.875" style="9" bestFit="1" customWidth="1"/>
    <col min="4369" max="4369" width="15.125" style="9" customWidth="1"/>
    <col min="4370" max="4370" width="15.625" style="9" customWidth="1"/>
    <col min="4371" max="4609" width="9" style="9"/>
    <col min="4610" max="4610" width="14.625" style="9" customWidth="1"/>
    <col min="4611" max="4611" width="10" style="9" customWidth="1"/>
    <col min="4612" max="4613" width="12.625" style="9" customWidth="1"/>
    <col min="4614" max="4614" width="57.5" style="9" customWidth="1"/>
    <col min="4615" max="4615" width="6.125" style="9" customWidth="1"/>
    <col min="4616" max="4616" width="8.375" style="9" customWidth="1"/>
    <col min="4617" max="4617" width="8.125" style="9" customWidth="1"/>
    <col min="4618" max="4618" width="5.875" style="9" customWidth="1"/>
    <col min="4619" max="4619" width="44.875" style="9" customWidth="1"/>
    <col min="4620" max="4620" width="33.125" style="9" customWidth="1"/>
    <col min="4621" max="4621" width="19.875" style="9" customWidth="1"/>
    <col min="4622" max="4622" width="13.875" style="9" customWidth="1"/>
    <col min="4623" max="4623" width="8.875" style="9" customWidth="1"/>
    <col min="4624" max="4624" width="10.875" style="9" bestFit="1" customWidth="1"/>
    <col min="4625" max="4625" width="15.125" style="9" customWidth="1"/>
    <col min="4626" max="4626" width="15.625" style="9" customWidth="1"/>
    <col min="4627" max="4865" width="9" style="9"/>
    <col min="4866" max="4866" width="14.625" style="9" customWidth="1"/>
    <col min="4867" max="4867" width="10" style="9" customWidth="1"/>
    <col min="4868" max="4869" width="12.625" style="9" customWidth="1"/>
    <col min="4870" max="4870" width="57.5" style="9" customWidth="1"/>
    <col min="4871" max="4871" width="6.125" style="9" customWidth="1"/>
    <col min="4872" max="4872" width="8.375" style="9" customWidth="1"/>
    <col min="4873" max="4873" width="8.125" style="9" customWidth="1"/>
    <col min="4874" max="4874" width="5.875" style="9" customWidth="1"/>
    <col min="4875" max="4875" width="44.875" style="9" customWidth="1"/>
    <col min="4876" max="4876" width="33.125" style="9" customWidth="1"/>
    <col min="4877" max="4877" width="19.875" style="9" customWidth="1"/>
    <col min="4878" max="4878" width="13.875" style="9" customWidth="1"/>
    <col min="4879" max="4879" width="8.875" style="9" customWidth="1"/>
    <col min="4880" max="4880" width="10.875" style="9" bestFit="1" customWidth="1"/>
    <col min="4881" max="4881" width="15.125" style="9" customWidth="1"/>
    <col min="4882" max="4882" width="15.625" style="9" customWidth="1"/>
    <col min="4883" max="5121" width="9" style="9"/>
    <col min="5122" max="5122" width="14.625" style="9" customWidth="1"/>
    <col min="5123" max="5123" width="10" style="9" customWidth="1"/>
    <col min="5124" max="5125" width="12.625" style="9" customWidth="1"/>
    <col min="5126" max="5126" width="57.5" style="9" customWidth="1"/>
    <col min="5127" max="5127" width="6.125" style="9" customWidth="1"/>
    <col min="5128" max="5128" width="8.375" style="9" customWidth="1"/>
    <col min="5129" max="5129" width="8.125" style="9" customWidth="1"/>
    <col min="5130" max="5130" width="5.875" style="9" customWidth="1"/>
    <col min="5131" max="5131" width="44.875" style="9" customWidth="1"/>
    <col min="5132" max="5132" width="33.125" style="9" customWidth="1"/>
    <col min="5133" max="5133" width="19.875" style="9" customWidth="1"/>
    <col min="5134" max="5134" width="13.875" style="9" customWidth="1"/>
    <col min="5135" max="5135" width="8.875" style="9" customWidth="1"/>
    <col min="5136" max="5136" width="10.875" style="9" bestFit="1" customWidth="1"/>
    <col min="5137" max="5137" width="15.125" style="9" customWidth="1"/>
    <col min="5138" max="5138" width="15.625" style="9" customWidth="1"/>
    <col min="5139" max="5377" width="9" style="9"/>
    <col min="5378" max="5378" width="14.625" style="9" customWidth="1"/>
    <col min="5379" max="5379" width="10" style="9" customWidth="1"/>
    <col min="5380" max="5381" width="12.625" style="9" customWidth="1"/>
    <col min="5382" max="5382" width="57.5" style="9" customWidth="1"/>
    <col min="5383" max="5383" width="6.125" style="9" customWidth="1"/>
    <col min="5384" max="5384" width="8.375" style="9" customWidth="1"/>
    <col min="5385" max="5385" width="8.125" style="9" customWidth="1"/>
    <col min="5386" max="5386" width="5.875" style="9" customWidth="1"/>
    <col min="5387" max="5387" width="44.875" style="9" customWidth="1"/>
    <col min="5388" max="5388" width="33.125" style="9" customWidth="1"/>
    <col min="5389" max="5389" width="19.875" style="9" customWidth="1"/>
    <col min="5390" max="5390" width="13.875" style="9" customWidth="1"/>
    <col min="5391" max="5391" width="8.875" style="9" customWidth="1"/>
    <col min="5392" max="5392" width="10.875" style="9" bestFit="1" customWidth="1"/>
    <col min="5393" max="5393" width="15.125" style="9" customWidth="1"/>
    <col min="5394" max="5394" width="15.625" style="9" customWidth="1"/>
    <col min="5395" max="5633" width="9" style="9"/>
    <col min="5634" max="5634" width="14.625" style="9" customWidth="1"/>
    <col min="5635" max="5635" width="10" style="9" customWidth="1"/>
    <col min="5636" max="5637" width="12.625" style="9" customWidth="1"/>
    <col min="5638" max="5638" width="57.5" style="9" customWidth="1"/>
    <col min="5639" max="5639" width="6.125" style="9" customWidth="1"/>
    <col min="5640" max="5640" width="8.375" style="9" customWidth="1"/>
    <col min="5641" max="5641" width="8.125" style="9" customWidth="1"/>
    <col min="5642" max="5642" width="5.875" style="9" customWidth="1"/>
    <col min="5643" max="5643" width="44.875" style="9" customWidth="1"/>
    <col min="5644" max="5644" width="33.125" style="9" customWidth="1"/>
    <col min="5645" max="5645" width="19.875" style="9" customWidth="1"/>
    <col min="5646" max="5646" width="13.875" style="9" customWidth="1"/>
    <col min="5647" max="5647" width="8.875" style="9" customWidth="1"/>
    <col min="5648" max="5648" width="10.875" style="9" bestFit="1" customWidth="1"/>
    <col min="5649" max="5649" width="15.125" style="9" customWidth="1"/>
    <col min="5650" max="5650" width="15.625" style="9" customWidth="1"/>
    <col min="5651" max="5889" width="9" style="9"/>
    <col min="5890" max="5890" width="14.625" style="9" customWidth="1"/>
    <col min="5891" max="5891" width="10" style="9" customWidth="1"/>
    <col min="5892" max="5893" width="12.625" style="9" customWidth="1"/>
    <col min="5894" max="5894" width="57.5" style="9" customWidth="1"/>
    <col min="5895" max="5895" width="6.125" style="9" customWidth="1"/>
    <col min="5896" max="5896" width="8.375" style="9" customWidth="1"/>
    <col min="5897" max="5897" width="8.125" style="9" customWidth="1"/>
    <col min="5898" max="5898" width="5.875" style="9" customWidth="1"/>
    <col min="5899" max="5899" width="44.875" style="9" customWidth="1"/>
    <col min="5900" max="5900" width="33.125" style="9" customWidth="1"/>
    <col min="5901" max="5901" width="19.875" style="9" customWidth="1"/>
    <col min="5902" max="5902" width="13.875" style="9" customWidth="1"/>
    <col min="5903" max="5903" width="8.875" style="9" customWidth="1"/>
    <col min="5904" max="5904" width="10.875" style="9" bestFit="1" customWidth="1"/>
    <col min="5905" max="5905" width="15.125" style="9" customWidth="1"/>
    <col min="5906" max="5906" width="15.625" style="9" customWidth="1"/>
    <col min="5907" max="6145" width="9" style="9"/>
    <col min="6146" max="6146" width="14.625" style="9" customWidth="1"/>
    <col min="6147" max="6147" width="10" style="9" customWidth="1"/>
    <col min="6148" max="6149" width="12.625" style="9" customWidth="1"/>
    <col min="6150" max="6150" width="57.5" style="9" customWidth="1"/>
    <col min="6151" max="6151" width="6.125" style="9" customWidth="1"/>
    <col min="6152" max="6152" width="8.375" style="9" customWidth="1"/>
    <col min="6153" max="6153" width="8.125" style="9" customWidth="1"/>
    <col min="6154" max="6154" width="5.875" style="9" customWidth="1"/>
    <col min="6155" max="6155" width="44.875" style="9" customWidth="1"/>
    <col min="6156" max="6156" width="33.125" style="9" customWidth="1"/>
    <col min="6157" max="6157" width="19.875" style="9" customWidth="1"/>
    <col min="6158" max="6158" width="13.875" style="9" customWidth="1"/>
    <col min="6159" max="6159" width="8.875" style="9" customWidth="1"/>
    <col min="6160" max="6160" width="10.875" style="9" bestFit="1" customWidth="1"/>
    <col min="6161" max="6161" width="15.125" style="9" customWidth="1"/>
    <col min="6162" max="6162" width="15.625" style="9" customWidth="1"/>
    <col min="6163" max="6401" width="9" style="9"/>
    <col min="6402" max="6402" width="14.625" style="9" customWidth="1"/>
    <col min="6403" max="6403" width="10" style="9" customWidth="1"/>
    <col min="6404" max="6405" width="12.625" style="9" customWidth="1"/>
    <col min="6406" max="6406" width="57.5" style="9" customWidth="1"/>
    <col min="6407" max="6407" width="6.125" style="9" customWidth="1"/>
    <col min="6408" max="6408" width="8.375" style="9" customWidth="1"/>
    <col min="6409" max="6409" width="8.125" style="9" customWidth="1"/>
    <col min="6410" max="6410" width="5.875" style="9" customWidth="1"/>
    <col min="6411" max="6411" width="44.875" style="9" customWidth="1"/>
    <col min="6412" max="6412" width="33.125" style="9" customWidth="1"/>
    <col min="6413" max="6413" width="19.875" style="9" customWidth="1"/>
    <col min="6414" max="6414" width="13.875" style="9" customWidth="1"/>
    <col min="6415" max="6415" width="8.875" style="9" customWidth="1"/>
    <col min="6416" max="6416" width="10.875" style="9" bestFit="1" customWidth="1"/>
    <col min="6417" max="6417" width="15.125" style="9" customWidth="1"/>
    <col min="6418" max="6418" width="15.625" style="9" customWidth="1"/>
    <col min="6419" max="6657" width="9" style="9"/>
    <col min="6658" max="6658" width="14.625" style="9" customWidth="1"/>
    <col min="6659" max="6659" width="10" style="9" customWidth="1"/>
    <col min="6660" max="6661" width="12.625" style="9" customWidth="1"/>
    <col min="6662" max="6662" width="57.5" style="9" customWidth="1"/>
    <col min="6663" max="6663" width="6.125" style="9" customWidth="1"/>
    <col min="6664" max="6664" width="8.375" style="9" customWidth="1"/>
    <col min="6665" max="6665" width="8.125" style="9" customWidth="1"/>
    <col min="6666" max="6666" width="5.875" style="9" customWidth="1"/>
    <col min="6667" max="6667" width="44.875" style="9" customWidth="1"/>
    <col min="6668" max="6668" width="33.125" style="9" customWidth="1"/>
    <col min="6669" max="6669" width="19.875" style="9" customWidth="1"/>
    <col min="6670" max="6670" width="13.875" style="9" customWidth="1"/>
    <col min="6671" max="6671" width="8.875" style="9" customWidth="1"/>
    <col min="6672" max="6672" width="10.875" style="9" bestFit="1" customWidth="1"/>
    <col min="6673" max="6673" width="15.125" style="9" customWidth="1"/>
    <col min="6674" max="6674" width="15.625" style="9" customWidth="1"/>
    <col min="6675" max="6913" width="9" style="9"/>
    <col min="6914" max="6914" width="14.625" style="9" customWidth="1"/>
    <col min="6915" max="6915" width="10" style="9" customWidth="1"/>
    <col min="6916" max="6917" width="12.625" style="9" customWidth="1"/>
    <col min="6918" max="6918" width="57.5" style="9" customWidth="1"/>
    <col min="6919" max="6919" width="6.125" style="9" customWidth="1"/>
    <col min="6920" max="6920" width="8.375" style="9" customWidth="1"/>
    <col min="6921" max="6921" width="8.125" style="9" customWidth="1"/>
    <col min="6922" max="6922" width="5.875" style="9" customWidth="1"/>
    <col min="6923" max="6923" width="44.875" style="9" customWidth="1"/>
    <col min="6924" max="6924" width="33.125" style="9" customWidth="1"/>
    <col min="6925" max="6925" width="19.875" style="9" customWidth="1"/>
    <col min="6926" max="6926" width="13.875" style="9" customWidth="1"/>
    <col min="6927" max="6927" width="8.875" style="9" customWidth="1"/>
    <col min="6928" max="6928" width="10.875" style="9" bestFit="1" customWidth="1"/>
    <col min="6929" max="6929" width="15.125" style="9" customWidth="1"/>
    <col min="6930" max="6930" width="15.625" style="9" customWidth="1"/>
    <col min="6931" max="7169" width="9" style="9"/>
    <col min="7170" max="7170" width="14.625" style="9" customWidth="1"/>
    <col min="7171" max="7171" width="10" style="9" customWidth="1"/>
    <col min="7172" max="7173" width="12.625" style="9" customWidth="1"/>
    <col min="7174" max="7174" width="57.5" style="9" customWidth="1"/>
    <col min="7175" max="7175" width="6.125" style="9" customWidth="1"/>
    <col min="7176" max="7176" width="8.375" style="9" customWidth="1"/>
    <col min="7177" max="7177" width="8.125" style="9" customWidth="1"/>
    <col min="7178" max="7178" width="5.875" style="9" customWidth="1"/>
    <col min="7179" max="7179" width="44.875" style="9" customWidth="1"/>
    <col min="7180" max="7180" width="33.125" style="9" customWidth="1"/>
    <col min="7181" max="7181" width="19.875" style="9" customWidth="1"/>
    <col min="7182" max="7182" width="13.875" style="9" customWidth="1"/>
    <col min="7183" max="7183" width="8.875" style="9" customWidth="1"/>
    <col min="7184" max="7184" width="10.875" style="9" bestFit="1" customWidth="1"/>
    <col min="7185" max="7185" width="15.125" style="9" customWidth="1"/>
    <col min="7186" max="7186" width="15.625" style="9" customWidth="1"/>
    <col min="7187" max="7425" width="9" style="9"/>
    <col min="7426" max="7426" width="14.625" style="9" customWidth="1"/>
    <col min="7427" max="7427" width="10" style="9" customWidth="1"/>
    <col min="7428" max="7429" width="12.625" style="9" customWidth="1"/>
    <col min="7430" max="7430" width="57.5" style="9" customWidth="1"/>
    <col min="7431" max="7431" width="6.125" style="9" customWidth="1"/>
    <col min="7432" max="7432" width="8.375" style="9" customWidth="1"/>
    <col min="7433" max="7433" width="8.125" style="9" customWidth="1"/>
    <col min="7434" max="7434" width="5.875" style="9" customWidth="1"/>
    <col min="7435" max="7435" width="44.875" style="9" customWidth="1"/>
    <col min="7436" max="7436" width="33.125" style="9" customWidth="1"/>
    <col min="7437" max="7437" width="19.875" style="9" customWidth="1"/>
    <col min="7438" max="7438" width="13.875" style="9" customWidth="1"/>
    <col min="7439" max="7439" width="8.875" style="9" customWidth="1"/>
    <col min="7440" max="7440" width="10.875" style="9" bestFit="1" customWidth="1"/>
    <col min="7441" max="7441" width="15.125" style="9" customWidth="1"/>
    <col min="7442" max="7442" width="15.625" style="9" customWidth="1"/>
    <col min="7443" max="7681" width="9" style="9"/>
    <col min="7682" max="7682" width="14.625" style="9" customWidth="1"/>
    <col min="7683" max="7683" width="10" style="9" customWidth="1"/>
    <col min="7684" max="7685" width="12.625" style="9" customWidth="1"/>
    <col min="7686" max="7686" width="57.5" style="9" customWidth="1"/>
    <col min="7687" max="7687" width="6.125" style="9" customWidth="1"/>
    <col min="7688" max="7688" width="8.375" style="9" customWidth="1"/>
    <col min="7689" max="7689" width="8.125" style="9" customWidth="1"/>
    <col min="7690" max="7690" width="5.875" style="9" customWidth="1"/>
    <col min="7691" max="7691" width="44.875" style="9" customWidth="1"/>
    <col min="7692" max="7692" width="33.125" style="9" customWidth="1"/>
    <col min="7693" max="7693" width="19.875" style="9" customWidth="1"/>
    <col min="7694" max="7694" width="13.875" style="9" customWidth="1"/>
    <col min="7695" max="7695" width="8.875" style="9" customWidth="1"/>
    <col min="7696" max="7696" width="10.875" style="9" bestFit="1" customWidth="1"/>
    <col min="7697" max="7697" width="15.125" style="9" customWidth="1"/>
    <col min="7698" max="7698" width="15.625" style="9" customWidth="1"/>
    <col min="7699" max="7937" width="9" style="9"/>
    <col min="7938" max="7938" width="14.625" style="9" customWidth="1"/>
    <col min="7939" max="7939" width="10" style="9" customWidth="1"/>
    <col min="7940" max="7941" width="12.625" style="9" customWidth="1"/>
    <col min="7942" max="7942" width="57.5" style="9" customWidth="1"/>
    <col min="7943" max="7943" width="6.125" style="9" customWidth="1"/>
    <col min="7944" max="7944" width="8.375" style="9" customWidth="1"/>
    <col min="7945" max="7945" width="8.125" style="9" customWidth="1"/>
    <col min="7946" max="7946" width="5.875" style="9" customWidth="1"/>
    <col min="7947" max="7947" width="44.875" style="9" customWidth="1"/>
    <col min="7948" max="7948" width="33.125" style="9" customWidth="1"/>
    <col min="7949" max="7949" width="19.875" style="9" customWidth="1"/>
    <col min="7950" max="7950" width="13.875" style="9" customWidth="1"/>
    <col min="7951" max="7951" width="8.875" style="9" customWidth="1"/>
    <col min="7952" max="7952" width="10.875" style="9" bestFit="1" customWidth="1"/>
    <col min="7953" max="7953" width="15.125" style="9" customWidth="1"/>
    <col min="7954" max="7954" width="15.625" style="9" customWidth="1"/>
    <col min="7955" max="8193" width="9" style="9"/>
    <col min="8194" max="8194" width="14.625" style="9" customWidth="1"/>
    <col min="8195" max="8195" width="10" style="9" customWidth="1"/>
    <col min="8196" max="8197" width="12.625" style="9" customWidth="1"/>
    <col min="8198" max="8198" width="57.5" style="9" customWidth="1"/>
    <col min="8199" max="8199" width="6.125" style="9" customWidth="1"/>
    <col min="8200" max="8200" width="8.375" style="9" customWidth="1"/>
    <col min="8201" max="8201" width="8.125" style="9" customWidth="1"/>
    <col min="8202" max="8202" width="5.875" style="9" customWidth="1"/>
    <col min="8203" max="8203" width="44.875" style="9" customWidth="1"/>
    <col min="8204" max="8204" width="33.125" style="9" customWidth="1"/>
    <col min="8205" max="8205" width="19.875" style="9" customWidth="1"/>
    <col min="8206" max="8206" width="13.875" style="9" customWidth="1"/>
    <col min="8207" max="8207" width="8.875" style="9" customWidth="1"/>
    <col min="8208" max="8208" width="10.875" style="9" bestFit="1" customWidth="1"/>
    <col min="8209" max="8209" width="15.125" style="9" customWidth="1"/>
    <col min="8210" max="8210" width="15.625" style="9" customWidth="1"/>
    <col min="8211" max="8449" width="9" style="9"/>
    <col min="8450" max="8450" width="14.625" style="9" customWidth="1"/>
    <col min="8451" max="8451" width="10" style="9" customWidth="1"/>
    <col min="8452" max="8453" width="12.625" style="9" customWidth="1"/>
    <col min="8454" max="8454" width="57.5" style="9" customWidth="1"/>
    <col min="8455" max="8455" width="6.125" style="9" customWidth="1"/>
    <col min="8456" max="8456" width="8.375" style="9" customWidth="1"/>
    <col min="8457" max="8457" width="8.125" style="9" customWidth="1"/>
    <col min="8458" max="8458" width="5.875" style="9" customWidth="1"/>
    <col min="8459" max="8459" width="44.875" style="9" customWidth="1"/>
    <col min="8460" max="8460" width="33.125" style="9" customWidth="1"/>
    <col min="8461" max="8461" width="19.875" style="9" customWidth="1"/>
    <col min="8462" max="8462" width="13.875" style="9" customWidth="1"/>
    <col min="8463" max="8463" width="8.875" style="9" customWidth="1"/>
    <col min="8464" max="8464" width="10.875" style="9" bestFit="1" customWidth="1"/>
    <col min="8465" max="8465" width="15.125" style="9" customWidth="1"/>
    <col min="8466" max="8466" width="15.625" style="9" customWidth="1"/>
    <col min="8467" max="8705" width="9" style="9"/>
    <col min="8706" max="8706" width="14.625" style="9" customWidth="1"/>
    <col min="8707" max="8707" width="10" style="9" customWidth="1"/>
    <col min="8708" max="8709" width="12.625" style="9" customWidth="1"/>
    <col min="8710" max="8710" width="57.5" style="9" customWidth="1"/>
    <col min="8711" max="8711" width="6.125" style="9" customWidth="1"/>
    <col min="8712" max="8712" width="8.375" style="9" customWidth="1"/>
    <col min="8713" max="8713" width="8.125" style="9" customWidth="1"/>
    <col min="8714" max="8714" width="5.875" style="9" customWidth="1"/>
    <col min="8715" max="8715" width="44.875" style="9" customWidth="1"/>
    <col min="8716" max="8716" width="33.125" style="9" customWidth="1"/>
    <col min="8717" max="8717" width="19.875" style="9" customWidth="1"/>
    <col min="8718" max="8718" width="13.875" style="9" customWidth="1"/>
    <col min="8719" max="8719" width="8.875" style="9" customWidth="1"/>
    <col min="8720" max="8720" width="10.875" style="9" bestFit="1" customWidth="1"/>
    <col min="8721" max="8721" width="15.125" style="9" customWidth="1"/>
    <col min="8722" max="8722" width="15.625" style="9" customWidth="1"/>
    <col min="8723" max="8961" width="9" style="9"/>
    <col min="8962" max="8962" width="14.625" style="9" customWidth="1"/>
    <col min="8963" max="8963" width="10" style="9" customWidth="1"/>
    <col min="8964" max="8965" width="12.625" style="9" customWidth="1"/>
    <col min="8966" max="8966" width="57.5" style="9" customWidth="1"/>
    <col min="8967" max="8967" width="6.125" style="9" customWidth="1"/>
    <col min="8968" max="8968" width="8.375" style="9" customWidth="1"/>
    <col min="8969" max="8969" width="8.125" style="9" customWidth="1"/>
    <col min="8970" max="8970" width="5.875" style="9" customWidth="1"/>
    <col min="8971" max="8971" width="44.875" style="9" customWidth="1"/>
    <col min="8972" max="8972" width="33.125" style="9" customWidth="1"/>
    <col min="8973" max="8973" width="19.875" style="9" customWidth="1"/>
    <col min="8974" max="8974" width="13.875" style="9" customWidth="1"/>
    <col min="8975" max="8975" width="8.875" style="9" customWidth="1"/>
    <col min="8976" max="8976" width="10.875" style="9" bestFit="1" customWidth="1"/>
    <col min="8977" max="8977" width="15.125" style="9" customWidth="1"/>
    <col min="8978" max="8978" width="15.625" style="9" customWidth="1"/>
    <col min="8979" max="9217" width="9" style="9"/>
    <col min="9218" max="9218" width="14.625" style="9" customWidth="1"/>
    <col min="9219" max="9219" width="10" style="9" customWidth="1"/>
    <col min="9220" max="9221" width="12.625" style="9" customWidth="1"/>
    <col min="9222" max="9222" width="57.5" style="9" customWidth="1"/>
    <col min="9223" max="9223" width="6.125" style="9" customWidth="1"/>
    <col min="9224" max="9224" width="8.375" style="9" customWidth="1"/>
    <col min="9225" max="9225" width="8.125" style="9" customWidth="1"/>
    <col min="9226" max="9226" width="5.875" style="9" customWidth="1"/>
    <col min="9227" max="9227" width="44.875" style="9" customWidth="1"/>
    <col min="9228" max="9228" width="33.125" style="9" customWidth="1"/>
    <col min="9229" max="9229" width="19.875" style="9" customWidth="1"/>
    <col min="9230" max="9230" width="13.875" style="9" customWidth="1"/>
    <col min="9231" max="9231" width="8.875" style="9" customWidth="1"/>
    <col min="9232" max="9232" width="10.875" style="9" bestFit="1" customWidth="1"/>
    <col min="9233" max="9233" width="15.125" style="9" customWidth="1"/>
    <col min="9234" max="9234" width="15.625" style="9" customWidth="1"/>
    <col min="9235" max="9473" width="9" style="9"/>
    <col min="9474" max="9474" width="14.625" style="9" customWidth="1"/>
    <col min="9475" max="9475" width="10" style="9" customWidth="1"/>
    <col min="9476" max="9477" width="12.625" style="9" customWidth="1"/>
    <col min="9478" max="9478" width="57.5" style="9" customWidth="1"/>
    <col min="9479" max="9479" width="6.125" style="9" customWidth="1"/>
    <col min="9480" max="9480" width="8.375" style="9" customWidth="1"/>
    <col min="9481" max="9481" width="8.125" style="9" customWidth="1"/>
    <col min="9482" max="9482" width="5.875" style="9" customWidth="1"/>
    <col min="9483" max="9483" width="44.875" style="9" customWidth="1"/>
    <col min="9484" max="9484" width="33.125" style="9" customWidth="1"/>
    <col min="9485" max="9485" width="19.875" style="9" customWidth="1"/>
    <col min="9486" max="9486" width="13.875" style="9" customWidth="1"/>
    <col min="9487" max="9487" width="8.875" style="9" customWidth="1"/>
    <col min="9488" max="9488" width="10.875" style="9" bestFit="1" customWidth="1"/>
    <col min="9489" max="9489" width="15.125" style="9" customWidth="1"/>
    <col min="9490" max="9490" width="15.625" style="9" customWidth="1"/>
    <col min="9491" max="9729" width="9" style="9"/>
    <col min="9730" max="9730" width="14.625" style="9" customWidth="1"/>
    <col min="9731" max="9731" width="10" style="9" customWidth="1"/>
    <col min="9732" max="9733" width="12.625" style="9" customWidth="1"/>
    <col min="9734" max="9734" width="57.5" style="9" customWidth="1"/>
    <col min="9735" max="9735" width="6.125" style="9" customWidth="1"/>
    <col min="9736" max="9736" width="8.375" style="9" customWidth="1"/>
    <col min="9737" max="9737" width="8.125" style="9" customWidth="1"/>
    <col min="9738" max="9738" width="5.875" style="9" customWidth="1"/>
    <col min="9739" max="9739" width="44.875" style="9" customWidth="1"/>
    <col min="9740" max="9740" width="33.125" style="9" customWidth="1"/>
    <col min="9741" max="9741" width="19.875" style="9" customWidth="1"/>
    <col min="9742" max="9742" width="13.875" style="9" customWidth="1"/>
    <col min="9743" max="9743" width="8.875" style="9" customWidth="1"/>
    <col min="9744" max="9744" width="10.875" style="9" bestFit="1" customWidth="1"/>
    <col min="9745" max="9745" width="15.125" style="9" customWidth="1"/>
    <col min="9746" max="9746" width="15.625" style="9" customWidth="1"/>
    <col min="9747" max="9985" width="9" style="9"/>
    <col min="9986" max="9986" width="14.625" style="9" customWidth="1"/>
    <col min="9987" max="9987" width="10" style="9" customWidth="1"/>
    <col min="9988" max="9989" width="12.625" style="9" customWidth="1"/>
    <col min="9990" max="9990" width="57.5" style="9" customWidth="1"/>
    <col min="9991" max="9991" width="6.125" style="9" customWidth="1"/>
    <col min="9992" max="9992" width="8.375" style="9" customWidth="1"/>
    <col min="9993" max="9993" width="8.125" style="9" customWidth="1"/>
    <col min="9994" max="9994" width="5.875" style="9" customWidth="1"/>
    <col min="9995" max="9995" width="44.875" style="9" customWidth="1"/>
    <col min="9996" max="9996" width="33.125" style="9" customWidth="1"/>
    <col min="9997" max="9997" width="19.875" style="9" customWidth="1"/>
    <col min="9998" max="9998" width="13.875" style="9" customWidth="1"/>
    <col min="9999" max="9999" width="8.875" style="9" customWidth="1"/>
    <col min="10000" max="10000" width="10.875" style="9" bestFit="1" customWidth="1"/>
    <col min="10001" max="10001" width="15.125" style="9" customWidth="1"/>
    <col min="10002" max="10002" width="15.625" style="9" customWidth="1"/>
    <col min="10003" max="10241" width="9" style="9"/>
    <col min="10242" max="10242" width="14.625" style="9" customWidth="1"/>
    <col min="10243" max="10243" width="10" style="9" customWidth="1"/>
    <col min="10244" max="10245" width="12.625" style="9" customWidth="1"/>
    <col min="10246" max="10246" width="57.5" style="9" customWidth="1"/>
    <col min="10247" max="10247" width="6.125" style="9" customWidth="1"/>
    <col min="10248" max="10248" width="8.375" style="9" customWidth="1"/>
    <col min="10249" max="10249" width="8.125" style="9" customWidth="1"/>
    <col min="10250" max="10250" width="5.875" style="9" customWidth="1"/>
    <col min="10251" max="10251" width="44.875" style="9" customWidth="1"/>
    <col min="10252" max="10252" width="33.125" style="9" customWidth="1"/>
    <col min="10253" max="10253" width="19.875" style="9" customWidth="1"/>
    <col min="10254" max="10254" width="13.875" style="9" customWidth="1"/>
    <col min="10255" max="10255" width="8.875" style="9" customWidth="1"/>
    <col min="10256" max="10256" width="10.875" style="9" bestFit="1" customWidth="1"/>
    <col min="10257" max="10257" width="15.125" style="9" customWidth="1"/>
    <col min="10258" max="10258" width="15.625" style="9" customWidth="1"/>
    <col min="10259" max="10497" width="9" style="9"/>
    <col min="10498" max="10498" width="14.625" style="9" customWidth="1"/>
    <col min="10499" max="10499" width="10" style="9" customWidth="1"/>
    <col min="10500" max="10501" width="12.625" style="9" customWidth="1"/>
    <col min="10502" max="10502" width="57.5" style="9" customWidth="1"/>
    <col min="10503" max="10503" width="6.125" style="9" customWidth="1"/>
    <col min="10504" max="10504" width="8.375" style="9" customWidth="1"/>
    <col min="10505" max="10505" width="8.125" style="9" customWidth="1"/>
    <col min="10506" max="10506" width="5.875" style="9" customWidth="1"/>
    <col min="10507" max="10507" width="44.875" style="9" customWidth="1"/>
    <col min="10508" max="10508" width="33.125" style="9" customWidth="1"/>
    <col min="10509" max="10509" width="19.875" style="9" customWidth="1"/>
    <col min="10510" max="10510" width="13.875" style="9" customWidth="1"/>
    <col min="10511" max="10511" width="8.875" style="9" customWidth="1"/>
    <col min="10512" max="10512" width="10.875" style="9" bestFit="1" customWidth="1"/>
    <col min="10513" max="10513" width="15.125" style="9" customWidth="1"/>
    <col min="10514" max="10514" width="15.625" style="9" customWidth="1"/>
    <col min="10515" max="10753" width="9" style="9"/>
    <col min="10754" max="10754" width="14.625" style="9" customWidth="1"/>
    <col min="10755" max="10755" width="10" style="9" customWidth="1"/>
    <col min="10756" max="10757" width="12.625" style="9" customWidth="1"/>
    <col min="10758" max="10758" width="57.5" style="9" customWidth="1"/>
    <col min="10759" max="10759" width="6.125" style="9" customWidth="1"/>
    <col min="10760" max="10760" width="8.375" style="9" customWidth="1"/>
    <col min="10761" max="10761" width="8.125" style="9" customWidth="1"/>
    <col min="10762" max="10762" width="5.875" style="9" customWidth="1"/>
    <col min="10763" max="10763" width="44.875" style="9" customWidth="1"/>
    <col min="10764" max="10764" width="33.125" style="9" customWidth="1"/>
    <col min="10765" max="10765" width="19.875" style="9" customWidth="1"/>
    <col min="10766" max="10766" width="13.875" style="9" customWidth="1"/>
    <col min="10767" max="10767" width="8.875" style="9" customWidth="1"/>
    <col min="10768" max="10768" width="10.875" style="9" bestFit="1" customWidth="1"/>
    <col min="10769" max="10769" width="15.125" style="9" customWidth="1"/>
    <col min="10770" max="10770" width="15.625" style="9" customWidth="1"/>
    <col min="10771" max="11009" width="9" style="9"/>
    <col min="11010" max="11010" width="14.625" style="9" customWidth="1"/>
    <col min="11011" max="11011" width="10" style="9" customWidth="1"/>
    <col min="11012" max="11013" width="12.625" style="9" customWidth="1"/>
    <col min="11014" max="11014" width="57.5" style="9" customWidth="1"/>
    <col min="11015" max="11015" width="6.125" style="9" customWidth="1"/>
    <col min="11016" max="11016" width="8.375" style="9" customWidth="1"/>
    <col min="11017" max="11017" width="8.125" style="9" customWidth="1"/>
    <col min="11018" max="11018" width="5.875" style="9" customWidth="1"/>
    <col min="11019" max="11019" width="44.875" style="9" customWidth="1"/>
    <col min="11020" max="11020" width="33.125" style="9" customWidth="1"/>
    <col min="11021" max="11021" width="19.875" style="9" customWidth="1"/>
    <col min="11022" max="11022" width="13.875" style="9" customWidth="1"/>
    <col min="11023" max="11023" width="8.875" style="9" customWidth="1"/>
    <col min="11024" max="11024" width="10.875" style="9" bestFit="1" customWidth="1"/>
    <col min="11025" max="11025" width="15.125" style="9" customWidth="1"/>
    <col min="11026" max="11026" width="15.625" style="9" customWidth="1"/>
    <col min="11027" max="11265" width="9" style="9"/>
    <col min="11266" max="11266" width="14.625" style="9" customWidth="1"/>
    <col min="11267" max="11267" width="10" style="9" customWidth="1"/>
    <col min="11268" max="11269" width="12.625" style="9" customWidth="1"/>
    <col min="11270" max="11270" width="57.5" style="9" customWidth="1"/>
    <col min="11271" max="11271" width="6.125" style="9" customWidth="1"/>
    <col min="11272" max="11272" width="8.375" style="9" customWidth="1"/>
    <col min="11273" max="11273" width="8.125" style="9" customWidth="1"/>
    <col min="11274" max="11274" width="5.875" style="9" customWidth="1"/>
    <col min="11275" max="11275" width="44.875" style="9" customWidth="1"/>
    <col min="11276" max="11276" width="33.125" style="9" customWidth="1"/>
    <col min="11277" max="11277" width="19.875" style="9" customWidth="1"/>
    <col min="11278" max="11278" width="13.875" style="9" customWidth="1"/>
    <col min="11279" max="11279" width="8.875" style="9" customWidth="1"/>
    <col min="11280" max="11280" width="10.875" style="9" bestFit="1" customWidth="1"/>
    <col min="11281" max="11281" width="15.125" style="9" customWidth="1"/>
    <col min="11282" max="11282" width="15.625" style="9" customWidth="1"/>
    <col min="11283" max="11521" width="9" style="9"/>
    <col min="11522" max="11522" width="14.625" style="9" customWidth="1"/>
    <col min="11523" max="11523" width="10" style="9" customWidth="1"/>
    <col min="11524" max="11525" width="12.625" style="9" customWidth="1"/>
    <col min="11526" max="11526" width="57.5" style="9" customWidth="1"/>
    <col min="11527" max="11527" width="6.125" style="9" customWidth="1"/>
    <col min="11528" max="11528" width="8.375" style="9" customWidth="1"/>
    <col min="11529" max="11529" width="8.125" style="9" customWidth="1"/>
    <col min="11530" max="11530" width="5.875" style="9" customWidth="1"/>
    <col min="11531" max="11531" width="44.875" style="9" customWidth="1"/>
    <col min="11532" max="11532" width="33.125" style="9" customWidth="1"/>
    <col min="11533" max="11533" width="19.875" style="9" customWidth="1"/>
    <col min="11534" max="11534" width="13.875" style="9" customWidth="1"/>
    <col min="11535" max="11535" width="8.875" style="9" customWidth="1"/>
    <col min="11536" max="11536" width="10.875" style="9" bestFit="1" customWidth="1"/>
    <col min="11537" max="11537" width="15.125" style="9" customWidth="1"/>
    <col min="11538" max="11538" width="15.625" style="9" customWidth="1"/>
    <col min="11539" max="11777" width="9" style="9"/>
    <col min="11778" max="11778" width="14.625" style="9" customWidth="1"/>
    <col min="11779" max="11779" width="10" style="9" customWidth="1"/>
    <col min="11780" max="11781" width="12.625" style="9" customWidth="1"/>
    <col min="11782" max="11782" width="57.5" style="9" customWidth="1"/>
    <col min="11783" max="11783" width="6.125" style="9" customWidth="1"/>
    <col min="11784" max="11784" width="8.375" style="9" customWidth="1"/>
    <col min="11785" max="11785" width="8.125" style="9" customWidth="1"/>
    <col min="11786" max="11786" width="5.875" style="9" customWidth="1"/>
    <col min="11787" max="11787" width="44.875" style="9" customWidth="1"/>
    <col min="11788" max="11788" width="33.125" style="9" customWidth="1"/>
    <col min="11789" max="11789" width="19.875" style="9" customWidth="1"/>
    <col min="11790" max="11790" width="13.875" style="9" customWidth="1"/>
    <col min="11791" max="11791" width="8.875" style="9" customWidth="1"/>
    <col min="11792" max="11792" width="10.875" style="9" bestFit="1" customWidth="1"/>
    <col min="11793" max="11793" width="15.125" style="9" customWidth="1"/>
    <col min="11794" max="11794" width="15.625" style="9" customWidth="1"/>
    <col min="11795" max="12033" width="9" style="9"/>
    <col min="12034" max="12034" width="14.625" style="9" customWidth="1"/>
    <col min="12035" max="12035" width="10" style="9" customWidth="1"/>
    <col min="12036" max="12037" width="12.625" style="9" customWidth="1"/>
    <col min="12038" max="12038" width="57.5" style="9" customWidth="1"/>
    <col min="12039" max="12039" width="6.125" style="9" customWidth="1"/>
    <col min="12040" max="12040" width="8.375" style="9" customWidth="1"/>
    <col min="12041" max="12041" width="8.125" style="9" customWidth="1"/>
    <col min="12042" max="12042" width="5.875" style="9" customWidth="1"/>
    <col min="12043" max="12043" width="44.875" style="9" customWidth="1"/>
    <col min="12044" max="12044" width="33.125" style="9" customWidth="1"/>
    <col min="12045" max="12045" width="19.875" style="9" customWidth="1"/>
    <col min="12046" max="12046" width="13.875" style="9" customWidth="1"/>
    <col min="12047" max="12047" width="8.875" style="9" customWidth="1"/>
    <col min="12048" max="12048" width="10.875" style="9" bestFit="1" customWidth="1"/>
    <col min="12049" max="12049" width="15.125" style="9" customWidth="1"/>
    <col min="12050" max="12050" width="15.625" style="9" customWidth="1"/>
    <col min="12051" max="12289" width="9" style="9"/>
    <col min="12290" max="12290" width="14.625" style="9" customWidth="1"/>
    <col min="12291" max="12291" width="10" style="9" customWidth="1"/>
    <col min="12292" max="12293" width="12.625" style="9" customWidth="1"/>
    <col min="12294" max="12294" width="57.5" style="9" customWidth="1"/>
    <col min="12295" max="12295" width="6.125" style="9" customWidth="1"/>
    <col min="12296" max="12296" width="8.375" style="9" customWidth="1"/>
    <col min="12297" max="12297" width="8.125" style="9" customWidth="1"/>
    <col min="12298" max="12298" width="5.875" style="9" customWidth="1"/>
    <col min="12299" max="12299" width="44.875" style="9" customWidth="1"/>
    <col min="12300" max="12300" width="33.125" style="9" customWidth="1"/>
    <col min="12301" max="12301" width="19.875" style="9" customWidth="1"/>
    <col min="12302" max="12302" width="13.875" style="9" customWidth="1"/>
    <col min="12303" max="12303" width="8.875" style="9" customWidth="1"/>
    <col min="12304" max="12304" width="10.875" style="9" bestFit="1" customWidth="1"/>
    <col min="12305" max="12305" width="15.125" style="9" customWidth="1"/>
    <col min="12306" max="12306" width="15.625" style="9" customWidth="1"/>
    <col min="12307" max="12545" width="9" style="9"/>
    <col min="12546" max="12546" width="14.625" style="9" customWidth="1"/>
    <col min="12547" max="12547" width="10" style="9" customWidth="1"/>
    <col min="12548" max="12549" width="12.625" style="9" customWidth="1"/>
    <col min="12550" max="12550" width="57.5" style="9" customWidth="1"/>
    <col min="12551" max="12551" width="6.125" style="9" customWidth="1"/>
    <col min="12552" max="12552" width="8.375" style="9" customWidth="1"/>
    <col min="12553" max="12553" width="8.125" style="9" customWidth="1"/>
    <col min="12554" max="12554" width="5.875" style="9" customWidth="1"/>
    <col min="12555" max="12555" width="44.875" style="9" customWidth="1"/>
    <col min="12556" max="12556" width="33.125" style="9" customWidth="1"/>
    <col min="12557" max="12557" width="19.875" style="9" customWidth="1"/>
    <col min="12558" max="12558" width="13.875" style="9" customWidth="1"/>
    <col min="12559" max="12559" width="8.875" style="9" customWidth="1"/>
    <col min="12560" max="12560" width="10.875" style="9" bestFit="1" customWidth="1"/>
    <col min="12561" max="12561" width="15.125" style="9" customWidth="1"/>
    <col min="12562" max="12562" width="15.625" style="9" customWidth="1"/>
    <col min="12563" max="12801" width="9" style="9"/>
    <col min="12802" max="12802" width="14.625" style="9" customWidth="1"/>
    <col min="12803" max="12803" width="10" style="9" customWidth="1"/>
    <col min="12804" max="12805" width="12.625" style="9" customWidth="1"/>
    <col min="12806" max="12806" width="57.5" style="9" customWidth="1"/>
    <col min="12807" max="12807" width="6.125" style="9" customWidth="1"/>
    <col min="12808" max="12808" width="8.375" style="9" customWidth="1"/>
    <col min="12809" max="12809" width="8.125" style="9" customWidth="1"/>
    <col min="12810" max="12810" width="5.875" style="9" customWidth="1"/>
    <col min="12811" max="12811" width="44.875" style="9" customWidth="1"/>
    <col min="12812" max="12812" width="33.125" style="9" customWidth="1"/>
    <col min="12813" max="12813" width="19.875" style="9" customWidth="1"/>
    <col min="12814" max="12814" width="13.875" style="9" customWidth="1"/>
    <col min="12815" max="12815" width="8.875" style="9" customWidth="1"/>
    <col min="12816" max="12816" width="10.875" style="9" bestFit="1" customWidth="1"/>
    <col min="12817" max="12817" width="15.125" style="9" customWidth="1"/>
    <col min="12818" max="12818" width="15.625" style="9" customWidth="1"/>
    <col min="12819" max="13057" width="9" style="9"/>
    <col min="13058" max="13058" width="14.625" style="9" customWidth="1"/>
    <col min="13059" max="13059" width="10" style="9" customWidth="1"/>
    <col min="13060" max="13061" width="12.625" style="9" customWidth="1"/>
    <col min="13062" max="13062" width="57.5" style="9" customWidth="1"/>
    <col min="13063" max="13063" width="6.125" style="9" customWidth="1"/>
    <col min="13064" max="13064" width="8.375" style="9" customWidth="1"/>
    <col min="13065" max="13065" width="8.125" style="9" customWidth="1"/>
    <col min="13066" max="13066" width="5.875" style="9" customWidth="1"/>
    <col min="13067" max="13067" width="44.875" style="9" customWidth="1"/>
    <col min="13068" max="13068" width="33.125" style="9" customWidth="1"/>
    <col min="13069" max="13069" width="19.875" style="9" customWidth="1"/>
    <col min="13070" max="13070" width="13.875" style="9" customWidth="1"/>
    <col min="13071" max="13071" width="8.875" style="9" customWidth="1"/>
    <col min="13072" max="13072" width="10.875" style="9" bestFit="1" customWidth="1"/>
    <col min="13073" max="13073" width="15.125" style="9" customWidth="1"/>
    <col min="13074" max="13074" width="15.625" style="9" customWidth="1"/>
    <col min="13075" max="13313" width="9" style="9"/>
    <col min="13314" max="13314" width="14.625" style="9" customWidth="1"/>
    <col min="13315" max="13315" width="10" style="9" customWidth="1"/>
    <col min="13316" max="13317" width="12.625" style="9" customWidth="1"/>
    <col min="13318" max="13318" width="57.5" style="9" customWidth="1"/>
    <col min="13319" max="13319" width="6.125" style="9" customWidth="1"/>
    <col min="13320" max="13320" width="8.375" style="9" customWidth="1"/>
    <col min="13321" max="13321" width="8.125" style="9" customWidth="1"/>
    <col min="13322" max="13322" width="5.875" style="9" customWidth="1"/>
    <col min="13323" max="13323" width="44.875" style="9" customWidth="1"/>
    <col min="13324" max="13324" width="33.125" style="9" customWidth="1"/>
    <col min="13325" max="13325" width="19.875" style="9" customWidth="1"/>
    <col min="13326" max="13326" width="13.875" style="9" customWidth="1"/>
    <col min="13327" max="13327" width="8.875" style="9" customWidth="1"/>
    <col min="13328" max="13328" width="10.875" style="9" bestFit="1" customWidth="1"/>
    <col min="13329" max="13329" width="15.125" style="9" customWidth="1"/>
    <col min="13330" max="13330" width="15.625" style="9" customWidth="1"/>
    <col min="13331" max="13569" width="9" style="9"/>
    <col min="13570" max="13570" width="14.625" style="9" customWidth="1"/>
    <col min="13571" max="13571" width="10" style="9" customWidth="1"/>
    <col min="13572" max="13573" width="12.625" style="9" customWidth="1"/>
    <col min="13574" max="13574" width="57.5" style="9" customWidth="1"/>
    <col min="13575" max="13575" width="6.125" style="9" customWidth="1"/>
    <col min="13576" max="13576" width="8.375" style="9" customWidth="1"/>
    <col min="13577" max="13577" width="8.125" style="9" customWidth="1"/>
    <col min="13578" max="13578" width="5.875" style="9" customWidth="1"/>
    <col min="13579" max="13579" width="44.875" style="9" customWidth="1"/>
    <col min="13580" max="13580" width="33.125" style="9" customWidth="1"/>
    <col min="13581" max="13581" width="19.875" style="9" customWidth="1"/>
    <col min="13582" max="13582" width="13.875" style="9" customWidth="1"/>
    <col min="13583" max="13583" width="8.875" style="9" customWidth="1"/>
    <col min="13584" max="13584" width="10.875" style="9" bestFit="1" customWidth="1"/>
    <col min="13585" max="13585" width="15.125" style="9" customWidth="1"/>
    <col min="13586" max="13586" width="15.625" style="9" customWidth="1"/>
    <col min="13587" max="13825" width="9" style="9"/>
    <col min="13826" max="13826" width="14.625" style="9" customWidth="1"/>
    <col min="13827" max="13827" width="10" style="9" customWidth="1"/>
    <col min="13828" max="13829" width="12.625" style="9" customWidth="1"/>
    <col min="13830" max="13830" width="57.5" style="9" customWidth="1"/>
    <col min="13831" max="13831" width="6.125" style="9" customWidth="1"/>
    <col min="13832" max="13832" width="8.375" style="9" customWidth="1"/>
    <col min="13833" max="13833" width="8.125" style="9" customWidth="1"/>
    <col min="13834" max="13834" width="5.875" style="9" customWidth="1"/>
    <col min="13835" max="13835" width="44.875" style="9" customWidth="1"/>
    <col min="13836" max="13836" width="33.125" style="9" customWidth="1"/>
    <col min="13837" max="13837" width="19.875" style="9" customWidth="1"/>
    <col min="13838" max="13838" width="13.875" style="9" customWidth="1"/>
    <col min="13839" max="13839" width="8.875" style="9" customWidth="1"/>
    <col min="13840" max="13840" width="10.875" style="9" bestFit="1" customWidth="1"/>
    <col min="13841" max="13841" width="15.125" style="9" customWidth="1"/>
    <col min="13842" max="13842" width="15.625" style="9" customWidth="1"/>
    <col min="13843" max="14081" width="9" style="9"/>
    <col min="14082" max="14082" width="14.625" style="9" customWidth="1"/>
    <col min="14083" max="14083" width="10" style="9" customWidth="1"/>
    <col min="14084" max="14085" width="12.625" style="9" customWidth="1"/>
    <col min="14086" max="14086" width="57.5" style="9" customWidth="1"/>
    <col min="14087" max="14087" width="6.125" style="9" customWidth="1"/>
    <col min="14088" max="14088" width="8.375" style="9" customWidth="1"/>
    <col min="14089" max="14089" width="8.125" style="9" customWidth="1"/>
    <col min="14090" max="14090" width="5.875" style="9" customWidth="1"/>
    <col min="14091" max="14091" width="44.875" style="9" customWidth="1"/>
    <col min="14092" max="14092" width="33.125" style="9" customWidth="1"/>
    <col min="14093" max="14093" width="19.875" style="9" customWidth="1"/>
    <col min="14094" max="14094" width="13.875" style="9" customWidth="1"/>
    <col min="14095" max="14095" width="8.875" style="9" customWidth="1"/>
    <col min="14096" max="14096" width="10.875" style="9" bestFit="1" customWidth="1"/>
    <col min="14097" max="14097" width="15.125" style="9" customWidth="1"/>
    <col min="14098" max="14098" width="15.625" style="9" customWidth="1"/>
    <col min="14099" max="14337" width="9" style="9"/>
    <col min="14338" max="14338" width="14.625" style="9" customWidth="1"/>
    <col min="14339" max="14339" width="10" style="9" customWidth="1"/>
    <col min="14340" max="14341" width="12.625" style="9" customWidth="1"/>
    <col min="14342" max="14342" width="57.5" style="9" customWidth="1"/>
    <col min="14343" max="14343" width="6.125" style="9" customWidth="1"/>
    <col min="14344" max="14344" width="8.375" style="9" customWidth="1"/>
    <col min="14345" max="14345" width="8.125" style="9" customWidth="1"/>
    <col min="14346" max="14346" width="5.875" style="9" customWidth="1"/>
    <col min="14347" max="14347" width="44.875" style="9" customWidth="1"/>
    <col min="14348" max="14348" width="33.125" style="9" customWidth="1"/>
    <col min="14349" max="14349" width="19.875" style="9" customWidth="1"/>
    <col min="14350" max="14350" width="13.875" style="9" customWidth="1"/>
    <col min="14351" max="14351" width="8.875" style="9" customWidth="1"/>
    <col min="14352" max="14352" width="10.875" style="9" bestFit="1" customWidth="1"/>
    <col min="14353" max="14353" width="15.125" style="9" customWidth="1"/>
    <col min="14354" max="14354" width="15.625" style="9" customWidth="1"/>
    <col min="14355" max="14593" width="9" style="9"/>
    <col min="14594" max="14594" width="14.625" style="9" customWidth="1"/>
    <col min="14595" max="14595" width="10" style="9" customWidth="1"/>
    <col min="14596" max="14597" width="12.625" style="9" customWidth="1"/>
    <col min="14598" max="14598" width="57.5" style="9" customWidth="1"/>
    <col min="14599" max="14599" width="6.125" style="9" customWidth="1"/>
    <col min="14600" max="14600" width="8.375" style="9" customWidth="1"/>
    <col min="14601" max="14601" width="8.125" style="9" customWidth="1"/>
    <col min="14602" max="14602" width="5.875" style="9" customWidth="1"/>
    <col min="14603" max="14603" width="44.875" style="9" customWidth="1"/>
    <col min="14604" max="14604" width="33.125" style="9" customWidth="1"/>
    <col min="14605" max="14605" width="19.875" style="9" customWidth="1"/>
    <col min="14606" max="14606" width="13.875" style="9" customWidth="1"/>
    <col min="14607" max="14607" width="8.875" style="9" customWidth="1"/>
    <col min="14608" max="14608" width="10.875" style="9" bestFit="1" customWidth="1"/>
    <col min="14609" max="14609" width="15.125" style="9" customWidth="1"/>
    <col min="14610" max="14610" width="15.625" style="9" customWidth="1"/>
    <col min="14611" max="14849" width="9" style="9"/>
    <col min="14850" max="14850" width="14.625" style="9" customWidth="1"/>
    <col min="14851" max="14851" width="10" style="9" customWidth="1"/>
    <col min="14852" max="14853" width="12.625" style="9" customWidth="1"/>
    <col min="14854" max="14854" width="57.5" style="9" customWidth="1"/>
    <col min="14855" max="14855" width="6.125" style="9" customWidth="1"/>
    <col min="14856" max="14856" width="8.375" style="9" customWidth="1"/>
    <col min="14857" max="14857" width="8.125" style="9" customWidth="1"/>
    <col min="14858" max="14858" width="5.875" style="9" customWidth="1"/>
    <col min="14859" max="14859" width="44.875" style="9" customWidth="1"/>
    <col min="14860" max="14860" width="33.125" style="9" customWidth="1"/>
    <col min="14861" max="14861" width="19.875" style="9" customWidth="1"/>
    <col min="14862" max="14862" width="13.875" style="9" customWidth="1"/>
    <col min="14863" max="14863" width="8.875" style="9" customWidth="1"/>
    <col min="14864" max="14864" width="10.875" style="9" bestFit="1" customWidth="1"/>
    <col min="14865" max="14865" width="15.125" style="9" customWidth="1"/>
    <col min="14866" max="14866" width="15.625" style="9" customWidth="1"/>
    <col min="14867" max="15105" width="9" style="9"/>
    <col min="15106" max="15106" width="14.625" style="9" customWidth="1"/>
    <col min="15107" max="15107" width="10" style="9" customWidth="1"/>
    <col min="15108" max="15109" width="12.625" style="9" customWidth="1"/>
    <col min="15110" max="15110" width="57.5" style="9" customWidth="1"/>
    <col min="15111" max="15111" width="6.125" style="9" customWidth="1"/>
    <col min="15112" max="15112" width="8.375" style="9" customWidth="1"/>
    <col min="15113" max="15113" width="8.125" style="9" customWidth="1"/>
    <col min="15114" max="15114" width="5.875" style="9" customWidth="1"/>
    <col min="15115" max="15115" width="44.875" style="9" customWidth="1"/>
    <col min="15116" max="15116" width="33.125" style="9" customWidth="1"/>
    <col min="15117" max="15117" width="19.875" style="9" customWidth="1"/>
    <col min="15118" max="15118" width="13.875" style="9" customWidth="1"/>
    <col min="15119" max="15119" width="8.875" style="9" customWidth="1"/>
    <col min="15120" max="15120" width="10.875" style="9" bestFit="1" customWidth="1"/>
    <col min="15121" max="15121" width="15.125" style="9" customWidth="1"/>
    <col min="15122" max="15122" width="15.625" style="9" customWidth="1"/>
    <col min="15123" max="15361" width="9" style="9"/>
    <col min="15362" max="15362" width="14.625" style="9" customWidth="1"/>
    <col min="15363" max="15363" width="10" style="9" customWidth="1"/>
    <col min="15364" max="15365" width="12.625" style="9" customWidth="1"/>
    <col min="15366" max="15366" width="57.5" style="9" customWidth="1"/>
    <col min="15367" max="15367" width="6.125" style="9" customWidth="1"/>
    <col min="15368" max="15368" width="8.375" style="9" customWidth="1"/>
    <col min="15369" max="15369" width="8.125" style="9" customWidth="1"/>
    <col min="15370" max="15370" width="5.875" style="9" customWidth="1"/>
    <col min="15371" max="15371" width="44.875" style="9" customWidth="1"/>
    <col min="15372" max="15372" width="33.125" style="9" customWidth="1"/>
    <col min="15373" max="15373" width="19.875" style="9" customWidth="1"/>
    <col min="15374" max="15374" width="13.875" style="9" customWidth="1"/>
    <col min="15375" max="15375" width="8.875" style="9" customWidth="1"/>
    <col min="15376" max="15376" width="10.875" style="9" bestFit="1" customWidth="1"/>
    <col min="15377" max="15377" width="15.125" style="9" customWidth="1"/>
    <col min="15378" max="15378" width="15.625" style="9" customWidth="1"/>
    <col min="15379" max="15617" width="9" style="9"/>
    <col min="15618" max="15618" width="14.625" style="9" customWidth="1"/>
    <col min="15619" max="15619" width="10" style="9" customWidth="1"/>
    <col min="15620" max="15621" width="12.625" style="9" customWidth="1"/>
    <col min="15622" max="15622" width="57.5" style="9" customWidth="1"/>
    <col min="15623" max="15623" width="6.125" style="9" customWidth="1"/>
    <col min="15624" max="15624" width="8.375" style="9" customWidth="1"/>
    <col min="15625" max="15625" width="8.125" style="9" customWidth="1"/>
    <col min="15626" max="15626" width="5.875" style="9" customWidth="1"/>
    <col min="15627" max="15627" width="44.875" style="9" customWidth="1"/>
    <col min="15628" max="15628" width="33.125" style="9" customWidth="1"/>
    <col min="15629" max="15629" width="19.875" style="9" customWidth="1"/>
    <col min="15630" max="15630" width="13.875" style="9" customWidth="1"/>
    <col min="15631" max="15631" width="8.875" style="9" customWidth="1"/>
    <col min="15632" max="15632" width="10.875" style="9" bestFit="1" customWidth="1"/>
    <col min="15633" max="15633" width="15.125" style="9" customWidth="1"/>
    <col min="15634" max="15634" width="15.625" style="9" customWidth="1"/>
    <col min="15635" max="15873" width="9" style="9"/>
    <col min="15874" max="15874" width="14.625" style="9" customWidth="1"/>
    <col min="15875" max="15875" width="10" style="9" customWidth="1"/>
    <col min="15876" max="15877" width="12.625" style="9" customWidth="1"/>
    <col min="15878" max="15878" width="57.5" style="9" customWidth="1"/>
    <col min="15879" max="15879" width="6.125" style="9" customWidth="1"/>
    <col min="15880" max="15880" width="8.375" style="9" customWidth="1"/>
    <col min="15881" max="15881" width="8.125" style="9" customWidth="1"/>
    <col min="15882" max="15882" width="5.875" style="9" customWidth="1"/>
    <col min="15883" max="15883" width="44.875" style="9" customWidth="1"/>
    <col min="15884" max="15884" width="33.125" style="9" customWidth="1"/>
    <col min="15885" max="15885" width="19.875" style="9" customWidth="1"/>
    <col min="15886" max="15886" width="13.875" style="9" customWidth="1"/>
    <col min="15887" max="15887" width="8.875" style="9" customWidth="1"/>
    <col min="15888" max="15888" width="10.875" style="9" bestFit="1" customWidth="1"/>
    <col min="15889" max="15889" width="15.125" style="9" customWidth="1"/>
    <col min="15890" max="15890" width="15.625" style="9" customWidth="1"/>
    <col min="15891" max="16129" width="9" style="9"/>
    <col min="16130" max="16130" width="14.625" style="9" customWidth="1"/>
    <col min="16131" max="16131" width="10" style="9" customWidth="1"/>
    <col min="16132" max="16133" width="12.625" style="9" customWidth="1"/>
    <col min="16134" max="16134" width="57.5" style="9" customWidth="1"/>
    <col min="16135" max="16135" width="6.125" style="9" customWidth="1"/>
    <col min="16136" max="16136" width="8.375" style="9" customWidth="1"/>
    <col min="16137" max="16137" width="8.125" style="9" customWidth="1"/>
    <col min="16138" max="16138" width="5.875" style="9" customWidth="1"/>
    <col min="16139" max="16139" width="44.875" style="9" customWidth="1"/>
    <col min="16140" max="16140" width="33.125" style="9" customWidth="1"/>
    <col min="16141" max="16141" width="19.875" style="9" customWidth="1"/>
    <col min="16142" max="16142" width="13.875" style="9" customWidth="1"/>
    <col min="16143" max="16143" width="8.875" style="9" customWidth="1"/>
    <col min="16144" max="16144" width="10.875" style="9" bestFit="1" customWidth="1"/>
    <col min="16145" max="16145" width="15.125" style="9" customWidth="1"/>
    <col min="16146" max="16146" width="15.625" style="9" customWidth="1"/>
    <col min="16147" max="16384" width="9" style="9"/>
  </cols>
  <sheetData>
    <row r="2" spans="1:18" ht="20.100000000000001" customHeight="1">
      <c r="C2" s="1" t="s">
        <v>0</v>
      </c>
      <c r="D2" s="1"/>
      <c r="E2" s="1"/>
      <c r="F2" s="2" t="s">
        <v>5643</v>
      </c>
      <c r="H2" s="4" t="s">
        <v>2</v>
      </c>
      <c r="I2" s="5"/>
      <c r="J2" s="6"/>
      <c r="K2" s="7">
        <f>SUM(I$11:I$65536)</f>
        <v>184675</v>
      </c>
    </row>
    <row r="3" spans="1:18" ht="20.100000000000001" customHeight="1">
      <c r="C3" s="1" t="s">
        <v>3</v>
      </c>
      <c r="D3" s="1"/>
      <c r="E3" s="1"/>
      <c r="F3" s="13" t="s">
        <v>5644</v>
      </c>
    </row>
    <row r="4" spans="1:18" ht="20.100000000000001" customHeight="1">
      <c r="C4" s="1" t="s">
        <v>5</v>
      </c>
      <c r="D4" s="1"/>
      <c r="E4" s="1"/>
      <c r="F4" s="13">
        <v>20</v>
      </c>
      <c r="K4" s="1746" t="s">
        <v>5645</v>
      </c>
      <c r="L4" s="1747"/>
    </row>
    <row r="5" spans="1:18" ht="20.100000000000001" customHeight="1">
      <c r="C5" s="1" t="s">
        <v>6</v>
      </c>
      <c r="D5" s="1"/>
      <c r="E5" s="1"/>
      <c r="F5" s="16">
        <v>45257</v>
      </c>
      <c r="H5" s="1716" t="s">
        <v>1493</v>
      </c>
      <c r="K5" s="1748" t="s">
        <v>5646</v>
      </c>
      <c r="L5" s="1749"/>
    </row>
    <row r="6" spans="1:18" ht="20.100000000000001" customHeight="1">
      <c r="C6" s="1" t="s">
        <v>7</v>
      </c>
      <c r="D6" s="1"/>
      <c r="E6" s="1"/>
      <c r="F6" s="16">
        <v>45258</v>
      </c>
      <c r="H6" s="1716"/>
    </row>
    <row r="8" spans="1:18" s="8" customFormat="1" ht="19.5" customHeight="1">
      <c r="B8" s="1750" t="s">
        <v>5647</v>
      </c>
      <c r="C8" s="17" t="s">
        <v>8</v>
      </c>
      <c r="D8" s="17" t="s">
        <v>9</v>
      </c>
      <c r="E8" s="17" t="s">
        <v>10</v>
      </c>
      <c r="F8" s="18" t="s">
        <v>11</v>
      </c>
      <c r="G8" s="18" t="s">
        <v>12</v>
      </c>
      <c r="H8" s="18" t="s">
        <v>13</v>
      </c>
      <c r="I8" s="22" t="s">
        <v>14</v>
      </c>
      <c r="J8" s="22" t="s">
        <v>15</v>
      </c>
      <c r="K8" s="18" t="s">
        <v>16</v>
      </c>
      <c r="L8" s="18" t="s">
        <v>17</v>
      </c>
      <c r="M8" s="18" t="s">
        <v>18</v>
      </c>
      <c r="N8" s="17" t="s">
        <v>19</v>
      </c>
      <c r="O8" s="17" t="s">
        <v>20</v>
      </c>
      <c r="P8" s="30" t="s">
        <v>21</v>
      </c>
      <c r="Q8" s="1009" t="s">
        <v>22</v>
      </c>
      <c r="R8" s="1009" t="s">
        <v>23</v>
      </c>
    </row>
    <row r="9" spans="1:18" s="8" customFormat="1" ht="19.5" customHeight="1">
      <c r="B9" s="1751"/>
      <c r="C9" s="17"/>
      <c r="D9" s="17"/>
      <c r="E9" s="17"/>
      <c r="F9" s="469"/>
      <c r="G9" s="18"/>
      <c r="H9" s="18"/>
      <c r="I9" s="22"/>
      <c r="J9" s="22"/>
      <c r="K9" s="18"/>
      <c r="L9" s="18"/>
      <c r="M9" s="18"/>
      <c r="N9" s="17"/>
      <c r="O9" s="17"/>
      <c r="P9" s="30"/>
      <c r="Q9" s="1009"/>
      <c r="R9" s="1009"/>
    </row>
    <row r="10" spans="1:18" s="8" customFormat="1" ht="19.5" customHeight="1">
      <c r="B10" s="1751"/>
      <c r="C10" s="17"/>
      <c r="D10" s="1826" t="s">
        <v>3282</v>
      </c>
      <c r="E10" s="1827"/>
      <c r="F10" s="1827"/>
      <c r="G10" s="1828"/>
      <c r="H10" s="18"/>
      <c r="I10" s="22"/>
      <c r="J10" s="22"/>
      <c r="K10" s="18"/>
      <c r="L10" s="18"/>
      <c r="M10" s="18"/>
      <c r="N10" s="17"/>
      <c r="O10" s="17"/>
      <c r="P10" s="30"/>
      <c r="Q10" s="1009"/>
      <c r="R10" s="1009"/>
    </row>
    <row r="11" spans="1:18" s="1766" customFormat="1" ht="18" customHeight="1">
      <c r="A11" s="18" t="s">
        <v>2321</v>
      </c>
      <c r="B11" s="1772"/>
      <c r="C11" s="17">
        <v>1</v>
      </c>
      <c r="D11" s="1395" t="s">
        <v>2531</v>
      </c>
      <c r="E11" s="903" t="s">
        <v>2322</v>
      </c>
      <c r="F11" s="1829" t="s">
        <v>5756</v>
      </c>
      <c r="G11" s="318">
        <v>1</v>
      </c>
      <c r="H11" s="1830">
        <v>7000</v>
      </c>
      <c r="I11" s="94">
        <f t="shared" ref="I11:I16" si="0">G11*H11</f>
        <v>7000</v>
      </c>
      <c r="J11" s="22"/>
      <c r="K11" s="24" t="s">
        <v>5757</v>
      </c>
      <c r="L11" s="1235"/>
      <c r="M11" s="1762"/>
      <c r="N11" s="1763">
        <v>45238</v>
      </c>
      <c r="O11" s="1763"/>
      <c r="P11" s="1831">
        <v>45258</v>
      </c>
      <c r="Q11" s="1763"/>
      <c r="R11" s="1765"/>
    </row>
    <row r="12" spans="1:18" s="1766" customFormat="1" ht="18" customHeight="1">
      <c r="A12" s="1759" t="s">
        <v>276</v>
      </c>
      <c r="B12" s="1772"/>
      <c r="C12" s="17">
        <f>+C11+1</f>
        <v>2</v>
      </c>
      <c r="D12" s="360" t="s">
        <v>167</v>
      </c>
      <c r="E12" s="360" t="s">
        <v>167</v>
      </c>
      <c r="F12" s="544" t="s">
        <v>1761</v>
      </c>
      <c r="G12" s="1360"/>
      <c r="H12" s="542">
        <v>49</v>
      </c>
      <c r="I12" s="545">
        <f t="shared" si="0"/>
        <v>0</v>
      </c>
      <c r="J12" s="285"/>
      <c r="K12" s="544" t="s">
        <v>5758</v>
      </c>
      <c r="L12" s="1235"/>
      <c r="M12" s="1762"/>
      <c r="N12" s="1763"/>
      <c r="O12" s="1763"/>
      <c r="P12" s="1831"/>
      <c r="Q12" s="1763"/>
      <c r="R12" s="1765"/>
    </row>
    <row r="13" spans="1:18" s="1766" customFormat="1" ht="18" customHeight="1">
      <c r="A13" s="1759" t="s">
        <v>276</v>
      </c>
      <c r="B13" s="1760"/>
      <c r="C13" s="17">
        <f>+C12+1</f>
        <v>3</v>
      </c>
      <c r="D13" s="360" t="s">
        <v>167</v>
      </c>
      <c r="E13" s="360" t="s">
        <v>167</v>
      </c>
      <c r="F13" s="544" t="s">
        <v>871</v>
      </c>
      <c r="G13" s="1360"/>
      <c r="H13" s="542">
        <v>25</v>
      </c>
      <c r="I13" s="545">
        <f t="shared" si="0"/>
        <v>0</v>
      </c>
      <c r="J13" s="285"/>
      <c r="K13" s="544" t="s">
        <v>5680</v>
      </c>
      <c r="L13" s="1235"/>
      <c r="M13" s="1762"/>
      <c r="N13" s="1763"/>
      <c r="O13" s="1763"/>
      <c r="P13" s="1831"/>
      <c r="Q13" s="1763"/>
      <c r="R13" s="1765"/>
    </row>
    <row r="14" spans="1:18" s="1766" customFormat="1" ht="18" customHeight="1">
      <c r="A14" s="18" t="s">
        <v>2321</v>
      </c>
      <c r="B14" s="1772"/>
      <c r="C14" s="17">
        <f>+C13+1</f>
        <v>4</v>
      </c>
      <c r="D14" s="1395" t="s">
        <v>2531</v>
      </c>
      <c r="E14" s="903" t="s">
        <v>2322</v>
      </c>
      <c r="F14" s="1829" t="s">
        <v>5759</v>
      </c>
      <c r="G14" s="318">
        <v>1</v>
      </c>
      <c r="H14" s="1830">
        <v>30000</v>
      </c>
      <c r="I14" s="94">
        <f t="shared" si="0"/>
        <v>30000</v>
      </c>
      <c r="J14" s="22"/>
      <c r="K14" s="24" t="s">
        <v>5760</v>
      </c>
      <c r="L14" s="1235"/>
      <c r="M14" s="1762"/>
      <c r="N14" s="1763">
        <v>45238</v>
      </c>
      <c r="O14" s="1763"/>
      <c r="P14" s="1831">
        <v>45258</v>
      </c>
      <c r="Q14" s="1763"/>
      <c r="R14" s="1765"/>
    </row>
    <row r="15" spans="1:18" s="1766" customFormat="1" ht="18" customHeight="1">
      <c r="A15" s="1759" t="s">
        <v>276</v>
      </c>
      <c r="B15" s="1772"/>
      <c r="C15" s="17">
        <f>+C14+1</f>
        <v>5</v>
      </c>
      <c r="D15" s="18" t="s">
        <v>383</v>
      </c>
      <c r="E15" s="18" t="s">
        <v>167</v>
      </c>
      <c r="F15" s="122" t="s">
        <v>5761</v>
      </c>
      <c r="G15" s="18">
        <v>1</v>
      </c>
      <c r="H15" s="118">
        <v>183</v>
      </c>
      <c r="I15" s="118">
        <f t="shared" si="0"/>
        <v>183</v>
      </c>
      <c r="J15" s="411"/>
      <c r="K15" s="24" t="s">
        <v>5282</v>
      </c>
      <c r="L15" s="1235"/>
      <c r="M15" s="1762"/>
      <c r="N15" s="1763">
        <v>45238</v>
      </c>
      <c r="O15" s="1763"/>
      <c r="P15" s="1831"/>
      <c r="Q15" s="1763" t="s">
        <v>5762</v>
      </c>
      <c r="R15" s="1765"/>
    </row>
    <row r="16" spans="1:18" s="1766" customFormat="1" ht="18" customHeight="1">
      <c r="A16" s="1759" t="s">
        <v>276</v>
      </c>
      <c r="B16" s="1772"/>
      <c r="C16" s="17">
        <f>+C15+1</f>
        <v>6</v>
      </c>
      <c r="D16" s="18" t="s">
        <v>167</v>
      </c>
      <c r="E16" s="18" t="s">
        <v>167</v>
      </c>
      <c r="F16" s="106" t="s">
        <v>4025</v>
      </c>
      <c r="G16" s="117">
        <v>1</v>
      </c>
      <c r="H16" s="99">
        <v>284</v>
      </c>
      <c r="I16" s="118">
        <f t="shared" si="0"/>
        <v>284</v>
      </c>
      <c r="J16" s="22"/>
      <c r="K16" s="106" t="s">
        <v>4576</v>
      </c>
      <c r="L16" s="1235"/>
      <c r="M16" s="1762"/>
      <c r="N16" s="1763">
        <v>45238</v>
      </c>
      <c r="O16" s="1763"/>
      <c r="P16" s="1831"/>
      <c r="Q16" s="1763" t="s">
        <v>5762</v>
      </c>
      <c r="R16" s="1765"/>
    </row>
    <row r="17" spans="1:18" s="1766" customFormat="1" ht="18" customHeight="1">
      <c r="B17" s="1760"/>
      <c r="C17" s="17"/>
      <c r="D17" s="483"/>
      <c r="E17" s="483"/>
      <c r="F17" s="106"/>
      <c r="G17" s="117"/>
      <c r="H17" s="99"/>
      <c r="I17" s="118"/>
      <c r="J17" s="22"/>
      <c r="K17" s="106"/>
      <c r="L17" s="1762"/>
      <c r="M17" s="1762"/>
      <c r="N17" s="1763"/>
      <c r="O17" s="1763"/>
      <c r="P17" s="1831"/>
      <c r="Q17" s="1763"/>
      <c r="R17" s="1765"/>
    </row>
    <row r="18" spans="1:18" s="8" customFormat="1" ht="19.5" customHeight="1">
      <c r="B18" s="1772"/>
      <c r="C18" s="17"/>
      <c r="D18" s="17"/>
      <c r="E18" s="17"/>
      <c r="F18" s="1832">
        <f>SUM(I11:I16)</f>
        <v>37467</v>
      </c>
      <c r="G18" s="177"/>
      <c r="I18" s="118"/>
      <c r="J18" s="208"/>
      <c r="K18" s="24"/>
      <c r="L18" s="26"/>
      <c r="M18" s="18"/>
      <c r="N18" s="1763"/>
      <c r="O18" s="17"/>
      <c r="P18" s="30"/>
      <c r="Q18" s="1763"/>
      <c r="R18" s="1765"/>
    </row>
    <row r="19" spans="1:18" s="8" customFormat="1" ht="19.5" customHeight="1">
      <c r="B19" s="1772"/>
      <c r="C19" s="17"/>
      <c r="D19" s="17"/>
      <c r="E19" s="17"/>
      <c r="F19" s="321"/>
      <c r="G19" s="177"/>
      <c r="H19" s="118"/>
      <c r="I19" s="118"/>
      <c r="J19" s="208"/>
      <c r="K19" s="24"/>
      <c r="L19" s="26"/>
      <c r="M19" s="18"/>
      <c r="N19" s="1763"/>
      <c r="O19" s="17"/>
      <c r="P19" s="30"/>
      <c r="Q19" s="1763"/>
      <c r="R19" s="1765"/>
    </row>
    <row r="20" spans="1:18" s="8" customFormat="1" ht="19.5" customHeight="1">
      <c r="B20" s="1772"/>
      <c r="C20" s="17"/>
      <c r="D20" s="17"/>
      <c r="E20" s="17"/>
      <c r="F20" s="321"/>
      <c r="G20" s="177"/>
      <c r="H20" s="118"/>
      <c r="I20" s="118"/>
      <c r="J20" s="208"/>
      <c r="K20" s="24"/>
      <c r="L20" s="26"/>
      <c r="M20" s="18"/>
      <c r="N20" s="1763"/>
      <c r="O20" s="17"/>
      <c r="P20" s="30"/>
      <c r="Q20" s="1763"/>
      <c r="R20" s="1765"/>
    </row>
    <row r="21" spans="1:18" s="8" customFormat="1" ht="19.5" customHeight="1">
      <c r="B21" s="1772"/>
      <c r="C21" s="17"/>
      <c r="D21" s="1833" t="s">
        <v>5763</v>
      </c>
      <c r="E21" s="1834"/>
      <c r="F21" s="1834"/>
      <c r="G21" s="1835"/>
      <c r="H21" s="118"/>
      <c r="I21" s="118"/>
      <c r="J21" s="208"/>
      <c r="K21" s="24"/>
      <c r="L21" s="26"/>
      <c r="M21" s="18"/>
      <c r="N21" s="1763"/>
      <c r="O21" s="17"/>
      <c r="P21" s="30"/>
      <c r="Q21" s="1763"/>
      <c r="R21" s="1765"/>
    </row>
    <row r="22" spans="1:18" s="8" customFormat="1" ht="19.5" customHeight="1">
      <c r="A22" s="210" t="s">
        <v>628</v>
      </c>
      <c r="B22" s="1772"/>
      <c r="C22" s="17">
        <f>+C16+1</f>
        <v>7</v>
      </c>
      <c r="D22" s="1836" t="s">
        <v>66</v>
      </c>
      <c r="E22" s="1258" t="s">
        <v>67</v>
      </c>
      <c r="F22" s="122" t="s">
        <v>3451</v>
      </c>
      <c r="G22" s="18">
        <v>1</v>
      </c>
      <c r="H22" s="118">
        <v>5260</v>
      </c>
      <c r="I22" s="118">
        <f t="shared" ref="I22:I45" si="1">G22*H22</f>
        <v>5260</v>
      </c>
      <c r="J22" s="411"/>
      <c r="K22" s="120" t="s">
        <v>3452</v>
      </c>
      <c r="L22" s="1219" t="s">
        <v>5764</v>
      </c>
      <c r="M22" s="18"/>
      <c r="N22" s="1763">
        <v>45238</v>
      </c>
      <c r="O22" s="17"/>
      <c r="P22" s="30"/>
      <c r="Q22" s="1763" t="s">
        <v>5765</v>
      </c>
      <c r="R22" s="1765"/>
    </row>
    <row r="23" spans="1:18" s="8" customFormat="1" ht="19.5" customHeight="1">
      <c r="A23" s="210" t="s">
        <v>628</v>
      </c>
      <c r="B23" s="1772"/>
      <c r="C23" s="17">
        <f>+C22+1</f>
        <v>8</v>
      </c>
      <c r="D23" s="18" t="s">
        <v>167</v>
      </c>
      <c r="E23" s="18" t="s">
        <v>167</v>
      </c>
      <c r="F23" s="1837" t="s">
        <v>5126</v>
      </c>
      <c r="G23" s="18">
        <v>2</v>
      </c>
      <c r="H23" s="118">
        <v>870</v>
      </c>
      <c r="I23" s="118">
        <f t="shared" si="1"/>
        <v>1740</v>
      </c>
      <c r="J23" s="411"/>
      <c r="K23" s="24" t="s">
        <v>275</v>
      </c>
      <c r="L23" s="418"/>
      <c r="M23" s="18"/>
      <c r="N23" s="1763">
        <v>45238</v>
      </c>
      <c r="O23" s="17"/>
      <c r="P23" s="30"/>
      <c r="Q23" s="1763" t="s">
        <v>5762</v>
      </c>
      <c r="R23" s="1765"/>
    </row>
    <row r="24" spans="1:18" s="8" customFormat="1" ht="19.5" customHeight="1">
      <c r="A24" s="210" t="s">
        <v>276</v>
      </c>
      <c r="B24" s="1772"/>
      <c r="C24" s="17">
        <f>+C23+1</f>
        <v>9</v>
      </c>
      <c r="D24" s="18" t="s">
        <v>167</v>
      </c>
      <c r="E24" s="18" t="s">
        <v>167</v>
      </c>
      <c r="F24" s="24" t="s">
        <v>719</v>
      </c>
      <c r="G24" s="1838">
        <v>2</v>
      </c>
      <c r="H24" s="118">
        <v>290</v>
      </c>
      <c r="I24" s="118">
        <f t="shared" si="1"/>
        <v>580</v>
      </c>
      <c r="J24" s="118"/>
      <c r="K24" s="209" t="s">
        <v>3457</v>
      </c>
      <c r="L24" s="418"/>
      <c r="M24" s="18"/>
      <c r="N24" s="1763">
        <v>45238</v>
      </c>
      <c r="O24" s="17"/>
      <c r="P24" s="30"/>
      <c r="Q24" s="1763" t="s">
        <v>5762</v>
      </c>
      <c r="R24" s="1765"/>
    </row>
    <row r="25" spans="1:18" s="8" customFormat="1" ht="19.5" customHeight="1">
      <c r="A25" s="210" t="s">
        <v>276</v>
      </c>
      <c r="B25" s="1772"/>
      <c r="C25" s="17">
        <f t="shared" ref="C25:C45" si="2">+C24+1</f>
        <v>10</v>
      </c>
      <c r="D25" s="18" t="s">
        <v>167</v>
      </c>
      <c r="E25" s="18" t="s">
        <v>167</v>
      </c>
      <c r="F25" s="24" t="s">
        <v>3458</v>
      </c>
      <c r="G25" s="1838">
        <v>1</v>
      </c>
      <c r="H25" s="1839">
        <v>320</v>
      </c>
      <c r="I25" s="118">
        <f t="shared" si="1"/>
        <v>320</v>
      </c>
      <c r="J25" s="118"/>
      <c r="K25" s="1225" t="s">
        <v>3459</v>
      </c>
      <c r="L25" s="418"/>
      <c r="M25" s="18"/>
      <c r="N25" s="1763">
        <v>45238</v>
      </c>
      <c r="O25" s="17"/>
      <c r="P25" s="30"/>
      <c r="Q25" s="1763" t="s">
        <v>5762</v>
      </c>
      <c r="R25" s="1765"/>
    </row>
    <row r="26" spans="1:18" s="8" customFormat="1" ht="19.5" customHeight="1">
      <c r="A26" s="210" t="s">
        <v>276</v>
      </c>
      <c r="B26" s="1772"/>
      <c r="C26" s="17">
        <f t="shared" si="2"/>
        <v>11</v>
      </c>
      <c r="D26" s="18" t="s">
        <v>167</v>
      </c>
      <c r="E26" s="18" t="s">
        <v>167</v>
      </c>
      <c r="F26" s="24" t="s">
        <v>3460</v>
      </c>
      <c r="G26" s="1840">
        <v>1</v>
      </c>
      <c r="H26" s="118">
        <v>80</v>
      </c>
      <c r="I26" s="93">
        <f t="shared" si="1"/>
        <v>80</v>
      </c>
      <c r="J26" s="119"/>
      <c r="K26" s="209" t="s">
        <v>3461</v>
      </c>
      <c r="L26" s="418"/>
      <c r="M26" s="18"/>
      <c r="N26" s="1763">
        <v>45238</v>
      </c>
      <c r="O26" s="17"/>
      <c r="P26" s="30"/>
      <c r="Q26" s="1763" t="s">
        <v>5762</v>
      </c>
      <c r="R26" s="1765"/>
    </row>
    <row r="27" spans="1:18" s="8" customFormat="1" ht="19.5" customHeight="1">
      <c r="A27" s="210" t="s">
        <v>276</v>
      </c>
      <c r="B27" s="1772"/>
      <c r="C27" s="17">
        <f>+C26+1</f>
        <v>12</v>
      </c>
      <c r="D27" s="18" t="s">
        <v>167</v>
      </c>
      <c r="E27" s="18" t="s">
        <v>167</v>
      </c>
      <c r="F27" s="24" t="s">
        <v>3462</v>
      </c>
      <c r="G27" s="1838">
        <v>1</v>
      </c>
      <c r="H27" s="118">
        <v>90</v>
      </c>
      <c r="I27" s="93">
        <f t="shared" si="1"/>
        <v>90</v>
      </c>
      <c r="J27" s="22"/>
      <c r="K27" s="209" t="s">
        <v>3461</v>
      </c>
      <c r="L27" s="418"/>
      <c r="M27" s="18"/>
      <c r="N27" s="1763">
        <v>45238</v>
      </c>
      <c r="O27" s="17"/>
      <c r="P27" s="30"/>
      <c r="Q27" s="1763" t="s">
        <v>5762</v>
      </c>
      <c r="R27" s="1765"/>
    </row>
    <row r="28" spans="1:18" s="8" customFormat="1" ht="19.5" customHeight="1">
      <c r="A28" s="210" t="s">
        <v>3463</v>
      </c>
      <c r="B28" s="1772"/>
      <c r="C28" s="17">
        <f t="shared" si="2"/>
        <v>13</v>
      </c>
      <c r="D28" s="903" t="s">
        <v>2322</v>
      </c>
      <c r="E28" s="903" t="s">
        <v>2322</v>
      </c>
      <c r="F28" s="1227" t="s">
        <v>3464</v>
      </c>
      <c r="G28" s="1228">
        <v>1</v>
      </c>
      <c r="H28" s="1229">
        <v>7500</v>
      </c>
      <c r="I28" s="93">
        <f t="shared" si="1"/>
        <v>7500</v>
      </c>
      <c r="J28" s="871"/>
      <c r="K28" s="209" t="s">
        <v>3465</v>
      </c>
      <c r="L28" s="418"/>
      <c r="M28" s="18"/>
      <c r="N28" s="1763">
        <v>45238</v>
      </c>
      <c r="O28" s="17"/>
      <c r="P28" s="30">
        <v>45258</v>
      </c>
      <c r="Q28" s="1763"/>
      <c r="R28" s="1765"/>
    </row>
    <row r="29" spans="1:18" s="8" customFormat="1" ht="19.5" customHeight="1">
      <c r="A29" s="210" t="s">
        <v>269</v>
      </c>
      <c r="B29" s="1772"/>
      <c r="C29" s="17">
        <f t="shared" si="2"/>
        <v>14</v>
      </c>
      <c r="D29" s="52" t="s">
        <v>167</v>
      </c>
      <c r="E29" s="52" t="s">
        <v>167</v>
      </c>
      <c r="F29" s="321" t="s">
        <v>3468</v>
      </c>
      <c r="G29" s="141">
        <v>1</v>
      </c>
      <c r="H29" s="109">
        <v>4258</v>
      </c>
      <c r="I29" s="118">
        <f>G29*H29</f>
        <v>4258</v>
      </c>
      <c r="J29" s="208"/>
      <c r="K29" s="24" t="s">
        <v>3469</v>
      </c>
      <c r="L29" s="418"/>
      <c r="M29" s="18"/>
      <c r="N29" s="1763">
        <v>45238</v>
      </c>
      <c r="O29" s="17"/>
      <c r="P29" s="30"/>
      <c r="Q29" s="1763" t="s">
        <v>5762</v>
      </c>
      <c r="R29" s="1765"/>
    </row>
    <row r="30" spans="1:18" s="8" customFormat="1" ht="19.5" customHeight="1">
      <c r="A30" s="210" t="s">
        <v>269</v>
      </c>
      <c r="B30" s="1772"/>
      <c r="C30" s="17">
        <f>+C29+1</f>
        <v>15</v>
      </c>
      <c r="D30" s="52" t="s">
        <v>167</v>
      </c>
      <c r="E30" s="52" t="s">
        <v>167</v>
      </c>
      <c r="F30" s="321" t="s">
        <v>3470</v>
      </c>
      <c r="G30" s="54">
        <v>1</v>
      </c>
      <c r="H30" s="109">
        <v>1810</v>
      </c>
      <c r="I30" s="118">
        <f>G30*H30</f>
        <v>1810</v>
      </c>
      <c r="J30" s="411"/>
      <c r="K30" s="24" t="s">
        <v>3471</v>
      </c>
      <c r="L30" s="418"/>
      <c r="M30" s="18"/>
      <c r="N30" s="1763">
        <v>45238</v>
      </c>
      <c r="O30" s="17"/>
      <c r="P30" s="30"/>
      <c r="Q30" s="1763" t="s">
        <v>5762</v>
      </c>
      <c r="R30" s="1765"/>
    </row>
    <row r="31" spans="1:18" s="8" customFormat="1" ht="19.5" customHeight="1">
      <c r="A31" s="210" t="s">
        <v>276</v>
      </c>
      <c r="B31" s="1772"/>
      <c r="C31" s="17">
        <f>+C30+1</f>
        <v>16</v>
      </c>
      <c r="D31" s="52" t="s">
        <v>167</v>
      </c>
      <c r="E31" s="52" t="s">
        <v>167</v>
      </c>
      <c r="F31" s="321" t="s">
        <v>3472</v>
      </c>
      <c r="G31" s="54">
        <v>6</v>
      </c>
      <c r="H31" s="109">
        <v>24</v>
      </c>
      <c r="I31" s="118">
        <f>G31*H31</f>
        <v>144</v>
      </c>
      <c r="J31" s="411"/>
      <c r="K31" s="24" t="s">
        <v>3473</v>
      </c>
      <c r="L31" s="418"/>
      <c r="M31" s="18"/>
      <c r="N31" s="1763">
        <v>45238</v>
      </c>
      <c r="O31" s="17"/>
      <c r="P31" s="30"/>
      <c r="Q31" s="1763" t="s">
        <v>5762</v>
      </c>
      <c r="R31" s="1765"/>
    </row>
    <row r="32" spans="1:18" s="8" customFormat="1" ht="19.5" customHeight="1">
      <c r="A32" s="210" t="s">
        <v>2321</v>
      </c>
      <c r="B32" s="1772"/>
      <c r="C32" s="17">
        <f>+C31+1</f>
        <v>17</v>
      </c>
      <c r="D32" s="903" t="s">
        <v>2322</v>
      </c>
      <c r="E32" s="903" t="s">
        <v>2322</v>
      </c>
      <c r="F32" s="1233" t="s">
        <v>3474</v>
      </c>
      <c r="G32" s="318">
        <v>1</v>
      </c>
      <c r="H32" s="1234">
        <v>9000</v>
      </c>
      <c r="I32" s="118">
        <f t="shared" si="1"/>
        <v>9000</v>
      </c>
      <c r="J32" s="411"/>
      <c r="K32" s="24" t="s">
        <v>3475</v>
      </c>
      <c r="L32" s="418" t="s">
        <v>3476</v>
      </c>
      <c r="M32" s="18"/>
      <c r="N32" s="1763">
        <v>45238</v>
      </c>
      <c r="O32" s="17"/>
      <c r="P32" s="30">
        <v>45258</v>
      </c>
      <c r="Q32" s="1763"/>
      <c r="R32" s="1765"/>
    </row>
    <row r="33" spans="1:18" s="8" customFormat="1" ht="19.5" customHeight="1">
      <c r="A33" s="210" t="s">
        <v>2321</v>
      </c>
      <c r="B33" s="1772"/>
      <c r="C33" s="17">
        <f t="shared" si="2"/>
        <v>18</v>
      </c>
      <c r="D33" s="903" t="s">
        <v>2322</v>
      </c>
      <c r="E33" s="903" t="s">
        <v>2322</v>
      </c>
      <c r="F33" s="1233" t="s">
        <v>3477</v>
      </c>
      <c r="G33" s="318">
        <v>1</v>
      </c>
      <c r="H33" s="1234">
        <v>18500</v>
      </c>
      <c r="I33" s="118">
        <f t="shared" si="1"/>
        <v>18500</v>
      </c>
      <c r="J33" s="411"/>
      <c r="K33" s="24" t="s">
        <v>3478</v>
      </c>
      <c r="L33" s="416" t="s">
        <v>3479</v>
      </c>
      <c r="M33" s="18"/>
      <c r="N33" s="1763">
        <v>45238</v>
      </c>
      <c r="O33" s="17"/>
      <c r="P33" s="30">
        <v>45258</v>
      </c>
      <c r="Q33" s="1763"/>
      <c r="R33" s="1765"/>
    </row>
    <row r="34" spans="1:18" s="8" customFormat="1" ht="19.5" customHeight="1">
      <c r="A34" s="210" t="s">
        <v>628</v>
      </c>
      <c r="B34" s="1772"/>
      <c r="C34" s="17">
        <f t="shared" si="2"/>
        <v>19</v>
      </c>
      <c r="D34" s="18" t="s">
        <v>167</v>
      </c>
      <c r="E34" s="18" t="s">
        <v>167</v>
      </c>
      <c r="F34" s="321" t="s">
        <v>5766</v>
      </c>
      <c r="G34" s="18">
        <v>1</v>
      </c>
      <c r="H34" s="118">
        <v>280</v>
      </c>
      <c r="I34" s="118">
        <f t="shared" si="1"/>
        <v>280</v>
      </c>
      <c r="J34" s="411"/>
      <c r="K34" s="24" t="s">
        <v>275</v>
      </c>
      <c r="L34" s="418"/>
      <c r="M34" s="18"/>
      <c r="N34" s="1763">
        <v>45238</v>
      </c>
      <c r="O34" s="17"/>
      <c r="P34" s="30"/>
      <c r="Q34" s="1763" t="s">
        <v>5762</v>
      </c>
      <c r="R34" s="1765"/>
    </row>
    <row r="35" spans="1:18" s="8" customFormat="1" ht="19.5" customHeight="1">
      <c r="A35" s="210" t="s">
        <v>276</v>
      </c>
      <c r="B35" s="1772"/>
      <c r="C35" s="17">
        <f t="shared" si="2"/>
        <v>20</v>
      </c>
      <c r="D35" s="18" t="s">
        <v>167</v>
      </c>
      <c r="E35" s="18" t="s">
        <v>167</v>
      </c>
      <c r="F35" s="122" t="s">
        <v>3481</v>
      </c>
      <c r="G35" s="18">
        <v>1</v>
      </c>
      <c r="H35" s="118">
        <v>360</v>
      </c>
      <c r="I35" s="118">
        <f t="shared" si="1"/>
        <v>360</v>
      </c>
      <c r="J35" s="411"/>
      <c r="K35" s="24" t="s">
        <v>3482</v>
      </c>
      <c r="L35" s="418"/>
      <c r="M35" s="18"/>
      <c r="N35" s="1763">
        <v>45238</v>
      </c>
      <c r="O35" s="17"/>
      <c r="P35" s="30"/>
      <c r="Q35" s="1763" t="s">
        <v>5762</v>
      </c>
      <c r="R35" s="1765"/>
    </row>
    <row r="36" spans="1:18" s="8" customFormat="1" ht="19.5" customHeight="1">
      <c r="A36" s="210" t="s">
        <v>2321</v>
      </c>
      <c r="B36" s="1772"/>
      <c r="C36" s="17">
        <f t="shared" si="2"/>
        <v>21</v>
      </c>
      <c r="D36" s="903" t="s">
        <v>2322</v>
      </c>
      <c r="E36" s="903" t="s">
        <v>2322</v>
      </c>
      <c r="F36" s="1233" t="s">
        <v>3483</v>
      </c>
      <c r="G36" s="318">
        <v>1</v>
      </c>
      <c r="H36" s="1234">
        <v>13500</v>
      </c>
      <c r="I36" s="118">
        <f t="shared" si="1"/>
        <v>13500</v>
      </c>
      <c r="J36" s="411"/>
      <c r="K36" s="24" t="s">
        <v>5767</v>
      </c>
      <c r="L36" s="1235" t="s">
        <v>3484</v>
      </c>
      <c r="M36" s="18"/>
      <c r="N36" s="1763">
        <v>45238</v>
      </c>
      <c r="O36" s="17"/>
      <c r="P36" s="30">
        <v>45258</v>
      </c>
      <c r="Q36" s="1763"/>
      <c r="R36" s="1765"/>
    </row>
    <row r="37" spans="1:18" s="8" customFormat="1" ht="19.5" customHeight="1">
      <c r="A37" s="210" t="s">
        <v>2321</v>
      </c>
      <c r="B37" s="1772"/>
      <c r="C37" s="17">
        <f t="shared" si="2"/>
        <v>22</v>
      </c>
      <c r="D37" s="903" t="s">
        <v>2322</v>
      </c>
      <c r="E37" s="903" t="s">
        <v>2322</v>
      </c>
      <c r="F37" s="1233" t="s">
        <v>3485</v>
      </c>
      <c r="G37" s="318">
        <v>1</v>
      </c>
      <c r="H37" s="1234">
        <v>23000</v>
      </c>
      <c r="I37" s="118">
        <f t="shared" si="1"/>
        <v>23000</v>
      </c>
      <c r="J37" s="411"/>
      <c r="K37" s="24" t="s">
        <v>5768</v>
      </c>
      <c r="L37" s="1236" t="s">
        <v>3486</v>
      </c>
      <c r="M37" s="18"/>
      <c r="N37" s="1763">
        <v>45238</v>
      </c>
      <c r="O37" s="17"/>
      <c r="P37" s="30">
        <v>45258</v>
      </c>
      <c r="Q37" s="1763"/>
      <c r="R37" s="1765"/>
    </row>
    <row r="38" spans="1:18" s="8" customFormat="1" ht="19.5" customHeight="1">
      <c r="A38" s="210" t="s">
        <v>276</v>
      </c>
      <c r="B38" s="1772"/>
      <c r="C38" s="17">
        <f t="shared" si="2"/>
        <v>23</v>
      </c>
      <c r="D38" s="18" t="s">
        <v>167</v>
      </c>
      <c r="E38" s="18" t="s">
        <v>167</v>
      </c>
      <c r="F38" s="122" t="s">
        <v>2124</v>
      </c>
      <c r="G38" s="18">
        <v>4</v>
      </c>
      <c r="H38" s="118">
        <v>169</v>
      </c>
      <c r="I38" s="118">
        <f t="shared" si="1"/>
        <v>676</v>
      </c>
      <c r="J38" s="411"/>
      <c r="K38" s="24" t="s">
        <v>3099</v>
      </c>
      <c r="L38" s="418"/>
      <c r="M38" s="18"/>
      <c r="N38" s="1763">
        <v>45238</v>
      </c>
      <c r="O38" s="17"/>
      <c r="P38" s="30"/>
      <c r="Q38" s="1763" t="s">
        <v>5762</v>
      </c>
      <c r="R38" s="1765"/>
    </row>
    <row r="39" spans="1:18" s="8" customFormat="1" ht="19.5" customHeight="1">
      <c r="A39" s="210" t="s">
        <v>2321</v>
      </c>
      <c r="B39" s="1772"/>
      <c r="C39" s="17">
        <f t="shared" si="2"/>
        <v>24</v>
      </c>
      <c r="D39" s="903" t="s">
        <v>2322</v>
      </c>
      <c r="E39" s="903" t="s">
        <v>2322</v>
      </c>
      <c r="F39" s="1233" t="s">
        <v>3487</v>
      </c>
      <c r="G39" s="318">
        <v>1</v>
      </c>
      <c r="H39" s="1234">
        <v>23000</v>
      </c>
      <c r="I39" s="118">
        <f t="shared" si="1"/>
        <v>23000</v>
      </c>
      <c r="J39" s="411"/>
      <c r="K39" s="24" t="s">
        <v>5769</v>
      </c>
      <c r="L39" s="1236" t="s">
        <v>3486</v>
      </c>
      <c r="M39" s="18"/>
      <c r="N39" s="1763">
        <v>45238</v>
      </c>
      <c r="O39" s="17"/>
      <c r="P39" s="30">
        <v>45258</v>
      </c>
      <c r="Q39" s="1763"/>
      <c r="R39" s="1765"/>
    </row>
    <row r="40" spans="1:18" s="8" customFormat="1" ht="19.5" customHeight="1">
      <c r="A40" s="210" t="s">
        <v>2321</v>
      </c>
      <c r="B40" s="1772"/>
      <c r="C40" s="17">
        <f t="shared" si="2"/>
        <v>25</v>
      </c>
      <c r="D40" s="903" t="s">
        <v>2322</v>
      </c>
      <c r="E40" s="903" t="s">
        <v>2322</v>
      </c>
      <c r="F40" s="1233" t="s">
        <v>3488</v>
      </c>
      <c r="G40" s="318">
        <v>1</v>
      </c>
      <c r="H40" s="1234">
        <v>22000</v>
      </c>
      <c r="I40" s="118">
        <f t="shared" si="1"/>
        <v>22000</v>
      </c>
      <c r="J40" s="411"/>
      <c r="K40" s="24" t="s">
        <v>5770</v>
      </c>
      <c r="L40" s="1235" t="s">
        <v>3484</v>
      </c>
      <c r="M40" s="18"/>
      <c r="N40" s="1763">
        <v>45238</v>
      </c>
      <c r="O40" s="17"/>
      <c r="P40" s="30">
        <v>45258</v>
      </c>
      <c r="Q40" s="1763"/>
      <c r="R40" s="1765"/>
    </row>
    <row r="41" spans="1:18" s="8" customFormat="1" ht="19.5" customHeight="1">
      <c r="A41" s="210" t="s">
        <v>276</v>
      </c>
      <c r="B41" s="1772"/>
      <c r="C41" s="17">
        <f t="shared" si="2"/>
        <v>26</v>
      </c>
      <c r="D41" s="18" t="s">
        <v>167</v>
      </c>
      <c r="E41" s="18" t="s">
        <v>167</v>
      </c>
      <c r="F41" s="122" t="s">
        <v>3489</v>
      </c>
      <c r="G41" s="18">
        <v>1</v>
      </c>
      <c r="H41" s="118">
        <v>2510</v>
      </c>
      <c r="I41" s="118">
        <f t="shared" si="1"/>
        <v>2510</v>
      </c>
      <c r="J41" s="411"/>
      <c r="K41" s="24" t="s">
        <v>3490</v>
      </c>
      <c r="L41" s="418"/>
      <c r="M41" s="18"/>
      <c r="N41" s="1763">
        <v>45238</v>
      </c>
      <c r="O41" s="17"/>
      <c r="P41" s="30"/>
      <c r="Q41" s="1763" t="s">
        <v>5762</v>
      </c>
      <c r="R41" s="1765"/>
    </row>
    <row r="42" spans="1:18" s="8" customFormat="1" ht="19.5" customHeight="1">
      <c r="A42" s="210" t="s">
        <v>276</v>
      </c>
      <c r="B42" s="1772"/>
      <c r="C42" s="17">
        <f t="shared" si="2"/>
        <v>27</v>
      </c>
      <c r="D42" s="18" t="s">
        <v>167</v>
      </c>
      <c r="E42" s="18" t="s">
        <v>167</v>
      </c>
      <c r="F42" s="122" t="s">
        <v>5771</v>
      </c>
      <c r="G42" s="18">
        <v>1</v>
      </c>
      <c r="H42" s="118">
        <v>300</v>
      </c>
      <c r="I42" s="118">
        <f t="shared" si="1"/>
        <v>300</v>
      </c>
      <c r="J42" s="411"/>
      <c r="K42" s="24" t="s">
        <v>3493</v>
      </c>
      <c r="L42" s="418"/>
      <c r="M42" s="18"/>
      <c r="N42" s="1763">
        <v>45238</v>
      </c>
      <c r="O42" s="17"/>
      <c r="P42" s="30"/>
      <c r="Q42" s="1763" t="s">
        <v>5762</v>
      </c>
      <c r="R42" s="1765"/>
    </row>
    <row r="43" spans="1:18" s="8" customFormat="1" ht="19.5" customHeight="1">
      <c r="A43" s="210" t="s">
        <v>276</v>
      </c>
      <c r="B43" s="1772"/>
      <c r="C43" s="17">
        <f t="shared" si="2"/>
        <v>28</v>
      </c>
      <c r="D43" s="18" t="s">
        <v>167</v>
      </c>
      <c r="E43" s="18" t="s">
        <v>167</v>
      </c>
      <c r="F43" s="122" t="s">
        <v>3494</v>
      </c>
      <c r="G43" s="18">
        <v>1</v>
      </c>
      <c r="H43" s="118">
        <v>880</v>
      </c>
      <c r="I43" s="118">
        <f t="shared" si="1"/>
        <v>880</v>
      </c>
      <c r="J43" s="411"/>
      <c r="K43" s="24" t="s">
        <v>3495</v>
      </c>
      <c r="L43" s="421"/>
      <c r="M43" s="18"/>
      <c r="N43" s="1763">
        <v>45238</v>
      </c>
      <c r="O43" s="17"/>
      <c r="P43" s="30"/>
      <c r="Q43" s="1763" t="s">
        <v>5762</v>
      </c>
      <c r="R43" s="1765"/>
    </row>
    <row r="44" spans="1:18" s="8" customFormat="1" ht="19.5" customHeight="1">
      <c r="A44" s="210" t="s">
        <v>276</v>
      </c>
      <c r="B44" s="1772"/>
      <c r="C44" s="17">
        <f t="shared" si="2"/>
        <v>29</v>
      </c>
      <c r="D44" s="18" t="s">
        <v>167</v>
      </c>
      <c r="E44" s="18" t="s">
        <v>167</v>
      </c>
      <c r="F44" s="122" t="s">
        <v>3496</v>
      </c>
      <c r="G44" s="18">
        <v>2</v>
      </c>
      <c r="H44" s="118">
        <v>460</v>
      </c>
      <c r="I44" s="118">
        <f t="shared" si="1"/>
        <v>920</v>
      </c>
      <c r="J44" s="411"/>
      <c r="K44" s="24" t="s">
        <v>1506</v>
      </c>
      <c r="L44" s="421"/>
      <c r="M44" s="18"/>
      <c r="N44" s="1763">
        <v>45238</v>
      </c>
      <c r="O44" s="17"/>
      <c r="P44" s="30"/>
      <c r="Q44" s="1763" t="s">
        <v>5762</v>
      </c>
      <c r="R44" s="1765"/>
    </row>
    <row r="45" spans="1:18" s="8" customFormat="1" ht="19.5" customHeight="1">
      <c r="A45" s="210" t="s">
        <v>2321</v>
      </c>
      <c r="B45" s="1772"/>
      <c r="C45" s="17">
        <f t="shared" si="2"/>
        <v>30</v>
      </c>
      <c r="D45" s="903" t="s">
        <v>2322</v>
      </c>
      <c r="E45" s="903" t="s">
        <v>2322</v>
      </c>
      <c r="F45" s="1233" t="s">
        <v>3497</v>
      </c>
      <c r="G45" s="318">
        <v>1</v>
      </c>
      <c r="H45" s="1234">
        <v>10500</v>
      </c>
      <c r="I45" s="118">
        <f t="shared" si="1"/>
        <v>10500</v>
      </c>
      <c r="J45" s="411"/>
      <c r="K45" s="24" t="s">
        <v>5772</v>
      </c>
      <c r="L45" s="1235" t="s">
        <v>3484</v>
      </c>
      <c r="M45" s="18"/>
      <c r="N45" s="1763">
        <v>45238</v>
      </c>
      <c r="O45" s="17"/>
      <c r="P45" s="30">
        <v>45258</v>
      </c>
      <c r="Q45" s="1763"/>
      <c r="R45" s="1765"/>
    </row>
    <row r="46" spans="1:18" s="8" customFormat="1" ht="19.5" customHeight="1">
      <c r="B46" s="1772"/>
      <c r="C46" s="17"/>
      <c r="D46" s="17"/>
      <c r="E46" s="17"/>
      <c r="F46" s="122"/>
      <c r="G46" s="18"/>
      <c r="H46" s="118"/>
      <c r="I46" s="118"/>
      <c r="J46" s="411"/>
      <c r="K46" s="24"/>
      <c r="L46" s="421"/>
      <c r="M46" s="18"/>
      <c r="N46" s="1763"/>
      <c r="O46" s="17"/>
      <c r="P46" s="30"/>
      <c r="Q46" s="1763"/>
      <c r="R46" s="1765"/>
    </row>
    <row r="47" spans="1:18" s="8" customFormat="1" ht="19.5" customHeight="1">
      <c r="B47" s="1772"/>
      <c r="C47" s="17"/>
      <c r="D47" s="17"/>
      <c r="E47" s="17"/>
      <c r="F47" s="1841">
        <f>SUM(I22:I45)</f>
        <v>147208</v>
      </c>
      <c r="G47" s="18"/>
      <c r="H47" s="118"/>
      <c r="I47" s="18"/>
      <c r="J47" s="411"/>
      <c r="K47" s="26"/>
      <c r="L47" s="26"/>
      <c r="M47" s="18"/>
      <c r="N47" s="1763"/>
      <c r="O47" s="17"/>
      <c r="P47" s="30"/>
      <c r="Q47" s="1763"/>
      <c r="R47" s="1765"/>
    </row>
    <row r="48" spans="1:18" s="8" customFormat="1" ht="19.5" customHeight="1">
      <c r="B48" s="1772"/>
      <c r="C48" s="17"/>
      <c r="D48" s="17"/>
      <c r="E48" s="17"/>
      <c r="F48" s="321"/>
      <c r="G48" s="177"/>
      <c r="H48" s="118"/>
      <c r="I48" s="118"/>
      <c r="J48" s="208"/>
      <c r="K48" s="24"/>
      <c r="L48" s="26"/>
      <c r="M48" s="18"/>
      <c r="N48" s="1763"/>
      <c r="O48" s="17"/>
      <c r="P48" s="30"/>
      <c r="Q48" s="1763"/>
      <c r="R48" s="1765"/>
    </row>
    <row r="49" spans="2:18" s="8" customFormat="1" ht="19.5" customHeight="1">
      <c r="B49" s="1772"/>
      <c r="C49" s="17"/>
      <c r="D49" s="17"/>
      <c r="E49" s="17"/>
      <c r="F49" s="321"/>
      <c r="G49" s="177"/>
      <c r="H49" s="118"/>
      <c r="I49" s="118"/>
      <c r="J49" s="208"/>
      <c r="K49" s="24"/>
      <c r="L49" s="26"/>
      <c r="M49" s="18"/>
      <c r="N49" s="1763"/>
      <c r="O49" s="17"/>
      <c r="P49" s="30"/>
      <c r="Q49" s="1763"/>
      <c r="R49" s="1765"/>
    </row>
    <row r="50" spans="2:18" s="8" customFormat="1" ht="19.5" customHeight="1">
      <c r="B50" s="1772"/>
      <c r="C50" s="17"/>
      <c r="D50" s="17"/>
      <c r="E50" s="17"/>
      <c r="F50" s="321"/>
      <c r="G50" s="177"/>
      <c r="H50" s="118"/>
      <c r="I50" s="118"/>
      <c r="J50" s="208"/>
      <c r="K50" s="24"/>
      <c r="L50" s="26"/>
      <c r="M50" s="18"/>
      <c r="N50" s="1763"/>
      <c r="O50" s="17"/>
      <c r="P50" s="30"/>
      <c r="Q50" s="1763"/>
      <c r="R50" s="1765"/>
    </row>
    <row r="51" spans="2:18" s="8" customFormat="1" ht="19.5" customHeight="1">
      <c r="B51" s="1772"/>
      <c r="C51" s="17"/>
      <c r="D51" s="17"/>
      <c r="E51" s="17"/>
      <c r="F51" s="321"/>
      <c r="G51" s="177"/>
      <c r="H51" s="118"/>
      <c r="I51" s="118"/>
      <c r="J51" s="208"/>
      <c r="K51" s="24"/>
      <c r="L51" s="26"/>
      <c r="M51" s="18"/>
      <c r="N51" s="1763"/>
      <c r="O51" s="17"/>
      <c r="P51" s="30"/>
      <c r="Q51" s="1763"/>
      <c r="R51" s="1765"/>
    </row>
    <row r="52" spans="2:18" s="8" customFormat="1" ht="19.5" customHeight="1">
      <c r="B52" s="1772"/>
      <c r="C52" s="17"/>
      <c r="D52" s="17"/>
      <c r="E52" s="17"/>
      <c r="F52" s="321"/>
      <c r="G52" s="177"/>
      <c r="H52" s="118"/>
      <c r="I52" s="118"/>
      <c r="J52" s="208"/>
      <c r="K52" s="24"/>
      <c r="L52" s="26"/>
      <c r="M52" s="18"/>
      <c r="N52" s="1763"/>
      <c r="O52" s="17"/>
      <c r="P52" s="30"/>
      <c r="Q52" s="1763"/>
      <c r="R52" s="1765"/>
    </row>
    <row r="53" spans="2:18" s="8" customFormat="1" ht="19.5" customHeight="1">
      <c r="B53" s="1772"/>
      <c r="C53" s="17"/>
      <c r="D53" s="17"/>
      <c r="E53" s="17"/>
      <c r="F53" s="321"/>
      <c r="G53" s="177"/>
      <c r="H53" s="118"/>
      <c r="I53" s="118"/>
      <c r="J53" s="208"/>
      <c r="K53" s="24"/>
      <c r="L53" s="26"/>
      <c r="M53" s="18"/>
      <c r="N53" s="1763"/>
      <c r="O53" s="17"/>
      <c r="P53" s="30"/>
      <c r="Q53" s="1763"/>
      <c r="R53" s="1765"/>
    </row>
    <row r="54" spans="2:18" s="8" customFormat="1" ht="19.5" customHeight="1">
      <c r="C54" s="17"/>
      <c r="D54" s="18"/>
      <c r="E54" s="18"/>
      <c r="F54" s="1251"/>
      <c r="G54" s="177"/>
      <c r="H54" s="118"/>
      <c r="I54" s="118"/>
      <c r="J54" s="208"/>
      <c r="K54" s="209"/>
      <c r="L54" s="26"/>
      <c r="M54" s="18"/>
      <c r="N54" s="30"/>
      <c r="O54" s="17"/>
      <c r="P54" s="30"/>
      <c r="Q54" s="30"/>
      <c r="R54" s="1009"/>
    </row>
    <row r="55" spans="2:18" s="8" customFormat="1" ht="19.5" customHeight="1">
      <c r="C55" s="17"/>
      <c r="D55" s="18"/>
      <c r="E55" s="18"/>
      <c r="F55" s="1251"/>
      <c r="G55" s="177"/>
      <c r="H55" s="118"/>
      <c r="I55" s="118"/>
      <c r="J55" s="208"/>
      <c r="K55" s="209"/>
      <c r="L55" s="26"/>
      <c r="M55" s="18"/>
      <c r="N55" s="30"/>
      <c r="O55" s="17"/>
      <c r="P55" s="30"/>
      <c r="Q55" s="30"/>
      <c r="R55" s="1009"/>
    </row>
    <row r="56" spans="2:18" s="8" customFormat="1" ht="19.5" customHeight="1">
      <c r="C56" s="17"/>
      <c r="D56" s="18"/>
      <c r="E56" s="18"/>
      <c r="F56" s="1251"/>
      <c r="G56" s="177"/>
      <c r="H56" s="118"/>
      <c r="I56" s="118"/>
      <c r="J56" s="208"/>
      <c r="K56" s="209"/>
      <c r="L56" s="26"/>
      <c r="M56" s="18"/>
      <c r="N56" s="30"/>
      <c r="O56" s="17"/>
      <c r="P56" s="30"/>
      <c r="Q56" s="30"/>
      <c r="R56" s="1009"/>
    </row>
    <row r="57" spans="2:18" s="8" customFormat="1" ht="19.5" customHeight="1">
      <c r="C57" s="17"/>
      <c r="D57" s="18"/>
      <c r="E57" s="18"/>
      <c r="F57" s="176"/>
      <c r="G57" s="1808"/>
      <c r="H57" s="177"/>
      <c r="I57" s="118"/>
      <c r="J57" s="20"/>
      <c r="K57" s="209"/>
      <c r="L57" s="26"/>
      <c r="M57" s="18"/>
      <c r="N57" s="30"/>
      <c r="O57" s="17"/>
      <c r="P57" s="30"/>
      <c r="Q57" s="30"/>
      <c r="R57" s="1009"/>
    </row>
    <row r="58" spans="2:18" s="8" customFormat="1" ht="19.5" customHeight="1">
      <c r="C58" s="17"/>
      <c r="D58" s="18"/>
      <c r="E58" s="18"/>
      <c r="F58" s="176"/>
      <c r="G58" s="1808"/>
      <c r="H58" s="177"/>
      <c r="I58" s="118"/>
      <c r="J58" s="20"/>
      <c r="K58" s="209"/>
      <c r="L58" s="26"/>
      <c r="M58" s="18"/>
      <c r="N58" s="30"/>
      <c r="O58" s="17"/>
      <c r="P58" s="30"/>
      <c r="Q58" s="30"/>
      <c r="R58" s="1009"/>
    </row>
    <row r="59" spans="2:18" s="8" customFormat="1" ht="19.5" customHeight="1">
      <c r="C59" s="17"/>
      <c r="D59" s="18"/>
      <c r="E59" s="18"/>
      <c r="F59" s="176"/>
      <c r="G59" s="1808"/>
      <c r="H59" s="177"/>
      <c r="I59" s="118"/>
      <c r="J59" s="20"/>
      <c r="K59" s="209"/>
      <c r="L59" s="26"/>
      <c r="M59" s="18"/>
      <c r="N59" s="30"/>
      <c r="O59" s="17"/>
      <c r="P59" s="30"/>
      <c r="Q59" s="30"/>
      <c r="R59" s="1009"/>
    </row>
    <row r="60" spans="2:18" s="8" customFormat="1" ht="19.5" customHeight="1">
      <c r="C60" s="17"/>
      <c r="D60" s="18"/>
      <c r="E60" s="18"/>
      <c r="F60" s="1811"/>
      <c r="G60" s="1810"/>
      <c r="H60" s="18"/>
      <c r="I60" s="118"/>
      <c r="J60" s="26"/>
      <c r="K60" s="1811"/>
      <c r="L60" s="26"/>
      <c r="M60" s="18"/>
      <c r="N60" s="30"/>
      <c r="O60" s="17"/>
      <c r="P60" s="30"/>
      <c r="Q60" s="30"/>
      <c r="R60" s="1009"/>
    </row>
    <row r="61" spans="2:18" s="8" customFormat="1" ht="19.5" customHeight="1">
      <c r="C61" s="17"/>
      <c r="D61" s="18"/>
      <c r="E61" s="18"/>
      <c r="F61" s="1811"/>
      <c r="G61" s="1810"/>
      <c r="H61" s="18"/>
      <c r="I61" s="118"/>
      <c r="J61" s="26"/>
      <c r="K61" s="1811"/>
      <c r="L61" s="26"/>
      <c r="M61" s="18"/>
      <c r="N61" s="30"/>
      <c r="O61" s="17"/>
      <c r="P61" s="30"/>
      <c r="Q61" s="30"/>
      <c r="R61" s="1009"/>
    </row>
    <row r="62" spans="2:18" s="8" customFormat="1" ht="19.5" customHeight="1">
      <c r="C62" s="17"/>
      <c r="D62" s="18"/>
      <c r="E62" s="18"/>
      <c r="F62" s="1811"/>
      <c r="G62" s="1810"/>
      <c r="H62" s="18"/>
      <c r="I62" s="118"/>
      <c r="J62" s="26"/>
      <c r="K62" s="1811"/>
      <c r="L62" s="26"/>
      <c r="M62" s="18"/>
      <c r="N62" s="30"/>
      <c r="O62" s="17"/>
      <c r="P62" s="30"/>
      <c r="Q62" s="30"/>
      <c r="R62" s="1009"/>
    </row>
    <row r="63" spans="2:18" s="8" customFormat="1" ht="19.5" customHeight="1">
      <c r="C63" s="17"/>
      <c r="D63" s="18"/>
      <c r="E63" s="18"/>
      <c r="F63" s="1811"/>
      <c r="G63" s="1810"/>
      <c r="H63" s="18"/>
      <c r="I63" s="118"/>
      <c r="J63" s="26"/>
      <c r="K63" s="1811"/>
      <c r="L63" s="26"/>
      <c r="M63" s="18"/>
      <c r="N63" s="30"/>
      <c r="O63" s="17"/>
      <c r="P63" s="30"/>
      <c r="Q63" s="30"/>
      <c r="R63" s="1009"/>
    </row>
    <row r="64" spans="2:18" s="8" customFormat="1" ht="19.5" customHeight="1">
      <c r="C64" s="17"/>
      <c r="D64" s="18"/>
      <c r="E64" s="18"/>
      <c r="F64" s="1251"/>
      <c r="G64" s="177"/>
      <c r="H64" s="177"/>
      <c r="I64" s="118"/>
      <c r="J64" s="208"/>
      <c r="K64" s="209"/>
      <c r="L64" s="26"/>
      <c r="M64" s="18"/>
      <c r="N64" s="30"/>
      <c r="O64" s="17"/>
      <c r="P64" s="30"/>
      <c r="Q64" s="30"/>
      <c r="R64" s="1009"/>
    </row>
    <row r="65" spans="3:18" s="8" customFormat="1" ht="19.5" customHeight="1">
      <c r="C65" s="17"/>
      <c r="D65" s="18"/>
      <c r="E65" s="18"/>
      <c r="F65" s="1251"/>
      <c r="G65" s="177"/>
      <c r="H65" s="177"/>
      <c r="I65" s="118"/>
      <c r="J65" s="208"/>
      <c r="K65" s="209"/>
      <c r="L65" s="26"/>
      <c r="M65" s="18"/>
      <c r="N65" s="30"/>
      <c r="O65" s="17"/>
      <c r="P65" s="30"/>
      <c r="Q65" s="30"/>
      <c r="R65" s="1009"/>
    </row>
    <row r="66" spans="3:18" s="8" customFormat="1" ht="19.5" customHeight="1">
      <c r="C66" s="17"/>
      <c r="D66" s="18"/>
      <c r="E66" s="18"/>
      <c r="F66" s="1251"/>
      <c r="G66" s="177"/>
      <c r="H66" s="118"/>
      <c r="I66" s="118"/>
      <c r="J66" s="208"/>
      <c r="K66" s="209"/>
      <c r="L66" s="26"/>
      <c r="M66" s="18"/>
      <c r="N66" s="30"/>
      <c r="O66" s="17"/>
      <c r="P66" s="30"/>
      <c r="Q66" s="30"/>
      <c r="R66" s="1009"/>
    </row>
    <row r="67" spans="3:18" s="8" customFormat="1" ht="19.5" customHeight="1">
      <c r="C67" s="17"/>
      <c r="D67" s="18"/>
      <c r="E67" s="18"/>
      <c r="F67" s="1142"/>
      <c r="G67" s="177"/>
      <c r="H67" s="118"/>
      <c r="I67" s="118"/>
      <c r="J67" s="208"/>
      <c r="K67" s="209"/>
      <c r="L67" s="26"/>
      <c r="M67" s="18"/>
      <c r="N67" s="30"/>
      <c r="O67" s="17"/>
      <c r="P67" s="30"/>
      <c r="Q67" s="30"/>
      <c r="R67" s="1009"/>
    </row>
    <row r="68" spans="3:18" s="8" customFormat="1" ht="19.5" customHeight="1">
      <c r="C68" s="17"/>
      <c r="D68" s="18"/>
      <c r="E68" s="18"/>
      <c r="F68" s="1142"/>
      <c r="G68" s="177"/>
      <c r="H68" s="118"/>
      <c r="I68" s="118"/>
      <c r="J68" s="208"/>
      <c r="K68" s="209"/>
      <c r="L68" s="26"/>
      <c r="M68" s="18"/>
      <c r="N68" s="30"/>
      <c r="O68" s="17"/>
      <c r="P68" s="30"/>
      <c r="Q68" s="30"/>
      <c r="R68" s="1009"/>
    </row>
    <row r="69" spans="3:18" s="8" customFormat="1" ht="19.5" customHeight="1">
      <c r="C69" s="17"/>
      <c r="D69" s="18"/>
      <c r="E69" s="18"/>
      <c r="F69" s="1142"/>
      <c r="G69" s="177"/>
      <c r="H69" s="118"/>
      <c r="I69" s="118"/>
      <c r="J69" s="208"/>
      <c r="K69" s="209"/>
      <c r="L69" s="26"/>
      <c r="M69" s="18"/>
      <c r="N69" s="30"/>
      <c r="O69" s="17"/>
      <c r="P69" s="30"/>
      <c r="Q69" s="30"/>
      <c r="R69" s="1009"/>
    </row>
    <row r="70" spans="3:18" s="8" customFormat="1" ht="19.5" customHeight="1">
      <c r="C70" s="17"/>
      <c r="D70" s="18"/>
      <c r="E70" s="18"/>
      <c r="F70" s="1142"/>
      <c r="G70" s="177"/>
      <c r="H70" s="118"/>
      <c r="I70" s="118"/>
      <c r="J70" s="208"/>
      <c r="K70" s="209"/>
      <c r="L70" s="26"/>
      <c r="M70" s="18"/>
      <c r="N70" s="30"/>
      <c r="O70" s="17"/>
      <c r="P70" s="30"/>
      <c r="Q70" s="30"/>
      <c r="R70" s="1009"/>
    </row>
    <row r="71" spans="3:18" s="8" customFormat="1" ht="19.5" customHeight="1">
      <c r="C71" s="17"/>
      <c r="D71" s="18"/>
      <c r="E71" s="18"/>
      <c r="F71" s="1142"/>
      <c r="G71" s="177"/>
      <c r="H71" s="118"/>
      <c r="I71" s="118"/>
      <c r="J71" s="208"/>
      <c r="K71" s="209"/>
      <c r="L71" s="26"/>
      <c r="M71" s="18"/>
      <c r="N71" s="30"/>
      <c r="O71" s="17"/>
      <c r="P71" s="30"/>
      <c r="Q71" s="30"/>
      <c r="R71" s="1009"/>
    </row>
    <row r="72" spans="3:18" s="8" customFormat="1" ht="19.5" customHeight="1">
      <c r="C72" s="17"/>
      <c r="D72" s="18"/>
      <c r="E72" s="18"/>
      <c r="F72" s="1142"/>
      <c r="G72" s="177"/>
      <c r="H72" s="118"/>
      <c r="I72" s="118"/>
      <c r="J72" s="208"/>
      <c r="K72" s="209"/>
      <c r="L72" s="26"/>
      <c r="M72" s="18"/>
      <c r="N72" s="30"/>
      <c r="O72" s="17"/>
      <c r="P72" s="30"/>
      <c r="Q72" s="30"/>
      <c r="R72" s="1009"/>
    </row>
    <row r="73" spans="3:18" s="8" customFormat="1" ht="19.5" customHeight="1">
      <c r="C73" s="17"/>
      <c r="D73" s="18"/>
      <c r="E73" s="18"/>
      <c r="F73" s="1142"/>
      <c r="G73" s="177"/>
      <c r="H73" s="118"/>
      <c r="I73" s="118"/>
      <c r="J73" s="208"/>
      <c r="K73" s="209"/>
      <c r="L73" s="26"/>
      <c r="M73" s="18"/>
      <c r="N73" s="30"/>
      <c r="O73" s="17"/>
      <c r="P73" s="30"/>
      <c r="Q73" s="30"/>
      <c r="R73" s="1009"/>
    </row>
    <row r="74" spans="3:18" s="8" customFormat="1" ht="19.5" customHeight="1">
      <c r="C74" s="17"/>
      <c r="D74" s="18"/>
      <c r="E74" s="18"/>
      <c r="F74" s="1142"/>
      <c r="G74" s="177"/>
      <c r="H74" s="118"/>
      <c r="I74" s="118"/>
      <c r="J74" s="208"/>
      <c r="K74" s="209"/>
      <c r="L74" s="26"/>
      <c r="M74" s="18"/>
      <c r="N74" s="30"/>
      <c r="O74" s="17"/>
      <c r="P74" s="30"/>
      <c r="Q74" s="30"/>
      <c r="R74" s="1009"/>
    </row>
    <row r="75" spans="3:18" s="8" customFormat="1" ht="19.5" customHeight="1">
      <c r="C75" s="17"/>
      <c r="D75" s="18"/>
      <c r="E75" s="18"/>
      <c r="F75" s="1142"/>
      <c r="G75" s="177"/>
      <c r="H75" s="118"/>
      <c r="I75" s="118"/>
      <c r="J75" s="208"/>
      <c r="K75" s="209"/>
      <c r="L75" s="26"/>
      <c r="M75" s="18"/>
      <c r="N75" s="30"/>
      <c r="O75" s="17"/>
      <c r="P75" s="30"/>
      <c r="Q75" s="30"/>
      <c r="R75" s="1009"/>
    </row>
    <row r="76" spans="3:18" s="8" customFormat="1" ht="19.5" customHeight="1">
      <c r="C76" s="17"/>
      <c r="D76" s="18"/>
      <c r="E76" s="18"/>
      <c r="F76" s="1142"/>
      <c r="G76" s="177"/>
      <c r="H76" s="118"/>
      <c r="I76" s="118"/>
      <c r="J76" s="208"/>
      <c r="K76" s="209"/>
      <c r="L76" s="26"/>
      <c r="M76" s="18"/>
      <c r="N76" s="30"/>
      <c r="O76" s="17"/>
      <c r="P76" s="30"/>
      <c r="Q76" s="30"/>
      <c r="R76" s="1009"/>
    </row>
    <row r="77" spans="3:18" s="8" customFormat="1" ht="19.5" customHeight="1">
      <c r="C77" s="17"/>
      <c r="D77" s="18"/>
      <c r="E77" s="18"/>
      <c r="F77" s="1142"/>
      <c r="G77" s="177"/>
      <c r="H77" s="118"/>
      <c r="I77" s="118"/>
      <c r="J77" s="208"/>
      <c r="K77" s="209"/>
      <c r="L77" s="26"/>
      <c r="M77" s="18"/>
      <c r="N77" s="30"/>
      <c r="O77" s="17"/>
      <c r="P77" s="30"/>
      <c r="Q77" s="30"/>
      <c r="R77" s="1009"/>
    </row>
    <row r="78" spans="3:18" s="8" customFormat="1" ht="19.5" customHeight="1">
      <c r="C78" s="17"/>
      <c r="D78" s="18"/>
      <c r="E78" s="18"/>
      <c r="F78" s="1142"/>
      <c r="G78" s="177"/>
      <c r="H78" s="118"/>
      <c r="I78" s="118"/>
      <c r="J78" s="208"/>
      <c r="K78" s="209"/>
      <c r="L78" s="26"/>
      <c r="M78" s="18"/>
      <c r="N78" s="30"/>
      <c r="O78" s="17"/>
      <c r="P78" s="30"/>
      <c r="Q78" s="30"/>
      <c r="R78" s="1009"/>
    </row>
    <row r="79" spans="3:18" s="8" customFormat="1" ht="19.5" customHeight="1">
      <c r="C79" s="17"/>
      <c r="D79" s="18"/>
      <c r="E79" s="18"/>
      <c r="F79" s="1142"/>
      <c r="G79" s="177"/>
      <c r="H79" s="118"/>
      <c r="I79" s="118"/>
      <c r="J79" s="208"/>
      <c r="K79" s="209"/>
      <c r="L79" s="26"/>
      <c r="M79" s="18"/>
      <c r="N79" s="30"/>
      <c r="O79" s="17"/>
      <c r="P79" s="30"/>
      <c r="Q79" s="30"/>
      <c r="R79" s="1009"/>
    </row>
    <row r="80" spans="3:18" s="8" customFormat="1" ht="19.5" customHeight="1">
      <c r="C80" s="17"/>
      <c r="D80" s="18"/>
      <c r="E80" s="18"/>
      <c r="F80" s="1142"/>
      <c r="G80" s="177"/>
      <c r="H80" s="118"/>
      <c r="I80" s="118"/>
      <c r="J80" s="208"/>
      <c r="K80" s="209"/>
      <c r="L80" s="26"/>
      <c r="M80" s="18"/>
      <c r="N80" s="30"/>
      <c r="O80" s="17"/>
      <c r="P80" s="30"/>
      <c r="Q80" s="30"/>
      <c r="R80" s="1009"/>
    </row>
    <row r="81" spans="3:18" s="8" customFormat="1" ht="19.5" customHeight="1">
      <c r="C81" s="17"/>
      <c r="D81" s="18"/>
      <c r="E81" s="18"/>
      <c r="F81" s="1142"/>
      <c r="G81" s="177"/>
      <c r="H81" s="118"/>
      <c r="I81" s="118"/>
      <c r="J81" s="208"/>
      <c r="K81" s="209"/>
      <c r="L81" s="26"/>
      <c r="M81" s="18"/>
      <c r="N81" s="30"/>
      <c r="O81" s="17"/>
      <c r="P81" s="30"/>
      <c r="Q81" s="30"/>
      <c r="R81" s="1009"/>
    </row>
    <row r="82" spans="3:18" s="8" customFormat="1" ht="19.5" customHeight="1">
      <c r="C82" s="17"/>
      <c r="D82" s="18"/>
      <c r="E82" s="18"/>
      <c r="F82" s="1142"/>
      <c r="G82" s="177"/>
      <c r="H82" s="118"/>
      <c r="I82" s="118"/>
      <c r="J82" s="208"/>
      <c r="K82" s="209"/>
      <c r="L82" s="26"/>
      <c r="M82" s="18"/>
      <c r="N82" s="30"/>
      <c r="O82" s="17"/>
      <c r="P82" s="30"/>
      <c r="Q82" s="30"/>
      <c r="R82" s="1009"/>
    </row>
    <row r="83" spans="3:18" s="8" customFormat="1" ht="19.5" customHeight="1">
      <c r="C83" s="17"/>
      <c r="D83" s="18"/>
      <c r="E83" s="18"/>
      <c r="F83" s="1142"/>
      <c r="G83" s="177"/>
      <c r="H83" s="118"/>
      <c r="I83" s="118"/>
      <c r="J83" s="208"/>
      <c r="K83" s="209"/>
      <c r="L83" s="26"/>
      <c r="M83" s="18"/>
      <c r="N83" s="30"/>
      <c r="O83" s="17"/>
      <c r="P83" s="30"/>
      <c r="Q83" s="30"/>
      <c r="R83" s="1009"/>
    </row>
    <row r="84" spans="3:18" s="8" customFormat="1" ht="19.5" customHeight="1">
      <c r="C84" s="17"/>
      <c r="D84" s="18"/>
      <c r="E84" s="18"/>
      <c r="F84" s="1142"/>
      <c r="G84" s="177"/>
      <c r="H84" s="118"/>
      <c r="I84" s="118"/>
      <c r="J84" s="208"/>
      <c r="K84" s="209"/>
      <c r="L84" s="26"/>
      <c r="M84" s="18"/>
      <c r="N84" s="30"/>
      <c r="O84" s="17"/>
      <c r="P84" s="30"/>
      <c r="Q84" s="30"/>
      <c r="R84" s="1009"/>
    </row>
    <row r="85" spans="3:18" s="8" customFormat="1" ht="19.5" customHeight="1">
      <c r="C85" s="17"/>
      <c r="D85" s="18"/>
      <c r="E85" s="18"/>
      <c r="F85" s="1142"/>
      <c r="G85" s="177"/>
      <c r="H85" s="118"/>
      <c r="I85" s="118"/>
      <c r="J85" s="208"/>
      <c r="K85" s="209"/>
      <c r="L85" s="26"/>
      <c r="M85" s="18"/>
      <c r="N85" s="30"/>
      <c r="O85" s="17"/>
      <c r="P85" s="30"/>
      <c r="Q85" s="30"/>
      <c r="R85" s="1009"/>
    </row>
    <row r="86" spans="3:18" s="8" customFormat="1" ht="19.5" customHeight="1">
      <c r="C86" s="17"/>
      <c r="D86" s="18"/>
      <c r="E86" s="18"/>
      <c r="F86" s="1142"/>
      <c r="G86" s="177"/>
      <c r="H86" s="118"/>
      <c r="I86" s="118"/>
      <c r="J86" s="208"/>
      <c r="K86" s="209"/>
      <c r="L86" s="26"/>
      <c r="M86" s="18"/>
      <c r="N86" s="30"/>
      <c r="O86" s="17"/>
      <c r="P86" s="30"/>
      <c r="Q86" s="30"/>
      <c r="R86" s="1009"/>
    </row>
    <row r="87" spans="3:18" s="8" customFormat="1" ht="19.5" customHeight="1">
      <c r="C87" s="17"/>
      <c r="D87" s="18"/>
      <c r="E87" s="18"/>
      <c r="F87" s="1142"/>
      <c r="G87" s="177"/>
      <c r="H87" s="118"/>
      <c r="I87" s="118"/>
      <c r="J87" s="208"/>
      <c r="K87" s="209"/>
      <c r="L87" s="26"/>
      <c r="M87" s="18"/>
      <c r="N87" s="30"/>
      <c r="O87" s="17"/>
      <c r="P87" s="30"/>
      <c r="Q87" s="30"/>
      <c r="R87" s="1009"/>
    </row>
    <row r="88" spans="3:18" s="8" customFormat="1" ht="19.5" customHeight="1">
      <c r="C88" s="17"/>
      <c r="D88" s="18"/>
      <c r="E88" s="18"/>
      <c r="F88" s="1142"/>
      <c r="G88" s="177"/>
      <c r="H88" s="118"/>
      <c r="I88" s="118"/>
      <c r="J88" s="208"/>
      <c r="K88" s="209"/>
      <c r="L88" s="26"/>
      <c r="M88" s="18"/>
      <c r="N88" s="30"/>
      <c r="O88" s="17"/>
      <c r="P88" s="30"/>
      <c r="Q88" s="30"/>
      <c r="R88" s="1009"/>
    </row>
    <row r="89" spans="3:18" s="8" customFormat="1" ht="19.5" customHeight="1">
      <c r="C89" s="17"/>
      <c r="D89" s="18"/>
      <c r="E89" s="18"/>
      <c r="F89" s="1142"/>
      <c r="G89" s="177"/>
      <c r="H89" s="118"/>
      <c r="I89" s="118"/>
      <c r="J89" s="208"/>
      <c r="K89" s="209"/>
      <c r="L89" s="26"/>
      <c r="M89" s="18"/>
      <c r="N89" s="30"/>
      <c r="O89" s="17"/>
      <c r="P89" s="30"/>
      <c r="Q89" s="30"/>
      <c r="R89" s="1009"/>
    </row>
    <row r="90" spans="3:18" s="8" customFormat="1" ht="19.5" customHeight="1">
      <c r="C90" s="17"/>
      <c r="D90" s="18"/>
      <c r="E90" s="18"/>
      <c r="F90" s="1142"/>
      <c r="G90" s="177"/>
      <c r="H90" s="118"/>
      <c r="I90" s="118"/>
      <c r="J90" s="208"/>
      <c r="K90" s="209"/>
      <c r="L90" s="26"/>
      <c r="M90" s="18"/>
      <c r="N90" s="30"/>
      <c r="O90" s="17"/>
      <c r="P90" s="30"/>
      <c r="Q90" s="30"/>
      <c r="R90" s="1009"/>
    </row>
    <row r="91" spans="3:18" s="8" customFormat="1" ht="19.5" customHeight="1">
      <c r="C91" s="17"/>
      <c r="D91" s="18"/>
      <c r="E91" s="18"/>
      <c r="F91" s="1142"/>
      <c r="G91" s="177"/>
      <c r="H91" s="118"/>
      <c r="I91" s="118"/>
      <c r="J91" s="208"/>
      <c r="K91" s="209"/>
      <c r="L91" s="26"/>
      <c r="M91" s="18"/>
      <c r="N91" s="30"/>
      <c r="O91" s="17"/>
      <c r="P91" s="30"/>
      <c r="Q91" s="30"/>
      <c r="R91" s="1009"/>
    </row>
    <row r="92" spans="3:18" s="8" customFormat="1" ht="19.5" customHeight="1">
      <c r="C92" s="17"/>
      <c r="D92" s="18"/>
      <c r="E92" s="18"/>
      <c r="F92" s="1142"/>
      <c r="G92" s="177"/>
      <c r="H92" s="118"/>
      <c r="I92" s="118"/>
      <c r="J92" s="208"/>
      <c r="K92" s="209"/>
      <c r="L92" s="26"/>
      <c r="M92" s="18"/>
      <c r="N92" s="30"/>
      <c r="O92" s="17"/>
      <c r="P92" s="30"/>
      <c r="Q92" s="30"/>
      <c r="R92" s="1009"/>
    </row>
    <row r="93" spans="3:18" s="8" customFormat="1" ht="19.5" customHeight="1">
      <c r="C93" s="17"/>
      <c r="D93" s="18"/>
      <c r="E93" s="18"/>
      <c r="F93" s="1142"/>
      <c r="G93" s="177"/>
      <c r="H93" s="118"/>
      <c r="I93" s="118"/>
      <c r="J93" s="208"/>
      <c r="K93" s="209"/>
      <c r="L93" s="26"/>
      <c r="M93" s="18"/>
      <c r="N93" s="30"/>
      <c r="O93" s="17"/>
      <c r="P93" s="30"/>
      <c r="Q93" s="30"/>
      <c r="R93" s="1009"/>
    </row>
    <row r="94" spans="3:18" s="8" customFormat="1" ht="19.5" customHeight="1">
      <c r="C94" s="17"/>
      <c r="D94" s="18"/>
      <c r="E94" s="18"/>
      <c r="F94" s="1142"/>
      <c r="G94" s="177"/>
      <c r="H94" s="118"/>
      <c r="I94" s="118"/>
      <c r="J94" s="208"/>
      <c r="K94" s="209"/>
      <c r="L94" s="26"/>
      <c r="M94" s="18"/>
      <c r="N94" s="30"/>
      <c r="O94" s="17"/>
      <c r="P94" s="30"/>
      <c r="Q94" s="30"/>
      <c r="R94" s="1009"/>
    </row>
    <row r="95" spans="3:18" s="8" customFormat="1" ht="19.5" customHeight="1">
      <c r="C95" s="17"/>
      <c r="D95" s="18"/>
      <c r="E95" s="18"/>
      <c r="F95" s="1142"/>
      <c r="G95" s="177"/>
      <c r="H95" s="118"/>
      <c r="I95" s="118"/>
      <c r="J95" s="208"/>
      <c r="K95" s="209"/>
      <c r="L95" s="26"/>
      <c r="M95" s="18"/>
      <c r="N95" s="30"/>
      <c r="O95" s="17"/>
      <c r="P95" s="30"/>
      <c r="Q95" s="30"/>
      <c r="R95" s="1009"/>
    </row>
    <row r="96" spans="3:18" s="8" customFormat="1" ht="19.5" customHeight="1">
      <c r="C96" s="17"/>
      <c r="D96" s="18"/>
      <c r="E96" s="18"/>
      <c r="F96" s="1142"/>
      <c r="G96" s="177"/>
      <c r="H96" s="118"/>
      <c r="I96" s="118"/>
      <c r="J96" s="208"/>
      <c r="K96" s="209"/>
      <c r="L96" s="26"/>
      <c r="M96" s="18"/>
      <c r="N96" s="30"/>
      <c r="O96" s="17"/>
      <c r="P96" s="30"/>
      <c r="Q96" s="30"/>
      <c r="R96" s="1009"/>
    </row>
    <row r="97" spans="3:18" s="8" customFormat="1" ht="19.5" customHeight="1">
      <c r="C97" s="17"/>
      <c r="D97" s="18"/>
      <c r="E97" s="18"/>
      <c r="F97" s="1142"/>
      <c r="G97" s="177"/>
      <c r="H97" s="118"/>
      <c r="I97" s="118"/>
      <c r="J97" s="208"/>
      <c r="K97" s="209"/>
      <c r="L97" s="26"/>
      <c r="M97" s="18"/>
      <c r="N97" s="30"/>
      <c r="O97" s="17"/>
      <c r="P97" s="30"/>
      <c r="Q97" s="30"/>
      <c r="R97" s="1009"/>
    </row>
    <row r="98" spans="3:18" s="8" customFormat="1" ht="19.5" customHeight="1">
      <c r="C98" s="17"/>
      <c r="D98" s="18"/>
      <c r="E98" s="18"/>
      <c r="F98" s="1142"/>
      <c r="G98" s="177"/>
      <c r="H98" s="118"/>
      <c r="I98" s="118"/>
      <c r="J98" s="208"/>
      <c r="K98" s="209"/>
      <c r="L98" s="26"/>
      <c r="M98" s="18"/>
      <c r="N98" s="30"/>
      <c r="O98" s="17"/>
      <c r="P98" s="30"/>
      <c r="Q98" s="30"/>
      <c r="R98" s="1009"/>
    </row>
    <row r="99" spans="3:18" s="8" customFormat="1" ht="19.5" customHeight="1">
      <c r="C99" s="17"/>
      <c r="D99" s="18"/>
      <c r="E99" s="18"/>
      <c r="F99" s="1142"/>
      <c r="G99" s="177"/>
      <c r="H99" s="118"/>
      <c r="I99" s="118"/>
      <c r="J99" s="208"/>
      <c r="K99" s="209"/>
      <c r="L99" s="26"/>
      <c r="M99" s="18"/>
      <c r="N99" s="30"/>
      <c r="O99" s="17"/>
      <c r="P99" s="30"/>
      <c r="Q99" s="30"/>
      <c r="R99" s="1009"/>
    </row>
    <row r="100" spans="3:18" s="8" customFormat="1" ht="19.5" customHeight="1">
      <c r="C100" s="17"/>
      <c r="D100" s="18"/>
      <c r="E100" s="18"/>
      <c r="F100" s="1142"/>
      <c r="G100" s="177"/>
      <c r="H100" s="118"/>
      <c r="I100" s="118"/>
      <c r="J100" s="208"/>
      <c r="K100" s="209"/>
      <c r="L100" s="26"/>
      <c r="M100" s="18"/>
      <c r="N100" s="30"/>
      <c r="O100" s="17"/>
      <c r="P100" s="30"/>
      <c r="Q100" s="30"/>
      <c r="R100" s="1009"/>
    </row>
    <row r="101" spans="3:18" s="8" customFormat="1" ht="19.5" customHeight="1">
      <c r="C101" s="17"/>
      <c r="D101" s="18"/>
      <c r="E101" s="18"/>
      <c r="F101" s="1142"/>
      <c r="G101" s="177"/>
      <c r="H101" s="118"/>
      <c r="I101" s="118"/>
      <c r="J101" s="208"/>
      <c r="K101" s="209"/>
      <c r="L101" s="26"/>
      <c r="M101" s="18"/>
      <c r="N101" s="30"/>
      <c r="O101" s="17"/>
      <c r="P101" s="30"/>
      <c r="Q101" s="30"/>
      <c r="R101" s="1009"/>
    </row>
    <row r="102" spans="3:18" s="8" customFormat="1" ht="19.5" customHeight="1">
      <c r="C102" s="17"/>
      <c r="D102" s="18"/>
      <c r="E102" s="18"/>
      <c r="F102" s="1142"/>
      <c r="G102" s="177"/>
      <c r="H102" s="118"/>
      <c r="I102" s="118"/>
      <c r="J102" s="208"/>
      <c r="K102" s="209"/>
      <c r="L102" s="26"/>
      <c r="M102" s="18"/>
      <c r="N102" s="30"/>
      <c r="O102" s="17"/>
      <c r="P102" s="30"/>
      <c r="Q102" s="30"/>
      <c r="R102" s="1009"/>
    </row>
    <row r="103" spans="3:18" s="8" customFormat="1" ht="19.5" customHeight="1">
      <c r="C103" s="17"/>
      <c r="D103" s="18"/>
      <c r="E103" s="18"/>
      <c r="F103" s="1142"/>
      <c r="G103" s="177"/>
      <c r="H103" s="118"/>
      <c r="I103" s="118"/>
      <c r="J103" s="208"/>
      <c r="K103" s="209"/>
      <c r="L103" s="26"/>
      <c r="M103" s="18"/>
      <c r="N103" s="30"/>
      <c r="O103" s="17"/>
      <c r="P103" s="30"/>
      <c r="Q103" s="30"/>
      <c r="R103" s="1009"/>
    </row>
    <row r="104" spans="3:18" s="8" customFormat="1" ht="22.5" customHeight="1">
      <c r="C104" s="17"/>
      <c r="D104" s="1754"/>
      <c r="E104" s="1754"/>
      <c r="F104" s="106"/>
      <c r="G104" s="107"/>
      <c r="H104" s="108"/>
      <c r="I104" s="177"/>
      <c r="J104" s="22"/>
      <c r="K104" s="106"/>
      <c r="L104" s="26"/>
      <c r="M104" s="18"/>
      <c r="N104" s="30"/>
      <c r="O104" s="17"/>
      <c r="P104" s="30"/>
      <c r="Q104" s="30"/>
      <c r="R104" s="1009"/>
    </row>
    <row r="105" spans="3:18" s="8" customFormat="1" ht="18.75" customHeight="1">
      <c r="C105" s="17"/>
      <c r="D105" s="1754"/>
      <c r="E105" s="1754"/>
      <c r="F105" s="106"/>
      <c r="G105" s="107"/>
      <c r="H105" s="108"/>
      <c r="I105" s="177"/>
      <c r="J105" s="22"/>
      <c r="K105" s="106"/>
      <c r="L105" s="26"/>
      <c r="M105" s="18"/>
      <c r="N105" s="30"/>
      <c r="O105" s="17"/>
      <c r="P105" s="30"/>
      <c r="Q105" s="30"/>
      <c r="R105" s="1009"/>
    </row>
    <row r="106" spans="3:18" s="8" customFormat="1" ht="18.75" customHeight="1">
      <c r="C106" s="17"/>
      <c r="D106" s="18"/>
      <c r="E106" s="18"/>
      <c r="F106" s="176"/>
      <c r="G106" s="1808"/>
      <c r="H106" s="118"/>
      <c r="I106" s="118"/>
      <c r="J106" s="20"/>
      <c r="K106" s="209"/>
      <c r="L106" s="26"/>
      <c r="M106" s="18"/>
      <c r="N106" s="30"/>
      <c r="O106" s="17"/>
      <c r="P106" s="30"/>
      <c r="Q106" s="30"/>
      <c r="R106" s="1009"/>
    </row>
    <row r="107" spans="3:18" s="8" customFormat="1" ht="19.5" customHeight="1">
      <c r="C107" s="17"/>
      <c r="D107" s="18"/>
      <c r="E107" s="18"/>
      <c r="F107" s="176"/>
      <c r="G107" s="1808"/>
      <c r="H107" s="118"/>
      <c r="I107" s="118"/>
      <c r="J107" s="20"/>
      <c r="K107" s="209"/>
      <c r="L107" s="26"/>
      <c r="M107" s="18"/>
      <c r="N107" s="30"/>
      <c r="O107" s="17"/>
      <c r="P107" s="30"/>
      <c r="Q107" s="30"/>
      <c r="R107" s="1009"/>
    </row>
    <row r="108" spans="3:18" s="8" customFormat="1" ht="19.5" customHeight="1">
      <c r="C108" s="17"/>
      <c r="D108" s="18"/>
      <c r="E108" s="18"/>
      <c r="F108" s="1811"/>
      <c r="G108" s="1810"/>
      <c r="H108" s="26"/>
      <c r="I108" s="118"/>
      <c r="J108" s="26"/>
      <c r="K108" s="1811"/>
      <c r="L108" s="26"/>
      <c r="M108" s="18"/>
      <c r="N108" s="30"/>
      <c r="O108" s="17"/>
      <c r="P108" s="30"/>
      <c r="Q108" s="30"/>
      <c r="R108" s="1009"/>
    </row>
    <row r="109" spans="3:18" s="8" customFormat="1" ht="19.5" customHeight="1">
      <c r="C109" s="17"/>
      <c r="D109" s="18"/>
      <c r="E109" s="18"/>
      <c r="F109" s="1811"/>
      <c r="G109" s="1810"/>
      <c r="H109" s="26"/>
      <c r="I109" s="118"/>
      <c r="J109" s="26"/>
      <c r="K109" s="1811"/>
      <c r="L109" s="26"/>
      <c r="M109" s="18"/>
      <c r="N109" s="30"/>
      <c r="O109" s="17"/>
      <c r="P109" s="30"/>
      <c r="Q109" s="30"/>
      <c r="R109" s="1009"/>
    </row>
    <row r="110" spans="3:18" s="8" customFormat="1" ht="19.5" customHeight="1">
      <c r="C110" s="17"/>
      <c r="D110" s="1754"/>
      <c r="E110" s="1754"/>
      <c r="F110" s="26"/>
      <c r="G110" s="107"/>
      <c r="H110" s="108"/>
      <c r="I110" s="177"/>
      <c r="J110" s="22"/>
      <c r="K110" s="176"/>
      <c r="L110" s="26"/>
      <c r="M110" s="18"/>
      <c r="N110" s="30"/>
      <c r="O110" s="17"/>
      <c r="P110" s="30"/>
      <c r="Q110" s="30"/>
      <c r="R110" s="1009"/>
    </row>
    <row r="111" spans="3:18" s="8" customFormat="1" ht="19.5" customHeight="1">
      <c r="C111" s="17"/>
      <c r="D111" s="1754"/>
      <c r="E111" s="1754"/>
      <c r="F111" s="120"/>
      <c r="G111" s="107"/>
      <c r="H111" s="108"/>
      <c r="I111" s="177"/>
      <c r="J111" s="22"/>
      <c r="K111" s="26"/>
      <c r="L111" s="26"/>
      <c r="M111" s="18"/>
      <c r="N111" s="30"/>
      <c r="O111" s="17"/>
      <c r="P111" s="30"/>
      <c r="Q111" s="30"/>
      <c r="R111" s="1009"/>
    </row>
    <row r="112" spans="3:18" s="8" customFormat="1" ht="19.5" customHeight="1">
      <c r="C112" s="17"/>
      <c r="D112" s="1754"/>
      <c r="E112" s="1754"/>
      <c r="F112" s="120"/>
      <c r="G112" s="107"/>
      <c r="H112" s="108"/>
      <c r="I112" s="177"/>
      <c r="J112" s="22"/>
      <c r="K112" s="26"/>
      <c r="L112" s="26"/>
      <c r="M112" s="18"/>
      <c r="N112" s="30"/>
      <c r="O112" s="17"/>
      <c r="P112" s="30"/>
      <c r="Q112" s="30"/>
      <c r="R112" s="1009"/>
    </row>
    <row r="113" spans="3:18" s="8" customFormat="1" ht="19.5" customHeight="1">
      <c r="C113" s="17"/>
      <c r="D113" s="1754"/>
      <c r="E113" s="1754"/>
      <c r="F113" s="120"/>
      <c r="G113" s="107"/>
      <c r="H113" s="108"/>
      <c r="I113" s="177"/>
      <c r="J113" s="22"/>
      <c r="K113" s="26"/>
      <c r="L113" s="26"/>
      <c r="M113" s="18"/>
      <c r="N113" s="30"/>
      <c r="O113" s="17"/>
      <c r="P113" s="30"/>
      <c r="Q113" s="30"/>
      <c r="R113" s="1009"/>
    </row>
    <row r="114" spans="3:18" s="8" customFormat="1" ht="19.5" customHeight="1">
      <c r="C114" s="17"/>
      <c r="D114" s="1754"/>
      <c r="E114" s="1754"/>
      <c r="F114" s="120"/>
      <c r="G114" s="107"/>
      <c r="H114" s="108"/>
      <c r="I114" s="177"/>
      <c r="J114" s="22"/>
      <c r="K114" s="26"/>
      <c r="L114" s="26"/>
      <c r="M114" s="18"/>
      <c r="N114" s="30"/>
      <c r="O114" s="17"/>
      <c r="P114" s="30"/>
      <c r="Q114" s="30"/>
      <c r="R114" s="1009"/>
    </row>
    <row r="115" spans="3:18" s="8" customFormat="1" ht="19.5" customHeight="1">
      <c r="C115" s="17"/>
      <c r="D115" s="1754"/>
      <c r="E115" s="1754"/>
      <c r="F115" s="120"/>
      <c r="G115" s="107"/>
      <c r="H115" s="108"/>
      <c r="I115" s="177"/>
      <c r="J115" s="22"/>
      <c r="K115" s="26"/>
      <c r="L115" s="26"/>
      <c r="M115" s="18"/>
      <c r="N115" s="30"/>
      <c r="O115" s="17"/>
      <c r="P115" s="30"/>
      <c r="Q115" s="30"/>
      <c r="R115" s="1009"/>
    </row>
    <row r="116" spans="3:18" s="8" customFormat="1" ht="19.5" customHeight="1">
      <c r="C116" s="17"/>
      <c r="D116" s="1754"/>
      <c r="E116" s="1754"/>
      <c r="F116" s="120"/>
      <c r="G116" s="107"/>
      <c r="H116" s="108"/>
      <c r="I116" s="177"/>
      <c r="J116" s="22"/>
      <c r="K116" s="26"/>
      <c r="L116" s="26"/>
      <c r="M116" s="18"/>
      <c r="N116" s="30"/>
      <c r="O116" s="17"/>
      <c r="P116" s="30"/>
      <c r="Q116" s="30"/>
      <c r="R116" s="1009"/>
    </row>
    <row r="117" spans="3:18" s="8" customFormat="1" ht="19.5" customHeight="1">
      <c r="C117" s="17"/>
      <c r="D117" s="1754"/>
      <c r="E117" s="1754"/>
      <c r="F117" s="120"/>
      <c r="G117" s="107"/>
      <c r="H117" s="108"/>
      <c r="I117" s="177"/>
      <c r="J117" s="22"/>
      <c r="K117" s="26"/>
      <c r="L117" s="26"/>
      <c r="M117" s="18"/>
      <c r="N117" s="30"/>
      <c r="O117" s="17"/>
      <c r="P117" s="30"/>
      <c r="Q117" s="30"/>
      <c r="R117" s="1009"/>
    </row>
    <row r="118" spans="3:18" s="8" customFormat="1" ht="19.5" customHeight="1">
      <c r="C118" s="17"/>
      <c r="D118" s="1754"/>
      <c r="E118" s="1754"/>
      <c r="F118" s="120"/>
      <c r="G118" s="107"/>
      <c r="H118" s="108"/>
      <c r="I118" s="177"/>
      <c r="J118" s="22"/>
      <c r="K118" s="26"/>
      <c r="L118" s="26"/>
      <c r="M118" s="18"/>
      <c r="N118" s="30"/>
      <c r="O118" s="17"/>
      <c r="P118" s="30"/>
      <c r="Q118" s="30"/>
      <c r="R118" s="1009"/>
    </row>
    <row r="119" spans="3:18" s="8" customFormat="1" ht="19.5" customHeight="1">
      <c r="C119" s="17"/>
      <c r="D119" s="1754"/>
      <c r="E119" s="1754"/>
      <c r="F119" s="120"/>
      <c r="G119" s="107"/>
      <c r="H119" s="108"/>
      <c r="I119" s="177"/>
      <c r="J119" s="22"/>
      <c r="K119" s="26"/>
      <c r="L119" s="26"/>
      <c r="M119" s="18"/>
      <c r="N119" s="30"/>
      <c r="O119" s="17"/>
      <c r="P119" s="30"/>
      <c r="Q119" s="30"/>
      <c r="R119" s="1009"/>
    </row>
    <row r="120" spans="3:18" s="8" customFormat="1" ht="19.5" customHeight="1">
      <c r="C120" s="17"/>
      <c r="D120" s="1754"/>
      <c r="E120" s="1754"/>
      <c r="F120" s="120"/>
      <c r="G120" s="107"/>
      <c r="H120" s="108"/>
      <c r="I120" s="177"/>
      <c r="J120" s="22"/>
      <c r="K120" s="26"/>
      <c r="L120" s="26"/>
      <c r="M120" s="18"/>
      <c r="N120" s="30"/>
      <c r="O120" s="17"/>
      <c r="P120" s="30"/>
      <c r="Q120" s="30"/>
      <c r="R120" s="1009"/>
    </row>
    <row r="121" spans="3:18" s="8" customFormat="1" ht="19.5" customHeight="1">
      <c r="C121" s="17"/>
      <c r="D121" s="1754"/>
      <c r="E121" s="1754"/>
      <c r="F121" s="120"/>
      <c r="G121" s="107"/>
      <c r="H121" s="108"/>
      <c r="I121" s="177"/>
      <c r="J121" s="22"/>
      <c r="K121" s="26"/>
      <c r="L121" s="26"/>
      <c r="M121" s="18"/>
      <c r="N121" s="30"/>
      <c r="O121" s="17"/>
      <c r="P121" s="30"/>
      <c r="Q121" s="30"/>
      <c r="R121" s="1009"/>
    </row>
    <row r="122" spans="3:18" s="8" customFormat="1" ht="19.5" customHeight="1">
      <c r="C122" s="17"/>
      <c r="D122" s="1754"/>
      <c r="E122" s="1754"/>
      <c r="F122" s="120"/>
      <c r="G122" s="107"/>
      <c r="H122" s="108"/>
      <c r="I122" s="177"/>
      <c r="J122" s="22"/>
      <c r="K122" s="26"/>
      <c r="L122" s="26"/>
      <c r="M122" s="18"/>
      <c r="N122" s="30"/>
      <c r="O122" s="17"/>
      <c r="P122" s="30"/>
      <c r="Q122" s="30"/>
      <c r="R122" s="1009"/>
    </row>
    <row r="123" spans="3:18" s="8" customFormat="1" ht="19.5" customHeight="1">
      <c r="C123" s="17"/>
      <c r="D123" s="1754"/>
      <c r="E123" s="1754"/>
      <c r="F123" s="130"/>
      <c r="G123" s="18"/>
      <c r="H123" s="108"/>
      <c r="I123" s="177"/>
      <c r="J123" s="22"/>
      <c r="K123" s="26"/>
      <c r="L123" s="26"/>
      <c r="M123" s="18"/>
      <c r="N123" s="30"/>
      <c r="O123" s="17"/>
      <c r="P123" s="30"/>
      <c r="Q123" s="30"/>
      <c r="R123" s="1009"/>
    </row>
    <row r="124" spans="3:18" s="8" customFormat="1" ht="19.5" customHeight="1">
      <c r="C124" s="17"/>
      <c r="D124" s="1754"/>
      <c r="E124" s="1754"/>
      <c r="F124" s="321"/>
      <c r="G124" s="112"/>
      <c r="H124" s="108"/>
      <c r="I124" s="177"/>
      <c r="J124" s="22"/>
      <c r="K124" s="26"/>
      <c r="L124" s="26"/>
      <c r="M124" s="18"/>
      <c r="N124" s="30"/>
      <c r="O124" s="17"/>
      <c r="P124" s="30"/>
      <c r="Q124" s="30"/>
      <c r="R124" s="1009"/>
    </row>
    <row r="125" spans="3:18" s="8" customFormat="1" ht="19.5" customHeight="1">
      <c r="C125" s="17"/>
      <c r="D125" s="1754"/>
      <c r="E125" s="1754"/>
      <c r="F125" s="321"/>
      <c r="G125" s="112"/>
      <c r="H125" s="108"/>
      <c r="I125" s="177"/>
      <c r="J125" s="22"/>
      <c r="K125" s="26"/>
      <c r="L125" s="26"/>
      <c r="M125" s="18"/>
      <c r="N125" s="30"/>
      <c r="O125" s="17"/>
      <c r="P125" s="30"/>
      <c r="Q125" s="30"/>
      <c r="R125" s="1009"/>
    </row>
    <row r="126" spans="3:18" s="8" customFormat="1" ht="19.5" customHeight="1">
      <c r="C126" s="17"/>
      <c r="D126" s="1754"/>
      <c r="E126" s="1754"/>
      <c r="F126" s="120"/>
      <c r="G126" s="108"/>
      <c r="H126" s="108"/>
      <c r="I126" s="177"/>
      <c r="J126" s="22"/>
      <c r="K126" s="26"/>
      <c r="L126" s="26"/>
      <c r="M126" s="18"/>
      <c r="N126" s="30"/>
      <c r="O126" s="17"/>
      <c r="P126" s="30"/>
      <c r="Q126" s="30"/>
      <c r="R126" s="1009"/>
    </row>
    <row r="127" spans="3:18" s="8" customFormat="1" ht="19.5" customHeight="1">
      <c r="C127" s="17"/>
      <c r="D127" s="1754"/>
      <c r="E127" s="1754"/>
      <c r="F127" s="120"/>
      <c r="G127" s="108"/>
      <c r="H127" s="108"/>
      <c r="I127" s="177"/>
      <c r="J127" s="22"/>
      <c r="K127" s="26"/>
      <c r="L127" s="26"/>
      <c r="M127" s="18"/>
      <c r="N127" s="30"/>
      <c r="O127" s="17"/>
      <c r="P127" s="30"/>
      <c r="Q127" s="30"/>
      <c r="R127" s="1009"/>
    </row>
    <row r="128" spans="3:18" s="8" customFormat="1" ht="19.5" customHeight="1">
      <c r="C128" s="17"/>
      <c r="D128" s="1754"/>
      <c r="E128" s="1754"/>
      <c r="F128" s="120"/>
      <c r="G128" s="108"/>
      <c r="H128" s="108"/>
      <c r="I128" s="177"/>
      <c r="J128" s="22"/>
      <c r="K128" s="26"/>
      <c r="L128" s="26"/>
      <c r="M128" s="18"/>
      <c r="N128" s="30"/>
      <c r="O128" s="17"/>
      <c r="P128" s="30"/>
      <c r="Q128" s="30"/>
      <c r="R128" s="1009"/>
    </row>
    <row r="129" spans="3:18" s="8" customFormat="1" ht="18" customHeight="1">
      <c r="C129" s="17"/>
      <c r="D129" s="1754"/>
      <c r="E129" s="1754"/>
      <c r="F129" s="120"/>
      <c r="G129" s="108"/>
      <c r="H129" s="108"/>
      <c r="I129" s="177"/>
      <c r="J129" s="22"/>
      <c r="K129" s="26"/>
      <c r="L129" s="176"/>
      <c r="M129" s="866"/>
      <c r="N129" s="30"/>
      <c r="O129" s="1009"/>
      <c r="P129" s="1819"/>
      <c r="Q129" s="30"/>
      <c r="R129" s="23"/>
    </row>
    <row r="130" spans="3:18" s="8" customFormat="1" ht="18" customHeight="1">
      <c r="C130" s="17"/>
      <c r="D130" s="1815"/>
      <c r="E130" s="26"/>
      <c r="F130" s="26"/>
      <c r="G130" s="108"/>
      <c r="H130" s="108"/>
      <c r="I130" s="177"/>
      <c r="J130" s="411"/>
      <c r="K130" s="108"/>
      <c r="L130" s="176"/>
      <c r="M130" s="866"/>
      <c r="N130" s="30"/>
      <c r="O130" s="1009"/>
      <c r="P130" s="1819"/>
      <c r="Q130" s="30"/>
      <c r="R130" s="23"/>
    </row>
    <row r="131" spans="3:18" s="8" customFormat="1" ht="18" customHeight="1">
      <c r="C131" s="17"/>
      <c r="D131" s="17"/>
      <c r="E131" s="17"/>
      <c r="F131" s="1817"/>
      <c r="G131" s="1817"/>
      <c r="H131" s="1817"/>
      <c r="I131" s="118"/>
      <c r="J131" s="118"/>
      <c r="K131" s="1817"/>
      <c r="L131" s="176"/>
      <c r="M131" s="866"/>
      <c r="N131" s="30"/>
      <c r="O131" s="1009"/>
      <c r="P131" s="1819"/>
      <c r="Q131" s="30"/>
      <c r="R131" s="23"/>
    </row>
    <row r="132" spans="3:18" s="8" customFormat="1" ht="18" customHeight="1">
      <c r="C132" s="17"/>
      <c r="D132" s="17"/>
      <c r="E132" s="17"/>
      <c r="F132" s="1817"/>
      <c r="G132" s="1817"/>
      <c r="H132" s="1817"/>
      <c r="I132" s="118"/>
      <c r="J132" s="118"/>
      <c r="K132" s="1817"/>
      <c r="L132" s="176"/>
      <c r="M132" s="866"/>
      <c r="N132" s="1818"/>
      <c r="O132" s="1009"/>
      <c r="P132" s="1819"/>
      <c r="Q132" s="30"/>
      <c r="R132" s="23"/>
    </row>
    <row r="133" spans="3:18" s="8" customFormat="1" ht="18" customHeight="1">
      <c r="C133" s="17"/>
      <c r="D133" s="17"/>
      <c r="E133" s="17"/>
      <c r="F133" s="1817"/>
      <c r="G133" s="1817"/>
      <c r="H133" s="1817"/>
      <c r="I133" s="118"/>
      <c r="J133" s="118"/>
      <c r="K133" s="1817"/>
      <c r="L133" s="176"/>
      <c r="M133" s="866"/>
      <c r="N133" s="30"/>
      <c r="O133" s="1009"/>
      <c r="P133" s="30"/>
      <c r="Q133" s="30"/>
      <c r="R133" s="23"/>
    </row>
    <row r="134" spans="3:18" s="8" customFormat="1" ht="18" customHeight="1">
      <c r="C134" s="17"/>
      <c r="D134" s="17"/>
      <c r="E134" s="17"/>
      <c r="F134" s="1817"/>
      <c r="G134" s="1817"/>
      <c r="H134" s="1817"/>
      <c r="I134" s="118"/>
      <c r="J134" s="118"/>
      <c r="K134" s="1817"/>
      <c r="L134" s="176"/>
      <c r="M134" s="866"/>
      <c r="N134" s="30"/>
      <c r="O134" s="1009"/>
      <c r="P134" s="1819"/>
      <c r="Q134" s="30"/>
      <c r="R134" s="23"/>
    </row>
    <row r="135" spans="3:18" s="8" customFormat="1" ht="18" customHeight="1">
      <c r="C135" s="17"/>
      <c r="D135" s="17"/>
      <c r="E135" s="17"/>
      <c r="F135" s="1817"/>
      <c r="G135" s="1817"/>
      <c r="H135" s="1817"/>
      <c r="I135" s="118"/>
      <c r="J135" s="118"/>
      <c r="K135" s="1817"/>
      <c r="L135" s="176"/>
      <c r="M135" s="866"/>
      <c r="N135" s="30"/>
      <c r="O135" s="1009"/>
      <c r="P135" s="1819"/>
      <c r="Q135" s="30"/>
      <c r="R135" s="23"/>
    </row>
    <row r="136" spans="3:18" s="8" customFormat="1" ht="18" customHeight="1">
      <c r="C136" s="17"/>
      <c r="D136" s="1815"/>
      <c r="E136" s="17"/>
      <c r="F136" s="1817"/>
      <c r="G136" s="1817"/>
      <c r="H136" s="1817"/>
      <c r="I136" s="118"/>
      <c r="J136" s="118"/>
      <c r="K136" s="1817"/>
      <c r="L136" s="176"/>
      <c r="M136" s="866"/>
      <c r="N136" s="30"/>
      <c r="O136" s="1009"/>
      <c r="P136" s="1819"/>
      <c r="Q136" s="30"/>
      <c r="R136" s="23"/>
    </row>
    <row r="137" spans="3:18" s="8" customFormat="1" ht="18" customHeight="1">
      <c r="C137" s="18"/>
      <c r="D137" s="17"/>
      <c r="E137" s="17"/>
      <c r="F137" s="1817"/>
      <c r="G137" s="1817"/>
      <c r="H137" s="1817"/>
      <c r="I137" s="118"/>
      <c r="J137" s="118"/>
      <c r="K137" s="1817"/>
      <c r="L137" s="176"/>
      <c r="M137" s="866"/>
      <c r="N137" s="30"/>
      <c r="O137" s="1009"/>
      <c r="P137" s="1819"/>
      <c r="Q137" s="30"/>
      <c r="R137" s="23"/>
    </row>
    <row r="138" spans="3:18" s="8" customFormat="1" ht="18" customHeight="1">
      <c r="C138" s="18"/>
      <c r="D138" s="17"/>
      <c r="E138" s="17"/>
      <c r="F138" s="1817"/>
      <c r="G138" s="1817"/>
      <c r="H138" s="1817"/>
      <c r="I138" s="118"/>
      <c r="J138" s="118"/>
      <c r="K138" s="1817"/>
      <c r="L138" s="176"/>
      <c r="M138" s="866"/>
      <c r="N138" s="30"/>
      <c r="O138" s="1009"/>
      <c r="P138" s="1819"/>
      <c r="Q138" s="30"/>
      <c r="R138" s="23"/>
    </row>
    <row r="139" spans="3:18" s="8" customFormat="1" ht="18" customHeight="1">
      <c r="C139" s="18"/>
      <c r="D139" s="17"/>
      <c r="E139" s="17"/>
      <c r="F139" s="1817"/>
      <c r="G139" s="1817"/>
      <c r="H139" s="1817"/>
      <c r="I139" s="118"/>
      <c r="J139" s="118"/>
      <c r="K139" s="1817"/>
      <c r="L139" s="176"/>
      <c r="M139" s="866"/>
      <c r="N139" s="30"/>
      <c r="O139" s="1009"/>
      <c r="P139" s="1819"/>
      <c r="Q139" s="30"/>
      <c r="R139" s="23"/>
    </row>
    <row r="140" spans="3:18" s="8" customFormat="1" ht="18" customHeight="1">
      <c r="C140" s="18"/>
      <c r="D140" s="17"/>
      <c r="E140" s="17"/>
      <c r="F140" s="1817"/>
      <c r="G140" s="1817"/>
      <c r="H140" s="1817"/>
      <c r="I140" s="118"/>
      <c r="J140" s="118"/>
      <c r="K140" s="1817"/>
      <c r="L140" s="176"/>
      <c r="M140" s="866"/>
      <c r="N140" s="30"/>
      <c r="O140" s="1009"/>
      <c r="P140" s="1819"/>
      <c r="Q140" s="30"/>
      <c r="R140" s="23"/>
    </row>
    <row r="141" spans="3:18" s="8" customFormat="1" ht="18" customHeight="1">
      <c r="C141" s="18"/>
      <c r="D141" s="17"/>
      <c r="E141" s="17"/>
      <c r="F141" s="130"/>
      <c r="G141" s="26"/>
      <c r="H141" s="118"/>
      <c r="I141" s="118"/>
      <c r="J141" s="118"/>
      <c r="K141" s="26"/>
      <c r="L141" s="176"/>
      <c r="M141" s="866"/>
      <c r="N141" s="30"/>
      <c r="O141" s="1009"/>
      <c r="P141" s="1819"/>
      <c r="Q141" s="30"/>
      <c r="R141" s="23"/>
    </row>
    <row r="142" spans="3:18" s="8" customFormat="1" ht="18" customHeight="1">
      <c r="C142" s="18"/>
      <c r="D142" s="17"/>
      <c r="E142" s="17"/>
      <c r="F142" s="130"/>
      <c r="G142" s="26"/>
      <c r="H142" s="118"/>
      <c r="I142" s="118"/>
      <c r="J142" s="118"/>
      <c r="K142" s="26"/>
      <c r="L142" s="176"/>
      <c r="M142" s="866"/>
      <c r="N142" s="30"/>
      <c r="O142" s="1009"/>
      <c r="P142" s="1819"/>
      <c r="Q142" s="30"/>
      <c r="R142" s="23"/>
    </row>
    <row r="143" spans="3:18" s="8" customFormat="1" ht="18" customHeight="1">
      <c r="C143" s="18"/>
      <c r="D143" s="17"/>
      <c r="E143" s="17"/>
      <c r="F143" s="130"/>
      <c r="G143" s="26"/>
      <c r="H143" s="118"/>
      <c r="I143" s="118"/>
      <c r="J143" s="118"/>
      <c r="K143" s="26"/>
      <c r="L143" s="176"/>
      <c r="M143" s="866"/>
      <c r="N143" s="30"/>
      <c r="O143" s="1009"/>
      <c r="P143" s="1819"/>
      <c r="Q143" s="30"/>
      <c r="R143" s="23"/>
    </row>
    <row r="144" spans="3:18" s="8" customFormat="1" ht="18" customHeight="1">
      <c r="C144" s="18"/>
      <c r="D144" s="17"/>
      <c r="E144" s="17"/>
      <c r="F144" s="176"/>
      <c r="G144" s="118"/>
      <c r="H144" s="118"/>
      <c r="I144" s="118"/>
      <c r="J144" s="118"/>
      <c r="K144" s="209"/>
      <c r="L144" s="176"/>
      <c r="M144" s="866"/>
      <c r="N144" s="30"/>
      <c r="O144" s="1009"/>
      <c r="P144" s="1819"/>
      <c r="Q144" s="30"/>
      <c r="R144" s="23"/>
    </row>
    <row r="145" spans="3:18" s="8" customFormat="1" ht="18" customHeight="1">
      <c r="C145" s="18"/>
      <c r="D145" s="17"/>
      <c r="E145" s="18"/>
      <c r="F145" s="176"/>
      <c r="G145" s="118"/>
      <c r="H145" s="118"/>
      <c r="I145" s="118"/>
      <c r="J145" s="118"/>
      <c r="K145" s="866"/>
      <c r="L145" s="176"/>
      <c r="M145" s="866"/>
      <c r="N145" s="30"/>
      <c r="O145" s="1009"/>
      <c r="P145" s="1819"/>
      <c r="Q145" s="30"/>
      <c r="R145" s="23"/>
    </row>
    <row r="146" spans="3:18" s="8" customFormat="1" ht="18" customHeight="1">
      <c r="C146" s="18"/>
      <c r="D146" s="17"/>
      <c r="E146" s="17"/>
      <c r="F146" s="321"/>
      <c r="G146" s="112"/>
      <c r="H146" s="118"/>
      <c r="I146" s="118"/>
      <c r="J146" s="118"/>
      <c r="K146" s="26"/>
      <c r="L146" s="176"/>
      <c r="M146" s="866"/>
      <c r="N146" s="30"/>
      <c r="O146" s="1009"/>
      <c r="P146" s="1819"/>
      <c r="Q146" s="30"/>
      <c r="R146" s="23"/>
    </row>
    <row r="147" spans="3:18" s="8" customFormat="1" ht="18" customHeight="1">
      <c r="C147" s="18"/>
      <c r="D147" s="17"/>
      <c r="E147" s="17"/>
      <c r="F147" s="321"/>
      <c r="G147" s="112"/>
      <c r="H147" s="1817"/>
      <c r="I147" s="118"/>
      <c r="J147" s="118"/>
      <c r="K147" s="1817"/>
      <c r="L147" s="176"/>
      <c r="M147" s="866"/>
      <c r="N147" s="30"/>
      <c r="O147" s="1009"/>
      <c r="P147" s="1819"/>
      <c r="Q147" s="30"/>
      <c r="R147" s="23"/>
    </row>
    <row r="148" spans="3:18" s="8" customFormat="1" ht="18" customHeight="1">
      <c r="C148" s="18"/>
      <c r="D148" s="17"/>
      <c r="E148" s="17"/>
      <c r="F148" s="1817"/>
      <c r="G148" s="1817"/>
      <c r="H148" s="1817"/>
      <c r="I148" s="118"/>
      <c r="J148" s="118"/>
      <c r="K148" s="1817"/>
      <c r="L148" s="176"/>
      <c r="M148" s="866"/>
      <c r="N148" s="30"/>
      <c r="O148" s="1009"/>
      <c r="P148" s="1819"/>
      <c r="Q148" s="30"/>
      <c r="R148" s="23"/>
    </row>
    <row r="149" spans="3:18" s="8" customFormat="1" ht="18" customHeight="1">
      <c r="C149" s="18"/>
      <c r="D149" s="17"/>
      <c r="E149" s="17"/>
      <c r="F149" s="1817"/>
      <c r="G149" s="1817"/>
      <c r="H149" s="1817"/>
      <c r="I149" s="118"/>
      <c r="J149" s="118"/>
      <c r="K149" s="1817"/>
      <c r="L149" s="176"/>
      <c r="M149" s="866"/>
      <c r="N149" s="30"/>
      <c r="O149" s="1009"/>
      <c r="P149" s="1819"/>
      <c r="Q149" s="30"/>
      <c r="R149" s="23"/>
    </row>
    <row r="150" spans="3:18" s="8" customFormat="1" ht="18" customHeight="1">
      <c r="C150" s="18"/>
      <c r="D150" s="17"/>
      <c r="E150" s="17"/>
      <c r="F150" s="1817"/>
      <c r="G150" s="1817"/>
      <c r="H150" s="1817"/>
      <c r="I150" s="118"/>
      <c r="J150" s="118"/>
      <c r="K150" s="1817"/>
      <c r="L150" s="176"/>
      <c r="M150" s="866"/>
      <c r="N150" s="30"/>
      <c r="O150" s="1009"/>
      <c r="P150" s="1819"/>
      <c r="Q150" s="30"/>
      <c r="R150" s="23"/>
    </row>
    <row r="151" spans="3:18" s="8" customFormat="1" ht="18" customHeight="1">
      <c r="C151" s="18"/>
      <c r="D151" s="17"/>
      <c r="E151" s="17"/>
      <c r="F151" s="1817"/>
      <c r="G151" s="1817"/>
      <c r="H151" s="1817"/>
      <c r="I151" s="118"/>
      <c r="J151" s="118"/>
      <c r="K151" s="1817"/>
      <c r="L151" s="176"/>
      <c r="M151" s="866"/>
      <c r="N151" s="30"/>
      <c r="O151" s="1009"/>
      <c r="P151" s="1819"/>
      <c r="Q151" s="30"/>
      <c r="R151" s="23"/>
    </row>
    <row r="152" spans="3:18" s="8" customFormat="1" ht="18" customHeight="1">
      <c r="C152" s="18"/>
      <c r="D152" s="17"/>
      <c r="E152" s="17"/>
      <c r="F152" s="1817"/>
      <c r="G152" s="1817"/>
      <c r="H152" s="1817"/>
      <c r="I152" s="118"/>
      <c r="J152" s="118"/>
      <c r="K152" s="1817"/>
      <c r="L152" s="176"/>
      <c r="M152" s="866"/>
      <c r="N152" s="30"/>
      <c r="O152" s="1009"/>
      <c r="P152" s="1819"/>
      <c r="Q152" s="30"/>
      <c r="R152" s="23"/>
    </row>
    <row r="153" spans="3:18" s="8" customFormat="1" ht="18" customHeight="1">
      <c r="C153" s="18"/>
      <c r="D153" s="17"/>
      <c r="E153" s="17"/>
      <c r="F153" s="1817"/>
      <c r="G153" s="1817"/>
      <c r="H153" s="1817"/>
      <c r="I153" s="118"/>
      <c r="J153" s="118"/>
      <c r="K153" s="1817"/>
      <c r="L153" s="176"/>
      <c r="M153" s="866"/>
      <c r="N153" s="30"/>
      <c r="O153" s="1009"/>
      <c r="P153" s="1819"/>
      <c r="Q153" s="30"/>
      <c r="R153" s="23"/>
    </row>
    <row r="154" spans="3:18" s="8" customFormat="1" ht="18" customHeight="1">
      <c r="C154" s="18"/>
      <c r="D154" s="17"/>
      <c r="E154" s="17"/>
      <c r="F154" s="1817"/>
      <c r="G154" s="1817"/>
      <c r="H154" s="1817"/>
      <c r="I154" s="118"/>
      <c r="J154" s="118"/>
      <c r="K154" s="1817"/>
      <c r="L154" s="176"/>
      <c r="M154" s="866"/>
      <c r="N154" s="30"/>
      <c r="O154" s="1009"/>
      <c r="P154" s="1819"/>
      <c r="Q154" s="30"/>
      <c r="R154" s="23"/>
    </row>
    <row r="155" spans="3:18" s="8" customFormat="1" ht="18" customHeight="1">
      <c r="C155" s="18"/>
      <c r="D155" s="17"/>
      <c r="E155" s="17"/>
      <c r="F155" s="1817"/>
      <c r="G155" s="1817"/>
      <c r="H155" s="1817"/>
      <c r="I155" s="118"/>
      <c r="J155" s="118"/>
      <c r="K155" s="1817"/>
      <c r="L155" s="176"/>
      <c r="M155" s="866"/>
      <c r="N155" s="30"/>
      <c r="O155" s="1009"/>
      <c r="P155" s="1819"/>
      <c r="Q155" s="30"/>
      <c r="R155" s="23"/>
    </row>
    <row r="156" spans="3:18" s="8" customFormat="1" ht="18" customHeight="1">
      <c r="C156" s="18"/>
      <c r="D156" s="17"/>
      <c r="E156" s="17"/>
      <c r="F156" s="1817"/>
      <c r="G156" s="1817"/>
      <c r="H156" s="1817"/>
      <c r="I156" s="118"/>
      <c r="J156" s="118"/>
      <c r="K156" s="1817"/>
      <c r="L156" s="176"/>
      <c r="M156" s="866"/>
      <c r="N156" s="30"/>
      <c r="O156" s="1009"/>
      <c r="P156" s="1819"/>
      <c r="Q156" s="30"/>
      <c r="R156" s="23"/>
    </row>
    <row r="157" spans="3:18" s="8" customFormat="1" ht="18" customHeight="1">
      <c r="C157" s="18"/>
      <c r="D157" s="17"/>
      <c r="E157" s="17"/>
      <c r="F157" s="1817"/>
      <c r="G157" s="1817"/>
      <c r="H157" s="1817"/>
      <c r="I157" s="118"/>
      <c r="J157" s="118"/>
      <c r="K157" s="1817"/>
      <c r="L157" s="176"/>
      <c r="M157" s="866"/>
      <c r="N157" s="30"/>
      <c r="O157" s="1009"/>
      <c r="P157" s="1819"/>
      <c r="Q157" s="30"/>
      <c r="R157" s="23"/>
    </row>
    <row r="158" spans="3:18" s="8" customFormat="1" ht="18" customHeight="1">
      <c r="C158" s="18"/>
      <c r="D158" s="17"/>
      <c r="E158" s="17"/>
      <c r="F158" s="1817"/>
      <c r="G158" s="1817"/>
      <c r="H158" s="1817"/>
      <c r="I158" s="118"/>
      <c r="J158" s="118"/>
      <c r="K158" s="1817"/>
      <c r="L158" s="176"/>
      <c r="M158" s="866"/>
      <c r="N158" s="30"/>
      <c r="O158" s="30"/>
      <c r="P158" s="1819"/>
      <c r="Q158" s="30"/>
      <c r="R158" s="23"/>
    </row>
    <row r="159" spans="3:18" s="8" customFormat="1" ht="18" customHeight="1">
      <c r="C159" s="18"/>
      <c r="D159" s="17"/>
      <c r="E159" s="17"/>
      <c r="F159" s="130"/>
      <c r="G159" s="26"/>
      <c r="H159" s="118"/>
      <c r="I159" s="118"/>
      <c r="J159" s="118"/>
      <c r="K159" s="26"/>
      <c r="L159" s="176"/>
      <c r="M159" s="866"/>
      <c r="N159" s="30"/>
      <c r="O159" s="1009"/>
      <c r="P159" s="1819"/>
      <c r="Q159" s="30"/>
      <c r="R159" s="23"/>
    </row>
    <row r="160" spans="3:18" s="8" customFormat="1" ht="18" customHeight="1">
      <c r="C160" s="18"/>
      <c r="D160" s="17"/>
      <c r="E160" s="17"/>
      <c r="F160" s="130"/>
      <c r="G160" s="26"/>
      <c r="H160" s="118"/>
      <c r="I160" s="118"/>
      <c r="J160" s="118"/>
      <c r="K160" s="26"/>
      <c r="L160" s="176"/>
      <c r="M160" s="866"/>
      <c r="N160" s="30"/>
      <c r="O160" s="1009"/>
      <c r="P160" s="1819"/>
      <c r="Q160" s="30"/>
      <c r="R160" s="23"/>
    </row>
    <row r="161" spans="3:18" s="8" customFormat="1" ht="18" customHeight="1">
      <c r="C161" s="18"/>
      <c r="D161" s="17"/>
      <c r="E161" s="17"/>
      <c r="F161" s="130"/>
      <c r="G161" s="26"/>
      <c r="H161" s="118"/>
      <c r="I161" s="118"/>
      <c r="J161" s="118"/>
      <c r="K161" s="26"/>
      <c r="L161" s="176"/>
      <c r="M161" s="866"/>
      <c r="N161" s="30"/>
      <c r="O161" s="1009"/>
      <c r="P161" s="1819"/>
      <c r="Q161" s="30"/>
      <c r="R161" s="23"/>
    </row>
    <row r="162" spans="3:18" s="8" customFormat="1" ht="18" customHeight="1">
      <c r="C162" s="18"/>
      <c r="D162" s="17"/>
      <c r="E162" s="17"/>
      <c r="F162" s="176"/>
      <c r="G162" s="118"/>
      <c r="H162" s="118"/>
      <c r="I162" s="118"/>
      <c r="J162" s="118"/>
      <c r="K162" s="209"/>
      <c r="L162" s="176"/>
      <c r="M162" s="866"/>
      <c r="N162" s="30"/>
      <c r="O162" s="1009"/>
      <c r="P162" s="1819"/>
      <c r="Q162" s="1009"/>
      <c r="R162" s="23"/>
    </row>
    <row r="163" spans="3:18" s="8" customFormat="1" ht="18" customHeight="1">
      <c r="C163" s="18"/>
      <c r="D163" s="18"/>
      <c r="E163" s="18"/>
      <c r="F163" s="176"/>
      <c r="G163" s="118"/>
      <c r="H163" s="118"/>
      <c r="I163" s="118"/>
      <c r="J163" s="118"/>
      <c r="K163" s="866"/>
      <c r="L163" s="176"/>
      <c r="M163" s="866"/>
      <c r="N163" s="30"/>
      <c r="O163" s="1009"/>
      <c r="P163" s="1819"/>
      <c r="Q163" s="1009"/>
      <c r="R163" s="23"/>
    </row>
    <row r="164" spans="3:18" ht="18" customHeight="1">
      <c r="C164" s="18"/>
      <c r="D164" s="18"/>
      <c r="E164" s="18"/>
      <c r="F164" s="176"/>
      <c r="G164" s="118"/>
      <c r="H164" s="118"/>
      <c r="I164" s="118"/>
      <c r="J164" s="118"/>
      <c r="K164" s="866"/>
      <c r="L164" s="176"/>
      <c r="M164" s="866"/>
      <c r="N164" s="30"/>
      <c r="O164" s="1009"/>
      <c r="P164" s="1819"/>
      <c r="Q164" s="1042"/>
      <c r="R164" s="32"/>
    </row>
    <row r="165" spans="3:18">
      <c r="D165" s="18"/>
      <c r="E165" s="18"/>
      <c r="F165" s="176"/>
      <c r="G165" s="118"/>
      <c r="H165" s="118"/>
      <c r="I165" s="118"/>
      <c r="J165" s="118"/>
      <c r="K165" s="866"/>
      <c r="R165" s="11"/>
    </row>
    <row r="166" spans="3:18">
      <c r="R166" s="11"/>
    </row>
    <row r="167" spans="3:18">
      <c r="R167" s="11"/>
    </row>
    <row r="168" spans="3:18">
      <c r="N168" s="188"/>
      <c r="R168" s="11"/>
    </row>
    <row r="169" spans="3:18">
      <c r="C169" s="9"/>
      <c r="R169" s="11"/>
    </row>
    <row r="170" spans="3:18">
      <c r="D170" s="8"/>
      <c r="F170" s="1842"/>
      <c r="G170" s="1822"/>
      <c r="H170" s="8"/>
      <c r="N170" s="188"/>
      <c r="R170" s="11"/>
    </row>
    <row r="172" spans="3:18">
      <c r="F172" s="1843"/>
    </row>
    <row r="173" spans="3:18">
      <c r="F173" s="1843"/>
    </row>
    <row r="174" spans="3:18">
      <c r="F174" s="1843"/>
    </row>
    <row r="175" spans="3:18">
      <c r="F175" s="1843"/>
    </row>
    <row r="176" spans="3:18">
      <c r="F176" s="1843"/>
    </row>
    <row r="177" spans="6:6">
      <c r="F177" s="1843"/>
    </row>
    <row r="178" spans="6:6">
      <c r="F178" s="1844"/>
    </row>
    <row r="179" spans="6:6">
      <c r="F179" s="1844"/>
    </row>
    <row r="180" spans="6:6">
      <c r="F180" s="1844"/>
    </row>
    <row r="181" spans="6:6">
      <c r="F181" s="1843"/>
    </row>
  </sheetData>
  <autoFilter ref="C8:P134" xr:uid="{E9CABFF1-A642-408C-A30A-4AEABD5A538C}"/>
  <mergeCells count="11">
    <mergeCell ref="D10:G10"/>
    <mergeCell ref="D21:G21"/>
    <mergeCell ref="C2:E2"/>
    <mergeCell ref="H2:J2"/>
    <mergeCell ref="C3:E3"/>
    <mergeCell ref="C4:E4"/>
    <mergeCell ref="K4:L4"/>
    <mergeCell ref="C5:E5"/>
    <mergeCell ref="H5:H6"/>
    <mergeCell ref="K5:L5"/>
    <mergeCell ref="C6:E6"/>
  </mergeCells>
  <phoneticPr fontId="3"/>
  <hyperlinks>
    <hyperlink ref="L22" r:id="rId1" xr:uid="{B35FC60D-6AA6-4E1D-8565-98322A2E3E51}"/>
  </hyperlinks>
  <pageMargins left="0.2" right="0.2" top="0.75" bottom="0.75" header="0.3" footer="0.3"/>
  <pageSetup paperSize="9" scale="41" orientation="landscape" r:id="rId2"/>
  <drawing r:id="rId3"/>
  <legacyDrawing r:id="rId4"/>
  <extLst>
    <ext xmlns:x14="http://schemas.microsoft.com/office/spreadsheetml/2009/9/main" uri="{CCE6A557-97BC-4b89-ADB6-D9C93CAAB3DF}">
      <x14:dataValidations xmlns:xm="http://schemas.microsoft.com/office/excel/2006/main" count="1">
        <x14:dataValidation imeMode="hiragana" allowBlank="1" showInputMessage="1" showErrorMessage="1" xr:uid="{BB3568F9-2141-4B56-B34C-C856DC80DA5F}">
          <xm:sqref>K108:K109 JG108:JG109 TC108:TC109 ACY108:ACY109 AMU108:AMU109 AWQ108:AWQ109 BGM108:BGM109 BQI108:BQI109 CAE108:CAE109 CKA108:CKA109 CTW108:CTW109 DDS108:DDS109 DNO108:DNO109 DXK108:DXK109 EHG108:EHG109 ERC108:ERC109 FAY108:FAY109 FKU108:FKU109 FUQ108:FUQ109 GEM108:GEM109 GOI108:GOI109 GYE108:GYE109 HIA108:HIA109 HRW108:HRW109 IBS108:IBS109 ILO108:ILO109 IVK108:IVK109 JFG108:JFG109 JPC108:JPC109 JYY108:JYY109 KIU108:KIU109 KSQ108:KSQ109 LCM108:LCM109 LMI108:LMI109 LWE108:LWE109 MGA108:MGA109 MPW108:MPW109 MZS108:MZS109 NJO108:NJO109 NTK108:NTK109 ODG108:ODG109 ONC108:ONC109 OWY108:OWY109 PGU108:PGU109 PQQ108:PQQ109 QAM108:QAM109 QKI108:QKI109 QUE108:QUE109 REA108:REA109 RNW108:RNW109 RXS108:RXS109 SHO108:SHO109 SRK108:SRK109 TBG108:TBG109 TLC108:TLC109 TUY108:TUY109 UEU108:UEU109 UOQ108:UOQ109 UYM108:UYM109 VII108:VII109 VSE108:VSE109 WCA108:WCA109 WLW108:WLW109 WVS108:WVS109 K65644:K65645 JG65644:JG65645 TC65644:TC65645 ACY65644:ACY65645 AMU65644:AMU65645 AWQ65644:AWQ65645 BGM65644:BGM65645 BQI65644:BQI65645 CAE65644:CAE65645 CKA65644:CKA65645 CTW65644:CTW65645 DDS65644:DDS65645 DNO65644:DNO65645 DXK65644:DXK65645 EHG65644:EHG65645 ERC65644:ERC65645 FAY65644:FAY65645 FKU65644:FKU65645 FUQ65644:FUQ65645 GEM65644:GEM65645 GOI65644:GOI65645 GYE65644:GYE65645 HIA65644:HIA65645 HRW65644:HRW65645 IBS65644:IBS65645 ILO65644:ILO65645 IVK65644:IVK65645 JFG65644:JFG65645 JPC65644:JPC65645 JYY65644:JYY65645 KIU65644:KIU65645 KSQ65644:KSQ65645 LCM65644:LCM65645 LMI65644:LMI65645 LWE65644:LWE65645 MGA65644:MGA65645 MPW65644:MPW65645 MZS65644:MZS65645 NJO65644:NJO65645 NTK65644:NTK65645 ODG65644:ODG65645 ONC65644:ONC65645 OWY65644:OWY65645 PGU65644:PGU65645 PQQ65644:PQQ65645 QAM65644:QAM65645 QKI65644:QKI65645 QUE65644:QUE65645 REA65644:REA65645 RNW65644:RNW65645 RXS65644:RXS65645 SHO65644:SHO65645 SRK65644:SRK65645 TBG65644:TBG65645 TLC65644:TLC65645 TUY65644:TUY65645 UEU65644:UEU65645 UOQ65644:UOQ65645 UYM65644:UYM65645 VII65644:VII65645 VSE65644:VSE65645 WCA65644:WCA65645 WLW65644:WLW65645 WVS65644:WVS65645 K131180:K131181 JG131180:JG131181 TC131180:TC131181 ACY131180:ACY131181 AMU131180:AMU131181 AWQ131180:AWQ131181 BGM131180:BGM131181 BQI131180:BQI131181 CAE131180:CAE131181 CKA131180:CKA131181 CTW131180:CTW131181 DDS131180:DDS131181 DNO131180:DNO131181 DXK131180:DXK131181 EHG131180:EHG131181 ERC131180:ERC131181 FAY131180:FAY131181 FKU131180:FKU131181 FUQ131180:FUQ131181 GEM131180:GEM131181 GOI131180:GOI131181 GYE131180:GYE131181 HIA131180:HIA131181 HRW131180:HRW131181 IBS131180:IBS131181 ILO131180:ILO131181 IVK131180:IVK131181 JFG131180:JFG131181 JPC131180:JPC131181 JYY131180:JYY131181 KIU131180:KIU131181 KSQ131180:KSQ131181 LCM131180:LCM131181 LMI131180:LMI131181 LWE131180:LWE131181 MGA131180:MGA131181 MPW131180:MPW131181 MZS131180:MZS131181 NJO131180:NJO131181 NTK131180:NTK131181 ODG131180:ODG131181 ONC131180:ONC131181 OWY131180:OWY131181 PGU131180:PGU131181 PQQ131180:PQQ131181 QAM131180:QAM131181 QKI131180:QKI131181 QUE131180:QUE131181 REA131180:REA131181 RNW131180:RNW131181 RXS131180:RXS131181 SHO131180:SHO131181 SRK131180:SRK131181 TBG131180:TBG131181 TLC131180:TLC131181 TUY131180:TUY131181 UEU131180:UEU131181 UOQ131180:UOQ131181 UYM131180:UYM131181 VII131180:VII131181 VSE131180:VSE131181 WCA131180:WCA131181 WLW131180:WLW131181 WVS131180:WVS131181 K196716:K196717 JG196716:JG196717 TC196716:TC196717 ACY196716:ACY196717 AMU196716:AMU196717 AWQ196716:AWQ196717 BGM196716:BGM196717 BQI196716:BQI196717 CAE196716:CAE196717 CKA196716:CKA196717 CTW196716:CTW196717 DDS196716:DDS196717 DNO196716:DNO196717 DXK196716:DXK196717 EHG196716:EHG196717 ERC196716:ERC196717 FAY196716:FAY196717 FKU196716:FKU196717 FUQ196716:FUQ196717 GEM196716:GEM196717 GOI196716:GOI196717 GYE196716:GYE196717 HIA196716:HIA196717 HRW196716:HRW196717 IBS196716:IBS196717 ILO196716:ILO196717 IVK196716:IVK196717 JFG196716:JFG196717 JPC196716:JPC196717 JYY196716:JYY196717 KIU196716:KIU196717 KSQ196716:KSQ196717 LCM196716:LCM196717 LMI196716:LMI196717 LWE196716:LWE196717 MGA196716:MGA196717 MPW196716:MPW196717 MZS196716:MZS196717 NJO196716:NJO196717 NTK196716:NTK196717 ODG196716:ODG196717 ONC196716:ONC196717 OWY196716:OWY196717 PGU196716:PGU196717 PQQ196716:PQQ196717 QAM196716:QAM196717 QKI196716:QKI196717 QUE196716:QUE196717 REA196716:REA196717 RNW196716:RNW196717 RXS196716:RXS196717 SHO196716:SHO196717 SRK196716:SRK196717 TBG196716:TBG196717 TLC196716:TLC196717 TUY196716:TUY196717 UEU196716:UEU196717 UOQ196716:UOQ196717 UYM196716:UYM196717 VII196716:VII196717 VSE196716:VSE196717 WCA196716:WCA196717 WLW196716:WLW196717 WVS196716:WVS196717 K262252:K262253 JG262252:JG262253 TC262252:TC262253 ACY262252:ACY262253 AMU262252:AMU262253 AWQ262252:AWQ262253 BGM262252:BGM262253 BQI262252:BQI262253 CAE262252:CAE262253 CKA262252:CKA262253 CTW262252:CTW262253 DDS262252:DDS262253 DNO262252:DNO262253 DXK262252:DXK262253 EHG262252:EHG262253 ERC262252:ERC262253 FAY262252:FAY262253 FKU262252:FKU262253 FUQ262252:FUQ262253 GEM262252:GEM262253 GOI262252:GOI262253 GYE262252:GYE262253 HIA262252:HIA262253 HRW262252:HRW262253 IBS262252:IBS262253 ILO262252:ILO262253 IVK262252:IVK262253 JFG262252:JFG262253 JPC262252:JPC262253 JYY262252:JYY262253 KIU262252:KIU262253 KSQ262252:KSQ262253 LCM262252:LCM262253 LMI262252:LMI262253 LWE262252:LWE262253 MGA262252:MGA262253 MPW262252:MPW262253 MZS262252:MZS262253 NJO262252:NJO262253 NTK262252:NTK262253 ODG262252:ODG262253 ONC262252:ONC262253 OWY262252:OWY262253 PGU262252:PGU262253 PQQ262252:PQQ262253 QAM262252:QAM262253 QKI262252:QKI262253 QUE262252:QUE262253 REA262252:REA262253 RNW262252:RNW262253 RXS262252:RXS262253 SHO262252:SHO262253 SRK262252:SRK262253 TBG262252:TBG262253 TLC262252:TLC262253 TUY262252:TUY262253 UEU262252:UEU262253 UOQ262252:UOQ262253 UYM262252:UYM262253 VII262252:VII262253 VSE262252:VSE262253 WCA262252:WCA262253 WLW262252:WLW262253 WVS262252:WVS262253 K327788:K327789 JG327788:JG327789 TC327788:TC327789 ACY327788:ACY327789 AMU327788:AMU327789 AWQ327788:AWQ327789 BGM327788:BGM327789 BQI327788:BQI327789 CAE327788:CAE327789 CKA327788:CKA327789 CTW327788:CTW327789 DDS327788:DDS327789 DNO327788:DNO327789 DXK327788:DXK327789 EHG327788:EHG327789 ERC327788:ERC327789 FAY327788:FAY327789 FKU327788:FKU327789 FUQ327788:FUQ327789 GEM327788:GEM327789 GOI327788:GOI327789 GYE327788:GYE327789 HIA327788:HIA327789 HRW327788:HRW327789 IBS327788:IBS327789 ILO327788:ILO327789 IVK327788:IVK327789 JFG327788:JFG327789 JPC327788:JPC327789 JYY327788:JYY327789 KIU327788:KIU327789 KSQ327788:KSQ327789 LCM327788:LCM327789 LMI327788:LMI327789 LWE327788:LWE327789 MGA327788:MGA327789 MPW327788:MPW327789 MZS327788:MZS327789 NJO327788:NJO327789 NTK327788:NTK327789 ODG327788:ODG327789 ONC327788:ONC327789 OWY327788:OWY327789 PGU327788:PGU327789 PQQ327788:PQQ327789 QAM327788:QAM327789 QKI327788:QKI327789 QUE327788:QUE327789 REA327788:REA327789 RNW327788:RNW327789 RXS327788:RXS327789 SHO327788:SHO327789 SRK327788:SRK327789 TBG327788:TBG327789 TLC327788:TLC327789 TUY327788:TUY327789 UEU327788:UEU327789 UOQ327788:UOQ327789 UYM327788:UYM327789 VII327788:VII327789 VSE327788:VSE327789 WCA327788:WCA327789 WLW327788:WLW327789 WVS327788:WVS327789 K393324:K393325 JG393324:JG393325 TC393324:TC393325 ACY393324:ACY393325 AMU393324:AMU393325 AWQ393324:AWQ393325 BGM393324:BGM393325 BQI393324:BQI393325 CAE393324:CAE393325 CKA393324:CKA393325 CTW393324:CTW393325 DDS393324:DDS393325 DNO393324:DNO393325 DXK393324:DXK393325 EHG393324:EHG393325 ERC393324:ERC393325 FAY393324:FAY393325 FKU393324:FKU393325 FUQ393324:FUQ393325 GEM393324:GEM393325 GOI393324:GOI393325 GYE393324:GYE393325 HIA393324:HIA393325 HRW393324:HRW393325 IBS393324:IBS393325 ILO393324:ILO393325 IVK393324:IVK393325 JFG393324:JFG393325 JPC393324:JPC393325 JYY393324:JYY393325 KIU393324:KIU393325 KSQ393324:KSQ393325 LCM393324:LCM393325 LMI393324:LMI393325 LWE393324:LWE393325 MGA393324:MGA393325 MPW393324:MPW393325 MZS393324:MZS393325 NJO393324:NJO393325 NTK393324:NTK393325 ODG393324:ODG393325 ONC393324:ONC393325 OWY393324:OWY393325 PGU393324:PGU393325 PQQ393324:PQQ393325 QAM393324:QAM393325 QKI393324:QKI393325 QUE393324:QUE393325 REA393324:REA393325 RNW393324:RNW393325 RXS393324:RXS393325 SHO393324:SHO393325 SRK393324:SRK393325 TBG393324:TBG393325 TLC393324:TLC393325 TUY393324:TUY393325 UEU393324:UEU393325 UOQ393324:UOQ393325 UYM393324:UYM393325 VII393324:VII393325 VSE393324:VSE393325 WCA393324:WCA393325 WLW393324:WLW393325 WVS393324:WVS393325 K458860:K458861 JG458860:JG458861 TC458860:TC458861 ACY458860:ACY458861 AMU458860:AMU458861 AWQ458860:AWQ458861 BGM458860:BGM458861 BQI458860:BQI458861 CAE458860:CAE458861 CKA458860:CKA458861 CTW458860:CTW458861 DDS458860:DDS458861 DNO458860:DNO458861 DXK458860:DXK458861 EHG458860:EHG458861 ERC458860:ERC458861 FAY458860:FAY458861 FKU458860:FKU458861 FUQ458860:FUQ458861 GEM458860:GEM458861 GOI458860:GOI458861 GYE458860:GYE458861 HIA458860:HIA458861 HRW458860:HRW458861 IBS458860:IBS458861 ILO458860:ILO458861 IVK458860:IVK458861 JFG458860:JFG458861 JPC458860:JPC458861 JYY458860:JYY458861 KIU458860:KIU458861 KSQ458860:KSQ458861 LCM458860:LCM458861 LMI458860:LMI458861 LWE458860:LWE458861 MGA458860:MGA458861 MPW458860:MPW458861 MZS458860:MZS458861 NJO458860:NJO458861 NTK458860:NTK458861 ODG458860:ODG458861 ONC458860:ONC458861 OWY458860:OWY458861 PGU458860:PGU458861 PQQ458860:PQQ458861 QAM458860:QAM458861 QKI458860:QKI458861 QUE458860:QUE458861 REA458860:REA458861 RNW458860:RNW458861 RXS458860:RXS458861 SHO458860:SHO458861 SRK458860:SRK458861 TBG458860:TBG458861 TLC458860:TLC458861 TUY458860:TUY458861 UEU458860:UEU458861 UOQ458860:UOQ458861 UYM458860:UYM458861 VII458860:VII458861 VSE458860:VSE458861 WCA458860:WCA458861 WLW458860:WLW458861 WVS458860:WVS458861 K524396:K524397 JG524396:JG524397 TC524396:TC524397 ACY524396:ACY524397 AMU524396:AMU524397 AWQ524396:AWQ524397 BGM524396:BGM524397 BQI524396:BQI524397 CAE524396:CAE524397 CKA524396:CKA524397 CTW524396:CTW524397 DDS524396:DDS524397 DNO524396:DNO524397 DXK524396:DXK524397 EHG524396:EHG524397 ERC524396:ERC524397 FAY524396:FAY524397 FKU524396:FKU524397 FUQ524396:FUQ524397 GEM524396:GEM524397 GOI524396:GOI524397 GYE524396:GYE524397 HIA524396:HIA524397 HRW524396:HRW524397 IBS524396:IBS524397 ILO524396:ILO524397 IVK524396:IVK524397 JFG524396:JFG524397 JPC524396:JPC524397 JYY524396:JYY524397 KIU524396:KIU524397 KSQ524396:KSQ524397 LCM524396:LCM524397 LMI524396:LMI524397 LWE524396:LWE524397 MGA524396:MGA524397 MPW524396:MPW524397 MZS524396:MZS524397 NJO524396:NJO524397 NTK524396:NTK524397 ODG524396:ODG524397 ONC524396:ONC524397 OWY524396:OWY524397 PGU524396:PGU524397 PQQ524396:PQQ524397 QAM524396:QAM524397 QKI524396:QKI524397 QUE524396:QUE524397 REA524396:REA524397 RNW524396:RNW524397 RXS524396:RXS524397 SHO524396:SHO524397 SRK524396:SRK524397 TBG524396:TBG524397 TLC524396:TLC524397 TUY524396:TUY524397 UEU524396:UEU524397 UOQ524396:UOQ524397 UYM524396:UYM524397 VII524396:VII524397 VSE524396:VSE524397 WCA524396:WCA524397 WLW524396:WLW524397 WVS524396:WVS524397 K589932:K589933 JG589932:JG589933 TC589932:TC589933 ACY589932:ACY589933 AMU589932:AMU589933 AWQ589932:AWQ589933 BGM589932:BGM589933 BQI589932:BQI589933 CAE589932:CAE589933 CKA589932:CKA589933 CTW589932:CTW589933 DDS589932:DDS589933 DNO589932:DNO589933 DXK589932:DXK589933 EHG589932:EHG589933 ERC589932:ERC589933 FAY589932:FAY589933 FKU589932:FKU589933 FUQ589932:FUQ589933 GEM589932:GEM589933 GOI589932:GOI589933 GYE589932:GYE589933 HIA589932:HIA589933 HRW589932:HRW589933 IBS589932:IBS589933 ILO589932:ILO589933 IVK589932:IVK589933 JFG589932:JFG589933 JPC589932:JPC589933 JYY589932:JYY589933 KIU589932:KIU589933 KSQ589932:KSQ589933 LCM589932:LCM589933 LMI589932:LMI589933 LWE589932:LWE589933 MGA589932:MGA589933 MPW589932:MPW589933 MZS589932:MZS589933 NJO589932:NJO589933 NTK589932:NTK589933 ODG589932:ODG589933 ONC589932:ONC589933 OWY589932:OWY589933 PGU589932:PGU589933 PQQ589932:PQQ589933 QAM589932:QAM589933 QKI589932:QKI589933 QUE589932:QUE589933 REA589932:REA589933 RNW589932:RNW589933 RXS589932:RXS589933 SHO589932:SHO589933 SRK589932:SRK589933 TBG589932:TBG589933 TLC589932:TLC589933 TUY589932:TUY589933 UEU589932:UEU589933 UOQ589932:UOQ589933 UYM589932:UYM589933 VII589932:VII589933 VSE589932:VSE589933 WCA589932:WCA589933 WLW589932:WLW589933 WVS589932:WVS589933 K655468:K655469 JG655468:JG655469 TC655468:TC655469 ACY655468:ACY655469 AMU655468:AMU655469 AWQ655468:AWQ655469 BGM655468:BGM655469 BQI655468:BQI655469 CAE655468:CAE655469 CKA655468:CKA655469 CTW655468:CTW655469 DDS655468:DDS655469 DNO655468:DNO655469 DXK655468:DXK655469 EHG655468:EHG655469 ERC655468:ERC655469 FAY655468:FAY655469 FKU655468:FKU655469 FUQ655468:FUQ655469 GEM655468:GEM655469 GOI655468:GOI655469 GYE655468:GYE655469 HIA655468:HIA655469 HRW655468:HRW655469 IBS655468:IBS655469 ILO655468:ILO655469 IVK655468:IVK655469 JFG655468:JFG655469 JPC655468:JPC655469 JYY655468:JYY655469 KIU655468:KIU655469 KSQ655468:KSQ655469 LCM655468:LCM655469 LMI655468:LMI655469 LWE655468:LWE655469 MGA655468:MGA655469 MPW655468:MPW655469 MZS655468:MZS655469 NJO655468:NJO655469 NTK655468:NTK655469 ODG655468:ODG655469 ONC655468:ONC655469 OWY655468:OWY655469 PGU655468:PGU655469 PQQ655468:PQQ655469 QAM655468:QAM655469 QKI655468:QKI655469 QUE655468:QUE655469 REA655468:REA655469 RNW655468:RNW655469 RXS655468:RXS655469 SHO655468:SHO655469 SRK655468:SRK655469 TBG655468:TBG655469 TLC655468:TLC655469 TUY655468:TUY655469 UEU655468:UEU655469 UOQ655468:UOQ655469 UYM655468:UYM655469 VII655468:VII655469 VSE655468:VSE655469 WCA655468:WCA655469 WLW655468:WLW655469 WVS655468:WVS655469 K721004:K721005 JG721004:JG721005 TC721004:TC721005 ACY721004:ACY721005 AMU721004:AMU721005 AWQ721004:AWQ721005 BGM721004:BGM721005 BQI721004:BQI721005 CAE721004:CAE721005 CKA721004:CKA721005 CTW721004:CTW721005 DDS721004:DDS721005 DNO721004:DNO721005 DXK721004:DXK721005 EHG721004:EHG721005 ERC721004:ERC721005 FAY721004:FAY721005 FKU721004:FKU721005 FUQ721004:FUQ721005 GEM721004:GEM721005 GOI721004:GOI721005 GYE721004:GYE721005 HIA721004:HIA721005 HRW721004:HRW721005 IBS721004:IBS721005 ILO721004:ILO721005 IVK721004:IVK721005 JFG721004:JFG721005 JPC721004:JPC721005 JYY721004:JYY721005 KIU721004:KIU721005 KSQ721004:KSQ721005 LCM721004:LCM721005 LMI721004:LMI721005 LWE721004:LWE721005 MGA721004:MGA721005 MPW721004:MPW721005 MZS721004:MZS721005 NJO721004:NJO721005 NTK721004:NTK721005 ODG721004:ODG721005 ONC721004:ONC721005 OWY721004:OWY721005 PGU721004:PGU721005 PQQ721004:PQQ721005 QAM721004:QAM721005 QKI721004:QKI721005 QUE721004:QUE721005 REA721004:REA721005 RNW721004:RNW721005 RXS721004:RXS721005 SHO721004:SHO721005 SRK721004:SRK721005 TBG721004:TBG721005 TLC721004:TLC721005 TUY721004:TUY721005 UEU721004:UEU721005 UOQ721004:UOQ721005 UYM721004:UYM721005 VII721004:VII721005 VSE721004:VSE721005 WCA721004:WCA721005 WLW721004:WLW721005 WVS721004:WVS721005 K786540:K786541 JG786540:JG786541 TC786540:TC786541 ACY786540:ACY786541 AMU786540:AMU786541 AWQ786540:AWQ786541 BGM786540:BGM786541 BQI786540:BQI786541 CAE786540:CAE786541 CKA786540:CKA786541 CTW786540:CTW786541 DDS786540:DDS786541 DNO786540:DNO786541 DXK786540:DXK786541 EHG786540:EHG786541 ERC786540:ERC786541 FAY786540:FAY786541 FKU786540:FKU786541 FUQ786540:FUQ786541 GEM786540:GEM786541 GOI786540:GOI786541 GYE786540:GYE786541 HIA786540:HIA786541 HRW786540:HRW786541 IBS786540:IBS786541 ILO786540:ILO786541 IVK786540:IVK786541 JFG786540:JFG786541 JPC786540:JPC786541 JYY786540:JYY786541 KIU786540:KIU786541 KSQ786540:KSQ786541 LCM786540:LCM786541 LMI786540:LMI786541 LWE786540:LWE786541 MGA786540:MGA786541 MPW786540:MPW786541 MZS786540:MZS786541 NJO786540:NJO786541 NTK786540:NTK786541 ODG786540:ODG786541 ONC786540:ONC786541 OWY786540:OWY786541 PGU786540:PGU786541 PQQ786540:PQQ786541 QAM786540:QAM786541 QKI786540:QKI786541 QUE786540:QUE786541 REA786540:REA786541 RNW786540:RNW786541 RXS786540:RXS786541 SHO786540:SHO786541 SRK786540:SRK786541 TBG786540:TBG786541 TLC786540:TLC786541 TUY786540:TUY786541 UEU786540:UEU786541 UOQ786540:UOQ786541 UYM786540:UYM786541 VII786540:VII786541 VSE786540:VSE786541 WCA786540:WCA786541 WLW786540:WLW786541 WVS786540:WVS786541 K852076:K852077 JG852076:JG852077 TC852076:TC852077 ACY852076:ACY852077 AMU852076:AMU852077 AWQ852076:AWQ852077 BGM852076:BGM852077 BQI852076:BQI852077 CAE852076:CAE852077 CKA852076:CKA852077 CTW852076:CTW852077 DDS852076:DDS852077 DNO852076:DNO852077 DXK852076:DXK852077 EHG852076:EHG852077 ERC852076:ERC852077 FAY852076:FAY852077 FKU852076:FKU852077 FUQ852076:FUQ852077 GEM852076:GEM852077 GOI852076:GOI852077 GYE852076:GYE852077 HIA852076:HIA852077 HRW852076:HRW852077 IBS852076:IBS852077 ILO852076:ILO852077 IVK852076:IVK852077 JFG852076:JFG852077 JPC852076:JPC852077 JYY852076:JYY852077 KIU852076:KIU852077 KSQ852076:KSQ852077 LCM852076:LCM852077 LMI852076:LMI852077 LWE852076:LWE852077 MGA852076:MGA852077 MPW852076:MPW852077 MZS852076:MZS852077 NJO852076:NJO852077 NTK852076:NTK852077 ODG852076:ODG852077 ONC852076:ONC852077 OWY852076:OWY852077 PGU852076:PGU852077 PQQ852076:PQQ852077 QAM852076:QAM852077 QKI852076:QKI852077 QUE852076:QUE852077 REA852076:REA852077 RNW852076:RNW852077 RXS852076:RXS852077 SHO852076:SHO852077 SRK852076:SRK852077 TBG852076:TBG852077 TLC852076:TLC852077 TUY852076:TUY852077 UEU852076:UEU852077 UOQ852076:UOQ852077 UYM852076:UYM852077 VII852076:VII852077 VSE852076:VSE852077 WCA852076:WCA852077 WLW852076:WLW852077 WVS852076:WVS852077 K917612:K917613 JG917612:JG917613 TC917612:TC917613 ACY917612:ACY917613 AMU917612:AMU917613 AWQ917612:AWQ917613 BGM917612:BGM917613 BQI917612:BQI917613 CAE917612:CAE917613 CKA917612:CKA917613 CTW917612:CTW917613 DDS917612:DDS917613 DNO917612:DNO917613 DXK917612:DXK917613 EHG917612:EHG917613 ERC917612:ERC917613 FAY917612:FAY917613 FKU917612:FKU917613 FUQ917612:FUQ917613 GEM917612:GEM917613 GOI917612:GOI917613 GYE917612:GYE917613 HIA917612:HIA917613 HRW917612:HRW917613 IBS917612:IBS917613 ILO917612:ILO917613 IVK917612:IVK917613 JFG917612:JFG917613 JPC917612:JPC917613 JYY917612:JYY917613 KIU917612:KIU917613 KSQ917612:KSQ917613 LCM917612:LCM917613 LMI917612:LMI917613 LWE917612:LWE917613 MGA917612:MGA917613 MPW917612:MPW917613 MZS917612:MZS917613 NJO917612:NJO917613 NTK917612:NTK917613 ODG917612:ODG917613 ONC917612:ONC917613 OWY917612:OWY917613 PGU917612:PGU917613 PQQ917612:PQQ917613 QAM917612:QAM917613 QKI917612:QKI917613 QUE917612:QUE917613 REA917612:REA917613 RNW917612:RNW917613 RXS917612:RXS917613 SHO917612:SHO917613 SRK917612:SRK917613 TBG917612:TBG917613 TLC917612:TLC917613 TUY917612:TUY917613 UEU917612:UEU917613 UOQ917612:UOQ917613 UYM917612:UYM917613 VII917612:VII917613 VSE917612:VSE917613 WCA917612:WCA917613 WLW917612:WLW917613 WVS917612:WVS917613 K983148:K983149 JG983148:JG983149 TC983148:TC983149 ACY983148:ACY983149 AMU983148:AMU983149 AWQ983148:AWQ983149 BGM983148:BGM983149 BQI983148:BQI983149 CAE983148:CAE983149 CKA983148:CKA983149 CTW983148:CTW983149 DDS983148:DDS983149 DNO983148:DNO983149 DXK983148:DXK983149 EHG983148:EHG983149 ERC983148:ERC983149 FAY983148:FAY983149 FKU983148:FKU983149 FUQ983148:FUQ983149 GEM983148:GEM983149 GOI983148:GOI983149 GYE983148:GYE983149 HIA983148:HIA983149 HRW983148:HRW983149 IBS983148:IBS983149 ILO983148:ILO983149 IVK983148:IVK983149 JFG983148:JFG983149 JPC983148:JPC983149 JYY983148:JYY983149 KIU983148:KIU983149 KSQ983148:KSQ983149 LCM983148:LCM983149 LMI983148:LMI983149 LWE983148:LWE983149 MGA983148:MGA983149 MPW983148:MPW983149 MZS983148:MZS983149 NJO983148:NJO983149 NTK983148:NTK983149 ODG983148:ODG983149 ONC983148:ONC983149 OWY983148:OWY983149 PGU983148:PGU983149 PQQ983148:PQQ983149 QAM983148:QAM983149 QKI983148:QKI983149 QUE983148:QUE983149 REA983148:REA983149 RNW983148:RNW983149 RXS983148:RXS983149 SHO983148:SHO983149 SRK983148:SRK983149 TBG983148:TBG983149 TLC983148:TLC983149 TUY983148:TUY983149 UEU983148:UEU983149 UOQ983148:UOQ983149 UYM983148:UYM983149 VII983148:VII983149 VSE983148:VSE983149 WCA983148:WCA983149 WLW983148:WLW983149 WVS983148:WVS983149 K60:K63 JG60:JG63 TC60:TC63 ACY60:ACY63 AMU60:AMU63 AWQ60:AWQ63 BGM60:BGM63 BQI60:BQI63 CAE60:CAE63 CKA60:CKA63 CTW60:CTW63 DDS60:DDS63 DNO60:DNO63 DXK60:DXK63 EHG60:EHG63 ERC60:ERC63 FAY60:FAY63 FKU60:FKU63 FUQ60:FUQ63 GEM60:GEM63 GOI60:GOI63 GYE60:GYE63 HIA60:HIA63 HRW60:HRW63 IBS60:IBS63 ILO60:ILO63 IVK60:IVK63 JFG60:JFG63 JPC60:JPC63 JYY60:JYY63 KIU60:KIU63 KSQ60:KSQ63 LCM60:LCM63 LMI60:LMI63 LWE60:LWE63 MGA60:MGA63 MPW60:MPW63 MZS60:MZS63 NJO60:NJO63 NTK60:NTK63 ODG60:ODG63 ONC60:ONC63 OWY60:OWY63 PGU60:PGU63 PQQ60:PQQ63 QAM60:QAM63 QKI60:QKI63 QUE60:QUE63 REA60:REA63 RNW60:RNW63 RXS60:RXS63 SHO60:SHO63 SRK60:SRK63 TBG60:TBG63 TLC60:TLC63 TUY60:TUY63 UEU60:UEU63 UOQ60:UOQ63 UYM60:UYM63 VII60:VII63 VSE60:VSE63 WCA60:WCA63 WLW60:WLW63 WVS60:WVS63 K65596:K65599 JG65596:JG65599 TC65596:TC65599 ACY65596:ACY65599 AMU65596:AMU65599 AWQ65596:AWQ65599 BGM65596:BGM65599 BQI65596:BQI65599 CAE65596:CAE65599 CKA65596:CKA65599 CTW65596:CTW65599 DDS65596:DDS65599 DNO65596:DNO65599 DXK65596:DXK65599 EHG65596:EHG65599 ERC65596:ERC65599 FAY65596:FAY65599 FKU65596:FKU65599 FUQ65596:FUQ65599 GEM65596:GEM65599 GOI65596:GOI65599 GYE65596:GYE65599 HIA65596:HIA65599 HRW65596:HRW65599 IBS65596:IBS65599 ILO65596:ILO65599 IVK65596:IVK65599 JFG65596:JFG65599 JPC65596:JPC65599 JYY65596:JYY65599 KIU65596:KIU65599 KSQ65596:KSQ65599 LCM65596:LCM65599 LMI65596:LMI65599 LWE65596:LWE65599 MGA65596:MGA65599 MPW65596:MPW65599 MZS65596:MZS65599 NJO65596:NJO65599 NTK65596:NTK65599 ODG65596:ODG65599 ONC65596:ONC65599 OWY65596:OWY65599 PGU65596:PGU65599 PQQ65596:PQQ65599 QAM65596:QAM65599 QKI65596:QKI65599 QUE65596:QUE65599 REA65596:REA65599 RNW65596:RNW65599 RXS65596:RXS65599 SHO65596:SHO65599 SRK65596:SRK65599 TBG65596:TBG65599 TLC65596:TLC65599 TUY65596:TUY65599 UEU65596:UEU65599 UOQ65596:UOQ65599 UYM65596:UYM65599 VII65596:VII65599 VSE65596:VSE65599 WCA65596:WCA65599 WLW65596:WLW65599 WVS65596:WVS65599 K131132:K131135 JG131132:JG131135 TC131132:TC131135 ACY131132:ACY131135 AMU131132:AMU131135 AWQ131132:AWQ131135 BGM131132:BGM131135 BQI131132:BQI131135 CAE131132:CAE131135 CKA131132:CKA131135 CTW131132:CTW131135 DDS131132:DDS131135 DNO131132:DNO131135 DXK131132:DXK131135 EHG131132:EHG131135 ERC131132:ERC131135 FAY131132:FAY131135 FKU131132:FKU131135 FUQ131132:FUQ131135 GEM131132:GEM131135 GOI131132:GOI131135 GYE131132:GYE131135 HIA131132:HIA131135 HRW131132:HRW131135 IBS131132:IBS131135 ILO131132:ILO131135 IVK131132:IVK131135 JFG131132:JFG131135 JPC131132:JPC131135 JYY131132:JYY131135 KIU131132:KIU131135 KSQ131132:KSQ131135 LCM131132:LCM131135 LMI131132:LMI131135 LWE131132:LWE131135 MGA131132:MGA131135 MPW131132:MPW131135 MZS131132:MZS131135 NJO131132:NJO131135 NTK131132:NTK131135 ODG131132:ODG131135 ONC131132:ONC131135 OWY131132:OWY131135 PGU131132:PGU131135 PQQ131132:PQQ131135 QAM131132:QAM131135 QKI131132:QKI131135 QUE131132:QUE131135 REA131132:REA131135 RNW131132:RNW131135 RXS131132:RXS131135 SHO131132:SHO131135 SRK131132:SRK131135 TBG131132:TBG131135 TLC131132:TLC131135 TUY131132:TUY131135 UEU131132:UEU131135 UOQ131132:UOQ131135 UYM131132:UYM131135 VII131132:VII131135 VSE131132:VSE131135 WCA131132:WCA131135 WLW131132:WLW131135 WVS131132:WVS131135 K196668:K196671 JG196668:JG196671 TC196668:TC196671 ACY196668:ACY196671 AMU196668:AMU196671 AWQ196668:AWQ196671 BGM196668:BGM196671 BQI196668:BQI196671 CAE196668:CAE196671 CKA196668:CKA196671 CTW196668:CTW196671 DDS196668:DDS196671 DNO196668:DNO196671 DXK196668:DXK196671 EHG196668:EHG196671 ERC196668:ERC196671 FAY196668:FAY196671 FKU196668:FKU196671 FUQ196668:FUQ196671 GEM196668:GEM196671 GOI196668:GOI196671 GYE196668:GYE196671 HIA196668:HIA196671 HRW196668:HRW196671 IBS196668:IBS196671 ILO196668:ILO196671 IVK196668:IVK196671 JFG196668:JFG196671 JPC196668:JPC196671 JYY196668:JYY196671 KIU196668:KIU196671 KSQ196668:KSQ196671 LCM196668:LCM196671 LMI196668:LMI196671 LWE196668:LWE196671 MGA196668:MGA196671 MPW196668:MPW196671 MZS196668:MZS196671 NJO196668:NJO196671 NTK196668:NTK196671 ODG196668:ODG196671 ONC196668:ONC196671 OWY196668:OWY196671 PGU196668:PGU196671 PQQ196668:PQQ196671 QAM196668:QAM196671 QKI196668:QKI196671 QUE196668:QUE196671 REA196668:REA196671 RNW196668:RNW196671 RXS196668:RXS196671 SHO196668:SHO196671 SRK196668:SRK196671 TBG196668:TBG196671 TLC196668:TLC196671 TUY196668:TUY196671 UEU196668:UEU196671 UOQ196668:UOQ196671 UYM196668:UYM196671 VII196668:VII196671 VSE196668:VSE196671 WCA196668:WCA196671 WLW196668:WLW196671 WVS196668:WVS196671 K262204:K262207 JG262204:JG262207 TC262204:TC262207 ACY262204:ACY262207 AMU262204:AMU262207 AWQ262204:AWQ262207 BGM262204:BGM262207 BQI262204:BQI262207 CAE262204:CAE262207 CKA262204:CKA262207 CTW262204:CTW262207 DDS262204:DDS262207 DNO262204:DNO262207 DXK262204:DXK262207 EHG262204:EHG262207 ERC262204:ERC262207 FAY262204:FAY262207 FKU262204:FKU262207 FUQ262204:FUQ262207 GEM262204:GEM262207 GOI262204:GOI262207 GYE262204:GYE262207 HIA262204:HIA262207 HRW262204:HRW262207 IBS262204:IBS262207 ILO262204:ILO262207 IVK262204:IVK262207 JFG262204:JFG262207 JPC262204:JPC262207 JYY262204:JYY262207 KIU262204:KIU262207 KSQ262204:KSQ262207 LCM262204:LCM262207 LMI262204:LMI262207 LWE262204:LWE262207 MGA262204:MGA262207 MPW262204:MPW262207 MZS262204:MZS262207 NJO262204:NJO262207 NTK262204:NTK262207 ODG262204:ODG262207 ONC262204:ONC262207 OWY262204:OWY262207 PGU262204:PGU262207 PQQ262204:PQQ262207 QAM262204:QAM262207 QKI262204:QKI262207 QUE262204:QUE262207 REA262204:REA262207 RNW262204:RNW262207 RXS262204:RXS262207 SHO262204:SHO262207 SRK262204:SRK262207 TBG262204:TBG262207 TLC262204:TLC262207 TUY262204:TUY262207 UEU262204:UEU262207 UOQ262204:UOQ262207 UYM262204:UYM262207 VII262204:VII262207 VSE262204:VSE262207 WCA262204:WCA262207 WLW262204:WLW262207 WVS262204:WVS262207 K327740:K327743 JG327740:JG327743 TC327740:TC327743 ACY327740:ACY327743 AMU327740:AMU327743 AWQ327740:AWQ327743 BGM327740:BGM327743 BQI327740:BQI327743 CAE327740:CAE327743 CKA327740:CKA327743 CTW327740:CTW327743 DDS327740:DDS327743 DNO327740:DNO327743 DXK327740:DXK327743 EHG327740:EHG327743 ERC327740:ERC327743 FAY327740:FAY327743 FKU327740:FKU327743 FUQ327740:FUQ327743 GEM327740:GEM327743 GOI327740:GOI327743 GYE327740:GYE327743 HIA327740:HIA327743 HRW327740:HRW327743 IBS327740:IBS327743 ILO327740:ILO327743 IVK327740:IVK327743 JFG327740:JFG327743 JPC327740:JPC327743 JYY327740:JYY327743 KIU327740:KIU327743 KSQ327740:KSQ327743 LCM327740:LCM327743 LMI327740:LMI327743 LWE327740:LWE327743 MGA327740:MGA327743 MPW327740:MPW327743 MZS327740:MZS327743 NJO327740:NJO327743 NTK327740:NTK327743 ODG327740:ODG327743 ONC327740:ONC327743 OWY327740:OWY327743 PGU327740:PGU327743 PQQ327740:PQQ327743 QAM327740:QAM327743 QKI327740:QKI327743 QUE327740:QUE327743 REA327740:REA327743 RNW327740:RNW327743 RXS327740:RXS327743 SHO327740:SHO327743 SRK327740:SRK327743 TBG327740:TBG327743 TLC327740:TLC327743 TUY327740:TUY327743 UEU327740:UEU327743 UOQ327740:UOQ327743 UYM327740:UYM327743 VII327740:VII327743 VSE327740:VSE327743 WCA327740:WCA327743 WLW327740:WLW327743 WVS327740:WVS327743 K393276:K393279 JG393276:JG393279 TC393276:TC393279 ACY393276:ACY393279 AMU393276:AMU393279 AWQ393276:AWQ393279 BGM393276:BGM393279 BQI393276:BQI393279 CAE393276:CAE393279 CKA393276:CKA393279 CTW393276:CTW393279 DDS393276:DDS393279 DNO393276:DNO393279 DXK393276:DXK393279 EHG393276:EHG393279 ERC393276:ERC393279 FAY393276:FAY393279 FKU393276:FKU393279 FUQ393276:FUQ393279 GEM393276:GEM393279 GOI393276:GOI393279 GYE393276:GYE393279 HIA393276:HIA393279 HRW393276:HRW393279 IBS393276:IBS393279 ILO393276:ILO393279 IVK393276:IVK393279 JFG393276:JFG393279 JPC393276:JPC393279 JYY393276:JYY393279 KIU393276:KIU393279 KSQ393276:KSQ393279 LCM393276:LCM393279 LMI393276:LMI393279 LWE393276:LWE393279 MGA393276:MGA393279 MPW393276:MPW393279 MZS393276:MZS393279 NJO393276:NJO393279 NTK393276:NTK393279 ODG393276:ODG393279 ONC393276:ONC393279 OWY393276:OWY393279 PGU393276:PGU393279 PQQ393276:PQQ393279 QAM393276:QAM393279 QKI393276:QKI393279 QUE393276:QUE393279 REA393276:REA393279 RNW393276:RNW393279 RXS393276:RXS393279 SHO393276:SHO393279 SRK393276:SRK393279 TBG393276:TBG393279 TLC393276:TLC393279 TUY393276:TUY393279 UEU393276:UEU393279 UOQ393276:UOQ393279 UYM393276:UYM393279 VII393276:VII393279 VSE393276:VSE393279 WCA393276:WCA393279 WLW393276:WLW393279 WVS393276:WVS393279 K458812:K458815 JG458812:JG458815 TC458812:TC458815 ACY458812:ACY458815 AMU458812:AMU458815 AWQ458812:AWQ458815 BGM458812:BGM458815 BQI458812:BQI458815 CAE458812:CAE458815 CKA458812:CKA458815 CTW458812:CTW458815 DDS458812:DDS458815 DNO458812:DNO458815 DXK458812:DXK458815 EHG458812:EHG458815 ERC458812:ERC458815 FAY458812:FAY458815 FKU458812:FKU458815 FUQ458812:FUQ458815 GEM458812:GEM458815 GOI458812:GOI458815 GYE458812:GYE458815 HIA458812:HIA458815 HRW458812:HRW458815 IBS458812:IBS458815 ILO458812:ILO458815 IVK458812:IVK458815 JFG458812:JFG458815 JPC458812:JPC458815 JYY458812:JYY458815 KIU458812:KIU458815 KSQ458812:KSQ458815 LCM458812:LCM458815 LMI458812:LMI458815 LWE458812:LWE458815 MGA458812:MGA458815 MPW458812:MPW458815 MZS458812:MZS458815 NJO458812:NJO458815 NTK458812:NTK458815 ODG458812:ODG458815 ONC458812:ONC458815 OWY458812:OWY458815 PGU458812:PGU458815 PQQ458812:PQQ458815 QAM458812:QAM458815 QKI458812:QKI458815 QUE458812:QUE458815 REA458812:REA458815 RNW458812:RNW458815 RXS458812:RXS458815 SHO458812:SHO458815 SRK458812:SRK458815 TBG458812:TBG458815 TLC458812:TLC458815 TUY458812:TUY458815 UEU458812:UEU458815 UOQ458812:UOQ458815 UYM458812:UYM458815 VII458812:VII458815 VSE458812:VSE458815 WCA458812:WCA458815 WLW458812:WLW458815 WVS458812:WVS458815 K524348:K524351 JG524348:JG524351 TC524348:TC524351 ACY524348:ACY524351 AMU524348:AMU524351 AWQ524348:AWQ524351 BGM524348:BGM524351 BQI524348:BQI524351 CAE524348:CAE524351 CKA524348:CKA524351 CTW524348:CTW524351 DDS524348:DDS524351 DNO524348:DNO524351 DXK524348:DXK524351 EHG524348:EHG524351 ERC524348:ERC524351 FAY524348:FAY524351 FKU524348:FKU524351 FUQ524348:FUQ524351 GEM524348:GEM524351 GOI524348:GOI524351 GYE524348:GYE524351 HIA524348:HIA524351 HRW524348:HRW524351 IBS524348:IBS524351 ILO524348:ILO524351 IVK524348:IVK524351 JFG524348:JFG524351 JPC524348:JPC524351 JYY524348:JYY524351 KIU524348:KIU524351 KSQ524348:KSQ524351 LCM524348:LCM524351 LMI524348:LMI524351 LWE524348:LWE524351 MGA524348:MGA524351 MPW524348:MPW524351 MZS524348:MZS524351 NJO524348:NJO524351 NTK524348:NTK524351 ODG524348:ODG524351 ONC524348:ONC524351 OWY524348:OWY524351 PGU524348:PGU524351 PQQ524348:PQQ524351 QAM524348:QAM524351 QKI524348:QKI524351 QUE524348:QUE524351 REA524348:REA524351 RNW524348:RNW524351 RXS524348:RXS524351 SHO524348:SHO524351 SRK524348:SRK524351 TBG524348:TBG524351 TLC524348:TLC524351 TUY524348:TUY524351 UEU524348:UEU524351 UOQ524348:UOQ524351 UYM524348:UYM524351 VII524348:VII524351 VSE524348:VSE524351 WCA524348:WCA524351 WLW524348:WLW524351 WVS524348:WVS524351 K589884:K589887 JG589884:JG589887 TC589884:TC589887 ACY589884:ACY589887 AMU589884:AMU589887 AWQ589884:AWQ589887 BGM589884:BGM589887 BQI589884:BQI589887 CAE589884:CAE589887 CKA589884:CKA589887 CTW589884:CTW589887 DDS589884:DDS589887 DNO589884:DNO589887 DXK589884:DXK589887 EHG589884:EHG589887 ERC589884:ERC589887 FAY589884:FAY589887 FKU589884:FKU589887 FUQ589884:FUQ589887 GEM589884:GEM589887 GOI589884:GOI589887 GYE589884:GYE589887 HIA589884:HIA589887 HRW589884:HRW589887 IBS589884:IBS589887 ILO589884:ILO589887 IVK589884:IVK589887 JFG589884:JFG589887 JPC589884:JPC589887 JYY589884:JYY589887 KIU589884:KIU589887 KSQ589884:KSQ589887 LCM589884:LCM589887 LMI589884:LMI589887 LWE589884:LWE589887 MGA589884:MGA589887 MPW589884:MPW589887 MZS589884:MZS589887 NJO589884:NJO589887 NTK589884:NTK589887 ODG589884:ODG589887 ONC589884:ONC589887 OWY589884:OWY589887 PGU589884:PGU589887 PQQ589884:PQQ589887 QAM589884:QAM589887 QKI589884:QKI589887 QUE589884:QUE589887 REA589884:REA589887 RNW589884:RNW589887 RXS589884:RXS589887 SHO589884:SHO589887 SRK589884:SRK589887 TBG589884:TBG589887 TLC589884:TLC589887 TUY589884:TUY589887 UEU589884:UEU589887 UOQ589884:UOQ589887 UYM589884:UYM589887 VII589884:VII589887 VSE589884:VSE589887 WCA589884:WCA589887 WLW589884:WLW589887 WVS589884:WVS589887 K655420:K655423 JG655420:JG655423 TC655420:TC655423 ACY655420:ACY655423 AMU655420:AMU655423 AWQ655420:AWQ655423 BGM655420:BGM655423 BQI655420:BQI655423 CAE655420:CAE655423 CKA655420:CKA655423 CTW655420:CTW655423 DDS655420:DDS655423 DNO655420:DNO655423 DXK655420:DXK655423 EHG655420:EHG655423 ERC655420:ERC655423 FAY655420:FAY655423 FKU655420:FKU655423 FUQ655420:FUQ655423 GEM655420:GEM655423 GOI655420:GOI655423 GYE655420:GYE655423 HIA655420:HIA655423 HRW655420:HRW655423 IBS655420:IBS655423 ILO655420:ILO655423 IVK655420:IVK655423 JFG655420:JFG655423 JPC655420:JPC655423 JYY655420:JYY655423 KIU655420:KIU655423 KSQ655420:KSQ655423 LCM655420:LCM655423 LMI655420:LMI655423 LWE655420:LWE655423 MGA655420:MGA655423 MPW655420:MPW655423 MZS655420:MZS655423 NJO655420:NJO655423 NTK655420:NTK655423 ODG655420:ODG655423 ONC655420:ONC655423 OWY655420:OWY655423 PGU655420:PGU655423 PQQ655420:PQQ655423 QAM655420:QAM655423 QKI655420:QKI655423 QUE655420:QUE655423 REA655420:REA655423 RNW655420:RNW655423 RXS655420:RXS655423 SHO655420:SHO655423 SRK655420:SRK655423 TBG655420:TBG655423 TLC655420:TLC655423 TUY655420:TUY655423 UEU655420:UEU655423 UOQ655420:UOQ655423 UYM655420:UYM655423 VII655420:VII655423 VSE655420:VSE655423 WCA655420:WCA655423 WLW655420:WLW655423 WVS655420:WVS655423 K720956:K720959 JG720956:JG720959 TC720956:TC720959 ACY720956:ACY720959 AMU720956:AMU720959 AWQ720956:AWQ720959 BGM720956:BGM720959 BQI720956:BQI720959 CAE720956:CAE720959 CKA720956:CKA720959 CTW720956:CTW720959 DDS720956:DDS720959 DNO720956:DNO720959 DXK720956:DXK720959 EHG720956:EHG720959 ERC720956:ERC720959 FAY720956:FAY720959 FKU720956:FKU720959 FUQ720956:FUQ720959 GEM720956:GEM720959 GOI720956:GOI720959 GYE720956:GYE720959 HIA720956:HIA720959 HRW720956:HRW720959 IBS720956:IBS720959 ILO720956:ILO720959 IVK720956:IVK720959 JFG720956:JFG720959 JPC720956:JPC720959 JYY720956:JYY720959 KIU720956:KIU720959 KSQ720956:KSQ720959 LCM720956:LCM720959 LMI720956:LMI720959 LWE720956:LWE720959 MGA720956:MGA720959 MPW720956:MPW720959 MZS720956:MZS720959 NJO720956:NJO720959 NTK720956:NTK720959 ODG720956:ODG720959 ONC720956:ONC720959 OWY720956:OWY720959 PGU720956:PGU720959 PQQ720956:PQQ720959 QAM720956:QAM720959 QKI720956:QKI720959 QUE720956:QUE720959 REA720956:REA720959 RNW720956:RNW720959 RXS720956:RXS720959 SHO720956:SHO720959 SRK720956:SRK720959 TBG720956:TBG720959 TLC720956:TLC720959 TUY720956:TUY720959 UEU720956:UEU720959 UOQ720956:UOQ720959 UYM720956:UYM720959 VII720956:VII720959 VSE720956:VSE720959 WCA720956:WCA720959 WLW720956:WLW720959 WVS720956:WVS720959 K786492:K786495 JG786492:JG786495 TC786492:TC786495 ACY786492:ACY786495 AMU786492:AMU786495 AWQ786492:AWQ786495 BGM786492:BGM786495 BQI786492:BQI786495 CAE786492:CAE786495 CKA786492:CKA786495 CTW786492:CTW786495 DDS786492:DDS786495 DNO786492:DNO786495 DXK786492:DXK786495 EHG786492:EHG786495 ERC786492:ERC786495 FAY786492:FAY786495 FKU786492:FKU786495 FUQ786492:FUQ786495 GEM786492:GEM786495 GOI786492:GOI786495 GYE786492:GYE786495 HIA786492:HIA786495 HRW786492:HRW786495 IBS786492:IBS786495 ILO786492:ILO786495 IVK786492:IVK786495 JFG786492:JFG786495 JPC786492:JPC786495 JYY786492:JYY786495 KIU786492:KIU786495 KSQ786492:KSQ786495 LCM786492:LCM786495 LMI786492:LMI786495 LWE786492:LWE786495 MGA786492:MGA786495 MPW786492:MPW786495 MZS786492:MZS786495 NJO786492:NJO786495 NTK786492:NTK786495 ODG786492:ODG786495 ONC786492:ONC786495 OWY786492:OWY786495 PGU786492:PGU786495 PQQ786492:PQQ786495 QAM786492:QAM786495 QKI786492:QKI786495 QUE786492:QUE786495 REA786492:REA786495 RNW786492:RNW786495 RXS786492:RXS786495 SHO786492:SHO786495 SRK786492:SRK786495 TBG786492:TBG786495 TLC786492:TLC786495 TUY786492:TUY786495 UEU786492:UEU786495 UOQ786492:UOQ786495 UYM786492:UYM786495 VII786492:VII786495 VSE786492:VSE786495 WCA786492:WCA786495 WLW786492:WLW786495 WVS786492:WVS786495 K852028:K852031 JG852028:JG852031 TC852028:TC852031 ACY852028:ACY852031 AMU852028:AMU852031 AWQ852028:AWQ852031 BGM852028:BGM852031 BQI852028:BQI852031 CAE852028:CAE852031 CKA852028:CKA852031 CTW852028:CTW852031 DDS852028:DDS852031 DNO852028:DNO852031 DXK852028:DXK852031 EHG852028:EHG852031 ERC852028:ERC852031 FAY852028:FAY852031 FKU852028:FKU852031 FUQ852028:FUQ852031 GEM852028:GEM852031 GOI852028:GOI852031 GYE852028:GYE852031 HIA852028:HIA852031 HRW852028:HRW852031 IBS852028:IBS852031 ILO852028:ILO852031 IVK852028:IVK852031 JFG852028:JFG852031 JPC852028:JPC852031 JYY852028:JYY852031 KIU852028:KIU852031 KSQ852028:KSQ852031 LCM852028:LCM852031 LMI852028:LMI852031 LWE852028:LWE852031 MGA852028:MGA852031 MPW852028:MPW852031 MZS852028:MZS852031 NJO852028:NJO852031 NTK852028:NTK852031 ODG852028:ODG852031 ONC852028:ONC852031 OWY852028:OWY852031 PGU852028:PGU852031 PQQ852028:PQQ852031 QAM852028:QAM852031 QKI852028:QKI852031 QUE852028:QUE852031 REA852028:REA852031 RNW852028:RNW852031 RXS852028:RXS852031 SHO852028:SHO852031 SRK852028:SRK852031 TBG852028:TBG852031 TLC852028:TLC852031 TUY852028:TUY852031 UEU852028:UEU852031 UOQ852028:UOQ852031 UYM852028:UYM852031 VII852028:VII852031 VSE852028:VSE852031 WCA852028:WCA852031 WLW852028:WLW852031 WVS852028:WVS852031 K917564:K917567 JG917564:JG917567 TC917564:TC917567 ACY917564:ACY917567 AMU917564:AMU917567 AWQ917564:AWQ917567 BGM917564:BGM917567 BQI917564:BQI917567 CAE917564:CAE917567 CKA917564:CKA917567 CTW917564:CTW917567 DDS917564:DDS917567 DNO917564:DNO917567 DXK917564:DXK917567 EHG917564:EHG917567 ERC917564:ERC917567 FAY917564:FAY917567 FKU917564:FKU917567 FUQ917564:FUQ917567 GEM917564:GEM917567 GOI917564:GOI917567 GYE917564:GYE917567 HIA917564:HIA917567 HRW917564:HRW917567 IBS917564:IBS917567 ILO917564:ILO917567 IVK917564:IVK917567 JFG917564:JFG917567 JPC917564:JPC917567 JYY917564:JYY917567 KIU917564:KIU917567 KSQ917564:KSQ917567 LCM917564:LCM917567 LMI917564:LMI917567 LWE917564:LWE917567 MGA917564:MGA917567 MPW917564:MPW917567 MZS917564:MZS917567 NJO917564:NJO917567 NTK917564:NTK917567 ODG917564:ODG917567 ONC917564:ONC917567 OWY917564:OWY917567 PGU917564:PGU917567 PQQ917564:PQQ917567 QAM917564:QAM917567 QKI917564:QKI917567 QUE917564:QUE917567 REA917564:REA917567 RNW917564:RNW917567 RXS917564:RXS917567 SHO917564:SHO917567 SRK917564:SRK917567 TBG917564:TBG917567 TLC917564:TLC917567 TUY917564:TUY917567 UEU917564:UEU917567 UOQ917564:UOQ917567 UYM917564:UYM917567 VII917564:VII917567 VSE917564:VSE917567 WCA917564:WCA917567 WLW917564:WLW917567 WVS917564:WVS917567 K983100:K983103 JG983100:JG983103 TC983100:TC983103 ACY983100:ACY983103 AMU983100:AMU983103 AWQ983100:AWQ983103 BGM983100:BGM983103 BQI983100:BQI983103 CAE983100:CAE983103 CKA983100:CKA983103 CTW983100:CTW983103 DDS983100:DDS983103 DNO983100:DNO983103 DXK983100:DXK983103 EHG983100:EHG983103 ERC983100:ERC983103 FAY983100:FAY983103 FKU983100:FKU983103 FUQ983100:FUQ983103 GEM983100:GEM983103 GOI983100:GOI983103 GYE983100:GYE983103 HIA983100:HIA983103 HRW983100:HRW983103 IBS983100:IBS983103 ILO983100:ILO983103 IVK983100:IVK983103 JFG983100:JFG983103 JPC983100:JPC983103 JYY983100:JYY983103 KIU983100:KIU983103 KSQ983100:KSQ983103 LCM983100:LCM983103 LMI983100:LMI983103 LWE983100:LWE983103 MGA983100:MGA983103 MPW983100:MPW983103 MZS983100:MZS983103 NJO983100:NJO983103 NTK983100:NTK983103 ODG983100:ODG983103 ONC983100:ONC983103 OWY983100:OWY983103 PGU983100:PGU983103 PQQ983100:PQQ983103 QAM983100:QAM983103 QKI983100:QKI983103 QUE983100:QUE983103 REA983100:REA983103 RNW983100:RNW983103 RXS983100:RXS983103 SHO983100:SHO983103 SRK983100:SRK983103 TBG983100:TBG983103 TLC983100:TLC983103 TUY983100:TUY983103 UEU983100:UEU983103 UOQ983100:UOQ983103 UYM983100:UYM983103 VII983100:VII983103 VSE983100:VSE983103 WCA983100:WCA983103 WLW983100:WLW983103 WVS983100:WVS983103 K23 JG23 TC23 ACY23 AMU23 AWQ23 BGM23 BQI23 CAE23 CKA23 CTW23 DDS23 DNO23 DXK23 EHG23 ERC23 FAY23 FKU23 FUQ23 GEM23 GOI23 GYE23 HIA23 HRW23 IBS23 ILO23 IVK23 JFG23 JPC23 JYY23 KIU23 KSQ23 LCM23 LMI23 LWE23 MGA23 MPW23 MZS23 NJO23 NTK23 ODG23 ONC23 OWY23 PGU23 PQQ23 QAM23 QKI23 QUE23 REA23 RNW23 RXS23 SHO23 SRK23 TBG23 TLC23 TUY23 UEU23 UOQ23 UYM23 VII23 VSE23 WCA23 WLW23 WVS23 K65559 JG65559 TC65559 ACY65559 AMU65559 AWQ65559 BGM65559 BQI65559 CAE65559 CKA65559 CTW65559 DDS65559 DNO65559 DXK65559 EHG65559 ERC65559 FAY65559 FKU65559 FUQ65559 GEM65559 GOI65559 GYE65559 HIA65559 HRW65559 IBS65559 ILO65559 IVK65559 JFG65559 JPC65559 JYY65559 KIU65559 KSQ65559 LCM65559 LMI65559 LWE65559 MGA65559 MPW65559 MZS65559 NJO65559 NTK65559 ODG65559 ONC65559 OWY65559 PGU65559 PQQ65559 QAM65559 QKI65559 QUE65559 REA65559 RNW65559 RXS65559 SHO65559 SRK65559 TBG65559 TLC65559 TUY65559 UEU65559 UOQ65559 UYM65559 VII65559 VSE65559 WCA65559 WLW65559 WVS65559 K131095 JG131095 TC131095 ACY131095 AMU131095 AWQ131095 BGM131095 BQI131095 CAE131095 CKA131095 CTW131095 DDS131095 DNO131095 DXK131095 EHG131095 ERC131095 FAY131095 FKU131095 FUQ131095 GEM131095 GOI131095 GYE131095 HIA131095 HRW131095 IBS131095 ILO131095 IVK131095 JFG131095 JPC131095 JYY131095 KIU131095 KSQ131095 LCM131095 LMI131095 LWE131095 MGA131095 MPW131095 MZS131095 NJO131095 NTK131095 ODG131095 ONC131095 OWY131095 PGU131095 PQQ131095 QAM131095 QKI131095 QUE131095 REA131095 RNW131095 RXS131095 SHO131095 SRK131095 TBG131095 TLC131095 TUY131095 UEU131095 UOQ131095 UYM131095 VII131095 VSE131095 WCA131095 WLW131095 WVS131095 K196631 JG196631 TC196631 ACY196631 AMU196631 AWQ196631 BGM196631 BQI196631 CAE196631 CKA196631 CTW196631 DDS196631 DNO196631 DXK196631 EHG196631 ERC196631 FAY196631 FKU196631 FUQ196631 GEM196631 GOI196631 GYE196631 HIA196631 HRW196631 IBS196631 ILO196631 IVK196631 JFG196631 JPC196631 JYY196631 KIU196631 KSQ196631 LCM196631 LMI196631 LWE196631 MGA196631 MPW196631 MZS196631 NJO196631 NTK196631 ODG196631 ONC196631 OWY196631 PGU196631 PQQ196631 QAM196631 QKI196631 QUE196631 REA196631 RNW196631 RXS196631 SHO196631 SRK196631 TBG196631 TLC196631 TUY196631 UEU196631 UOQ196631 UYM196631 VII196631 VSE196631 WCA196631 WLW196631 WVS196631 K262167 JG262167 TC262167 ACY262167 AMU262167 AWQ262167 BGM262167 BQI262167 CAE262167 CKA262167 CTW262167 DDS262167 DNO262167 DXK262167 EHG262167 ERC262167 FAY262167 FKU262167 FUQ262167 GEM262167 GOI262167 GYE262167 HIA262167 HRW262167 IBS262167 ILO262167 IVK262167 JFG262167 JPC262167 JYY262167 KIU262167 KSQ262167 LCM262167 LMI262167 LWE262167 MGA262167 MPW262167 MZS262167 NJO262167 NTK262167 ODG262167 ONC262167 OWY262167 PGU262167 PQQ262167 QAM262167 QKI262167 QUE262167 REA262167 RNW262167 RXS262167 SHO262167 SRK262167 TBG262167 TLC262167 TUY262167 UEU262167 UOQ262167 UYM262167 VII262167 VSE262167 WCA262167 WLW262167 WVS262167 K327703 JG327703 TC327703 ACY327703 AMU327703 AWQ327703 BGM327703 BQI327703 CAE327703 CKA327703 CTW327703 DDS327703 DNO327703 DXK327703 EHG327703 ERC327703 FAY327703 FKU327703 FUQ327703 GEM327703 GOI327703 GYE327703 HIA327703 HRW327703 IBS327703 ILO327703 IVK327703 JFG327703 JPC327703 JYY327703 KIU327703 KSQ327703 LCM327703 LMI327703 LWE327703 MGA327703 MPW327703 MZS327703 NJO327703 NTK327703 ODG327703 ONC327703 OWY327703 PGU327703 PQQ327703 QAM327703 QKI327703 QUE327703 REA327703 RNW327703 RXS327703 SHO327703 SRK327703 TBG327703 TLC327703 TUY327703 UEU327703 UOQ327703 UYM327703 VII327703 VSE327703 WCA327703 WLW327703 WVS327703 K393239 JG393239 TC393239 ACY393239 AMU393239 AWQ393239 BGM393239 BQI393239 CAE393239 CKA393239 CTW393239 DDS393239 DNO393239 DXK393239 EHG393239 ERC393239 FAY393239 FKU393239 FUQ393239 GEM393239 GOI393239 GYE393239 HIA393239 HRW393239 IBS393239 ILO393239 IVK393239 JFG393239 JPC393239 JYY393239 KIU393239 KSQ393239 LCM393239 LMI393239 LWE393239 MGA393239 MPW393239 MZS393239 NJO393239 NTK393239 ODG393239 ONC393239 OWY393239 PGU393239 PQQ393239 QAM393239 QKI393239 QUE393239 REA393239 RNW393239 RXS393239 SHO393239 SRK393239 TBG393239 TLC393239 TUY393239 UEU393239 UOQ393239 UYM393239 VII393239 VSE393239 WCA393239 WLW393239 WVS393239 K458775 JG458775 TC458775 ACY458775 AMU458775 AWQ458775 BGM458775 BQI458775 CAE458775 CKA458775 CTW458775 DDS458775 DNO458775 DXK458775 EHG458775 ERC458775 FAY458775 FKU458775 FUQ458775 GEM458775 GOI458775 GYE458775 HIA458775 HRW458775 IBS458775 ILO458775 IVK458775 JFG458775 JPC458775 JYY458775 KIU458775 KSQ458775 LCM458775 LMI458775 LWE458775 MGA458775 MPW458775 MZS458775 NJO458775 NTK458775 ODG458775 ONC458775 OWY458775 PGU458775 PQQ458775 QAM458775 QKI458775 QUE458775 REA458775 RNW458775 RXS458775 SHO458775 SRK458775 TBG458775 TLC458775 TUY458775 UEU458775 UOQ458775 UYM458775 VII458775 VSE458775 WCA458775 WLW458775 WVS458775 K524311 JG524311 TC524311 ACY524311 AMU524311 AWQ524311 BGM524311 BQI524311 CAE524311 CKA524311 CTW524311 DDS524311 DNO524311 DXK524311 EHG524311 ERC524311 FAY524311 FKU524311 FUQ524311 GEM524311 GOI524311 GYE524311 HIA524311 HRW524311 IBS524311 ILO524311 IVK524311 JFG524311 JPC524311 JYY524311 KIU524311 KSQ524311 LCM524311 LMI524311 LWE524311 MGA524311 MPW524311 MZS524311 NJO524311 NTK524311 ODG524311 ONC524311 OWY524311 PGU524311 PQQ524311 QAM524311 QKI524311 QUE524311 REA524311 RNW524311 RXS524311 SHO524311 SRK524311 TBG524311 TLC524311 TUY524311 UEU524311 UOQ524311 UYM524311 VII524311 VSE524311 WCA524311 WLW524311 WVS524311 K589847 JG589847 TC589847 ACY589847 AMU589847 AWQ589847 BGM589847 BQI589847 CAE589847 CKA589847 CTW589847 DDS589847 DNO589847 DXK589847 EHG589847 ERC589847 FAY589847 FKU589847 FUQ589847 GEM589847 GOI589847 GYE589847 HIA589847 HRW589847 IBS589847 ILO589847 IVK589847 JFG589847 JPC589847 JYY589847 KIU589847 KSQ589847 LCM589847 LMI589847 LWE589847 MGA589847 MPW589847 MZS589847 NJO589847 NTK589847 ODG589847 ONC589847 OWY589847 PGU589847 PQQ589847 QAM589847 QKI589847 QUE589847 REA589847 RNW589847 RXS589847 SHO589847 SRK589847 TBG589847 TLC589847 TUY589847 UEU589847 UOQ589847 UYM589847 VII589847 VSE589847 WCA589847 WLW589847 WVS589847 K655383 JG655383 TC655383 ACY655383 AMU655383 AWQ655383 BGM655383 BQI655383 CAE655383 CKA655383 CTW655383 DDS655383 DNO655383 DXK655383 EHG655383 ERC655383 FAY655383 FKU655383 FUQ655383 GEM655383 GOI655383 GYE655383 HIA655383 HRW655383 IBS655383 ILO655383 IVK655383 JFG655383 JPC655383 JYY655383 KIU655383 KSQ655383 LCM655383 LMI655383 LWE655383 MGA655383 MPW655383 MZS655383 NJO655383 NTK655383 ODG655383 ONC655383 OWY655383 PGU655383 PQQ655383 QAM655383 QKI655383 QUE655383 REA655383 RNW655383 RXS655383 SHO655383 SRK655383 TBG655383 TLC655383 TUY655383 UEU655383 UOQ655383 UYM655383 VII655383 VSE655383 WCA655383 WLW655383 WVS655383 K720919 JG720919 TC720919 ACY720919 AMU720919 AWQ720919 BGM720919 BQI720919 CAE720919 CKA720919 CTW720919 DDS720919 DNO720919 DXK720919 EHG720919 ERC720919 FAY720919 FKU720919 FUQ720919 GEM720919 GOI720919 GYE720919 HIA720919 HRW720919 IBS720919 ILO720919 IVK720919 JFG720919 JPC720919 JYY720919 KIU720919 KSQ720919 LCM720919 LMI720919 LWE720919 MGA720919 MPW720919 MZS720919 NJO720919 NTK720919 ODG720919 ONC720919 OWY720919 PGU720919 PQQ720919 QAM720919 QKI720919 QUE720919 REA720919 RNW720919 RXS720919 SHO720919 SRK720919 TBG720919 TLC720919 TUY720919 UEU720919 UOQ720919 UYM720919 VII720919 VSE720919 WCA720919 WLW720919 WVS720919 K786455 JG786455 TC786455 ACY786455 AMU786455 AWQ786455 BGM786455 BQI786455 CAE786455 CKA786455 CTW786455 DDS786455 DNO786455 DXK786455 EHG786455 ERC786455 FAY786455 FKU786455 FUQ786455 GEM786455 GOI786455 GYE786455 HIA786455 HRW786455 IBS786455 ILO786455 IVK786455 JFG786455 JPC786455 JYY786455 KIU786455 KSQ786455 LCM786455 LMI786455 LWE786455 MGA786455 MPW786455 MZS786455 NJO786455 NTK786455 ODG786455 ONC786455 OWY786455 PGU786455 PQQ786455 QAM786455 QKI786455 QUE786455 REA786455 RNW786455 RXS786455 SHO786455 SRK786455 TBG786455 TLC786455 TUY786455 UEU786455 UOQ786455 UYM786455 VII786455 VSE786455 WCA786455 WLW786455 WVS786455 K851991 JG851991 TC851991 ACY851991 AMU851991 AWQ851991 BGM851991 BQI851991 CAE851991 CKA851991 CTW851991 DDS851991 DNO851991 DXK851991 EHG851991 ERC851991 FAY851991 FKU851991 FUQ851991 GEM851991 GOI851991 GYE851991 HIA851991 HRW851991 IBS851991 ILO851991 IVK851991 JFG851991 JPC851991 JYY851991 KIU851991 KSQ851991 LCM851991 LMI851991 LWE851991 MGA851991 MPW851991 MZS851991 NJO851991 NTK851991 ODG851991 ONC851991 OWY851991 PGU851991 PQQ851991 QAM851991 QKI851991 QUE851991 REA851991 RNW851991 RXS851991 SHO851991 SRK851991 TBG851991 TLC851991 TUY851991 UEU851991 UOQ851991 UYM851991 VII851991 VSE851991 WCA851991 WLW851991 WVS851991 K917527 JG917527 TC917527 ACY917527 AMU917527 AWQ917527 BGM917527 BQI917527 CAE917527 CKA917527 CTW917527 DDS917527 DNO917527 DXK917527 EHG917527 ERC917527 FAY917527 FKU917527 FUQ917527 GEM917527 GOI917527 GYE917527 HIA917527 HRW917527 IBS917527 ILO917527 IVK917527 JFG917527 JPC917527 JYY917527 KIU917527 KSQ917527 LCM917527 LMI917527 LWE917527 MGA917527 MPW917527 MZS917527 NJO917527 NTK917527 ODG917527 ONC917527 OWY917527 PGU917527 PQQ917527 QAM917527 QKI917527 QUE917527 REA917527 RNW917527 RXS917527 SHO917527 SRK917527 TBG917527 TLC917527 TUY917527 UEU917527 UOQ917527 UYM917527 VII917527 VSE917527 WCA917527 WLW917527 WVS917527 K983063 JG983063 TC983063 ACY983063 AMU983063 AWQ983063 BGM983063 BQI983063 CAE983063 CKA983063 CTW983063 DDS983063 DNO983063 DXK983063 EHG983063 ERC983063 FAY983063 FKU983063 FUQ983063 GEM983063 GOI983063 GYE983063 HIA983063 HRW983063 IBS983063 ILO983063 IVK983063 JFG983063 JPC983063 JYY983063 KIU983063 KSQ983063 LCM983063 LMI983063 LWE983063 MGA983063 MPW983063 MZS983063 NJO983063 NTK983063 ODG983063 ONC983063 OWY983063 PGU983063 PQQ983063 QAM983063 QKI983063 QUE983063 REA983063 RNW983063 RXS983063 SHO983063 SRK983063 TBG983063 TLC983063 TUY983063 UEU983063 UOQ983063 UYM983063 VII983063 VSE983063 WCA983063 WLW983063 WVS983063 K25:K27 JG25:JG27 TC25:TC27 ACY25:ACY27 AMU25:AMU27 AWQ25:AWQ27 BGM25:BGM27 BQI25:BQI27 CAE25:CAE27 CKA25:CKA27 CTW25:CTW27 DDS25:DDS27 DNO25:DNO27 DXK25:DXK27 EHG25:EHG27 ERC25:ERC27 FAY25:FAY27 FKU25:FKU27 FUQ25:FUQ27 GEM25:GEM27 GOI25:GOI27 GYE25:GYE27 HIA25:HIA27 HRW25:HRW27 IBS25:IBS27 ILO25:ILO27 IVK25:IVK27 JFG25:JFG27 JPC25:JPC27 JYY25:JYY27 KIU25:KIU27 KSQ25:KSQ27 LCM25:LCM27 LMI25:LMI27 LWE25:LWE27 MGA25:MGA27 MPW25:MPW27 MZS25:MZS27 NJO25:NJO27 NTK25:NTK27 ODG25:ODG27 ONC25:ONC27 OWY25:OWY27 PGU25:PGU27 PQQ25:PQQ27 QAM25:QAM27 QKI25:QKI27 QUE25:QUE27 REA25:REA27 RNW25:RNW27 RXS25:RXS27 SHO25:SHO27 SRK25:SRK27 TBG25:TBG27 TLC25:TLC27 TUY25:TUY27 UEU25:UEU27 UOQ25:UOQ27 UYM25:UYM27 VII25:VII27 VSE25:VSE27 WCA25:WCA27 WLW25:WLW27 WVS25:WVS27 K65561:K65563 JG65561:JG65563 TC65561:TC65563 ACY65561:ACY65563 AMU65561:AMU65563 AWQ65561:AWQ65563 BGM65561:BGM65563 BQI65561:BQI65563 CAE65561:CAE65563 CKA65561:CKA65563 CTW65561:CTW65563 DDS65561:DDS65563 DNO65561:DNO65563 DXK65561:DXK65563 EHG65561:EHG65563 ERC65561:ERC65563 FAY65561:FAY65563 FKU65561:FKU65563 FUQ65561:FUQ65563 GEM65561:GEM65563 GOI65561:GOI65563 GYE65561:GYE65563 HIA65561:HIA65563 HRW65561:HRW65563 IBS65561:IBS65563 ILO65561:ILO65563 IVK65561:IVK65563 JFG65561:JFG65563 JPC65561:JPC65563 JYY65561:JYY65563 KIU65561:KIU65563 KSQ65561:KSQ65563 LCM65561:LCM65563 LMI65561:LMI65563 LWE65561:LWE65563 MGA65561:MGA65563 MPW65561:MPW65563 MZS65561:MZS65563 NJO65561:NJO65563 NTK65561:NTK65563 ODG65561:ODG65563 ONC65561:ONC65563 OWY65561:OWY65563 PGU65561:PGU65563 PQQ65561:PQQ65563 QAM65561:QAM65563 QKI65561:QKI65563 QUE65561:QUE65563 REA65561:REA65563 RNW65561:RNW65563 RXS65561:RXS65563 SHO65561:SHO65563 SRK65561:SRK65563 TBG65561:TBG65563 TLC65561:TLC65563 TUY65561:TUY65563 UEU65561:UEU65563 UOQ65561:UOQ65563 UYM65561:UYM65563 VII65561:VII65563 VSE65561:VSE65563 WCA65561:WCA65563 WLW65561:WLW65563 WVS65561:WVS65563 K131097:K131099 JG131097:JG131099 TC131097:TC131099 ACY131097:ACY131099 AMU131097:AMU131099 AWQ131097:AWQ131099 BGM131097:BGM131099 BQI131097:BQI131099 CAE131097:CAE131099 CKA131097:CKA131099 CTW131097:CTW131099 DDS131097:DDS131099 DNO131097:DNO131099 DXK131097:DXK131099 EHG131097:EHG131099 ERC131097:ERC131099 FAY131097:FAY131099 FKU131097:FKU131099 FUQ131097:FUQ131099 GEM131097:GEM131099 GOI131097:GOI131099 GYE131097:GYE131099 HIA131097:HIA131099 HRW131097:HRW131099 IBS131097:IBS131099 ILO131097:ILO131099 IVK131097:IVK131099 JFG131097:JFG131099 JPC131097:JPC131099 JYY131097:JYY131099 KIU131097:KIU131099 KSQ131097:KSQ131099 LCM131097:LCM131099 LMI131097:LMI131099 LWE131097:LWE131099 MGA131097:MGA131099 MPW131097:MPW131099 MZS131097:MZS131099 NJO131097:NJO131099 NTK131097:NTK131099 ODG131097:ODG131099 ONC131097:ONC131099 OWY131097:OWY131099 PGU131097:PGU131099 PQQ131097:PQQ131099 QAM131097:QAM131099 QKI131097:QKI131099 QUE131097:QUE131099 REA131097:REA131099 RNW131097:RNW131099 RXS131097:RXS131099 SHO131097:SHO131099 SRK131097:SRK131099 TBG131097:TBG131099 TLC131097:TLC131099 TUY131097:TUY131099 UEU131097:UEU131099 UOQ131097:UOQ131099 UYM131097:UYM131099 VII131097:VII131099 VSE131097:VSE131099 WCA131097:WCA131099 WLW131097:WLW131099 WVS131097:WVS131099 K196633:K196635 JG196633:JG196635 TC196633:TC196635 ACY196633:ACY196635 AMU196633:AMU196635 AWQ196633:AWQ196635 BGM196633:BGM196635 BQI196633:BQI196635 CAE196633:CAE196635 CKA196633:CKA196635 CTW196633:CTW196635 DDS196633:DDS196635 DNO196633:DNO196635 DXK196633:DXK196635 EHG196633:EHG196635 ERC196633:ERC196635 FAY196633:FAY196635 FKU196633:FKU196635 FUQ196633:FUQ196635 GEM196633:GEM196635 GOI196633:GOI196635 GYE196633:GYE196635 HIA196633:HIA196635 HRW196633:HRW196635 IBS196633:IBS196635 ILO196633:ILO196635 IVK196633:IVK196635 JFG196633:JFG196635 JPC196633:JPC196635 JYY196633:JYY196635 KIU196633:KIU196635 KSQ196633:KSQ196635 LCM196633:LCM196635 LMI196633:LMI196635 LWE196633:LWE196635 MGA196633:MGA196635 MPW196633:MPW196635 MZS196633:MZS196635 NJO196633:NJO196635 NTK196633:NTK196635 ODG196633:ODG196635 ONC196633:ONC196635 OWY196633:OWY196635 PGU196633:PGU196635 PQQ196633:PQQ196635 QAM196633:QAM196635 QKI196633:QKI196635 QUE196633:QUE196635 REA196633:REA196635 RNW196633:RNW196635 RXS196633:RXS196635 SHO196633:SHO196635 SRK196633:SRK196635 TBG196633:TBG196635 TLC196633:TLC196635 TUY196633:TUY196635 UEU196633:UEU196635 UOQ196633:UOQ196635 UYM196633:UYM196635 VII196633:VII196635 VSE196633:VSE196635 WCA196633:WCA196635 WLW196633:WLW196635 WVS196633:WVS196635 K262169:K262171 JG262169:JG262171 TC262169:TC262171 ACY262169:ACY262171 AMU262169:AMU262171 AWQ262169:AWQ262171 BGM262169:BGM262171 BQI262169:BQI262171 CAE262169:CAE262171 CKA262169:CKA262171 CTW262169:CTW262171 DDS262169:DDS262171 DNO262169:DNO262171 DXK262169:DXK262171 EHG262169:EHG262171 ERC262169:ERC262171 FAY262169:FAY262171 FKU262169:FKU262171 FUQ262169:FUQ262171 GEM262169:GEM262171 GOI262169:GOI262171 GYE262169:GYE262171 HIA262169:HIA262171 HRW262169:HRW262171 IBS262169:IBS262171 ILO262169:ILO262171 IVK262169:IVK262171 JFG262169:JFG262171 JPC262169:JPC262171 JYY262169:JYY262171 KIU262169:KIU262171 KSQ262169:KSQ262171 LCM262169:LCM262171 LMI262169:LMI262171 LWE262169:LWE262171 MGA262169:MGA262171 MPW262169:MPW262171 MZS262169:MZS262171 NJO262169:NJO262171 NTK262169:NTK262171 ODG262169:ODG262171 ONC262169:ONC262171 OWY262169:OWY262171 PGU262169:PGU262171 PQQ262169:PQQ262171 QAM262169:QAM262171 QKI262169:QKI262171 QUE262169:QUE262171 REA262169:REA262171 RNW262169:RNW262171 RXS262169:RXS262171 SHO262169:SHO262171 SRK262169:SRK262171 TBG262169:TBG262171 TLC262169:TLC262171 TUY262169:TUY262171 UEU262169:UEU262171 UOQ262169:UOQ262171 UYM262169:UYM262171 VII262169:VII262171 VSE262169:VSE262171 WCA262169:WCA262171 WLW262169:WLW262171 WVS262169:WVS262171 K327705:K327707 JG327705:JG327707 TC327705:TC327707 ACY327705:ACY327707 AMU327705:AMU327707 AWQ327705:AWQ327707 BGM327705:BGM327707 BQI327705:BQI327707 CAE327705:CAE327707 CKA327705:CKA327707 CTW327705:CTW327707 DDS327705:DDS327707 DNO327705:DNO327707 DXK327705:DXK327707 EHG327705:EHG327707 ERC327705:ERC327707 FAY327705:FAY327707 FKU327705:FKU327707 FUQ327705:FUQ327707 GEM327705:GEM327707 GOI327705:GOI327707 GYE327705:GYE327707 HIA327705:HIA327707 HRW327705:HRW327707 IBS327705:IBS327707 ILO327705:ILO327707 IVK327705:IVK327707 JFG327705:JFG327707 JPC327705:JPC327707 JYY327705:JYY327707 KIU327705:KIU327707 KSQ327705:KSQ327707 LCM327705:LCM327707 LMI327705:LMI327707 LWE327705:LWE327707 MGA327705:MGA327707 MPW327705:MPW327707 MZS327705:MZS327707 NJO327705:NJO327707 NTK327705:NTK327707 ODG327705:ODG327707 ONC327705:ONC327707 OWY327705:OWY327707 PGU327705:PGU327707 PQQ327705:PQQ327707 QAM327705:QAM327707 QKI327705:QKI327707 QUE327705:QUE327707 REA327705:REA327707 RNW327705:RNW327707 RXS327705:RXS327707 SHO327705:SHO327707 SRK327705:SRK327707 TBG327705:TBG327707 TLC327705:TLC327707 TUY327705:TUY327707 UEU327705:UEU327707 UOQ327705:UOQ327707 UYM327705:UYM327707 VII327705:VII327707 VSE327705:VSE327707 WCA327705:WCA327707 WLW327705:WLW327707 WVS327705:WVS327707 K393241:K393243 JG393241:JG393243 TC393241:TC393243 ACY393241:ACY393243 AMU393241:AMU393243 AWQ393241:AWQ393243 BGM393241:BGM393243 BQI393241:BQI393243 CAE393241:CAE393243 CKA393241:CKA393243 CTW393241:CTW393243 DDS393241:DDS393243 DNO393241:DNO393243 DXK393241:DXK393243 EHG393241:EHG393243 ERC393241:ERC393243 FAY393241:FAY393243 FKU393241:FKU393243 FUQ393241:FUQ393243 GEM393241:GEM393243 GOI393241:GOI393243 GYE393241:GYE393243 HIA393241:HIA393243 HRW393241:HRW393243 IBS393241:IBS393243 ILO393241:ILO393243 IVK393241:IVK393243 JFG393241:JFG393243 JPC393241:JPC393243 JYY393241:JYY393243 KIU393241:KIU393243 KSQ393241:KSQ393243 LCM393241:LCM393243 LMI393241:LMI393243 LWE393241:LWE393243 MGA393241:MGA393243 MPW393241:MPW393243 MZS393241:MZS393243 NJO393241:NJO393243 NTK393241:NTK393243 ODG393241:ODG393243 ONC393241:ONC393243 OWY393241:OWY393243 PGU393241:PGU393243 PQQ393241:PQQ393243 QAM393241:QAM393243 QKI393241:QKI393243 QUE393241:QUE393243 REA393241:REA393243 RNW393241:RNW393243 RXS393241:RXS393243 SHO393241:SHO393243 SRK393241:SRK393243 TBG393241:TBG393243 TLC393241:TLC393243 TUY393241:TUY393243 UEU393241:UEU393243 UOQ393241:UOQ393243 UYM393241:UYM393243 VII393241:VII393243 VSE393241:VSE393243 WCA393241:WCA393243 WLW393241:WLW393243 WVS393241:WVS393243 K458777:K458779 JG458777:JG458779 TC458777:TC458779 ACY458777:ACY458779 AMU458777:AMU458779 AWQ458777:AWQ458779 BGM458777:BGM458779 BQI458777:BQI458779 CAE458777:CAE458779 CKA458777:CKA458779 CTW458777:CTW458779 DDS458777:DDS458779 DNO458777:DNO458779 DXK458777:DXK458779 EHG458777:EHG458779 ERC458777:ERC458779 FAY458777:FAY458779 FKU458777:FKU458779 FUQ458777:FUQ458779 GEM458777:GEM458779 GOI458777:GOI458779 GYE458777:GYE458779 HIA458777:HIA458779 HRW458777:HRW458779 IBS458777:IBS458779 ILO458777:ILO458779 IVK458777:IVK458779 JFG458777:JFG458779 JPC458777:JPC458779 JYY458777:JYY458779 KIU458777:KIU458779 KSQ458777:KSQ458779 LCM458777:LCM458779 LMI458777:LMI458779 LWE458777:LWE458779 MGA458777:MGA458779 MPW458777:MPW458779 MZS458777:MZS458779 NJO458777:NJO458779 NTK458777:NTK458779 ODG458777:ODG458779 ONC458777:ONC458779 OWY458777:OWY458779 PGU458777:PGU458779 PQQ458777:PQQ458779 QAM458777:QAM458779 QKI458777:QKI458779 QUE458777:QUE458779 REA458777:REA458779 RNW458777:RNW458779 RXS458777:RXS458779 SHO458777:SHO458779 SRK458777:SRK458779 TBG458777:TBG458779 TLC458777:TLC458779 TUY458777:TUY458779 UEU458777:UEU458779 UOQ458777:UOQ458779 UYM458777:UYM458779 VII458777:VII458779 VSE458777:VSE458779 WCA458777:WCA458779 WLW458777:WLW458779 WVS458777:WVS458779 K524313:K524315 JG524313:JG524315 TC524313:TC524315 ACY524313:ACY524315 AMU524313:AMU524315 AWQ524313:AWQ524315 BGM524313:BGM524315 BQI524313:BQI524315 CAE524313:CAE524315 CKA524313:CKA524315 CTW524313:CTW524315 DDS524313:DDS524315 DNO524313:DNO524315 DXK524313:DXK524315 EHG524313:EHG524315 ERC524313:ERC524315 FAY524313:FAY524315 FKU524313:FKU524315 FUQ524313:FUQ524315 GEM524313:GEM524315 GOI524313:GOI524315 GYE524313:GYE524315 HIA524313:HIA524315 HRW524313:HRW524315 IBS524313:IBS524315 ILO524313:ILO524315 IVK524313:IVK524315 JFG524313:JFG524315 JPC524313:JPC524315 JYY524313:JYY524315 KIU524313:KIU524315 KSQ524313:KSQ524315 LCM524313:LCM524315 LMI524313:LMI524315 LWE524313:LWE524315 MGA524313:MGA524315 MPW524313:MPW524315 MZS524313:MZS524315 NJO524313:NJO524315 NTK524313:NTK524315 ODG524313:ODG524315 ONC524313:ONC524315 OWY524313:OWY524315 PGU524313:PGU524315 PQQ524313:PQQ524315 QAM524313:QAM524315 QKI524313:QKI524315 QUE524313:QUE524315 REA524313:REA524315 RNW524313:RNW524315 RXS524313:RXS524315 SHO524313:SHO524315 SRK524313:SRK524315 TBG524313:TBG524315 TLC524313:TLC524315 TUY524313:TUY524315 UEU524313:UEU524315 UOQ524313:UOQ524315 UYM524313:UYM524315 VII524313:VII524315 VSE524313:VSE524315 WCA524313:WCA524315 WLW524313:WLW524315 WVS524313:WVS524315 K589849:K589851 JG589849:JG589851 TC589849:TC589851 ACY589849:ACY589851 AMU589849:AMU589851 AWQ589849:AWQ589851 BGM589849:BGM589851 BQI589849:BQI589851 CAE589849:CAE589851 CKA589849:CKA589851 CTW589849:CTW589851 DDS589849:DDS589851 DNO589849:DNO589851 DXK589849:DXK589851 EHG589849:EHG589851 ERC589849:ERC589851 FAY589849:FAY589851 FKU589849:FKU589851 FUQ589849:FUQ589851 GEM589849:GEM589851 GOI589849:GOI589851 GYE589849:GYE589851 HIA589849:HIA589851 HRW589849:HRW589851 IBS589849:IBS589851 ILO589849:ILO589851 IVK589849:IVK589851 JFG589849:JFG589851 JPC589849:JPC589851 JYY589849:JYY589851 KIU589849:KIU589851 KSQ589849:KSQ589851 LCM589849:LCM589851 LMI589849:LMI589851 LWE589849:LWE589851 MGA589849:MGA589851 MPW589849:MPW589851 MZS589849:MZS589851 NJO589849:NJO589851 NTK589849:NTK589851 ODG589849:ODG589851 ONC589849:ONC589851 OWY589849:OWY589851 PGU589849:PGU589851 PQQ589849:PQQ589851 QAM589849:QAM589851 QKI589849:QKI589851 QUE589849:QUE589851 REA589849:REA589851 RNW589849:RNW589851 RXS589849:RXS589851 SHO589849:SHO589851 SRK589849:SRK589851 TBG589849:TBG589851 TLC589849:TLC589851 TUY589849:TUY589851 UEU589849:UEU589851 UOQ589849:UOQ589851 UYM589849:UYM589851 VII589849:VII589851 VSE589849:VSE589851 WCA589849:WCA589851 WLW589849:WLW589851 WVS589849:WVS589851 K655385:K655387 JG655385:JG655387 TC655385:TC655387 ACY655385:ACY655387 AMU655385:AMU655387 AWQ655385:AWQ655387 BGM655385:BGM655387 BQI655385:BQI655387 CAE655385:CAE655387 CKA655385:CKA655387 CTW655385:CTW655387 DDS655385:DDS655387 DNO655385:DNO655387 DXK655385:DXK655387 EHG655385:EHG655387 ERC655385:ERC655387 FAY655385:FAY655387 FKU655385:FKU655387 FUQ655385:FUQ655387 GEM655385:GEM655387 GOI655385:GOI655387 GYE655385:GYE655387 HIA655385:HIA655387 HRW655385:HRW655387 IBS655385:IBS655387 ILO655385:ILO655387 IVK655385:IVK655387 JFG655385:JFG655387 JPC655385:JPC655387 JYY655385:JYY655387 KIU655385:KIU655387 KSQ655385:KSQ655387 LCM655385:LCM655387 LMI655385:LMI655387 LWE655385:LWE655387 MGA655385:MGA655387 MPW655385:MPW655387 MZS655385:MZS655387 NJO655385:NJO655387 NTK655385:NTK655387 ODG655385:ODG655387 ONC655385:ONC655387 OWY655385:OWY655387 PGU655385:PGU655387 PQQ655385:PQQ655387 QAM655385:QAM655387 QKI655385:QKI655387 QUE655385:QUE655387 REA655385:REA655387 RNW655385:RNW655387 RXS655385:RXS655387 SHO655385:SHO655387 SRK655385:SRK655387 TBG655385:TBG655387 TLC655385:TLC655387 TUY655385:TUY655387 UEU655385:UEU655387 UOQ655385:UOQ655387 UYM655385:UYM655387 VII655385:VII655387 VSE655385:VSE655387 WCA655385:WCA655387 WLW655385:WLW655387 WVS655385:WVS655387 K720921:K720923 JG720921:JG720923 TC720921:TC720923 ACY720921:ACY720923 AMU720921:AMU720923 AWQ720921:AWQ720923 BGM720921:BGM720923 BQI720921:BQI720923 CAE720921:CAE720923 CKA720921:CKA720923 CTW720921:CTW720923 DDS720921:DDS720923 DNO720921:DNO720923 DXK720921:DXK720923 EHG720921:EHG720923 ERC720921:ERC720923 FAY720921:FAY720923 FKU720921:FKU720923 FUQ720921:FUQ720923 GEM720921:GEM720923 GOI720921:GOI720923 GYE720921:GYE720923 HIA720921:HIA720923 HRW720921:HRW720923 IBS720921:IBS720923 ILO720921:ILO720923 IVK720921:IVK720923 JFG720921:JFG720923 JPC720921:JPC720923 JYY720921:JYY720923 KIU720921:KIU720923 KSQ720921:KSQ720923 LCM720921:LCM720923 LMI720921:LMI720923 LWE720921:LWE720923 MGA720921:MGA720923 MPW720921:MPW720923 MZS720921:MZS720923 NJO720921:NJO720923 NTK720921:NTK720923 ODG720921:ODG720923 ONC720921:ONC720923 OWY720921:OWY720923 PGU720921:PGU720923 PQQ720921:PQQ720923 QAM720921:QAM720923 QKI720921:QKI720923 QUE720921:QUE720923 REA720921:REA720923 RNW720921:RNW720923 RXS720921:RXS720923 SHO720921:SHO720923 SRK720921:SRK720923 TBG720921:TBG720923 TLC720921:TLC720923 TUY720921:TUY720923 UEU720921:UEU720923 UOQ720921:UOQ720923 UYM720921:UYM720923 VII720921:VII720923 VSE720921:VSE720923 WCA720921:WCA720923 WLW720921:WLW720923 WVS720921:WVS720923 K786457:K786459 JG786457:JG786459 TC786457:TC786459 ACY786457:ACY786459 AMU786457:AMU786459 AWQ786457:AWQ786459 BGM786457:BGM786459 BQI786457:BQI786459 CAE786457:CAE786459 CKA786457:CKA786459 CTW786457:CTW786459 DDS786457:DDS786459 DNO786457:DNO786459 DXK786457:DXK786459 EHG786457:EHG786459 ERC786457:ERC786459 FAY786457:FAY786459 FKU786457:FKU786459 FUQ786457:FUQ786459 GEM786457:GEM786459 GOI786457:GOI786459 GYE786457:GYE786459 HIA786457:HIA786459 HRW786457:HRW786459 IBS786457:IBS786459 ILO786457:ILO786459 IVK786457:IVK786459 JFG786457:JFG786459 JPC786457:JPC786459 JYY786457:JYY786459 KIU786457:KIU786459 KSQ786457:KSQ786459 LCM786457:LCM786459 LMI786457:LMI786459 LWE786457:LWE786459 MGA786457:MGA786459 MPW786457:MPW786459 MZS786457:MZS786459 NJO786457:NJO786459 NTK786457:NTK786459 ODG786457:ODG786459 ONC786457:ONC786459 OWY786457:OWY786459 PGU786457:PGU786459 PQQ786457:PQQ786459 QAM786457:QAM786459 QKI786457:QKI786459 QUE786457:QUE786459 REA786457:REA786459 RNW786457:RNW786459 RXS786457:RXS786459 SHO786457:SHO786459 SRK786457:SRK786459 TBG786457:TBG786459 TLC786457:TLC786459 TUY786457:TUY786459 UEU786457:UEU786459 UOQ786457:UOQ786459 UYM786457:UYM786459 VII786457:VII786459 VSE786457:VSE786459 WCA786457:WCA786459 WLW786457:WLW786459 WVS786457:WVS786459 K851993:K851995 JG851993:JG851995 TC851993:TC851995 ACY851993:ACY851995 AMU851993:AMU851995 AWQ851993:AWQ851995 BGM851993:BGM851995 BQI851993:BQI851995 CAE851993:CAE851995 CKA851993:CKA851995 CTW851993:CTW851995 DDS851993:DDS851995 DNO851993:DNO851995 DXK851993:DXK851995 EHG851993:EHG851995 ERC851993:ERC851995 FAY851993:FAY851995 FKU851993:FKU851995 FUQ851993:FUQ851995 GEM851993:GEM851995 GOI851993:GOI851995 GYE851993:GYE851995 HIA851993:HIA851995 HRW851993:HRW851995 IBS851993:IBS851995 ILO851993:ILO851995 IVK851993:IVK851995 JFG851993:JFG851995 JPC851993:JPC851995 JYY851993:JYY851995 KIU851993:KIU851995 KSQ851993:KSQ851995 LCM851993:LCM851995 LMI851993:LMI851995 LWE851993:LWE851995 MGA851993:MGA851995 MPW851993:MPW851995 MZS851993:MZS851995 NJO851993:NJO851995 NTK851993:NTK851995 ODG851993:ODG851995 ONC851993:ONC851995 OWY851993:OWY851995 PGU851993:PGU851995 PQQ851993:PQQ851995 QAM851993:QAM851995 QKI851993:QKI851995 QUE851993:QUE851995 REA851993:REA851995 RNW851993:RNW851995 RXS851993:RXS851995 SHO851993:SHO851995 SRK851993:SRK851995 TBG851993:TBG851995 TLC851993:TLC851995 TUY851993:TUY851995 UEU851993:UEU851995 UOQ851993:UOQ851995 UYM851993:UYM851995 VII851993:VII851995 VSE851993:VSE851995 WCA851993:WCA851995 WLW851993:WLW851995 WVS851993:WVS851995 K917529:K917531 JG917529:JG917531 TC917529:TC917531 ACY917529:ACY917531 AMU917529:AMU917531 AWQ917529:AWQ917531 BGM917529:BGM917531 BQI917529:BQI917531 CAE917529:CAE917531 CKA917529:CKA917531 CTW917529:CTW917531 DDS917529:DDS917531 DNO917529:DNO917531 DXK917529:DXK917531 EHG917529:EHG917531 ERC917529:ERC917531 FAY917529:FAY917531 FKU917529:FKU917531 FUQ917529:FUQ917531 GEM917529:GEM917531 GOI917529:GOI917531 GYE917529:GYE917531 HIA917529:HIA917531 HRW917529:HRW917531 IBS917529:IBS917531 ILO917529:ILO917531 IVK917529:IVK917531 JFG917529:JFG917531 JPC917529:JPC917531 JYY917529:JYY917531 KIU917529:KIU917531 KSQ917529:KSQ917531 LCM917529:LCM917531 LMI917529:LMI917531 LWE917529:LWE917531 MGA917529:MGA917531 MPW917529:MPW917531 MZS917529:MZS917531 NJO917529:NJO917531 NTK917529:NTK917531 ODG917529:ODG917531 ONC917529:ONC917531 OWY917529:OWY917531 PGU917529:PGU917531 PQQ917529:PQQ917531 QAM917529:QAM917531 QKI917529:QKI917531 QUE917529:QUE917531 REA917529:REA917531 RNW917529:RNW917531 RXS917529:RXS917531 SHO917529:SHO917531 SRK917529:SRK917531 TBG917529:TBG917531 TLC917529:TLC917531 TUY917529:TUY917531 UEU917529:UEU917531 UOQ917529:UOQ917531 UYM917529:UYM917531 VII917529:VII917531 VSE917529:VSE917531 WCA917529:WCA917531 WLW917529:WLW917531 WVS917529:WVS917531 K983065:K983067 JG983065:JG983067 TC983065:TC983067 ACY983065:ACY983067 AMU983065:AMU983067 AWQ983065:AWQ983067 BGM983065:BGM983067 BQI983065:BQI983067 CAE983065:CAE983067 CKA983065:CKA983067 CTW983065:CTW983067 DDS983065:DDS983067 DNO983065:DNO983067 DXK983065:DXK983067 EHG983065:EHG983067 ERC983065:ERC983067 FAY983065:FAY983067 FKU983065:FKU983067 FUQ983065:FUQ983067 GEM983065:GEM983067 GOI983065:GOI983067 GYE983065:GYE983067 HIA983065:HIA983067 HRW983065:HRW983067 IBS983065:IBS983067 ILO983065:ILO983067 IVK983065:IVK983067 JFG983065:JFG983067 JPC983065:JPC983067 JYY983065:JYY983067 KIU983065:KIU983067 KSQ983065:KSQ983067 LCM983065:LCM983067 LMI983065:LMI983067 LWE983065:LWE983067 MGA983065:MGA983067 MPW983065:MPW983067 MZS983065:MZS983067 NJO983065:NJO983067 NTK983065:NTK983067 ODG983065:ODG983067 ONC983065:ONC983067 OWY983065:OWY983067 PGU983065:PGU983067 PQQ983065:PQQ983067 QAM983065:QAM983067 QKI983065:QKI983067 QUE983065:QUE983067 REA983065:REA983067 RNW983065:RNW983067 RXS983065:RXS983067 SHO983065:SHO983067 SRK983065:SRK983067 TBG983065:TBG983067 TLC983065:TLC983067 TUY983065:TUY983067 UEU983065:UEU983067 UOQ983065:UOQ983067 UYM983065:UYM983067 VII983065:VII983067 VSE983065:VSE983067 WCA983065:WCA983067 WLW983065:WLW983067 WVS983065:WVS983067 K48:K53 JG48:JG53 TC48:TC53 ACY48:ACY53 AMU48:AMU53 AWQ48:AWQ53 BGM48:BGM53 BQI48:BQI53 CAE48:CAE53 CKA48:CKA53 CTW48:CTW53 DDS48:DDS53 DNO48:DNO53 DXK48:DXK53 EHG48:EHG53 ERC48:ERC53 FAY48:FAY53 FKU48:FKU53 FUQ48:FUQ53 GEM48:GEM53 GOI48:GOI53 GYE48:GYE53 HIA48:HIA53 HRW48:HRW53 IBS48:IBS53 ILO48:ILO53 IVK48:IVK53 JFG48:JFG53 JPC48:JPC53 JYY48:JYY53 KIU48:KIU53 KSQ48:KSQ53 LCM48:LCM53 LMI48:LMI53 LWE48:LWE53 MGA48:MGA53 MPW48:MPW53 MZS48:MZS53 NJO48:NJO53 NTK48:NTK53 ODG48:ODG53 ONC48:ONC53 OWY48:OWY53 PGU48:PGU53 PQQ48:PQQ53 QAM48:QAM53 QKI48:QKI53 QUE48:QUE53 REA48:REA53 RNW48:RNW53 RXS48:RXS53 SHO48:SHO53 SRK48:SRK53 TBG48:TBG53 TLC48:TLC53 TUY48:TUY53 UEU48:UEU53 UOQ48:UOQ53 UYM48:UYM53 VII48:VII53 VSE48:VSE53 WCA48:WCA53 WLW48:WLW53 WVS48:WVS53 K65584:K65589 JG65584:JG65589 TC65584:TC65589 ACY65584:ACY65589 AMU65584:AMU65589 AWQ65584:AWQ65589 BGM65584:BGM65589 BQI65584:BQI65589 CAE65584:CAE65589 CKA65584:CKA65589 CTW65584:CTW65589 DDS65584:DDS65589 DNO65584:DNO65589 DXK65584:DXK65589 EHG65584:EHG65589 ERC65584:ERC65589 FAY65584:FAY65589 FKU65584:FKU65589 FUQ65584:FUQ65589 GEM65584:GEM65589 GOI65584:GOI65589 GYE65584:GYE65589 HIA65584:HIA65589 HRW65584:HRW65589 IBS65584:IBS65589 ILO65584:ILO65589 IVK65584:IVK65589 JFG65584:JFG65589 JPC65584:JPC65589 JYY65584:JYY65589 KIU65584:KIU65589 KSQ65584:KSQ65589 LCM65584:LCM65589 LMI65584:LMI65589 LWE65584:LWE65589 MGA65584:MGA65589 MPW65584:MPW65589 MZS65584:MZS65589 NJO65584:NJO65589 NTK65584:NTK65589 ODG65584:ODG65589 ONC65584:ONC65589 OWY65584:OWY65589 PGU65584:PGU65589 PQQ65584:PQQ65589 QAM65584:QAM65589 QKI65584:QKI65589 QUE65584:QUE65589 REA65584:REA65589 RNW65584:RNW65589 RXS65584:RXS65589 SHO65584:SHO65589 SRK65584:SRK65589 TBG65584:TBG65589 TLC65584:TLC65589 TUY65584:TUY65589 UEU65584:UEU65589 UOQ65584:UOQ65589 UYM65584:UYM65589 VII65584:VII65589 VSE65584:VSE65589 WCA65584:WCA65589 WLW65584:WLW65589 WVS65584:WVS65589 K131120:K131125 JG131120:JG131125 TC131120:TC131125 ACY131120:ACY131125 AMU131120:AMU131125 AWQ131120:AWQ131125 BGM131120:BGM131125 BQI131120:BQI131125 CAE131120:CAE131125 CKA131120:CKA131125 CTW131120:CTW131125 DDS131120:DDS131125 DNO131120:DNO131125 DXK131120:DXK131125 EHG131120:EHG131125 ERC131120:ERC131125 FAY131120:FAY131125 FKU131120:FKU131125 FUQ131120:FUQ131125 GEM131120:GEM131125 GOI131120:GOI131125 GYE131120:GYE131125 HIA131120:HIA131125 HRW131120:HRW131125 IBS131120:IBS131125 ILO131120:ILO131125 IVK131120:IVK131125 JFG131120:JFG131125 JPC131120:JPC131125 JYY131120:JYY131125 KIU131120:KIU131125 KSQ131120:KSQ131125 LCM131120:LCM131125 LMI131120:LMI131125 LWE131120:LWE131125 MGA131120:MGA131125 MPW131120:MPW131125 MZS131120:MZS131125 NJO131120:NJO131125 NTK131120:NTK131125 ODG131120:ODG131125 ONC131120:ONC131125 OWY131120:OWY131125 PGU131120:PGU131125 PQQ131120:PQQ131125 QAM131120:QAM131125 QKI131120:QKI131125 QUE131120:QUE131125 REA131120:REA131125 RNW131120:RNW131125 RXS131120:RXS131125 SHO131120:SHO131125 SRK131120:SRK131125 TBG131120:TBG131125 TLC131120:TLC131125 TUY131120:TUY131125 UEU131120:UEU131125 UOQ131120:UOQ131125 UYM131120:UYM131125 VII131120:VII131125 VSE131120:VSE131125 WCA131120:WCA131125 WLW131120:WLW131125 WVS131120:WVS131125 K196656:K196661 JG196656:JG196661 TC196656:TC196661 ACY196656:ACY196661 AMU196656:AMU196661 AWQ196656:AWQ196661 BGM196656:BGM196661 BQI196656:BQI196661 CAE196656:CAE196661 CKA196656:CKA196661 CTW196656:CTW196661 DDS196656:DDS196661 DNO196656:DNO196661 DXK196656:DXK196661 EHG196656:EHG196661 ERC196656:ERC196661 FAY196656:FAY196661 FKU196656:FKU196661 FUQ196656:FUQ196661 GEM196656:GEM196661 GOI196656:GOI196661 GYE196656:GYE196661 HIA196656:HIA196661 HRW196656:HRW196661 IBS196656:IBS196661 ILO196656:ILO196661 IVK196656:IVK196661 JFG196656:JFG196661 JPC196656:JPC196661 JYY196656:JYY196661 KIU196656:KIU196661 KSQ196656:KSQ196661 LCM196656:LCM196661 LMI196656:LMI196661 LWE196656:LWE196661 MGA196656:MGA196661 MPW196656:MPW196661 MZS196656:MZS196661 NJO196656:NJO196661 NTK196656:NTK196661 ODG196656:ODG196661 ONC196656:ONC196661 OWY196656:OWY196661 PGU196656:PGU196661 PQQ196656:PQQ196661 QAM196656:QAM196661 QKI196656:QKI196661 QUE196656:QUE196661 REA196656:REA196661 RNW196656:RNW196661 RXS196656:RXS196661 SHO196656:SHO196661 SRK196656:SRK196661 TBG196656:TBG196661 TLC196656:TLC196661 TUY196656:TUY196661 UEU196656:UEU196661 UOQ196656:UOQ196661 UYM196656:UYM196661 VII196656:VII196661 VSE196656:VSE196661 WCA196656:WCA196661 WLW196656:WLW196661 WVS196656:WVS196661 K262192:K262197 JG262192:JG262197 TC262192:TC262197 ACY262192:ACY262197 AMU262192:AMU262197 AWQ262192:AWQ262197 BGM262192:BGM262197 BQI262192:BQI262197 CAE262192:CAE262197 CKA262192:CKA262197 CTW262192:CTW262197 DDS262192:DDS262197 DNO262192:DNO262197 DXK262192:DXK262197 EHG262192:EHG262197 ERC262192:ERC262197 FAY262192:FAY262197 FKU262192:FKU262197 FUQ262192:FUQ262197 GEM262192:GEM262197 GOI262192:GOI262197 GYE262192:GYE262197 HIA262192:HIA262197 HRW262192:HRW262197 IBS262192:IBS262197 ILO262192:ILO262197 IVK262192:IVK262197 JFG262192:JFG262197 JPC262192:JPC262197 JYY262192:JYY262197 KIU262192:KIU262197 KSQ262192:KSQ262197 LCM262192:LCM262197 LMI262192:LMI262197 LWE262192:LWE262197 MGA262192:MGA262197 MPW262192:MPW262197 MZS262192:MZS262197 NJO262192:NJO262197 NTK262192:NTK262197 ODG262192:ODG262197 ONC262192:ONC262197 OWY262192:OWY262197 PGU262192:PGU262197 PQQ262192:PQQ262197 QAM262192:QAM262197 QKI262192:QKI262197 QUE262192:QUE262197 REA262192:REA262197 RNW262192:RNW262197 RXS262192:RXS262197 SHO262192:SHO262197 SRK262192:SRK262197 TBG262192:TBG262197 TLC262192:TLC262197 TUY262192:TUY262197 UEU262192:UEU262197 UOQ262192:UOQ262197 UYM262192:UYM262197 VII262192:VII262197 VSE262192:VSE262197 WCA262192:WCA262197 WLW262192:WLW262197 WVS262192:WVS262197 K327728:K327733 JG327728:JG327733 TC327728:TC327733 ACY327728:ACY327733 AMU327728:AMU327733 AWQ327728:AWQ327733 BGM327728:BGM327733 BQI327728:BQI327733 CAE327728:CAE327733 CKA327728:CKA327733 CTW327728:CTW327733 DDS327728:DDS327733 DNO327728:DNO327733 DXK327728:DXK327733 EHG327728:EHG327733 ERC327728:ERC327733 FAY327728:FAY327733 FKU327728:FKU327733 FUQ327728:FUQ327733 GEM327728:GEM327733 GOI327728:GOI327733 GYE327728:GYE327733 HIA327728:HIA327733 HRW327728:HRW327733 IBS327728:IBS327733 ILO327728:ILO327733 IVK327728:IVK327733 JFG327728:JFG327733 JPC327728:JPC327733 JYY327728:JYY327733 KIU327728:KIU327733 KSQ327728:KSQ327733 LCM327728:LCM327733 LMI327728:LMI327733 LWE327728:LWE327733 MGA327728:MGA327733 MPW327728:MPW327733 MZS327728:MZS327733 NJO327728:NJO327733 NTK327728:NTK327733 ODG327728:ODG327733 ONC327728:ONC327733 OWY327728:OWY327733 PGU327728:PGU327733 PQQ327728:PQQ327733 QAM327728:QAM327733 QKI327728:QKI327733 QUE327728:QUE327733 REA327728:REA327733 RNW327728:RNW327733 RXS327728:RXS327733 SHO327728:SHO327733 SRK327728:SRK327733 TBG327728:TBG327733 TLC327728:TLC327733 TUY327728:TUY327733 UEU327728:UEU327733 UOQ327728:UOQ327733 UYM327728:UYM327733 VII327728:VII327733 VSE327728:VSE327733 WCA327728:WCA327733 WLW327728:WLW327733 WVS327728:WVS327733 K393264:K393269 JG393264:JG393269 TC393264:TC393269 ACY393264:ACY393269 AMU393264:AMU393269 AWQ393264:AWQ393269 BGM393264:BGM393269 BQI393264:BQI393269 CAE393264:CAE393269 CKA393264:CKA393269 CTW393264:CTW393269 DDS393264:DDS393269 DNO393264:DNO393269 DXK393264:DXK393269 EHG393264:EHG393269 ERC393264:ERC393269 FAY393264:FAY393269 FKU393264:FKU393269 FUQ393264:FUQ393269 GEM393264:GEM393269 GOI393264:GOI393269 GYE393264:GYE393269 HIA393264:HIA393269 HRW393264:HRW393269 IBS393264:IBS393269 ILO393264:ILO393269 IVK393264:IVK393269 JFG393264:JFG393269 JPC393264:JPC393269 JYY393264:JYY393269 KIU393264:KIU393269 KSQ393264:KSQ393269 LCM393264:LCM393269 LMI393264:LMI393269 LWE393264:LWE393269 MGA393264:MGA393269 MPW393264:MPW393269 MZS393264:MZS393269 NJO393264:NJO393269 NTK393264:NTK393269 ODG393264:ODG393269 ONC393264:ONC393269 OWY393264:OWY393269 PGU393264:PGU393269 PQQ393264:PQQ393269 QAM393264:QAM393269 QKI393264:QKI393269 QUE393264:QUE393269 REA393264:REA393269 RNW393264:RNW393269 RXS393264:RXS393269 SHO393264:SHO393269 SRK393264:SRK393269 TBG393264:TBG393269 TLC393264:TLC393269 TUY393264:TUY393269 UEU393264:UEU393269 UOQ393264:UOQ393269 UYM393264:UYM393269 VII393264:VII393269 VSE393264:VSE393269 WCA393264:WCA393269 WLW393264:WLW393269 WVS393264:WVS393269 K458800:K458805 JG458800:JG458805 TC458800:TC458805 ACY458800:ACY458805 AMU458800:AMU458805 AWQ458800:AWQ458805 BGM458800:BGM458805 BQI458800:BQI458805 CAE458800:CAE458805 CKA458800:CKA458805 CTW458800:CTW458805 DDS458800:DDS458805 DNO458800:DNO458805 DXK458800:DXK458805 EHG458800:EHG458805 ERC458800:ERC458805 FAY458800:FAY458805 FKU458800:FKU458805 FUQ458800:FUQ458805 GEM458800:GEM458805 GOI458800:GOI458805 GYE458800:GYE458805 HIA458800:HIA458805 HRW458800:HRW458805 IBS458800:IBS458805 ILO458800:ILO458805 IVK458800:IVK458805 JFG458800:JFG458805 JPC458800:JPC458805 JYY458800:JYY458805 KIU458800:KIU458805 KSQ458800:KSQ458805 LCM458800:LCM458805 LMI458800:LMI458805 LWE458800:LWE458805 MGA458800:MGA458805 MPW458800:MPW458805 MZS458800:MZS458805 NJO458800:NJO458805 NTK458800:NTK458805 ODG458800:ODG458805 ONC458800:ONC458805 OWY458800:OWY458805 PGU458800:PGU458805 PQQ458800:PQQ458805 QAM458800:QAM458805 QKI458800:QKI458805 QUE458800:QUE458805 REA458800:REA458805 RNW458800:RNW458805 RXS458800:RXS458805 SHO458800:SHO458805 SRK458800:SRK458805 TBG458800:TBG458805 TLC458800:TLC458805 TUY458800:TUY458805 UEU458800:UEU458805 UOQ458800:UOQ458805 UYM458800:UYM458805 VII458800:VII458805 VSE458800:VSE458805 WCA458800:WCA458805 WLW458800:WLW458805 WVS458800:WVS458805 K524336:K524341 JG524336:JG524341 TC524336:TC524341 ACY524336:ACY524341 AMU524336:AMU524341 AWQ524336:AWQ524341 BGM524336:BGM524341 BQI524336:BQI524341 CAE524336:CAE524341 CKA524336:CKA524341 CTW524336:CTW524341 DDS524336:DDS524341 DNO524336:DNO524341 DXK524336:DXK524341 EHG524336:EHG524341 ERC524336:ERC524341 FAY524336:FAY524341 FKU524336:FKU524341 FUQ524336:FUQ524341 GEM524336:GEM524341 GOI524336:GOI524341 GYE524336:GYE524341 HIA524336:HIA524341 HRW524336:HRW524341 IBS524336:IBS524341 ILO524336:ILO524341 IVK524336:IVK524341 JFG524336:JFG524341 JPC524336:JPC524341 JYY524336:JYY524341 KIU524336:KIU524341 KSQ524336:KSQ524341 LCM524336:LCM524341 LMI524336:LMI524341 LWE524336:LWE524341 MGA524336:MGA524341 MPW524336:MPW524341 MZS524336:MZS524341 NJO524336:NJO524341 NTK524336:NTK524341 ODG524336:ODG524341 ONC524336:ONC524341 OWY524336:OWY524341 PGU524336:PGU524341 PQQ524336:PQQ524341 QAM524336:QAM524341 QKI524336:QKI524341 QUE524336:QUE524341 REA524336:REA524341 RNW524336:RNW524341 RXS524336:RXS524341 SHO524336:SHO524341 SRK524336:SRK524341 TBG524336:TBG524341 TLC524336:TLC524341 TUY524336:TUY524341 UEU524336:UEU524341 UOQ524336:UOQ524341 UYM524336:UYM524341 VII524336:VII524341 VSE524336:VSE524341 WCA524336:WCA524341 WLW524336:WLW524341 WVS524336:WVS524341 K589872:K589877 JG589872:JG589877 TC589872:TC589877 ACY589872:ACY589877 AMU589872:AMU589877 AWQ589872:AWQ589877 BGM589872:BGM589877 BQI589872:BQI589877 CAE589872:CAE589877 CKA589872:CKA589877 CTW589872:CTW589877 DDS589872:DDS589877 DNO589872:DNO589877 DXK589872:DXK589877 EHG589872:EHG589877 ERC589872:ERC589877 FAY589872:FAY589877 FKU589872:FKU589877 FUQ589872:FUQ589877 GEM589872:GEM589877 GOI589872:GOI589877 GYE589872:GYE589877 HIA589872:HIA589877 HRW589872:HRW589877 IBS589872:IBS589877 ILO589872:ILO589877 IVK589872:IVK589877 JFG589872:JFG589877 JPC589872:JPC589877 JYY589872:JYY589877 KIU589872:KIU589877 KSQ589872:KSQ589877 LCM589872:LCM589877 LMI589872:LMI589877 LWE589872:LWE589877 MGA589872:MGA589877 MPW589872:MPW589877 MZS589872:MZS589877 NJO589872:NJO589877 NTK589872:NTK589877 ODG589872:ODG589877 ONC589872:ONC589877 OWY589872:OWY589877 PGU589872:PGU589877 PQQ589872:PQQ589877 QAM589872:QAM589877 QKI589872:QKI589877 QUE589872:QUE589877 REA589872:REA589877 RNW589872:RNW589877 RXS589872:RXS589877 SHO589872:SHO589877 SRK589872:SRK589877 TBG589872:TBG589877 TLC589872:TLC589877 TUY589872:TUY589877 UEU589872:UEU589877 UOQ589872:UOQ589877 UYM589872:UYM589877 VII589872:VII589877 VSE589872:VSE589877 WCA589872:WCA589877 WLW589872:WLW589877 WVS589872:WVS589877 K655408:K655413 JG655408:JG655413 TC655408:TC655413 ACY655408:ACY655413 AMU655408:AMU655413 AWQ655408:AWQ655413 BGM655408:BGM655413 BQI655408:BQI655413 CAE655408:CAE655413 CKA655408:CKA655413 CTW655408:CTW655413 DDS655408:DDS655413 DNO655408:DNO655413 DXK655408:DXK655413 EHG655408:EHG655413 ERC655408:ERC655413 FAY655408:FAY655413 FKU655408:FKU655413 FUQ655408:FUQ655413 GEM655408:GEM655413 GOI655408:GOI655413 GYE655408:GYE655413 HIA655408:HIA655413 HRW655408:HRW655413 IBS655408:IBS655413 ILO655408:ILO655413 IVK655408:IVK655413 JFG655408:JFG655413 JPC655408:JPC655413 JYY655408:JYY655413 KIU655408:KIU655413 KSQ655408:KSQ655413 LCM655408:LCM655413 LMI655408:LMI655413 LWE655408:LWE655413 MGA655408:MGA655413 MPW655408:MPW655413 MZS655408:MZS655413 NJO655408:NJO655413 NTK655408:NTK655413 ODG655408:ODG655413 ONC655408:ONC655413 OWY655408:OWY655413 PGU655408:PGU655413 PQQ655408:PQQ655413 QAM655408:QAM655413 QKI655408:QKI655413 QUE655408:QUE655413 REA655408:REA655413 RNW655408:RNW655413 RXS655408:RXS655413 SHO655408:SHO655413 SRK655408:SRK655413 TBG655408:TBG655413 TLC655408:TLC655413 TUY655408:TUY655413 UEU655408:UEU655413 UOQ655408:UOQ655413 UYM655408:UYM655413 VII655408:VII655413 VSE655408:VSE655413 WCA655408:WCA655413 WLW655408:WLW655413 WVS655408:WVS655413 K720944:K720949 JG720944:JG720949 TC720944:TC720949 ACY720944:ACY720949 AMU720944:AMU720949 AWQ720944:AWQ720949 BGM720944:BGM720949 BQI720944:BQI720949 CAE720944:CAE720949 CKA720944:CKA720949 CTW720944:CTW720949 DDS720944:DDS720949 DNO720944:DNO720949 DXK720944:DXK720949 EHG720944:EHG720949 ERC720944:ERC720949 FAY720944:FAY720949 FKU720944:FKU720949 FUQ720944:FUQ720949 GEM720944:GEM720949 GOI720944:GOI720949 GYE720944:GYE720949 HIA720944:HIA720949 HRW720944:HRW720949 IBS720944:IBS720949 ILO720944:ILO720949 IVK720944:IVK720949 JFG720944:JFG720949 JPC720944:JPC720949 JYY720944:JYY720949 KIU720944:KIU720949 KSQ720944:KSQ720949 LCM720944:LCM720949 LMI720944:LMI720949 LWE720944:LWE720949 MGA720944:MGA720949 MPW720944:MPW720949 MZS720944:MZS720949 NJO720944:NJO720949 NTK720944:NTK720949 ODG720944:ODG720949 ONC720944:ONC720949 OWY720944:OWY720949 PGU720944:PGU720949 PQQ720944:PQQ720949 QAM720944:QAM720949 QKI720944:QKI720949 QUE720944:QUE720949 REA720944:REA720949 RNW720944:RNW720949 RXS720944:RXS720949 SHO720944:SHO720949 SRK720944:SRK720949 TBG720944:TBG720949 TLC720944:TLC720949 TUY720944:TUY720949 UEU720944:UEU720949 UOQ720944:UOQ720949 UYM720944:UYM720949 VII720944:VII720949 VSE720944:VSE720949 WCA720944:WCA720949 WLW720944:WLW720949 WVS720944:WVS720949 K786480:K786485 JG786480:JG786485 TC786480:TC786485 ACY786480:ACY786485 AMU786480:AMU786485 AWQ786480:AWQ786485 BGM786480:BGM786485 BQI786480:BQI786485 CAE786480:CAE786485 CKA786480:CKA786485 CTW786480:CTW786485 DDS786480:DDS786485 DNO786480:DNO786485 DXK786480:DXK786485 EHG786480:EHG786485 ERC786480:ERC786485 FAY786480:FAY786485 FKU786480:FKU786485 FUQ786480:FUQ786485 GEM786480:GEM786485 GOI786480:GOI786485 GYE786480:GYE786485 HIA786480:HIA786485 HRW786480:HRW786485 IBS786480:IBS786485 ILO786480:ILO786485 IVK786480:IVK786485 JFG786480:JFG786485 JPC786480:JPC786485 JYY786480:JYY786485 KIU786480:KIU786485 KSQ786480:KSQ786485 LCM786480:LCM786485 LMI786480:LMI786485 LWE786480:LWE786485 MGA786480:MGA786485 MPW786480:MPW786485 MZS786480:MZS786485 NJO786480:NJO786485 NTK786480:NTK786485 ODG786480:ODG786485 ONC786480:ONC786485 OWY786480:OWY786485 PGU786480:PGU786485 PQQ786480:PQQ786485 QAM786480:QAM786485 QKI786480:QKI786485 QUE786480:QUE786485 REA786480:REA786485 RNW786480:RNW786485 RXS786480:RXS786485 SHO786480:SHO786485 SRK786480:SRK786485 TBG786480:TBG786485 TLC786480:TLC786485 TUY786480:TUY786485 UEU786480:UEU786485 UOQ786480:UOQ786485 UYM786480:UYM786485 VII786480:VII786485 VSE786480:VSE786485 WCA786480:WCA786485 WLW786480:WLW786485 WVS786480:WVS786485 K852016:K852021 JG852016:JG852021 TC852016:TC852021 ACY852016:ACY852021 AMU852016:AMU852021 AWQ852016:AWQ852021 BGM852016:BGM852021 BQI852016:BQI852021 CAE852016:CAE852021 CKA852016:CKA852021 CTW852016:CTW852021 DDS852016:DDS852021 DNO852016:DNO852021 DXK852016:DXK852021 EHG852016:EHG852021 ERC852016:ERC852021 FAY852016:FAY852021 FKU852016:FKU852021 FUQ852016:FUQ852021 GEM852016:GEM852021 GOI852016:GOI852021 GYE852016:GYE852021 HIA852016:HIA852021 HRW852016:HRW852021 IBS852016:IBS852021 ILO852016:ILO852021 IVK852016:IVK852021 JFG852016:JFG852021 JPC852016:JPC852021 JYY852016:JYY852021 KIU852016:KIU852021 KSQ852016:KSQ852021 LCM852016:LCM852021 LMI852016:LMI852021 LWE852016:LWE852021 MGA852016:MGA852021 MPW852016:MPW852021 MZS852016:MZS852021 NJO852016:NJO852021 NTK852016:NTK852021 ODG852016:ODG852021 ONC852016:ONC852021 OWY852016:OWY852021 PGU852016:PGU852021 PQQ852016:PQQ852021 QAM852016:QAM852021 QKI852016:QKI852021 QUE852016:QUE852021 REA852016:REA852021 RNW852016:RNW852021 RXS852016:RXS852021 SHO852016:SHO852021 SRK852016:SRK852021 TBG852016:TBG852021 TLC852016:TLC852021 TUY852016:TUY852021 UEU852016:UEU852021 UOQ852016:UOQ852021 UYM852016:UYM852021 VII852016:VII852021 VSE852016:VSE852021 WCA852016:WCA852021 WLW852016:WLW852021 WVS852016:WVS852021 K917552:K917557 JG917552:JG917557 TC917552:TC917557 ACY917552:ACY917557 AMU917552:AMU917557 AWQ917552:AWQ917557 BGM917552:BGM917557 BQI917552:BQI917557 CAE917552:CAE917557 CKA917552:CKA917557 CTW917552:CTW917557 DDS917552:DDS917557 DNO917552:DNO917557 DXK917552:DXK917557 EHG917552:EHG917557 ERC917552:ERC917557 FAY917552:FAY917557 FKU917552:FKU917557 FUQ917552:FUQ917557 GEM917552:GEM917557 GOI917552:GOI917557 GYE917552:GYE917557 HIA917552:HIA917557 HRW917552:HRW917557 IBS917552:IBS917557 ILO917552:ILO917557 IVK917552:IVK917557 JFG917552:JFG917557 JPC917552:JPC917557 JYY917552:JYY917557 KIU917552:KIU917557 KSQ917552:KSQ917557 LCM917552:LCM917557 LMI917552:LMI917557 LWE917552:LWE917557 MGA917552:MGA917557 MPW917552:MPW917557 MZS917552:MZS917557 NJO917552:NJO917557 NTK917552:NTK917557 ODG917552:ODG917557 ONC917552:ONC917557 OWY917552:OWY917557 PGU917552:PGU917557 PQQ917552:PQQ917557 QAM917552:QAM917557 QKI917552:QKI917557 QUE917552:QUE917557 REA917552:REA917557 RNW917552:RNW917557 RXS917552:RXS917557 SHO917552:SHO917557 SRK917552:SRK917557 TBG917552:TBG917557 TLC917552:TLC917557 TUY917552:TUY917557 UEU917552:UEU917557 UOQ917552:UOQ917557 UYM917552:UYM917557 VII917552:VII917557 VSE917552:VSE917557 WCA917552:WCA917557 WLW917552:WLW917557 WVS917552:WVS917557 K983088:K983093 JG983088:JG983093 TC983088:TC983093 ACY983088:ACY983093 AMU983088:AMU983093 AWQ983088:AWQ983093 BGM983088:BGM983093 BQI983088:BQI983093 CAE983088:CAE983093 CKA983088:CKA983093 CTW983088:CTW983093 DDS983088:DDS983093 DNO983088:DNO983093 DXK983088:DXK983093 EHG983088:EHG983093 ERC983088:ERC983093 FAY983088:FAY983093 FKU983088:FKU983093 FUQ983088:FUQ983093 GEM983088:GEM983093 GOI983088:GOI983093 GYE983088:GYE983093 HIA983088:HIA983093 HRW983088:HRW983093 IBS983088:IBS983093 ILO983088:ILO983093 IVK983088:IVK983093 JFG983088:JFG983093 JPC983088:JPC983093 JYY983088:JYY983093 KIU983088:KIU983093 KSQ983088:KSQ983093 LCM983088:LCM983093 LMI983088:LMI983093 LWE983088:LWE983093 MGA983088:MGA983093 MPW983088:MPW983093 MZS983088:MZS983093 NJO983088:NJO983093 NTK983088:NTK983093 ODG983088:ODG983093 ONC983088:ONC983093 OWY983088:OWY983093 PGU983088:PGU983093 PQQ983088:PQQ983093 QAM983088:QAM983093 QKI983088:QKI983093 QUE983088:QUE983093 REA983088:REA983093 RNW983088:RNW983093 RXS983088:RXS983093 SHO983088:SHO983093 SRK983088:SRK983093 TBG983088:TBG983093 TLC983088:TLC983093 TUY983088:TUY983093 UEU983088:UEU983093 UOQ983088:UOQ983093 UYM983088:UYM983093 VII983088:VII983093 VSE983088:VSE983093 WCA983088:WCA983093 WLW983088:WLW983093 WVS983088:WVS983093 K29:K46 JG29:JG46 TC29:TC46 ACY29:ACY46 AMU29:AMU46 AWQ29:AWQ46 BGM29:BGM46 BQI29:BQI46 CAE29:CAE46 CKA29:CKA46 CTW29:CTW46 DDS29:DDS46 DNO29:DNO46 DXK29:DXK46 EHG29:EHG46 ERC29:ERC46 FAY29:FAY46 FKU29:FKU46 FUQ29:FUQ46 GEM29:GEM46 GOI29:GOI46 GYE29:GYE46 HIA29:HIA46 HRW29:HRW46 IBS29:IBS46 ILO29:ILO46 IVK29:IVK46 JFG29:JFG46 JPC29:JPC46 JYY29:JYY46 KIU29:KIU46 KSQ29:KSQ46 LCM29:LCM46 LMI29:LMI46 LWE29:LWE46 MGA29:MGA46 MPW29:MPW46 MZS29:MZS46 NJO29:NJO46 NTK29:NTK46 ODG29:ODG46 ONC29:ONC46 OWY29:OWY46 PGU29:PGU46 PQQ29:PQQ46 QAM29:QAM46 QKI29:QKI46 QUE29:QUE46 REA29:REA46 RNW29:RNW46 RXS29:RXS46 SHO29:SHO46 SRK29:SRK46 TBG29:TBG46 TLC29:TLC46 TUY29:TUY46 UEU29:UEU46 UOQ29:UOQ46 UYM29:UYM46 VII29:VII46 VSE29:VSE46 WCA29:WCA46 WLW29:WLW46 WVS29:WVS46 K65565:K65582 JG65565:JG65582 TC65565:TC65582 ACY65565:ACY65582 AMU65565:AMU65582 AWQ65565:AWQ65582 BGM65565:BGM65582 BQI65565:BQI65582 CAE65565:CAE65582 CKA65565:CKA65582 CTW65565:CTW65582 DDS65565:DDS65582 DNO65565:DNO65582 DXK65565:DXK65582 EHG65565:EHG65582 ERC65565:ERC65582 FAY65565:FAY65582 FKU65565:FKU65582 FUQ65565:FUQ65582 GEM65565:GEM65582 GOI65565:GOI65582 GYE65565:GYE65582 HIA65565:HIA65582 HRW65565:HRW65582 IBS65565:IBS65582 ILO65565:ILO65582 IVK65565:IVK65582 JFG65565:JFG65582 JPC65565:JPC65582 JYY65565:JYY65582 KIU65565:KIU65582 KSQ65565:KSQ65582 LCM65565:LCM65582 LMI65565:LMI65582 LWE65565:LWE65582 MGA65565:MGA65582 MPW65565:MPW65582 MZS65565:MZS65582 NJO65565:NJO65582 NTK65565:NTK65582 ODG65565:ODG65582 ONC65565:ONC65582 OWY65565:OWY65582 PGU65565:PGU65582 PQQ65565:PQQ65582 QAM65565:QAM65582 QKI65565:QKI65582 QUE65565:QUE65582 REA65565:REA65582 RNW65565:RNW65582 RXS65565:RXS65582 SHO65565:SHO65582 SRK65565:SRK65582 TBG65565:TBG65582 TLC65565:TLC65582 TUY65565:TUY65582 UEU65565:UEU65582 UOQ65565:UOQ65582 UYM65565:UYM65582 VII65565:VII65582 VSE65565:VSE65582 WCA65565:WCA65582 WLW65565:WLW65582 WVS65565:WVS65582 K131101:K131118 JG131101:JG131118 TC131101:TC131118 ACY131101:ACY131118 AMU131101:AMU131118 AWQ131101:AWQ131118 BGM131101:BGM131118 BQI131101:BQI131118 CAE131101:CAE131118 CKA131101:CKA131118 CTW131101:CTW131118 DDS131101:DDS131118 DNO131101:DNO131118 DXK131101:DXK131118 EHG131101:EHG131118 ERC131101:ERC131118 FAY131101:FAY131118 FKU131101:FKU131118 FUQ131101:FUQ131118 GEM131101:GEM131118 GOI131101:GOI131118 GYE131101:GYE131118 HIA131101:HIA131118 HRW131101:HRW131118 IBS131101:IBS131118 ILO131101:ILO131118 IVK131101:IVK131118 JFG131101:JFG131118 JPC131101:JPC131118 JYY131101:JYY131118 KIU131101:KIU131118 KSQ131101:KSQ131118 LCM131101:LCM131118 LMI131101:LMI131118 LWE131101:LWE131118 MGA131101:MGA131118 MPW131101:MPW131118 MZS131101:MZS131118 NJO131101:NJO131118 NTK131101:NTK131118 ODG131101:ODG131118 ONC131101:ONC131118 OWY131101:OWY131118 PGU131101:PGU131118 PQQ131101:PQQ131118 QAM131101:QAM131118 QKI131101:QKI131118 QUE131101:QUE131118 REA131101:REA131118 RNW131101:RNW131118 RXS131101:RXS131118 SHO131101:SHO131118 SRK131101:SRK131118 TBG131101:TBG131118 TLC131101:TLC131118 TUY131101:TUY131118 UEU131101:UEU131118 UOQ131101:UOQ131118 UYM131101:UYM131118 VII131101:VII131118 VSE131101:VSE131118 WCA131101:WCA131118 WLW131101:WLW131118 WVS131101:WVS131118 K196637:K196654 JG196637:JG196654 TC196637:TC196654 ACY196637:ACY196654 AMU196637:AMU196654 AWQ196637:AWQ196654 BGM196637:BGM196654 BQI196637:BQI196654 CAE196637:CAE196654 CKA196637:CKA196654 CTW196637:CTW196654 DDS196637:DDS196654 DNO196637:DNO196654 DXK196637:DXK196654 EHG196637:EHG196654 ERC196637:ERC196654 FAY196637:FAY196654 FKU196637:FKU196654 FUQ196637:FUQ196654 GEM196637:GEM196654 GOI196637:GOI196654 GYE196637:GYE196654 HIA196637:HIA196654 HRW196637:HRW196654 IBS196637:IBS196654 ILO196637:ILO196654 IVK196637:IVK196654 JFG196637:JFG196654 JPC196637:JPC196654 JYY196637:JYY196654 KIU196637:KIU196654 KSQ196637:KSQ196654 LCM196637:LCM196654 LMI196637:LMI196654 LWE196637:LWE196654 MGA196637:MGA196654 MPW196637:MPW196654 MZS196637:MZS196654 NJO196637:NJO196654 NTK196637:NTK196654 ODG196637:ODG196654 ONC196637:ONC196654 OWY196637:OWY196654 PGU196637:PGU196654 PQQ196637:PQQ196654 QAM196637:QAM196654 QKI196637:QKI196654 QUE196637:QUE196654 REA196637:REA196654 RNW196637:RNW196654 RXS196637:RXS196654 SHO196637:SHO196654 SRK196637:SRK196654 TBG196637:TBG196654 TLC196637:TLC196654 TUY196637:TUY196654 UEU196637:UEU196654 UOQ196637:UOQ196654 UYM196637:UYM196654 VII196637:VII196654 VSE196637:VSE196654 WCA196637:WCA196654 WLW196637:WLW196654 WVS196637:WVS196654 K262173:K262190 JG262173:JG262190 TC262173:TC262190 ACY262173:ACY262190 AMU262173:AMU262190 AWQ262173:AWQ262190 BGM262173:BGM262190 BQI262173:BQI262190 CAE262173:CAE262190 CKA262173:CKA262190 CTW262173:CTW262190 DDS262173:DDS262190 DNO262173:DNO262190 DXK262173:DXK262190 EHG262173:EHG262190 ERC262173:ERC262190 FAY262173:FAY262190 FKU262173:FKU262190 FUQ262173:FUQ262190 GEM262173:GEM262190 GOI262173:GOI262190 GYE262173:GYE262190 HIA262173:HIA262190 HRW262173:HRW262190 IBS262173:IBS262190 ILO262173:ILO262190 IVK262173:IVK262190 JFG262173:JFG262190 JPC262173:JPC262190 JYY262173:JYY262190 KIU262173:KIU262190 KSQ262173:KSQ262190 LCM262173:LCM262190 LMI262173:LMI262190 LWE262173:LWE262190 MGA262173:MGA262190 MPW262173:MPW262190 MZS262173:MZS262190 NJO262173:NJO262190 NTK262173:NTK262190 ODG262173:ODG262190 ONC262173:ONC262190 OWY262173:OWY262190 PGU262173:PGU262190 PQQ262173:PQQ262190 QAM262173:QAM262190 QKI262173:QKI262190 QUE262173:QUE262190 REA262173:REA262190 RNW262173:RNW262190 RXS262173:RXS262190 SHO262173:SHO262190 SRK262173:SRK262190 TBG262173:TBG262190 TLC262173:TLC262190 TUY262173:TUY262190 UEU262173:UEU262190 UOQ262173:UOQ262190 UYM262173:UYM262190 VII262173:VII262190 VSE262173:VSE262190 WCA262173:WCA262190 WLW262173:WLW262190 WVS262173:WVS262190 K327709:K327726 JG327709:JG327726 TC327709:TC327726 ACY327709:ACY327726 AMU327709:AMU327726 AWQ327709:AWQ327726 BGM327709:BGM327726 BQI327709:BQI327726 CAE327709:CAE327726 CKA327709:CKA327726 CTW327709:CTW327726 DDS327709:DDS327726 DNO327709:DNO327726 DXK327709:DXK327726 EHG327709:EHG327726 ERC327709:ERC327726 FAY327709:FAY327726 FKU327709:FKU327726 FUQ327709:FUQ327726 GEM327709:GEM327726 GOI327709:GOI327726 GYE327709:GYE327726 HIA327709:HIA327726 HRW327709:HRW327726 IBS327709:IBS327726 ILO327709:ILO327726 IVK327709:IVK327726 JFG327709:JFG327726 JPC327709:JPC327726 JYY327709:JYY327726 KIU327709:KIU327726 KSQ327709:KSQ327726 LCM327709:LCM327726 LMI327709:LMI327726 LWE327709:LWE327726 MGA327709:MGA327726 MPW327709:MPW327726 MZS327709:MZS327726 NJO327709:NJO327726 NTK327709:NTK327726 ODG327709:ODG327726 ONC327709:ONC327726 OWY327709:OWY327726 PGU327709:PGU327726 PQQ327709:PQQ327726 QAM327709:QAM327726 QKI327709:QKI327726 QUE327709:QUE327726 REA327709:REA327726 RNW327709:RNW327726 RXS327709:RXS327726 SHO327709:SHO327726 SRK327709:SRK327726 TBG327709:TBG327726 TLC327709:TLC327726 TUY327709:TUY327726 UEU327709:UEU327726 UOQ327709:UOQ327726 UYM327709:UYM327726 VII327709:VII327726 VSE327709:VSE327726 WCA327709:WCA327726 WLW327709:WLW327726 WVS327709:WVS327726 K393245:K393262 JG393245:JG393262 TC393245:TC393262 ACY393245:ACY393262 AMU393245:AMU393262 AWQ393245:AWQ393262 BGM393245:BGM393262 BQI393245:BQI393262 CAE393245:CAE393262 CKA393245:CKA393262 CTW393245:CTW393262 DDS393245:DDS393262 DNO393245:DNO393262 DXK393245:DXK393262 EHG393245:EHG393262 ERC393245:ERC393262 FAY393245:FAY393262 FKU393245:FKU393262 FUQ393245:FUQ393262 GEM393245:GEM393262 GOI393245:GOI393262 GYE393245:GYE393262 HIA393245:HIA393262 HRW393245:HRW393262 IBS393245:IBS393262 ILO393245:ILO393262 IVK393245:IVK393262 JFG393245:JFG393262 JPC393245:JPC393262 JYY393245:JYY393262 KIU393245:KIU393262 KSQ393245:KSQ393262 LCM393245:LCM393262 LMI393245:LMI393262 LWE393245:LWE393262 MGA393245:MGA393262 MPW393245:MPW393262 MZS393245:MZS393262 NJO393245:NJO393262 NTK393245:NTK393262 ODG393245:ODG393262 ONC393245:ONC393262 OWY393245:OWY393262 PGU393245:PGU393262 PQQ393245:PQQ393262 QAM393245:QAM393262 QKI393245:QKI393262 QUE393245:QUE393262 REA393245:REA393262 RNW393245:RNW393262 RXS393245:RXS393262 SHO393245:SHO393262 SRK393245:SRK393262 TBG393245:TBG393262 TLC393245:TLC393262 TUY393245:TUY393262 UEU393245:UEU393262 UOQ393245:UOQ393262 UYM393245:UYM393262 VII393245:VII393262 VSE393245:VSE393262 WCA393245:WCA393262 WLW393245:WLW393262 WVS393245:WVS393262 K458781:K458798 JG458781:JG458798 TC458781:TC458798 ACY458781:ACY458798 AMU458781:AMU458798 AWQ458781:AWQ458798 BGM458781:BGM458798 BQI458781:BQI458798 CAE458781:CAE458798 CKA458781:CKA458798 CTW458781:CTW458798 DDS458781:DDS458798 DNO458781:DNO458798 DXK458781:DXK458798 EHG458781:EHG458798 ERC458781:ERC458798 FAY458781:FAY458798 FKU458781:FKU458798 FUQ458781:FUQ458798 GEM458781:GEM458798 GOI458781:GOI458798 GYE458781:GYE458798 HIA458781:HIA458798 HRW458781:HRW458798 IBS458781:IBS458798 ILO458781:ILO458798 IVK458781:IVK458798 JFG458781:JFG458798 JPC458781:JPC458798 JYY458781:JYY458798 KIU458781:KIU458798 KSQ458781:KSQ458798 LCM458781:LCM458798 LMI458781:LMI458798 LWE458781:LWE458798 MGA458781:MGA458798 MPW458781:MPW458798 MZS458781:MZS458798 NJO458781:NJO458798 NTK458781:NTK458798 ODG458781:ODG458798 ONC458781:ONC458798 OWY458781:OWY458798 PGU458781:PGU458798 PQQ458781:PQQ458798 QAM458781:QAM458798 QKI458781:QKI458798 QUE458781:QUE458798 REA458781:REA458798 RNW458781:RNW458798 RXS458781:RXS458798 SHO458781:SHO458798 SRK458781:SRK458798 TBG458781:TBG458798 TLC458781:TLC458798 TUY458781:TUY458798 UEU458781:UEU458798 UOQ458781:UOQ458798 UYM458781:UYM458798 VII458781:VII458798 VSE458781:VSE458798 WCA458781:WCA458798 WLW458781:WLW458798 WVS458781:WVS458798 K524317:K524334 JG524317:JG524334 TC524317:TC524334 ACY524317:ACY524334 AMU524317:AMU524334 AWQ524317:AWQ524334 BGM524317:BGM524334 BQI524317:BQI524334 CAE524317:CAE524334 CKA524317:CKA524334 CTW524317:CTW524334 DDS524317:DDS524334 DNO524317:DNO524334 DXK524317:DXK524334 EHG524317:EHG524334 ERC524317:ERC524334 FAY524317:FAY524334 FKU524317:FKU524334 FUQ524317:FUQ524334 GEM524317:GEM524334 GOI524317:GOI524334 GYE524317:GYE524334 HIA524317:HIA524334 HRW524317:HRW524334 IBS524317:IBS524334 ILO524317:ILO524334 IVK524317:IVK524334 JFG524317:JFG524334 JPC524317:JPC524334 JYY524317:JYY524334 KIU524317:KIU524334 KSQ524317:KSQ524334 LCM524317:LCM524334 LMI524317:LMI524334 LWE524317:LWE524334 MGA524317:MGA524334 MPW524317:MPW524334 MZS524317:MZS524334 NJO524317:NJO524334 NTK524317:NTK524334 ODG524317:ODG524334 ONC524317:ONC524334 OWY524317:OWY524334 PGU524317:PGU524334 PQQ524317:PQQ524334 QAM524317:QAM524334 QKI524317:QKI524334 QUE524317:QUE524334 REA524317:REA524334 RNW524317:RNW524334 RXS524317:RXS524334 SHO524317:SHO524334 SRK524317:SRK524334 TBG524317:TBG524334 TLC524317:TLC524334 TUY524317:TUY524334 UEU524317:UEU524334 UOQ524317:UOQ524334 UYM524317:UYM524334 VII524317:VII524334 VSE524317:VSE524334 WCA524317:WCA524334 WLW524317:WLW524334 WVS524317:WVS524334 K589853:K589870 JG589853:JG589870 TC589853:TC589870 ACY589853:ACY589870 AMU589853:AMU589870 AWQ589853:AWQ589870 BGM589853:BGM589870 BQI589853:BQI589870 CAE589853:CAE589870 CKA589853:CKA589870 CTW589853:CTW589870 DDS589853:DDS589870 DNO589853:DNO589870 DXK589853:DXK589870 EHG589853:EHG589870 ERC589853:ERC589870 FAY589853:FAY589870 FKU589853:FKU589870 FUQ589853:FUQ589870 GEM589853:GEM589870 GOI589853:GOI589870 GYE589853:GYE589870 HIA589853:HIA589870 HRW589853:HRW589870 IBS589853:IBS589870 ILO589853:ILO589870 IVK589853:IVK589870 JFG589853:JFG589870 JPC589853:JPC589870 JYY589853:JYY589870 KIU589853:KIU589870 KSQ589853:KSQ589870 LCM589853:LCM589870 LMI589853:LMI589870 LWE589853:LWE589870 MGA589853:MGA589870 MPW589853:MPW589870 MZS589853:MZS589870 NJO589853:NJO589870 NTK589853:NTK589870 ODG589853:ODG589870 ONC589853:ONC589870 OWY589853:OWY589870 PGU589853:PGU589870 PQQ589853:PQQ589870 QAM589853:QAM589870 QKI589853:QKI589870 QUE589853:QUE589870 REA589853:REA589870 RNW589853:RNW589870 RXS589853:RXS589870 SHO589853:SHO589870 SRK589853:SRK589870 TBG589853:TBG589870 TLC589853:TLC589870 TUY589853:TUY589870 UEU589853:UEU589870 UOQ589853:UOQ589870 UYM589853:UYM589870 VII589853:VII589870 VSE589853:VSE589870 WCA589853:WCA589870 WLW589853:WLW589870 WVS589853:WVS589870 K655389:K655406 JG655389:JG655406 TC655389:TC655406 ACY655389:ACY655406 AMU655389:AMU655406 AWQ655389:AWQ655406 BGM655389:BGM655406 BQI655389:BQI655406 CAE655389:CAE655406 CKA655389:CKA655406 CTW655389:CTW655406 DDS655389:DDS655406 DNO655389:DNO655406 DXK655389:DXK655406 EHG655389:EHG655406 ERC655389:ERC655406 FAY655389:FAY655406 FKU655389:FKU655406 FUQ655389:FUQ655406 GEM655389:GEM655406 GOI655389:GOI655406 GYE655389:GYE655406 HIA655389:HIA655406 HRW655389:HRW655406 IBS655389:IBS655406 ILO655389:ILO655406 IVK655389:IVK655406 JFG655389:JFG655406 JPC655389:JPC655406 JYY655389:JYY655406 KIU655389:KIU655406 KSQ655389:KSQ655406 LCM655389:LCM655406 LMI655389:LMI655406 LWE655389:LWE655406 MGA655389:MGA655406 MPW655389:MPW655406 MZS655389:MZS655406 NJO655389:NJO655406 NTK655389:NTK655406 ODG655389:ODG655406 ONC655389:ONC655406 OWY655389:OWY655406 PGU655389:PGU655406 PQQ655389:PQQ655406 QAM655389:QAM655406 QKI655389:QKI655406 QUE655389:QUE655406 REA655389:REA655406 RNW655389:RNW655406 RXS655389:RXS655406 SHO655389:SHO655406 SRK655389:SRK655406 TBG655389:TBG655406 TLC655389:TLC655406 TUY655389:TUY655406 UEU655389:UEU655406 UOQ655389:UOQ655406 UYM655389:UYM655406 VII655389:VII655406 VSE655389:VSE655406 WCA655389:WCA655406 WLW655389:WLW655406 WVS655389:WVS655406 K720925:K720942 JG720925:JG720942 TC720925:TC720942 ACY720925:ACY720942 AMU720925:AMU720942 AWQ720925:AWQ720942 BGM720925:BGM720942 BQI720925:BQI720942 CAE720925:CAE720942 CKA720925:CKA720942 CTW720925:CTW720942 DDS720925:DDS720942 DNO720925:DNO720942 DXK720925:DXK720942 EHG720925:EHG720942 ERC720925:ERC720942 FAY720925:FAY720942 FKU720925:FKU720942 FUQ720925:FUQ720942 GEM720925:GEM720942 GOI720925:GOI720942 GYE720925:GYE720942 HIA720925:HIA720942 HRW720925:HRW720942 IBS720925:IBS720942 ILO720925:ILO720942 IVK720925:IVK720942 JFG720925:JFG720942 JPC720925:JPC720942 JYY720925:JYY720942 KIU720925:KIU720942 KSQ720925:KSQ720942 LCM720925:LCM720942 LMI720925:LMI720942 LWE720925:LWE720942 MGA720925:MGA720942 MPW720925:MPW720942 MZS720925:MZS720942 NJO720925:NJO720942 NTK720925:NTK720942 ODG720925:ODG720942 ONC720925:ONC720942 OWY720925:OWY720942 PGU720925:PGU720942 PQQ720925:PQQ720942 QAM720925:QAM720942 QKI720925:QKI720942 QUE720925:QUE720942 REA720925:REA720942 RNW720925:RNW720942 RXS720925:RXS720942 SHO720925:SHO720942 SRK720925:SRK720942 TBG720925:TBG720942 TLC720925:TLC720942 TUY720925:TUY720942 UEU720925:UEU720942 UOQ720925:UOQ720942 UYM720925:UYM720942 VII720925:VII720942 VSE720925:VSE720942 WCA720925:WCA720942 WLW720925:WLW720942 WVS720925:WVS720942 K786461:K786478 JG786461:JG786478 TC786461:TC786478 ACY786461:ACY786478 AMU786461:AMU786478 AWQ786461:AWQ786478 BGM786461:BGM786478 BQI786461:BQI786478 CAE786461:CAE786478 CKA786461:CKA786478 CTW786461:CTW786478 DDS786461:DDS786478 DNO786461:DNO786478 DXK786461:DXK786478 EHG786461:EHG786478 ERC786461:ERC786478 FAY786461:FAY786478 FKU786461:FKU786478 FUQ786461:FUQ786478 GEM786461:GEM786478 GOI786461:GOI786478 GYE786461:GYE786478 HIA786461:HIA786478 HRW786461:HRW786478 IBS786461:IBS786478 ILO786461:ILO786478 IVK786461:IVK786478 JFG786461:JFG786478 JPC786461:JPC786478 JYY786461:JYY786478 KIU786461:KIU786478 KSQ786461:KSQ786478 LCM786461:LCM786478 LMI786461:LMI786478 LWE786461:LWE786478 MGA786461:MGA786478 MPW786461:MPW786478 MZS786461:MZS786478 NJO786461:NJO786478 NTK786461:NTK786478 ODG786461:ODG786478 ONC786461:ONC786478 OWY786461:OWY786478 PGU786461:PGU786478 PQQ786461:PQQ786478 QAM786461:QAM786478 QKI786461:QKI786478 QUE786461:QUE786478 REA786461:REA786478 RNW786461:RNW786478 RXS786461:RXS786478 SHO786461:SHO786478 SRK786461:SRK786478 TBG786461:TBG786478 TLC786461:TLC786478 TUY786461:TUY786478 UEU786461:UEU786478 UOQ786461:UOQ786478 UYM786461:UYM786478 VII786461:VII786478 VSE786461:VSE786478 WCA786461:WCA786478 WLW786461:WLW786478 WVS786461:WVS786478 K851997:K852014 JG851997:JG852014 TC851997:TC852014 ACY851997:ACY852014 AMU851997:AMU852014 AWQ851997:AWQ852014 BGM851997:BGM852014 BQI851997:BQI852014 CAE851997:CAE852014 CKA851997:CKA852014 CTW851997:CTW852014 DDS851997:DDS852014 DNO851997:DNO852014 DXK851997:DXK852014 EHG851997:EHG852014 ERC851997:ERC852014 FAY851997:FAY852014 FKU851997:FKU852014 FUQ851997:FUQ852014 GEM851997:GEM852014 GOI851997:GOI852014 GYE851997:GYE852014 HIA851997:HIA852014 HRW851997:HRW852014 IBS851997:IBS852014 ILO851997:ILO852014 IVK851997:IVK852014 JFG851997:JFG852014 JPC851997:JPC852014 JYY851997:JYY852014 KIU851997:KIU852014 KSQ851997:KSQ852014 LCM851997:LCM852014 LMI851997:LMI852014 LWE851997:LWE852014 MGA851997:MGA852014 MPW851997:MPW852014 MZS851997:MZS852014 NJO851997:NJO852014 NTK851997:NTK852014 ODG851997:ODG852014 ONC851997:ONC852014 OWY851997:OWY852014 PGU851997:PGU852014 PQQ851997:PQQ852014 QAM851997:QAM852014 QKI851997:QKI852014 QUE851997:QUE852014 REA851997:REA852014 RNW851997:RNW852014 RXS851997:RXS852014 SHO851997:SHO852014 SRK851997:SRK852014 TBG851997:TBG852014 TLC851997:TLC852014 TUY851997:TUY852014 UEU851997:UEU852014 UOQ851997:UOQ852014 UYM851997:UYM852014 VII851997:VII852014 VSE851997:VSE852014 WCA851997:WCA852014 WLW851997:WLW852014 WVS851997:WVS852014 K917533:K917550 JG917533:JG917550 TC917533:TC917550 ACY917533:ACY917550 AMU917533:AMU917550 AWQ917533:AWQ917550 BGM917533:BGM917550 BQI917533:BQI917550 CAE917533:CAE917550 CKA917533:CKA917550 CTW917533:CTW917550 DDS917533:DDS917550 DNO917533:DNO917550 DXK917533:DXK917550 EHG917533:EHG917550 ERC917533:ERC917550 FAY917533:FAY917550 FKU917533:FKU917550 FUQ917533:FUQ917550 GEM917533:GEM917550 GOI917533:GOI917550 GYE917533:GYE917550 HIA917533:HIA917550 HRW917533:HRW917550 IBS917533:IBS917550 ILO917533:ILO917550 IVK917533:IVK917550 JFG917533:JFG917550 JPC917533:JPC917550 JYY917533:JYY917550 KIU917533:KIU917550 KSQ917533:KSQ917550 LCM917533:LCM917550 LMI917533:LMI917550 LWE917533:LWE917550 MGA917533:MGA917550 MPW917533:MPW917550 MZS917533:MZS917550 NJO917533:NJO917550 NTK917533:NTK917550 ODG917533:ODG917550 ONC917533:ONC917550 OWY917533:OWY917550 PGU917533:PGU917550 PQQ917533:PQQ917550 QAM917533:QAM917550 QKI917533:QKI917550 QUE917533:QUE917550 REA917533:REA917550 RNW917533:RNW917550 RXS917533:RXS917550 SHO917533:SHO917550 SRK917533:SRK917550 TBG917533:TBG917550 TLC917533:TLC917550 TUY917533:TUY917550 UEU917533:UEU917550 UOQ917533:UOQ917550 UYM917533:UYM917550 VII917533:VII917550 VSE917533:VSE917550 WCA917533:WCA917550 WLW917533:WLW917550 WVS917533:WVS917550 K983069:K983086 JG983069:JG983086 TC983069:TC983086 ACY983069:ACY983086 AMU983069:AMU983086 AWQ983069:AWQ983086 BGM983069:BGM983086 BQI983069:BQI983086 CAE983069:CAE983086 CKA983069:CKA983086 CTW983069:CTW983086 DDS983069:DDS983086 DNO983069:DNO983086 DXK983069:DXK983086 EHG983069:EHG983086 ERC983069:ERC983086 FAY983069:FAY983086 FKU983069:FKU983086 FUQ983069:FUQ983086 GEM983069:GEM983086 GOI983069:GOI983086 GYE983069:GYE983086 HIA983069:HIA983086 HRW983069:HRW983086 IBS983069:IBS983086 ILO983069:ILO983086 IVK983069:IVK983086 JFG983069:JFG983086 JPC983069:JPC983086 JYY983069:JYY983086 KIU983069:KIU983086 KSQ983069:KSQ983086 LCM983069:LCM983086 LMI983069:LMI983086 LWE983069:LWE983086 MGA983069:MGA983086 MPW983069:MPW983086 MZS983069:MZS983086 NJO983069:NJO983086 NTK983069:NTK983086 ODG983069:ODG983086 ONC983069:ONC983086 OWY983069:OWY983086 PGU983069:PGU983086 PQQ983069:PQQ983086 QAM983069:QAM983086 QKI983069:QKI983086 QUE983069:QUE983086 REA983069:REA983086 RNW983069:RNW983086 RXS983069:RXS983086 SHO983069:SHO983086 SRK983069:SRK983086 TBG983069:TBG983086 TLC983069:TLC983086 TUY983069:TUY983086 UEU983069:UEU983086 UOQ983069:UOQ983086 UYM983069:UYM983086 VII983069:VII983086 VSE983069:VSE983086 WCA983069:WCA983086 WLW983069:WLW983086 WVS983069:WVS983086 K15 JG15 TC15 ACY15 AMU15 AWQ15 BGM15 BQI15 CAE15 CKA15 CTW15 DDS15 DNO15 DXK15 EHG15 ERC15 FAY15 FKU15 FUQ15 GEM15 GOI15 GYE15 HIA15 HRW15 IBS15 ILO15 IVK15 JFG15 JPC15 JYY15 KIU15 KSQ15 LCM15 LMI15 LWE15 MGA15 MPW15 MZS15 NJO15 NTK15 ODG15 ONC15 OWY15 PGU15 PQQ15 QAM15 QKI15 QUE15 REA15 RNW15 RXS15 SHO15 SRK15 TBG15 TLC15 TUY15 UEU15 UOQ15 UYM15 VII15 VSE15 WCA15 WLW15 WVS15 K65551 JG65551 TC65551 ACY65551 AMU65551 AWQ65551 BGM65551 BQI65551 CAE65551 CKA65551 CTW65551 DDS65551 DNO65551 DXK65551 EHG65551 ERC65551 FAY65551 FKU65551 FUQ65551 GEM65551 GOI65551 GYE65551 HIA65551 HRW65551 IBS65551 ILO65551 IVK65551 JFG65551 JPC65551 JYY65551 KIU65551 KSQ65551 LCM65551 LMI65551 LWE65551 MGA65551 MPW65551 MZS65551 NJO65551 NTK65551 ODG65551 ONC65551 OWY65551 PGU65551 PQQ65551 QAM65551 QKI65551 QUE65551 REA65551 RNW65551 RXS65551 SHO65551 SRK65551 TBG65551 TLC65551 TUY65551 UEU65551 UOQ65551 UYM65551 VII65551 VSE65551 WCA65551 WLW65551 WVS65551 K131087 JG131087 TC131087 ACY131087 AMU131087 AWQ131087 BGM131087 BQI131087 CAE131087 CKA131087 CTW131087 DDS131087 DNO131087 DXK131087 EHG131087 ERC131087 FAY131087 FKU131087 FUQ131087 GEM131087 GOI131087 GYE131087 HIA131087 HRW131087 IBS131087 ILO131087 IVK131087 JFG131087 JPC131087 JYY131087 KIU131087 KSQ131087 LCM131087 LMI131087 LWE131087 MGA131087 MPW131087 MZS131087 NJO131087 NTK131087 ODG131087 ONC131087 OWY131087 PGU131087 PQQ131087 QAM131087 QKI131087 QUE131087 REA131087 RNW131087 RXS131087 SHO131087 SRK131087 TBG131087 TLC131087 TUY131087 UEU131087 UOQ131087 UYM131087 VII131087 VSE131087 WCA131087 WLW131087 WVS131087 K196623 JG196623 TC196623 ACY196623 AMU196623 AWQ196623 BGM196623 BQI196623 CAE196623 CKA196623 CTW196623 DDS196623 DNO196623 DXK196623 EHG196623 ERC196623 FAY196623 FKU196623 FUQ196623 GEM196623 GOI196623 GYE196623 HIA196623 HRW196623 IBS196623 ILO196623 IVK196623 JFG196623 JPC196623 JYY196623 KIU196623 KSQ196623 LCM196623 LMI196623 LWE196623 MGA196623 MPW196623 MZS196623 NJO196623 NTK196623 ODG196623 ONC196623 OWY196623 PGU196623 PQQ196623 QAM196623 QKI196623 QUE196623 REA196623 RNW196623 RXS196623 SHO196623 SRK196623 TBG196623 TLC196623 TUY196623 UEU196623 UOQ196623 UYM196623 VII196623 VSE196623 WCA196623 WLW196623 WVS196623 K262159 JG262159 TC262159 ACY262159 AMU262159 AWQ262159 BGM262159 BQI262159 CAE262159 CKA262159 CTW262159 DDS262159 DNO262159 DXK262159 EHG262159 ERC262159 FAY262159 FKU262159 FUQ262159 GEM262159 GOI262159 GYE262159 HIA262159 HRW262159 IBS262159 ILO262159 IVK262159 JFG262159 JPC262159 JYY262159 KIU262159 KSQ262159 LCM262159 LMI262159 LWE262159 MGA262159 MPW262159 MZS262159 NJO262159 NTK262159 ODG262159 ONC262159 OWY262159 PGU262159 PQQ262159 QAM262159 QKI262159 QUE262159 REA262159 RNW262159 RXS262159 SHO262159 SRK262159 TBG262159 TLC262159 TUY262159 UEU262159 UOQ262159 UYM262159 VII262159 VSE262159 WCA262159 WLW262159 WVS262159 K327695 JG327695 TC327695 ACY327695 AMU327695 AWQ327695 BGM327695 BQI327695 CAE327695 CKA327695 CTW327695 DDS327695 DNO327695 DXK327695 EHG327695 ERC327695 FAY327695 FKU327695 FUQ327695 GEM327695 GOI327695 GYE327695 HIA327695 HRW327695 IBS327695 ILO327695 IVK327695 JFG327695 JPC327695 JYY327695 KIU327695 KSQ327695 LCM327695 LMI327695 LWE327695 MGA327695 MPW327695 MZS327695 NJO327695 NTK327695 ODG327695 ONC327695 OWY327695 PGU327695 PQQ327695 QAM327695 QKI327695 QUE327695 REA327695 RNW327695 RXS327695 SHO327695 SRK327695 TBG327695 TLC327695 TUY327695 UEU327695 UOQ327695 UYM327695 VII327695 VSE327695 WCA327695 WLW327695 WVS327695 K393231 JG393231 TC393231 ACY393231 AMU393231 AWQ393231 BGM393231 BQI393231 CAE393231 CKA393231 CTW393231 DDS393231 DNO393231 DXK393231 EHG393231 ERC393231 FAY393231 FKU393231 FUQ393231 GEM393231 GOI393231 GYE393231 HIA393231 HRW393231 IBS393231 ILO393231 IVK393231 JFG393231 JPC393231 JYY393231 KIU393231 KSQ393231 LCM393231 LMI393231 LWE393231 MGA393231 MPW393231 MZS393231 NJO393231 NTK393231 ODG393231 ONC393231 OWY393231 PGU393231 PQQ393231 QAM393231 QKI393231 QUE393231 REA393231 RNW393231 RXS393231 SHO393231 SRK393231 TBG393231 TLC393231 TUY393231 UEU393231 UOQ393231 UYM393231 VII393231 VSE393231 WCA393231 WLW393231 WVS393231 K458767 JG458767 TC458767 ACY458767 AMU458767 AWQ458767 BGM458767 BQI458767 CAE458767 CKA458767 CTW458767 DDS458767 DNO458767 DXK458767 EHG458767 ERC458767 FAY458767 FKU458767 FUQ458767 GEM458767 GOI458767 GYE458767 HIA458767 HRW458767 IBS458767 ILO458767 IVK458767 JFG458767 JPC458767 JYY458767 KIU458767 KSQ458767 LCM458767 LMI458767 LWE458767 MGA458767 MPW458767 MZS458767 NJO458767 NTK458767 ODG458767 ONC458767 OWY458767 PGU458767 PQQ458767 QAM458767 QKI458767 QUE458767 REA458767 RNW458767 RXS458767 SHO458767 SRK458767 TBG458767 TLC458767 TUY458767 UEU458767 UOQ458767 UYM458767 VII458767 VSE458767 WCA458767 WLW458767 WVS458767 K524303 JG524303 TC524303 ACY524303 AMU524303 AWQ524303 BGM524303 BQI524303 CAE524303 CKA524303 CTW524303 DDS524303 DNO524303 DXK524303 EHG524303 ERC524303 FAY524303 FKU524303 FUQ524303 GEM524303 GOI524303 GYE524303 HIA524303 HRW524303 IBS524303 ILO524303 IVK524303 JFG524303 JPC524303 JYY524303 KIU524303 KSQ524303 LCM524303 LMI524303 LWE524303 MGA524303 MPW524303 MZS524303 NJO524303 NTK524303 ODG524303 ONC524303 OWY524303 PGU524303 PQQ524303 QAM524303 QKI524303 QUE524303 REA524303 RNW524303 RXS524303 SHO524303 SRK524303 TBG524303 TLC524303 TUY524303 UEU524303 UOQ524303 UYM524303 VII524303 VSE524303 WCA524303 WLW524303 WVS524303 K589839 JG589839 TC589839 ACY589839 AMU589839 AWQ589839 BGM589839 BQI589839 CAE589839 CKA589839 CTW589839 DDS589839 DNO589839 DXK589839 EHG589839 ERC589839 FAY589839 FKU589839 FUQ589839 GEM589839 GOI589839 GYE589839 HIA589839 HRW589839 IBS589839 ILO589839 IVK589839 JFG589839 JPC589839 JYY589839 KIU589839 KSQ589839 LCM589839 LMI589839 LWE589839 MGA589839 MPW589839 MZS589839 NJO589839 NTK589839 ODG589839 ONC589839 OWY589839 PGU589839 PQQ589839 QAM589839 QKI589839 QUE589839 REA589839 RNW589839 RXS589839 SHO589839 SRK589839 TBG589839 TLC589839 TUY589839 UEU589839 UOQ589839 UYM589839 VII589839 VSE589839 WCA589839 WLW589839 WVS589839 K655375 JG655375 TC655375 ACY655375 AMU655375 AWQ655375 BGM655375 BQI655375 CAE655375 CKA655375 CTW655375 DDS655375 DNO655375 DXK655375 EHG655375 ERC655375 FAY655375 FKU655375 FUQ655375 GEM655375 GOI655375 GYE655375 HIA655375 HRW655375 IBS655375 ILO655375 IVK655375 JFG655375 JPC655375 JYY655375 KIU655375 KSQ655375 LCM655375 LMI655375 LWE655375 MGA655375 MPW655375 MZS655375 NJO655375 NTK655375 ODG655375 ONC655375 OWY655375 PGU655375 PQQ655375 QAM655375 QKI655375 QUE655375 REA655375 RNW655375 RXS655375 SHO655375 SRK655375 TBG655375 TLC655375 TUY655375 UEU655375 UOQ655375 UYM655375 VII655375 VSE655375 WCA655375 WLW655375 WVS655375 K720911 JG720911 TC720911 ACY720911 AMU720911 AWQ720911 BGM720911 BQI720911 CAE720911 CKA720911 CTW720911 DDS720911 DNO720911 DXK720911 EHG720911 ERC720911 FAY720911 FKU720911 FUQ720911 GEM720911 GOI720911 GYE720911 HIA720911 HRW720911 IBS720911 ILO720911 IVK720911 JFG720911 JPC720911 JYY720911 KIU720911 KSQ720911 LCM720911 LMI720911 LWE720911 MGA720911 MPW720911 MZS720911 NJO720911 NTK720911 ODG720911 ONC720911 OWY720911 PGU720911 PQQ720911 QAM720911 QKI720911 QUE720911 REA720911 RNW720911 RXS720911 SHO720911 SRK720911 TBG720911 TLC720911 TUY720911 UEU720911 UOQ720911 UYM720911 VII720911 VSE720911 WCA720911 WLW720911 WVS720911 K786447 JG786447 TC786447 ACY786447 AMU786447 AWQ786447 BGM786447 BQI786447 CAE786447 CKA786447 CTW786447 DDS786447 DNO786447 DXK786447 EHG786447 ERC786447 FAY786447 FKU786447 FUQ786447 GEM786447 GOI786447 GYE786447 HIA786447 HRW786447 IBS786447 ILO786447 IVK786447 JFG786447 JPC786447 JYY786447 KIU786447 KSQ786447 LCM786447 LMI786447 LWE786447 MGA786447 MPW786447 MZS786447 NJO786447 NTK786447 ODG786447 ONC786447 OWY786447 PGU786447 PQQ786447 QAM786447 QKI786447 QUE786447 REA786447 RNW786447 RXS786447 SHO786447 SRK786447 TBG786447 TLC786447 TUY786447 UEU786447 UOQ786447 UYM786447 VII786447 VSE786447 WCA786447 WLW786447 WVS786447 K851983 JG851983 TC851983 ACY851983 AMU851983 AWQ851983 BGM851983 BQI851983 CAE851983 CKA851983 CTW851983 DDS851983 DNO851983 DXK851983 EHG851983 ERC851983 FAY851983 FKU851983 FUQ851983 GEM851983 GOI851983 GYE851983 HIA851983 HRW851983 IBS851983 ILO851983 IVK851983 JFG851983 JPC851983 JYY851983 KIU851983 KSQ851983 LCM851983 LMI851983 LWE851983 MGA851983 MPW851983 MZS851983 NJO851983 NTK851983 ODG851983 ONC851983 OWY851983 PGU851983 PQQ851983 QAM851983 QKI851983 QUE851983 REA851983 RNW851983 RXS851983 SHO851983 SRK851983 TBG851983 TLC851983 TUY851983 UEU851983 UOQ851983 UYM851983 VII851983 VSE851983 WCA851983 WLW851983 WVS851983 K917519 JG917519 TC917519 ACY917519 AMU917519 AWQ917519 BGM917519 BQI917519 CAE917519 CKA917519 CTW917519 DDS917519 DNO917519 DXK917519 EHG917519 ERC917519 FAY917519 FKU917519 FUQ917519 GEM917519 GOI917519 GYE917519 HIA917519 HRW917519 IBS917519 ILO917519 IVK917519 JFG917519 JPC917519 JYY917519 KIU917519 KSQ917519 LCM917519 LMI917519 LWE917519 MGA917519 MPW917519 MZS917519 NJO917519 NTK917519 ODG917519 ONC917519 OWY917519 PGU917519 PQQ917519 QAM917519 QKI917519 QUE917519 REA917519 RNW917519 RXS917519 SHO917519 SRK917519 TBG917519 TLC917519 TUY917519 UEU917519 UOQ917519 UYM917519 VII917519 VSE917519 WCA917519 WLW917519 WVS917519 K983055 JG983055 TC983055 ACY983055 AMU983055 AWQ983055 BGM983055 BQI983055 CAE983055 CKA983055 CTW983055 DDS983055 DNO983055 DXK983055 EHG983055 ERC983055 FAY983055 FKU983055 FUQ983055 GEM983055 GOI983055 GYE983055 HIA983055 HRW983055 IBS983055 ILO983055 IVK983055 JFG983055 JPC983055 JYY983055 KIU983055 KSQ983055 LCM983055 LMI983055 LWE983055 MGA983055 MPW983055 MZS983055 NJO983055 NTK983055 ODG983055 ONC983055 OWY983055 PGU983055 PQQ983055 QAM983055 QKI983055 QUE983055 REA983055 RNW983055 RXS983055 SHO983055 SRK983055 TBG983055 TLC983055 TUY983055 UEU983055 UOQ983055 UYM983055 VII983055 VSE983055 WCA983055 WLW983055 WVS983055 K18:K21 JG18:JG21 TC18:TC21 ACY18:ACY21 AMU18:AMU21 AWQ18:AWQ21 BGM18:BGM21 BQI18:BQI21 CAE18:CAE21 CKA18:CKA21 CTW18:CTW21 DDS18:DDS21 DNO18:DNO21 DXK18:DXK21 EHG18:EHG21 ERC18:ERC21 FAY18:FAY21 FKU18:FKU21 FUQ18:FUQ21 GEM18:GEM21 GOI18:GOI21 GYE18:GYE21 HIA18:HIA21 HRW18:HRW21 IBS18:IBS21 ILO18:ILO21 IVK18:IVK21 JFG18:JFG21 JPC18:JPC21 JYY18:JYY21 KIU18:KIU21 KSQ18:KSQ21 LCM18:LCM21 LMI18:LMI21 LWE18:LWE21 MGA18:MGA21 MPW18:MPW21 MZS18:MZS21 NJO18:NJO21 NTK18:NTK21 ODG18:ODG21 ONC18:ONC21 OWY18:OWY21 PGU18:PGU21 PQQ18:PQQ21 QAM18:QAM21 QKI18:QKI21 QUE18:QUE21 REA18:REA21 RNW18:RNW21 RXS18:RXS21 SHO18:SHO21 SRK18:SRK21 TBG18:TBG21 TLC18:TLC21 TUY18:TUY21 UEU18:UEU21 UOQ18:UOQ21 UYM18:UYM21 VII18:VII21 VSE18:VSE21 WCA18:WCA21 WLW18:WLW21 WVS18:WVS21 K65554:K65557 JG65554:JG65557 TC65554:TC65557 ACY65554:ACY65557 AMU65554:AMU65557 AWQ65554:AWQ65557 BGM65554:BGM65557 BQI65554:BQI65557 CAE65554:CAE65557 CKA65554:CKA65557 CTW65554:CTW65557 DDS65554:DDS65557 DNO65554:DNO65557 DXK65554:DXK65557 EHG65554:EHG65557 ERC65554:ERC65557 FAY65554:FAY65557 FKU65554:FKU65557 FUQ65554:FUQ65557 GEM65554:GEM65557 GOI65554:GOI65557 GYE65554:GYE65557 HIA65554:HIA65557 HRW65554:HRW65557 IBS65554:IBS65557 ILO65554:ILO65557 IVK65554:IVK65557 JFG65554:JFG65557 JPC65554:JPC65557 JYY65554:JYY65557 KIU65554:KIU65557 KSQ65554:KSQ65557 LCM65554:LCM65557 LMI65554:LMI65557 LWE65554:LWE65557 MGA65554:MGA65557 MPW65554:MPW65557 MZS65554:MZS65557 NJO65554:NJO65557 NTK65554:NTK65557 ODG65554:ODG65557 ONC65554:ONC65557 OWY65554:OWY65557 PGU65554:PGU65557 PQQ65554:PQQ65557 QAM65554:QAM65557 QKI65554:QKI65557 QUE65554:QUE65557 REA65554:REA65557 RNW65554:RNW65557 RXS65554:RXS65557 SHO65554:SHO65557 SRK65554:SRK65557 TBG65554:TBG65557 TLC65554:TLC65557 TUY65554:TUY65557 UEU65554:UEU65557 UOQ65554:UOQ65557 UYM65554:UYM65557 VII65554:VII65557 VSE65554:VSE65557 WCA65554:WCA65557 WLW65554:WLW65557 WVS65554:WVS65557 K131090:K131093 JG131090:JG131093 TC131090:TC131093 ACY131090:ACY131093 AMU131090:AMU131093 AWQ131090:AWQ131093 BGM131090:BGM131093 BQI131090:BQI131093 CAE131090:CAE131093 CKA131090:CKA131093 CTW131090:CTW131093 DDS131090:DDS131093 DNO131090:DNO131093 DXK131090:DXK131093 EHG131090:EHG131093 ERC131090:ERC131093 FAY131090:FAY131093 FKU131090:FKU131093 FUQ131090:FUQ131093 GEM131090:GEM131093 GOI131090:GOI131093 GYE131090:GYE131093 HIA131090:HIA131093 HRW131090:HRW131093 IBS131090:IBS131093 ILO131090:ILO131093 IVK131090:IVK131093 JFG131090:JFG131093 JPC131090:JPC131093 JYY131090:JYY131093 KIU131090:KIU131093 KSQ131090:KSQ131093 LCM131090:LCM131093 LMI131090:LMI131093 LWE131090:LWE131093 MGA131090:MGA131093 MPW131090:MPW131093 MZS131090:MZS131093 NJO131090:NJO131093 NTK131090:NTK131093 ODG131090:ODG131093 ONC131090:ONC131093 OWY131090:OWY131093 PGU131090:PGU131093 PQQ131090:PQQ131093 QAM131090:QAM131093 QKI131090:QKI131093 QUE131090:QUE131093 REA131090:REA131093 RNW131090:RNW131093 RXS131090:RXS131093 SHO131090:SHO131093 SRK131090:SRK131093 TBG131090:TBG131093 TLC131090:TLC131093 TUY131090:TUY131093 UEU131090:UEU131093 UOQ131090:UOQ131093 UYM131090:UYM131093 VII131090:VII131093 VSE131090:VSE131093 WCA131090:WCA131093 WLW131090:WLW131093 WVS131090:WVS131093 K196626:K196629 JG196626:JG196629 TC196626:TC196629 ACY196626:ACY196629 AMU196626:AMU196629 AWQ196626:AWQ196629 BGM196626:BGM196629 BQI196626:BQI196629 CAE196626:CAE196629 CKA196626:CKA196629 CTW196626:CTW196629 DDS196626:DDS196629 DNO196626:DNO196629 DXK196626:DXK196629 EHG196626:EHG196629 ERC196626:ERC196629 FAY196626:FAY196629 FKU196626:FKU196629 FUQ196626:FUQ196629 GEM196626:GEM196629 GOI196626:GOI196629 GYE196626:GYE196629 HIA196626:HIA196629 HRW196626:HRW196629 IBS196626:IBS196629 ILO196626:ILO196629 IVK196626:IVK196629 JFG196626:JFG196629 JPC196626:JPC196629 JYY196626:JYY196629 KIU196626:KIU196629 KSQ196626:KSQ196629 LCM196626:LCM196629 LMI196626:LMI196629 LWE196626:LWE196629 MGA196626:MGA196629 MPW196626:MPW196629 MZS196626:MZS196629 NJO196626:NJO196629 NTK196626:NTK196629 ODG196626:ODG196629 ONC196626:ONC196629 OWY196626:OWY196629 PGU196626:PGU196629 PQQ196626:PQQ196629 QAM196626:QAM196629 QKI196626:QKI196629 QUE196626:QUE196629 REA196626:REA196629 RNW196626:RNW196629 RXS196626:RXS196629 SHO196626:SHO196629 SRK196626:SRK196629 TBG196626:TBG196629 TLC196626:TLC196629 TUY196626:TUY196629 UEU196626:UEU196629 UOQ196626:UOQ196629 UYM196626:UYM196629 VII196626:VII196629 VSE196626:VSE196629 WCA196626:WCA196629 WLW196626:WLW196629 WVS196626:WVS196629 K262162:K262165 JG262162:JG262165 TC262162:TC262165 ACY262162:ACY262165 AMU262162:AMU262165 AWQ262162:AWQ262165 BGM262162:BGM262165 BQI262162:BQI262165 CAE262162:CAE262165 CKA262162:CKA262165 CTW262162:CTW262165 DDS262162:DDS262165 DNO262162:DNO262165 DXK262162:DXK262165 EHG262162:EHG262165 ERC262162:ERC262165 FAY262162:FAY262165 FKU262162:FKU262165 FUQ262162:FUQ262165 GEM262162:GEM262165 GOI262162:GOI262165 GYE262162:GYE262165 HIA262162:HIA262165 HRW262162:HRW262165 IBS262162:IBS262165 ILO262162:ILO262165 IVK262162:IVK262165 JFG262162:JFG262165 JPC262162:JPC262165 JYY262162:JYY262165 KIU262162:KIU262165 KSQ262162:KSQ262165 LCM262162:LCM262165 LMI262162:LMI262165 LWE262162:LWE262165 MGA262162:MGA262165 MPW262162:MPW262165 MZS262162:MZS262165 NJO262162:NJO262165 NTK262162:NTK262165 ODG262162:ODG262165 ONC262162:ONC262165 OWY262162:OWY262165 PGU262162:PGU262165 PQQ262162:PQQ262165 QAM262162:QAM262165 QKI262162:QKI262165 QUE262162:QUE262165 REA262162:REA262165 RNW262162:RNW262165 RXS262162:RXS262165 SHO262162:SHO262165 SRK262162:SRK262165 TBG262162:TBG262165 TLC262162:TLC262165 TUY262162:TUY262165 UEU262162:UEU262165 UOQ262162:UOQ262165 UYM262162:UYM262165 VII262162:VII262165 VSE262162:VSE262165 WCA262162:WCA262165 WLW262162:WLW262165 WVS262162:WVS262165 K327698:K327701 JG327698:JG327701 TC327698:TC327701 ACY327698:ACY327701 AMU327698:AMU327701 AWQ327698:AWQ327701 BGM327698:BGM327701 BQI327698:BQI327701 CAE327698:CAE327701 CKA327698:CKA327701 CTW327698:CTW327701 DDS327698:DDS327701 DNO327698:DNO327701 DXK327698:DXK327701 EHG327698:EHG327701 ERC327698:ERC327701 FAY327698:FAY327701 FKU327698:FKU327701 FUQ327698:FUQ327701 GEM327698:GEM327701 GOI327698:GOI327701 GYE327698:GYE327701 HIA327698:HIA327701 HRW327698:HRW327701 IBS327698:IBS327701 ILO327698:ILO327701 IVK327698:IVK327701 JFG327698:JFG327701 JPC327698:JPC327701 JYY327698:JYY327701 KIU327698:KIU327701 KSQ327698:KSQ327701 LCM327698:LCM327701 LMI327698:LMI327701 LWE327698:LWE327701 MGA327698:MGA327701 MPW327698:MPW327701 MZS327698:MZS327701 NJO327698:NJO327701 NTK327698:NTK327701 ODG327698:ODG327701 ONC327698:ONC327701 OWY327698:OWY327701 PGU327698:PGU327701 PQQ327698:PQQ327701 QAM327698:QAM327701 QKI327698:QKI327701 QUE327698:QUE327701 REA327698:REA327701 RNW327698:RNW327701 RXS327698:RXS327701 SHO327698:SHO327701 SRK327698:SRK327701 TBG327698:TBG327701 TLC327698:TLC327701 TUY327698:TUY327701 UEU327698:UEU327701 UOQ327698:UOQ327701 UYM327698:UYM327701 VII327698:VII327701 VSE327698:VSE327701 WCA327698:WCA327701 WLW327698:WLW327701 WVS327698:WVS327701 K393234:K393237 JG393234:JG393237 TC393234:TC393237 ACY393234:ACY393237 AMU393234:AMU393237 AWQ393234:AWQ393237 BGM393234:BGM393237 BQI393234:BQI393237 CAE393234:CAE393237 CKA393234:CKA393237 CTW393234:CTW393237 DDS393234:DDS393237 DNO393234:DNO393237 DXK393234:DXK393237 EHG393234:EHG393237 ERC393234:ERC393237 FAY393234:FAY393237 FKU393234:FKU393237 FUQ393234:FUQ393237 GEM393234:GEM393237 GOI393234:GOI393237 GYE393234:GYE393237 HIA393234:HIA393237 HRW393234:HRW393237 IBS393234:IBS393237 ILO393234:ILO393237 IVK393234:IVK393237 JFG393234:JFG393237 JPC393234:JPC393237 JYY393234:JYY393237 KIU393234:KIU393237 KSQ393234:KSQ393237 LCM393234:LCM393237 LMI393234:LMI393237 LWE393234:LWE393237 MGA393234:MGA393237 MPW393234:MPW393237 MZS393234:MZS393237 NJO393234:NJO393237 NTK393234:NTK393237 ODG393234:ODG393237 ONC393234:ONC393237 OWY393234:OWY393237 PGU393234:PGU393237 PQQ393234:PQQ393237 QAM393234:QAM393237 QKI393234:QKI393237 QUE393234:QUE393237 REA393234:REA393237 RNW393234:RNW393237 RXS393234:RXS393237 SHO393234:SHO393237 SRK393234:SRK393237 TBG393234:TBG393237 TLC393234:TLC393237 TUY393234:TUY393237 UEU393234:UEU393237 UOQ393234:UOQ393237 UYM393234:UYM393237 VII393234:VII393237 VSE393234:VSE393237 WCA393234:WCA393237 WLW393234:WLW393237 WVS393234:WVS393237 K458770:K458773 JG458770:JG458773 TC458770:TC458773 ACY458770:ACY458773 AMU458770:AMU458773 AWQ458770:AWQ458773 BGM458770:BGM458773 BQI458770:BQI458773 CAE458770:CAE458773 CKA458770:CKA458773 CTW458770:CTW458773 DDS458770:DDS458773 DNO458770:DNO458773 DXK458770:DXK458773 EHG458770:EHG458773 ERC458770:ERC458773 FAY458770:FAY458773 FKU458770:FKU458773 FUQ458770:FUQ458773 GEM458770:GEM458773 GOI458770:GOI458773 GYE458770:GYE458773 HIA458770:HIA458773 HRW458770:HRW458773 IBS458770:IBS458773 ILO458770:ILO458773 IVK458770:IVK458773 JFG458770:JFG458773 JPC458770:JPC458773 JYY458770:JYY458773 KIU458770:KIU458773 KSQ458770:KSQ458773 LCM458770:LCM458773 LMI458770:LMI458773 LWE458770:LWE458773 MGA458770:MGA458773 MPW458770:MPW458773 MZS458770:MZS458773 NJO458770:NJO458773 NTK458770:NTK458773 ODG458770:ODG458773 ONC458770:ONC458773 OWY458770:OWY458773 PGU458770:PGU458773 PQQ458770:PQQ458773 QAM458770:QAM458773 QKI458770:QKI458773 QUE458770:QUE458773 REA458770:REA458773 RNW458770:RNW458773 RXS458770:RXS458773 SHO458770:SHO458773 SRK458770:SRK458773 TBG458770:TBG458773 TLC458770:TLC458773 TUY458770:TUY458773 UEU458770:UEU458773 UOQ458770:UOQ458773 UYM458770:UYM458773 VII458770:VII458773 VSE458770:VSE458773 WCA458770:WCA458773 WLW458770:WLW458773 WVS458770:WVS458773 K524306:K524309 JG524306:JG524309 TC524306:TC524309 ACY524306:ACY524309 AMU524306:AMU524309 AWQ524306:AWQ524309 BGM524306:BGM524309 BQI524306:BQI524309 CAE524306:CAE524309 CKA524306:CKA524309 CTW524306:CTW524309 DDS524306:DDS524309 DNO524306:DNO524309 DXK524306:DXK524309 EHG524306:EHG524309 ERC524306:ERC524309 FAY524306:FAY524309 FKU524306:FKU524309 FUQ524306:FUQ524309 GEM524306:GEM524309 GOI524306:GOI524309 GYE524306:GYE524309 HIA524306:HIA524309 HRW524306:HRW524309 IBS524306:IBS524309 ILO524306:ILO524309 IVK524306:IVK524309 JFG524306:JFG524309 JPC524306:JPC524309 JYY524306:JYY524309 KIU524306:KIU524309 KSQ524306:KSQ524309 LCM524306:LCM524309 LMI524306:LMI524309 LWE524306:LWE524309 MGA524306:MGA524309 MPW524306:MPW524309 MZS524306:MZS524309 NJO524306:NJO524309 NTK524306:NTK524309 ODG524306:ODG524309 ONC524306:ONC524309 OWY524306:OWY524309 PGU524306:PGU524309 PQQ524306:PQQ524309 QAM524306:QAM524309 QKI524306:QKI524309 QUE524306:QUE524309 REA524306:REA524309 RNW524306:RNW524309 RXS524306:RXS524309 SHO524306:SHO524309 SRK524306:SRK524309 TBG524306:TBG524309 TLC524306:TLC524309 TUY524306:TUY524309 UEU524306:UEU524309 UOQ524306:UOQ524309 UYM524306:UYM524309 VII524306:VII524309 VSE524306:VSE524309 WCA524306:WCA524309 WLW524306:WLW524309 WVS524306:WVS524309 K589842:K589845 JG589842:JG589845 TC589842:TC589845 ACY589842:ACY589845 AMU589842:AMU589845 AWQ589842:AWQ589845 BGM589842:BGM589845 BQI589842:BQI589845 CAE589842:CAE589845 CKA589842:CKA589845 CTW589842:CTW589845 DDS589842:DDS589845 DNO589842:DNO589845 DXK589842:DXK589845 EHG589842:EHG589845 ERC589842:ERC589845 FAY589842:FAY589845 FKU589842:FKU589845 FUQ589842:FUQ589845 GEM589842:GEM589845 GOI589842:GOI589845 GYE589842:GYE589845 HIA589842:HIA589845 HRW589842:HRW589845 IBS589842:IBS589845 ILO589842:ILO589845 IVK589842:IVK589845 JFG589842:JFG589845 JPC589842:JPC589845 JYY589842:JYY589845 KIU589842:KIU589845 KSQ589842:KSQ589845 LCM589842:LCM589845 LMI589842:LMI589845 LWE589842:LWE589845 MGA589842:MGA589845 MPW589842:MPW589845 MZS589842:MZS589845 NJO589842:NJO589845 NTK589842:NTK589845 ODG589842:ODG589845 ONC589842:ONC589845 OWY589842:OWY589845 PGU589842:PGU589845 PQQ589842:PQQ589845 QAM589842:QAM589845 QKI589842:QKI589845 QUE589842:QUE589845 REA589842:REA589845 RNW589842:RNW589845 RXS589842:RXS589845 SHO589842:SHO589845 SRK589842:SRK589845 TBG589842:TBG589845 TLC589842:TLC589845 TUY589842:TUY589845 UEU589842:UEU589845 UOQ589842:UOQ589845 UYM589842:UYM589845 VII589842:VII589845 VSE589842:VSE589845 WCA589842:WCA589845 WLW589842:WLW589845 WVS589842:WVS589845 K655378:K655381 JG655378:JG655381 TC655378:TC655381 ACY655378:ACY655381 AMU655378:AMU655381 AWQ655378:AWQ655381 BGM655378:BGM655381 BQI655378:BQI655381 CAE655378:CAE655381 CKA655378:CKA655381 CTW655378:CTW655381 DDS655378:DDS655381 DNO655378:DNO655381 DXK655378:DXK655381 EHG655378:EHG655381 ERC655378:ERC655381 FAY655378:FAY655381 FKU655378:FKU655381 FUQ655378:FUQ655381 GEM655378:GEM655381 GOI655378:GOI655381 GYE655378:GYE655381 HIA655378:HIA655381 HRW655378:HRW655381 IBS655378:IBS655381 ILO655378:ILO655381 IVK655378:IVK655381 JFG655378:JFG655381 JPC655378:JPC655381 JYY655378:JYY655381 KIU655378:KIU655381 KSQ655378:KSQ655381 LCM655378:LCM655381 LMI655378:LMI655381 LWE655378:LWE655381 MGA655378:MGA655381 MPW655378:MPW655381 MZS655378:MZS655381 NJO655378:NJO655381 NTK655378:NTK655381 ODG655378:ODG655381 ONC655378:ONC655381 OWY655378:OWY655381 PGU655378:PGU655381 PQQ655378:PQQ655381 QAM655378:QAM655381 QKI655378:QKI655381 QUE655378:QUE655381 REA655378:REA655381 RNW655378:RNW655381 RXS655378:RXS655381 SHO655378:SHO655381 SRK655378:SRK655381 TBG655378:TBG655381 TLC655378:TLC655381 TUY655378:TUY655381 UEU655378:UEU655381 UOQ655378:UOQ655381 UYM655378:UYM655381 VII655378:VII655381 VSE655378:VSE655381 WCA655378:WCA655381 WLW655378:WLW655381 WVS655378:WVS655381 K720914:K720917 JG720914:JG720917 TC720914:TC720917 ACY720914:ACY720917 AMU720914:AMU720917 AWQ720914:AWQ720917 BGM720914:BGM720917 BQI720914:BQI720917 CAE720914:CAE720917 CKA720914:CKA720917 CTW720914:CTW720917 DDS720914:DDS720917 DNO720914:DNO720917 DXK720914:DXK720917 EHG720914:EHG720917 ERC720914:ERC720917 FAY720914:FAY720917 FKU720914:FKU720917 FUQ720914:FUQ720917 GEM720914:GEM720917 GOI720914:GOI720917 GYE720914:GYE720917 HIA720914:HIA720917 HRW720914:HRW720917 IBS720914:IBS720917 ILO720914:ILO720917 IVK720914:IVK720917 JFG720914:JFG720917 JPC720914:JPC720917 JYY720914:JYY720917 KIU720914:KIU720917 KSQ720914:KSQ720917 LCM720914:LCM720917 LMI720914:LMI720917 LWE720914:LWE720917 MGA720914:MGA720917 MPW720914:MPW720917 MZS720914:MZS720917 NJO720914:NJO720917 NTK720914:NTK720917 ODG720914:ODG720917 ONC720914:ONC720917 OWY720914:OWY720917 PGU720914:PGU720917 PQQ720914:PQQ720917 QAM720914:QAM720917 QKI720914:QKI720917 QUE720914:QUE720917 REA720914:REA720917 RNW720914:RNW720917 RXS720914:RXS720917 SHO720914:SHO720917 SRK720914:SRK720917 TBG720914:TBG720917 TLC720914:TLC720917 TUY720914:TUY720917 UEU720914:UEU720917 UOQ720914:UOQ720917 UYM720914:UYM720917 VII720914:VII720917 VSE720914:VSE720917 WCA720914:WCA720917 WLW720914:WLW720917 WVS720914:WVS720917 K786450:K786453 JG786450:JG786453 TC786450:TC786453 ACY786450:ACY786453 AMU786450:AMU786453 AWQ786450:AWQ786453 BGM786450:BGM786453 BQI786450:BQI786453 CAE786450:CAE786453 CKA786450:CKA786453 CTW786450:CTW786453 DDS786450:DDS786453 DNO786450:DNO786453 DXK786450:DXK786453 EHG786450:EHG786453 ERC786450:ERC786453 FAY786450:FAY786453 FKU786450:FKU786453 FUQ786450:FUQ786453 GEM786450:GEM786453 GOI786450:GOI786453 GYE786450:GYE786453 HIA786450:HIA786453 HRW786450:HRW786453 IBS786450:IBS786453 ILO786450:ILO786453 IVK786450:IVK786453 JFG786450:JFG786453 JPC786450:JPC786453 JYY786450:JYY786453 KIU786450:KIU786453 KSQ786450:KSQ786453 LCM786450:LCM786453 LMI786450:LMI786453 LWE786450:LWE786453 MGA786450:MGA786453 MPW786450:MPW786453 MZS786450:MZS786453 NJO786450:NJO786453 NTK786450:NTK786453 ODG786450:ODG786453 ONC786450:ONC786453 OWY786450:OWY786453 PGU786450:PGU786453 PQQ786450:PQQ786453 QAM786450:QAM786453 QKI786450:QKI786453 QUE786450:QUE786453 REA786450:REA786453 RNW786450:RNW786453 RXS786450:RXS786453 SHO786450:SHO786453 SRK786450:SRK786453 TBG786450:TBG786453 TLC786450:TLC786453 TUY786450:TUY786453 UEU786450:UEU786453 UOQ786450:UOQ786453 UYM786450:UYM786453 VII786450:VII786453 VSE786450:VSE786453 WCA786450:WCA786453 WLW786450:WLW786453 WVS786450:WVS786453 K851986:K851989 JG851986:JG851989 TC851986:TC851989 ACY851986:ACY851989 AMU851986:AMU851989 AWQ851986:AWQ851989 BGM851986:BGM851989 BQI851986:BQI851989 CAE851986:CAE851989 CKA851986:CKA851989 CTW851986:CTW851989 DDS851986:DDS851989 DNO851986:DNO851989 DXK851986:DXK851989 EHG851986:EHG851989 ERC851986:ERC851989 FAY851986:FAY851989 FKU851986:FKU851989 FUQ851986:FUQ851989 GEM851986:GEM851989 GOI851986:GOI851989 GYE851986:GYE851989 HIA851986:HIA851989 HRW851986:HRW851989 IBS851986:IBS851989 ILO851986:ILO851989 IVK851986:IVK851989 JFG851986:JFG851989 JPC851986:JPC851989 JYY851986:JYY851989 KIU851986:KIU851989 KSQ851986:KSQ851989 LCM851986:LCM851989 LMI851986:LMI851989 LWE851986:LWE851989 MGA851986:MGA851989 MPW851986:MPW851989 MZS851986:MZS851989 NJO851986:NJO851989 NTK851986:NTK851989 ODG851986:ODG851989 ONC851986:ONC851989 OWY851986:OWY851989 PGU851986:PGU851989 PQQ851986:PQQ851989 QAM851986:QAM851989 QKI851986:QKI851989 QUE851986:QUE851989 REA851986:REA851989 RNW851986:RNW851989 RXS851986:RXS851989 SHO851986:SHO851989 SRK851986:SRK851989 TBG851986:TBG851989 TLC851986:TLC851989 TUY851986:TUY851989 UEU851986:UEU851989 UOQ851986:UOQ851989 UYM851986:UYM851989 VII851986:VII851989 VSE851986:VSE851989 WCA851986:WCA851989 WLW851986:WLW851989 WVS851986:WVS851989 K917522:K917525 JG917522:JG917525 TC917522:TC917525 ACY917522:ACY917525 AMU917522:AMU917525 AWQ917522:AWQ917525 BGM917522:BGM917525 BQI917522:BQI917525 CAE917522:CAE917525 CKA917522:CKA917525 CTW917522:CTW917525 DDS917522:DDS917525 DNO917522:DNO917525 DXK917522:DXK917525 EHG917522:EHG917525 ERC917522:ERC917525 FAY917522:FAY917525 FKU917522:FKU917525 FUQ917522:FUQ917525 GEM917522:GEM917525 GOI917522:GOI917525 GYE917522:GYE917525 HIA917522:HIA917525 HRW917522:HRW917525 IBS917522:IBS917525 ILO917522:ILO917525 IVK917522:IVK917525 JFG917522:JFG917525 JPC917522:JPC917525 JYY917522:JYY917525 KIU917522:KIU917525 KSQ917522:KSQ917525 LCM917522:LCM917525 LMI917522:LMI917525 LWE917522:LWE917525 MGA917522:MGA917525 MPW917522:MPW917525 MZS917522:MZS917525 NJO917522:NJO917525 NTK917522:NTK917525 ODG917522:ODG917525 ONC917522:ONC917525 OWY917522:OWY917525 PGU917522:PGU917525 PQQ917522:PQQ917525 QAM917522:QAM917525 QKI917522:QKI917525 QUE917522:QUE917525 REA917522:REA917525 RNW917522:RNW917525 RXS917522:RXS917525 SHO917522:SHO917525 SRK917522:SRK917525 TBG917522:TBG917525 TLC917522:TLC917525 TUY917522:TUY917525 UEU917522:UEU917525 UOQ917522:UOQ917525 UYM917522:UYM917525 VII917522:VII917525 VSE917522:VSE917525 WCA917522:WCA917525 WLW917522:WLW917525 WVS917522:WVS917525 K983058:K983061 JG983058:JG983061 TC983058:TC983061 ACY983058:ACY983061 AMU983058:AMU983061 AWQ983058:AWQ983061 BGM983058:BGM983061 BQI983058:BQI983061 CAE983058:CAE983061 CKA983058:CKA983061 CTW983058:CTW983061 DDS983058:DDS983061 DNO983058:DNO983061 DXK983058:DXK983061 EHG983058:EHG983061 ERC983058:ERC983061 FAY983058:FAY983061 FKU983058:FKU983061 FUQ983058:FUQ983061 GEM983058:GEM983061 GOI983058:GOI983061 GYE983058:GYE983061 HIA983058:HIA983061 HRW983058:HRW983061 IBS983058:IBS983061 ILO983058:ILO983061 IVK983058:IVK983061 JFG983058:JFG983061 JPC983058:JPC983061 JYY983058:JYY983061 KIU983058:KIU983061 KSQ983058:KSQ983061 LCM983058:LCM983061 LMI983058:LMI983061 LWE983058:LWE983061 MGA983058:MGA983061 MPW983058:MPW983061 MZS983058:MZS983061 NJO983058:NJO983061 NTK983058:NTK983061 ODG983058:ODG983061 ONC983058:ONC983061 OWY983058:OWY983061 PGU983058:PGU983061 PQQ983058:PQQ983061 QAM983058:QAM983061 QKI983058:QKI983061 QUE983058:QUE983061 REA983058:REA983061 RNW983058:RNW983061 RXS983058:RXS983061 SHO983058:SHO983061 SRK983058:SRK983061 TBG983058:TBG983061 TLC983058:TLC983061 TUY983058:TUY983061 UEU983058:UEU983061 UOQ983058:UOQ983061 UYM983058:UYM983061 VII983058:VII983061 VSE983058:VSE983061 WCA983058:WCA983061 WLW983058:WLW983061 WVS983058:WVS983061</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2855A-BED9-40C4-BA93-3E40DB8DCAD1}">
  <sheetPr>
    <tabColor rgb="FF00B050"/>
  </sheetPr>
  <dimension ref="A2:T45"/>
  <sheetViews>
    <sheetView zoomScale="85" zoomScaleNormal="85" workbookViewId="0">
      <pane xSplit="13" ySplit="8" topLeftCell="O9" activePane="bottomRight" state="frozen"/>
      <selection pane="topRight" activeCell="K1" sqref="K1"/>
      <selection pane="bottomLeft" activeCell="A9" sqref="A9"/>
      <selection pane="bottomRight" activeCell="T13" sqref="T13"/>
    </sheetView>
  </sheetViews>
  <sheetFormatPr defaultRowHeight="18.75"/>
  <cols>
    <col min="1" max="1" width="9" style="9"/>
    <col min="2" max="2" width="11.625" style="9" customWidth="1"/>
    <col min="3" max="3" width="9" style="9"/>
    <col min="4" max="4" width="2.625" style="9" customWidth="1"/>
    <col min="5" max="5" width="5.125" style="8" customWidth="1"/>
    <col min="6" max="6" width="12.375" style="9" customWidth="1"/>
    <col min="7" max="7" width="12.625" style="9" customWidth="1"/>
    <col min="8" max="8" width="40.5" style="9" customWidth="1"/>
    <col min="9" max="9" width="8.875" style="9" customWidth="1"/>
    <col min="10" max="11" width="9.875" style="9" bestFit="1" customWidth="1"/>
    <col min="12" max="12" width="5.875" style="10" customWidth="1"/>
    <col min="13" max="13" width="44.875" style="9" customWidth="1"/>
    <col min="14" max="14" width="45.5" style="9" customWidth="1"/>
    <col min="15" max="15" width="6.625" style="8" customWidth="1"/>
    <col min="16" max="16" width="13.875" style="8" customWidth="1"/>
    <col min="17" max="17" width="6.375" style="9" customWidth="1"/>
    <col min="18" max="18" width="21.875" style="10" customWidth="1"/>
    <col min="19" max="19" width="17" style="1004" customWidth="1"/>
    <col min="20" max="20" width="15.625" style="1004" customWidth="1"/>
    <col min="21" max="257" width="9" style="9"/>
    <col min="258" max="258" width="11.625" style="9" customWidth="1"/>
    <col min="259" max="259" width="9" style="9"/>
    <col min="260" max="260" width="2.625" style="9" customWidth="1"/>
    <col min="261" max="261" width="5.125" style="9" customWidth="1"/>
    <col min="262" max="262" width="12.375" style="9" customWidth="1"/>
    <col min="263" max="263" width="12.625" style="9" customWidth="1"/>
    <col min="264" max="264" width="40.5" style="9" customWidth="1"/>
    <col min="265" max="265" width="8.875" style="9" customWidth="1"/>
    <col min="266" max="267" width="9.875" style="9" bestFit="1" customWidth="1"/>
    <col min="268" max="268" width="5.875" style="9" customWidth="1"/>
    <col min="269" max="269" width="44.875" style="9" customWidth="1"/>
    <col min="270" max="270" width="45.5" style="9" customWidth="1"/>
    <col min="271" max="271" width="6.625" style="9" customWidth="1"/>
    <col min="272" max="272" width="13.875" style="9" customWidth="1"/>
    <col min="273" max="273" width="6.375" style="9" customWidth="1"/>
    <col min="274" max="274" width="21.875" style="9" customWidth="1"/>
    <col min="275" max="275" width="17" style="9" customWidth="1"/>
    <col min="276" max="276" width="15.625" style="9" customWidth="1"/>
    <col min="277" max="513" width="9" style="9"/>
    <col min="514" max="514" width="11.625" style="9" customWidth="1"/>
    <col min="515" max="515" width="9" style="9"/>
    <col min="516" max="516" width="2.625" style="9" customWidth="1"/>
    <col min="517" max="517" width="5.125" style="9" customWidth="1"/>
    <col min="518" max="518" width="12.375" style="9" customWidth="1"/>
    <col min="519" max="519" width="12.625" style="9" customWidth="1"/>
    <col min="520" max="520" width="40.5" style="9" customWidth="1"/>
    <col min="521" max="521" width="8.875" style="9" customWidth="1"/>
    <col min="522" max="523" width="9.875" style="9" bestFit="1" customWidth="1"/>
    <col min="524" max="524" width="5.875" style="9" customWidth="1"/>
    <col min="525" max="525" width="44.875" style="9" customWidth="1"/>
    <col min="526" max="526" width="45.5" style="9" customWidth="1"/>
    <col min="527" max="527" width="6.625" style="9" customWidth="1"/>
    <col min="528" max="528" width="13.875" style="9" customWidth="1"/>
    <col min="529" max="529" width="6.375" style="9" customWidth="1"/>
    <col min="530" max="530" width="21.875" style="9" customWidth="1"/>
    <col min="531" max="531" width="17" style="9" customWidth="1"/>
    <col min="532" max="532" width="15.625" style="9" customWidth="1"/>
    <col min="533" max="769" width="9" style="9"/>
    <col min="770" max="770" width="11.625" style="9" customWidth="1"/>
    <col min="771" max="771" width="9" style="9"/>
    <col min="772" max="772" width="2.625" style="9" customWidth="1"/>
    <col min="773" max="773" width="5.125" style="9" customWidth="1"/>
    <col min="774" max="774" width="12.375" style="9" customWidth="1"/>
    <col min="775" max="775" width="12.625" style="9" customWidth="1"/>
    <col min="776" max="776" width="40.5" style="9" customWidth="1"/>
    <col min="777" max="777" width="8.875" style="9" customWidth="1"/>
    <col min="778" max="779" width="9.875" style="9" bestFit="1" customWidth="1"/>
    <col min="780" max="780" width="5.875" style="9" customWidth="1"/>
    <col min="781" max="781" width="44.875" style="9" customWidth="1"/>
    <col min="782" max="782" width="45.5" style="9" customWidth="1"/>
    <col min="783" max="783" width="6.625" style="9" customWidth="1"/>
    <col min="784" max="784" width="13.875" style="9" customWidth="1"/>
    <col min="785" max="785" width="6.375" style="9" customWidth="1"/>
    <col min="786" max="786" width="21.875" style="9" customWidth="1"/>
    <col min="787" max="787" width="17" style="9" customWidth="1"/>
    <col min="788" max="788" width="15.625" style="9" customWidth="1"/>
    <col min="789" max="1025" width="9" style="9"/>
    <col min="1026" max="1026" width="11.625" style="9" customWidth="1"/>
    <col min="1027" max="1027" width="9" style="9"/>
    <col min="1028" max="1028" width="2.625" style="9" customWidth="1"/>
    <col min="1029" max="1029" width="5.125" style="9" customWidth="1"/>
    <col min="1030" max="1030" width="12.375" style="9" customWidth="1"/>
    <col min="1031" max="1031" width="12.625" style="9" customWidth="1"/>
    <col min="1032" max="1032" width="40.5" style="9" customWidth="1"/>
    <col min="1033" max="1033" width="8.875" style="9" customWidth="1"/>
    <col min="1034" max="1035" width="9.875" style="9" bestFit="1" customWidth="1"/>
    <col min="1036" max="1036" width="5.875" style="9" customWidth="1"/>
    <col min="1037" max="1037" width="44.875" style="9" customWidth="1"/>
    <col min="1038" max="1038" width="45.5" style="9" customWidth="1"/>
    <col min="1039" max="1039" width="6.625" style="9" customWidth="1"/>
    <col min="1040" max="1040" width="13.875" style="9" customWidth="1"/>
    <col min="1041" max="1041" width="6.375" style="9" customWidth="1"/>
    <col min="1042" max="1042" width="21.875" style="9" customWidth="1"/>
    <col min="1043" max="1043" width="17" style="9" customWidth="1"/>
    <col min="1044" max="1044" width="15.625" style="9" customWidth="1"/>
    <col min="1045" max="1281" width="9" style="9"/>
    <col min="1282" max="1282" width="11.625" style="9" customWidth="1"/>
    <col min="1283" max="1283" width="9" style="9"/>
    <col min="1284" max="1284" width="2.625" style="9" customWidth="1"/>
    <col min="1285" max="1285" width="5.125" style="9" customWidth="1"/>
    <col min="1286" max="1286" width="12.375" style="9" customWidth="1"/>
    <col min="1287" max="1287" width="12.625" style="9" customWidth="1"/>
    <col min="1288" max="1288" width="40.5" style="9" customWidth="1"/>
    <col min="1289" max="1289" width="8.875" style="9" customWidth="1"/>
    <col min="1290" max="1291" width="9.875" style="9" bestFit="1" customWidth="1"/>
    <col min="1292" max="1292" width="5.875" style="9" customWidth="1"/>
    <col min="1293" max="1293" width="44.875" style="9" customWidth="1"/>
    <col min="1294" max="1294" width="45.5" style="9" customWidth="1"/>
    <col min="1295" max="1295" width="6.625" style="9" customWidth="1"/>
    <col min="1296" max="1296" width="13.875" style="9" customWidth="1"/>
    <col min="1297" max="1297" width="6.375" style="9" customWidth="1"/>
    <col min="1298" max="1298" width="21.875" style="9" customWidth="1"/>
    <col min="1299" max="1299" width="17" style="9" customWidth="1"/>
    <col min="1300" max="1300" width="15.625" style="9" customWidth="1"/>
    <col min="1301" max="1537" width="9" style="9"/>
    <col min="1538" max="1538" width="11.625" style="9" customWidth="1"/>
    <col min="1539" max="1539" width="9" style="9"/>
    <col min="1540" max="1540" width="2.625" style="9" customWidth="1"/>
    <col min="1541" max="1541" width="5.125" style="9" customWidth="1"/>
    <col min="1542" max="1542" width="12.375" style="9" customWidth="1"/>
    <col min="1543" max="1543" width="12.625" style="9" customWidth="1"/>
    <col min="1544" max="1544" width="40.5" style="9" customWidth="1"/>
    <col min="1545" max="1545" width="8.875" style="9" customWidth="1"/>
    <col min="1546" max="1547" width="9.875" style="9" bestFit="1" customWidth="1"/>
    <col min="1548" max="1548" width="5.875" style="9" customWidth="1"/>
    <col min="1549" max="1549" width="44.875" style="9" customWidth="1"/>
    <col min="1550" max="1550" width="45.5" style="9" customWidth="1"/>
    <col min="1551" max="1551" width="6.625" style="9" customWidth="1"/>
    <col min="1552" max="1552" width="13.875" style="9" customWidth="1"/>
    <col min="1553" max="1553" width="6.375" style="9" customWidth="1"/>
    <col min="1554" max="1554" width="21.875" style="9" customWidth="1"/>
    <col min="1555" max="1555" width="17" style="9" customWidth="1"/>
    <col min="1556" max="1556" width="15.625" style="9" customWidth="1"/>
    <col min="1557" max="1793" width="9" style="9"/>
    <col min="1794" max="1794" width="11.625" style="9" customWidth="1"/>
    <col min="1795" max="1795" width="9" style="9"/>
    <col min="1796" max="1796" width="2.625" style="9" customWidth="1"/>
    <col min="1797" max="1797" width="5.125" style="9" customWidth="1"/>
    <col min="1798" max="1798" width="12.375" style="9" customWidth="1"/>
    <col min="1799" max="1799" width="12.625" style="9" customWidth="1"/>
    <col min="1800" max="1800" width="40.5" style="9" customWidth="1"/>
    <col min="1801" max="1801" width="8.875" style="9" customWidth="1"/>
    <col min="1802" max="1803" width="9.875" style="9" bestFit="1" customWidth="1"/>
    <col min="1804" max="1804" width="5.875" style="9" customWidth="1"/>
    <col min="1805" max="1805" width="44.875" style="9" customWidth="1"/>
    <col min="1806" max="1806" width="45.5" style="9" customWidth="1"/>
    <col min="1807" max="1807" width="6.625" style="9" customWidth="1"/>
    <col min="1808" max="1808" width="13.875" style="9" customWidth="1"/>
    <col min="1809" max="1809" width="6.375" style="9" customWidth="1"/>
    <col min="1810" max="1810" width="21.875" style="9" customWidth="1"/>
    <col min="1811" max="1811" width="17" style="9" customWidth="1"/>
    <col min="1812" max="1812" width="15.625" style="9" customWidth="1"/>
    <col min="1813" max="2049" width="9" style="9"/>
    <col min="2050" max="2050" width="11.625" style="9" customWidth="1"/>
    <col min="2051" max="2051" width="9" style="9"/>
    <col min="2052" max="2052" width="2.625" style="9" customWidth="1"/>
    <col min="2053" max="2053" width="5.125" style="9" customWidth="1"/>
    <col min="2054" max="2054" width="12.375" style="9" customWidth="1"/>
    <col min="2055" max="2055" width="12.625" style="9" customWidth="1"/>
    <col min="2056" max="2056" width="40.5" style="9" customWidth="1"/>
    <col min="2057" max="2057" width="8.875" style="9" customWidth="1"/>
    <col min="2058" max="2059" width="9.875" style="9" bestFit="1" customWidth="1"/>
    <col min="2060" max="2060" width="5.875" style="9" customWidth="1"/>
    <col min="2061" max="2061" width="44.875" style="9" customWidth="1"/>
    <col min="2062" max="2062" width="45.5" style="9" customWidth="1"/>
    <col min="2063" max="2063" width="6.625" style="9" customWidth="1"/>
    <col min="2064" max="2064" width="13.875" style="9" customWidth="1"/>
    <col min="2065" max="2065" width="6.375" style="9" customWidth="1"/>
    <col min="2066" max="2066" width="21.875" style="9" customWidth="1"/>
    <col min="2067" max="2067" width="17" style="9" customWidth="1"/>
    <col min="2068" max="2068" width="15.625" style="9" customWidth="1"/>
    <col min="2069" max="2305" width="9" style="9"/>
    <col min="2306" max="2306" width="11.625" style="9" customWidth="1"/>
    <col min="2307" max="2307" width="9" style="9"/>
    <col min="2308" max="2308" width="2.625" style="9" customWidth="1"/>
    <col min="2309" max="2309" width="5.125" style="9" customWidth="1"/>
    <col min="2310" max="2310" width="12.375" style="9" customWidth="1"/>
    <col min="2311" max="2311" width="12.625" style="9" customWidth="1"/>
    <col min="2312" max="2312" width="40.5" style="9" customWidth="1"/>
    <col min="2313" max="2313" width="8.875" style="9" customWidth="1"/>
    <col min="2314" max="2315" width="9.875" style="9" bestFit="1" customWidth="1"/>
    <col min="2316" max="2316" width="5.875" style="9" customWidth="1"/>
    <col min="2317" max="2317" width="44.875" style="9" customWidth="1"/>
    <col min="2318" max="2318" width="45.5" style="9" customWidth="1"/>
    <col min="2319" max="2319" width="6.625" style="9" customWidth="1"/>
    <col min="2320" max="2320" width="13.875" style="9" customWidth="1"/>
    <col min="2321" max="2321" width="6.375" style="9" customWidth="1"/>
    <col min="2322" max="2322" width="21.875" style="9" customWidth="1"/>
    <col min="2323" max="2323" width="17" style="9" customWidth="1"/>
    <col min="2324" max="2324" width="15.625" style="9" customWidth="1"/>
    <col min="2325" max="2561" width="9" style="9"/>
    <col min="2562" max="2562" width="11.625" style="9" customWidth="1"/>
    <col min="2563" max="2563" width="9" style="9"/>
    <col min="2564" max="2564" width="2.625" style="9" customWidth="1"/>
    <col min="2565" max="2565" width="5.125" style="9" customWidth="1"/>
    <col min="2566" max="2566" width="12.375" style="9" customWidth="1"/>
    <col min="2567" max="2567" width="12.625" style="9" customWidth="1"/>
    <col min="2568" max="2568" width="40.5" style="9" customWidth="1"/>
    <col min="2569" max="2569" width="8.875" style="9" customWidth="1"/>
    <col min="2570" max="2571" width="9.875" style="9" bestFit="1" customWidth="1"/>
    <col min="2572" max="2572" width="5.875" style="9" customWidth="1"/>
    <col min="2573" max="2573" width="44.875" style="9" customWidth="1"/>
    <col min="2574" max="2574" width="45.5" style="9" customWidth="1"/>
    <col min="2575" max="2575" width="6.625" style="9" customWidth="1"/>
    <col min="2576" max="2576" width="13.875" style="9" customWidth="1"/>
    <col min="2577" max="2577" width="6.375" style="9" customWidth="1"/>
    <col min="2578" max="2578" width="21.875" style="9" customWidth="1"/>
    <col min="2579" max="2579" width="17" style="9" customWidth="1"/>
    <col min="2580" max="2580" width="15.625" style="9" customWidth="1"/>
    <col min="2581" max="2817" width="9" style="9"/>
    <col min="2818" max="2818" width="11.625" style="9" customWidth="1"/>
    <col min="2819" max="2819" width="9" style="9"/>
    <col min="2820" max="2820" width="2.625" style="9" customWidth="1"/>
    <col min="2821" max="2821" width="5.125" style="9" customWidth="1"/>
    <col min="2822" max="2822" width="12.375" style="9" customWidth="1"/>
    <col min="2823" max="2823" width="12.625" style="9" customWidth="1"/>
    <col min="2824" max="2824" width="40.5" style="9" customWidth="1"/>
    <col min="2825" max="2825" width="8.875" style="9" customWidth="1"/>
    <col min="2826" max="2827" width="9.875" style="9" bestFit="1" customWidth="1"/>
    <col min="2828" max="2828" width="5.875" style="9" customWidth="1"/>
    <col min="2829" max="2829" width="44.875" style="9" customWidth="1"/>
    <col min="2830" max="2830" width="45.5" style="9" customWidth="1"/>
    <col min="2831" max="2831" width="6.625" style="9" customWidth="1"/>
    <col min="2832" max="2832" width="13.875" style="9" customWidth="1"/>
    <col min="2833" max="2833" width="6.375" style="9" customWidth="1"/>
    <col min="2834" max="2834" width="21.875" style="9" customWidth="1"/>
    <col min="2835" max="2835" width="17" style="9" customWidth="1"/>
    <col min="2836" max="2836" width="15.625" style="9" customWidth="1"/>
    <col min="2837" max="3073" width="9" style="9"/>
    <col min="3074" max="3074" width="11.625" style="9" customWidth="1"/>
    <col min="3075" max="3075" width="9" style="9"/>
    <col min="3076" max="3076" width="2.625" style="9" customWidth="1"/>
    <col min="3077" max="3077" width="5.125" style="9" customWidth="1"/>
    <col min="3078" max="3078" width="12.375" style="9" customWidth="1"/>
    <col min="3079" max="3079" width="12.625" style="9" customWidth="1"/>
    <col min="3080" max="3080" width="40.5" style="9" customWidth="1"/>
    <col min="3081" max="3081" width="8.875" style="9" customWidth="1"/>
    <col min="3082" max="3083" width="9.875" style="9" bestFit="1" customWidth="1"/>
    <col min="3084" max="3084" width="5.875" style="9" customWidth="1"/>
    <col min="3085" max="3085" width="44.875" style="9" customWidth="1"/>
    <col min="3086" max="3086" width="45.5" style="9" customWidth="1"/>
    <col min="3087" max="3087" width="6.625" style="9" customWidth="1"/>
    <col min="3088" max="3088" width="13.875" style="9" customWidth="1"/>
    <col min="3089" max="3089" width="6.375" style="9" customWidth="1"/>
    <col min="3090" max="3090" width="21.875" style="9" customWidth="1"/>
    <col min="3091" max="3091" width="17" style="9" customWidth="1"/>
    <col min="3092" max="3092" width="15.625" style="9" customWidth="1"/>
    <col min="3093" max="3329" width="9" style="9"/>
    <col min="3330" max="3330" width="11.625" style="9" customWidth="1"/>
    <col min="3331" max="3331" width="9" style="9"/>
    <col min="3332" max="3332" width="2.625" style="9" customWidth="1"/>
    <col min="3333" max="3333" width="5.125" style="9" customWidth="1"/>
    <col min="3334" max="3334" width="12.375" style="9" customWidth="1"/>
    <col min="3335" max="3335" width="12.625" style="9" customWidth="1"/>
    <col min="3336" max="3336" width="40.5" style="9" customWidth="1"/>
    <col min="3337" max="3337" width="8.875" style="9" customWidth="1"/>
    <col min="3338" max="3339" width="9.875" style="9" bestFit="1" customWidth="1"/>
    <col min="3340" max="3340" width="5.875" style="9" customWidth="1"/>
    <col min="3341" max="3341" width="44.875" style="9" customWidth="1"/>
    <col min="3342" max="3342" width="45.5" style="9" customWidth="1"/>
    <col min="3343" max="3343" width="6.625" style="9" customWidth="1"/>
    <col min="3344" max="3344" width="13.875" style="9" customWidth="1"/>
    <col min="3345" max="3345" width="6.375" style="9" customWidth="1"/>
    <col min="3346" max="3346" width="21.875" style="9" customWidth="1"/>
    <col min="3347" max="3347" width="17" style="9" customWidth="1"/>
    <col min="3348" max="3348" width="15.625" style="9" customWidth="1"/>
    <col min="3349" max="3585" width="9" style="9"/>
    <col min="3586" max="3586" width="11.625" style="9" customWidth="1"/>
    <col min="3587" max="3587" width="9" style="9"/>
    <col min="3588" max="3588" width="2.625" style="9" customWidth="1"/>
    <col min="3589" max="3589" width="5.125" style="9" customWidth="1"/>
    <col min="3590" max="3590" width="12.375" style="9" customWidth="1"/>
    <col min="3591" max="3591" width="12.625" style="9" customWidth="1"/>
    <col min="3592" max="3592" width="40.5" style="9" customWidth="1"/>
    <col min="3593" max="3593" width="8.875" style="9" customWidth="1"/>
    <col min="3594" max="3595" width="9.875" style="9" bestFit="1" customWidth="1"/>
    <col min="3596" max="3596" width="5.875" style="9" customWidth="1"/>
    <col min="3597" max="3597" width="44.875" style="9" customWidth="1"/>
    <col min="3598" max="3598" width="45.5" style="9" customWidth="1"/>
    <col min="3599" max="3599" width="6.625" style="9" customWidth="1"/>
    <col min="3600" max="3600" width="13.875" style="9" customWidth="1"/>
    <col min="3601" max="3601" width="6.375" style="9" customWidth="1"/>
    <col min="3602" max="3602" width="21.875" style="9" customWidth="1"/>
    <col min="3603" max="3603" width="17" style="9" customWidth="1"/>
    <col min="3604" max="3604" width="15.625" style="9" customWidth="1"/>
    <col min="3605" max="3841" width="9" style="9"/>
    <col min="3842" max="3842" width="11.625" style="9" customWidth="1"/>
    <col min="3843" max="3843" width="9" style="9"/>
    <col min="3844" max="3844" width="2.625" style="9" customWidth="1"/>
    <col min="3845" max="3845" width="5.125" style="9" customWidth="1"/>
    <col min="3846" max="3846" width="12.375" style="9" customWidth="1"/>
    <col min="3847" max="3847" width="12.625" style="9" customWidth="1"/>
    <col min="3848" max="3848" width="40.5" style="9" customWidth="1"/>
    <col min="3849" max="3849" width="8.875" style="9" customWidth="1"/>
    <col min="3850" max="3851" width="9.875" style="9" bestFit="1" customWidth="1"/>
    <col min="3852" max="3852" width="5.875" style="9" customWidth="1"/>
    <col min="3853" max="3853" width="44.875" style="9" customWidth="1"/>
    <col min="3854" max="3854" width="45.5" style="9" customWidth="1"/>
    <col min="3855" max="3855" width="6.625" style="9" customWidth="1"/>
    <col min="3856" max="3856" width="13.875" style="9" customWidth="1"/>
    <col min="3857" max="3857" width="6.375" style="9" customWidth="1"/>
    <col min="3858" max="3858" width="21.875" style="9" customWidth="1"/>
    <col min="3859" max="3859" width="17" style="9" customWidth="1"/>
    <col min="3860" max="3860" width="15.625" style="9" customWidth="1"/>
    <col min="3861" max="4097" width="9" style="9"/>
    <col min="4098" max="4098" width="11.625" style="9" customWidth="1"/>
    <col min="4099" max="4099" width="9" style="9"/>
    <col min="4100" max="4100" width="2.625" style="9" customWidth="1"/>
    <col min="4101" max="4101" width="5.125" style="9" customWidth="1"/>
    <col min="4102" max="4102" width="12.375" style="9" customWidth="1"/>
    <col min="4103" max="4103" width="12.625" style="9" customWidth="1"/>
    <col min="4104" max="4104" width="40.5" style="9" customWidth="1"/>
    <col min="4105" max="4105" width="8.875" style="9" customWidth="1"/>
    <col min="4106" max="4107" width="9.875" style="9" bestFit="1" customWidth="1"/>
    <col min="4108" max="4108" width="5.875" style="9" customWidth="1"/>
    <col min="4109" max="4109" width="44.875" style="9" customWidth="1"/>
    <col min="4110" max="4110" width="45.5" style="9" customWidth="1"/>
    <col min="4111" max="4111" width="6.625" style="9" customWidth="1"/>
    <col min="4112" max="4112" width="13.875" style="9" customWidth="1"/>
    <col min="4113" max="4113" width="6.375" style="9" customWidth="1"/>
    <col min="4114" max="4114" width="21.875" style="9" customWidth="1"/>
    <col min="4115" max="4115" width="17" style="9" customWidth="1"/>
    <col min="4116" max="4116" width="15.625" style="9" customWidth="1"/>
    <col min="4117" max="4353" width="9" style="9"/>
    <col min="4354" max="4354" width="11.625" style="9" customWidth="1"/>
    <col min="4355" max="4355" width="9" style="9"/>
    <col min="4356" max="4356" width="2.625" style="9" customWidth="1"/>
    <col min="4357" max="4357" width="5.125" style="9" customWidth="1"/>
    <col min="4358" max="4358" width="12.375" style="9" customWidth="1"/>
    <col min="4359" max="4359" width="12.625" style="9" customWidth="1"/>
    <col min="4360" max="4360" width="40.5" style="9" customWidth="1"/>
    <col min="4361" max="4361" width="8.875" style="9" customWidth="1"/>
    <col min="4362" max="4363" width="9.875" style="9" bestFit="1" customWidth="1"/>
    <col min="4364" max="4364" width="5.875" style="9" customWidth="1"/>
    <col min="4365" max="4365" width="44.875" style="9" customWidth="1"/>
    <col min="4366" max="4366" width="45.5" style="9" customWidth="1"/>
    <col min="4367" max="4367" width="6.625" style="9" customWidth="1"/>
    <col min="4368" max="4368" width="13.875" style="9" customWidth="1"/>
    <col min="4369" max="4369" width="6.375" style="9" customWidth="1"/>
    <col min="4370" max="4370" width="21.875" style="9" customWidth="1"/>
    <col min="4371" max="4371" width="17" style="9" customWidth="1"/>
    <col min="4372" max="4372" width="15.625" style="9" customWidth="1"/>
    <col min="4373" max="4609" width="9" style="9"/>
    <col min="4610" max="4610" width="11.625" style="9" customWidth="1"/>
    <col min="4611" max="4611" width="9" style="9"/>
    <col min="4612" max="4612" width="2.625" style="9" customWidth="1"/>
    <col min="4613" max="4613" width="5.125" style="9" customWidth="1"/>
    <col min="4614" max="4614" width="12.375" style="9" customWidth="1"/>
    <col min="4615" max="4615" width="12.625" style="9" customWidth="1"/>
    <col min="4616" max="4616" width="40.5" style="9" customWidth="1"/>
    <col min="4617" max="4617" width="8.875" style="9" customWidth="1"/>
    <col min="4618" max="4619" width="9.875" style="9" bestFit="1" customWidth="1"/>
    <col min="4620" max="4620" width="5.875" style="9" customWidth="1"/>
    <col min="4621" max="4621" width="44.875" style="9" customWidth="1"/>
    <col min="4622" max="4622" width="45.5" style="9" customWidth="1"/>
    <col min="4623" max="4623" width="6.625" style="9" customWidth="1"/>
    <col min="4624" max="4624" width="13.875" style="9" customWidth="1"/>
    <col min="4625" max="4625" width="6.375" style="9" customWidth="1"/>
    <col min="4626" max="4626" width="21.875" style="9" customWidth="1"/>
    <col min="4627" max="4627" width="17" style="9" customWidth="1"/>
    <col min="4628" max="4628" width="15.625" style="9" customWidth="1"/>
    <col min="4629" max="4865" width="9" style="9"/>
    <col min="4866" max="4866" width="11.625" style="9" customWidth="1"/>
    <col min="4867" max="4867" width="9" style="9"/>
    <col min="4868" max="4868" width="2.625" style="9" customWidth="1"/>
    <col min="4869" max="4869" width="5.125" style="9" customWidth="1"/>
    <col min="4870" max="4870" width="12.375" style="9" customWidth="1"/>
    <col min="4871" max="4871" width="12.625" style="9" customWidth="1"/>
    <col min="4872" max="4872" width="40.5" style="9" customWidth="1"/>
    <col min="4873" max="4873" width="8.875" style="9" customWidth="1"/>
    <col min="4874" max="4875" width="9.875" style="9" bestFit="1" customWidth="1"/>
    <col min="4876" max="4876" width="5.875" style="9" customWidth="1"/>
    <col min="4877" max="4877" width="44.875" style="9" customWidth="1"/>
    <col min="4878" max="4878" width="45.5" style="9" customWidth="1"/>
    <col min="4879" max="4879" width="6.625" style="9" customWidth="1"/>
    <col min="4880" max="4880" width="13.875" style="9" customWidth="1"/>
    <col min="4881" max="4881" width="6.375" style="9" customWidth="1"/>
    <col min="4882" max="4882" width="21.875" style="9" customWidth="1"/>
    <col min="4883" max="4883" width="17" style="9" customWidth="1"/>
    <col min="4884" max="4884" width="15.625" style="9" customWidth="1"/>
    <col min="4885" max="5121" width="9" style="9"/>
    <col min="5122" max="5122" width="11.625" style="9" customWidth="1"/>
    <col min="5123" max="5123" width="9" style="9"/>
    <col min="5124" max="5124" width="2.625" style="9" customWidth="1"/>
    <col min="5125" max="5125" width="5.125" style="9" customWidth="1"/>
    <col min="5126" max="5126" width="12.375" style="9" customWidth="1"/>
    <col min="5127" max="5127" width="12.625" style="9" customWidth="1"/>
    <col min="5128" max="5128" width="40.5" style="9" customWidth="1"/>
    <col min="5129" max="5129" width="8.875" style="9" customWidth="1"/>
    <col min="5130" max="5131" width="9.875" style="9" bestFit="1" customWidth="1"/>
    <col min="5132" max="5132" width="5.875" style="9" customWidth="1"/>
    <col min="5133" max="5133" width="44.875" style="9" customWidth="1"/>
    <col min="5134" max="5134" width="45.5" style="9" customWidth="1"/>
    <col min="5135" max="5135" width="6.625" style="9" customWidth="1"/>
    <col min="5136" max="5136" width="13.875" style="9" customWidth="1"/>
    <col min="5137" max="5137" width="6.375" style="9" customWidth="1"/>
    <col min="5138" max="5138" width="21.875" style="9" customWidth="1"/>
    <col min="5139" max="5139" width="17" style="9" customWidth="1"/>
    <col min="5140" max="5140" width="15.625" style="9" customWidth="1"/>
    <col min="5141" max="5377" width="9" style="9"/>
    <col min="5378" max="5378" width="11.625" style="9" customWidth="1"/>
    <col min="5379" max="5379" width="9" style="9"/>
    <col min="5380" max="5380" width="2.625" style="9" customWidth="1"/>
    <col min="5381" max="5381" width="5.125" style="9" customWidth="1"/>
    <col min="5382" max="5382" width="12.375" style="9" customWidth="1"/>
    <col min="5383" max="5383" width="12.625" style="9" customWidth="1"/>
    <col min="5384" max="5384" width="40.5" style="9" customWidth="1"/>
    <col min="5385" max="5385" width="8.875" style="9" customWidth="1"/>
    <col min="5386" max="5387" width="9.875" style="9" bestFit="1" customWidth="1"/>
    <col min="5388" max="5388" width="5.875" style="9" customWidth="1"/>
    <col min="5389" max="5389" width="44.875" style="9" customWidth="1"/>
    <col min="5390" max="5390" width="45.5" style="9" customWidth="1"/>
    <col min="5391" max="5391" width="6.625" style="9" customWidth="1"/>
    <col min="5392" max="5392" width="13.875" style="9" customWidth="1"/>
    <col min="5393" max="5393" width="6.375" style="9" customWidth="1"/>
    <col min="5394" max="5394" width="21.875" style="9" customWidth="1"/>
    <col min="5395" max="5395" width="17" style="9" customWidth="1"/>
    <col min="5396" max="5396" width="15.625" style="9" customWidth="1"/>
    <col min="5397" max="5633" width="9" style="9"/>
    <col min="5634" max="5634" width="11.625" style="9" customWidth="1"/>
    <col min="5635" max="5635" width="9" style="9"/>
    <col min="5636" max="5636" width="2.625" style="9" customWidth="1"/>
    <col min="5637" max="5637" width="5.125" style="9" customWidth="1"/>
    <col min="5638" max="5638" width="12.375" style="9" customWidth="1"/>
    <col min="5639" max="5639" width="12.625" style="9" customWidth="1"/>
    <col min="5640" max="5640" width="40.5" style="9" customWidth="1"/>
    <col min="5641" max="5641" width="8.875" style="9" customWidth="1"/>
    <col min="5642" max="5643" width="9.875" style="9" bestFit="1" customWidth="1"/>
    <col min="5644" max="5644" width="5.875" style="9" customWidth="1"/>
    <col min="5645" max="5645" width="44.875" style="9" customWidth="1"/>
    <col min="5646" max="5646" width="45.5" style="9" customWidth="1"/>
    <col min="5647" max="5647" width="6.625" style="9" customWidth="1"/>
    <col min="5648" max="5648" width="13.875" style="9" customWidth="1"/>
    <col min="5649" max="5649" width="6.375" style="9" customWidth="1"/>
    <col min="5650" max="5650" width="21.875" style="9" customWidth="1"/>
    <col min="5651" max="5651" width="17" style="9" customWidth="1"/>
    <col min="5652" max="5652" width="15.625" style="9" customWidth="1"/>
    <col min="5653" max="5889" width="9" style="9"/>
    <col min="5890" max="5890" width="11.625" style="9" customWidth="1"/>
    <col min="5891" max="5891" width="9" style="9"/>
    <col min="5892" max="5892" width="2.625" style="9" customWidth="1"/>
    <col min="5893" max="5893" width="5.125" style="9" customWidth="1"/>
    <col min="5894" max="5894" width="12.375" style="9" customWidth="1"/>
    <col min="5895" max="5895" width="12.625" style="9" customWidth="1"/>
    <col min="5896" max="5896" width="40.5" style="9" customWidth="1"/>
    <col min="5897" max="5897" width="8.875" style="9" customWidth="1"/>
    <col min="5898" max="5899" width="9.875" style="9" bestFit="1" customWidth="1"/>
    <col min="5900" max="5900" width="5.875" style="9" customWidth="1"/>
    <col min="5901" max="5901" width="44.875" style="9" customWidth="1"/>
    <col min="5902" max="5902" width="45.5" style="9" customWidth="1"/>
    <col min="5903" max="5903" width="6.625" style="9" customWidth="1"/>
    <col min="5904" max="5904" width="13.875" style="9" customWidth="1"/>
    <col min="5905" max="5905" width="6.375" style="9" customWidth="1"/>
    <col min="5906" max="5906" width="21.875" style="9" customWidth="1"/>
    <col min="5907" max="5907" width="17" style="9" customWidth="1"/>
    <col min="5908" max="5908" width="15.625" style="9" customWidth="1"/>
    <col min="5909" max="6145" width="9" style="9"/>
    <col min="6146" max="6146" width="11.625" style="9" customWidth="1"/>
    <col min="6147" max="6147" width="9" style="9"/>
    <col min="6148" max="6148" width="2.625" style="9" customWidth="1"/>
    <col min="6149" max="6149" width="5.125" style="9" customWidth="1"/>
    <col min="6150" max="6150" width="12.375" style="9" customWidth="1"/>
    <col min="6151" max="6151" width="12.625" style="9" customWidth="1"/>
    <col min="6152" max="6152" width="40.5" style="9" customWidth="1"/>
    <col min="6153" max="6153" width="8.875" style="9" customWidth="1"/>
    <col min="6154" max="6155" width="9.875" style="9" bestFit="1" customWidth="1"/>
    <col min="6156" max="6156" width="5.875" style="9" customWidth="1"/>
    <col min="6157" max="6157" width="44.875" style="9" customWidth="1"/>
    <col min="6158" max="6158" width="45.5" style="9" customWidth="1"/>
    <col min="6159" max="6159" width="6.625" style="9" customWidth="1"/>
    <col min="6160" max="6160" width="13.875" style="9" customWidth="1"/>
    <col min="6161" max="6161" width="6.375" style="9" customWidth="1"/>
    <col min="6162" max="6162" width="21.875" style="9" customWidth="1"/>
    <col min="6163" max="6163" width="17" style="9" customWidth="1"/>
    <col min="6164" max="6164" width="15.625" style="9" customWidth="1"/>
    <col min="6165" max="6401" width="9" style="9"/>
    <col min="6402" max="6402" width="11.625" style="9" customWidth="1"/>
    <col min="6403" max="6403" width="9" style="9"/>
    <col min="6404" max="6404" width="2.625" style="9" customWidth="1"/>
    <col min="6405" max="6405" width="5.125" style="9" customWidth="1"/>
    <col min="6406" max="6406" width="12.375" style="9" customWidth="1"/>
    <col min="6407" max="6407" width="12.625" style="9" customWidth="1"/>
    <col min="6408" max="6408" width="40.5" style="9" customWidth="1"/>
    <col min="6409" max="6409" width="8.875" style="9" customWidth="1"/>
    <col min="6410" max="6411" width="9.875" style="9" bestFit="1" customWidth="1"/>
    <col min="6412" max="6412" width="5.875" style="9" customWidth="1"/>
    <col min="6413" max="6413" width="44.875" style="9" customWidth="1"/>
    <col min="6414" max="6414" width="45.5" style="9" customWidth="1"/>
    <col min="6415" max="6415" width="6.625" style="9" customWidth="1"/>
    <col min="6416" max="6416" width="13.875" style="9" customWidth="1"/>
    <col min="6417" max="6417" width="6.375" style="9" customWidth="1"/>
    <col min="6418" max="6418" width="21.875" style="9" customWidth="1"/>
    <col min="6419" max="6419" width="17" style="9" customWidth="1"/>
    <col min="6420" max="6420" width="15.625" style="9" customWidth="1"/>
    <col min="6421" max="6657" width="9" style="9"/>
    <col min="6658" max="6658" width="11.625" style="9" customWidth="1"/>
    <col min="6659" max="6659" width="9" style="9"/>
    <col min="6660" max="6660" width="2.625" style="9" customWidth="1"/>
    <col min="6661" max="6661" width="5.125" style="9" customWidth="1"/>
    <col min="6662" max="6662" width="12.375" style="9" customWidth="1"/>
    <col min="6663" max="6663" width="12.625" style="9" customWidth="1"/>
    <col min="6664" max="6664" width="40.5" style="9" customWidth="1"/>
    <col min="6665" max="6665" width="8.875" style="9" customWidth="1"/>
    <col min="6666" max="6667" width="9.875" style="9" bestFit="1" customWidth="1"/>
    <col min="6668" max="6668" width="5.875" style="9" customWidth="1"/>
    <col min="6669" max="6669" width="44.875" style="9" customWidth="1"/>
    <col min="6670" max="6670" width="45.5" style="9" customWidth="1"/>
    <col min="6671" max="6671" width="6.625" style="9" customWidth="1"/>
    <col min="6672" max="6672" width="13.875" style="9" customWidth="1"/>
    <col min="6673" max="6673" width="6.375" style="9" customWidth="1"/>
    <col min="6674" max="6674" width="21.875" style="9" customWidth="1"/>
    <col min="6675" max="6675" width="17" style="9" customWidth="1"/>
    <col min="6676" max="6676" width="15.625" style="9" customWidth="1"/>
    <col min="6677" max="6913" width="9" style="9"/>
    <col min="6914" max="6914" width="11.625" style="9" customWidth="1"/>
    <col min="6915" max="6915" width="9" style="9"/>
    <col min="6916" max="6916" width="2.625" style="9" customWidth="1"/>
    <col min="6917" max="6917" width="5.125" style="9" customWidth="1"/>
    <col min="6918" max="6918" width="12.375" style="9" customWidth="1"/>
    <col min="6919" max="6919" width="12.625" style="9" customWidth="1"/>
    <col min="6920" max="6920" width="40.5" style="9" customWidth="1"/>
    <col min="6921" max="6921" width="8.875" style="9" customWidth="1"/>
    <col min="6922" max="6923" width="9.875" style="9" bestFit="1" customWidth="1"/>
    <col min="6924" max="6924" width="5.875" style="9" customWidth="1"/>
    <col min="6925" max="6925" width="44.875" style="9" customWidth="1"/>
    <col min="6926" max="6926" width="45.5" style="9" customWidth="1"/>
    <col min="6927" max="6927" width="6.625" style="9" customWidth="1"/>
    <col min="6928" max="6928" width="13.875" style="9" customWidth="1"/>
    <col min="6929" max="6929" width="6.375" style="9" customWidth="1"/>
    <col min="6930" max="6930" width="21.875" style="9" customWidth="1"/>
    <col min="6931" max="6931" width="17" style="9" customWidth="1"/>
    <col min="6932" max="6932" width="15.625" style="9" customWidth="1"/>
    <col min="6933" max="7169" width="9" style="9"/>
    <col min="7170" max="7170" width="11.625" style="9" customWidth="1"/>
    <col min="7171" max="7171" width="9" style="9"/>
    <col min="7172" max="7172" width="2.625" style="9" customWidth="1"/>
    <col min="7173" max="7173" width="5.125" style="9" customWidth="1"/>
    <col min="7174" max="7174" width="12.375" style="9" customWidth="1"/>
    <col min="7175" max="7175" width="12.625" style="9" customWidth="1"/>
    <col min="7176" max="7176" width="40.5" style="9" customWidth="1"/>
    <col min="7177" max="7177" width="8.875" style="9" customWidth="1"/>
    <col min="7178" max="7179" width="9.875" style="9" bestFit="1" customWidth="1"/>
    <col min="7180" max="7180" width="5.875" style="9" customWidth="1"/>
    <col min="7181" max="7181" width="44.875" style="9" customWidth="1"/>
    <col min="7182" max="7182" width="45.5" style="9" customWidth="1"/>
    <col min="7183" max="7183" width="6.625" style="9" customWidth="1"/>
    <col min="7184" max="7184" width="13.875" style="9" customWidth="1"/>
    <col min="7185" max="7185" width="6.375" style="9" customWidth="1"/>
    <col min="7186" max="7186" width="21.875" style="9" customWidth="1"/>
    <col min="7187" max="7187" width="17" style="9" customWidth="1"/>
    <col min="7188" max="7188" width="15.625" style="9" customWidth="1"/>
    <col min="7189" max="7425" width="9" style="9"/>
    <col min="7426" max="7426" width="11.625" style="9" customWidth="1"/>
    <col min="7427" max="7427" width="9" style="9"/>
    <col min="7428" max="7428" width="2.625" style="9" customWidth="1"/>
    <col min="7429" max="7429" width="5.125" style="9" customWidth="1"/>
    <col min="7430" max="7430" width="12.375" style="9" customWidth="1"/>
    <col min="7431" max="7431" width="12.625" style="9" customWidth="1"/>
    <col min="7432" max="7432" width="40.5" style="9" customWidth="1"/>
    <col min="7433" max="7433" width="8.875" style="9" customWidth="1"/>
    <col min="7434" max="7435" width="9.875" style="9" bestFit="1" customWidth="1"/>
    <col min="7436" max="7436" width="5.875" style="9" customWidth="1"/>
    <col min="7437" max="7437" width="44.875" style="9" customWidth="1"/>
    <col min="7438" max="7438" width="45.5" style="9" customWidth="1"/>
    <col min="7439" max="7439" width="6.625" style="9" customWidth="1"/>
    <col min="7440" max="7440" width="13.875" style="9" customWidth="1"/>
    <col min="7441" max="7441" width="6.375" style="9" customWidth="1"/>
    <col min="7442" max="7442" width="21.875" style="9" customWidth="1"/>
    <col min="7443" max="7443" width="17" style="9" customWidth="1"/>
    <col min="7444" max="7444" width="15.625" style="9" customWidth="1"/>
    <col min="7445" max="7681" width="9" style="9"/>
    <col min="7682" max="7682" width="11.625" style="9" customWidth="1"/>
    <col min="7683" max="7683" width="9" style="9"/>
    <col min="7684" max="7684" width="2.625" style="9" customWidth="1"/>
    <col min="7685" max="7685" width="5.125" style="9" customWidth="1"/>
    <col min="7686" max="7686" width="12.375" style="9" customWidth="1"/>
    <col min="7687" max="7687" width="12.625" style="9" customWidth="1"/>
    <col min="7688" max="7688" width="40.5" style="9" customWidth="1"/>
    <col min="7689" max="7689" width="8.875" style="9" customWidth="1"/>
    <col min="7690" max="7691" width="9.875" style="9" bestFit="1" customWidth="1"/>
    <col min="7692" max="7692" width="5.875" style="9" customWidth="1"/>
    <col min="7693" max="7693" width="44.875" style="9" customWidth="1"/>
    <col min="7694" max="7694" width="45.5" style="9" customWidth="1"/>
    <col min="7695" max="7695" width="6.625" style="9" customWidth="1"/>
    <col min="7696" max="7696" width="13.875" style="9" customWidth="1"/>
    <col min="7697" max="7697" width="6.375" style="9" customWidth="1"/>
    <col min="7698" max="7698" width="21.875" style="9" customWidth="1"/>
    <col min="7699" max="7699" width="17" style="9" customWidth="1"/>
    <col min="7700" max="7700" width="15.625" style="9" customWidth="1"/>
    <col min="7701" max="7937" width="9" style="9"/>
    <col min="7938" max="7938" width="11.625" style="9" customWidth="1"/>
    <col min="7939" max="7939" width="9" style="9"/>
    <col min="7940" max="7940" width="2.625" style="9" customWidth="1"/>
    <col min="7941" max="7941" width="5.125" style="9" customWidth="1"/>
    <col min="7942" max="7942" width="12.375" style="9" customWidth="1"/>
    <col min="7943" max="7943" width="12.625" style="9" customWidth="1"/>
    <col min="7944" max="7944" width="40.5" style="9" customWidth="1"/>
    <col min="7945" max="7945" width="8.875" style="9" customWidth="1"/>
    <col min="7946" max="7947" width="9.875" style="9" bestFit="1" customWidth="1"/>
    <col min="7948" max="7948" width="5.875" style="9" customWidth="1"/>
    <col min="7949" max="7949" width="44.875" style="9" customWidth="1"/>
    <col min="7950" max="7950" width="45.5" style="9" customWidth="1"/>
    <col min="7951" max="7951" width="6.625" style="9" customWidth="1"/>
    <col min="7952" max="7952" width="13.875" style="9" customWidth="1"/>
    <col min="7953" max="7953" width="6.375" style="9" customWidth="1"/>
    <col min="7954" max="7954" width="21.875" style="9" customWidth="1"/>
    <col min="7955" max="7955" width="17" style="9" customWidth="1"/>
    <col min="7956" max="7956" width="15.625" style="9" customWidth="1"/>
    <col min="7957" max="8193" width="9" style="9"/>
    <col min="8194" max="8194" width="11.625" style="9" customWidth="1"/>
    <col min="8195" max="8195" width="9" style="9"/>
    <col min="8196" max="8196" width="2.625" style="9" customWidth="1"/>
    <col min="8197" max="8197" width="5.125" style="9" customWidth="1"/>
    <col min="8198" max="8198" width="12.375" style="9" customWidth="1"/>
    <col min="8199" max="8199" width="12.625" style="9" customWidth="1"/>
    <col min="8200" max="8200" width="40.5" style="9" customWidth="1"/>
    <col min="8201" max="8201" width="8.875" style="9" customWidth="1"/>
    <col min="8202" max="8203" width="9.875" style="9" bestFit="1" customWidth="1"/>
    <col min="8204" max="8204" width="5.875" style="9" customWidth="1"/>
    <col min="8205" max="8205" width="44.875" style="9" customWidth="1"/>
    <col min="8206" max="8206" width="45.5" style="9" customWidth="1"/>
    <col min="8207" max="8207" width="6.625" style="9" customWidth="1"/>
    <col min="8208" max="8208" width="13.875" style="9" customWidth="1"/>
    <col min="8209" max="8209" width="6.375" style="9" customWidth="1"/>
    <col min="8210" max="8210" width="21.875" style="9" customWidth="1"/>
    <col min="8211" max="8211" width="17" style="9" customWidth="1"/>
    <col min="8212" max="8212" width="15.625" style="9" customWidth="1"/>
    <col min="8213" max="8449" width="9" style="9"/>
    <col min="8450" max="8450" width="11.625" style="9" customWidth="1"/>
    <col min="8451" max="8451" width="9" style="9"/>
    <col min="8452" max="8452" width="2.625" style="9" customWidth="1"/>
    <col min="8453" max="8453" width="5.125" style="9" customWidth="1"/>
    <col min="8454" max="8454" width="12.375" style="9" customWidth="1"/>
    <col min="8455" max="8455" width="12.625" style="9" customWidth="1"/>
    <col min="8456" max="8456" width="40.5" style="9" customWidth="1"/>
    <col min="8457" max="8457" width="8.875" style="9" customWidth="1"/>
    <col min="8458" max="8459" width="9.875" style="9" bestFit="1" customWidth="1"/>
    <col min="8460" max="8460" width="5.875" style="9" customWidth="1"/>
    <col min="8461" max="8461" width="44.875" style="9" customWidth="1"/>
    <col min="8462" max="8462" width="45.5" style="9" customWidth="1"/>
    <col min="8463" max="8463" width="6.625" style="9" customWidth="1"/>
    <col min="8464" max="8464" width="13.875" style="9" customWidth="1"/>
    <col min="8465" max="8465" width="6.375" style="9" customWidth="1"/>
    <col min="8466" max="8466" width="21.875" style="9" customWidth="1"/>
    <col min="8467" max="8467" width="17" style="9" customWidth="1"/>
    <col min="8468" max="8468" width="15.625" style="9" customWidth="1"/>
    <col min="8469" max="8705" width="9" style="9"/>
    <col min="8706" max="8706" width="11.625" style="9" customWidth="1"/>
    <col min="8707" max="8707" width="9" style="9"/>
    <col min="8708" max="8708" width="2.625" style="9" customWidth="1"/>
    <col min="8709" max="8709" width="5.125" style="9" customWidth="1"/>
    <col min="8710" max="8710" width="12.375" style="9" customWidth="1"/>
    <col min="8711" max="8711" width="12.625" style="9" customWidth="1"/>
    <col min="8712" max="8712" width="40.5" style="9" customWidth="1"/>
    <col min="8713" max="8713" width="8.875" style="9" customWidth="1"/>
    <col min="8714" max="8715" width="9.875" style="9" bestFit="1" customWidth="1"/>
    <col min="8716" max="8716" width="5.875" style="9" customWidth="1"/>
    <col min="8717" max="8717" width="44.875" style="9" customWidth="1"/>
    <col min="8718" max="8718" width="45.5" style="9" customWidth="1"/>
    <col min="8719" max="8719" width="6.625" style="9" customWidth="1"/>
    <col min="8720" max="8720" width="13.875" style="9" customWidth="1"/>
    <col min="8721" max="8721" width="6.375" style="9" customWidth="1"/>
    <col min="8722" max="8722" width="21.875" style="9" customWidth="1"/>
    <col min="8723" max="8723" width="17" style="9" customWidth="1"/>
    <col min="8724" max="8724" width="15.625" style="9" customWidth="1"/>
    <col min="8725" max="8961" width="9" style="9"/>
    <col min="8962" max="8962" width="11.625" style="9" customWidth="1"/>
    <col min="8963" max="8963" width="9" style="9"/>
    <col min="8964" max="8964" width="2.625" style="9" customWidth="1"/>
    <col min="8965" max="8965" width="5.125" style="9" customWidth="1"/>
    <col min="8966" max="8966" width="12.375" style="9" customWidth="1"/>
    <col min="8967" max="8967" width="12.625" style="9" customWidth="1"/>
    <col min="8968" max="8968" width="40.5" style="9" customWidth="1"/>
    <col min="8969" max="8969" width="8.875" style="9" customWidth="1"/>
    <col min="8970" max="8971" width="9.875" style="9" bestFit="1" customWidth="1"/>
    <col min="8972" max="8972" width="5.875" style="9" customWidth="1"/>
    <col min="8973" max="8973" width="44.875" style="9" customWidth="1"/>
    <col min="8974" max="8974" width="45.5" style="9" customWidth="1"/>
    <col min="8975" max="8975" width="6.625" style="9" customWidth="1"/>
    <col min="8976" max="8976" width="13.875" style="9" customWidth="1"/>
    <col min="8977" max="8977" width="6.375" style="9" customWidth="1"/>
    <col min="8978" max="8978" width="21.875" style="9" customWidth="1"/>
    <col min="8979" max="8979" width="17" style="9" customWidth="1"/>
    <col min="8980" max="8980" width="15.625" style="9" customWidth="1"/>
    <col min="8981" max="9217" width="9" style="9"/>
    <col min="9218" max="9218" width="11.625" style="9" customWidth="1"/>
    <col min="9219" max="9219" width="9" style="9"/>
    <col min="9220" max="9220" width="2.625" style="9" customWidth="1"/>
    <col min="9221" max="9221" width="5.125" style="9" customWidth="1"/>
    <col min="9222" max="9222" width="12.375" style="9" customWidth="1"/>
    <col min="9223" max="9223" width="12.625" style="9" customWidth="1"/>
    <col min="9224" max="9224" width="40.5" style="9" customWidth="1"/>
    <col min="9225" max="9225" width="8.875" style="9" customWidth="1"/>
    <col min="9226" max="9227" width="9.875" style="9" bestFit="1" customWidth="1"/>
    <col min="9228" max="9228" width="5.875" style="9" customWidth="1"/>
    <col min="9229" max="9229" width="44.875" style="9" customWidth="1"/>
    <col min="9230" max="9230" width="45.5" style="9" customWidth="1"/>
    <col min="9231" max="9231" width="6.625" style="9" customWidth="1"/>
    <col min="9232" max="9232" width="13.875" style="9" customWidth="1"/>
    <col min="9233" max="9233" width="6.375" style="9" customWidth="1"/>
    <col min="9234" max="9234" width="21.875" style="9" customWidth="1"/>
    <col min="9235" max="9235" width="17" style="9" customWidth="1"/>
    <col min="9236" max="9236" width="15.625" style="9" customWidth="1"/>
    <col min="9237" max="9473" width="9" style="9"/>
    <col min="9474" max="9474" width="11.625" style="9" customWidth="1"/>
    <col min="9475" max="9475" width="9" style="9"/>
    <col min="9476" max="9476" width="2.625" style="9" customWidth="1"/>
    <col min="9477" max="9477" width="5.125" style="9" customWidth="1"/>
    <col min="9478" max="9478" width="12.375" style="9" customWidth="1"/>
    <col min="9479" max="9479" width="12.625" style="9" customWidth="1"/>
    <col min="9480" max="9480" width="40.5" style="9" customWidth="1"/>
    <col min="9481" max="9481" width="8.875" style="9" customWidth="1"/>
    <col min="9482" max="9483" width="9.875" style="9" bestFit="1" customWidth="1"/>
    <col min="9484" max="9484" width="5.875" style="9" customWidth="1"/>
    <col min="9485" max="9485" width="44.875" style="9" customWidth="1"/>
    <col min="9486" max="9486" width="45.5" style="9" customWidth="1"/>
    <col min="9487" max="9487" width="6.625" style="9" customWidth="1"/>
    <col min="9488" max="9488" width="13.875" style="9" customWidth="1"/>
    <col min="9489" max="9489" width="6.375" style="9" customWidth="1"/>
    <col min="9490" max="9490" width="21.875" style="9" customWidth="1"/>
    <col min="9491" max="9491" width="17" style="9" customWidth="1"/>
    <col min="9492" max="9492" width="15.625" style="9" customWidth="1"/>
    <col min="9493" max="9729" width="9" style="9"/>
    <col min="9730" max="9730" width="11.625" style="9" customWidth="1"/>
    <col min="9731" max="9731" width="9" style="9"/>
    <col min="9732" max="9732" width="2.625" style="9" customWidth="1"/>
    <col min="9733" max="9733" width="5.125" style="9" customWidth="1"/>
    <col min="9734" max="9734" width="12.375" style="9" customWidth="1"/>
    <col min="9735" max="9735" width="12.625" style="9" customWidth="1"/>
    <col min="9736" max="9736" width="40.5" style="9" customWidth="1"/>
    <col min="9737" max="9737" width="8.875" style="9" customWidth="1"/>
    <col min="9738" max="9739" width="9.875" style="9" bestFit="1" customWidth="1"/>
    <col min="9740" max="9740" width="5.875" style="9" customWidth="1"/>
    <col min="9741" max="9741" width="44.875" style="9" customWidth="1"/>
    <col min="9742" max="9742" width="45.5" style="9" customWidth="1"/>
    <col min="9743" max="9743" width="6.625" style="9" customWidth="1"/>
    <col min="9744" max="9744" width="13.875" style="9" customWidth="1"/>
    <col min="9745" max="9745" width="6.375" style="9" customWidth="1"/>
    <col min="9746" max="9746" width="21.875" style="9" customWidth="1"/>
    <col min="9747" max="9747" width="17" style="9" customWidth="1"/>
    <col min="9748" max="9748" width="15.625" style="9" customWidth="1"/>
    <col min="9749" max="9985" width="9" style="9"/>
    <col min="9986" max="9986" width="11.625" style="9" customWidth="1"/>
    <col min="9987" max="9987" width="9" style="9"/>
    <col min="9988" max="9988" width="2.625" style="9" customWidth="1"/>
    <col min="9989" max="9989" width="5.125" style="9" customWidth="1"/>
    <col min="9990" max="9990" width="12.375" style="9" customWidth="1"/>
    <col min="9991" max="9991" width="12.625" style="9" customWidth="1"/>
    <col min="9992" max="9992" width="40.5" style="9" customWidth="1"/>
    <col min="9993" max="9993" width="8.875" style="9" customWidth="1"/>
    <col min="9994" max="9995" width="9.875" style="9" bestFit="1" customWidth="1"/>
    <col min="9996" max="9996" width="5.875" style="9" customWidth="1"/>
    <col min="9997" max="9997" width="44.875" style="9" customWidth="1"/>
    <col min="9998" max="9998" width="45.5" style="9" customWidth="1"/>
    <col min="9999" max="9999" width="6.625" style="9" customWidth="1"/>
    <col min="10000" max="10000" width="13.875" style="9" customWidth="1"/>
    <col min="10001" max="10001" width="6.375" style="9" customWidth="1"/>
    <col min="10002" max="10002" width="21.875" style="9" customWidth="1"/>
    <col min="10003" max="10003" width="17" style="9" customWidth="1"/>
    <col min="10004" max="10004" width="15.625" style="9" customWidth="1"/>
    <col min="10005" max="10241" width="9" style="9"/>
    <col min="10242" max="10242" width="11.625" style="9" customWidth="1"/>
    <col min="10243" max="10243" width="9" style="9"/>
    <col min="10244" max="10244" width="2.625" style="9" customWidth="1"/>
    <col min="10245" max="10245" width="5.125" style="9" customWidth="1"/>
    <col min="10246" max="10246" width="12.375" style="9" customWidth="1"/>
    <col min="10247" max="10247" width="12.625" style="9" customWidth="1"/>
    <col min="10248" max="10248" width="40.5" style="9" customWidth="1"/>
    <col min="10249" max="10249" width="8.875" style="9" customWidth="1"/>
    <col min="10250" max="10251" width="9.875" style="9" bestFit="1" customWidth="1"/>
    <col min="10252" max="10252" width="5.875" style="9" customWidth="1"/>
    <col min="10253" max="10253" width="44.875" style="9" customWidth="1"/>
    <col min="10254" max="10254" width="45.5" style="9" customWidth="1"/>
    <col min="10255" max="10255" width="6.625" style="9" customWidth="1"/>
    <col min="10256" max="10256" width="13.875" style="9" customWidth="1"/>
    <col min="10257" max="10257" width="6.375" style="9" customWidth="1"/>
    <col min="10258" max="10258" width="21.875" style="9" customWidth="1"/>
    <col min="10259" max="10259" width="17" style="9" customWidth="1"/>
    <col min="10260" max="10260" width="15.625" style="9" customWidth="1"/>
    <col min="10261" max="10497" width="9" style="9"/>
    <col min="10498" max="10498" width="11.625" style="9" customWidth="1"/>
    <col min="10499" max="10499" width="9" style="9"/>
    <col min="10500" max="10500" width="2.625" style="9" customWidth="1"/>
    <col min="10501" max="10501" width="5.125" style="9" customWidth="1"/>
    <col min="10502" max="10502" width="12.375" style="9" customWidth="1"/>
    <col min="10503" max="10503" width="12.625" style="9" customWidth="1"/>
    <col min="10504" max="10504" width="40.5" style="9" customWidth="1"/>
    <col min="10505" max="10505" width="8.875" style="9" customWidth="1"/>
    <col min="10506" max="10507" width="9.875" style="9" bestFit="1" customWidth="1"/>
    <col min="10508" max="10508" width="5.875" style="9" customWidth="1"/>
    <col min="10509" max="10509" width="44.875" style="9" customWidth="1"/>
    <col min="10510" max="10510" width="45.5" style="9" customWidth="1"/>
    <col min="10511" max="10511" width="6.625" style="9" customWidth="1"/>
    <col min="10512" max="10512" width="13.875" style="9" customWidth="1"/>
    <col min="10513" max="10513" width="6.375" style="9" customWidth="1"/>
    <col min="10514" max="10514" width="21.875" style="9" customWidth="1"/>
    <col min="10515" max="10515" width="17" style="9" customWidth="1"/>
    <col min="10516" max="10516" width="15.625" style="9" customWidth="1"/>
    <col min="10517" max="10753" width="9" style="9"/>
    <col min="10754" max="10754" width="11.625" style="9" customWidth="1"/>
    <col min="10755" max="10755" width="9" style="9"/>
    <col min="10756" max="10756" width="2.625" style="9" customWidth="1"/>
    <col min="10757" max="10757" width="5.125" style="9" customWidth="1"/>
    <col min="10758" max="10758" width="12.375" style="9" customWidth="1"/>
    <col min="10759" max="10759" width="12.625" style="9" customWidth="1"/>
    <col min="10760" max="10760" width="40.5" style="9" customWidth="1"/>
    <col min="10761" max="10761" width="8.875" style="9" customWidth="1"/>
    <col min="10762" max="10763" width="9.875" style="9" bestFit="1" customWidth="1"/>
    <col min="10764" max="10764" width="5.875" style="9" customWidth="1"/>
    <col min="10765" max="10765" width="44.875" style="9" customWidth="1"/>
    <col min="10766" max="10766" width="45.5" style="9" customWidth="1"/>
    <col min="10767" max="10767" width="6.625" style="9" customWidth="1"/>
    <col min="10768" max="10768" width="13.875" style="9" customWidth="1"/>
    <col min="10769" max="10769" width="6.375" style="9" customWidth="1"/>
    <col min="10770" max="10770" width="21.875" style="9" customWidth="1"/>
    <col min="10771" max="10771" width="17" style="9" customWidth="1"/>
    <col min="10772" max="10772" width="15.625" style="9" customWidth="1"/>
    <col min="10773" max="11009" width="9" style="9"/>
    <col min="11010" max="11010" width="11.625" style="9" customWidth="1"/>
    <col min="11011" max="11011" width="9" style="9"/>
    <col min="11012" max="11012" width="2.625" style="9" customWidth="1"/>
    <col min="11013" max="11013" width="5.125" style="9" customWidth="1"/>
    <col min="11014" max="11014" width="12.375" style="9" customWidth="1"/>
    <col min="11015" max="11015" width="12.625" style="9" customWidth="1"/>
    <col min="11016" max="11016" width="40.5" style="9" customWidth="1"/>
    <col min="11017" max="11017" width="8.875" style="9" customWidth="1"/>
    <col min="11018" max="11019" width="9.875" style="9" bestFit="1" customWidth="1"/>
    <col min="11020" max="11020" width="5.875" style="9" customWidth="1"/>
    <col min="11021" max="11021" width="44.875" style="9" customWidth="1"/>
    <col min="11022" max="11022" width="45.5" style="9" customWidth="1"/>
    <col min="11023" max="11023" width="6.625" style="9" customWidth="1"/>
    <col min="11024" max="11024" width="13.875" style="9" customWidth="1"/>
    <col min="11025" max="11025" width="6.375" style="9" customWidth="1"/>
    <col min="11026" max="11026" width="21.875" style="9" customWidth="1"/>
    <col min="11027" max="11027" width="17" style="9" customWidth="1"/>
    <col min="11028" max="11028" width="15.625" style="9" customWidth="1"/>
    <col min="11029" max="11265" width="9" style="9"/>
    <col min="11266" max="11266" width="11.625" style="9" customWidth="1"/>
    <col min="11267" max="11267" width="9" style="9"/>
    <col min="11268" max="11268" width="2.625" style="9" customWidth="1"/>
    <col min="11269" max="11269" width="5.125" style="9" customWidth="1"/>
    <col min="11270" max="11270" width="12.375" style="9" customWidth="1"/>
    <col min="11271" max="11271" width="12.625" style="9" customWidth="1"/>
    <col min="11272" max="11272" width="40.5" style="9" customWidth="1"/>
    <col min="11273" max="11273" width="8.875" style="9" customWidth="1"/>
    <col min="11274" max="11275" width="9.875" style="9" bestFit="1" customWidth="1"/>
    <col min="11276" max="11276" width="5.875" style="9" customWidth="1"/>
    <col min="11277" max="11277" width="44.875" style="9" customWidth="1"/>
    <col min="11278" max="11278" width="45.5" style="9" customWidth="1"/>
    <col min="11279" max="11279" width="6.625" style="9" customWidth="1"/>
    <col min="11280" max="11280" width="13.875" style="9" customWidth="1"/>
    <col min="11281" max="11281" width="6.375" style="9" customWidth="1"/>
    <col min="11282" max="11282" width="21.875" style="9" customWidth="1"/>
    <col min="11283" max="11283" width="17" style="9" customWidth="1"/>
    <col min="11284" max="11284" width="15.625" style="9" customWidth="1"/>
    <col min="11285" max="11521" width="9" style="9"/>
    <col min="11522" max="11522" width="11.625" style="9" customWidth="1"/>
    <col min="11523" max="11523" width="9" style="9"/>
    <col min="11524" max="11524" width="2.625" style="9" customWidth="1"/>
    <col min="11525" max="11525" width="5.125" style="9" customWidth="1"/>
    <col min="11526" max="11526" width="12.375" style="9" customWidth="1"/>
    <col min="11527" max="11527" width="12.625" style="9" customWidth="1"/>
    <col min="11528" max="11528" width="40.5" style="9" customWidth="1"/>
    <col min="11529" max="11529" width="8.875" style="9" customWidth="1"/>
    <col min="11530" max="11531" width="9.875" style="9" bestFit="1" customWidth="1"/>
    <col min="11532" max="11532" width="5.875" style="9" customWidth="1"/>
    <col min="11533" max="11533" width="44.875" style="9" customWidth="1"/>
    <col min="11534" max="11534" width="45.5" style="9" customWidth="1"/>
    <col min="11535" max="11535" width="6.625" style="9" customWidth="1"/>
    <col min="11536" max="11536" width="13.875" style="9" customWidth="1"/>
    <col min="11537" max="11537" width="6.375" style="9" customWidth="1"/>
    <col min="11538" max="11538" width="21.875" style="9" customWidth="1"/>
    <col min="11539" max="11539" width="17" style="9" customWidth="1"/>
    <col min="11540" max="11540" width="15.625" style="9" customWidth="1"/>
    <col min="11541" max="11777" width="9" style="9"/>
    <col min="11778" max="11778" width="11.625" style="9" customWidth="1"/>
    <col min="11779" max="11779" width="9" style="9"/>
    <col min="11780" max="11780" width="2.625" style="9" customWidth="1"/>
    <col min="11781" max="11781" width="5.125" style="9" customWidth="1"/>
    <col min="11782" max="11782" width="12.375" style="9" customWidth="1"/>
    <col min="11783" max="11783" width="12.625" style="9" customWidth="1"/>
    <col min="11784" max="11784" width="40.5" style="9" customWidth="1"/>
    <col min="11785" max="11785" width="8.875" style="9" customWidth="1"/>
    <col min="11786" max="11787" width="9.875" style="9" bestFit="1" customWidth="1"/>
    <col min="11788" max="11788" width="5.875" style="9" customWidth="1"/>
    <col min="11789" max="11789" width="44.875" style="9" customWidth="1"/>
    <col min="11790" max="11790" width="45.5" style="9" customWidth="1"/>
    <col min="11791" max="11791" width="6.625" style="9" customWidth="1"/>
    <col min="11792" max="11792" width="13.875" style="9" customWidth="1"/>
    <col min="11793" max="11793" width="6.375" style="9" customWidth="1"/>
    <col min="11794" max="11794" width="21.875" style="9" customWidth="1"/>
    <col min="11795" max="11795" width="17" style="9" customWidth="1"/>
    <col min="11796" max="11796" width="15.625" style="9" customWidth="1"/>
    <col min="11797" max="12033" width="9" style="9"/>
    <col min="12034" max="12034" width="11.625" style="9" customWidth="1"/>
    <col min="12035" max="12035" width="9" style="9"/>
    <col min="12036" max="12036" width="2.625" style="9" customWidth="1"/>
    <col min="12037" max="12037" width="5.125" style="9" customWidth="1"/>
    <col min="12038" max="12038" width="12.375" style="9" customWidth="1"/>
    <col min="12039" max="12039" width="12.625" style="9" customWidth="1"/>
    <col min="12040" max="12040" width="40.5" style="9" customWidth="1"/>
    <col min="12041" max="12041" width="8.875" style="9" customWidth="1"/>
    <col min="12042" max="12043" width="9.875" style="9" bestFit="1" customWidth="1"/>
    <col min="12044" max="12044" width="5.875" style="9" customWidth="1"/>
    <col min="12045" max="12045" width="44.875" style="9" customWidth="1"/>
    <col min="12046" max="12046" width="45.5" style="9" customWidth="1"/>
    <col min="12047" max="12047" width="6.625" style="9" customWidth="1"/>
    <col min="12048" max="12048" width="13.875" style="9" customWidth="1"/>
    <col min="12049" max="12049" width="6.375" style="9" customWidth="1"/>
    <col min="12050" max="12050" width="21.875" style="9" customWidth="1"/>
    <col min="12051" max="12051" width="17" style="9" customWidth="1"/>
    <col min="12052" max="12052" width="15.625" style="9" customWidth="1"/>
    <col min="12053" max="12289" width="9" style="9"/>
    <col min="12290" max="12290" width="11.625" style="9" customWidth="1"/>
    <col min="12291" max="12291" width="9" style="9"/>
    <col min="12292" max="12292" width="2.625" style="9" customWidth="1"/>
    <col min="12293" max="12293" width="5.125" style="9" customWidth="1"/>
    <col min="12294" max="12294" width="12.375" style="9" customWidth="1"/>
    <col min="12295" max="12295" width="12.625" style="9" customWidth="1"/>
    <col min="12296" max="12296" width="40.5" style="9" customWidth="1"/>
    <col min="12297" max="12297" width="8.875" style="9" customWidth="1"/>
    <col min="12298" max="12299" width="9.875" style="9" bestFit="1" customWidth="1"/>
    <col min="12300" max="12300" width="5.875" style="9" customWidth="1"/>
    <col min="12301" max="12301" width="44.875" style="9" customWidth="1"/>
    <col min="12302" max="12302" width="45.5" style="9" customWidth="1"/>
    <col min="12303" max="12303" width="6.625" style="9" customWidth="1"/>
    <col min="12304" max="12304" width="13.875" style="9" customWidth="1"/>
    <col min="12305" max="12305" width="6.375" style="9" customWidth="1"/>
    <col min="12306" max="12306" width="21.875" style="9" customWidth="1"/>
    <col min="12307" max="12307" width="17" style="9" customWidth="1"/>
    <col min="12308" max="12308" width="15.625" style="9" customWidth="1"/>
    <col min="12309" max="12545" width="9" style="9"/>
    <col min="12546" max="12546" width="11.625" style="9" customWidth="1"/>
    <col min="12547" max="12547" width="9" style="9"/>
    <col min="12548" max="12548" width="2.625" style="9" customWidth="1"/>
    <col min="12549" max="12549" width="5.125" style="9" customWidth="1"/>
    <col min="12550" max="12550" width="12.375" style="9" customWidth="1"/>
    <col min="12551" max="12551" width="12.625" style="9" customWidth="1"/>
    <col min="12552" max="12552" width="40.5" style="9" customWidth="1"/>
    <col min="12553" max="12553" width="8.875" style="9" customWidth="1"/>
    <col min="12554" max="12555" width="9.875" style="9" bestFit="1" customWidth="1"/>
    <col min="12556" max="12556" width="5.875" style="9" customWidth="1"/>
    <col min="12557" max="12557" width="44.875" style="9" customWidth="1"/>
    <col min="12558" max="12558" width="45.5" style="9" customWidth="1"/>
    <col min="12559" max="12559" width="6.625" style="9" customWidth="1"/>
    <col min="12560" max="12560" width="13.875" style="9" customWidth="1"/>
    <col min="12561" max="12561" width="6.375" style="9" customWidth="1"/>
    <col min="12562" max="12562" width="21.875" style="9" customWidth="1"/>
    <col min="12563" max="12563" width="17" style="9" customWidth="1"/>
    <col min="12564" max="12564" width="15.625" style="9" customWidth="1"/>
    <col min="12565" max="12801" width="9" style="9"/>
    <col min="12802" max="12802" width="11.625" style="9" customWidth="1"/>
    <col min="12803" max="12803" width="9" style="9"/>
    <col min="12804" max="12804" width="2.625" style="9" customWidth="1"/>
    <col min="12805" max="12805" width="5.125" style="9" customWidth="1"/>
    <col min="12806" max="12806" width="12.375" style="9" customWidth="1"/>
    <col min="12807" max="12807" width="12.625" style="9" customWidth="1"/>
    <col min="12808" max="12808" width="40.5" style="9" customWidth="1"/>
    <col min="12809" max="12809" width="8.875" style="9" customWidth="1"/>
    <col min="12810" max="12811" width="9.875" style="9" bestFit="1" customWidth="1"/>
    <col min="12812" max="12812" width="5.875" style="9" customWidth="1"/>
    <col min="12813" max="12813" width="44.875" style="9" customWidth="1"/>
    <col min="12814" max="12814" width="45.5" style="9" customWidth="1"/>
    <col min="12815" max="12815" width="6.625" style="9" customWidth="1"/>
    <col min="12816" max="12816" width="13.875" style="9" customWidth="1"/>
    <col min="12817" max="12817" width="6.375" style="9" customWidth="1"/>
    <col min="12818" max="12818" width="21.875" style="9" customWidth="1"/>
    <col min="12819" max="12819" width="17" style="9" customWidth="1"/>
    <col min="12820" max="12820" width="15.625" style="9" customWidth="1"/>
    <col min="12821" max="13057" width="9" style="9"/>
    <col min="13058" max="13058" width="11.625" style="9" customWidth="1"/>
    <col min="13059" max="13059" width="9" style="9"/>
    <col min="13060" max="13060" width="2.625" style="9" customWidth="1"/>
    <col min="13061" max="13061" width="5.125" style="9" customWidth="1"/>
    <col min="13062" max="13062" width="12.375" style="9" customWidth="1"/>
    <col min="13063" max="13063" width="12.625" style="9" customWidth="1"/>
    <col min="13064" max="13064" width="40.5" style="9" customWidth="1"/>
    <col min="13065" max="13065" width="8.875" style="9" customWidth="1"/>
    <col min="13066" max="13067" width="9.875" style="9" bestFit="1" customWidth="1"/>
    <col min="13068" max="13068" width="5.875" style="9" customWidth="1"/>
    <col min="13069" max="13069" width="44.875" style="9" customWidth="1"/>
    <col min="13070" max="13070" width="45.5" style="9" customWidth="1"/>
    <col min="13071" max="13071" width="6.625" style="9" customWidth="1"/>
    <col min="13072" max="13072" width="13.875" style="9" customWidth="1"/>
    <col min="13073" max="13073" width="6.375" style="9" customWidth="1"/>
    <col min="13074" max="13074" width="21.875" style="9" customWidth="1"/>
    <col min="13075" max="13075" width="17" style="9" customWidth="1"/>
    <col min="13076" max="13076" width="15.625" style="9" customWidth="1"/>
    <col min="13077" max="13313" width="9" style="9"/>
    <col min="13314" max="13314" width="11.625" style="9" customWidth="1"/>
    <col min="13315" max="13315" width="9" style="9"/>
    <col min="13316" max="13316" width="2.625" style="9" customWidth="1"/>
    <col min="13317" max="13317" width="5.125" style="9" customWidth="1"/>
    <col min="13318" max="13318" width="12.375" style="9" customWidth="1"/>
    <col min="13319" max="13319" width="12.625" style="9" customWidth="1"/>
    <col min="13320" max="13320" width="40.5" style="9" customWidth="1"/>
    <col min="13321" max="13321" width="8.875" style="9" customWidth="1"/>
    <col min="13322" max="13323" width="9.875" style="9" bestFit="1" customWidth="1"/>
    <col min="13324" max="13324" width="5.875" style="9" customWidth="1"/>
    <col min="13325" max="13325" width="44.875" style="9" customWidth="1"/>
    <col min="13326" max="13326" width="45.5" style="9" customWidth="1"/>
    <col min="13327" max="13327" width="6.625" style="9" customWidth="1"/>
    <col min="13328" max="13328" width="13.875" style="9" customWidth="1"/>
    <col min="13329" max="13329" width="6.375" style="9" customWidth="1"/>
    <col min="13330" max="13330" width="21.875" style="9" customWidth="1"/>
    <col min="13331" max="13331" width="17" style="9" customWidth="1"/>
    <col min="13332" max="13332" width="15.625" style="9" customWidth="1"/>
    <col min="13333" max="13569" width="9" style="9"/>
    <col min="13570" max="13570" width="11.625" style="9" customWidth="1"/>
    <col min="13571" max="13571" width="9" style="9"/>
    <col min="13572" max="13572" width="2.625" style="9" customWidth="1"/>
    <col min="13573" max="13573" width="5.125" style="9" customWidth="1"/>
    <col min="13574" max="13574" width="12.375" style="9" customWidth="1"/>
    <col min="13575" max="13575" width="12.625" style="9" customWidth="1"/>
    <col min="13576" max="13576" width="40.5" style="9" customWidth="1"/>
    <col min="13577" max="13577" width="8.875" style="9" customWidth="1"/>
    <col min="13578" max="13579" width="9.875" style="9" bestFit="1" customWidth="1"/>
    <col min="13580" max="13580" width="5.875" style="9" customWidth="1"/>
    <col min="13581" max="13581" width="44.875" style="9" customWidth="1"/>
    <col min="13582" max="13582" width="45.5" style="9" customWidth="1"/>
    <col min="13583" max="13583" width="6.625" style="9" customWidth="1"/>
    <col min="13584" max="13584" width="13.875" style="9" customWidth="1"/>
    <col min="13585" max="13585" width="6.375" style="9" customWidth="1"/>
    <col min="13586" max="13586" width="21.875" style="9" customWidth="1"/>
    <col min="13587" max="13587" width="17" style="9" customWidth="1"/>
    <col min="13588" max="13588" width="15.625" style="9" customWidth="1"/>
    <col min="13589" max="13825" width="9" style="9"/>
    <col min="13826" max="13826" width="11.625" style="9" customWidth="1"/>
    <col min="13827" max="13827" width="9" style="9"/>
    <col min="13828" max="13828" width="2.625" style="9" customWidth="1"/>
    <col min="13829" max="13829" width="5.125" style="9" customWidth="1"/>
    <col min="13830" max="13830" width="12.375" style="9" customWidth="1"/>
    <col min="13831" max="13831" width="12.625" style="9" customWidth="1"/>
    <col min="13832" max="13832" width="40.5" style="9" customWidth="1"/>
    <col min="13833" max="13833" width="8.875" style="9" customWidth="1"/>
    <col min="13834" max="13835" width="9.875" style="9" bestFit="1" customWidth="1"/>
    <col min="13836" max="13836" width="5.875" style="9" customWidth="1"/>
    <col min="13837" max="13837" width="44.875" style="9" customWidth="1"/>
    <col min="13838" max="13838" width="45.5" style="9" customWidth="1"/>
    <col min="13839" max="13839" width="6.625" style="9" customWidth="1"/>
    <col min="13840" max="13840" width="13.875" style="9" customWidth="1"/>
    <col min="13841" max="13841" width="6.375" style="9" customWidth="1"/>
    <col min="13842" max="13842" width="21.875" style="9" customWidth="1"/>
    <col min="13843" max="13843" width="17" style="9" customWidth="1"/>
    <col min="13844" max="13844" width="15.625" style="9" customWidth="1"/>
    <col min="13845" max="14081" width="9" style="9"/>
    <col min="14082" max="14082" width="11.625" style="9" customWidth="1"/>
    <col min="14083" max="14083" width="9" style="9"/>
    <col min="14084" max="14084" width="2.625" style="9" customWidth="1"/>
    <col min="14085" max="14085" width="5.125" style="9" customWidth="1"/>
    <col min="14086" max="14086" width="12.375" style="9" customWidth="1"/>
    <col min="14087" max="14087" width="12.625" style="9" customWidth="1"/>
    <col min="14088" max="14088" width="40.5" style="9" customWidth="1"/>
    <col min="14089" max="14089" width="8.875" style="9" customWidth="1"/>
    <col min="14090" max="14091" width="9.875" style="9" bestFit="1" customWidth="1"/>
    <col min="14092" max="14092" width="5.875" style="9" customWidth="1"/>
    <col min="14093" max="14093" width="44.875" style="9" customWidth="1"/>
    <col min="14094" max="14094" width="45.5" style="9" customWidth="1"/>
    <col min="14095" max="14095" width="6.625" style="9" customWidth="1"/>
    <col min="14096" max="14096" width="13.875" style="9" customWidth="1"/>
    <col min="14097" max="14097" width="6.375" style="9" customWidth="1"/>
    <col min="14098" max="14098" width="21.875" style="9" customWidth="1"/>
    <col min="14099" max="14099" width="17" style="9" customWidth="1"/>
    <col min="14100" max="14100" width="15.625" style="9" customWidth="1"/>
    <col min="14101" max="14337" width="9" style="9"/>
    <col min="14338" max="14338" width="11.625" style="9" customWidth="1"/>
    <col min="14339" max="14339" width="9" style="9"/>
    <col min="14340" max="14340" width="2.625" style="9" customWidth="1"/>
    <col min="14341" max="14341" width="5.125" style="9" customWidth="1"/>
    <col min="14342" max="14342" width="12.375" style="9" customWidth="1"/>
    <col min="14343" max="14343" width="12.625" style="9" customWidth="1"/>
    <col min="14344" max="14344" width="40.5" style="9" customWidth="1"/>
    <col min="14345" max="14345" width="8.875" style="9" customWidth="1"/>
    <col min="14346" max="14347" width="9.875" style="9" bestFit="1" customWidth="1"/>
    <col min="14348" max="14348" width="5.875" style="9" customWidth="1"/>
    <col min="14349" max="14349" width="44.875" style="9" customWidth="1"/>
    <col min="14350" max="14350" width="45.5" style="9" customWidth="1"/>
    <col min="14351" max="14351" width="6.625" style="9" customWidth="1"/>
    <col min="14352" max="14352" width="13.875" style="9" customWidth="1"/>
    <col min="14353" max="14353" width="6.375" style="9" customWidth="1"/>
    <col min="14354" max="14354" width="21.875" style="9" customWidth="1"/>
    <col min="14355" max="14355" width="17" style="9" customWidth="1"/>
    <col min="14356" max="14356" width="15.625" style="9" customWidth="1"/>
    <col min="14357" max="14593" width="9" style="9"/>
    <col min="14594" max="14594" width="11.625" style="9" customWidth="1"/>
    <col min="14595" max="14595" width="9" style="9"/>
    <col min="14596" max="14596" width="2.625" style="9" customWidth="1"/>
    <col min="14597" max="14597" width="5.125" style="9" customWidth="1"/>
    <col min="14598" max="14598" width="12.375" style="9" customWidth="1"/>
    <col min="14599" max="14599" width="12.625" style="9" customWidth="1"/>
    <col min="14600" max="14600" width="40.5" style="9" customWidth="1"/>
    <col min="14601" max="14601" width="8.875" style="9" customWidth="1"/>
    <col min="14602" max="14603" width="9.875" style="9" bestFit="1" customWidth="1"/>
    <col min="14604" max="14604" width="5.875" style="9" customWidth="1"/>
    <col min="14605" max="14605" width="44.875" style="9" customWidth="1"/>
    <col min="14606" max="14606" width="45.5" style="9" customWidth="1"/>
    <col min="14607" max="14607" width="6.625" style="9" customWidth="1"/>
    <col min="14608" max="14608" width="13.875" style="9" customWidth="1"/>
    <col min="14609" max="14609" width="6.375" style="9" customWidth="1"/>
    <col min="14610" max="14610" width="21.875" style="9" customWidth="1"/>
    <col min="14611" max="14611" width="17" style="9" customWidth="1"/>
    <col min="14612" max="14612" width="15.625" style="9" customWidth="1"/>
    <col min="14613" max="14849" width="9" style="9"/>
    <col min="14850" max="14850" width="11.625" style="9" customWidth="1"/>
    <col min="14851" max="14851" width="9" style="9"/>
    <col min="14852" max="14852" width="2.625" style="9" customWidth="1"/>
    <col min="14853" max="14853" width="5.125" style="9" customWidth="1"/>
    <col min="14854" max="14854" width="12.375" style="9" customWidth="1"/>
    <col min="14855" max="14855" width="12.625" style="9" customWidth="1"/>
    <col min="14856" max="14856" width="40.5" style="9" customWidth="1"/>
    <col min="14857" max="14857" width="8.875" style="9" customWidth="1"/>
    <col min="14858" max="14859" width="9.875" style="9" bestFit="1" customWidth="1"/>
    <col min="14860" max="14860" width="5.875" style="9" customWidth="1"/>
    <col min="14861" max="14861" width="44.875" style="9" customWidth="1"/>
    <col min="14862" max="14862" width="45.5" style="9" customWidth="1"/>
    <col min="14863" max="14863" width="6.625" style="9" customWidth="1"/>
    <col min="14864" max="14864" width="13.875" style="9" customWidth="1"/>
    <col min="14865" max="14865" width="6.375" style="9" customWidth="1"/>
    <col min="14866" max="14866" width="21.875" style="9" customWidth="1"/>
    <col min="14867" max="14867" width="17" style="9" customWidth="1"/>
    <col min="14868" max="14868" width="15.625" style="9" customWidth="1"/>
    <col min="14869" max="15105" width="9" style="9"/>
    <col min="15106" max="15106" width="11.625" style="9" customWidth="1"/>
    <col min="15107" max="15107" width="9" style="9"/>
    <col min="15108" max="15108" width="2.625" style="9" customWidth="1"/>
    <col min="15109" max="15109" width="5.125" style="9" customWidth="1"/>
    <col min="15110" max="15110" width="12.375" style="9" customWidth="1"/>
    <col min="15111" max="15111" width="12.625" style="9" customWidth="1"/>
    <col min="15112" max="15112" width="40.5" style="9" customWidth="1"/>
    <col min="15113" max="15113" width="8.875" style="9" customWidth="1"/>
    <col min="15114" max="15115" width="9.875" style="9" bestFit="1" customWidth="1"/>
    <col min="15116" max="15116" width="5.875" style="9" customWidth="1"/>
    <col min="15117" max="15117" width="44.875" style="9" customWidth="1"/>
    <col min="15118" max="15118" width="45.5" style="9" customWidth="1"/>
    <col min="15119" max="15119" width="6.625" style="9" customWidth="1"/>
    <col min="15120" max="15120" width="13.875" style="9" customWidth="1"/>
    <col min="15121" max="15121" width="6.375" style="9" customWidth="1"/>
    <col min="15122" max="15122" width="21.875" style="9" customWidth="1"/>
    <col min="15123" max="15123" width="17" style="9" customWidth="1"/>
    <col min="15124" max="15124" width="15.625" style="9" customWidth="1"/>
    <col min="15125" max="15361" width="9" style="9"/>
    <col min="15362" max="15362" width="11.625" style="9" customWidth="1"/>
    <col min="15363" max="15363" width="9" style="9"/>
    <col min="15364" max="15364" width="2.625" style="9" customWidth="1"/>
    <col min="15365" max="15365" width="5.125" style="9" customWidth="1"/>
    <col min="15366" max="15366" width="12.375" style="9" customWidth="1"/>
    <col min="15367" max="15367" width="12.625" style="9" customWidth="1"/>
    <col min="15368" max="15368" width="40.5" style="9" customWidth="1"/>
    <col min="15369" max="15369" width="8.875" style="9" customWidth="1"/>
    <col min="15370" max="15371" width="9.875" style="9" bestFit="1" customWidth="1"/>
    <col min="15372" max="15372" width="5.875" style="9" customWidth="1"/>
    <col min="15373" max="15373" width="44.875" style="9" customWidth="1"/>
    <col min="15374" max="15374" width="45.5" style="9" customWidth="1"/>
    <col min="15375" max="15375" width="6.625" style="9" customWidth="1"/>
    <col min="15376" max="15376" width="13.875" style="9" customWidth="1"/>
    <col min="15377" max="15377" width="6.375" style="9" customWidth="1"/>
    <col min="15378" max="15378" width="21.875" style="9" customWidth="1"/>
    <col min="15379" max="15379" width="17" style="9" customWidth="1"/>
    <col min="15380" max="15380" width="15.625" style="9" customWidth="1"/>
    <col min="15381" max="15617" width="9" style="9"/>
    <col min="15618" max="15618" width="11.625" style="9" customWidth="1"/>
    <col min="15619" max="15619" width="9" style="9"/>
    <col min="15620" max="15620" width="2.625" style="9" customWidth="1"/>
    <col min="15621" max="15621" width="5.125" style="9" customWidth="1"/>
    <col min="15622" max="15622" width="12.375" style="9" customWidth="1"/>
    <col min="15623" max="15623" width="12.625" style="9" customWidth="1"/>
    <col min="15624" max="15624" width="40.5" style="9" customWidth="1"/>
    <col min="15625" max="15625" width="8.875" style="9" customWidth="1"/>
    <col min="15626" max="15627" width="9.875" style="9" bestFit="1" customWidth="1"/>
    <col min="15628" max="15628" width="5.875" style="9" customWidth="1"/>
    <col min="15629" max="15629" width="44.875" style="9" customWidth="1"/>
    <col min="15630" max="15630" width="45.5" style="9" customWidth="1"/>
    <col min="15631" max="15631" width="6.625" style="9" customWidth="1"/>
    <col min="15632" max="15632" width="13.875" style="9" customWidth="1"/>
    <col min="15633" max="15633" width="6.375" style="9" customWidth="1"/>
    <col min="15634" max="15634" width="21.875" style="9" customWidth="1"/>
    <col min="15635" max="15635" width="17" style="9" customWidth="1"/>
    <col min="15636" max="15636" width="15.625" style="9" customWidth="1"/>
    <col min="15637" max="15873" width="9" style="9"/>
    <col min="15874" max="15874" width="11.625" style="9" customWidth="1"/>
    <col min="15875" max="15875" width="9" style="9"/>
    <col min="15876" max="15876" width="2.625" style="9" customWidth="1"/>
    <col min="15877" max="15877" width="5.125" style="9" customWidth="1"/>
    <col min="15878" max="15878" width="12.375" style="9" customWidth="1"/>
    <col min="15879" max="15879" width="12.625" style="9" customWidth="1"/>
    <col min="15880" max="15880" width="40.5" style="9" customWidth="1"/>
    <col min="15881" max="15881" width="8.875" style="9" customWidth="1"/>
    <col min="15882" max="15883" width="9.875" style="9" bestFit="1" customWidth="1"/>
    <col min="15884" max="15884" width="5.875" style="9" customWidth="1"/>
    <col min="15885" max="15885" width="44.875" style="9" customWidth="1"/>
    <col min="15886" max="15886" width="45.5" style="9" customWidth="1"/>
    <col min="15887" max="15887" width="6.625" style="9" customWidth="1"/>
    <col min="15888" max="15888" width="13.875" style="9" customWidth="1"/>
    <col min="15889" max="15889" width="6.375" style="9" customWidth="1"/>
    <col min="15890" max="15890" width="21.875" style="9" customWidth="1"/>
    <col min="15891" max="15891" width="17" style="9" customWidth="1"/>
    <col min="15892" max="15892" width="15.625" style="9" customWidth="1"/>
    <col min="15893" max="16129" width="9" style="9"/>
    <col min="16130" max="16130" width="11.625" style="9" customWidth="1"/>
    <col min="16131" max="16131" width="9" style="9"/>
    <col min="16132" max="16132" width="2.625" style="9" customWidth="1"/>
    <col min="16133" max="16133" width="5.125" style="9" customWidth="1"/>
    <col min="16134" max="16134" width="12.375" style="9" customWidth="1"/>
    <col min="16135" max="16135" width="12.625" style="9" customWidth="1"/>
    <col min="16136" max="16136" width="40.5" style="9" customWidth="1"/>
    <col min="16137" max="16137" width="8.875" style="9" customWidth="1"/>
    <col min="16138" max="16139" width="9.875" style="9" bestFit="1" customWidth="1"/>
    <col min="16140" max="16140" width="5.875" style="9" customWidth="1"/>
    <col min="16141" max="16141" width="44.875" style="9" customWidth="1"/>
    <col min="16142" max="16142" width="45.5" style="9" customWidth="1"/>
    <col min="16143" max="16143" width="6.625" style="9" customWidth="1"/>
    <col min="16144" max="16144" width="13.875" style="9" customWidth="1"/>
    <col min="16145" max="16145" width="6.375" style="9" customWidth="1"/>
    <col min="16146" max="16146" width="21.875" style="9" customWidth="1"/>
    <col min="16147" max="16147" width="17" style="9" customWidth="1"/>
    <col min="16148" max="16148" width="15.625" style="9" customWidth="1"/>
    <col min="16149" max="16384" width="9" style="9"/>
  </cols>
  <sheetData>
    <row r="2" spans="1:20" ht="20.100000000000001" customHeight="1">
      <c r="E2" s="1" t="s">
        <v>0</v>
      </c>
      <c r="F2" s="1"/>
      <c r="G2" s="1"/>
      <c r="H2" s="13" t="s">
        <v>5213</v>
      </c>
      <c r="J2" s="4" t="s">
        <v>2</v>
      </c>
      <c r="K2" s="5"/>
      <c r="L2" s="6"/>
      <c r="M2" s="7">
        <f>SUM(K:K)</f>
        <v>30600</v>
      </c>
    </row>
    <row r="3" spans="1:20" ht="20.100000000000001" customHeight="1">
      <c r="E3" s="1" t="s">
        <v>3</v>
      </c>
      <c r="F3" s="1"/>
      <c r="G3" s="1"/>
      <c r="H3" s="13" t="s">
        <v>2522</v>
      </c>
    </row>
    <row r="4" spans="1:20" ht="20.100000000000001" customHeight="1">
      <c r="E4" s="1" t="s">
        <v>5</v>
      </c>
      <c r="F4" s="1"/>
      <c r="G4" s="1"/>
      <c r="H4" s="13" t="s">
        <v>5773</v>
      </c>
    </row>
    <row r="5" spans="1:20" ht="20.100000000000001" customHeight="1">
      <c r="E5" s="1" t="s">
        <v>6</v>
      </c>
      <c r="F5" s="1"/>
      <c r="G5" s="1"/>
      <c r="H5" s="16">
        <v>45272</v>
      </c>
      <c r="K5" s="1005"/>
      <c r="M5" s="1006" t="s">
        <v>2524</v>
      </c>
    </row>
    <row r="6" spans="1:20" ht="20.100000000000001" customHeight="1">
      <c r="E6" s="1" t="s">
        <v>7</v>
      </c>
      <c r="F6" s="1"/>
      <c r="G6" s="1"/>
      <c r="H6" s="16">
        <v>45273</v>
      </c>
      <c r="M6" s="1634"/>
    </row>
    <row r="8" spans="1:20" s="8" customFormat="1" ht="19.5" customHeight="1">
      <c r="A8" s="18" t="s">
        <v>860</v>
      </c>
      <c r="B8" s="809" t="s">
        <v>5215</v>
      </c>
      <c r="C8" s="809" t="s">
        <v>5216</v>
      </c>
      <c r="D8" s="18"/>
      <c r="E8" s="17" t="s">
        <v>8</v>
      </c>
      <c r="F8" s="17" t="s">
        <v>9</v>
      </c>
      <c r="G8" s="17" t="s">
        <v>10</v>
      </c>
      <c r="H8" s="18" t="s">
        <v>11</v>
      </c>
      <c r="I8" s="18" t="s">
        <v>12</v>
      </c>
      <c r="J8" s="18" t="s">
        <v>13</v>
      </c>
      <c r="K8" s="22" t="s">
        <v>14</v>
      </c>
      <c r="L8" s="22" t="s">
        <v>15</v>
      </c>
      <c r="M8" s="18" t="s">
        <v>16</v>
      </c>
      <c r="N8" s="18" t="s">
        <v>17</v>
      </c>
      <c r="O8" s="18" t="s">
        <v>18</v>
      </c>
      <c r="P8" s="30" t="s">
        <v>19</v>
      </c>
      <c r="Q8" s="17" t="s">
        <v>20</v>
      </c>
      <c r="R8" s="18" t="s">
        <v>21</v>
      </c>
      <c r="S8" s="30" t="s">
        <v>22</v>
      </c>
      <c r="T8" s="1009" t="s">
        <v>23</v>
      </c>
    </row>
    <row r="9" spans="1:20" s="8" customFormat="1" ht="19.5" customHeight="1">
      <c r="E9" s="17"/>
      <c r="F9" s="17"/>
      <c r="G9" s="17"/>
      <c r="H9" s="176"/>
      <c r="I9" s="177"/>
      <c r="J9" s="118"/>
      <c r="K9" s="118"/>
      <c r="L9" s="119"/>
      <c r="M9" s="209"/>
      <c r="N9" s="18"/>
      <c r="O9" s="18"/>
      <c r="P9" s="30"/>
      <c r="Q9" s="17"/>
      <c r="R9" s="18"/>
      <c r="S9" s="30"/>
      <c r="T9" s="1009"/>
    </row>
    <row r="10" spans="1:20" s="8" customFormat="1" ht="19.5" customHeight="1">
      <c r="E10" s="17"/>
      <c r="F10" s="17"/>
      <c r="G10" s="17"/>
      <c r="H10" s="176"/>
      <c r="I10" s="177"/>
      <c r="J10" s="118"/>
      <c r="K10" s="118"/>
      <c r="L10" s="119"/>
      <c r="M10" s="209"/>
      <c r="N10" s="18"/>
      <c r="O10" s="18"/>
      <c r="P10" s="30"/>
      <c r="Q10" s="17"/>
      <c r="R10" s="18"/>
      <c r="S10" s="30"/>
      <c r="T10" s="1009"/>
    </row>
    <row r="11" spans="1:20" ht="18" customHeight="1">
      <c r="E11" s="508" t="s">
        <v>1494</v>
      </c>
      <c r="F11" s="509"/>
      <c r="G11" s="509"/>
      <c r="H11" s="510"/>
      <c r="I11" s="107"/>
      <c r="J11" s="108"/>
      <c r="K11" s="118"/>
      <c r="L11" s="119"/>
      <c r="M11" s="120"/>
      <c r="N11" s="176"/>
      <c r="O11" s="866"/>
      <c r="P11" s="30"/>
      <c r="Q11" s="1009"/>
      <c r="R11" s="1034"/>
      <c r="S11" s="30"/>
      <c r="T11" s="23"/>
    </row>
    <row r="12" spans="1:20" ht="18" customHeight="1">
      <c r="A12" s="18" t="s">
        <v>5217</v>
      </c>
      <c r="B12" s="26">
        <f>+I12*C12</f>
        <v>0.06</v>
      </c>
      <c r="C12" s="26">
        <v>0.02</v>
      </c>
      <c r="D12" s="1635"/>
      <c r="E12" s="1019">
        <v>1</v>
      </c>
      <c r="F12" s="108" t="s">
        <v>2531</v>
      </c>
      <c r="G12" s="108" t="s">
        <v>2531</v>
      </c>
      <c r="H12" s="120" t="s">
        <v>5774</v>
      </c>
      <c r="I12" s="107">
        <v>3</v>
      </c>
      <c r="J12" s="539">
        <v>10200</v>
      </c>
      <c r="K12" s="118">
        <f>I12*J12</f>
        <v>30600</v>
      </c>
      <c r="L12" s="119"/>
      <c r="M12" s="120" t="s">
        <v>5219</v>
      </c>
      <c r="N12" s="120"/>
      <c r="O12" s="866"/>
      <c r="P12" s="30">
        <v>45252</v>
      </c>
      <c r="Q12" s="1009"/>
      <c r="R12" s="30">
        <v>45272</v>
      </c>
      <c r="S12" s="30">
        <v>45267</v>
      </c>
      <c r="T12" s="23">
        <v>45266</v>
      </c>
    </row>
    <row r="13" spans="1:20" ht="18" customHeight="1">
      <c r="E13" s="117"/>
      <c r="F13" s="17"/>
      <c r="G13" s="17"/>
      <c r="H13" s="321"/>
      <c r="I13" s="177"/>
      <c r="J13" s="118"/>
      <c r="K13" s="118"/>
      <c r="L13" s="208"/>
      <c r="M13" s="24"/>
      <c r="N13" s="176"/>
      <c r="O13" s="866"/>
      <c r="P13" s="30"/>
      <c r="Q13" s="1009"/>
      <c r="R13" s="30"/>
      <c r="S13" s="30"/>
      <c r="T13" s="23"/>
    </row>
    <row r="14" spans="1:20" ht="18" customHeight="1">
      <c r="C14" s="8">
        <f>SUM(B12:B14)</f>
        <v>0.06</v>
      </c>
      <c r="E14" s="117"/>
      <c r="F14" s="17"/>
      <c r="G14" s="118"/>
      <c r="H14" s="1040">
        <f>SUM(K12:K12)</f>
        <v>30600</v>
      </c>
      <c r="I14" s="177"/>
      <c r="J14" s="26"/>
      <c r="K14" s="26"/>
      <c r="L14" s="208"/>
      <c r="M14" s="24"/>
      <c r="N14" s="176"/>
      <c r="O14" s="866"/>
      <c r="P14" s="30"/>
      <c r="Q14" s="1009"/>
      <c r="R14" s="1034"/>
      <c r="S14" s="30"/>
      <c r="T14" s="23"/>
    </row>
    <row r="15" spans="1:20" s="8" customFormat="1" ht="19.5" customHeight="1">
      <c r="E15" s="17"/>
      <c r="F15" s="17"/>
      <c r="G15" s="17"/>
      <c r="H15" s="176"/>
      <c r="I15" s="779"/>
      <c r="J15" s="1636"/>
      <c r="K15" s="1637"/>
      <c r="L15" s="789"/>
      <c r="M15" s="1638"/>
      <c r="N15" s="1010"/>
      <c r="O15" s="1010"/>
      <c r="P15" s="1015"/>
      <c r="Q15" s="566"/>
      <c r="R15" s="1010"/>
      <c r="S15" s="1015"/>
      <c r="T15" s="1639"/>
    </row>
    <row r="16" spans="1:20" s="8" customFormat="1" ht="19.5" customHeight="1">
      <c r="E16" s="17"/>
      <c r="F16" s="17"/>
      <c r="G16" s="17"/>
      <c r="H16" s="176"/>
      <c r="I16" s="779"/>
      <c r="J16" s="1636"/>
      <c r="K16" s="1637"/>
      <c r="L16" s="789"/>
      <c r="M16" s="1638"/>
      <c r="N16" s="1010"/>
      <c r="O16" s="1010"/>
      <c r="P16" s="1015"/>
      <c r="Q16" s="566"/>
      <c r="R16" s="1010"/>
      <c r="S16" s="1015"/>
      <c r="T16" s="1639"/>
    </row>
    <row r="17" spans="1:20" ht="18" customHeight="1">
      <c r="E17" s="117"/>
      <c r="F17" s="108"/>
      <c r="G17" s="108"/>
      <c r="H17" s="108"/>
      <c r="I17" s="107"/>
      <c r="J17" s="108"/>
      <c r="K17" s="118"/>
      <c r="L17" s="119"/>
      <c r="M17" s="120"/>
      <c r="N17" s="176"/>
      <c r="O17" s="866"/>
      <c r="P17" s="30"/>
      <c r="Q17" s="1009"/>
      <c r="R17" s="1034"/>
      <c r="S17" s="30"/>
      <c r="T17" s="23"/>
    </row>
    <row r="18" spans="1:20" ht="18" customHeight="1">
      <c r="E18" s="117"/>
      <c r="F18" s="108"/>
      <c r="G18" s="108"/>
      <c r="H18" s="108"/>
      <c r="I18" s="107"/>
      <c r="J18" s="108"/>
      <c r="K18" s="118"/>
      <c r="L18" s="119"/>
      <c r="M18" s="120"/>
      <c r="N18" s="176"/>
      <c r="O18" s="866"/>
      <c r="P18" s="30"/>
      <c r="Q18" s="1009"/>
      <c r="R18" s="1034"/>
      <c r="S18" s="30"/>
      <c r="T18" s="23"/>
    </row>
    <row r="19" spans="1:20" ht="18" customHeight="1">
      <c r="E19" s="117"/>
      <c r="F19" s="108"/>
      <c r="G19" s="108"/>
      <c r="H19" s="108"/>
      <c r="I19" s="107"/>
      <c r="J19" s="108"/>
      <c r="K19" s="118"/>
      <c r="L19" s="119"/>
      <c r="M19" s="120"/>
      <c r="N19" s="176"/>
      <c r="O19" s="866"/>
      <c r="P19" s="30"/>
      <c r="Q19" s="1009"/>
      <c r="R19" s="1034"/>
      <c r="S19" s="30"/>
      <c r="T19" s="23"/>
    </row>
    <row r="20" spans="1:20" ht="18" customHeight="1">
      <c r="E20" s="117"/>
      <c r="F20" s="108"/>
      <c r="G20" s="108"/>
      <c r="H20" s="108"/>
      <c r="I20" s="107"/>
      <c r="J20" s="108"/>
      <c r="K20" s="118"/>
      <c r="L20" s="119"/>
      <c r="M20" s="120"/>
      <c r="N20" s="176"/>
      <c r="O20" s="866"/>
      <c r="P20" s="30"/>
      <c r="Q20" s="1009"/>
      <c r="R20" s="1034"/>
      <c r="S20" s="30"/>
      <c r="T20" s="23"/>
    </row>
    <row r="21" spans="1:20" ht="18" customHeight="1" thickBot="1">
      <c r="E21" s="117"/>
      <c r="F21" s="108"/>
      <c r="G21" s="108"/>
      <c r="H21" s="108"/>
      <c r="I21" s="107"/>
      <c r="J21" s="108"/>
      <c r="K21" s="118"/>
      <c r="L21" s="119"/>
      <c r="M21" s="120"/>
      <c r="N21" s="176"/>
      <c r="O21" s="866"/>
      <c r="P21" s="30"/>
      <c r="Q21" s="1009"/>
      <c r="R21" s="1034"/>
      <c r="S21" s="30"/>
      <c r="T21" s="23"/>
    </row>
    <row r="22" spans="1:20" ht="18" customHeight="1" thickBot="1">
      <c r="A22" s="1640" t="s">
        <v>5220</v>
      </c>
      <c r="B22" s="1641">
        <f>SUM(B10:B21)</f>
        <v>0.06</v>
      </c>
      <c r="C22" s="1642" t="s">
        <v>3381</v>
      </c>
      <c r="E22" s="117"/>
      <c r="F22" s="108"/>
      <c r="G22" s="108"/>
      <c r="H22" s="108"/>
      <c r="I22" s="107"/>
      <c r="J22" s="108"/>
      <c r="K22" s="118"/>
      <c r="L22" s="119"/>
      <c r="M22" s="120"/>
      <c r="N22" s="176"/>
      <c r="O22" s="866"/>
      <c r="P22" s="30"/>
      <c r="Q22" s="1009"/>
      <c r="R22" s="1034"/>
      <c r="S22" s="30"/>
      <c r="T22" s="23"/>
    </row>
    <row r="23" spans="1:20" ht="18" customHeight="1">
      <c r="E23" s="117"/>
      <c r="F23" s="108"/>
      <c r="G23" s="108"/>
      <c r="H23" s="108"/>
      <c r="I23" s="107"/>
      <c r="J23" s="108"/>
      <c r="K23" s="118"/>
      <c r="L23" s="119"/>
      <c r="M23" s="120"/>
      <c r="N23" s="176"/>
      <c r="O23" s="866"/>
      <c r="P23" s="30"/>
      <c r="Q23" s="1009"/>
      <c r="R23" s="1034"/>
      <c r="S23" s="30"/>
      <c r="T23" s="23"/>
    </row>
    <row r="24" spans="1:20" ht="18" customHeight="1">
      <c r="E24" s="117"/>
      <c r="F24" s="108"/>
      <c r="G24" s="108"/>
      <c r="H24" s="108"/>
      <c r="I24" s="107"/>
      <c r="J24" s="108"/>
      <c r="K24" s="118"/>
      <c r="L24" s="119"/>
      <c r="M24" s="120"/>
      <c r="N24" s="176"/>
      <c r="O24" s="866"/>
      <c r="P24" s="30"/>
      <c r="Q24" s="1009"/>
      <c r="R24" s="1034"/>
      <c r="S24" s="30"/>
      <c r="T24" s="23"/>
    </row>
    <row r="25" spans="1:20" ht="18" customHeight="1">
      <c r="E25" s="117"/>
      <c r="F25" s="108"/>
      <c r="G25" s="108"/>
      <c r="H25" s="108" t="s">
        <v>5221</v>
      </c>
      <c r="I25" s="107"/>
      <c r="J25" s="108">
        <v>80000</v>
      </c>
      <c r="K25" s="118">
        <f>I25*J25</f>
        <v>0</v>
      </c>
      <c r="L25" s="119"/>
      <c r="M25" s="120"/>
      <c r="N25" s="176"/>
      <c r="O25" s="866"/>
      <c r="P25" s="30"/>
      <c r="Q25" s="1009"/>
      <c r="R25" s="1034"/>
      <c r="S25" s="30"/>
      <c r="T25" s="23"/>
    </row>
    <row r="26" spans="1:20" ht="18" customHeight="1">
      <c r="E26" s="18"/>
      <c r="F26" s="17"/>
      <c r="G26" s="17"/>
      <c r="H26" s="176" t="s">
        <v>2559</v>
      </c>
      <c r="I26" s="177"/>
      <c r="J26" s="118">
        <v>50000</v>
      </c>
      <c r="K26" s="118">
        <f>I26*J26</f>
        <v>0</v>
      </c>
      <c r="L26" s="119"/>
      <c r="M26" s="358"/>
      <c r="N26" s="176"/>
      <c r="O26" s="866"/>
      <c r="P26" s="30"/>
      <c r="Q26" s="1009"/>
      <c r="R26" s="1034"/>
      <c r="S26" s="30"/>
      <c r="T26" s="23"/>
    </row>
    <row r="27" spans="1:20" ht="18" customHeight="1">
      <c r="E27" s="18"/>
      <c r="F27" s="18"/>
      <c r="G27" s="18"/>
      <c r="H27" s="176" t="s">
        <v>2560</v>
      </c>
      <c r="I27" s="177"/>
      <c r="J27" s="118">
        <v>5000</v>
      </c>
      <c r="K27" s="118">
        <f>I27*J27</f>
        <v>0</v>
      </c>
      <c r="L27" s="119"/>
      <c r="M27" s="358"/>
      <c r="N27" s="176"/>
      <c r="O27" s="866"/>
      <c r="P27" s="30"/>
      <c r="Q27" s="1009"/>
      <c r="R27" s="1034"/>
      <c r="S27" s="30"/>
      <c r="T27" s="23"/>
    </row>
    <row r="28" spans="1:20" ht="18" customHeight="1">
      <c r="E28" s="18"/>
      <c r="F28" s="18"/>
      <c r="G28" s="18"/>
      <c r="H28" s="176" t="s">
        <v>2562</v>
      </c>
      <c r="I28" s="118"/>
      <c r="J28" s="118"/>
      <c r="K28" s="118">
        <f>I28*J28</f>
        <v>0</v>
      </c>
      <c r="L28" s="119"/>
      <c r="M28" s="866"/>
      <c r="N28" s="176"/>
      <c r="O28" s="866"/>
      <c r="P28" s="30"/>
      <c r="Q28" s="1009"/>
      <c r="R28" s="1034"/>
      <c r="S28" s="30"/>
      <c r="T28" s="23"/>
    </row>
    <row r="29" spans="1:20" ht="18" customHeight="1">
      <c r="E29" s="18"/>
      <c r="F29" s="18"/>
      <c r="G29" s="18"/>
      <c r="H29" s="176"/>
      <c r="I29" s="118"/>
      <c r="J29" s="118"/>
      <c r="K29" s="118"/>
      <c r="L29" s="119"/>
      <c r="M29" s="866"/>
      <c r="N29" s="176"/>
      <c r="O29" s="866"/>
      <c r="P29" s="30"/>
      <c r="Q29" s="1009"/>
      <c r="R29" s="1034"/>
      <c r="S29" s="30"/>
      <c r="T29" s="23"/>
    </row>
    <row r="30" spans="1:20" ht="18" customHeight="1">
      <c r="E30" s="18"/>
      <c r="F30" s="18"/>
      <c r="G30" s="18"/>
      <c r="H30" s="176"/>
      <c r="I30" s="118"/>
      <c r="J30" s="118"/>
      <c r="K30" s="118"/>
      <c r="L30" s="119"/>
      <c r="M30" s="866"/>
      <c r="N30" s="176"/>
      <c r="O30" s="866"/>
      <c r="P30" s="30"/>
      <c r="Q30" s="1009"/>
      <c r="R30" s="1034"/>
      <c r="S30" s="30"/>
      <c r="T30" s="23"/>
    </row>
    <row r="31" spans="1:20" ht="18" customHeight="1">
      <c r="E31" s="18"/>
      <c r="F31" s="18"/>
      <c r="G31" s="18"/>
      <c r="H31" s="176"/>
      <c r="I31" s="118"/>
      <c r="J31" s="118"/>
      <c r="K31" s="118"/>
      <c r="L31" s="119"/>
      <c r="M31" s="866"/>
      <c r="N31" s="176"/>
      <c r="O31" s="866"/>
      <c r="P31" s="30"/>
      <c r="Q31" s="1009"/>
      <c r="R31" s="1034"/>
      <c r="S31" s="30"/>
      <c r="T31" s="23"/>
    </row>
    <row r="32" spans="1:20" ht="18" customHeight="1">
      <c r="E32" s="18"/>
      <c r="F32" s="18"/>
      <c r="G32" s="18"/>
      <c r="H32" s="176"/>
      <c r="I32" s="118"/>
      <c r="J32" s="118"/>
      <c r="K32" s="118"/>
      <c r="L32" s="119"/>
      <c r="M32" s="866"/>
      <c r="N32" s="176"/>
      <c r="O32" s="866"/>
      <c r="P32" s="30"/>
      <c r="Q32" s="1009"/>
      <c r="R32" s="1034"/>
      <c r="S32" s="30"/>
      <c r="T32" s="23"/>
    </row>
    <row r="33" spans="5:20" ht="18" customHeight="1">
      <c r="E33" s="18"/>
      <c r="F33" s="18"/>
      <c r="G33" s="18"/>
      <c r="H33" s="176"/>
      <c r="I33" s="118"/>
      <c r="J33" s="118"/>
      <c r="K33" s="118"/>
      <c r="L33" s="119"/>
      <c r="M33" s="866"/>
      <c r="N33" s="176"/>
      <c r="O33" s="866"/>
      <c r="P33" s="30"/>
      <c r="Q33" s="1009"/>
      <c r="R33" s="1034"/>
      <c r="S33" s="30"/>
      <c r="T33" s="23"/>
    </row>
    <row r="34" spans="5:20" ht="18" customHeight="1">
      <c r="E34" s="18"/>
      <c r="F34" s="18"/>
      <c r="G34" s="18"/>
      <c r="H34" s="176"/>
      <c r="I34" s="118"/>
      <c r="J34" s="118"/>
      <c r="K34" s="118"/>
      <c r="L34" s="119"/>
      <c r="M34" s="866"/>
      <c r="N34" s="176"/>
      <c r="O34" s="866"/>
      <c r="P34" s="30"/>
      <c r="Q34" s="1009"/>
      <c r="R34" s="1034"/>
      <c r="S34" s="30"/>
      <c r="T34" s="23"/>
    </row>
    <row r="35" spans="5:20" ht="18" customHeight="1">
      <c r="E35" s="18"/>
      <c r="F35" s="18"/>
      <c r="G35" s="18"/>
      <c r="H35" s="176"/>
      <c r="I35" s="118"/>
      <c r="J35" s="118"/>
      <c r="K35" s="118"/>
      <c r="L35" s="119"/>
      <c r="M35" s="866"/>
      <c r="N35" s="176"/>
      <c r="O35" s="866"/>
      <c r="P35" s="30"/>
      <c r="Q35" s="1009"/>
      <c r="R35" s="1034"/>
      <c r="S35" s="30"/>
      <c r="T35" s="23"/>
    </row>
    <row r="36" spans="5:20" ht="18" customHeight="1">
      <c r="E36" s="18"/>
      <c r="F36" s="18"/>
      <c r="G36" s="18"/>
      <c r="H36" s="176"/>
      <c r="I36" s="118"/>
      <c r="J36" s="118"/>
      <c r="K36" s="118"/>
      <c r="L36" s="119"/>
      <c r="M36" s="866"/>
      <c r="N36" s="176"/>
      <c r="O36" s="866"/>
      <c r="P36" s="30"/>
      <c r="Q36" s="1009"/>
      <c r="R36" s="1034"/>
      <c r="S36" s="30"/>
      <c r="T36" s="23"/>
    </row>
    <row r="37" spans="5:20" ht="18" customHeight="1">
      <c r="E37" s="18"/>
      <c r="F37" s="18"/>
      <c r="G37" s="18"/>
      <c r="H37" s="176"/>
      <c r="I37" s="118"/>
      <c r="J37" s="118"/>
      <c r="K37" s="118"/>
      <c r="L37" s="119"/>
      <c r="M37" s="866"/>
      <c r="N37" s="176"/>
      <c r="O37" s="866"/>
      <c r="P37" s="30"/>
      <c r="Q37" s="1009"/>
      <c r="R37" s="1034"/>
      <c r="S37" s="30"/>
      <c r="T37" s="23"/>
    </row>
    <row r="38" spans="5:20" ht="18" customHeight="1">
      <c r="E38" s="18"/>
      <c r="F38" s="17"/>
      <c r="G38" s="17"/>
      <c r="H38" s="176"/>
      <c r="I38" s="26"/>
      <c r="J38" s="118"/>
      <c r="K38" s="118"/>
      <c r="L38" s="118"/>
      <c r="M38" s="26"/>
      <c r="N38" s="26"/>
      <c r="O38" s="18"/>
      <c r="P38" s="30"/>
      <c r="Q38" s="26"/>
      <c r="R38" s="27"/>
      <c r="S38" s="30"/>
      <c r="T38" s="23"/>
    </row>
    <row r="39" spans="5:20" ht="18" customHeight="1">
      <c r="E39" s="18"/>
      <c r="F39" s="26"/>
      <c r="G39" s="26"/>
      <c r="H39" s="26"/>
      <c r="I39" s="26"/>
      <c r="J39" s="26"/>
      <c r="K39" s="26"/>
      <c r="L39" s="27"/>
      <c r="M39" s="26"/>
      <c r="N39" s="26"/>
      <c r="O39" s="18"/>
      <c r="P39" s="30"/>
      <c r="Q39" s="26"/>
      <c r="R39" s="27"/>
      <c r="S39" s="30"/>
      <c r="T39" s="1042"/>
    </row>
    <row r="40" spans="5:20" ht="18" customHeight="1">
      <c r="E40" s="18"/>
      <c r="F40" s="26"/>
      <c r="G40" s="26"/>
      <c r="H40" s="26"/>
      <c r="I40" s="26"/>
      <c r="J40" s="26"/>
      <c r="K40" s="26"/>
      <c r="L40" s="27"/>
      <c r="M40" s="26"/>
      <c r="N40" s="26"/>
      <c r="O40" s="18"/>
      <c r="P40" s="18"/>
      <c r="Q40" s="26"/>
      <c r="R40" s="27"/>
      <c r="S40" s="1042"/>
      <c r="T40" s="1042"/>
    </row>
    <row r="41" spans="5:20" ht="18" customHeight="1"/>
    <row r="42" spans="5:20" ht="18" customHeight="1"/>
    <row r="43" spans="5:20" ht="18" customHeight="1"/>
    <row r="44" spans="5:20" ht="18" customHeight="1"/>
    <row r="45" spans="5:20" ht="18" customHeight="1"/>
  </sheetData>
  <autoFilter ref="E8:R8" xr:uid="{2FBE2844-A9AC-4BDA-B349-C0A675474CE0}"/>
  <mergeCells count="7">
    <mergeCell ref="E11:H11"/>
    <mergeCell ref="E2:G2"/>
    <mergeCell ref="J2:L2"/>
    <mergeCell ref="E3:G3"/>
    <mergeCell ref="E4:G4"/>
    <mergeCell ref="E5:G5"/>
    <mergeCell ref="E6:G6"/>
  </mergeCells>
  <phoneticPr fontId="3"/>
  <dataValidations count="1">
    <dataValidation imeMode="hiragana" allowBlank="1" showInputMessage="1" showErrorMessage="1" sqref="M13:M14 JI13:JI14 TE13:TE14 ADA13:ADA14 AMW13:AMW14 AWS13:AWS14 BGO13:BGO14 BQK13:BQK14 CAG13:CAG14 CKC13:CKC14 CTY13:CTY14 DDU13:DDU14 DNQ13:DNQ14 DXM13:DXM14 EHI13:EHI14 ERE13:ERE14 FBA13:FBA14 FKW13:FKW14 FUS13:FUS14 GEO13:GEO14 GOK13:GOK14 GYG13:GYG14 HIC13:HIC14 HRY13:HRY14 IBU13:IBU14 ILQ13:ILQ14 IVM13:IVM14 JFI13:JFI14 JPE13:JPE14 JZA13:JZA14 KIW13:KIW14 KSS13:KSS14 LCO13:LCO14 LMK13:LMK14 LWG13:LWG14 MGC13:MGC14 MPY13:MPY14 MZU13:MZU14 NJQ13:NJQ14 NTM13:NTM14 ODI13:ODI14 ONE13:ONE14 OXA13:OXA14 PGW13:PGW14 PQS13:PQS14 QAO13:QAO14 QKK13:QKK14 QUG13:QUG14 REC13:REC14 RNY13:RNY14 RXU13:RXU14 SHQ13:SHQ14 SRM13:SRM14 TBI13:TBI14 TLE13:TLE14 TVA13:TVA14 UEW13:UEW14 UOS13:UOS14 UYO13:UYO14 VIK13:VIK14 VSG13:VSG14 WCC13:WCC14 WLY13:WLY14 WVU13:WVU14 M65549:M65550 JI65549:JI65550 TE65549:TE65550 ADA65549:ADA65550 AMW65549:AMW65550 AWS65549:AWS65550 BGO65549:BGO65550 BQK65549:BQK65550 CAG65549:CAG65550 CKC65549:CKC65550 CTY65549:CTY65550 DDU65549:DDU65550 DNQ65549:DNQ65550 DXM65549:DXM65550 EHI65549:EHI65550 ERE65549:ERE65550 FBA65549:FBA65550 FKW65549:FKW65550 FUS65549:FUS65550 GEO65549:GEO65550 GOK65549:GOK65550 GYG65549:GYG65550 HIC65549:HIC65550 HRY65549:HRY65550 IBU65549:IBU65550 ILQ65549:ILQ65550 IVM65549:IVM65550 JFI65549:JFI65550 JPE65549:JPE65550 JZA65549:JZA65550 KIW65549:KIW65550 KSS65549:KSS65550 LCO65549:LCO65550 LMK65549:LMK65550 LWG65549:LWG65550 MGC65549:MGC65550 MPY65549:MPY65550 MZU65549:MZU65550 NJQ65549:NJQ65550 NTM65549:NTM65550 ODI65549:ODI65550 ONE65549:ONE65550 OXA65549:OXA65550 PGW65549:PGW65550 PQS65549:PQS65550 QAO65549:QAO65550 QKK65549:QKK65550 QUG65549:QUG65550 REC65549:REC65550 RNY65549:RNY65550 RXU65549:RXU65550 SHQ65549:SHQ65550 SRM65549:SRM65550 TBI65549:TBI65550 TLE65549:TLE65550 TVA65549:TVA65550 UEW65549:UEW65550 UOS65549:UOS65550 UYO65549:UYO65550 VIK65549:VIK65550 VSG65549:VSG65550 WCC65549:WCC65550 WLY65549:WLY65550 WVU65549:WVU65550 M131085:M131086 JI131085:JI131086 TE131085:TE131086 ADA131085:ADA131086 AMW131085:AMW131086 AWS131085:AWS131086 BGO131085:BGO131086 BQK131085:BQK131086 CAG131085:CAG131086 CKC131085:CKC131086 CTY131085:CTY131086 DDU131085:DDU131086 DNQ131085:DNQ131086 DXM131085:DXM131086 EHI131085:EHI131086 ERE131085:ERE131086 FBA131085:FBA131086 FKW131085:FKW131086 FUS131085:FUS131086 GEO131085:GEO131086 GOK131085:GOK131086 GYG131085:GYG131086 HIC131085:HIC131086 HRY131085:HRY131086 IBU131085:IBU131086 ILQ131085:ILQ131086 IVM131085:IVM131086 JFI131085:JFI131086 JPE131085:JPE131086 JZA131085:JZA131086 KIW131085:KIW131086 KSS131085:KSS131086 LCO131085:LCO131086 LMK131085:LMK131086 LWG131085:LWG131086 MGC131085:MGC131086 MPY131085:MPY131086 MZU131085:MZU131086 NJQ131085:NJQ131086 NTM131085:NTM131086 ODI131085:ODI131086 ONE131085:ONE131086 OXA131085:OXA131086 PGW131085:PGW131086 PQS131085:PQS131086 QAO131085:QAO131086 QKK131085:QKK131086 QUG131085:QUG131086 REC131085:REC131086 RNY131085:RNY131086 RXU131085:RXU131086 SHQ131085:SHQ131086 SRM131085:SRM131086 TBI131085:TBI131086 TLE131085:TLE131086 TVA131085:TVA131086 UEW131085:UEW131086 UOS131085:UOS131086 UYO131085:UYO131086 VIK131085:VIK131086 VSG131085:VSG131086 WCC131085:WCC131086 WLY131085:WLY131086 WVU131085:WVU131086 M196621:M196622 JI196621:JI196622 TE196621:TE196622 ADA196621:ADA196622 AMW196621:AMW196622 AWS196621:AWS196622 BGO196621:BGO196622 BQK196621:BQK196622 CAG196621:CAG196622 CKC196621:CKC196622 CTY196621:CTY196622 DDU196621:DDU196622 DNQ196621:DNQ196622 DXM196621:DXM196622 EHI196621:EHI196622 ERE196621:ERE196622 FBA196621:FBA196622 FKW196621:FKW196622 FUS196621:FUS196622 GEO196621:GEO196622 GOK196621:GOK196622 GYG196621:GYG196622 HIC196621:HIC196622 HRY196621:HRY196622 IBU196621:IBU196622 ILQ196621:ILQ196622 IVM196621:IVM196622 JFI196621:JFI196622 JPE196621:JPE196622 JZA196621:JZA196622 KIW196621:KIW196622 KSS196621:KSS196622 LCO196621:LCO196622 LMK196621:LMK196622 LWG196621:LWG196622 MGC196621:MGC196622 MPY196621:MPY196622 MZU196621:MZU196622 NJQ196621:NJQ196622 NTM196621:NTM196622 ODI196621:ODI196622 ONE196621:ONE196622 OXA196621:OXA196622 PGW196621:PGW196622 PQS196621:PQS196622 QAO196621:QAO196622 QKK196621:QKK196622 QUG196621:QUG196622 REC196621:REC196622 RNY196621:RNY196622 RXU196621:RXU196622 SHQ196621:SHQ196622 SRM196621:SRM196622 TBI196621:TBI196622 TLE196621:TLE196622 TVA196621:TVA196622 UEW196621:UEW196622 UOS196621:UOS196622 UYO196621:UYO196622 VIK196621:VIK196622 VSG196621:VSG196622 WCC196621:WCC196622 WLY196621:WLY196622 WVU196621:WVU196622 M262157:M262158 JI262157:JI262158 TE262157:TE262158 ADA262157:ADA262158 AMW262157:AMW262158 AWS262157:AWS262158 BGO262157:BGO262158 BQK262157:BQK262158 CAG262157:CAG262158 CKC262157:CKC262158 CTY262157:CTY262158 DDU262157:DDU262158 DNQ262157:DNQ262158 DXM262157:DXM262158 EHI262157:EHI262158 ERE262157:ERE262158 FBA262157:FBA262158 FKW262157:FKW262158 FUS262157:FUS262158 GEO262157:GEO262158 GOK262157:GOK262158 GYG262157:GYG262158 HIC262157:HIC262158 HRY262157:HRY262158 IBU262157:IBU262158 ILQ262157:ILQ262158 IVM262157:IVM262158 JFI262157:JFI262158 JPE262157:JPE262158 JZA262157:JZA262158 KIW262157:KIW262158 KSS262157:KSS262158 LCO262157:LCO262158 LMK262157:LMK262158 LWG262157:LWG262158 MGC262157:MGC262158 MPY262157:MPY262158 MZU262157:MZU262158 NJQ262157:NJQ262158 NTM262157:NTM262158 ODI262157:ODI262158 ONE262157:ONE262158 OXA262157:OXA262158 PGW262157:PGW262158 PQS262157:PQS262158 QAO262157:QAO262158 QKK262157:QKK262158 QUG262157:QUG262158 REC262157:REC262158 RNY262157:RNY262158 RXU262157:RXU262158 SHQ262157:SHQ262158 SRM262157:SRM262158 TBI262157:TBI262158 TLE262157:TLE262158 TVA262157:TVA262158 UEW262157:UEW262158 UOS262157:UOS262158 UYO262157:UYO262158 VIK262157:VIK262158 VSG262157:VSG262158 WCC262157:WCC262158 WLY262157:WLY262158 WVU262157:WVU262158 M327693:M327694 JI327693:JI327694 TE327693:TE327694 ADA327693:ADA327694 AMW327693:AMW327694 AWS327693:AWS327694 BGO327693:BGO327694 BQK327693:BQK327694 CAG327693:CAG327694 CKC327693:CKC327694 CTY327693:CTY327694 DDU327693:DDU327694 DNQ327693:DNQ327694 DXM327693:DXM327694 EHI327693:EHI327694 ERE327693:ERE327694 FBA327693:FBA327694 FKW327693:FKW327694 FUS327693:FUS327694 GEO327693:GEO327694 GOK327693:GOK327694 GYG327693:GYG327694 HIC327693:HIC327694 HRY327693:HRY327694 IBU327693:IBU327694 ILQ327693:ILQ327694 IVM327693:IVM327694 JFI327693:JFI327694 JPE327693:JPE327694 JZA327693:JZA327694 KIW327693:KIW327694 KSS327693:KSS327694 LCO327693:LCO327694 LMK327693:LMK327694 LWG327693:LWG327694 MGC327693:MGC327694 MPY327693:MPY327694 MZU327693:MZU327694 NJQ327693:NJQ327694 NTM327693:NTM327694 ODI327693:ODI327694 ONE327693:ONE327694 OXA327693:OXA327694 PGW327693:PGW327694 PQS327693:PQS327694 QAO327693:QAO327694 QKK327693:QKK327694 QUG327693:QUG327694 REC327693:REC327694 RNY327693:RNY327694 RXU327693:RXU327694 SHQ327693:SHQ327694 SRM327693:SRM327694 TBI327693:TBI327694 TLE327693:TLE327694 TVA327693:TVA327694 UEW327693:UEW327694 UOS327693:UOS327694 UYO327693:UYO327694 VIK327693:VIK327694 VSG327693:VSG327694 WCC327693:WCC327694 WLY327693:WLY327694 WVU327693:WVU327694 M393229:M393230 JI393229:JI393230 TE393229:TE393230 ADA393229:ADA393230 AMW393229:AMW393230 AWS393229:AWS393230 BGO393229:BGO393230 BQK393229:BQK393230 CAG393229:CAG393230 CKC393229:CKC393230 CTY393229:CTY393230 DDU393229:DDU393230 DNQ393229:DNQ393230 DXM393229:DXM393230 EHI393229:EHI393230 ERE393229:ERE393230 FBA393229:FBA393230 FKW393229:FKW393230 FUS393229:FUS393230 GEO393229:GEO393230 GOK393229:GOK393230 GYG393229:GYG393230 HIC393229:HIC393230 HRY393229:HRY393230 IBU393229:IBU393230 ILQ393229:ILQ393230 IVM393229:IVM393230 JFI393229:JFI393230 JPE393229:JPE393230 JZA393229:JZA393230 KIW393229:KIW393230 KSS393229:KSS393230 LCO393229:LCO393230 LMK393229:LMK393230 LWG393229:LWG393230 MGC393229:MGC393230 MPY393229:MPY393230 MZU393229:MZU393230 NJQ393229:NJQ393230 NTM393229:NTM393230 ODI393229:ODI393230 ONE393229:ONE393230 OXA393229:OXA393230 PGW393229:PGW393230 PQS393229:PQS393230 QAO393229:QAO393230 QKK393229:QKK393230 QUG393229:QUG393230 REC393229:REC393230 RNY393229:RNY393230 RXU393229:RXU393230 SHQ393229:SHQ393230 SRM393229:SRM393230 TBI393229:TBI393230 TLE393229:TLE393230 TVA393229:TVA393230 UEW393229:UEW393230 UOS393229:UOS393230 UYO393229:UYO393230 VIK393229:VIK393230 VSG393229:VSG393230 WCC393229:WCC393230 WLY393229:WLY393230 WVU393229:WVU393230 M458765:M458766 JI458765:JI458766 TE458765:TE458766 ADA458765:ADA458766 AMW458765:AMW458766 AWS458765:AWS458766 BGO458765:BGO458766 BQK458765:BQK458766 CAG458765:CAG458766 CKC458765:CKC458766 CTY458765:CTY458766 DDU458765:DDU458766 DNQ458765:DNQ458766 DXM458765:DXM458766 EHI458765:EHI458766 ERE458765:ERE458766 FBA458765:FBA458766 FKW458765:FKW458766 FUS458765:FUS458766 GEO458765:GEO458766 GOK458765:GOK458766 GYG458765:GYG458766 HIC458765:HIC458766 HRY458765:HRY458766 IBU458765:IBU458766 ILQ458765:ILQ458766 IVM458765:IVM458766 JFI458765:JFI458766 JPE458765:JPE458766 JZA458765:JZA458766 KIW458765:KIW458766 KSS458765:KSS458766 LCO458765:LCO458766 LMK458765:LMK458766 LWG458765:LWG458766 MGC458765:MGC458766 MPY458765:MPY458766 MZU458765:MZU458766 NJQ458765:NJQ458766 NTM458765:NTM458766 ODI458765:ODI458766 ONE458765:ONE458766 OXA458765:OXA458766 PGW458765:PGW458766 PQS458765:PQS458766 QAO458765:QAO458766 QKK458765:QKK458766 QUG458765:QUG458766 REC458765:REC458766 RNY458765:RNY458766 RXU458765:RXU458766 SHQ458765:SHQ458766 SRM458765:SRM458766 TBI458765:TBI458766 TLE458765:TLE458766 TVA458765:TVA458766 UEW458765:UEW458766 UOS458765:UOS458766 UYO458765:UYO458766 VIK458765:VIK458766 VSG458765:VSG458766 WCC458765:WCC458766 WLY458765:WLY458766 WVU458765:WVU458766 M524301:M524302 JI524301:JI524302 TE524301:TE524302 ADA524301:ADA524302 AMW524301:AMW524302 AWS524301:AWS524302 BGO524301:BGO524302 BQK524301:BQK524302 CAG524301:CAG524302 CKC524301:CKC524302 CTY524301:CTY524302 DDU524301:DDU524302 DNQ524301:DNQ524302 DXM524301:DXM524302 EHI524301:EHI524302 ERE524301:ERE524302 FBA524301:FBA524302 FKW524301:FKW524302 FUS524301:FUS524302 GEO524301:GEO524302 GOK524301:GOK524302 GYG524301:GYG524302 HIC524301:HIC524302 HRY524301:HRY524302 IBU524301:IBU524302 ILQ524301:ILQ524302 IVM524301:IVM524302 JFI524301:JFI524302 JPE524301:JPE524302 JZA524301:JZA524302 KIW524301:KIW524302 KSS524301:KSS524302 LCO524301:LCO524302 LMK524301:LMK524302 LWG524301:LWG524302 MGC524301:MGC524302 MPY524301:MPY524302 MZU524301:MZU524302 NJQ524301:NJQ524302 NTM524301:NTM524302 ODI524301:ODI524302 ONE524301:ONE524302 OXA524301:OXA524302 PGW524301:PGW524302 PQS524301:PQS524302 QAO524301:QAO524302 QKK524301:QKK524302 QUG524301:QUG524302 REC524301:REC524302 RNY524301:RNY524302 RXU524301:RXU524302 SHQ524301:SHQ524302 SRM524301:SRM524302 TBI524301:TBI524302 TLE524301:TLE524302 TVA524301:TVA524302 UEW524301:UEW524302 UOS524301:UOS524302 UYO524301:UYO524302 VIK524301:VIK524302 VSG524301:VSG524302 WCC524301:WCC524302 WLY524301:WLY524302 WVU524301:WVU524302 M589837:M589838 JI589837:JI589838 TE589837:TE589838 ADA589837:ADA589838 AMW589837:AMW589838 AWS589837:AWS589838 BGO589837:BGO589838 BQK589837:BQK589838 CAG589837:CAG589838 CKC589837:CKC589838 CTY589837:CTY589838 DDU589837:DDU589838 DNQ589837:DNQ589838 DXM589837:DXM589838 EHI589837:EHI589838 ERE589837:ERE589838 FBA589837:FBA589838 FKW589837:FKW589838 FUS589837:FUS589838 GEO589837:GEO589838 GOK589837:GOK589838 GYG589837:GYG589838 HIC589837:HIC589838 HRY589837:HRY589838 IBU589837:IBU589838 ILQ589837:ILQ589838 IVM589837:IVM589838 JFI589837:JFI589838 JPE589837:JPE589838 JZA589837:JZA589838 KIW589837:KIW589838 KSS589837:KSS589838 LCO589837:LCO589838 LMK589837:LMK589838 LWG589837:LWG589838 MGC589837:MGC589838 MPY589837:MPY589838 MZU589837:MZU589838 NJQ589837:NJQ589838 NTM589837:NTM589838 ODI589837:ODI589838 ONE589837:ONE589838 OXA589837:OXA589838 PGW589837:PGW589838 PQS589837:PQS589838 QAO589837:QAO589838 QKK589837:QKK589838 QUG589837:QUG589838 REC589837:REC589838 RNY589837:RNY589838 RXU589837:RXU589838 SHQ589837:SHQ589838 SRM589837:SRM589838 TBI589837:TBI589838 TLE589837:TLE589838 TVA589837:TVA589838 UEW589837:UEW589838 UOS589837:UOS589838 UYO589837:UYO589838 VIK589837:VIK589838 VSG589837:VSG589838 WCC589837:WCC589838 WLY589837:WLY589838 WVU589837:WVU589838 M655373:M655374 JI655373:JI655374 TE655373:TE655374 ADA655373:ADA655374 AMW655373:AMW655374 AWS655373:AWS655374 BGO655373:BGO655374 BQK655373:BQK655374 CAG655373:CAG655374 CKC655373:CKC655374 CTY655373:CTY655374 DDU655373:DDU655374 DNQ655373:DNQ655374 DXM655373:DXM655374 EHI655373:EHI655374 ERE655373:ERE655374 FBA655373:FBA655374 FKW655373:FKW655374 FUS655373:FUS655374 GEO655373:GEO655374 GOK655373:GOK655374 GYG655373:GYG655374 HIC655373:HIC655374 HRY655373:HRY655374 IBU655373:IBU655374 ILQ655373:ILQ655374 IVM655373:IVM655374 JFI655373:JFI655374 JPE655373:JPE655374 JZA655373:JZA655374 KIW655373:KIW655374 KSS655373:KSS655374 LCO655373:LCO655374 LMK655373:LMK655374 LWG655373:LWG655374 MGC655373:MGC655374 MPY655373:MPY655374 MZU655373:MZU655374 NJQ655373:NJQ655374 NTM655373:NTM655374 ODI655373:ODI655374 ONE655373:ONE655374 OXA655373:OXA655374 PGW655373:PGW655374 PQS655373:PQS655374 QAO655373:QAO655374 QKK655373:QKK655374 QUG655373:QUG655374 REC655373:REC655374 RNY655373:RNY655374 RXU655373:RXU655374 SHQ655373:SHQ655374 SRM655373:SRM655374 TBI655373:TBI655374 TLE655373:TLE655374 TVA655373:TVA655374 UEW655373:UEW655374 UOS655373:UOS655374 UYO655373:UYO655374 VIK655373:VIK655374 VSG655373:VSG655374 WCC655373:WCC655374 WLY655373:WLY655374 WVU655373:WVU655374 M720909:M720910 JI720909:JI720910 TE720909:TE720910 ADA720909:ADA720910 AMW720909:AMW720910 AWS720909:AWS720910 BGO720909:BGO720910 BQK720909:BQK720910 CAG720909:CAG720910 CKC720909:CKC720910 CTY720909:CTY720910 DDU720909:DDU720910 DNQ720909:DNQ720910 DXM720909:DXM720910 EHI720909:EHI720910 ERE720909:ERE720910 FBA720909:FBA720910 FKW720909:FKW720910 FUS720909:FUS720910 GEO720909:GEO720910 GOK720909:GOK720910 GYG720909:GYG720910 HIC720909:HIC720910 HRY720909:HRY720910 IBU720909:IBU720910 ILQ720909:ILQ720910 IVM720909:IVM720910 JFI720909:JFI720910 JPE720909:JPE720910 JZA720909:JZA720910 KIW720909:KIW720910 KSS720909:KSS720910 LCO720909:LCO720910 LMK720909:LMK720910 LWG720909:LWG720910 MGC720909:MGC720910 MPY720909:MPY720910 MZU720909:MZU720910 NJQ720909:NJQ720910 NTM720909:NTM720910 ODI720909:ODI720910 ONE720909:ONE720910 OXA720909:OXA720910 PGW720909:PGW720910 PQS720909:PQS720910 QAO720909:QAO720910 QKK720909:QKK720910 QUG720909:QUG720910 REC720909:REC720910 RNY720909:RNY720910 RXU720909:RXU720910 SHQ720909:SHQ720910 SRM720909:SRM720910 TBI720909:TBI720910 TLE720909:TLE720910 TVA720909:TVA720910 UEW720909:UEW720910 UOS720909:UOS720910 UYO720909:UYO720910 VIK720909:VIK720910 VSG720909:VSG720910 WCC720909:WCC720910 WLY720909:WLY720910 WVU720909:WVU720910 M786445:M786446 JI786445:JI786446 TE786445:TE786446 ADA786445:ADA786446 AMW786445:AMW786446 AWS786445:AWS786446 BGO786445:BGO786446 BQK786445:BQK786446 CAG786445:CAG786446 CKC786445:CKC786446 CTY786445:CTY786446 DDU786445:DDU786446 DNQ786445:DNQ786446 DXM786445:DXM786446 EHI786445:EHI786446 ERE786445:ERE786446 FBA786445:FBA786446 FKW786445:FKW786446 FUS786445:FUS786446 GEO786445:GEO786446 GOK786445:GOK786446 GYG786445:GYG786446 HIC786445:HIC786446 HRY786445:HRY786446 IBU786445:IBU786446 ILQ786445:ILQ786446 IVM786445:IVM786446 JFI786445:JFI786446 JPE786445:JPE786446 JZA786445:JZA786446 KIW786445:KIW786446 KSS786445:KSS786446 LCO786445:LCO786446 LMK786445:LMK786446 LWG786445:LWG786446 MGC786445:MGC786446 MPY786445:MPY786446 MZU786445:MZU786446 NJQ786445:NJQ786446 NTM786445:NTM786446 ODI786445:ODI786446 ONE786445:ONE786446 OXA786445:OXA786446 PGW786445:PGW786446 PQS786445:PQS786446 QAO786445:QAO786446 QKK786445:QKK786446 QUG786445:QUG786446 REC786445:REC786446 RNY786445:RNY786446 RXU786445:RXU786446 SHQ786445:SHQ786446 SRM786445:SRM786446 TBI786445:TBI786446 TLE786445:TLE786446 TVA786445:TVA786446 UEW786445:UEW786446 UOS786445:UOS786446 UYO786445:UYO786446 VIK786445:VIK786446 VSG786445:VSG786446 WCC786445:WCC786446 WLY786445:WLY786446 WVU786445:WVU786446 M851981:M851982 JI851981:JI851982 TE851981:TE851982 ADA851981:ADA851982 AMW851981:AMW851982 AWS851981:AWS851982 BGO851981:BGO851982 BQK851981:BQK851982 CAG851981:CAG851982 CKC851981:CKC851982 CTY851981:CTY851982 DDU851981:DDU851982 DNQ851981:DNQ851982 DXM851981:DXM851982 EHI851981:EHI851982 ERE851981:ERE851982 FBA851981:FBA851982 FKW851981:FKW851982 FUS851981:FUS851982 GEO851981:GEO851982 GOK851981:GOK851982 GYG851981:GYG851982 HIC851981:HIC851982 HRY851981:HRY851982 IBU851981:IBU851982 ILQ851981:ILQ851982 IVM851981:IVM851982 JFI851981:JFI851982 JPE851981:JPE851982 JZA851981:JZA851982 KIW851981:KIW851982 KSS851981:KSS851982 LCO851981:LCO851982 LMK851981:LMK851982 LWG851981:LWG851982 MGC851981:MGC851982 MPY851981:MPY851982 MZU851981:MZU851982 NJQ851981:NJQ851982 NTM851981:NTM851982 ODI851981:ODI851982 ONE851981:ONE851982 OXA851981:OXA851982 PGW851981:PGW851982 PQS851981:PQS851982 QAO851981:QAO851982 QKK851981:QKK851982 QUG851981:QUG851982 REC851981:REC851982 RNY851981:RNY851982 RXU851981:RXU851982 SHQ851981:SHQ851982 SRM851981:SRM851982 TBI851981:TBI851982 TLE851981:TLE851982 TVA851981:TVA851982 UEW851981:UEW851982 UOS851981:UOS851982 UYO851981:UYO851982 VIK851981:VIK851982 VSG851981:VSG851982 WCC851981:WCC851982 WLY851981:WLY851982 WVU851981:WVU851982 M917517:M917518 JI917517:JI917518 TE917517:TE917518 ADA917517:ADA917518 AMW917517:AMW917518 AWS917517:AWS917518 BGO917517:BGO917518 BQK917517:BQK917518 CAG917517:CAG917518 CKC917517:CKC917518 CTY917517:CTY917518 DDU917517:DDU917518 DNQ917517:DNQ917518 DXM917517:DXM917518 EHI917517:EHI917518 ERE917517:ERE917518 FBA917517:FBA917518 FKW917517:FKW917518 FUS917517:FUS917518 GEO917517:GEO917518 GOK917517:GOK917518 GYG917517:GYG917518 HIC917517:HIC917518 HRY917517:HRY917518 IBU917517:IBU917518 ILQ917517:ILQ917518 IVM917517:IVM917518 JFI917517:JFI917518 JPE917517:JPE917518 JZA917517:JZA917518 KIW917517:KIW917518 KSS917517:KSS917518 LCO917517:LCO917518 LMK917517:LMK917518 LWG917517:LWG917518 MGC917517:MGC917518 MPY917517:MPY917518 MZU917517:MZU917518 NJQ917517:NJQ917518 NTM917517:NTM917518 ODI917517:ODI917518 ONE917517:ONE917518 OXA917517:OXA917518 PGW917517:PGW917518 PQS917517:PQS917518 QAO917517:QAO917518 QKK917517:QKK917518 QUG917517:QUG917518 REC917517:REC917518 RNY917517:RNY917518 RXU917517:RXU917518 SHQ917517:SHQ917518 SRM917517:SRM917518 TBI917517:TBI917518 TLE917517:TLE917518 TVA917517:TVA917518 UEW917517:UEW917518 UOS917517:UOS917518 UYO917517:UYO917518 VIK917517:VIK917518 VSG917517:VSG917518 WCC917517:WCC917518 WLY917517:WLY917518 WVU917517:WVU917518 M983053:M983054 JI983053:JI983054 TE983053:TE983054 ADA983053:ADA983054 AMW983053:AMW983054 AWS983053:AWS983054 BGO983053:BGO983054 BQK983053:BQK983054 CAG983053:CAG983054 CKC983053:CKC983054 CTY983053:CTY983054 DDU983053:DDU983054 DNQ983053:DNQ983054 DXM983053:DXM983054 EHI983053:EHI983054 ERE983053:ERE983054 FBA983053:FBA983054 FKW983053:FKW983054 FUS983053:FUS983054 GEO983053:GEO983054 GOK983053:GOK983054 GYG983053:GYG983054 HIC983053:HIC983054 HRY983053:HRY983054 IBU983053:IBU983054 ILQ983053:ILQ983054 IVM983053:IVM983054 JFI983053:JFI983054 JPE983053:JPE983054 JZA983053:JZA983054 KIW983053:KIW983054 KSS983053:KSS983054 LCO983053:LCO983054 LMK983053:LMK983054 LWG983053:LWG983054 MGC983053:MGC983054 MPY983053:MPY983054 MZU983053:MZU983054 NJQ983053:NJQ983054 NTM983053:NTM983054 ODI983053:ODI983054 ONE983053:ONE983054 OXA983053:OXA983054 PGW983053:PGW983054 PQS983053:PQS983054 QAO983053:QAO983054 QKK983053:QKK983054 QUG983053:QUG983054 REC983053:REC983054 RNY983053:RNY983054 RXU983053:RXU983054 SHQ983053:SHQ983054 SRM983053:SRM983054 TBI983053:TBI983054 TLE983053:TLE983054 TVA983053:TVA983054 UEW983053:UEW983054 UOS983053:UOS983054 UYO983053:UYO983054 VIK983053:VIK983054 VSG983053:VSG983054 WCC983053:WCC983054 WLY983053:WLY983054 WVU983053:WVU983054" xr:uid="{3CF07C83-7081-4836-89DB-6D3965106286}"/>
  </dataValidations>
  <pageMargins left="0.2" right="0.2" top="0.75" bottom="0.75" header="0.3" footer="0.3"/>
  <pageSetup paperSize="9" orientation="landscape"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F721A-BCB4-4A72-B11D-2ABDD373BD9B}">
  <dimension ref="B2:Q21"/>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17.25" style="9" customWidth="1"/>
    <col min="12" max="12" width="20.62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17.2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17.2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17.2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17.2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17.2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17.2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17.2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17.2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17.2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17.2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17.2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17.2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17.2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17.2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17.2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17.2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17.2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17.2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17.2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17.2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17.2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17.2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17.2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17.2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17.2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17.2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17.2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17.2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17.2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17.2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17.2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17.2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17.2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17.2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17.2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17.2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17.2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17.2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17.2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17.2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17.2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17.2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17.2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17.2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17.2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17.2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17.2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17.2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17.2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17.2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17.2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17.2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17.2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17.2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17.2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17.2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17.2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17.2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17.2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17.2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17.2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17.2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17.2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5775</v>
      </c>
      <c r="G2" s="4" t="s">
        <v>2</v>
      </c>
      <c r="H2" s="5"/>
      <c r="I2" s="6"/>
      <c r="J2" s="7">
        <f>SUM(H:H)</f>
        <v>27325</v>
      </c>
    </row>
    <row r="3" spans="2:17" ht="20.100000000000001" customHeight="1">
      <c r="B3" s="1" t="s">
        <v>3</v>
      </c>
      <c r="C3" s="1"/>
      <c r="D3" s="1"/>
      <c r="E3" s="13" t="s">
        <v>3249</v>
      </c>
    </row>
    <row r="4" spans="2:17" ht="20.100000000000001" customHeight="1">
      <c r="B4" s="1" t="s">
        <v>5</v>
      </c>
      <c r="C4" s="1"/>
      <c r="D4" s="1"/>
      <c r="E4" s="13">
        <v>210900</v>
      </c>
    </row>
    <row r="5" spans="2:17" ht="20.100000000000001" customHeight="1">
      <c r="B5" s="1" t="s">
        <v>6</v>
      </c>
      <c r="C5" s="1"/>
      <c r="D5" s="1"/>
      <c r="E5" s="16">
        <v>45260</v>
      </c>
    </row>
    <row r="6" spans="2:17" ht="20.100000000000001" customHeight="1">
      <c r="B6" s="1" t="s">
        <v>7</v>
      </c>
      <c r="C6" s="1"/>
      <c r="D6" s="1"/>
      <c r="E6" s="16">
        <v>45268</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v>0</v>
      </c>
      <c r="H9" s="132">
        <f t="shared" ref="H9:H17" si="0">F9*G9</f>
        <v>0</v>
      </c>
      <c r="I9" s="22"/>
      <c r="J9" s="24"/>
      <c r="K9" s="24"/>
      <c r="L9" s="18"/>
      <c r="M9" s="30"/>
      <c r="N9" s="17"/>
      <c r="O9" s="18"/>
      <c r="P9" s="30"/>
      <c r="Q9" s="23"/>
    </row>
    <row r="10" spans="2:17" s="61" customFormat="1" ht="19.7" customHeight="1">
      <c r="B10" s="52">
        <v>1</v>
      </c>
      <c r="C10" s="111" t="s">
        <v>5776</v>
      </c>
      <c r="D10" s="111" t="s">
        <v>67</v>
      </c>
      <c r="E10" s="62" t="s">
        <v>5777</v>
      </c>
      <c r="F10" s="634">
        <v>1</v>
      </c>
      <c r="G10" s="55">
        <v>440</v>
      </c>
      <c r="H10" s="995">
        <f>F10*G10</f>
        <v>440</v>
      </c>
      <c r="I10" s="56"/>
      <c r="J10" s="53" t="s">
        <v>5778</v>
      </c>
      <c r="K10" s="57" t="s">
        <v>5779</v>
      </c>
      <c r="L10" s="54"/>
      <c r="M10" s="58">
        <v>45259</v>
      </c>
      <c r="N10" s="52"/>
      <c r="O10" s="59">
        <v>45265</v>
      </c>
      <c r="P10" s="58">
        <v>45266</v>
      </c>
      <c r="Q10" s="60"/>
    </row>
    <row r="11" spans="2:17" s="61" customFormat="1" ht="19.7" customHeight="1">
      <c r="B11" s="52">
        <v>1</v>
      </c>
      <c r="C11" s="52"/>
      <c r="D11" s="52" t="s">
        <v>67</v>
      </c>
      <c r="E11" s="62" t="s">
        <v>291</v>
      </c>
      <c r="F11" s="54">
        <v>1</v>
      </c>
      <c r="G11" s="55">
        <v>1200</v>
      </c>
      <c r="H11" s="55">
        <f>F11*G11</f>
        <v>1200</v>
      </c>
      <c r="I11" s="56"/>
      <c r="J11" s="53"/>
      <c r="K11" s="57" t="s">
        <v>5780</v>
      </c>
      <c r="L11" s="54"/>
      <c r="M11" s="58"/>
      <c r="N11" s="52"/>
      <c r="O11" s="54"/>
      <c r="P11" s="58"/>
      <c r="Q11" s="60"/>
    </row>
    <row r="12" spans="2:17" s="8" customFormat="1" ht="19.7" customHeight="1">
      <c r="B12" s="65"/>
      <c r="C12" s="65"/>
      <c r="D12" s="65"/>
      <c r="E12" s="66"/>
      <c r="F12" s="138"/>
      <c r="G12" s="51">
        <v>0</v>
      </c>
      <c r="H12" s="51">
        <f>F12*G12</f>
        <v>0</v>
      </c>
      <c r="I12" s="22"/>
      <c r="J12" s="26"/>
      <c r="K12" s="18"/>
      <c r="L12" s="18"/>
      <c r="M12" s="30"/>
      <c r="N12" s="17"/>
      <c r="O12" s="18"/>
      <c r="P12" s="30"/>
      <c r="Q12" s="23"/>
    </row>
    <row r="13" spans="2:17" s="8" customFormat="1" ht="19.7" customHeight="1">
      <c r="B13" s="17">
        <v>1</v>
      </c>
      <c r="C13" s="154" t="s">
        <v>167</v>
      </c>
      <c r="D13" s="154" t="s">
        <v>167</v>
      </c>
      <c r="E13" s="155" t="s">
        <v>5781</v>
      </c>
      <c r="F13" s="156">
        <v>1</v>
      </c>
      <c r="G13" s="134">
        <v>212</v>
      </c>
      <c r="H13" s="157">
        <f t="shared" si="0"/>
        <v>212</v>
      </c>
      <c r="I13" s="22"/>
      <c r="J13" s="26" t="s">
        <v>5782</v>
      </c>
      <c r="K13" s="24" t="s">
        <v>5783</v>
      </c>
      <c r="L13" s="18"/>
      <c r="M13" s="30">
        <v>45257</v>
      </c>
      <c r="N13" s="17"/>
      <c r="O13" s="18"/>
      <c r="P13" s="30">
        <v>45260</v>
      </c>
      <c r="Q13" s="23">
        <v>45260</v>
      </c>
    </row>
    <row r="14" spans="2:17" s="8" customFormat="1" ht="19.7" customHeight="1">
      <c r="B14" s="17">
        <v>1</v>
      </c>
      <c r="C14" s="154" t="s">
        <v>167</v>
      </c>
      <c r="D14" s="154" t="s">
        <v>167</v>
      </c>
      <c r="E14" s="155" t="s">
        <v>5784</v>
      </c>
      <c r="F14" s="156">
        <v>1</v>
      </c>
      <c r="G14" s="134">
        <v>473</v>
      </c>
      <c r="H14" s="157">
        <f t="shared" si="0"/>
        <v>473</v>
      </c>
      <c r="I14" s="22"/>
      <c r="J14" s="26" t="s">
        <v>5785</v>
      </c>
      <c r="K14" s="24" t="s">
        <v>5783</v>
      </c>
      <c r="L14" s="18"/>
      <c r="M14" s="30">
        <v>45257</v>
      </c>
      <c r="N14" s="17"/>
      <c r="O14" s="18"/>
      <c r="P14" s="30">
        <v>45260</v>
      </c>
      <c r="Q14" s="23">
        <v>45260</v>
      </c>
    </row>
    <row r="15" spans="2:17" s="8" customFormat="1" ht="19.7" customHeight="1">
      <c r="B15" s="17"/>
      <c r="C15" s="105"/>
      <c r="D15" s="105"/>
      <c r="E15" s="148"/>
      <c r="F15" s="312"/>
      <c r="G15" s="147"/>
      <c r="H15" s="142">
        <f t="shared" si="0"/>
        <v>0</v>
      </c>
      <c r="I15" s="22"/>
      <c r="J15" s="26"/>
      <c r="K15" s="18"/>
      <c r="L15" s="18"/>
      <c r="M15" s="30"/>
      <c r="N15" s="17"/>
      <c r="O15" s="18"/>
      <c r="P15" s="30"/>
      <c r="Q15" s="23"/>
    </row>
    <row r="16" spans="2:17" s="8" customFormat="1" ht="19.7" customHeight="1">
      <c r="B16" s="17">
        <v>2</v>
      </c>
      <c r="C16" s="111"/>
      <c r="D16" s="111"/>
      <c r="E16" s="62" t="s">
        <v>116</v>
      </c>
      <c r="F16" s="634">
        <v>4</v>
      </c>
      <c r="G16" s="55">
        <v>5000</v>
      </c>
      <c r="H16" s="142">
        <f t="shared" si="0"/>
        <v>20000</v>
      </c>
      <c r="I16" s="22"/>
      <c r="J16" s="26"/>
      <c r="K16" s="18"/>
      <c r="L16" s="18"/>
      <c r="M16" s="30"/>
      <c r="N16" s="17"/>
      <c r="O16" s="18"/>
      <c r="P16" s="30"/>
      <c r="Q16" s="23"/>
    </row>
    <row r="17" spans="2:17" s="8" customFormat="1" ht="19.7" customHeight="1">
      <c r="B17" s="17">
        <v>2</v>
      </c>
      <c r="C17" s="105"/>
      <c r="D17" s="105"/>
      <c r="E17" s="62" t="s">
        <v>5642</v>
      </c>
      <c r="F17" s="634">
        <v>1</v>
      </c>
      <c r="G17" s="55">
        <v>5000</v>
      </c>
      <c r="H17" s="142">
        <f t="shared" si="0"/>
        <v>5000</v>
      </c>
      <c r="I17" s="22"/>
      <c r="J17" s="26"/>
      <c r="K17" s="18"/>
      <c r="L17" s="18"/>
      <c r="M17" s="30"/>
      <c r="N17" s="17"/>
      <c r="O17" s="18"/>
      <c r="P17" s="30"/>
      <c r="Q17" s="23"/>
    </row>
    <row r="18" spans="2:17" s="8" customFormat="1" ht="19.7" customHeight="1">
      <c r="B18" s="17"/>
      <c r="C18" s="17"/>
      <c r="D18" s="17"/>
      <c r="E18" s="50"/>
      <c r="F18" s="18"/>
      <c r="G18" s="51">
        <v>0</v>
      </c>
      <c r="H18" s="51">
        <f>F18*G18</f>
        <v>0</v>
      </c>
      <c r="I18" s="22"/>
      <c r="J18" s="26"/>
      <c r="K18" s="18"/>
      <c r="L18" s="18"/>
      <c r="M18" s="30"/>
      <c r="N18" s="17"/>
      <c r="O18" s="18"/>
      <c r="P18" s="30"/>
      <c r="Q18" s="23"/>
    </row>
    <row r="19" spans="2:17" s="8" customFormat="1" ht="19.7" customHeight="1">
      <c r="B19" s="17"/>
      <c r="C19" s="17"/>
      <c r="D19" s="17"/>
      <c r="E19" s="50"/>
      <c r="F19" s="18"/>
      <c r="G19" s="51">
        <v>0</v>
      </c>
      <c r="H19" s="51">
        <f>F19*G19</f>
        <v>0</v>
      </c>
      <c r="I19" s="22"/>
      <c r="J19" s="26"/>
      <c r="K19" s="18"/>
      <c r="L19" s="18"/>
      <c r="M19" s="30"/>
      <c r="N19" s="17"/>
      <c r="O19" s="18"/>
      <c r="P19" s="30"/>
      <c r="Q19" s="23"/>
    </row>
    <row r="20" spans="2:17" s="8" customFormat="1" ht="19.7" customHeight="1">
      <c r="B20" s="17"/>
      <c r="C20" s="17"/>
      <c r="D20" s="17"/>
      <c r="E20" s="50"/>
      <c r="F20" s="18"/>
      <c r="G20" s="51">
        <v>0</v>
      </c>
      <c r="H20" s="51">
        <f>F20*G20</f>
        <v>0</v>
      </c>
      <c r="I20" s="22"/>
      <c r="J20" s="26"/>
      <c r="K20" s="18"/>
      <c r="L20" s="18"/>
      <c r="M20" s="30"/>
      <c r="N20" s="17"/>
      <c r="O20" s="18"/>
      <c r="P20" s="30"/>
      <c r="Q20" s="23"/>
    </row>
    <row r="21" spans="2:17">
      <c r="G21" s="10"/>
      <c r="H21" s="10"/>
    </row>
  </sheetData>
  <autoFilter ref="B8:O20" xr:uid="{F8784341-508B-4478-8678-D1D4F70B87D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70D98-A842-4647-82DC-87BD0E3B58FE}">
  <dimension ref="B2:Q35"/>
  <sheetViews>
    <sheetView zoomScale="70" zoomScaleNormal="70" workbookViewId="0">
      <pane xSplit="10" ySplit="9" topLeftCell="K10" activePane="bottomRight" state="frozen"/>
      <selection pane="topRight" activeCell="K1" sqref="K1"/>
      <selection pane="bottomLeft" activeCell="A9" sqref="A9"/>
      <selection pane="bottomRight" activeCell="Q13" sqref="Q13"/>
    </sheetView>
  </sheetViews>
  <sheetFormatPr defaultRowHeight="18.75"/>
  <cols>
    <col min="1" max="1" width="2.625" style="9" customWidth="1"/>
    <col min="2" max="2" width="15" style="8" bestFit="1" customWidth="1"/>
    <col min="3" max="3" width="14.375" style="9" bestFit="1" customWidth="1"/>
    <col min="4" max="4" width="13.125" style="9" bestFit="1" customWidth="1"/>
    <col min="5" max="5" width="53.125" style="9" bestFit="1" customWidth="1"/>
    <col min="6" max="6" width="6.25" style="10" customWidth="1"/>
    <col min="7" max="8" width="9.875" style="9" bestFit="1" customWidth="1"/>
    <col min="9" max="9" width="5.75" style="10" customWidth="1"/>
    <col min="10" max="10" width="54.25" style="9" bestFit="1" customWidth="1"/>
    <col min="11" max="11" width="37.25" style="9"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5" style="9" bestFit="1" customWidth="1"/>
    <col min="259" max="259" width="14.375" style="9" bestFit="1" customWidth="1"/>
    <col min="260" max="260" width="13.125" style="9" bestFit="1" customWidth="1"/>
    <col min="261" max="261" width="53.125" style="9" bestFit="1" customWidth="1"/>
    <col min="262" max="262" width="6.25" style="9" customWidth="1"/>
    <col min="263" max="264" width="9.875" style="9" bestFit="1" customWidth="1"/>
    <col min="265" max="265" width="5.75" style="9" customWidth="1"/>
    <col min="266" max="266" width="54.25" style="9" bestFit="1" customWidth="1"/>
    <col min="267" max="267" width="37.25"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5" style="9" bestFit="1" customWidth="1"/>
    <col min="515" max="515" width="14.375" style="9" bestFit="1" customWidth="1"/>
    <col min="516" max="516" width="13.125" style="9" bestFit="1" customWidth="1"/>
    <col min="517" max="517" width="53.125" style="9" bestFit="1" customWidth="1"/>
    <col min="518" max="518" width="6.25" style="9" customWidth="1"/>
    <col min="519" max="520" width="9.875" style="9" bestFit="1" customWidth="1"/>
    <col min="521" max="521" width="5.75" style="9" customWidth="1"/>
    <col min="522" max="522" width="54.25" style="9" bestFit="1" customWidth="1"/>
    <col min="523" max="523" width="37.25"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5" style="9" bestFit="1" customWidth="1"/>
    <col min="771" max="771" width="14.375" style="9" bestFit="1" customWidth="1"/>
    <col min="772" max="772" width="13.125" style="9" bestFit="1" customWidth="1"/>
    <col min="773" max="773" width="53.125" style="9" bestFit="1" customWidth="1"/>
    <col min="774" max="774" width="6.25" style="9" customWidth="1"/>
    <col min="775" max="776" width="9.875" style="9" bestFit="1" customWidth="1"/>
    <col min="777" max="777" width="5.75" style="9" customWidth="1"/>
    <col min="778" max="778" width="54.25" style="9" bestFit="1" customWidth="1"/>
    <col min="779" max="779" width="37.25"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5" style="9" bestFit="1" customWidth="1"/>
    <col min="1027" max="1027" width="14.375" style="9" bestFit="1" customWidth="1"/>
    <col min="1028" max="1028" width="13.125" style="9" bestFit="1" customWidth="1"/>
    <col min="1029" max="1029" width="53.125" style="9" bestFit="1" customWidth="1"/>
    <col min="1030" max="1030" width="6.25" style="9" customWidth="1"/>
    <col min="1031" max="1032" width="9.875" style="9" bestFit="1" customWidth="1"/>
    <col min="1033" max="1033" width="5.75" style="9" customWidth="1"/>
    <col min="1034" max="1034" width="54.25" style="9" bestFit="1" customWidth="1"/>
    <col min="1035" max="1035" width="37.25"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5" style="9" bestFit="1" customWidth="1"/>
    <col min="1283" max="1283" width="14.375" style="9" bestFit="1" customWidth="1"/>
    <col min="1284" max="1284" width="13.125" style="9" bestFit="1" customWidth="1"/>
    <col min="1285" max="1285" width="53.125" style="9" bestFit="1" customWidth="1"/>
    <col min="1286" max="1286" width="6.25" style="9" customWidth="1"/>
    <col min="1287" max="1288" width="9.875" style="9" bestFit="1" customWidth="1"/>
    <col min="1289" max="1289" width="5.75" style="9" customWidth="1"/>
    <col min="1290" max="1290" width="54.25" style="9" bestFit="1" customWidth="1"/>
    <col min="1291" max="1291" width="37.25"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5" style="9" bestFit="1" customWidth="1"/>
    <col min="1539" max="1539" width="14.375" style="9" bestFit="1" customWidth="1"/>
    <col min="1540" max="1540" width="13.125" style="9" bestFit="1" customWidth="1"/>
    <col min="1541" max="1541" width="53.125" style="9" bestFit="1" customWidth="1"/>
    <col min="1542" max="1542" width="6.25" style="9" customWidth="1"/>
    <col min="1543" max="1544" width="9.875" style="9" bestFit="1" customWidth="1"/>
    <col min="1545" max="1545" width="5.75" style="9" customWidth="1"/>
    <col min="1546" max="1546" width="54.25" style="9" bestFit="1" customWidth="1"/>
    <col min="1547" max="1547" width="37.25"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5" style="9" bestFit="1" customWidth="1"/>
    <col min="1795" max="1795" width="14.375" style="9" bestFit="1" customWidth="1"/>
    <col min="1796" max="1796" width="13.125" style="9" bestFit="1" customWidth="1"/>
    <col min="1797" max="1797" width="53.125" style="9" bestFit="1" customWidth="1"/>
    <col min="1798" max="1798" width="6.25" style="9" customWidth="1"/>
    <col min="1799" max="1800" width="9.875" style="9" bestFit="1" customWidth="1"/>
    <col min="1801" max="1801" width="5.75" style="9" customWidth="1"/>
    <col min="1802" max="1802" width="54.25" style="9" bestFit="1" customWidth="1"/>
    <col min="1803" max="1803" width="37.25"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5" style="9" bestFit="1" customWidth="1"/>
    <col min="2051" max="2051" width="14.375" style="9" bestFit="1" customWidth="1"/>
    <col min="2052" max="2052" width="13.125" style="9" bestFit="1" customWidth="1"/>
    <col min="2053" max="2053" width="53.125" style="9" bestFit="1" customWidth="1"/>
    <col min="2054" max="2054" width="6.25" style="9" customWidth="1"/>
    <col min="2055" max="2056" width="9.875" style="9" bestFit="1" customWidth="1"/>
    <col min="2057" max="2057" width="5.75" style="9" customWidth="1"/>
    <col min="2058" max="2058" width="54.25" style="9" bestFit="1" customWidth="1"/>
    <col min="2059" max="2059" width="37.25"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5" style="9" bestFit="1" customWidth="1"/>
    <col min="2307" max="2307" width="14.375" style="9" bestFit="1" customWidth="1"/>
    <col min="2308" max="2308" width="13.125" style="9" bestFit="1" customWidth="1"/>
    <col min="2309" max="2309" width="53.125" style="9" bestFit="1" customWidth="1"/>
    <col min="2310" max="2310" width="6.25" style="9" customWidth="1"/>
    <col min="2311" max="2312" width="9.875" style="9" bestFit="1" customWidth="1"/>
    <col min="2313" max="2313" width="5.75" style="9" customWidth="1"/>
    <col min="2314" max="2314" width="54.25" style="9" bestFit="1" customWidth="1"/>
    <col min="2315" max="2315" width="37.25"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5" style="9" bestFit="1" customWidth="1"/>
    <col min="2563" max="2563" width="14.375" style="9" bestFit="1" customWidth="1"/>
    <col min="2564" max="2564" width="13.125" style="9" bestFit="1" customWidth="1"/>
    <col min="2565" max="2565" width="53.125" style="9" bestFit="1" customWidth="1"/>
    <col min="2566" max="2566" width="6.25" style="9" customWidth="1"/>
    <col min="2567" max="2568" width="9.875" style="9" bestFit="1" customWidth="1"/>
    <col min="2569" max="2569" width="5.75" style="9" customWidth="1"/>
    <col min="2570" max="2570" width="54.25" style="9" bestFit="1" customWidth="1"/>
    <col min="2571" max="2571" width="37.25"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5" style="9" bestFit="1" customWidth="1"/>
    <col min="2819" max="2819" width="14.375" style="9" bestFit="1" customWidth="1"/>
    <col min="2820" max="2820" width="13.125" style="9" bestFit="1" customWidth="1"/>
    <col min="2821" max="2821" width="53.125" style="9" bestFit="1" customWidth="1"/>
    <col min="2822" max="2822" width="6.25" style="9" customWidth="1"/>
    <col min="2823" max="2824" width="9.875" style="9" bestFit="1" customWidth="1"/>
    <col min="2825" max="2825" width="5.75" style="9" customWidth="1"/>
    <col min="2826" max="2826" width="54.25" style="9" bestFit="1" customWidth="1"/>
    <col min="2827" max="2827" width="37.25"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5" style="9" bestFit="1" customWidth="1"/>
    <col min="3075" max="3075" width="14.375" style="9" bestFit="1" customWidth="1"/>
    <col min="3076" max="3076" width="13.125" style="9" bestFit="1" customWidth="1"/>
    <col min="3077" max="3077" width="53.125" style="9" bestFit="1" customWidth="1"/>
    <col min="3078" max="3078" width="6.25" style="9" customWidth="1"/>
    <col min="3079" max="3080" width="9.875" style="9" bestFit="1" customWidth="1"/>
    <col min="3081" max="3081" width="5.75" style="9" customWidth="1"/>
    <col min="3082" max="3082" width="54.25" style="9" bestFit="1" customWidth="1"/>
    <col min="3083" max="3083" width="37.25"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5" style="9" bestFit="1" customWidth="1"/>
    <col min="3331" max="3331" width="14.375" style="9" bestFit="1" customWidth="1"/>
    <col min="3332" max="3332" width="13.125" style="9" bestFit="1" customWidth="1"/>
    <col min="3333" max="3333" width="53.125" style="9" bestFit="1" customWidth="1"/>
    <col min="3334" max="3334" width="6.25" style="9" customWidth="1"/>
    <col min="3335" max="3336" width="9.875" style="9" bestFit="1" customWidth="1"/>
    <col min="3337" max="3337" width="5.75" style="9" customWidth="1"/>
    <col min="3338" max="3338" width="54.25" style="9" bestFit="1" customWidth="1"/>
    <col min="3339" max="3339" width="37.25"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5" style="9" bestFit="1" customWidth="1"/>
    <col min="3587" max="3587" width="14.375" style="9" bestFit="1" customWidth="1"/>
    <col min="3588" max="3588" width="13.125" style="9" bestFit="1" customWidth="1"/>
    <col min="3589" max="3589" width="53.125" style="9" bestFit="1" customWidth="1"/>
    <col min="3590" max="3590" width="6.25" style="9" customWidth="1"/>
    <col min="3591" max="3592" width="9.875" style="9" bestFit="1" customWidth="1"/>
    <col min="3593" max="3593" width="5.75" style="9" customWidth="1"/>
    <col min="3594" max="3594" width="54.25" style="9" bestFit="1" customWidth="1"/>
    <col min="3595" max="3595" width="37.25"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5" style="9" bestFit="1" customWidth="1"/>
    <col min="3843" max="3843" width="14.375" style="9" bestFit="1" customWidth="1"/>
    <col min="3844" max="3844" width="13.125" style="9" bestFit="1" customWidth="1"/>
    <col min="3845" max="3845" width="53.125" style="9" bestFit="1" customWidth="1"/>
    <col min="3846" max="3846" width="6.25" style="9" customWidth="1"/>
    <col min="3847" max="3848" width="9.875" style="9" bestFit="1" customWidth="1"/>
    <col min="3849" max="3849" width="5.75" style="9" customWidth="1"/>
    <col min="3850" max="3850" width="54.25" style="9" bestFit="1" customWidth="1"/>
    <col min="3851" max="3851" width="37.25"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5" style="9" bestFit="1" customWidth="1"/>
    <col min="4099" max="4099" width="14.375" style="9" bestFit="1" customWidth="1"/>
    <col min="4100" max="4100" width="13.125" style="9" bestFit="1" customWidth="1"/>
    <col min="4101" max="4101" width="53.125" style="9" bestFit="1" customWidth="1"/>
    <col min="4102" max="4102" width="6.25" style="9" customWidth="1"/>
    <col min="4103" max="4104" width="9.875" style="9" bestFit="1" customWidth="1"/>
    <col min="4105" max="4105" width="5.75" style="9" customWidth="1"/>
    <col min="4106" max="4106" width="54.25" style="9" bestFit="1" customWidth="1"/>
    <col min="4107" max="4107" width="37.25"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5" style="9" bestFit="1" customWidth="1"/>
    <col min="4355" max="4355" width="14.375" style="9" bestFit="1" customWidth="1"/>
    <col min="4356" max="4356" width="13.125" style="9" bestFit="1" customWidth="1"/>
    <col min="4357" max="4357" width="53.125" style="9" bestFit="1" customWidth="1"/>
    <col min="4358" max="4358" width="6.25" style="9" customWidth="1"/>
    <col min="4359" max="4360" width="9.875" style="9" bestFit="1" customWidth="1"/>
    <col min="4361" max="4361" width="5.75" style="9" customWidth="1"/>
    <col min="4362" max="4362" width="54.25" style="9" bestFit="1" customWidth="1"/>
    <col min="4363" max="4363" width="37.25"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5" style="9" bestFit="1" customWidth="1"/>
    <col min="4611" max="4611" width="14.375" style="9" bestFit="1" customWidth="1"/>
    <col min="4612" max="4612" width="13.125" style="9" bestFit="1" customWidth="1"/>
    <col min="4613" max="4613" width="53.125" style="9" bestFit="1" customWidth="1"/>
    <col min="4614" max="4614" width="6.25" style="9" customWidth="1"/>
    <col min="4615" max="4616" width="9.875" style="9" bestFit="1" customWidth="1"/>
    <col min="4617" max="4617" width="5.75" style="9" customWidth="1"/>
    <col min="4618" max="4618" width="54.25" style="9" bestFit="1" customWidth="1"/>
    <col min="4619" max="4619" width="37.25"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5" style="9" bestFit="1" customWidth="1"/>
    <col min="4867" max="4867" width="14.375" style="9" bestFit="1" customWidth="1"/>
    <col min="4868" max="4868" width="13.125" style="9" bestFit="1" customWidth="1"/>
    <col min="4869" max="4869" width="53.125" style="9" bestFit="1" customWidth="1"/>
    <col min="4870" max="4870" width="6.25" style="9" customWidth="1"/>
    <col min="4871" max="4872" width="9.875" style="9" bestFit="1" customWidth="1"/>
    <col min="4873" max="4873" width="5.75" style="9" customWidth="1"/>
    <col min="4874" max="4874" width="54.25" style="9" bestFit="1" customWidth="1"/>
    <col min="4875" max="4875" width="37.25"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5" style="9" bestFit="1" customWidth="1"/>
    <col min="5123" max="5123" width="14.375" style="9" bestFit="1" customWidth="1"/>
    <col min="5124" max="5124" width="13.125" style="9" bestFit="1" customWidth="1"/>
    <col min="5125" max="5125" width="53.125" style="9" bestFit="1" customWidth="1"/>
    <col min="5126" max="5126" width="6.25" style="9" customWidth="1"/>
    <col min="5127" max="5128" width="9.875" style="9" bestFit="1" customWidth="1"/>
    <col min="5129" max="5129" width="5.75" style="9" customWidth="1"/>
    <col min="5130" max="5130" width="54.25" style="9" bestFit="1" customWidth="1"/>
    <col min="5131" max="5131" width="37.25"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5" style="9" bestFit="1" customWidth="1"/>
    <col min="5379" max="5379" width="14.375" style="9" bestFit="1" customWidth="1"/>
    <col min="5380" max="5380" width="13.125" style="9" bestFit="1" customWidth="1"/>
    <col min="5381" max="5381" width="53.125" style="9" bestFit="1" customWidth="1"/>
    <col min="5382" max="5382" width="6.25" style="9" customWidth="1"/>
    <col min="5383" max="5384" width="9.875" style="9" bestFit="1" customWidth="1"/>
    <col min="5385" max="5385" width="5.75" style="9" customWidth="1"/>
    <col min="5386" max="5386" width="54.25" style="9" bestFit="1" customWidth="1"/>
    <col min="5387" max="5387" width="37.25"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5" style="9" bestFit="1" customWidth="1"/>
    <col min="5635" max="5635" width="14.375" style="9" bestFit="1" customWidth="1"/>
    <col min="5636" max="5636" width="13.125" style="9" bestFit="1" customWidth="1"/>
    <col min="5637" max="5637" width="53.125" style="9" bestFit="1" customWidth="1"/>
    <col min="5638" max="5638" width="6.25" style="9" customWidth="1"/>
    <col min="5639" max="5640" width="9.875" style="9" bestFit="1" customWidth="1"/>
    <col min="5641" max="5641" width="5.75" style="9" customWidth="1"/>
    <col min="5642" max="5642" width="54.25" style="9" bestFit="1" customWidth="1"/>
    <col min="5643" max="5643" width="37.25"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5" style="9" bestFit="1" customWidth="1"/>
    <col min="5891" max="5891" width="14.375" style="9" bestFit="1" customWidth="1"/>
    <col min="5892" max="5892" width="13.125" style="9" bestFit="1" customWidth="1"/>
    <col min="5893" max="5893" width="53.125" style="9" bestFit="1" customWidth="1"/>
    <col min="5894" max="5894" width="6.25" style="9" customWidth="1"/>
    <col min="5895" max="5896" width="9.875" style="9" bestFit="1" customWidth="1"/>
    <col min="5897" max="5897" width="5.75" style="9" customWidth="1"/>
    <col min="5898" max="5898" width="54.25" style="9" bestFit="1" customWidth="1"/>
    <col min="5899" max="5899" width="37.25"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5" style="9" bestFit="1" customWidth="1"/>
    <col min="6147" max="6147" width="14.375" style="9" bestFit="1" customWidth="1"/>
    <col min="6148" max="6148" width="13.125" style="9" bestFit="1" customWidth="1"/>
    <col min="6149" max="6149" width="53.125" style="9" bestFit="1" customWidth="1"/>
    <col min="6150" max="6150" width="6.25" style="9" customWidth="1"/>
    <col min="6151" max="6152" width="9.875" style="9" bestFit="1" customWidth="1"/>
    <col min="6153" max="6153" width="5.75" style="9" customWidth="1"/>
    <col min="6154" max="6154" width="54.25" style="9" bestFit="1" customWidth="1"/>
    <col min="6155" max="6155" width="37.25"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5" style="9" bestFit="1" customWidth="1"/>
    <col min="6403" max="6403" width="14.375" style="9" bestFit="1" customWidth="1"/>
    <col min="6404" max="6404" width="13.125" style="9" bestFit="1" customWidth="1"/>
    <col min="6405" max="6405" width="53.125" style="9" bestFit="1" customWidth="1"/>
    <col min="6406" max="6406" width="6.25" style="9" customWidth="1"/>
    <col min="6407" max="6408" width="9.875" style="9" bestFit="1" customWidth="1"/>
    <col min="6409" max="6409" width="5.75" style="9" customWidth="1"/>
    <col min="6410" max="6410" width="54.25" style="9" bestFit="1" customWidth="1"/>
    <col min="6411" max="6411" width="37.25"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5" style="9" bestFit="1" customWidth="1"/>
    <col min="6659" max="6659" width="14.375" style="9" bestFit="1" customWidth="1"/>
    <col min="6660" max="6660" width="13.125" style="9" bestFit="1" customWidth="1"/>
    <col min="6661" max="6661" width="53.125" style="9" bestFit="1" customWidth="1"/>
    <col min="6662" max="6662" width="6.25" style="9" customWidth="1"/>
    <col min="6663" max="6664" width="9.875" style="9" bestFit="1" customWidth="1"/>
    <col min="6665" max="6665" width="5.75" style="9" customWidth="1"/>
    <col min="6666" max="6666" width="54.25" style="9" bestFit="1" customWidth="1"/>
    <col min="6667" max="6667" width="37.25"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5" style="9" bestFit="1" customWidth="1"/>
    <col min="6915" max="6915" width="14.375" style="9" bestFit="1" customWidth="1"/>
    <col min="6916" max="6916" width="13.125" style="9" bestFit="1" customWidth="1"/>
    <col min="6917" max="6917" width="53.125" style="9" bestFit="1" customWidth="1"/>
    <col min="6918" max="6918" width="6.25" style="9" customWidth="1"/>
    <col min="6919" max="6920" width="9.875" style="9" bestFit="1" customWidth="1"/>
    <col min="6921" max="6921" width="5.75" style="9" customWidth="1"/>
    <col min="6922" max="6922" width="54.25" style="9" bestFit="1" customWidth="1"/>
    <col min="6923" max="6923" width="37.25"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5" style="9" bestFit="1" customWidth="1"/>
    <col min="7171" max="7171" width="14.375" style="9" bestFit="1" customWidth="1"/>
    <col min="7172" max="7172" width="13.125" style="9" bestFit="1" customWidth="1"/>
    <col min="7173" max="7173" width="53.125" style="9" bestFit="1" customWidth="1"/>
    <col min="7174" max="7174" width="6.25" style="9" customWidth="1"/>
    <col min="7175" max="7176" width="9.875" style="9" bestFit="1" customWidth="1"/>
    <col min="7177" max="7177" width="5.75" style="9" customWidth="1"/>
    <col min="7178" max="7178" width="54.25" style="9" bestFit="1" customWidth="1"/>
    <col min="7179" max="7179" width="37.25"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5" style="9" bestFit="1" customWidth="1"/>
    <col min="7427" max="7427" width="14.375" style="9" bestFit="1" customWidth="1"/>
    <col min="7428" max="7428" width="13.125" style="9" bestFit="1" customWidth="1"/>
    <col min="7429" max="7429" width="53.125" style="9" bestFit="1" customWidth="1"/>
    <col min="7430" max="7430" width="6.25" style="9" customWidth="1"/>
    <col min="7431" max="7432" width="9.875" style="9" bestFit="1" customWidth="1"/>
    <col min="7433" max="7433" width="5.75" style="9" customWidth="1"/>
    <col min="7434" max="7434" width="54.25" style="9" bestFit="1" customWidth="1"/>
    <col min="7435" max="7435" width="37.25"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5" style="9" bestFit="1" customWidth="1"/>
    <col min="7683" max="7683" width="14.375" style="9" bestFit="1" customWidth="1"/>
    <col min="7684" max="7684" width="13.125" style="9" bestFit="1" customWidth="1"/>
    <col min="7685" max="7685" width="53.125" style="9" bestFit="1" customWidth="1"/>
    <col min="7686" max="7686" width="6.25" style="9" customWidth="1"/>
    <col min="7687" max="7688" width="9.875" style="9" bestFit="1" customWidth="1"/>
    <col min="7689" max="7689" width="5.75" style="9" customWidth="1"/>
    <col min="7690" max="7690" width="54.25" style="9" bestFit="1" customWidth="1"/>
    <col min="7691" max="7691" width="37.25"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5" style="9" bestFit="1" customWidth="1"/>
    <col min="7939" max="7939" width="14.375" style="9" bestFit="1" customWidth="1"/>
    <col min="7940" max="7940" width="13.125" style="9" bestFit="1" customWidth="1"/>
    <col min="7941" max="7941" width="53.125" style="9" bestFit="1" customWidth="1"/>
    <col min="7942" max="7942" width="6.25" style="9" customWidth="1"/>
    <col min="7943" max="7944" width="9.875" style="9" bestFit="1" customWidth="1"/>
    <col min="7945" max="7945" width="5.75" style="9" customWidth="1"/>
    <col min="7946" max="7946" width="54.25" style="9" bestFit="1" customWidth="1"/>
    <col min="7947" max="7947" width="37.25"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5" style="9" bestFit="1" customWidth="1"/>
    <col min="8195" max="8195" width="14.375" style="9" bestFit="1" customWidth="1"/>
    <col min="8196" max="8196" width="13.125" style="9" bestFit="1" customWidth="1"/>
    <col min="8197" max="8197" width="53.125" style="9" bestFit="1" customWidth="1"/>
    <col min="8198" max="8198" width="6.25" style="9" customWidth="1"/>
    <col min="8199" max="8200" width="9.875" style="9" bestFit="1" customWidth="1"/>
    <col min="8201" max="8201" width="5.75" style="9" customWidth="1"/>
    <col min="8202" max="8202" width="54.25" style="9" bestFit="1" customWidth="1"/>
    <col min="8203" max="8203" width="37.25"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5" style="9" bestFit="1" customWidth="1"/>
    <col min="8451" max="8451" width="14.375" style="9" bestFit="1" customWidth="1"/>
    <col min="8452" max="8452" width="13.125" style="9" bestFit="1" customWidth="1"/>
    <col min="8453" max="8453" width="53.125" style="9" bestFit="1" customWidth="1"/>
    <col min="8454" max="8454" width="6.25" style="9" customWidth="1"/>
    <col min="8455" max="8456" width="9.875" style="9" bestFit="1" customWidth="1"/>
    <col min="8457" max="8457" width="5.75" style="9" customWidth="1"/>
    <col min="8458" max="8458" width="54.25" style="9" bestFit="1" customWidth="1"/>
    <col min="8459" max="8459" width="37.25"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5" style="9" bestFit="1" customWidth="1"/>
    <col min="8707" max="8707" width="14.375" style="9" bestFit="1" customWidth="1"/>
    <col min="8708" max="8708" width="13.125" style="9" bestFit="1" customWidth="1"/>
    <col min="8709" max="8709" width="53.125" style="9" bestFit="1" customWidth="1"/>
    <col min="8710" max="8710" width="6.25" style="9" customWidth="1"/>
    <col min="8711" max="8712" width="9.875" style="9" bestFit="1" customWidth="1"/>
    <col min="8713" max="8713" width="5.75" style="9" customWidth="1"/>
    <col min="8714" max="8714" width="54.25" style="9" bestFit="1" customWidth="1"/>
    <col min="8715" max="8715" width="37.25"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5" style="9" bestFit="1" customWidth="1"/>
    <col min="8963" max="8963" width="14.375" style="9" bestFit="1" customWidth="1"/>
    <col min="8964" max="8964" width="13.125" style="9" bestFit="1" customWidth="1"/>
    <col min="8965" max="8965" width="53.125" style="9" bestFit="1" customWidth="1"/>
    <col min="8966" max="8966" width="6.25" style="9" customWidth="1"/>
    <col min="8967" max="8968" width="9.875" style="9" bestFit="1" customWidth="1"/>
    <col min="8969" max="8969" width="5.75" style="9" customWidth="1"/>
    <col min="8970" max="8970" width="54.25" style="9" bestFit="1" customWidth="1"/>
    <col min="8971" max="8971" width="37.25"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5" style="9" bestFit="1" customWidth="1"/>
    <col min="9219" max="9219" width="14.375" style="9" bestFit="1" customWidth="1"/>
    <col min="9220" max="9220" width="13.125" style="9" bestFit="1" customWidth="1"/>
    <col min="9221" max="9221" width="53.125" style="9" bestFit="1" customWidth="1"/>
    <col min="9222" max="9222" width="6.25" style="9" customWidth="1"/>
    <col min="9223" max="9224" width="9.875" style="9" bestFit="1" customWidth="1"/>
    <col min="9225" max="9225" width="5.75" style="9" customWidth="1"/>
    <col min="9226" max="9226" width="54.25" style="9" bestFit="1" customWidth="1"/>
    <col min="9227" max="9227" width="37.25"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5" style="9" bestFit="1" customWidth="1"/>
    <col min="9475" max="9475" width="14.375" style="9" bestFit="1" customWidth="1"/>
    <col min="9476" max="9476" width="13.125" style="9" bestFit="1" customWidth="1"/>
    <col min="9477" max="9477" width="53.125" style="9" bestFit="1" customWidth="1"/>
    <col min="9478" max="9478" width="6.25" style="9" customWidth="1"/>
    <col min="9479" max="9480" width="9.875" style="9" bestFit="1" customWidth="1"/>
    <col min="9481" max="9481" width="5.75" style="9" customWidth="1"/>
    <col min="9482" max="9482" width="54.25" style="9" bestFit="1" customWidth="1"/>
    <col min="9483" max="9483" width="37.25"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5" style="9" bestFit="1" customWidth="1"/>
    <col min="9731" max="9731" width="14.375" style="9" bestFit="1" customWidth="1"/>
    <col min="9732" max="9732" width="13.125" style="9" bestFit="1" customWidth="1"/>
    <col min="9733" max="9733" width="53.125" style="9" bestFit="1" customWidth="1"/>
    <col min="9734" max="9734" width="6.25" style="9" customWidth="1"/>
    <col min="9735" max="9736" width="9.875" style="9" bestFit="1" customWidth="1"/>
    <col min="9737" max="9737" width="5.75" style="9" customWidth="1"/>
    <col min="9738" max="9738" width="54.25" style="9" bestFit="1" customWidth="1"/>
    <col min="9739" max="9739" width="37.25"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5" style="9" bestFit="1" customWidth="1"/>
    <col min="9987" max="9987" width="14.375" style="9" bestFit="1" customWidth="1"/>
    <col min="9988" max="9988" width="13.125" style="9" bestFit="1" customWidth="1"/>
    <col min="9989" max="9989" width="53.125" style="9" bestFit="1" customWidth="1"/>
    <col min="9990" max="9990" width="6.25" style="9" customWidth="1"/>
    <col min="9991" max="9992" width="9.875" style="9" bestFit="1" customWidth="1"/>
    <col min="9993" max="9993" width="5.75" style="9" customWidth="1"/>
    <col min="9994" max="9994" width="54.25" style="9" bestFit="1" customWidth="1"/>
    <col min="9995" max="9995" width="37.25"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5" style="9" bestFit="1" customWidth="1"/>
    <col min="10243" max="10243" width="14.375" style="9" bestFit="1" customWidth="1"/>
    <col min="10244" max="10244" width="13.125" style="9" bestFit="1" customWidth="1"/>
    <col min="10245" max="10245" width="53.125" style="9" bestFit="1" customWidth="1"/>
    <col min="10246" max="10246" width="6.25" style="9" customWidth="1"/>
    <col min="10247" max="10248" width="9.875" style="9" bestFit="1" customWidth="1"/>
    <col min="10249" max="10249" width="5.75" style="9" customWidth="1"/>
    <col min="10250" max="10250" width="54.25" style="9" bestFit="1" customWidth="1"/>
    <col min="10251" max="10251" width="37.25"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5" style="9" bestFit="1" customWidth="1"/>
    <col min="10499" max="10499" width="14.375" style="9" bestFit="1" customWidth="1"/>
    <col min="10500" max="10500" width="13.125" style="9" bestFit="1" customWidth="1"/>
    <col min="10501" max="10501" width="53.125" style="9" bestFit="1" customWidth="1"/>
    <col min="10502" max="10502" width="6.25" style="9" customWidth="1"/>
    <col min="10503" max="10504" width="9.875" style="9" bestFit="1" customWidth="1"/>
    <col min="10505" max="10505" width="5.75" style="9" customWidth="1"/>
    <col min="10506" max="10506" width="54.25" style="9" bestFit="1" customWidth="1"/>
    <col min="10507" max="10507" width="37.25"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5" style="9" bestFit="1" customWidth="1"/>
    <col min="10755" max="10755" width="14.375" style="9" bestFit="1" customWidth="1"/>
    <col min="10756" max="10756" width="13.125" style="9" bestFit="1" customWidth="1"/>
    <col min="10757" max="10757" width="53.125" style="9" bestFit="1" customWidth="1"/>
    <col min="10758" max="10758" width="6.25" style="9" customWidth="1"/>
    <col min="10759" max="10760" width="9.875" style="9" bestFit="1" customWidth="1"/>
    <col min="10761" max="10761" width="5.75" style="9" customWidth="1"/>
    <col min="10762" max="10762" width="54.25" style="9" bestFit="1" customWidth="1"/>
    <col min="10763" max="10763" width="37.25"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5" style="9" bestFit="1" customWidth="1"/>
    <col min="11011" max="11011" width="14.375" style="9" bestFit="1" customWidth="1"/>
    <col min="11012" max="11012" width="13.125" style="9" bestFit="1" customWidth="1"/>
    <col min="11013" max="11013" width="53.125" style="9" bestFit="1" customWidth="1"/>
    <col min="11014" max="11014" width="6.25" style="9" customWidth="1"/>
    <col min="11015" max="11016" width="9.875" style="9" bestFit="1" customWidth="1"/>
    <col min="11017" max="11017" width="5.75" style="9" customWidth="1"/>
    <col min="11018" max="11018" width="54.25" style="9" bestFit="1" customWidth="1"/>
    <col min="11019" max="11019" width="37.25"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5" style="9" bestFit="1" customWidth="1"/>
    <col min="11267" max="11267" width="14.375" style="9" bestFit="1" customWidth="1"/>
    <col min="11268" max="11268" width="13.125" style="9" bestFit="1" customWidth="1"/>
    <col min="11269" max="11269" width="53.125" style="9" bestFit="1" customWidth="1"/>
    <col min="11270" max="11270" width="6.25" style="9" customWidth="1"/>
    <col min="11271" max="11272" width="9.875" style="9" bestFit="1" customWidth="1"/>
    <col min="11273" max="11273" width="5.75" style="9" customWidth="1"/>
    <col min="11274" max="11274" width="54.25" style="9" bestFit="1" customWidth="1"/>
    <col min="11275" max="11275" width="37.25"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5" style="9" bestFit="1" customWidth="1"/>
    <col min="11523" max="11523" width="14.375" style="9" bestFit="1" customWidth="1"/>
    <col min="11524" max="11524" width="13.125" style="9" bestFit="1" customWidth="1"/>
    <col min="11525" max="11525" width="53.125" style="9" bestFit="1" customWidth="1"/>
    <col min="11526" max="11526" width="6.25" style="9" customWidth="1"/>
    <col min="11527" max="11528" width="9.875" style="9" bestFit="1" customWidth="1"/>
    <col min="11529" max="11529" width="5.75" style="9" customWidth="1"/>
    <col min="11530" max="11530" width="54.25" style="9" bestFit="1" customWidth="1"/>
    <col min="11531" max="11531" width="37.25"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5" style="9" bestFit="1" customWidth="1"/>
    <col min="11779" max="11779" width="14.375" style="9" bestFit="1" customWidth="1"/>
    <col min="11780" max="11780" width="13.125" style="9" bestFit="1" customWidth="1"/>
    <col min="11781" max="11781" width="53.125" style="9" bestFit="1" customWidth="1"/>
    <col min="11782" max="11782" width="6.25" style="9" customWidth="1"/>
    <col min="11783" max="11784" width="9.875" style="9" bestFit="1" customWidth="1"/>
    <col min="11785" max="11785" width="5.75" style="9" customWidth="1"/>
    <col min="11786" max="11786" width="54.25" style="9" bestFit="1" customWidth="1"/>
    <col min="11787" max="11787" width="37.25"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5" style="9" bestFit="1" customWidth="1"/>
    <col min="12035" max="12035" width="14.375" style="9" bestFit="1" customWidth="1"/>
    <col min="12036" max="12036" width="13.125" style="9" bestFit="1" customWidth="1"/>
    <col min="12037" max="12037" width="53.125" style="9" bestFit="1" customWidth="1"/>
    <col min="12038" max="12038" width="6.25" style="9" customWidth="1"/>
    <col min="12039" max="12040" width="9.875" style="9" bestFit="1" customWidth="1"/>
    <col min="12041" max="12041" width="5.75" style="9" customWidth="1"/>
    <col min="12042" max="12042" width="54.25" style="9" bestFit="1" customWidth="1"/>
    <col min="12043" max="12043" width="37.25"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5" style="9" bestFit="1" customWidth="1"/>
    <col min="12291" max="12291" width="14.375" style="9" bestFit="1" customWidth="1"/>
    <col min="12292" max="12292" width="13.125" style="9" bestFit="1" customWidth="1"/>
    <col min="12293" max="12293" width="53.125" style="9" bestFit="1" customWidth="1"/>
    <col min="12294" max="12294" width="6.25" style="9" customWidth="1"/>
    <col min="12295" max="12296" width="9.875" style="9" bestFit="1" customWidth="1"/>
    <col min="12297" max="12297" width="5.75" style="9" customWidth="1"/>
    <col min="12298" max="12298" width="54.25" style="9" bestFit="1" customWidth="1"/>
    <col min="12299" max="12299" width="37.25"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5" style="9" bestFit="1" customWidth="1"/>
    <col min="12547" max="12547" width="14.375" style="9" bestFit="1" customWidth="1"/>
    <col min="12548" max="12548" width="13.125" style="9" bestFit="1" customWidth="1"/>
    <col min="12549" max="12549" width="53.125" style="9" bestFit="1" customWidth="1"/>
    <col min="12550" max="12550" width="6.25" style="9" customWidth="1"/>
    <col min="12551" max="12552" width="9.875" style="9" bestFit="1" customWidth="1"/>
    <col min="12553" max="12553" width="5.75" style="9" customWidth="1"/>
    <col min="12554" max="12554" width="54.25" style="9" bestFit="1" customWidth="1"/>
    <col min="12555" max="12555" width="37.25"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5" style="9" bestFit="1" customWidth="1"/>
    <col min="12803" max="12803" width="14.375" style="9" bestFit="1" customWidth="1"/>
    <col min="12804" max="12804" width="13.125" style="9" bestFit="1" customWidth="1"/>
    <col min="12805" max="12805" width="53.125" style="9" bestFit="1" customWidth="1"/>
    <col min="12806" max="12806" width="6.25" style="9" customWidth="1"/>
    <col min="12807" max="12808" width="9.875" style="9" bestFit="1" customWidth="1"/>
    <col min="12809" max="12809" width="5.75" style="9" customWidth="1"/>
    <col min="12810" max="12810" width="54.25" style="9" bestFit="1" customWidth="1"/>
    <col min="12811" max="12811" width="37.25"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5" style="9" bestFit="1" customWidth="1"/>
    <col min="13059" max="13059" width="14.375" style="9" bestFit="1" customWidth="1"/>
    <col min="13060" max="13060" width="13.125" style="9" bestFit="1" customWidth="1"/>
    <col min="13061" max="13061" width="53.125" style="9" bestFit="1" customWidth="1"/>
    <col min="13062" max="13062" width="6.25" style="9" customWidth="1"/>
    <col min="13063" max="13064" width="9.875" style="9" bestFit="1" customWidth="1"/>
    <col min="13065" max="13065" width="5.75" style="9" customWidth="1"/>
    <col min="13066" max="13066" width="54.25" style="9" bestFit="1" customWidth="1"/>
    <col min="13067" max="13067" width="37.25"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5" style="9" bestFit="1" customWidth="1"/>
    <col min="13315" max="13315" width="14.375" style="9" bestFit="1" customWidth="1"/>
    <col min="13316" max="13316" width="13.125" style="9" bestFit="1" customWidth="1"/>
    <col min="13317" max="13317" width="53.125" style="9" bestFit="1" customWidth="1"/>
    <col min="13318" max="13318" width="6.25" style="9" customWidth="1"/>
    <col min="13319" max="13320" width="9.875" style="9" bestFit="1" customWidth="1"/>
    <col min="13321" max="13321" width="5.75" style="9" customWidth="1"/>
    <col min="13322" max="13322" width="54.25" style="9" bestFit="1" customWidth="1"/>
    <col min="13323" max="13323" width="37.25"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5" style="9" bestFit="1" customWidth="1"/>
    <col min="13571" max="13571" width="14.375" style="9" bestFit="1" customWidth="1"/>
    <col min="13572" max="13572" width="13.125" style="9" bestFit="1" customWidth="1"/>
    <col min="13573" max="13573" width="53.125" style="9" bestFit="1" customWidth="1"/>
    <col min="13574" max="13574" width="6.25" style="9" customWidth="1"/>
    <col min="13575" max="13576" width="9.875" style="9" bestFit="1" customWidth="1"/>
    <col min="13577" max="13577" width="5.75" style="9" customWidth="1"/>
    <col min="13578" max="13578" width="54.25" style="9" bestFit="1" customWidth="1"/>
    <col min="13579" max="13579" width="37.25"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5" style="9" bestFit="1" customWidth="1"/>
    <col min="13827" max="13827" width="14.375" style="9" bestFit="1" customWidth="1"/>
    <col min="13828" max="13828" width="13.125" style="9" bestFit="1" customWidth="1"/>
    <col min="13829" max="13829" width="53.125" style="9" bestFit="1" customWidth="1"/>
    <col min="13830" max="13830" width="6.25" style="9" customWidth="1"/>
    <col min="13831" max="13832" width="9.875" style="9" bestFit="1" customWidth="1"/>
    <col min="13833" max="13833" width="5.75" style="9" customWidth="1"/>
    <col min="13834" max="13834" width="54.25" style="9" bestFit="1" customWidth="1"/>
    <col min="13835" max="13835" width="37.25"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5" style="9" bestFit="1" customWidth="1"/>
    <col min="14083" max="14083" width="14.375" style="9" bestFit="1" customWidth="1"/>
    <col min="14084" max="14084" width="13.125" style="9" bestFit="1" customWidth="1"/>
    <col min="14085" max="14085" width="53.125" style="9" bestFit="1" customWidth="1"/>
    <col min="14086" max="14086" width="6.25" style="9" customWidth="1"/>
    <col min="14087" max="14088" width="9.875" style="9" bestFit="1" customWidth="1"/>
    <col min="14089" max="14089" width="5.75" style="9" customWidth="1"/>
    <col min="14090" max="14090" width="54.25" style="9" bestFit="1" customWidth="1"/>
    <col min="14091" max="14091" width="37.25"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5" style="9" bestFit="1" customWidth="1"/>
    <col min="14339" max="14339" width="14.375" style="9" bestFit="1" customWidth="1"/>
    <col min="14340" max="14340" width="13.125" style="9" bestFit="1" customWidth="1"/>
    <col min="14341" max="14341" width="53.125" style="9" bestFit="1" customWidth="1"/>
    <col min="14342" max="14342" width="6.25" style="9" customWidth="1"/>
    <col min="14343" max="14344" width="9.875" style="9" bestFit="1" customWidth="1"/>
    <col min="14345" max="14345" width="5.75" style="9" customWidth="1"/>
    <col min="14346" max="14346" width="54.25" style="9" bestFit="1" customWidth="1"/>
    <col min="14347" max="14347" width="37.25"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5" style="9" bestFit="1" customWidth="1"/>
    <col min="14595" max="14595" width="14.375" style="9" bestFit="1" customWidth="1"/>
    <col min="14596" max="14596" width="13.125" style="9" bestFit="1" customWidth="1"/>
    <col min="14597" max="14597" width="53.125" style="9" bestFit="1" customWidth="1"/>
    <col min="14598" max="14598" width="6.25" style="9" customWidth="1"/>
    <col min="14599" max="14600" width="9.875" style="9" bestFit="1" customWidth="1"/>
    <col min="14601" max="14601" width="5.75" style="9" customWidth="1"/>
    <col min="14602" max="14602" width="54.25" style="9" bestFit="1" customWidth="1"/>
    <col min="14603" max="14603" width="37.25"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5" style="9" bestFit="1" customWidth="1"/>
    <col min="14851" max="14851" width="14.375" style="9" bestFit="1" customWidth="1"/>
    <col min="14852" max="14852" width="13.125" style="9" bestFit="1" customWidth="1"/>
    <col min="14853" max="14853" width="53.125" style="9" bestFit="1" customWidth="1"/>
    <col min="14854" max="14854" width="6.25" style="9" customWidth="1"/>
    <col min="14855" max="14856" width="9.875" style="9" bestFit="1" customWidth="1"/>
    <col min="14857" max="14857" width="5.75" style="9" customWidth="1"/>
    <col min="14858" max="14858" width="54.25" style="9" bestFit="1" customWidth="1"/>
    <col min="14859" max="14859" width="37.25"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5" style="9" bestFit="1" customWidth="1"/>
    <col min="15107" max="15107" width="14.375" style="9" bestFit="1" customWidth="1"/>
    <col min="15108" max="15108" width="13.125" style="9" bestFit="1" customWidth="1"/>
    <col min="15109" max="15109" width="53.125" style="9" bestFit="1" customWidth="1"/>
    <col min="15110" max="15110" width="6.25" style="9" customWidth="1"/>
    <col min="15111" max="15112" width="9.875" style="9" bestFit="1" customWidth="1"/>
    <col min="15113" max="15113" width="5.75" style="9" customWidth="1"/>
    <col min="15114" max="15114" width="54.25" style="9" bestFit="1" customWidth="1"/>
    <col min="15115" max="15115" width="37.25"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5" style="9" bestFit="1" customWidth="1"/>
    <col min="15363" max="15363" width="14.375" style="9" bestFit="1" customWidth="1"/>
    <col min="15364" max="15364" width="13.125" style="9" bestFit="1" customWidth="1"/>
    <col min="15365" max="15365" width="53.125" style="9" bestFit="1" customWidth="1"/>
    <col min="15366" max="15366" width="6.25" style="9" customWidth="1"/>
    <col min="15367" max="15368" width="9.875" style="9" bestFit="1" customWidth="1"/>
    <col min="15369" max="15369" width="5.75" style="9" customWidth="1"/>
    <col min="15370" max="15370" width="54.25" style="9" bestFit="1" customWidth="1"/>
    <col min="15371" max="15371" width="37.25"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5" style="9" bestFit="1" customWidth="1"/>
    <col min="15619" max="15619" width="14.375" style="9" bestFit="1" customWidth="1"/>
    <col min="15620" max="15620" width="13.125" style="9" bestFit="1" customWidth="1"/>
    <col min="15621" max="15621" width="53.125" style="9" bestFit="1" customWidth="1"/>
    <col min="15622" max="15622" width="6.25" style="9" customWidth="1"/>
    <col min="15623" max="15624" width="9.875" style="9" bestFit="1" customWidth="1"/>
    <col min="15625" max="15625" width="5.75" style="9" customWidth="1"/>
    <col min="15626" max="15626" width="54.25" style="9" bestFit="1" customWidth="1"/>
    <col min="15627" max="15627" width="37.25"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5" style="9" bestFit="1" customWidth="1"/>
    <col min="15875" max="15875" width="14.375" style="9" bestFit="1" customWidth="1"/>
    <col min="15876" max="15876" width="13.125" style="9" bestFit="1" customWidth="1"/>
    <col min="15877" max="15877" width="53.125" style="9" bestFit="1" customWidth="1"/>
    <col min="15878" max="15878" width="6.25" style="9" customWidth="1"/>
    <col min="15879" max="15880" width="9.875" style="9" bestFit="1" customWidth="1"/>
    <col min="15881" max="15881" width="5.75" style="9" customWidth="1"/>
    <col min="15882" max="15882" width="54.25" style="9" bestFit="1" customWidth="1"/>
    <col min="15883" max="15883" width="37.25"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5" style="9" bestFit="1" customWidth="1"/>
    <col min="16131" max="16131" width="14.375" style="9" bestFit="1" customWidth="1"/>
    <col min="16132" max="16132" width="13.125" style="9" bestFit="1" customWidth="1"/>
    <col min="16133" max="16133" width="53.125" style="9" bestFit="1" customWidth="1"/>
    <col min="16134" max="16134" width="6.25" style="9" customWidth="1"/>
    <col min="16135" max="16136" width="9.875" style="9" bestFit="1" customWidth="1"/>
    <col min="16137" max="16137" width="5.75" style="9" customWidth="1"/>
    <col min="16138" max="16138" width="54.25" style="9" bestFit="1" customWidth="1"/>
    <col min="16139" max="16139" width="37.25"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5786</v>
      </c>
      <c r="G2" s="4" t="s">
        <v>2</v>
      </c>
      <c r="H2" s="5"/>
      <c r="I2" s="6"/>
      <c r="J2" s="7">
        <f>SUM(H:H)</f>
        <v>146817</v>
      </c>
    </row>
    <row r="3" spans="2:17" ht="20.100000000000001" customHeight="1">
      <c r="B3" s="1" t="s">
        <v>3</v>
      </c>
      <c r="C3" s="1"/>
      <c r="D3" s="1"/>
      <c r="E3" s="13" t="s">
        <v>5787</v>
      </c>
    </row>
    <row r="4" spans="2:17" ht="20.100000000000001" customHeight="1">
      <c r="B4" s="1" t="s">
        <v>5</v>
      </c>
      <c r="C4" s="1"/>
      <c r="D4" s="1"/>
      <c r="E4" s="77" t="s">
        <v>5788</v>
      </c>
      <c r="J4" s="83"/>
      <c r="K4" s="84"/>
    </row>
    <row r="5" spans="2:17" ht="20.100000000000001" customHeight="1">
      <c r="B5" s="1" t="s">
        <v>6</v>
      </c>
      <c r="C5" s="1"/>
      <c r="D5" s="1"/>
      <c r="E5" s="16"/>
      <c r="J5" s="83"/>
      <c r="K5" s="84"/>
    </row>
    <row r="6" spans="2:17" ht="20.100000000000001" customHeight="1">
      <c r="B6" s="1" t="s">
        <v>7</v>
      </c>
      <c r="C6" s="1"/>
      <c r="D6" s="1"/>
      <c r="E6" s="16"/>
      <c r="J6" s="83"/>
      <c r="K6" s="84"/>
    </row>
    <row r="7" spans="2:17" ht="19.5" customHeight="1">
      <c r="B7" s="85"/>
      <c r="C7" s="85"/>
      <c r="D7" s="85"/>
      <c r="E7" s="86"/>
      <c r="J7" s="83"/>
      <c r="K7" s="84"/>
      <c r="L7" s="89"/>
    </row>
    <row r="8" spans="2:17" ht="19.5" customHeight="1"/>
    <row r="9" spans="2:17" s="8" customFormat="1" ht="19.5" customHeight="1">
      <c r="B9" s="17" t="s">
        <v>8</v>
      </c>
      <c r="C9" s="17" t="s">
        <v>9</v>
      </c>
      <c r="D9" s="17" t="s">
        <v>10</v>
      </c>
      <c r="E9" s="18" t="s">
        <v>11</v>
      </c>
      <c r="F9" s="18" t="s">
        <v>12</v>
      </c>
      <c r="G9" s="18" t="s">
        <v>13</v>
      </c>
      <c r="H9" s="18" t="s">
        <v>14</v>
      </c>
      <c r="I9" s="18" t="s">
        <v>15</v>
      </c>
      <c r="J9" s="18" t="s">
        <v>16</v>
      </c>
      <c r="K9" s="18" t="s">
        <v>17</v>
      </c>
      <c r="L9" s="18" t="s">
        <v>18</v>
      </c>
      <c r="M9" s="30" t="s">
        <v>19</v>
      </c>
      <c r="N9" s="17" t="s">
        <v>20</v>
      </c>
      <c r="O9" s="18" t="s">
        <v>21</v>
      </c>
      <c r="P9" s="30" t="s">
        <v>22</v>
      </c>
      <c r="Q9" s="23" t="s">
        <v>23</v>
      </c>
    </row>
    <row r="10" spans="2:17" ht="19.5" customHeight="1">
      <c r="B10" s="332">
        <v>1</v>
      </c>
      <c r="C10" s="18" t="s">
        <v>115</v>
      </c>
      <c r="D10" s="18" t="s">
        <v>115</v>
      </c>
      <c r="E10" s="26" t="s">
        <v>5789</v>
      </c>
      <c r="F10" s="26">
        <v>1</v>
      </c>
      <c r="G10" s="26"/>
      <c r="H10" s="26">
        <f>F10*G10</f>
        <v>0</v>
      </c>
      <c r="I10" s="27"/>
      <c r="J10" s="26"/>
      <c r="K10" s="25" t="s">
        <v>28</v>
      </c>
      <c r="L10" s="18"/>
      <c r="M10" s="30"/>
      <c r="N10" s="26"/>
      <c r="O10" s="27"/>
      <c r="P10" s="1845"/>
      <c r="Q10" s="23"/>
    </row>
    <row r="11" spans="2:17" ht="19.5" customHeight="1">
      <c r="B11" s="1846" t="s">
        <v>5790</v>
      </c>
      <c r="C11" s="52" t="s">
        <v>30</v>
      </c>
      <c r="D11" s="52" t="s">
        <v>30</v>
      </c>
      <c r="E11" s="26" t="s">
        <v>5791</v>
      </c>
      <c r="F11" s="26">
        <v>1</v>
      </c>
      <c r="G11" s="26">
        <v>9907</v>
      </c>
      <c r="H11" s="26">
        <f t="shared" ref="H11:H35" si="0">F11*G11</f>
        <v>9907</v>
      </c>
      <c r="I11" s="27"/>
      <c r="J11" s="149" t="s">
        <v>5792</v>
      </c>
      <c r="K11" s="18" t="s">
        <v>5793</v>
      </c>
      <c r="L11" s="18"/>
      <c r="M11" s="30">
        <v>45174</v>
      </c>
      <c r="N11" s="26"/>
      <c r="O11" s="27"/>
      <c r="P11" s="1845"/>
      <c r="Q11" s="23">
        <v>45188</v>
      </c>
    </row>
    <row r="12" spans="2:17" ht="19.5" customHeight="1">
      <c r="B12" s="1847"/>
      <c r="C12" s="52" t="s">
        <v>30</v>
      </c>
      <c r="D12" s="52" t="s">
        <v>30</v>
      </c>
      <c r="E12" s="26" t="s">
        <v>5794</v>
      </c>
      <c r="F12" s="26">
        <v>2</v>
      </c>
      <c r="G12" s="26">
        <v>270</v>
      </c>
      <c r="H12" s="26">
        <f t="shared" si="0"/>
        <v>540</v>
      </c>
      <c r="I12" s="27"/>
      <c r="J12" s="26" t="s">
        <v>5795</v>
      </c>
      <c r="K12" s="18" t="s">
        <v>5793</v>
      </c>
      <c r="L12" s="18"/>
      <c r="M12" s="30">
        <v>45174</v>
      </c>
      <c r="N12" s="26"/>
      <c r="O12" s="27"/>
      <c r="P12" s="1845"/>
      <c r="Q12" s="23">
        <v>45180</v>
      </c>
    </row>
    <row r="13" spans="2:17" ht="19.5" customHeight="1">
      <c r="B13" s="1848" t="s">
        <v>5796</v>
      </c>
      <c r="C13" s="52" t="s">
        <v>30</v>
      </c>
      <c r="D13" s="52" t="s">
        <v>30</v>
      </c>
      <c r="E13" s="26" t="s">
        <v>5797</v>
      </c>
      <c r="F13" s="26">
        <v>1</v>
      </c>
      <c r="G13" s="26">
        <v>19230</v>
      </c>
      <c r="H13" s="26">
        <f t="shared" si="0"/>
        <v>19230</v>
      </c>
      <c r="I13" s="27"/>
      <c r="J13" s="26" t="s">
        <v>5798</v>
      </c>
      <c r="K13" s="18" t="s">
        <v>5793</v>
      </c>
      <c r="L13" s="18"/>
      <c r="M13" s="30">
        <v>45174</v>
      </c>
      <c r="N13" s="26"/>
      <c r="O13" s="27"/>
      <c r="P13" s="1845"/>
      <c r="Q13" s="23">
        <v>45188</v>
      </c>
    </row>
    <row r="14" spans="2:17" ht="19.5" customHeight="1">
      <c r="B14" s="1849"/>
      <c r="C14" s="52" t="s">
        <v>30</v>
      </c>
      <c r="D14" s="52" t="s">
        <v>30</v>
      </c>
      <c r="E14" s="26" t="s">
        <v>5799</v>
      </c>
      <c r="F14" s="26">
        <v>4</v>
      </c>
      <c r="G14" s="26">
        <v>1540</v>
      </c>
      <c r="H14" s="26">
        <f t="shared" si="0"/>
        <v>6160</v>
      </c>
      <c r="I14" s="27"/>
      <c r="J14" s="26" t="s">
        <v>5800</v>
      </c>
      <c r="K14" s="18" t="s">
        <v>5793</v>
      </c>
      <c r="L14" s="18"/>
      <c r="M14" s="30">
        <v>45174</v>
      </c>
      <c r="N14" s="26"/>
      <c r="O14" s="27"/>
      <c r="P14" s="1845"/>
      <c r="Q14" s="23">
        <v>45180</v>
      </c>
    </row>
    <row r="15" spans="2:17" ht="19.5" customHeight="1">
      <c r="B15" s="1849"/>
      <c r="C15" s="52" t="s">
        <v>30</v>
      </c>
      <c r="D15" s="52" t="s">
        <v>30</v>
      </c>
      <c r="E15" s="26" t="s">
        <v>5801</v>
      </c>
      <c r="F15" s="26">
        <v>2</v>
      </c>
      <c r="G15" s="26">
        <v>1720</v>
      </c>
      <c r="H15" s="26">
        <f t="shared" si="0"/>
        <v>3440</v>
      </c>
      <c r="I15" s="27"/>
      <c r="J15" s="26" t="s">
        <v>5802</v>
      </c>
      <c r="K15" s="18" t="s">
        <v>5793</v>
      </c>
      <c r="L15" s="18"/>
      <c r="M15" s="30">
        <v>45174</v>
      </c>
      <c r="N15" s="26"/>
      <c r="O15" s="27"/>
      <c r="P15" s="1845"/>
      <c r="Q15" s="23">
        <v>45180</v>
      </c>
    </row>
    <row r="16" spans="2:17" ht="19.5" customHeight="1">
      <c r="B16" s="1849"/>
      <c r="C16" s="52" t="s">
        <v>30</v>
      </c>
      <c r="D16" s="52" t="s">
        <v>30</v>
      </c>
      <c r="E16" s="26" t="s">
        <v>5803</v>
      </c>
      <c r="F16" s="26">
        <v>1</v>
      </c>
      <c r="G16" s="26">
        <v>2190</v>
      </c>
      <c r="H16" s="26">
        <f t="shared" si="0"/>
        <v>2190</v>
      </c>
      <c r="I16" s="27"/>
      <c r="J16" s="26" t="s">
        <v>5804</v>
      </c>
      <c r="K16" s="18" t="s">
        <v>5793</v>
      </c>
      <c r="L16" s="18"/>
      <c r="M16" s="30">
        <v>45174</v>
      </c>
      <c r="N16" s="26"/>
      <c r="O16" s="27"/>
      <c r="P16" s="1845"/>
      <c r="Q16" s="23">
        <v>45180</v>
      </c>
    </row>
    <row r="17" spans="2:17" s="8" customFormat="1" ht="19.7" customHeight="1">
      <c r="B17" s="1849"/>
      <c r="C17" s="52" t="s">
        <v>30</v>
      </c>
      <c r="D17" s="52" t="s">
        <v>30</v>
      </c>
      <c r="E17" s="26" t="s">
        <v>5805</v>
      </c>
      <c r="F17" s="26">
        <v>6</v>
      </c>
      <c r="G17" s="26">
        <v>210</v>
      </c>
      <c r="H17" s="26">
        <f t="shared" si="0"/>
        <v>1260</v>
      </c>
      <c r="I17" s="54"/>
      <c r="J17" s="26" t="s">
        <v>5806</v>
      </c>
      <c r="K17" s="18" t="s">
        <v>5793</v>
      </c>
      <c r="L17" s="18"/>
      <c r="M17" s="30">
        <v>45174</v>
      </c>
      <c r="N17" s="17"/>
      <c r="O17" s="18"/>
      <c r="P17" s="30"/>
      <c r="Q17" s="23">
        <v>45180</v>
      </c>
    </row>
    <row r="18" spans="2:17" s="8" customFormat="1" ht="19.7" customHeight="1">
      <c r="B18" s="1849"/>
      <c r="C18" s="52" t="s">
        <v>30</v>
      </c>
      <c r="D18" s="52" t="s">
        <v>30</v>
      </c>
      <c r="E18" s="26" t="s">
        <v>5807</v>
      </c>
      <c r="F18" s="26">
        <v>6</v>
      </c>
      <c r="G18" s="26">
        <v>280</v>
      </c>
      <c r="H18" s="26">
        <f t="shared" si="0"/>
        <v>1680</v>
      </c>
      <c r="I18" s="54"/>
      <c r="J18" s="26" t="s">
        <v>5808</v>
      </c>
      <c r="K18" s="18" t="s">
        <v>5793</v>
      </c>
      <c r="L18" s="18"/>
      <c r="M18" s="30">
        <v>45174</v>
      </c>
      <c r="N18" s="17"/>
      <c r="O18" s="18"/>
      <c r="P18" s="30"/>
      <c r="Q18" s="23">
        <v>45180</v>
      </c>
    </row>
    <row r="19" spans="2:17" s="8" customFormat="1" ht="19.7" customHeight="1">
      <c r="B19" s="1849"/>
      <c r="C19" s="52" t="s">
        <v>30</v>
      </c>
      <c r="D19" s="52" t="s">
        <v>30</v>
      </c>
      <c r="E19" s="26" t="s">
        <v>5809</v>
      </c>
      <c r="F19" s="26">
        <v>10</v>
      </c>
      <c r="G19" s="26">
        <v>157</v>
      </c>
      <c r="H19" s="26">
        <f t="shared" si="0"/>
        <v>1570</v>
      </c>
      <c r="I19" s="54"/>
      <c r="J19" s="26" t="s">
        <v>5810</v>
      </c>
      <c r="K19" s="18" t="s">
        <v>5793</v>
      </c>
      <c r="L19" s="18"/>
      <c r="M19" s="30">
        <v>45174</v>
      </c>
      <c r="N19" s="17"/>
      <c r="O19" s="18"/>
      <c r="P19" s="30"/>
      <c r="Q19" s="23">
        <v>45180</v>
      </c>
    </row>
    <row r="20" spans="2:17" s="8" customFormat="1" ht="19.7" customHeight="1">
      <c r="B20" s="1849"/>
      <c r="C20" s="52" t="s">
        <v>30</v>
      </c>
      <c r="D20" s="52" t="s">
        <v>30</v>
      </c>
      <c r="E20" s="26" t="s">
        <v>5811</v>
      </c>
      <c r="F20" s="26">
        <v>8</v>
      </c>
      <c r="G20" s="26">
        <v>245</v>
      </c>
      <c r="H20" s="26">
        <f t="shared" si="0"/>
        <v>1960</v>
      </c>
      <c r="I20" s="54"/>
      <c r="J20" s="26" t="s">
        <v>5812</v>
      </c>
      <c r="K20" s="18" t="s">
        <v>5793</v>
      </c>
      <c r="L20" s="18"/>
      <c r="M20" s="30">
        <v>45174</v>
      </c>
      <c r="N20" s="17"/>
      <c r="O20" s="18"/>
      <c r="P20" s="30"/>
      <c r="Q20" s="23">
        <v>45180</v>
      </c>
    </row>
    <row r="21" spans="2:17" s="8" customFormat="1" ht="19.7" customHeight="1">
      <c r="B21" s="1849"/>
      <c r="C21" s="52" t="s">
        <v>30</v>
      </c>
      <c r="D21" s="52" t="s">
        <v>30</v>
      </c>
      <c r="E21" s="26" t="s">
        <v>5813</v>
      </c>
      <c r="F21" s="26">
        <v>8</v>
      </c>
      <c r="G21" s="26">
        <v>37</v>
      </c>
      <c r="H21" s="26">
        <f t="shared" si="0"/>
        <v>296</v>
      </c>
      <c r="I21" s="54"/>
      <c r="J21" s="26" t="s">
        <v>5814</v>
      </c>
      <c r="K21" s="18" t="s">
        <v>5793</v>
      </c>
      <c r="L21" s="18"/>
      <c r="M21" s="30">
        <v>45174</v>
      </c>
      <c r="N21" s="17"/>
      <c r="O21" s="18"/>
      <c r="P21" s="30"/>
      <c r="Q21" s="23">
        <v>45180</v>
      </c>
    </row>
    <row r="22" spans="2:17" s="8" customFormat="1" ht="19.7" customHeight="1">
      <c r="B22" s="1849"/>
      <c r="C22" s="52" t="s">
        <v>30</v>
      </c>
      <c r="D22" s="52" t="s">
        <v>30</v>
      </c>
      <c r="E22" s="26" t="s">
        <v>5815</v>
      </c>
      <c r="F22" s="26">
        <v>2</v>
      </c>
      <c r="G22" s="26">
        <v>340</v>
      </c>
      <c r="H22" s="26">
        <f t="shared" si="0"/>
        <v>680</v>
      </c>
      <c r="I22" s="54"/>
      <c r="J22" s="26" t="s">
        <v>5816</v>
      </c>
      <c r="K22" s="18" t="s">
        <v>5793</v>
      </c>
      <c r="L22" s="18"/>
      <c r="M22" s="30">
        <v>45174</v>
      </c>
      <c r="N22" s="17"/>
      <c r="O22" s="18"/>
      <c r="P22" s="30"/>
      <c r="Q22" s="23">
        <v>45180</v>
      </c>
    </row>
    <row r="23" spans="2:17" ht="19.5" customHeight="1">
      <c r="B23" s="1849"/>
      <c r="C23" s="52" t="s">
        <v>30</v>
      </c>
      <c r="D23" s="52" t="s">
        <v>30</v>
      </c>
      <c r="E23" s="26" t="s">
        <v>5817</v>
      </c>
      <c r="F23" s="26">
        <v>4</v>
      </c>
      <c r="G23" s="26">
        <v>169</v>
      </c>
      <c r="H23" s="26">
        <f t="shared" si="0"/>
        <v>676</v>
      </c>
      <c r="I23" s="27"/>
      <c r="J23" s="26" t="s">
        <v>108</v>
      </c>
      <c r="K23" s="18" t="s">
        <v>5793</v>
      </c>
      <c r="L23" s="18"/>
      <c r="M23" s="30">
        <v>45174</v>
      </c>
      <c r="N23" s="26"/>
      <c r="O23" s="27"/>
      <c r="P23" s="1845"/>
      <c r="Q23" s="23">
        <v>45180</v>
      </c>
    </row>
    <row r="24" spans="2:17" ht="19.5" customHeight="1">
      <c r="B24" s="1849"/>
      <c r="C24" s="52" t="s">
        <v>30</v>
      </c>
      <c r="D24" s="52" t="s">
        <v>30</v>
      </c>
      <c r="E24" s="26" t="s">
        <v>5818</v>
      </c>
      <c r="F24" s="26">
        <v>2</v>
      </c>
      <c r="G24" s="26">
        <v>745</v>
      </c>
      <c r="H24" s="26">
        <f t="shared" si="0"/>
        <v>1490</v>
      </c>
      <c r="I24" s="27"/>
      <c r="J24" s="26" t="s">
        <v>5819</v>
      </c>
      <c r="K24" s="18" t="s">
        <v>5793</v>
      </c>
      <c r="L24" s="18"/>
      <c r="M24" s="30">
        <v>45174</v>
      </c>
      <c r="N24" s="26"/>
      <c r="O24" s="27"/>
      <c r="P24" s="1845"/>
      <c r="Q24" s="23">
        <v>45180</v>
      </c>
    </row>
    <row r="25" spans="2:17" ht="19.5" customHeight="1">
      <c r="B25" s="1849"/>
      <c r="C25" s="52" t="s">
        <v>30</v>
      </c>
      <c r="D25" s="52" t="s">
        <v>30</v>
      </c>
      <c r="E25" s="26" t="s">
        <v>5820</v>
      </c>
      <c r="F25" s="26">
        <v>2</v>
      </c>
      <c r="G25" s="26">
        <v>245</v>
      </c>
      <c r="H25" s="26">
        <f t="shared" si="0"/>
        <v>490</v>
      </c>
      <c r="I25" s="27"/>
      <c r="J25" s="26" t="s">
        <v>5819</v>
      </c>
      <c r="K25" s="18" t="s">
        <v>5793</v>
      </c>
      <c r="L25" s="18"/>
      <c r="M25" s="30">
        <v>45174</v>
      </c>
      <c r="N25" s="26"/>
      <c r="O25" s="27"/>
      <c r="P25" s="1845"/>
      <c r="Q25" s="23">
        <v>45180</v>
      </c>
    </row>
    <row r="26" spans="2:17" ht="19.5" customHeight="1">
      <c r="B26" s="1850"/>
      <c r="C26" s="18" t="s">
        <v>5821</v>
      </c>
      <c r="D26" s="52" t="s">
        <v>188</v>
      </c>
      <c r="E26" s="26" t="s">
        <v>5822</v>
      </c>
      <c r="F26" s="26">
        <v>1</v>
      </c>
      <c r="G26" s="26">
        <v>2880</v>
      </c>
      <c r="H26" s="26">
        <f t="shared" si="0"/>
        <v>2880</v>
      </c>
      <c r="I26" s="27"/>
      <c r="J26" s="26" t="s">
        <v>5823</v>
      </c>
      <c r="K26" s="25"/>
      <c r="L26" s="18"/>
      <c r="M26" s="30">
        <v>45175</v>
      </c>
      <c r="N26" s="26"/>
      <c r="O26" s="1851">
        <v>45182</v>
      </c>
      <c r="P26" s="1845"/>
      <c r="Q26" s="23">
        <v>45181</v>
      </c>
    </row>
    <row r="27" spans="2:17" ht="19.5" customHeight="1">
      <c r="B27" s="1848" t="s">
        <v>5824</v>
      </c>
      <c r="C27" s="52" t="s">
        <v>30</v>
      </c>
      <c r="D27" s="52" t="s">
        <v>30</v>
      </c>
      <c r="E27" s="26" t="s">
        <v>5825</v>
      </c>
      <c r="F27" s="26">
        <v>1</v>
      </c>
      <c r="G27" s="26">
        <v>4050</v>
      </c>
      <c r="H27" s="26">
        <f t="shared" si="0"/>
        <v>4050</v>
      </c>
      <c r="I27" s="27"/>
      <c r="J27" s="26" t="s">
        <v>5826</v>
      </c>
      <c r="K27" s="18" t="s">
        <v>5793</v>
      </c>
      <c r="L27" s="18"/>
      <c r="M27" s="30">
        <v>45174</v>
      </c>
      <c r="N27" s="26"/>
      <c r="O27" s="27"/>
      <c r="P27" s="1845"/>
      <c r="Q27" s="23">
        <v>45180</v>
      </c>
    </row>
    <row r="28" spans="2:17" ht="19.5" customHeight="1">
      <c r="B28" s="1849"/>
      <c r="C28" s="52" t="s">
        <v>30</v>
      </c>
      <c r="D28" s="52" t="s">
        <v>30</v>
      </c>
      <c r="E28" s="26" t="s">
        <v>36</v>
      </c>
      <c r="F28" s="26">
        <v>1</v>
      </c>
      <c r="G28" s="26">
        <v>584</v>
      </c>
      <c r="H28" s="26">
        <f t="shared" si="0"/>
        <v>584</v>
      </c>
      <c r="I28" s="27"/>
      <c r="J28" s="26" t="s">
        <v>37</v>
      </c>
      <c r="K28" s="18" t="s">
        <v>5793</v>
      </c>
      <c r="L28" s="18"/>
      <c r="M28" s="30">
        <v>45174</v>
      </c>
      <c r="N28" s="26"/>
      <c r="O28" s="27"/>
      <c r="P28" s="1845"/>
      <c r="Q28" s="23">
        <v>45180</v>
      </c>
    </row>
    <row r="29" spans="2:17" ht="19.5" customHeight="1">
      <c r="B29" s="1849"/>
      <c r="C29" s="52" t="s">
        <v>30</v>
      </c>
      <c r="D29" s="52" t="s">
        <v>30</v>
      </c>
      <c r="E29" s="26" t="s">
        <v>38</v>
      </c>
      <c r="F29" s="26">
        <v>1</v>
      </c>
      <c r="G29" s="26">
        <v>5117</v>
      </c>
      <c r="H29" s="26">
        <f t="shared" si="0"/>
        <v>5117</v>
      </c>
      <c r="I29" s="27"/>
      <c r="J29" s="26" t="s">
        <v>39</v>
      </c>
      <c r="K29" s="18" t="s">
        <v>5793</v>
      </c>
      <c r="L29" s="18"/>
      <c r="M29" s="30">
        <v>45174</v>
      </c>
      <c r="N29" s="26"/>
      <c r="O29" s="27"/>
      <c r="P29" s="1845"/>
      <c r="Q29" s="23">
        <v>45180</v>
      </c>
    </row>
    <row r="30" spans="2:17" ht="19.5" customHeight="1">
      <c r="B30" s="1849"/>
      <c r="C30" s="52" t="s">
        <v>30</v>
      </c>
      <c r="D30" s="52" t="s">
        <v>30</v>
      </c>
      <c r="E30" s="26" t="s">
        <v>5827</v>
      </c>
      <c r="F30" s="26">
        <v>1</v>
      </c>
      <c r="G30" s="26">
        <v>6810</v>
      </c>
      <c r="H30" s="26">
        <f t="shared" si="0"/>
        <v>6810</v>
      </c>
      <c r="I30" s="27"/>
      <c r="J30" s="26" t="s">
        <v>41</v>
      </c>
      <c r="K30" s="18" t="s">
        <v>5793</v>
      </c>
      <c r="L30" s="18"/>
      <c r="M30" s="30">
        <v>45174</v>
      </c>
      <c r="N30" s="26"/>
      <c r="O30" s="27"/>
      <c r="P30" s="1845"/>
      <c r="Q30" s="23">
        <v>45180</v>
      </c>
    </row>
    <row r="31" spans="2:17" s="8" customFormat="1" ht="19.7" customHeight="1">
      <c r="B31" s="1849"/>
      <c r="C31" s="52" t="s">
        <v>30</v>
      </c>
      <c r="D31" s="52" t="s">
        <v>30</v>
      </c>
      <c r="E31" s="26" t="s">
        <v>5828</v>
      </c>
      <c r="F31" s="26">
        <v>1</v>
      </c>
      <c r="G31" s="26">
        <v>168</v>
      </c>
      <c r="H31" s="26">
        <f t="shared" si="0"/>
        <v>168</v>
      </c>
      <c r="I31" s="27"/>
      <c r="J31" s="26" t="s">
        <v>5829</v>
      </c>
      <c r="K31" s="18" t="s">
        <v>5793</v>
      </c>
      <c r="L31" s="18"/>
      <c r="M31" s="30">
        <v>45174</v>
      </c>
      <c r="N31" s="17"/>
      <c r="O31" s="18"/>
      <c r="P31" s="30"/>
      <c r="Q31" s="23">
        <v>45180</v>
      </c>
    </row>
    <row r="32" spans="2:17" s="8" customFormat="1" ht="19.7" customHeight="1">
      <c r="B32" s="1849"/>
      <c r="C32" s="52" t="s">
        <v>30</v>
      </c>
      <c r="D32" s="52" t="s">
        <v>30</v>
      </c>
      <c r="E32" s="26" t="s">
        <v>5830</v>
      </c>
      <c r="F32" s="26">
        <v>1</v>
      </c>
      <c r="G32" s="26">
        <v>388</v>
      </c>
      <c r="H32" s="26">
        <f t="shared" si="0"/>
        <v>388</v>
      </c>
      <c r="I32" s="54"/>
      <c r="J32" s="26" t="s">
        <v>5831</v>
      </c>
      <c r="K32" s="18" t="s">
        <v>5793</v>
      </c>
      <c r="L32" s="18"/>
      <c r="M32" s="30">
        <v>45174</v>
      </c>
      <c r="N32" s="17"/>
      <c r="O32" s="18"/>
      <c r="P32" s="30"/>
      <c r="Q32" s="23">
        <v>45180</v>
      </c>
    </row>
    <row r="33" spans="2:17" s="8" customFormat="1" ht="19.7" customHeight="1">
      <c r="B33" s="1850"/>
      <c r="C33" s="52" t="s">
        <v>30</v>
      </c>
      <c r="D33" s="52" t="s">
        <v>30</v>
      </c>
      <c r="E33" s="26" t="s">
        <v>42</v>
      </c>
      <c r="F33" s="26">
        <v>1</v>
      </c>
      <c r="G33" s="26">
        <v>251</v>
      </c>
      <c r="H33" s="26">
        <f t="shared" si="0"/>
        <v>251</v>
      </c>
      <c r="I33" s="54"/>
      <c r="J33" s="26" t="s">
        <v>43</v>
      </c>
      <c r="K33" s="18" t="s">
        <v>5793</v>
      </c>
      <c r="L33" s="18"/>
      <c r="M33" s="30">
        <v>45174</v>
      </c>
      <c r="N33" s="17"/>
      <c r="O33" s="18"/>
      <c r="P33" s="30"/>
      <c r="Q33" s="23">
        <v>45180</v>
      </c>
    </row>
    <row r="34" spans="2:17" ht="19.5" customHeight="1">
      <c r="B34" s="18"/>
      <c r="C34" s="17" t="s">
        <v>115</v>
      </c>
      <c r="D34" s="17" t="s">
        <v>115</v>
      </c>
      <c r="E34" s="26" t="s">
        <v>116</v>
      </c>
      <c r="F34" s="26">
        <v>10</v>
      </c>
      <c r="G34" s="20">
        <v>5000</v>
      </c>
      <c r="H34" s="26">
        <f t="shared" si="0"/>
        <v>50000</v>
      </c>
      <c r="I34" s="27"/>
      <c r="J34" s="26"/>
      <c r="K34" s="17"/>
      <c r="L34" s="18"/>
      <c r="M34" s="30"/>
      <c r="N34" s="26"/>
      <c r="O34" s="27"/>
      <c r="P34" s="1845"/>
      <c r="Q34" s="32"/>
    </row>
    <row r="35" spans="2:17" ht="19.5" customHeight="1">
      <c r="B35" s="18"/>
      <c r="C35" s="52" t="s">
        <v>115</v>
      </c>
      <c r="D35" s="52" t="s">
        <v>115</v>
      </c>
      <c r="E35" s="26" t="s">
        <v>5642</v>
      </c>
      <c r="F35" s="26">
        <v>5</v>
      </c>
      <c r="G35" s="20">
        <v>5000</v>
      </c>
      <c r="H35" s="26">
        <f t="shared" si="0"/>
        <v>25000</v>
      </c>
      <c r="I35" s="27"/>
      <c r="J35" s="26"/>
      <c r="K35" s="17"/>
      <c r="L35" s="18"/>
      <c r="M35" s="30"/>
      <c r="N35" s="26"/>
      <c r="O35" s="27"/>
      <c r="P35" s="1845"/>
      <c r="Q35" s="32"/>
    </row>
  </sheetData>
  <autoFilter ref="B9:O10" xr:uid="{3F22304D-C44F-4329-8CBB-89D006C55B04}"/>
  <mergeCells count="9">
    <mergeCell ref="B11:B12"/>
    <mergeCell ref="B13:B26"/>
    <mergeCell ref="B27:B33"/>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51A9-9EBB-46E9-A18C-6E974A978202}">
  <dimension ref="B2:Q83"/>
  <sheetViews>
    <sheetView zoomScale="70" zoomScaleNormal="70" workbookViewId="0">
      <pane xSplit="8" topLeftCell="J1" activePane="topRight" state="frozen"/>
      <selection pane="topRight" activeCell="Q15" sqref="Q15"/>
    </sheetView>
  </sheetViews>
  <sheetFormatPr defaultColWidth="9" defaultRowHeight="18.75"/>
  <cols>
    <col min="1" max="1" width="2.625" style="9" customWidth="1"/>
    <col min="2" max="2" width="20.125" style="8" bestFit="1" customWidth="1"/>
    <col min="3" max="4" width="19.25" style="9" bestFit="1" customWidth="1"/>
    <col min="5" max="5" width="56" style="9" customWidth="1"/>
    <col min="6" max="6" width="6.25" style="9" customWidth="1"/>
    <col min="7" max="7" width="20.5" style="9" customWidth="1"/>
    <col min="8" max="8" width="11.875" style="9" bestFit="1" customWidth="1"/>
    <col min="9" max="9" width="14.5" style="10" customWidth="1"/>
    <col min="10" max="10" width="35.25" style="9" bestFit="1" customWidth="1"/>
    <col min="11" max="11" width="47.875" style="9" customWidth="1"/>
    <col min="12" max="12" width="28.125" style="8" customWidth="1"/>
    <col min="13" max="13" width="13.75" style="12" customWidth="1"/>
    <col min="14" max="14" width="6.375" style="9" customWidth="1"/>
    <col min="15" max="15" width="13.25" style="10" customWidth="1"/>
    <col min="16" max="16" width="14.5" style="49" customWidth="1"/>
    <col min="17" max="17" width="15.625" style="11" customWidth="1"/>
    <col min="18" max="16384" width="9" style="9"/>
  </cols>
  <sheetData>
    <row r="2" spans="2:17" ht="20.100000000000001" customHeight="1">
      <c r="B2" s="1" t="s">
        <v>0</v>
      </c>
      <c r="C2" s="1"/>
      <c r="D2" s="1"/>
      <c r="E2" s="2" t="s">
        <v>5832</v>
      </c>
      <c r="G2" s="4" t="s">
        <v>2</v>
      </c>
      <c r="H2" s="5"/>
      <c r="I2" s="6"/>
      <c r="J2" s="7">
        <f>SUM(H:H)</f>
        <v>3835160</v>
      </c>
    </row>
    <row r="3" spans="2:17" ht="20.100000000000001" customHeight="1">
      <c r="B3" s="1" t="s">
        <v>3</v>
      </c>
      <c r="C3" s="1"/>
      <c r="D3" s="1"/>
      <c r="E3" s="13" t="s">
        <v>5833</v>
      </c>
      <c r="P3" s="1852"/>
    </row>
    <row r="4" spans="2:17" ht="20.100000000000001" customHeight="1">
      <c r="B4" s="1" t="s">
        <v>5</v>
      </c>
      <c r="C4" s="1"/>
      <c r="D4" s="1"/>
      <c r="E4" s="13">
        <v>201044</v>
      </c>
      <c r="I4" s="83"/>
      <c r="J4" s="10"/>
      <c r="K4" s="1853"/>
      <c r="L4" s="529"/>
    </row>
    <row r="5" spans="2:17" ht="20.100000000000001" customHeight="1">
      <c r="B5" s="1" t="s">
        <v>6</v>
      </c>
      <c r="C5" s="1"/>
      <c r="D5" s="1"/>
      <c r="E5" s="16">
        <v>44946</v>
      </c>
      <c r="G5" s="8"/>
      <c r="I5" s="1854" t="s">
        <v>5834</v>
      </c>
      <c r="J5" s="83"/>
      <c r="K5" s="1855"/>
      <c r="L5" s="1856"/>
    </row>
    <row r="6" spans="2:17" ht="20.100000000000001" customHeight="1">
      <c r="B6" s="1" t="s">
        <v>7</v>
      </c>
      <c r="C6" s="1"/>
      <c r="D6" s="1"/>
      <c r="E6" s="16">
        <v>45056</v>
      </c>
      <c r="I6" s="1857" t="s">
        <v>5835</v>
      </c>
      <c r="J6" s="1856"/>
      <c r="K6" s="1858"/>
      <c r="L6" s="1859"/>
    </row>
    <row r="7" spans="2:17" ht="20.100000000000001" customHeight="1">
      <c r="B7" s="85"/>
      <c r="C7" s="85"/>
      <c r="D7" s="85"/>
      <c r="E7" s="86"/>
      <c r="J7" s="83"/>
      <c r="L7" s="83"/>
    </row>
    <row r="9" spans="2:17" s="8" customFormat="1" ht="19.7" customHeight="1">
      <c r="B9" s="17" t="s">
        <v>8</v>
      </c>
      <c r="C9" s="17" t="s">
        <v>9</v>
      </c>
      <c r="D9" s="17" t="s">
        <v>10</v>
      </c>
      <c r="E9" s="18" t="s">
        <v>11</v>
      </c>
      <c r="F9" s="18" t="s">
        <v>12</v>
      </c>
      <c r="G9" s="18" t="s">
        <v>13</v>
      </c>
      <c r="H9" s="22" t="s">
        <v>14</v>
      </c>
      <c r="I9" s="22" t="s">
        <v>15</v>
      </c>
      <c r="J9" s="18" t="s">
        <v>16</v>
      </c>
      <c r="K9" s="18" t="s">
        <v>17</v>
      </c>
      <c r="L9" s="18" t="s">
        <v>18</v>
      </c>
      <c r="M9" s="23" t="s">
        <v>19</v>
      </c>
      <c r="N9" s="17" t="s">
        <v>20</v>
      </c>
      <c r="O9" s="18" t="s">
        <v>21</v>
      </c>
      <c r="P9" s="30" t="s">
        <v>22</v>
      </c>
      <c r="Q9" s="23" t="s">
        <v>23</v>
      </c>
    </row>
    <row r="10" spans="2:17" s="8" customFormat="1" ht="19.7" customHeight="1">
      <c r="B10" s="997">
        <v>1</v>
      </c>
      <c r="C10" s="997" t="s">
        <v>24</v>
      </c>
      <c r="D10" s="997" t="s">
        <v>24</v>
      </c>
      <c r="E10" s="1001" t="s">
        <v>5836</v>
      </c>
      <c r="F10" s="1001">
        <v>2</v>
      </c>
      <c r="G10" s="1860"/>
      <c r="H10" s="1860">
        <f>F10*G10</f>
        <v>0</v>
      </c>
      <c r="I10" s="1000"/>
      <c r="J10" s="1001"/>
      <c r="K10" s="1861" t="s">
        <v>5837</v>
      </c>
      <c r="L10" s="433"/>
      <c r="M10" s="23"/>
      <c r="N10" s="17"/>
      <c r="O10" s="29"/>
      <c r="P10" s="30"/>
      <c r="Q10" s="23"/>
    </row>
    <row r="11" spans="2:17" s="8" customFormat="1" ht="19.7" customHeight="1">
      <c r="B11" s="17">
        <v>2</v>
      </c>
      <c r="C11" s="26" t="s">
        <v>5838</v>
      </c>
      <c r="D11" s="26" t="s">
        <v>5838</v>
      </c>
      <c r="E11" s="26" t="s">
        <v>5839</v>
      </c>
      <c r="F11" s="26">
        <v>4</v>
      </c>
      <c r="G11" s="118">
        <v>68000</v>
      </c>
      <c r="H11" s="118">
        <f>G11*F11</f>
        <v>272000</v>
      </c>
      <c r="I11" s="26"/>
      <c r="J11" s="26" t="s">
        <v>5840</v>
      </c>
      <c r="K11" s="18"/>
      <c r="L11" s="30"/>
      <c r="M11" s="23">
        <v>44897</v>
      </c>
      <c r="N11" s="29"/>
      <c r="O11" s="23">
        <v>44581</v>
      </c>
      <c r="P11" s="23">
        <v>44986</v>
      </c>
      <c r="Q11" s="23">
        <v>44986</v>
      </c>
    </row>
    <row r="12" spans="2:17" s="8" customFormat="1" ht="19.7" customHeight="1">
      <c r="B12" s="17">
        <v>2</v>
      </c>
      <c r="C12" s="26" t="s">
        <v>5841</v>
      </c>
      <c r="D12" s="26" t="s">
        <v>5841</v>
      </c>
      <c r="E12" s="26" t="s">
        <v>5842</v>
      </c>
      <c r="F12" s="26">
        <v>2</v>
      </c>
      <c r="G12" s="118">
        <v>1254400</v>
      </c>
      <c r="H12" s="118">
        <f>G12*F12</f>
        <v>2508800</v>
      </c>
      <c r="I12" s="26"/>
      <c r="J12" s="26" t="s">
        <v>5843</v>
      </c>
      <c r="K12" s="18"/>
      <c r="L12" s="30"/>
      <c r="M12" s="23">
        <v>44897</v>
      </c>
      <c r="N12" s="29"/>
      <c r="O12" s="23">
        <v>44581</v>
      </c>
      <c r="P12" s="23">
        <v>44986</v>
      </c>
      <c r="Q12" s="23">
        <v>44986</v>
      </c>
    </row>
    <row r="13" spans="2:17" s="8" customFormat="1" ht="19.7" customHeight="1">
      <c r="B13" s="17">
        <v>2</v>
      </c>
      <c r="C13" s="26" t="s">
        <v>5841</v>
      </c>
      <c r="D13" s="26" t="s">
        <v>5841</v>
      </c>
      <c r="E13" s="26" t="s">
        <v>5844</v>
      </c>
      <c r="F13" s="26">
        <v>4</v>
      </c>
      <c r="G13" s="118" t="s">
        <v>5845</v>
      </c>
      <c r="H13" s="118"/>
      <c r="I13" s="26"/>
      <c r="J13" s="26" t="s">
        <v>5846</v>
      </c>
      <c r="K13" s="18"/>
      <c r="L13" s="30"/>
      <c r="M13" s="23">
        <v>44897</v>
      </c>
      <c r="N13" s="29"/>
      <c r="O13" s="23">
        <v>44581</v>
      </c>
      <c r="P13" s="23">
        <v>44986</v>
      </c>
      <c r="Q13" s="23">
        <v>44986</v>
      </c>
    </row>
    <row r="14" spans="2:17" s="8" customFormat="1" ht="19.7" customHeight="1">
      <c r="B14" s="17">
        <v>2</v>
      </c>
      <c r="C14" s="26" t="s">
        <v>5841</v>
      </c>
      <c r="D14" s="26" t="s">
        <v>5841</v>
      </c>
      <c r="E14" s="26" t="s">
        <v>5847</v>
      </c>
      <c r="F14" s="26">
        <v>2</v>
      </c>
      <c r="G14" s="118">
        <v>24000</v>
      </c>
      <c r="H14" s="118">
        <f>G14*F14</f>
        <v>48000</v>
      </c>
      <c r="I14" s="26"/>
      <c r="J14" s="26"/>
      <c r="K14" s="18"/>
      <c r="L14" s="30"/>
      <c r="M14" s="23">
        <v>44897</v>
      </c>
      <c r="N14" s="29"/>
      <c r="O14" s="23">
        <v>44581</v>
      </c>
      <c r="P14" s="23">
        <v>44986</v>
      </c>
      <c r="Q14" s="23">
        <v>44986</v>
      </c>
    </row>
    <row r="15" spans="2:17" s="8" customFormat="1" ht="19.7" customHeight="1">
      <c r="B15" s="17">
        <v>2</v>
      </c>
      <c r="C15" s="26" t="s">
        <v>5848</v>
      </c>
      <c r="D15" s="26" t="s">
        <v>5849</v>
      </c>
      <c r="E15" s="26" t="s">
        <v>5850</v>
      </c>
      <c r="F15" s="35">
        <v>4</v>
      </c>
      <c r="G15" s="1434">
        <v>107000</v>
      </c>
      <c r="H15" s="1434">
        <f>G15*F15</f>
        <v>428000</v>
      </c>
      <c r="I15" s="35"/>
      <c r="J15" s="35" t="s">
        <v>5851</v>
      </c>
      <c r="K15" s="18"/>
      <c r="L15" s="30"/>
      <c r="M15" s="23">
        <v>44897</v>
      </c>
      <c r="N15" s="29"/>
      <c r="O15" s="23">
        <v>44581</v>
      </c>
      <c r="P15" s="40"/>
      <c r="Q15" s="23">
        <v>44938</v>
      </c>
    </row>
    <row r="16" spans="2:17" s="8" customFormat="1" ht="19.7" customHeight="1">
      <c r="B16" s="17">
        <v>2</v>
      </c>
      <c r="C16" s="1862" t="s">
        <v>5852</v>
      </c>
      <c r="D16" s="1863" t="s">
        <v>5841</v>
      </c>
      <c r="E16" s="1863" t="s">
        <v>5853</v>
      </c>
      <c r="F16" s="1862">
        <v>0</v>
      </c>
      <c r="G16" s="1864">
        <v>0</v>
      </c>
      <c r="H16" s="1864">
        <f>G16*F16</f>
        <v>0</v>
      </c>
      <c r="I16" s="1865"/>
      <c r="J16" s="1862" t="s">
        <v>5854</v>
      </c>
      <c r="K16" s="1866" t="s">
        <v>5855</v>
      </c>
      <c r="L16" s="18"/>
      <c r="M16" s="23">
        <v>44897</v>
      </c>
      <c r="N16" s="17"/>
      <c r="O16" s="23">
        <v>44581</v>
      </c>
      <c r="P16" s="23"/>
      <c r="Q16" s="23"/>
    </row>
    <row r="17" spans="2:17" s="8" customFormat="1" ht="19.7" customHeight="1">
      <c r="B17" s="17">
        <v>2</v>
      </c>
      <c r="C17" s="26" t="s">
        <v>5856</v>
      </c>
      <c r="D17" s="26" t="s">
        <v>5841</v>
      </c>
      <c r="E17" s="26" t="s">
        <v>5857</v>
      </c>
      <c r="F17" s="26">
        <v>2</v>
      </c>
      <c r="G17" s="118" t="s">
        <v>5858</v>
      </c>
      <c r="H17" s="118"/>
      <c r="I17" s="27"/>
      <c r="J17" s="26" t="s">
        <v>5859</v>
      </c>
      <c r="K17" s="17"/>
      <c r="L17" s="18"/>
      <c r="M17" s="23">
        <v>44897</v>
      </c>
      <c r="N17" s="17"/>
      <c r="O17" s="23">
        <v>44581</v>
      </c>
      <c r="P17" s="23">
        <v>44986</v>
      </c>
      <c r="Q17" s="23">
        <v>44986</v>
      </c>
    </row>
    <row r="18" spans="2:17" s="8" customFormat="1" ht="19.7" customHeight="1">
      <c r="B18" s="17">
        <v>3</v>
      </c>
      <c r="C18" s="35" t="s">
        <v>5860</v>
      </c>
      <c r="D18" s="35" t="s">
        <v>5849</v>
      </c>
      <c r="E18" s="35" t="s">
        <v>5861</v>
      </c>
      <c r="F18" s="1867">
        <v>4</v>
      </c>
      <c r="G18" s="1434">
        <v>2630</v>
      </c>
      <c r="H18" s="1434">
        <f>G18*F18</f>
        <v>10520</v>
      </c>
      <c r="I18" s="54"/>
      <c r="J18" s="35" t="s">
        <v>5862</v>
      </c>
      <c r="K18" s="17"/>
      <c r="L18" s="18"/>
      <c r="M18" s="23">
        <v>44897</v>
      </c>
      <c r="N18" s="17"/>
      <c r="O18" s="23">
        <v>44581</v>
      </c>
      <c r="P18" s="23"/>
      <c r="Q18" s="40">
        <v>44942</v>
      </c>
    </row>
    <row r="19" spans="2:17" s="8" customFormat="1" ht="19.7" customHeight="1">
      <c r="B19" s="17">
        <v>3</v>
      </c>
      <c r="C19" s="35" t="s">
        <v>5863</v>
      </c>
      <c r="D19" s="35" t="s">
        <v>5849</v>
      </c>
      <c r="E19" s="35" t="s">
        <v>5864</v>
      </c>
      <c r="F19" s="35">
        <v>2</v>
      </c>
      <c r="G19" s="1434">
        <v>10840</v>
      </c>
      <c r="H19" s="1434">
        <f>G19*F19</f>
        <v>21680</v>
      </c>
      <c r="I19" s="54"/>
      <c r="J19" s="35" t="s">
        <v>5865</v>
      </c>
      <c r="K19" s="17"/>
      <c r="L19" s="18"/>
      <c r="M19" s="23">
        <v>44897</v>
      </c>
      <c r="N19" s="17"/>
      <c r="O19" s="23">
        <v>44581</v>
      </c>
      <c r="P19" s="23"/>
      <c r="Q19" s="40">
        <v>44938</v>
      </c>
    </row>
    <row r="20" spans="2:17" s="8" customFormat="1" ht="19.7" customHeight="1">
      <c r="B20" s="17">
        <v>3</v>
      </c>
      <c r="C20" s="26" t="s">
        <v>5866</v>
      </c>
      <c r="D20" s="26" t="s">
        <v>5866</v>
      </c>
      <c r="E20" s="26" t="s">
        <v>5867</v>
      </c>
      <c r="F20" s="26">
        <v>2</v>
      </c>
      <c r="G20" s="152">
        <v>4925</v>
      </c>
      <c r="H20" s="118">
        <f t="shared" ref="H20:H62" si="0">F20*G20</f>
        <v>9850</v>
      </c>
      <c r="I20" s="54"/>
      <c r="J20" s="26" t="s">
        <v>5868</v>
      </c>
      <c r="K20" s="65" t="s">
        <v>5869</v>
      </c>
      <c r="L20" s="18"/>
      <c r="M20" s="23">
        <v>44897</v>
      </c>
      <c r="N20" s="17"/>
      <c r="O20" s="23">
        <v>44581</v>
      </c>
      <c r="P20" s="23">
        <v>44577</v>
      </c>
      <c r="Q20" s="23">
        <v>44942</v>
      </c>
    </row>
    <row r="21" spans="2:17" s="8" customFormat="1" ht="19.7" customHeight="1">
      <c r="B21" s="594">
        <v>3</v>
      </c>
      <c r="C21" s="981" t="s">
        <v>5866</v>
      </c>
      <c r="D21" s="981" t="s">
        <v>5866</v>
      </c>
      <c r="E21" s="981" t="s">
        <v>5870</v>
      </c>
      <c r="F21" s="981">
        <v>2</v>
      </c>
      <c r="G21" s="1868">
        <v>5295</v>
      </c>
      <c r="H21" s="419">
        <f t="shared" si="0"/>
        <v>10590</v>
      </c>
      <c r="I21" s="690"/>
      <c r="J21" s="981" t="s">
        <v>5868</v>
      </c>
      <c r="K21" s="1869" t="s">
        <v>5871</v>
      </c>
      <c r="L21" s="420"/>
      <c r="M21" s="1552">
        <v>44931</v>
      </c>
      <c r="N21" s="594"/>
      <c r="O21" s="1552">
        <v>44946</v>
      </c>
      <c r="P21" s="1552">
        <v>44943</v>
      </c>
      <c r="Q21" s="1552">
        <v>44943</v>
      </c>
    </row>
    <row r="22" spans="2:17" s="8" customFormat="1" ht="19.7" customHeight="1">
      <c r="B22" s="17">
        <v>3</v>
      </c>
      <c r="C22" s="35" t="s">
        <v>5866</v>
      </c>
      <c r="D22" s="35" t="s">
        <v>5866</v>
      </c>
      <c r="E22" s="26" t="s">
        <v>5872</v>
      </c>
      <c r="F22" s="26">
        <v>4</v>
      </c>
      <c r="G22" s="152">
        <v>2469</v>
      </c>
      <c r="H22" s="1434">
        <f t="shared" si="0"/>
        <v>9876</v>
      </c>
      <c r="I22" s="27"/>
      <c r="J22" s="26" t="s">
        <v>5873</v>
      </c>
      <c r="K22" s="65"/>
      <c r="L22" s="18"/>
      <c r="M22" s="23">
        <v>44897</v>
      </c>
      <c r="N22" s="17"/>
      <c r="O22" s="23">
        <v>44581</v>
      </c>
      <c r="P22" s="23">
        <v>44577</v>
      </c>
      <c r="Q22" s="23">
        <v>44942</v>
      </c>
    </row>
    <row r="23" spans="2:17" s="8" customFormat="1" ht="19.7" customHeight="1">
      <c r="B23" s="17">
        <v>3</v>
      </c>
      <c r="C23" s="35" t="s">
        <v>5866</v>
      </c>
      <c r="D23" s="35" t="s">
        <v>5866</v>
      </c>
      <c r="E23" s="26" t="s">
        <v>5874</v>
      </c>
      <c r="F23" s="26">
        <v>4</v>
      </c>
      <c r="G23" s="152">
        <v>1770</v>
      </c>
      <c r="H23" s="1434">
        <f t="shared" si="0"/>
        <v>7080</v>
      </c>
      <c r="I23" s="27"/>
      <c r="J23" s="26" t="s">
        <v>5875</v>
      </c>
      <c r="K23" s="65"/>
      <c r="L23" s="18"/>
      <c r="M23" s="23">
        <v>44897</v>
      </c>
      <c r="N23" s="17"/>
      <c r="O23" s="23">
        <v>44581</v>
      </c>
      <c r="P23" s="23">
        <v>44577</v>
      </c>
      <c r="Q23" s="23">
        <v>44942</v>
      </c>
    </row>
    <row r="24" spans="2:17" s="8" customFormat="1" ht="19.7" customHeight="1">
      <c r="B24" s="17">
        <v>3</v>
      </c>
      <c r="C24" s="35" t="s">
        <v>5866</v>
      </c>
      <c r="D24" s="35" t="s">
        <v>5866</v>
      </c>
      <c r="E24" s="26" t="s">
        <v>5876</v>
      </c>
      <c r="F24" s="26">
        <v>2</v>
      </c>
      <c r="G24" s="152">
        <v>3890</v>
      </c>
      <c r="H24" s="1434">
        <f t="shared" si="0"/>
        <v>7780</v>
      </c>
      <c r="I24" s="27"/>
      <c r="J24" s="26" t="s">
        <v>5877</v>
      </c>
      <c r="K24" s="65"/>
      <c r="L24" s="18"/>
      <c r="M24" s="23">
        <v>44897</v>
      </c>
      <c r="N24" s="17"/>
      <c r="O24" s="23">
        <v>44581</v>
      </c>
      <c r="P24" s="23">
        <v>44577</v>
      </c>
      <c r="Q24" s="23">
        <v>44942</v>
      </c>
    </row>
    <row r="25" spans="2:17" s="8" customFormat="1" ht="19.7" customHeight="1">
      <c r="B25" s="17">
        <v>3</v>
      </c>
      <c r="C25" s="35" t="s">
        <v>5866</v>
      </c>
      <c r="D25" s="35" t="s">
        <v>5866</v>
      </c>
      <c r="E25" s="26" t="s">
        <v>5878</v>
      </c>
      <c r="F25" s="26">
        <v>2</v>
      </c>
      <c r="G25" s="152">
        <v>1319</v>
      </c>
      <c r="H25" s="1434">
        <f t="shared" si="0"/>
        <v>2638</v>
      </c>
      <c r="I25" s="54"/>
      <c r="J25" s="26" t="s">
        <v>5879</v>
      </c>
      <c r="K25" s="65"/>
      <c r="L25" s="18"/>
      <c r="M25" s="23">
        <v>44897</v>
      </c>
      <c r="N25" s="17"/>
      <c r="O25" s="23">
        <v>44581</v>
      </c>
      <c r="P25" s="23">
        <v>44577</v>
      </c>
      <c r="Q25" s="23">
        <v>44942</v>
      </c>
    </row>
    <row r="26" spans="2:17" s="8" customFormat="1" ht="19.7" customHeight="1">
      <c r="B26" s="17">
        <v>3</v>
      </c>
      <c r="C26" s="35" t="s">
        <v>5866</v>
      </c>
      <c r="D26" s="35" t="s">
        <v>5866</v>
      </c>
      <c r="E26" s="26" t="s">
        <v>5880</v>
      </c>
      <c r="F26" s="26">
        <v>4</v>
      </c>
      <c r="G26" s="152">
        <v>160</v>
      </c>
      <c r="H26" s="1434">
        <f t="shared" si="0"/>
        <v>640</v>
      </c>
      <c r="I26" s="54"/>
      <c r="J26" s="26" t="s">
        <v>5881</v>
      </c>
      <c r="K26" s="65"/>
      <c r="L26" s="18"/>
      <c r="M26" s="23">
        <v>44897</v>
      </c>
      <c r="N26" s="17"/>
      <c r="O26" s="23">
        <v>44581</v>
      </c>
      <c r="P26" s="23">
        <v>44577</v>
      </c>
      <c r="Q26" s="23">
        <v>44942</v>
      </c>
    </row>
    <row r="27" spans="2:17" s="8" customFormat="1" ht="19.7" customHeight="1">
      <c r="B27" s="17">
        <v>3</v>
      </c>
      <c r="C27" s="35" t="s">
        <v>5866</v>
      </c>
      <c r="D27" s="35" t="s">
        <v>5866</v>
      </c>
      <c r="E27" s="26" t="s">
        <v>5882</v>
      </c>
      <c r="F27" s="26">
        <v>2</v>
      </c>
      <c r="G27" s="152">
        <v>34270</v>
      </c>
      <c r="H27" s="1434">
        <f t="shared" si="0"/>
        <v>68540</v>
      </c>
      <c r="I27" s="54"/>
      <c r="J27" s="26" t="s">
        <v>5883</v>
      </c>
      <c r="K27" s="65"/>
      <c r="L27" s="18"/>
      <c r="M27" s="23">
        <v>44897</v>
      </c>
      <c r="N27" s="17"/>
      <c r="O27" s="23">
        <v>44581</v>
      </c>
      <c r="P27" s="23">
        <v>44577</v>
      </c>
      <c r="Q27" s="23">
        <v>44942</v>
      </c>
    </row>
    <row r="28" spans="2:17" s="8" customFormat="1" ht="19.7" customHeight="1">
      <c r="B28" s="17">
        <v>3</v>
      </c>
      <c r="C28" s="35" t="s">
        <v>5866</v>
      </c>
      <c r="D28" s="35" t="s">
        <v>5866</v>
      </c>
      <c r="E28" s="26" t="s">
        <v>5884</v>
      </c>
      <c r="F28" s="26">
        <v>8</v>
      </c>
      <c r="G28" s="152">
        <v>385</v>
      </c>
      <c r="H28" s="1434">
        <f t="shared" si="0"/>
        <v>3080</v>
      </c>
      <c r="I28" s="54"/>
      <c r="J28" s="26" t="s">
        <v>5885</v>
      </c>
      <c r="K28" s="65"/>
      <c r="L28" s="18"/>
      <c r="M28" s="23">
        <v>44897</v>
      </c>
      <c r="N28" s="17"/>
      <c r="O28" s="23">
        <v>44581</v>
      </c>
      <c r="P28" s="23">
        <v>44577</v>
      </c>
      <c r="Q28" s="23">
        <v>44942</v>
      </c>
    </row>
    <row r="29" spans="2:17" ht="19.7" customHeight="1">
      <c r="B29" s="17">
        <v>3</v>
      </c>
      <c r="C29" s="35" t="s">
        <v>5866</v>
      </c>
      <c r="D29" s="35" t="s">
        <v>5866</v>
      </c>
      <c r="E29" s="26" t="s">
        <v>5886</v>
      </c>
      <c r="F29" s="26">
        <v>2</v>
      </c>
      <c r="G29" s="26">
        <v>69660</v>
      </c>
      <c r="H29" s="1434">
        <f t="shared" si="0"/>
        <v>139320</v>
      </c>
      <c r="I29" s="27"/>
      <c r="J29" s="26" t="s">
        <v>5887</v>
      </c>
      <c r="K29" s="65"/>
      <c r="L29" s="18"/>
      <c r="M29" s="23">
        <v>44897</v>
      </c>
      <c r="N29" s="26"/>
      <c r="O29" s="23">
        <v>44581</v>
      </c>
      <c r="P29" s="23">
        <v>44577</v>
      </c>
      <c r="Q29" s="23">
        <v>44942</v>
      </c>
    </row>
    <row r="30" spans="2:17" ht="19.7" customHeight="1">
      <c r="B30" s="17">
        <v>3</v>
      </c>
      <c r="C30" s="35" t="s">
        <v>5866</v>
      </c>
      <c r="D30" s="35" t="s">
        <v>5866</v>
      </c>
      <c r="E30" s="26" t="s">
        <v>5888</v>
      </c>
      <c r="F30" s="26">
        <v>4</v>
      </c>
      <c r="G30" s="26">
        <v>620</v>
      </c>
      <c r="H30" s="1434">
        <f t="shared" si="0"/>
        <v>2480</v>
      </c>
      <c r="I30" s="27"/>
      <c r="J30" s="26" t="s">
        <v>5889</v>
      </c>
      <c r="K30" s="65"/>
      <c r="L30" s="18"/>
      <c r="M30" s="23">
        <v>44897</v>
      </c>
      <c r="N30" s="26"/>
      <c r="O30" s="23">
        <v>44581</v>
      </c>
      <c r="P30" s="23">
        <v>44577</v>
      </c>
      <c r="Q30" s="23">
        <v>44942</v>
      </c>
    </row>
    <row r="31" spans="2:17" ht="19.7" customHeight="1">
      <c r="B31" s="17">
        <v>3</v>
      </c>
      <c r="C31" s="35" t="s">
        <v>5866</v>
      </c>
      <c r="D31" s="35" t="s">
        <v>5866</v>
      </c>
      <c r="E31" s="26" t="s">
        <v>5890</v>
      </c>
      <c r="F31" s="26">
        <v>8</v>
      </c>
      <c r="G31" s="152">
        <v>1140</v>
      </c>
      <c r="H31" s="1434">
        <f t="shared" si="0"/>
        <v>9120</v>
      </c>
      <c r="I31" s="27"/>
      <c r="J31" s="26" t="s">
        <v>5891</v>
      </c>
      <c r="K31" s="65"/>
      <c r="L31" s="18"/>
      <c r="M31" s="23">
        <v>44897</v>
      </c>
      <c r="N31" s="26"/>
      <c r="O31" s="23">
        <v>44581</v>
      </c>
      <c r="P31" s="23">
        <v>44577</v>
      </c>
      <c r="Q31" s="23">
        <v>44942</v>
      </c>
    </row>
    <row r="32" spans="2:17" ht="19.7" customHeight="1">
      <c r="B32" s="17">
        <v>3</v>
      </c>
      <c r="C32" s="35" t="s">
        <v>5866</v>
      </c>
      <c r="D32" s="35" t="s">
        <v>5866</v>
      </c>
      <c r="E32" s="26" t="s">
        <v>5892</v>
      </c>
      <c r="F32" s="26">
        <v>48</v>
      </c>
      <c r="G32" s="152">
        <v>220</v>
      </c>
      <c r="H32" s="1434">
        <f t="shared" si="0"/>
        <v>10560</v>
      </c>
      <c r="I32" s="27"/>
      <c r="J32" s="26" t="s">
        <v>5810</v>
      </c>
      <c r="K32" s="65"/>
      <c r="L32" s="18"/>
      <c r="M32" s="23">
        <v>44897</v>
      </c>
      <c r="N32" s="26"/>
      <c r="O32" s="23">
        <v>44581</v>
      </c>
      <c r="P32" s="23">
        <v>44577</v>
      </c>
      <c r="Q32" s="23">
        <v>44942</v>
      </c>
    </row>
    <row r="33" spans="2:17" ht="19.7" customHeight="1">
      <c r="B33" s="17">
        <v>3</v>
      </c>
      <c r="C33" s="35" t="s">
        <v>5866</v>
      </c>
      <c r="D33" s="35" t="s">
        <v>5866</v>
      </c>
      <c r="E33" s="26" t="s">
        <v>5893</v>
      </c>
      <c r="F33" s="26">
        <v>16</v>
      </c>
      <c r="G33" s="152">
        <v>63</v>
      </c>
      <c r="H33" s="1434">
        <f t="shared" si="0"/>
        <v>1008</v>
      </c>
      <c r="I33" s="27"/>
      <c r="J33" s="26" t="s">
        <v>5810</v>
      </c>
      <c r="K33" s="65"/>
      <c r="L33" s="18"/>
      <c r="M33" s="23">
        <v>44897</v>
      </c>
      <c r="N33" s="26"/>
      <c r="O33" s="23">
        <v>44581</v>
      </c>
      <c r="P33" s="23">
        <v>44577</v>
      </c>
      <c r="Q33" s="23">
        <v>44942</v>
      </c>
    </row>
    <row r="34" spans="2:17" ht="19.7" customHeight="1">
      <c r="B34" s="17">
        <v>3</v>
      </c>
      <c r="C34" s="35" t="s">
        <v>5866</v>
      </c>
      <c r="D34" s="35" t="s">
        <v>5866</v>
      </c>
      <c r="E34" s="26" t="s">
        <v>5894</v>
      </c>
      <c r="F34" s="26">
        <v>16</v>
      </c>
      <c r="G34" s="152">
        <v>165</v>
      </c>
      <c r="H34" s="1434">
        <f t="shared" si="0"/>
        <v>2640</v>
      </c>
      <c r="I34" s="27"/>
      <c r="J34" s="26" t="s">
        <v>5812</v>
      </c>
      <c r="K34" s="65"/>
      <c r="L34" s="18"/>
      <c r="M34" s="23">
        <v>44897</v>
      </c>
      <c r="N34" s="26"/>
      <c r="O34" s="23">
        <v>44581</v>
      </c>
      <c r="P34" s="23">
        <v>44577</v>
      </c>
      <c r="Q34" s="23">
        <v>44942</v>
      </c>
    </row>
    <row r="35" spans="2:17" ht="19.7" customHeight="1">
      <c r="B35" s="17">
        <v>3</v>
      </c>
      <c r="C35" s="35" t="s">
        <v>5866</v>
      </c>
      <c r="D35" s="35" t="s">
        <v>5866</v>
      </c>
      <c r="E35" s="26" t="s">
        <v>5895</v>
      </c>
      <c r="F35" s="26">
        <v>8</v>
      </c>
      <c r="G35" s="152">
        <v>267</v>
      </c>
      <c r="H35" s="1434">
        <f t="shared" si="0"/>
        <v>2136</v>
      </c>
      <c r="I35" s="27"/>
      <c r="J35" s="26" t="s">
        <v>5896</v>
      </c>
      <c r="K35" s="65"/>
      <c r="L35" s="18"/>
      <c r="M35" s="23">
        <v>44897</v>
      </c>
      <c r="N35" s="26"/>
      <c r="O35" s="23">
        <v>44581</v>
      </c>
      <c r="P35" s="23">
        <v>44577</v>
      </c>
      <c r="Q35" s="23">
        <v>44942</v>
      </c>
    </row>
    <row r="36" spans="2:17" ht="19.7" customHeight="1">
      <c r="B36" s="17">
        <v>3</v>
      </c>
      <c r="C36" s="35" t="s">
        <v>5866</v>
      </c>
      <c r="D36" s="35" t="s">
        <v>5866</v>
      </c>
      <c r="E36" s="26" t="s">
        <v>5897</v>
      </c>
      <c r="F36" s="26">
        <v>8</v>
      </c>
      <c r="G36" s="152">
        <v>267</v>
      </c>
      <c r="H36" s="1434">
        <f t="shared" si="0"/>
        <v>2136</v>
      </c>
      <c r="I36" s="27"/>
      <c r="J36" s="26" t="s">
        <v>5896</v>
      </c>
      <c r="K36" s="65"/>
      <c r="L36" s="18"/>
      <c r="M36" s="23">
        <v>44897</v>
      </c>
      <c r="N36" s="26"/>
      <c r="O36" s="23">
        <v>44581</v>
      </c>
      <c r="P36" s="23">
        <v>44577</v>
      </c>
      <c r="Q36" s="23">
        <v>44942</v>
      </c>
    </row>
    <row r="37" spans="2:17" ht="19.7" customHeight="1">
      <c r="B37" s="17">
        <v>3</v>
      </c>
      <c r="C37" s="35" t="s">
        <v>5866</v>
      </c>
      <c r="D37" s="35" t="s">
        <v>5866</v>
      </c>
      <c r="E37" s="26" t="s">
        <v>5898</v>
      </c>
      <c r="F37" s="26">
        <v>8</v>
      </c>
      <c r="G37" s="152">
        <v>280</v>
      </c>
      <c r="H37" s="1434">
        <f t="shared" si="0"/>
        <v>2240</v>
      </c>
      <c r="I37" s="27"/>
      <c r="J37" s="26" t="s">
        <v>5896</v>
      </c>
      <c r="K37" s="65"/>
      <c r="L37" s="18"/>
      <c r="M37" s="23">
        <v>44897</v>
      </c>
      <c r="N37" s="26"/>
      <c r="O37" s="23">
        <v>44581</v>
      </c>
      <c r="P37" s="23">
        <v>44577</v>
      </c>
      <c r="Q37" s="23">
        <v>44942</v>
      </c>
    </row>
    <row r="38" spans="2:17" ht="19.7" customHeight="1">
      <c r="B38" s="17">
        <v>3</v>
      </c>
      <c r="C38" s="35" t="s">
        <v>5866</v>
      </c>
      <c r="D38" s="35" t="s">
        <v>5866</v>
      </c>
      <c r="E38" s="26" t="s">
        <v>5899</v>
      </c>
      <c r="F38" s="26">
        <v>8</v>
      </c>
      <c r="G38" s="152">
        <v>220</v>
      </c>
      <c r="H38" s="1434">
        <f t="shared" si="0"/>
        <v>1760</v>
      </c>
      <c r="I38" s="27"/>
      <c r="J38" s="26" t="s">
        <v>5900</v>
      </c>
      <c r="K38" s="65"/>
      <c r="L38" s="18"/>
      <c r="M38" s="23">
        <v>44897</v>
      </c>
      <c r="N38" s="26"/>
      <c r="O38" s="23">
        <v>44581</v>
      </c>
      <c r="P38" s="23">
        <v>44577</v>
      </c>
      <c r="Q38" s="23">
        <v>44942</v>
      </c>
    </row>
    <row r="39" spans="2:17" ht="19.7" customHeight="1">
      <c r="B39" s="17">
        <v>3</v>
      </c>
      <c r="C39" s="35" t="s">
        <v>5866</v>
      </c>
      <c r="D39" s="35" t="s">
        <v>5866</v>
      </c>
      <c r="E39" s="26" t="s">
        <v>5901</v>
      </c>
      <c r="F39" s="26">
        <v>8</v>
      </c>
      <c r="G39" s="152">
        <v>800</v>
      </c>
      <c r="H39" s="1434">
        <f t="shared" si="0"/>
        <v>6400</v>
      </c>
      <c r="I39" s="27"/>
      <c r="J39" s="26" t="s">
        <v>5902</v>
      </c>
      <c r="K39" s="65"/>
      <c r="L39" s="18"/>
      <c r="M39" s="23">
        <v>44897</v>
      </c>
      <c r="N39" s="26"/>
      <c r="O39" s="23">
        <v>44581</v>
      </c>
      <c r="P39" s="23">
        <v>44577</v>
      </c>
      <c r="Q39" s="23">
        <v>44942</v>
      </c>
    </row>
    <row r="40" spans="2:17" ht="19.7" customHeight="1">
      <c r="B40" s="17">
        <v>3</v>
      </c>
      <c r="C40" s="35" t="s">
        <v>5866</v>
      </c>
      <c r="D40" s="35" t="s">
        <v>5866</v>
      </c>
      <c r="E40" s="26" t="s">
        <v>5903</v>
      </c>
      <c r="F40" s="26">
        <v>4</v>
      </c>
      <c r="G40" s="26">
        <v>150</v>
      </c>
      <c r="H40" s="1434">
        <f t="shared" si="0"/>
        <v>600</v>
      </c>
      <c r="I40" s="27"/>
      <c r="J40" s="26" t="s">
        <v>5904</v>
      </c>
      <c r="K40" s="65"/>
      <c r="L40" s="18"/>
      <c r="M40" s="23">
        <v>44897</v>
      </c>
      <c r="N40" s="26"/>
      <c r="O40" s="23">
        <v>44581</v>
      </c>
      <c r="P40" s="23">
        <v>44577</v>
      </c>
      <c r="Q40" s="23">
        <v>44942</v>
      </c>
    </row>
    <row r="41" spans="2:17" ht="19.7" customHeight="1">
      <c r="B41" s="17">
        <v>3</v>
      </c>
      <c r="C41" s="35" t="s">
        <v>5866</v>
      </c>
      <c r="D41" s="35" t="s">
        <v>5866</v>
      </c>
      <c r="E41" s="26" t="s">
        <v>5905</v>
      </c>
      <c r="F41" s="26">
        <v>4</v>
      </c>
      <c r="G41" s="26">
        <v>6020</v>
      </c>
      <c r="H41" s="1434">
        <f t="shared" si="0"/>
        <v>24080</v>
      </c>
      <c r="I41" s="1870"/>
      <c r="J41" s="26" t="s">
        <v>5906</v>
      </c>
      <c r="K41" s="65"/>
      <c r="L41" s="18"/>
      <c r="M41" s="23">
        <v>44897</v>
      </c>
      <c r="N41" s="26"/>
      <c r="O41" s="23">
        <v>44581</v>
      </c>
      <c r="P41" s="23">
        <v>44577</v>
      </c>
      <c r="Q41" s="23">
        <v>44942</v>
      </c>
    </row>
    <row r="42" spans="2:17" ht="19.7" customHeight="1">
      <c r="B42" s="17">
        <v>3</v>
      </c>
      <c r="C42" s="35" t="s">
        <v>5866</v>
      </c>
      <c r="D42" s="35" t="s">
        <v>5866</v>
      </c>
      <c r="E42" s="26" t="s">
        <v>5907</v>
      </c>
      <c r="F42" s="26">
        <v>4</v>
      </c>
      <c r="G42" s="26">
        <v>130</v>
      </c>
      <c r="H42" s="1434">
        <f t="shared" si="0"/>
        <v>520</v>
      </c>
      <c r="I42" s="27"/>
      <c r="J42" s="26" t="s">
        <v>5908</v>
      </c>
      <c r="K42" s="65"/>
      <c r="L42" s="18"/>
      <c r="M42" s="23">
        <v>44897</v>
      </c>
      <c r="N42" s="26"/>
      <c r="O42" s="23">
        <v>44581</v>
      </c>
      <c r="P42" s="23">
        <v>44577</v>
      </c>
      <c r="Q42" s="23">
        <v>44942</v>
      </c>
    </row>
    <row r="43" spans="2:17" ht="19.7" customHeight="1">
      <c r="B43" s="17">
        <v>3</v>
      </c>
      <c r="C43" s="35" t="s">
        <v>5866</v>
      </c>
      <c r="D43" s="35" t="s">
        <v>5866</v>
      </c>
      <c r="E43" s="26" t="s">
        <v>5909</v>
      </c>
      <c r="F43" s="26">
        <v>8</v>
      </c>
      <c r="G43" s="152">
        <v>430</v>
      </c>
      <c r="H43" s="1434">
        <f t="shared" si="0"/>
        <v>3440</v>
      </c>
      <c r="I43" s="27"/>
      <c r="J43" s="26" t="s">
        <v>5910</v>
      </c>
      <c r="K43" s="65"/>
      <c r="L43" s="18"/>
      <c r="M43" s="23">
        <v>44897</v>
      </c>
      <c r="N43" s="26"/>
      <c r="O43" s="23">
        <v>44581</v>
      </c>
      <c r="P43" s="23">
        <v>44577</v>
      </c>
      <c r="Q43" s="23">
        <v>44942</v>
      </c>
    </row>
    <row r="44" spans="2:17" ht="19.7" customHeight="1">
      <c r="B44" s="17">
        <v>3</v>
      </c>
      <c r="C44" s="35" t="s">
        <v>5866</v>
      </c>
      <c r="D44" s="35" t="s">
        <v>5866</v>
      </c>
      <c r="E44" s="26" t="s">
        <v>5911</v>
      </c>
      <c r="F44" s="26">
        <v>4</v>
      </c>
      <c r="G44" s="26">
        <v>2260</v>
      </c>
      <c r="H44" s="1434">
        <f t="shared" si="0"/>
        <v>9040</v>
      </c>
      <c r="I44" s="27"/>
      <c r="J44" s="26" t="s">
        <v>5912</v>
      </c>
      <c r="K44" s="65"/>
      <c r="L44" s="18"/>
      <c r="M44" s="23">
        <v>44897</v>
      </c>
      <c r="N44" s="26"/>
      <c r="O44" s="23">
        <v>44581</v>
      </c>
      <c r="P44" s="23">
        <v>44577</v>
      </c>
      <c r="Q44" s="23">
        <v>44942</v>
      </c>
    </row>
    <row r="45" spans="2:17" ht="19.7" customHeight="1">
      <c r="B45" s="17">
        <v>3</v>
      </c>
      <c r="C45" s="35" t="s">
        <v>5866</v>
      </c>
      <c r="D45" s="35" t="s">
        <v>5866</v>
      </c>
      <c r="E45" s="26" t="s">
        <v>5913</v>
      </c>
      <c r="F45" s="26">
        <v>16</v>
      </c>
      <c r="G45" s="26">
        <v>43</v>
      </c>
      <c r="H45" s="1434">
        <f t="shared" si="0"/>
        <v>688</v>
      </c>
      <c r="I45" s="27"/>
      <c r="J45" s="26" t="s">
        <v>5914</v>
      </c>
      <c r="K45" s="65"/>
      <c r="L45" s="18"/>
      <c r="M45" s="23">
        <v>44897</v>
      </c>
      <c r="N45" s="26"/>
      <c r="O45" s="23">
        <v>44581</v>
      </c>
      <c r="P45" s="23">
        <v>44577</v>
      </c>
      <c r="Q45" s="23">
        <v>44942</v>
      </c>
    </row>
    <row r="46" spans="2:17" ht="19.7" customHeight="1">
      <c r="B46" s="17">
        <v>3</v>
      </c>
      <c r="C46" s="35" t="s">
        <v>5866</v>
      </c>
      <c r="D46" s="35" t="s">
        <v>5866</v>
      </c>
      <c r="E46" s="26" t="s">
        <v>5915</v>
      </c>
      <c r="F46" s="26">
        <v>8</v>
      </c>
      <c r="G46" s="26">
        <v>198</v>
      </c>
      <c r="H46" s="1434">
        <f t="shared" si="0"/>
        <v>1584</v>
      </c>
      <c r="I46" s="27"/>
      <c r="J46" s="26" t="s">
        <v>5914</v>
      </c>
      <c r="K46" s="65"/>
      <c r="L46" s="18"/>
      <c r="M46" s="23">
        <v>44897</v>
      </c>
      <c r="N46" s="26"/>
      <c r="O46" s="23">
        <v>44581</v>
      </c>
      <c r="P46" s="23">
        <v>44577</v>
      </c>
      <c r="Q46" s="23">
        <v>44942</v>
      </c>
    </row>
    <row r="47" spans="2:17" ht="19.7" customHeight="1">
      <c r="B47" s="17">
        <v>3</v>
      </c>
      <c r="C47" s="35" t="s">
        <v>5866</v>
      </c>
      <c r="D47" s="35" t="s">
        <v>5866</v>
      </c>
      <c r="E47" s="26" t="s">
        <v>5916</v>
      </c>
      <c r="F47" s="26">
        <v>16</v>
      </c>
      <c r="G47" s="152">
        <v>24</v>
      </c>
      <c r="H47" s="1434">
        <f t="shared" si="0"/>
        <v>384</v>
      </c>
      <c r="I47" s="27"/>
      <c r="J47" s="26" t="s">
        <v>5914</v>
      </c>
      <c r="K47" s="65"/>
      <c r="L47" s="18"/>
      <c r="M47" s="23">
        <v>44897</v>
      </c>
      <c r="N47" s="26"/>
      <c r="O47" s="23">
        <v>44581</v>
      </c>
      <c r="P47" s="23">
        <v>44577</v>
      </c>
      <c r="Q47" s="23">
        <v>44942</v>
      </c>
    </row>
    <row r="48" spans="2:17" ht="19.7" customHeight="1">
      <c r="B48" s="17">
        <v>3</v>
      </c>
      <c r="C48" s="35" t="s">
        <v>5866</v>
      </c>
      <c r="D48" s="35" t="s">
        <v>5866</v>
      </c>
      <c r="E48" s="26" t="s">
        <v>5917</v>
      </c>
      <c r="F48" s="26">
        <v>12</v>
      </c>
      <c r="G48" s="152">
        <v>38</v>
      </c>
      <c r="H48" s="1434">
        <f t="shared" si="0"/>
        <v>456</v>
      </c>
      <c r="I48" s="27"/>
      <c r="J48" s="26" t="s">
        <v>5914</v>
      </c>
      <c r="K48" s="65"/>
      <c r="L48" s="18"/>
      <c r="M48" s="23">
        <v>44897</v>
      </c>
      <c r="N48" s="26"/>
      <c r="O48" s="23">
        <v>44581</v>
      </c>
      <c r="P48" s="23">
        <v>44577</v>
      </c>
      <c r="Q48" s="23">
        <v>44942</v>
      </c>
    </row>
    <row r="49" spans="2:17" ht="19.7" customHeight="1">
      <c r="B49" s="17">
        <v>3</v>
      </c>
      <c r="C49" s="35" t="s">
        <v>5866</v>
      </c>
      <c r="D49" s="35" t="s">
        <v>5866</v>
      </c>
      <c r="E49" s="26" t="s">
        <v>5918</v>
      </c>
      <c r="F49" s="26">
        <v>32</v>
      </c>
      <c r="G49" s="152">
        <v>72</v>
      </c>
      <c r="H49" s="1434">
        <f t="shared" si="0"/>
        <v>2304</v>
      </c>
      <c r="I49" s="27"/>
      <c r="J49" s="26" t="s">
        <v>5919</v>
      </c>
      <c r="K49" s="65"/>
      <c r="L49" s="18"/>
      <c r="M49" s="23">
        <v>44897</v>
      </c>
      <c r="N49" s="26"/>
      <c r="O49" s="23">
        <v>44581</v>
      </c>
      <c r="P49" s="23">
        <v>44577</v>
      </c>
      <c r="Q49" s="23">
        <v>44942</v>
      </c>
    </row>
    <row r="50" spans="2:17" ht="19.7" customHeight="1">
      <c r="B50" s="17">
        <v>3</v>
      </c>
      <c r="C50" s="35" t="s">
        <v>5866</v>
      </c>
      <c r="D50" s="35" t="s">
        <v>5866</v>
      </c>
      <c r="E50" s="26" t="s">
        <v>5920</v>
      </c>
      <c r="F50" s="26">
        <v>12</v>
      </c>
      <c r="G50" s="26">
        <v>106</v>
      </c>
      <c r="H50" s="1434">
        <f t="shared" si="0"/>
        <v>1272</v>
      </c>
      <c r="I50" s="27"/>
      <c r="J50" s="26" t="s">
        <v>5921</v>
      </c>
      <c r="K50" s="65"/>
      <c r="L50" s="18"/>
      <c r="M50" s="23">
        <v>44897</v>
      </c>
      <c r="N50" s="26"/>
      <c r="O50" s="23">
        <v>44581</v>
      </c>
      <c r="P50" s="23">
        <v>44577</v>
      </c>
      <c r="Q50" s="23">
        <v>44942</v>
      </c>
    </row>
    <row r="51" spans="2:17" ht="19.7" customHeight="1">
      <c r="B51" s="17">
        <v>3</v>
      </c>
      <c r="C51" s="35" t="s">
        <v>5866</v>
      </c>
      <c r="D51" s="35" t="s">
        <v>5866</v>
      </c>
      <c r="E51" s="26" t="s">
        <v>5922</v>
      </c>
      <c r="F51" s="26">
        <v>4</v>
      </c>
      <c r="G51" s="26">
        <v>300</v>
      </c>
      <c r="H51" s="1434">
        <f t="shared" si="0"/>
        <v>1200</v>
      </c>
      <c r="I51" s="27"/>
      <c r="J51" s="26" t="s">
        <v>5923</v>
      </c>
      <c r="K51" s="65"/>
      <c r="L51" s="18"/>
      <c r="M51" s="23">
        <v>44897</v>
      </c>
      <c r="N51" s="26"/>
      <c r="O51" s="23">
        <v>44581</v>
      </c>
      <c r="P51" s="23">
        <v>44577</v>
      </c>
      <c r="Q51" s="23">
        <v>44942</v>
      </c>
    </row>
    <row r="52" spans="2:17" ht="19.7" customHeight="1">
      <c r="B52" s="17">
        <v>3</v>
      </c>
      <c r="C52" s="35" t="s">
        <v>5866</v>
      </c>
      <c r="D52" s="35" t="s">
        <v>5866</v>
      </c>
      <c r="E52" s="26" t="s">
        <v>5924</v>
      </c>
      <c r="F52" s="26">
        <v>4</v>
      </c>
      <c r="G52" s="152">
        <v>1280</v>
      </c>
      <c r="H52" s="1434">
        <f t="shared" si="0"/>
        <v>5120</v>
      </c>
      <c r="I52" s="27"/>
      <c r="J52" s="26" t="s">
        <v>5925</v>
      </c>
      <c r="K52" s="65"/>
      <c r="L52" s="18"/>
      <c r="M52" s="23">
        <v>44897</v>
      </c>
      <c r="N52" s="26"/>
      <c r="O52" s="23">
        <v>44581</v>
      </c>
      <c r="P52" s="23">
        <v>44577</v>
      </c>
      <c r="Q52" s="23">
        <v>44942</v>
      </c>
    </row>
    <row r="53" spans="2:17" ht="19.7" customHeight="1">
      <c r="B53" s="17">
        <v>3</v>
      </c>
      <c r="C53" s="35" t="s">
        <v>5866</v>
      </c>
      <c r="D53" s="35" t="s">
        <v>5866</v>
      </c>
      <c r="E53" s="26" t="s">
        <v>5926</v>
      </c>
      <c r="F53" s="26">
        <v>8</v>
      </c>
      <c r="G53" s="152">
        <v>280</v>
      </c>
      <c r="H53" s="1434">
        <f t="shared" si="0"/>
        <v>2240</v>
      </c>
      <c r="I53" s="27"/>
      <c r="J53" s="26" t="s">
        <v>5927</v>
      </c>
      <c r="K53" s="65"/>
      <c r="L53" s="18"/>
      <c r="M53" s="23">
        <v>44897</v>
      </c>
      <c r="N53" s="26"/>
      <c r="O53" s="23">
        <v>44581</v>
      </c>
      <c r="P53" s="23">
        <v>44577</v>
      </c>
      <c r="Q53" s="23">
        <v>44942</v>
      </c>
    </row>
    <row r="54" spans="2:17" ht="19.7" customHeight="1">
      <c r="B54" s="17">
        <v>3</v>
      </c>
      <c r="C54" s="35" t="s">
        <v>5866</v>
      </c>
      <c r="D54" s="35" t="s">
        <v>5866</v>
      </c>
      <c r="E54" s="26" t="s">
        <v>5928</v>
      </c>
      <c r="F54" s="26">
        <v>8</v>
      </c>
      <c r="G54" s="152">
        <v>1320</v>
      </c>
      <c r="H54" s="1434">
        <f t="shared" si="0"/>
        <v>10560</v>
      </c>
      <c r="I54" s="27"/>
      <c r="J54" s="26" t="s">
        <v>5929</v>
      </c>
      <c r="K54" s="65"/>
      <c r="L54" s="18"/>
      <c r="M54" s="23">
        <v>44897</v>
      </c>
      <c r="N54" s="26"/>
      <c r="O54" s="23">
        <v>44581</v>
      </c>
      <c r="P54" s="23">
        <v>44577</v>
      </c>
      <c r="Q54" s="23">
        <v>44942</v>
      </c>
    </row>
    <row r="55" spans="2:17" ht="19.7" customHeight="1">
      <c r="B55" s="17">
        <v>3</v>
      </c>
      <c r="C55" s="35" t="s">
        <v>5866</v>
      </c>
      <c r="D55" s="35" t="s">
        <v>5866</v>
      </c>
      <c r="E55" s="26" t="s">
        <v>5930</v>
      </c>
      <c r="F55" s="26">
        <v>8</v>
      </c>
      <c r="G55" s="152">
        <v>210</v>
      </c>
      <c r="H55" s="1434">
        <f t="shared" si="0"/>
        <v>1680</v>
      </c>
      <c r="I55" s="27"/>
      <c r="J55" s="26" t="s">
        <v>5931</v>
      </c>
      <c r="K55" s="65"/>
      <c r="L55" s="18"/>
      <c r="M55" s="23">
        <v>44897</v>
      </c>
      <c r="N55" s="26"/>
      <c r="O55" s="23">
        <v>44581</v>
      </c>
      <c r="P55" s="23">
        <v>44577</v>
      </c>
      <c r="Q55" s="23">
        <v>44942</v>
      </c>
    </row>
    <row r="56" spans="2:17" ht="19.7" customHeight="1">
      <c r="B56" s="17">
        <v>3</v>
      </c>
      <c r="C56" s="35" t="s">
        <v>5866</v>
      </c>
      <c r="D56" s="35" t="s">
        <v>5866</v>
      </c>
      <c r="E56" s="26" t="s">
        <v>5932</v>
      </c>
      <c r="F56" s="26">
        <v>2</v>
      </c>
      <c r="G56" s="152">
        <v>1050</v>
      </c>
      <c r="H56" s="1434">
        <f t="shared" si="0"/>
        <v>2100</v>
      </c>
      <c r="I56" s="27"/>
      <c r="J56" s="26" t="s">
        <v>5933</v>
      </c>
      <c r="K56" s="65"/>
      <c r="L56" s="18"/>
      <c r="M56" s="23">
        <v>44897</v>
      </c>
      <c r="N56" s="26"/>
      <c r="O56" s="23">
        <v>44581</v>
      </c>
      <c r="P56" s="23">
        <v>44577</v>
      </c>
      <c r="Q56" s="23">
        <v>44942</v>
      </c>
    </row>
    <row r="57" spans="2:17" ht="19.7" customHeight="1">
      <c r="B57" s="17">
        <v>3</v>
      </c>
      <c r="C57" s="35" t="s">
        <v>5866</v>
      </c>
      <c r="D57" s="35" t="s">
        <v>5866</v>
      </c>
      <c r="E57" s="26" t="s">
        <v>5934</v>
      </c>
      <c r="F57" s="26">
        <v>2</v>
      </c>
      <c r="G57" s="26">
        <v>12320</v>
      </c>
      <c r="H57" s="1434">
        <f t="shared" si="0"/>
        <v>24640</v>
      </c>
      <c r="I57" s="27"/>
      <c r="J57" s="26" t="s">
        <v>5935</v>
      </c>
      <c r="K57" s="65"/>
      <c r="L57" s="18"/>
      <c r="M57" s="23">
        <v>44897</v>
      </c>
      <c r="N57" s="26"/>
      <c r="O57" s="23">
        <v>44581</v>
      </c>
      <c r="P57" s="23">
        <v>44577</v>
      </c>
      <c r="Q57" s="23">
        <v>44942</v>
      </c>
    </row>
    <row r="58" spans="2:17" ht="19.7" customHeight="1">
      <c r="B58" s="17">
        <v>3</v>
      </c>
      <c r="C58" s="35" t="s">
        <v>5866</v>
      </c>
      <c r="D58" s="35" t="s">
        <v>5866</v>
      </c>
      <c r="E58" s="26" t="s">
        <v>5936</v>
      </c>
      <c r="F58" s="26">
        <v>2</v>
      </c>
      <c r="G58" s="152">
        <v>1710</v>
      </c>
      <c r="H58" s="1434">
        <f t="shared" si="0"/>
        <v>3420</v>
      </c>
      <c r="I58" s="27"/>
      <c r="J58" s="26" t="s">
        <v>5937</v>
      </c>
      <c r="K58" s="65"/>
      <c r="L58" s="18"/>
      <c r="M58" s="23">
        <v>44897</v>
      </c>
      <c r="N58" s="26"/>
      <c r="O58" s="23">
        <v>44581</v>
      </c>
      <c r="P58" s="23">
        <v>44577</v>
      </c>
      <c r="Q58" s="23">
        <v>44942</v>
      </c>
    </row>
    <row r="59" spans="2:17" ht="19.7" customHeight="1">
      <c r="B59" s="17">
        <v>3</v>
      </c>
      <c r="C59" s="35" t="s">
        <v>5866</v>
      </c>
      <c r="D59" s="35" t="s">
        <v>5866</v>
      </c>
      <c r="E59" s="26" t="s">
        <v>5938</v>
      </c>
      <c r="F59" s="26">
        <v>2</v>
      </c>
      <c r="G59" s="152">
        <v>3100</v>
      </c>
      <c r="H59" s="1434">
        <f t="shared" si="0"/>
        <v>6200</v>
      </c>
      <c r="I59" s="27"/>
      <c r="J59" s="26" t="s">
        <v>5939</v>
      </c>
      <c r="K59" s="65"/>
      <c r="L59" s="18"/>
      <c r="M59" s="23">
        <v>44897</v>
      </c>
      <c r="N59" s="26"/>
      <c r="O59" s="23">
        <v>44581</v>
      </c>
      <c r="P59" s="23">
        <v>44577</v>
      </c>
      <c r="Q59" s="23">
        <v>44942</v>
      </c>
    </row>
    <row r="60" spans="2:17" ht="19.7" customHeight="1">
      <c r="B60" s="17">
        <v>3</v>
      </c>
      <c r="C60" s="35" t="s">
        <v>5866</v>
      </c>
      <c r="D60" s="35" t="s">
        <v>5866</v>
      </c>
      <c r="E60" s="26" t="s">
        <v>5940</v>
      </c>
      <c r="F60" s="26">
        <v>2</v>
      </c>
      <c r="G60" s="152">
        <v>473</v>
      </c>
      <c r="H60" s="1434">
        <f t="shared" si="0"/>
        <v>946</v>
      </c>
      <c r="I60" s="27"/>
      <c r="J60" s="26" t="s">
        <v>5941</v>
      </c>
      <c r="K60" s="65"/>
      <c r="L60" s="18"/>
      <c r="M60" s="23">
        <v>44897</v>
      </c>
      <c r="N60" s="26"/>
      <c r="O60" s="23">
        <v>44581</v>
      </c>
      <c r="P60" s="23">
        <v>44577</v>
      </c>
      <c r="Q60" s="23">
        <v>44942</v>
      </c>
    </row>
    <row r="61" spans="2:17" ht="19.7" customHeight="1">
      <c r="B61" s="17">
        <v>3</v>
      </c>
      <c r="C61" s="35" t="s">
        <v>5866</v>
      </c>
      <c r="D61" s="35" t="s">
        <v>5866</v>
      </c>
      <c r="E61" s="26" t="s">
        <v>5942</v>
      </c>
      <c r="F61" s="26">
        <v>16</v>
      </c>
      <c r="G61" s="26">
        <v>23</v>
      </c>
      <c r="H61" s="1434">
        <f t="shared" si="0"/>
        <v>368</v>
      </c>
      <c r="I61" s="27"/>
      <c r="J61" s="26" t="s">
        <v>5914</v>
      </c>
      <c r="K61" s="65"/>
      <c r="L61" s="18"/>
      <c r="M61" s="23">
        <v>44897</v>
      </c>
      <c r="N61" s="26"/>
      <c r="O61" s="23">
        <v>44581</v>
      </c>
      <c r="P61" s="23">
        <v>44577</v>
      </c>
      <c r="Q61" s="23">
        <v>44942</v>
      </c>
    </row>
    <row r="62" spans="2:17" ht="19.7" customHeight="1">
      <c r="B62" s="17">
        <v>3</v>
      </c>
      <c r="C62" s="35" t="s">
        <v>5866</v>
      </c>
      <c r="D62" s="35" t="s">
        <v>5866</v>
      </c>
      <c r="E62" s="26" t="s">
        <v>5943</v>
      </c>
      <c r="F62" s="26">
        <v>4</v>
      </c>
      <c r="G62" s="26">
        <v>1010</v>
      </c>
      <c r="H62" s="1434">
        <f t="shared" si="0"/>
        <v>4040</v>
      </c>
      <c r="I62" s="1870"/>
      <c r="J62" s="26" t="s">
        <v>5929</v>
      </c>
      <c r="K62" s="65"/>
      <c r="L62" s="18"/>
      <c r="M62" s="23">
        <v>44897</v>
      </c>
      <c r="N62" s="26"/>
      <c r="O62" s="23">
        <v>44581</v>
      </c>
      <c r="P62" s="23">
        <v>44577</v>
      </c>
      <c r="Q62" s="23">
        <v>44942</v>
      </c>
    </row>
    <row r="63" spans="2:17" ht="19.7" customHeight="1">
      <c r="B63" s="17">
        <v>3</v>
      </c>
      <c r="C63" s="35" t="s">
        <v>5866</v>
      </c>
      <c r="D63" s="35" t="s">
        <v>5866</v>
      </c>
      <c r="E63" s="26" t="s">
        <v>1126</v>
      </c>
      <c r="F63" s="35">
        <v>4</v>
      </c>
      <c r="G63" s="890">
        <v>94</v>
      </c>
      <c r="H63" s="1434">
        <f>G63*F63</f>
        <v>376</v>
      </c>
      <c r="I63" s="1870" t="s">
        <v>5944</v>
      </c>
      <c r="J63" s="35" t="s">
        <v>5945</v>
      </c>
      <c r="K63" s="17"/>
      <c r="L63" s="18"/>
      <c r="M63" s="23">
        <v>44897</v>
      </c>
      <c r="N63" s="26"/>
      <c r="O63" s="23">
        <v>44581</v>
      </c>
      <c r="P63" s="23">
        <v>44577</v>
      </c>
      <c r="Q63" s="23">
        <v>44942</v>
      </c>
    </row>
    <row r="64" spans="2:17" ht="19.7" customHeight="1">
      <c r="B64" s="17">
        <v>3</v>
      </c>
      <c r="C64" s="35" t="s">
        <v>5866</v>
      </c>
      <c r="D64" s="35" t="s">
        <v>5866</v>
      </c>
      <c r="E64" s="26" t="s">
        <v>4989</v>
      </c>
      <c r="F64" s="35">
        <v>2</v>
      </c>
      <c r="G64" s="118">
        <v>704</v>
      </c>
      <c r="H64" s="1434">
        <f>G64*F64</f>
        <v>1408</v>
      </c>
      <c r="I64" s="1870" t="s">
        <v>5946</v>
      </c>
      <c r="J64" s="35" t="s">
        <v>5947</v>
      </c>
      <c r="K64" s="17"/>
      <c r="L64" s="18"/>
      <c r="M64" s="23">
        <v>44897</v>
      </c>
      <c r="N64" s="26"/>
      <c r="O64" s="23">
        <v>44581</v>
      </c>
      <c r="P64" s="23">
        <v>44577</v>
      </c>
      <c r="Q64" s="23">
        <v>44942</v>
      </c>
    </row>
    <row r="65" spans="2:17" ht="19.7" customHeight="1">
      <c r="B65" s="17">
        <v>3</v>
      </c>
      <c r="C65" s="26" t="s">
        <v>5866</v>
      </c>
      <c r="D65" s="26" t="s">
        <v>5866</v>
      </c>
      <c r="E65" s="26" t="s">
        <v>5948</v>
      </c>
      <c r="F65" s="26">
        <v>2</v>
      </c>
      <c r="G65" s="152">
        <v>1910</v>
      </c>
      <c r="H65" s="118">
        <f>F65*G65</f>
        <v>3820</v>
      </c>
      <c r="I65" s="1870"/>
      <c r="J65" s="26" t="s">
        <v>5949</v>
      </c>
      <c r="K65" s="65"/>
      <c r="L65" s="18"/>
      <c r="M65" s="23">
        <v>44897</v>
      </c>
      <c r="N65" s="26"/>
      <c r="O65" s="23">
        <v>44581</v>
      </c>
      <c r="P65" s="23">
        <v>44577</v>
      </c>
      <c r="Q65" s="23">
        <v>44942</v>
      </c>
    </row>
    <row r="66" spans="2:17" ht="19.7" customHeight="1">
      <c r="B66" s="17">
        <v>3</v>
      </c>
      <c r="C66" s="35" t="s">
        <v>5950</v>
      </c>
      <c r="D66" s="35" t="s">
        <v>5950</v>
      </c>
      <c r="E66" s="35" t="s">
        <v>5951</v>
      </c>
      <c r="F66" s="35">
        <v>2</v>
      </c>
      <c r="G66" s="1434">
        <v>5000</v>
      </c>
      <c r="H66" s="1434">
        <f t="shared" ref="H66:H75" si="1">G66*F66</f>
        <v>10000</v>
      </c>
      <c r="I66" s="1871"/>
      <c r="J66" s="35" t="s">
        <v>5952</v>
      </c>
      <c r="K66" s="17"/>
      <c r="L66" s="18"/>
      <c r="M66" s="23">
        <v>44897</v>
      </c>
      <c r="N66" s="26"/>
      <c r="O66" s="23">
        <v>44581</v>
      </c>
      <c r="P66" s="23">
        <v>44577</v>
      </c>
      <c r="Q66" s="23">
        <v>44942</v>
      </c>
    </row>
    <row r="67" spans="2:17" ht="19.7" customHeight="1">
      <c r="B67" s="17">
        <v>3</v>
      </c>
      <c r="C67" s="35" t="s">
        <v>5950</v>
      </c>
      <c r="D67" s="35" t="s">
        <v>5950</v>
      </c>
      <c r="E67" s="35" t="s">
        <v>5953</v>
      </c>
      <c r="F67" s="35">
        <v>2</v>
      </c>
      <c r="G67" s="1434">
        <v>4500</v>
      </c>
      <c r="H67" s="1434">
        <f t="shared" si="1"/>
        <v>9000</v>
      </c>
      <c r="I67" s="1871"/>
      <c r="J67" s="35" t="s">
        <v>5952</v>
      </c>
      <c r="K67" s="17"/>
      <c r="L67" s="18"/>
      <c r="M67" s="23">
        <v>44897</v>
      </c>
      <c r="N67" s="26"/>
      <c r="O67" s="23">
        <v>44581</v>
      </c>
      <c r="P67" s="23">
        <v>44577</v>
      </c>
      <c r="Q67" s="23">
        <v>44942</v>
      </c>
    </row>
    <row r="68" spans="2:17" ht="19.7" customHeight="1">
      <c r="B68" s="17">
        <v>3</v>
      </c>
      <c r="C68" s="35" t="s">
        <v>5950</v>
      </c>
      <c r="D68" s="35" t="s">
        <v>5950</v>
      </c>
      <c r="E68" s="35" t="s">
        <v>5954</v>
      </c>
      <c r="F68" s="35">
        <v>2</v>
      </c>
      <c r="G68" s="1434">
        <v>9500</v>
      </c>
      <c r="H68" s="1434">
        <f t="shared" si="1"/>
        <v>19000</v>
      </c>
      <c r="I68" s="1871"/>
      <c r="J68" s="35" t="s">
        <v>5952</v>
      </c>
      <c r="K68" s="17"/>
      <c r="L68" s="18"/>
      <c r="M68" s="23">
        <v>44897</v>
      </c>
      <c r="N68" s="26"/>
      <c r="O68" s="23">
        <v>44581</v>
      </c>
      <c r="P68" s="23">
        <v>44577</v>
      </c>
      <c r="Q68" s="23">
        <v>44942</v>
      </c>
    </row>
    <row r="69" spans="2:17" ht="19.7" customHeight="1">
      <c r="B69" s="17">
        <v>3</v>
      </c>
      <c r="C69" s="35" t="s">
        <v>5950</v>
      </c>
      <c r="D69" s="35" t="s">
        <v>5950</v>
      </c>
      <c r="E69" s="35" t="s">
        <v>5955</v>
      </c>
      <c r="F69" s="35">
        <v>2</v>
      </c>
      <c r="G69" s="1434">
        <v>1700</v>
      </c>
      <c r="H69" s="1434">
        <f t="shared" si="1"/>
        <v>3400</v>
      </c>
      <c r="I69" s="1871"/>
      <c r="J69" s="35" t="s">
        <v>5952</v>
      </c>
      <c r="K69" s="17"/>
      <c r="L69" s="18"/>
      <c r="M69" s="23">
        <v>44897</v>
      </c>
      <c r="N69" s="26"/>
      <c r="O69" s="23">
        <v>44581</v>
      </c>
      <c r="P69" s="23">
        <v>44577</v>
      </c>
      <c r="Q69" s="23">
        <v>44942</v>
      </c>
    </row>
    <row r="70" spans="2:17" ht="19.7" customHeight="1">
      <c r="B70" s="17">
        <v>3</v>
      </c>
      <c r="C70" s="35" t="s">
        <v>5950</v>
      </c>
      <c r="D70" s="35" t="s">
        <v>5950</v>
      </c>
      <c r="E70" s="35" t="s">
        <v>5956</v>
      </c>
      <c r="F70" s="35">
        <v>2</v>
      </c>
      <c r="G70" s="1434">
        <v>5500</v>
      </c>
      <c r="H70" s="1434">
        <f t="shared" si="1"/>
        <v>11000</v>
      </c>
      <c r="I70" s="1871"/>
      <c r="J70" s="35" t="s">
        <v>5952</v>
      </c>
      <c r="K70" s="17"/>
      <c r="L70" s="18"/>
      <c r="M70" s="23">
        <v>44897</v>
      </c>
      <c r="N70" s="26"/>
      <c r="O70" s="23">
        <v>44581</v>
      </c>
      <c r="P70" s="23">
        <v>44577</v>
      </c>
      <c r="Q70" s="23">
        <v>44942</v>
      </c>
    </row>
    <row r="71" spans="2:17" ht="19.7" customHeight="1">
      <c r="B71" s="17">
        <v>3</v>
      </c>
      <c r="C71" s="35" t="s">
        <v>5950</v>
      </c>
      <c r="D71" s="35" t="s">
        <v>5950</v>
      </c>
      <c r="E71" s="35" t="s">
        <v>5957</v>
      </c>
      <c r="F71" s="35">
        <v>2</v>
      </c>
      <c r="G71" s="1434">
        <v>3500</v>
      </c>
      <c r="H71" s="1434">
        <f t="shared" si="1"/>
        <v>7000</v>
      </c>
      <c r="I71" s="1871"/>
      <c r="J71" s="35" t="s">
        <v>5952</v>
      </c>
      <c r="K71" s="17"/>
      <c r="L71" s="18"/>
      <c r="M71" s="23">
        <v>44897</v>
      </c>
      <c r="N71" s="26"/>
      <c r="O71" s="23">
        <v>44581</v>
      </c>
      <c r="P71" s="23">
        <v>44577</v>
      </c>
      <c r="Q71" s="23">
        <v>44942</v>
      </c>
    </row>
    <row r="72" spans="2:17" ht="19.7" customHeight="1">
      <c r="B72" s="17">
        <v>3</v>
      </c>
      <c r="C72" s="35" t="s">
        <v>5950</v>
      </c>
      <c r="D72" s="35" t="s">
        <v>5950</v>
      </c>
      <c r="E72" s="35" t="s">
        <v>5958</v>
      </c>
      <c r="F72" s="35">
        <v>2</v>
      </c>
      <c r="G72" s="1434">
        <v>10000</v>
      </c>
      <c r="H72" s="1434">
        <f t="shared" si="1"/>
        <v>20000</v>
      </c>
      <c r="I72" s="1871"/>
      <c r="J72" s="35" t="s">
        <v>5952</v>
      </c>
      <c r="K72" s="17"/>
      <c r="L72" s="18"/>
      <c r="M72" s="23">
        <v>44897</v>
      </c>
      <c r="N72" s="26"/>
      <c r="O72" s="23">
        <v>44581</v>
      </c>
      <c r="P72" s="23">
        <v>44577</v>
      </c>
      <c r="Q72" s="23">
        <v>44942</v>
      </c>
    </row>
    <row r="73" spans="2:17" ht="19.7" customHeight="1">
      <c r="B73" s="17">
        <v>3</v>
      </c>
      <c r="C73" s="35" t="s">
        <v>5950</v>
      </c>
      <c r="D73" s="35" t="s">
        <v>5950</v>
      </c>
      <c r="E73" s="35" t="s">
        <v>5959</v>
      </c>
      <c r="F73" s="35">
        <v>2</v>
      </c>
      <c r="G73" s="1434">
        <v>17500</v>
      </c>
      <c r="H73" s="1434">
        <f t="shared" si="1"/>
        <v>35000</v>
      </c>
      <c r="I73" s="1871"/>
      <c r="J73" s="35" t="s">
        <v>5952</v>
      </c>
      <c r="K73" s="17"/>
      <c r="L73" s="18"/>
      <c r="M73" s="23">
        <v>44897</v>
      </c>
      <c r="N73" s="26"/>
      <c r="O73" s="23">
        <v>44581</v>
      </c>
      <c r="P73" s="23">
        <v>44577</v>
      </c>
      <c r="Q73" s="23">
        <v>44942</v>
      </c>
    </row>
    <row r="74" spans="2:17" ht="19.7" customHeight="1">
      <c r="B74" s="17">
        <v>3</v>
      </c>
      <c r="C74" s="35" t="s">
        <v>5950</v>
      </c>
      <c r="D74" s="35" t="s">
        <v>5950</v>
      </c>
      <c r="E74" s="35" t="s">
        <v>5960</v>
      </c>
      <c r="F74" s="35">
        <v>2</v>
      </c>
      <c r="G74" s="1434">
        <v>4900</v>
      </c>
      <c r="H74" s="1434">
        <f t="shared" si="1"/>
        <v>9800</v>
      </c>
      <c r="I74" s="1871"/>
      <c r="J74" s="35" t="s">
        <v>5952</v>
      </c>
      <c r="K74" s="17"/>
      <c r="L74" s="18"/>
      <c r="M74" s="23">
        <v>44897</v>
      </c>
      <c r="N74" s="26"/>
      <c r="O74" s="23">
        <v>44581</v>
      </c>
      <c r="P74" s="23">
        <v>44577</v>
      </c>
      <c r="Q74" s="23">
        <v>44942</v>
      </c>
    </row>
    <row r="75" spans="2:17" ht="19.7" customHeight="1">
      <c r="B75" s="17">
        <v>3</v>
      </c>
      <c r="C75" s="35" t="s">
        <v>5950</v>
      </c>
      <c r="D75" s="35" t="s">
        <v>5950</v>
      </c>
      <c r="E75" s="35" t="s">
        <v>5961</v>
      </c>
      <c r="F75" s="35">
        <v>2</v>
      </c>
      <c r="G75" s="1434">
        <v>4800</v>
      </c>
      <c r="H75" s="1434">
        <f t="shared" si="1"/>
        <v>9600</v>
      </c>
      <c r="I75" s="1871"/>
      <c r="J75" s="35" t="s">
        <v>5952</v>
      </c>
      <c r="K75" s="17"/>
      <c r="L75" s="18"/>
      <c r="M75" s="23">
        <v>44897</v>
      </c>
      <c r="N75" s="26"/>
      <c r="O75" s="23">
        <v>44581</v>
      </c>
      <c r="P75" s="23">
        <v>44577</v>
      </c>
      <c r="Q75" s="23">
        <v>44942</v>
      </c>
    </row>
    <row r="76" spans="2:17" ht="21.95" customHeight="1">
      <c r="B76" s="17"/>
      <c r="C76" s="35"/>
      <c r="D76" s="35"/>
      <c r="E76" s="1872"/>
      <c r="F76" s="35"/>
      <c r="G76" s="1434"/>
      <c r="H76" s="1434"/>
      <c r="I76" s="1871"/>
      <c r="J76" s="35"/>
      <c r="K76" s="17"/>
      <c r="L76" s="18"/>
      <c r="M76" s="23"/>
      <c r="N76" s="26"/>
      <c r="O76" s="23"/>
      <c r="P76" s="23"/>
      <c r="Q76" s="23"/>
    </row>
    <row r="77" spans="2:17" ht="21.95" customHeight="1">
      <c r="B77" s="17"/>
      <c r="C77" s="35"/>
      <c r="D77" s="35"/>
      <c r="E77" s="26"/>
      <c r="F77" s="35"/>
      <c r="G77" s="1434"/>
      <c r="H77" s="1434"/>
      <c r="I77" s="1870"/>
      <c r="J77" s="35"/>
      <c r="K77" s="17"/>
      <c r="L77" s="18"/>
      <c r="M77" s="23"/>
      <c r="N77" s="26"/>
      <c r="O77" s="27"/>
      <c r="P77" s="23"/>
      <c r="Q77" s="23"/>
    </row>
    <row r="78" spans="2:17" ht="21.95" customHeight="1">
      <c r="B78" s="17"/>
      <c r="C78" s="35"/>
      <c r="D78" s="35"/>
      <c r="E78" s="26"/>
      <c r="F78" s="35"/>
      <c r="G78" s="1434"/>
      <c r="H78" s="1434"/>
      <c r="I78" s="1870"/>
      <c r="J78" s="35"/>
      <c r="K78" s="17"/>
      <c r="L78" s="18"/>
      <c r="M78" s="23"/>
      <c r="N78" s="26"/>
      <c r="O78" s="27"/>
      <c r="P78" s="23"/>
      <c r="Q78" s="23"/>
    </row>
    <row r="79" spans="2:17" ht="21.95" customHeight="1">
      <c r="B79" s="17"/>
      <c r="C79" s="35"/>
      <c r="D79" s="35"/>
      <c r="E79" s="35"/>
      <c r="F79" s="35"/>
      <c r="G79" s="1434"/>
      <c r="H79" s="1434"/>
      <c r="I79" s="1871"/>
      <c r="J79" s="35"/>
      <c r="K79" s="17"/>
      <c r="L79" s="18"/>
      <c r="M79" s="23"/>
      <c r="N79" s="26"/>
      <c r="O79" s="23"/>
      <c r="P79" s="23"/>
      <c r="Q79" s="23"/>
    </row>
    <row r="80" spans="2:17" ht="21.95" customHeight="1">
      <c r="B80" s="17"/>
      <c r="C80" s="35"/>
      <c r="D80" s="35"/>
      <c r="E80" s="35"/>
      <c r="F80" s="35"/>
      <c r="G80" s="1434"/>
      <c r="H80" s="1434"/>
      <c r="I80" s="1871"/>
      <c r="J80" s="35"/>
      <c r="K80" s="17"/>
      <c r="L80" s="18"/>
      <c r="M80" s="23"/>
      <c r="N80" s="26"/>
      <c r="O80" s="23"/>
      <c r="P80" s="23"/>
      <c r="Q80" s="23"/>
    </row>
    <row r="81" spans="2:17" ht="21.95" customHeight="1">
      <c r="B81" s="17"/>
      <c r="C81" s="35"/>
      <c r="D81" s="35"/>
      <c r="E81" s="35"/>
      <c r="F81" s="35"/>
      <c r="G81" s="1434"/>
      <c r="H81" s="1434"/>
      <c r="I81" s="1871"/>
      <c r="J81" s="35"/>
      <c r="K81" s="17"/>
      <c r="L81" s="18"/>
      <c r="M81" s="23"/>
      <c r="N81" s="26"/>
      <c r="O81" s="23"/>
      <c r="P81" s="23"/>
      <c r="Q81" s="23"/>
    </row>
    <row r="82" spans="2:17" ht="21.95" customHeight="1">
      <c r="B82" s="17"/>
      <c r="C82" s="35"/>
      <c r="D82" s="35"/>
      <c r="E82" s="35"/>
      <c r="F82" s="35"/>
      <c r="G82" s="1434"/>
      <c r="H82" s="1434"/>
      <c r="I82" s="1871"/>
      <c r="J82" s="35"/>
      <c r="K82" s="17"/>
      <c r="L82" s="18"/>
      <c r="M82" s="23"/>
      <c r="N82" s="26"/>
      <c r="O82" s="23"/>
      <c r="P82" s="23"/>
      <c r="Q82" s="23"/>
    </row>
    <row r="83" spans="2:17" ht="21.95" customHeight="1">
      <c r="B83" s="17"/>
      <c r="C83" s="35"/>
      <c r="D83" s="35"/>
      <c r="E83" s="35"/>
      <c r="F83" s="35"/>
      <c r="G83" s="1434"/>
      <c r="H83" s="1434"/>
      <c r="I83" s="1871"/>
      <c r="J83" s="35"/>
      <c r="K83" s="17"/>
      <c r="L83" s="18"/>
      <c r="M83" s="23"/>
      <c r="N83" s="26"/>
      <c r="O83" s="23"/>
      <c r="P83" s="23"/>
      <c r="Q83" s="23"/>
    </row>
  </sheetData>
  <autoFilter ref="B9:O26"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E42FD-C516-4CD8-B9E4-C37547A7274C}">
  <dimension ref="B2:Q113"/>
  <sheetViews>
    <sheetView zoomScale="85" zoomScaleNormal="85" workbookViewId="0">
      <pane xSplit="8" topLeftCell="L1" activePane="topRight" state="frozen"/>
      <selection pane="topRight" activeCell="E2" sqref="E2:E6"/>
    </sheetView>
  </sheetViews>
  <sheetFormatPr defaultColWidth="9" defaultRowHeight="18.75"/>
  <cols>
    <col min="1" max="1" width="2.625" style="9" customWidth="1"/>
    <col min="2" max="2" width="20.125" style="8" bestFit="1" customWidth="1"/>
    <col min="3" max="4" width="19.25" style="9" bestFit="1" customWidth="1"/>
    <col min="5" max="5" width="56" style="9" customWidth="1"/>
    <col min="6" max="6" width="6.25" style="9" customWidth="1"/>
    <col min="7" max="7" width="20.5" style="9" customWidth="1"/>
    <col min="8" max="8" width="11.875" style="9" bestFit="1" customWidth="1"/>
    <col min="9" max="9" width="8.875" style="10" customWidth="1"/>
    <col min="10" max="10" width="35.25" style="9" bestFit="1" customWidth="1"/>
    <col min="11" max="11" width="47.875" style="9" customWidth="1"/>
    <col min="12" max="12" width="28.125" style="8" customWidth="1"/>
    <col min="13" max="13" width="13.75" style="12" customWidth="1"/>
    <col min="14" max="14" width="6.375" style="9" customWidth="1"/>
    <col min="15" max="15" width="13.25" style="10" customWidth="1"/>
    <col min="16" max="16" width="14.5" style="49" customWidth="1"/>
    <col min="17" max="17" width="15.625" style="12" customWidth="1"/>
    <col min="18" max="16384" width="9" style="9"/>
  </cols>
  <sheetData>
    <row r="2" spans="2:17" ht="20.100000000000001" customHeight="1">
      <c r="B2" s="1" t="s">
        <v>0</v>
      </c>
      <c r="C2" s="1"/>
      <c r="D2" s="1"/>
      <c r="E2" s="2" t="s">
        <v>5832</v>
      </c>
      <c r="G2" s="4" t="s">
        <v>2</v>
      </c>
      <c r="H2" s="5"/>
      <c r="I2" s="6"/>
      <c r="J2" s="7">
        <f>SUM(H:H)</f>
        <v>2199659</v>
      </c>
    </row>
    <row r="3" spans="2:17" ht="20.100000000000001" customHeight="1">
      <c r="B3" s="1" t="s">
        <v>3</v>
      </c>
      <c r="C3" s="1"/>
      <c r="D3" s="1"/>
      <c r="E3" s="13" t="s">
        <v>5833</v>
      </c>
      <c r="P3" s="1852"/>
    </row>
    <row r="4" spans="2:17" ht="20.100000000000001" customHeight="1">
      <c r="B4" s="1" t="s">
        <v>5</v>
      </c>
      <c r="C4" s="1"/>
      <c r="D4" s="1"/>
      <c r="E4" s="13">
        <v>201045</v>
      </c>
      <c r="I4" s="83"/>
      <c r="J4" s="10"/>
      <c r="K4" s="1853"/>
      <c r="L4" s="529"/>
    </row>
    <row r="5" spans="2:17" ht="20.100000000000001" customHeight="1">
      <c r="B5" s="1" t="s">
        <v>6</v>
      </c>
      <c r="C5" s="1"/>
      <c r="D5" s="1"/>
      <c r="E5" s="16">
        <v>44946</v>
      </c>
      <c r="G5" s="8"/>
      <c r="I5" s="1854"/>
      <c r="J5" s="83"/>
      <c r="K5" s="1855"/>
      <c r="L5" s="1856"/>
    </row>
    <row r="6" spans="2:17" ht="20.100000000000001" customHeight="1">
      <c r="B6" s="1" t="s">
        <v>7</v>
      </c>
      <c r="C6" s="1"/>
      <c r="D6" s="1"/>
      <c r="E6" s="16">
        <v>45056</v>
      </c>
      <c r="I6" s="1857"/>
      <c r="J6" s="1856"/>
      <c r="K6" s="1858"/>
      <c r="L6" s="1859"/>
    </row>
    <row r="7" spans="2:17" ht="20.100000000000001" customHeight="1">
      <c r="B7" s="85"/>
      <c r="C7" s="85"/>
      <c r="D7" s="85"/>
      <c r="E7" s="86"/>
      <c r="J7" s="83"/>
      <c r="L7" s="83"/>
    </row>
    <row r="9" spans="2:17" s="8" customFormat="1" ht="19.7" customHeight="1">
      <c r="B9" s="17" t="s">
        <v>8</v>
      </c>
      <c r="C9" s="17" t="s">
        <v>9</v>
      </c>
      <c r="D9" s="17" t="s">
        <v>10</v>
      </c>
      <c r="E9" s="18" t="s">
        <v>11</v>
      </c>
      <c r="F9" s="18" t="s">
        <v>12</v>
      </c>
      <c r="G9" s="18" t="s">
        <v>13</v>
      </c>
      <c r="H9" s="22" t="s">
        <v>14</v>
      </c>
      <c r="I9" s="22" t="s">
        <v>15</v>
      </c>
      <c r="J9" s="18" t="s">
        <v>16</v>
      </c>
      <c r="K9" s="18" t="s">
        <v>17</v>
      </c>
      <c r="L9" s="18" t="s">
        <v>18</v>
      </c>
      <c r="M9" s="23" t="s">
        <v>19</v>
      </c>
      <c r="N9" s="17" t="s">
        <v>20</v>
      </c>
      <c r="O9" s="18" t="s">
        <v>21</v>
      </c>
      <c r="P9" s="30" t="s">
        <v>22</v>
      </c>
      <c r="Q9" s="23" t="s">
        <v>23</v>
      </c>
    </row>
    <row r="10" spans="2:17" s="8" customFormat="1" ht="19.7" customHeight="1">
      <c r="B10" s="17">
        <v>2</v>
      </c>
      <c r="C10" s="26" t="s">
        <v>5838</v>
      </c>
      <c r="D10" s="26" t="s">
        <v>5838</v>
      </c>
      <c r="E10" s="26" t="s">
        <v>5962</v>
      </c>
      <c r="F10" s="35">
        <v>1</v>
      </c>
      <c r="G10" s="1434">
        <v>1254400</v>
      </c>
      <c r="H10" s="1434">
        <f t="shared" ref="H10:H25" si="0">G10*F10</f>
        <v>1254400</v>
      </c>
      <c r="I10" s="35"/>
      <c r="J10" s="35" t="s">
        <v>5963</v>
      </c>
      <c r="K10" s="18"/>
      <c r="L10" s="30"/>
      <c r="M10" s="23">
        <v>44897</v>
      </c>
      <c r="N10" s="29"/>
      <c r="O10" s="23">
        <v>44581</v>
      </c>
      <c r="P10" s="40">
        <v>44963</v>
      </c>
      <c r="Q10" s="23">
        <v>44963</v>
      </c>
    </row>
    <row r="11" spans="2:17" s="8" customFormat="1" ht="19.7" customHeight="1">
      <c r="B11" s="17">
        <v>2</v>
      </c>
      <c r="C11" s="26" t="s">
        <v>5838</v>
      </c>
      <c r="D11" s="26" t="s">
        <v>5838</v>
      </c>
      <c r="E11" s="26" t="s">
        <v>5964</v>
      </c>
      <c r="F11" s="35">
        <v>2</v>
      </c>
      <c r="G11" s="1434">
        <v>78400</v>
      </c>
      <c r="H11" s="1434">
        <f t="shared" si="0"/>
        <v>156800</v>
      </c>
      <c r="I11" s="35"/>
      <c r="J11" s="35" t="s">
        <v>5965</v>
      </c>
      <c r="K11" s="18"/>
      <c r="L11" s="30"/>
      <c r="M11" s="23">
        <v>44897</v>
      </c>
      <c r="N11" s="29"/>
      <c r="O11" s="23">
        <v>44581</v>
      </c>
      <c r="P11" s="40">
        <v>44963</v>
      </c>
      <c r="Q11" s="23">
        <v>44963</v>
      </c>
    </row>
    <row r="12" spans="2:17" s="8" customFormat="1" ht="19.7" customHeight="1">
      <c r="B12" s="17">
        <v>2</v>
      </c>
      <c r="C12" s="26" t="s">
        <v>5838</v>
      </c>
      <c r="D12" s="26" t="s">
        <v>5838</v>
      </c>
      <c r="E12" s="26" t="s">
        <v>5966</v>
      </c>
      <c r="F12" s="35">
        <v>2</v>
      </c>
      <c r="G12" s="1434">
        <v>960</v>
      </c>
      <c r="H12" s="1434">
        <f t="shared" si="0"/>
        <v>1920</v>
      </c>
      <c r="I12" s="35"/>
      <c r="J12" s="35" t="s">
        <v>5967</v>
      </c>
      <c r="K12" s="18"/>
      <c r="L12" s="30"/>
      <c r="M12" s="23">
        <v>44897</v>
      </c>
      <c r="N12" s="29"/>
      <c r="O12" s="23">
        <v>44581</v>
      </c>
      <c r="P12" s="40">
        <v>44963</v>
      </c>
      <c r="Q12" s="23">
        <v>44963</v>
      </c>
    </row>
    <row r="13" spans="2:17" s="8" customFormat="1" ht="19.7" customHeight="1">
      <c r="B13" s="17">
        <v>2</v>
      </c>
      <c r="C13" s="26" t="s">
        <v>5838</v>
      </c>
      <c r="D13" s="26" t="s">
        <v>5838</v>
      </c>
      <c r="E13" s="26" t="s">
        <v>5968</v>
      </c>
      <c r="F13" s="35">
        <v>2</v>
      </c>
      <c r="G13" s="1434">
        <v>68000</v>
      </c>
      <c r="H13" s="1434">
        <f t="shared" si="0"/>
        <v>136000</v>
      </c>
      <c r="I13" s="35"/>
      <c r="J13" s="35" t="s">
        <v>5969</v>
      </c>
      <c r="K13" s="18"/>
      <c r="L13" s="30"/>
      <c r="M13" s="23">
        <v>44897</v>
      </c>
      <c r="N13" s="29"/>
      <c r="O13" s="23">
        <v>44581</v>
      </c>
      <c r="P13" s="40">
        <v>44963</v>
      </c>
      <c r="Q13" s="23">
        <v>44963</v>
      </c>
    </row>
    <row r="14" spans="2:17" s="8" customFormat="1" ht="19.7" customHeight="1">
      <c r="B14" s="17">
        <v>2</v>
      </c>
      <c r="C14" s="26" t="s">
        <v>5838</v>
      </c>
      <c r="D14" s="26" t="s">
        <v>5838</v>
      </c>
      <c r="E14" s="26" t="s">
        <v>5970</v>
      </c>
      <c r="F14" s="35">
        <v>2</v>
      </c>
      <c r="G14" s="1434">
        <v>30400</v>
      </c>
      <c r="H14" s="1434">
        <f t="shared" si="0"/>
        <v>60800</v>
      </c>
      <c r="I14" s="35"/>
      <c r="J14" s="35" t="s">
        <v>5971</v>
      </c>
      <c r="K14" s="18"/>
      <c r="L14" s="30"/>
      <c r="M14" s="23">
        <v>44897</v>
      </c>
      <c r="N14" s="29"/>
      <c r="O14" s="23">
        <v>44581</v>
      </c>
      <c r="P14" s="40">
        <v>44963</v>
      </c>
      <c r="Q14" s="23">
        <v>44963</v>
      </c>
    </row>
    <row r="15" spans="2:17" s="1480" customFormat="1" ht="19.7" customHeight="1">
      <c r="B15" s="1873">
        <v>3</v>
      </c>
      <c r="C15" s="1874" t="s">
        <v>5972</v>
      </c>
      <c r="D15" s="1874" t="s">
        <v>5973</v>
      </c>
      <c r="E15" s="1874" t="s">
        <v>5974</v>
      </c>
      <c r="F15" s="1874">
        <v>1</v>
      </c>
      <c r="G15" s="1875"/>
      <c r="H15" s="1875"/>
      <c r="I15" s="1876"/>
      <c r="J15" s="1874" t="s">
        <v>5975</v>
      </c>
      <c r="K15" s="1877" t="s">
        <v>5976</v>
      </c>
      <c r="L15" s="1878"/>
      <c r="M15" s="1879">
        <v>44897</v>
      </c>
      <c r="N15" s="1873"/>
      <c r="O15" s="1879">
        <v>44581</v>
      </c>
      <c r="P15" s="1880" t="s">
        <v>5977</v>
      </c>
      <c r="Q15" s="1879"/>
    </row>
    <row r="16" spans="2:17" s="8" customFormat="1" ht="19.7" customHeight="1">
      <c r="B16" s="17">
        <v>3</v>
      </c>
      <c r="C16" s="26" t="s">
        <v>5972</v>
      </c>
      <c r="D16" s="26" t="s">
        <v>5973</v>
      </c>
      <c r="E16" s="26" t="s">
        <v>5978</v>
      </c>
      <c r="F16" s="26">
        <v>2</v>
      </c>
      <c r="G16" s="118">
        <v>1240</v>
      </c>
      <c r="H16" s="118">
        <f t="shared" si="0"/>
        <v>2480</v>
      </c>
      <c r="I16" s="27"/>
      <c r="J16" s="26" t="s">
        <v>5979</v>
      </c>
      <c r="K16" s="17"/>
      <c r="L16" s="18"/>
      <c r="M16" s="23">
        <v>44897</v>
      </c>
      <c r="N16" s="17"/>
      <c r="O16" s="23">
        <v>44581</v>
      </c>
      <c r="P16" s="23">
        <v>44917</v>
      </c>
      <c r="Q16" s="23">
        <v>44917</v>
      </c>
    </row>
    <row r="17" spans="2:17" s="1480" customFormat="1" ht="19.7" customHeight="1">
      <c r="B17" s="1873">
        <v>3</v>
      </c>
      <c r="C17" s="1874" t="s">
        <v>5980</v>
      </c>
      <c r="D17" s="1874" t="s">
        <v>5849</v>
      </c>
      <c r="E17" s="1881" t="s">
        <v>5981</v>
      </c>
      <c r="F17" s="1874">
        <v>2</v>
      </c>
      <c r="G17" s="1875"/>
      <c r="H17" s="1875"/>
      <c r="I17" s="1882"/>
      <c r="J17" s="1874" t="s">
        <v>5982</v>
      </c>
      <c r="K17" s="1877" t="s">
        <v>5976</v>
      </c>
      <c r="L17" s="1878"/>
      <c r="M17" s="1879">
        <v>44897</v>
      </c>
      <c r="N17" s="1873"/>
      <c r="O17" s="1879">
        <v>44581</v>
      </c>
      <c r="P17" s="1880" t="s">
        <v>5977</v>
      </c>
      <c r="Q17" s="1880" t="s">
        <v>5983</v>
      </c>
    </row>
    <row r="18" spans="2:17" s="8" customFormat="1" ht="19.7" customHeight="1">
      <c r="B18" s="17">
        <v>3</v>
      </c>
      <c r="C18" s="35" t="s">
        <v>5863</v>
      </c>
      <c r="D18" s="35" t="s">
        <v>5849</v>
      </c>
      <c r="E18" s="328" t="s">
        <v>5984</v>
      </c>
      <c r="F18" s="35">
        <v>1</v>
      </c>
      <c r="G18" s="1434">
        <v>10840</v>
      </c>
      <c r="H18" s="1434">
        <f t="shared" si="0"/>
        <v>10840</v>
      </c>
      <c r="I18" s="54"/>
      <c r="J18" s="35" t="s">
        <v>5985</v>
      </c>
      <c r="K18" s="65" t="s">
        <v>5986</v>
      </c>
      <c r="L18" s="18"/>
      <c r="M18" s="23">
        <v>44897</v>
      </c>
      <c r="N18" s="17"/>
      <c r="O18" s="23">
        <v>44581</v>
      </c>
      <c r="P18" s="23"/>
      <c r="Q18" s="23">
        <v>44942</v>
      </c>
    </row>
    <row r="19" spans="2:17" s="8" customFormat="1" ht="19.7" customHeight="1">
      <c r="B19" s="17">
        <v>3</v>
      </c>
      <c r="C19" s="26" t="s">
        <v>5980</v>
      </c>
      <c r="D19" s="26" t="s">
        <v>5849</v>
      </c>
      <c r="E19" s="53" t="s">
        <v>5987</v>
      </c>
      <c r="F19" s="26">
        <v>2</v>
      </c>
      <c r="G19" s="118">
        <v>440</v>
      </c>
      <c r="H19" s="1434">
        <f t="shared" si="0"/>
        <v>880</v>
      </c>
      <c r="I19" s="54"/>
      <c r="J19" s="26" t="s">
        <v>5988</v>
      </c>
      <c r="K19" s="65" t="s">
        <v>5986</v>
      </c>
      <c r="L19" s="18"/>
      <c r="M19" s="23">
        <v>44897</v>
      </c>
      <c r="N19" s="17"/>
      <c r="O19" s="23">
        <v>44581</v>
      </c>
      <c r="P19" s="23"/>
      <c r="Q19" s="23">
        <v>44942</v>
      </c>
    </row>
    <row r="20" spans="2:17" s="8" customFormat="1" ht="19.7" customHeight="1">
      <c r="B20" s="17">
        <v>3</v>
      </c>
      <c r="C20" s="26" t="s">
        <v>5852</v>
      </c>
      <c r="D20" s="26" t="s">
        <v>5849</v>
      </c>
      <c r="E20" s="53" t="s">
        <v>5989</v>
      </c>
      <c r="F20" s="26">
        <v>1</v>
      </c>
      <c r="G20" s="118">
        <v>240</v>
      </c>
      <c r="H20" s="118">
        <f t="shared" si="0"/>
        <v>240</v>
      </c>
      <c r="I20" s="54"/>
      <c r="J20" s="26" t="s">
        <v>5990</v>
      </c>
      <c r="K20" s="17"/>
      <c r="L20" s="18"/>
      <c r="M20" s="23">
        <v>44897</v>
      </c>
      <c r="N20" s="17"/>
      <c r="O20" s="23">
        <v>44581</v>
      </c>
      <c r="P20" s="23"/>
      <c r="Q20" s="23">
        <v>44942</v>
      </c>
    </row>
    <row r="21" spans="2:17" s="8" customFormat="1" ht="19.7" customHeight="1">
      <c r="B21" s="17">
        <v>3</v>
      </c>
      <c r="C21" s="26" t="s">
        <v>5852</v>
      </c>
      <c r="D21" s="26" t="s">
        <v>5991</v>
      </c>
      <c r="E21" s="53" t="s">
        <v>5992</v>
      </c>
      <c r="F21" s="26">
        <v>1</v>
      </c>
      <c r="G21" s="118">
        <v>1280</v>
      </c>
      <c r="H21" s="1434">
        <f t="shared" si="0"/>
        <v>1280</v>
      </c>
      <c r="I21" s="54"/>
      <c r="J21" s="35" t="s">
        <v>5993</v>
      </c>
      <c r="K21" s="17"/>
      <c r="L21" s="18"/>
      <c r="M21" s="23">
        <v>44897</v>
      </c>
      <c r="N21" s="17"/>
      <c r="O21" s="23">
        <v>44581</v>
      </c>
      <c r="P21" s="23">
        <v>44963</v>
      </c>
      <c r="Q21" s="40">
        <v>44963</v>
      </c>
    </row>
    <row r="22" spans="2:17" s="8" customFormat="1" ht="19.7" customHeight="1">
      <c r="B22" s="17">
        <v>3</v>
      </c>
      <c r="C22" s="26" t="s">
        <v>5994</v>
      </c>
      <c r="D22" s="26" t="s">
        <v>5995</v>
      </c>
      <c r="E22" s="53" t="s">
        <v>5996</v>
      </c>
      <c r="F22" s="26">
        <v>1</v>
      </c>
      <c r="G22" s="890">
        <v>8960</v>
      </c>
      <c r="H22" s="1434">
        <f t="shared" si="0"/>
        <v>8960</v>
      </c>
      <c r="I22" s="54"/>
      <c r="J22" s="26" t="s">
        <v>5997</v>
      </c>
      <c r="K22" s="65" t="s">
        <v>5986</v>
      </c>
      <c r="L22" s="18"/>
      <c r="M22" s="23">
        <v>44897</v>
      </c>
      <c r="N22" s="17"/>
      <c r="O22" s="23">
        <v>44581</v>
      </c>
      <c r="P22" s="23">
        <v>44578</v>
      </c>
      <c r="Q22" s="40">
        <v>44943</v>
      </c>
    </row>
    <row r="23" spans="2:17" s="8" customFormat="1" ht="19.7" customHeight="1">
      <c r="B23" s="17">
        <v>3</v>
      </c>
      <c r="C23" s="26" t="s">
        <v>5994</v>
      </c>
      <c r="D23" s="26" t="s">
        <v>5995</v>
      </c>
      <c r="E23" s="53" t="s">
        <v>5998</v>
      </c>
      <c r="F23" s="26">
        <v>1</v>
      </c>
      <c r="G23" s="1883">
        <v>11760</v>
      </c>
      <c r="H23" s="1434">
        <f t="shared" si="0"/>
        <v>11760</v>
      </c>
      <c r="I23" s="54"/>
      <c r="J23" s="26" t="s">
        <v>5999</v>
      </c>
      <c r="K23" s="1884" t="s">
        <v>6000</v>
      </c>
      <c r="L23" s="18"/>
      <c r="M23" s="23">
        <v>44897</v>
      </c>
      <c r="N23" s="17"/>
      <c r="O23" s="23">
        <v>44581</v>
      </c>
      <c r="P23" s="1885">
        <v>44678</v>
      </c>
      <c r="Q23" s="40">
        <v>45043</v>
      </c>
    </row>
    <row r="24" spans="2:17" s="8" customFormat="1" ht="19.7" customHeight="1">
      <c r="B24" s="17">
        <v>3</v>
      </c>
      <c r="C24" s="26" t="s">
        <v>5980</v>
      </c>
      <c r="D24" s="26" t="s">
        <v>5849</v>
      </c>
      <c r="E24" s="53" t="s">
        <v>6001</v>
      </c>
      <c r="F24" s="26">
        <v>1</v>
      </c>
      <c r="G24" s="118">
        <v>250</v>
      </c>
      <c r="H24" s="1434">
        <f t="shared" si="0"/>
        <v>250</v>
      </c>
      <c r="I24" s="54"/>
      <c r="J24" s="26" t="s">
        <v>6002</v>
      </c>
      <c r="K24" s="17"/>
      <c r="L24" s="18"/>
      <c r="M24" s="23">
        <v>44897</v>
      </c>
      <c r="N24" s="17"/>
      <c r="O24" s="23">
        <v>44581</v>
      </c>
      <c r="P24" s="23"/>
      <c r="Q24" s="23">
        <v>44942</v>
      </c>
    </row>
    <row r="25" spans="2:17" s="8" customFormat="1" ht="19.7" customHeight="1">
      <c r="B25" s="17">
        <v>3</v>
      </c>
      <c r="C25" s="26" t="s">
        <v>5980</v>
      </c>
      <c r="D25" s="26" t="s">
        <v>5849</v>
      </c>
      <c r="E25" s="53" t="s">
        <v>6003</v>
      </c>
      <c r="F25" s="26">
        <v>1</v>
      </c>
      <c r="G25" s="118">
        <v>730</v>
      </c>
      <c r="H25" s="1434">
        <f t="shared" si="0"/>
        <v>730</v>
      </c>
      <c r="I25" s="54"/>
      <c r="J25" s="26" t="s">
        <v>6004</v>
      </c>
      <c r="K25" s="17"/>
      <c r="L25" s="18"/>
      <c r="M25" s="23">
        <v>44897</v>
      </c>
      <c r="N25" s="17"/>
      <c r="O25" s="23">
        <v>44581</v>
      </c>
      <c r="P25" s="23"/>
      <c r="Q25" s="23">
        <v>44942</v>
      </c>
    </row>
    <row r="26" spans="2:17" s="8" customFormat="1" ht="19.7" customHeight="1">
      <c r="B26" s="17">
        <v>3</v>
      </c>
      <c r="C26" s="26" t="s">
        <v>6005</v>
      </c>
      <c r="D26" s="26" t="s">
        <v>5866</v>
      </c>
      <c r="E26" s="26" t="s">
        <v>6006</v>
      </c>
      <c r="F26" s="26">
        <v>1</v>
      </c>
      <c r="G26" s="118">
        <v>2014</v>
      </c>
      <c r="H26" s="1434">
        <f t="shared" ref="H26:H67" si="1">F26*G26</f>
        <v>2014</v>
      </c>
      <c r="I26" s="54"/>
      <c r="J26" s="26" t="s">
        <v>6007</v>
      </c>
      <c r="K26" s="65"/>
      <c r="L26" s="18"/>
      <c r="M26" s="23"/>
      <c r="N26" s="17"/>
      <c r="O26" s="23">
        <v>44581</v>
      </c>
      <c r="P26" s="23">
        <v>44578</v>
      </c>
      <c r="Q26" s="23">
        <v>44943</v>
      </c>
    </row>
    <row r="27" spans="2:17" s="8" customFormat="1" ht="19.7" customHeight="1">
      <c r="B27" s="17">
        <v>3</v>
      </c>
      <c r="C27" s="26" t="s">
        <v>5866</v>
      </c>
      <c r="D27" s="26" t="s">
        <v>5866</v>
      </c>
      <c r="E27" s="26" t="s">
        <v>6008</v>
      </c>
      <c r="F27" s="26">
        <v>2</v>
      </c>
      <c r="G27" s="118">
        <v>110</v>
      </c>
      <c r="H27" s="1434">
        <f t="shared" si="1"/>
        <v>220</v>
      </c>
      <c r="I27" s="27"/>
      <c r="J27" s="26" t="s">
        <v>6009</v>
      </c>
      <c r="K27" s="65"/>
      <c r="L27" s="18"/>
      <c r="M27" s="23"/>
      <c r="N27" s="17"/>
      <c r="O27" s="23">
        <v>44581</v>
      </c>
      <c r="P27" s="23">
        <v>44578</v>
      </c>
      <c r="Q27" s="23">
        <v>44943</v>
      </c>
    </row>
    <row r="28" spans="2:17" s="8" customFormat="1" ht="19.7" customHeight="1">
      <c r="B28" s="17">
        <v>3</v>
      </c>
      <c r="C28" s="26" t="s">
        <v>5866</v>
      </c>
      <c r="D28" s="26" t="s">
        <v>5866</v>
      </c>
      <c r="E28" s="26" t="s">
        <v>6010</v>
      </c>
      <c r="F28" s="26">
        <v>2</v>
      </c>
      <c r="G28" s="118">
        <v>1680</v>
      </c>
      <c r="H28" s="1434">
        <f t="shared" si="1"/>
        <v>3360</v>
      </c>
      <c r="I28" s="27"/>
      <c r="J28" s="26" t="s">
        <v>6011</v>
      </c>
      <c r="K28" s="65"/>
      <c r="L28" s="18"/>
      <c r="M28" s="23"/>
      <c r="N28" s="17"/>
      <c r="O28" s="23">
        <v>44581</v>
      </c>
      <c r="P28" s="23">
        <v>44578</v>
      </c>
      <c r="Q28" s="23">
        <v>44943</v>
      </c>
    </row>
    <row r="29" spans="2:17" s="8" customFormat="1" ht="19.7" customHeight="1">
      <c r="B29" s="17">
        <v>3</v>
      </c>
      <c r="C29" s="26" t="s">
        <v>5866</v>
      </c>
      <c r="D29" s="26" t="s">
        <v>5866</v>
      </c>
      <c r="E29" s="26" t="s">
        <v>6012</v>
      </c>
      <c r="F29" s="26">
        <v>1</v>
      </c>
      <c r="G29" s="118">
        <v>1256</v>
      </c>
      <c r="H29" s="1434">
        <f t="shared" si="1"/>
        <v>1256</v>
      </c>
      <c r="I29" s="27"/>
      <c r="J29" s="26" t="s">
        <v>6013</v>
      </c>
      <c r="K29" s="65"/>
      <c r="L29" s="18"/>
      <c r="M29" s="23"/>
      <c r="N29" s="17"/>
      <c r="O29" s="23">
        <v>44581</v>
      </c>
      <c r="P29" s="23">
        <v>44578</v>
      </c>
      <c r="Q29" s="23">
        <v>44943</v>
      </c>
    </row>
    <row r="30" spans="2:17" s="8" customFormat="1" ht="19.7" customHeight="1">
      <c r="B30" s="17">
        <v>3</v>
      </c>
      <c r="C30" s="26" t="s">
        <v>5866</v>
      </c>
      <c r="D30" s="26" t="s">
        <v>5866</v>
      </c>
      <c r="E30" s="26" t="s">
        <v>6014</v>
      </c>
      <c r="F30" s="26">
        <v>2</v>
      </c>
      <c r="G30" s="118">
        <v>150</v>
      </c>
      <c r="H30" s="1434">
        <f t="shared" si="1"/>
        <v>300</v>
      </c>
      <c r="I30" s="54"/>
      <c r="J30" s="26" t="s">
        <v>6015</v>
      </c>
      <c r="K30" s="65"/>
      <c r="L30" s="18"/>
      <c r="M30" s="23"/>
      <c r="N30" s="17"/>
      <c r="O30" s="23">
        <v>44581</v>
      </c>
      <c r="P30" s="23">
        <v>44578</v>
      </c>
      <c r="Q30" s="23">
        <v>44943</v>
      </c>
    </row>
    <row r="31" spans="2:17" s="8" customFormat="1" ht="19.7" customHeight="1">
      <c r="B31" s="17">
        <v>3</v>
      </c>
      <c r="C31" s="26" t="s">
        <v>5866</v>
      </c>
      <c r="D31" s="26" t="s">
        <v>5866</v>
      </c>
      <c r="E31" s="26" t="s">
        <v>6016</v>
      </c>
      <c r="F31" s="26">
        <v>1</v>
      </c>
      <c r="G31" s="118">
        <v>32640</v>
      </c>
      <c r="H31" s="1434">
        <f t="shared" si="1"/>
        <v>32640</v>
      </c>
      <c r="I31" s="54"/>
      <c r="J31" s="26" t="s">
        <v>6017</v>
      </c>
      <c r="K31" s="65"/>
      <c r="L31" s="18"/>
      <c r="M31" s="23"/>
      <c r="N31" s="17"/>
      <c r="O31" s="23">
        <v>44581</v>
      </c>
      <c r="P31" s="23">
        <v>44578</v>
      </c>
      <c r="Q31" s="23">
        <v>44943</v>
      </c>
    </row>
    <row r="32" spans="2:17" s="8" customFormat="1" ht="19.7" customHeight="1">
      <c r="B32" s="17">
        <v>3</v>
      </c>
      <c r="C32" s="26" t="s">
        <v>5866</v>
      </c>
      <c r="D32" s="26" t="s">
        <v>5866</v>
      </c>
      <c r="E32" s="26" t="s">
        <v>6018</v>
      </c>
      <c r="F32" s="26">
        <v>1</v>
      </c>
      <c r="G32" s="118">
        <v>2240</v>
      </c>
      <c r="H32" s="1434">
        <f t="shared" si="1"/>
        <v>2240</v>
      </c>
      <c r="I32" s="54"/>
      <c r="J32" s="26" t="s">
        <v>6019</v>
      </c>
      <c r="K32" s="65"/>
      <c r="L32" s="18"/>
      <c r="M32" s="23"/>
      <c r="N32" s="17"/>
      <c r="O32" s="23">
        <v>44581</v>
      </c>
      <c r="P32" s="23">
        <v>44578</v>
      </c>
      <c r="Q32" s="23">
        <v>44943</v>
      </c>
    </row>
    <row r="33" spans="2:17" s="8" customFormat="1" ht="19.7" customHeight="1">
      <c r="B33" s="17">
        <v>3</v>
      </c>
      <c r="C33" s="26" t="s">
        <v>5866</v>
      </c>
      <c r="D33" s="26" t="s">
        <v>5866</v>
      </c>
      <c r="E33" s="26" t="s">
        <v>6020</v>
      </c>
      <c r="F33" s="26">
        <v>4</v>
      </c>
      <c r="G33" s="118">
        <v>440</v>
      </c>
      <c r="H33" s="1434">
        <f t="shared" si="1"/>
        <v>1760</v>
      </c>
      <c r="I33" s="54"/>
      <c r="J33" s="26" t="s">
        <v>6021</v>
      </c>
      <c r="K33" s="65"/>
      <c r="L33" s="18"/>
      <c r="M33" s="23"/>
      <c r="N33" s="17"/>
      <c r="O33" s="23">
        <v>44581</v>
      </c>
      <c r="P33" s="23">
        <v>44578</v>
      </c>
      <c r="Q33" s="23">
        <v>44943</v>
      </c>
    </row>
    <row r="34" spans="2:17" ht="19.7" customHeight="1">
      <c r="B34" s="17">
        <v>3</v>
      </c>
      <c r="C34" s="26" t="s">
        <v>5866</v>
      </c>
      <c r="D34" s="26" t="s">
        <v>5866</v>
      </c>
      <c r="E34" s="26" t="s">
        <v>6022</v>
      </c>
      <c r="F34" s="26">
        <v>1</v>
      </c>
      <c r="G34" s="118">
        <v>69660</v>
      </c>
      <c r="H34" s="1434">
        <f t="shared" si="1"/>
        <v>69660</v>
      </c>
      <c r="I34" s="27"/>
      <c r="J34" s="26" t="s">
        <v>6023</v>
      </c>
      <c r="K34" s="65"/>
      <c r="L34" s="18"/>
      <c r="M34" s="23"/>
      <c r="N34" s="26"/>
      <c r="O34" s="23">
        <v>44581</v>
      </c>
      <c r="P34" s="23">
        <v>44578</v>
      </c>
      <c r="Q34" s="23">
        <v>44943</v>
      </c>
    </row>
    <row r="35" spans="2:17" ht="19.7" customHeight="1">
      <c r="B35" s="17">
        <v>3</v>
      </c>
      <c r="C35" s="26" t="s">
        <v>5866</v>
      </c>
      <c r="D35" s="26" t="s">
        <v>5866</v>
      </c>
      <c r="E35" s="26" t="s">
        <v>6024</v>
      </c>
      <c r="F35" s="26">
        <v>6</v>
      </c>
      <c r="G35" s="118">
        <v>530</v>
      </c>
      <c r="H35" s="1434">
        <f t="shared" si="1"/>
        <v>3180</v>
      </c>
      <c r="I35" s="27"/>
      <c r="J35" s="26" t="s">
        <v>6025</v>
      </c>
      <c r="K35" s="65"/>
      <c r="L35" s="18"/>
      <c r="M35" s="23"/>
      <c r="N35" s="26"/>
      <c r="O35" s="23">
        <v>44581</v>
      </c>
      <c r="P35" s="23">
        <v>44578</v>
      </c>
      <c r="Q35" s="23">
        <v>44943</v>
      </c>
    </row>
    <row r="36" spans="2:17" ht="19.7" customHeight="1">
      <c r="B36" s="17">
        <v>3</v>
      </c>
      <c r="C36" s="26" t="s">
        <v>5866</v>
      </c>
      <c r="D36" s="26" t="s">
        <v>5866</v>
      </c>
      <c r="E36" s="26" t="s">
        <v>6026</v>
      </c>
      <c r="F36" s="26">
        <v>2</v>
      </c>
      <c r="G36" s="118">
        <v>950</v>
      </c>
      <c r="H36" s="1434">
        <f t="shared" si="1"/>
        <v>1900</v>
      </c>
      <c r="I36" s="27"/>
      <c r="J36" s="26" t="s">
        <v>6027</v>
      </c>
      <c r="K36" s="65"/>
      <c r="L36" s="18"/>
      <c r="M36" s="23"/>
      <c r="N36" s="26"/>
      <c r="O36" s="23">
        <v>44581</v>
      </c>
      <c r="P36" s="23">
        <v>44578</v>
      </c>
      <c r="Q36" s="23">
        <v>44943</v>
      </c>
    </row>
    <row r="37" spans="2:17" ht="19.7" customHeight="1">
      <c r="B37" s="17">
        <v>3</v>
      </c>
      <c r="C37" s="26" t="s">
        <v>5866</v>
      </c>
      <c r="D37" s="26" t="s">
        <v>5866</v>
      </c>
      <c r="E37" s="26" t="s">
        <v>6028</v>
      </c>
      <c r="F37" s="26">
        <v>2</v>
      </c>
      <c r="G37" s="118">
        <v>2870</v>
      </c>
      <c r="H37" s="1434">
        <f t="shared" si="1"/>
        <v>5740</v>
      </c>
      <c r="I37" s="27"/>
      <c r="J37" s="26" t="s">
        <v>6029</v>
      </c>
      <c r="K37" s="65"/>
      <c r="L37" s="18"/>
      <c r="M37" s="23"/>
      <c r="N37" s="26"/>
      <c r="O37" s="23">
        <v>44581</v>
      </c>
      <c r="P37" s="23">
        <v>44578</v>
      </c>
      <c r="Q37" s="23">
        <v>44943</v>
      </c>
    </row>
    <row r="38" spans="2:17" ht="19.7" customHeight="1">
      <c r="B38" s="17">
        <v>3</v>
      </c>
      <c r="C38" s="26" t="s">
        <v>5866</v>
      </c>
      <c r="D38" s="26" t="s">
        <v>5866</v>
      </c>
      <c r="E38" s="26" t="s">
        <v>6030</v>
      </c>
      <c r="F38" s="26">
        <v>2</v>
      </c>
      <c r="G38" s="118">
        <v>2290</v>
      </c>
      <c r="H38" s="1434">
        <f t="shared" si="1"/>
        <v>4580</v>
      </c>
      <c r="I38" s="27"/>
      <c r="J38" s="26" t="s">
        <v>6031</v>
      </c>
      <c r="K38" s="65"/>
      <c r="L38" s="18"/>
      <c r="M38" s="23"/>
      <c r="N38" s="26"/>
      <c r="O38" s="23">
        <v>44581</v>
      </c>
      <c r="P38" s="23">
        <v>44578</v>
      </c>
      <c r="Q38" s="23">
        <v>44943</v>
      </c>
    </row>
    <row r="39" spans="2:17" ht="19.7" customHeight="1">
      <c r="B39" s="17">
        <v>3</v>
      </c>
      <c r="C39" s="26" t="s">
        <v>5866</v>
      </c>
      <c r="D39" s="26" t="s">
        <v>5866</v>
      </c>
      <c r="E39" s="26" t="s">
        <v>6032</v>
      </c>
      <c r="F39" s="26">
        <v>8</v>
      </c>
      <c r="G39" s="118">
        <v>180</v>
      </c>
      <c r="H39" s="1434">
        <f t="shared" si="1"/>
        <v>1440</v>
      </c>
      <c r="I39" s="27"/>
      <c r="J39" s="26" t="s">
        <v>6033</v>
      </c>
      <c r="K39" s="65"/>
      <c r="L39" s="18"/>
      <c r="M39" s="23"/>
      <c r="N39" s="26"/>
      <c r="O39" s="23">
        <v>44581</v>
      </c>
      <c r="P39" s="23">
        <v>44578</v>
      </c>
      <c r="Q39" s="23">
        <v>44943</v>
      </c>
    </row>
    <row r="40" spans="2:17" ht="19.7" customHeight="1">
      <c r="B40" s="17">
        <v>3</v>
      </c>
      <c r="C40" s="26" t="s">
        <v>5866</v>
      </c>
      <c r="D40" s="26" t="s">
        <v>5866</v>
      </c>
      <c r="E40" s="26" t="s">
        <v>6034</v>
      </c>
      <c r="F40" s="26">
        <v>2</v>
      </c>
      <c r="G40" s="118">
        <v>1260</v>
      </c>
      <c r="H40" s="1434">
        <f t="shared" si="1"/>
        <v>2520</v>
      </c>
      <c r="I40" s="27"/>
      <c r="J40" s="26" t="s">
        <v>6035</v>
      </c>
      <c r="K40" s="65"/>
      <c r="L40" s="18"/>
      <c r="M40" s="23"/>
      <c r="N40" s="26"/>
      <c r="O40" s="23">
        <v>44581</v>
      </c>
      <c r="P40" s="23">
        <v>44578</v>
      </c>
      <c r="Q40" s="23">
        <v>44943</v>
      </c>
    </row>
    <row r="41" spans="2:17" ht="19.7" customHeight="1">
      <c r="B41" s="17">
        <v>3</v>
      </c>
      <c r="C41" s="26" t="s">
        <v>5866</v>
      </c>
      <c r="D41" s="26" t="s">
        <v>5866</v>
      </c>
      <c r="E41" s="1886" t="s">
        <v>6036</v>
      </c>
      <c r="F41" s="26">
        <v>12</v>
      </c>
      <c r="G41" s="118">
        <v>207</v>
      </c>
      <c r="H41" s="1434">
        <f t="shared" si="1"/>
        <v>2484</v>
      </c>
      <c r="I41" s="27"/>
      <c r="J41" s="26" t="s">
        <v>6037</v>
      </c>
      <c r="K41" s="65"/>
      <c r="L41" s="18"/>
      <c r="M41" s="23"/>
      <c r="N41" s="26"/>
      <c r="O41" s="23">
        <v>44581</v>
      </c>
      <c r="P41" s="23">
        <v>44578</v>
      </c>
      <c r="Q41" s="23">
        <v>44943</v>
      </c>
    </row>
    <row r="42" spans="2:17" ht="19.7" customHeight="1">
      <c r="B42" s="17">
        <v>3</v>
      </c>
      <c r="C42" s="26" t="s">
        <v>5866</v>
      </c>
      <c r="D42" s="26" t="s">
        <v>5866</v>
      </c>
      <c r="E42" s="26" t="s">
        <v>6038</v>
      </c>
      <c r="F42" s="26">
        <v>2</v>
      </c>
      <c r="G42" s="118">
        <v>250</v>
      </c>
      <c r="H42" s="1434">
        <f t="shared" si="1"/>
        <v>500</v>
      </c>
      <c r="I42" s="27"/>
      <c r="J42" s="26" t="s">
        <v>6039</v>
      </c>
      <c r="K42" s="65"/>
      <c r="L42" s="18"/>
      <c r="M42" s="23"/>
      <c r="N42" s="26"/>
      <c r="O42" s="23">
        <v>44581</v>
      </c>
      <c r="P42" s="23">
        <v>44578</v>
      </c>
      <c r="Q42" s="23">
        <v>44943</v>
      </c>
    </row>
    <row r="43" spans="2:17" ht="19.7" customHeight="1">
      <c r="B43" s="17">
        <v>3</v>
      </c>
      <c r="C43" s="26" t="s">
        <v>5866</v>
      </c>
      <c r="D43" s="26" t="s">
        <v>5866</v>
      </c>
      <c r="E43" s="26" t="s">
        <v>6040</v>
      </c>
      <c r="F43" s="26">
        <v>4</v>
      </c>
      <c r="G43" s="118">
        <v>500</v>
      </c>
      <c r="H43" s="1434">
        <f t="shared" si="1"/>
        <v>2000</v>
      </c>
      <c r="I43" s="27"/>
      <c r="J43" s="26" t="s">
        <v>6039</v>
      </c>
      <c r="K43" s="65"/>
      <c r="L43" s="18"/>
      <c r="M43" s="23"/>
      <c r="N43" s="26"/>
      <c r="O43" s="23">
        <v>44581</v>
      </c>
      <c r="P43" s="23">
        <v>44578</v>
      </c>
      <c r="Q43" s="23">
        <v>44943</v>
      </c>
    </row>
    <row r="44" spans="2:17" ht="19.7" customHeight="1">
      <c r="B44" s="17">
        <v>3</v>
      </c>
      <c r="C44" s="26" t="s">
        <v>5866</v>
      </c>
      <c r="D44" s="26" t="s">
        <v>5866</v>
      </c>
      <c r="E44" s="26" t="s">
        <v>6041</v>
      </c>
      <c r="F44" s="26">
        <v>2</v>
      </c>
      <c r="G44" s="118">
        <v>160</v>
      </c>
      <c r="H44" s="1434">
        <f t="shared" si="1"/>
        <v>320</v>
      </c>
      <c r="I44" s="27"/>
      <c r="J44" s="26" t="s">
        <v>6039</v>
      </c>
      <c r="K44" s="65"/>
      <c r="L44" s="18"/>
      <c r="M44" s="23"/>
      <c r="N44" s="26"/>
      <c r="O44" s="23">
        <v>44581</v>
      </c>
      <c r="P44" s="23">
        <v>44578</v>
      </c>
      <c r="Q44" s="23">
        <v>44943</v>
      </c>
    </row>
    <row r="45" spans="2:17" ht="19.7" customHeight="1">
      <c r="B45" s="17">
        <v>3</v>
      </c>
      <c r="C45" s="26" t="s">
        <v>5866</v>
      </c>
      <c r="D45" s="26" t="s">
        <v>5866</v>
      </c>
      <c r="E45" s="26" t="s">
        <v>6042</v>
      </c>
      <c r="F45" s="26">
        <v>2</v>
      </c>
      <c r="G45" s="118">
        <v>3310</v>
      </c>
      <c r="H45" s="1434">
        <f t="shared" si="1"/>
        <v>6620</v>
      </c>
      <c r="I45" s="27"/>
      <c r="J45" s="26" t="s">
        <v>6031</v>
      </c>
      <c r="K45" s="65"/>
      <c r="L45" s="18"/>
      <c r="M45" s="23"/>
      <c r="N45" s="26"/>
      <c r="O45" s="23">
        <v>44581</v>
      </c>
      <c r="P45" s="23">
        <v>44578</v>
      </c>
      <c r="Q45" s="23">
        <v>44943</v>
      </c>
    </row>
    <row r="46" spans="2:17" ht="19.7" customHeight="1">
      <c r="B46" s="17">
        <v>3</v>
      </c>
      <c r="C46" s="26" t="s">
        <v>5866</v>
      </c>
      <c r="D46" s="26" t="s">
        <v>5866</v>
      </c>
      <c r="E46" s="26" t="s">
        <v>6043</v>
      </c>
      <c r="F46" s="26">
        <v>4</v>
      </c>
      <c r="G46" s="118">
        <v>340</v>
      </c>
      <c r="H46" s="1434">
        <f t="shared" si="1"/>
        <v>1360</v>
      </c>
      <c r="I46" s="1870"/>
      <c r="J46" s="26" t="s">
        <v>6044</v>
      </c>
      <c r="K46" s="65"/>
      <c r="L46" s="18"/>
      <c r="M46" s="23"/>
      <c r="N46" s="26"/>
      <c r="O46" s="23">
        <v>44581</v>
      </c>
      <c r="P46" s="23">
        <v>44578</v>
      </c>
      <c r="Q46" s="23">
        <v>44943</v>
      </c>
    </row>
    <row r="47" spans="2:17" ht="19.7" customHeight="1">
      <c r="B47" s="17">
        <v>3</v>
      </c>
      <c r="C47" s="26" t="s">
        <v>5866</v>
      </c>
      <c r="D47" s="26" t="s">
        <v>5866</v>
      </c>
      <c r="E47" s="26" t="s">
        <v>6045</v>
      </c>
      <c r="F47" s="26">
        <v>1</v>
      </c>
      <c r="G47" s="118">
        <v>13738</v>
      </c>
      <c r="H47" s="1434">
        <f t="shared" si="1"/>
        <v>13738</v>
      </c>
      <c r="I47" s="27"/>
      <c r="J47" s="26" t="s">
        <v>6046</v>
      </c>
      <c r="K47" s="65"/>
      <c r="L47" s="18"/>
      <c r="M47" s="23"/>
      <c r="N47" s="26"/>
      <c r="O47" s="23">
        <v>44581</v>
      </c>
      <c r="P47" s="23">
        <v>44578</v>
      </c>
      <c r="Q47" s="23">
        <v>44943</v>
      </c>
    </row>
    <row r="48" spans="2:17" ht="19.7" customHeight="1">
      <c r="B48" s="17">
        <v>3</v>
      </c>
      <c r="C48" s="26" t="s">
        <v>5866</v>
      </c>
      <c r="D48" s="26" t="s">
        <v>5866</v>
      </c>
      <c r="E48" s="26" t="s">
        <v>6047</v>
      </c>
      <c r="F48" s="26">
        <v>1</v>
      </c>
      <c r="G48" s="118">
        <v>188</v>
      </c>
      <c r="H48" s="1434">
        <f t="shared" si="1"/>
        <v>188</v>
      </c>
      <c r="I48" s="27"/>
      <c r="J48" s="26" t="s">
        <v>6048</v>
      </c>
      <c r="K48" s="65"/>
      <c r="L48" s="18"/>
      <c r="M48" s="23"/>
      <c r="N48" s="26"/>
      <c r="O48" s="23">
        <v>44581</v>
      </c>
      <c r="P48" s="23">
        <v>44578</v>
      </c>
      <c r="Q48" s="23">
        <v>44943</v>
      </c>
    </row>
    <row r="49" spans="2:17" ht="19.7" customHeight="1">
      <c r="B49" s="17">
        <v>3</v>
      </c>
      <c r="C49" s="26" t="s">
        <v>5866</v>
      </c>
      <c r="D49" s="26" t="s">
        <v>5866</v>
      </c>
      <c r="E49" s="26" t="s">
        <v>6049</v>
      </c>
      <c r="F49" s="26">
        <v>1</v>
      </c>
      <c r="G49" s="118">
        <v>199</v>
      </c>
      <c r="H49" s="1434">
        <f t="shared" si="1"/>
        <v>199</v>
      </c>
      <c r="I49" s="27"/>
      <c r="J49" s="26" t="s">
        <v>6050</v>
      </c>
      <c r="K49" s="65"/>
      <c r="L49" s="18"/>
      <c r="M49" s="23"/>
      <c r="N49" s="26"/>
      <c r="O49" s="23">
        <v>44581</v>
      </c>
      <c r="P49" s="23">
        <v>44578</v>
      </c>
      <c r="Q49" s="23">
        <v>44943</v>
      </c>
    </row>
    <row r="50" spans="2:17" ht="19.7" customHeight="1">
      <c r="B50" s="17">
        <v>3</v>
      </c>
      <c r="C50" s="26" t="s">
        <v>6051</v>
      </c>
      <c r="D50" s="26" t="s">
        <v>5866</v>
      </c>
      <c r="E50" s="26" t="s">
        <v>6052</v>
      </c>
      <c r="F50" s="26">
        <v>1</v>
      </c>
      <c r="G50" s="118">
        <v>3549</v>
      </c>
      <c r="H50" s="1434">
        <f t="shared" si="1"/>
        <v>3549</v>
      </c>
      <c r="I50" s="27"/>
      <c r="J50" s="26" t="s">
        <v>6053</v>
      </c>
      <c r="K50" s="65"/>
      <c r="L50" s="18"/>
      <c r="M50" s="23"/>
      <c r="N50" s="26"/>
      <c r="O50" s="23">
        <v>44581</v>
      </c>
      <c r="P50" s="23">
        <v>44578</v>
      </c>
      <c r="Q50" s="23">
        <v>44943</v>
      </c>
    </row>
    <row r="51" spans="2:17" ht="19.7" customHeight="1">
      <c r="B51" s="17">
        <v>3</v>
      </c>
      <c r="C51" s="26" t="s">
        <v>5866</v>
      </c>
      <c r="D51" s="26" t="s">
        <v>5866</v>
      </c>
      <c r="E51" s="26" t="s">
        <v>6054</v>
      </c>
      <c r="F51" s="26">
        <v>2</v>
      </c>
      <c r="G51" s="118">
        <v>1238</v>
      </c>
      <c r="H51" s="1434">
        <f t="shared" si="1"/>
        <v>2476</v>
      </c>
      <c r="I51" s="27"/>
      <c r="J51" s="26" t="s">
        <v>6055</v>
      </c>
      <c r="K51" s="65"/>
      <c r="L51" s="18"/>
      <c r="M51" s="23"/>
      <c r="N51" s="26"/>
      <c r="O51" s="23">
        <v>44581</v>
      </c>
      <c r="P51" s="23">
        <v>44578</v>
      </c>
      <c r="Q51" s="23">
        <v>44943</v>
      </c>
    </row>
    <row r="52" spans="2:17" ht="19.7" customHeight="1">
      <c r="B52" s="17">
        <v>3</v>
      </c>
      <c r="C52" s="26" t="s">
        <v>5866</v>
      </c>
      <c r="D52" s="26" t="s">
        <v>5866</v>
      </c>
      <c r="E52" s="26" t="s">
        <v>6056</v>
      </c>
      <c r="F52" s="26">
        <v>1</v>
      </c>
      <c r="G52" s="118">
        <v>1792</v>
      </c>
      <c r="H52" s="1434">
        <f t="shared" si="1"/>
        <v>1792</v>
      </c>
      <c r="I52" s="27"/>
      <c r="J52" s="26" t="s">
        <v>6057</v>
      </c>
      <c r="K52" s="65"/>
      <c r="L52" s="18"/>
      <c r="M52" s="23"/>
      <c r="N52" s="26"/>
      <c r="O52" s="23">
        <v>44581</v>
      </c>
      <c r="P52" s="23">
        <v>44578</v>
      </c>
      <c r="Q52" s="23">
        <v>44943</v>
      </c>
    </row>
    <row r="53" spans="2:17" ht="19.7" customHeight="1">
      <c r="B53" s="17">
        <v>3</v>
      </c>
      <c r="C53" s="26" t="s">
        <v>5866</v>
      </c>
      <c r="D53" s="26" t="s">
        <v>5866</v>
      </c>
      <c r="E53" s="26" t="s">
        <v>6058</v>
      </c>
      <c r="F53" s="26">
        <v>1</v>
      </c>
      <c r="G53" s="118">
        <v>1507</v>
      </c>
      <c r="H53" s="1434">
        <f t="shared" si="1"/>
        <v>1507</v>
      </c>
      <c r="I53" s="27"/>
      <c r="J53" s="26" t="s">
        <v>6057</v>
      </c>
      <c r="K53" s="65"/>
      <c r="L53" s="18"/>
      <c r="M53" s="23"/>
      <c r="N53" s="26"/>
      <c r="O53" s="23">
        <v>44581</v>
      </c>
      <c r="P53" s="23">
        <v>44578</v>
      </c>
      <c r="Q53" s="23">
        <v>44943</v>
      </c>
    </row>
    <row r="54" spans="2:17" ht="19.7" customHeight="1">
      <c r="B54" s="17">
        <v>3</v>
      </c>
      <c r="C54" s="26" t="s">
        <v>5866</v>
      </c>
      <c r="D54" s="26" t="s">
        <v>5866</v>
      </c>
      <c r="E54" s="26" t="s">
        <v>6059</v>
      </c>
      <c r="F54" s="26">
        <v>1</v>
      </c>
      <c r="G54" s="118">
        <v>560</v>
      </c>
      <c r="H54" s="1434">
        <f t="shared" si="1"/>
        <v>560</v>
      </c>
      <c r="I54" s="27"/>
      <c r="J54" s="26" t="s">
        <v>6057</v>
      </c>
      <c r="K54" s="65"/>
      <c r="L54" s="18"/>
      <c r="M54" s="23"/>
      <c r="N54" s="26"/>
      <c r="O54" s="23">
        <v>44581</v>
      </c>
      <c r="P54" s="23">
        <v>44578</v>
      </c>
      <c r="Q54" s="23">
        <v>44943</v>
      </c>
    </row>
    <row r="55" spans="2:17" ht="19.7" customHeight="1">
      <c r="B55" s="17">
        <v>3</v>
      </c>
      <c r="C55" s="26" t="s">
        <v>5866</v>
      </c>
      <c r="D55" s="26" t="s">
        <v>5866</v>
      </c>
      <c r="E55" s="26" t="s">
        <v>6060</v>
      </c>
      <c r="F55" s="26">
        <v>1</v>
      </c>
      <c r="G55" s="118">
        <v>973</v>
      </c>
      <c r="H55" s="1434">
        <f t="shared" si="1"/>
        <v>973</v>
      </c>
      <c r="I55" s="27"/>
      <c r="J55" s="26" t="s">
        <v>6061</v>
      </c>
      <c r="K55" s="65"/>
      <c r="L55" s="18"/>
      <c r="M55" s="23"/>
      <c r="N55" s="26"/>
      <c r="O55" s="23">
        <v>44581</v>
      </c>
      <c r="P55" s="23">
        <v>44578</v>
      </c>
      <c r="Q55" s="23">
        <v>44943</v>
      </c>
    </row>
    <row r="56" spans="2:17" s="1887" customFormat="1" ht="19.7" customHeight="1">
      <c r="B56" s="52">
        <v>3</v>
      </c>
      <c r="C56" s="53" t="s">
        <v>5866</v>
      </c>
      <c r="D56" s="53" t="s">
        <v>5866</v>
      </c>
      <c r="E56" s="53" t="s">
        <v>6062</v>
      </c>
      <c r="F56" s="53">
        <v>1</v>
      </c>
      <c r="G56" s="109">
        <v>1396</v>
      </c>
      <c r="H56" s="109">
        <f t="shared" si="1"/>
        <v>1396</v>
      </c>
      <c r="I56" s="525"/>
      <c r="J56" s="53" t="s">
        <v>6061</v>
      </c>
      <c r="K56" s="52"/>
      <c r="L56" s="54"/>
      <c r="M56" s="60"/>
      <c r="N56" s="53"/>
      <c r="O56" s="60"/>
      <c r="P56" s="60"/>
      <c r="Q56" s="60"/>
    </row>
    <row r="57" spans="2:17" ht="19.7" customHeight="1">
      <c r="B57" s="17">
        <v>3</v>
      </c>
      <c r="C57" s="35" t="s">
        <v>5866</v>
      </c>
      <c r="D57" s="35" t="s">
        <v>5866</v>
      </c>
      <c r="E57" s="1867" t="s">
        <v>6063</v>
      </c>
      <c r="F57" s="35">
        <v>1</v>
      </c>
      <c r="G57" s="1434">
        <v>1000</v>
      </c>
      <c r="H57" s="1434">
        <f t="shared" si="1"/>
        <v>1000</v>
      </c>
      <c r="I57" s="27"/>
      <c r="J57" s="35" t="s">
        <v>6064</v>
      </c>
      <c r="K57" s="65"/>
      <c r="L57" s="18"/>
      <c r="M57" s="23"/>
      <c r="N57" s="26"/>
      <c r="O57" s="23">
        <v>44581</v>
      </c>
      <c r="P57" s="23">
        <v>44578</v>
      </c>
      <c r="Q57" s="23">
        <v>44943</v>
      </c>
    </row>
    <row r="58" spans="2:17" ht="19.7" customHeight="1">
      <c r="B58" s="17">
        <v>3</v>
      </c>
      <c r="C58" s="26" t="s">
        <v>5866</v>
      </c>
      <c r="D58" s="26" t="s">
        <v>5866</v>
      </c>
      <c r="E58" s="26" t="s">
        <v>6016</v>
      </c>
      <c r="F58" s="1888">
        <v>1</v>
      </c>
      <c r="G58" s="118">
        <v>32640</v>
      </c>
      <c r="H58" s="1434">
        <f t="shared" si="1"/>
        <v>32640</v>
      </c>
      <c r="I58" s="27"/>
      <c r="J58" s="26" t="s">
        <v>6065</v>
      </c>
      <c r="K58" s="65"/>
      <c r="L58" s="18"/>
      <c r="M58" s="23"/>
      <c r="N58" s="26"/>
      <c r="O58" s="23">
        <v>44581</v>
      </c>
      <c r="P58" s="23">
        <v>44578</v>
      </c>
      <c r="Q58" s="23">
        <v>44943</v>
      </c>
    </row>
    <row r="59" spans="2:17" ht="19.7" customHeight="1">
      <c r="B59" s="17">
        <v>3</v>
      </c>
      <c r="C59" s="26" t="s">
        <v>5866</v>
      </c>
      <c r="D59" s="26" t="s">
        <v>5866</v>
      </c>
      <c r="E59" s="26" t="s">
        <v>6066</v>
      </c>
      <c r="F59" s="26">
        <v>1</v>
      </c>
      <c r="G59" s="118">
        <v>198</v>
      </c>
      <c r="H59" s="1434">
        <f t="shared" si="1"/>
        <v>198</v>
      </c>
      <c r="I59" s="27"/>
      <c r="J59" s="26" t="s">
        <v>6067</v>
      </c>
      <c r="K59" s="65"/>
      <c r="L59" s="18"/>
      <c r="M59" s="23"/>
      <c r="N59" s="26"/>
      <c r="O59" s="23">
        <v>44581</v>
      </c>
      <c r="P59" s="23">
        <v>44578</v>
      </c>
      <c r="Q59" s="23">
        <v>44943</v>
      </c>
    </row>
    <row r="60" spans="2:17" ht="19.7" customHeight="1">
      <c r="B60" s="17">
        <v>3</v>
      </c>
      <c r="C60" s="26" t="s">
        <v>5866</v>
      </c>
      <c r="D60" s="26" t="s">
        <v>5866</v>
      </c>
      <c r="E60" s="26" t="s">
        <v>6068</v>
      </c>
      <c r="F60" s="26">
        <v>1</v>
      </c>
      <c r="G60" s="118">
        <v>12320</v>
      </c>
      <c r="H60" s="1434">
        <f t="shared" si="1"/>
        <v>12320</v>
      </c>
      <c r="I60" s="27"/>
      <c r="J60" s="26" t="s">
        <v>6069</v>
      </c>
      <c r="K60" s="65"/>
      <c r="L60" s="18"/>
      <c r="M60" s="23"/>
      <c r="N60" s="26"/>
      <c r="O60" s="23">
        <v>44581</v>
      </c>
      <c r="P60" s="23">
        <v>44578</v>
      </c>
      <c r="Q60" s="23">
        <v>44943</v>
      </c>
    </row>
    <row r="61" spans="2:17" ht="19.7" customHeight="1">
      <c r="B61" s="17">
        <v>3</v>
      </c>
      <c r="C61" s="26" t="s">
        <v>5866</v>
      </c>
      <c r="D61" s="26" t="s">
        <v>5866</v>
      </c>
      <c r="E61" s="26" t="s">
        <v>6070</v>
      </c>
      <c r="F61" s="26">
        <v>2</v>
      </c>
      <c r="G61" s="118">
        <v>710</v>
      </c>
      <c r="H61" s="1434">
        <f t="shared" si="1"/>
        <v>1420</v>
      </c>
      <c r="I61" s="27"/>
      <c r="J61" s="26" t="s">
        <v>6021</v>
      </c>
      <c r="K61" s="65"/>
      <c r="L61" s="18"/>
      <c r="M61" s="23"/>
      <c r="N61" s="26"/>
      <c r="O61" s="23">
        <v>44581</v>
      </c>
      <c r="P61" s="23">
        <v>44578</v>
      </c>
      <c r="Q61" s="23">
        <v>44943</v>
      </c>
    </row>
    <row r="62" spans="2:17" ht="19.7" customHeight="1">
      <c r="B62" s="17">
        <v>3</v>
      </c>
      <c r="C62" s="26" t="s">
        <v>5866</v>
      </c>
      <c r="D62" s="26" t="s">
        <v>5866</v>
      </c>
      <c r="E62" s="26" t="s">
        <v>6071</v>
      </c>
      <c r="F62" s="26">
        <v>1</v>
      </c>
      <c r="G62" s="118">
        <v>1632</v>
      </c>
      <c r="H62" s="1434">
        <f t="shared" si="1"/>
        <v>1632</v>
      </c>
      <c r="I62" s="27"/>
      <c r="J62" s="26" t="s">
        <v>6072</v>
      </c>
      <c r="K62" s="65"/>
      <c r="L62" s="18"/>
      <c r="M62" s="23"/>
      <c r="N62" s="26"/>
      <c r="O62" s="23">
        <v>44581</v>
      </c>
      <c r="P62" s="23">
        <v>44578</v>
      </c>
      <c r="Q62" s="23">
        <v>44943</v>
      </c>
    </row>
    <row r="63" spans="2:17" ht="19.7" customHeight="1">
      <c r="B63" s="17">
        <v>3</v>
      </c>
      <c r="C63" s="26" t="s">
        <v>5866</v>
      </c>
      <c r="D63" s="26" t="s">
        <v>5866</v>
      </c>
      <c r="E63" s="26" t="s">
        <v>6073</v>
      </c>
      <c r="F63" s="26">
        <v>1</v>
      </c>
      <c r="G63" s="118">
        <v>2950</v>
      </c>
      <c r="H63" s="1434">
        <f t="shared" si="1"/>
        <v>2950</v>
      </c>
      <c r="I63" s="27"/>
      <c r="J63" s="26" t="s">
        <v>6074</v>
      </c>
      <c r="K63" s="65"/>
      <c r="L63" s="18"/>
      <c r="M63" s="23"/>
      <c r="N63" s="26"/>
      <c r="O63" s="23">
        <v>44581</v>
      </c>
      <c r="P63" s="23">
        <v>44578</v>
      </c>
      <c r="Q63" s="23">
        <v>44943</v>
      </c>
    </row>
    <row r="64" spans="2:17" ht="19.7" customHeight="1">
      <c r="B64" s="17">
        <v>3</v>
      </c>
      <c r="C64" s="26" t="s">
        <v>5866</v>
      </c>
      <c r="D64" s="26" t="s">
        <v>5866</v>
      </c>
      <c r="E64" s="26" t="s">
        <v>6075</v>
      </c>
      <c r="F64" s="26">
        <v>1</v>
      </c>
      <c r="G64" s="118">
        <v>450</v>
      </c>
      <c r="H64" s="1434">
        <f t="shared" si="1"/>
        <v>450</v>
      </c>
      <c r="I64" s="27"/>
      <c r="J64" s="26" t="s">
        <v>6076</v>
      </c>
      <c r="K64" s="65"/>
      <c r="L64" s="18"/>
      <c r="M64" s="23"/>
      <c r="N64" s="26"/>
      <c r="O64" s="23">
        <v>44581</v>
      </c>
      <c r="P64" s="23">
        <v>44578</v>
      </c>
      <c r="Q64" s="23">
        <v>44943</v>
      </c>
    </row>
    <row r="65" spans="2:17" ht="19.7" customHeight="1">
      <c r="B65" s="17">
        <v>3</v>
      </c>
      <c r="C65" s="26" t="s">
        <v>5866</v>
      </c>
      <c r="D65" s="26" t="s">
        <v>5866</v>
      </c>
      <c r="E65" s="26" t="s">
        <v>6077</v>
      </c>
      <c r="F65" s="26">
        <v>1</v>
      </c>
      <c r="G65" s="118">
        <v>1820</v>
      </c>
      <c r="H65" s="1434">
        <f t="shared" si="1"/>
        <v>1820</v>
      </c>
      <c r="I65" s="27"/>
      <c r="J65" s="26" t="s">
        <v>6078</v>
      </c>
      <c r="K65" s="65"/>
      <c r="L65" s="18"/>
      <c r="M65" s="23"/>
      <c r="N65" s="26"/>
      <c r="O65" s="23">
        <v>44581</v>
      </c>
      <c r="P65" s="23">
        <v>44578</v>
      </c>
      <c r="Q65" s="23">
        <v>44943</v>
      </c>
    </row>
    <row r="66" spans="2:17" ht="19.7" customHeight="1">
      <c r="B66" s="17">
        <v>3</v>
      </c>
      <c r="C66" s="26" t="s">
        <v>5866</v>
      </c>
      <c r="D66" s="26" t="s">
        <v>5866</v>
      </c>
      <c r="E66" s="9" t="s">
        <v>6079</v>
      </c>
      <c r="F66" s="26">
        <v>1</v>
      </c>
      <c r="G66" s="118">
        <v>151</v>
      </c>
      <c r="H66" s="1434">
        <f t="shared" si="1"/>
        <v>151</v>
      </c>
      <c r="I66" s="27"/>
      <c r="J66" s="26" t="s">
        <v>6080</v>
      </c>
      <c r="K66" s="65"/>
      <c r="L66" s="18"/>
      <c r="M66" s="23"/>
      <c r="N66" s="26"/>
      <c r="O66" s="23">
        <v>44581</v>
      </c>
      <c r="P66" s="23">
        <v>44578</v>
      </c>
      <c r="Q66" s="23">
        <v>44943</v>
      </c>
    </row>
    <row r="67" spans="2:17" ht="19.7" customHeight="1">
      <c r="B67" s="17">
        <v>3</v>
      </c>
      <c r="C67" s="26" t="s">
        <v>5866</v>
      </c>
      <c r="D67" s="26" t="s">
        <v>5866</v>
      </c>
      <c r="E67" s="26" t="s">
        <v>6081</v>
      </c>
      <c r="F67" s="26">
        <v>4</v>
      </c>
      <c r="G67" s="118">
        <v>198</v>
      </c>
      <c r="H67" s="1434">
        <f t="shared" si="1"/>
        <v>792</v>
      </c>
      <c r="I67" s="1870"/>
      <c r="J67" s="26" t="s">
        <v>6082</v>
      </c>
      <c r="K67" s="65"/>
      <c r="L67" s="18"/>
      <c r="M67" s="23"/>
      <c r="N67" s="26"/>
      <c r="O67" s="23">
        <v>44581</v>
      </c>
      <c r="P67" s="23">
        <v>44578</v>
      </c>
      <c r="Q67" s="23">
        <v>44943</v>
      </c>
    </row>
    <row r="68" spans="2:17" ht="19.7" customHeight="1">
      <c r="B68" s="17">
        <v>3</v>
      </c>
      <c r="C68" s="26" t="s">
        <v>5866</v>
      </c>
      <c r="D68" s="26" t="s">
        <v>5866</v>
      </c>
      <c r="E68" s="26" t="s">
        <v>6083</v>
      </c>
      <c r="F68" s="26">
        <v>2</v>
      </c>
      <c r="G68" s="118">
        <v>198</v>
      </c>
      <c r="H68" s="1434">
        <f>G68*F68</f>
        <v>396</v>
      </c>
      <c r="I68" s="1870"/>
      <c r="J68" s="26" t="s">
        <v>6082</v>
      </c>
      <c r="K68" s="17"/>
      <c r="L68" s="18"/>
      <c r="M68" s="23"/>
      <c r="N68" s="26"/>
      <c r="O68" s="23">
        <v>44581</v>
      </c>
      <c r="P68" s="23">
        <v>44578</v>
      </c>
      <c r="Q68" s="23">
        <v>44943</v>
      </c>
    </row>
    <row r="69" spans="2:17" ht="19.7" customHeight="1">
      <c r="B69" s="17">
        <v>3</v>
      </c>
      <c r="C69" s="26" t="s">
        <v>5866</v>
      </c>
      <c r="D69" s="26" t="s">
        <v>5866</v>
      </c>
      <c r="E69" s="26" t="s">
        <v>6084</v>
      </c>
      <c r="F69" s="26">
        <v>1</v>
      </c>
      <c r="G69" s="118">
        <v>212</v>
      </c>
      <c r="H69" s="1434">
        <f>G69*F69</f>
        <v>212</v>
      </c>
      <c r="I69" s="1870"/>
      <c r="J69" s="26" t="s">
        <v>6082</v>
      </c>
      <c r="K69" s="17"/>
      <c r="L69" s="18"/>
      <c r="M69" s="23"/>
      <c r="N69" s="26"/>
      <c r="O69" s="23">
        <v>44581</v>
      </c>
      <c r="P69" s="23">
        <v>44578</v>
      </c>
      <c r="Q69" s="23">
        <v>44943</v>
      </c>
    </row>
    <row r="70" spans="2:17" ht="19.7" customHeight="1">
      <c r="B70" s="17">
        <v>3</v>
      </c>
      <c r="C70" s="26" t="s">
        <v>5866</v>
      </c>
      <c r="D70" s="26" t="s">
        <v>5866</v>
      </c>
      <c r="E70" s="26" t="s">
        <v>6085</v>
      </c>
      <c r="F70" s="26">
        <v>8</v>
      </c>
      <c r="G70" s="118">
        <v>212</v>
      </c>
      <c r="H70" s="118">
        <f>F70*G70</f>
        <v>1696</v>
      </c>
      <c r="I70" s="1870"/>
      <c r="J70" s="26" t="s">
        <v>6082</v>
      </c>
      <c r="K70" s="65"/>
      <c r="L70" s="18"/>
      <c r="M70" s="23"/>
      <c r="N70" s="26"/>
      <c r="O70" s="23">
        <v>44581</v>
      </c>
      <c r="P70" s="23">
        <v>44578</v>
      </c>
      <c r="Q70" s="23">
        <v>44943</v>
      </c>
    </row>
    <row r="71" spans="2:17" ht="19.7" customHeight="1">
      <c r="B71" s="17">
        <v>3</v>
      </c>
      <c r="C71" s="26" t="s">
        <v>5866</v>
      </c>
      <c r="D71" s="26" t="s">
        <v>5866</v>
      </c>
      <c r="E71" s="26" t="s">
        <v>6086</v>
      </c>
      <c r="F71" s="26">
        <v>2</v>
      </c>
      <c r="G71" s="118">
        <v>212</v>
      </c>
      <c r="H71" s="118">
        <f t="shared" ref="H71:H75" si="2">F71*G71</f>
        <v>424</v>
      </c>
      <c r="I71" s="1870"/>
      <c r="J71" s="26" t="s">
        <v>6082</v>
      </c>
      <c r="K71" s="65"/>
      <c r="L71" s="18"/>
      <c r="M71" s="23"/>
      <c r="N71" s="26"/>
      <c r="O71" s="23">
        <v>44581</v>
      </c>
      <c r="P71" s="23">
        <v>44578</v>
      </c>
      <c r="Q71" s="23">
        <v>44943</v>
      </c>
    </row>
    <row r="72" spans="2:17" ht="19.7" customHeight="1">
      <c r="B72" s="17">
        <v>3</v>
      </c>
      <c r="C72" s="26" t="s">
        <v>5866</v>
      </c>
      <c r="D72" s="26" t="s">
        <v>5866</v>
      </c>
      <c r="E72" s="26" t="s">
        <v>6087</v>
      </c>
      <c r="F72" s="26">
        <v>4</v>
      </c>
      <c r="G72" s="118">
        <v>226</v>
      </c>
      <c r="H72" s="118">
        <f t="shared" si="2"/>
        <v>904</v>
      </c>
      <c r="I72" s="1870"/>
      <c r="J72" s="26" t="s">
        <v>6082</v>
      </c>
      <c r="K72" s="65"/>
      <c r="L72" s="18"/>
      <c r="M72" s="23"/>
      <c r="N72" s="26"/>
      <c r="O72" s="23">
        <v>44581</v>
      </c>
      <c r="P72" s="23">
        <v>44578</v>
      </c>
      <c r="Q72" s="23">
        <v>44943</v>
      </c>
    </row>
    <row r="73" spans="2:17" ht="19.7" customHeight="1">
      <c r="B73" s="17">
        <v>3</v>
      </c>
      <c r="C73" s="26" t="s">
        <v>5866</v>
      </c>
      <c r="D73" s="26" t="s">
        <v>5866</v>
      </c>
      <c r="E73" s="26" t="s">
        <v>6088</v>
      </c>
      <c r="F73" s="26">
        <v>6</v>
      </c>
      <c r="G73" s="118">
        <v>212</v>
      </c>
      <c r="H73" s="118">
        <f t="shared" si="2"/>
        <v>1272</v>
      </c>
      <c r="I73" s="1870"/>
      <c r="J73" s="26" t="s">
        <v>6082</v>
      </c>
      <c r="K73" s="65"/>
      <c r="L73" s="18"/>
      <c r="M73" s="23"/>
      <c r="N73" s="26"/>
      <c r="O73" s="23">
        <v>44581</v>
      </c>
      <c r="P73" s="23">
        <v>44578</v>
      </c>
      <c r="Q73" s="23">
        <v>44943</v>
      </c>
    </row>
    <row r="74" spans="2:17" ht="19.7" customHeight="1">
      <c r="B74" s="17">
        <v>3</v>
      </c>
      <c r="C74" s="35" t="s">
        <v>5866</v>
      </c>
      <c r="D74" s="35" t="s">
        <v>5866</v>
      </c>
      <c r="E74" s="26" t="s">
        <v>1126</v>
      </c>
      <c r="F74" s="35">
        <v>2</v>
      </c>
      <c r="G74" s="1434">
        <v>244</v>
      </c>
      <c r="H74" s="118">
        <f t="shared" si="2"/>
        <v>488</v>
      </c>
      <c r="I74" s="1870"/>
      <c r="J74" s="35" t="s">
        <v>5945</v>
      </c>
      <c r="K74" s="65"/>
      <c r="L74" s="18"/>
      <c r="M74" s="23"/>
      <c r="N74" s="26"/>
      <c r="O74" s="23">
        <v>44581</v>
      </c>
      <c r="P74" s="23">
        <v>44578</v>
      </c>
      <c r="Q74" s="23">
        <v>44943</v>
      </c>
    </row>
    <row r="75" spans="2:17" ht="19.7" customHeight="1">
      <c r="B75" s="17">
        <v>3</v>
      </c>
      <c r="C75" s="35" t="s">
        <v>5866</v>
      </c>
      <c r="D75" s="35" t="s">
        <v>5866</v>
      </c>
      <c r="E75" s="26" t="s">
        <v>4989</v>
      </c>
      <c r="F75" s="35">
        <v>1</v>
      </c>
      <c r="G75" s="1434">
        <v>704</v>
      </c>
      <c r="H75" s="118">
        <f t="shared" si="2"/>
        <v>704</v>
      </c>
      <c r="I75" s="1870"/>
      <c r="J75" s="35" t="s">
        <v>5947</v>
      </c>
      <c r="K75" s="65"/>
      <c r="L75" s="18"/>
      <c r="M75" s="23"/>
      <c r="N75" s="26"/>
      <c r="O75" s="23">
        <v>44581</v>
      </c>
      <c r="P75" s="23">
        <v>44578</v>
      </c>
      <c r="Q75" s="23">
        <v>44943</v>
      </c>
    </row>
    <row r="76" spans="2:17" ht="19.7" customHeight="1">
      <c r="B76" s="17">
        <v>3</v>
      </c>
      <c r="C76" s="35" t="s">
        <v>5950</v>
      </c>
      <c r="D76" s="35" t="s">
        <v>5950</v>
      </c>
      <c r="E76" s="35" t="s">
        <v>6089</v>
      </c>
      <c r="F76" s="35">
        <v>1</v>
      </c>
      <c r="G76" s="1434">
        <v>6300</v>
      </c>
      <c r="H76" s="1434">
        <f t="shared" ref="H76:H112" si="3">G76*F76</f>
        <v>6300</v>
      </c>
      <c r="I76" s="1871"/>
      <c r="J76" s="35" t="s">
        <v>6090</v>
      </c>
      <c r="K76" s="17"/>
      <c r="L76" s="18"/>
      <c r="M76" s="23">
        <v>44897</v>
      </c>
      <c r="N76" s="26"/>
      <c r="O76" s="23">
        <v>44581</v>
      </c>
      <c r="P76" s="23">
        <v>44578</v>
      </c>
      <c r="Q76" s="23">
        <v>44942</v>
      </c>
    </row>
    <row r="77" spans="2:17" ht="19.7" customHeight="1">
      <c r="B77" s="17">
        <v>3</v>
      </c>
      <c r="C77" s="35" t="s">
        <v>5950</v>
      </c>
      <c r="D77" s="35" t="s">
        <v>5950</v>
      </c>
      <c r="E77" s="35" t="s">
        <v>6091</v>
      </c>
      <c r="F77" s="35">
        <v>1</v>
      </c>
      <c r="G77" s="1434">
        <v>5000</v>
      </c>
      <c r="H77" s="1434">
        <f t="shared" si="3"/>
        <v>5000</v>
      </c>
      <c r="I77" s="1871"/>
      <c r="J77" s="35" t="s">
        <v>6092</v>
      </c>
      <c r="K77" s="17"/>
      <c r="L77" s="18"/>
      <c r="M77" s="23">
        <v>44897</v>
      </c>
      <c r="N77" s="26"/>
      <c r="O77" s="23">
        <v>44581</v>
      </c>
      <c r="P77" s="23">
        <v>44578</v>
      </c>
      <c r="Q77" s="23">
        <v>44942</v>
      </c>
    </row>
    <row r="78" spans="2:17" ht="19.7" customHeight="1">
      <c r="B78" s="17">
        <v>3</v>
      </c>
      <c r="C78" s="35" t="s">
        <v>5950</v>
      </c>
      <c r="D78" s="35" t="s">
        <v>5950</v>
      </c>
      <c r="E78" s="35" t="s">
        <v>6093</v>
      </c>
      <c r="F78" s="35">
        <v>1</v>
      </c>
      <c r="G78" s="1434">
        <v>4500</v>
      </c>
      <c r="H78" s="1434">
        <f t="shared" si="3"/>
        <v>4500</v>
      </c>
      <c r="I78" s="1871"/>
      <c r="J78" s="35" t="s">
        <v>6094</v>
      </c>
      <c r="K78" s="17"/>
      <c r="L78" s="18"/>
      <c r="M78" s="23">
        <v>44897</v>
      </c>
      <c r="N78" s="26"/>
      <c r="O78" s="23">
        <v>44581</v>
      </c>
      <c r="P78" s="23">
        <v>44578</v>
      </c>
      <c r="Q78" s="23">
        <v>44942</v>
      </c>
    </row>
    <row r="79" spans="2:17" ht="19.7" customHeight="1">
      <c r="B79" s="17">
        <v>3</v>
      </c>
      <c r="C79" s="35" t="s">
        <v>5950</v>
      </c>
      <c r="D79" s="35" t="s">
        <v>5950</v>
      </c>
      <c r="E79" s="35" t="s">
        <v>6095</v>
      </c>
      <c r="F79" s="35">
        <v>1</v>
      </c>
      <c r="G79" s="1434">
        <v>9500</v>
      </c>
      <c r="H79" s="1434">
        <f t="shared" si="3"/>
        <v>9500</v>
      </c>
      <c r="I79" s="1871"/>
      <c r="J79" s="35" t="s">
        <v>6096</v>
      </c>
      <c r="K79" s="17"/>
      <c r="L79" s="18"/>
      <c r="M79" s="23">
        <v>44897</v>
      </c>
      <c r="N79" s="26"/>
      <c r="O79" s="23">
        <v>44581</v>
      </c>
      <c r="P79" s="23">
        <v>44578</v>
      </c>
      <c r="Q79" s="23">
        <v>44942</v>
      </c>
    </row>
    <row r="80" spans="2:17" ht="19.7" customHeight="1">
      <c r="B80" s="17">
        <v>3</v>
      </c>
      <c r="C80" s="35" t="s">
        <v>5950</v>
      </c>
      <c r="D80" s="35" t="s">
        <v>5950</v>
      </c>
      <c r="E80" s="35" t="s">
        <v>6097</v>
      </c>
      <c r="F80" s="35">
        <v>1</v>
      </c>
      <c r="G80" s="1434">
        <v>4500</v>
      </c>
      <c r="H80" s="1434">
        <f t="shared" si="3"/>
        <v>4500</v>
      </c>
      <c r="I80" s="1871"/>
      <c r="J80" s="35" t="s">
        <v>6098</v>
      </c>
      <c r="K80" s="17"/>
      <c r="L80" s="18"/>
      <c r="M80" s="23">
        <v>44897</v>
      </c>
      <c r="N80" s="26"/>
      <c r="O80" s="23">
        <v>44581</v>
      </c>
      <c r="P80" s="23">
        <v>44578</v>
      </c>
      <c r="Q80" s="23">
        <v>44942</v>
      </c>
    </row>
    <row r="81" spans="2:17" ht="19.7" customHeight="1">
      <c r="B81" s="17">
        <v>3</v>
      </c>
      <c r="C81" s="35" t="s">
        <v>5950</v>
      </c>
      <c r="D81" s="35" t="s">
        <v>5950</v>
      </c>
      <c r="E81" s="35" t="s">
        <v>6099</v>
      </c>
      <c r="F81" s="35">
        <v>1</v>
      </c>
      <c r="G81" s="1434">
        <v>2600</v>
      </c>
      <c r="H81" s="1434">
        <f t="shared" si="3"/>
        <v>2600</v>
      </c>
      <c r="I81" s="1871"/>
      <c r="J81" s="35" t="s">
        <v>6100</v>
      </c>
      <c r="K81" s="17"/>
      <c r="L81" s="18"/>
      <c r="M81" s="23">
        <v>44897</v>
      </c>
      <c r="N81" s="26"/>
      <c r="O81" s="23">
        <v>44581</v>
      </c>
      <c r="P81" s="23">
        <v>44578</v>
      </c>
      <c r="Q81" s="23">
        <v>44942</v>
      </c>
    </row>
    <row r="82" spans="2:17" ht="19.7" customHeight="1">
      <c r="B82" s="17">
        <v>3</v>
      </c>
      <c r="C82" s="35" t="s">
        <v>5950</v>
      </c>
      <c r="D82" s="35" t="s">
        <v>5950</v>
      </c>
      <c r="E82" s="35" t="s">
        <v>6101</v>
      </c>
      <c r="F82" s="35">
        <v>1</v>
      </c>
      <c r="G82" s="1434">
        <v>1200</v>
      </c>
      <c r="H82" s="1434">
        <f t="shared" si="3"/>
        <v>1200</v>
      </c>
      <c r="I82" s="1871"/>
      <c r="J82" s="35" t="s">
        <v>6102</v>
      </c>
      <c r="K82" s="17"/>
      <c r="L82" s="18"/>
      <c r="M82" s="23">
        <v>44897</v>
      </c>
      <c r="N82" s="26"/>
      <c r="O82" s="23">
        <v>44581</v>
      </c>
      <c r="P82" s="23">
        <v>44578</v>
      </c>
      <c r="Q82" s="23">
        <v>44942</v>
      </c>
    </row>
    <row r="83" spans="2:17" ht="19.7" customHeight="1">
      <c r="B83" s="17">
        <v>3</v>
      </c>
      <c r="C83" s="35" t="s">
        <v>5950</v>
      </c>
      <c r="D83" s="35" t="s">
        <v>5950</v>
      </c>
      <c r="E83" s="35" t="s">
        <v>6103</v>
      </c>
      <c r="F83" s="35">
        <v>1</v>
      </c>
      <c r="G83" s="1434">
        <v>43000</v>
      </c>
      <c r="H83" s="1434">
        <f t="shared" si="3"/>
        <v>43000</v>
      </c>
      <c r="I83" s="1871"/>
      <c r="J83" s="35" t="s">
        <v>6104</v>
      </c>
      <c r="K83" s="17"/>
      <c r="L83" s="18"/>
      <c r="M83" s="23">
        <v>44897</v>
      </c>
      <c r="N83" s="26"/>
      <c r="O83" s="23">
        <v>44581</v>
      </c>
      <c r="P83" s="23">
        <v>44578</v>
      </c>
      <c r="Q83" s="23">
        <v>44942</v>
      </c>
    </row>
    <row r="84" spans="2:17" ht="19.7" customHeight="1">
      <c r="B84" s="17">
        <v>3</v>
      </c>
      <c r="C84" s="35" t="s">
        <v>5950</v>
      </c>
      <c r="D84" s="35" t="s">
        <v>5950</v>
      </c>
      <c r="E84" s="35" t="s">
        <v>6105</v>
      </c>
      <c r="F84" s="35">
        <v>3</v>
      </c>
      <c r="G84" s="1434">
        <v>12000</v>
      </c>
      <c r="H84" s="1434">
        <f t="shared" si="3"/>
        <v>36000</v>
      </c>
      <c r="I84" s="1871"/>
      <c r="J84" s="35" t="s">
        <v>6106</v>
      </c>
      <c r="K84" s="17"/>
      <c r="L84" s="18"/>
      <c r="M84" s="23">
        <v>44897</v>
      </c>
      <c r="N84" s="26"/>
      <c r="O84" s="23">
        <v>44581</v>
      </c>
      <c r="P84" s="23">
        <v>44578</v>
      </c>
      <c r="Q84" s="23">
        <v>44942</v>
      </c>
    </row>
    <row r="85" spans="2:17" ht="19.7" customHeight="1">
      <c r="B85" s="17">
        <v>3</v>
      </c>
      <c r="C85" s="35" t="s">
        <v>5950</v>
      </c>
      <c r="D85" s="35" t="s">
        <v>5950</v>
      </c>
      <c r="E85" s="35" t="s">
        <v>6107</v>
      </c>
      <c r="F85" s="35">
        <v>1</v>
      </c>
      <c r="G85" s="1434">
        <v>1500</v>
      </c>
      <c r="H85" s="1434">
        <f t="shared" si="3"/>
        <v>1500</v>
      </c>
      <c r="I85" s="1871"/>
      <c r="J85" s="35" t="s">
        <v>6108</v>
      </c>
      <c r="K85" s="17"/>
      <c r="L85" s="18"/>
      <c r="M85" s="23">
        <v>44897</v>
      </c>
      <c r="N85" s="26"/>
      <c r="O85" s="23">
        <v>44581</v>
      </c>
      <c r="P85" s="23">
        <v>44578</v>
      </c>
      <c r="Q85" s="23">
        <v>44942</v>
      </c>
    </row>
    <row r="86" spans="2:17" ht="19.7" customHeight="1">
      <c r="B86" s="17">
        <v>3</v>
      </c>
      <c r="C86" s="35" t="s">
        <v>5950</v>
      </c>
      <c r="D86" s="35" t="s">
        <v>5950</v>
      </c>
      <c r="E86" s="35" t="s">
        <v>6109</v>
      </c>
      <c r="F86" s="35">
        <v>1</v>
      </c>
      <c r="G86" s="1434">
        <v>2300</v>
      </c>
      <c r="H86" s="1434">
        <f t="shared" si="3"/>
        <v>2300</v>
      </c>
      <c r="I86" s="1871"/>
      <c r="J86" s="35" t="s">
        <v>6110</v>
      </c>
      <c r="K86" s="17"/>
      <c r="L86" s="18"/>
      <c r="M86" s="23">
        <v>44897</v>
      </c>
      <c r="N86" s="26"/>
      <c r="O86" s="23">
        <v>44581</v>
      </c>
      <c r="P86" s="23">
        <v>44578</v>
      </c>
      <c r="Q86" s="23">
        <v>44942</v>
      </c>
    </row>
    <row r="87" spans="2:17" ht="19.7" customHeight="1">
      <c r="B87" s="17">
        <v>3</v>
      </c>
      <c r="C87" s="35" t="s">
        <v>5950</v>
      </c>
      <c r="D87" s="35" t="s">
        <v>5950</v>
      </c>
      <c r="E87" s="35" t="s">
        <v>6111</v>
      </c>
      <c r="F87" s="35">
        <v>1</v>
      </c>
      <c r="G87" s="1434">
        <v>9000</v>
      </c>
      <c r="H87" s="1434">
        <f t="shared" si="3"/>
        <v>9000</v>
      </c>
      <c r="I87" s="1871"/>
      <c r="J87" s="35" t="s">
        <v>6112</v>
      </c>
      <c r="K87" s="17"/>
      <c r="L87" s="18"/>
      <c r="M87" s="23">
        <v>44897</v>
      </c>
      <c r="N87" s="26"/>
      <c r="O87" s="23">
        <v>44581</v>
      </c>
      <c r="P87" s="23">
        <v>44578</v>
      </c>
      <c r="Q87" s="23">
        <v>44942</v>
      </c>
    </row>
    <row r="88" spans="2:17" ht="19.7" customHeight="1">
      <c r="B88" s="17">
        <v>3</v>
      </c>
      <c r="C88" s="35" t="s">
        <v>5950</v>
      </c>
      <c r="D88" s="35" t="s">
        <v>5950</v>
      </c>
      <c r="E88" s="35" t="s">
        <v>6113</v>
      </c>
      <c r="F88" s="35">
        <v>2</v>
      </c>
      <c r="G88" s="1434">
        <v>4200</v>
      </c>
      <c r="H88" s="1434">
        <f t="shared" si="3"/>
        <v>8400</v>
      </c>
      <c r="I88" s="1871"/>
      <c r="J88" s="35" t="s">
        <v>6114</v>
      </c>
      <c r="K88" s="17"/>
      <c r="L88" s="18"/>
      <c r="M88" s="23">
        <v>44897</v>
      </c>
      <c r="N88" s="26"/>
      <c r="O88" s="23">
        <v>44581</v>
      </c>
      <c r="P88" s="23">
        <v>44578</v>
      </c>
      <c r="Q88" s="23">
        <v>44942</v>
      </c>
    </row>
    <row r="89" spans="2:17" ht="19.7" customHeight="1">
      <c r="B89" s="17">
        <v>3</v>
      </c>
      <c r="C89" s="35" t="s">
        <v>5950</v>
      </c>
      <c r="D89" s="35" t="s">
        <v>5950</v>
      </c>
      <c r="E89" s="35" t="s">
        <v>6115</v>
      </c>
      <c r="F89" s="35">
        <v>1</v>
      </c>
      <c r="G89" s="1434">
        <v>5800</v>
      </c>
      <c r="H89" s="1434">
        <f t="shared" si="3"/>
        <v>5800</v>
      </c>
      <c r="I89" s="1871"/>
      <c r="J89" s="35" t="s">
        <v>6116</v>
      </c>
      <c r="K89" s="17"/>
      <c r="L89" s="18"/>
      <c r="M89" s="23">
        <v>44897</v>
      </c>
      <c r="N89" s="26"/>
      <c r="O89" s="23">
        <v>44581</v>
      </c>
      <c r="P89" s="23">
        <v>44578</v>
      </c>
      <c r="Q89" s="23">
        <v>44942</v>
      </c>
    </row>
    <row r="90" spans="2:17" ht="19.7" customHeight="1">
      <c r="B90" s="17">
        <v>3</v>
      </c>
      <c r="C90" s="35" t="s">
        <v>5950</v>
      </c>
      <c r="D90" s="35" t="s">
        <v>5950</v>
      </c>
      <c r="E90" s="35" t="s">
        <v>6117</v>
      </c>
      <c r="F90" s="35">
        <v>1</v>
      </c>
      <c r="G90" s="1434">
        <v>8800</v>
      </c>
      <c r="H90" s="1434">
        <f t="shared" si="3"/>
        <v>8800</v>
      </c>
      <c r="I90" s="1871"/>
      <c r="J90" s="35" t="s">
        <v>6118</v>
      </c>
      <c r="K90" s="17"/>
      <c r="L90" s="18"/>
      <c r="M90" s="23">
        <v>44897</v>
      </c>
      <c r="N90" s="26"/>
      <c r="O90" s="23">
        <v>44581</v>
      </c>
      <c r="P90" s="23">
        <v>44578</v>
      </c>
      <c r="Q90" s="23">
        <v>44942</v>
      </c>
    </row>
    <row r="91" spans="2:17" ht="19.7" customHeight="1">
      <c r="B91" s="17">
        <v>3</v>
      </c>
      <c r="C91" s="35" t="s">
        <v>5950</v>
      </c>
      <c r="D91" s="35" t="s">
        <v>5950</v>
      </c>
      <c r="E91" s="35" t="s">
        <v>6119</v>
      </c>
      <c r="F91" s="35">
        <v>1</v>
      </c>
      <c r="G91" s="1434">
        <v>2000</v>
      </c>
      <c r="H91" s="1434">
        <f t="shared" si="3"/>
        <v>2000</v>
      </c>
      <c r="I91" s="1871"/>
      <c r="J91" s="35" t="s">
        <v>6120</v>
      </c>
      <c r="K91" s="17"/>
      <c r="L91" s="18"/>
      <c r="M91" s="23">
        <v>44897</v>
      </c>
      <c r="N91" s="26"/>
      <c r="O91" s="23">
        <v>44581</v>
      </c>
      <c r="P91" s="23">
        <v>44578</v>
      </c>
      <c r="Q91" s="23">
        <v>44942</v>
      </c>
    </row>
    <row r="92" spans="2:17" ht="19.7" customHeight="1">
      <c r="B92" s="17">
        <v>3</v>
      </c>
      <c r="C92" s="35" t="s">
        <v>5950</v>
      </c>
      <c r="D92" s="35" t="s">
        <v>5950</v>
      </c>
      <c r="E92" s="35" t="s">
        <v>6121</v>
      </c>
      <c r="F92" s="35">
        <v>1</v>
      </c>
      <c r="G92" s="1434">
        <v>7000</v>
      </c>
      <c r="H92" s="1434">
        <f t="shared" si="3"/>
        <v>7000</v>
      </c>
      <c r="I92" s="1871"/>
      <c r="J92" s="35" t="s">
        <v>6122</v>
      </c>
      <c r="K92" s="17"/>
      <c r="L92" s="18"/>
      <c r="M92" s="23">
        <v>44897</v>
      </c>
      <c r="N92" s="26"/>
      <c r="O92" s="23">
        <v>44581</v>
      </c>
      <c r="P92" s="23">
        <v>44578</v>
      </c>
      <c r="Q92" s="23">
        <v>44942</v>
      </c>
    </row>
    <row r="93" spans="2:17" ht="19.7" customHeight="1">
      <c r="B93" s="17">
        <v>3</v>
      </c>
      <c r="C93" s="35" t="s">
        <v>5950</v>
      </c>
      <c r="D93" s="35" t="s">
        <v>5950</v>
      </c>
      <c r="E93" s="35" t="s">
        <v>6123</v>
      </c>
      <c r="F93" s="35">
        <v>1</v>
      </c>
      <c r="G93" s="1434">
        <v>6300</v>
      </c>
      <c r="H93" s="1434">
        <f t="shared" si="3"/>
        <v>6300</v>
      </c>
      <c r="I93" s="1871"/>
      <c r="J93" s="35" t="s">
        <v>6090</v>
      </c>
      <c r="K93" s="17"/>
      <c r="L93" s="18"/>
      <c r="M93" s="23">
        <v>44897</v>
      </c>
      <c r="N93" s="26"/>
      <c r="O93" s="23">
        <v>44581</v>
      </c>
      <c r="P93" s="23">
        <v>44578</v>
      </c>
      <c r="Q93" s="23">
        <v>44942</v>
      </c>
    </row>
    <row r="94" spans="2:17" ht="19.7" customHeight="1">
      <c r="B94" s="17">
        <v>3</v>
      </c>
      <c r="C94" s="35" t="s">
        <v>5950</v>
      </c>
      <c r="D94" s="35" t="s">
        <v>5950</v>
      </c>
      <c r="E94" s="35" t="s">
        <v>6124</v>
      </c>
      <c r="F94" s="35">
        <v>1</v>
      </c>
      <c r="G94" s="1434">
        <v>10000</v>
      </c>
      <c r="H94" s="1434">
        <f t="shared" si="3"/>
        <v>10000</v>
      </c>
      <c r="I94" s="1871"/>
      <c r="J94" s="35" t="s">
        <v>6125</v>
      </c>
      <c r="K94" s="26"/>
      <c r="L94" s="18"/>
      <c r="M94" s="23">
        <v>44897</v>
      </c>
      <c r="N94" s="26"/>
      <c r="O94" s="23">
        <v>44581</v>
      </c>
      <c r="P94" s="23">
        <v>44578</v>
      </c>
      <c r="Q94" s="23">
        <v>44942</v>
      </c>
    </row>
    <row r="95" spans="2:17" ht="19.7" customHeight="1">
      <c r="B95" s="17">
        <v>3</v>
      </c>
      <c r="C95" s="35" t="s">
        <v>5950</v>
      </c>
      <c r="D95" s="35" t="s">
        <v>5950</v>
      </c>
      <c r="E95" s="35" t="s">
        <v>6126</v>
      </c>
      <c r="F95" s="35">
        <v>1</v>
      </c>
      <c r="G95" s="1434">
        <v>17500</v>
      </c>
      <c r="H95" s="1434">
        <f t="shared" si="3"/>
        <v>17500</v>
      </c>
      <c r="I95" s="1871"/>
      <c r="J95" s="35" t="s">
        <v>6127</v>
      </c>
      <c r="K95" s="26"/>
      <c r="L95" s="18"/>
      <c r="M95" s="23">
        <v>44897</v>
      </c>
      <c r="N95" s="26"/>
      <c r="O95" s="23">
        <v>44581</v>
      </c>
      <c r="P95" s="23">
        <v>44578</v>
      </c>
      <c r="Q95" s="23">
        <v>44942</v>
      </c>
    </row>
    <row r="96" spans="2:17" ht="19.5" customHeight="1">
      <c r="B96" s="17">
        <v>3</v>
      </c>
      <c r="C96" s="35"/>
      <c r="D96" s="35"/>
      <c r="E96" s="35"/>
      <c r="F96" s="35"/>
      <c r="G96" s="1434"/>
      <c r="H96" s="1434"/>
      <c r="I96" s="1871"/>
      <c r="J96" s="35"/>
      <c r="K96" s="26"/>
      <c r="L96" s="18"/>
      <c r="M96" s="23"/>
      <c r="N96" s="26"/>
      <c r="O96" s="27"/>
      <c r="P96" s="1845"/>
      <c r="Q96" s="23"/>
    </row>
    <row r="97" spans="2:17" s="41" customFormat="1" ht="19.5" customHeight="1">
      <c r="B97" s="34">
        <v>3</v>
      </c>
      <c r="C97" s="33" t="s">
        <v>30</v>
      </c>
      <c r="D97" s="33" t="s">
        <v>30</v>
      </c>
      <c r="E97" s="1889" t="s">
        <v>6128</v>
      </c>
      <c r="F97" s="35">
        <v>1</v>
      </c>
      <c r="G97" s="1890">
        <v>0</v>
      </c>
      <c r="H97" s="1434">
        <v>0</v>
      </c>
      <c r="I97" s="1891"/>
      <c r="J97" s="35" t="s">
        <v>6129</v>
      </c>
      <c r="K97" s="33"/>
      <c r="L97" s="33"/>
      <c r="M97" s="40">
        <v>44907</v>
      </c>
      <c r="N97" s="35"/>
      <c r="O97" s="1892">
        <v>44571</v>
      </c>
      <c r="P97" s="1893"/>
      <c r="Q97" s="40"/>
    </row>
    <row r="98" spans="2:17" ht="19.5" customHeight="1">
      <c r="B98" s="17">
        <v>3</v>
      </c>
      <c r="C98" s="18" t="s">
        <v>30</v>
      </c>
      <c r="D98" s="18" t="s">
        <v>30</v>
      </c>
      <c r="E98" s="26" t="s">
        <v>6130</v>
      </c>
      <c r="F98" s="26">
        <v>1</v>
      </c>
      <c r="G98" s="26">
        <v>24400</v>
      </c>
      <c r="H98" s="118">
        <f t="shared" si="3"/>
        <v>24400</v>
      </c>
      <c r="I98" s="1871"/>
      <c r="J98" s="26" t="s">
        <v>6129</v>
      </c>
      <c r="K98" s="18"/>
      <c r="L98" s="18"/>
      <c r="M98" s="23"/>
      <c r="N98" s="26"/>
      <c r="O98" s="1851"/>
      <c r="P98" s="1845">
        <v>44957</v>
      </c>
      <c r="Q98" s="23">
        <v>44957</v>
      </c>
    </row>
    <row r="99" spans="2:17" s="41" customFormat="1" ht="19.5" customHeight="1">
      <c r="B99" s="34">
        <v>3</v>
      </c>
      <c r="C99" s="33" t="s">
        <v>30</v>
      </c>
      <c r="D99" s="33" t="s">
        <v>30</v>
      </c>
      <c r="E99" s="35" t="s">
        <v>6131</v>
      </c>
      <c r="F99" s="35">
        <v>1</v>
      </c>
      <c r="G99" s="35">
        <v>17467</v>
      </c>
      <c r="H99" s="1434">
        <f t="shared" si="3"/>
        <v>17467</v>
      </c>
      <c r="I99" s="1891"/>
      <c r="J99" s="35" t="s">
        <v>6132</v>
      </c>
      <c r="K99" s="35"/>
      <c r="L99" s="33"/>
      <c r="M99" s="40">
        <v>44908</v>
      </c>
      <c r="N99" s="35"/>
      <c r="O99" s="1892">
        <v>44571</v>
      </c>
      <c r="P99" s="1893"/>
      <c r="Q99" s="40">
        <v>44936</v>
      </c>
    </row>
    <row r="100" spans="2:17" s="41" customFormat="1" ht="19.5" customHeight="1">
      <c r="B100" s="34">
        <v>3</v>
      </c>
      <c r="C100" s="33" t="s">
        <v>30</v>
      </c>
      <c r="D100" s="33" t="s">
        <v>30</v>
      </c>
      <c r="E100" s="35" t="s">
        <v>6133</v>
      </c>
      <c r="F100" s="35">
        <v>8</v>
      </c>
      <c r="G100" s="35">
        <v>74</v>
      </c>
      <c r="H100" s="1434">
        <f t="shared" si="3"/>
        <v>592</v>
      </c>
      <c r="I100" s="1891"/>
      <c r="J100" s="35" t="s">
        <v>6134</v>
      </c>
      <c r="K100" s="35"/>
      <c r="L100" s="33"/>
      <c r="M100" s="40">
        <v>44909</v>
      </c>
      <c r="N100" s="35"/>
      <c r="O100" s="1892">
        <v>44571</v>
      </c>
      <c r="P100" s="1893"/>
      <c r="Q100" s="40">
        <v>44936</v>
      </c>
    </row>
    <row r="101" spans="2:17" s="41" customFormat="1" ht="19.5" customHeight="1">
      <c r="B101" s="34">
        <v>3</v>
      </c>
      <c r="C101" s="33" t="s">
        <v>30</v>
      </c>
      <c r="D101" s="33" t="s">
        <v>30</v>
      </c>
      <c r="E101" s="35" t="s">
        <v>6135</v>
      </c>
      <c r="F101" s="35">
        <v>7</v>
      </c>
      <c r="G101" s="35">
        <v>84</v>
      </c>
      <c r="H101" s="1434">
        <f t="shared" si="3"/>
        <v>588</v>
      </c>
      <c r="I101" s="1891"/>
      <c r="J101" s="35" t="s">
        <v>6134</v>
      </c>
      <c r="K101" s="35"/>
      <c r="L101" s="33"/>
      <c r="M101" s="40">
        <v>44910</v>
      </c>
      <c r="N101" s="35"/>
      <c r="O101" s="1892">
        <v>44571</v>
      </c>
      <c r="P101" s="1893"/>
      <c r="Q101" s="40">
        <v>44936</v>
      </c>
    </row>
    <row r="102" spans="2:17" s="41" customFormat="1" ht="19.5" customHeight="1">
      <c r="B102" s="34">
        <v>3</v>
      </c>
      <c r="C102" s="33" t="s">
        <v>30</v>
      </c>
      <c r="D102" s="33" t="s">
        <v>30</v>
      </c>
      <c r="E102" s="35" t="s">
        <v>6136</v>
      </c>
      <c r="F102" s="35">
        <v>8</v>
      </c>
      <c r="G102" s="35">
        <v>77</v>
      </c>
      <c r="H102" s="1434">
        <f t="shared" si="3"/>
        <v>616</v>
      </c>
      <c r="I102" s="1891"/>
      <c r="J102" s="35" t="s">
        <v>6134</v>
      </c>
      <c r="K102" s="35"/>
      <c r="L102" s="33"/>
      <c r="M102" s="40">
        <v>44911</v>
      </c>
      <c r="N102" s="35"/>
      <c r="O102" s="1892">
        <v>44571</v>
      </c>
      <c r="P102" s="1893"/>
      <c r="Q102" s="40">
        <v>44936</v>
      </c>
    </row>
    <row r="103" spans="2:17" s="41" customFormat="1" ht="19.5" customHeight="1">
      <c r="B103" s="34">
        <v>3</v>
      </c>
      <c r="C103" s="33" t="s">
        <v>30</v>
      </c>
      <c r="D103" s="33" t="s">
        <v>30</v>
      </c>
      <c r="E103" s="35" t="s">
        <v>6137</v>
      </c>
      <c r="F103" s="35">
        <v>7</v>
      </c>
      <c r="G103" s="35">
        <v>84</v>
      </c>
      <c r="H103" s="1434">
        <f t="shared" si="3"/>
        <v>588</v>
      </c>
      <c r="I103" s="37"/>
      <c r="J103" s="35" t="s">
        <v>6134</v>
      </c>
      <c r="K103" s="35"/>
      <c r="L103" s="33"/>
      <c r="M103" s="40">
        <v>44912</v>
      </c>
      <c r="N103" s="35"/>
      <c r="O103" s="1892">
        <v>44571</v>
      </c>
      <c r="P103" s="1893"/>
      <c r="Q103" s="40">
        <v>44936</v>
      </c>
    </row>
    <row r="104" spans="2:17" s="41" customFormat="1" ht="19.5" customHeight="1">
      <c r="B104" s="34">
        <v>3</v>
      </c>
      <c r="C104" s="33" t="s">
        <v>30</v>
      </c>
      <c r="D104" s="33" t="s">
        <v>30</v>
      </c>
      <c r="E104" s="35" t="s">
        <v>6138</v>
      </c>
      <c r="F104" s="35">
        <v>6</v>
      </c>
      <c r="G104" s="35">
        <v>98</v>
      </c>
      <c r="H104" s="1434">
        <f t="shared" si="3"/>
        <v>588</v>
      </c>
      <c r="I104" s="37"/>
      <c r="J104" s="35" t="s">
        <v>6134</v>
      </c>
      <c r="K104" s="35"/>
      <c r="L104" s="33"/>
      <c r="M104" s="40">
        <v>44913</v>
      </c>
      <c r="N104" s="35"/>
      <c r="O104" s="1892">
        <v>44571</v>
      </c>
      <c r="P104" s="1893"/>
      <c r="Q104" s="40">
        <v>44936</v>
      </c>
    </row>
    <row r="105" spans="2:17" s="41" customFormat="1" ht="19.5" customHeight="1">
      <c r="B105" s="34">
        <v>3</v>
      </c>
      <c r="C105" s="33" t="s">
        <v>30</v>
      </c>
      <c r="D105" s="33" t="s">
        <v>30</v>
      </c>
      <c r="E105" s="35" t="s">
        <v>6139</v>
      </c>
      <c r="F105" s="35">
        <v>1</v>
      </c>
      <c r="G105" s="35">
        <v>909</v>
      </c>
      <c r="H105" s="1434">
        <f t="shared" si="3"/>
        <v>909</v>
      </c>
      <c r="I105" s="37"/>
      <c r="J105" s="35" t="s">
        <v>6140</v>
      </c>
      <c r="K105" s="35"/>
      <c r="L105" s="33"/>
      <c r="M105" s="40">
        <v>44914</v>
      </c>
      <c r="N105" s="35"/>
      <c r="O105" s="1892">
        <v>44571</v>
      </c>
      <c r="P105" s="1893"/>
      <c r="Q105" s="40">
        <v>44936</v>
      </c>
    </row>
    <row r="106" spans="2:17" s="41" customFormat="1" ht="19.5" customHeight="1">
      <c r="B106" s="34"/>
      <c r="C106" s="33"/>
      <c r="D106" s="33"/>
      <c r="E106" s="35"/>
      <c r="F106" s="35"/>
      <c r="G106" s="35"/>
      <c r="H106" s="1434"/>
      <c r="I106" s="37"/>
      <c r="J106" s="35"/>
      <c r="K106" s="35"/>
      <c r="L106" s="33"/>
      <c r="M106" s="40"/>
      <c r="N106" s="35"/>
      <c r="O106" s="1892"/>
      <c r="P106" s="1893"/>
      <c r="Q106" s="40"/>
    </row>
    <row r="107" spans="2:17" s="41" customFormat="1" ht="19.5" customHeight="1">
      <c r="B107" s="34"/>
      <c r="C107" s="33" t="s">
        <v>2260</v>
      </c>
      <c r="D107" s="33" t="s">
        <v>30</v>
      </c>
      <c r="E107" s="35" t="s">
        <v>6141</v>
      </c>
      <c r="F107" s="35">
        <v>1</v>
      </c>
      <c r="G107" s="35">
        <v>21430</v>
      </c>
      <c r="H107" s="1434">
        <f t="shared" si="3"/>
        <v>21430</v>
      </c>
      <c r="I107" s="37"/>
      <c r="J107" s="35"/>
      <c r="K107" s="35" t="s">
        <v>6142</v>
      </c>
      <c r="L107" s="33"/>
      <c r="M107" s="40">
        <v>44977</v>
      </c>
      <c r="N107" s="35"/>
      <c r="O107" s="1892">
        <v>44985</v>
      </c>
      <c r="P107" s="1893">
        <v>44979</v>
      </c>
      <c r="Q107" s="40">
        <v>44979</v>
      </c>
    </row>
    <row r="108" spans="2:17" s="41" customFormat="1" ht="19.5" customHeight="1">
      <c r="B108" s="34"/>
      <c r="C108" s="33" t="s">
        <v>915</v>
      </c>
      <c r="D108" s="33" t="s">
        <v>915</v>
      </c>
      <c r="E108" s="35" t="s">
        <v>6143</v>
      </c>
      <c r="F108" s="35">
        <v>1</v>
      </c>
      <c r="G108" s="35">
        <v>19600</v>
      </c>
      <c r="H108" s="1434">
        <f t="shared" si="3"/>
        <v>19600</v>
      </c>
      <c r="I108" s="37"/>
      <c r="J108" s="35"/>
      <c r="K108" s="35" t="s">
        <v>6144</v>
      </c>
      <c r="L108" s="33"/>
      <c r="M108" s="40">
        <v>44977</v>
      </c>
      <c r="N108" s="35"/>
      <c r="O108" s="1892">
        <v>44985</v>
      </c>
      <c r="P108" s="1893">
        <v>44979</v>
      </c>
      <c r="Q108" s="40">
        <v>44979</v>
      </c>
    </row>
    <row r="109" spans="2:17" s="41" customFormat="1" ht="19.5" customHeight="1">
      <c r="B109" s="34"/>
      <c r="C109" s="33" t="s">
        <v>915</v>
      </c>
      <c r="D109" s="33" t="s">
        <v>915</v>
      </c>
      <c r="E109" s="35" t="s">
        <v>6145</v>
      </c>
      <c r="F109" s="35">
        <v>1</v>
      </c>
      <c r="G109" s="35">
        <v>19600</v>
      </c>
      <c r="H109" s="1434">
        <f t="shared" si="3"/>
        <v>19600</v>
      </c>
      <c r="I109" s="37"/>
      <c r="J109" s="35"/>
      <c r="K109" s="35" t="s">
        <v>6144</v>
      </c>
      <c r="L109" s="33"/>
      <c r="M109" s="40">
        <v>44977</v>
      </c>
      <c r="N109" s="35"/>
      <c r="O109" s="1892">
        <v>44985</v>
      </c>
      <c r="P109" s="1893">
        <v>44979</v>
      </c>
      <c r="Q109" s="40">
        <v>44979</v>
      </c>
    </row>
    <row r="110" spans="2:17" s="41" customFormat="1" ht="19.5" customHeight="1">
      <c r="B110" s="34"/>
      <c r="C110" s="33" t="s">
        <v>915</v>
      </c>
      <c r="D110" s="33" t="s">
        <v>915</v>
      </c>
      <c r="E110" s="35" t="s">
        <v>6146</v>
      </c>
      <c r="F110" s="35">
        <v>2</v>
      </c>
      <c r="G110" s="35">
        <v>21800</v>
      </c>
      <c r="H110" s="1434">
        <f t="shared" si="3"/>
        <v>43600</v>
      </c>
      <c r="I110" s="37"/>
      <c r="J110" s="35"/>
      <c r="K110" s="35" t="s">
        <v>6144</v>
      </c>
      <c r="L110" s="33"/>
      <c r="M110" s="40">
        <v>44977</v>
      </c>
      <c r="N110" s="35"/>
      <c r="O110" s="1892">
        <v>44985</v>
      </c>
      <c r="P110" s="1893">
        <v>44979</v>
      </c>
      <c r="Q110" s="40">
        <v>44979</v>
      </c>
    </row>
    <row r="111" spans="2:17" s="41" customFormat="1" ht="19.5" customHeight="1">
      <c r="B111" s="34"/>
      <c r="C111" s="33" t="s">
        <v>915</v>
      </c>
      <c r="D111" s="33" t="s">
        <v>915</v>
      </c>
      <c r="E111" s="35" t="s">
        <v>1662</v>
      </c>
      <c r="F111" s="35">
        <v>1</v>
      </c>
      <c r="G111" s="35">
        <v>-22800</v>
      </c>
      <c r="H111" s="1434">
        <f t="shared" si="3"/>
        <v>-22800</v>
      </c>
      <c r="I111" s="37"/>
      <c r="J111" s="35"/>
      <c r="K111" s="35" t="s">
        <v>6144</v>
      </c>
      <c r="L111" s="33"/>
      <c r="M111" s="40">
        <v>44977</v>
      </c>
      <c r="N111" s="35"/>
      <c r="O111" s="1892">
        <v>44985</v>
      </c>
      <c r="P111" s="1893">
        <v>44979</v>
      </c>
      <c r="Q111" s="40">
        <v>44979</v>
      </c>
    </row>
    <row r="112" spans="2:17" s="41" customFormat="1" ht="19.5" customHeight="1">
      <c r="B112" s="34"/>
      <c r="C112" s="33"/>
      <c r="D112" s="33"/>
      <c r="E112" s="35"/>
      <c r="F112" s="35"/>
      <c r="G112" s="35"/>
      <c r="H112" s="1434">
        <f t="shared" si="3"/>
        <v>0</v>
      </c>
      <c r="I112" s="37"/>
      <c r="J112" s="35"/>
      <c r="K112" s="35"/>
      <c r="L112" s="33"/>
      <c r="M112" s="40">
        <v>44977</v>
      </c>
      <c r="N112" s="35"/>
      <c r="O112" s="1892">
        <v>44985</v>
      </c>
      <c r="P112" s="1893">
        <v>44979</v>
      </c>
      <c r="Q112" s="40">
        <v>44979</v>
      </c>
    </row>
    <row r="113" spans="2:17" s="41" customFormat="1" ht="19.5" customHeight="1">
      <c r="B113" s="33"/>
      <c r="C113" s="35"/>
      <c r="D113" s="35"/>
      <c r="E113" s="35"/>
      <c r="F113" s="35"/>
      <c r="G113" s="35"/>
      <c r="H113" s="35"/>
      <c r="I113" s="37"/>
      <c r="J113" s="35"/>
      <c r="K113" s="35"/>
      <c r="L113" s="33"/>
      <c r="M113" s="40"/>
      <c r="N113" s="35"/>
      <c r="O113" s="37"/>
      <c r="P113" s="1893"/>
      <c r="Q113" s="40"/>
    </row>
  </sheetData>
  <autoFilter ref="B9:O31"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legacy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8960-E6F8-4877-98AF-D66D0BB50754}">
  <dimension ref="A1:B5"/>
  <sheetViews>
    <sheetView view="pageBreakPreview" zoomScaleNormal="100" zoomScaleSheetLayoutView="100" workbookViewId="0">
      <selection activeCell="F14" sqref="F14:F15"/>
    </sheetView>
  </sheetViews>
  <sheetFormatPr defaultRowHeight="18.75"/>
  <cols>
    <col min="1" max="1" width="12.125" style="9" bestFit="1" customWidth="1"/>
    <col min="2" max="2" width="20.75" style="9" bestFit="1" customWidth="1"/>
    <col min="3" max="16384" width="9" style="9"/>
  </cols>
  <sheetData>
    <row r="1" spans="1:2">
      <c r="A1" s="73" t="s">
        <v>0</v>
      </c>
      <c r="B1" s="2" t="s">
        <v>5832</v>
      </c>
    </row>
    <row r="2" spans="1:2">
      <c r="A2" s="73" t="s">
        <v>3</v>
      </c>
      <c r="B2" s="13" t="s">
        <v>5833</v>
      </c>
    </row>
    <row r="3" spans="1:2">
      <c r="A3" s="73" t="s">
        <v>5</v>
      </c>
      <c r="B3" s="13">
        <v>201045</v>
      </c>
    </row>
    <row r="4" spans="1:2">
      <c r="A4" s="73" t="s">
        <v>6</v>
      </c>
      <c r="B4" s="16">
        <v>44946</v>
      </c>
    </row>
    <row r="5" spans="1:2">
      <c r="A5" s="73" t="s">
        <v>7</v>
      </c>
      <c r="B5" s="16">
        <v>45056</v>
      </c>
    </row>
  </sheetData>
  <phoneticPr fontId="3"/>
  <printOptions horizontalCentered="1" verticalCentered="1"/>
  <pageMargins left="0.70866141732283472" right="0.70866141732283472" top="0.74803149606299213" bottom="0.74803149606299213" header="0.31496062992125984" footer="0.31496062992125984"/>
  <pageSetup paperSize="9" scale="400" orientation="landscape"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BEDD-B609-46A3-9A10-509EFB62BB64}">
  <dimension ref="B2:Q50"/>
  <sheetViews>
    <sheetView zoomScale="85" zoomScaleNormal="85" workbookViewId="0">
      <pane xSplit="10" ySplit="9" topLeftCell="K13" activePane="bottomRight" state="frozen"/>
      <selection pane="topRight" activeCell="K1" sqref="K1"/>
      <selection pane="bottomLeft" activeCell="A9" sqref="A9"/>
      <selection pane="bottomRight" activeCell="Q14" sqref="Q14"/>
    </sheetView>
  </sheetViews>
  <sheetFormatPr defaultRowHeight="18.75"/>
  <cols>
    <col min="1" max="1" width="2.625" style="9" customWidth="1"/>
    <col min="2" max="2" width="18.75" style="8" bestFit="1" customWidth="1"/>
    <col min="3" max="3" width="14.375" style="9" bestFit="1" customWidth="1"/>
    <col min="4" max="4" width="13.125" style="9" bestFit="1" customWidth="1"/>
    <col min="5" max="5" width="51.125" style="9" bestFit="1" customWidth="1"/>
    <col min="6" max="6" width="6.25" style="9" customWidth="1"/>
    <col min="7" max="8" width="9.875" style="9" bestFit="1" customWidth="1"/>
    <col min="9" max="9" width="13.5" style="10" bestFit="1" customWidth="1"/>
    <col min="10" max="10" width="29.5" style="9" customWidth="1"/>
    <col min="11" max="11" width="23.625" style="9" customWidth="1"/>
    <col min="12" max="12" width="11"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8.75" style="9" bestFit="1" customWidth="1"/>
    <col min="259" max="259" width="14.375" style="9" bestFit="1" customWidth="1"/>
    <col min="260" max="260" width="13.125" style="9" bestFit="1" customWidth="1"/>
    <col min="261" max="261" width="51.125" style="9" bestFit="1" customWidth="1"/>
    <col min="262" max="262" width="6.25" style="9" customWidth="1"/>
    <col min="263" max="264" width="9.875" style="9" bestFit="1" customWidth="1"/>
    <col min="265" max="265" width="13.5" style="9" bestFit="1" customWidth="1"/>
    <col min="266" max="266" width="29.5" style="9" customWidth="1"/>
    <col min="267" max="267" width="23.625" style="9"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4.375" style="9" bestFit="1" customWidth="1"/>
    <col min="516" max="516" width="13.125" style="9" bestFit="1" customWidth="1"/>
    <col min="517" max="517" width="51.125" style="9" bestFit="1" customWidth="1"/>
    <col min="518" max="518" width="6.25" style="9" customWidth="1"/>
    <col min="519" max="520" width="9.875" style="9" bestFit="1" customWidth="1"/>
    <col min="521" max="521" width="13.5" style="9" bestFit="1" customWidth="1"/>
    <col min="522" max="522" width="29.5" style="9" customWidth="1"/>
    <col min="523" max="523" width="23.625" style="9"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4.375" style="9" bestFit="1" customWidth="1"/>
    <col min="772" max="772" width="13.125" style="9" bestFit="1" customWidth="1"/>
    <col min="773" max="773" width="51.125" style="9" bestFit="1" customWidth="1"/>
    <col min="774" max="774" width="6.25" style="9" customWidth="1"/>
    <col min="775" max="776" width="9.875" style="9" bestFit="1" customWidth="1"/>
    <col min="777" max="777" width="13.5" style="9" bestFit="1" customWidth="1"/>
    <col min="778" max="778" width="29.5" style="9" customWidth="1"/>
    <col min="779" max="779" width="23.625" style="9"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4.375" style="9" bestFit="1" customWidth="1"/>
    <col min="1028" max="1028" width="13.125" style="9" bestFit="1" customWidth="1"/>
    <col min="1029" max="1029" width="51.125" style="9" bestFit="1" customWidth="1"/>
    <col min="1030" max="1030" width="6.25" style="9" customWidth="1"/>
    <col min="1031" max="1032" width="9.875" style="9" bestFit="1" customWidth="1"/>
    <col min="1033" max="1033" width="13.5" style="9" bestFit="1" customWidth="1"/>
    <col min="1034" max="1034" width="29.5" style="9" customWidth="1"/>
    <col min="1035" max="1035" width="23.625" style="9"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4.375" style="9" bestFit="1" customWidth="1"/>
    <col min="1284" max="1284" width="13.125" style="9" bestFit="1" customWidth="1"/>
    <col min="1285" max="1285" width="51.125" style="9" bestFit="1" customWidth="1"/>
    <col min="1286" max="1286" width="6.25" style="9" customWidth="1"/>
    <col min="1287" max="1288" width="9.875" style="9" bestFit="1" customWidth="1"/>
    <col min="1289" max="1289" width="13.5" style="9" bestFit="1" customWidth="1"/>
    <col min="1290" max="1290" width="29.5" style="9" customWidth="1"/>
    <col min="1291" max="1291" width="23.625" style="9"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4.375" style="9" bestFit="1" customWidth="1"/>
    <col min="1540" max="1540" width="13.125" style="9" bestFit="1" customWidth="1"/>
    <col min="1541" max="1541" width="51.125" style="9" bestFit="1" customWidth="1"/>
    <col min="1542" max="1542" width="6.25" style="9" customWidth="1"/>
    <col min="1543" max="1544" width="9.875" style="9" bestFit="1" customWidth="1"/>
    <col min="1545" max="1545" width="13.5" style="9" bestFit="1" customWidth="1"/>
    <col min="1546" max="1546" width="29.5" style="9" customWidth="1"/>
    <col min="1547" max="1547" width="23.625" style="9"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4.375" style="9" bestFit="1" customWidth="1"/>
    <col min="1796" max="1796" width="13.125" style="9" bestFit="1" customWidth="1"/>
    <col min="1797" max="1797" width="51.125" style="9" bestFit="1" customWidth="1"/>
    <col min="1798" max="1798" width="6.25" style="9" customWidth="1"/>
    <col min="1799" max="1800" width="9.875" style="9" bestFit="1" customWidth="1"/>
    <col min="1801" max="1801" width="13.5" style="9" bestFit="1" customWidth="1"/>
    <col min="1802" max="1802" width="29.5" style="9" customWidth="1"/>
    <col min="1803" max="1803" width="23.625" style="9"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4.375" style="9" bestFit="1" customWidth="1"/>
    <col min="2052" max="2052" width="13.125" style="9" bestFit="1" customWidth="1"/>
    <col min="2053" max="2053" width="51.125" style="9" bestFit="1" customWidth="1"/>
    <col min="2054" max="2054" width="6.25" style="9" customWidth="1"/>
    <col min="2055" max="2056" width="9.875" style="9" bestFit="1" customWidth="1"/>
    <col min="2057" max="2057" width="13.5" style="9" bestFit="1" customWidth="1"/>
    <col min="2058" max="2058" width="29.5" style="9" customWidth="1"/>
    <col min="2059" max="2059" width="23.625" style="9"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4.375" style="9" bestFit="1" customWidth="1"/>
    <col min="2308" max="2308" width="13.125" style="9" bestFit="1" customWidth="1"/>
    <col min="2309" max="2309" width="51.125" style="9" bestFit="1" customWidth="1"/>
    <col min="2310" max="2310" width="6.25" style="9" customWidth="1"/>
    <col min="2311" max="2312" width="9.875" style="9" bestFit="1" customWidth="1"/>
    <col min="2313" max="2313" width="13.5" style="9" bestFit="1" customWidth="1"/>
    <col min="2314" max="2314" width="29.5" style="9" customWidth="1"/>
    <col min="2315" max="2315" width="23.625" style="9"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4.375" style="9" bestFit="1" customWidth="1"/>
    <col min="2564" max="2564" width="13.125" style="9" bestFit="1" customWidth="1"/>
    <col min="2565" max="2565" width="51.125" style="9" bestFit="1" customWidth="1"/>
    <col min="2566" max="2566" width="6.25" style="9" customWidth="1"/>
    <col min="2567" max="2568" width="9.875" style="9" bestFit="1" customWidth="1"/>
    <col min="2569" max="2569" width="13.5" style="9" bestFit="1" customWidth="1"/>
    <col min="2570" max="2570" width="29.5" style="9" customWidth="1"/>
    <col min="2571" max="2571" width="23.625" style="9"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4.375" style="9" bestFit="1" customWidth="1"/>
    <col min="2820" max="2820" width="13.125" style="9" bestFit="1" customWidth="1"/>
    <col min="2821" max="2821" width="51.125" style="9" bestFit="1" customWidth="1"/>
    <col min="2822" max="2822" width="6.25" style="9" customWidth="1"/>
    <col min="2823" max="2824" width="9.875" style="9" bestFit="1" customWidth="1"/>
    <col min="2825" max="2825" width="13.5" style="9" bestFit="1" customWidth="1"/>
    <col min="2826" max="2826" width="29.5" style="9" customWidth="1"/>
    <col min="2827" max="2827" width="23.625" style="9"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4.375" style="9" bestFit="1" customWidth="1"/>
    <col min="3076" max="3076" width="13.125" style="9" bestFit="1" customWidth="1"/>
    <col min="3077" max="3077" width="51.125" style="9" bestFit="1" customWidth="1"/>
    <col min="3078" max="3078" width="6.25" style="9" customWidth="1"/>
    <col min="3079" max="3080" width="9.875" style="9" bestFit="1" customWidth="1"/>
    <col min="3081" max="3081" width="13.5" style="9" bestFit="1" customWidth="1"/>
    <col min="3082" max="3082" width="29.5" style="9" customWidth="1"/>
    <col min="3083" max="3083" width="23.625" style="9"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4.375" style="9" bestFit="1" customWidth="1"/>
    <col min="3332" max="3332" width="13.125" style="9" bestFit="1" customWidth="1"/>
    <col min="3333" max="3333" width="51.125" style="9" bestFit="1" customWidth="1"/>
    <col min="3334" max="3334" width="6.25" style="9" customWidth="1"/>
    <col min="3335" max="3336" width="9.875" style="9" bestFit="1" customWidth="1"/>
    <col min="3337" max="3337" width="13.5" style="9" bestFit="1" customWidth="1"/>
    <col min="3338" max="3338" width="29.5" style="9" customWidth="1"/>
    <col min="3339" max="3339" width="23.625" style="9"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4.375" style="9" bestFit="1" customWidth="1"/>
    <col min="3588" max="3588" width="13.125" style="9" bestFit="1" customWidth="1"/>
    <col min="3589" max="3589" width="51.125" style="9" bestFit="1" customWidth="1"/>
    <col min="3590" max="3590" width="6.25" style="9" customWidth="1"/>
    <col min="3591" max="3592" width="9.875" style="9" bestFit="1" customWidth="1"/>
    <col min="3593" max="3593" width="13.5" style="9" bestFit="1" customWidth="1"/>
    <col min="3594" max="3594" width="29.5" style="9" customWidth="1"/>
    <col min="3595" max="3595" width="23.625" style="9"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4.375" style="9" bestFit="1" customWidth="1"/>
    <col min="3844" max="3844" width="13.125" style="9" bestFit="1" customWidth="1"/>
    <col min="3845" max="3845" width="51.125" style="9" bestFit="1" customWidth="1"/>
    <col min="3846" max="3846" width="6.25" style="9" customWidth="1"/>
    <col min="3847" max="3848" width="9.875" style="9" bestFit="1" customWidth="1"/>
    <col min="3849" max="3849" width="13.5" style="9" bestFit="1" customWidth="1"/>
    <col min="3850" max="3850" width="29.5" style="9" customWidth="1"/>
    <col min="3851" max="3851" width="23.625" style="9"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4.375" style="9" bestFit="1" customWidth="1"/>
    <col min="4100" max="4100" width="13.125" style="9" bestFit="1" customWidth="1"/>
    <col min="4101" max="4101" width="51.125" style="9" bestFit="1" customWidth="1"/>
    <col min="4102" max="4102" width="6.25" style="9" customWidth="1"/>
    <col min="4103" max="4104" width="9.875" style="9" bestFit="1" customWidth="1"/>
    <col min="4105" max="4105" width="13.5" style="9" bestFit="1" customWidth="1"/>
    <col min="4106" max="4106" width="29.5" style="9" customWidth="1"/>
    <col min="4107" max="4107" width="23.625" style="9"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4.375" style="9" bestFit="1" customWidth="1"/>
    <col min="4356" max="4356" width="13.125" style="9" bestFit="1" customWidth="1"/>
    <col min="4357" max="4357" width="51.125" style="9" bestFit="1" customWidth="1"/>
    <col min="4358" max="4358" width="6.25" style="9" customWidth="1"/>
    <col min="4359" max="4360" width="9.875" style="9" bestFit="1" customWidth="1"/>
    <col min="4361" max="4361" width="13.5" style="9" bestFit="1" customWidth="1"/>
    <col min="4362" max="4362" width="29.5" style="9" customWidth="1"/>
    <col min="4363" max="4363" width="23.625" style="9"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4.375" style="9" bestFit="1" customWidth="1"/>
    <col min="4612" max="4612" width="13.125" style="9" bestFit="1" customWidth="1"/>
    <col min="4613" max="4613" width="51.125" style="9" bestFit="1" customWidth="1"/>
    <col min="4614" max="4614" width="6.25" style="9" customWidth="1"/>
    <col min="4615" max="4616" width="9.875" style="9" bestFit="1" customWidth="1"/>
    <col min="4617" max="4617" width="13.5" style="9" bestFit="1" customWidth="1"/>
    <col min="4618" max="4618" width="29.5" style="9" customWidth="1"/>
    <col min="4619" max="4619" width="23.625" style="9"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4.375" style="9" bestFit="1" customWidth="1"/>
    <col min="4868" max="4868" width="13.125" style="9" bestFit="1" customWidth="1"/>
    <col min="4869" max="4869" width="51.125" style="9" bestFit="1" customWidth="1"/>
    <col min="4870" max="4870" width="6.25" style="9" customWidth="1"/>
    <col min="4871" max="4872" width="9.875" style="9" bestFit="1" customWidth="1"/>
    <col min="4873" max="4873" width="13.5" style="9" bestFit="1" customWidth="1"/>
    <col min="4874" max="4874" width="29.5" style="9" customWidth="1"/>
    <col min="4875" max="4875" width="23.625" style="9"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4.375" style="9" bestFit="1" customWidth="1"/>
    <col min="5124" max="5124" width="13.125" style="9" bestFit="1" customWidth="1"/>
    <col min="5125" max="5125" width="51.125" style="9" bestFit="1" customWidth="1"/>
    <col min="5126" max="5126" width="6.25" style="9" customWidth="1"/>
    <col min="5127" max="5128" width="9.875" style="9" bestFit="1" customWidth="1"/>
    <col min="5129" max="5129" width="13.5" style="9" bestFit="1" customWidth="1"/>
    <col min="5130" max="5130" width="29.5" style="9" customWidth="1"/>
    <col min="5131" max="5131" width="23.625" style="9"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4.375" style="9" bestFit="1" customWidth="1"/>
    <col min="5380" max="5380" width="13.125" style="9" bestFit="1" customWidth="1"/>
    <col min="5381" max="5381" width="51.125" style="9" bestFit="1" customWidth="1"/>
    <col min="5382" max="5382" width="6.25" style="9" customWidth="1"/>
    <col min="5383" max="5384" width="9.875" style="9" bestFit="1" customWidth="1"/>
    <col min="5385" max="5385" width="13.5" style="9" bestFit="1" customWidth="1"/>
    <col min="5386" max="5386" width="29.5" style="9" customWidth="1"/>
    <col min="5387" max="5387" width="23.625" style="9"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4.375" style="9" bestFit="1" customWidth="1"/>
    <col min="5636" max="5636" width="13.125" style="9" bestFit="1" customWidth="1"/>
    <col min="5637" max="5637" width="51.125" style="9" bestFit="1" customWidth="1"/>
    <col min="5638" max="5638" width="6.25" style="9" customWidth="1"/>
    <col min="5639" max="5640" width="9.875" style="9" bestFit="1" customWidth="1"/>
    <col min="5641" max="5641" width="13.5" style="9" bestFit="1" customWidth="1"/>
    <col min="5642" max="5642" width="29.5" style="9" customWidth="1"/>
    <col min="5643" max="5643" width="23.625" style="9"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4.375" style="9" bestFit="1" customWidth="1"/>
    <col min="5892" max="5892" width="13.125" style="9" bestFit="1" customWidth="1"/>
    <col min="5893" max="5893" width="51.125" style="9" bestFit="1" customWidth="1"/>
    <col min="5894" max="5894" width="6.25" style="9" customWidth="1"/>
    <col min="5895" max="5896" width="9.875" style="9" bestFit="1" customWidth="1"/>
    <col min="5897" max="5897" width="13.5" style="9" bestFit="1" customWidth="1"/>
    <col min="5898" max="5898" width="29.5" style="9" customWidth="1"/>
    <col min="5899" max="5899" width="23.625" style="9"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4.375" style="9" bestFit="1" customWidth="1"/>
    <col min="6148" max="6148" width="13.125" style="9" bestFit="1" customWidth="1"/>
    <col min="6149" max="6149" width="51.125" style="9" bestFit="1" customWidth="1"/>
    <col min="6150" max="6150" width="6.25" style="9" customWidth="1"/>
    <col min="6151" max="6152" width="9.875" style="9" bestFit="1" customWidth="1"/>
    <col min="6153" max="6153" width="13.5" style="9" bestFit="1" customWidth="1"/>
    <col min="6154" max="6154" width="29.5" style="9" customWidth="1"/>
    <col min="6155" max="6155" width="23.625" style="9"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4.375" style="9" bestFit="1" customWidth="1"/>
    <col min="6404" max="6404" width="13.125" style="9" bestFit="1" customWidth="1"/>
    <col min="6405" max="6405" width="51.125" style="9" bestFit="1" customWidth="1"/>
    <col min="6406" max="6406" width="6.25" style="9" customWidth="1"/>
    <col min="6407" max="6408" width="9.875" style="9" bestFit="1" customWidth="1"/>
    <col min="6409" max="6409" width="13.5" style="9" bestFit="1" customWidth="1"/>
    <col min="6410" max="6410" width="29.5" style="9" customWidth="1"/>
    <col min="6411" max="6411" width="23.625" style="9"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4.375" style="9" bestFit="1" customWidth="1"/>
    <col min="6660" max="6660" width="13.125" style="9" bestFit="1" customWidth="1"/>
    <col min="6661" max="6661" width="51.125" style="9" bestFit="1" customWidth="1"/>
    <col min="6662" max="6662" width="6.25" style="9" customWidth="1"/>
    <col min="6663" max="6664" width="9.875" style="9" bestFit="1" customWidth="1"/>
    <col min="6665" max="6665" width="13.5" style="9" bestFit="1" customWidth="1"/>
    <col min="6666" max="6666" width="29.5" style="9" customWidth="1"/>
    <col min="6667" max="6667" width="23.625" style="9"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4.375" style="9" bestFit="1" customWidth="1"/>
    <col min="6916" max="6916" width="13.125" style="9" bestFit="1" customWidth="1"/>
    <col min="6917" max="6917" width="51.125" style="9" bestFit="1" customWidth="1"/>
    <col min="6918" max="6918" width="6.25" style="9" customWidth="1"/>
    <col min="6919" max="6920" width="9.875" style="9" bestFit="1" customWidth="1"/>
    <col min="6921" max="6921" width="13.5" style="9" bestFit="1" customWidth="1"/>
    <col min="6922" max="6922" width="29.5" style="9" customWidth="1"/>
    <col min="6923" max="6923" width="23.625" style="9"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4.375" style="9" bestFit="1" customWidth="1"/>
    <col min="7172" max="7172" width="13.125" style="9" bestFit="1" customWidth="1"/>
    <col min="7173" max="7173" width="51.125" style="9" bestFit="1" customWidth="1"/>
    <col min="7174" max="7174" width="6.25" style="9" customWidth="1"/>
    <col min="7175" max="7176" width="9.875" style="9" bestFit="1" customWidth="1"/>
    <col min="7177" max="7177" width="13.5" style="9" bestFit="1" customWidth="1"/>
    <col min="7178" max="7178" width="29.5" style="9" customWidth="1"/>
    <col min="7179" max="7179" width="23.625" style="9"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4.375" style="9" bestFit="1" customWidth="1"/>
    <col min="7428" max="7428" width="13.125" style="9" bestFit="1" customWidth="1"/>
    <col min="7429" max="7429" width="51.125" style="9" bestFit="1" customWidth="1"/>
    <col min="7430" max="7430" width="6.25" style="9" customWidth="1"/>
    <col min="7431" max="7432" width="9.875" style="9" bestFit="1" customWidth="1"/>
    <col min="7433" max="7433" width="13.5" style="9" bestFit="1" customWidth="1"/>
    <col min="7434" max="7434" width="29.5" style="9" customWidth="1"/>
    <col min="7435" max="7435" width="23.625" style="9"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4.375" style="9" bestFit="1" customWidth="1"/>
    <col min="7684" max="7684" width="13.125" style="9" bestFit="1" customWidth="1"/>
    <col min="7685" max="7685" width="51.125" style="9" bestFit="1" customWidth="1"/>
    <col min="7686" max="7686" width="6.25" style="9" customWidth="1"/>
    <col min="7687" max="7688" width="9.875" style="9" bestFit="1" customWidth="1"/>
    <col min="7689" max="7689" width="13.5" style="9" bestFit="1" customWidth="1"/>
    <col min="7690" max="7690" width="29.5" style="9" customWidth="1"/>
    <col min="7691" max="7691" width="23.625" style="9"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4.375" style="9" bestFit="1" customWidth="1"/>
    <col min="7940" max="7940" width="13.125" style="9" bestFit="1" customWidth="1"/>
    <col min="7941" max="7941" width="51.125" style="9" bestFit="1" customWidth="1"/>
    <col min="7942" max="7942" width="6.25" style="9" customWidth="1"/>
    <col min="7943" max="7944" width="9.875" style="9" bestFit="1" customWidth="1"/>
    <col min="7945" max="7945" width="13.5" style="9" bestFit="1" customWidth="1"/>
    <col min="7946" max="7946" width="29.5" style="9" customWidth="1"/>
    <col min="7947" max="7947" width="23.625" style="9"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4.375" style="9" bestFit="1" customWidth="1"/>
    <col min="8196" max="8196" width="13.125" style="9" bestFit="1" customWidth="1"/>
    <col min="8197" max="8197" width="51.125" style="9" bestFit="1" customWidth="1"/>
    <col min="8198" max="8198" width="6.25" style="9" customWidth="1"/>
    <col min="8199" max="8200" width="9.875" style="9" bestFit="1" customWidth="1"/>
    <col min="8201" max="8201" width="13.5" style="9" bestFit="1" customWidth="1"/>
    <col min="8202" max="8202" width="29.5" style="9" customWidth="1"/>
    <col min="8203" max="8203" width="23.625" style="9"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4.375" style="9" bestFit="1" customWidth="1"/>
    <col min="8452" max="8452" width="13.125" style="9" bestFit="1" customWidth="1"/>
    <col min="8453" max="8453" width="51.125" style="9" bestFit="1" customWidth="1"/>
    <col min="8454" max="8454" width="6.25" style="9" customWidth="1"/>
    <col min="8455" max="8456" width="9.875" style="9" bestFit="1" customWidth="1"/>
    <col min="8457" max="8457" width="13.5" style="9" bestFit="1" customWidth="1"/>
    <col min="8458" max="8458" width="29.5" style="9" customWidth="1"/>
    <col min="8459" max="8459" width="23.625" style="9"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4.375" style="9" bestFit="1" customWidth="1"/>
    <col min="8708" max="8708" width="13.125" style="9" bestFit="1" customWidth="1"/>
    <col min="8709" max="8709" width="51.125" style="9" bestFit="1" customWidth="1"/>
    <col min="8710" max="8710" width="6.25" style="9" customWidth="1"/>
    <col min="8711" max="8712" width="9.875" style="9" bestFit="1" customWidth="1"/>
    <col min="8713" max="8713" width="13.5" style="9" bestFit="1" customWidth="1"/>
    <col min="8714" max="8714" width="29.5" style="9" customWidth="1"/>
    <col min="8715" max="8715" width="23.625" style="9"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4.375" style="9" bestFit="1" customWidth="1"/>
    <col min="8964" max="8964" width="13.125" style="9" bestFit="1" customWidth="1"/>
    <col min="8965" max="8965" width="51.125" style="9" bestFit="1" customWidth="1"/>
    <col min="8966" max="8966" width="6.25" style="9" customWidth="1"/>
    <col min="8967" max="8968" width="9.875" style="9" bestFit="1" customWidth="1"/>
    <col min="8969" max="8969" width="13.5" style="9" bestFit="1" customWidth="1"/>
    <col min="8970" max="8970" width="29.5" style="9" customWidth="1"/>
    <col min="8971" max="8971" width="23.625" style="9"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4.375" style="9" bestFit="1" customWidth="1"/>
    <col min="9220" max="9220" width="13.125" style="9" bestFit="1" customWidth="1"/>
    <col min="9221" max="9221" width="51.125" style="9" bestFit="1" customWidth="1"/>
    <col min="9222" max="9222" width="6.25" style="9" customWidth="1"/>
    <col min="9223" max="9224" width="9.875" style="9" bestFit="1" customWidth="1"/>
    <col min="9225" max="9225" width="13.5" style="9" bestFit="1" customWidth="1"/>
    <col min="9226" max="9226" width="29.5" style="9" customWidth="1"/>
    <col min="9227" max="9227" width="23.625" style="9"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4.375" style="9" bestFit="1" customWidth="1"/>
    <col min="9476" max="9476" width="13.125" style="9" bestFit="1" customWidth="1"/>
    <col min="9477" max="9477" width="51.125" style="9" bestFit="1" customWidth="1"/>
    <col min="9478" max="9478" width="6.25" style="9" customWidth="1"/>
    <col min="9479" max="9480" width="9.875" style="9" bestFit="1" customWidth="1"/>
    <col min="9481" max="9481" width="13.5" style="9" bestFit="1" customWidth="1"/>
    <col min="9482" max="9482" width="29.5" style="9" customWidth="1"/>
    <col min="9483" max="9483" width="23.625" style="9"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4.375" style="9" bestFit="1" customWidth="1"/>
    <col min="9732" max="9732" width="13.125" style="9" bestFit="1" customWidth="1"/>
    <col min="9733" max="9733" width="51.125" style="9" bestFit="1" customWidth="1"/>
    <col min="9734" max="9734" width="6.25" style="9" customWidth="1"/>
    <col min="9735" max="9736" width="9.875" style="9" bestFit="1" customWidth="1"/>
    <col min="9737" max="9737" width="13.5" style="9" bestFit="1" customWidth="1"/>
    <col min="9738" max="9738" width="29.5" style="9" customWidth="1"/>
    <col min="9739" max="9739" width="23.625" style="9"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4.375" style="9" bestFit="1" customWidth="1"/>
    <col min="9988" max="9988" width="13.125" style="9" bestFit="1" customWidth="1"/>
    <col min="9989" max="9989" width="51.125" style="9" bestFit="1" customWidth="1"/>
    <col min="9990" max="9990" width="6.25" style="9" customWidth="1"/>
    <col min="9991" max="9992" width="9.875" style="9" bestFit="1" customWidth="1"/>
    <col min="9993" max="9993" width="13.5" style="9" bestFit="1" customWidth="1"/>
    <col min="9994" max="9994" width="29.5" style="9" customWidth="1"/>
    <col min="9995" max="9995" width="23.625" style="9"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4.375" style="9" bestFit="1" customWidth="1"/>
    <col min="10244" max="10244" width="13.125" style="9" bestFit="1" customWidth="1"/>
    <col min="10245" max="10245" width="51.125" style="9" bestFit="1" customWidth="1"/>
    <col min="10246" max="10246" width="6.25" style="9" customWidth="1"/>
    <col min="10247" max="10248" width="9.875" style="9" bestFit="1" customWidth="1"/>
    <col min="10249" max="10249" width="13.5" style="9" bestFit="1" customWidth="1"/>
    <col min="10250" max="10250" width="29.5" style="9" customWidth="1"/>
    <col min="10251" max="10251" width="23.625" style="9"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4.375" style="9" bestFit="1" customWidth="1"/>
    <col min="10500" max="10500" width="13.125" style="9" bestFit="1" customWidth="1"/>
    <col min="10501" max="10501" width="51.125" style="9" bestFit="1" customWidth="1"/>
    <col min="10502" max="10502" width="6.25" style="9" customWidth="1"/>
    <col min="10503" max="10504" width="9.875" style="9" bestFit="1" customWidth="1"/>
    <col min="10505" max="10505" width="13.5" style="9" bestFit="1" customWidth="1"/>
    <col min="10506" max="10506" width="29.5" style="9" customWidth="1"/>
    <col min="10507" max="10507" width="23.625" style="9"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4.375" style="9" bestFit="1" customWidth="1"/>
    <col min="10756" max="10756" width="13.125" style="9" bestFit="1" customWidth="1"/>
    <col min="10757" max="10757" width="51.125" style="9" bestFit="1" customWidth="1"/>
    <col min="10758" max="10758" width="6.25" style="9" customWidth="1"/>
    <col min="10759" max="10760" width="9.875" style="9" bestFit="1" customWidth="1"/>
    <col min="10761" max="10761" width="13.5" style="9" bestFit="1" customWidth="1"/>
    <col min="10762" max="10762" width="29.5" style="9" customWidth="1"/>
    <col min="10763" max="10763" width="23.625" style="9"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4.375" style="9" bestFit="1" customWidth="1"/>
    <col min="11012" max="11012" width="13.125" style="9" bestFit="1" customWidth="1"/>
    <col min="11013" max="11013" width="51.125" style="9" bestFit="1" customWidth="1"/>
    <col min="11014" max="11014" width="6.25" style="9" customWidth="1"/>
    <col min="11015" max="11016" width="9.875" style="9" bestFit="1" customWidth="1"/>
    <col min="11017" max="11017" width="13.5" style="9" bestFit="1" customWidth="1"/>
    <col min="11018" max="11018" width="29.5" style="9" customWidth="1"/>
    <col min="11019" max="11019" width="23.625" style="9"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4.375" style="9" bestFit="1" customWidth="1"/>
    <col min="11268" max="11268" width="13.125" style="9" bestFit="1" customWidth="1"/>
    <col min="11269" max="11269" width="51.125" style="9" bestFit="1" customWidth="1"/>
    <col min="11270" max="11270" width="6.25" style="9" customWidth="1"/>
    <col min="11271" max="11272" width="9.875" style="9" bestFit="1" customWidth="1"/>
    <col min="11273" max="11273" width="13.5" style="9" bestFit="1" customWidth="1"/>
    <col min="11274" max="11274" width="29.5" style="9" customWidth="1"/>
    <col min="11275" max="11275" width="23.625" style="9"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4.375" style="9" bestFit="1" customWidth="1"/>
    <col min="11524" max="11524" width="13.125" style="9" bestFit="1" customWidth="1"/>
    <col min="11525" max="11525" width="51.125" style="9" bestFit="1" customWidth="1"/>
    <col min="11526" max="11526" width="6.25" style="9" customWidth="1"/>
    <col min="11527" max="11528" width="9.875" style="9" bestFit="1" customWidth="1"/>
    <col min="11529" max="11529" width="13.5" style="9" bestFit="1" customWidth="1"/>
    <col min="11530" max="11530" width="29.5" style="9" customWidth="1"/>
    <col min="11531" max="11531" width="23.625" style="9"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4.375" style="9" bestFit="1" customWidth="1"/>
    <col min="11780" max="11780" width="13.125" style="9" bestFit="1" customWidth="1"/>
    <col min="11781" max="11781" width="51.125" style="9" bestFit="1" customWidth="1"/>
    <col min="11782" max="11782" width="6.25" style="9" customWidth="1"/>
    <col min="11783" max="11784" width="9.875" style="9" bestFit="1" customWidth="1"/>
    <col min="11785" max="11785" width="13.5" style="9" bestFit="1" customWidth="1"/>
    <col min="11786" max="11786" width="29.5" style="9" customWidth="1"/>
    <col min="11787" max="11787" width="23.625" style="9"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4.375" style="9" bestFit="1" customWidth="1"/>
    <col min="12036" max="12036" width="13.125" style="9" bestFit="1" customWidth="1"/>
    <col min="12037" max="12037" width="51.125" style="9" bestFit="1" customWidth="1"/>
    <col min="12038" max="12038" width="6.25" style="9" customWidth="1"/>
    <col min="12039" max="12040" width="9.875" style="9" bestFit="1" customWidth="1"/>
    <col min="12041" max="12041" width="13.5" style="9" bestFit="1" customWidth="1"/>
    <col min="12042" max="12042" width="29.5" style="9" customWidth="1"/>
    <col min="12043" max="12043" width="23.625" style="9"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4.375" style="9" bestFit="1" customWidth="1"/>
    <col min="12292" max="12292" width="13.125" style="9" bestFit="1" customWidth="1"/>
    <col min="12293" max="12293" width="51.125" style="9" bestFit="1" customWidth="1"/>
    <col min="12294" max="12294" width="6.25" style="9" customWidth="1"/>
    <col min="12295" max="12296" width="9.875" style="9" bestFit="1" customWidth="1"/>
    <col min="12297" max="12297" width="13.5" style="9" bestFit="1" customWidth="1"/>
    <col min="12298" max="12298" width="29.5" style="9" customWidth="1"/>
    <col min="12299" max="12299" width="23.625" style="9"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4.375" style="9" bestFit="1" customWidth="1"/>
    <col min="12548" max="12548" width="13.125" style="9" bestFit="1" customWidth="1"/>
    <col min="12549" max="12549" width="51.125" style="9" bestFit="1" customWidth="1"/>
    <col min="12550" max="12550" width="6.25" style="9" customWidth="1"/>
    <col min="12551" max="12552" width="9.875" style="9" bestFit="1" customWidth="1"/>
    <col min="12553" max="12553" width="13.5" style="9" bestFit="1" customWidth="1"/>
    <col min="12554" max="12554" width="29.5" style="9" customWidth="1"/>
    <col min="12555" max="12555" width="23.625" style="9"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4.375" style="9" bestFit="1" customWidth="1"/>
    <col min="12804" max="12804" width="13.125" style="9" bestFit="1" customWidth="1"/>
    <col min="12805" max="12805" width="51.125" style="9" bestFit="1" customWidth="1"/>
    <col min="12806" max="12806" width="6.25" style="9" customWidth="1"/>
    <col min="12807" max="12808" width="9.875" style="9" bestFit="1" customWidth="1"/>
    <col min="12809" max="12809" width="13.5" style="9" bestFit="1" customWidth="1"/>
    <col min="12810" max="12810" width="29.5" style="9" customWidth="1"/>
    <col min="12811" max="12811" width="23.625" style="9"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4.375" style="9" bestFit="1" customWidth="1"/>
    <col min="13060" max="13060" width="13.125" style="9" bestFit="1" customWidth="1"/>
    <col min="13061" max="13061" width="51.125" style="9" bestFit="1" customWidth="1"/>
    <col min="13062" max="13062" width="6.25" style="9" customWidth="1"/>
    <col min="13063" max="13064" width="9.875" style="9" bestFit="1" customWidth="1"/>
    <col min="13065" max="13065" width="13.5" style="9" bestFit="1" customWidth="1"/>
    <col min="13066" max="13066" width="29.5" style="9" customWidth="1"/>
    <col min="13067" max="13067" width="23.625" style="9"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4.375" style="9" bestFit="1" customWidth="1"/>
    <col min="13316" max="13316" width="13.125" style="9" bestFit="1" customWidth="1"/>
    <col min="13317" max="13317" width="51.125" style="9" bestFit="1" customWidth="1"/>
    <col min="13318" max="13318" width="6.25" style="9" customWidth="1"/>
    <col min="13319" max="13320" width="9.875" style="9" bestFit="1" customWidth="1"/>
    <col min="13321" max="13321" width="13.5" style="9" bestFit="1" customWidth="1"/>
    <col min="13322" max="13322" width="29.5" style="9" customWidth="1"/>
    <col min="13323" max="13323" width="23.625" style="9"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4.375" style="9" bestFit="1" customWidth="1"/>
    <col min="13572" max="13572" width="13.125" style="9" bestFit="1" customWidth="1"/>
    <col min="13573" max="13573" width="51.125" style="9" bestFit="1" customWidth="1"/>
    <col min="13574" max="13574" width="6.25" style="9" customWidth="1"/>
    <col min="13575" max="13576" width="9.875" style="9" bestFit="1" customWidth="1"/>
    <col min="13577" max="13577" width="13.5" style="9" bestFit="1" customWidth="1"/>
    <col min="13578" max="13578" width="29.5" style="9" customWidth="1"/>
    <col min="13579" max="13579" width="23.625" style="9"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4.375" style="9" bestFit="1" customWidth="1"/>
    <col min="13828" max="13828" width="13.125" style="9" bestFit="1" customWidth="1"/>
    <col min="13829" max="13829" width="51.125" style="9" bestFit="1" customWidth="1"/>
    <col min="13830" max="13830" width="6.25" style="9" customWidth="1"/>
    <col min="13831" max="13832" width="9.875" style="9" bestFit="1" customWidth="1"/>
    <col min="13833" max="13833" width="13.5" style="9" bestFit="1" customWidth="1"/>
    <col min="13834" max="13834" width="29.5" style="9" customWidth="1"/>
    <col min="13835" max="13835" width="23.625" style="9"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4.375" style="9" bestFit="1" customWidth="1"/>
    <col min="14084" max="14084" width="13.125" style="9" bestFit="1" customWidth="1"/>
    <col min="14085" max="14085" width="51.125" style="9" bestFit="1" customWidth="1"/>
    <col min="14086" max="14086" width="6.25" style="9" customWidth="1"/>
    <col min="14087" max="14088" width="9.875" style="9" bestFit="1" customWidth="1"/>
    <col min="14089" max="14089" width="13.5" style="9" bestFit="1" customWidth="1"/>
    <col min="14090" max="14090" width="29.5" style="9" customWidth="1"/>
    <col min="14091" max="14091" width="23.625" style="9"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4.375" style="9" bestFit="1" customWidth="1"/>
    <col min="14340" max="14340" width="13.125" style="9" bestFit="1" customWidth="1"/>
    <col min="14341" max="14341" width="51.125" style="9" bestFit="1" customWidth="1"/>
    <col min="14342" max="14342" width="6.25" style="9" customWidth="1"/>
    <col min="14343" max="14344" width="9.875" style="9" bestFit="1" customWidth="1"/>
    <col min="14345" max="14345" width="13.5" style="9" bestFit="1" customWidth="1"/>
    <col min="14346" max="14346" width="29.5" style="9" customWidth="1"/>
    <col min="14347" max="14347" width="23.625" style="9"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4.375" style="9" bestFit="1" customWidth="1"/>
    <col min="14596" max="14596" width="13.125" style="9" bestFit="1" customWidth="1"/>
    <col min="14597" max="14597" width="51.125" style="9" bestFit="1" customWidth="1"/>
    <col min="14598" max="14598" width="6.25" style="9" customWidth="1"/>
    <col min="14599" max="14600" width="9.875" style="9" bestFit="1" customWidth="1"/>
    <col min="14601" max="14601" width="13.5" style="9" bestFit="1" customWidth="1"/>
    <col min="14602" max="14602" width="29.5" style="9" customWidth="1"/>
    <col min="14603" max="14603" width="23.625" style="9"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4.375" style="9" bestFit="1" customWidth="1"/>
    <col min="14852" max="14852" width="13.125" style="9" bestFit="1" customWidth="1"/>
    <col min="14853" max="14853" width="51.125" style="9" bestFit="1" customWidth="1"/>
    <col min="14854" max="14854" width="6.25" style="9" customWidth="1"/>
    <col min="14855" max="14856" width="9.875" style="9" bestFit="1" customWidth="1"/>
    <col min="14857" max="14857" width="13.5" style="9" bestFit="1" customWidth="1"/>
    <col min="14858" max="14858" width="29.5" style="9" customWidth="1"/>
    <col min="14859" max="14859" width="23.625" style="9"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4.375" style="9" bestFit="1" customWidth="1"/>
    <col min="15108" max="15108" width="13.125" style="9" bestFit="1" customWidth="1"/>
    <col min="15109" max="15109" width="51.125" style="9" bestFit="1" customWidth="1"/>
    <col min="15110" max="15110" width="6.25" style="9" customWidth="1"/>
    <col min="15111" max="15112" width="9.875" style="9" bestFit="1" customWidth="1"/>
    <col min="15113" max="15113" width="13.5" style="9" bestFit="1" customWidth="1"/>
    <col min="15114" max="15114" width="29.5" style="9" customWidth="1"/>
    <col min="15115" max="15115" width="23.625" style="9"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4.375" style="9" bestFit="1" customWidth="1"/>
    <col min="15364" max="15364" width="13.125" style="9" bestFit="1" customWidth="1"/>
    <col min="15365" max="15365" width="51.125" style="9" bestFit="1" customWidth="1"/>
    <col min="15366" max="15366" width="6.25" style="9" customWidth="1"/>
    <col min="15367" max="15368" width="9.875" style="9" bestFit="1" customWidth="1"/>
    <col min="15369" max="15369" width="13.5" style="9" bestFit="1" customWidth="1"/>
    <col min="15370" max="15370" width="29.5" style="9" customWidth="1"/>
    <col min="15371" max="15371" width="23.625" style="9"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4.375" style="9" bestFit="1" customWidth="1"/>
    <col min="15620" max="15620" width="13.125" style="9" bestFit="1" customWidth="1"/>
    <col min="15621" max="15621" width="51.125" style="9" bestFit="1" customWidth="1"/>
    <col min="15622" max="15622" width="6.25" style="9" customWidth="1"/>
    <col min="15623" max="15624" width="9.875" style="9" bestFit="1" customWidth="1"/>
    <col min="15625" max="15625" width="13.5" style="9" bestFit="1" customWidth="1"/>
    <col min="15626" max="15626" width="29.5" style="9" customWidth="1"/>
    <col min="15627" max="15627" width="23.625" style="9"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4.375" style="9" bestFit="1" customWidth="1"/>
    <col min="15876" max="15876" width="13.125" style="9" bestFit="1" customWidth="1"/>
    <col min="15877" max="15877" width="51.125" style="9" bestFit="1" customWidth="1"/>
    <col min="15878" max="15878" width="6.25" style="9" customWidth="1"/>
    <col min="15879" max="15880" width="9.875" style="9" bestFit="1" customWidth="1"/>
    <col min="15881" max="15881" width="13.5" style="9" bestFit="1" customWidth="1"/>
    <col min="15882" max="15882" width="29.5" style="9" customWidth="1"/>
    <col min="15883" max="15883" width="23.625" style="9"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4.375" style="9" bestFit="1" customWidth="1"/>
    <col min="16132" max="16132" width="13.125" style="9" bestFit="1" customWidth="1"/>
    <col min="16133" max="16133" width="51.125" style="9" bestFit="1" customWidth="1"/>
    <col min="16134" max="16134" width="6.25" style="9" customWidth="1"/>
    <col min="16135" max="16136" width="9.875" style="9" bestFit="1" customWidth="1"/>
    <col min="16137" max="16137" width="13.5" style="9" bestFit="1" customWidth="1"/>
    <col min="16138" max="16138" width="29.5" style="9" customWidth="1"/>
    <col min="16139" max="16139" width="23.625" style="9"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6147</v>
      </c>
      <c r="G2" s="4" t="s">
        <v>2</v>
      </c>
      <c r="H2" s="5"/>
      <c r="I2" s="6"/>
      <c r="J2" s="7">
        <f>SUM(H:H)</f>
        <v>1268741</v>
      </c>
    </row>
    <row r="3" spans="2:17" ht="20.100000000000001" customHeight="1">
      <c r="B3" s="1" t="s">
        <v>3</v>
      </c>
      <c r="C3" s="1"/>
      <c r="D3" s="1"/>
      <c r="E3" s="13" t="s">
        <v>6148</v>
      </c>
    </row>
    <row r="4" spans="2:17" ht="20.100000000000001" customHeight="1">
      <c r="B4" s="1" t="s">
        <v>5</v>
      </c>
      <c r="C4" s="1"/>
      <c r="D4" s="1"/>
      <c r="E4" s="13">
        <v>201349</v>
      </c>
      <c r="J4" s="83"/>
    </row>
    <row r="5" spans="2:17" ht="20.100000000000001" customHeight="1">
      <c r="B5" s="1" t="s">
        <v>6</v>
      </c>
      <c r="C5" s="1"/>
      <c r="D5" s="1"/>
      <c r="E5" s="16"/>
      <c r="J5" s="83"/>
    </row>
    <row r="6" spans="2:17" ht="20.100000000000001" customHeight="1">
      <c r="B6" s="1" t="s">
        <v>7</v>
      </c>
      <c r="C6" s="1"/>
      <c r="D6" s="1"/>
      <c r="E6" s="16">
        <v>44971</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8" t="s">
        <v>13</v>
      </c>
      <c r="H9" s="22"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24</v>
      </c>
      <c r="D10" s="17" t="s">
        <v>24</v>
      </c>
      <c r="E10" s="26" t="s">
        <v>6149</v>
      </c>
      <c r="F10" s="26">
        <v>1</v>
      </c>
      <c r="G10" s="26">
        <v>643000</v>
      </c>
      <c r="H10" s="1894">
        <f t="shared" ref="H10:H50" si="0">F10*G10</f>
        <v>643000</v>
      </c>
      <c r="I10" s="22"/>
      <c r="J10" s="135"/>
      <c r="K10" s="54" t="s">
        <v>6150</v>
      </c>
      <c r="L10" s="17"/>
      <c r="M10" s="30">
        <v>44876</v>
      </c>
      <c r="N10" s="17"/>
      <c r="O10" s="1818">
        <v>44957</v>
      </c>
      <c r="P10" s="30">
        <v>44956</v>
      </c>
      <c r="Q10" s="23">
        <v>44956</v>
      </c>
    </row>
    <row r="11" spans="2:17" s="8" customFormat="1" ht="19.7" customHeight="1">
      <c r="B11" s="17">
        <v>2</v>
      </c>
      <c r="C11" s="17" t="s">
        <v>24</v>
      </c>
      <c r="D11" s="17" t="s">
        <v>24</v>
      </c>
      <c r="E11" s="26" t="s">
        <v>6151</v>
      </c>
      <c r="F11" s="26">
        <v>1</v>
      </c>
      <c r="G11" s="26">
        <v>40000</v>
      </c>
      <c r="H11" s="1894">
        <f t="shared" si="0"/>
        <v>40000</v>
      </c>
      <c r="I11" s="22"/>
      <c r="J11" s="26" t="s">
        <v>2249</v>
      </c>
      <c r="K11" s="54" t="s">
        <v>6150</v>
      </c>
      <c r="L11" s="17"/>
      <c r="M11" s="30">
        <v>44876</v>
      </c>
      <c r="N11" s="17"/>
      <c r="O11" s="1818">
        <v>44957</v>
      </c>
      <c r="P11" s="30">
        <v>44956</v>
      </c>
      <c r="Q11" s="23">
        <v>44956</v>
      </c>
    </row>
    <row r="12" spans="2:17" s="8" customFormat="1" ht="19.7" customHeight="1">
      <c r="B12" s="17">
        <v>3</v>
      </c>
      <c r="C12" s="17" t="s">
        <v>24</v>
      </c>
      <c r="D12" s="17" t="s">
        <v>24</v>
      </c>
      <c r="E12" s="26" t="s">
        <v>6152</v>
      </c>
      <c r="F12" s="26">
        <v>1</v>
      </c>
      <c r="G12" s="26">
        <v>25000</v>
      </c>
      <c r="H12" s="1894">
        <f t="shared" si="0"/>
        <v>25000</v>
      </c>
      <c r="I12" s="22"/>
      <c r="J12" s="135"/>
      <c r="K12" s="54" t="s">
        <v>6150</v>
      </c>
      <c r="L12" s="17"/>
      <c r="M12" s="30">
        <v>44876</v>
      </c>
      <c r="N12" s="17"/>
      <c r="O12" s="1818">
        <v>44957</v>
      </c>
      <c r="P12" s="30">
        <v>44956</v>
      </c>
      <c r="Q12" s="23">
        <v>44956</v>
      </c>
    </row>
    <row r="13" spans="2:17" s="8" customFormat="1" ht="19.7" customHeight="1">
      <c r="B13" s="17">
        <v>4</v>
      </c>
      <c r="C13" s="17" t="s">
        <v>6153</v>
      </c>
      <c r="D13" s="17" t="s">
        <v>6154</v>
      </c>
      <c r="E13" s="26" t="s">
        <v>161</v>
      </c>
      <c r="F13" s="26">
        <v>1</v>
      </c>
      <c r="G13" s="26">
        <v>29920</v>
      </c>
      <c r="H13" s="1894">
        <f t="shared" si="0"/>
        <v>29920</v>
      </c>
      <c r="I13" s="22"/>
      <c r="J13" s="26"/>
      <c r="K13" s="25"/>
      <c r="L13" s="17"/>
      <c r="M13" s="30">
        <v>44879</v>
      </c>
      <c r="N13" s="17"/>
      <c r="O13" s="29">
        <v>44999</v>
      </c>
      <c r="P13" s="29"/>
      <c r="Q13" s="23">
        <v>44999</v>
      </c>
    </row>
    <row r="14" spans="2:17" ht="19.5" customHeight="1">
      <c r="B14" s="18">
        <v>5</v>
      </c>
      <c r="C14" s="17" t="s">
        <v>6153</v>
      </c>
      <c r="D14" s="17" t="s">
        <v>6154</v>
      </c>
      <c r="E14" s="26" t="s">
        <v>6155</v>
      </c>
      <c r="F14" s="26">
        <v>1</v>
      </c>
      <c r="G14" s="26">
        <v>74800</v>
      </c>
      <c r="H14" s="1894">
        <f t="shared" si="0"/>
        <v>74800</v>
      </c>
      <c r="I14" s="27"/>
      <c r="J14" s="26"/>
      <c r="K14" s="25"/>
      <c r="L14" s="18"/>
      <c r="M14" s="30">
        <v>44879</v>
      </c>
      <c r="N14" s="26"/>
      <c r="O14" s="29">
        <v>44943</v>
      </c>
      <c r="P14" s="29">
        <v>44943</v>
      </c>
      <c r="Q14" s="23">
        <v>44943</v>
      </c>
    </row>
    <row r="15" spans="2:17" ht="19.5" customHeight="1">
      <c r="B15" s="18">
        <v>6</v>
      </c>
      <c r="C15" s="17" t="s">
        <v>6153</v>
      </c>
      <c r="D15" s="17" t="s">
        <v>6154</v>
      </c>
      <c r="E15" s="26" t="s">
        <v>6156</v>
      </c>
      <c r="F15" s="26">
        <v>1</v>
      </c>
      <c r="G15" s="26">
        <v>10640</v>
      </c>
      <c r="H15" s="1894">
        <f t="shared" si="0"/>
        <v>10640</v>
      </c>
      <c r="I15" s="27"/>
      <c r="J15" s="26"/>
      <c r="K15" s="25"/>
      <c r="L15" s="18"/>
      <c r="M15" s="30">
        <v>44879</v>
      </c>
      <c r="N15" s="26"/>
      <c r="O15" s="29">
        <v>44943</v>
      </c>
      <c r="P15" s="29">
        <v>44943</v>
      </c>
      <c r="Q15" s="23">
        <v>44943</v>
      </c>
    </row>
    <row r="16" spans="2:17" ht="19.5" customHeight="1">
      <c r="B16" s="18">
        <v>7</v>
      </c>
      <c r="C16" s="17" t="s">
        <v>24</v>
      </c>
      <c r="D16" s="17" t="s">
        <v>24</v>
      </c>
      <c r="E16" s="26" t="s">
        <v>27</v>
      </c>
      <c r="F16" s="26"/>
      <c r="G16" s="26"/>
      <c r="H16" s="1894">
        <f t="shared" si="0"/>
        <v>0</v>
      </c>
      <c r="I16" s="27"/>
      <c r="J16" s="26" t="s">
        <v>28</v>
      </c>
      <c r="K16" s="25"/>
      <c r="L16" s="18"/>
      <c r="M16" s="30"/>
      <c r="N16" s="26"/>
      <c r="O16" s="27"/>
      <c r="P16" s="30"/>
      <c r="Q16" s="23"/>
    </row>
    <row r="17" spans="2:17" s="8" customFormat="1" ht="19.7" customHeight="1">
      <c r="B17" s="17">
        <v>8</v>
      </c>
      <c r="C17" s="17" t="s">
        <v>24</v>
      </c>
      <c r="D17" s="17" t="s">
        <v>24</v>
      </c>
      <c r="E17" s="26" t="s">
        <v>4680</v>
      </c>
      <c r="F17" s="26">
        <v>1</v>
      </c>
      <c r="G17" s="26">
        <v>12000</v>
      </c>
      <c r="H17" s="1894">
        <f t="shared" si="0"/>
        <v>12000</v>
      </c>
      <c r="I17" s="22"/>
      <c r="J17" s="135"/>
      <c r="K17" s="54" t="s">
        <v>6150</v>
      </c>
      <c r="L17" s="17"/>
      <c r="M17" s="30">
        <v>44876</v>
      </c>
      <c r="N17" s="17"/>
      <c r="O17" s="1818">
        <v>44957</v>
      </c>
      <c r="P17" s="30">
        <v>44956</v>
      </c>
      <c r="Q17" s="23"/>
    </row>
    <row r="18" spans="2:17" ht="19.5" customHeight="1">
      <c r="B18" s="1895">
        <v>9</v>
      </c>
      <c r="C18" s="17" t="s">
        <v>24</v>
      </c>
      <c r="D18" s="17" t="s">
        <v>24</v>
      </c>
      <c r="E18" s="26" t="s">
        <v>34</v>
      </c>
      <c r="F18" s="26">
        <v>1</v>
      </c>
      <c r="G18" s="26">
        <v>38000</v>
      </c>
      <c r="H18" s="826">
        <f t="shared" si="0"/>
        <v>38000</v>
      </c>
      <c r="I18" s="27"/>
      <c r="J18" s="26" t="s">
        <v>6157</v>
      </c>
      <c r="K18" s="25" t="s">
        <v>6150</v>
      </c>
      <c r="L18" s="18"/>
      <c r="M18" s="30"/>
      <c r="N18" s="26"/>
      <c r="O18" s="27"/>
      <c r="P18" s="30">
        <v>44970</v>
      </c>
      <c r="Q18" s="23">
        <v>44970</v>
      </c>
    </row>
    <row r="19" spans="2:17" ht="19.5" customHeight="1">
      <c r="B19" s="1896"/>
      <c r="C19" s="17" t="s">
        <v>24</v>
      </c>
      <c r="D19" s="17" t="s">
        <v>24</v>
      </c>
      <c r="E19" s="9" t="s">
        <v>291</v>
      </c>
      <c r="F19" s="9">
        <v>1</v>
      </c>
      <c r="G19" s="9">
        <v>1300</v>
      </c>
      <c r="H19" s="826">
        <f t="shared" si="0"/>
        <v>1300</v>
      </c>
      <c r="I19" s="27"/>
      <c r="K19" s="25"/>
      <c r="L19" s="18"/>
      <c r="M19" s="30"/>
      <c r="N19" s="26"/>
      <c r="O19" s="27"/>
      <c r="P19" s="30">
        <v>44970</v>
      </c>
      <c r="Q19" s="23"/>
    </row>
    <row r="20" spans="2:17" ht="19.5" customHeight="1">
      <c r="B20" s="1847"/>
      <c r="C20" s="18" t="s">
        <v>30</v>
      </c>
      <c r="D20" s="18" t="s">
        <v>30</v>
      </c>
      <c r="E20" s="9" t="s">
        <v>6158</v>
      </c>
      <c r="F20" s="9">
        <v>1</v>
      </c>
      <c r="G20" s="9">
        <v>423</v>
      </c>
      <c r="H20" s="1894">
        <f t="shared" si="0"/>
        <v>423</v>
      </c>
      <c r="I20" s="27"/>
      <c r="J20" s="9" t="s">
        <v>32</v>
      </c>
      <c r="K20" s="18" t="s">
        <v>6159</v>
      </c>
      <c r="L20" s="18"/>
      <c r="M20" s="30"/>
      <c r="N20" s="26"/>
      <c r="O20" s="27"/>
      <c r="P20" s="30"/>
      <c r="Q20" s="23">
        <v>44964</v>
      </c>
    </row>
    <row r="21" spans="2:17" ht="19.5" customHeight="1">
      <c r="B21" s="18">
        <v>10</v>
      </c>
      <c r="C21" s="17" t="s">
        <v>6160</v>
      </c>
      <c r="D21" s="17" t="s">
        <v>6160</v>
      </c>
      <c r="E21" s="26" t="s">
        <v>6161</v>
      </c>
      <c r="F21" s="26"/>
      <c r="G21" s="26"/>
      <c r="H21" s="1894">
        <f t="shared" si="0"/>
        <v>0</v>
      </c>
      <c r="I21" s="27"/>
      <c r="J21" s="26" t="s">
        <v>6161</v>
      </c>
      <c r="K21" s="25"/>
      <c r="L21" s="18"/>
      <c r="M21" s="30"/>
      <c r="N21" s="26"/>
      <c r="O21" s="27"/>
      <c r="P21" s="30"/>
      <c r="Q21" s="23"/>
    </row>
    <row r="22" spans="2:17" ht="19.5" customHeight="1">
      <c r="B22" s="18">
        <v>11</v>
      </c>
      <c r="C22" s="17" t="s">
        <v>115</v>
      </c>
      <c r="D22" s="17" t="s">
        <v>115</v>
      </c>
      <c r="E22" s="26" t="s">
        <v>6162</v>
      </c>
      <c r="F22" s="26"/>
      <c r="G22" s="26"/>
      <c r="H22" s="1894">
        <f t="shared" si="0"/>
        <v>0</v>
      </c>
      <c r="I22" s="27"/>
      <c r="J22" s="26" t="s">
        <v>6162</v>
      </c>
      <c r="K22" s="25"/>
      <c r="L22" s="18"/>
      <c r="M22" s="30"/>
      <c r="N22" s="26"/>
      <c r="O22" s="27"/>
      <c r="P22" s="30"/>
      <c r="Q22" s="23"/>
    </row>
    <row r="23" spans="2:17" ht="19.5" customHeight="1">
      <c r="B23" s="18">
        <v>12</v>
      </c>
      <c r="C23" s="17" t="s">
        <v>6160</v>
      </c>
      <c r="D23" s="17" t="s">
        <v>6160</v>
      </c>
      <c r="E23" s="26" t="s">
        <v>6163</v>
      </c>
      <c r="F23" s="26"/>
      <c r="G23" s="26"/>
      <c r="H23" s="1894">
        <f t="shared" si="0"/>
        <v>0</v>
      </c>
      <c r="I23" s="27"/>
      <c r="J23" s="26" t="s">
        <v>6163</v>
      </c>
      <c r="K23" s="25"/>
      <c r="L23" s="18"/>
      <c r="M23" s="30"/>
      <c r="N23" s="26"/>
      <c r="O23" s="27"/>
      <c r="P23" s="30"/>
      <c r="Q23" s="23"/>
    </row>
    <row r="24" spans="2:17" s="8" customFormat="1" ht="19.7" customHeight="1">
      <c r="B24" s="1846" t="s">
        <v>6164</v>
      </c>
      <c r="C24" s="18" t="s">
        <v>30</v>
      </c>
      <c r="D24" s="18" t="s">
        <v>30</v>
      </c>
      <c r="E24" s="26" t="s">
        <v>6165</v>
      </c>
      <c r="F24" s="26">
        <v>1</v>
      </c>
      <c r="G24" s="26">
        <v>8058</v>
      </c>
      <c r="H24" s="1894">
        <f t="shared" si="0"/>
        <v>8058</v>
      </c>
      <c r="I24" s="18"/>
      <c r="J24" s="26" t="s">
        <v>6166</v>
      </c>
      <c r="K24" s="18" t="s">
        <v>6159</v>
      </c>
      <c r="L24" s="17"/>
      <c r="M24" s="30"/>
      <c r="N24" s="17"/>
      <c r="O24" s="29"/>
      <c r="P24" s="30"/>
      <c r="Q24" s="23">
        <v>44964</v>
      </c>
    </row>
    <row r="25" spans="2:17" s="8" customFormat="1" ht="19.7" customHeight="1">
      <c r="B25" s="1897"/>
      <c r="C25" s="18" t="s">
        <v>30</v>
      </c>
      <c r="D25" s="18" t="s">
        <v>30</v>
      </c>
      <c r="E25" s="26" t="s">
        <v>6167</v>
      </c>
      <c r="F25" s="26">
        <v>1</v>
      </c>
      <c r="G25" s="26">
        <v>6554</v>
      </c>
      <c r="H25" s="1894">
        <f t="shared" si="0"/>
        <v>6554</v>
      </c>
      <c r="I25" s="18"/>
      <c r="J25" s="26" t="s">
        <v>6168</v>
      </c>
      <c r="K25" s="18" t="s">
        <v>6159</v>
      </c>
      <c r="L25" s="17"/>
      <c r="M25" s="30"/>
      <c r="N25" s="17"/>
      <c r="O25" s="29"/>
      <c r="P25" s="30"/>
      <c r="Q25" s="23">
        <v>44964</v>
      </c>
    </row>
    <row r="26" spans="2:17" s="8" customFormat="1" ht="19.7" customHeight="1">
      <c r="B26" s="1897"/>
      <c r="C26" s="18" t="s">
        <v>30</v>
      </c>
      <c r="D26" s="18" t="s">
        <v>30</v>
      </c>
      <c r="E26" s="26" t="s">
        <v>6169</v>
      </c>
      <c r="F26" s="26">
        <v>2</v>
      </c>
      <c r="G26" s="26">
        <v>70</v>
      </c>
      <c r="H26" s="1894">
        <f t="shared" si="0"/>
        <v>140</v>
      </c>
      <c r="I26" s="18"/>
      <c r="J26" s="26" t="s">
        <v>90</v>
      </c>
      <c r="K26" s="18" t="s">
        <v>6159</v>
      </c>
      <c r="L26" s="17"/>
      <c r="M26" s="30"/>
      <c r="N26" s="17"/>
      <c r="O26" s="29"/>
      <c r="P26" s="30"/>
      <c r="Q26" s="23">
        <v>44964</v>
      </c>
    </row>
    <row r="27" spans="2:17" s="8" customFormat="1" ht="19.7" customHeight="1">
      <c r="B27" s="1897"/>
      <c r="C27" s="18" t="s">
        <v>30</v>
      </c>
      <c r="D27" s="18" t="s">
        <v>30</v>
      </c>
      <c r="E27" s="26" t="s">
        <v>6170</v>
      </c>
      <c r="F27" s="26">
        <v>4</v>
      </c>
      <c r="G27" s="26">
        <v>136</v>
      </c>
      <c r="H27" s="1894">
        <f t="shared" si="0"/>
        <v>544</v>
      </c>
      <c r="I27" s="18"/>
      <c r="J27" s="26" t="s">
        <v>6171</v>
      </c>
      <c r="K27" s="18" t="s">
        <v>6159</v>
      </c>
      <c r="L27" s="17"/>
      <c r="M27" s="30"/>
      <c r="N27" s="17"/>
      <c r="O27" s="29"/>
      <c r="P27" s="30"/>
      <c r="Q27" s="23">
        <v>44964</v>
      </c>
    </row>
    <row r="28" spans="2:17" s="8" customFormat="1" ht="19.7" customHeight="1">
      <c r="B28" s="1897"/>
      <c r="C28" s="18" t="s">
        <v>30</v>
      </c>
      <c r="D28" s="18" t="s">
        <v>30</v>
      </c>
      <c r="E28" s="26" t="s">
        <v>6172</v>
      </c>
      <c r="F28" s="26">
        <v>8</v>
      </c>
      <c r="G28" s="26">
        <v>630</v>
      </c>
      <c r="H28" s="1894">
        <f t="shared" si="0"/>
        <v>5040</v>
      </c>
      <c r="I28" s="18"/>
      <c r="J28" s="26" t="s">
        <v>6173</v>
      </c>
      <c r="K28" s="18" t="s">
        <v>6159</v>
      </c>
      <c r="L28" s="17"/>
      <c r="M28" s="30"/>
      <c r="N28" s="17"/>
      <c r="O28" s="29"/>
      <c r="P28" s="30"/>
      <c r="Q28" s="23">
        <v>44964</v>
      </c>
    </row>
    <row r="29" spans="2:17" s="8" customFormat="1" ht="19.7" customHeight="1">
      <c r="B29" s="1897"/>
      <c r="C29" s="18" t="s">
        <v>30</v>
      </c>
      <c r="D29" s="18" t="s">
        <v>30</v>
      </c>
      <c r="E29" s="26" t="s">
        <v>6174</v>
      </c>
      <c r="F29" s="26">
        <v>1</v>
      </c>
      <c r="G29" s="26">
        <v>1200</v>
      </c>
      <c r="H29" s="1894">
        <f t="shared" si="0"/>
        <v>1200</v>
      </c>
      <c r="I29" s="18"/>
      <c r="J29" s="26" t="s">
        <v>6175</v>
      </c>
      <c r="K29" s="18" t="s">
        <v>6159</v>
      </c>
      <c r="L29" s="17"/>
      <c r="M29" s="30"/>
      <c r="N29" s="17"/>
      <c r="O29" s="29"/>
      <c r="P29" s="30"/>
      <c r="Q29" s="23">
        <v>44964</v>
      </c>
    </row>
    <row r="30" spans="2:17" s="8" customFormat="1" ht="19.7" customHeight="1">
      <c r="B30" s="1897"/>
      <c r="C30" s="18" t="s">
        <v>30</v>
      </c>
      <c r="D30" s="18" t="s">
        <v>30</v>
      </c>
      <c r="E30" s="26" t="s">
        <v>6176</v>
      </c>
      <c r="F30" s="26">
        <v>4</v>
      </c>
      <c r="G30" s="26">
        <v>80</v>
      </c>
      <c r="H30" s="1894">
        <f t="shared" si="0"/>
        <v>320</v>
      </c>
      <c r="I30" s="18"/>
      <c r="J30" s="26" t="s">
        <v>6177</v>
      </c>
      <c r="K30" s="18" t="s">
        <v>6159</v>
      </c>
      <c r="L30" s="17"/>
      <c r="M30" s="30"/>
      <c r="N30" s="17"/>
      <c r="O30" s="29"/>
      <c r="P30" s="30"/>
      <c r="Q30" s="23">
        <v>44964</v>
      </c>
    </row>
    <row r="31" spans="2:17" s="8" customFormat="1" ht="19.7" customHeight="1">
      <c r="B31" s="1897"/>
      <c r="C31" s="18" t="s">
        <v>30</v>
      </c>
      <c r="D31" s="18" t="s">
        <v>30</v>
      </c>
      <c r="E31" s="26" t="s">
        <v>6178</v>
      </c>
      <c r="F31" s="26">
        <v>1</v>
      </c>
      <c r="G31" s="26">
        <v>3660</v>
      </c>
      <c r="H31" s="1894">
        <f t="shared" si="0"/>
        <v>3660</v>
      </c>
      <c r="I31" s="18"/>
      <c r="J31" s="26" t="s">
        <v>6179</v>
      </c>
      <c r="K31" s="18" t="s">
        <v>6159</v>
      </c>
      <c r="L31" s="17"/>
      <c r="M31" s="30"/>
      <c r="N31" s="17"/>
      <c r="O31" s="29"/>
      <c r="P31" s="30"/>
      <c r="Q31" s="23">
        <v>44964</v>
      </c>
    </row>
    <row r="32" spans="2:17" s="1002" customFormat="1" ht="19.7" customHeight="1">
      <c r="B32" s="1898"/>
      <c r="C32" s="433" t="s">
        <v>30</v>
      </c>
      <c r="D32" s="433" t="s">
        <v>30</v>
      </c>
      <c r="E32" s="1899" t="s">
        <v>6180</v>
      </c>
      <c r="F32" s="1001">
        <v>4</v>
      </c>
      <c r="G32" s="1001">
        <v>192</v>
      </c>
      <c r="H32" s="1900">
        <f>F32*G32</f>
        <v>768</v>
      </c>
      <c r="I32" s="433"/>
      <c r="J32" s="1001" t="s">
        <v>6181</v>
      </c>
      <c r="K32" s="433" t="s">
        <v>6159</v>
      </c>
      <c r="L32" s="997"/>
      <c r="M32" s="139"/>
      <c r="N32" s="997"/>
      <c r="O32" s="1901"/>
      <c r="P32" s="139"/>
      <c r="Q32" s="1902">
        <v>44970</v>
      </c>
    </row>
    <row r="33" spans="2:17" s="8" customFormat="1" ht="19.7" customHeight="1">
      <c r="B33" s="1846" t="s">
        <v>6182</v>
      </c>
      <c r="C33" s="18" t="s">
        <v>30</v>
      </c>
      <c r="D33" s="18" t="s">
        <v>30</v>
      </c>
      <c r="E33" s="26" t="s">
        <v>6183</v>
      </c>
      <c r="F33" s="26">
        <v>1</v>
      </c>
      <c r="G33" s="26">
        <v>2740</v>
      </c>
      <c r="H33" s="1894">
        <f>F33*G33</f>
        <v>2740</v>
      </c>
      <c r="I33" s="18"/>
      <c r="J33" s="26" t="s">
        <v>6184</v>
      </c>
      <c r="K33" s="18" t="s">
        <v>6159</v>
      </c>
      <c r="L33" s="17"/>
      <c r="M33" s="30"/>
      <c r="N33" s="17"/>
      <c r="O33" s="29"/>
      <c r="P33" s="30"/>
      <c r="Q33" s="23">
        <v>44964</v>
      </c>
    </row>
    <row r="34" spans="2:17" s="8" customFormat="1" ht="19.7" customHeight="1">
      <c r="B34" s="1896"/>
      <c r="C34" s="18" t="s">
        <v>30</v>
      </c>
      <c r="D34" s="18" t="s">
        <v>30</v>
      </c>
      <c r="E34" s="26" t="s">
        <v>6185</v>
      </c>
      <c r="F34" s="26">
        <v>1</v>
      </c>
      <c r="G34" s="26">
        <v>4190</v>
      </c>
      <c r="H34" s="1894">
        <f>F34*G34</f>
        <v>4190</v>
      </c>
      <c r="I34" s="18"/>
      <c r="J34" s="26" t="s">
        <v>6186</v>
      </c>
      <c r="K34" s="18" t="s">
        <v>6159</v>
      </c>
      <c r="L34" s="17"/>
      <c r="M34" s="30"/>
      <c r="N34" s="17"/>
      <c r="O34" s="29"/>
      <c r="P34" s="30"/>
      <c r="Q34" s="23">
        <v>44964</v>
      </c>
    </row>
    <row r="35" spans="2:17" s="8" customFormat="1" ht="19.7" customHeight="1">
      <c r="B35" s="1847"/>
      <c r="C35" s="18" t="s">
        <v>30</v>
      </c>
      <c r="D35" s="18" t="s">
        <v>30</v>
      </c>
      <c r="E35" s="26" t="s">
        <v>6187</v>
      </c>
      <c r="F35" s="26">
        <v>1</v>
      </c>
      <c r="G35" s="26">
        <v>5300</v>
      </c>
      <c r="H35" s="1894">
        <f>F35*G35</f>
        <v>5300</v>
      </c>
      <c r="I35" s="18"/>
      <c r="J35" s="26" t="s">
        <v>110</v>
      </c>
      <c r="K35" s="18" t="s">
        <v>6159</v>
      </c>
      <c r="L35" s="17"/>
      <c r="M35" s="30"/>
      <c r="N35" s="17"/>
      <c r="O35" s="29"/>
      <c r="P35" s="30"/>
      <c r="Q35" s="23">
        <v>44964</v>
      </c>
    </row>
    <row r="36" spans="2:17" s="8" customFormat="1" ht="19.7" customHeight="1">
      <c r="B36" s="1846" t="s">
        <v>6188</v>
      </c>
      <c r="C36" s="18" t="s">
        <v>30</v>
      </c>
      <c r="D36" s="18" t="s">
        <v>30</v>
      </c>
      <c r="E36" s="26" t="s">
        <v>6189</v>
      </c>
      <c r="F36" s="26">
        <v>1</v>
      </c>
      <c r="G36" s="26">
        <v>630</v>
      </c>
      <c r="H36" s="1894">
        <f t="shared" si="0"/>
        <v>630</v>
      </c>
      <c r="I36" s="18"/>
      <c r="J36" s="26" t="s">
        <v>3740</v>
      </c>
      <c r="K36" s="18" t="s">
        <v>6159</v>
      </c>
      <c r="L36" s="17"/>
      <c r="M36" s="30"/>
      <c r="N36" s="17"/>
      <c r="O36" s="29"/>
      <c r="P36" s="30"/>
      <c r="Q36" s="23">
        <v>44964</v>
      </c>
    </row>
    <row r="37" spans="2:17" s="8" customFormat="1" ht="19.7" customHeight="1">
      <c r="B37" s="1896"/>
      <c r="C37" s="18" t="s">
        <v>30</v>
      </c>
      <c r="D37" s="18" t="s">
        <v>30</v>
      </c>
      <c r="E37" s="26" t="s">
        <v>6190</v>
      </c>
      <c r="F37" s="26">
        <v>2</v>
      </c>
      <c r="G37" s="26">
        <v>426</v>
      </c>
      <c r="H37" s="1894">
        <f t="shared" si="0"/>
        <v>852</v>
      </c>
      <c r="I37" s="18"/>
      <c r="J37" s="26" t="s">
        <v>37</v>
      </c>
      <c r="K37" s="18" t="s">
        <v>6159</v>
      </c>
      <c r="L37" s="17"/>
      <c r="M37" s="30"/>
      <c r="N37" s="17"/>
      <c r="O37" s="29"/>
      <c r="P37" s="30"/>
      <c r="Q37" s="23">
        <v>44964</v>
      </c>
    </row>
    <row r="38" spans="2:17" s="8" customFormat="1" ht="19.7" customHeight="1">
      <c r="B38" s="1896"/>
      <c r="C38" s="18" t="s">
        <v>30</v>
      </c>
      <c r="D38" s="18" t="s">
        <v>30</v>
      </c>
      <c r="E38" s="26" t="s">
        <v>36</v>
      </c>
      <c r="F38" s="26">
        <v>1</v>
      </c>
      <c r="G38" s="26">
        <v>532</v>
      </c>
      <c r="H38" s="1894">
        <f t="shared" si="0"/>
        <v>532</v>
      </c>
      <c r="I38" s="18"/>
      <c r="J38" s="26" t="s">
        <v>37</v>
      </c>
      <c r="K38" s="18" t="s">
        <v>6159</v>
      </c>
      <c r="L38" s="17"/>
      <c r="M38" s="30"/>
      <c r="N38" s="17"/>
      <c r="O38" s="29"/>
      <c r="P38" s="30"/>
      <c r="Q38" s="23">
        <v>44964</v>
      </c>
    </row>
    <row r="39" spans="2:17" s="8" customFormat="1" ht="19.7" customHeight="1">
      <c r="B39" s="1896"/>
      <c r="C39" s="18" t="s">
        <v>30</v>
      </c>
      <c r="D39" s="18" t="s">
        <v>30</v>
      </c>
      <c r="E39" s="26" t="s">
        <v>6191</v>
      </c>
      <c r="F39" s="26">
        <v>1</v>
      </c>
      <c r="G39" s="26">
        <v>5500</v>
      </c>
      <c r="H39" s="1894">
        <f t="shared" si="0"/>
        <v>5500</v>
      </c>
      <c r="I39" s="18"/>
      <c r="J39" s="26" t="s">
        <v>6192</v>
      </c>
      <c r="K39" s="18" t="s">
        <v>6159</v>
      </c>
      <c r="L39" s="17"/>
      <c r="M39" s="30"/>
      <c r="N39" s="17"/>
      <c r="O39" s="29"/>
      <c r="P39" s="30"/>
      <c r="Q39" s="23">
        <v>44964</v>
      </c>
    </row>
    <row r="40" spans="2:17" s="8" customFormat="1" ht="19.7" customHeight="1">
      <c r="B40" s="1896"/>
      <c r="C40" s="18" t="s">
        <v>30</v>
      </c>
      <c r="D40" s="18" t="s">
        <v>30</v>
      </c>
      <c r="E40" s="26" t="s">
        <v>6193</v>
      </c>
      <c r="F40" s="26">
        <v>1</v>
      </c>
      <c r="G40" s="26">
        <v>4490</v>
      </c>
      <c r="H40" s="1894">
        <f t="shared" si="0"/>
        <v>4490</v>
      </c>
      <c r="I40" s="18"/>
      <c r="J40" s="26" t="s">
        <v>6194</v>
      </c>
      <c r="K40" s="18" t="s">
        <v>6159</v>
      </c>
      <c r="L40" s="17"/>
      <c r="M40" s="30"/>
      <c r="N40" s="17"/>
      <c r="O40" s="29"/>
      <c r="P40" s="30"/>
      <c r="Q40" s="23">
        <v>44964</v>
      </c>
    </row>
    <row r="41" spans="2:17" s="8" customFormat="1" ht="19.7" customHeight="1">
      <c r="B41" s="1896"/>
      <c r="C41" s="18" t="s">
        <v>30</v>
      </c>
      <c r="D41" s="18" t="s">
        <v>30</v>
      </c>
      <c r="E41" s="26" t="s">
        <v>6195</v>
      </c>
      <c r="F41" s="26">
        <v>1</v>
      </c>
      <c r="G41" s="26">
        <v>4239</v>
      </c>
      <c r="H41" s="1894">
        <f t="shared" si="0"/>
        <v>4239</v>
      </c>
      <c r="I41" s="18"/>
      <c r="J41" s="26" t="s">
        <v>6196</v>
      </c>
      <c r="K41" s="18" t="s">
        <v>6159</v>
      </c>
      <c r="L41" s="17"/>
      <c r="M41" s="30"/>
      <c r="N41" s="17"/>
      <c r="O41" s="29"/>
      <c r="P41" s="30"/>
      <c r="Q41" s="23">
        <v>44964</v>
      </c>
    </row>
    <row r="42" spans="2:17" s="8" customFormat="1" ht="19.7" customHeight="1">
      <c r="B42" s="1847"/>
      <c r="C42" s="18" t="s">
        <v>30</v>
      </c>
      <c r="D42" s="18" t="s">
        <v>30</v>
      </c>
      <c r="E42" s="26" t="s">
        <v>42</v>
      </c>
      <c r="F42" s="26">
        <v>2</v>
      </c>
      <c r="G42" s="26">
        <v>251</v>
      </c>
      <c r="H42" s="1894">
        <f t="shared" si="0"/>
        <v>502</v>
      </c>
      <c r="I42" s="18"/>
      <c r="J42" s="26" t="s">
        <v>43</v>
      </c>
      <c r="K42" s="18" t="s">
        <v>6159</v>
      </c>
      <c r="L42" s="17"/>
      <c r="M42" s="30"/>
      <c r="N42" s="17"/>
      <c r="O42" s="29"/>
      <c r="P42" s="30"/>
      <c r="Q42" s="23">
        <v>44964</v>
      </c>
    </row>
    <row r="43" spans="2:17" s="8" customFormat="1" ht="19.7" customHeight="1">
      <c r="B43" s="1848" t="s">
        <v>6197</v>
      </c>
      <c r="C43" s="18" t="s">
        <v>30</v>
      </c>
      <c r="D43" s="18" t="s">
        <v>30</v>
      </c>
      <c r="E43" s="26" t="s">
        <v>6198</v>
      </c>
      <c r="F43" s="26">
        <v>1</v>
      </c>
      <c r="G43" s="26">
        <v>328</v>
      </c>
      <c r="H43" s="1894">
        <f t="shared" si="0"/>
        <v>328</v>
      </c>
      <c r="I43" s="18"/>
      <c r="J43" s="26" t="s">
        <v>6199</v>
      </c>
      <c r="K43" s="18" t="s">
        <v>6159</v>
      </c>
      <c r="L43" s="17"/>
      <c r="M43" s="30"/>
      <c r="N43" s="17"/>
      <c r="O43" s="29"/>
      <c r="P43" s="29"/>
      <c r="Q43" s="23">
        <v>44964</v>
      </c>
    </row>
    <row r="44" spans="2:17" s="8" customFormat="1" ht="19.7" customHeight="1">
      <c r="B44" s="1903"/>
      <c r="C44" s="18" t="s">
        <v>30</v>
      </c>
      <c r="D44" s="18" t="s">
        <v>30</v>
      </c>
      <c r="E44" s="26" t="s">
        <v>6200</v>
      </c>
      <c r="F44" s="26">
        <v>1</v>
      </c>
      <c r="G44" s="26">
        <v>528</v>
      </c>
      <c r="H44" s="1894">
        <f t="shared" si="0"/>
        <v>528</v>
      </c>
      <c r="I44" s="18"/>
      <c r="J44" s="26" t="s">
        <v>5829</v>
      </c>
      <c r="K44" s="18" t="s">
        <v>6159</v>
      </c>
      <c r="L44" s="17"/>
      <c r="M44" s="30"/>
      <c r="N44" s="17"/>
      <c r="O44" s="29"/>
      <c r="P44" s="29"/>
      <c r="Q44" s="23">
        <v>44964</v>
      </c>
    </row>
    <row r="45" spans="2:17" s="8" customFormat="1" ht="19.7" customHeight="1">
      <c r="B45" s="1903"/>
      <c r="C45" s="18" t="s">
        <v>30</v>
      </c>
      <c r="D45" s="18" t="s">
        <v>30</v>
      </c>
      <c r="E45" s="26" t="s">
        <v>38</v>
      </c>
      <c r="F45" s="26">
        <v>1</v>
      </c>
      <c r="G45" s="26">
        <v>5117</v>
      </c>
      <c r="H45" s="1894">
        <f t="shared" si="0"/>
        <v>5117</v>
      </c>
      <c r="I45" s="18"/>
      <c r="J45" s="26" t="s">
        <v>39</v>
      </c>
      <c r="K45" s="18" t="s">
        <v>6159</v>
      </c>
      <c r="L45" s="17"/>
      <c r="M45" s="30"/>
      <c r="N45" s="17"/>
      <c r="O45" s="29"/>
      <c r="P45" s="29"/>
      <c r="Q45" s="23">
        <v>44964</v>
      </c>
    </row>
    <row r="46" spans="2:17" s="8" customFormat="1" ht="19.7" customHeight="1">
      <c r="B46" s="1903"/>
      <c r="C46" s="18" t="s">
        <v>30</v>
      </c>
      <c r="D46" s="18" t="s">
        <v>30</v>
      </c>
      <c r="E46" s="26" t="s">
        <v>6201</v>
      </c>
      <c r="F46" s="26">
        <v>1</v>
      </c>
      <c r="G46" s="26">
        <v>5906</v>
      </c>
      <c r="H46" s="1894">
        <f t="shared" si="0"/>
        <v>5906</v>
      </c>
      <c r="I46" s="18"/>
      <c r="J46" s="26" t="s">
        <v>39</v>
      </c>
      <c r="K46" s="18" t="s">
        <v>6159</v>
      </c>
      <c r="L46" s="17"/>
      <c r="M46" s="30"/>
      <c r="N46" s="17"/>
      <c r="O46" s="29"/>
      <c r="P46" s="29"/>
      <c r="Q46" s="23">
        <v>44964</v>
      </c>
    </row>
    <row r="47" spans="2:17" s="8" customFormat="1" ht="19.7" customHeight="1">
      <c r="B47" s="1903"/>
      <c r="C47" s="18" t="s">
        <v>30</v>
      </c>
      <c r="D47" s="18" t="s">
        <v>30</v>
      </c>
      <c r="E47" s="26" t="s">
        <v>6202</v>
      </c>
      <c r="F47" s="26">
        <v>1</v>
      </c>
      <c r="G47" s="26">
        <v>19600</v>
      </c>
      <c r="H47" s="1894">
        <f t="shared" si="0"/>
        <v>19600</v>
      </c>
      <c r="I47" s="18"/>
      <c r="J47" s="26" t="s">
        <v>6203</v>
      </c>
      <c r="K47" s="18" t="s">
        <v>6159</v>
      </c>
      <c r="L47" s="17"/>
      <c r="M47" s="30"/>
      <c r="N47" s="17"/>
      <c r="O47" s="29"/>
      <c r="P47" s="29"/>
      <c r="Q47" s="1904">
        <v>44966</v>
      </c>
    </row>
    <row r="48" spans="2:17" s="8" customFormat="1" ht="19.7" customHeight="1">
      <c r="B48" s="1905"/>
      <c r="C48" s="18" t="s">
        <v>30</v>
      </c>
      <c r="D48" s="18" t="s">
        <v>30</v>
      </c>
      <c r="E48" s="26" t="s">
        <v>2958</v>
      </c>
      <c r="F48" s="26">
        <v>1</v>
      </c>
      <c r="G48" s="26">
        <v>6920</v>
      </c>
      <c r="H48" s="1894">
        <f t="shared" si="0"/>
        <v>6920</v>
      </c>
      <c r="I48" s="1673"/>
      <c r="J48" s="26" t="s">
        <v>41</v>
      </c>
      <c r="K48" s="18" t="s">
        <v>6159</v>
      </c>
      <c r="L48" s="17"/>
      <c r="M48" s="30"/>
      <c r="N48" s="17"/>
      <c r="O48" s="29"/>
      <c r="P48" s="29"/>
      <c r="Q48" s="23">
        <v>44964</v>
      </c>
    </row>
    <row r="49" spans="2:17" s="8" customFormat="1" ht="19.7" customHeight="1">
      <c r="B49" s="18"/>
      <c r="C49" s="18" t="s">
        <v>115</v>
      </c>
      <c r="D49" s="18" t="s">
        <v>115</v>
      </c>
      <c r="E49" s="26" t="s">
        <v>116</v>
      </c>
      <c r="F49" s="26">
        <v>30</v>
      </c>
      <c r="G49" s="20">
        <v>5000</v>
      </c>
      <c r="H49" s="1894">
        <f t="shared" si="0"/>
        <v>150000</v>
      </c>
      <c r="I49" s="18"/>
      <c r="J49" s="26"/>
      <c r="K49" s="138"/>
      <c r="L49" s="17"/>
      <c r="M49" s="30"/>
      <c r="N49" s="17"/>
      <c r="O49" s="29"/>
      <c r="P49" s="30"/>
      <c r="Q49" s="23"/>
    </row>
    <row r="50" spans="2:17" s="8" customFormat="1" ht="19.7" customHeight="1">
      <c r="B50" s="18"/>
      <c r="C50" s="18" t="s">
        <v>115</v>
      </c>
      <c r="D50" s="18" t="s">
        <v>115</v>
      </c>
      <c r="E50" s="26" t="s">
        <v>5642</v>
      </c>
      <c r="F50" s="26">
        <v>30</v>
      </c>
      <c r="G50" s="20">
        <v>5000</v>
      </c>
      <c r="H50" s="1894">
        <f t="shared" si="0"/>
        <v>150000</v>
      </c>
      <c r="I50" s="18"/>
      <c r="J50" s="26"/>
      <c r="K50" s="18"/>
      <c r="L50" s="17"/>
      <c r="M50" s="30"/>
      <c r="N50" s="17"/>
      <c r="O50" s="29"/>
      <c r="P50" s="29"/>
      <c r="Q50" s="23"/>
    </row>
  </sheetData>
  <autoFilter ref="B9:O9" xr:uid="{080EE2B5-7A44-4738-9EA9-73BD0ABD34E1}">
    <sortState xmlns:xlrd2="http://schemas.microsoft.com/office/spreadsheetml/2017/richdata2" ref="B10:O9">
      <sortCondition descending="1" ref="K9"/>
    </sortState>
  </autoFilter>
  <mergeCells count="11">
    <mergeCell ref="B18:B20"/>
    <mergeCell ref="B24:B32"/>
    <mergeCell ref="B33:B35"/>
    <mergeCell ref="B36:B42"/>
    <mergeCell ref="B43:B48"/>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E00DE-75AB-414B-8284-3E4CDB1095CA}">
  <dimension ref="A2:B6"/>
  <sheetViews>
    <sheetView view="pageBreakPreview" zoomScale="60" zoomScaleNormal="100" workbookViewId="0">
      <selection activeCell="B7" sqref="B7"/>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2" spans="1:2">
      <c r="A2" s="73" t="s">
        <v>0</v>
      </c>
      <c r="B2" s="2" t="s">
        <v>6204</v>
      </c>
    </row>
    <row r="3" spans="1:2">
      <c r="A3" s="73" t="s">
        <v>3</v>
      </c>
      <c r="B3" s="13" t="s">
        <v>6205</v>
      </c>
    </row>
    <row r="4" spans="1:2">
      <c r="A4" s="73" t="s">
        <v>5</v>
      </c>
      <c r="B4" s="13">
        <v>201349</v>
      </c>
    </row>
    <row r="5" spans="1:2">
      <c r="A5" s="73" t="s">
        <v>6</v>
      </c>
      <c r="B5" s="16"/>
    </row>
    <row r="6" spans="1:2">
      <c r="A6" s="73" t="s">
        <v>7</v>
      </c>
      <c r="B6" s="16"/>
    </row>
  </sheetData>
  <phoneticPr fontId="3"/>
  <pageMargins left="0.7" right="0.7" top="0.75" bottom="0.75" header="0.3" footer="0.3"/>
  <pageSetup paperSize="9" scale="378" orientation="landscape"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65CA7-6287-4DB2-B127-D482F7D035AE}">
  <dimension ref="B2:Q140"/>
  <sheetViews>
    <sheetView zoomScale="85" zoomScaleNormal="85" workbookViewId="0">
      <pane xSplit="10" ySplit="9" topLeftCell="K104" activePane="bottomRight" state="frozen"/>
      <selection pane="topRight" activeCell="K1" sqref="K1"/>
      <selection pane="bottomLeft" activeCell="A9" sqref="A9"/>
      <selection pane="bottomRight" activeCell="E126" sqref="E126"/>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5.75" style="10" customWidth="1"/>
    <col min="10" max="10" width="29.5" style="9" customWidth="1"/>
    <col min="11" max="11" width="22.375" style="9"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6206</v>
      </c>
      <c r="G2" s="4" t="s">
        <v>2</v>
      </c>
      <c r="H2" s="5"/>
      <c r="I2" s="6"/>
      <c r="J2" s="7">
        <f>SUM(H:H)</f>
        <v>496178</v>
      </c>
    </row>
    <row r="3" spans="2:17" ht="20.100000000000001" customHeight="1">
      <c r="B3" s="1" t="s">
        <v>3</v>
      </c>
      <c r="C3" s="1"/>
      <c r="D3" s="1"/>
      <c r="E3" s="13" t="s">
        <v>6207</v>
      </c>
    </row>
    <row r="4" spans="2:17" ht="20.100000000000001" customHeight="1">
      <c r="B4" s="1" t="s">
        <v>5</v>
      </c>
      <c r="C4" s="1"/>
      <c r="D4" s="1"/>
      <c r="E4" s="13">
        <v>201597</v>
      </c>
      <c r="J4" s="83"/>
    </row>
    <row r="5" spans="2:17" ht="20.100000000000001" customHeight="1">
      <c r="B5" s="1" t="s">
        <v>6</v>
      </c>
      <c r="C5" s="1"/>
      <c r="D5" s="1"/>
      <c r="E5" s="16">
        <v>44922</v>
      </c>
      <c r="J5" s="83"/>
    </row>
    <row r="6" spans="2:17" ht="20.100000000000001" customHeight="1">
      <c r="B6" s="1" t="s">
        <v>7</v>
      </c>
      <c r="C6" s="1"/>
      <c r="D6" s="1"/>
      <c r="E6" s="16" t="s">
        <v>5977</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6208</v>
      </c>
      <c r="D10" s="17" t="s">
        <v>6208</v>
      </c>
      <c r="E10" s="26" t="s">
        <v>6209</v>
      </c>
      <c r="F10" s="26">
        <v>1</v>
      </c>
      <c r="G10" s="118">
        <v>7200</v>
      </c>
      <c r="H10" s="118">
        <v>8300</v>
      </c>
      <c r="I10" s="22"/>
      <c r="J10" s="26" t="s">
        <v>6210</v>
      </c>
      <c r="K10" s="18"/>
      <c r="L10" s="18"/>
      <c r="M10" s="30"/>
      <c r="N10" s="17"/>
      <c r="O10" s="18"/>
      <c r="P10" s="30"/>
      <c r="Q10" s="23"/>
    </row>
    <row r="11" spans="2:17" s="8" customFormat="1" ht="19.7" customHeight="1">
      <c r="B11" s="17">
        <v>1</v>
      </c>
      <c r="C11" s="17" t="s">
        <v>6208</v>
      </c>
      <c r="D11" s="17" t="s">
        <v>6208</v>
      </c>
      <c r="E11" s="26" t="s">
        <v>6211</v>
      </c>
      <c r="F11" s="26">
        <v>1</v>
      </c>
      <c r="G11" s="118">
        <v>8600</v>
      </c>
      <c r="H11" s="118">
        <f>F11*G11</f>
        <v>8600</v>
      </c>
      <c r="I11" s="18"/>
      <c r="J11" s="912" t="s">
        <v>6212</v>
      </c>
      <c r="K11" s="25"/>
      <c r="L11" s="17"/>
      <c r="M11" s="30"/>
      <c r="N11" s="17"/>
      <c r="O11" s="29"/>
      <c r="P11" s="29"/>
      <c r="Q11" s="23"/>
    </row>
    <row r="12" spans="2:17" s="8" customFormat="1" ht="19.7" customHeight="1">
      <c r="B12" s="17">
        <v>1</v>
      </c>
      <c r="C12" s="17" t="s">
        <v>6208</v>
      </c>
      <c r="D12" s="17" t="s">
        <v>6208</v>
      </c>
      <c r="E12" s="26" t="s">
        <v>6213</v>
      </c>
      <c r="F12" s="26">
        <v>1</v>
      </c>
      <c r="G12" s="26">
        <v>18000</v>
      </c>
      <c r="H12" s="118">
        <f t="shared" ref="H12:H75" si="0">F12*G12</f>
        <v>18000</v>
      </c>
      <c r="I12" s="18"/>
      <c r="J12" s="26" t="s">
        <v>6214</v>
      </c>
      <c r="K12" s="25"/>
      <c r="L12" s="17"/>
      <c r="M12" s="30"/>
      <c r="N12" s="17"/>
      <c r="O12" s="110"/>
      <c r="P12" s="29"/>
      <c r="Q12" s="23"/>
    </row>
    <row r="13" spans="2:17" s="8" customFormat="1" ht="19.7" customHeight="1">
      <c r="B13" s="17">
        <v>1</v>
      </c>
      <c r="C13" s="17" t="s">
        <v>6208</v>
      </c>
      <c r="D13" s="17" t="s">
        <v>6208</v>
      </c>
      <c r="E13" s="26" t="s">
        <v>6215</v>
      </c>
      <c r="F13" s="26">
        <v>1</v>
      </c>
      <c r="G13" s="26">
        <v>12200</v>
      </c>
      <c r="H13" s="118">
        <f t="shared" si="0"/>
        <v>12200</v>
      </c>
      <c r="I13" s="18"/>
      <c r="J13" s="26" t="s">
        <v>6216</v>
      </c>
      <c r="K13" s="25"/>
      <c r="L13" s="17"/>
      <c r="M13" s="30"/>
      <c r="N13" s="17"/>
      <c r="O13" s="110"/>
      <c r="P13" s="29"/>
      <c r="Q13" s="23"/>
    </row>
    <row r="14" spans="2:17" s="8" customFormat="1" ht="19.7" customHeight="1">
      <c r="B14" s="17">
        <v>1</v>
      </c>
      <c r="C14" s="26" t="s">
        <v>2803</v>
      </c>
      <c r="D14" s="26" t="s">
        <v>2803</v>
      </c>
      <c r="E14" s="26" t="s">
        <v>6217</v>
      </c>
      <c r="F14" s="26">
        <v>1</v>
      </c>
      <c r="G14" s="26">
        <v>2164</v>
      </c>
      <c r="H14" s="118">
        <f t="shared" si="0"/>
        <v>2164</v>
      </c>
      <c r="I14" s="18"/>
      <c r="J14" s="26" t="s">
        <v>6218</v>
      </c>
      <c r="K14" s="25"/>
      <c r="L14" s="17"/>
      <c r="M14" s="30"/>
      <c r="N14" s="17"/>
      <c r="O14" s="110"/>
      <c r="P14" s="29"/>
      <c r="Q14" s="23"/>
    </row>
    <row r="15" spans="2:17" s="8" customFormat="1" ht="19.7" customHeight="1">
      <c r="B15" s="17">
        <v>1</v>
      </c>
      <c r="C15" s="26" t="s">
        <v>6219</v>
      </c>
      <c r="D15" s="26" t="s">
        <v>2803</v>
      </c>
      <c r="E15" s="26" t="s">
        <v>6220</v>
      </c>
      <c r="F15" s="26">
        <v>1</v>
      </c>
      <c r="G15" s="26">
        <v>1760</v>
      </c>
      <c r="H15" s="118">
        <f t="shared" si="0"/>
        <v>1760</v>
      </c>
      <c r="I15" s="18"/>
      <c r="J15" s="26" t="s">
        <v>6221</v>
      </c>
      <c r="K15" s="25"/>
      <c r="L15" s="17"/>
      <c r="M15" s="30"/>
      <c r="N15" s="17"/>
      <c r="O15" s="110"/>
      <c r="P15" s="29"/>
      <c r="Q15" s="23"/>
    </row>
    <row r="16" spans="2:17" s="8" customFormat="1" ht="19.7" customHeight="1">
      <c r="B16" s="17">
        <v>1</v>
      </c>
      <c r="C16" s="26" t="s">
        <v>2803</v>
      </c>
      <c r="D16" s="26" t="s">
        <v>2803</v>
      </c>
      <c r="E16" s="26" t="s">
        <v>6222</v>
      </c>
      <c r="F16" s="26">
        <v>8</v>
      </c>
      <c r="G16" s="26">
        <v>874</v>
      </c>
      <c r="H16" s="118">
        <f t="shared" si="0"/>
        <v>6992</v>
      </c>
      <c r="I16" s="18"/>
      <c r="J16" s="26" t="s">
        <v>6223</v>
      </c>
      <c r="K16" s="25"/>
      <c r="L16" s="17"/>
      <c r="M16" s="30"/>
      <c r="N16" s="17"/>
      <c r="O16" s="110"/>
      <c r="P16" s="29"/>
      <c r="Q16" s="23"/>
    </row>
    <row r="17" spans="2:17" s="8" customFormat="1" ht="19.7" customHeight="1">
      <c r="B17" s="17">
        <v>1</v>
      </c>
      <c r="C17" s="26" t="s">
        <v>6224</v>
      </c>
      <c r="D17" s="26" t="s">
        <v>2803</v>
      </c>
      <c r="E17" s="26" t="s">
        <v>6225</v>
      </c>
      <c r="F17" s="26">
        <v>1</v>
      </c>
      <c r="G17" s="26">
        <v>1629</v>
      </c>
      <c r="H17" s="118">
        <f t="shared" si="0"/>
        <v>1629</v>
      </c>
      <c r="I17" s="18"/>
      <c r="J17" s="26" t="s">
        <v>4476</v>
      </c>
      <c r="K17" s="18"/>
      <c r="L17" s="17"/>
      <c r="M17" s="30"/>
      <c r="N17" s="17"/>
      <c r="O17" s="110"/>
      <c r="P17" s="29"/>
      <c r="Q17" s="23"/>
    </row>
    <row r="18" spans="2:17" s="8" customFormat="1" ht="19.7" customHeight="1">
      <c r="B18" s="17">
        <v>1</v>
      </c>
      <c r="C18" s="26" t="s">
        <v>6224</v>
      </c>
      <c r="D18" s="26" t="s">
        <v>2803</v>
      </c>
      <c r="E18" s="26" t="s">
        <v>6226</v>
      </c>
      <c r="F18" s="26">
        <v>1</v>
      </c>
      <c r="G18" s="26">
        <v>1629</v>
      </c>
      <c r="H18" s="118">
        <f t="shared" si="0"/>
        <v>1629</v>
      </c>
      <c r="I18" s="18"/>
      <c r="J18" s="26" t="s">
        <v>4476</v>
      </c>
      <c r="K18" s="18"/>
      <c r="L18" s="17"/>
      <c r="M18" s="30"/>
      <c r="N18" s="17"/>
      <c r="O18" s="110"/>
      <c r="P18" s="29"/>
      <c r="Q18" s="23"/>
    </row>
    <row r="19" spans="2:17" s="8" customFormat="1" ht="19.7" customHeight="1">
      <c r="B19" s="17">
        <v>1</v>
      </c>
      <c r="C19" s="26" t="s">
        <v>2803</v>
      </c>
      <c r="D19" s="26" t="s">
        <v>2803</v>
      </c>
      <c r="E19" s="26" t="s">
        <v>6227</v>
      </c>
      <c r="F19" s="26">
        <v>1</v>
      </c>
      <c r="G19" s="26">
        <v>4030</v>
      </c>
      <c r="H19" s="118">
        <f t="shared" si="0"/>
        <v>4030</v>
      </c>
      <c r="I19" s="18"/>
      <c r="J19" s="26" t="s">
        <v>6228</v>
      </c>
      <c r="K19" s="18"/>
      <c r="L19" s="17"/>
      <c r="M19" s="30"/>
      <c r="N19" s="17"/>
      <c r="O19" s="110"/>
      <c r="P19" s="29"/>
      <c r="Q19" s="23"/>
    </row>
    <row r="20" spans="2:17" s="8" customFormat="1" ht="19.7" customHeight="1">
      <c r="B20" s="17">
        <v>1</v>
      </c>
      <c r="C20" s="26" t="s">
        <v>2803</v>
      </c>
      <c r="D20" s="26" t="s">
        <v>2803</v>
      </c>
      <c r="E20" s="26" t="s">
        <v>6229</v>
      </c>
      <c r="F20" s="26">
        <v>1</v>
      </c>
      <c r="G20" s="26">
        <v>2755</v>
      </c>
      <c r="H20" s="118">
        <f t="shared" si="0"/>
        <v>2755</v>
      </c>
      <c r="I20" s="18"/>
      <c r="J20" s="26" t="s">
        <v>6230</v>
      </c>
      <c r="K20" s="18"/>
      <c r="L20" s="17"/>
      <c r="M20" s="30"/>
      <c r="N20" s="17"/>
      <c r="O20" s="110"/>
      <c r="P20" s="29"/>
      <c r="Q20" s="23"/>
    </row>
    <row r="21" spans="2:17" s="8" customFormat="1" ht="19.7" customHeight="1">
      <c r="B21" s="17">
        <v>1</v>
      </c>
      <c r="C21" s="26" t="s">
        <v>6231</v>
      </c>
      <c r="D21" s="26" t="s">
        <v>2803</v>
      </c>
      <c r="E21" s="26" t="s">
        <v>6232</v>
      </c>
      <c r="F21" s="26">
        <v>1</v>
      </c>
      <c r="G21" s="26">
        <v>3989</v>
      </c>
      <c r="H21" s="118">
        <f t="shared" si="0"/>
        <v>3989</v>
      </c>
      <c r="I21" s="18"/>
      <c r="J21" s="26" t="s">
        <v>6233</v>
      </c>
      <c r="K21" s="18"/>
      <c r="L21" s="17"/>
      <c r="M21" s="30"/>
      <c r="N21" s="17"/>
      <c r="O21" s="110"/>
      <c r="P21" s="29"/>
      <c r="Q21" s="23"/>
    </row>
    <row r="22" spans="2:17" s="8" customFormat="1" ht="19.7" customHeight="1">
      <c r="B22" s="17">
        <v>1</v>
      </c>
      <c r="C22" s="26" t="s">
        <v>2803</v>
      </c>
      <c r="D22" s="26" t="s">
        <v>2803</v>
      </c>
      <c r="E22" s="26" t="s">
        <v>6234</v>
      </c>
      <c r="F22" s="26">
        <v>8</v>
      </c>
      <c r="G22" s="26">
        <v>3130</v>
      </c>
      <c r="H22" s="118">
        <f t="shared" si="0"/>
        <v>25040</v>
      </c>
      <c r="I22" s="18"/>
      <c r="J22" s="26" t="s">
        <v>6235</v>
      </c>
      <c r="K22" s="18"/>
      <c r="L22" s="17"/>
      <c r="M22" s="30"/>
      <c r="N22" s="17"/>
      <c r="O22" s="110"/>
      <c r="P22" s="29"/>
      <c r="Q22" s="23"/>
    </row>
    <row r="23" spans="2:17" s="8" customFormat="1" ht="19.7" customHeight="1">
      <c r="B23" s="17">
        <v>1</v>
      </c>
      <c r="C23" s="26" t="s">
        <v>2803</v>
      </c>
      <c r="D23" s="26" t="s">
        <v>2803</v>
      </c>
      <c r="E23" s="26" t="s">
        <v>6236</v>
      </c>
      <c r="F23" s="26">
        <v>1</v>
      </c>
      <c r="G23" s="26">
        <v>1244</v>
      </c>
      <c r="H23" s="118">
        <f t="shared" si="0"/>
        <v>1244</v>
      </c>
      <c r="I23" s="18"/>
      <c r="J23" s="26" t="s">
        <v>6237</v>
      </c>
      <c r="K23" s="18"/>
      <c r="L23" s="17"/>
      <c r="M23" s="30"/>
      <c r="N23" s="17"/>
      <c r="O23" s="110"/>
      <c r="P23" s="29"/>
      <c r="Q23" s="23"/>
    </row>
    <row r="24" spans="2:17" s="8" customFormat="1" ht="19.7" customHeight="1">
      <c r="B24" s="17">
        <v>1</v>
      </c>
      <c r="C24" s="26" t="s">
        <v>2803</v>
      </c>
      <c r="D24" s="26" t="s">
        <v>2803</v>
      </c>
      <c r="E24" s="26" t="s">
        <v>6238</v>
      </c>
      <c r="F24" s="26">
        <v>26</v>
      </c>
      <c r="G24" s="26">
        <v>180</v>
      </c>
      <c r="H24" s="118">
        <f t="shared" si="0"/>
        <v>4680</v>
      </c>
      <c r="I24" s="18"/>
      <c r="J24" s="26" t="s">
        <v>6239</v>
      </c>
      <c r="K24" s="18"/>
      <c r="L24" s="17"/>
      <c r="M24" s="30"/>
      <c r="N24" s="17"/>
      <c r="O24" s="110"/>
      <c r="P24" s="29"/>
      <c r="Q24" s="23"/>
    </row>
    <row r="25" spans="2:17" s="8" customFormat="1" ht="19.7" customHeight="1">
      <c r="B25" s="17">
        <v>1</v>
      </c>
      <c r="C25" s="26" t="s">
        <v>2803</v>
      </c>
      <c r="D25" s="26" t="s">
        <v>2803</v>
      </c>
      <c r="E25" s="26" t="s">
        <v>6240</v>
      </c>
      <c r="F25" s="26">
        <v>8</v>
      </c>
      <c r="G25" s="26">
        <v>1386</v>
      </c>
      <c r="H25" s="118">
        <f t="shared" si="0"/>
        <v>11088</v>
      </c>
      <c r="I25" s="18"/>
      <c r="J25" s="26" t="s">
        <v>6241</v>
      </c>
      <c r="K25" s="18"/>
      <c r="L25" s="17"/>
      <c r="M25" s="30"/>
      <c r="N25" s="17"/>
      <c r="O25" s="110"/>
      <c r="P25" s="29"/>
      <c r="Q25" s="23"/>
    </row>
    <row r="26" spans="2:17" s="8" customFormat="1" ht="19.7" customHeight="1">
      <c r="B26" s="17">
        <v>1</v>
      </c>
      <c r="C26" s="26" t="s">
        <v>2803</v>
      </c>
      <c r="D26" s="26" t="s">
        <v>2803</v>
      </c>
      <c r="E26" s="26" t="s">
        <v>6242</v>
      </c>
      <c r="F26" s="26">
        <v>2</v>
      </c>
      <c r="G26" s="26">
        <v>1390</v>
      </c>
      <c r="H26" s="118">
        <f t="shared" si="0"/>
        <v>2780</v>
      </c>
      <c r="I26" s="18"/>
      <c r="J26" s="26" t="s">
        <v>6243</v>
      </c>
      <c r="K26" s="18"/>
      <c r="L26" s="17"/>
      <c r="M26" s="30"/>
      <c r="N26" s="17"/>
      <c r="O26" s="110"/>
      <c r="P26" s="29"/>
      <c r="Q26" s="23"/>
    </row>
    <row r="27" spans="2:17" s="8" customFormat="1" ht="19.7" customHeight="1">
      <c r="B27" s="17">
        <v>1</v>
      </c>
      <c r="C27" s="26" t="s">
        <v>2803</v>
      </c>
      <c r="D27" s="26" t="s">
        <v>2803</v>
      </c>
      <c r="E27" s="26" t="s">
        <v>6244</v>
      </c>
      <c r="F27" s="26">
        <v>2</v>
      </c>
      <c r="G27" s="26">
        <v>1520</v>
      </c>
      <c r="H27" s="118">
        <f t="shared" si="0"/>
        <v>3040</v>
      </c>
      <c r="I27" s="18"/>
      <c r="J27" s="26" t="s">
        <v>6245</v>
      </c>
      <c r="K27" s="18"/>
      <c r="L27" s="17"/>
      <c r="M27" s="30"/>
      <c r="N27" s="17"/>
      <c r="O27" s="110"/>
      <c r="P27" s="29"/>
      <c r="Q27" s="23"/>
    </row>
    <row r="28" spans="2:17" s="8" customFormat="1" ht="19.7" customHeight="1">
      <c r="B28" s="17">
        <v>1</v>
      </c>
      <c r="C28" s="26" t="s">
        <v>2803</v>
      </c>
      <c r="D28" s="26" t="s">
        <v>2803</v>
      </c>
      <c r="E28" s="26" t="s">
        <v>6246</v>
      </c>
      <c r="F28" s="26">
        <v>1</v>
      </c>
      <c r="G28" s="26">
        <v>14100</v>
      </c>
      <c r="H28" s="118">
        <f t="shared" si="0"/>
        <v>14100</v>
      </c>
      <c r="I28" s="18"/>
      <c r="J28" s="26" t="s">
        <v>6235</v>
      </c>
      <c r="K28" s="18"/>
      <c r="L28" s="17"/>
      <c r="M28" s="30"/>
      <c r="N28" s="17"/>
      <c r="O28" s="110"/>
      <c r="P28" s="29"/>
      <c r="Q28" s="23"/>
    </row>
    <row r="29" spans="2:17" s="8" customFormat="1" ht="19.7" customHeight="1">
      <c r="B29" s="17">
        <v>1</v>
      </c>
      <c r="C29" s="26" t="s">
        <v>2803</v>
      </c>
      <c r="D29" s="26" t="s">
        <v>2803</v>
      </c>
      <c r="E29" s="26" t="s">
        <v>6247</v>
      </c>
      <c r="F29" s="26">
        <v>1</v>
      </c>
      <c r="G29" s="26">
        <v>26194</v>
      </c>
      <c r="H29" s="118">
        <f t="shared" si="0"/>
        <v>26194</v>
      </c>
      <c r="I29" s="18"/>
      <c r="J29" s="26" t="s">
        <v>6248</v>
      </c>
      <c r="K29" s="18"/>
      <c r="L29" s="17"/>
      <c r="M29" s="30"/>
      <c r="N29" s="17"/>
      <c r="O29" s="110"/>
      <c r="P29" s="29"/>
      <c r="Q29" s="23"/>
    </row>
    <row r="30" spans="2:17" s="8" customFormat="1" ht="19.7" customHeight="1">
      <c r="B30" s="17">
        <v>1</v>
      </c>
      <c r="C30" s="26" t="s">
        <v>2803</v>
      </c>
      <c r="D30" s="26" t="s">
        <v>2803</v>
      </c>
      <c r="E30" s="26" t="s">
        <v>6249</v>
      </c>
      <c r="F30" s="26">
        <v>1</v>
      </c>
      <c r="G30" s="26">
        <v>5314</v>
      </c>
      <c r="H30" s="118">
        <f t="shared" si="0"/>
        <v>5314</v>
      </c>
      <c r="I30" s="18"/>
      <c r="J30" s="26" t="s">
        <v>6250</v>
      </c>
      <c r="K30" s="18"/>
      <c r="L30" s="18"/>
      <c r="M30" s="30"/>
      <c r="N30" s="17"/>
      <c r="O30" s="18"/>
      <c r="P30" s="30"/>
      <c r="Q30" s="23"/>
    </row>
    <row r="31" spans="2:17" s="8" customFormat="1" ht="19.7" customHeight="1">
      <c r="B31" s="17">
        <v>1</v>
      </c>
      <c r="C31" s="26" t="s">
        <v>6219</v>
      </c>
      <c r="D31" s="26" t="s">
        <v>2803</v>
      </c>
      <c r="E31" s="26" t="s">
        <v>6251</v>
      </c>
      <c r="F31" s="26">
        <v>1</v>
      </c>
      <c r="G31" s="26">
        <v>2830</v>
      </c>
      <c r="H31" s="118">
        <f t="shared" si="0"/>
        <v>2830</v>
      </c>
      <c r="I31" s="18"/>
      <c r="J31" s="26" t="s">
        <v>6252</v>
      </c>
      <c r="K31" s="25"/>
      <c r="L31" s="17"/>
      <c r="M31" s="30"/>
      <c r="N31" s="17"/>
      <c r="O31" s="29"/>
      <c r="P31" s="29"/>
      <c r="Q31" s="23"/>
    </row>
    <row r="32" spans="2:17" s="8" customFormat="1" ht="19.7" customHeight="1">
      <c r="B32" s="17">
        <v>1</v>
      </c>
      <c r="C32" s="26" t="s">
        <v>2803</v>
      </c>
      <c r="D32" s="26" t="s">
        <v>2803</v>
      </c>
      <c r="E32" s="26" t="s">
        <v>6253</v>
      </c>
      <c r="F32" s="26">
        <v>1</v>
      </c>
      <c r="G32" s="26">
        <v>1820</v>
      </c>
      <c r="H32" s="118">
        <f t="shared" si="0"/>
        <v>1820</v>
      </c>
      <c r="I32" s="18"/>
      <c r="J32" s="26" t="s">
        <v>6254</v>
      </c>
      <c r="K32" s="18"/>
      <c r="L32" s="17"/>
      <c r="M32" s="30"/>
      <c r="N32" s="17"/>
      <c r="O32" s="29"/>
      <c r="P32" s="29"/>
      <c r="Q32" s="23"/>
    </row>
    <row r="33" spans="2:17" s="8" customFormat="1" ht="19.7" customHeight="1">
      <c r="B33" s="17">
        <v>1</v>
      </c>
      <c r="C33" s="26" t="s">
        <v>2803</v>
      </c>
      <c r="D33" s="26" t="s">
        <v>2803</v>
      </c>
      <c r="E33" s="26" t="s">
        <v>6255</v>
      </c>
      <c r="F33" s="26">
        <v>1</v>
      </c>
      <c r="G33" s="26">
        <v>1744</v>
      </c>
      <c r="H33" s="118">
        <f t="shared" si="0"/>
        <v>1744</v>
      </c>
      <c r="I33" s="18"/>
      <c r="J33" s="26" t="s">
        <v>6196</v>
      </c>
      <c r="K33" s="18"/>
      <c r="L33" s="18"/>
      <c r="M33" s="30"/>
      <c r="N33" s="17"/>
      <c r="O33" s="18"/>
      <c r="P33" s="30"/>
      <c r="Q33" s="23"/>
    </row>
    <row r="34" spans="2:17" s="8" customFormat="1" ht="19.7" customHeight="1">
      <c r="B34" s="17">
        <v>1</v>
      </c>
      <c r="C34" s="26" t="s">
        <v>2803</v>
      </c>
      <c r="D34" s="26" t="s">
        <v>2803</v>
      </c>
      <c r="E34" s="26" t="s">
        <v>6256</v>
      </c>
      <c r="F34" s="26">
        <v>1</v>
      </c>
      <c r="G34" s="26">
        <v>1697</v>
      </c>
      <c r="H34" s="118">
        <f t="shared" si="0"/>
        <v>1697</v>
      </c>
      <c r="I34" s="18"/>
      <c r="J34" s="26" t="s">
        <v>6257</v>
      </c>
      <c r="K34" s="18"/>
      <c r="L34" s="18"/>
      <c r="M34" s="30"/>
      <c r="N34" s="17"/>
      <c r="O34" s="18"/>
      <c r="P34" s="30"/>
      <c r="Q34" s="23"/>
    </row>
    <row r="35" spans="2:17" s="8" customFormat="1" ht="19.7" customHeight="1">
      <c r="B35" s="17">
        <v>1</v>
      </c>
      <c r="C35" s="26" t="s">
        <v>6258</v>
      </c>
      <c r="D35" s="26" t="s">
        <v>2803</v>
      </c>
      <c r="E35" s="26" t="s">
        <v>6259</v>
      </c>
      <c r="F35" s="26">
        <v>1</v>
      </c>
      <c r="G35" s="26">
        <v>479</v>
      </c>
      <c r="H35" s="118">
        <f t="shared" si="0"/>
        <v>479</v>
      </c>
      <c r="I35" s="18"/>
      <c r="J35" s="26" t="s">
        <v>6260</v>
      </c>
      <c r="K35" s="18"/>
      <c r="L35" s="18"/>
      <c r="M35" s="30"/>
      <c r="N35" s="17"/>
      <c r="O35" s="18"/>
      <c r="P35" s="30"/>
      <c r="Q35" s="23"/>
    </row>
    <row r="36" spans="2:17" s="8" customFormat="1" ht="19.7" customHeight="1">
      <c r="B36" s="17">
        <v>1</v>
      </c>
      <c r="C36" s="26" t="s">
        <v>6258</v>
      </c>
      <c r="D36" s="26" t="s">
        <v>2803</v>
      </c>
      <c r="E36" s="26" t="s">
        <v>6261</v>
      </c>
      <c r="F36" s="26">
        <v>1</v>
      </c>
      <c r="G36" s="26">
        <v>409</v>
      </c>
      <c r="H36" s="118">
        <f t="shared" si="0"/>
        <v>409</v>
      </c>
      <c r="I36" s="18"/>
      <c r="J36" s="26" t="s">
        <v>6260</v>
      </c>
      <c r="K36" s="18"/>
      <c r="L36" s="18"/>
      <c r="M36" s="30"/>
      <c r="N36" s="17"/>
      <c r="O36" s="18"/>
      <c r="P36" s="30"/>
      <c r="Q36" s="23"/>
    </row>
    <row r="37" spans="2:17" s="8" customFormat="1" ht="19.7" customHeight="1">
      <c r="B37" s="17">
        <v>1</v>
      </c>
      <c r="C37" s="26" t="s">
        <v>6258</v>
      </c>
      <c r="D37" s="26" t="s">
        <v>2803</v>
      </c>
      <c r="E37" s="26" t="s">
        <v>6262</v>
      </c>
      <c r="F37" s="26">
        <v>1</v>
      </c>
      <c r="G37" s="26">
        <v>299</v>
      </c>
      <c r="H37" s="118">
        <f t="shared" si="0"/>
        <v>299</v>
      </c>
      <c r="I37" s="18"/>
      <c r="J37" s="26" t="s">
        <v>6260</v>
      </c>
      <c r="K37" s="18"/>
      <c r="L37" s="18"/>
      <c r="M37" s="30"/>
      <c r="N37" s="17"/>
      <c r="O37" s="18"/>
      <c r="P37" s="30"/>
      <c r="Q37" s="23"/>
    </row>
    <row r="38" spans="2:17" s="8" customFormat="1" ht="19.7" customHeight="1">
      <c r="B38" s="17">
        <v>1</v>
      </c>
      <c r="C38" s="26" t="s">
        <v>2803</v>
      </c>
      <c r="D38" s="26" t="s">
        <v>2803</v>
      </c>
      <c r="E38" s="26" t="s">
        <v>6263</v>
      </c>
      <c r="F38" s="26">
        <v>1</v>
      </c>
      <c r="G38" s="26">
        <v>697</v>
      </c>
      <c r="H38" s="118">
        <f t="shared" si="0"/>
        <v>697</v>
      </c>
      <c r="I38" s="18"/>
      <c r="J38" s="26" t="s">
        <v>6264</v>
      </c>
      <c r="K38" s="18"/>
      <c r="L38" s="17"/>
      <c r="M38" s="30"/>
      <c r="N38" s="17"/>
      <c r="O38" s="29"/>
      <c r="P38" s="29"/>
      <c r="Q38" s="23"/>
    </row>
    <row r="39" spans="2:17" s="8" customFormat="1" ht="19.7" customHeight="1">
      <c r="B39" s="17">
        <v>1</v>
      </c>
      <c r="C39" s="26" t="s">
        <v>2803</v>
      </c>
      <c r="D39" s="26" t="s">
        <v>2803</v>
      </c>
      <c r="E39" s="26" t="s">
        <v>6265</v>
      </c>
      <c r="F39" s="26">
        <v>1</v>
      </c>
      <c r="G39" s="26">
        <v>2400</v>
      </c>
      <c r="H39" s="118">
        <f t="shared" si="0"/>
        <v>2400</v>
      </c>
      <c r="I39" s="18"/>
      <c r="J39" s="26" t="s">
        <v>6264</v>
      </c>
      <c r="K39" s="18"/>
      <c r="L39" s="18"/>
      <c r="M39" s="30"/>
      <c r="N39" s="17"/>
      <c r="O39" s="18"/>
      <c r="P39" s="30"/>
      <c r="Q39" s="23"/>
    </row>
    <row r="40" spans="2:17" s="8" customFormat="1" ht="19.7" customHeight="1">
      <c r="B40" s="17">
        <v>1</v>
      </c>
      <c r="C40" s="26" t="s">
        <v>6266</v>
      </c>
      <c r="D40" s="26" t="s">
        <v>2803</v>
      </c>
      <c r="E40" s="26" t="s">
        <v>6267</v>
      </c>
      <c r="F40" s="26">
        <v>1</v>
      </c>
      <c r="G40" s="26">
        <v>1260</v>
      </c>
      <c r="H40" s="118">
        <f t="shared" si="0"/>
        <v>1260</v>
      </c>
      <c r="I40" s="18"/>
      <c r="J40" s="26" t="s">
        <v>6268</v>
      </c>
      <c r="K40" s="18"/>
      <c r="L40" s="18"/>
      <c r="M40" s="30"/>
      <c r="N40" s="17"/>
      <c r="O40" s="18"/>
      <c r="P40" s="30"/>
      <c r="Q40" s="23"/>
    </row>
    <row r="41" spans="2:17" s="8" customFormat="1" ht="19.7" customHeight="1">
      <c r="B41" s="17">
        <v>1</v>
      </c>
      <c r="C41" s="26" t="s">
        <v>6266</v>
      </c>
      <c r="D41" s="26" t="s">
        <v>2803</v>
      </c>
      <c r="E41" s="26" t="s">
        <v>6267</v>
      </c>
      <c r="F41" s="26">
        <v>1</v>
      </c>
      <c r="G41" s="26">
        <v>1260</v>
      </c>
      <c r="H41" s="118">
        <f t="shared" si="0"/>
        <v>1260</v>
      </c>
      <c r="I41" s="18"/>
      <c r="J41" s="26" t="s">
        <v>6268</v>
      </c>
      <c r="K41" s="25"/>
      <c r="L41" s="17"/>
      <c r="M41" s="30"/>
      <c r="N41" s="17"/>
      <c r="O41" s="29"/>
      <c r="P41" s="29"/>
      <c r="Q41" s="23"/>
    </row>
    <row r="42" spans="2:17" s="8" customFormat="1" ht="19.7" customHeight="1">
      <c r="B42" s="17">
        <v>1</v>
      </c>
      <c r="C42" s="26" t="s">
        <v>2803</v>
      </c>
      <c r="D42" s="26" t="s">
        <v>2803</v>
      </c>
      <c r="E42" s="26" t="s">
        <v>6269</v>
      </c>
      <c r="F42" s="26">
        <v>3</v>
      </c>
      <c r="G42" s="26">
        <v>3450</v>
      </c>
      <c r="H42" s="118">
        <f t="shared" si="0"/>
        <v>10350</v>
      </c>
      <c r="I42" s="18"/>
      <c r="J42" s="26" t="s">
        <v>6270</v>
      </c>
      <c r="K42" s="25"/>
      <c r="L42" s="17"/>
      <c r="M42" s="30"/>
      <c r="N42" s="17"/>
      <c r="O42" s="29"/>
      <c r="P42" s="29"/>
      <c r="Q42" s="23"/>
    </row>
    <row r="43" spans="2:17" s="8" customFormat="1" ht="19.7" customHeight="1">
      <c r="B43" s="17">
        <v>1</v>
      </c>
      <c r="C43" s="26" t="s">
        <v>2803</v>
      </c>
      <c r="D43" s="26" t="s">
        <v>2803</v>
      </c>
      <c r="E43" s="26" t="s">
        <v>6271</v>
      </c>
      <c r="F43" s="26">
        <v>1</v>
      </c>
      <c r="G43" s="26">
        <v>4770</v>
      </c>
      <c r="H43" s="118">
        <f t="shared" si="0"/>
        <v>4770</v>
      </c>
      <c r="I43" s="18"/>
      <c r="J43" s="26" t="s">
        <v>6270</v>
      </c>
      <c r="K43" s="18"/>
      <c r="L43" s="17"/>
      <c r="M43" s="30"/>
      <c r="N43" s="17"/>
      <c r="O43" s="29"/>
      <c r="P43" s="29"/>
      <c r="Q43" s="23"/>
    </row>
    <row r="44" spans="2:17" s="8" customFormat="1" ht="19.7" customHeight="1">
      <c r="B44" s="17">
        <v>1</v>
      </c>
      <c r="C44" s="26" t="s">
        <v>6272</v>
      </c>
      <c r="D44" s="26" t="s">
        <v>2803</v>
      </c>
      <c r="E44" s="26" t="s">
        <v>6273</v>
      </c>
      <c r="F44" s="26">
        <v>1</v>
      </c>
      <c r="G44" s="26">
        <v>2184</v>
      </c>
      <c r="H44" s="118">
        <f t="shared" si="0"/>
        <v>2184</v>
      </c>
      <c r="I44" s="18"/>
      <c r="J44" s="26" t="s">
        <v>6274</v>
      </c>
      <c r="K44" s="18"/>
      <c r="L44" s="18"/>
      <c r="M44" s="30"/>
      <c r="N44" s="17"/>
      <c r="O44" s="18"/>
      <c r="P44" s="30"/>
      <c r="Q44" s="23"/>
    </row>
    <row r="45" spans="2:17" s="8" customFormat="1" ht="19.7" customHeight="1">
      <c r="B45" s="17">
        <v>1</v>
      </c>
      <c r="C45" s="26" t="s">
        <v>2803</v>
      </c>
      <c r="D45" s="26" t="s">
        <v>2803</v>
      </c>
      <c r="E45" s="26" t="s">
        <v>6275</v>
      </c>
      <c r="F45" s="26">
        <v>1</v>
      </c>
      <c r="G45" s="26">
        <v>2200</v>
      </c>
      <c r="H45" s="118">
        <f t="shared" si="0"/>
        <v>2200</v>
      </c>
      <c r="I45" s="18"/>
      <c r="J45" s="26" t="s">
        <v>6235</v>
      </c>
      <c r="K45" s="18"/>
      <c r="L45" s="18"/>
      <c r="M45" s="30"/>
      <c r="N45" s="17"/>
      <c r="O45" s="18"/>
      <c r="P45" s="30"/>
      <c r="Q45" s="23"/>
    </row>
    <row r="46" spans="2:17" s="8" customFormat="1" ht="19.7" customHeight="1">
      <c r="B46" s="17">
        <v>1</v>
      </c>
      <c r="C46" s="26" t="s">
        <v>2803</v>
      </c>
      <c r="D46" s="26" t="s">
        <v>2803</v>
      </c>
      <c r="E46" s="26" t="s">
        <v>6276</v>
      </c>
      <c r="F46" s="26">
        <v>1</v>
      </c>
      <c r="G46" s="26">
        <v>2460</v>
      </c>
      <c r="H46" s="118">
        <f t="shared" si="0"/>
        <v>2460</v>
      </c>
      <c r="I46" s="18"/>
      <c r="J46" s="26" t="s">
        <v>6235</v>
      </c>
      <c r="K46" s="18"/>
      <c r="L46" s="17"/>
      <c r="M46" s="30"/>
      <c r="N46" s="17"/>
      <c r="O46" s="29"/>
      <c r="P46" s="29"/>
      <c r="Q46" s="23"/>
    </row>
    <row r="47" spans="2:17" s="8" customFormat="1" ht="19.7" customHeight="1">
      <c r="B47" s="17">
        <v>1</v>
      </c>
      <c r="C47" s="26" t="s">
        <v>2803</v>
      </c>
      <c r="D47" s="26" t="s">
        <v>2803</v>
      </c>
      <c r="E47" s="26" t="s">
        <v>6277</v>
      </c>
      <c r="F47" s="26">
        <v>1</v>
      </c>
      <c r="G47" s="26">
        <v>1520</v>
      </c>
      <c r="H47" s="118">
        <f t="shared" si="0"/>
        <v>1520</v>
      </c>
      <c r="I47" s="18"/>
      <c r="J47" s="26" t="s">
        <v>6278</v>
      </c>
      <c r="K47" s="18"/>
      <c r="L47" s="17"/>
      <c r="M47" s="30"/>
      <c r="N47" s="17"/>
      <c r="O47" s="29"/>
      <c r="P47" s="29"/>
      <c r="Q47" s="23"/>
    </row>
    <row r="48" spans="2:17" s="8" customFormat="1" ht="19.7" customHeight="1">
      <c r="B48" s="17">
        <v>1</v>
      </c>
      <c r="C48" s="26" t="s">
        <v>6279</v>
      </c>
      <c r="D48" s="26" t="s">
        <v>2803</v>
      </c>
      <c r="E48" s="26" t="s">
        <v>6280</v>
      </c>
      <c r="F48" s="26">
        <v>1</v>
      </c>
      <c r="G48" s="26">
        <v>348</v>
      </c>
      <c r="H48" s="118">
        <f t="shared" si="0"/>
        <v>348</v>
      </c>
      <c r="I48" s="18"/>
      <c r="J48" s="26" t="s">
        <v>6281</v>
      </c>
      <c r="K48" s="25"/>
      <c r="L48" s="17"/>
      <c r="M48" s="30"/>
      <c r="N48" s="17"/>
      <c r="O48" s="29"/>
      <c r="P48" s="29"/>
      <c r="Q48" s="23"/>
    </row>
    <row r="49" spans="2:17" s="8" customFormat="1" ht="19.7" customHeight="1">
      <c r="B49" s="17">
        <v>1</v>
      </c>
      <c r="C49" s="26" t="s">
        <v>2803</v>
      </c>
      <c r="D49" s="26" t="s">
        <v>2803</v>
      </c>
      <c r="E49" s="26" t="s">
        <v>6282</v>
      </c>
      <c r="F49" s="26">
        <v>2</v>
      </c>
      <c r="G49" s="26">
        <v>1406</v>
      </c>
      <c r="H49" s="118">
        <f t="shared" si="0"/>
        <v>2812</v>
      </c>
      <c r="I49" s="18"/>
      <c r="J49" s="26" t="s">
        <v>6283</v>
      </c>
      <c r="K49" s="25"/>
      <c r="L49" s="17"/>
      <c r="M49" s="30"/>
      <c r="N49" s="17"/>
      <c r="O49" s="110"/>
      <c r="P49" s="110"/>
      <c r="Q49" s="23"/>
    </row>
    <row r="50" spans="2:17" s="8" customFormat="1" ht="19.7" customHeight="1">
      <c r="B50" s="17">
        <v>1</v>
      </c>
      <c r="C50" s="26" t="s">
        <v>6224</v>
      </c>
      <c r="D50" s="26" t="s">
        <v>2803</v>
      </c>
      <c r="E50" s="26" t="s">
        <v>6284</v>
      </c>
      <c r="F50" s="26">
        <v>1</v>
      </c>
      <c r="G50" s="26">
        <v>1899</v>
      </c>
      <c r="H50" s="118">
        <f t="shared" si="0"/>
        <v>1899</v>
      </c>
      <c r="I50" s="18"/>
      <c r="J50" s="26" t="s">
        <v>6285</v>
      </c>
      <c r="K50" s="18"/>
      <c r="L50" s="17"/>
      <c r="M50" s="30"/>
      <c r="N50" s="17"/>
      <c r="O50" s="29"/>
      <c r="P50" s="29"/>
      <c r="Q50" s="23"/>
    </row>
    <row r="51" spans="2:17" s="8" customFormat="1" ht="19.7" customHeight="1">
      <c r="B51" s="17">
        <v>1</v>
      </c>
      <c r="C51" s="26" t="s">
        <v>6224</v>
      </c>
      <c r="D51" s="26" t="s">
        <v>2803</v>
      </c>
      <c r="E51" s="26" t="s">
        <v>6286</v>
      </c>
      <c r="F51" s="26">
        <v>1</v>
      </c>
      <c r="G51" s="26">
        <v>2126</v>
      </c>
      <c r="H51" s="118">
        <f t="shared" si="0"/>
        <v>2126</v>
      </c>
      <c r="I51" s="18"/>
      <c r="J51" s="26" t="s">
        <v>6285</v>
      </c>
      <c r="K51" s="18"/>
      <c r="L51" s="18"/>
      <c r="M51" s="30"/>
      <c r="N51" s="17"/>
      <c r="O51" s="18"/>
      <c r="P51" s="30"/>
      <c r="Q51" s="23"/>
    </row>
    <row r="52" spans="2:17" s="8" customFormat="1" ht="19.7" customHeight="1">
      <c r="B52" s="17">
        <v>1</v>
      </c>
      <c r="C52" s="26" t="s">
        <v>6224</v>
      </c>
      <c r="D52" s="26" t="s">
        <v>2803</v>
      </c>
      <c r="E52" s="26" t="s">
        <v>6287</v>
      </c>
      <c r="F52" s="26">
        <v>1</v>
      </c>
      <c r="G52" s="26">
        <v>1655</v>
      </c>
      <c r="H52" s="118">
        <f t="shared" si="0"/>
        <v>1655</v>
      </c>
      <c r="I52" s="18"/>
      <c r="J52" s="26" t="s">
        <v>6288</v>
      </c>
      <c r="K52" s="18"/>
      <c r="L52" s="17"/>
      <c r="M52" s="30"/>
      <c r="N52" s="17"/>
      <c r="O52" s="29"/>
      <c r="P52" s="29"/>
      <c r="Q52" s="23"/>
    </row>
    <row r="53" spans="2:17" s="8" customFormat="1" ht="19.7" customHeight="1">
      <c r="B53" s="17">
        <v>1</v>
      </c>
      <c r="C53" s="26" t="s">
        <v>2803</v>
      </c>
      <c r="D53" s="26" t="s">
        <v>2803</v>
      </c>
      <c r="E53" s="26" t="s">
        <v>6289</v>
      </c>
      <c r="F53" s="26">
        <v>1</v>
      </c>
      <c r="G53" s="26">
        <v>620</v>
      </c>
      <c r="H53" s="118">
        <f t="shared" si="0"/>
        <v>620</v>
      </c>
      <c r="I53" s="18"/>
      <c r="J53" s="26" t="s">
        <v>3740</v>
      </c>
      <c r="K53" s="18"/>
      <c r="L53" s="17"/>
      <c r="M53" s="30"/>
      <c r="N53" s="17"/>
      <c r="O53" s="29"/>
      <c r="P53" s="29"/>
      <c r="Q53" s="23"/>
    </row>
    <row r="54" spans="2:17" s="8" customFormat="1" ht="19.7" customHeight="1">
      <c r="B54" s="17">
        <v>1</v>
      </c>
      <c r="C54" s="26" t="s">
        <v>2803</v>
      </c>
      <c r="D54" s="26" t="s">
        <v>2803</v>
      </c>
      <c r="E54" s="26" t="s">
        <v>6290</v>
      </c>
      <c r="F54" s="26">
        <v>4</v>
      </c>
      <c r="G54" s="26">
        <v>504</v>
      </c>
      <c r="H54" s="118">
        <f t="shared" si="0"/>
        <v>2016</v>
      </c>
      <c r="I54" s="18"/>
      <c r="J54" s="26" t="s">
        <v>6291</v>
      </c>
      <c r="K54" s="18"/>
      <c r="L54" s="17"/>
      <c r="M54" s="30"/>
      <c r="N54" s="17"/>
      <c r="O54" s="29"/>
      <c r="P54" s="29"/>
      <c r="Q54" s="23"/>
    </row>
    <row r="55" spans="2:17" s="8" customFormat="1" ht="19.7" customHeight="1">
      <c r="B55" s="17">
        <v>1</v>
      </c>
      <c r="C55" s="26" t="s">
        <v>6292</v>
      </c>
      <c r="D55" s="26" t="s">
        <v>2803</v>
      </c>
      <c r="E55" s="26" t="s">
        <v>6293</v>
      </c>
      <c r="F55" s="26">
        <v>4</v>
      </c>
      <c r="G55" s="26">
        <v>662</v>
      </c>
      <c r="H55" s="118">
        <f t="shared" si="0"/>
        <v>2648</v>
      </c>
      <c r="I55" s="18"/>
      <c r="J55" s="26" t="s">
        <v>6294</v>
      </c>
      <c r="K55" s="18"/>
      <c r="L55" s="18"/>
      <c r="M55" s="30"/>
      <c r="N55" s="17"/>
      <c r="O55" s="18"/>
      <c r="P55" s="30"/>
      <c r="Q55" s="23"/>
    </row>
    <row r="56" spans="2:17" s="8" customFormat="1" ht="19.7" customHeight="1">
      <c r="B56" s="17">
        <v>1</v>
      </c>
      <c r="C56" s="26" t="s">
        <v>2803</v>
      </c>
      <c r="D56" s="26" t="s">
        <v>2803</v>
      </c>
      <c r="E56" s="26" t="s">
        <v>6295</v>
      </c>
      <c r="F56" s="26">
        <v>50</v>
      </c>
      <c r="G56" s="26">
        <v>35</v>
      </c>
      <c r="H56" s="118">
        <f t="shared" si="0"/>
        <v>1750</v>
      </c>
      <c r="I56" s="18"/>
      <c r="J56" s="26" t="s">
        <v>5814</v>
      </c>
      <c r="K56" s="18"/>
      <c r="L56" s="17"/>
      <c r="M56" s="30"/>
      <c r="N56" s="17"/>
      <c r="O56" s="29"/>
      <c r="P56" s="29"/>
      <c r="Q56" s="23"/>
    </row>
    <row r="57" spans="2:17" s="8" customFormat="1" ht="19.7" customHeight="1">
      <c r="B57" s="17">
        <v>1</v>
      </c>
      <c r="C57" s="26" t="s">
        <v>2803</v>
      </c>
      <c r="D57" s="26" t="s">
        <v>2803</v>
      </c>
      <c r="E57" s="26" t="s">
        <v>6296</v>
      </c>
      <c r="F57" s="26">
        <v>1</v>
      </c>
      <c r="G57" s="26">
        <v>3078</v>
      </c>
      <c r="H57" s="118">
        <f t="shared" si="0"/>
        <v>3078</v>
      </c>
      <c r="I57" s="18"/>
      <c r="J57" s="26" t="s">
        <v>5814</v>
      </c>
      <c r="K57" s="24"/>
      <c r="L57" s="17"/>
      <c r="M57" s="30"/>
      <c r="N57" s="17"/>
      <c r="O57" s="110"/>
      <c r="P57" s="29"/>
      <c r="Q57" s="23"/>
    </row>
    <row r="58" spans="2:17" s="8" customFormat="1" ht="19.7" customHeight="1">
      <c r="B58" s="17">
        <v>1</v>
      </c>
      <c r="C58" s="26" t="s">
        <v>2803</v>
      </c>
      <c r="D58" s="26" t="s">
        <v>2803</v>
      </c>
      <c r="E58" s="26" t="s">
        <v>6297</v>
      </c>
      <c r="F58" s="26">
        <v>130</v>
      </c>
      <c r="G58" s="26">
        <v>69</v>
      </c>
      <c r="H58" s="118">
        <f t="shared" si="0"/>
        <v>8970</v>
      </c>
      <c r="I58" s="33"/>
      <c r="J58" s="26" t="s">
        <v>5810</v>
      </c>
      <c r="K58" s="33"/>
      <c r="L58" s="17"/>
      <c r="M58" s="30"/>
      <c r="N58" s="17"/>
      <c r="O58" s="29"/>
      <c r="P58" s="29"/>
      <c r="Q58" s="23"/>
    </row>
    <row r="59" spans="2:17" s="8" customFormat="1" ht="19.7" customHeight="1">
      <c r="B59" s="17">
        <v>1</v>
      </c>
      <c r="C59" s="26" t="s">
        <v>2803</v>
      </c>
      <c r="D59" s="26" t="s">
        <v>2803</v>
      </c>
      <c r="E59" s="26" t="s">
        <v>6298</v>
      </c>
      <c r="F59" s="26">
        <v>2</v>
      </c>
      <c r="G59" s="26">
        <v>550</v>
      </c>
      <c r="H59" s="118">
        <f t="shared" si="0"/>
        <v>1100</v>
      </c>
      <c r="I59" s="33"/>
      <c r="J59" s="26" t="s">
        <v>6299</v>
      </c>
      <c r="K59" s="33"/>
      <c r="L59" s="17"/>
      <c r="M59" s="30"/>
      <c r="N59" s="17"/>
      <c r="O59" s="29"/>
      <c r="P59" s="29"/>
      <c r="Q59" s="23"/>
    </row>
    <row r="60" spans="2:17" s="8" customFormat="1" ht="19.7" customHeight="1">
      <c r="B60" s="17">
        <v>1</v>
      </c>
      <c r="C60" s="26" t="s">
        <v>2803</v>
      </c>
      <c r="D60" s="26" t="s">
        <v>2803</v>
      </c>
      <c r="E60" s="26" t="s">
        <v>6300</v>
      </c>
      <c r="F60" s="26">
        <v>13</v>
      </c>
      <c r="G60" s="26">
        <v>480</v>
      </c>
      <c r="H60" s="118">
        <f t="shared" si="0"/>
        <v>6240</v>
      </c>
      <c r="I60" s="18"/>
      <c r="J60" s="26" t="s">
        <v>6299</v>
      </c>
      <c r="K60" s="25"/>
      <c r="L60" s="17"/>
      <c r="M60" s="30"/>
      <c r="N60" s="17"/>
      <c r="O60" s="29"/>
      <c r="P60" s="29"/>
      <c r="Q60" s="23"/>
    </row>
    <row r="61" spans="2:17" s="8" customFormat="1" ht="19.7" customHeight="1">
      <c r="B61" s="17">
        <v>1</v>
      </c>
      <c r="C61" s="26" t="s">
        <v>2803</v>
      </c>
      <c r="D61" s="26" t="s">
        <v>2803</v>
      </c>
      <c r="E61" s="26" t="s">
        <v>6301</v>
      </c>
      <c r="F61" s="26">
        <v>10</v>
      </c>
      <c r="G61" s="26">
        <v>230</v>
      </c>
      <c r="H61" s="118">
        <f t="shared" si="0"/>
        <v>2300</v>
      </c>
      <c r="I61" s="18"/>
      <c r="J61" s="26" t="s">
        <v>6299</v>
      </c>
      <c r="K61" s="25"/>
      <c r="L61" s="17"/>
      <c r="M61" s="30"/>
      <c r="N61" s="17"/>
      <c r="O61" s="29"/>
      <c r="P61" s="29"/>
      <c r="Q61" s="23"/>
    </row>
    <row r="62" spans="2:17" s="8" customFormat="1" ht="19.7" customHeight="1">
      <c r="B62" s="17">
        <v>1</v>
      </c>
      <c r="C62" s="26" t="s">
        <v>2803</v>
      </c>
      <c r="D62" s="26" t="s">
        <v>2803</v>
      </c>
      <c r="E62" s="26" t="s">
        <v>6302</v>
      </c>
      <c r="F62" s="26">
        <v>2</v>
      </c>
      <c r="G62" s="26">
        <v>190</v>
      </c>
      <c r="H62" s="118">
        <f t="shared" si="0"/>
        <v>380</v>
      </c>
      <c r="I62" s="18"/>
      <c r="J62" s="26" t="s">
        <v>6299</v>
      </c>
      <c r="K62" s="25"/>
      <c r="L62" s="18"/>
      <c r="M62" s="30"/>
      <c r="N62" s="17"/>
      <c r="O62" s="18"/>
      <c r="P62" s="30"/>
      <c r="Q62" s="23"/>
    </row>
    <row r="63" spans="2:17" s="8" customFormat="1" ht="19.7" customHeight="1">
      <c r="B63" s="17">
        <v>1</v>
      </c>
      <c r="C63" s="26" t="s">
        <v>2803</v>
      </c>
      <c r="D63" s="26" t="s">
        <v>2803</v>
      </c>
      <c r="E63" s="26" t="s">
        <v>6303</v>
      </c>
      <c r="F63" s="26">
        <v>4</v>
      </c>
      <c r="G63" s="26">
        <v>190</v>
      </c>
      <c r="H63" s="118">
        <f t="shared" si="0"/>
        <v>760</v>
      </c>
      <c r="I63" s="18"/>
      <c r="J63" s="26" t="s">
        <v>6299</v>
      </c>
      <c r="K63" s="18"/>
      <c r="L63" s="17"/>
      <c r="M63" s="30"/>
      <c r="N63" s="17"/>
      <c r="O63" s="29"/>
      <c r="P63" s="29"/>
      <c r="Q63" s="23"/>
    </row>
    <row r="64" spans="2:17" s="8" customFormat="1" ht="19.7" customHeight="1">
      <c r="B64" s="17">
        <v>1</v>
      </c>
      <c r="C64" s="26" t="s">
        <v>2803</v>
      </c>
      <c r="D64" s="26" t="s">
        <v>2803</v>
      </c>
      <c r="E64" s="26" t="s">
        <v>6304</v>
      </c>
      <c r="F64" s="26">
        <v>4</v>
      </c>
      <c r="G64" s="26">
        <v>190</v>
      </c>
      <c r="H64" s="118">
        <f t="shared" si="0"/>
        <v>760</v>
      </c>
      <c r="I64" s="18"/>
      <c r="J64" s="26" t="s">
        <v>6299</v>
      </c>
      <c r="K64" s="18"/>
      <c r="L64" s="18"/>
      <c r="M64" s="30"/>
      <c r="N64" s="17"/>
      <c r="O64" s="18"/>
      <c r="P64" s="30"/>
      <c r="Q64" s="23"/>
    </row>
    <row r="65" spans="2:17" s="8" customFormat="1" ht="19.7" customHeight="1">
      <c r="B65" s="17">
        <v>1</v>
      </c>
      <c r="C65" s="26" t="s">
        <v>2803</v>
      </c>
      <c r="D65" s="26" t="s">
        <v>2803</v>
      </c>
      <c r="E65" s="26" t="s">
        <v>6305</v>
      </c>
      <c r="F65" s="26">
        <v>2</v>
      </c>
      <c r="G65" s="26">
        <v>190</v>
      </c>
      <c r="H65" s="118">
        <f t="shared" si="0"/>
        <v>380</v>
      </c>
      <c r="I65" s="18"/>
      <c r="J65" s="26" t="s">
        <v>6299</v>
      </c>
      <c r="K65" s="18"/>
      <c r="L65" s="17"/>
      <c r="M65" s="30"/>
      <c r="N65" s="17"/>
      <c r="O65" s="29"/>
      <c r="P65" s="29"/>
      <c r="Q65" s="23"/>
    </row>
    <row r="66" spans="2:17" s="8" customFormat="1" ht="19.7" customHeight="1">
      <c r="B66" s="17">
        <v>1</v>
      </c>
      <c r="C66" s="26" t="s">
        <v>2803</v>
      </c>
      <c r="D66" s="26" t="s">
        <v>2803</v>
      </c>
      <c r="E66" s="26" t="s">
        <v>6306</v>
      </c>
      <c r="F66" s="26">
        <v>4</v>
      </c>
      <c r="G66" s="26">
        <v>190</v>
      </c>
      <c r="H66" s="118">
        <f t="shared" si="0"/>
        <v>760</v>
      </c>
      <c r="I66" s="18"/>
      <c r="J66" s="26" t="s">
        <v>6299</v>
      </c>
      <c r="K66" s="24"/>
      <c r="L66" s="17"/>
      <c r="M66" s="30"/>
      <c r="N66" s="17"/>
      <c r="O66" s="110"/>
      <c r="P66" s="29"/>
      <c r="Q66" s="23"/>
    </row>
    <row r="67" spans="2:17" s="8" customFormat="1" ht="19.7" customHeight="1">
      <c r="B67" s="17">
        <v>1</v>
      </c>
      <c r="C67" s="26" t="s">
        <v>2803</v>
      </c>
      <c r="D67" s="26" t="s">
        <v>2803</v>
      </c>
      <c r="E67" s="26" t="s">
        <v>6307</v>
      </c>
      <c r="F67" s="26">
        <v>4</v>
      </c>
      <c r="G67" s="26">
        <v>190</v>
      </c>
      <c r="H67" s="118">
        <f t="shared" si="0"/>
        <v>760</v>
      </c>
      <c r="I67" s="33"/>
      <c r="J67" s="26" t="s">
        <v>6299</v>
      </c>
      <c r="K67" s="33"/>
      <c r="L67" s="17"/>
      <c r="M67" s="30"/>
      <c r="N67" s="17"/>
      <c r="O67" s="29"/>
      <c r="P67" s="29"/>
      <c r="Q67" s="23"/>
    </row>
    <row r="68" spans="2:17" s="8" customFormat="1" ht="19.7" customHeight="1">
      <c r="B68" s="17">
        <v>1</v>
      </c>
      <c r="C68" s="26" t="s">
        <v>2803</v>
      </c>
      <c r="D68" s="26" t="s">
        <v>2803</v>
      </c>
      <c r="E68" s="26" t="s">
        <v>6308</v>
      </c>
      <c r="F68" s="26">
        <v>1</v>
      </c>
      <c r="G68" s="26">
        <v>830</v>
      </c>
      <c r="H68" s="118">
        <f t="shared" si="0"/>
        <v>830</v>
      </c>
      <c r="I68" s="33"/>
      <c r="J68" s="26" t="s">
        <v>6309</v>
      </c>
      <c r="K68" s="33"/>
      <c r="L68" s="17"/>
      <c r="M68" s="30"/>
      <c r="N68" s="17"/>
      <c r="O68" s="29"/>
      <c r="P68" s="29"/>
      <c r="Q68" s="23"/>
    </row>
    <row r="69" spans="2:17" s="8" customFormat="1" ht="19.7" customHeight="1">
      <c r="B69" s="17">
        <v>1</v>
      </c>
      <c r="C69" s="26" t="s">
        <v>2803</v>
      </c>
      <c r="D69" s="26" t="s">
        <v>2803</v>
      </c>
      <c r="E69" s="26" t="s">
        <v>6310</v>
      </c>
      <c r="F69" s="26">
        <v>1</v>
      </c>
      <c r="G69" s="26">
        <v>1260</v>
      </c>
      <c r="H69" s="118">
        <f t="shared" si="0"/>
        <v>1260</v>
      </c>
      <c r="I69" s="18"/>
      <c r="J69" s="26" t="s">
        <v>6311</v>
      </c>
      <c r="K69" s="25"/>
      <c r="L69" s="17"/>
      <c r="M69" s="30"/>
      <c r="N69" s="17"/>
      <c r="O69" s="29"/>
      <c r="P69" s="29"/>
      <c r="Q69" s="23"/>
    </row>
    <row r="70" spans="2:17" s="8" customFormat="1" ht="19.7" customHeight="1">
      <c r="B70" s="17">
        <v>1</v>
      </c>
      <c r="C70" s="26" t="s">
        <v>2803</v>
      </c>
      <c r="D70" s="26" t="s">
        <v>2803</v>
      </c>
      <c r="E70" s="26" t="s">
        <v>6312</v>
      </c>
      <c r="F70" s="26">
        <v>1</v>
      </c>
      <c r="G70" s="26">
        <v>760</v>
      </c>
      <c r="H70" s="118">
        <f t="shared" si="0"/>
        <v>760</v>
      </c>
      <c r="I70" s="18"/>
      <c r="J70" s="26" t="s">
        <v>6311</v>
      </c>
      <c r="K70" s="25"/>
      <c r="L70" s="17"/>
      <c r="M70" s="30"/>
      <c r="N70" s="17"/>
      <c r="O70" s="29"/>
      <c r="P70" s="29"/>
      <c r="Q70" s="23"/>
    </row>
    <row r="71" spans="2:17" s="8" customFormat="1" ht="19.7" customHeight="1">
      <c r="B71" s="17">
        <v>1</v>
      </c>
      <c r="C71" s="26" t="s">
        <v>6313</v>
      </c>
      <c r="D71" s="26" t="s">
        <v>2803</v>
      </c>
      <c r="E71" s="24">
        <v>51202</v>
      </c>
      <c r="F71" s="26">
        <v>2</v>
      </c>
      <c r="G71" s="26">
        <v>648</v>
      </c>
      <c r="H71" s="118">
        <f t="shared" si="0"/>
        <v>1296</v>
      </c>
      <c r="I71" s="18"/>
      <c r="J71" s="26" t="s">
        <v>6314</v>
      </c>
      <c r="K71" s="25"/>
      <c r="L71" s="18"/>
      <c r="M71" s="30"/>
      <c r="N71" s="17"/>
      <c r="O71" s="18"/>
      <c r="P71" s="30"/>
      <c r="Q71" s="23"/>
    </row>
    <row r="72" spans="2:17" s="8" customFormat="1" ht="19.7" customHeight="1">
      <c r="B72" s="17">
        <v>1</v>
      </c>
      <c r="C72" s="26" t="s">
        <v>2803</v>
      </c>
      <c r="D72" s="26" t="s">
        <v>2803</v>
      </c>
      <c r="E72" s="26" t="s">
        <v>6315</v>
      </c>
      <c r="F72" s="26">
        <v>1</v>
      </c>
      <c r="G72" s="26">
        <v>240</v>
      </c>
      <c r="H72" s="118">
        <f t="shared" si="0"/>
        <v>240</v>
      </c>
      <c r="I72" s="18"/>
      <c r="J72" s="26" t="s">
        <v>6316</v>
      </c>
      <c r="K72" s="18"/>
      <c r="L72" s="17"/>
      <c r="M72" s="30"/>
      <c r="N72" s="17"/>
      <c r="O72" s="29"/>
      <c r="P72" s="29"/>
      <c r="Q72" s="23"/>
    </row>
    <row r="73" spans="2:17" s="8" customFormat="1" ht="19.7" customHeight="1">
      <c r="B73" s="17">
        <v>1</v>
      </c>
      <c r="C73" s="26" t="s">
        <v>2803</v>
      </c>
      <c r="D73" s="26" t="s">
        <v>2803</v>
      </c>
      <c r="E73" s="26" t="s">
        <v>6317</v>
      </c>
      <c r="F73" s="26">
        <v>1</v>
      </c>
      <c r="G73" s="26">
        <v>1901</v>
      </c>
      <c r="H73" s="118">
        <f t="shared" si="0"/>
        <v>1901</v>
      </c>
      <c r="I73" s="18"/>
      <c r="J73" s="26" t="s">
        <v>6318</v>
      </c>
      <c r="K73" s="18"/>
      <c r="L73" s="18"/>
      <c r="M73" s="30"/>
      <c r="N73" s="17"/>
      <c r="O73" s="18"/>
      <c r="P73" s="30"/>
      <c r="Q73" s="23"/>
    </row>
    <row r="74" spans="2:17" s="8" customFormat="1" ht="19.7" customHeight="1">
      <c r="B74" s="17">
        <v>1</v>
      </c>
      <c r="C74" s="26" t="s">
        <v>6272</v>
      </c>
      <c r="D74" s="26" t="s">
        <v>2803</v>
      </c>
      <c r="E74" s="26" t="s">
        <v>6319</v>
      </c>
      <c r="F74" s="26">
        <v>1</v>
      </c>
      <c r="G74" s="26">
        <v>9354</v>
      </c>
      <c r="H74" s="118">
        <f t="shared" si="0"/>
        <v>9354</v>
      </c>
      <c r="I74" s="18"/>
      <c r="J74" s="26" t="s">
        <v>6320</v>
      </c>
      <c r="K74" s="18"/>
      <c r="L74" s="17"/>
      <c r="M74" s="30"/>
      <c r="N74" s="17"/>
      <c r="O74" s="29"/>
      <c r="P74" s="29"/>
      <c r="Q74" s="23"/>
    </row>
    <row r="75" spans="2:17" s="8" customFormat="1" ht="19.7" customHeight="1">
      <c r="B75" s="17">
        <v>1</v>
      </c>
      <c r="C75" s="26" t="s">
        <v>6321</v>
      </c>
      <c r="D75" s="26" t="s">
        <v>2803</v>
      </c>
      <c r="E75" s="26" t="s">
        <v>6322</v>
      </c>
      <c r="F75" s="26">
        <v>1</v>
      </c>
      <c r="G75" s="26">
        <v>778</v>
      </c>
      <c r="H75" s="118">
        <f t="shared" si="0"/>
        <v>778</v>
      </c>
      <c r="I75" s="18"/>
      <c r="J75" s="26" t="s">
        <v>6323</v>
      </c>
      <c r="K75" s="24"/>
      <c r="L75" s="17"/>
      <c r="M75" s="30"/>
      <c r="N75" s="17"/>
      <c r="O75" s="110"/>
      <c r="P75" s="29"/>
      <c r="Q75" s="23"/>
    </row>
    <row r="76" spans="2:17" s="8" customFormat="1" ht="19.7" customHeight="1">
      <c r="B76" s="17">
        <v>1</v>
      </c>
      <c r="C76" s="26" t="s">
        <v>6321</v>
      </c>
      <c r="D76" s="26" t="s">
        <v>2803</v>
      </c>
      <c r="E76" s="26" t="s">
        <v>6324</v>
      </c>
      <c r="F76" s="26">
        <v>1</v>
      </c>
      <c r="G76" s="26">
        <v>770</v>
      </c>
      <c r="H76" s="118">
        <f t="shared" ref="H76:H137" si="1">F76*G76</f>
        <v>770</v>
      </c>
      <c r="I76" s="33"/>
      <c r="J76" s="26" t="s">
        <v>6323</v>
      </c>
      <c r="K76" s="33"/>
      <c r="L76" s="17"/>
      <c r="M76" s="30"/>
      <c r="N76" s="17"/>
      <c r="O76" s="29"/>
      <c r="P76" s="29"/>
      <c r="Q76" s="23"/>
    </row>
    <row r="77" spans="2:17" s="8" customFormat="1" ht="19.7" customHeight="1">
      <c r="B77" s="17">
        <v>1</v>
      </c>
      <c r="C77" s="26" t="s">
        <v>6321</v>
      </c>
      <c r="D77" s="26" t="s">
        <v>2803</v>
      </c>
      <c r="E77" s="26" t="s">
        <v>6325</v>
      </c>
      <c r="F77" s="26">
        <v>1</v>
      </c>
      <c r="G77" s="26">
        <v>5508</v>
      </c>
      <c r="H77" s="118">
        <f t="shared" si="1"/>
        <v>5508</v>
      </c>
      <c r="I77" s="33"/>
      <c r="J77" s="26" t="s">
        <v>6323</v>
      </c>
      <c r="K77" s="33"/>
      <c r="L77" s="17"/>
      <c r="M77" s="30"/>
      <c r="N77" s="17"/>
      <c r="O77" s="29"/>
      <c r="P77" s="29"/>
      <c r="Q77" s="23"/>
    </row>
    <row r="78" spans="2:17" s="8" customFormat="1" ht="19.7" customHeight="1">
      <c r="B78" s="17">
        <v>1</v>
      </c>
      <c r="C78" s="26" t="s">
        <v>6326</v>
      </c>
      <c r="D78" s="26" t="s">
        <v>2803</v>
      </c>
      <c r="E78" s="26" t="s">
        <v>6327</v>
      </c>
      <c r="F78" s="26">
        <v>2</v>
      </c>
      <c r="G78" s="26">
        <v>631</v>
      </c>
      <c r="H78" s="118">
        <f t="shared" si="1"/>
        <v>1262</v>
      </c>
      <c r="I78" s="18"/>
      <c r="J78" s="26" t="s">
        <v>6328</v>
      </c>
      <c r="K78" s="25"/>
      <c r="L78" s="17"/>
      <c r="M78" s="30"/>
      <c r="N78" s="17"/>
      <c r="O78" s="29"/>
      <c r="P78" s="29"/>
      <c r="Q78" s="23"/>
    </row>
    <row r="79" spans="2:17" s="8" customFormat="1" ht="19.7" customHeight="1">
      <c r="B79" s="17">
        <v>1</v>
      </c>
      <c r="C79" s="26" t="s">
        <v>2803</v>
      </c>
      <c r="D79" s="26" t="s">
        <v>2803</v>
      </c>
      <c r="E79" s="26" t="s">
        <v>6329</v>
      </c>
      <c r="F79" s="26">
        <v>1</v>
      </c>
      <c r="G79" s="26">
        <v>350</v>
      </c>
      <c r="H79" s="118">
        <f t="shared" si="1"/>
        <v>350</v>
      </c>
      <c r="I79" s="18"/>
      <c r="J79" s="26" t="s">
        <v>6330</v>
      </c>
      <c r="K79" s="25"/>
      <c r="L79" s="17"/>
      <c r="M79" s="30"/>
      <c r="N79" s="17"/>
      <c r="O79" s="29"/>
      <c r="P79" s="29"/>
      <c r="Q79" s="23"/>
    </row>
    <row r="80" spans="2:17" s="8" customFormat="1" ht="19.7" customHeight="1">
      <c r="B80" s="17">
        <v>1</v>
      </c>
      <c r="C80" s="26" t="s">
        <v>2803</v>
      </c>
      <c r="D80" s="26" t="s">
        <v>2803</v>
      </c>
      <c r="E80" s="26" t="s">
        <v>6331</v>
      </c>
      <c r="F80" s="26">
        <v>1</v>
      </c>
      <c r="G80" s="26">
        <v>340</v>
      </c>
      <c r="H80" s="118">
        <f t="shared" si="1"/>
        <v>340</v>
      </c>
      <c r="I80" s="18"/>
      <c r="J80" s="26" t="s">
        <v>6332</v>
      </c>
      <c r="K80" s="25"/>
      <c r="L80" s="18"/>
      <c r="M80" s="30"/>
      <c r="N80" s="17"/>
      <c r="O80" s="18"/>
      <c r="P80" s="30"/>
      <c r="Q80" s="23"/>
    </row>
    <row r="81" spans="2:17" s="8" customFormat="1" ht="19.7" customHeight="1">
      <c r="B81" s="17">
        <v>1</v>
      </c>
      <c r="C81" s="26" t="s">
        <v>2803</v>
      </c>
      <c r="D81" s="26" t="s">
        <v>2803</v>
      </c>
      <c r="E81" s="26" t="s">
        <v>6333</v>
      </c>
      <c r="F81" s="26">
        <v>1</v>
      </c>
      <c r="G81" s="26">
        <v>5570</v>
      </c>
      <c r="H81" s="118">
        <f t="shared" si="1"/>
        <v>5570</v>
      </c>
      <c r="I81" s="18"/>
      <c r="J81" s="26" t="s">
        <v>6334</v>
      </c>
      <c r="K81" s="18"/>
      <c r="L81" s="17"/>
      <c r="M81" s="30"/>
      <c r="N81" s="17"/>
      <c r="O81" s="29"/>
      <c r="P81" s="29"/>
      <c r="Q81" s="23"/>
    </row>
    <row r="82" spans="2:17" s="8" customFormat="1" ht="19.7" customHeight="1">
      <c r="B82" s="17">
        <v>1</v>
      </c>
      <c r="C82" s="26" t="s">
        <v>6335</v>
      </c>
      <c r="D82" s="26" t="s">
        <v>2803</v>
      </c>
      <c r="E82" s="26" t="s">
        <v>6336</v>
      </c>
      <c r="F82" s="26">
        <v>1</v>
      </c>
      <c r="G82" s="26">
        <v>13351</v>
      </c>
      <c r="H82" s="118">
        <f t="shared" si="1"/>
        <v>13351</v>
      </c>
      <c r="I82" s="18"/>
      <c r="J82" s="26" t="s">
        <v>6337</v>
      </c>
      <c r="K82" s="18"/>
      <c r="L82" s="18"/>
      <c r="M82" s="30"/>
      <c r="N82" s="17"/>
      <c r="O82" s="18"/>
      <c r="P82" s="30"/>
      <c r="Q82" s="23"/>
    </row>
    <row r="83" spans="2:17" s="8" customFormat="1" ht="19.7" customHeight="1">
      <c r="B83" s="17">
        <v>1</v>
      </c>
      <c r="C83" s="320" t="s">
        <v>6338</v>
      </c>
      <c r="D83" s="1906" t="s">
        <v>1720</v>
      </c>
      <c r="E83" s="26" t="s">
        <v>6339</v>
      </c>
      <c r="F83" s="26">
        <v>1</v>
      </c>
      <c r="G83" s="26">
        <v>20600</v>
      </c>
      <c r="H83" s="118">
        <f t="shared" si="1"/>
        <v>20600</v>
      </c>
      <c r="I83" s="18"/>
      <c r="J83" s="26" t="s">
        <v>6340</v>
      </c>
      <c r="K83" s="18"/>
      <c r="L83" s="17"/>
      <c r="M83" s="30"/>
      <c r="N83" s="17"/>
      <c r="O83" s="29"/>
      <c r="P83" s="29"/>
      <c r="Q83" s="23"/>
    </row>
    <row r="84" spans="2:17" s="8" customFormat="1" ht="19.7" customHeight="1">
      <c r="B84" s="17">
        <v>1</v>
      </c>
      <c r="C84" s="320" t="s">
        <v>6338</v>
      </c>
      <c r="D84" s="1906" t="s">
        <v>1720</v>
      </c>
      <c r="E84" s="26" t="s">
        <v>6341</v>
      </c>
      <c r="F84" s="26">
        <v>1</v>
      </c>
      <c r="G84" s="118">
        <v>23000</v>
      </c>
      <c r="H84" s="118">
        <f t="shared" si="1"/>
        <v>23000</v>
      </c>
      <c r="I84" s="18"/>
      <c r="J84" s="26" t="s">
        <v>6342</v>
      </c>
      <c r="K84" s="24"/>
      <c r="L84" s="17"/>
      <c r="M84" s="30"/>
      <c r="N84" s="17"/>
      <c r="O84" s="110"/>
      <c r="P84" s="29"/>
      <c r="Q84" s="23"/>
    </row>
    <row r="85" spans="2:17" s="8" customFormat="1" ht="19.7" customHeight="1">
      <c r="B85" s="17">
        <v>1</v>
      </c>
      <c r="C85" s="320" t="s">
        <v>6338</v>
      </c>
      <c r="D85" s="1906" t="s">
        <v>1720</v>
      </c>
      <c r="E85" s="35" t="s">
        <v>6343</v>
      </c>
      <c r="F85" s="35">
        <v>1</v>
      </c>
      <c r="G85" s="35">
        <v>8300</v>
      </c>
      <c r="H85" s="118">
        <f t="shared" si="1"/>
        <v>8300</v>
      </c>
      <c r="I85" s="33"/>
      <c r="J85" s="35" t="s">
        <v>6344</v>
      </c>
      <c r="K85" s="33"/>
      <c r="L85" s="17"/>
      <c r="M85" s="30"/>
      <c r="N85" s="17"/>
      <c r="O85" s="29"/>
      <c r="P85" s="29"/>
      <c r="Q85" s="23"/>
    </row>
    <row r="86" spans="2:17" s="8" customFormat="1" ht="19.7" customHeight="1">
      <c r="B86" s="17">
        <v>1</v>
      </c>
      <c r="C86" s="320" t="s">
        <v>6338</v>
      </c>
      <c r="D86" s="1906" t="s">
        <v>1720</v>
      </c>
      <c r="E86" s="35" t="s">
        <v>6345</v>
      </c>
      <c r="F86" s="35">
        <v>1</v>
      </c>
      <c r="G86" s="35">
        <v>30500</v>
      </c>
      <c r="H86" s="118">
        <f t="shared" si="1"/>
        <v>30500</v>
      </c>
      <c r="I86" s="33"/>
      <c r="J86" s="35" t="s">
        <v>6346</v>
      </c>
      <c r="K86" s="33"/>
      <c r="L86" s="17"/>
      <c r="M86" s="30"/>
      <c r="N86" s="17"/>
      <c r="O86" s="29"/>
      <c r="P86" s="29"/>
      <c r="Q86" s="23"/>
    </row>
    <row r="87" spans="2:17" s="8" customFormat="1" ht="19.7" customHeight="1">
      <c r="B87" s="17">
        <v>1</v>
      </c>
      <c r="C87" s="320" t="s">
        <v>6338</v>
      </c>
      <c r="D87" s="1906" t="s">
        <v>1720</v>
      </c>
      <c r="E87" s="26" t="s">
        <v>6347</v>
      </c>
      <c r="F87" s="26">
        <v>1</v>
      </c>
      <c r="G87" s="26">
        <v>1530</v>
      </c>
      <c r="H87" s="118">
        <f t="shared" si="1"/>
        <v>1530</v>
      </c>
      <c r="I87" s="18"/>
      <c r="J87" s="26" t="s">
        <v>6348</v>
      </c>
      <c r="K87" s="25"/>
      <c r="L87" s="17"/>
      <c r="M87" s="30"/>
      <c r="N87" s="17"/>
      <c r="O87" s="29"/>
      <c r="P87" s="29"/>
      <c r="Q87" s="23"/>
    </row>
    <row r="88" spans="2:17" s="8" customFormat="1" ht="19.7" customHeight="1">
      <c r="B88" s="17">
        <v>1</v>
      </c>
      <c r="C88" s="1907" t="s">
        <v>6349</v>
      </c>
      <c r="D88" s="1906" t="s">
        <v>160</v>
      </c>
      <c r="E88" s="26" t="s">
        <v>6350</v>
      </c>
      <c r="F88" s="26">
        <v>1</v>
      </c>
      <c r="G88" s="26">
        <v>23280</v>
      </c>
      <c r="H88" s="118">
        <f t="shared" si="1"/>
        <v>23280</v>
      </c>
      <c r="I88" s="18"/>
      <c r="J88" s="26" t="s">
        <v>6351</v>
      </c>
      <c r="K88" s="25"/>
      <c r="L88" s="17"/>
      <c r="M88" s="30"/>
      <c r="N88" s="17"/>
      <c r="O88" s="29"/>
      <c r="P88" s="29"/>
      <c r="Q88" s="23"/>
    </row>
    <row r="89" spans="2:17" s="8" customFormat="1" ht="19.7" customHeight="1">
      <c r="B89" s="17">
        <v>1</v>
      </c>
      <c r="C89" s="1907" t="s">
        <v>6349</v>
      </c>
      <c r="D89" s="1906" t="s">
        <v>160</v>
      </c>
      <c r="E89" s="26" t="s">
        <v>6352</v>
      </c>
      <c r="F89" s="26">
        <v>1</v>
      </c>
      <c r="G89" s="118">
        <v>30240</v>
      </c>
      <c r="H89" s="118">
        <f t="shared" si="1"/>
        <v>30240</v>
      </c>
      <c r="I89" s="18"/>
      <c r="J89" s="26" t="s">
        <v>6353</v>
      </c>
      <c r="K89" s="25"/>
      <c r="L89" s="18"/>
      <c r="M89" s="30"/>
      <c r="N89" s="17"/>
      <c r="O89" s="18"/>
      <c r="P89" s="30"/>
      <c r="Q89" s="23"/>
    </row>
    <row r="90" spans="2:17" s="8" customFormat="1" ht="19.7" customHeight="1">
      <c r="B90" s="17">
        <v>1</v>
      </c>
      <c r="C90" s="1907" t="s">
        <v>6349</v>
      </c>
      <c r="D90" s="1906" t="s">
        <v>160</v>
      </c>
      <c r="E90" s="26" t="s">
        <v>6354</v>
      </c>
      <c r="F90" s="26">
        <v>1</v>
      </c>
      <c r="G90" s="26">
        <v>3600</v>
      </c>
      <c r="H90" s="118">
        <f t="shared" si="1"/>
        <v>3600</v>
      </c>
      <c r="I90" s="18"/>
      <c r="J90" s="26" t="s">
        <v>5949</v>
      </c>
      <c r="K90" s="25"/>
      <c r="L90" s="17"/>
      <c r="M90" s="30"/>
      <c r="N90" s="17"/>
      <c r="O90" s="29"/>
      <c r="P90" s="29"/>
      <c r="Q90" s="23"/>
    </row>
    <row r="91" spans="2:17" s="8" customFormat="1" ht="19.7" customHeight="1">
      <c r="B91" s="17">
        <v>1</v>
      </c>
      <c r="C91" s="1907" t="s">
        <v>6349</v>
      </c>
      <c r="D91" s="1906" t="s">
        <v>160</v>
      </c>
      <c r="E91" s="26" t="s">
        <v>6355</v>
      </c>
      <c r="F91" s="26">
        <v>1</v>
      </c>
      <c r="G91" s="118">
        <v>1280</v>
      </c>
      <c r="H91" s="118">
        <f t="shared" si="1"/>
        <v>1280</v>
      </c>
      <c r="I91" s="18"/>
      <c r="J91" s="26" t="s">
        <v>5947</v>
      </c>
      <c r="K91" s="25"/>
      <c r="L91" s="18"/>
      <c r="M91" s="30"/>
      <c r="N91" s="17"/>
      <c r="O91" s="18"/>
      <c r="P91" s="30"/>
      <c r="Q91" s="23"/>
    </row>
    <row r="92" spans="2:17" s="8" customFormat="1" ht="19.7" customHeight="1">
      <c r="B92" s="17">
        <v>1</v>
      </c>
      <c r="C92" s="1907" t="s">
        <v>6349</v>
      </c>
      <c r="D92" s="1906" t="s">
        <v>160</v>
      </c>
      <c r="E92" s="26" t="s">
        <v>6356</v>
      </c>
      <c r="F92" s="26">
        <v>1</v>
      </c>
      <c r="G92" s="26">
        <v>4960</v>
      </c>
      <c r="H92" s="118">
        <f t="shared" si="1"/>
        <v>4960</v>
      </c>
      <c r="I92" s="18"/>
      <c r="J92" s="26" t="s">
        <v>6357</v>
      </c>
      <c r="K92" s="25"/>
      <c r="L92" s="17"/>
      <c r="M92" s="30"/>
      <c r="N92" s="17"/>
      <c r="O92" s="29"/>
      <c r="P92" s="29"/>
      <c r="Q92" s="23"/>
    </row>
    <row r="93" spans="2:17" s="8" customFormat="1" ht="19.7" customHeight="1">
      <c r="B93" s="17">
        <v>1</v>
      </c>
      <c r="C93" s="26" t="s">
        <v>6358</v>
      </c>
      <c r="D93" s="17" t="s">
        <v>6359</v>
      </c>
      <c r="E93" s="26" t="s">
        <v>6360</v>
      </c>
      <c r="F93" s="26">
        <v>4</v>
      </c>
      <c r="G93" s="26">
        <v>120</v>
      </c>
      <c r="H93" s="118">
        <f t="shared" si="1"/>
        <v>480</v>
      </c>
      <c r="I93" s="18"/>
      <c r="J93" s="26" t="s">
        <v>6361</v>
      </c>
      <c r="K93" s="25"/>
      <c r="L93" s="18"/>
      <c r="M93" s="30"/>
      <c r="N93" s="17"/>
      <c r="O93" s="18"/>
      <c r="P93" s="30"/>
      <c r="Q93" s="23"/>
    </row>
    <row r="94" spans="2:17" s="8" customFormat="1" ht="19.7" customHeight="1">
      <c r="B94" s="17">
        <v>1</v>
      </c>
      <c r="C94" s="26" t="s">
        <v>2803</v>
      </c>
      <c r="D94" s="17" t="s">
        <v>6359</v>
      </c>
      <c r="E94" s="26" t="s">
        <v>6362</v>
      </c>
      <c r="F94" s="26">
        <v>80</v>
      </c>
      <c r="G94" s="26">
        <v>12</v>
      </c>
      <c r="H94" s="118">
        <f t="shared" si="1"/>
        <v>960</v>
      </c>
      <c r="I94" s="18"/>
      <c r="J94" s="26" t="s">
        <v>6363</v>
      </c>
      <c r="K94" s="25"/>
      <c r="L94" s="17"/>
      <c r="M94" s="30"/>
      <c r="N94" s="17"/>
      <c r="O94" s="29"/>
      <c r="P94" s="29"/>
      <c r="Q94" s="23"/>
    </row>
    <row r="95" spans="2:17" s="8" customFormat="1" ht="19.7" customHeight="1">
      <c r="B95" s="17">
        <v>1</v>
      </c>
      <c r="C95" s="26" t="s">
        <v>2803</v>
      </c>
      <c r="D95" s="17" t="s">
        <v>6359</v>
      </c>
      <c r="E95" s="26" t="s">
        <v>6364</v>
      </c>
      <c r="F95" s="26">
        <v>1</v>
      </c>
      <c r="G95" s="26">
        <v>2961</v>
      </c>
      <c r="H95" s="118">
        <f t="shared" si="1"/>
        <v>2961</v>
      </c>
      <c r="I95" s="18"/>
      <c r="J95" s="26" t="s">
        <v>6235</v>
      </c>
      <c r="K95" s="25"/>
      <c r="L95" s="18"/>
      <c r="M95" s="30"/>
      <c r="N95" s="17"/>
      <c r="O95" s="18"/>
      <c r="P95" s="30"/>
      <c r="Q95" s="23"/>
    </row>
    <row r="96" spans="2:17" s="8" customFormat="1" ht="19.7" customHeight="1">
      <c r="B96" s="17">
        <v>1</v>
      </c>
      <c r="C96" s="26" t="s">
        <v>2803</v>
      </c>
      <c r="D96" s="17" t="s">
        <v>6359</v>
      </c>
      <c r="E96" s="26" t="s">
        <v>6365</v>
      </c>
      <c r="F96" s="26">
        <v>1</v>
      </c>
      <c r="G96" s="26">
        <v>2800</v>
      </c>
      <c r="H96" s="118">
        <f t="shared" si="1"/>
        <v>2800</v>
      </c>
      <c r="I96" s="18"/>
      <c r="J96" s="26" t="s">
        <v>6235</v>
      </c>
      <c r="K96" s="25"/>
      <c r="L96" s="18"/>
      <c r="M96" s="30"/>
      <c r="N96" s="17"/>
      <c r="O96" s="18"/>
      <c r="P96" s="30"/>
      <c r="Q96" s="23"/>
    </row>
    <row r="97" spans="2:17" s="8" customFormat="1" ht="19.7" customHeight="1">
      <c r="B97" s="17">
        <v>1</v>
      </c>
      <c r="C97" s="26" t="s">
        <v>2803</v>
      </c>
      <c r="D97" s="17" t="s">
        <v>6359</v>
      </c>
      <c r="E97" s="26" t="s">
        <v>6366</v>
      </c>
      <c r="F97" s="26">
        <v>1</v>
      </c>
      <c r="G97" s="26">
        <v>3164</v>
      </c>
      <c r="H97" s="118">
        <f t="shared" si="1"/>
        <v>3164</v>
      </c>
      <c r="I97" s="18"/>
      <c r="J97" s="26" t="s">
        <v>6235</v>
      </c>
      <c r="K97" s="25"/>
      <c r="L97" s="17"/>
      <c r="M97" s="30"/>
      <c r="N97" s="17"/>
      <c r="O97" s="29"/>
      <c r="P97" s="29"/>
      <c r="Q97" s="23"/>
    </row>
    <row r="98" spans="2:17" s="8" customFormat="1" ht="19.7" customHeight="1">
      <c r="B98" s="17">
        <v>1</v>
      </c>
      <c r="C98" s="26" t="s">
        <v>2803</v>
      </c>
      <c r="D98" s="17" t="s">
        <v>6359</v>
      </c>
      <c r="E98" s="26" t="s">
        <v>6367</v>
      </c>
      <c r="F98" s="26">
        <v>1</v>
      </c>
      <c r="G98" s="26">
        <v>2652</v>
      </c>
      <c r="H98" s="118">
        <f t="shared" si="1"/>
        <v>2652</v>
      </c>
      <c r="I98" s="18"/>
      <c r="J98" s="26" t="s">
        <v>6248</v>
      </c>
      <c r="K98" s="25"/>
      <c r="L98" s="18"/>
      <c r="M98" s="30"/>
      <c r="N98" s="17"/>
      <c r="O98" s="18"/>
      <c r="P98" s="30"/>
      <c r="Q98" s="23"/>
    </row>
    <row r="99" spans="2:17" s="8" customFormat="1" ht="19.7" customHeight="1">
      <c r="B99" s="17">
        <v>1</v>
      </c>
      <c r="C99" s="26" t="s">
        <v>2803</v>
      </c>
      <c r="D99" s="17" t="s">
        <v>6359</v>
      </c>
      <c r="E99" s="26" t="s">
        <v>6368</v>
      </c>
      <c r="F99" s="26">
        <v>2</v>
      </c>
      <c r="G99" s="26">
        <v>1928</v>
      </c>
      <c r="H99" s="118">
        <f t="shared" si="1"/>
        <v>3856</v>
      </c>
      <c r="I99" s="18"/>
      <c r="J99" s="26" t="s">
        <v>6248</v>
      </c>
      <c r="K99" s="25"/>
      <c r="L99" s="18"/>
      <c r="M99" s="30"/>
      <c r="N99" s="17"/>
      <c r="O99" s="18"/>
      <c r="P99" s="30"/>
      <c r="Q99" s="23"/>
    </row>
    <row r="100" spans="2:17" s="8" customFormat="1" ht="19.7" customHeight="1">
      <c r="B100" s="17">
        <v>1</v>
      </c>
      <c r="C100" s="26" t="s">
        <v>2803</v>
      </c>
      <c r="D100" s="17" t="s">
        <v>6359</v>
      </c>
      <c r="E100" s="26" t="s">
        <v>6369</v>
      </c>
      <c r="F100" s="26">
        <v>3</v>
      </c>
      <c r="G100" s="26">
        <v>290</v>
      </c>
      <c r="H100" s="118">
        <f t="shared" si="1"/>
        <v>870</v>
      </c>
      <c r="I100" s="18"/>
      <c r="J100" s="26" t="s">
        <v>6370</v>
      </c>
      <c r="K100" s="25"/>
      <c r="L100" s="17"/>
      <c r="M100" s="30"/>
      <c r="N100" s="17"/>
      <c r="O100" s="29"/>
      <c r="P100" s="29"/>
      <c r="Q100" s="23"/>
    </row>
    <row r="101" spans="2:17" s="8" customFormat="1" ht="19.7" customHeight="1">
      <c r="B101" s="17">
        <v>1</v>
      </c>
      <c r="C101" s="26" t="s">
        <v>2803</v>
      </c>
      <c r="D101" s="17" t="s">
        <v>6359</v>
      </c>
      <c r="E101" s="26" t="s">
        <v>6369</v>
      </c>
      <c r="F101" s="26">
        <v>3</v>
      </c>
      <c r="G101" s="26">
        <v>290</v>
      </c>
      <c r="H101" s="118">
        <f t="shared" si="1"/>
        <v>870</v>
      </c>
      <c r="I101" s="18"/>
      <c r="J101" s="26" t="s">
        <v>6370</v>
      </c>
      <c r="K101" s="25"/>
      <c r="L101" s="18"/>
      <c r="M101" s="30"/>
      <c r="N101" s="17"/>
      <c r="O101" s="18"/>
      <c r="P101" s="30"/>
      <c r="Q101" s="23"/>
    </row>
    <row r="102" spans="2:17" s="8" customFormat="1" ht="19.7" customHeight="1">
      <c r="B102" s="17">
        <v>1</v>
      </c>
      <c r="C102" s="26" t="s">
        <v>2803</v>
      </c>
      <c r="D102" s="17" t="s">
        <v>6359</v>
      </c>
      <c r="E102" s="26" t="s">
        <v>6371</v>
      </c>
      <c r="F102" s="26">
        <v>1</v>
      </c>
      <c r="G102" s="26">
        <v>1980</v>
      </c>
      <c r="H102" s="118">
        <f t="shared" si="1"/>
        <v>1980</v>
      </c>
      <c r="I102" s="18"/>
      <c r="J102" s="26" t="s">
        <v>6372</v>
      </c>
      <c r="K102" s="25"/>
      <c r="L102" s="18"/>
      <c r="M102" s="30"/>
      <c r="N102" s="17"/>
      <c r="O102" s="18"/>
      <c r="P102" s="30"/>
      <c r="Q102" s="23"/>
    </row>
    <row r="103" spans="2:17" s="8" customFormat="1" ht="19.7" customHeight="1">
      <c r="B103" s="17">
        <v>1</v>
      </c>
      <c r="C103" s="26" t="s">
        <v>2803</v>
      </c>
      <c r="D103" s="17" t="s">
        <v>6359</v>
      </c>
      <c r="E103" s="26" t="s">
        <v>6373</v>
      </c>
      <c r="F103" s="26">
        <v>1</v>
      </c>
      <c r="G103" s="26">
        <v>1640</v>
      </c>
      <c r="H103" s="118">
        <f t="shared" si="1"/>
        <v>1640</v>
      </c>
      <c r="I103" s="18"/>
      <c r="J103" s="26" t="s">
        <v>6374</v>
      </c>
      <c r="K103" s="25"/>
      <c r="L103" s="17"/>
      <c r="M103" s="30"/>
      <c r="N103" s="17"/>
      <c r="O103" s="29"/>
      <c r="P103" s="29"/>
      <c r="Q103" s="23"/>
    </row>
    <row r="104" spans="2:17" s="8" customFormat="1" ht="19.7" customHeight="1">
      <c r="B104" s="17">
        <v>1</v>
      </c>
      <c r="C104" s="26" t="s">
        <v>2803</v>
      </c>
      <c r="D104" s="17" t="s">
        <v>6359</v>
      </c>
      <c r="E104" s="26" t="s">
        <v>6375</v>
      </c>
      <c r="F104" s="26">
        <v>1</v>
      </c>
      <c r="G104" s="26">
        <v>2520</v>
      </c>
      <c r="H104" s="118">
        <f t="shared" si="1"/>
        <v>2520</v>
      </c>
      <c r="I104" s="18"/>
      <c r="J104" s="26" t="s">
        <v>6372</v>
      </c>
      <c r="K104" s="25"/>
      <c r="L104" s="18"/>
      <c r="M104" s="30"/>
      <c r="N104" s="17"/>
      <c r="O104" s="18"/>
      <c r="P104" s="30"/>
      <c r="Q104" s="23"/>
    </row>
    <row r="105" spans="2:17" s="8" customFormat="1" ht="19.7" customHeight="1">
      <c r="B105" s="17">
        <v>1</v>
      </c>
      <c r="C105" s="26" t="s">
        <v>2803</v>
      </c>
      <c r="D105" s="17" t="s">
        <v>6359</v>
      </c>
      <c r="E105" s="26" t="s">
        <v>6376</v>
      </c>
      <c r="F105" s="26">
        <v>1</v>
      </c>
      <c r="G105" s="26">
        <v>7980</v>
      </c>
      <c r="H105" s="118">
        <f t="shared" si="1"/>
        <v>7980</v>
      </c>
      <c r="I105" s="18"/>
      <c r="J105" s="26" t="s">
        <v>6235</v>
      </c>
      <c r="K105" s="25"/>
      <c r="L105" s="18"/>
      <c r="M105" s="30"/>
      <c r="N105" s="17"/>
      <c r="O105" s="18"/>
      <c r="P105" s="30"/>
      <c r="Q105" s="23"/>
    </row>
    <row r="106" spans="2:17" s="8" customFormat="1" ht="19.7" customHeight="1">
      <c r="B106" s="17">
        <v>1</v>
      </c>
      <c r="C106" s="26" t="s">
        <v>2803</v>
      </c>
      <c r="D106" s="17" t="s">
        <v>6359</v>
      </c>
      <c r="E106" s="26" t="s">
        <v>6377</v>
      </c>
      <c r="F106" s="26">
        <v>1</v>
      </c>
      <c r="G106" s="26">
        <v>4580</v>
      </c>
      <c r="H106" s="118">
        <f t="shared" si="1"/>
        <v>4580</v>
      </c>
      <c r="I106" s="18"/>
      <c r="J106" s="26" t="s">
        <v>6378</v>
      </c>
      <c r="K106" s="25"/>
      <c r="L106" s="17"/>
      <c r="M106" s="30"/>
      <c r="N106" s="17"/>
      <c r="O106" s="29"/>
      <c r="P106" s="29"/>
      <c r="Q106" s="23"/>
    </row>
    <row r="107" spans="2:17" s="8" customFormat="1" ht="19.7" customHeight="1">
      <c r="B107" s="17">
        <v>1</v>
      </c>
      <c r="C107" s="26" t="s">
        <v>2803</v>
      </c>
      <c r="D107" s="17" t="s">
        <v>6359</v>
      </c>
      <c r="E107" s="26" t="s">
        <v>6379</v>
      </c>
      <c r="F107" s="26">
        <v>1</v>
      </c>
      <c r="G107" s="26">
        <v>2830</v>
      </c>
      <c r="H107" s="118">
        <f t="shared" si="1"/>
        <v>2830</v>
      </c>
      <c r="I107" s="18"/>
      <c r="J107" s="26" t="s">
        <v>6378</v>
      </c>
      <c r="K107" s="25"/>
      <c r="L107" s="18"/>
      <c r="M107" s="30"/>
      <c r="N107" s="17"/>
      <c r="O107" s="18"/>
      <c r="P107" s="30"/>
      <c r="Q107" s="23"/>
    </row>
    <row r="108" spans="2:17" s="8" customFormat="1" ht="19.7" customHeight="1">
      <c r="B108" s="17">
        <v>1</v>
      </c>
      <c r="C108" s="26" t="s">
        <v>2803</v>
      </c>
      <c r="D108" s="17" t="s">
        <v>6359</v>
      </c>
      <c r="E108" s="26" t="s">
        <v>6380</v>
      </c>
      <c r="F108" s="26">
        <v>1</v>
      </c>
      <c r="G108" s="26">
        <v>1430</v>
      </c>
      <c r="H108" s="118">
        <f t="shared" si="1"/>
        <v>1430</v>
      </c>
      <c r="I108" s="18"/>
      <c r="J108" s="26" t="s">
        <v>6372</v>
      </c>
      <c r="K108" s="25"/>
      <c r="L108" s="18"/>
      <c r="M108" s="30"/>
      <c r="N108" s="17"/>
      <c r="O108" s="18"/>
      <c r="P108" s="30"/>
      <c r="Q108" s="23"/>
    </row>
    <row r="109" spans="2:17" s="8" customFormat="1" ht="19.7" customHeight="1">
      <c r="B109" s="17">
        <v>1</v>
      </c>
      <c r="C109" s="26" t="s">
        <v>6381</v>
      </c>
      <c r="D109" s="17" t="s">
        <v>6359</v>
      </c>
      <c r="E109" s="26" t="s">
        <v>6382</v>
      </c>
      <c r="F109" s="26">
        <v>1</v>
      </c>
      <c r="G109" s="26">
        <v>489</v>
      </c>
      <c r="H109" s="118">
        <f t="shared" si="1"/>
        <v>489</v>
      </c>
      <c r="I109" s="18"/>
      <c r="J109" s="26" t="s">
        <v>6383</v>
      </c>
      <c r="K109" s="25"/>
      <c r="L109" s="17"/>
      <c r="M109" s="30"/>
      <c r="N109" s="17"/>
      <c r="O109" s="29"/>
      <c r="P109" s="29"/>
      <c r="Q109" s="23"/>
    </row>
    <row r="110" spans="2:17" s="8" customFormat="1" ht="19.7" customHeight="1">
      <c r="B110" s="17">
        <v>1</v>
      </c>
      <c r="C110" s="26" t="s">
        <v>6381</v>
      </c>
      <c r="D110" s="17" t="s">
        <v>6359</v>
      </c>
      <c r="E110" s="26" t="s">
        <v>6384</v>
      </c>
      <c r="F110" s="26">
        <v>1</v>
      </c>
      <c r="G110" s="26">
        <v>479</v>
      </c>
      <c r="H110" s="118">
        <f t="shared" si="1"/>
        <v>479</v>
      </c>
      <c r="I110" s="18"/>
      <c r="J110" s="26" t="s">
        <v>6383</v>
      </c>
      <c r="K110" s="25"/>
      <c r="L110" s="18"/>
      <c r="M110" s="30"/>
      <c r="N110" s="17"/>
      <c r="O110" s="18"/>
      <c r="P110" s="30"/>
      <c r="Q110" s="23"/>
    </row>
    <row r="111" spans="2:17" s="8" customFormat="1" ht="19.7" customHeight="1">
      <c r="B111" s="17">
        <v>1</v>
      </c>
      <c r="C111" s="26" t="s">
        <v>2803</v>
      </c>
      <c r="D111" s="17" t="s">
        <v>6359</v>
      </c>
      <c r="E111" s="26" t="s">
        <v>6385</v>
      </c>
      <c r="F111" s="26">
        <v>1</v>
      </c>
      <c r="G111" s="26">
        <v>2330</v>
      </c>
      <c r="H111" s="118">
        <f t="shared" si="1"/>
        <v>2330</v>
      </c>
      <c r="I111" s="18"/>
      <c r="J111" s="26" t="s">
        <v>6378</v>
      </c>
      <c r="K111" s="25"/>
      <c r="L111" s="18"/>
      <c r="M111" s="30"/>
      <c r="N111" s="17"/>
      <c r="O111" s="18"/>
      <c r="P111" s="30"/>
      <c r="Q111" s="23"/>
    </row>
    <row r="112" spans="2:17" s="8" customFormat="1" ht="19.7" customHeight="1">
      <c r="B112" s="17">
        <v>1</v>
      </c>
      <c r="C112" s="26" t="s">
        <v>2803</v>
      </c>
      <c r="D112" s="17" t="s">
        <v>6359</v>
      </c>
      <c r="E112" s="26" t="s">
        <v>6386</v>
      </c>
      <c r="F112" s="26">
        <v>1</v>
      </c>
      <c r="G112" s="26">
        <v>4080</v>
      </c>
      <c r="H112" s="118">
        <f t="shared" si="1"/>
        <v>4080</v>
      </c>
      <c r="I112" s="18"/>
      <c r="J112" s="26" t="s">
        <v>6378</v>
      </c>
      <c r="K112" s="25"/>
      <c r="L112" s="17"/>
      <c r="M112" s="30"/>
      <c r="N112" s="17"/>
      <c r="O112" s="29"/>
      <c r="P112" s="29"/>
      <c r="Q112" s="23"/>
    </row>
    <row r="113" spans="2:17" s="8" customFormat="1" ht="19.7" customHeight="1">
      <c r="B113" s="17">
        <v>1</v>
      </c>
      <c r="C113" s="26" t="s">
        <v>6381</v>
      </c>
      <c r="D113" s="17" t="s">
        <v>6359</v>
      </c>
      <c r="E113" s="26" t="s">
        <v>6387</v>
      </c>
      <c r="F113" s="26">
        <v>1</v>
      </c>
      <c r="G113" s="26">
        <v>438</v>
      </c>
      <c r="H113" s="118">
        <f t="shared" si="1"/>
        <v>438</v>
      </c>
      <c r="I113" s="18"/>
      <c r="J113" s="26" t="s">
        <v>6383</v>
      </c>
      <c r="K113" s="25"/>
      <c r="L113" s="18"/>
      <c r="M113" s="30"/>
      <c r="N113" s="17"/>
      <c r="O113" s="18"/>
      <c r="P113" s="30"/>
      <c r="Q113" s="23"/>
    </row>
    <row r="114" spans="2:17" s="8" customFormat="1" ht="19.7" customHeight="1">
      <c r="B114" s="17">
        <v>1</v>
      </c>
      <c r="C114" s="26" t="s">
        <v>2803</v>
      </c>
      <c r="D114" s="17" t="s">
        <v>6359</v>
      </c>
      <c r="E114" s="26" t="s">
        <v>6388</v>
      </c>
      <c r="F114" s="26">
        <v>30</v>
      </c>
      <c r="G114" s="26">
        <v>52</v>
      </c>
      <c r="H114" s="118">
        <f t="shared" si="1"/>
        <v>1560</v>
      </c>
      <c r="I114" s="18"/>
      <c r="J114" s="26" t="s">
        <v>6389</v>
      </c>
      <c r="K114" s="25"/>
      <c r="L114" s="18"/>
      <c r="M114" s="30"/>
      <c r="N114" s="17"/>
      <c r="O114" s="18"/>
      <c r="P114" s="30"/>
      <c r="Q114" s="23"/>
    </row>
    <row r="115" spans="2:17" s="8" customFormat="1" ht="19.7" customHeight="1">
      <c r="B115" s="17">
        <v>1</v>
      </c>
      <c r="C115" s="320" t="s">
        <v>6390</v>
      </c>
      <c r="D115" s="17" t="s">
        <v>6391</v>
      </c>
      <c r="E115" s="26" t="s">
        <v>6392</v>
      </c>
      <c r="F115" s="26">
        <v>2</v>
      </c>
      <c r="G115" s="26">
        <v>1450</v>
      </c>
      <c r="H115" s="118">
        <f t="shared" si="1"/>
        <v>2900</v>
      </c>
      <c r="I115" s="18"/>
      <c r="J115" s="26" t="s">
        <v>6393</v>
      </c>
      <c r="K115" s="25"/>
      <c r="L115" s="17"/>
      <c r="M115" s="30"/>
      <c r="N115" s="17"/>
      <c r="O115" s="29"/>
      <c r="P115" s="29"/>
      <c r="Q115" s="23"/>
    </row>
    <row r="116" spans="2:17" s="8" customFormat="1" ht="19.7" customHeight="1">
      <c r="B116" s="17">
        <v>1</v>
      </c>
      <c r="C116" s="320" t="s">
        <v>6394</v>
      </c>
      <c r="D116" s="17" t="s">
        <v>6391</v>
      </c>
      <c r="E116" s="26" t="s">
        <v>6395</v>
      </c>
      <c r="F116" s="26">
        <v>1</v>
      </c>
      <c r="G116" s="118">
        <v>398</v>
      </c>
      <c r="H116" s="118">
        <f t="shared" si="1"/>
        <v>398</v>
      </c>
      <c r="I116" s="18"/>
      <c r="J116" s="26" t="s">
        <v>6395</v>
      </c>
      <c r="K116" s="25"/>
      <c r="L116" s="18"/>
      <c r="M116" s="30"/>
      <c r="N116" s="17"/>
      <c r="O116" s="18"/>
      <c r="P116" s="30"/>
      <c r="Q116" s="23"/>
    </row>
    <row r="117" spans="2:17" s="8" customFormat="1" ht="19.7" customHeight="1">
      <c r="B117" s="17">
        <v>1</v>
      </c>
      <c r="C117" s="320" t="s">
        <v>6394</v>
      </c>
      <c r="D117" s="17" t="s">
        <v>6391</v>
      </c>
      <c r="E117" s="26" t="s">
        <v>6396</v>
      </c>
      <c r="F117" s="26">
        <v>1</v>
      </c>
      <c r="G117" s="118">
        <v>398</v>
      </c>
      <c r="H117" s="118">
        <f t="shared" si="1"/>
        <v>398</v>
      </c>
      <c r="I117" s="18"/>
      <c r="J117" s="26" t="s">
        <v>6396</v>
      </c>
      <c r="K117" s="25"/>
      <c r="L117" s="18"/>
      <c r="M117" s="30"/>
      <c r="N117" s="17"/>
      <c r="O117" s="18"/>
      <c r="P117" s="30"/>
      <c r="Q117" s="23"/>
    </row>
    <row r="118" spans="2:17" s="8" customFormat="1" ht="19.7" customHeight="1">
      <c r="B118" s="17">
        <v>1</v>
      </c>
      <c r="C118" s="26" t="s">
        <v>2803</v>
      </c>
      <c r="D118" s="17" t="s">
        <v>6359</v>
      </c>
      <c r="E118" s="9" t="s">
        <v>6397</v>
      </c>
      <c r="F118" s="26">
        <v>1</v>
      </c>
      <c r="G118" s="26">
        <v>5404</v>
      </c>
      <c r="H118" s="118">
        <f t="shared" si="1"/>
        <v>5404</v>
      </c>
      <c r="I118" s="18"/>
      <c r="J118" s="9" t="s">
        <v>6235</v>
      </c>
      <c r="K118" s="25"/>
      <c r="L118" s="17"/>
      <c r="M118" s="30"/>
      <c r="N118" s="17"/>
      <c r="O118" s="29"/>
      <c r="P118" s="29"/>
      <c r="Q118" s="23"/>
    </row>
    <row r="119" spans="2:17" s="8" customFormat="1" ht="19.7" customHeight="1">
      <c r="B119" s="17"/>
      <c r="C119" s="17"/>
      <c r="D119" s="17"/>
      <c r="E119" s="26"/>
      <c r="F119" s="26"/>
      <c r="G119" s="118"/>
      <c r="H119" s="118">
        <f t="shared" si="1"/>
        <v>0</v>
      </c>
      <c r="I119" s="18"/>
      <c r="J119" s="26"/>
      <c r="K119" s="25"/>
      <c r="L119" s="18"/>
      <c r="M119" s="30"/>
      <c r="N119" s="17"/>
      <c r="O119" s="18"/>
      <c r="P119" s="30"/>
      <c r="Q119" s="23"/>
    </row>
    <row r="120" spans="2:17" s="8" customFormat="1" ht="19.7" customHeight="1">
      <c r="B120" s="17"/>
      <c r="C120" s="17"/>
      <c r="D120" s="17"/>
      <c r="E120" s="26"/>
      <c r="F120" s="26"/>
      <c r="G120" s="118"/>
      <c r="H120" s="118">
        <f t="shared" si="1"/>
        <v>0</v>
      </c>
      <c r="I120" s="18"/>
      <c r="J120" s="26"/>
      <c r="K120" s="25"/>
      <c r="L120" s="18"/>
      <c r="M120" s="30"/>
      <c r="N120" s="17"/>
      <c r="O120" s="18"/>
      <c r="P120" s="30"/>
      <c r="Q120" s="23"/>
    </row>
    <row r="121" spans="2:17" s="8" customFormat="1" ht="19.7" customHeight="1">
      <c r="B121" s="17"/>
      <c r="C121" s="17"/>
      <c r="D121" s="17"/>
      <c r="E121" s="26"/>
      <c r="F121" s="26"/>
      <c r="G121" s="26"/>
      <c r="H121" s="118">
        <f t="shared" si="1"/>
        <v>0</v>
      </c>
      <c r="I121" s="18"/>
      <c r="J121" s="26"/>
      <c r="K121" s="25"/>
      <c r="L121" s="17"/>
      <c r="M121" s="30"/>
      <c r="N121" s="17"/>
      <c r="O121" s="29"/>
      <c r="P121" s="29"/>
      <c r="Q121" s="23"/>
    </row>
    <row r="122" spans="2:17" s="8" customFormat="1" ht="19.7" customHeight="1">
      <c r="B122" s="17"/>
      <c r="C122" s="17"/>
      <c r="D122" s="17"/>
      <c r="E122" s="26"/>
      <c r="F122" s="26"/>
      <c r="G122" s="118"/>
      <c r="H122" s="118">
        <f t="shared" si="1"/>
        <v>0</v>
      </c>
      <c r="I122" s="18"/>
      <c r="J122" s="26"/>
      <c r="K122" s="25"/>
      <c r="L122" s="18"/>
      <c r="M122" s="30"/>
      <c r="N122" s="17"/>
      <c r="O122" s="18"/>
      <c r="P122" s="30"/>
      <c r="Q122" s="23"/>
    </row>
    <row r="123" spans="2:17" s="8" customFormat="1" ht="19.7" customHeight="1">
      <c r="B123" s="17"/>
      <c r="C123" s="17"/>
      <c r="D123" s="17"/>
      <c r="E123" s="26"/>
      <c r="F123" s="26"/>
      <c r="G123" s="118"/>
      <c r="H123" s="118">
        <f t="shared" si="1"/>
        <v>0</v>
      </c>
      <c r="I123" s="18"/>
      <c r="J123" s="26"/>
      <c r="K123" s="25"/>
      <c r="L123" s="18"/>
      <c r="M123" s="30"/>
      <c r="N123" s="17"/>
      <c r="O123" s="18"/>
      <c r="P123" s="30"/>
      <c r="Q123" s="23"/>
    </row>
    <row r="124" spans="2:17" s="8" customFormat="1" ht="19.7" customHeight="1">
      <c r="B124" s="17"/>
      <c r="C124" s="17"/>
      <c r="D124" s="17"/>
      <c r="E124" s="26"/>
      <c r="F124" s="26"/>
      <c r="G124" s="26"/>
      <c r="H124" s="118">
        <f t="shared" si="1"/>
        <v>0</v>
      </c>
      <c r="I124" s="18"/>
      <c r="J124" s="26"/>
      <c r="K124" s="25"/>
      <c r="L124" s="17"/>
      <c r="M124" s="30"/>
      <c r="N124" s="17"/>
      <c r="O124" s="29"/>
      <c r="P124" s="29"/>
      <c r="Q124" s="23"/>
    </row>
    <row r="125" spans="2:17" s="8" customFormat="1" ht="19.7" customHeight="1">
      <c r="B125" s="17"/>
      <c r="C125" s="17"/>
      <c r="D125" s="17"/>
      <c r="E125" s="26"/>
      <c r="F125" s="26"/>
      <c r="G125" s="118"/>
      <c r="H125" s="118">
        <f t="shared" si="1"/>
        <v>0</v>
      </c>
      <c r="I125" s="18"/>
      <c r="J125" s="26"/>
      <c r="K125" s="25"/>
      <c r="L125" s="18"/>
      <c r="M125" s="30"/>
      <c r="N125" s="17"/>
      <c r="O125" s="18"/>
      <c r="P125" s="30"/>
      <c r="Q125" s="23"/>
    </row>
    <row r="126" spans="2:17" s="8" customFormat="1" ht="19.7" customHeight="1">
      <c r="B126" s="17"/>
      <c r="C126" s="17"/>
      <c r="D126" s="17"/>
      <c r="E126" s="26"/>
      <c r="F126" s="26"/>
      <c r="G126" s="118"/>
      <c r="H126" s="118">
        <f t="shared" si="1"/>
        <v>0</v>
      </c>
      <c r="I126" s="18"/>
      <c r="J126" s="26"/>
      <c r="K126" s="25"/>
      <c r="L126" s="18"/>
      <c r="M126" s="30"/>
      <c r="N126" s="17"/>
      <c r="O126" s="18"/>
      <c r="P126" s="30"/>
      <c r="Q126" s="23"/>
    </row>
    <row r="127" spans="2:17" s="8" customFormat="1" ht="19.7" customHeight="1">
      <c r="B127" s="17"/>
      <c r="C127" s="17"/>
      <c r="D127" s="17"/>
      <c r="E127" s="26"/>
      <c r="F127" s="26"/>
      <c r="G127" s="26"/>
      <c r="H127" s="118">
        <f t="shared" si="1"/>
        <v>0</v>
      </c>
      <c r="I127" s="18"/>
      <c r="J127" s="26"/>
      <c r="K127" s="25"/>
      <c r="L127" s="17"/>
      <c r="M127" s="30"/>
      <c r="N127" s="17"/>
      <c r="O127" s="29"/>
      <c r="P127" s="29"/>
      <c r="Q127" s="23"/>
    </row>
    <row r="128" spans="2:17" s="8" customFormat="1" ht="19.7" customHeight="1">
      <c r="B128" s="17"/>
      <c r="C128" s="17"/>
      <c r="D128" s="17"/>
      <c r="E128" s="26"/>
      <c r="F128" s="26"/>
      <c r="G128" s="118"/>
      <c r="H128" s="118">
        <f t="shared" si="1"/>
        <v>0</v>
      </c>
      <c r="I128" s="18"/>
      <c r="J128" s="26"/>
      <c r="K128" s="25"/>
      <c r="L128" s="18"/>
      <c r="M128" s="30"/>
      <c r="N128" s="17"/>
      <c r="O128" s="18"/>
      <c r="P128" s="30"/>
      <c r="Q128" s="23"/>
    </row>
    <row r="129" spans="2:17" s="8" customFormat="1" ht="19.7" customHeight="1">
      <c r="B129" s="17"/>
      <c r="C129" s="17"/>
      <c r="D129" s="17"/>
      <c r="E129" s="26"/>
      <c r="F129" s="26"/>
      <c r="G129" s="118"/>
      <c r="H129" s="118">
        <f t="shared" si="1"/>
        <v>0</v>
      </c>
      <c r="I129" s="18"/>
      <c r="J129" s="26"/>
      <c r="K129" s="25"/>
      <c r="L129" s="18"/>
      <c r="M129" s="30"/>
      <c r="N129" s="17"/>
      <c r="O129" s="18"/>
      <c r="P129" s="30"/>
      <c r="Q129" s="23"/>
    </row>
    <row r="130" spans="2:17" s="8" customFormat="1" ht="19.7" customHeight="1">
      <c r="B130" s="17"/>
      <c r="C130" s="17"/>
      <c r="D130" s="17"/>
      <c r="E130" s="26"/>
      <c r="F130" s="26"/>
      <c r="G130" s="26"/>
      <c r="H130" s="118">
        <f t="shared" si="1"/>
        <v>0</v>
      </c>
      <c r="I130" s="18"/>
      <c r="J130" s="26"/>
      <c r="K130" s="25"/>
      <c r="L130" s="17"/>
      <c r="M130" s="30"/>
      <c r="N130" s="17"/>
      <c r="O130" s="29"/>
      <c r="P130" s="29"/>
      <c r="Q130" s="23"/>
    </row>
    <row r="131" spans="2:17" s="8" customFormat="1" ht="19.7" customHeight="1">
      <c r="B131" s="17"/>
      <c r="C131" s="17"/>
      <c r="D131" s="17"/>
      <c r="E131" s="26"/>
      <c r="F131" s="26"/>
      <c r="G131" s="118"/>
      <c r="H131" s="118">
        <f t="shared" si="1"/>
        <v>0</v>
      </c>
      <c r="I131" s="18"/>
      <c r="J131" s="26"/>
      <c r="K131" s="25"/>
      <c r="L131" s="18"/>
      <c r="M131" s="30"/>
      <c r="N131" s="17"/>
      <c r="O131" s="18"/>
      <c r="P131" s="30"/>
      <c r="Q131" s="23"/>
    </row>
    <row r="132" spans="2:17" s="8" customFormat="1" ht="19.7" customHeight="1">
      <c r="B132" s="17"/>
      <c r="C132" s="17"/>
      <c r="D132" s="17"/>
      <c r="E132" s="26"/>
      <c r="F132" s="26"/>
      <c r="G132" s="118"/>
      <c r="H132" s="118">
        <f t="shared" si="1"/>
        <v>0</v>
      </c>
      <c r="I132" s="18"/>
      <c r="J132" s="26"/>
      <c r="K132" s="25"/>
      <c r="L132" s="18"/>
      <c r="M132" s="30"/>
      <c r="N132" s="17"/>
      <c r="O132" s="18"/>
      <c r="P132" s="30"/>
      <c r="Q132" s="23"/>
    </row>
    <row r="133" spans="2:17" s="8" customFormat="1" ht="19.7" customHeight="1">
      <c r="B133" s="17"/>
      <c r="C133" s="17"/>
      <c r="D133" s="17"/>
      <c r="E133" s="26"/>
      <c r="F133" s="26"/>
      <c r="G133" s="26"/>
      <c r="H133" s="118">
        <f t="shared" si="1"/>
        <v>0</v>
      </c>
      <c r="I133" s="18"/>
      <c r="J133" s="26"/>
      <c r="K133" s="25"/>
      <c r="L133" s="17"/>
      <c r="M133" s="30"/>
      <c r="N133" s="17"/>
      <c r="O133" s="29"/>
      <c r="P133" s="29"/>
      <c r="Q133" s="23"/>
    </row>
    <row r="134" spans="2:17" s="8" customFormat="1" ht="19.7" customHeight="1">
      <c r="B134" s="17"/>
      <c r="C134" s="17"/>
      <c r="D134" s="17"/>
      <c r="E134" s="26"/>
      <c r="F134" s="26"/>
      <c r="G134" s="118"/>
      <c r="H134" s="118">
        <f t="shared" si="1"/>
        <v>0</v>
      </c>
      <c r="I134" s="18"/>
      <c r="J134" s="26"/>
      <c r="K134" s="25"/>
      <c r="L134" s="18"/>
      <c r="M134" s="30"/>
      <c r="N134" s="17"/>
      <c r="O134" s="18"/>
      <c r="P134" s="30"/>
      <c r="Q134" s="23"/>
    </row>
    <row r="135" spans="2:17" s="8" customFormat="1" ht="19.7" customHeight="1">
      <c r="B135" s="17"/>
      <c r="C135" s="17"/>
      <c r="D135" s="17"/>
      <c r="E135" s="26"/>
      <c r="F135" s="26"/>
      <c r="G135" s="118"/>
      <c r="H135" s="118">
        <f t="shared" si="1"/>
        <v>0</v>
      </c>
      <c r="I135" s="18"/>
      <c r="J135" s="26"/>
      <c r="K135" s="25"/>
      <c r="L135" s="18"/>
      <c r="M135" s="30"/>
      <c r="N135" s="17"/>
      <c r="O135" s="18"/>
      <c r="P135" s="30"/>
      <c r="Q135" s="23"/>
    </row>
    <row r="136" spans="2:17" s="8" customFormat="1" ht="19.7" customHeight="1">
      <c r="B136" s="17"/>
      <c r="C136" s="17"/>
      <c r="D136" s="17"/>
      <c r="E136" s="26"/>
      <c r="F136" s="26"/>
      <c r="G136" s="26"/>
      <c r="H136" s="118">
        <f t="shared" si="1"/>
        <v>0</v>
      </c>
      <c r="I136" s="18"/>
      <c r="J136" s="26"/>
      <c r="K136" s="25"/>
      <c r="L136" s="17"/>
      <c r="M136" s="30"/>
      <c r="N136" s="17"/>
      <c r="O136" s="29"/>
      <c r="P136" s="29"/>
      <c r="Q136" s="23"/>
    </row>
    <row r="137" spans="2:17" s="8" customFormat="1" ht="19.7" customHeight="1">
      <c r="B137" s="17"/>
      <c r="C137" s="17"/>
      <c r="D137" s="17"/>
      <c r="E137" s="26"/>
      <c r="F137" s="26"/>
      <c r="G137" s="118"/>
      <c r="H137" s="118">
        <f t="shared" si="1"/>
        <v>0</v>
      </c>
      <c r="I137" s="18"/>
      <c r="J137" s="26"/>
      <c r="K137" s="25"/>
      <c r="L137" s="18"/>
      <c r="M137" s="30"/>
      <c r="N137" s="17"/>
      <c r="O137" s="18"/>
      <c r="P137" s="30"/>
      <c r="Q137" s="23"/>
    </row>
    <row r="138" spans="2:17" s="8" customFormat="1" ht="19.7" customHeight="1">
      <c r="B138" s="17"/>
      <c r="C138" s="17"/>
      <c r="D138" s="17"/>
      <c r="E138" s="26"/>
      <c r="F138" s="26"/>
      <c r="G138" s="118"/>
      <c r="H138" s="118">
        <f>F138*G138</f>
        <v>0</v>
      </c>
      <c r="I138" s="18"/>
      <c r="J138" s="26"/>
      <c r="K138" s="25"/>
      <c r="L138" s="18"/>
      <c r="M138" s="30"/>
      <c r="N138" s="17"/>
      <c r="O138" s="18"/>
      <c r="P138" s="30"/>
      <c r="Q138" s="23"/>
    </row>
    <row r="139" spans="2:17" s="8" customFormat="1" ht="19.7" customHeight="1">
      <c r="B139" s="17"/>
      <c r="C139" s="17"/>
      <c r="D139" s="17"/>
      <c r="E139" s="26"/>
      <c r="F139" s="26"/>
      <c r="G139" s="26"/>
      <c r="H139" s="118">
        <f>F139*G139</f>
        <v>0</v>
      </c>
      <c r="I139" s="18"/>
      <c r="J139" s="26"/>
      <c r="K139" s="25"/>
      <c r="L139" s="17"/>
      <c r="M139" s="30"/>
      <c r="N139" s="17"/>
      <c r="O139" s="29"/>
      <c r="P139" s="29"/>
      <c r="Q139" s="23"/>
    </row>
    <row r="140" spans="2:17" s="8" customFormat="1" ht="19.7" customHeight="1">
      <c r="B140" s="17"/>
      <c r="C140" s="17"/>
      <c r="D140" s="17"/>
      <c r="E140" s="26"/>
      <c r="F140" s="26"/>
      <c r="G140" s="118"/>
      <c r="H140" s="118">
        <f>F140*G140</f>
        <v>0</v>
      </c>
      <c r="I140" s="18"/>
      <c r="J140" s="26"/>
      <c r="K140" s="25"/>
      <c r="L140" s="18"/>
      <c r="M140" s="30"/>
      <c r="N140" s="17"/>
      <c r="O140" s="18"/>
      <c r="P140" s="30"/>
      <c r="Q140" s="23"/>
    </row>
  </sheetData>
  <autoFilter ref="B9:O30" xr:uid="{68A0289D-B8FC-48E4-A856-6786D9E89A2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7397B-0056-41E5-A302-D74C77B9C271}">
  <dimension ref="A2:F9"/>
  <sheetViews>
    <sheetView workbookViewId="0">
      <selection activeCell="F17" sqref="F17"/>
    </sheetView>
  </sheetViews>
  <sheetFormatPr defaultRowHeight="18.75"/>
  <cols>
    <col min="1" max="1" width="5.625" style="9" customWidth="1"/>
    <col min="2" max="2" width="3.5" style="9" bestFit="1" customWidth="1"/>
    <col min="3" max="3" width="17.625" style="9" customWidth="1"/>
    <col min="4" max="4" width="25.75" style="9" bestFit="1" customWidth="1"/>
    <col min="5" max="5" width="5.875" style="9" bestFit="1" customWidth="1"/>
    <col min="6" max="6" width="15.625" style="9" customWidth="1"/>
    <col min="7" max="256" width="9" style="9"/>
    <col min="257" max="257" width="5.625" style="9" customWidth="1"/>
    <col min="258" max="258" width="3.5" style="9" bestFit="1" customWidth="1"/>
    <col min="259" max="259" width="17.625" style="9" customWidth="1"/>
    <col min="260" max="260" width="25.75" style="9" bestFit="1" customWidth="1"/>
    <col min="261" max="261" width="5.875" style="9" bestFit="1" customWidth="1"/>
    <col min="262" max="262" width="15.625" style="9" customWidth="1"/>
    <col min="263" max="512" width="9" style="9"/>
    <col min="513" max="513" width="5.625" style="9" customWidth="1"/>
    <col min="514" max="514" width="3.5" style="9" bestFit="1" customWidth="1"/>
    <col min="515" max="515" width="17.625" style="9" customWidth="1"/>
    <col min="516" max="516" width="25.75" style="9" bestFit="1" customWidth="1"/>
    <col min="517" max="517" width="5.875" style="9" bestFit="1" customWidth="1"/>
    <col min="518" max="518" width="15.625" style="9" customWidth="1"/>
    <col min="519" max="768" width="9" style="9"/>
    <col min="769" max="769" width="5.625" style="9" customWidth="1"/>
    <col min="770" max="770" width="3.5" style="9" bestFit="1" customWidth="1"/>
    <col min="771" max="771" width="17.625" style="9" customWidth="1"/>
    <col min="772" max="772" width="25.75" style="9" bestFit="1" customWidth="1"/>
    <col min="773" max="773" width="5.875" style="9" bestFit="1" customWidth="1"/>
    <col min="774" max="774" width="15.625" style="9" customWidth="1"/>
    <col min="775" max="1024" width="9" style="9"/>
    <col min="1025" max="1025" width="5.625" style="9" customWidth="1"/>
    <col min="1026" max="1026" width="3.5" style="9" bestFit="1" customWidth="1"/>
    <col min="1027" max="1027" width="17.625" style="9" customWidth="1"/>
    <col min="1028" max="1028" width="25.75" style="9" bestFit="1" customWidth="1"/>
    <col min="1029" max="1029" width="5.875" style="9" bestFit="1" customWidth="1"/>
    <col min="1030" max="1030" width="15.625" style="9" customWidth="1"/>
    <col min="1031" max="1280" width="9" style="9"/>
    <col min="1281" max="1281" width="5.625" style="9" customWidth="1"/>
    <col min="1282" max="1282" width="3.5" style="9" bestFit="1" customWidth="1"/>
    <col min="1283" max="1283" width="17.625" style="9" customWidth="1"/>
    <col min="1284" max="1284" width="25.75" style="9" bestFit="1" customWidth="1"/>
    <col min="1285" max="1285" width="5.875" style="9" bestFit="1" customWidth="1"/>
    <col min="1286" max="1286" width="15.625" style="9" customWidth="1"/>
    <col min="1287" max="1536" width="9" style="9"/>
    <col min="1537" max="1537" width="5.625" style="9" customWidth="1"/>
    <col min="1538" max="1538" width="3.5" style="9" bestFit="1" customWidth="1"/>
    <col min="1539" max="1539" width="17.625" style="9" customWidth="1"/>
    <col min="1540" max="1540" width="25.75" style="9" bestFit="1" customWidth="1"/>
    <col min="1541" max="1541" width="5.875" style="9" bestFit="1" customWidth="1"/>
    <col min="1542" max="1542" width="15.625" style="9" customWidth="1"/>
    <col min="1543" max="1792" width="9" style="9"/>
    <col min="1793" max="1793" width="5.625" style="9" customWidth="1"/>
    <col min="1794" max="1794" width="3.5" style="9" bestFit="1" customWidth="1"/>
    <col min="1795" max="1795" width="17.625" style="9" customWidth="1"/>
    <col min="1796" max="1796" width="25.75" style="9" bestFit="1" customWidth="1"/>
    <col min="1797" max="1797" width="5.875" style="9" bestFit="1" customWidth="1"/>
    <col min="1798" max="1798" width="15.625" style="9" customWidth="1"/>
    <col min="1799" max="2048" width="9" style="9"/>
    <col min="2049" max="2049" width="5.625" style="9" customWidth="1"/>
    <col min="2050" max="2050" width="3.5" style="9" bestFit="1" customWidth="1"/>
    <col min="2051" max="2051" width="17.625" style="9" customWidth="1"/>
    <col min="2052" max="2052" width="25.75" style="9" bestFit="1" customWidth="1"/>
    <col min="2053" max="2053" width="5.875" style="9" bestFit="1" customWidth="1"/>
    <col min="2054" max="2054" width="15.625" style="9" customWidth="1"/>
    <col min="2055" max="2304" width="9" style="9"/>
    <col min="2305" max="2305" width="5.625" style="9" customWidth="1"/>
    <col min="2306" max="2306" width="3.5" style="9" bestFit="1" customWidth="1"/>
    <col min="2307" max="2307" width="17.625" style="9" customWidth="1"/>
    <col min="2308" max="2308" width="25.75" style="9" bestFit="1" customWidth="1"/>
    <col min="2309" max="2309" width="5.875" style="9" bestFit="1" customWidth="1"/>
    <col min="2310" max="2310" width="15.625" style="9" customWidth="1"/>
    <col min="2311" max="2560" width="9" style="9"/>
    <col min="2561" max="2561" width="5.625" style="9" customWidth="1"/>
    <col min="2562" max="2562" width="3.5" style="9" bestFit="1" customWidth="1"/>
    <col min="2563" max="2563" width="17.625" style="9" customWidth="1"/>
    <col min="2564" max="2564" width="25.75" style="9" bestFit="1" customWidth="1"/>
    <col min="2565" max="2565" width="5.875" style="9" bestFit="1" customWidth="1"/>
    <col min="2566" max="2566" width="15.625" style="9" customWidth="1"/>
    <col min="2567" max="2816" width="9" style="9"/>
    <col min="2817" max="2817" width="5.625" style="9" customWidth="1"/>
    <col min="2818" max="2818" width="3.5" style="9" bestFit="1" customWidth="1"/>
    <col min="2819" max="2819" width="17.625" style="9" customWidth="1"/>
    <col min="2820" max="2820" width="25.75" style="9" bestFit="1" customWidth="1"/>
    <col min="2821" max="2821" width="5.875" style="9" bestFit="1" customWidth="1"/>
    <col min="2822" max="2822" width="15.625" style="9" customWidth="1"/>
    <col min="2823" max="3072" width="9" style="9"/>
    <col min="3073" max="3073" width="5.625" style="9" customWidth="1"/>
    <col min="3074" max="3074" width="3.5" style="9" bestFit="1" customWidth="1"/>
    <col min="3075" max="3075" width="17.625" style="9" customWidth="1"/>
    <col min="3076" max="3076" width="25.75" style="9" bestFit="1" customWidth="1"/>
    <col min="3077" max="3077" width="5.875" style="9" bestFit="1" customWidth="1"/>
    <col min="3078" max="3078" width="15.625" style="9" customWidth="1"/>
    <col min="3079" max="3328" width="9" style="9"/>
    <col min="3329" max="3329" width="5.625" style="9" customWidth="1"/>
    <col min="3330" max="3330" width="3.5" style="9" bestFit="1" customWidth="1"/>
    <col min="3331" max="3331" width="17.625" style="9" customWidth="1"/>
    <col min="3332" max="3332" width="25.75" style="9" bestFit="1" customWidth="1"/>
    <col min="3333" max="3333" width="5.875" style="9" bestFit="1" customWidth="1"/>
    <col min="3334" max="3334" width="15.625" style="9" customWidth="1"/>
    <col min="3335" max="3584" width="9" style="9"/>
    <col min="3585" max="3585" width="5.625" style="9" customWidth="1"/>
    <col min="3586" max="3586" width="3.5" style="9" bestFit="1" customWidth="1"/>
    <col min="3587" max="3587" width="17.625" style="9" customWidth="1"/>
    <col min="3588" max="3588" width="25.75" style="9" bestFit="1" customWidth="1"/>
    <col min="3589" max="3589" width="5.875" style="9" bestFit="1" customWidth="1"/>
    <col min="3590" max="3590" width="15.625" style="9" customWidth="1"/>
    <col min="3591" max="3840" width="9" style="9"/>
    <col min="3841" max="3841" width="5.625" style="9" customWidth="1"/>
    <col min="3842" max="3842" width="3.5" style="9" bestFit="1" customWidth="1"/>
    <col min="3843" max="3843" width="17.625" style="9" customWidth="1"/>
    <col min="3844" max="3844" width="25.75" style="9" bestFit="1" customWidth="1"/>
    <col min="3845" max="3845" width="5.875" style="9" bestFit="1" customWidth="1"/>
    <col min="3846" max="3846" width="15.625" style="9" customWidth="1"/>
    <col min="3847" max="4096" width="9" style="9"/>
    <col min="4097" max="4097" width="5.625" style="9" customWidth="1"/>
    <col min="4098" max="4098" width="3.5" style="9" bestFit="1" customWidth="1"/>
    <col min="4099" max="4099" width="17.625" style="9" customWidth="1"/>
    <col min="4100" max="4100" width="25.75" style="9" bestFit="1" customWidth="1"/>
    <col min="4101" max="4101" width="5.875" style="9" bestFit="1" customWidth="1"/>
    <col min="4102" max="4102" width="15.625" style="9" customWidth="1"/>
    <col min="4103" max="4352" width="9" style="9"/>
    <col min="4353" max="4353" width="5.625" style="9" customWidth="1"/>
    <col min="4354" max="4354" width="3.5" style="9" bestFit="1" customWidth="1"/>
    <col min="4355" max="4355" width="17.625" style="9" customWidth="1"/>
    <col min="4356" max="4356" width="25.75" style="9" bestFit="1" customWidth="1"/>
    <col min="4357" max="4357" width="5.875" style="9" bestFit="1" customWidth="1"/>
    <col min="4358" max="4358" width="15.625" style="9" customWidth="1"/>
    <col min="4359" max="4608" width="9" style="9"/>
    <col min="4609" max="4609" width="5.625" style="9" customWidth="1"/>
    <col min="4610" max="4610" width="3.5" style="9" bestFit="1" customWidth="1"/>
    <col min="4611" max="4611" width="17.625" style="9" customWidth="1"/>
    <col min="4612" max="4612" width="25.75" style="9" bestFit="1" customWidth="1"/>
    <col min="4613" max="4613" width="5.875" style="9" bestFit="1" customWidth="1"/>
    <col min="4614" max="4614" width="15.625" style="9" customWidth="1"/>
    <col min="4615" max="4864" width="9" style="9"/>
    <col min="4865" max="4865" width="5.625" style="9" customWidth="1"/>
    <col min="4866" max="4866" width="3.5" style="9" bestFit="1" customWidth="1"/>
    <col min="4867" max="4867" width="17.625" style="9" customWidth="1"/>
    <col min="4868" max="4868" width="25.75" style="9" bestFit="1" customWidth="1"/>
    <col min="4869" max="4869" width="5.875" style="9" bestFit="1" customWidth="1"/>
    <col min="4870" max="4870" width="15.625" style="9" customWidth="1"/>
    <col min="4871" max="5120" width="9" style="9"/>
    <col min="5121" max="5121" width="5.625" style="9" customWidth="1"/>
    <col min="5122" max="5122" width="3.5" style="9" bestFit="1" customWidth="1"/>
    <col min="5123" max="5123" width="17.625" style="9" customWidth="1"/>
    <col min="5124" max="5124" width="25.75" style="9" bestFit="1" customWidth="1"/>
    <col min="5125" max="5125" width="5.875" style="9" bestFit="1" customWidth="1"/>
    <col min="5126" max="5126" width="15.625" style="9" customWidth="1"/>
    <col min="5127" max="5376" width="9" style="9"/>
    <col min="5377" max="5377" width="5.625" style="9" customWidth="1"/>
    <col min="5378" max="5378" width="3.5" style="9" bestFit="1" customWidth="1"/>
    <col min="5379" max="5379" width="17.625" style="9" customWidth="1"/>
    <col min="5380" max="5380" width="25.75" style="9" bestFit="1" customWidth="1"/>
    <col min="5381" max="5381" width="5.875" style="9" bestFit="1" customWidth="1"/>
    <col min="5382" max="5382" width="15.625" style="9" customWidth="1"/>
    <col min="5383" max="5632" width="9" style="9"/>
    <col min="5633" max="5633" width="5.625" style="9" customWidth="1"/>
    <col min="5634" max="5634" width="3.5" style="9" bestFit="1" customWidth="1"/>
    <col min="5635" max="5635" width="17.625" style="9" customWidth="1"/>
    <col min="5636" max="5636" width="25.75" style="9" bestFit="1" customWidth="1"/>
    <col min="5637" max="5637" width="5.875" style="9" bestFit="1" customWidth="1"/>
    <col min="5638" max="5638" width="15.625" style="9" customWidth="1"/>
    <col min="5639" max="5888" width="9" style="9"/>
    <col min="5889" max="5889" width="5.625" style="9" customWidth="1"/>
    <col min="5890" max="5890" width="3.5" style="9" bestFit="1" customWidth="1"/>
    <col min="5891" max="5891" width="17.625" style="9" customWidth="1"/>
    <col min="5892" max="5892" width="25.75" style="9" bestFit="1" customWidth="1"/>
    <col min="5893" max="5893" width="5.875" style="9" bestFit="1" customWidth="1"/>
    <col min="5894" max="5894" width="15.625" style="9" customWidth="1"/>
    <col min="5895" max="6144" width="9" style="9"/>
    <col min="6145" max="6145" width="5.625" style="9" customWidth="1"/>
    <col min="6146" max="6146" width="3.5" style="9" bestFit="1" customWidth="1"/>
    <col min="6147" max="6147" width="17.625" style="9" customWidth="1"/>
    <col min="6148" max="6148" width="25.75" style="9" bestFit="1" customWidth="1"/>
    <col min="6149" max="6149" width="5.875" style="9" bestFit="1" customWidth="1"/>
    <col min="6150" max="6150" width="15.625" style="9" customWidth="1"/>
    <col min="6151" max="6400" width="9" style="9"/>
    <col min="6401" max="6401" width="5.625" style="9" customWidth="1"/>
    <col min="6402" max="6402" width="3.5" style="9" bestFit="1" customWidth="1"/>
    <col min="6403" max="6403" width="17.625" style="9" customWidth="1"/>
    <col min="6404" max="6404" width="25.75" style="9" bestFit="1" customWidth="1"/>
    <col min="6405" max="6405" width="5.875" style="9" bestFit="1" customWidth="1"/>
    <col min="6406" max="6406" width="15.625" style="9" customWidth="1"/>
    <col min="6407" max="6656" width="9" style="9"/>
    <col min="6657" max="6657" width="5.625" style="9" customWidth="1"/>
    <col min="6658" max="6658" width="3.5" style="9" bestFit="1" customWidth="1"/>
    <col min="6659" max="6659" width="17.625" style="9" customWidth="1"/>
    <col min="6660" max="6660" width="25.75" style="9" bestFit="1" customWidth="1"/>
    <col min="6661" max="6661" width="5.875" style="9" bestFit="1" customWidth="1"/>
    <col min="6662" max="6662" width="15.625" style="9" customWidth="1"/>
    <col min="6663" max="6912" width="9" style="9"/>
    <col min="6913" max="6913" width="5.625" style="9" customWidth="1"/>
    <col min="6914" max="6914" width="3.5" style="9" bestFit="1" customWidth="1"/>
    <col min="6915" max="6915" width="17.625" style="9" customWidth="1"/>
    <col min="6916" max="6916" width="25.75" style="9" bestFit="1" customWidth="1"/>
    <col min="6917" max="6917" width="5.875" style="9" bestFit="1" customWidth="1"/>
    <col min="6918" max="6918" width="15.625" style="9" customWidth="1"/>
    <col min="6919" max="7168" width="9" style="9"/>
    <col min="7169" max="7169" width="5.625" style="9" customWidth="1"/>
    <col min="7170" max="7170" width="3.5" style="9" bestFit="1" customWidth="1"/>
    <col min="7171" max="7171" width="17.625" style="9" customWidth="1"/>
    <col min="7172" max="7172" width="25.75" style="9" bestFit="1" customWidth="1"/>
    <col min="7173" max="7173" width="5.875" style="9" bestFit="1" customWidth="1"/>
    <col min="7174" max="7174" width="15.625" style="9" customWidth="1"/>
    <col min="7175" max="7424" width="9" style="9"/>
    <col min="7425" max="7425" width="5.625" style="9" customWidth="1"/>
    <col min="7426" max="7426" width="3.5" style="9" bestFit="1" customWidth="1"/>
    <col min="7427" max="7427" width="17.625" style="9" customWidth="1"/>
    <col min="7428" max="7428" width="25.75" style="9" bestFit="1" customWidth="1"/>
    <col min="7429" max="7429" width="5.875" style="9" bestFit="1" customWidth="1"/>
    <col min="7430" max="7430" width="15.625" style="9" customWidth="1"/>
    <col min="7431" max="7680" width="9" style="9"/>
    <col min="7681" max="7681" width="5.625" style="9" customWidth="1"/>
    <col min="7682" max="7682" width="3.5" style="9" bestFit="1" customWidth="1"/>
    <col min="7683" max="7683" width="17.625" style="9" customWidth="1"/>
    <col min="7684" max="7684" width="25.75" style="9" bestFit="1" customWidth="1"/>
    <col min="7685" max="7685" width="5.875" style="9" bestFit="1" customWidth="1"/>
    <col min="7686" max="7686" width="15.625" style="9" customWidth="1"/>
    <col min="7687" max="7936" width="9" style="9"/>
    <col min="7937" max="7937" width="5.625" style="9" customWidth="1"/>
    <col min="7938" max="7938" width="3.5" style="9" bestFit="1" customWidth="1"/>
    <col min="7939" max="7939" width="17.625" style="9" customWidth="1"/>
    <col min="7940" max="7940" width="25.75" style="9" bestFit="1" customWidth="1"/>
    <col min="7941" max="7941" width="5.875" style="9" bestFit="1" customWidth="1"/>
    <col min="7942" max="7942" width="15.625" style="9" customWidth="1"/>
    <col min="7943" max="8192" width="9" style="9"/>
    <col min="8193" max="8193" width="5.625" style="9" customWidth="1"/>
    <col min="8194" max="8194" width="3.5" style="9" bestFit="1" customWidth="1"/>
    <col min="8195" max="8195" width="17.625" style="9" customWidth="1"/>
    <col min="8196" max="8196" width="25.75" style="9" bestFit="1" customWidth="1"/>
    <col min="8197" max="8197" width="5.875" style="9" bestFit="1" customWidth="1"/>
    <col min="8198" max="8198" width="15.625" style="9" customWidth="1"/>
    <col min="8199" max="8448" width="9" style="9"/>
    <col min="8449" max="8449" width="5.625" style="9" customWidth="1"/>
    <col min="8450" max="8450" width="3.5" style="9" bestFit="1" customWidth="1"/>
    <col min="8451" max="8451" width="17.625" style="9" customWidth="1"/>
    <col min="8452" max="8452" width="25.75" style="9" bestFit="1" customWidth="1"/>
    <col min="8453" max="8453" width="5.875" style="9" bestFit="1" customWidth="1"/>
    <col min="8454" max="8454" width="15.625" style="9" customWidth="1"/>
    <col min="8455" max="8704" width="9" style="9"/>
    <col min="8705" max="8705" width="5.625" style="9" customWidth="1"/>
    <col min="8706" max="8706" width="3.5" style="9" bestFit="1" customWidth="1"/>
    <col min="8707" max="8707" width="17.625" style="9" customWidth="1"/>
    <col min="8708" max="8708" width="25.75" style="9" bestFit="1" customWidth="1"/>
    <col min="8709" max="8709" width="5.875" style="9" bestFit="1" customWidth="1"/>
    <col min="8710" max="8710" width="15.625" style="9" customWidth="1"/>
    <col min="8711" max="8960" width="9" style="9"/>
    <col min="8961" max="8961" width="5.625" style="9" customWidth="1"/>
    <col min="8962" max="8962" width="3.5" style="9" bestFit="1" customWidth="1"/>
    <col min="8963" max="8963" width="17.625" style="9" customWidth="1"/>
    <col min="8964" max="8964" width="25.75" style="9" bestFit="1" customWidth="1"/>
    <col min="8965" max="8965" width="5.875" style="9" bestFit="1" customWidth="1"/>
    <col min="8966" max="8966" width="15.625" style="9" customWidth="1"/>
    <col min="8967" max="9216" width="9" style="9"/>
    <col min="9217" max="9217" width="5.625" style="9" customWidth="1"/>
    <col min="9218" max="9218" width="3.5" style="9" bestFit="1" customWidth="1"/>
    <col min="9219" max="9219" width="17.625" style="9" customWidth="1"/>
    <col min="9220" max="9220" width="25.75" style="9" bestFit="1" customWidth="1"/>
    <col min="9221" max="9221" width="5.875" style="9" bestFit="1" customWidth="1"/>
    <col min="9222" max="9222" width="15.625" style="9" customWidth="1"/>
    <col min="9223" max="9472" width="9" style="9"/>
    <col min="9473" max="9473" width="5.625" style="9" customWidth="1"/>
    <col min="9474" max="9474" width="3.5" style="9" bestFit="1" customWidth="1"/>
    <col min="9475" max="9475" width="17.625" style="9" customWidth="1"/>
    <col min="9476" max="9476" width="25.75" style="9" bestFit="1" customWidth="1"/>
    <col min="9477" max="9477" width="5.875" style="9" bestFit="1" customWidth="1"/>
    <col min="9478" max="9478" width="15.625" style="9" customWidth="1"/>
    <col min="9479" max="9728" width="9" style="9"/>
    <col min="9729" max="9729" width="5.625" style="9" customWidth="1"/>
    <col min="9730" max="9730" width="3.5" style="9" bestFit="1" customWidth="1"/>
    <col min="9731" max="9731" width="17.625" style="9" customWidth="1"/>
    <col min="9732" max="9732" width="25.75" style="9" bestFit="1" customWidth="1"/>
    <col min="9733" max="9733" width="5.875" style="9" bestFit="1" customWidth="1"/>
    <col min="9734" max="9734" width="15.625" style="9" customWidth="1"/>
    <col min="9735" max="9984" width="9" style="9"/>
    <col min="9985" max="9985" width="5.625" style="9" customWidth="1"/>
    <col min="9986" max="9986" width="3.5" style="9" bestFit="1" customWidth="1"/>
    <col min="9987" max="9987" width="17.625" style="9" customWidth="1"/>
    <col min="9988" max="9988" width="25.75" style="9" bestFit="1" customWidth="1"/>
    <col min="9989" max="9989" width="5.875" style="9" bestFit="1" customWidth="1"/>
    <col min="9990" max="9990" width="15.625" style="9" customWidth="1"/>
    <col min="9991" max="10240" width="9" style="9"/>
    <col min="10241" max="10241" width="5.625" style="9" customWidth="1"/>
    <col min="10242" max="10242" width="3.5" style="9" bestFit="1" customWidth="1"/>
    <col min="10243" max="10243" width="17.625" style="9" customWidth="1"/>
    <col min="10244" max="10244" width="25.75" style="9" bestFit="1" customWidth="1"/>
    <col min="10245" max="10245" width="5.875" style="9" bestFit="1" customWidth="1"/>
    <col min="10246" max="10246" width="15.625" style="9" customWidth="1"/>
    <col min="10247" max="10496" width="9" style="9"/>
    <col min="10497" max="10497" width="5.625" style="9" customWidth="1"/>
    <col min="10498" max="10498" width="3.5" style="9" bestFit="1" customWidth="1"/>
    <col min="10499" max="10499" width="17.625" style="9" customWidth="1"/>
    <col min="10500" max="10500" width="25.75" style="9" bestFit="1" customWidth="1"/>
    <col min="10501" max="10501" width="5.875" style="9" bestFit="1" customWidth="1"/>
    <col min="10502" max="10502" width="15.625" style="9" customWidth="1"/>
    <col min="10503" max="10752" width="9" style="9"/>
    <col min="10753" max="10753" width="5.625" style="9" customWidth="1"/>
    <col min="10754" max="10754" width="3.5" style="9" bestFit="1" customWidth="1"/>
    <col min="10755" max="10755" width="17.625" style="9" customWidth="1"/>
    <col min="10756" max="10756" width="25.75" style="9" bestFit="1" customWidth="1"/>
    <col min="10757" max="10757" width="5.875" style="9" bestFit="1" customWidth="1"/>
    <col min="10758" max="10758" width="15.625" style="9" customWidth="1"/>
    <col min="10759" max="11008" width="9" style="9"/>
    <col min="11009" max="11009" width="5.625" style="9" customWidth="1"/>
    <col min="11010" max="11010" width="3.5" style="9" bestFit="1" customWidth="1"/>
    <col min="11011" max="11011" width="17.625" style="9" customWidth="1"/>
    <col min="11012" max="11012" width="25.75" style="9" bestFit="1" customWidth="1"/>
    <col min="11013" max="11013" width="5.875" style="9" bestFit="1" customWidth="1"/>
    <col min="11014" max="11014" width="15.625" style="9" customWidth="1"/>
    <col min="11015" max="11264" width="9" style="9"/>
    <col min="11265" max="11265" width="5.625" style="9" customWidth="1"/>
    <col min="11266" max="11266" width="3.5" style="9" bestFit="1" customWidth="1"/>
    <col min="11267" max="11267" width="17.625" style="9" customWidth="1"/>
    <col min="11268" max="11268" width="25.75" style="9" bestFit="1" customWidth="1"/>
    <col min="11269" max="11269" width="5.875" style="9" bestFit="1" customWidth="1"/>
    <col min="11270" max="11270" width="15.625" style="9" customWidth="1"/>
    <col min="11271" max="11520" width="9" style="9"/>
    <col min="11521" max="11521" width="5.625" style="9" customWidth="1"/>
    <col min="11522" max="11522" width="3.5" style="9" bestFit="1" customWidth="1"/>
    <col min="11523" max="11523" width="17.625" style="9" customWidth="1"/>
    <col min="11524" max="11524" width="25.75" style="9" bestFit="1" customWidth="1"/>
    <col min="11525" max="11525" width="5.875" style="9" bestFit="1" customWidth="1"/>
    <col min="11526" max="11526" width="15.625" style="9" customWidth="1"/>
    <col min="11527" max="11776" width="9" style="9"/>
    <col min="11777" max="11777" width="5.625" style="9" customWidth="1"/>
    <col min="11778" max="11778" width="3.5" style="9" bestFit="1" customWidth="1"/>
    <col min="11779" max="11779" width="17.625" style="9" customWidth="1"/>
    <col min="11780" max="11780" width="25.75" style="9" bestFit="1" customWidth="1"/>
    <col min="11781" max="11781" width="5.875" style="9" bestFit="1" customWidth="1"/>
    <col min="11782" max="11782" width="15.625" style="9" customWidth="1"/>
    <col min="11783" max="12032" width="9" style="9"/>
    <col min="12033" max="12033" width="5.625" style="9" customWidth="1"/>
    <col min="12034" max="12034" width="3.5" style="9" bestFit="1" customWidth="1"/>
    <col min="12035" max="12035" width="17.625" style="9" customWidth="1"/>
    <col min="12036" max="12036" width="25.75" style="9" bestFit="1" customWidth="1"/>
    <col min="12037" max="12037" width="5.875" style="9" bestFit="1" customWidth="1"/>
    <col min="12038" max="12038" width="15.625" style="9" customWidth="1"/>
    <col min="12039" max="12288" width="9" style="9"/>
    <col min="12289" max="12289" width="5.625" style="9" customWidth="1"/>
    <col min="12290" max="12290" width="3.5" style="9" bestFit="1" customWidth="1"/>
    <col min="12291" max="12291" width="17.625" style="9" customWidth="1"/>
    <col min="12292" max="12292" width="25.75" style="9" bestFit="1" customWidth="1"/>
    <col min="12293" max="12293" width="5.875" style="9" bestFit="1" customWidth="1"/>
    <col min="12294" max="12294" width="15.625" style="9" customWidth="1"/>
    <col min="12295" max="12544" width="9" style="9"/>
    <col min="12545" max="12545" width="5.625" style="9" customWidth="1"/>
    <col min="12546" max="12546" width="3.5" style="9" bestFit="1" customWidth="1"/>
    <col min="12547" max="12547" width="17.625" style="9" customWidth="1"/>
    <col min="12548" max="12548" width="25.75" style="9" bestFit="1" customWidth="1"/>
    <col min="12549" max="12549" width="5.875" style="9" bestFit="1" customWidth="1"/>
    <col min="12550" max="12550" width="15.625" style="9" customWidth="1"/>
    <col min="12551" max="12800" width="9" style="9"/>
    <col min="12801" max="12801" width="5.625" style="9" customWidth="1"/>
    <col min="12802" max="12802" width="3.5" style="9" bestFit="1" customWidth="1"/>
    <col min="12803" max="12803" width="17.625" style="9" customWidth="1"/>
    <col min="12804" max="12804" width="25.75" style="9" bestFit="1" customWidth="1"/>
    <col min="12805" max="12805" width="5.875" style="9" bestFit="1" customWidth="1"/>
    <col min="12806" max="12806" width="15.625" style="9" customWidth="1"/>
    <col min="12807" max="13056" width="9" style="9"/>
    <col min="13057" max="13057" width="5.625" style="9" customWidth="1"/>
    <col min="13058" max="13058" width="3.5" style="9" bestFit="1" customWidth="1"/>
    <col min="13059" max="13059" width="17.625" style="9" customWidth="1"/>
    <col min="13060" max="13060" width="25.75" style="9" bestFit="1" customWidth="1"/>
    <col min="13061" max="13061" width="5.875" style="9" bestFit="1" customWidth="1"/>
    <col min="13062" max="13062" width="15.625" style="9" customWidth="1"/>
    <col min="13063" max="13312" width="9" style="9"/>
    <col min="13313" max="13313" width="5.625" style="9" customWidth="1"/>
    <col min="13314" max="13314" width="3.5" style="9" bestFit="1" customWidth="1"/>
    <col min="13315" max="13315" width="17.625" style="9" customWidth="1"/>
    <col min="13316" max="13316" width="25.75" style="9" bestFit="1" customWidth="1"/>
    <col min="13317" max="13317" width="5.875" style="9" bestFit="1" customWidth="1"/>
    <col min="13318" max="13318" width="15.625" style="9" customWidth="1"/>
    <col min="13319" max="13568" width="9" style="9"/>
    <col min="13569" max="13569" width="5.625" style="9" customWidth="1"/>
    <col min="13570" max="13570" width="3.5" style="9" bestFit="1" customWidth="1"/>
    <col min="13571" max="13571" width="17.625" style="9" customWidth="1"/>
    <col min="13572" max="13572" width="25.75" style="9" bestFit="1" customWidth="1"/>
    <col min="13573" max="13573" width="5.875" style="9" bestFit="1" customWidth="1"/>
    <col min="13574" max="13574" width="15.625" style="9" customWidth="1"/>
    <col min="13575" max="13824" width="9" style="9"/>
    <col min="13825" max="13825" width="5.625" style="9" customWidth="1"/>
    <col min="13826" max="13826" width="3.5" style="9" bestFit="1" customWidth="1"/>
    <col min="13827" max="13827" width="17.625" style="9" customWidth="1"/>
    <col min="13828" max="13828" width="25.75" style="9" bestFit="1" customWidth="1"/>
    <col min="13829" max="13829" width="5.875" style="9" bestFit="1" customWidth="1"/>
    <col min="13830" max="13830" width="15.625" style="9" customWidth="1"/>
    <col min="13831" max="14080" width="9" style="9"/>
    <col min="14081" max="14081" width="5.625" style="9" customWidth="1"/>
    <col min="14082" max="14082" width="3.5" style="9" bestFit="1" customWidth="1"/>
    <col min="14083" max="14083" width="17.625" style="9" customWidth="1"/>
    <col min="14084" max="14084" width="25.75" style="9" bestFit="1" customWidth="1"/>
    <col min="14085" max="14085" width="5.875" style="9" bestFit="1" customWidth="1"/>
    <col min="14086" max="14086" width="15.625" style="9" customWidth="1"/>
    <col min="14087" max="14336" width="9" style="9"/>
    <col min="14337" max="14337" width="5.625" style="9" customWidth="1"/>
    <col min="14338" max="14338" width="3.5" style="9" bestFit="1" customWidth="1"/>
    <col min="14339" max="14339" width="17.625" style="9" customWidth="1"/>
    <col min="14340" max="14340" width="25.75" style="9" bestFit="1" customWidth="1"/>
    <col min="14341" max="14341" width="5.875" style="9" bestFit="1" customWidth="1"/>
    <col min="14342" max="14342" width="15.625" style="9" customWidth="1"/>
    <col min="14343" max="14592" width="9" style="9"/>
    <col min="14593" max="14593" width="5.625" style="9" customWidth="1"/>
    <col min="14594" max="14594" width="3.5" style="9" bestFit="1" customWidth="1"/>
    <col min="14595" max="14595" width="17.625" style="9" customWidth="1"/>
    <col min="14596" max="14596" width="25.75" style="9" bestFit="1" customWidth="1"/>
    <col min="14597" max="14597" width="5.875" style="9" bestFit="1" customWidth="1"/>
    <col min="14598" max="14598" width="15.625" style="9" customWidth="1"/>
    <col min="14599" max="14848" width="9" style="9"/>
    <col min="14849" max="14849" width="5.625" style="9" customWidth="1"/>
    <col min="14850" max="14850" width="3.5" style="9" bestFit="1" customWidth="1"/>
    <col min="14851" max="14851" width="17.625" style="9" customWidth="1"/>
    <col min="14852" max="14852" width="25.75" style="9" bestFit="1" customWidth="1"/>
    <col min="14853" max="14853" width="5.875" style="9" bestFit="1" customWidth="1"/>
    <col min="14854" max="14854" width="15.625" style="9" customWidth="1"/>
    <col min="14855" max="15104" width="9" style="9"/>
    <col min="15105" max="15105" width="5.625" style="9" customWidth="1"/>
    <col min="15106" max="15106" width="3.5" style="9" bestFit="1" customWidth="1"/>
    <col min="15107" max="15107" width="17.625" style="9" customWidth="1"/>
    <col min="15108" max="15108" width="25.75" style="9" bestFit="1" customWidth="1"/>
    <col min="15109" max="15109" width="5.875" style="9" bestFit="1" customWidth="1"/>
    <col min="15110" max="15110" width="15.625" style="9" customWidth="1"/>
    <col min="15111" max="15360" width="9" style="9"/>
    <col min="15361" max="15361" width="5.625" style="9" customWidth="1"/>
    <col min="15362" max="15362" width="3.5" style="9" bestFit="1" customWidth="1"/>
    <col min="15363" max="15363" width="17.625" style="9" customWidth="1"/>
    <col min="15364" max="15364" width="25.75" style="9" bestFit="1" customWidth="1"/>
    <col min="15365" max="15365" width="5.875" style="9" bestFit="1" customWidth="1"/>
    <col min="15366" max="15366" width="15.625" style="9" customWidth="1"/>
    <col min="15367" max="15616" width="9" style="9"/>
    <col min="15617" max="15617" width="5.625" style="9" customWidth="1"/>
    <col min="15618" max="15618" width="3.5" style="9" bestFit="1" customWidth="1"/>
    <col min="15619" max="15619" width="17.625" style="9" customWidth="1"/>
    <col min="15620" max="15620" width="25.75" style="9" bestFit="1" customWidth="1"/>
    <col min="15621" max="15621" width="5.875" style="9" bestFit="1" customWidth="1"/>
    <col min="15622" max="15622" width="15.625" style="9" customWidth="1"/>
    <col min="15623" max="15872" width="9" style="9"/>
    <col min="15873" max="15873" width="5.625" style="9" customWidth="1"/>
    <col min="15874" max="15874" width="3.5" style="9" bestFit="1" customWidth="1"/>
    <col min="15875" max="15875" width="17.625" style="9" customWidth="1"/>
    <col min="15876" max="15876" width="25.75" style="9" bestFit="1" customWidth="1"/>
    <col min="15877" max="15877" width="5.875" style="9" bestFit="1" customWidth="1"/>
    <col min="15878" max="15878" width="15.625" style="9" customWidth="1"/>
    <col min="15879" max="16128" width="9" style="9"/>
    <col min="16129" max="16129" width="5.625" style="9" customWidth="1"/>
    <col min="16130" max="16130" width="3.5" style="9" bestFit="1" customWidth="1"/>
    <col min="16131" max="16131" width="17.625" style="9" customWidth="1"/>
    <col min="16132" max="16132" width="25.75" style="9" bestFit="1" customWidth="1"/>
    <col min="16133" max="16133" width="5.875" style="9" bestFit="1" customWidth="1"/>
    <col min="16134" max="16134" width="15.625" style="9" customWidth="1"/>
    <col min="16135" max="16384" width="9" style="9"/>
  </cols>
  <sheetData>
    <row r="2" spans="1:6">
      <c r="D2" s="10"/>
      <c r="F2" s="10" t="s">
        <v>6398</v>
      </c>
    </row>
    <row r="3" spans="1:6">
      <c r="A3" s="1908" t="s">
        <v>6399</v>
      </c>
    </row>
    <row r="5" spans="1:6">
      <c r="B5" s="332" t="s">
        <v>6400</v>
      </c>
      <c r="C5" s="332" t="s">
        <v>6401</v>
      </c>
      <c r="D5" s="332" t="s">
        <v>6402</v>
      </c>
      <c r="E5" s="332" t="s">
        <v>6403</v>
      </c>
      <c r="F5" s="332" t="s">
        <v>6404</v>
      </c>
    </row>
    <row r="6" spans="1:6" ht="20.100000000000001" customHeight="1">
      <c r="B6" s="1909">
        <v>1</v>
      </c>
      <c r="C6" s="1910" t="s">
        <v>6405</v>
      </c>
      <c r="D6" s="1910" t="s">
        <v>6406</v>
      </c>
      <c r="E6" s="1909">
        <v>2</v>
      </c>
      <c r="F6" s="1911" t="s">
        <v>6407</v>
      </c>
    </row>
    <row r="7" spans="1:6" ht="20.100000000000001" customHeight="1">
      <c r="B7" s="1909">
        <v>2</v>
      </c>
      <c r="C7" s="1912" t="s">
        <v>5560</v>
      </c>
      <c r="D7" s="1910" t="s">
        <v>6408</v>
      </c>
      <c r="E7" s="1909">
        <v>2</v>
      </c>
      <c r="F7" s="1913"/>
    </row>
    <row r="8" spans="1:6" ht="20.100000000000001" customHeight="1">
      <c r="B8" s="1909">
        <v>3</v>
      </c>
      <c r="C8" s="1910" t="s">
        <v>6409</v>
      </c>
      <c r="D8" s="1910" t="s">
        <v>6410</v>
      </c>
      <c r="E8" s="1909">
        <v>2</v>
      </c>
      <c r="F8" s="1914"/>
    </row>
    <row r="9" spans="1:6" ht="20.100000000000001" customHeight="1">
      <c r="B9" s="210">
        <v>4</v>
      </c>
      <c r="C9" s="1376" t="s">
        <v>6411</v>
      </c>
      <c r="D9" s="1376" t="s">
        <v>6412</v>
      </c>
      <c r="E9" s="210">
        <v>2</v>
      </c>
      <c r="F9" s="210" t="s">
        <v>6413</v>
      </c>
    </row>
  </sheetData>
  <mergeCells count="1">
    <mergeCell ref="F6:F8"/>
  </mergeCells>
  <phoneticPr fontId="3"/>
  <pageMargins left="0.7" right="0.7" top="0.75" bottom="0.75" header="0.3" footer="0.3"/>
  <pageSetup paperSize="9" orientation="portrait"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01D04-CD32-45C8-819E-6A3306C511FF}">
  <dimension ref="B2:Q22"/>
  <sheetViews>
    <sheetView zoomScaleNormal="100" workbookViewId="0">
      <pane xSplit="10" ySplit="9" topLeftCell="O10" activePane="bottomRight" state="frozen"/>
      <selection pane="topRight" activeCell="K1" sqref="K1"/>
      <selection pane="bottomLeft" activeCell="A9" sqref="A9"/>
      <selection pane="bottomRight" activeCell="Q19" sqref="Q19"/>
    </sheetView>
  </sheetViews>
  <sheetFormatPr defaultColWidth="9"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915" bestFit="1" customWidth="1"/>
    <col min="9" max="9" width="7.5" style="10" customWidth="1"/>
    <col min="10" max="10" width="35.25" style="9" bestFit="1" customWidth="1"/>
    <col min="11" max="11" width="34.625" style="9" bestFit="1" customWidth="1"/>
    <col min="12" max="12" width="11" style="8" customWidth="1"/>
    <col min="13" max="13" width="13.75" style="48" customWidth="1"/>
    <col min="14" max="14" width="6.375" style="9" customWidth="1"/>
    <col min="15" max="15" width="26.25" style="10" customWidth="1"/>
    <col min="16" max="16" width="27.5" style="49" customWidth="1"/>
    <col min="17" max="17" width="15.625" style="12" customWidth="1"/>
    <col min="18" max="16384" width="9" style="9"/>
  </cols>
  <sheetData>
    <row r="2" spans="2:17" ht="20.100000000000001" customHeight="1">
      <c r="B2" s="1" t="s">
        <v>0</v>
      </c>
      <c r="C2" s="1"/>
      <c r="D2" s="1"/>
      <c r="E2" s="2" t="s">
        <v>6414</v>
      </c>
      <c r="G2" s="4" t="s">
        <v>2</v>
      </c>
      <c r="H2" s="5"/>
      <c r="I2" s="6"/>
      <c r="J2" s="7">
        <f>SUM(H:H)</f>
        <v>103168</v>
      </c>
    </row>
    <row r="3" spans="2:17" ht="20.100000000000001" customHeight="1">
      <c r="B3" s="1" t="s">
        <v>3</v>
      </c>
      <c r="C3" s="1"/>
      <c r="D3" s="1"/>
      <c r="E3" s="13" t="s">
        <v>6415</v>
      </c>
    </row>
    <row r="4" spans="2:17" ht="20.100000000000001" customHeight="1">
      <c r="B4" s="1" t="s">
        <v>5</v>
      </c>
      <c r="C4" s="1"/>
      <c r="D4" s="1"/>
      <c r="E4" s="13">
        <v>201872</v>
      </c>
      <c r="J4" s="83"/>
    </row>
    <row r="5" spans="2:17" ht="20.100000000000001" customHeight="1">
      <c r="B5" s="1" t="s">
        <v>6</v>
      </c>
      <c r="C5" s="1"/>
      <c r="D5" s="1"/>
      <c r="E5" s="16"/>
      <c r="J5" s="83"/>
    </row>
    <row r="6" spans="2:17" ht="20.100000000000001" customHeight="1">
      <c r="B6" s="1" t="s">
        <v>7</v>
      </c>
      <c r="C6" s="1"/>
      <c r="D6" s="1"/>
      <c r="E6" s="16">
        <v>44588</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32" t="s">
        <v>13</v>
      </c>
      <c r="H9" s="153"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119</v>
      </c>
      <c r="D10" s="17" t="s">
        <v>119</v>
      </c>
      <c r="E10" s="24" t="s">
        <v>6416</v>
      </c>
      <c r="F10" s="525">
        <v>2</v>
      </c>
      <c r="G10" s="132">
        <v>8500</v>
      </c>
      <c r="H10" s="153">
        <f>F10*G10</f>
        <v>17000</v>
      </c>
      <c r="I10" s="22"/>
      <c r="J10" s="24"/>
      <c r="K10" s="138"/>
      <c r="L10" s="18"/>
      <c r="M10" s="30">
        <v>44889</v>
      </c>
      <c r="N10" s="17"/>
      <c r="O10" s="29">
        <v>44904</v>
      </c>
      <c r="P10" s="30">
        <v>44904</v>
      </c>
      <c r="Q10" s="23">
        <v>44902</v>
      </c>
    </row>
    <row r="11" spans="2:17" s="8" customFormat="1" ht="19.7" customHeight="1">
      <c r="B11" s="17">
        <v>1</v>
      </c>
      <c r="C11" s="17" t="s">
        <v>119</v>
      </c>
      <c r="D11" s="17" t="s">
        <v>119</v>
      </c>
      <c r="E11" s="53" t="s">
        <v>6417</v>
      </c>
      <c r="F11" s="525">
        <v>2</v>
      </c>
      <c r="G11" s="461">
        <v>5500</v>
      </c>
      <c r="H11" s="153">
        <f t="shared" ref="H11:H16" si="0">F11*G11</f>
        <v>11000</v>
      </c>
      <c r="I11" s="56"/>
      <c r="J11" s="57"/>
      <c r="K11" s="138"/>
      <c r="L11" s="18"/>
      <c r="M11" s="30">
        <v>44889</v>
      </c>
      <c r="N11" s="17"/>
      <c r="O11" s="29">
        <v>44904</v>
      </c>
      <c r="P11" s="30">
        <v>44904</v>
      </c>
      <c r="Q11" s="23">
        <v>44902</v>
      </c>
    </row>
    <row r="12" spans="2:17" s="8" customFormat="1" ht="19.7" customHeight="1">
      <c r="B12" s="17">
        <v>1</v>
      </c>
      <c r="C12" s="17" t="s">
        <v>66</v>
      </c>
      <c r="D12" s="17" t="s">
        <v>67</v>
      </c>
      <c r="E12" s="53" t="s">
        <v>6418</v>
      </c>
      <c r="F12" s="525">
        <v>2</v>
      </c>
      <c r="G12" s="461">
        <v>9780</v>
      </c>
      <c r="H12" s="153">
        <f t="shared" si="0"/>
        <v>19560</v>
      </c>
      <c r="I12" s="56"/>
      <c r="J12" s="57" t="s">
        <v>6419</v>
      </c>
      <c r="K12" s="138"/>
      <c r="L12" s="18"/>
      <c r="M12" s="30">
        <v>44889</v>
      </c>
      <c r="N12" s="17"/>
      <c r="O12" s="29">
        <v>44904</v>
      </c>
      <c r="P12" s="30">
        <v>44904</v>
      </c>
      <c r="Q12" s="23">
        <v>44903</v>
      </c>
    </row>
    <row r="13" spans="2:17" s="8" customFormat="1" ht="19.7" customHeight="1">
      <c r="B13" s="17">
        <v>1</v>
      </c>
      <c r="C13" s="17" t="s">
        <v>66</v>
      </c>
      <c r="D13" s="17" t="s">
        <v>67</v>
      </c>
      <c r="E13" s="53" t="s">
        <v>6420</v>
      </c>
      <c r="F13" s="525">
        <v>0</v>
      </c>
      <c r="G13" s="132">
        <v>140</v>
      </c>
      <c r="H13" s="153">
        <f t="shared" si="0"/>
        <v>0</v>
      </c>
      <c r="I13" s="54"/>
      <c r="J13" s="57" t="s">
        <v>6421</v>
      </c>
      <c r="K13" s="18" t="s">
        <v>28</v>
      </c>
      <c r="L13" s="18"/>
      <c r="M13" s="30"/>
      <c r="N13" s="17"/>
      <c r="O13" s="18"/>
      <c r="P13" s="30"/>
      <c r="Q13" s="23"/>
    </row>
    <row r="14" spans="2:17" s="8" customFormat="1" ht="19.7" customHeight="1">
      <c r="B14" s="17">
        <v>1</v>
      </c>
      <c r="C14" s="17" t="s">
        <v>30</v>
      </c>
      <c r="D14" s="17" t="s">
        <v>30</v>
      </c>
      <c r="E14" s="1916" t="s">
        <v>6422</v>
      </c>
      <c r="F14" s="525">
        <v>2</v>
      </c>
      <c r="G14" s="132">
        <v>137</v>
      </c>
      <c r="H14" s="153">
        <f t="shared" si="0"/>
        <v>274</v>
      </c>
      <c r="I14" s="27"/>
      <c r="J14" s="1916" t="s">
        <v>6423</v>
      </c>
      <c r="K14" s="18" t="s">
        <v>6424</v>
      </c>
      <c r="L14" s="18"/>
      <c r="M14" s="30"/>
      <c r="N14" s="17"/>
      <c r="O14" s="18"/>
      <c r="P14" s="30"/>
      <c r="Q14" s="23">
        <v>44897</v>
      </c>
    </row>
    <row r="15" spans="2:17" s="8" customFormat="1" ht="19.7" customHeight="1">
      <c r="B15" s="17">
        <v>1</v>
      </c>
      <c r="C15" s="17" t="s">
        <v>115</v>
      </c>
      <c r="D15" s="17" t="s">
        <v>115</v>
      </c>
      <c r="E15" s="1916" t="s">
        <v>6425</v>
      </c>
      <c r="F15" s="525">
        <v>0.5</v>
      </c>
      <c r="G15" s="132">
        <v>5000</v>
      </c>
      <c r="H15" s="153">
        <f t="shared" si="0"/>
        <v>2500</v>
      </c>
      <c r="I15" s="27"/>
      <c r="J15" s="1916"/>
      <c r="K15" s="18"/>
      <c r="L15" s="18"/>
      <c r="M15" s="30"/>
      <c r="N15" s="17"/>
      <c r="O15" s="18"/>
      <c r="P15" s="30"/>
      <c r="Q15" s="23"/>
    </row>
    <row r="16" spans="2:17" s="8" customFormat="1" ht="19.7" customHeight="1">
      <c r="B16" s="17">
        <v>1</v>
      </c>
      <c r="C16" s="17" t="s">
        <v>115</v>
      </c>
      <c r="D16" s="17" t="s">
        <v>115</v>
      </c>
      <c r="E16" s="1916" t="s">
        <v>5642</v>
      </c>
      <c r="F16" s="525">
        <v>1</v>
      </c>
      <c r="G16" s="132">
        <v>5000</v>
      </c>
      <c r="H16" s="153">
        <f t="shared" si="0"/>
        <v>5000</v>
      </c>
      <c r="I16" s="27"/>
      <c r="J16" s="1916"/>
      <c r="K16" s="18"/>
      <c r="L16" s="18"/>
      <c r="M16" s="30"/>
      <c r="N16" s="17"/>
      <c r="O16" s="18"/>
      <c r="P16" s="30"/>
      <c r="Q16" s="23"/>
    </row>
    <row r="17" spans="2:17" s="473" customFormat="1" ht="19.7" customHeight="1">
      <c r="B17" s="34">
        <v>2</v>
      </c>
      <c r="C17" s="34" t="s">
        <v>119</v>
      </c>
      <c r="D17" s="34" t="s">
        <v>119</v>
      </c>
      <c r="E17" s="471" t="s">
        <v>6416</v>
      </c>
      <c r="F17" s="1438">
        <v>2</v>
      </c>
      <c r="G17" s="1917">
        <v>8500</v>
      </c>
      <c r="H17" s="1918">
        <f>F17*G17</f>
        <v>17000</v>
      </c>
      <c r="I17" s="327"/>
      <c r="J17" s="471"/>
      <c r="K17" s="1919"/>
      <c r="L17" s="33"/>
      <c r="M17" s="472">
        <v>44943</v>
      </c>
      <c r="N17" s="34"/>
      <c r="O17" s="33"/>
      <c r="P17" s="472">
        <v>44967</v>
      </c>
      <c r="Q17" s="40">
        <v>44956</v>
      </c>
    </row>
    <row r="18" spans="2:17" s="473" customFormat="1" ht="19.7" customHeight="1">
      <c r="B18" s="34">
        <v>2</v>
      </c>
      <c r="C18" s="34" t="s">
        <v>119</v>
      </c>
      <c r="D18" s="34" t="s">
        <v>119</v>
      </c>
      <c r="E18" s="328" t="s">
        <v>6417</v>
      </c>
      <c r="F18" s="1438">
        <v>2</v>
      </c>
      <c r="G18" s="1920">
        <v>5500</v>
      </c>
      <c r="H18" s="1918">
        <f t="shared" ref="H18:H21" si="1">F18*G18</f>
        <v>11000</v>
      </c>
      <c r="I18" s="1347"/>
      <c r="J18" s="136"/>
      <c r="K18" s="1919"/>
      <c r="L18" s="33"/>
      <c r="M18" s="472">
        <v>44943</v>
      </c>
      <c r="N18" s="34"/>
      <c r="O18" s="33"/>
      <c r="P18" s="472">
        <v>44967</v>
      </c>
      <c r="Q18" s="40">
        <v>44956</v>
      </c>
    </row>
    <row r="19" spans="2:17" s="473" customFormat="1" ht="19.7" customHeight="1">
      <c r="B19" s="34">
        <v>2</v>
      </c>
      <c r="C19" s="34" t="s">
        <v>66</v>
      </c>
      <c r="D19" s="34" t="s">
        <v>67</v>
      </c>
      <c r="E19" s="328" t="s">
        <v>6418</v>
      </c>
      <c r="F19" s="1438">
        <v>2</v>
      </c>
      <c r="G19" s="1920">
        <v>9780</v>
      </c>
      <c r="H19" s="1918">
        <f t="shared" si="1"/>
        <v>19560</v>
      </c>
      <c r="I19" s="1347"/>
      <c r="J19" s="136" t="s">
        <v>6419</v>
      </c>
      <c r="K19" s="1919"/>
      <c r="L19" s="33"/>
      <c r="M19" s="472">
        <v>44943</v>
      </c>
      <c r="N19" s="34"/>
      <c r="O19" s="33"/>
      <c r="P19" s="472"/>
      <c r="Q19" s="40"/>
    </row>
    <row r="20" spans="2:17" s="1002" customFormat="1" ht="19.7" customHeight="1">
      <c r="B20" s="997">
        <v>2</v>
      </c>
      <c r="C20" s="997" t="s">
        <v>66</v>
      </c>
      <c r="D20" s="997" t="s">
        <v>67</v>
      </c>
      <c r="E20" s="1445" t="s">
        <v>6420</v>
      </c>
      <c r="F20" s="1921">
        <v>0</v>
      </c>
      <c r="G20" s="1922">
        <v>140</v>
      </c>
      <c r="H20" s="1923">
        <f t="shared" si="1"/>
        <v>0</v>
      </c>
      <c r="I20" s="1346"/>
      <c r="J20" s="1596" t="s">
        <v>6421</v>
      </c>
      <c r="K20" s="433" t="s">
        <v>28</v>
      </c>
      <c r="L20" s="433"/>
      <c r="M20" s="139"/>
      <c r="N20" s="997"/>
      <c r="O20" s="433"/>
      <c r="P20" s="139"/>
      <c r="Q20" s="727"/>
    </row>
    <row r="21" spans="2:17" s="473" customFormat="1" ht="19.7" customHeight="1">
      <c r="B21" s="34">
        <v>2</v>
      </c>
      <c r="C21" s="34" t="s">
        <v>30</v>
      </c>
      <c r="D21" s="34" t="s">
        <v>30</v>
      </c>
      <c r="E21" s="1924" t="s">
        <v>6422</v>
      </c>
      <c r="F21" s="1438">
        <v>2</v>
      </c>
      <c r="G21" s="1917">
        <v>137</v>
      </c>
      <c r="H21" s="1918">
        <f t="shared" si="1"/>
        <v>274</v>
      </c>
      <c r="I21" s="37"/>
      <c r="J21" s="1924" t="s">
        <v>6423</v>
      </c>
      <c r="K21" s="33" t="s">
        <v>6424</v>
      </c>
      <c r="L21" s="33"/>
      <c r="M21" s="472"/>
      <c r="N21" s="34"/>
      <c r="O21" s="33"/>
      <c r="P21" s="472"/>
      <c r="Q21" s="40">
        <v>44945</v>
      </c>
    </row>
    <row r="22" spans="2:17" s="8" customFormat="1" ht="19.7" customHeight="1">
      <c r="B22" s="17"/>
      <c r="C22" s="52"/>
      <c r="D22" s="52"/>
      <c r="E22" s="26"/>
      <c r="F22" s="26"/>
      <c r="G22" s="132"/>
      <c r="H22" s="132"/>
      <c r="I22" s="54"/>
      <c r="J22" s="1925"/>
      <c r="K22" s="17"/>
      <c r="L22" s="17"/>
      <c r="M22" s="30"/>
      <c r="N22" s="17"/>
      <c r="O22" s="29"/>
      <c r="P22" s="29"/>
      <c r="Q22" s="23"/>
    </row>
  </sheetData>
  <autoFilter ref="B9:O17"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81768-5B82-438D-9482-AF2B386A9808}">
  <dimension ref="B2:Q46"/>
  <sheetViews>
    <sheetView zoomScale="85" zoomScaleNormal="85" workbookViewId="0">
      <pane xSplit="10" ySplit="8" topLeftCell="K30" activePane="bottomRight" state="frozen"/>
      <selection pane="topRight" activeCell="K1" sqref="K1"/>
      <selection pane="bottomLeft" activeCell="A9" sqref="A9"/>
      <selection pane="bottomRight" activeCell="M44" sqref="M44"/>
    </sheetView>
  </sheetViews>
  <sheetFormatPr defaultRowHeight="18.75"/>
  <cols>
    <col min="1" max="1" width="2.625" style="9" customWidth="1"/>
    <col min="2" max="2" width="5.625" style="8"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49.5" style="9" customWidth="1"/>
    <col min="12" max="12" width="20.625" style="8" customWidth="1"/>
    <col min="13" max="13" width="13.75" style="48" customWidth="1"/>
    <col min="14" max="14" width="6.375" style="9" customWidth="1"/>
    <col min="15" max="15" width="13.25" style="10" customWidth="1"/>
    <col min="16" max="16" width="19.625" style="49" customWidth="1"/>
    <col min="17" max="17" width="15.625" style="11" customWidth="1"/>
    <col min="18" max="256" width="9" style="9"/>
    <col min="257" max="257" width="2.625" style="9" customWidth="1"/>
    <col min="258" max="258" width="5.625" style="9"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49.5" style="9" customWidth="1"/>
    <col min="268" max="268" width="20.625" style="9" customWidth="1"/>
    <col min="269" max="269" width="13.75" style="9" customWidth="1"/>
    <col min="270" max="270" width="6.375" style="9" customWidth="1"/>
    <col min="271" max="271" width="13.25" style="9" customWidth="1"/>
    <col min="272" max="272" width="19.625" style="9" customWidth="1"/>
    <col min="273" max="273" width="15.625" style="9" customWidth="1"/>
    <col min="274" max="512" width="9" style="9"/>
    <col min="513" max="513" width="2.625" style="9" customWidth="1"/>
    <col min="514" max="514" width="5.625" style="9"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49.5" style="9" customWidth="1"/>
    <col min="524" max="524" width="20.625" style="9" customWidth="1"/>
    <col min="525" max="525" width="13.75" style="9" customWidth="1"/>
    <col min="526" max="526" width="6.375" style="9" customWidth="1"/>
    <col min="527" max="527" width="13.25" style="9" customWidth="1"/>
    <col min="528" max="528" width="19.625" style="9" customWidth="1"/>
    <col min="529" max="529" width="15.625" style="9" customWidth="1"/>
    <col min="530" max="768" width="9" style="9"/>
    <col min="769" max="769" width="2.625" style="9" customWidth="1"/>
    <col min="770" max="770" width="5.625" style="9"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49.5" style="9" customWidth="1"/>
    <col min="780" max="780" width="20.625" style="9" customWidth="1"/>
    <col min="781" max="781" width="13.75" style="9" customWidth="1"/>
    <col min="782" max="782" width="6.375" style="9" customWidth="1"/>
    <col min="783" max="783" width="13.25" style="9" customWidth="1"/>
    <col min="784" max="784" width="19.625" style="9" customWidth="1"/>
    <col min="785" max="785" width="15.625" style="9" customWidth="1"/>
    <col min="786" max="1024" width="9" style="9"/>
    <col min="1025" max="1025" width="2.625" style="9" customWidth="1"/>
    <col min="1026" max="1026" width="5.625" style="9"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49.5" style="9" customWidth="1"/>
    <col min="1036" max="1036" width="20.625" style="9" customWidth="1"/>
    <col min="1037" max="1037" width="13.75" style="9" customWidth="1"/>
    <col min="1038" max="1038" width="6.375" style="9" customWidth="1"/>
    <col min="1039" max="1039" width="13.25" style="9" customWidth="1"/>
    <col min="1040" max="1040" width="19.625" style="9" customWidth="1"/>
    <col min="1041" max="1041" width="15.625" style="9" customWidth="1"/>
    <col min="1042" max="1280" width="9" style="9"/>
    <col min="1281" max="1281" width="2.625" style="9" customWidth="1"/>
    <col min="1282" max="1282" width="5.625" style="9"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49.5" style="9" customWidth="1"/>
    <col min="1292" max="1292" width="20.625" style="9" customWidth="1"/>
    <col min="1293" max="1293" width="13.75" style="9" customWidth="1"/>
    <col min="1294" max="1294" width="6.375" style="9" customWidth="1"/>
    <col min="1295" max="1295" width="13.25" style="9" customWidth="1"/>
    <col min="1296" max="1296" width="19.625" style="9" customWidth="1"/>
    <col min="1297" max="1297" width="15.625" style="9" customWidth="1"/>
    <col min="1298" max="1536" width="9" style="9"/>
    <col min="1537" max="1537" width="2.625" style="9" customWidth="1"/>
    <col min="1538" max="1538" width="5.625" style="9"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49.5" style="9" customWidth="1"/>
    <col min="1548" max="1548" width="20.625" style="9" customWidth="1"/>
    <col min="1549" max="1549" width="13.75" style="9" customWidth="1"/>
    <col min="1550" max="1550" width="6.375" style="9" customWidth="1"/>
    <col min="1551" max="1551" width="13.25" style="9" customWidth="1"/>
    <col min="1552" max="1552" width="19.625" style="9" customWidth="1"/>
    <col min="1553" max="1553" width="15.625" style="9" customWidth="1"/>
    <col min="1554" max="1792" width="9" style="9"/>
    <col min="1793" max="1793" width="2.625" style="9" customWidth="1"/>
    <col min="1794" max="1794" width="5.625" style="9"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49.5" style="9" customWidth="1"/>
    <col min="1804" max="1804" width="20.625" style="9" customWidth="1"/>
    <col min="1805" max="1805" width="13.75" style="9" customWidth="1"/>
    <col min="1806" max="1806" width="6.375" style="9" customWidth="1"/>
    <col min="1807" max="1807" width="13.25" style="9" customWidth="1"/>
    <col min="1808" max="1808" width="19.625" style="9" customWidth="1"/>
    <col min="1809" max="1809" width="15.625" style="9" customWidth="1"/>
    <col min="1810" max="2048" width="9" style="9"/>
    <col min="2049" max="2049" width="2.625" style="9" customWidth="1"/>
    <col min="2050" max="2050" width="5.625" style="9"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49.5" style="9" customWidth="1"/>
    <col min="2060" max="2060" width="20.625" style="9" customWidth="1"/>
    <col min="2061" max="2061" width="13.75" style="9" customWidth="1"/>
    <col min="2062" max="2062" width="6.375" style="9" customWidth="1"/>
    <col min="2063" max="2063" width="13.25" style="9" customWidth="1"/>
    <col min="2064" max="2064" width="19.625" style="9" customWidth="1"/>
    <col min="2065" max="2065" width="15.625" style="9" customWidth="1"/>
    <col min="2066" max="2304" width="9" style="9"/>
    <col min="2305" max="2305" width="2.625" style="9" customWidth="1"/>
    <col min="2306" max="2306" width="5.625" style="9"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49.5" style="9" customWidth="1"/>
    <col min="2316" max="2316" width="20.625" style="9" customWidth="1"/>
    <col min="2317" max="2317" width="13.75" style="9" customWidth="1"/>
    <col min="2318" max="2318" width="6.375" style="9" customWidth="1"/>
    <col min="2319" max="2319" width="13.25" style="9" customWidth="1"/>
    <col min="2320" max="2320" width="19.625" style="9" customWidth="1"/>
    <col min="2321" max="2321" width="15.625" style="9" customWidth="1"/>
    <col min="2322" max="2560" width="9" style="9"/>
    <col min="2561" max="2561" width="2.625" style="9" customWidth="1"/>
    <col min="2562" max="2562" width="5.625" style="9"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49.5" style="9" customWidth="1"/>
    <col min="2572" max="2572" width="20.625" style="9" customWidth="1"/>
    <col min="2573" max="2573" width="13.75" style="9" customWidth="1"/>
    <col min="2574" max="2574" width="6.375" style="9" customWidth="1"/>
    <col min="2575" max="2575" width="13.25" style="9" customWidth="1"/>
    <col min="2576" max="2576" width="19.625" style="9" customWidth="1"/>
    <col min="2577" max="2577" width="15.625" style="9" customWidth="1"/>
    <col min="2578" max="2816" width="9" style="9"/>
    <col min="2817" max="2817" width="2.625" style="9" customWidth="1"/>
    <col min="2818" max="2818" width="5.625" style="9"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49.5" style="9" customWidth="1"/>
    <col min="2828" max="2828" width="20.625" style="9" customWidth="1"/>
    <col min="2829" max="2829" width="13.75" style="9" customWidth="1"/>
    <col min="2830" max="2830" width="6.375" style="9" customWidth="1"/>
    <col min="2831" max="2831" width="13.25" style="9" customWidth="1"/>
    <col min="2832" max="2832" width="19.625" style="9" customWidth="1"/>
    <col min="2833" max="2833" width="15.625" style="9" customWidth="1"/>
    <col min="2834" max="3072" width="9" style="9"/>
    <col min="3073" max="3073" width="2.625" style="9" customWidth="1"/>
    <col min="3074" max="3074" width="5.625" style="9"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49.5" style="9" customWidth="1"/>
    <col min="3084" max="3084" width="20.625" style="9" customWidth="1"/>
    <col min="3085" max="3085" width="13.75" style="9" customWidth="1"/>
    <col min="3086" max="3086" width="6.375" style="9" customWidth="1"/>
    <col min="3087" max="3087" width="13.25" style="9" customWidth="1"/>
    <col min="3088" max="3088" width="19.625" style="9" customWidth="1"/>
    <col min="3089" max="3089" width="15.625" style="9" customWidth="1"/>
    <col min="3090" max="3328" width="9" style="9"/>
    <col min="3329" max="3329" width="2.625" style="9" customWidth="1"/>
    <col min="3330" max="3330" width="5.625" style="9"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49.5" style="9" customWidth="1"/>
    <col min="3340" max="3340" width="20.625" style="9" customWidth="1"/>
    <col min="3341" max="3341" width="13.75" style="9" customWidth="1"/>
    <col min="3342" max="3342" width="6.375" style="9" customWidth="1"/>
    <col min="3343" max="3343" width="13.25" style="9" customWidth="1"/>
    <col min="3344" max="3344" width="19.625" style="9" customWidth="1"/>
    <col min="3345" max="3345" width="15.625" style="9" customWidth="1"/>
    <col min="3346" max="3584" width="9" style="9"/>
    <col min="3585" max="3585" width="2.625" style="9" customWidth="1"/>
    <col min="3586" max="3586" width="5.625" style="9"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49.5" style="9" customWidth="1"/>
    <col min="3596" max="3596" width="20.625" style="9" customWidth="1"/>
    <col min="3597" max="3597" width="13.75" style="9" customWidth="1"/>
    <col min="3598" max="3598" width="6.375" style="9" customWidth="1"/>
    <col min="3599" max="3599" width="13.25" style="9" customWidth="1"/>
    <col min="3600" max="3600" width="19.625" style="9" customWidth="1"/>
    <col min="3601" max="3601" width="15.625" style="9" customWidth="1"/>
    <col min="3602" max="3840" width="9" style="9"/>
    <col min="3841" max="3841" width="2.625" style="9" customWidth="1"/>
    <col min="3842" max="3842" width="5.625" style="9"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49.5" style="9" customWidth="1"/>
    <col min="3852" max="3852" width="20.625" style="9" customWidth="1"/>
    <col min="3853" max="3853" width="13.75" style="9" customWidth="1"/>
    <col min="3854" max="3854" width="6.375" style="9" customWidth="1"/>
    <col min="3855" max="3855" width="13.25" style="9" customWidth="1"/>
    <col min="3856" max="3856" width="19.625" style="9" customWidth="1"/>
    <col min="3857" max="3857" width="15.625" style="9" customWidth="1"/>
    <col min="3858" max="4096" width="9" style="9"/>
    <col min="4097" max="4097" width="2.625" style="9" customWidth="1"/>
    <col min="4098" max="4098" width="5.625" style="9"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49.5" style="9" customWidth="1"/>
    <col min="4108" max="4108" width="20.625" style="9" customWidth="1"/>
    <col min="4109" max="4109" width="13.75" style="9" customWidth="1"/>
    <col min="4110" max="4110" width="6.375" style="9" customWidth="1"/>
    <col min="4111" max="4111" width="13.25" style="9" customWidth="1"/>
    <col min="4112" max="4112" width="19.625" style="9" customWidth="1"/>
    <col min="4113" max="4113" width="15.625" style="9" customWidth="1"/>
    <col min="4114" max="4352" width="9" style="9"/>
    <col min="4353" max="4353" width="2.625" style="9" customWidth="1"/>
    <col min="4354" max="4354" width="5.625" style="9"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49.5" style="9" customWidth="1"/>
    <col min="4364" max="4364" width="20.625" style="9" customWidth="1"/>
    <col min="4365" max="4365" width="13.75" style="9" customWidth="1"/>
    <col min="4366" max="4366" width="6.375" style="9" customWidth="1"/>
    <col min="4367" max="4367" width="13.25" style="9" customWidth="1"/>
    <col min="4368" max="4368" width="19.625" style="9" customWidth="1"/>
    <col min="4369" max="4369" width="15.625" style="9" customWidth="1"/>
    <col min="4370" max="4608" width="9" style="9"/>
    <col min="4609" max="4609" width="2.625" style="9" customWidth="1"/>
    <col min="4610" max="4610" width="5.625" style="9"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49.5" style="9" customWidth="1"/>
    <col min="4620" max="4620" width="20.625" style="9" customWidth="1"/>
    <col min="4621" max="4621" width="13.75" style="9" customWidth="1"/>
    <col min="4622" max="4622" width="6.375" style="9" customWidth="1"/>
    <col min="4623" max="4623" width="13.25" style="9" customWidth="1"/>
    <col min="4624" max="4624" width="19.625" style="9" customWidth="1"/>
    <col min="4625" max="4625" width="15.625" style="9" customWidth="1"/>
    <col min="4626" max="4864" width="9" style="9"/>
    <col min="4865" max="4865" width="2.625" style="9" customWidth="1"/>
    <col min="4866" max="4866" width="5.625" style="9"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49.5" style="9" customWidth="1"/>
    <col min="4876" max="4876" width="20.625" style="9" customWidth="1"/>
    <col min="4877" max="4877" width="13.75" style="9" customWidth="1"/>
    <col min="4878" max="4878" width="6.375" style="9" customWidth="1"/>
    <col min="4879" max="4879" width="13.25" style="9" customWidth="1"/>
    <col min="4880" max="4880" width="19.625" style="9" customWidth="1"/>
    <col min="4881" max="4881" width="15.625" style="9" customWidth="1"/>
    <col min="4882" max="5120" width="9" style="9"/>
    <col min="5121" max="5121" width="2.625" style="9" customWidth="1"/>
    <col min="5122" max="5122" width="5.625" style="9"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49.5" style="9" customWidth="1"/>
    <col min="5132" max="5132" width="20.625" style="9" customWidth="1"/>
    <col min="5133" max="5133" width="13.75" style="9" customWidth="1"/>
    <col min="5134" max="5134" width="6.375" style="9" customWidth="1"/>
    <col min="5135" max="5135" width="13.25" style="9" customWidth="1"/>
    <col min="5136" max="5136" width="19.625" style="9" customWidth="1"/>
    <col min="5137" max="5137" width="15.625" style="9" customWidth="1"/>
    <col min="5138" max="5376" width="9" style="9"/>
    <col min="5377" max="5377" width="2.625" style="9" customWidth="1"/>
    <col min="5378" max="5378" width="5.625" style="9"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49.5" style="9" customWidth="1"/>
    <col min="5388" max="5388" width="20.625" style="9" customWidth="1"/>
    <col min="5389" max="5389" width="13.75" style="9" customWidth="1"/>
    <col min="5390" max="5390" width="6.375" style="9" customWidth="1"/>
    <col min="5391" max="5391" width="13.25" style="9" customWidth="1"/>
    <col min="5392" max="5392" width="19.625" style="9" customWidth="1"/>
    <col min="5393" max="5393" width="15.625" style="9" customWidth="1"/>
    <col min="5394" max="5632" width="9" style="9"/>
    <col min="5633" max="5633" width="2.625" style="9" customWidth="1"/>
    <col min="5634" max="5634" width="5.625" style="9"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49.5" style="9" customWidth="1"/>
    <col min="5644" max="5644" width="20.625" style="9" customWidth="1"/>
    <col min="5645" max="5645" width="13.75" style="9" customWidth="1"/>
    <col min="5646" max="5646" width="6.375" style="9" customWidth="1"/>
    <col min="5647" max="5647" width="13.25" style="9" customWidth="1"/>
    <col min="5648" max="5648" width="19.625" style="9" customWidth="1"/>
    <col min="5649" max="5649" width="15.625" style="9" customWidth="1"/>
    <col min="5650" max="5888" width="9" style="9"/>
    <col min="5889" max="5889" width="2.625" style="9" customWidth="1"/>
    <col min="5890" max="5890" width="5.625" style="9"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49.5" style="9" customWidth="1"/>
    <col min="5900" max="5900" width="20.625" style="9" customWidth="1"/>
    <col min="5901" max="5901" width="13.75" style="9" customWidth="1"/>
    <col min="5902" max="5902" width="6.375" style="9" customWidth="1"/>
    <col min="5903" max="5903" width="13.25" style="9" customWidth="1"/>
    <col min="5904" max="5904" width="19.625" style="9" customWidth="1"/>
    <col min="5905" max="5905" width="15.625" style="9" customWidth="1"/>
    <col min="5906" max="6144" width="9" style="9"/>
    <col min="6145" max="6145" width="2.625" style="9" customWidth="1"/>
    <col min="6146" max="6146" width="5.625" style="9"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49.5" style="9" customWidth="1"/>
    <col min="6156" max="6156" width="20.625" style="9" customWidth="1"/>
    <col min="6157" max="6157" width="13.75" style="9" customWidth="1"/>
    <col min="6158" max="6158" width="6.375" style="9" customWidth="1"/>
    <col min="6159" max="6159" width="13.25" style="9" customWidth="1"/>
    <col min="6160" max="6160" width="19.625" style="9" customWidth="1"/>
    <col min="6161" max="6161" width="15.625" style="9" customWidth="1"/>
    <col min="6162" max="6400" width="9" style="9"/>
    <col min="6401" max="6401" width="2.625" style="9" customWidth="1"/>
    <col min="6402" max="6402" width="5.625" style="9"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49.5" style="9" customWidth="1"/>
    <col min="6412" max="6412" width="20.625" style="9" customWidth="1"/>
    <col min="6413" max="6413" width="13.75" style="9" customWidth="1"/>
    <col min="6414" max="6414" width="6.375" style="9" customWidth="1"/>
    <col min="6415" max="6415" width="13.25" style="9" customWidth="1"/>
    <col min="6416" max="6416" width="19.625" style="9" customWidth="1"/>
    <col min="6417" max="6417" width="15.625" style="9" customWidth="1"/>
    <col min="6418" max="6656" width="9" style="9"/>
    <col min="6657" max="6657" width="2.625" style="9" customWidth="1"/>
    <col min="6658" max="6658" width="5.625" style="9"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49.5" style="9" customWidth="1"/>
    <col min="6668" max="6668" width="20.625" style="9" customWidth="1"/>
    <col min="6669" max="6669" width="13.75" style="9" customWidth="1"/>
    <col min="6670" max="6670" width="6.375" style="9" customWidth="1"/>
    <col min="6671" max="6671" width="13.25" style="9" customWidth="1"/>
    <col min="6672" max="6672" width="19.625" style="9" customWidth="1"/>
    <col min="6673" max="6673" width="15.625" style="9" customWidth="1"/>
    <col min="6674" max="6912" width="9" style="9"/>
    <col min="6913" max="6913" width="2.625" style="9" customWidth="1"/>
    <col min="6914" max="6914" width="5.625" style="9"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49.5" style="9" customWidth="1"/>
    <col min="6924" max="6924" width="20.625" style="9" customWidth="1"/>
    <col min="6925" max="6925" width="13.75" style="9" customWidth="1"/>
    <col min="6926" max="6926" width="6.375" style="9" customWidth="1"/>
    <col min="6927" max="6927" width="13.25" style="9" customWidth="1"/>
    <col min="6928" max="6928" width="19.625" style="9" customWidth="1"/>
    <col min="6929" max="6929" width="15.625" style="9" customWidth="1"/>
    <col min="6930" max="7168" width="9" style="9"/>
    <col min="7169" max="7169" width="2.625" style="9" customWidth="1"/>
    <col min="7170" max="7170" width="5.625" style="9"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49.5" style="9" customWidth="1"/>
    <col min="7180" max="7180" width="20.625" style="9" customWidth="1"/>
    <col min="7181" max="7181" width="13.75" style="9" customWidth="1"/>
    <col min="7182" max="7182" width="6.375" style="9" customWidth="1"/>
    <col min="7183" max="7183" width="13.25" style="9" customWidth="1"/>
    <col min="7184" max="7184" width="19.625" style="9" customWidth="1"/>
    <col min="7185" max="7185" width="15.625" style="9" customWidth="1"/>
    <col min="7186" max="7424" width="9" style="9"/>
    <col min="7425" max="7425" width="2.625" style="9" customWidth="1"/>
    <col min="7426" max="7426" width="5.625" style="9"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49.5" style="9" customWidth="1"/>
    <col min="7436" max="7436" width="20.625" style="9" customWidth="1"/>
    <col min="7437" max="7437" width="13.75" style="9" customWidth="1"/>
    <col min="7438" max="7438" width="6.375" style="9" customWidth="1"/>
    <col min="7439" max="7439" width="13.25" style="9" customWidth="1"/>
    <col min="7440" max="7440" width="19.625" style="9" customWidth="1"/>
    <col min="7441" max="7441" width="15.625" style="9" customWidth="1"/>
    <col min="7442" max="7680" width="9" style="9"/>
    <col min="7681" max="7681" width="2.625" style="9" customWidth="1"/>
    <col min="7682" max="7682" width="5.625" style="9"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49.5" style="9" customWidth="1"/>
    <col min="7692" max="7692" width="20.625" style="9" customWidth="1"/>
    <col min="7693" max="7693" width="13.75" style="9" customWidth="1"/>
    <col min="7694" max="7694" width="6.375" style="9" customWidth="1"/>
    <col min="7695" max="7695" width="13.25" style="9" customWidth="1"/>
    <col min="7696" max="7696" width="19.625" style="9" customWidth="1"/>
    <col min="7697" max="7697" width="15.625" style="9" customWidth="1"/>
    <col min="7698" max="7936" width="9" style="9"/>
    <col min="7937" max="7937" width="2.625" style="9" customWidth="1"/>
    <col min="7938" max="7938" width="5.625" style="9"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49.5" style="9" customWidth="1"/>
    <col min="7948" max="7948" width="20.625" style="9" customWidth="1"/>
    <col min="7949" max="7949" width="13.75" style="9" customWidth="1"/>
    <col min="7950" max="7950" width="6.375" style="9" customWidth="1"/>
    <col min="7951" max="7951" width="13.25" style="9" customWidth="1"/>
    <col min="7952" max="7952" width="19.625" style="9" customWidth="1"/>
    <col min="7953" max="7953" width="15.625" style="9" customWidth="1"/>
    <col min="7954" max="8192" width="9" style="9"/>
    <col min="8193" max="8193" width="2.625" style="9" customWidth="1"/>
    <col min="8194" max="8194" width="5.625" style="9"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49.5" style="9" customWidth="1"/>
    <col min="8204" max="8204" width="20.625" style="9" customWidth="1"/>
    <col min="8205" max="8205" width="13.75" style="9" customWidth="1"/>
    <col min="8206" max="8206" width="6.375" style="9" customWidth="1"/>
    <col min="8207" max="8207" width="13.25" style="9" customWidth="1"/>
    <col min="8208" max="8208" width="19.625" style="9" customWidth="1"/>
    <col min="8209" max="8209" width="15.625" style="9" customWidth="1"/>
    <col min="8210" max="8448" width="9" style="9"/>
    <col min="8449" max="8449" width="2.625" style="9" customWidth="1"/>
    <col min="8450" max="8450" width="5.625" style="9"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49.5" style="9" customWidth="1"/>
    <col min="8460" max="8460" width="20.625" style="9" customWidth="1"/>
    <col min="8461" max="8461" width="13.75" style="9" customWidth="1"/>
    <col min="8462" max="8462" width="6.375" style="9" customWidth="1"/>
    <col min="8463" max="8463" width="13.25" style="9" customWidth="1"/>
    <col min="8464" max="8464" width="19.625" style="9" customWidth="1"/>
    <col min="8465" max="8465" width="15.625" style="9" customWidth="1"/>
    <col min="8466" max="8704" width="9" style="9"/>
    <col min="8705" max="8705" width="2.625" style="9" customWidth="1"/>
    <col min="8706" max="8706" width="5.625" style="9"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49.5" style="9" customWidth="1"/>
    <col min="8716" max="8716" width="20.625" style="9" customWidth="1"/>
    <col min="8717" max="8717" width="13.75" style="9" customWidth="1"/>
    <col min="8718" max="8718" width="6.375" style="9" customWidth="1"/>
    <col min="8719" max="8719" width="13.25" style="9" customWidth="1"/>
    <col min="8720" max="8720" width="19.625" style="9" customWidth="1"/>
    <col min="8721" max="8721" width="15.625" style="9" customWidth="1"/>
    <col min="8722" max="8960" width="9" style="9"/>
    <col min="8961" max="8961" width="2.625" style="9" customWidth="1"/>
    <col min="8962" max="8962" width="5.625" style="9"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49.5" style="9" customWidth="1"/>
    <col min="8972" max="8972" width="20.625" style="9" customWidth="1"/>
    <col min="8973" max="8973" width="13.75" style="9" customWidth="1"/>
    <col min="8974" max="8974" width="6.375" style="9" customWidth="1"/>
    <col min="8975" max="8975" width="13.25" style="9" customWidth="1"/>
    <col min="8976" max="8976" width="19.625" style="9" customWidth="1"/>
    <col min="8977" max="8977" width="15.625" style="9" customWidth="1"/>
    <col min="8978" max="9216" width="9" style="9"/>
    <col min="9217" max="9217" width="2.625" style="9" customWidth="1"/>
    <col min="9218" max="9218" width="5.625" style="9"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49.5" style="9" customWidth="1"/>
    <col min="9228" max="9228" width="20.625" style="9" customWidth="1"/>
    <col min="9229" max="9229" width="13.75" style="9" customWidth="1"/>
    <col min="9230" max="9230" width="6.375" style="9" customWidth="1"/>
    <col min="9231" max="9231" width="13.25" style="9" customWidth="1"/>
    <col min="9232" max="9232" width="19.625" style="9" customWidth="1"/>
    <col min="9233" max="9233" width="15.625" style="9" customWidth="1"/>
    <col min="9234" max="9472" width="9" style="9"/>
    <col min="9473" max="9473" width="2.625" style="9" customWidth="1"/>
    <col min="9474" max="9474" width="5.625" style="9"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49.5" style="9" customWidth="1"/>
    <col min="9484" max="9484" width="20.625" style="9" customWidth="1"/>
    <col min="9485" max="9485" width="13.75" style="9" customWidth="1"/>
    <col min="9486" max="9486" width="6.375" style="9" customWidth="1"/>
    <col min="9487" max="9487" width="13.25" style="9" customWidth="1"/>
    <col min="9488" max="9488" width="19.625" style="9" customWidth="1"/>
    <col min="9489" max="9489" width="15.625" style="9" customWidth="1"/>
    <col min="9490" max="9728" width="9" style="9"/>
    <col min="9729" max="9729" width="2.625" style="9" customWidth="1"/>
    <col min="9730" max="9730" width="5.625" style="9"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49.5" style="9" customWidth="1"/>
    <col min="9740" max="9740" width="20.625" style="9" customWidth="1"/>
    <col min="9741" max="9741" width="13.75" style="9" customWidth="1"/>
    <col min="9742" max="9742" width="6.375" style="9" customWidth="1"/>
    <col min="9743" max="9743" width="13.25" style="9" customWidth="1"/>
    <col min="9744" max="9744" width="19.625" style="9" customWidth="1"/>
    <col min="9745" max="9745" width="15.625" style="9" customWidth="1"/>
    <col min="9746" max="9984" width="9" style="9"/>
    <col min="9985" max="9985" width="2.625" style="9" customWidth="1"/>
    <col min="9986" max="9986" width="5.625" style="9"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49.5" style="9" customWidth="1"/>
    <col min="9996" max="9996" width="20.625" style="9" customWidth="1"/>
    <col min="9997" max="9997" width="13.75" style="9" customWidth="1"/>
    <col min="9998" max="9998" width="6.375" style="9" customWidth="1"/>
    <col min="9999" max="9999" width="13.25" style="9" customWidth="1"/>
    <col min="10000" max="10000" width="19.625" style="9" customWidth="1"/>
    <col min="10001" max="10001" width="15.625" style="9" customWidth="1"/>
    <col min="10002" max="10240" width="9" style="9"/>
    <col min="10241" max="10241" width="2.625" style="9" customWidth="1"/>
    <col min="10242" max="10242" width="5.625" style="9"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49.5" style="9" customWidth="1"/>
    <col min="10252" max="10252" width="20.625" style="9" customWidth="1"/>
    <col min="10253" max="10253" width="13.75" style="9" customWidth="1"/>
    <col min="10254" max="10254" width="6.375" style="9" customWidth="1"/>
    <col min="10255" max="10255" width="13.25" style="9" customWidth="1"/>
    <col min="10256" max="10256" width="19.625" style="9" customWidth="1"/>
    <col min="10257" max="10257" width="15.625" style="9" customWidth="1"/>
    <col min="10258" max="10496" width="9" style="9"/>
    <col min="10497" max="10497" width="2.625" style="9" customWidth="1"/>
    <col min="10498" max="10498" width="5.625" style="9"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49.5" style="9" customWidth="1"/>
    <col min="10508" max="10508" width="20.625" style="9" customWidth="1"/>
    <col min="10509" max="10509" width="13.75" style="9" customWidth="1"/>
    <col min="10510" max="10510" width="6.375" style="9" customWidth="1"/>
    <col min="10511" max="10511" width="13.25" style="9" customWidth="1"/>
    <col min="10512" max="10512" width="19.625" style="9" customWidth="1"/>
    <col min="10513" max="10513" width="15.625" style="9" customWidth="1"/>
    <col min="10514" max="10752" width="9" style="9"/>
    <col min="10753" max="10753" width="2.625" style="9" customWidth="1"/>
    <col min="10754" max="10754" width="5.625" style="9"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49.5" style="9" customWidth="1"/>
    <col min="10764" max="10764" width="20.625" style="9" customWidth="1"/>
    <col min="10765" max="10765" width="13.75" style="9" customWidth="1"/>
    <col min="10766" max="10766" width="6.375" style="9" customWidth="1"/>
    <col min="10767" max="10767" width="13.25" style="9" customWidth="1"/>
    <col min="10768" max="10768" width="19.625" style="9" customWidth="1"/>
    <col min="10769" max="10769" width="15.625" style="9" customWidth="1"/>
    <col min="10770" max="11008" width="9" style="9"/>
    <col min="11009" max="11009" width="2.625" style="9" customWidth="1"/>
    <col min="11010" max="11010" width="5.625" style="9"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49.5" style="9" customWidth="1"/>
    <col min="11020" max="11020" width="20.625" style="9" customWidth="1"/>
    <col min="11021" max="11021" width="13.75" style="9" customWidth="1"/>
    <col min="11022" max="11022" width="6.375" style="9" customWidth="1"/>
    <col min="11023" max="11023" width="13.25" style="9" customWidth="1"/>
    <col min="11024" max="11024" width="19.625" style="9" customWidth="1"/>
    <col min="11025" max="11025" width="15.625" style="9" customWidth="1"/>
    <col min="11026" max="11264" width="9" style="9"/>
    <col min="11265" max="11265" width="2.625" style="9" customWidth="1"/>
    <col min="11266" max="11266" width="5.625" style="9"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49.5" style="9" customWidth="1"/>
    <col min="11276" max="11276" width="20.625" style="9" customWidth="1"/>
    <col min="11277" max="11277" width="13.75" style="9" customWidth="1"/>
    <col min="11278" max="11278" width="6.375" style="9" customWidth="1"/>
    <col min="11279" max="11279" width="13.25" style="9" customWidth="1"/>
    <col min="11280" max="11280" width="19.625" style="9" customWidth="1"/>
    <col min="11281" max="11281" width="15.625" style="9" customWidth="1"/>
    <col min="11282" max="11520" width="9" style="9"/>
    <col min="11521" max="11521" width="2.625" style="9" customWidth="1"/>
    <col min="11522" max="11522" width="5.625" style="9"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49.5" style="9" customWidth="1"/>
    <col min="11532" max="11532" width="20.625" style="9" customWidth="1"/>
    <col min="11533" max="11533" width="13.75" style="9" customWidth="1"/>
    <col min="11534" max="11534" width="6.375" style="9" customWidth="1"/>
    <col min="11535" max="11535" width="13.25" style="9" customWidth="1"/>
    <col min="11536" max="11536" width="19.625" style="9" customWidth="1"/>
    <col min="11537" max="11537" width="15.625" style="9" customWidth="1"/>
    <col min="11538" max="11776" width="9" style="9"/>
    <col min="11777" max="11777" width="2.625" style="9" customWidth="1"/>
    <col min="11778" max="11778" width="5.625" style="9"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49.5" style="9" customWidth="1"/>
    <col min="11788" max="11788" width="20.625" style="9" customWidth="1"/>
    <col min="11789" max="11789" width="13.75" style="9" customWidth="1"/>
    <col min="11790" max="11790" width="6.375" style="9" customWidth="1"/>
    <col min="11791" max="11791" width="13.25" style="9" customWidth="1"/>
    <col min="11792" max="11792" width="19.625" style="9" customWidth="1"/>
    <col min="11793" max="11793" width="15.625" style="9" customWidth="1"/>
    <col min="11794" max="12032" width="9" style="9"/>
    <col min="12033" max="12033" width="2.625" style="9" customWidth="1"/>
    <col min="12034" max="12034" width="5.625" style="9"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49.5" style="9" customWidth="1"/>
    <col min="12044" max="12044" width="20.625" style="9" customWidth="1"/>
    <col min="12045" max="12045" width="13.75" style="9" customWidth="1"/>
    <col min="12046" max="12046" width="6.375" style="9" customWidth="1"/>
    <col min="12047" max="12047" width="13.25" style="9" customWidth="1"/>
    <col min="12048" max="12048" width="19.625" style="9" customWidth="1"/>
    <col min="12049" max="12049" width="15.625" style="9" customWidth="1"/>
    <col min="12050" max="12288" width="9" style="9"/>
    <col min="12289" max="12289" width="2.625" style="9" customWidth="1"/>
    <col min="12290" max="12290" width="5.625" style="9"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49.5" style="9" customWidth="1"/>
    <col min="12300" max="12300" width="20.625" style="9" customWidth="1"/>
    <col min="12301" max="12301" width="13.75" style="9" customWidth="1"/>
    <col min="12302" max="12302" width="6.375" style="9" customWidth="1"/>
    <col min="12303" max="12303" width="13.25" style="9" customWidth="1"/>
    <col min="12304" max="12304" width="19.625" style="9" customWidth="1"/>
    <col min="12305" max="12305" width="15.625" style="9" customWidth="1"/>
    <col min="12306" max="12544" width="9" style="9"/>
    <col min="12545" max="12545" width="2.625" style="9" customWidth="1"/>
    <col min="12546" max="12546" width="5.625" style="9"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49.5" style="9" customWidth="1"/>
    <col min="12556" max="12556" width="20.625" style="9" customWidth="1"/>
    <col min="12557" max="12557" width="13.75" style="9" customWidth="1"/>
    <col min="12558" max="12558" width="6.375" style="9" customWidth="1"/>
    <col min="12559" max="12559" width="13.25" style="9" customWidth="1"/>
    <col min="12560" max="12560" width="19.625" style="9" customWidth="1"/>
    <col min="12561" max="12561" width="15.625" style="9" customWidth="1"/>
    <col min="12562" max="12800" width="9" style="9"/>
    <col min="12801" max="12801" width="2.625" style="9" customWidth="1"/>
    <col min="12802" max="12802" width="5.625" style="9"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49.5" style="9" customWidth="1"/>
    <col min="12812" max="12812" width="20.625" style="9" customWidth="1"/>
    <col min="12813" max="12813" width="13.75" style="9" customWidth="1"/>
    <col min="12814" max="12814" width="6.375" style="9" customWidth="1"/>
    <col min="12815" max="12815" width="13.25" style="9" customWidth="1"/>
    <col min="12816" max="12816" width="19.625" style="9" customWidth="1"/>
    <col min="12817" max="12817" width="15.625" style="9" customWidth="1"/>
    <col min="12818" max="13056" width="9" style="9"/>
    <col min="13057" max="13057" width="2.625" style="9" customWidth="1"/>
    <col min="13058" max="13058" width="5.625" style="9"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49.5" style="9" customWidth="1"/>
    <col min="13068" max="13068" width="20.625" style="9" customWidth="1"/>
    <col min="13069" max="13069" width="13.75" style="9" customWidth="1"/>
    <col min="13070" max="13070" width="6.375" style="9" customWidth="1"/>
    <col min="13071" max="13071" width="13.25" style="9" customWidth="1"/>
    <col min="13072" max="13072" width="19.625" style="9" customWidth="1"/>
    <col min="13073" max="13073" width="15.625" style="9" customWidth="1"/>
    <col min="13074" max="13312" width="9" style="9"/>
    <col min="13313" max="13313" width="2.625" style="9" customWidth="1"/>
    <col min="13314" max="13314" width="5.625" style="9"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49.5" style="9" customWidth="1"/>
    <col min="13324" max="13324" width="20.625" style="9" customWidth="1"/>
    <col min="13325" max="13325" width="13.75" style="9" customWidth="1"/>
    <col min="13326" max="13326" width="6.375" style="9" customWidth="1"/>
    <col min="13327" max="13327" width="13.25" style="9" customWidth="1"/>
    <col min="13328" max="13328" width="19.625" style="9" customWidth="1"/>
    <col min="13329" max="13329" width="15.625" style="9" customWidth="1"/>
    <col min="13330" max="13568" width="9" style="9"/>
    <col min="13569" max="13569" width="2.625" style="9" customWidth="1"/>
    <col min="13570" max="13570" width="5.625" style="9"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49.5" style="9" customWidth="1"/>
    <col min="13580" max="13580" width="20.625" style="9" customWidth="1"/>
    <col min="13581" max="13581" width="13.75" style="9" customWidth="1"/>
    <col min="13582" max="13582" width="6.375" style="9" customWidth="1"/>
    <col min="13583" max="13583" width="13.25" style="9" customWidth="1"/>
    <col min="13584" max="13584" width="19.625" style="9" customWidth="1"/>
    <col min="13585" max="13585" width="15.625" style="9" customWidth="1"/>
    <col min="13586" max="13824" width="9" style="9"/>
    <col min="13825" max="13825" width="2.625" style="9" customWidth="1"/>
    <col min="13826" max="13826" width="5.625" style="9"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49.5" style="9" customWidth="1"/>
    <col min="13836" max="13836" width="20.625" style="9" customWidth="1"/>
    <col min="13837" max="13837" width="13.75" style="9" customWidth="1"/>
    <col min="13838" max="13838" width="6.375" style="9" customWidth="1"/>
    <col min="13839" max="13839" width="13.25" style="9" customWidth="1"/>
    <col min="13840" max="13840" width="19.625" style="9" customWidth="1"/>
    <col min="13841" max="13841" width="15.625" style="9" customWidth="1"/>
    <col min="13842" max="14080" width="9" style="9"/>
    <col min="14081" max="14081" width="2.625" style="9" customWidth="1"/>
    <col min="14082" max="14082" width="5.625" style="9"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49.5" style="9" customWidth="1"/>
    <col min="14092" max="14092" width="20.625" style="9" customWidth="1"/>
    <col min="14093" max="14093" width="13.75" style="9" customWidth="1"/>
    <col min="14094" max="14094" width="6.375" style="9" customWidth="1"/>
    <col min="14095" max="14095" width="13.25" style="9" customWidth="1"/>
    <col min="14096" max="14096" width="19.625" style="9" customWidth="1"/>
    <col min="14097" max="14097" width="15.625" style="9" customWidth="1"/>
    <col min="14098" max="14336" width="9" style="9"/>
    <col min="14337" max="14337" width="2.625" style="9" customWidth="1"/>
    <col min="14338" max="14338" width="5.625" style="9"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49.5" style="9" customWidth="1"/>
    <col min="14348" max="14348" width="20.625" style="9" customWidth="1"/>
    <col min="14349" max="14349" width="13.75" style="9" customWidth="1"/>
    <col min="14350" max="14350" width="6.375" style="9" customWidth="1"/>
    <col min="14351" max="14351" width="13.25" style="9" customWidth="1"/>
    <col min="14352" max="14352" width="19.625" style="9" customWidth="1"/>
    <col min="14353" max="14353" width="15.625" style="9" customWidth="1"/>
    <col min="14354" max="14592" width="9" style="9"/>
    <col min="14593" max="14593" width="2.625" style="9" customWidth="1"/>
    <col min="14594" max="14594" width="5.625" style="9"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49.5" style="9" customWidth="1"/>
    <col min="14604" max="14604" width="20.625" style="9" customWidth="1"/>
    <col min="14605" max="14605" width="13.75" style="9" customWidth="1"/>
    <col min="14606" max="14606" width="6.375" style="9" customWidth="1"/>
    <col min="14607" max="14607" width="13.25" style="9" customWidth="1"/>
    <col min="14608" max="14608" width="19.625" style="9" customWidth="1"/>
    <col min="14609" max="14609" width="15.625" style="9" customWidth="1"/>
    <col min="14610" max="14848" width="9" style="9"/>
    <col min="14849" max="14849" width="2.625" style="9" customWidth="1"/>
    <col min="14850" max="14850" width="5.625" style="9"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49.5" style="9" customWidth="1"/>
    <col min="14860" max="14860" width="20.625" style="9" customWidth="1"/>
    <col min="14861" max="14861" width="13.75" style="9" customWidth="1"/>
    <col min="14862" max="14862" width="6.375" style="9" customWidth="1"/>
    <col min="14863" max="14863" width="13.25" style="9" customWidth="1"/>
    <col min="14864" max="14864" width="19.625" style="9" customWidth="1"/>
    <col min="14865" max="14865" width="15.625" style="9" customWidth="1"/>
    <col min="14866" max="15104" width="9" style="9"/>
    <col min="15105" max="15105" width="2.625" style="9" customWidth="1"/>
    <col min="15106" max="15106" width="5.625" style="9"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49.5" style="9" customWidth="1"/>
    <col min="15116" max="15116" width="20.625" style="9" customWidth="1"/>
    <col min="15117" max="15117" width="13.75" style="9" customWidth="1"/>
    <col min="15118" max="15118" width="6.375" style="9" customWidth="1"/>
    <col min="15119" max="15119" width="13.25" style="9" customWidth="1"/>
    <col min="15120" max="15120" width="19.625" style="9" customWidth="1"/>
    <col min="15121" max="15121" width="15.625" style="9" customWidth="1"/>
    <col min="15122" max="15360" width="9" style="9"/>
    <col min="15361" max="15361" width="2.625" style="9" customWidth="1"/>
    <col min="15362" max="15362" width="5.625" style="9"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49.5" style="9" customWidth="1"/>
    <col min="15372" max="15372" width="20.625" style="9" customWidth="1"/>
    <col min="15373" max="15373" width="13.75" style="9" customWidth="1"/>
    <col min="15374" max="15374" width="6.375" style="9" customWidth="1"/>
    <col min="15375" max="15375" width="13.25" style="9" customWidth="1"/>
    <col min="15376" max="15376" width="19.625" style="9" customWidth="1"/>
    <col min="15377" max="15377" width="15.625" style="9" customWidth="1"/>
    <col min="15378" max="15616" width="9" style="9"/>
    <col min="15617" max="15617" width="2.625" style="9" customWidth="1"/>
    <col min="15618" max="15618" width="5.625" style="9"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49.5" style="9" customWidth="1"/>
    <col min="15628" max="15628" width="20.625" style="9" customWidth="1"/>
    <col min="15629" max="15629" width="13.75" style="9" customWidth="1"/>
    <col min="15630" max="15630" width="6.375" style="9" customWidth="1"/>
    <col min="15631" max="15631" width="13.25" style="9" customWidth="1"/>
    <col min="15632" max="15632" width="19.625" style="9" customWidth="1"/>
    <col min="15633" max="15633" width="15.625" style="9" customWidth="1"/>
    <col min="15634" max="15872" width="9" style="9"/>
    <col min="15873" max="15873" width="2.625" style="9" customWidth="1"/>
    <col min="15874" max="15874" width="5.625" style="9"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49.5" style="9" customWidth="1"/>
    <col min="15884" max="15884" width="20.625" style="9" customWidth="1"/>
    <col min="15885" max="15885" width="13.75" style="9" customWidth="1"/>
    <col min="15886" max="15886" width="6.375" style="9" customWidth="1"/>
    <col min="15887" max="15887" width="13.25" style="9" customWidth="1"/>
    <col min="15888" max="15888" width="19.625" style="9" customWidth="1"/>
    <col min="15889" max="15889" width="15.625" style="9" customWidth="1"/>
    <col min="15890" max="16128" width="9" style="9"/>
    <col min="16129" max="16129" width="2.625" style="9" customWidth="1"/>
    <col min="16130" max="16130" width="5.625" style="9"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49.5" style="9" customWidth="1"/>
    <col min="16140" max="16140" width="20.625" style="9" customWidth="1"/>
    <col min="16141" max="16141" width="13.75" style="9" customWidth="1"/>
    <col min="16142" max="16142" width="6.375" style="9" customWidth="1"/>
    <col min="16143" max="16143" width="13.25" style="9" customWidth="1"/>
    <col min="16144" max="16144" width="19.625" style="9" customWidth="1"/>
    <col min="16145" max="16145" width="15.625" style="9" customWidth="1"/>
    <col min="16146" max="16384" width="9" style="9"/>
  </cols>
  <sheetData>
    <row r="2" spans="2:17" ht="20.100000000000001" customHeight="1">
      <c r="B2" s="1" t="s">
        <v>0</v>
      </c>
      <c r="C2" s="1"/>
      <c r="D2" s="1"/>
      <c r="E2" s="2" t="s">
        <v>6426</v>
      </c>
      <c r="G2" s="4" t="s">
        <v>2</v>
      </c>
      <c r="H2" s="5"/>
      <c r="I2" s="6"/>
      <c r="J2" s="7">
        <f>SUM(H:H)</f>
        <v>67647</v>
      </c>
    </row>
    <row r="3" spans="2:17" ht="20.100000000000001" customHeight="1">
      <c r="B3" s="1" t="s">
        <v>3</v>
      </c>
      <c r="C3" s="1"/>
      <c r="D3" s="1"/>
      <c r="E3" s="13" t="s">
        <v>6427</v>
      </c>
    </row>
    <row r="4" spans="2:17" ht="20.100000000000001" customHeight="1">
      <c r="B4" s="1" t="s">
        <v>5</v>
      </c>
      <c r="C4" s="1"/>
      <c r="D4" s="1"/>
      <c r="E4" s="13">
        <v>202050</v>
      </c>
    </row>
    <row r="5" spans="2:17" ht="20.100000000000001" customHeight="1">
      <c r="B5" s="1" t="s">
        <v>6</v>
      </c>
      <c r="C5" s="1"/>
      <c r="D5" s="1"/>
      <c r="E5" s="16">
        <v>44620</v>
      </c>
    </row>
    <row r="6" spans="2:17" ht="20.100000000000001" customHeight="1">
      <c r="B6" s="1" t="s">
        <v>7</v>
      </c>
      <c r="C6" s="1"/>
      <c r="D6" s="1"/>
      <c r="E6" s="16"/>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7" t="s">
        <v>20</v>
      </c>
      <c r="O8" s="18" t="s">
        <v>21</v>
      </c>
      <c r="P8" s="30" t="s">
        <v>22</v>
      </c>
      <c r="Q8" s="23" t="s">
        <v>23</v>
      </c>
    </row>
    <row r="9" spans="2:17" s="8" customFormat="1" ht="19.7" customHeight="1">
      <c r="B9" s="17"/>
      <c r="C9" s="17"/>
      <c r="D9" s="17"/>
      <c r="E9" s="50"/>
      <c r="F9" s="18"/>
      <c r="G9" s="132"/>
      <c r="H9" s="132"/>
      <c r="I9" s="22"/>
      <c r="J9" s="24"/>
      <c r="K9" s="24"/>
      <c r="L9" s="18"/>
      <c r="M9" s="30"/>
      <c r="N9" s="17"/>
      <c r="O9" s="18"/>
      <c r="P9" s="30"/>
      <c r="Q9" s="23"/>
    </row>
    <row r="10" spans="2:17" s="8" customFormat="1" ht="19.7" customHeight="1">
      <c r="B10" s="17">
        <v>4</v>
      </c>
      <c r="C10" s="17" t="s">
        <v>6359</v>
      </c>
      <c r="D10" s="17" t="s">
        <v>6359</v>
      </c>
      <c r="E10" s="24" t="s">
        <v>6428</v>
      </c>
      <c r="F10" s="1926">
        <v>2</v>
      </c>
      <c r="G10" s="51">
        <v>580</v>
      </c>
      <c r="H10" s="1927">
        <f t="shared" ref="H10:H39" si="0">F10*G10</f>
        <v>1160</v>
      </c>
      <c r="I10" s="22"/>
      <c r="J10" s="24" t="s">
        <v>2570</v>
      </c>
      <c r="K10" s="18" t="s">
        <v>6429</v>
      </c>
      <c r="L10" s="18"/>
      <c r="M10" s="30"/>
      <c r="N10" s="17"/>
      <c r="O10" s="29">
        <v>44956</v>
      </c>
      <c r="P10" s="30" t="s">
        <v>6430</v>
      </c>
      <c r="Q10" s="30"/>
    </row>
    <row r="11" spans="2:17" s="8" customFormat="1" ht="19.7" customHeight="1">
      <c r="B11" s="17">
        <v>4</v>
      </c>
      <c r="C11" s="17" t="s">
        <v>6359</v>
      </c>
      <c r="D11" s="17" t="s">
        <v>6359</v>
      </c>
      <c r="E11" s="24" t="s">
        <v>6431</v>
      </c>
      <c r="F11" s="1926">
        <v>1</v>
      </c>
      <c r="G11" s="51">
        <v>330</v>
      </c>
      <c r="H11" s="1927">
        <f t="shared" si="0"/>
        <v>330</v>
      </c>
      <c r="I11" s="22"/>
      <c r="J11" s="24" t="s">
        <v>2570</v>
      </c>
      <c r="K11" s="18" t="s">
        <v>6429</v>
      </c>
      <c r="L11" s="18"/>
      <c r="M11" s="30"/>
      <c r="N11" s="17"/>
      <c r="O11" s="29">
        <v>44956</v>
      </c>
      <c r="P11" s="30" t="s">
        <v>6430</v>
      </c>
      <c r="Q11" s="30"/>
    </row>
    <row r="12" spans="2:17" s="8" customFormat="1" ht="19.7" customHeight="1">
      <c r="B12" s="17">
        <v>4</v>
      </c>
      <c r="C12" s="17" t="s">
        <v>6359</v>
      </c>
      <c r="D12" s="17" t="s">
        <v>6359</v>
      </c>
      <c r="E12" s="24" t="s">
        <v>6432</v>
      </c>
      <c r="F12" s="1926">
        <v>2</v>
      </c>
      <c r="G12" s="51">
        <v>760</v>
      </c>
      <c r="H12" s="1927">
        <f t="shared" si="0"/>
        <v>1520</v>
      </c>
      <c r="I12" s="22"/>
      <c r="J12" s="24" t="s">
        <v>2570</v>
      </c>
      <c r="K12" s="18" t="s">
        <v>6429</v>
      </c>
      <c r="L12" s="18"/>
      <c r="M12" s="30"/>
      <c r="N12" s="17"/>
      <c r="O12" s="29">
        <v>44956</v>
      </c>
      <c r="P12" s="30" t="s">
        <v>6430</v>
      </c>
      <c r="Q12" s="30"/>
    </row>
    <row r="13" spans="2:17" s="8" customFormat="1" ht="19.7" customHeight="1">
      <c r="B13" s="17">
        <v>4</v>
      </c>
      <c r="C13" s="17" t="s">
        <v>6359</v>
      </c>
      <c r="D13" s="17" t="s">
        <v>6359</v>
      </c>
      <c r="E13" s="50" t="s">
        <v>6433</v>
      </c>
      <c r="F13" s="1926">
        <v>1</v>
      </c>
      <c r="G13" s="51">
        <v>580</v>
      </c>
      <c r="H13" s="1927">
        <f t="shared" si="0"/>
        <v>580</v>
      </c>
      <c r="I13" s="22"/>
      <c r="J13" s="24" t="s">
        <v>2570</v>
      </c>
      <c r="K13" s="18" t="s">
        <v>6429</v>
      </c>
      <c r="L13" s="18"/>
      <c r="M13" s="30"/>
      <c r="N13" s="17"/>
      <c r="O13" s="29">
        <v>44956</v>
      </c>
      <c r="P13" s="30" t="s">
        <v>6430</v>
      </c>
      <c r="Q13" s="30"/>
    </row>
    <row r="14" spans="2:17" s="61" customFormat="1" ht="19.7" customHeight="1">
      <c r="B14" s="17">
        <v>4</v>
      </c>
      <c r="C14" s="17" t="s">
        <v>6359</v>
      </c>
      <c r="D14" s="17" t="s">
        <v>6359</v>
      </c>
      <c r="E14" s="1928" t="s">
        <v>6434</v>
      </c>
      <c r="F14" s="1926">
        <v>12</v>
      </c>
      <c r="G14" s="55">
        <v>47</v>
      </c>
      <c r="H14" s="1927">
        <f t="shared" si="0"/>
        <v>564</v>
      </c>
      <c r="I14" s="56"/>
      <c r="J14" s="24" t="s">
        <v>6435</v>
      </c>
      <c r="K14" s="18" t="s">
        <v>6429</v>
      </c>
      <c r="L14" s="54"/>
      <c r="M14" s="30"/>
      <c r="N14" s="52"/>
      <c r="O14" s="29">
        <v>44956</v>
      </c>
      <c r="P14" s="30" t="s">
        <v>6430</v>
      </c>
      <c r="Q14" s="30"/>
    </row>
    <row r="15" spans="2:17" s="61" customFormat="1" ht="19.7" customHeight="1">
      <c r="B15" s="17">
        <v>4</v>
      </c>
      <c r="C15" s="17" t="s">
        <v>6359</v>
      </c>
      <c r="D15" s="17" t="s">
        <v>6359</v>
      </c>
      <c r="E15" s="24" t="s">
        <v>6436</v>
      </c>
      <c r="F15" s="1926">
        <v>12</v>
      </c>
      <c r="G15" s="55">
        <v>35</v>
      </c>
      <c r="H15" s="1927">
        <f t="shared" si="0"/>
        <v>420</v>
      </c>
      <c r="I15" s="56"/>
      <c r="J15" s="24" t="s">
        <v>6437</v>
      </c>
      <c r="K15" s="18" t="s">
        <v>6429</v>
      </c>
      <c r="L15" s="54"/>
      <c r="M15" s="30"/>
      <c r="N15" s="52"/>
      <c r="O15" s="29">
        <v>44956</v>
      </c>
      <c r="P15" s="30" t="s">
        <v>6430</v>
      </c>
      <c r="Q15" s="30"/>
    </row>
    <row r="16" spans="2:17" s="8" customFormat="1" ht="19.7" customHeight="1">
      <c r="B16" s="17">
        <v>4</v>
      </c>
      <c r="C16" s="17" t="s">
        <v>6359</v>
      </c>
      <c r="D16" s="17" t="s">
        <v>6359</v>
      </c>
      <c r="E16" s="512" t="s">
        <v>6438</v>
      </c>
      <c r="F16" s="1926">
        <v>4</v>
      </c>
      <c r="G16" s="51">
        <v>192</v>
      </c>
      <c r="H16" s="1927">
        <f t="shared" si="0"/>
        <v>768</v>
      </c>
      <c r="I16" s="22"/>
      <c r="J16" s="26" t="s">
        <v>6439</v>
      </c>
      <c r="K16" s="18" t="s">
        <v>6429</v>
      </c>
      <c r="L16" s="18"/>
      <c r="M16" s="30"/>
      <c r="N16" s="17"/>
      <c r="O16" s="29">
        <v>44956</v>
      </c>
      <c r="P16" s="30" t="s">
        <v>6430</v>
      </c>
      <c r="Q16" s="30"/>
    </row>
    <row r="17" spans="2:17" s="8" customFormat="1" ht="19.7" customHeight="1">
      <c r="B17" s="17">
        <v>4</v>
      </c>
      <c r="C17" s="17" t="s">
        <v>6359</v>
      </c>
      <c r="D17" s="17" t="s">
        <v>6359</v>
      </c>
      <c r="E17" s="24" t="s">
        <v>6440</v>
      </c>
      <c r="F17" s="1926">
        <v>2</v>
      </c>
      <c r="G17" s="132">
        <v>320</v>
      </c>
      <c r="H17" s="1927">
        <f t="shared" si="0"/>
        <v>640</v>
      </c>
      <c r="I17" s="22"/>
      <c r="J17" s="26" t="s">
        <v>6439</v>
      </c>
      <c r="K17" s="18" t="s">
        <v>6429</v>
      </c>
      <c r="L17" s="18"/>
      <c r="M17" s="30"/>
      <c r="N17" s="17"/>
      <c r="O17" s="29">
        <v>44956</v>
      </c>
      <c r="P17" s="30" t="s">
        <v>6430</v>
      </c>
      <c r="Q17" s="30"/>
    </row>
    <row r="18" spans="2:17" s="8" customFormat="1" ht="19.7" customHeight="1">
      <c r="B18" s="17">
        <v>4</v>
      </c>
      <c r="C18" s="17" t="s">
        <v>6359</v>
      </c>
      <c r="D18" s="17" t="s">
        <v>6359</v>
      </c>
      <c r="E18" s="50" t="s">
        <v>6441</v>
      </c>
      <c r="F18" s="1926">
        <v>12</v>
      </c>
      <c r="G18" s="1045">
        <v>166</v>
      </c>
      <c r="H18" s="1927">
        <f t="shared" si="0"/>
        <v>1992</v>
      </c>
      <c r="I18" s="22"/>
      <c r="J18" s="26" t="s">
        <v>4573</v>
      </c>
      <c r="K18" s="18" t="s">
        <v>6429</v>
      </c>
      <c r="L18" s="18"/>
      <c r="M18" s="30"/>
      <c r="N18" s="17"/>
      <c r="O18" s="29">
        <v>44956</v>
      </c>
      <c r="P18" s="30" t="s">
        <v>6430</v>
      </c>
      <c r="Q18" s="30"/>
    </row>
    <row r="19" spans="2:17" s="8" customFormat="1" ht="19.7" customHeight="1">
      <c r="B19" s="17">
        <v>4</v>
      </c>
      <c r="C19" s="17" t="s">
        <v>6359</v>
      </c>
      <c r="D19" s="17" t="s">
        <v>6359</v>
      </c>
      <c r="E19" s="50" t="s">
        <v>6442</v>
      </c>
      <c r="F19" s="140">
        <v>4</v>
      </c>
      <c r="G19" s="1045">
        <v>760</v>
      </c>
      <c r="H19" s="1927">
        <f t="shared" si="0"/>
        <v>3040</v>
      </c>
      <c r="I19" s="22"/>
      <c r="J19" s="26" t="s">
        <v>6443</v>
      </c>
      <c r="K19" s="18" t="s">
        <v>6429</v>
      </c>
      <c r="L19" s="138"/>
      <c r="M19" s="30"/>
      <c r="N19" s="17"/>
      <c r="O19" s="29">
        <v>44956</v>
      </c>
      <c r="P19" s="30" t="s">
        <v>6430</v>
      </c>
      <c r="Q19" s="30"/>
    </row>
    <row r="20" spans="2:17" s="8" customFormat="1" ht="19.7" customHeight="1">
      <c r="B20" s="17">
        <v>4</v>
      </c>
      <c r="C20" s="17" t="s">
        <v>6359</v>
      </c>
      <c r="D20" s="17" t="s">
        <v>6359</v>
      </c>
      <c r="E20" s="50" t="s">
        <v>6444</v>
      </c>
      <c r="F20" s="18">
        <v>2</v>
      </c>
      <c r="G20" s="51">
        <v>1940</v>
      </c>
      <c r="H20" s="1927">
        <f t="shared" si="0"/>
        <v>3880</v>
      </c>
      <c r="I20" s="22"/>
      <c r="J20" s="26" t="s">
        <v>6445</v>
      </c>
      <c r="K20" s="18" t="s">
        <v>6429</v>
      </c>
      <c r="L20" s="18"/>
      <c r="M20" s="30"/>
      <c r="N20" s="17"/>
      <c r="O20" s="29">
        <v>44956</v>
      </c>
      <c r="P20" s="30" t="s">
        <v>6430</v>
      </c>
      <c r="Q20" s="30"/>
    </row>
    <row r="21" spans="2:17" s="8" customFormat="1" ht="19.7" customHeight="1">
      <c r="B21" s="17">
        <v>4</v>
      </c>
      <c r="C21" s="17" t="s">
        <v>6359</v>
      </c>
      <c r="D21" s="17" t="s">
        <v>6359</v>
      </c>
      <c r="E21" s="50" t="s">
        <v>6446</v>
      </c>
      <c r="F21" s="140">
        <v>1</v>
      </c>
      <c r="G21" s="1045">
        <v>3720</v>
      </c>
      <c r="H21" s="1927">
        <f t="shared" si="0"/>
        <v>3720</v>
      </c>
      <c r="I21" s="327"/>
      <c r="J21" s="26" t="s">
        <v>6447</v>
      </c>
      <c r="K21" s="18" t="s">
        <v>6429</v>
      </c>
      <c r="L21" s="18"/>
      <c r="M21" s="30"/>
      <c r="N21" s="17"/>
      <c r="O21" s="29">
        <v>44956</v>
      </c>
      <c r="P21" s="30" t="s">
        <v>6430</v>
      </c>
      <c r="Q21" s="23"/>
    </row>
    <row r="22" spans="2:17" s="8" customFormat="1" ht="19.7" customHeight="1">
      <c r="B22" s="17">
        <v>4</v>
      </c>
      <c r="C22" s="17" t="s">
        <v>6359</v>
      </c>
      <c r="D22" s="17" t="s">
        <v>6359</v>
      </c>
      <c r="E22" s="50" t="s">
        <v>6448</v>
      </c>
      <c r="F22" s="140">
        <v>1</v>
      </c>
      <c r="G22" s="1045">
        <v>5190</v>
      </c>
      <c r="H22" s="1927">
        <f t="shared" si="0"/>
        <v>5190</v>
      </c>
      <c r="I22" s="327"/>
      <c r="J22" s="26" t="s">
        <v>6449</v>
      </c>
      <c r="K22" s="18" t="s">
        <v>6429</v>
      </c>
      <c r="L22" s="18"/>
      <c r="M22" s="30"/>
      <c r="N22" s="17"/>
      <c r="O22" s="29">
        <v>44956</v>
      </c>
      <c r="P22" s="30" t="s">
        <v>6430</v>
      </c>
      <c r="Q22" s="23"/>
    </row>
    <row r="23" spans="2:17" s="8" customFormat="1" ht="19.7" customHeight="1">
      <c r="B23" s="17">
        <v>4</v>
      </c>
      <c r="C23" s="17" t="s">
        <v>6359</v>
      </c>
      <c r="D23" s="17" t="s">
        <v>6359</v>
      </c>
      <c r="E23" s="436" t="s">
        <v>6450</v>
      </c>
      <c r="F23" s="140">
        <v>1</v>
      </c>
      <c r="G23" s="1045">
        <v>3600</v>
      </c>
      <c r="H23" s="1927">
        <f t="shared" si="0"/>
        <v>3600</v>
      </c>
      <c r="I23" s="327"/>
      <c r="J23" s="26" t="s">
        <v>6451</v>
      </c>
      <c r="K23" s="18" t="s">
        <v>6429</v>
      </c>
      <c r="L23" s="18"/>
      <c r="M23" s="30"/>
      <c r="N23" s="17"/>
      <c r="O23" s="29">
        <v>44956</v>
      </c>
      <c r="P23" s="30" t="s">
        <v>6430</v>
      </c>
      <c r="Q23" s="23"/>
    </row>
    <row r="24" spans="2:17" s="8" customFormat="1" ht="19.7" customHeight="1">
      <c r="B24" s="17">
        <v>4</v>
      </c>
      <c r="C24" s="17" t="s">
        <v>6359</v>
      </c>
      <c r="D24" s="17" t="s">
        <v>6359</v>
      </c>
      <c r="E24" s="50" t="s">
        <v>6452</v>
      </c>
      <c r="F24" s="140">
        <v>1</v>
      </c>
      <c r="G24" s="1045">
        <v>5050</v>
      </c>
      <c r="H24" s="1927">
        <f t="shared" si="0"/>
        <v>5050</v>
      </c>
      <c r="I24" s="327"/>
      <c r="J24" s="26" t="s">
        <v>6451</v>
      </c>
      <c r="K24" s="18" t="s">
        <v>6429</v>
      </c>
      <c r="L24" s="18"/>
      <c r="M24" s="30"/>
      <c r="N24" s="17"/>
      <c r="O24" s="29">
        <v>44956</v>
      </c>
      <c r="P24" s="30" t="s">
        <v>6430</v>
      </c>
      <c r="Q24" s="23"/>
    </row>
    <row r="25" spans="2:17" s="8" customFormat="1" ht="34.5" customHeight="1">
      <c r="B25" s="17">
        <v>4</v>
      </c>
      <c r="C25" s="17" t="s">
        <v>6359</v>
      </c>
      <c r="D25" s="17" t="s">
        <v>6359</v>
      </c>
      <c r="E25" s="436" t="s">
        <v>6453</v>
      </c>
      <c r="F25" s="140">
        <v>1</v>
      </c>
      <c r="G25" s="1045">
        <v>5050</v>
      </c>
      <c r="H25" s="1927">
        <f t="shared" si="0"/>
        <v>5050</v>
      </c>
      <c r="I25" s="327"/>
      <c r="J25" s="26" t="s">
        <v>6454</v>
      </c>
      <c r="K25" s="18" t="s">
        <v>6429</v>
      </c>
      <c r="L25" s="18"/>
      <c r="M25" s="30"/>
      <c r="N25" s="17"/>
      <c r="O25" s="29">
        <v>44956</v>
      </c>
      <c r="P25" s="30" t="s">
        <v>6430</v>
      </c>
      <c r="Q25" s="23"/>
    </row>
    <row r="26" spans="2:17" s="8" customFormat="1" ht="19.7" customHeight="1">
      <c r="B26" s="17">
        <v>4</v>
      </c>
      <c r="C26" s="17" t="s">
        <v>6359</v>
      </c>
      <c r="D26" s="17" t="s">
        <v>6359</v>
      </c>
      <c r="E26" s="130" t="s">
        <v>6455</v>
      </c>
      <c r="F26" s="140">
        <v>1</v>
      </c>
      <c r="G26" s="1045">
        <v>2405</v>
      </c>
      <c r="H26" s="94">
        <f>F26*G26</f>
        <v>2405</v>
      </c>
      <c r="I26" s="22"/>
      <c r="J26" s="26" t="s">
        <v>6456</v>
      </c>
      <c r="K26" s="18" t="s">
        <v>6429</v>
      </c>
      <c r="L26" s="18"/>
      <c r="M26" s="30"/>
      <c r="N26" s="17"/>
      <c r="O26" s="29">
        <v>44956</v>
      </c>
      <c r="P26" s="30" t="s">
        <v>6430</v>
      </c>
      <c r="Q26" s="23"/>
    </row>
    <row r="27" spans="2:17" s="8" customFormat="1" ht="19.7" customHeight="1">
      <c r="B27" s="17">
        <v>4</v>
      </c>
      <c r="C27" s="17" t="s">
        <v>6359</v>
      </c>
      <c r="D27" s="17" t="s">
        <v>6359</v>
      </c>
      <c r="E27" s="50" t="s">
        <v>6457</v>
      </c>
      <c r="F27" s="140">
        <v>2</v>
      </c>
      <c r="G27" s="1045">
        <v>195</v>
      </c>
      <c r="H27" s="1927">
        <f t="shared" si="0"/>
        <v>390</v>
      </c>
      <c r="I27" s="327"/>
      <c r="J27" s="26" t="s">
        <v>6458</v>
      </c>
      <c r="K27" s="18" t="s">
        <v>6429</v>
      </c>
      <c r="L27" s="18"/>
      <c r="M27" s="30"/>
      <c r="N27" s="17"/>
      <c r="O27" s="29">
        <v>44956</v>
      </c>
      <c r="P27" s="30" t="s">
        <v>6430</v>
      </c>
      <c r="Q27" s="23"/>
    </row>
    <row r="28" spans="2:17" s="8" customFormat="1" ht="19.7" customHeight="1">
      <c r="B28" s="17">
        <v>4</v>
      </c>
      <c r="C28" s="17" t="s">
        <v>6359</v>
      </c>
      <c r="D28" s="17" t="s">
        <v>6359</v>
      </c>
      <c r="E28" s="50" t="s">
        <v>6459</v>
      </c>
      <c r="F28" s="140">
        <v>2</v>
      </c>
      <c r="G28" s="1045">
        <v>1480</v>
      </c>
      <c r="H28" s="1927">
        <f t="shared" si="0"/>
        <v>2960</v>
      </c>
      <c r="I28" s="327"/>
      <c r="J28" s="26" t="s">
        <v>6460</v>
      </c>
      <c r="K28" s="18" t="s">
        <v>6429</v>
      </c>
      <c r="L28" s="18"/>
      <c r="M28" s="30"/>
      <c r="N28" s="17"/>
      <c r="O28" s="29">
        <v>44956</v>
      </c>
      <c r="P28" s="30" t="s">
        <v>6430</v>
      </c>
      <c r="Q28" s="23"/>
    </row>
    <row r="29" spans="2:17" s="8" customFormat="1" ht="19.7" customHeight="1">
      <c r="B29" s="17">
        <v>4</v>
      </c>
      <c r="C29" s="17" t="s">
        <v>6359</v>
      </c>
      <c r="D29" s="17" t="s">
        <v>6359</v>
      </c>
      <c r="E29" s="50" t="s">
        <v>6461</v>
      </c>
      <c r="F29" s="140">
        <v>2</v>
      </c>
      <c r="G29" s="1045">
        <v>1480</v>
      </c>
      <c r="H29" s="1927">
        <f t="shared" si="0"/>
        <v>2960</v>
      </c>
      <c r="I29" s="327"/>
      <c r="J29" s="26" t="s">
        <v>6462</v>
      </c>
      <c r="K29" s="18" t="s">
        <v>6429</v>
      </c>
      <c r="L29" s="18"/>
      <c r="M29" s="30"/>
      <c r="N29" s="17"/>
      <c r="O29" s="29">
        <v>44956</v>
      </c>
      <c r="P29" s="30" t="s">
        <v>6430</v>
      </c>
      <c r="Q29" s="23"/>
    </row>
    <row r="30" spans="2:17" s="8" customFormat="1" ht="19.7" customHeight="1">
      <c r="B30" s="17">
        <v>4</v>
      </c>
      <c r="C30" s="17" t="s">
        <v>6359</v>
      </c>
      <c r="D30" s="17" t="s">
        <v>6359</v>
      </c>
      <c r="E30" s="50" t="s">
        <v>6463</v>
      </c>
      <c r="F30" s="140">
        <v>2</v>
      </c>
      <c r="G30" s="1045">
        <v>680</v>
      </c>
      <c r="H30" s="1927">
        <f t="shared" si="0"/>
        <v>1360</v>
      </c>
      <c r="I30" s="327"/>
      <c r="J30" s="26" t="s">
        <v>6464</v>
      </c>
      <c r="K30" s="18" t="s">
        <v>6429</v>
      </c>
      <c r="L30" s="18"/>
      <c r="M30" s="30"/>
      <c r="N30" s="17"/>
      <c r="O30" s="29">
        <v>44956</v>
      </c>
      <c r="P30" s="30" t="s">
        <v>6430</v>
      </c>
      <c r="Q30" s="23"/>
    </row>
    <row r="31" spans="2:17" s="8" customFormat="1" ht="19.7" customHeight="1">
      <c r="B31" s="17">
        <v>4</v>
      </c>
      <c r="C31" s="17" t="s">
        <v>6465</v>
      </c>
      <c r="D31" s="17" t="s">
        <v>6359</v>
      </c>
      <c r="E31" s="50" t="s">
        <v>6466</v>
      </c>
      <c r="F31" s="140">
        <v>2</v>
      </c>
      <c r="G31" s="1045">
        <v>556</v>
      </c>
      <c r="H31" s="1929">
        <f t="shared" si="0"/>
        <v>1112</v>
      </c>
      <c r="I31" s="22"/>
      <c r="J31" s="26" t="s">
        <v>6467</v>
      </c>
      <c r="K31" s="18" t="s">
        <v>6429</v>
      </c>
      <c r="L31" s="18"/>
      <c r="M31" s="30"/>
      <c r="N31" s="17"/>
      <c r="O31" s="29">
        <v>44956</v>
      </c>
      <c r="P31" s="30" t="s">
        <v>6430</v>
      </c>
      <c r="Q31" s="23"/>
    </row>
    <row r="32" spans="2:17" s="8" customFormat="1" ht="19.7" customHeight="1">
      <c r="B32" s="17">
        <v>4</v>
      </c>
      <c r="C32" s="17" t="s">
        <v>6468</v>
      </c>
      <c r="D32" s="17" t="s">
        <v>6359</v>
      </c>
      <c r="E32" s="50" t="s">
        <v>6469</v>
      </c>
      <c r="F32" s="140">
        <v>2</v>
      </c>
      <c r="G32" s="1045">
        <v>166</v>
      </c>
      <c r="H32" s="1929">
        <f t="shared" si="0"/>
        <v>332</v>
      </c>
      <c r="I32" s="327"/>
      <c r="J32" s="26" t="s">
        <v>6470</v>
      </c>
      <c r="K32" s="18" t="s">
        <v>6429</v>
      </c>
      <c r="L32" s="18"/>
      <c r="M32" s="30"/>
      <c r="N32" s="17"/>
      <c r="O32" s="29">
        <v>44956</v>
      </c>
      <c r="P32" s="163" t="s">
        <v>6471</v>
      </c>
      <c r="Q32" s="23"/>
    </row>
    <row r="33" spans="2:17" s="8" customFormat="1" ht="19.7" customHeight="1">
      <c r="B33" s="17">
        <v>4</v>
      </c>
      <c r="C33" s="17" t="s">
        <v>6472</v>
      </c>
      <c r="D33" s="17" t="s">
        <v>6359</v>
      </c>
      <c r="E33" s="50" t="s">
        <v>6473</v>
      </c>
      <c r="F33" s="140">
        <v>1</v>
      </c>
      <c r="G33" s="1045">
        <v>166</v>
      </c>
      <c r="H33" s="1929">
        <f>F33*G33</f>
        <v>166</v>
      </c>
      <c r="I33" s="22"/>
      <c r="J33" s="26" t="s">
        <v>6474</v>
      </c>
      <c r="K33" s="18" t="s">
        <v>6429</v>
      </c>
      <c r="L33" s="18"/>
      <c r="M33" s="30"/>
      <c r="N33" s="17"/>
      <c r="O33" s="29">
        <v>44956</v>
      </c>
      <c r="P33" s="30" t="s">
        <v>6430</v>
      </c>
      <c r="Q33" s="23"/>
    </row>
    <row r="34" spans="2:17" s="8" customFormat="1" ht="19.7" customHeight="1">
      <c r="B34" s="17">
        <v>4</v>
      </c>
      <c r="C34" s="17" t="s">
        <v>6475</v>
      </c>
      <c r="D34" s="17" t="s">
        <v>6359</v>
      </c>
      <c r="E34" s="50" t="s">
        <v>6476</v>
      </c>
      <c r="F34" s="140">
        <v>1</v>
      </c>
      <c r="G34" s="1045">
        <v>513</v>
      </c>
      <c r="H34" s="1929">
        <f>F34*G34</f>
        <v>513</v>
      </c>
      <c r="I34" s="327"/>
      <c r="J34" s="26" t="s">
        <v>6477</v>
      </c>
      <c r="K34" s="18" t="s">
        <v>6429</v>
      </c>
      <c r="L34" s="18"/>
      <c r="M34" s="30"/>
      <c r="N34" s="17"/>
      <c r="O34" s="29">
        <v>44956</v>
      </c>
      <c r="P34" s="30" t="s">
        <v>6430</v>
      </c>
      <c r="Q34" s="23"/>
    </row>
    <row r="35" spans="2:17" s="8" customFormat="1" ht="19.7" customHeight="1">
      <c r="B35" s="17">
        <v>4</v>
      </c>
      <c r="C35" s="17" t="s">
        <v>383</v>
      </c>
      <c r="D35" s="17" t="s">
        <v>6359</v>
      </c>
      <c r="E35" s="50" t="s">
        <v>6478</v>
      </c>
      <c r="F35" s="18">
        <v>4</v>
      </c>
      <c r="G35" s="51">
        <v>50</v>
      </c>
      <c r="H35" s="51">
        <f>F35*G35</f>
        <v>200</v>
      </c>
      <c r="I35" s="22"/>
      <c r="J35" s="26" t="s">
        <v>6479</v>
      </c>
      <c r="K35" s="18" t="s">
        <v>6429</v>
      </c>
      <c r="L35" s="18"/>
      <c r="M35" s="30"/>
      <c r="N35" s="17"/>
      <c r="O35" s="29">
        <v>44956</v>
      </c>
      <c r="P35" s="30" t="s">
        <v>6430</v>
      </c>
      <c r="Q35" s="23"/>
    </row>
    <row r="36" spans="2:17" s="8" customFormat="1" ht="19.7" customHeight="1">
      <c r="B36" s="17"/>
      <c r="C36" s="17"/>
      <c r="D36" s="17"/>
      <c r="E36" s="50"/>
      <c r="F36" s="18"/>
      <c r="G36" s="51"/>
      <c r="H36" s="51"/>
      <c r="I36" s="22"/>
      <c r="J36" s="26"/>
      <c r="K36" s="138"/>
      <c r="L36" s="18"/>
      <c r="M36" s="30"/>
      <c r="N36" s="17"/>
      <c r="O36" s="29"/>
      <c r="P36" s="30"/>
      <c r="Q36" s="23"/>
    </row>
    <row r="37" spans="2:17" s="8" customFormat="1" ht="19.7" customHeight="1">
      <c r="B37" s="17">
        <v>5</v>
      </c>
      <c r="C37" s="17" t="s">
        <v>6359</v>
      </c>
      <c r="D37" s="17" t="s">
        <v>6359</v>
      </c>
      <c r="E37" s="50" t="s">
        <v>6480</v>
      </c>
      <c r="F37" s="18">
        <v>1</v>
      </c>
      <c r="G37" s="51">
        <v>7562</v>
      </c>
      <c r="H37" s="51">
        <f t="shared" si="0"/>
        <v>7562</v>
      </c>
      <c r="I37" s="22"/>
      <c r="J37" s="26" t="s">
        <v>6481</v>
      </c>
      <c r="K37" s="18" t="s">
        <v>6429</v>
      </c>
      <c r="L37" s="18"/>
      <c r="M37" s="30"/>
      <c r="N37" s="17"/>
      <c r="O37" s="29">
        <v>44956</v>
      </c>
      <c r="P37" s="30" t="s">
        <v>6430</v>
      </c>
      <c r="Q37" s="23"/>
    </row>
    <row r="38" spans="2:17" s="8" customFormat="1" ht="19.7" customHeight="1">
      <c r="B38" s="17">
        <v>5</v>
      </c>
      <c r="C38" s="17" t="s">
        <v>6359</v>
      </c>
      <c r="D38" s="17" t="s">
        <v>6359</v>
      </c>
      <c r="E38" s="50" t="s">
        <v>6482</v>
      </c>
      <c r="F38" s="18">
        <v>2</v>
      </c>
      <c r="G38" s="51">
        <v>977</v>
      </c>
      <c r="H38" s="51">
        <f t="shared" si="0"/>
        <v>1954</v>
      </c>
      <c r="I38" s="22"/>
      <c r="J38" s="26" t="s">
        <v>804</v>
      </c>
      <c r="K38" s="18" t="s">
        <v>6429</v>
      </c>
      <c r="L38" s="18"/>
      <c r="M38" s="30"/>
      <c r="N38" s="17"/>
      <c r="O38" s="29">
        <v>44956</v>
      </c>
      <c r="P38" s="30" t="s">
        <v>6430</v>
      </c>
      <c r="Q38" s="23"/>
    </row>
    <row r="39" spans="2:17" s="8" customFormat="1" ht="19.7" customHeight="1">
      <c r="B39" s="17">
        <v>5</v>
      </c>
      <c r="C39" s="17" t="s">
        <v>6483</v>
      </c>
      <c r="D39" s="17" t="s">
        <v>6359</v>
      </c>
      <c r="E39" s="50" t="s">
        <v>6484</v>
      </c>
      <c r="F39" s="18">
        <v>1</v>
      </c>
      <c r="G39" s="51">
        <v>1094</v>
      </c>
      <c r="H39" s="51">
        <f t="shared" si="0"/>
        <v>1094</v>
      </c>
      <c r="I39" s="22"/>
      <c r="J39" s="26" t="s">
        <v>6485</v>
      </c>
      <c r="K39" s="18" t="s">
        <v>6429</v>
      </c>
      <c r="L39" s="18"/>
      <c r="M39" s="30"/>
      <c r="N39" s="17"/>
      <c r="O39" s="29">
        <v>44956</v>
      </c>
      <c r="P39" s="30" t="s">
        <v>6430</v>
      </c>
      <c r="Q39" s="23"/>
    </row>
    <row r="40" spans="2:17" s="8" customFormat="1" ht="19.7" customHeight="1">
      <c r="B40" s="17">
        <v>5</v>
      </c>
      <c r="C40" s="17" t="s">
        <v>6486</v>
      </c>
      <c r="D40" s="17" t="s">
        <v>6359</v>
      </c>
      <c r="E40" s="50" t="s">
        <v>6487</v>
      </c>
      <c r="F40" s="18">
        <v>1</v>
      </c>
      <c r="G40" s="51">
        <v>151</v>
      </c>
      <c r="H40" s="51">
        <f>F40*G40</f>
        <v>151</v>
      </c>
      <c r="I40" s="22"/>
      <c r="J40" s="26" t="s">
        <v>6488</v>
      </c>
      <c r="K40" s="18" t="s">
        <v>6429</v>
      </c>
      <c r="L40" s="18"/>
      <c r="M40" s="30"/>
      <c r="N40" s="17"/>
      <c r="O40" s="29">
        <v>44956</v>
      </c>
      <c r="P40" s="30" t="s">
        <v>6430</v>
      </c>
      <c r="Q40" s="23"/>
    </row>
    <row r="41" spans="2:17" s="8" customFormat="1" ht="19.7" customHeight="1">
      <c r="B41" s="17">
        <v>5</v>
      </c>
      <c r="C41" s="17" t="s">
        <v>6489</v>
      </c>
      <c r="D41" s="17" t="s">
        <v>810</v>
      </c>
      <c r="E41" s="50" t="s">
        <v>6490</v>
      </c>
      <c r="F41" s="18">
        <v>1</v>
      </c>
      <c r="G41" s="51">
        <v>83</v>
      </c>
      <c r="H41" s="51">
        <f>F41*G41</f>
        <v>83</v>
      </c>
      <c r="I41" s="22"/>
      <c r="J41" s="26" t="s">
        <v>6491</v>
      </c>
      <c r="K41" s="18" t="s">
        <v>6429</v>
      </c>
      <c r="L41" s="18"/>
      <c r="M41" s="30">
        <v>44945</v>
      </c>
      <c r="N41" s="17"/>
      <c r="O41" s="29">
        <v>44956</v>
      </c>
      <c r="P41" s="30" t="s">
        <v>6492</v>
      </c>
      <c r="Q41" s="23"/>
    </row>
    <row r="42" spans="2:17" s="8" customFormat="1" ht="19.7" customHeight="1">
      <c r="B42" s="17">
        <v>5</v>
      </c>
      <c r="C42" s="17" t="s">
        <v>6489</v>
      </c>
      <c r="D42" s="17" t="s">
        <v>810</v>
      </c>
      <c r="E42" s="50" t="s">
        <v>6493</v>
      </c>
      <c r="F42" s="18">
        <v>1</v>
      </c>
      <c r="G42" s="51">
        <v>299</v>
      </c>
      <c r="H42" s="51">
        <f>F42*G42</f>
        <v>299</v>
      </c>
      <c r="I42" s="22"/>
      <c r="J42" s="26" t="s">
        <v>6491</v>
      </c>
      <c r="K42" s="18" t="s">
        <v>6429</v>
      </c>
      <c r="L42" s="18"/>
      <c r="M42" s="30">
        <v>44945</v>
      </c>
      <c r="N42" s="17"/>
      <c r="O42" s="29">
        <v>44956</v>
      </c>
      <c r="P42" s="30" t="s">
        <v>6492</v>
      </c>
      <c r="Q42" s="23"/>
    </row>
    <row r="43" spans="2:17" s="8" customFormat="1" ht="19.7" customHeight="1">
      <c r="B43" s="17"/>
      <c r="C43" s="17" t="s">
        <v>6489</v>
      </c>
      <c r="D43" s="17" t="s">
        <v>810</v>
      </c>
      <c r="E43" s="50" t="s">
        <v>291</v>
      </c>
      <c r="F43" s="18">
        <v>1</v>
      </c>
      <c r="G43" s="51">
        <v>500</v>
      </c>
      <c r="H43" s="51">
        <f>F43*G43</f>
        <v>500</v>
      </c>
      <c r="I43" s="22"/>
      <c r="J43" s="26"/>
      <c r="K43" s="18"/>
      <c r="L43" s="18"/>
      <c r="M43" s="30">
        <v>44945</v>
      </c>
      <c r="N43" s="17"/>
      <c r="O43" s="29"/>
      <c r="P43" s="30"/>
      <c r="Q43" s="23"/>
    </row>
    <row r="44" spans="2:17" s="8" customFormat="1" ht="19.7" customHeight="1">
      <c r="B44" s="17"/>
      <c r="C44" s="17"/>
      <c r="D44" s="17"/>
      <c r="E44" s="50"/>
      <c r="F44" s="18"/>
      <c r="G44" s="51"/>
      <c r="H44" s="51"/>
      <c r="I44" s="22"/>
      <c r="J44" s="26"/>
      <c r="K44" s="138"/>
      <c r="L44" s="18"/>
      <c r="M44" s="30"/>
      <c r="N44" s="17"/>
      <c r="O44" s="29"/>
      <c r="P44" s="30"/>
      <c r="Q44" s="23"/>
    </row>
    <row r="45" spans="2:17" s="8" customFormat="1" ht="19.7" customHeight="1">
      <c r="B45" s="17">
        <v>6</v>
      </c>
      <c r="C45" s="17" t="s">
        <v>4463</v>
      </c>
      <c r="D45" s="17" t="s">
        <v>6359</v>
      </c>
      <c r="E45" s="50" t="s">
        <v>6494</v>
      </c>
      <c r="F45" s="18">
        <v>1</v>
      </c>
      <c r="G45" s="51">
        <v>6102</v>
      </c>
      <c r="H45" s="51">
        <f>F45*G45</f>
        <v>6102</v>
      </c>
      <c r="I45" s="22"/>
      <c r="J45" s="26" t="s">
        <v>6495</v>
      </c>
      <c r="K45" s="18" t="s">
        <v>6429</v>
      </c>
      <c r="L45" s="18"/>
      <c r="M45" s="30"/>
      <c r="N45" s="17"/>
      <c r="O45" s="29">
        <v>44956</v>
      </c>
      <c r="P45" s="30" t="s">
        <v>6430</v>
      </c>
      <c r="Q45" s="23"/>
    </row>
    <row r="46" spans="2:17">
      <c r="G46" s="10"/>
      <c r="H46" s="10"/>
    </row>
  </sheetData>
  <autoFilter ref="B8:O45" xr:uid="{0A39E9BB-18B1-4755-9CB6-6B81C9F066A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4230F-E9C5-4598-8A7F-28A87B391AB9}">
  <dimension ref="B2:Q50"/>
  <sheetViews>
    <sheetView zoomScale="85" zoomScaleNormal="85" workbookViewId="0">
      <pane xSplit="10" ySplit="9" topLeftCell="K43" activePane="bottomRight" state="frozen"/>
      <selection pane="topRight" activeCell="K1" sqref="K1"/>
      <selection pane="bottomLeft" activeCell="A9" sqref="A9"/>
      <selection pane="bottomRight" activeCell="O66" sqref="O66"/>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13" style="10" bestFit="1" customWidth="1"/>
    <col min="10" max="10" width="29.5" style="9" customWidth="1"/>
    <col min="11" max="11" width="22.375" style="9"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13" style="9" bestFit="1"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13" style="9" bestFit="1"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13" style="9" bestFit="1"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13" style="9" bestFit="1"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13" style="9" bestFit="1"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13" style="9" bestFit="1"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13" style="9" bestFit="1"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13" style="9" bestFit="1"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13" style="9" bestFit="1"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13" style="9" bestFit="1"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13" style="9" bestFit="1"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13" style="9" bestFit="1"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13" style="9" bestFit="1"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13" style="9" bestFit="1"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13" style="9" bestFit="1"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13" style="9" bestFit="1"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13" style="9" bestFit="1"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13" style="9" bestFit="1"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13" style="9" bestFit="1"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13" style="9" bestFit="1"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13" style="9" bestFit="1"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13" style="9" bestFit="1"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13" style="9" bestFit="1"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13" style="9" bestFit="1"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13" style="9" bestFit="1"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13" style="9" bestFit="1"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13" style="9" bestFit="1"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13" style="9" bestFit="1"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13" style="9" bestFit="1"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13" style="9" bestFit="1"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13" style="9" bestFit="1"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13" style="9" bestFit="1"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13" style="9" bestFit="1"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13" style="9" bestFit="1"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13" style="9" bestFit="1"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13" style="9" bestFit="1"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13" style="9" bestFit="1"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13" style="9" bestFit="1"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13" style="9" bestFit="1"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13" style="9" bestFit="1"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13" style="9" bestFit="1"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13" style="9" bestFit="1"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13" style="9" bestFit="1"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13" style="9" bestFit="1"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13" style="9" bestFit="1"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13" style="9" bestFit="1"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13" style="9" bestFit="1"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13" style="9" bestFit="1"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13" style="9" bestFit="1"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13" style="9" bestFit="1"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13" style="9" bestFit="1"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13" style="9" bestFit="1"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13" style="9" bestFit="1"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13" style="9" bestFit="1"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13" style="9" bestFit="1"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13" style="9" bestFit="1"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13" style="9" bestFit="1"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13" style="9" bestFit="1"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13" style="9" bestFit="1"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13" style="9" bestFit="1"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13" style="9" bestFit="1"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13" style="9" bestFit="1"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13" style="9" bestFit="1"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6496</v>
      </c>
      <c r="G2" s="4" t="s">
        <v>2</v>
      </c>
      <c r="H2" s="5"/>
      <c r="I2" s="6"/>
      <c r="J2" s="7">
        <f>SUM(H:H)</f>
        <v>1200554</v>
      </c>
    </row>
    <row r="3" spans="2:17" ht="20.100000000000001" customHeight="1">
      <c r="B3" s="1" t="s">
        <v>3</v>
      </c>
      <c r="C3" s="1"/>
      <c r="D3" s="1"/>
      <c r="E3" s="13" t="s">
        <v>6497</v>
      </c>
    </row>
    <row r="4" spans="2:17" ht="20.100000000000001" customHeight="1">
      <c r="B4" s="1" t="s">
        <v>5</v>
      </c>
      <c r="C4" s="1"/>
      <c r="D4" s="1"/>
      <c r="E4" s="13">
        <v>202261</v>
      </c>
      <c r="J4" s="83"/>
    </row>
    <row r="5" spans="2:17" ht="20.100000000000001" customHeight="1">
      <c r="B5" s="1" t="s">
        <v>6</v>
      </c>
      <c r="C5" s="1"/>
      <c r="D5" s="1"/>
      <c r="E5" s="16"/>
      <c r="J5" s="83"/>
    </row>
    <row r="6" spans="2:17" ht="20.100000000000001" customHeight="1">
      <c r="B6" s="1" t="s">
        <v>7</v>
      </c>
      <c r="C6" s="1"/>
      <c r="D6" s="1"/>
      <c r="E6" s="16">
        <v>45008</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177" t="s">
        <v>14</v>
      </c>
      <c r="I9" s="18" t="s">
        <v>15</v>
      </c>
      <c r="J9" s="18" t="s">
        <v>16</v>
      </c>
      <c r="K9" s="18" t="s">
        <v>17</v>
      </c>
      <c r="L9" s="18" t="s">
        <v>18</v>
      </c>
      <c r="M9" s="30" t="s">
        <v>19</v>
      </c>
      <c r="N9" s="17" t="s">
        <v>20</v>
      </c>
      <c r="O9" s="18" t="s">
        <v>21</v>
      </c>
      <c r="P9" s="30" t="s">
        <v>22</v>
      </c>
      <c r="Q9" s="23" t="s">
        <v>23</v>
      </c>
    </row>
    <row r="10" spans="2:17" s="8" customFormat="1" ht="19.7" customHeight="1">
      <c r="B10" s="17">
        <v>1</v>
      </c>
      <c r="C10" s="17" t="s">
        <v>24</v>
      </c>
      <c r="D10" s="17" t="s">
        <v>24</v>
      </c>
      <c r="E10" s="26" t="s">
        <v>6498</v>
      </c>
      <c r="F10" s="26">
        <v>1</v>
      </c>
      <c r="G10" s="118">
        <v>765000</v>
      </c>
      <c r="H10" s="118">
        <f>F10*G10</f>
        <v>765000</v>
      </c>
      <c r="I10" s="18"/>
      <c r="J10" s="26"/>
      <c r="K10" s="54" t="s">
        <v>6499</v>
      </c>
      <c r="L10" s="18"/>
      <c r="M10" s="29">
        <v>44915</v>
      </c>
      <c r="N10" s="17"/>
      <c r="O10" s="29"/>
      <c r="P10" s="30">
        <v>44973</v>
      </c>
      <c r="Q10" s="23" t="s">
        <v>471</v>
      </c>
    </row>
    <row r="11" spans="2:17" s="8" customFormat="1" ht="19.7" customHeight="1">
      <c r="B11" s="17"/>
      <c r="C11" s="17" t="s">
        <v>24</v>
      </c>
      <c r="D11" s="17" t="s">
        <v>24</v>
      </c>
      <c r="E11" s="26" t="s">
        <v>291</v>
      </c>
      <c r="F11" s="26">
        <v>1</v>
      </c>
      <c r="G11" s="118"/>
      <c r="H11" s="118"/>
      <c r="I11" s="18"/>
      <c r="J11" s="26"/>
      <c r="K11" s="54"/>
      <c r="L11" s="18"/>
      <c r="M11" s="29">
        <v>45280</v>
      </c>
      <c r="N11" s="17"/>
      <c r="O11" s="29"/>
      <c r="P11" s="30">
        <v>44973</v>
      </c>
      <c r="Q11" s="23"/>
    </row>
    <row r="12" spans="2:17" s="8" customFormat="1" ht="19.7" customHeight="1">
      <c r="B12" s="17">
        <v>2</v>
      </c>
      <c r="C12" s="17" t="s">
        <v>24</v>
      </c>
      <c r="D12" s="17" t="s">
        <v>24</v>
      </c>
      <c r="E12" s="26" t="s">
        <v>27</v>
      </c>
      <c r="F12" s="26">
        <v>1</v>
      </c>
      <c r="G12" s="118"/>
      <c r="H12" s="118"/>
      <c r="I12" s="18"/>
      <c r="J12" s="26" t="s">
        <v>6500</v>
      </c>
      <c r="K12" s="18" t="s">
        <v>6501</v>
      </c>
      <c r="L12" s="18"/>
      <c r="M12" s="30"/>
      <c r="N12" s="17"/>
      <c r="O12" s="29"/>
      <c r="P12" s="30"/>
      <c r="Q12" s="23"/>
    </row>
    <row r="13" spans="2:17" s="8" customFormat="1" ht="19.7" customHeight="1">
      <c r="B13" s="17">
        <v>3</v>
      </c>
      <c r="C13" s="17" t="s">
        <v>30</v>
      </c>
      <c r="D13" s="17" t="s">
        <v>30</v>
      </c>
      <c r="E13" s="26" t="s">
        <v>6502</v>
      </c>
      <c r="F13" s="26">
        <v>1</v>
      </c>
      <c r="G13" s="26">
        <v>798</v>
      </c>
      <c r="H13" s="118">
        <f>F13*G13</f>
        <v>798</v>
      </c>
      <c r="I13" s="18"/>
      <c r="J13" s="26" t="s">
        <v>112</v>
      </c>
      <c r="K13" s="18" t="s">
        <v>6503</v>
      </c>
      <c r="L13" s="18"/>
      <c r="M13" s="30">
        <v>44914</v>
      </c>
      <c r="N13" s="17"/>
      <c r="O13" s="18"/>
      <c r="P13" s="30">
        <v>44572</v>
      </c>
      <c r="Q13" s="23">
        <v>44937</v>
      </c>
    </row>
    <row r="14" spans="2:17" s="8" customFormat="1" ht="19.7" customHeight="1">
      <c r="B14" s="17">
        <v>3</v>
      </c>
      <c r="C14" s="17" t="s">
        <v>30</v>
      </c>
      <c r="D14" s="17" t="s">
        <v>30</v>
      </c>
      <c r="E14" s="26" t="s">
        <v>6504</v>
      </c>
      <c r="F14" s="26">
        <v>1</v>
      </c>
      <c r="G14" s="26">
        <v>1528</v>
      </c>
      <c r="H14" s="118">
        <f>F14*G14</f>
        <v>1528</v>
      </c>
      <c r="I14" s="18"/>
      <c r="J14" s="26" t="s">
        <v>112</v>
      </c>
      <c r="K14" s="18" t="s">
        <v>6503</v>
      </c>
      <c r="L14" s="17"/>
      <c r="M14" s="30">
        <v>44914</v>
      </c>
      <c r="N14" s="17"/>
      <c r="O14" s="29"/>
      <c r="P14" s="30">
        <v>44572</v>
      </c>
      <c r="Q14" s="23">
        <v>44937</v>
      </c>
    </row>
    <row r="15" spans="2:17" s="8" customFormat="1" ht="19.7" customHeight="1">
      <c r="B15" s="17">
        <v>4</v>
      </c>
      <c r="C15" s="17" t="s">
        <v>24</v>
      </c>
      <c r="D15" s="17" t="s">
        <v>24</v>
      </c>
      <c r="E15" s="26" t="s">
        <v>34</v>
      </c>
      <c r="F15" s="26">
        <v>1</v>
      </c>
      <c r="G15" s="118">
        <v>38000</v>
      </c>
      <c r="H15" s="118"/>
      <c r="I15" s="18"/>
      <c r="J15" s="26" t="s">
        <v>34</v>
      </c>
      <c r="K15" s="54" t="s">
        <v>6499</v>
      </c>
      <c r="L15" s="18"/>
      <c r="M15" s="30">
        <v>44915</v>
      </c>
      <c r="N15" s="17"/>
      <c r="O15" s="29"/>
      <c r="P15" s="30"/>
      <c r="Q15" s="23" t="s">
        <v>471</v>
      </c>
    </row>
    <row r="16" spans="2:17" s="8" customFormat="1" ht="19.7" customHeight="1">
      <c r="B16" s="17">
        <v>5</v>
      </c>
      <c r="C16" s="17" t="s">
        <v>30</v>
      </c>
      <c r="D16" s="17" t="s">
        <v>30</v>
      </c>
      <c r="E16" s="26" t="s">
        <v>31</v>
      </c>
      <c r="F16" s="26">
        <v>1</v>
      </c>
      <c r="G16" s="26">
        <v>568</v>
      </c>
      <c r="H16" s="118"/>
      <c r="I16" s="18"/>
      <c r="J16" s="26" t="s">
        <v>32</v>
      </c>
      <c r="K16" s="18" t="s">
        <v>6503</v>
      </c>
      <c r="L16" s="18"/>
      <c r="M16" s="30">
        <v>44914</v>
      </c>
      <c r="N16" s="17"/>
      <c r="O16" s="29"/>
      <c r="P16" s="30">
        <v>44572</v>
      </c>
      <c r="Q16" s="23">
        <v>44937</v>
      </c>
    </row>
    <row r="17" spans="2:17" s="8" customFormat="1" ht="19.7" customHeight="1">
      <c r="B17" s="17">
        <v>6</v>
      </c>
      <c r="C17" s="17" t="s">
        <v>30</v>
      </c>
      <c r="D17" s="17" t="s">
        <v>30</v>
      </c>
      <c r="E17" s="26" t="s">
        <v>6505</v>
      </c>
      <c r="F17" s="26">
        <v>1</v>
      </c>
      <c r="G17" s="26">
        <v>6102</v>
      </c>
      <c r="H17" s="118">
        <f>F17*G17</f>
        <v>6102</v>
      </c>
      <c r="I17" s="18"/>
      <c r="J17" s="26" t="s">
        <v>6506</v>
      </c>
      <c r="K17" s="18" t="s">
        <v>6503</v>
      </c>
      <c r="L17" s="18"/>
      <c r="M17" s="30">
        <v>44914</v>
      </c>
      <c r="N17" s="17"/>
      <c r="O17" s="29"/>
      <c r="P17" s="30">
        <v>44572</v>
      </c>
      <c r="Q17" s="23">
        <v>44937</v>
      </c>
    </row>
    <row r="18" spans="2:17" s="8" customFormat="1" ht="19.7" customHeight="1">
      <c r="B18" s="17">
        <v>7</v>
      </c>
      <c r="C18" s="17" t="s">
        <v>115</v>
      </c>
      <c r="D18" s="17" t="s">
        <v>115</v>
      </c>
      <c r="F18" s="26">
        <v>1</v>
      </c>
      <c r="G18" s="118"/>
      <c r="H18" s="118">
        <f t="shared" ref="H18:H24" si="0">F18*G18</f>
        <v>0</v>
      </c>
      <c r="I18" s="18"/>
      <c r="J18" s="26" t="s">
        <v>6507</v>
      </c>
      <c r="K18" s="25"/>
      <c r="L18" s="18"/>
      <c r="M18" s="30"/>
      <c r="N18" s="17"/>
      <c r="O18" s="29"/>
      <c r="P18" s="30"/>
      <c r="Q18" s="23"/>
    </row>
    <row r="19" spans="2:17" s="8" customFormat="1" ht="19.7" customHeight="1">
      <c r="B19" s="17">
        <v>8</v>
      </c>
      <c r="C19" s="17" t="s">
        <v>115</v>
      </c>
      <c r="D19" s="17" t="s">
        <v>115</v>
      </c>
      <c r="F19" s="26">
        <v>1</v>
      </c>
      <c r="G19" s="118"/>
      <c r="H19" s="118">
        <f t="shared" si="0"/>
        <v>0</v>
      </c>
      <c r="I19" s="18"/>
      <c r="J19" s="26" t="s">
        <v>6508</v>
      </c>
      <c r="K19" s="25"/>
      <c r="L19" s="18"/>
      <c r="M19" s="30"/>
      <c r="N19" s="17"/>
      <c r="O19" s="29"/>
      <c r="P19" s="30"/>
      <c r="Q19" s="23"/>
    </row>
    <row r="20" spans="2:17" s="8" customFormat="1" ht="19.7" customHeight="1">
      <c r="B20" s="1930">
        <v>13</v>
      </c>
      <c r="C20" s="17" t="s">
        <v>30</v>
      </c>
      <c r="D20" s="17" t="s">
        <v>30</v>
      </c>
      <c r="E20" s="26" t="s">
        <v>6509</v>
      </c>
      <c r="F20" s="26">
        <v>1</v>
      </c>
      <c r="G20" s="26">
        <v>12767</v>
      </c>
      <c r="H20" s="118">
        <f t="shared" si="0"/>
        <v>12767</v>
      </c>
      <c r="I20" s="18"/>
      <c r="J20" s="26" t="s">
        <v>6510</v>
      </c>
      <c r="K20" s="18" t="s">
        <v>6503</v>
      </c>
      <c r="L20" s="17"/>
      <c r="M20" s="30">
        <v>44914</v>
      </c>
      <c r="N20" s="17"/>
      <c r="O20" s="29"/>
      <c r="P20" s="30">
        <v>44572</v>
      </c>
      <c r="Q20" s="23">
        <v>44937</v>
      </c>
    </row>
    <row r="21" spans="2:17" s="8" customFormat="1" ht="19.7" customHeight="1">
      <c r="B21" s="1930"/>
      <c r="C21" s="17" t="s">
        <v>30</v>
      </c>
      <c r="D21" s="17" t="s">
        <v>30</v>
      </c>
      <c r="E21" s="26" t="s">
        <v>6511</v>
      </c>
      <c r="F21" s="26">
        <v>1</v>
      </c>
      <c r="G21" s="26">
        <v>14112</v>
      </c>
      <c r="H21" s="118">
        <f>F21*G21</f>
        <v>14112</v>
      </c>
      <c r="I21" s="18"/>
      <c r="J21" s="26" t="s">
        <v>6512</v>
      </c>
      <c r="K21" s="18" t="s">
        <v>6503</v>
      </c>
      <c r="L21" s="17"/>
      <c r="M21" s="30">
        <v>44914</v>
      </c>
      <c r="N21" s="17"/>
      <c r="O21" s="29"/>
      <c r="P21" s="30">
        <v>44572</v>
      </c>
      <c r="Q21" s="23">
        <v>44938</v>
      </c>
    </row>
    <row r="22" spans="2:17" s="8" customFormat="1" ht="19.7" customHeight="1">
      <c r="B22" s="1930"/>
      <c r="C22" s="17" t="s">
        <v>30</v>
      </c>
      <c r="D22" s="17" t="s">
        <v>30</v>
      </c>
      <c r="E22" s="9" t="s">
        <v>6513</v>
      </c>
      <c r="F22" s="9">
        <v>1</v>
      </c>
      <c r="G22" s="9">
        <v>14112</v>
      </c>
      <c r="H22" s="118">
        <f>F22*G22</f>
        <v>14112</v>
      </c>
      <c r="I22" s="18"/>
      <c r="J22" s="26" t="s">
        <v>6514</v>
      </c>
      <c r="K22" s="18" t="s">
        <v>6515</v>
      </c>
      <c r="L22" s="17"/>
      <c r="M22" s="30">
        <v>44987</v>
      </c>
      <c r="N22" s="17"/>
      <c r="O22" s="29"/>
      <c r="P22" s="30">
        <v>45000</v>
      </c>
      <c r="Q22" s="23">
        <v>45000</v>
      </c>
    </row>
    <row r="23" spans="2:17" s="8" customFormat="1" ht="19.7" customHeight="1">
      <c r="B23" s="1930"/>
      <c r="C23" s="17" t="s">
        <v>30</v>
      </c>
      <c r="D23" s="17" t="s">
        <v>30</v>
      </c>
      <c r="E23" s="26" t="s">
        <v>6516</v>
      </c>
      <c r="F23" s="26">
        <v>1</v>
      </c>
      <c r="G23" s="26">
        <v>6381</v>
      </c>
      <c r="H23" s="118">
        <f t="shared" si="0"/>
        <v>6381</v>
      </c>
      <c r="I23" s="18"/>
      <c r="J23" s="26" t="s">
        <v>6517</v>
      </c>
      <c r="K23" s="18" t="s">
        <v>6503</v>
      </c>
      <c r="L23" s="17"/>
      <c r="M23" s="30">
        <v>44914</v>
      </c>
      <c r="N23" s="17"/>
      <c r="O23" s="29"/>
      <c r="P23" s="30">
        <v>44572</v>
      </c>
      <c r="Q23" s="23">
        <v>44937</v>
      </c>
    </row>
    <row r="24" spans="2:17" s="8" customFormat="1" ht="19.7" customHeight="1">
      <c r="B24" s="1930"/>
      <c r="C24" s="17" t="s">
        <v>6518</v>
      </c>
      <c r="D24" s="17" t="s">
        <v>6518</v>
      </c>
      <c r="E24" s="26" t="s">
        <v>6519</v>
      </c>
      <c r="F24" s="26">
        <v>1</v>
      </c>
      <c r="G24" s="26">
        <v>7500</v>
      </c>
      <c r="H24" s="118">
        <f t="shared" si="0"/>
        <v>7500</v>
      </c>
      <c r="I24" s="18"/>
      <c r="J24" s="26" t="s">
        <v>6519</v>
      </c>
      <c r="K24" s="1931" t="s">
        <v>6150</v>
      </c>
      <c r="L24" s="17"/>
      <c r="M24" s="30">
        <v>44916</v>
      </c>
      <c r="N24" s="17"/>
      <c r="O24" s="29"/>
      <c r="P24" s="29">
        <v>44586</v>
      </c>
      <c r="Q24" s="23">
        <v>44949</v>
      </c>
    </row>
    <row r="25" spans="2:17" s="8" customFormat="1" ht="19.7" customHeight="1">
      <c r="B25" s="1930"/>
      <c r="C25" s="17" t="s">
        <v>6518</v>
      </c>
      <c r="D25" s="17" t="s">
        <v>6518</v>
      </c>
      <c r="E25" s="26" t="s">
        <v>6520</v>
      </c>
      <c r="F25" s="26">
        <v>1</v>
      </c>
      <c r="G25" s="26">
        <v>9700</v>
      </c>
      <c r="H25" s="118">
        <f>F25*G25</f>
        <v>9700</v>
      </c>
      <c r="I25" s="18"/>
      <c r="J25" s="26" t="s">
        <v>6521</v>
      </c>
      <c r="K25" s="1931" t="s">
        <v>6150</v>
      </c>
      <c r="L25" s="17"/>
      <c r="M25" s="30">
        <v>44916</v>
      </c>
      <c r="N25" s="17"/>
      <c r="O25" s="29"/>
      <c r="P25" s="29">
        <v>44586</v>
      </c>
      <c r="Q25" s="23">
        <v>44949</v>
      </c>
    </row>
    <row r="26" spans="2:17" s="8" customFormat="1" ht="19.7" customHeight="1">
      <c r="B26" s="1930"/>
      <c r="C26" s="17" t="s">
        <v>30</v>
      </c>
      <c r="D26" s="17" t="s">
        <v>30</v>
      </c>
      <c r="E26" s="26" t="s">
        <v>6522</v>
      </c>
      <c r="F26" s="26">
        <v>1</v>
      </c>
      <c r="G26" s="26">
        <v>4101</v>
      </c>
      <c r="H26" s="118">
        <f t="shared" ref="H26:H35" si="1">F26*G26</f>
        <v>4101</v>
      </c>
      <c r="I26" s="18"/>
      <c r="J26" s="26" t="s">
        <v>6523</v>
      </c>
      <c r="K26" s="18" t="s">
        <v>6503</v>
      </c>
      <c r="L26" s="17"/>
      <c r="M26" s="30">
        <v>44914</v>
      </c>
      <c r="N26" s="17"/>
      <c r="O26" s="29"/>
      <c r="P26" s="30">
        <v>44572</v>
      </c>
      <c r="Q26" s="23">
        <v>44937</v>
      </c>
    </row>
    <row r="27" spans="2:17" s="8" customFormat="1" ht="19.7" customHeight="1">
      <c r="B27" s="1930"/>
      <c r="C27" s="17" t="s">
        <v>30</v>
      </c>
      <c r="D27" s="17" t="s">
        <v>30</v>
      </c>
      <c r="E27" s="9" t="s">
        <v>6524</v>
      </c>
      <c r="F27" s="9">
        <v>1</v>
      </c>
      <c r="G27" s="9">
        <v>3038</v>
      </c>
      <c r="H27" s="118">
        <f t="shared" si="1"/>
        <v>3038</v>
      </c>
      <c r="I27" s="18"/>
      <c r="J27" s="26" t="s">
        <v>6525</v>
      </c>
      <c r="K27" s="18" t="s">
        <v>6515</v>
      </c>
      <c r="L27" s="17"/>
      <c r="M27" s="30">
        <v>44987</v>
      </c>
      <c r="N27" s="17"/>
      <c r="O27" s="29"/>
      <c r="P27" s="30">
        <v>45000</v>
      </c>
      <c r="Q27" s="23">
        <v>45000</v>
      </c>
    </row>
    <row r="28" spans="2:17" s="8" customFormat="1" ht="19.7" customHeight="1">
      <c r="B28" s="1930"/>
      <c r="C28" s="17" t="s">
        <v>30</v>
      </c>
      <c r="D28" s="17" t="s">
        <v>30</v>
      </c>
      <c r="E28" s="26" t="s">
        <v>6526</v>
      </c>
      <c r="F28" s="26">
        <v>1</v>
      </c>
      <c r="G28" s="26">
        <v>235</v>
      </c>
      <c r="H28" s="118">
        <f t="shared" si="1"/>
        <v>235</v>
      </c>
      <c r="I28" s="18"/>
      <c r="J28" s="26" t="s">
        <v>6239</v>
      </c>
      <c r="K28" s="18" t="s">
        <v>6503</v>
      </c>
      <c r="L28" s="17"/>
      <c r="M28" s="30">
        <v>44914</v>
      </c>
      <c r="N28" s="17"/>
      <c r="O28" s="29"/>
      <c r="P28" s="30">
        <v>44572</v>
      </c>
      <c r="Q28" s="23">
        <v>44937</v>
      </c>
    </row>
    <row r="29" spans="2:17" s="8" customFormat="1" ht="19.7" customHeight="1">
      <c r="B29" s="1930"/>
      <c r="C29" s="17" t="s">
        <v>30</v>
      </c>
      <c r="D29" s="17" t="s">
        <v>30</v>
      </c>
      <c r="E29" s="26" t="s">
        <v>6527</v>
      </c>
      <c r="F29" s="26">
        <v>1</v>
      </c>
      <c r="G29" s="26">
        <v>326</v>
      </c>
      <c r="H29" s="118">
        <f t="shared" si="1"/>
        <v>326</v>
      </c>
      <c r="I29" s="18"/>
      <c r="J29" s="26" t="s">
        <v>5941</v>
      </c>
      <c r="K29" s="18" t="s">
        <v>6503</v>
      </c>
      <c r="L29" s="17"/>
      <c r="M29" s="30">
        <v>44914</v>
      </c>
      <c r="N29" s="17"/>
      <c r="O29" s="29"/>
      <c r="P29" s="30">
        <v>44572</v>
      </c>
      <c r="Q29" s="23">
        <v>44937</v>
      </c>
    </row>
    <row r="30" spans="2:17" s="8" customFormat="1" ht="19.7" customHeight="1">
      <c r="B30" s="1930"/>
      <c r="C30" s="17" t="s">
        <v>30</v>
      </c>
      <c r="D30" s="17" t="s">
        <v>30</v>
      </c>
      <c r="E30" s="26" t="s">
        <v>6528</v>
      </c>
      <c r="F30" s="26">
        <v>1</v>
      </c>
      <c r="G30" s="26">
        <v>578</v>
      </c>
      <c r="H30" s="118">
        <f t="shared" si="1"/>
        <v>578</v>
      </c>
      <c r="I30" s="18"/>
      <c r="J30" s="26" t="s">
        <v>5941</v>
      </c>
      <c r="K30" s="18" t="s">
        <v>6503</v>
      </c>
      <c r="L30" s="17"/>
      <c r="M30" s="30">
        <v>44914</v>
      </c>
      <c r="N30" s="17"/>
      <c r="O30" s="29"/>
      <c r="P30" s="30">
        <v>44572</v>
      </c>
      <c r="Q30" s="23">
        <v>44937</v>
      </c>
    </row>
    <row r="31" spans="2:17" s="8" customFormat="1" ht="19.7" customHeight="1">
      <c r="B31" s="1930"/>
      <c r="C31" s="17" t="s">
        <v>30</v>
      </c>
      <c r="D31" s="17" t="s">
        <v>30</v>
      </c>
      <c r="E31" s="26" t="s">
        <v>6529</v>
      </c>
      <c r="F31" s="26">
        <v>1</v>
      </c>
      <c r="G31" s="26">
        <v>480</v>
      </c>
      <c r="H31" s="118">
        <f t="shared" si="1"/>
        <v>480</v>
      </c>
      <c r="I31" s="18"/>
      <c r="J31" s="26" t="s">
        <v>6530</v>
      </c>
      <c r="K31" s="18" t="s">
        <v>6503</v>
      </c>
      <c r="L31" s="17"/>
      <c r="M31" s="30">
        <v>44914</v>
      </c>
      <c r="N31" s="17"/>
      <c r="O31" s="29"/>
      <c r="P31" s="30">
        <v>44572</v>
      </c>
      <c r="Q31" s="23">
        <v>44937</v>
      </c>
    </row>
    <row r="32" spans="2:17" s="8" customFormat="1" ht="19.7" customHeight="1">
      <c r="B32" s="1930">
        <v>14</v>
      </c>
      <c r="C32" s="17" t="s">
        <v>30</v>
      </c>
      <c r="D32" s="17" t="s">
        <v>30</v>
      </c>
      <c r="E32" s="26" t="s">
        <v>6531</v>
      </c>
      <c r="F32" s="26">
        <v>1</v>
      </c>
      <c r="G32" s="26">
        <v>1740</v>
      </c>
      <c r="H32" s="118">
        <f t="shared" si="1"/>
        <v>1740</v>
      </c>
      <c r="I32" s="18"/>
      <c r="J32" s="26" t="s">
        <v>6532</v>
      </c>
      <c r="K32" s="18" t="s">
        <v>6503</v>
      </c>
      <c r="L32" s="17"/>
      <c r="M32" s="30">
        <v>44914</v>
      </c>
      <c r="N32" s="17"/>
      <c r="O32" s="29"/>
      <c r="P32" s="30">
        <v>44572</v>
      </c>
      <c r="Q32" s="23">
        <v>44937</v>
      </c>
    </row>
    <row r="33" spans="2:17" s="8" customFormat="1" ht="19.7" customHeight="1">
      <c r="B33" s="1930"/>
      <c r="C33" s="17" t="s">
        <v>30</v>
      </c>
      <c r="D33" s="17" t="s">
        <v>30</v>
      </c>
      <c r="E33" s="26" t="s">
        <v>6533</v>
      </c>
      <c r="F33" s="26">
        <v>1</v>
      </c>
      <c r="G33" s="26">
        <v>2700</v>
      </c>
      <c r="H33" s="118">
        <f t="shared" si="1"/>
        <v>2700</v>
      </c>
      <c r="I33" s="18"/>
      <c r="J33" s="26" t="s">
        <v>6534</v>
      </c>
      <c r="K33" s="18" t="s">
        <v>6503</v>
      </c>
      <c r="L33" s="17"/>
      <c r="M33" s="30">
        <v>44914</v>
      </c>
      <c r="N33" s="17"/>
      <c r="O33" s="29"/>
      <c r="P33" s="30">
        <v>44572</v>
      </c>
      <c r="Q33" s="23">
        <v>44937</v>
      </c>
    </row>
    <row r="34" spans="2:17" s="8" customFormat="1" ht="19.7" customHeight="1">
      <c r="B34" s="1930"/>
      <c r="C34" s="17" t="s">
        <v>30</v>
      </c>
      <c r="D34" s="17" t="s">
        <v>30</v>
      </c>
      <c r="E34" s="26" t="s">
        <v>6535</v>
      </c>
      <c r="F34" s="26">
        <v>4</v>
      </c>
      <c r="G34" s="26">
        <v>290</v>
      </c>
      <c r="H34" s="118">
        <f t="shared" si="1"/>
        <v>1160</v>
      </c>
      <c r="I34" s="18"/>
      <c r="J34" s="26" t="s">
        <v>5795</v>
      </c>
      <c r="K34" s="18" t="s">
        <v>6503</v>
      </c>
      <c r="L34" s="17"/>
      <c r="M34" s="30">
        <v>44914</v>
      </c>
      <c r="N34" s="17"/>
      <c r="O34" s="29"/>
      <c r="P34" s="30">
        <v>44572</v>
      </c>
      <c r="Q34" s="23">
        <v>44937</v>
      </c>
    </row>
    <row r="35" spans="2:17" s="8" customFormat="1" ht="19.7" customHeight="1">
      <c r="B35" s="17">
        <v>15</v>
      </c>
      <c r="C35" s="17" t="s">
        <v>187</v>
      </c>
      <c r="D35" s="52" t="s">
        <v>188</v>
      </c>
      <c r="E35" s="26" t="s">
        <v>6536</v>
      </c>
      <c r="F35" s="26">
        <v>1</v>
      </c>
      <c r="G35" s="53">
        <v>2000</v>
      </c>
      <c r="H35" s="118">
        <f t="shared" si="1"/>
        <v>2000</v>
      </c>
      <c r="I35" s="18"/>
      <c r="J35" s="26" t="s">
        <v>6537</v>
      </c>
      <c r="K35" s="54" t="s">
        <v>6538</v>
      </c>
      <c r="L35" s="17"/>
      <c r="M35" s="30">
        <v>44915</v>
      </c>
      <c r="N35" s="17"/>
      <c r="O35" s="29"/>
      <c r="P35" s="29"/>
      <c r="Q35" s="23">
        <v>44936</v>
      </c>
    </row>
    <row r="36" spans="2:17" s="8" customFormat="1" ht="19.7" customHeight="1">
      <c r="B36" s="17">
        <v>16</v>
      </c>
      <c r="C36" s="17" t="s">
        <v>115</v>
      </c>
      <c r="D36" s="17" t="s">
        <v>115</v>
      </c>
      <c r="E36" s="26" t="s">
        <v>892</v>
      </c>
      <c r="F36" s="26">
        <v>30</v>
      </c>
      <c r="G36" s="118">
        <v>5000</v>
      </c>
      <c r="H36" s="118">
        <f>F36*G36</f>
        <v>150000</v>
      </c>
      <c r="I36" s="18"/>
      <c r="J36" s="26"/>
      <c r="K36" s="18"/>
      <c r="L36" s="17"/>
      <c r="M36" s="30"/>
      <c r="N36" s="17"/>
      <c r="O36" s="29"/>
      <c r="P36" s="29"/>
      <c r="Q36" s="23"/>
    </row>
    <row r="37" spans="2:17" s="8" customFormat="1" ht="19.7" customHeight="1">
      <c r="B37" s="17">
        <v>17</v>
      </c>
      <c r="C37" s="17" t="s">
        <v>115</v>
      </c>
      <c r="D37" s="17" t="s">
        <v>115</v>
      </c>
      <c r="E37" s="50" t="s">
        <v>5642</v>
      </c>
      <c r="F37" s="26">
        <v>10</v>
      </c>
      <c r="G37" s="20">
        <v>5000</v>
      </c>
      <c r="H37" s="118">
        <f>F37*G37</f>
        <v>50000</v>
      </c>
      <c r="I37" s="18"/>
      <c r="J37" s="26"/>
      <c r="K37" s="24"/>
      <c r="L37" s="17"/>
      <c r="M37" s="30"/>
      <c r="N37" s="17"/>
      <c r="O37" s="110"/>
      <c r="P37" s="29"/>
      <c r="Q37" s="30"/>
    </row>
    <row r="38" spans="2:17" s="8" customFormat="1" ht="19.7" customHeight="1">
      <c r="B38" s="1848">
        <v>20</v>
      </c>
      <c r="C38" s="17" t="s">
        <v>6518</v>
      </c>
      <c r="D38" s="17" t="s">
        <v>6518</v>
      </c>
      <c r="E38" s="26" t="s">
        <v>6539</v>
      </c>
      <c r="F38" s="26">
        <v>1</v>
      </c>
      <c r="G38" s="26">
        <v>37600</v>
      </c>
      <c r="H38" s="118">
        <f t="shared" ref="H38:H50" si="2">F38*G38</f>
        <v>37600</v>
      </c>
      <c r="I38" s="18"/>
      <c r="J38" s="26" t="s">
        <v>6540</v>
      </c>
      <c r="K38" s="1931" t="s">
        <v>6150</v>
      </c>
      <c r="L38" s="17"/>
      <c r="M38" s="30">
        <v>44916</v>
      </c>
      <c r="N38" s="17"/>
      <c r="O38" s="29"/>
      <c r="P38" s="29">
        <v>44586</v>
      </c>
      <c r="Q38" s="23">
        <v>44949</v>
      </c>
    </row>
    <row r="39" spans="2:17" s="8" customFormat="1" ht="19.7" customHeight="1">
      <c r="B39" s="1849"/>
      <c r="C39" s="17" t="s">
        <v>30</v>
      </c>
      <c r="D39" s="17" t="s">
        <v>30</v>
      </c>
      <c r="E39" s="26" t="s">
        <v>6541</v>
      </c>
      <c r="F39" s="26">
        <v>6</v>
      </c>
      <c r="G39" s="26">
        <v>3383</v>
      </c>
      <c r="H39" s="118">
        <f t="shared" si="2"/>
        <v>20298</v>
      </c>
      <c r="I39" s="18"/>
      <c r="J39" s="26" t="s">
        <v>6542</v>
      </c>
      <c r="K39" s="54" t="s">
        <v>6503</v>
      </c>
      <c r="L39" s="17"/>
      <c r="M39" s="30">
        <v>44914</v>
      </c>
      <c r="N39" s="17"/>
      <c r="O39" s="29"/>
      <c r="P39" s="30">
        <v>44572</v>
      </c>
      <c r="Q39" s="23">
        <v>44937</v>
      </c>
    </row>
    <row r="40" spans="2:17" s="8" customFormat="1" ht="19.7" customHeight="1">
      <c r="B40" s="1849"/>
      <c r="C40" s="17" t="s">
        <v>6518</v>
      </c>
      <c r="D40" s="17" t="s">
        <v>6518</v>
      </c>
      <c r="E40" s="26" t="s">
        <v>6543</v>
      </c>
      <c r="F40" s="26">
        <v>1</v>
      </c>
      <c r="G40" s="26">
        <v>4000</v>
      </c>
      <c r="H40" s="118">
        <f t="shared" si="2"/>
        <v>4000</v>
      </c>
      <c r="I40" s="18"/>
      <c r="J40" s="26" t="s">
        <v>6543</v>
      </c>
      <c r="K40" s="1931" t="s">
        <v>6150</v>
      </c>
      <c r="L40" s="17"/>
      <c r="M40" s="30">
        <v>44916</v>
      </c>
      <c r="N40" s="17"/>
      <c r="O40" s="29"/>
      <c r="P40" s="29">
        <v>44586</v>
      </c>
      <c r="Q40" s="23">
        <v>44949</v>
      </c>
    </row>
    <row r="41" spans="2:17" s="8" customFormat="1" ht="19.7" customHeight="1">
      <c r="B41" s="1849"/>
      <c r="C41" s="17" t="s">
        <v>30</v>
      </c>
      <c r="D41" s="17" t="s">
        <v>30</v>
      </c>
      <c r="E41" s="26" t="s">
        <v>6544</v>
      </c>
      <c r="F41" s="26">
        <v>1</v>
      </c>
      <c r="G41" s="26">
        <v>1130</v>
      </c>
      <c r="H41" s="118">
        <f t="shared" si="2"/>
        <v>1130</v>
      </c>
      <c r="I41" s="18"/>
      <c r="J41" s="26" t="s">
        <v>6545</v>
      </c>
      <c r="K41" s="18" t="s">
        <v>6503</v>
      </c>
      <c r="L41" s="17"/>
      <c r="M41" s="30">
        <v>44914</v>
      </c>
      <c r="N41" s="17"/>
      <c r="O41" s="29"/>
      <c r="P41" s="30">
        <v>44572</v>
      </c>
      <c r="Q41" s="23">
        <v>44937</v>
      </c>
    </row>
    <row r="42" spans="2:17" s="8" customFormat="1" ht="19.7" customHeight="1">
      <c r="B42" s="1849"/>
      <c r="C42" s="17" t="s">
        <v>30</v>
      </c>
      <c r="D42" s="17" t="s">
        <v>30</v>
      </c>
      <c r="E42" s="26" t="s">
        <v>6546</v>
      </c>
      <c r="F42" s="26">
        <v>1</v>
      </c>
      <c r="G42" s="26">
        <v>3150</v>
      </c>
      <c r="H42" s="118">
        <f t="shared" si="2"/>
        <v>3150</v>
      </c>
      <c r="I42" s="18"/>
      <c r="J42" s="26" t="s">
        <v>6547</v>
      </c>
      <c r="K42" s="18" t="s">
        <v>6503</v>
      </c>
      <c r="L42" s="17"/>
      <c r="M42" s="30">
        <v>44914</v>
      </c>
      <c r="N42" s="17"/>
      <c r="O42" s="29"/>
      <c r="P42" s="30">
        <v>44572</v>
      </c>
      <c r="Q42" s="23">
        <v>44937</v>
      </c>
    </row>
    <row r="43" spans="2:17" s="8" customFormat="1" ht="19.7" customHeight="1">
      <c r="B43" s="1849"/>
      <c r="C43" s="17" t="s">
        <v>30</v>
      </c>
      <c r="D43" s="17" t="s">
        <v>30</v>
      </c>
      <c r="E43" s="26" t="s">
        <v>6548</v>
      </c>
      <c r="F43" s="26">
        <v>1</v>
      </c>
      <c r="G43" s="26">
        <v>2840</v>
      </c>
      <c r="H43" s="118">
        <f>F43*G43</f>
        <v>2840</v>
      </c>
      <c r="I43" s="18"/>
      <c r="J43" s="26" t="s">
        <v>6547</v>
      </c>
      <c r="K43" s="18" t="s">
        <v>6503</v>
      </c>
      <c r="L43" s="17"/>
      <c r="M43" s="30">
        <v>44988</v>
      </c>
      <c r="N43" s="17"/>
      <c r="O43" s="29"/>
      <c r="P43" s="30">
        <v>44994</v>
      </c>
      <c r="Q43" s="23">
        <v>44994</v>
      </c>
    </row>
    <row r="44" spans="2:17" s="8" customFormat="1" ht="19.7" customHeight="1">
      <c r="B44" s="1849"/>
      <c r="C44" s="17" t="s">
        <v>30</v>
      </c>
      <c r="D44" s="17" t="s">
        <v>30</v>
      </c>
      <c r="E44" s="26" t="s">
        <v>6549</v>
      </c>
      <c r="F44" s="26">
        <v>1</v>
      </c>
      <c r="G44" s="26">
        <v>4190</v>
      </c>
      <c r="H44" s="118">
        <f t="shared" si="2"/>
        <v>4190</v>
      </c>
      <c r="I44" s="18"/>
      <c r="J44" s="26" t="s">
        <v>6550</v>
      </c>
      <c r="K44" s="18" t="s">
        <v>6503</v>
      </c>
      <c r="L44" s="17"/>
      <c r="M44" s="30">
        <v>44914</v>
      </c>
      <c r="N44" s="17"/>
      <c r="O44" s="29"/>
      <c r="P44" s="30">
        <v>44572</v>
      </c>
      <c r="Q44" s="23">
        <v>44937</v>
      </c>
    </row>
    <row r="45" spans="2:17" s="8" customFormat="1" ht="19.7" customHeight="1">
      <c r="B45" s="1849"/>
      <c r="C45" s="17" t="s">
        <v>30</v>
      </c>
      <c r="D45" s="17" t="s">
        <v>30</v>
      </c>
      <c r="E45" s="26" t="s">
        <v>6551</v>
      </c>
      <c r="F45" s="26">
        <v>8</v>
      </c>
      <c r="G45" s="26">
        <v>76</v>
      </c>
      <c r="H45" s="118">
        <f t="shared" si="2"/>
        <v>608</v>
      </c>
      <c r="I45" s="18"/>
      <c r="J45" s="26" t="s">
        <v>6552</v>
      </c>
      <c r="K45" s="18" t="s">
        <v>6503</v>
      </c>
      <c r="L45" s="17"/>
      <c r="M45" s="30">
        <v>44914</v>
      </c>
      <c r="N45" s="17"/>
      <c r="O45" s="29"/>
      <c r="P45" s="30">
        <v>44572</v>
      </c>
      <c r="Q45" s="23">
        <v>44937</v>
      </c>
    </row>
    <row r="46" spans="2:17" s="8" customFormat="1" ht="20.25" customHeight="1">
      <c r="B46" s="1849"/>
      <c r="C46" s="17" t="s">
        <v>30</v>
      </c>
      <c r="D46" s="17" t="s">
        <v>30</v>
      </c>
      <c r="E46" s="26" t="s">
        <v>6553</v>
      </c>
      <c r="F46" s="26">
        <v>1</v>
      </c>
      <c r="G46" s="26">
        <v>3860</v>
      </c>
      <c r="H46" s="118">
        <f t="shared" si="2"/>
        <v>3860</v>
      </c>
      <c r="I46" s="18"/>
      <c r="J46" s="26" t="s">
        <v>110</v>
      </c>
      <c r="K46" s="18" t="s">
        <v>6503</v>
      </c>
      <c r="L46" s="17"/>
      <c r="M46" s="30">
        <v>44914</v>
      </c>
      <c r="N46" s="17"/>
      <c r="O46" s="29"/>
      <c r="P46" s="30">
        <v>44572</v>
      </c>
      <c r="Q46" s="23">
        <v>44937</v>
      </c>
    </row>
    <row r="47" spans="2:17" s="8" customFormat="1" ht="19.7" customHeight="1">
      <c r="B47" s="1849"/>
      <c r="C47" s="17" t="s">
        <v>30</v>
      </c>
      <c r="D47" s="17" t="s">
        <v>30</v>
      </c>
      <c r="E47" s="26" t="s">
        <v>6554</v>
      </c>
      <c r="F47" s="26">
        <v>6</v>
      </c>
      <c r="G47" s="26">
        <v>210</v>
      </c>
      <c r="H47" s="118">
        <f t="shared" si="2"/>
        <v>1260</v>
      </c>
      <c r="I47" s="18"/>
      <c r="J47" s="26" t="s">
        <v>6555</v>
      </c>
      <c r="K47" s="18" t="s">
        <v>6503</v>
      </c>
      <c r="L47" s="17"/>
      <c r="M47" s="30">
        <v>44914</v>
      </c>
      <c r="N47" s="17"/>
      <c r="O47" s="29"/>
      <c r="P47" s="30">
        <v>44572</v>
      </c>
      <c r="Q47" s="23">
        <v>44937</v>
      </c>
    </row>
    <row r="48" spans="2:17" s="473" customFormat="1" ht="19.7" customHeight="1">
      <c r="B48" s="1849"/>
      <c r="C48" s="34" t="s">
        <v>30</v>
      </c>
      <c r="D48" s="34" t="s">
        <v>30</v>
      </c>
      <c r="E48" s="35" t="s">
        <v>6556</v>
      </c>
      <c r="F48" s="35">
        <v>6</v>
      </c>
      <c r="G48" s="35">
        <v>220</v>
      </c>
      <c r="H48" s="1434">
        <f t="shared" si="2"/>
        <v>1320</v>
      </c>
      <c r="I48" s="33"/>
      <c r="J48" s="35" t="s">
        <v>6555</v>
      </c>
      <c r="K48" s="33" t="s">
        <v>6503</v>
      </c>
      <c r="L48" s="34"/>
      <c r="M48" s="472"/>
      <c r="N48" s="34"/>
      <c r="O48" s="43"/>
      <c r="P48" s="472" t="s">
        <v>6557</v>
      </c>
      <c r="Q48" s="40"/>
    </row>
    <row r="49" spans="2:17" s="473" customFormat="1" ht="19.7" customHeight="1">
      <c r="B49" s="1850"/>
      <c r="C49" s="34" t="s">
        <v>30</v>
      </c>
      <c r="D49" s="34" t="s">
        <v>30</v>
      </c>
      <c r="E49" s="35" t="s">
        <v>291</v>
      </c>
      <c r="F49" s="35">
        <v>1</v>
      </c>
      <c r="G49" s="35">
        <v>450</v>
      </c>
      <c r="H49" s="1434">
        <f t="shared" si="2"/>
        <v>450</v>
      </c>
      <c r="I49" s="33"/>
      <c r="J49" s="35"/>
      <c r="K49" s="33"/>
      <c r="L49" s="34"/>
      <c r="M49" s="472"/>
      <c r="N49" s="34"/>
      <c r="O49" s="43"/>
      <c r="P49" s="472" t="s">
        <v>6557</v>
      </c>
      <c r="Q49" s="40"/>
    </row>
    <row r="50" spans="2:17" s="8" customFormat="1" ht="19.7" customHeight="1">
      <c r="B50" s="18">
        <v>21</v>
      </c>
      <c r="C50" s="17" t="s">
        <v>30</v>
      </c>
      <c r="D50" s="17" t="s">
        <v>30</v>
      </c>
      <c r="E50" s="26" t="s">
        <v>6558</v>
      </c>
      <c r="F50" s="26">
        <v>1</v>
      </c>
      <c r="G50" s="26">
        <v>65490</v>
      </c>
      <c r="H50" s="118">
        <f t="shared" si="2"/>
        <v>65490</v>
      </c>
      <c r="I50" s="18"/>
      <c r="J50" s="26" t="s">
        <v>6559</v>
      </c>
      <c r="K50" s="18" t="s">
        <v>6503</v>
      </c>
      <c r="L50" s="17"/>
      <c r="M50" s="30">
        <v>44914</v>
      </c>
      <c r="N50" s="17"/>
      <c r="O50" s="29"/>
      <c r="P50" s="30">
        <v>44572</v>
      </c>
      <c r="Q50" s="23">
        <v>44937</v>
      </c>
    </row>
  </sheetData>
  <autoFilter ref="B9:O46" xr:uid="{8706CE63-6F99-412C-B230-A8150C9F441F}"/>
  <mergeCells count="9">
    <mergeCell ref="B20:B31"/>
    <mergeCell ref="B32:B34"/>
    <mergeCell ref="B38:B49"/>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3EE2-922A-4CD4-A3D9-9A14436CA250}">
  <dimension ref="A1:B5"/>
  <sheetViews>
    <sheetView view="pageBreakPreview" zoomScale="60" zoomScaleNormal="100" workbookViewId="0">
      <selection activeCell="E8" sqref="E8"/>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1" spans="1:2">
      <c r="A1" s="73" t="s">
        <v>0</v>
      </c>
      <c r="B1" s="2" t="s">
        <v>6560</v>
      </c>
    </row>
    <row r="2" spans="1:2">
      <c r="A2" s="73" t="s">
        <v>3</v>
      </c>
      <c r="B2" s="13" t="s">
        <v>6561</v>
      </c>
    </row>
    <row r="3" spans="1:2">
      <c r="A3" s="73" t="s">
        <v>5</v>
      </c>
      <c r="B3" s="13">
        <v>200091</v>
      </c>
    </row>
    <row r="4" spans="1:2">
      <c r="A4" s="73" t="s">
        <v>6</v>
      </c>
      <c r="B4" s="16">
        <v>44837</v>
      </c>
    </row>
    <row r="5" spans="1:2">
      <c r="A5" s="73" t="s">
        <v>7</v>
      </c>
      <c r="B5" s="16"/>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21F17-B0D7-4B9C-AE58-B1F153CFAC0A}">
  <dimension ref="B2:R11"/>
  <sheetViews>
    <sheetView zoomScale="85" zoomScaleNormal="85" workbookViewId="0">
      <pane xSplit="10" ySplit="8" topLeftCell="K9" activePane="bottomRight" state="frozen"/>
      <selection pane="topRight" activeCell="K1" sqref="K1"/>
      <selection pane="bottomLeft" activeCell="A9" sqref="A9"/>
      <selection pane="bottomRight" activeCell="P21" sqref="P21"/>
    </sheetView>
  </sheetViews>
  <sheetFormatPr defaultRowHeight="18.75"/>
  <cols>
    <col min="1" max="1" width="2.625" style="9" customWidth="1"/>
    <col min="2" max="2" width="10.625" style="8" bestFit="1" customWidth="1"/>
    <col min="3" max="4" width="12.625" style="9" customWidth="1"/>
    <col min="5" max="5" width="44" style="9" bestFit="1" customWidth="1"/>
    <col min="6" max="6" width="6.25" style="3" customWidth="1"/>
    <col min="7" max="7" width="9.875" style="14" bestFit="1" customWidth="1"/>
    <col min="8" max="8" width="9.875" style="15" bestFit="1" customWidth="1"/>
    <col min="9" max="9" width="9.25" style="10" bestFit="1" customWidth="1"/>
    <col min="10" max="10" width="45.625" style="9" bestFit="1" customWidth="1"/>
    <col min="11" max="11" width="29.375" style="8" bestFit="1" customWidth="1"/>
    <col min="12" max="12" width="6.625" style="8" customWidth="1"/>
    <col min="13" max="13" width="22.75" style="8" bestFit="1" customWidth="1"/>
    <col min="14" max="14" width="6.375" style="9" customWidth="1"/>
    <col min="15" max="15" width="13.25" style="10" customWidth="1"/>
    <col min="16" max="16" width="14.5" style="1004" customWidth="1"/>
    <col min="17" max="17" width="15.625" style="188" customWidth="1"/>
    <col min="18" max="18" width="24" style="9" customWidth="1"/>
    <col min="19" max="19" width="18.125" style="9" customWidth="1"/>
    <col min="20" max="256" width="9" style="9"/>
    <col min="257" max="257" width="2.625" style="9" customWidth="1"/>
    <col min="258" max="258" width="10.625" style="9" bestFit="1" customWidth="1"/>
    <col min="259" max="260" width="12.625" style="9" customWidth="1"/>
    <col min="261" max="261" width="44" style="9" bestFit="1" customWidth="1"/>
    <col min="262" max="262" width="6.25" style="9" customWidth="1"/>
    <col min="263" max="264" width="9.875" style="9" bestFit="1" customWidth="1"/>
    <col min="265" max="265" width="9.25" style="9" bestFit="1" customWidth="1"/>
    <col min="266" max="266" width="45.625" style="9" bestFit="1" customWidth="1"/>
    <col min="267" max="267" width="29.375" style="9" bestFit="1" customWidth="1"/>
    <col min="268" max="268" width="6.625" style="9" customWidth="1"/>
    <col min="269" max="269" width="22.75" style="9" bestFit="1" customWidth="1"/>
    <col min="270" max="270" width="6.375" style="9" customWidth="1"/>
    <col min="271" max="271" width="13.25" style="9" customWidth="1"/>
    <col min="272" max="272" width="14.5" style="9" customWidth="1"/>
    <col min="273" max="273" width="15.625" style="9" customWidth="1"/>
    <col min="274" max="274" width="24" style="9" customWidth="1"/>
    <col min="275" max="275" width="18.125" style="9" customWidth="1"/>
    <col min="276" max="512" width="9" style="9"/>
    <col min="513" max="513" width="2.625" style="9" customWidth="1"/>
    <col min="514" max="514" width="10.625" style="9" bestFit="1" customWidth="1"/>
    <col min="515" max="516" width="12.625" style="9" customWidth="1"/>
    <col min="517" max="517" width="44" style="9" bestFit="1" customWidth="1"/>
    <col min="518" max="518" width="6.25" style="9" customWidth="1"/>
    <col min="519" max="520" width="9.875" style="9" bestFit="1" customWidth="1"/>
    <col min="521" max="521" width="9.25" style="9" bestFit="1" customWidth="1"/>
    <col min="522" max="522" width="45.625" style="9" bestFit="1" customWidth="1"/>
    <col min="523" max="523" width="29.375" style="9" bestFit="1" customWidth="1"/>
    <col min="524" max="524" width="6.625" style="9" customWidth="1"/>
    <col min="525" max="525" width="22.75" style="9" bestFit="1" customWidth="1"/>
    <col min="526" max="526" width="6.375" style="9" customWidth="1"/>
    <col min="527" max="527" width="13.25" style="9" customWidth="1"/>
    <col min="528" max="528" width="14.5" style="9" customWidth="1"/>
    <col min="529" max="529" width="15.625" style="9" customWidth="1"/>
    <col min="530" max="530" width="24" style="9" customWidth="1"/>
    <col min="531" max="531" width="18.125" style="9" customWidth="1"/>
    <col min="532" max="768" width="9" style="9"/>
    <col min="769" max="769" width="2.625" style="9" customWidth="1"/>
    <col min="770" max="770" width="10.625" style="9" bestFit="1" customWidth="1"/>
    <col min="771" max="772" width="12.625" style="9" customWidth="1"/>
    <col min="773" max="773" width="44" style="9" bestFit="1" customWidth="1"/>
    <col min="774" max="774" width="6.25" style="9" customWidth="1"/>
    <col min="775" max="776" width="9.875" style="9" bestFit="1" customWidth="1"/>
    <col min="777" max="777" width="9.25" style="9" bestFit="1" customWidth="1"/>
    <col min="778" max="778" width="45.625" style="9" bestFit="1" customWidth="1"/>
    <col min="779" max="779" width="29.375" style="9" bestFit="1" customWidth="1"/>
    <col min="780" max="780" width="6.625" style="9" customWidth="1"/>
    <col min="781" max="781" width="22.75" style="9" bestFit="1" customWidth="1"/>
    <col min="782" max="782" width="6.375" style="9" customWidth="1"/>
    <col min="783" max="783" width="13.25" style="9" customWidth="1"/>
    <col min="784" max="784" width="14.5" style="9" customWidth="1"/>
    <col min="785" max="785" width="15.625" style="9" customWidth="1"/>
    <col min="786" max="786" width="24" style="9" customWidth="1"/>
    <col min="787" max="787" width="18.125" style="9" customWidth="1"/>
    <col min="788" max="1024" width="9" style="9"/>
    <col min="1025" max="1025" width="2.625" style="9" customWidth="1"/>
    <col min="1026" max="1026" width="10.625" style="9" bestFit="1" customWidth="1"/>
    <col min="1027" max="1028" width="12.625" style="9" customWidth="1"/>
    <col min="1029" max="1029" width="44" style="9" bestFit="1" customWidth="1"/>
    <col min="1030" max="1030" width="6.25" style="9" customWidth="1"/>
    <col min="1031" max="1032" width="9.875" style="9" bestFit="1" customWidth="1"/>
    <col min="1033" max="1033" width="9.25" style="9" bestFit="1" customWidth="1"/>
    <col min="1034" max="1034" width="45.625" style="9" bestFit="1" customWidth="1"/>
    <col min="1035" max="1035" width="29.375" style="9" bestFit="1" customWidth="1"/>
    <col min="1036" max="1036" width="6.625" style="9" customWidth="1"/>
    <col min="1037" max="1037" width="22.75" style="9" bestFit="1" customWidth="1"/>
    <col min="1038" max="1038" width="6.375" style="9" customWidth="1"/>
    <col min="1039" max="1039" width="13.25" style="9" customWidth="1"/>
    <col min="1040" max="1040" width="14.5" style="9" customWidth="1"/>
    <col min="1041" max="1041" width="15.625" style="9" customWidth="1"/>
    <col min="1042" max="1042" width="24" style="9" customWidth="1"/>
    <col min="1043" max="1043" width="18.125" style="9" customWidth="1"/>
    <col min="1044" max="1280" width="9" style="9"/>
    <col min="1281" max="1281" width="2.625" style="9" customWidth="1"/>
    <col min="1282" max="1282" width="10.625" style="9" bestFit="1" customWidth="1"/>
    <col min="1283" max="1284" width="12.625" style="9" customWidth="1"/>
    <col min="1285" max="1285" width="44" style="9" bestFit="1" customWidth="1"/>
    <col min="1286" max="1286" width="6.25" style="9" customWidth="1"/>
    <col min="1287" max="1288" width="9.875" style="9" bestFit="1" customWidth="1"/>
    <col min="1289" max="1289" width="9.25" style="9" bestFit="1" customWidth="1"/>
    <col min="1290" max="1290" width="45.625" style="9" bestFit="1" customWidth="1"/>
    <col min="1291" max="1291" width="29.375" style="9" bestFit="1" customWidth="1"/>
    <col min="1292" max="1292" width="6.625" style="9" customWidth="1"/>
    <col min="1293" max="1293" width="22.75" style="9" bestFit="1" customWidth="1"/>
    <col min="1294" max="1294" width="6.375" style="9" customWidth="1"/>
    <col min="1295" max="1295" width="13.25" style="9" customWidth="1"/>
    <col min="1296" max="1296" width="14.5" style="9" customWidth="1"/>
    <col min="1297" max="1297" width="15.625" style="9" customWidth="1"/>
    <col min="1298" max="1298" width="24" style="9" customWidth="1"/>
    <col min="1299" max="1299" width="18.125" style="9" customWidth="1"/>
    <col min="1300" max="1536" width="9" style="9"/>
    <col min="1537" max="1537" width="2.625" style="9" customWidth="1"/>
    <col min="1538" max="1538" width="10.625" style="9" bestFit="1" customWidth="1"/>
    <col min="1539" max="1540" width="12.625" style="9" customWidth="1"/>
    <col min="1541" max="1541" width="44" style="9" bestFit="1" customWidth="1"/>
    <col min="1542" max="1542" width="6.25" style="9" customWidth="1"/>
    <col min="1543" max="1544" width="9.875" style="9" bestFit="1" customWidth="1"/>
    <col min="1545" max="1545" width="9.25" style="9" bestFit="1" customWidth="1"/>
    <col min="1546" max="1546" width="45.625" style="9" bestFit="1" customWidth="1"/>
    <col min="1547" max="1547" width="29.375" style="9" bestFit="1" customWidth="1"/>
    <col min="1548" max="1548" width="6.625" style="9" customWidth="1"/>
    <col min="1549" max="1549" width="22.75" style="9" bestFit="1" customWidth="1"/>
    <col min="1550" max="1550" width="6.375" style="9" customWidth="1"/>
    <col min="1551" max="1551" width="13.25" style="9" customWidth="1"/>
    <col min="1552" max="1552" width="14.5" style="9" customWidth="1"/>
    <col min="1553" max="1553" width="15.625" style="9" customWidth="1"/>
    <col min="1554" max="1554" width="24" style="9" customWidth="1"/>
    <col min="1555" max="1555" width="18.125" style="9" customWidth="1"/>
    <col min="1556" max="1792" width="9" style="9"/>
    <col min="1793" max="1793" width="2.625" style="9" customWidth="1"/>
    <col min="1794" max="1794" width="10.625" style="9" bestFit="1" customWidth="1"/>
    <col min="1795" max="1796" width="12.625" style="9" customWidth="1"/>
    <col min="1797" max="1797" width="44" style="9" bestFit="1" customWidth="1"/>
    <col min="1798" max="1798" width="6.25" style="9" customWidth="1"/>
    <col min="1799" max="1800" width="9.875" style="9" bestFit="1" customWidth="1"/>
    <col min="1801" max="1801" width="9.25" style="9" bestFit="1" customWidth="1"/>
    <col min="1802" max="1802" width="45.625" style="9" bestFit="1" customWidth="1"/>
    <col min="1803" max="1803" width="29.375" style="9" bestFit="1" customWidth="1"/>
    <col min="1804" max="1804" width="6.625" style="9" customWidth="1"/>
    <col min="1805" max="1805" width="22.75" style="9" bestFit="1" customWidth="1"/>
    <col min="1806" max="1806" width="6.375" style="9" customWidth="1"/>
    <col min="1807" max="1807" width="13.25" style="9" customWidth="1"/>
    <col min="1808" max="1808" width="14.5" style="9" customWidth="1"/>
    <col min="1809" max="1809" width="15.625" style="9" customWidth="1"/>
    <col min="1810" max="1810" width="24" style="9" customWidth="1"/>
    <col min="1811" max="1811" width="18.125" style="9" customWidth="1"/>
    <col min="1812" max="2048" width="9" style="9"/>
    <col min="2049" max="2049" width="2.625" style="9" customWidth="1"/>
    <col min="2050" max="2050" width="10.625" style="9" bestFit="1" customWidth="1"/>
    <col min="2051" max="2052" width="12.625" style="9" customWidth="1"/>
    <col min="2053" max="2053" width="44" style="9" bestFit="1" customWidth="1"/>
    <col min="2054" max="2054" width="6.25" style="9" customWidth="1"/>
    <col min="2055" max="2056" width="9.875" style="9" bestFit="1" customWidth="1"/>
    <col min="2057" max="2057" width="9.25" style="9" bestFit="1" customWidth="1"/>
    <col min="2058" max="2058" width="45.625" style="9" bestFit="1" customWidth="1"/>
    <col min="2059" max="2059" width="29.375" style="9" bestFit="1" customWidth="1"/>
    <col min="2060" max="2060" width="6.625" style="9" customWidth="1"/>
    <col min="2061" max="2061" width="22.75" style="9" bestFit="1" customWidth="1"/>
    <col min="2062" max="2062" width="6.375" style="9" customWidth="1"/>
    <col min="2063" max="2063" width="13.25" style="9" customWidth="1"/>
    <col min="2064" max="2064" width="14.5" style="9" customWidth="1"/>
    <col min="2065" max="2065" width="15.625" style="9" customWidth="1"/>
    <col min="2066" max="2066" width="24" style="9" customWidth="1"/>
    <col min="2067" max="2067" width="18.125" style="9" customWidth="1"/>
    <col min="2068" max="2304" width="9" style="9"/>
    <col min="2305" max="2305" width="2.625" style="9" customWidth="1"/>
    <col min="2306" max="2306" width="10.625" style="9" bestFit="1" customWidth="1"/>
    <col min="2307" max="2308" width="12.625" style="9" customWidth="1"/>
    <col min="2309" max="2309" width="44" style="9" bestFit="1" customWidth="1"/>
    <col min="2310" max="2310" width="6.25" style="9" customWidth="1"/>
    <col min="2311" max="2312" width="9.875" style="9" bestFit="1" customWidth="1"/>
    <col min="2313" max="2313" width="9.25" style="9" bestFit="1" customWidth="1"/>
    <col min="2314" max="2314" width="45.625" style="9" bestFit="1" customWidth="1"/>
    <col min="2315" max="2315" width="29.375" style="9" bestFit="1" customWidth="1"/>
    <col min="2316" max="2316" width="6.625" style="9" customWidth="1"/>
    <col min="2317" max="2317" width="22.75" style="9" bestFit="1" customWidth="1"/>
    <col min="2318" max="2318" width="6.375" style="9" customWidth="1"/>
    <col min="2319" max="2319" width="13.25" style="9" customWidth="1"/>
    <col min="2320" max="2320" width="14.5" style="9" customWidth="1"/>
    <col min="2321" max="2321" width="15.625" style="9" customWidth="1"/>
    <col min="2322" max="2322" width="24" style="9" customWidth="1"/>
    <col min="2323" max="2323" width="18.125" style="9" customWidth="1"/>
    <col min="2324" max="2560" width="9" style="9"/>
    <col min="2561" max="2561" width="2.625" style="9" customWidth="1"/>
    <col min="2562" max="2562" width="10.625" style="9" bestFit="1" customWidth="1"/>
    <col min="2563" max="2564" width="12.625" style="9" customWidth="1"/>
    <col min="2565" max="2565" width="44" style="9" bestFit="1" customWidth="1"/>
    <col min="2566" max="2566" width="6.25" style="9" customWidth="1"/>
    <col min="2567" max="2568" width="9.875" style="9" bestFit="1" customWidth="1"/>
    <col min="2569" max="2569" width="9.25" style="9" bestFit="1" customWidth="1"/>
    <col min="2570" max="2570" width="45.625" style="9" bestFit="1" customWidth="1"/>
    <col min="2571" max="2571" width="29.375" style="9" bestFit="1" customWidth="1"/>
    <col min="2572" max="2572" width="6.625" style="9" customWidth="1"/>
    <col min="2573" max="2573" width="22.75" style="9" bestFit="1" customWidth="1"/>
    <col min="2574" max="2574" width="6.375" style="9" customWidth="1"/>
    <col min="2575" max="2575" width="13.25" style="9" customWidth="1"/>
    <col min="2576" max="2576" width="14.5" style="9" customWidth="1"/>
    <col min="2577" max="2577" width="15.625" style="9" customWidth="1"/>
    <col min="2578" max="2578" width="24" style="9" customWidth="1"/>
    <col min="2579" max="2579" width="18.125" style="9" customWidth="1"/>
    <col min="2580" max="2816" width="9" style="9"/>
    <col min="2817" max="2817" width="2.625" style="9" customWidth="1"/>
    <col min="2818" max="2818" width="10.625" style="9" bestFit="1" customWidth="1"/>
    <col min="2819" max="2820" width="12.625" style="9" customWidth="1"/>
    <col min="2821" max="2821" width="44" style="9" bestFit="1" customWidth="1"/>
    <col min="2822" max="2822" width="6.25" style="9" customWidth="1"/>
    <col min="2823" max="2824" width="9.875" style="9" bestFit="1" customWidth="1"/>
    <col min="2825" max="2825" width="9.25" style="9" bestFit="1" customWidth="1"/>
    <col min="2826" max="2826" width="45.625" style="9" bestFit="1" customWidth="1"/>
    <col min="2827" max="2827" width="29.375" style="9" bestFit="1" customWidth="1"/>
    <col min="2828" max="2828" width="6.625" style="9" customWidth="1"/>
    <col min="2829" max="2829" width="22.75" style="9" bestFit="1" customWidth="1"/>
    <col min="2830" max="2830" width="6.375" style="9" customWidth="1"/>
    <col min="2831" max="2831" width="13.25" style="9" customWidth="1"/>
    <col min="2832" max="2832" width="14.5" style="9" customWidth="1"/>
    <col min="2833" max="2833" width="15.625" style="9" customWidth="1"/>
    <col min="2834" max="2834" width="24" style="9" customWidth="1"/>
    <col min="2835" max="2835" width="18.125" style="9" customWidth="1"/>
    <col min="2836" max="3072" width="9" style="9"/>
    <col min="3073" max="3073" width="2.625" style="9" customWidth="1"/>
    <col min="3074" max="3074" width="10.625" style="9" bestFit="1" customWidth="1"/>
    <col min="3075" max="3076" width="12.625" style="9" customWidth="1"/>
    <col min="3077" max="3077" width="44" style="9" bestFit="1" customWidth="1"/>
    <col min="3078" max="3078" width="6.25" style="9" customWidth="1"/>
    <col min="3079" max="3080" width="9.875" style="9" bestFit="1" customWidth="1"/>
    <col min="3081" max="3081" width="9.25" style="9" bestFit="1" customWidth="1"/>
    <col min="3082" max="3082" width="45.625" style="9" bestFit="1" customWidth="1"/>
    <col min="3083" max="3083" width="29.375" style="9" bestFit="1" customWidth="1"/>
    <col min="3084" max="3084" width="6.625" style="9" customWidth="1"/>
    <col min="3085" max="3085" width="22.75" style="9" bestFit="1" customWidth="1"/>
    <col min="3086" max="3086" width="6.375" style="9" customWidth="1"/>
    <col min="3087" max="3087" width="13.25" style="9" customWidth="1"/>
    <col min="3088" max="3088" width="14.5" style="9" customWidth="1"/>
    <col min="3089" max="3089" width="15.625" style="9" customWidth="1"/>
    <col min="3090" max="3090" width="24" style="9" customWidth="1"/>
    <col min="3091" max="3091" width="18.125" style="9" customWidth="1"/>
    <col min="3092" max="3328" width="9" style="9"/>
    <col min="3329" max="3329" width="2.625" style="9" customWidth="1"/>
    <col min="3330" max="3330" width="10.625" style="9" bestFit="1" customWidth="1"/>
    <col min="3331" max="3332" width="12.625" style="9" customWidth="1"/>
    <col min="3333" max="3333" width="44" style="9" bestFit="1" customWidth="1"/>
    <col min="3334" max="3334" width="6.25" style="9" customWidth="1"/>
    <col min="3335" max="3336" width="9.875" style="9" bestFit="1" customWidth="1"/>
    <col min="3337" max="3337" width="9.25" style="9" bestFit="1" customWidth="1"/>
    <col min="3338" max="3338" width="45.625" style="9" bestFit="1" customWidth="1"/>
    <col min="3339" max="3339" width="29.375" style="9" bestFit="1" customWidth="1"/>
    <col min="3340" max="3340" width="6.625" style="9" customWidth="1"/>
    <col min="3341" max="3341" width="22.75" style="9" bestFit="1" customWidth="1"/>
    <col min="3342" max="3342" width="6.375" style="9" customWidth="1"/>
    <col min="3343" max="3343" width="13.25" style="9" customWidth="1"/>
    <col min="3344" max="3344" width="14.5" style="9" customWidth="1"/>
    <col min="3345" max="3345" width="15.625" style="9" customWidth="1"/>
    <col min="3346" max="3346" width="24" style="9" customWidth="1"/>
    <col min="3347" max="3347" width="18.125" style="9" customWidth="1"/>
    <col min="3348" max="3584" width="9" style="9"/>
    <col min="3585" max="3585" width="2.625" style="9" customWidth="1"/>
    <col min="3586" max="3586" width="10.625" style="9" bestFit="1" customWidth="1"/>
    <col min="3587" max="3588" width="12.625" style="9" customWidth="1"/>
    <col min="3589" max="3589" width="44" style="9" bestFit="1" customWidth="1"/>
    <col min="3590" max="3590" width="6.25" style="9" customWidth="1"/>
    <col min="3591" max="3592" width="9.875" style="9" bestFit="1" customWidth="1"/>
    <col min="3593" max="3593" width="9.25" style="9" bestFit="1" customWidth="1"/>
    <col min="3594" max="3594" width="45.625" style="9" bestFit="1" customWidth="1"/>
    <col min="3595" max="3595" width="29.375" style="9" bestFit="1" customWidth="1"/>
    <col min="3596" max="3596" width="6.625" style="9" customWidth="1"/>
    <col min="3597" max="3597" width="22.75" style="9" bestFit="1" customWidth="1"/>
    <col min="3598" max="3598" width="6.375" style="9" customWidth="1"/>
    <col min="3599" max="3599" width="13.25" style="9" customWidth="1"/>
    <col min="3600" max="3600" width="14.5" style="9" customWidth="1"/>
    <col min="3601" max="3601" width="15.625" style="9" customWidth="1"/>
    <col min="3602" max="3602" width="24" style="9" customWidth="1"/>
    <col min="3603" max="3603" width="18.125" style="9" customWidth="1"/>
    <col min="3604" max="3840" width="9" style="9"/>
    <col min="3841" max="3841" width="2.625" style="9" customWidth="1"/>
    <col min="3842" max="3842" width="10.625" style="9" bestFit="1" customWidth="1"/>
    <col min="3843" max="3844" width="12.625" style="9" customWidth="1"/>
    <col min="3845" max="3845" width="44" style="9" bestFit="1" customWidth="1"/>
    <col min="3846" max="3846" width="6.25" style="9" customWidth="1"/>
    <col min="3847" max="3848" width="9.875" style="9" bestFit="1" customWidth="1"/>
    <col min="3849" max="3849" width="9.25" style="9" bestFit="1" customWidth="1"/>
    <col min="3850" max="3850" width="45.625" style="9" bestFit="1" customWidth="1"/>
    <col min="3851" max="3851" width="29.375" style="9" bestFit="1" customWidth="1"/>
    <col min="3852" max="3852" width="6.625" style="9" customWidth="1"/>
    <col min="3853" max="3853" width="22.75" style="9" bestFit="1" customWidth="1"/>
    <col min="3854" max="3854" width="6.375" style="9" customWidth="1"/>
    <col min="3855" max="3855" width="13.25" style="9" customWidth="1"/>
    <col min="3856" max="3856" width="14.5" style="9" customWidth="1"/>
    <col min="3857" max="3857" width="15.625" style="9" customWidth="1"/>
    <col min="3858" max="3858" width="24" style="9" customWidth="1"/>
    <col min="3859" max="3859" width="18.125" style="9" customWidth="1"/>
    <col min="3860" max="4096" width="9" style="9"/>
    <col min="4097" max="4097" width="2.625" style="9" customWidth="1"/>
    <col min="4098" max="4098" width="10.625" style="9" bestFit="1" customWidth="1"/>
    <col min="4099" max="4100" width="12.625" style="9" customWidth="1"/>
    <col min="4101" max="4101" width="44" style="9" bestFit="1" customWidth="1"/>
    <col min="4102" max="4102" width="6.25" style="9" customWidth="1"/>
    <col min="4103" max="4104" width="9.875" style="9" bestFit="1" customWidth="1"/>
    <col min="4105" max="4105" width="9.25" style="9" bestFit="1" customWidth="1"/>
    <col min="4106" max="4106" width="45.625" style="9" bestFit="1" customWidth="1"/>
    <col min="4107" max="4107" width="29.375" style="9" bestFit="1" customWidth="1"/>
    <col min="4108" max="4108" width="6.625" style="9" customWidth="1"/>
    <col min="4109" max="4109" width="22.75" style="9" bestFit="1" customWidth="1"/>
    <col min="4110" max="4110" width="6.375" style="9" customWidth="1"/>
    <col min="4111" max="4111" width="13.25" style="9" customWidth="1"/>
    <col min="4112" max="4112" width="14.5" style="9" customWidth="1"/>
    <col min="4113" max="4113" width="15.625" style="9" customWidth="1"/>
    <col min="4114" max="4114" width="24" style="9" customWidth="1"/>
    <col min="4115" max="4115" width="18.125" style="9" customWidth="1"/>
    <col min="4116" max="4352" width="9" style="9"/>
    <col min="4353" max="4353" width="2.625" style="9" customWidth="1"/>
    <col min="4354" max="4354" width="10.625" style="9" bestFit="1" customWidth="1"/>
    <col min="4355" max="4356" width="12.625" style="9" customWidth="1"/>
    <col min="4357" max="4357" width="44" style="9" bestFit="1" customWidth="1"/>
    <col min="4358" max="4358" width="6.25" style="9" customWidth="1"/>
    <col min="4359" max="4360" width="9.875" style="9" bestFit="1" customWidth="1"/>
    <col min="4361" max="4361" width="9.25" style="9" bestFit="1" customWidth="1"/>
    <col min="4362" max="4362" width="45.625" style="9" bestFit="1" customWidth="1"/>
    <col min="4363" max="4363" width="29.375" style="9" bestFit="1" customWidth="1"/>
    <col min="4364" max="4364" width="6.625" style="9" customWidth="1"/>
    <col min="4365" max="4365" width="22.75" style="9" bestFit="1" customWidth="1"/>
    <col min="4366" max="4366" width="6.375" style="9" customWidth="1"/>
    <col min="4367" max="4367" width="13.25" style="9" customWidth="1"/>
    <col min="4368" max="4368" width="14.5" style="9" customWidth="1"/>
    <col min="4369" max="4369" width="15.625" style="9" customWidth="1"/>
    <col min="4370" max="4370" width="24" style="9" customWidth="1"/>
    <col min="4371" max="4371" width="18.125" style="9" customWidth="1"/>
    <col min="4372" max="4608" width="9" style="9"/>
    <col min="4609" max="4609" width="2.625" style="9" customWidth="1"/>
    <col min="4610" max="4610" width="10.625" style="9" bestFit="1" customWidth="1"/>
    <col min="4611" max="4612" width="12.625" style="9" customWidth="1"/>
    <col min="4613" max="4613" width="44" style="9" bestFit="1" customWidth="1"/>
    <col min="4614" max="4614" width="6.25" style="9" customWidth="1"/>
    <col min="4615" max="4616" width="9.875" style="9" bestFit="1" customWidth="1"/>
    <col min="4617" max="4617" width="9.25" style="9" bestFit="1" customWidth="1"/>
    <col min="4618" max="4618" width="45.625" style="9" bestFit="1" customWidth="1"/>
    <col min="4619" max="4619" width="29.375" style="9" bestFit="1" customWidth="1"/>
    <col min="4620" max="4620" width="6.625" style="9" customWidth="1"/>
    <col min="4621" max="4621" width="22.75" style="9" bestFit="1" customWidth="1"/>
    <col min="4622" max="4622" width="6.375" style="9" customWidth="1"/>
    <col min="4623" max="4623" width="13.25" style="9" customWidth="1"/>
    <col min="4624" max="4624" width="14.5" style="9" customWidth="1"/>
    <col min="4625" max="4625" width="15.625" style="9" customWidth="1"/>
    <col min="4626" max="4626" width="24" style="9" customWidth="1"/>
    <col min="4627" max="4627" width="18.125" style="9" customWidth="1"/>
    <col min="4628" max="4864" width="9" style="9"/>
    <col min="4865" max="4865" width="2.625" style="9" customWidth="1"/>
    <col min="4866" max="4866" width="10.625" style="9" bestFit="1" customWidth="1"/>
    <col min="4867" max="4868" width="12.625" style="9" customWidth="1"/>
    <col min="4869" max="4869" width="44" style="9" bestFit="1" customWidth="1"/>
    <col min="4870" max="4870" width="6.25" style="9" customWidth="1"/>
    <col min="4871" max="4872" width="9.875" style="9" bestFit="1" customWidth="1"/>
    <col min="4873" max="4873" width="9.25" style="9" bestFit="1" customWidth="1"/>
    <col min="4874" max="4874" width="45.625" style="9" bestFit="1" customWidth="1"/>
    <col min="4875" max="4875" width="29.375" style="9" bestFit="1" customWidth="1"/>
    <col min="4876" max="4876" width="6.625" style="9" customWidth="1"/>
    <col min="4877" max="4877" width="22.75" style="9" bestFit="1" customWidth="1"/>
    <col min="4878" max="4878" width="6.375" style="9" customWidth="1"/>
    <col min="4879" max="4879" width="13.25" style="9" customWidth="1"/>
    <col min="4880" max="4880" width="14.5" style="9" customWidth="1"/>
    <col min="4881" max="4881" width="15.625" style="9" customWidth="1"/>
    <col min="4882" max="4882" width="24" style="9" customWidth="1"/>
    <col min="4883" max="4883" width="18.125" style="9" customWidth="1"/>
    <col min="4884" max="5120" width="9" style="9"/>
    <col min="5121" max="5121" width="2.625" style="9" customWidth="1"/>
    <col min="5122" max="5122" width="10.625" style="9" bestFit="1" customWidth="1"/>
    <col min="5123" max="5124" width="12.625" style="9" customWidth="1"/>
    <col min="5125" max="5125" width="44" style="9" bestFit="1" customWidth="1"/>
    <col min="5126" max="5126" width="6.25" style="9" customWidth="1"/>
    <col min="5127" max="5128" width="9.875" style="9" bestFit="1" customWidth="1"/>
    <col min="5129" max="5129" width="9.25" style="9" bestFit="1" customWidth="1"/>
    <col min="5130" max="5130" width="45.625" style="9" bestFit="1" customWidth="1"/>
    <col min="5131" max="5131" width="29.375" style="9" bestFit="1" customWidth="1"/>
    <col min="5132" max="5132" width="6.625" style="9" customWidth="1"/>
    <col min="5133" max="5133" width="22.75" style="9" bestFit="1" customWidth="1"/>
    <col min="5134" max="5134" width="6.375" style="9" customWidth="1"/>
    <col min="5135" max="5135" width="13.25" style="9" customWidth="1"/>
    <col min="5136" max="5136" width="14.5" style="9" customWidth="1"/>
    <col min="5137" max="5137" width="15.625" style="9" customWidth="1"/>
    <col min="5138" max="5138" width="24" style="9" customWidth="1"/>
    <col min="5139" max="5139" width="18.125" style="9" customWidth="1"/>
    <col min="5140" max="5376" width="9" style="9"/>
    <col min="5377" max="5377" width="2.625" style="9" customWidth="1"/>
    <col min="5378" max="5378" width="10.625" style="9" bestFit="1" customWidth="1"/>
    <col min="5379" max="5380" width="12.625" style="9" customWidth="1"/>
    <col min="5381" max="5381" width="44" style="9" bestFit="1" customWidth="1"/>
    <col min="5382" max="5382" width="6.25" style="9" customWidth="1"/>
    <col min="5383" max="5384" width="9.875" style="9" bestFit="1" customWidth="1"/>
    <col min="5385" max="5385" width="9.25" style="9" bestFit="1" customWidth="1"/>
    <col min="5386" max="5386" width="45.625" style="9" bestFit="1" customWidth="1"/>
    <col min="5387" max="5387" width="29.375" style="9" bestFit="1" customWidth="1"/>
    <col min="5388" max="5388" width="6.625" style="9" customWidth="1"/>
    <col min="5389" max="5389" width="22.75" style="9" bestFit="1" customWidth="1"/>
    <col min="5390" max="5390" width="6.375" style="9" customWidth="1"/>
    <col min="5391" max="5391" width="13.25" style="9" customWidth="1"/>
    <col min="5392" max="5392" width="14.5" style="9" customWidth="1"/>
    <col min="5393" max="5393" width="15.625" style="9" customWidth="1"/>
    <col min="5394" max="5394" width="24" style="9" customWidth="1"/>
    <col min="5395" max="5395" width="18.125" style="9" customWidth="1"/>
    <col min="5396" max="5632" width="9" style="9"/>
    <col min="5633" max="5633" width="2.625" style="9" customWidth="1"/>
    <col min="5634" max="5634" width="10.625" style="9" bestFit="1" customWidth="1"/>
    <col min="5635" max="5636" width="12.625" style="9" customWidth="1"/>
    <col min="5637" max="5637" width="44" style="9" bestFit="1" customWidth="1"/>
    <col min="5638" max="5638" width="6.25" style="9" customWidth="1"/>
    <col min="5639" max="5640" width="9.875" style="9" bestFit="1" customWidth="1"/>
    <col min="5641" max="5641" width="9.25" style="9" bestFit="1" customWidth="1"/>
    <col min="5642" max="5642" width="45.625" style="9" bestFit="1" customWidth="1"/>
    <col min="5643" max="5643" width="29.375" style="9" bestFit="1" customWidth="1"/>
    <col min="5644" max="5644" width="6.625" style="9" customWidth="1"/>
    <col min="5645" max="5645" width="22.75" style="9" bestFit="1" customWidth="1"/>
    <col min="5646" max="5646" width="6.375" style="9" customWidth="1"/>
    <col min="5647" max="5647" width="13.25" style="9" customWidth="1"/>
    <col min="5648" max="5648" width="14.5" style="9" customWidth="1"/>
    <col min="5649" max="5649" width="15.625" style="9" customWidth="1"/>
    <col min="5650" max="5650" width="24" style="9" customWidth="1"/>
    <col min="5651" max="5651" width="18.125" style="9" customWidth="1"/>
    <col min="5652" max="5888" width="9" style="9"/>
    <col min="5889" max="5889" width="2.625" style="9" customWidth="1"/>
    <col min="5890" max="5890" width="10.625" style="9" bestFit="1" customWidth="1"/>
    <col min="5891" max="5892" width="12.625" style="9" customWidth="1"/>
    <col min="5893" max="5893" width="44" style="9" bestFit="1" customWidth="1"/>
    <col min="5894" max="5894" width="6.25" style="9" customWidth="1"/>
    <col min="5895" max="5896" width="9.875" style="9" bestFit="1" customWidth="1"/>
    <col min="5897" max="5897" width="9.25" style="9" bestFit="1" customWidth="1"/>
    <col min="5898" max="5898" width="45.625" style="9" bestFit="1" customWidth="1"/>
    <col min="5899" max="5899" width="29.375" style="9" bestFit="1" customWidth="1"/>
    <col min="5900" max="5900" width="6.625" style="9" customWidth="1"/>
    <col min="5901" max="5901" width="22.75" style="9" bestFit="1" customWidth="1"/>
    <col min="5902" max="5902" width="6.375" style="9" customWidth="1"/>
    <col min="5903" max="5903" width="13.25" style="9" customWidth="1"/>
    <col min="5904" max="5904" width="14.5" style="9" customWidth="1"/>
    <col min="5905" max="5905" width="15.625" style="9" customWidth="1"/>
    <col min="5906" max="5906" width="24" style="9" customWidth="1"/>
    <col min="5907" max="5907" width="18.125" style="9" customWidth="1"/>
    <col min="5908" max="6144" width="9" style="9"/>
    <col min="6145" max="6145" width="2.625" style="9" customWidth="1"/>
    <col min="6146" max="6146" width="10.625" style="9" bestFit="1" customWidth="1"/>
    <col min="6147" max="6148" width="12.625" style="9" customWidth="1"/>
    <col min="6149" max="6149" width="44" style="9" bestFit="1" customWidth="1"/>
    <col min="6150" max="6150" width="6.25" style="9" customWidth="1"/>
    <col min="6151" max="6152" width="9.875" style="9" bestFit="1" customWidth="1"/>
    <col min="6153" max="6153" width="9.25" style="9" bestFit="1" customWidth="1"/>
    <col min="6154" max="6154" width="45.625" style="9" bestFit="1" customWidth="1"/>
    <col min="6155" max="6155" width="29.375" style="9" bestFit="1" customWidth="1"/>
    <col min="6156" max="6156" width="6.625" style="9" customWidth="1"/>
    <col min="6157" max="6157" width="22.75" style="9" bestFit="1" customWidth="1"/>
    <col min="6158" max="6158" width="6.375" style="9" customWidth="1"/>
    <col min="6159" max="6159" width="13.25" style="9" customWidth="1"/>
    <col min="6160" max="6160" width="14.5" style="9" customWidth="1"/>
    <col min="6161" max="6161" width="15.625" style="9" customWidth="1"/>
    <col min="6162" max="6162" width="24" style="9" customWidth="1"/>
    <col min="6163" max="6163" width="18.125" style="9" customWidth="1"/>
    <col min="6164" max="6400" width="9" style="9"/>
    <col min="6401" max="6401" width="2.625" style="9" customWidth="1"/>
    <col min="6402" max="6402" width="10.625" style="9" bestFit="1" customWidth="1"/>
    <col min="6403" max="6404" width="12.625" style="9" customWidth="1"/>
    <col min="6405" max="6405" width="44" style="9" bestFit="1" customWidth="1"/>
    <col min="6406" max="6406" width="6.25" style="9" customWidth="1"/>
    <col min="6407" max="6408" width="9.875" style="9" bestFit="1" customWidth="1"/>
    <col min="6409" max="6409" width="9.25" style="9" bestFit="1" customWidth="1"/>
    <col min="6410" max="6410" width="45.625" style="9" bestFit="1" customWidth="1"/>
    <col min="6411" max="6411" width="29.375" style="9" bestFit="1" customWidth="1"/>
    <col min="6412" max="6412" width="6.625" style="9" customWidth="1"/>
    <col min="6413" max="6413" width="22.75" style="9" bestFit="1" customWidth="1"/>
    <col min="6414" max="6414" width="6.375" style="9" customWidth="1"/>
    <col min="6415" max="6415" width="13.25" style="9" customWidth="1"/>
    <col min="6416" max="6416" width="14.5" style="9" customWidth="1"/>
    <col min="6417" max="6417" width="15.625" style="9" customWidth="1"/>
    <col min="6418" max="6418" width="24" style="9" customWidth="1"/>
    <col min="6419" max="6419" width="18.125" style="9" customWidth="1"/>
    <col min="6420" max="6656" width="9" style="9"/>
    <col min="6657" max="6657" width="2.625" style="9" customWidth="1"/>
    <col min="6658" max="6658" width="10.625" style="9" bestFit="1" customWidth="1"/>
    <col min="6659" max="6660" width="12.625" style="9" customWidth="1"/>
    <col min="6661" max="6661" width="44" style="9" bestFit="1" customWidth="1"/>
    <col min="6662" max="6662" width="6.25" style="9" customWidth="1"/>
    <col min="6663" max="6664" width="9.875" style="9" bestFit="1" customWidth="1"/>
    <col min="6665" max="6665" width="9.25" style="9" bestFit="1" customWidth="1"/>
    <col min="6666" max="6666" width="45.625" style="9" bestFit="1" customWidth="1"/>
    <col min="6667" max="6667" width="29.375" style="9" bestFit="1" customWidth="1"/>
    <col min="6668" max="6668" width="6.625" style="9" customWidth="1"/>
    <col min="6669" max="6669" width="22.75" style="9" bestFit="1" customWidth="1"/>
    <col min="6670" max="6670" width="6.375" style="9" customWidth="1"/>
    <col min="6671" max="6671" width="13.25" style="9" customWidth="1"/>
    <col min="6672" max="6672" width="14.5" style="9" customWidth="1"/>
    <col min="6673" max="6673" width="15.625" style="9" customWidth="1"/>
    <col min="6674" max="6674" width="24" style="9" customWidth="1"/>
    <col min="6675" max="6675" width="18.125" style="9" customWidth="1"/>
    <col min="6676" max="6912" width="9" style="9"/>
    <col min="6913" max="6913" width="2.625" style="9" customWidth="1"/>
    <col min="6914" max="6914" width="10.625" style="9" bestFit="1" customWidth="1"/>
    <col min="6915" max="6916" width="12.625" style="9" customWidth="1"/>
    <col min="6917" max="6917" width="44" style="9" bestFit="1" customWidth="1"/>
    <col min="6918" max="6918" width="6.25" style="9" customWidth="1"/>
    <col min="6919" max="6920" width="9.875" style="9" bestFit="1" customWidth="1"/>
    <col min="6921" max="6921" width="9.25" style="9" bestFit="1" customWidth="1"/>
    <col min="6922" max="6922" width="45.625" style="9" bestFit="1" customWidth="1"/>
    <col min="6923" max="6923" width="29.375" style="9" bestFit="1" customWidth="1"/>
    <col min="6924" max="6924" width="6.625" style="9" customWidth="1"/>
    <col min="6925" max="6925" width="22.75" style="9" bestFit="1" customWidth="1"/>
    <col min="6926" max="6926" width="6.375" style="9" customWidth="1"/>
    <col min="6927" max="6927" width="13.25" style="9" customWidth="1"/>
    <col min="6928" max="6928" width="14.5" style="9" customWidth="1"/>
    <col min="6929" max="6929" width="15.625" style="9" customWidth="1"/>
    <col min="6930" max="6930" width="24" style="9" customWidth="1"/>
    <col min="6931" max="6931" width="18.125" style="9" customWidth="1"/>
    <col min="6932" max="7168" width="9" style="9"/>
    <col min="7169" max="7169" width="2.625" style="9" customWidth="1"/>
    <col min="7170" max="7170" width="10.625" style="9" bestFit="1" customWidth="1"/>
    <col min="7171" max="7172" width="12.625" style="9" customWidth="1"/>
    <col min="7173" max="7173" width="44" style="9" bestFit="1" customWidth="1"/>
    <col min="7174" max="7174" width="6.25" style="9" customWidth="1"/>
    <col min="7175" max="7176" width="9.875" style="9" bestFit="1" customWidth="1"/>
    <col min="7177" max="7177" width="9.25" style="9" bestFit="1" customWidth="1"/>
    <col min="7178" max="7178" width="45.625" style="9" bestFit="1" customWidth="1"/>
    <col min="7179" max="7179" width="29.375" style="9" bestFit="1" customWidth="1"/>
    <col min="7180" max="7180" width="6.625" style="9" customWidth="1"/>
    <col min="7181" max="7181" width="22.75" style="9" bestFit="1" customWidth="1"/>
    <col min="7182" max="7182" width="6.375" style="9" customWidth="1"/>
    <col min="7183" max="7183" width="13.25" style="9" customWidth="1"/>
    <col min="7184" max="7184" width="14.5" style="9" customWidth="1"/>
    <col min="7185" max="7185" width="15.625" style="9" customWidth="1"/>
    <col min="7186" max="7186" width="24" style="9" customWidth="1"/>
    <col min="7187" max="7187" width="18.125" style="9" customWidth="1"/>
    <col min="7188" max="7424" width="9" style="9"/>
    <col min="7425" max="7425" width="2.625" style="9" customWidth="1"/>
    <col min="7426" max="7426" width="10.625" style="9" bestFit="1" customWidth="1"/>
    <col min="7427" max="7428" width="12.625" style="9" customWidth="1"/>
    <col min="7429" max="7429" width="44" style="9" bestFit="1" customWidth="1"/>
    <col min="7430" max="7430" width="6.25" style="9" customWidth="1"/>
    <col min="7431" max="7432" width="9.875" style="9" bestFit="1" customWidth="1"/>
    <col min="7433" max="7433" width="9.25" style="9" bestFit="1" customWidth="1"/>
    <col min="7434" max="7434" width="45.625" style="9" bestFit="1" customWidth="1"/>
    <col min="7435" max="7435" width="29.375" style="9" bestFit="1" customWidth="1"/>
    <col min="7436" max="7436" width="6.625" style="9" customWidth="1"/>
    <col min="7437" max="7437" width="22.75" style="9" bestFit="1" customWidth="1"/>
    <col min="7438" max="7438" width="6.375" style="9" customWidth="1"/>
    <col min="7439" max="7439" width="13.25" style="9" customWidth="1"/>
    <col min="7440" max="7440" width="14.5" style="9" customWidth="1"/>
    <col min="7441" max="7441" width="15.625" style="9" customWidth="1"/>
    <col min="7442" max="7442" width="24" style="9" customWidth="1"/>
    <col min="7443" max="7443" width="18.125" style="9" customWidth="1"/>
    <col min="7444" max="7680" width="9" style="9"/>
    <col min="7681" max="7681" width="2.625" style="9" customWidth="1"/>
    <col min="7682" max="7682" width="10.625" style="9" bestFit="1" customWidth="1"/>
    <col min="7683" max="7684" width="12.625" style="9" customWidth="1"/>
    <col min="7685" max="7685" width="44" style="9" bestFit="1" customWidth="1"/>
    <col min="7686" max="7686" width="6.25" style="9" customWidth="1"/>
    <col min="7687" max="7688" width="9.875" style="9" bestFit="1" customWidth="1"/>
    <col min="7689" max="7689" width="9.25" style="9" bestFit="1" customWidth="1"/>
    <col min="7690" max="7690" width="45.625" style="9" bestFit="1" customWidth="1"/>
    <col min="7691" max="7691" width="29.375" style="9" bestFit="1" customWidth="1"/>
    <col min="7692" max="7692" width="6.625" style="9" customWidth="1"/>
    <col min="7693" max="7693" width="22.75" style="9" bestFit="1" customWidth="1"/>
    <col min="7694" max="7694" width="6.375" style="9" customWidth="1"/>
    <col min="7695" max="7695" width="13.25" style="9" customWidth="1"/>
    <col min="7696" max="7696" width="14.5" style="9" customWidth="1"/>
    <col min="7697" max="7697" width="15.625" style="9" customWidth="1"/>
    <col min="7698" max="7698" width="24" style="9" customWidth="1"/>
    <col min="7699" max="7699" width="18.125" style="9" customWidth="1"/>
    <col min="7700" max="7936" width="9" style="9"/>
    <col min="7937" max="7937" width="2.625" style="9" customWidth="1"/>
    <col min="7938" max="7938" width="10.625" style="9" bestFit="1" customWidth="1"/>
    <col min="7939" max="7940" width="12.625" style="9" customWidth="1"/>
    <col min="7941" max="7941" width="44" style="9" bestFit="1" customWidth="1"/>
    <col min="7942" max="7942" width="6.25" style="9" customWidth="1"/>
    <col min="7943" max="7944" width="9.875" style="9" bestFit="1" customWidth="1"/>
    <col min="7945" max="7945" width="9.25" style="9" bestFit="1" customWidth="1"/>
    <col min="7946" max="7946" width="45.625" style="9" bestFit="1" customWidth="1"/>
    <col min="7947" max="7947" width="29.375" style="9" bestFit="1" customWidth="1"/>
    <col min="7948" max="7948" width="6.625" style="9" customWidth="1"/>
    <col min="7949" max="7949" width="22.75" style="9" bestFit="1" customWidth="1"/>
    <col min="7950" max="7950" width="6.375" style="9" customWidth="1"/>
    <col min="7951" max="7951" width="13.25" style="9" customWidth="1"/>
    <col min="7952" max="7952" width="14.5" style="9" customWidth="1"/>
    <col min="7953" max="7953" width="15.625" style="9" customWidth="1"/>
    <col min="7954" max="7954" width="24" style="9" customWidth="1"/>
    <col min="7955" max="7955" width="18.125" style="9" customWidth="1"/>
    <col min="7956" max="8192" width="9" style="9"/>
    <col min="8193" max="8193" width="2.625" style="9" customWidth="1"/>
    <col min="8194" max="8194" width="10.625" style="9" bestFit="1" customWidth="1"/>
    <col min="8195" max="8196" width="12.625" style="9" customWidth="1"/>
    <col min="8197" max="8197" width="44" style="9" bestFit="1" customWidth="1"/>
    <col min="8198" max="8198" width="6.25" style="9" customWidth="1"/>
    <col min="8199" max="8200" width="9.875" style="9" bestFit="1" customWidth="1"/>
    <col min="8201" max="8201" width="9.25" style="9" bestFit="1" customWidth="1"/>
    <col min="8202" max="8202" width="45.625" style="9" bestFit="1" customWidth="1"/>
    <col min="8203" max="8203" width="29.375" style="9" bestFit="1" customWidth="1"/>
    <col min="8204" max="8204" width="6.625" style="9" customWidth="1"/>
    <col min="8205" max="8205" width="22.75" style="9" bestFit="1" customWidth="1"/>
    <col min="8206" max="8206" width="6.375" style="9" customWidth="1"/>
    <col min="8207" max="8207" width="13.25" style="9" customWidth="1"/>
    <col min="8208" max="8208" width="14.5" style="9" customWidth="1"/>
    <col min="8209" max="8209" width="15.625" style="9" customWidth="1"/>
    <col min="8210" max="8210" width="24" style="9" customWidth="1"/>
    <col min="8211" max="8211" width="18.125" style="9" customWidth="1"/>
    <col min="8212" max="8448" width="9" style="9"/>
    <col min="8449" max="8449" width="2.625" style="9" customWidth="1"/>
    <col min="8450" max="8450" width="10.625" style="9" bestFit="1" customWidth="1"/>
    <col min="8451" max="8452" width="12.625" style="9" customWidth="1"/>
    <col min="8453" max="8453" width="44" style="9" bestFit="1" customWidth="1"/>
    <col min="8454" max="8454" width="6.25" style="9" customWidth="1"/>
    <col min="8455" max="8456" width="9.875" style="9" bestFit="1" customWidth="1"/>
    <col min="8457" max="8457" width="9.25" style="9" bestFit="1" customWidth="1"/>
    <col min="8458" max="8458" width="45.625" style="9" bestFit="1" customWidth="1"/>
    <col min="8459" max="8459" width="29.375" style="9" bestFit="1" customWidth="1"/>
    <col min="8460" max="8460" width="6.625" style="9" customWidth="1"/>
    <col min="8461" max="8461" width="22.75" style="9" bestFit="1" customWidth="1"/>
    <col min="8462" max="8462" width="6.375" style="9" customWidth="1"/>
    <col min="8463" max="8463" width="13.25" style="9" customWidth="1"/>
    <col min="8464" max="8464" width="14.5" style="9" customWidth="1"/>
    <col min="8465" max="8465" width="15.625" style="9" customWidth="1"/>
    <col min="8466" max="8466" width="24" style="9" customWidth="1"/>
    <col min="8467" max="8467" width="18.125" style="9" customWidth="1"/>
    <col min="8468" max="8704" width="9" style="9"/>
    <col min="8705" max="8705" width="2.625" style="9" customWidth="1"/>
    <col min="8706" max="8706" width="10.625" style="9" bestFit="1" customWidth="1"/>
    <col min="8707" max="8708" width="12.625" style="9" customWidth="1"/>
    <col min="8709" max="8709" width="44" style="9" bestFit="1" customWidth="1"/>
    <col min="8710" max="8710" width="6.25" style="9" customWidth="1"/>
    <col min="8711" max="8712" width="9.875" style="9" bestFit="1" customWidth="1"/>
    <col min="8713" max="8713" width="9.25" style="9" bestFit="1" customWidth="1"/>
    <col min="8714" max="8714" width="45.625" style="9" bestFit="1" customWidth="1"/>
    <col min="8715" max="8715" width="29.375" style="9" bestFit="1" customWidth="1"/>
    <col min="8716" max="8716" width="6.625" style="9" customWidth="1"/>
    <col min="8717" max="8717" width="22.75" style="9" bestFit="1" customWidth="1"/>
    <col min="8718" max="8718" width="6.375" style="9" customWidth="1"/>
    <col min="8719" max="8719" width="13.25" style="9" customWidth="1"/>
    <col min="8720" max="8720" width="14.5" style="9" customWidth="1"/>
    <col min="8721" max="8721" width="15.625" style="9" customWidth="1"/>
    <col min="8722" max="8722" width="24" style="9" customWidth="1"/>
    <col min="8723" max="8723" width="18.125" style="9" customWidth="1"/>
    <col min="8724" max="8960" width="9" style="9"/>
    <col min="8961" max="8961" width="2.625" style="9" customWidth="1"/>
    <col min="8962" max="8962" width="10.625" style="9" bestFit="1" customWidth="1"/>
    <col min="8963" max="8964" width="12.625" style="9" customWidth="1"/>
    <col min="8965" max="8965" width="44" style="9" bestFit="1" customWidth="1"/>
    <col min="8966" max="8966" width="6.25" style="9" customWidth="1"/>
    <col min="8967" max="8968" width="9.875" style="9" bestFit="1" customWidth="1"/>
    <col min="8969" max="8969" width="9.25" style="9" bestFit="1" customWidth="1"/>
    <col min="8970" max="8970" width="45.625" style="9" bestFit="1" customWidth="1"/>
    <col min="8971" max="8971" width="29.375" style="9" bestFit="1" customWidth="1"/>
    <col min="8972" max="8972" width="6.625" style="9" customWidth="1"/>
    <col min="8973" max="8973" width="22.75" style="9" bestFit="1" customWidth="1"/>
    <col min="8974" max="8974" width="6.375" style="9" customWidth="1"/>
    <col min="8975" max="8975" width="13.25" style="9" customWidth="1"/>
    <col min="8976" max="8976" width="14.5" style="9" customWidth="1"/>
    <col min="8977" max="8977" width="15.625" style="9" customWidth="1"/>
    <col min="8978" max="8978" width="24" style="9" customWidth="1"/>
    <col min="8979" max="8979" width="18.125" style="9" customWidth="1"/>
    <col min="8980" max="9216" width="9" style="9"/>
    <col min="9217" max="9217" width="2.625" style="9" customWidth="1"/>
    <col min="9218" max="9218" width="10.625" style="9" bestFit="1" customWidth="1"/>
    <col min="9219" max="9220" width="12.625" style="9" customWidth="1"/>
    <col min="9221" max="9221" width="44" style="9" bestFit="1" customWidth="1"/>
    <col min="9222" max="9222" width="6.25" style="9" customWidth="1"/>
    <col min="9223" max="9224" width="9.875" style="9" bestFit="1" customWidth="1"/>
    <col min="9225" max="9225" width="9.25" style="9" bestFit="1" customWidth="1"/>
    <col min="9226" max="9226" width="45.625" style="9" bestFit="1" customWidth="1"/>
    <col min="9227" max="9227" width="29.375" style="9" bestFit="1" customWidth="1"/>
    <col min="9228" max="9228" width="6.625" style="9" customWidth="1"/>
    <col min="9229" max="9229" width="22.75" style="9" bestFit="1" customWidth="1"/>
    <col min="9230" max="9230" width="6.375" style="9" customWidth="1"/>
    <col min="9231" max="9231" width="13.25" style="9" customWidth="1"/>
    <col min="9232" max="9232" width="14.5" style="9" customWidth="1"/>
    <col min="9233" max="9233" width="15.625" style="9" customWidth="1"/>
    <col min="9234" max="9234" width="24" style="9" customWidth="1"/>
    <col min="9235" max="9235" width="18.125" style="9" customWidth="1"/>
    <col min="9236" max="9472" width="9" style="9"/>
    <col min="9473" max="9473" width="2.625" style="9" customWidth="1"/>
    <col min="9474" max="9474" width="10.625" style="9" bestFit="1" customWidth="1"/>
    <col min="9475" max="9476" width="12.625" style="9" customWidth="1"/>
    <col min="9477" max="9477" width="44" style="9" bestFit="1" customWidth="1"/>
    <col min="9478" max="9478" width="6.25" style="9" customWidth="1"/>
    <col min="9479" max="9480" width="9.875" style="9" bestFit="1" customWidth="1"/>
    <col min="9481" max="9481" width="9.25" style="9" bestFit="1" customWidth="1"/>
    <col min="9482" max="9482" width="45.625" style="9" bestFit="1" customWidth="1"/>
    <col min="9483" max="9483" width="29.375" style="9" bestFit="1" customWidth="1"/>
    <col min="9484" max="9484" width="6.625" style="9" customWidth="1"/>
    <col min="9485" max="9485" width="22.75" style="9" bestFit="1" customWidth="1"/>
    <col min="9486" max="9486" width="6.375" style="9" customWidth="1"/>
    <col min="9487" max="9487" width="13.25" style="9" customWidth="1"/>
    <col min="9488" max="9488" width="14.5" style="9" customWidth="1"/>
    <col min="9489" max="9489" width="15.625" style="9" customWidth="1"/>
    <col min="9490" max="9490" width="24" style="9" customWidth="1"/>
    <col min="9491" max="9491" width="18.125" style="9" customWidth="1"/>
    <col min="9492" max="9728" width="9" style="9"/>
    <col min="9729" max="9729" width="2.625" style="9" customWidth="1"/>
    <col min="9730" max="9730" width="10.625" style="9" bestFit="1" customWidth="1"/>
    <col min="9731" max="9732" width="12.625" style="9" customWidth="1"/>
    <col min="9733" max="9733" width="44" style="9" bestFit="1" customWidth="1"/>
    <col min="9734" max="9734" width="6.25" style="9" customWidth="1"/>
    <col min="9735" max="9736" width="9.875" style="9" bestFit="1" customWidth="1"/>
    <col min="9737" max="9737" width="9.25" style="9" bestFit="1" customWidth="1"/>
    <col min="9738" max="9738" width="45.625" style="9" bestFit="1" customWidth="1"/>
    <col min="9739" max="9739" width="29.375" style="9" bestFit="1" customWidth="1"/>
    <col min="9740" max="9740" width="6.625" style="9" customWidth="1"/>
    <col min="9741" max="9741" width="22.75" style="9" bestFit="1" customWidth="1"/>
    <col min="9742" max="9742" width="6.375" style="9" customWidth="1"/>
    <col min="9743" max="9743" width="13.25" style="9" customWidth="1"/>
    <col min="9744" max="9744" width="14.5" style="9" customWidth="1"/>
    <col min="9745" max="9745" width="15.625" style="9" customWidth="1"/>
    <col min="9746" max="9746" width="24" style="9" customWidth="1"/>
    <col min="9747" max="9747" width="18.125" style="9" customWidth="1"/>
    <col min="9748" max="9984" width="9" style="9"/>
    <col min="9985" max="9985" width="2.625" style="9" customWidth="1"/>
    <col min="9986" max="9986" width="10.625" style="9" bestFit="1" customWidth="1"/>
    <col min="9987" max="9988" width="12.625" style="9" customWidth="1"/>
    <col min="9989" max="9989" width="44" style="9" bestFit="1" customWidth="1"/>
    <col min="9990" max="9990" width="6.25" style="9" customWidth="1"/>
    <col min="9991" max="9992" width="9.875" style="9" bestFit="1" customWidth="1"/>
    <col min="9993" max="9993" width="9.25" style="9" bestFit="1" customWidth="1"/>
    <col min="9994" max="9994" width="45.625" style="9" bestFit="1" customWidth="1"/>
    <col min="9995" max="9995" width="29.375" style="9" bestFit="1" customWidth="1"/>
    <col min="9996" max="9996" width="6.625" style="9" customWidth="1"/>
    <col min="9997" max="9997" width="22.75" style="9" bestFit="1" customWidth="1"/>
    <col min="9998" max="9998" width="6.375" style="9" customWidth="1"/>
    <col min="9999" max="9999" width="13.25" style="9" customWidth="1"/>
    <col min="10000" max="10000" width="14.5" style="9" customWidth="1"/>
    <col min="10001" max="10001" width="15.625" style="9" customWidth="1"/>
    <col min="10002" max="10002" width="24" style="9" customWidth="1"/>
    <col min="10003" max="10003" width="18.125" style="9" customWidth="1"/>
    <col min="10004" max="10240" width="9" style="9"/>
    <col min="10241" max="10241" width="2.625" style="9" customWidth="1"/>
    <col min="10242" max="10242" width="10.625" style="9" bestFit="1" customWidth="1"/>
    <col min="10243" max="10244" width="12.625" style="9" customWidth="1"/>
    <col min="10245" max="10245" width="44" style="9" bestFit="1" customWidth="1"/>
    <col min="10246" max="10246" width="6.25" style="9" customWidth="1"/>
    <col min="10247" max="10248" width="9.875" style="9" bestFit="1" customWidth="1"/>
    <col min="10249" max="10249" width="9.25" style="9" bestFit="1" customWidth="1"/>
    <col min="10250" max="10250" width="45.625" style="9" bestFit="1" customWidth="1"/>
    <col min="10251" max="10251" width="29.375" style="9" bestFit="1" customWidth="1"/>
    <col min="10252" max="10252" width="6.625" style="9" customWidth="1"/>
    <col min="10253" max="10253" width="22.75" style="9" bestFit="1" customWidth="1"/>
    <col min="10254" max="10254" width="6.375" style="9" customWidth="1"/>
    <col min="10255" max="10255" width="13.25" style="9" customWidth="1"/>
    <col min="10256" max="10256" width="14.5" style="9" customWidth="1"/>
    <col min="10257" max="10257" width="15.625" style="9" customWidth="1"/>
    <col min="10258" max="10258" width="24" style="9" customWidth="1"/>
    <col min="10259" max="10259" width="18.125" style="9" customWidth="1"/>
    <col min="10260" max="10496" width="9" style="9"/>
    <col min="10497" max="10497" width="2.625" style="9" customWidth="1"/>
    <col min="10498" max="10498" width="10.625" style="9" bestFit="1" customWidth="1"/>
    <col min="10499" max="10500" width="12.625" style="9" customWidth="1"/>
    <col min="10501" max="10501" width="44" style="9" bestFit="1" customWidth="1"/>
    <col min="10502" max="10502" width="6.25" style="9" customWidth="1"/>
    <col min="10503" max="10504" width="9.875" style="9" bestFit="1" customWidth="1"/>
    <col min="10505" max="10505" width="9.25" style="9" bestFit="1" customWidth="1"/>
    <col min="10506" max="10506" width="45.625" style="9" bestFit="1" customWidth="1"/>
    <col min="10507" max="10507" width="29.375" style="9" bestFit="1" customWidth="1"/>
    <col min="10508" max="10508" width="6.625" style="9" customWidth="1"/>
    <col min="10509" max="10509" width="22.75" style="9" bestFit="1" customWidth="1"/>
    <col min="10510" max="10510" width="6.375" style="9" customWidth="1"/>
    <col min="10511" max="10511" width="13.25" style="9" customWidth="1"/>
    <col min="10512" max="10512" width="14.5" style="9" customWidth="1"/>
    <col min="10513" max="10513" width="15.625" style="9" customWidth="1"/>
    <col min="10514" max="10514" width="24" style="9" customWidth="1"/>
    <col min="10515" max="10515" width="18.125" style="9" customWidth="1"/>
    <col min="10516" max="10752" width="9" style="9"/>
    <col min="10753" max="10753" width="2.625" style="9" customWidth="1"/>
    <col min="10754" max="10754" width="10.625" style="9" bestFit="1" customWidth="1"/>
    <col min="10755" max="10756" width="12.625" style="9" customWidth="1"/>
    <col min="10757" max="10757" width="44" style="9" bestFit="1" customWidth="1"/>
    <col min="10758" max="10758" width="6.25" style="9" customWidth="1"/>
    <col min="10759" max="10760" width="9.875" style="9" bestFit="1" customWidth="1"/>
    <col min="10761" max="10761" width="9.25" style="9" bestFit="1" customWidth="1"/>
    <col min="10762" max="10762" width="45.625" style="9" bestFit="1" customWidth="1"/>
    <col min="10763" max="10763" width="29.375" style="9" bestFit="1" customWidth="1"/>
    <col min="10764" max="10764" width="6.625" style="9" customWidth="1"/>
    <col min="10765" max="10765" width="22.75" style="9" bestFit="1" customWidth="1"/>
    <col min="10766" max="10766" width="6.375" style="9" customWidth="1"/>
    <col min="10767" max="10767" width="13.25" style="9" customWidth="1"/>
    <col min="10768" max="10768" width="14.5" style="9" customWidth="1"/>
    <col min="10769" max="10769" width="15.625" style="9" customWidth="1"/>
    <col min="10770" max="10770" width="24" style="9" customWidth="1"/>
    <col min="10771" max="10771" width="18.125" style="9" customWidth="1"/>
    <col min="10772" max="11008" width="9" style="9"/>
    <col min="11009" max="11009" width="2.625" style="9" customWidth="1"/>
    <col min="11010" max="11010" width="10.625" style="9" bestFit="1" customWidth="1"/>
    <col min="11011" max="11012" width="12.625" style="9" customWidth="1"/>
    <col min="11013" max="11013" width="44" style="9" bestFit="1" customWidth="1"/>
    <col min="11014" max="11014" width="6.25" style="9" customWidth="1"/>
    <col min="11015" max="11016" width="9.875" style="9" bestFit="1" customWidth="1"/>
    <col min="11017" max="11017" width="9.25" style="9" bestFit="1" customWidth="1"/>
    <col min="11018" max="11018" width="45.625" style="9" bestFit="1" customWidth="1"/>
    <col min="11019" max="11019" width="29.375" style="9" bestFit="1" customWidth="1"/>
    <col min="11020" max="11020" width="6.625" style="9" customWidth="1"/>
    <col min="11021" max="11021" width="22.75" style="9" bestFit="1" customWidth="1"/>
    <col min="11022" max="11022" width="6.375" style="9" customWidth="1"/>
    <col min="11023" max="11023" width="13.25" style="9" customWidth="1"/>
    <col min="11024" max="11024" width="14.5" style="9" customWidth="1"/>
    <col min="11025" max="11025" width="15.625" style="9" customWidth="1"/>
    <col min="11026" max="11026" width="24" style="9" customWidth="1"/>
    <col min="11027" max="11027" width="18.125" style="9" customWidth="1"/>
    <col min="11028" max="11264" width="9" style="9"/>
    <col min="11265" max="11265" width="2.625" style="9" customWidth="1"/>
    <col min="11266" max="11266" width="10.625" style="9" bestFit="1" customWidth="1"/>
    <col min="11267" max="11268" width="12.625" style="9" customWidth="1"/>
    <col min="11269" max="11269" width="44" style="9" bestFit="1" customWidth="1"/>
    <col min="11270" max="11270" width="6.25" style="9" customWidth="1"/>
    <col min="11271" max="11272" width="9.875" style="9" bestFit="1" customWidth="1"/>
    <col min="11273" max="11273" width="9.25" style="9" bestFit="1" customWidth="1"/>
    <col min="11274" max="11274" width="45.625" style="9" bestFit="1" customWidth="1"/>
    <col min="11275" max="11275" width="29.375" style="9" bestFit="1" customWidth="1"/>
    <col min="11276" max="11276" width="6.625" style="9" customWidth="1"/>
    <col min="11277" max="11277" width="22.75" style="9" bestFit="1" customWidth="1"/>
    <col min="11278" max="11278" width="6.375" style="9" customWidth="1"/>
    <col min="11279" max="11279" width="13.25" style="9" customWidth="1"/>
    <col min="11280" max="11280" width="14.5" style="9" customWidth="1"/>
    <col min="11281" max="11281" width="15.625" style="9" customWidth="1"/>
    <col min="11282" max="11282" width="24" style="9" customWidth="1"/>
    <col min="11283" max="11283" width="18.125" style="9" customWidth="1"/>
    <col min="11284" max="11520" width="9" style="9"/>
    <col min="11521" max="11521" width="2.625" style="9" customWidth="1"/>
    <col min="11522" max="11522" width="10.625" style="9" bestFit="1" customWidth="1"/>
    <col min="11523" max="11524" width="12.625" style="9" customWidth="1"/>
    <col min="11525" max="11525" width="44" style="9" bestFit="1" customWidth="1"/>
    <col min="11526" max="11526" width="6.25" style="9" customWidth="1"/>
    <col min="11527" max="11528" width="9.875" style="9" bestFit="1" customWidth="1"/>
    <col min="11529" max="11529" width="9.25" style="9" bestFit="1" customWidth="1"/>
    <col min="11530" max="11530" width="45.625" style="9" bestFit="1" customWidth="1"/>
    <col min="11531" max="11531" width="29.375" style="9" bestFit="1" customWidth="1"/>
    <col min="11532" max="11532" width="6.625" style="9" customWidth="1"/>
    <col min="11533" max="11533" width="22.75" style="9" bestFit="1" customWidth="1"/>
    <col min="11534" max="11534" width="6.375" style="9" customWidth="1"/>
    <col min="11535" max="11535" width="13.25" style="9" customWidth="1"/>
    <col min="11536" max="11536" width="14.5" style="9" customWidth="1"/>
    <col min="11537" max="11537" width="15.625" style="9" customWidth="1"/>
    <col min="11538" max="11538" width="24" style="9" customWidth="1"/>
    <col min="11539" max="11539" width="18.125" style="9" customWidth="1"/>
    <col min="11540" max="11776" width="9" style="9"/>
    <col min="11777" max="11777" width="2.625" style="9" customWidth="1"/>
    <col min="11778" max="11778" width="10.625" style="9" bestFit="1" customWidth="1"/>
    <col min="11779" max="11780" width="12.625" style="9" customWidth="1"/>
    <col min="11781" max="11781" width="44" style="9" bestFit="1" customWidth="1"/>
    <col min="11782" max="11782" width="6.25" style="9" customWidth="1"/>
    <col min="11783" max="11784" width="9.875" style="9" bestFit="1" customWidth="1"/>
    <col min="11785" max="11785" width="9.25" style="9" bestFit="1" customWidth="1"/>
    <col min="11786" max="11786" width="45.625" style="9" bestFit="1" customWidth="1"/>
    <col min="11787" max="11787" width="29.375" style="9" bestFit="1" customWidth="1"/>
    <col min="11788" max="11788" width="6.625" style="9" customWidth="1"/>
    <col min="11789" max="11789" width="22.75" style="9" bestFit="1" customWidth="1"/>
    <col min="11790" max="11790" width="6.375" style="9" customWidth="1"/>
    <col min="11791" max="11791" width="13.25" style="9" customWidth="1"/>
    <col min="11792" max="11792" width="14.5" style="9" customWidth="1"/>
    <col min="11793" max="11793" width="15.625" style="9" customWidth="1"/>
    <col min="11794" max="11794" width="24" style="9" customWidth="1"/>
    <col min="11795" max="11795" width="18.125" style="9" customWidth="1"/>
    <col min="11796" max="12032" width="9" style="9"/>
    <col min="12033" max="12033" width="2.625" style="9" customWidth="1"/>
    <col min="12034" max="12034" width="10.625" style="9" bestFit="1" customWidth="1"/>
    <col min="12035" max="12036" width="12.625" style="9" customWidth="1"/>
    <col min="12037" max="12037" width="44" style="9" bestFit="1" customWidth="1"/>
    <col min="12038" max="12038" width="6.25" style="9" customWidth="1"/>
    <col min="12039" max="12040" width="9.875" style="9" bestFit="1" customWidth="1"/>
    <col min="12041" max="12041" width="9.25" style="9" bestFit="1" customWidth="1"/>
    <col min="12042" max="12042" width="45.625" style="9" bestFit="1" customWidth="1"/>
    <col min="12043" max="12043" width="29.375" style="9" bestFit="1" customWidth="1"/>
    <col min="12044" max="12044" width="6.625" style="9" customWidth="1"/>
    <col min="12045" max="12045" width="22.75" style="9" bestFit="1" customWidth="1"/>
    <col min="12046" max="12046" width="6.375" style="9" customWidth="1"/>
    <col min="12047" max="12047" width="13.25" style="9" customWidth="1"/>
    <col min="12048" max="12048" width="14.5" style="9" customWidth="1"/>
    <col min="12049" max="12049" width="15.625" style="9" customWidth="1"/>
    <col min="12050" max="12050" width="24" style="9" customWidth="1"/>
    <col min="12051" max="12051" width="18.125" style="9" customWidth="1"/>
    <col min="12052" max="12288" width="9" style="9"/>
    <col min="12289" max="12289" width="2.625" style="9" customWidth="1"/>
    <col min="12290" max="12290" width="10.625" style="9" bestFit="1" customWidth="1"/>
    <col min="12291" max="12292" width="12.625" style="9" customWidth="1"/>
    <col min="12293" max="12293" width="44" style="9" bestFit="1" customWidth="1"/>
    <col min="12294" max="12294" width="6.25" style="9" customWidth="1"/>
    <col min="12295" max="12296" width="9.875" style="9" bestFit="1" customWidth="1"/>
    <col min="12297" max="12297" width="9.25" style="9" bestFit="1" customWidth="1"/>
    <col min="12298" max="12298" width="45.625" style="9" bestFit="1" customWidth="1"/>
    <col min="12299" max="12299" width="29.375" style="9" bestFit="1" customWidth="1"/>
    <col min="12300" max="12300" width="6.625" style="9" customWidth="1"/>
    <col min="12301" max="12301" width="22.75" style="9" bestFit="1" customWidth="1"/>
    <col min="12302" max="12302" width="6.375" style="9" customWidth="1"/>
    <col min="12303" max="12303" width="13.25" style="9" customWidth="1"/>
    <col min="12304" max="12304" width="14.5" style="9" customWidth="1"/>
    <col min="12305" max="12305" width="15.625" style="9" customWidth="1"/>
    <col min="12306" max="12306" width="24" style="9" customWidth="1"/>
    <col min="12307" max="12307" width="18.125" style="9" customWidth="1"/>
    <col min="12308" max="12544" width="9" style="9"/>
    <col min="12545" max="12545" width="2.625" style="9" customWidth="1"/>
    <col min="12546" max="12546" width="10.625" style="9" bestFit="1" customWidth="1"/>
    <col min="12547" max="12548" width="12.625" style="9" customWidth="1"/>
    <col min="12549" max="12549" width="44" style="9" bestFit="1" customWidth="1"/>
    <col min="12550" max="12550" width="6.25" style="9" customWidth="1"/>
    <col min="12551" max="12552" width="9.875" style="9" bestFit="1" customWidth="1"/>
    <col min="12553" max="12553" width="9.25" style="9" bestFit="1" customWidth="1"/>
    <col min="12554" max="12554" width="45.625" style="9" bestFit="1" customWidth="1"/>
    <col min="12555" max="12555" width="29.375" style="9" bestFit="1" customWidth="1"/>
    <col min="12556" max="12556" width="6.625" style="9" customWidth="1"/>
    <col min="12557" max="12557" width="22.75" style="9" bestFit="1" customWidth="1"/>
    <col min="12558" max="12558" width="6.375" style="9" customWidth="1"/>
    <col min="12559" max="12559" width="13.25" style="9" customWidth="1"/>
    <col min="12560" max="12560" width="14.5" style="9" customWidth="1"/>
    <col min="12561" max="12561" width="15.625" style="9" customWidth="1"/>
    <col min="12562" max="12562" width="24" style="9" customWidth="1"/>
    <col min="12563" max="12563" width="18.125" style="9" customWidth="1"/>
    <col min="12564" max="12800" width="9" style="9"/>
    <col min="12801" max="12801" width="2.625" style="9" customWidth="1"/>
    <col min="12802" max="12802" width="10.625" style="9" bestFit="1" customWidth="1"/>
    <col min="12803" max="12804" width="12.625" style="9" customWidth="1"/>
    <col min="12805" max="12805" width="44" style="9" bestFit="1" customWidth="1"/>
    <col min="12806" max="12806" width="6.25" style="9" customWidth="1"/>
    <col min="12807" max="12808" width="9.875" style="9" bestFit="1" customWidth="1"/>
    <col min="12809" max="12809" width="9.25" style="9" bestFit="1" customWidth="1"/>
    <col min="12810" max="12810" width="45.625" style="9" bestFit="1" customWidth="1"/>
    <col min="12811" max="12811" width="29.375" style="9" bestFit="1" customWidth="1"/>
    <col min="12812" max="12812" width="6.625" style="9" customWidth="1"/>
    <col min="12813" max="12813" width="22.75" style="9" bestFit="1" customWidth="1"/>
    <col min="12814" max="12814" width="6.375" style="9" customWidth="1"/>
    <col min="12815" max="12815" width="13.25" style="9" customWidth="1"/>
    <col min="12816" max="12816" width="14.5" style="9" customWidth="1"/>
    <col min="12817" max="12817" width="15.625" style="9" customWidth="1"/>
    <col min="12818" max="12818" width="24" style="9" customWidth="1"/>
    <col min="12819" max="12819" width="18.125" style="9" customWidth="1"/>
    <col min="12820" max="13056" width="9" style="9"/>
    <col min="13057" max="13057" width="2.625" style="9" customWidth="1"/>
    <col min="13058" max="13058" width="10.625" style="9" bestFit="1" customWidth="1"/>
    <col min="13059" max="13060" width="12.625" style="9" customWidth="1"/>
    <col min="13061" max="13061" width="44" style="9" bestFit="1" customWidth="1"/>
    <col min="13062" max="13062" width="6.25" style="9" customWidth="1"/>
    <col min="13063" max="13064" width="9.875" style="9" bestFit="1" customWidth="1"/>
    <col min="13065" max="13065" width="9.25" style="9" bestFit="1" customWidth="1"/>
    <col min="13066" max="13066" width="45.625" style="9" bestFit="1" customWidth="1"/>
    <col min="13067" max="13067" width="29.375" style="9" bestFit="1" customWidth="1"/>
    <col min="13068" max="13068" width="6.625" style="9" customWidth="1"/>
    <col min="13069" max="13069" width="22.75" style="9" bestFit="1" customWidth="1"/>
    <col min="13070" max="13070" width="6.375" style="9" customWidth="1"/>
    <col min="13071" max="13071" width="13.25" style="9" customWidth="1"/>
    <col min="13072" max="13072" width="14.5" style="9" customWidth="1"/>
    <col min="13073" max="13073" width="15.625" style="9" customWidth="1"/>
    <col min="13074" max="13074" width="24" style="9" customWidth="1"/>
    <col min="13075" max="13075" width="18.125" style="9" customWidth="1"/>
    <col min="13076" max="13312" width="9" style="9"/>
    <col min="13313" max="13313" width="2.625" style="9" customWidth="1"/>
    <col min="13314" max="13314" width="10.625" style="9" bestFit="1" customWidth="1"/>
    <col min="13315" max="13316" width="12.625" style="9" customWidth="1"/>
    <col min="13317" max="13317" width="44" style="9" bestFit="1" customWidth="1"/>
    <col min="13318" max="13318" width="6.25" style="9" customWidth="1"/>
    <col min="13319" max="13320" width="9.875" style="9" bestFit="1" customWidth="1"/>
    <col min="13321" max="13321" width="9.25" style="9" bestFit="1" customWidth="1"/>
    <col min="13322" max="13322" width="45.625" style="9" bestFit="1" customWidth="1"/>
    <col min="13323" max="13323" width="29.375" style="9" bestFit="1" customWidth="1"/>
    <col min="13324" max="13324" width="6.625" style="9" customWidth="1"/>
    <col min="13325" max="13325" width="22.75" style="9" bestFit="1" customWidth="1"/>
    <col min="13326" max="13326" width="6.375" style="9" customWidth="1"/>
    <col min="13327" max="13327" width="13.25" style="9" customWidth="1"/>
    <col min="13328" max="13328" width="14.5" style="9" customWidth="1"/>
    <col min="13329" max="13329" width="15.625" style="9" customWidth="1"/>
    <col min="13330" max="13330" width="24" style="9" customWidth="1"/>
    <col min="13331" max="13331" width="18.125" style="9" customWidth="1"/>
    <col min="13332" max="13568" width="9" style="9"/>
    <col min="13569" max="13569" width="2.625" style="9" customWidth="1"/>
    <col min="13570" max="13570" width="10.625" style="9" bestFit="1" customWidth="1"/>
    <col min="13571" max="13572" width="12.625" style="9" customWidth="1"/>
    <col min="13573" max="13573" width="44" style="9" bestFit="1" customWidth="1"/>
    <col min="13574" max="13574" width="6.25" style="9" customWidth="1"/>
    <col min="13575" max="13576" width="9.875" style="9" bestFit="1" customWidth="1"/>
    <col min="13577" max="13577" width="9.25" style="9" bestFit="1" customWidth="1"/>
    <col min="13578" max="13578" width="45.625" style="9" bestFit="1" customWidth="1"/>
    <col min="13579" max="13579" width="29.375" style="9" bestFit="1" customWidth="1"/>
    <col min="13580" max="13580" width="6.625" style="9" customWidth="1"/>
    <col min="13581" max="13581" width="22.75" style="9" bestFit="1" customWidth="1"/>
    <col min="13582" max="13582" width="6.375" style="9" customWidth="1"/>
    <col min="13583" max="13583" width="13.25" style="9" customWidth="1"/>
    <col min="13584" max="13584" width="14.5" style="9" customWidth="1"/>
    <col min="13585" max="13585" width="15.625" style="9" customWidth="1"/>
    <col min="13586" max="13586" width="24" style="9" customWidth="1"/>
    <col min="13587" max="13587" width="18.125" style="9" customWidth="1"/>
    <col min="13588" max="13824" width="9" style="9"/>
    <col min="13825" max="13825" width="2.625" style="9" customWidth="1"/>
    <col min="13826" max="13826" width="10.625" style="9" bestFit="1" customWidth="1"/>
    <col min="13827" max="13828" width="12.625" style="9" customWidth="1"/>
    <col min="13829" max="13829" width="44" style="9" bestFit="1" customWidth="1"/>
    <col min="13830" max="13830" width="6.25" style="9" customWidth="1"/>
    <col min="13831" max="13832" width="9.875" style="9" bestFit="1" customWidth="1"/>
    <col min="13833" max="13833" width="9.25" style="9" bestFit="1" customWidth="1"/>
    <col min="13834" max="13834" width="45.625" style="9" bestFit="1" customWidth="1"/>
    <col min="13835" max="13835" width="29.375" style="9" bestFit="1" customWidth="1"/>
    <col min="13836" max="13836" width="6.625" style="9" customWidth="1"/>
    <col min="13837" max="13837" width="22.75" style="9" bestFit="1" customWidth="1"/>
    <col min="13838" max="13838" width="6.375" style="9" customWidth="1"/>
    <col min="13839" max="13839" width="13.25" style="9" customWidth="1"/>
    <col min="13840" max="13840" width="14.5" style="9" customWidth="1"/>
    <col min="13841" max="13841" width="15.625" style="9" customWidth="1"/>
    <col min="13842" max="13842" width="24" style="9" customWidth="1"/>
    <col min="13843" max="13843" width="18.125" style="9" customWidth="1"/>
    <col min="13844" max="14080" width="9" style="9"/>
    <col min="14081" max="14081" width="2.625" style="9" customWidth="1"/>
    <col min="14082" max="14082" width="10.625" style="9" bestFit="1" customWidth="1"/>
    <col min="14083" max="14084" width="12.625" style="9" customWidth="1"/>
    <col min="14085" max="14085" width="44" style="9" bestFit="1" customWidth="1"/>
    <col min="14086" max="14086" width="6.25" style="9" customWidth="1"/>
    <col min="14087" max="14088" width="9.875" style="9" bestFit="1" customWidth="1"/>
    <col min="14089" max="14089" width="9.25" style="9" bestFit="1" customWidth="1"/>
    <col min="14090" max="14090" width="45.625" style="9" bestFit="1" customWidth="1"/>
    <col min="14091" max="14091" width="29.375" style="9" bestFit="1" customWidth="1"/>
    <col min="14092" max="14092" width="6.625" style="9" customWidth="1"/>
    <col min="14093" max="14093" width="22.75" style="9" bestFit="1" customWidth="1"/>
    <col min="14094" max="14094" width="6.375" style="9" customWidth="1"/>
    <col min="14095" max="14095" width="13.25" style="9" customWidth="1"/>
    <col min="14096" max="14096" width="14.5" style="9" customWidth="1"/>
    <col min="14097" max="14097" width="15.625" style="9" customWidth="1"/>
    <col min="14098" max="14098" width="24" style="9" customWidth="1"/>
    <col min="14099" max="14099" width="18.125" style="9" customWidth="1"/>
    <col min="14100" max="14336" width="9" style="9"/>
    <col min="14337" max="14337" width="2.625" style="9" customWidth="1"/>
    <col min="14338" max="14338" width="10.625" style="9" bestFit="1" customWidth="1"/>
    <col min="14339" max="14340" width="12.625" style="9" customWidth="1"/>
    <col min="14341" max="14341" width="44" style="9" bestFit="1" customWidth="1"/>
    <col min="14342" max="14342" width="6.25" style="9" customWidth="1"/>
    <col min="14343" max="14344" width="9.875" style="9" bestFit="1" customWidth="1"/>
    <col min="14345" max="14345" width="9.25" style="9" bestFit="1" customWidth="1"/>
    <col min="14346" max="14346" width="45.625" style="9" bestFit="1" customWidth="1"/>
    <col min="14347" max="14347" width="29.375" style="9" bestFit="1" customWidth="1"/>
    <col min="14348" max="14348" width="6.625" style="9" customWidth="1"/>
    <col min="14349" max="14349" width="22.75" style="9" bestFit="1" customWidth="1"/>
    <col min="14350" max="14350" width="6.375" style="9" customWidth="1"/>
    <col min="14351" max="14351" width="13.25" style="9" customWidth="1"/>
    <col min="14352" max="14352" width="14.5" style="9" customWidth="1"/>
    <col min="14353" max="14353" width="15.625" style="9" customWidth="1"/>
    <col min="14354" max="14354" width="24" style="9" customWidth="1"/>
    <col min="14355" max="14355" width="18.125" style="9" customWidth="1"/>
    <col min="14356" max="14592" width="9" style="9"/>
    <col min="14593" max="14593" width="2.625" style="9" customWidth="1"/>
    <col min="14594" max="14594" width="10.625" style="9" bestFit="1" customWidth="1"/>
    <col min="14595" max="14596" width="12.625" style="9" customWidth="1"/>
    <col min="14597" max="14597" width="44" style="9" bestFit="1" customWidth="1"/>
    <col min="14598" max="14598" width="6.25" style="9" customWidth="1"/>
    <col min="14599" max="14600" width="9.875" style="9" bestFit="1" customWidth="1"/>
    <col min="14601" max="14601" width="9.25" style="9" bestFit="1" customWidth="1"/>
    <col min="14602" max="14602" width="45.625" style="9" bestFit="1" customWidth="1"/>
    <col min="14603" max="14603" width="29.375" style="9" bestFit="1" customWidth="1"/>
    <col min="14604" max="14604" width="6.625" style="9" customWidth="1"/>
    <col min="14605" max="14605" width="22.75" style="9" bestFit="1" customWidth="1"/>
    <col min="14606" max="14606" width="6.375" style="9" customWidth="1"/>
    <col min="14607" max="14607" width="13.25" style="9" customWidth="1"/>
    <col min="14608" max="14608" width="14.5" style="9" customWidth="1"/>
    <col min="14609" max="14609" width="15.625" style="9" customWidth="1"/>
    <col min="14610" max="14610" width="24" style="9" customWidth="1"/>
    <col min="14611" max="14611" width="18.125" style="9" customWidth="1"/>
    <col min="14612" max="14848" width="9" style="9"/>
    <col min="14849" max="14849" width="2.625" style="9" customWidth="1"/>
    <col min="14850" max="14850" width="10.625" style="9" bestFit="1" customWidth="1"/>
    <col min="14851" max="14852" width="12.625" style="9" customWidth="1"/>
    <col min="14853" max="14853" width="44" style="9" bestFit="1" customWidth="1"/>
    <col min="14854" max="14854" width="6.25" style="9" customWidth="1"/>
    <col min="14855" max="14856" width="9.875" style="9" bestFit="1" customWidth="1"/>
    <col min="14857" max="14857" width="9.25" style="9" bestFit="1" customWidth="1"/>
    <col min="14858" max="14858" width="45.625" style="9" bestFit="1" customWidth="1"/>
    <col min="14859" max="14859" width="29.375" style="9" bestFit="1" customWidth="1"/>
    <col min="14860" max="14860" width="6.625" style="9" customWidth="1"/>
    <col min="14861" max="14861" width="22.75" style="9" bestFit="1" customWidth="1"/>
    <col min="14862" max="14862" width="6.375" style="9" customWidth="1"/>
    <col min="14863" max="14863" width="13.25" style="9" customWidth="1"/>
    <col min="14864" max="14864" width="14.5" style="9" customWidth="1"/>
    <col min="14865" max="14865" width="15.625" style="9" customWidth="1"/>
    <col min="14866" max="14866" width="24" style="9" customWidth="1"/>
    <col min="14867" max="14867" width="18.125" style="9" customWidth="1"/>
    <col min="14868" max="15104" width="9" style="9"/>
    <col min="15105" max="15105" width="2.625" style="9" customWidth="1"/>
    <col min="15106" max="15106" width="10.625" style="9" bestFit="1" customWidth="1"/>
    <col min="15107" max="15108" width="12.625" style="9" customWidth="1"/>
    <col min="15109" max="15109" width="44" style="9" bestFit="1" customWidth="1"/>
    <col min="15110" max="15110" width="6.25" style="9" customWidth="1"/>
    <col min="15111" max="15112" width="9.875" style="9" bestFit="1" customWidth="1"/>
    <col min="15113" max="15113" width="9.25" style="9" bestFit="1" customWidth="1"/>
    <col min="15114" max="15114" width="45.625" style="9" bestFit="1" customWidth="1"/>
    <col min="15115" max="15115" width="29.375" style="9" bestFit="1" customWidth="1"/>
    <col min="15116" max="15116" width="6.625" style="9" customWidth="1"/>
    <col min="15117" max="15117" width="22.75" style="9" bestFit="1" customWidth="1"/>
    <col min="15118" max="15118" width="6.375" style="9" customWidth="1"/>
    <col min="15119" max="15119" width="13.25" style="9" customWidth="1"/>
    <col min="15120" max="15120" width="14.5" style="9" customWidth="1"/>
    <col min="15121" max="15121" width="15.625" style="9" customWidth="1"/>
    <col min="15122" max="15122" width="24" style="9" customWidth="1"/>
    <col min="15123" max="15123" width="18.125" style="9" customWidth="1"/>
    <col min="15124" max="15360" width="9" style="9"/>
    <col min="15361" max="15361" width="2.625" style="9" customWidth="1"/>
    <col min="15362" max="15362" width="10.625" style="9" bestFit="1" customWidth="1"/>
    <col min="15363" max="15364" width="12.625" style="9" customWidth="1"/>
    <col min="15365" max="15365" width="44" style="9" bestFit="1" customWidth="1"/>
    <col min="15366" max="15366" width="6.25" style="9" customWidth="1"/>
    <col min="15367" max="15368" width="9.875" style="9" bestFit="1" customWidth="1"/>
    <col min="15369" max="15369" width="9.25" style="9" bestFit="1" customWidth="1"/>
    <col min="15370" max="15370" width="45.625" style="9" bestFit="1" customWidth="1"/>
    <col min="15371" max="15371" width="29.375" style="9" bestFit="1" customWidth="1"/>
    <col min="15372" max="15372" width="6.625" style="9" customWidth="1"/>
    <col min="15373" max="15373" width="22.75" style="9" bestFit="1" customWidth="1"/>
    <col min="15374" max="15374" width="6.375" style="9" customWidth="1"/>
    <col min="15375" max="15375" width="13.25" style="9" customWidth="1"/>
    <col min="15376" max="15376" width="14.5" style="9" customWidth="1"/>
    <col min="15377" max="15377" width="15.625" style="9" customWidth="1"/>
    <col min="15378" max="15378" width="24" style="9" customWidth="1"/>
    <col min="15379" max="15379" width="18.125" style="9" customWidth="1"/>
    <col min="15380" max="15616" width="9" style="9"/>
    <col min="15617" max="15617" width="2.625" style="9" customWidth="1"/>
    <col min="15618" max="15618" width="10.625" style="9" bestFit="1" customWidth="1"/>
    <col min="15619" max="15620" width="12.625" style="9" customWidth="1"/>
    <col min="15621" max="15621" width="44" style="9" bestFit="1" customWidth="1"/>
    <col min="15622" max="15622" width="6.25" style="9" customWidth="1"/>
    <col min="15623" max="15624" width="9.875" style="9" bestFit="1" customWidth="1"/>
    <col min="15625" max="15625" width="9.25" style="9" bestFit="1" customWidth="1"/>
    <col min="15626" max="15626" width="45.625" style="9" bestFit="1" customWidth="1"/>
    <col min="15627" max="15627" width="29.375" style="9" bestFit="1" customWidth="1"/>
    <col min="15628" max="15628" width="6.625" style="9" customWidth="1"/>
    <col min="15629" max="15629" width="22.75" style="9" bestFit="1" customWidth="1"/>
    <col min="15630" max="15630" width="6.375" style="9" customWidth="1"/>
    <col min="15631" max="15631" width="13.25" style="9" customWidth="1"/>
    <col min="15632" max="15632" width="14.5" style="9" customWidth="1"/>
    <col min="15633" max="15633" width="15.625" style="9" customWidth="1"/>
    <col min="15634" max="15634" width="24" style="9" customWidth="1"/>
    <col min="15635" max="15635" width="18.125" style="9" customWidth="1"/>
    <col min="15636" max="15872" width="9" style="9"/>
    <col min="15873" max="15873" width="2.625" style="9" customWidth="1"/>
    <col min="15874" max="15874" width="10.625" style="9" bestFit="1" customWidth="1"/>
    <col min="15875" max="15876" width="12.625" style="9" customWidth="1"/>
    <col min="15877" max="15877" width="44" style="9" bestFit="1" customWidth="1"/>
    <col min="15878" max="15878" width="6.25" style="9" customWidth="1"/>
    <col min="15879" max="15880" width="9.875" style="9" bestFit="1" customWidth="1"/>
    <col min="15881" max="15881" width="9.25" style="9" bestFit="1" customWidth="1"/>
    <col min="15882" max="15882" width="45.625" style="9" bestFit="1" customWidth="1"/>
    <col min="15883" max="15883" width="29.375" style="9" bestFit="1" customWidth="1"/>
    <col min="15884" max="15884" width="6.625" style="9" customWidth="1"/>
    <col min="15885" max="15885" width="22.75" style="9" bestFit="1" customWidth="1"/>
    <col min="15886" max="15886" width="6.375" style="9" customWidth="1"/>
    <col min="15887" max="15887" width="13.25" style="9" customWidth="1"/>
    <col min="15888" max="15888" width="14.5" style="9" customWidth="1"/>
    <col min="15889" max="15889" width="15.625" style="9" customWidth="1"/>
    <col min="15890" max="15890" width="24" style="9" customWidth="1"/>
    <col min="15891" max="15891" width="18.125" style="9" customWidth="1"/>
    <col min="15892" max="16128" width="9" style="9"/>
    <col min="16129" max="16129" width="2.625" style="9" customWidth="1"/>
    <col min="16130" max="16130" width="10.625" style="9" bestFit="1" customWidth="1"/>
    <col min="16131" max="16132" width="12.625" style="9" customWidth="1"/>
    <col min="16133" max="16133" width="44" style="9" bestFit="1" customWidth="1"/>
    <col min="16134" max="16134" width="6.25" style="9" customWidth="1"/>
    <col min="16135" max="16136" width="9.875" style="9" bestFit="1" customWidth="1"/>
    <col min="16137" max="16137" width="9.25" style="9" bestFit="1" customWidth="1"/>
    <col min="16138" max="16138" width="45.625" style="9" bestFit="1" customWidth="1"/>
    <col min="16139" max="16139" width="29.375" style="9" bestFit="1" customWidth="1"/>
    <col min="16140" max="16140" width="6.625" style="9" customWidth="1"/>
    <col min="16141" max="16141" width="22.75" style="9" bestFit="1" customWidth="1"/>
    <col min="16142" max="16142" width="6.375" style="9" customWidth="1"/>
    <col min="16143" max="16143" width="13.25" style="9" customWidth="1"/>
    <col min="16144" max="16144" width="14.5" style="9" customWidth="1"/>
    <col min="16145" max="16145" width="15.625" style="9" customWidth="1"/>
    <col min="16146" max="16146" width="24" style="9" customWidth="1"/>
    <col min="16147" max="16147" width="18.125" style="9" customWidth="1"/>
    <col min="16148" max="16384" width="9" style="9"/>
  </cols>
  <sheetData>
    <row r="2" spans="2:18" ht="20.100000000000001" customHeight="1">
      <c r="B2" s="1" t="s">
        <v>0</v>
      </c>
      <c r="C2" s="1"/>
      <c r="D2" s="1"/>
      <c r="E2" s="2" t="s">
        <v>6562</v>
      </c>
      <c r="G2" s="4" t="s">
        <v>2</v>
      </c>
      <c r="H2" s="5"/>
      <c r="I2" s="6"/>
      <c r="J2" s="7">
        <f>SUM(H:H)</f>
        <v>46570</v>
      </c>
    </row>
    <row r="3" spans="2:18" ht="20.100000000000001" customHeight="1">
      <c r="B3" s="1" t="s">
        <v>3</v>
      </c>
      <c r="C3" s="1"/>
      <c r="D3" s="1"/>
      <c r="E3" s="13" t="s">
        <v>4</v>
      </c>
    </row>
    <row r="4" spans="2:18" ht="20.100000000000001" customHeight="1">
      <c r="B4" s="1" t="s">
        <v>5</v>
      </c>
      <c r="C4" s="1"/>
      <c r="D4" s="1"/>
      <c r="E4" s="13">
        <v>202582</v>
      </c>
    </row>
    <row r="5" spans="2:18" ht="20.100000000000001" customHeight="1">
      <c r="B5" s="1" t="s">
        <v>6</v>
      </c>
      <c r="C5" s="1"/>
      <c r="D5" s="1"/>
      <c r="E5" s="16"/>
    </row>
    <row r="6" spans="2:18" ht="20.100000000000001" customHeight="1">
      <c r="B6" s="1" t="s">
        <v>7</v>
      </c>
      <c r="C6" s="1"/>
      <c r="D6" s="1"/>
      <c r="E6" s="16">
        <v>44586</v>
      </c>
    </row>
    <row r="8" spans="2:18" s="8" customFormat="1" ht="19.5" customHeight="1">
      <c r="B8" s="17" t="s">
        <v>8</v>
      </c>
      <c r="C8" s="17" t="s">
        <v>9</v>
      </c>
      <c r="D8" s="17" t="s">
        <v>10</v>
      </c>
      <c r="E8" s="18" t="s">
        <v>11</v>
      </c>
      <c r="F8" s="19" t="s">
        <v>12</v>
      </c>
      <c r="G8" s="20" t="s">
        <v>13</v>
      </c>
      <c r="H8" s="21" t="s">
        <v>14</v>
      </c>
      <c r="I8" s="22" t="s">
        <v>15</v>
      </c>
      <c r="J8" s="18" t="s">
        <v>16</v>
      </c>
      <c r="K8" s="18" t="s">
        <v>17</v>
      </c>
      <c r="L8" s="18" t="s">
        <v>18</v>
      </c>
      <c r="M8" s="17" t="s">
        <v>19</v>
      </c>
      <c r="N8" s="17" t="s">
        <v>20</v>
      </c>
      <c r="O8" s="18" t="s">
        <v>21</v>
      </c>
      <c r="P8" s="1009" t="s">
        <v>22</v>
      </c>
      <c r="Q8" s="1009" t="s">
        <v>23</v>
      </c>
    </row>
    <row r="9" spans="2:18" s="8" customFormat="1" ht="19.5" customHeight="1">
      <c r="B9" s="17">
        <v>1</v>
      </c>
      <c r="C9" s="17" t="s">
        <v>119</v>
      </c>
      <c r="D9" s="17" t="s">
        <v>119</v>
      </c>
      <c r="E9" s="24" t="s">
        <v>6563</v>
      </c>
      <c r="F9" s="19">
        <v>1</v>
      </c>
      <c r="G9" s="20">
        <v>44000</v>
      </c>
      <c r="H9" s="20">
        <f>F9*G9</f>
        <v>44000</v>
      </c>
      <c r="I9" s="18"/>
      <c r="J9" s="24"/>
      <c r="K9" s="25"/>
      <c r="L9" s="18"/>
      <c r="M9" s="23">
        <v>44915</v>
      </c>
      <c r="N9" s="17"/>
      <c r="O9" s="23">
        <v>44938</v>
      </c>
      <c r="P9" s="1932" t="s">
        <v>6564</v>
      </c>
      <c r="Q9" s="1009">
        <v>44942</v>
      </c>
    </row>
    <row r="10" spans="2:18" ht="19.5" customHeight="1">
      <c r="B10" s="18"/>
      <c r="C10" s="18" t="s">
        <v>30</v>
      </c>
      <c r="D10" s="18" t="s">
        <v>30</v>
      </c>
      <c r="E10" s="26" t="s">
        <v>6565</v>
      </c>
      <c r="F10" s="26">
        <v>1</v>
      </c>
      <c r="G10" s="20">
        <v>1260</v>
      </c>
      <c r="H10" s="20">
        <f>F10*G10</f>
        <v>1260</v>
      </c>
      <c r="I10" s="27"/>
      <c r="J10" s="26" t="s">
        <v>6566</v>
      </c>
      <c r="K10" s="31"/>
      <c r="L10" s="18"/>
      <c r="M10" s="18"/>
      <c r="N10" s="26"/>
      <c r="O10" s="27"/>
      <c r="P10" s="1042"/>
      <c r="Q10" s="23">
        <v>44978</v>
      </c>
      <c r="R10" s="1933" t="s">
        <v>6567</v>
      </c>
    </row>
    <row r="11" spans="2:18" s="41" customFormat="1" ht="19.5" customHeight="1">
      <c r="B11" s="33"/>
      <c r="C11" s="33" t="s">
        <v>30</v>
      </c>
      <c r="D11" s="33" t="s">
        <v>30</v>
      </c>
      <c r="E11" s="35" t="s">
        <v>6568</v>
      </c>
      <c r="F11" s="35">
        <v>1</v>
      </c>
      <c r="G11" s="36">
        <v>1310</v>
      </c>
      <c r="H11" s="36">
        <f>F11*G11</f>
        <v>1310</v>
      </c>
      <c r="I11" s="37"/>
      <c r="J11" s="35" t="s">
        <v>6566</v>
      </c>
      <c r="K11" s="38"/>
      <c r="L11" s="33"/>
      <c r="M11" s="33"/>
      <c r="N11" s="35"/>
      <c r="O11" s="37"/>
      <c r="P11" s="1934"/>
      <c r="Q11" s="40">
        <v>44986</v>
      </c>
      <c r="R11" s="1935"/>
    </row>
  </sheetData>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C1246-ED67-4422-B484-48043244E5D1}">
  <dimension ref="B2:Q14"/>
  <sheetViews>
    <sheetView zoomScale="70" zoomScaleNormal="70" workbookViewId="0">
      <pane xSplit="10" ySplit="8" topLeftCell="K9" activePane="bottomRight" state="frozen"/>
      <selection pane="topRight" activeCell="K1" sqref="K1"/>
      <selection pane="bottomLeft" activeCell="A9" sqref="A9"/>
      <selection pane="bottomRight" activeCell="Q10" sqref="Q10"/>
    </sheetView>
  </sheetViews>
  <sheetFormatPr defaultRowHeight="18.75"/>
  <cols>
    <col min="1" max="1" width="2.625" style="9" customWidth="1"/>
    <col min="2" max="2" width="25" style="8" bestFit="1" customWidth="1"/>
    <col min="3" max="3" width="13.5" style="9" bestFit="1" customWidth="1"/>
    <col min="4" max="4" width="11.75" style="9" bestFit="1" customWidth="1"/>
    <col min="5" max="5" width="49.875" style="9" bestFit="1" customWidth="1"/>
    <col min="6" max="6" width="6.25" style="9" customWidth="1"/>
    <col min="7" max="8" width="9.875" style="9" bestFit="1" customWidth="1"/>
    <col min="9" max="9" width="5.75" style="10" customWidth="1"/>
    <col min="10" max="10" width="26.625" style="9" customWidth="1"/>
    <col min="11" max="11" width="11.375" style="9" customWidth="1"/>
    <col min="12" max="12" width="20.625" style="8" customWidth="1"/>
    <col min="13" max="13" width="13.75" style="8" customWidth="1"/>
    <col min="14" max="14" width="6.375" style="9" customWidth="1"/>
    <col min="15" max="15" width="13.25" style="10" customWidth="1"/>
    <col min="16" max="16" width="14.5" style="1004" customWidth="1"/>
    <col min="17" max="17" width="15.625" style="11" customWidth="1"/>
    <col min="18" max="256" width="9" style="9"/>
    <col min="257" max="257" width="2.625" style="9" customWidth="1"/>
    <col min="258" max="258" width="25" style="9" bestFit="1" customWidth="1"/>
    <col min="259" max="259" width="13.5" style="9" bestFit="1" customWidth="1"/>
    <col min="260" max="260" width="11.75" style="9" bestFit="1" customWidth="1"/>
    <col min="261" max="261" width="49.875" style="9" bestFit="1" customWidth="1"/>
    <col min="262" max="262" width="6.25" style="9" customWidth="1"/>
    <col min="263" max="264" width="9.875" style="9" bestFit="1" customWidth="1"/>
    <col min="265" max="265" width="5.75" style="9" customWidth="1"/>
    <col min="266" max="266" width="26.625" style="9" customWidth="1"/>
    <col min="267" max="267" width="11.375" style="9" customWidth="1"/>
    <col min="268" max="268" width="20.6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25" style="9" bestFit="1" customWidth="1"/>
    <col min="515" max="515" width="13.5" style="9" bestFit="1" customWidth="1"/>
    <col min="516" max="516" width="11.75" style="9" bestFit="1" customWidth="1"/>
    <col min="517" max="517" width="49.875" style="9" bestFit="1" customWidth="1"/>
    <col min="518" max="518" width="6.25" style="9" customWidth="1"/>
    <col min="519" max="520" width="9.875" style="9" bestFit="1" customWidth="1"/>
    <col min="521" max="521" width="5.75" style="9" customWidth="1"/>
    <col min="522" max="522" width="26.625" style="9" customWidth="1"/>
    <col min="523" max="523" width="11.375" style="9" customWidth="1"/>
    <col min="524" max="524" width="20.6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25" style="9" bestFit="1" customWidth="1"/>
    <col min="771" max="771" width="13.5" style="9" bestFit="1" customWidth="1"/>
    <col min="772" max="772" width="11.75" style="9" bestFit="1" customWidth="1"/>
    <col min="773" max="773" width="49.875" style="9" bestFit="1" customWidth="1"/>
    <col min="774" max="774" width="6.25" style="9" customWidth="1"/>
    <col min="775" max="776" width="9.875" style="9" bestFit="1" customWidth="1"/>
    <col min="777" max="777" width="5.75" style="9" customWidth="1"/>
    <col min="778" max="778" width="26.625" style="9" customWidth="1"/>
    <col min="779" max="779" width="11.375" style="9" customWidth="1"/>
    <col min="780" max="780" width="20.6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25" style="9" bestFit="1" customWidth="1"/>
    <col min="1027" max="1027" width="13.5" style="9" bestFit="1" customWidth="1"/>
    <col min="1028" max="1028" width="11.75" style="9" bestFit="1" customWidth="1"/>
    <col min="1029" max="1029" width="49.875" style="9" bestFit="1" customWidth="1"/>
    <col min="1030" max="1030" width="6.25" style="9" customWidth="1"/>
    <col min="1031" max="1032" width="9.875" style="9" bestFit="1" customWidth="1"/>
    <col min="1033" max="1033" width="5.75" style="9" customWidth="1"/>
    <col min="1034" max="1034" width="26.625" style="9" customWidth="1"/>
    <col min="1035" max="1035" width="11.375" style="9" customWidth="1"/>
    <col min="1036" max="1036" width="20.6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25" style="9" bestFit="1" customWidth="1"/>
    <col min="1283" max="1283" width="13.5" style="9" bestFit="1" customWidth="1"/>
    <col min="1284" max="1284" width="11.75" style="9" bestFit="1" customWidth="1"/>
    <col min="1285" max="1285" width="49.875" style="9" bestFit="1" customWidth="1"/>
    <col min="1286" max="1286" width="6.25" style="9" customWidth="1"/>
    <col min="1287" max="1288" width="9.875" style="9" bestFit="1" customWidth="1"/>
    <col min="1289" max="1289" width="5.75" style="9" customWidth="1"/>
    <col min="1290" max="1290" width="26.625" style="9" customWidth="1"/>
    <col min="1291" max="1291" width="11.375" style="9" customWidth="1"/>
    <col min="1292" max="1292" width="20.6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25" style="9" bestFit="1" customWidth="1"/>
    <col min="1539" max="1539" width="13.5" style="9" bestFit="1" customWidth="1"/>
    <col min="1540" max="1540" width="11.75" style="9" bestFit="1" customWidth="1"/>
    <col min="1541" max="1541" width="49.875" style="9" bestFit="1" customWidth="1"/>
    <col min="1542" max="1542" width="6.25" style="9" customWidth="1"/>
    <col min="1543" max="1544" width="9.875" style="9" bestFit="1" customWidth="1"/>
    <col min="1545" max="1545" width="5.75" style="9" customWidth="1"/>
    <col min="1546" max="1546" width="26.625" style="9" customWidth="1"/>
    <col min="1547" max="1547" width="11.375" style="9" customWidth="1"/>
    <col min="1548" max="1548" width="20.6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25" style="9" bestFit="1" customWidth="1"/>
    <col min="1795" max="1795" width="13.5" style="9" bestFit="1" customWidth="1"/>
    <col min="1796" max="1796" width="11.75" style="9" bestFit="1" customWidth="1"/>
    <col min="1797" max="1797" width="49.875" style="9" bestFit="1" customWidth="1"/>
    <col min="1798" max="1798" width="6.25" style="9" customWidth="1"/>
    <col min="1799" max="1800" width="9.875" style="9" bestFit="1" customWidth="1"/>
    <col min="1801" max="1801" width="5.75" style="9" customWidth="1"/>
    <col min="1802" max="1802" width="26.625" style="9" customWidth="1"/>
    <col min="1803" max="1803" width="11.375" style="9" customWidth="1"/>
    <col min="1804" max="1804" width="20.6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25" style="9" bestFit="1" customWidth="1"/>
    <col min="2051" max="2051" width="13.5" style="9" bestFit="1" customWidth="1"/>
    <col min="2052" max="2052" width="11.75" style="9" bestFit="1" customWidth="1"/>
    <col min="2053" max="2053" width="49.875" style="9" bestFit="1" customWidth="1"/>
    <col min="2054" max="2054" width="6.25" style="9" customWidth="1"/>
    <col min="2055" max="2056" width="9.875" style="9" bestFit="1" customWidth="1"/>
    <col min="2057" max="2057" width="5.75" style="9" customWidth="1"/>
    <col min="2058" max="2058" width="26.625" style="9" customWidth="1"/>
    <col min="2059" max="2059" width="11.375" style="9" customWidth="1"/>
    <col min="2060" max="2060" width="20.6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25" style="9" bestFit="1" customWidth="1"/>
    <col min="2307" max="2307" width="13.5" style="9" bestFit="1" customWidth="1"/>
    <col min="2308" max="2308" width="11.75" style="9" bestFit="1" customWidth="1"/>
    <col min="2309" max="2309" width="49.875" style="9" bestFit="1" customWidth="1"/>
    <col min="2310" max="2310" width="6.25" style="9" customWidth="1"/>
    <col min="2311" max="2312" width="9.875" style="9" bestFit="1" customWidth="1"/>
    <col min="2313" max="2313" width="5.75" style="9" customWidth="1"/>
    <col min="2314" max="2314" width="26.625" style="9" customWidth="1"/>
    <col min="2315" max="2315" width="11.375" style="9" customWidth="1"/>
    <col min="2316" max="2316" width="20.6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25" style="9" bestFit="1" customWidth="1"/>
    <col min="2563" max="2563" width="13.5" style="9" bestFit="1" customWidth="1"/>
    <col min="2564" max="2564" width="11.75" style="9" bestFit="1" customWidth="1"/>
    <col min="2565" max="2565" width="49.875" style="9" bestFit="1" customWidth="1"/>
    <col min="2566" max="2566" width="6.25" style="9" customWidth="1"/>
    <col min="2567" max="2568" width="9.875" style="9" bestFit="1" customWidth="1"/>
    <col min="2569" max="2569" width="5.75" style="9" customWidth="1"/>
    <col min="2570" max="2570" width="26.625" style="9" customWidth="1"/>
    <col min="2571" max="2571" width="11.375" style="9" customWidth="1"/>
    <col min="2572" max="2572" width="20.6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25" style="9" bestFit="1" customWidth="1"/>
    <col min="2819" max="2819" width="13.5" style="9" bestFit="1" customWidth="1"/>
    <col min="2820" max="2820" width="11.75" style="9" bestFit="1" customWidth="1"/>
    <col min="2821" max="2821" width="49.875" style="9" bestFit="1" customWidth="1"/>
    <col min="2822" max="2822" width="6.25" style="9" customWidth="1"/>
    <col min="2823" max="2824" width="9.875" style="9" bestFit="1" customWidth="1"/>
    <col min="2825" max="2825" width="5.75" style="9" customWidth="1"/>
    <col min="2826" max="2826" width="26.625" style="9" customWidth="1"/>
    <col min="2827" max="2827" width="11.375" style="9" customWidth="1"/>
    <col min="2828" max="2828" width="20.6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25" style="9" bestFit="1" customWidth="1"/>
    <col min="3075" max="3075" width="13.5" style="9" bestFit="1" customWidth="1"/>
    <col min="3076" max="3076" width="11.75" style="9" bestFit="1" customWidth="1"/>
    <col min="3077" max="3077" width="49.875" style="9" bestFit="1" customWidth="1"/>
    <col min="3078" max="3078" width="6.25" style="9" customWidth="1"/>
    <col min="3079" max="3080" width="9.875" style="9" bestFit="1" customWidth="1"/>
    <col min="3081" max="3081" width="5.75" style="9" customWidth="1"/>
    <col min="3082" max="3082" width="26.625" style="9" customWidth="1"/>
    <col min="3083" max="3083" width="11.375" style="9" customWidth="1"/>
    <col min="3084" max="3084" width="20.6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25" style="9" bestFit="1" customWidth="1"/>
    <col min="3331" max="3331" width="13.5" style="9" bestFit="1" customWidth="1"/>
    <col min="3332" max="3332" width="11.75" style="9" bestFit="1" customWidth="1"/>
    <col min="3333" max="3333" width="49.875" style="9" bestFit="1" customWidth="1"/>
    <col min="3334" max="3334" width="6.25" style="9" customWidth="1"/>
    <col min="3335" max="3336" width="9.875" style="9" bestFit="1" customWidth="1"/>
    <col min="3337" max="3337" width="5.75" style="9" customWidth="1"/>
    <col min="3338" max="3338" width="26.625" style="9" customWidth="1"/>
    <col min="3339" max="3339" width="11.375" style="9" customWidth="1"/>
    <col min="3340" max="3340" width="20.6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25" style="9" bestFit="1" customWidth="1"/>
    <col min="3587" max="3587" width="13.5" style="9" bestFit="1" customWidth="1"/>
    <col min="3588" max="3588" width="11.75" style="9" bestFit="1" customWidth="1"/>
    <col min="3589" max="3589" width="49.875" style="9" bestFit="1" customWidth="1"/>
    <col min="3590" max="3590" width="6.25" style="9" customWidth="1"/>
    <col min="3591" max="3592" width="9.875" style="9" bestFit="1" customWidth="1"/>
    <col min="3593" max="3593" width="5.75" style="9" customWidth="1"/>
    <col min="3594" max="3594" width="26.625" style="9" customWidth="1"/>
    <col min="3595" max="3595" width="11.375" style="9" customWidth="1"/>
    <col min="3596" max="3596" width="20.6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25" style="9" bestFit="1" customWidth="1"/>
    <col min="3843" max="3843" width="13.5" style="9" bestFit="1" customWidth="1"/>
    <col min="3844" max="3844" width="11.75" style="9" bestFit="1" customWidth="1"/>
    <col min="3845" max="3845" width="49.875" style="9" bestFit="1" customWidth="1"/>
    <col min="3846" max="3846" width="6.25" style="9" customWidth="1"/>
    <col min="3847" max="3848" width="9.875" style="9" bestFit="1" customWidth="1"/>
    <col min="3849" max="3849" width="5.75" style="9" customWidth="1"/>
    <col min="3850" max="3850" width="26.625" style="9" customWidth="1"/>
    <col min="3851" max="3851" width="11.375" style="9" customWidth="1"/>
    <col min="3852" max="3852" width="20.6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25" style="9" bestFit="1" customWidth="1"/>
    <col min="4099" max="4099" width="13.5" style="9" bestFit="1" customWidth="1"/>
    <col min="4100" max="4100" width="11.75" style="9" bestFit="1" customWidth="1"/>
    <col min="4101" max="4101" width="49.875" style="9" bestFit="1" customWidth="1"/>
    <col min="4102" max="4102" width="6.25" style="9" customWidth="1"/>
    <col min="4103" max="4104" width="9.875" style="9" bestFit="1" customWidth="1"/>
    <col min="4105" max="4105" width="5.75" style="9" customWidth="1"/>
    <col min="4106" max="4106" width="26.625" style="9" customWidth="1"/>
    <col min="4107" max="4107" width="11.375" style="9" customWidth="1"/>
    <col min="4108" max="4108" width="20.6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25" style="9" bestFit="1" customWidth="1"/>
    <col min="4355" max="4355" width="13.5" style="9" bestFit="1" customWidth="1"/>
    <col min="4356" max="4356" width="11.75" style="9" bestFit="1" customWidth="1"/>
    <col min="4357" max="4357" width="49.875" style="9" bestFit="1" customWidth="1"/>
    <col min="4358" max="4358" width="6.25" style="9" customWidth="1"/>
    <col min="4359" max="4360" width="9.875" style="9" bestFit="1" customWidth="1"/>
    <col min="4361" max="4361" width="5.75" style="9" customWidth="1"/>
    <col min="4362" max="4362" width="26.625" style="9" customWidth="1"/>
    <col min="4363" max="4363" width="11.375" style="9" customWidth="1"/>
    <col min="4364" max="4364" width="20.6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25" style="9" bestFit="1" customWidth="1"/>
    <col min="4611" max="4611" width="13.5" style="9" bestFit="1" customWidth="1"/>
    <col min="4612" max="4612" width="11.75" style="9" bestFit="1" customWidth="1"/>
    <col min="4613" max="4613" width="49.875" style="9" bestFit="1" customWidth="1"/>
    <col min="4614" max="4614" width="6.25" style="9" customWidth="1"/>
    <col min="4615" max="4616" width="9.875" style="9" bestFit="1" customWidth="1"/>
    <col min="4617" max="4617" width="5.75" style="9" customWidth="1"/>
    <col min="4618" max="4618" width="26.625" style="9" customWidth="1"/>
    <col min="4619" max="4619" width="11.375" style="9" customWidth="1"/>
    <col min="4620" max="4620" width="20.6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25" style="9" bestFit="1" customWidth="1"/>
    <col min="4867" max="4867" width="13.5" style="9" bestFit="1" customWidth="1"/>
    <col min="4868" max="4868" width="11.75" style="9" bestFit="1" customWidth="1"/>
    <col min="4869" max="4869" width="49.875" style="9" bestFit="1" customWidth="1"/>
    <col min="4870" max="4870" width="6.25" style="9" customWidth="1"/>
    <col min="4871" max="4872" width="9.875" style="9" bestFit="1" customWidth="1"/>
    <col min="4873" max="4873" width="5.75" style="9" customWidth="1"/>
    <col min="4874" max="4874" width="26.625" style="9" customWidth="1"/>
    <col min="4875" max="4875" width="11.375" style="9" customWidth="1"/>
    <col min="4876" max="4876" width="20.6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25" style="9" bestFit="1" customWidth="1"/>
    <col min="5123" max="5123" width="13.5" style="9" bestFit="1" customWidth="1"/>
    <col min="5124" max="5124" width="11.75" style="9" bestFit="1" customWidth="1"/>
    <col min="5125" max="5125" width="49.875" style="9" bestFit="1" customWidth="1"/>
    <col min="5126" max="5126" width="6.25" style="9" customWidth="1"/>
    <col min="5127" max="5128" width="9.875" style="9" bestFit="1" customWidth="1"/>
    <col min="5129" max="5129" width="5.75" style="9" customWidth="1"/>
    <col min="5130" max="5130" width="26.625" style="9" customWidth="1"/>
    <col min="5131" max="5131" width="11.375" style="9" customWidth="1"/>
    <col min="5132" max="5132" width="20.6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25" style="9" bestFit="1" customWidth="1"/>
    <col min="5379" max="5379" width="13.5" style="9" bestFit="1" customWidth="1"/>
    <col min="5380" max="5380" width="11.75" style="9" bestFit="1" customWidth="1"/>
    <col min="5381" max="5381" width="49.875" style="9" bestFit="1" customWidth="1"/>
    <col min="5382" max="5382" width="6.25" style="9" customWidth="1"/>
    <col min="5383" max="5384" width="9.875" style="9" bestFit="1" customWidth="1"/>
    <col min="5385" max="5385" width="5.75" style="9" customWidth="1"/>
    <col min="5386" max="5386" width="26.625" style="9" customWidth="1"/>
    <col min="5387" max="5387" width="11.375" style="9" customWidth="1"/>
    <col min="5388" max="5388" width="20.6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25" style="9" bestFit="1" customWidth="1"/>
    <col min="5635" max="5635" width="13.5" style="9" bestFit="1" customWidth="1"/>
    <col min="5636" max="5636" width="11.75" style="9" bestFit="1" customWidth="1"/>
    <col min="5637" max="5637" width="49.875" style="9" bestFit="1" customWidth="1"/>
    <col min="5638" max="5638" width="6.25" style="9" customWidth="1"/>
    <col min="5639" max="5640" width="9.875" style="9" bestFit="1" customWidth="1"/>
    <col min="5641" max="5641" width="5.75" style="9" customWidth="1"/>
    <col min="5642" max="5642" width="26.625" style="9" customWidth="1"/>
    <col min="5643" max="5643" width="11.375" style="9" customWidth="1"/>
    <col min="5644" max="5644" width="20.6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25" style="9" bestFit="1" customWidth="1"/>
    <col min="5891" max="5891" width="13.5" style="9" bestFit="1" customWidth="1"/>
    <col min="5892" max="5892" width="11.75" style="9" bestFit="1" customWidth="1"/>
    <col min="5893" max="5893" width="49.875" style="9" bestFit="1" customWidth="1"/>
    <col min="5894" max="5894" width="6.25" style="9" customWidth="1"/>
    <col min="5895" max="5896" width="9.875" style="9" bestFit="1" customWidth="1"/>
    <col min="5897" max="5897" width="5.75" style="9" customWidth="1"/>
    <col min="5898" max="5898" width="26.625" style="9" customWidth="1"/>
    <col min="5899" max="5899" width="11.375" style="9" customWidth="1"/>
    <col min="5900" max="5900" width="20.6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25" style="9" bestFit="1" customWidth="1"/>
    <col min="6147" max="6147" width="13.5" style="9" bestFit="1" customWidth="1"/>
    <col min="6148" max="6148" width="11.75" style="9" bestFit="1" customWidth="1"/>
    <col min="6149" max="6149" width="49.875" style="9" bestFit="1" customWidth="1"/>
    <col min="6150" max="6150" width="6.25" style="9" customWidth="1"/>
    <col min="6151" max="6152" width="9.875" style="9" bestFit="1" customWidth="1"/>
    <col min="6153" max="6153" width="5.75" style="9" customWidth="1"/>
    <col min="6154" max="6154" width="26.625" style="9" customWidth="1"/>
    <col min="6155" max="6155" width="11.375" style="9" customWidth="1"/>
    <col min="6156" max="6156" width="20.6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25" style="9" bestFit="1" customWidth="1"/>
    <col min="6403" max="6403" width="13.5" style="9" bestFit="1" customWidth="1"/>
    <col min="6404" max="6404" width="11.75" style="9" bestFit="1" customWidth="1"/>
    <col min="6405" max="6405" width="49.875" style="9" bestFit="1" customWidth="1"/>
    <col min="6406" max="6406" width="6.25" style="9" customWidth="1"/>
    <col min="6407" max="6408" width="9.875" style="9" bestFit="1" customWidth="1"/>
    <col min="6409" max="6409" width="5.75" style="9" customWidth="1"/>
    <col min="6410" max="6410" width="26.625" style="9" customWidth="1"/>
    <col min="6411" max="6411" width="11.375" style="9" customWidth="1"/>
    <col min="6412" max="6412" width="20.6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25" style="9" bestFit="1" customWidth="1"/>
    <col min="6659" max="6659" width="13.5" style="9" bestFit="1" customWidth="1"/>
    <col min="6660" max="6660" width="11.75" style="9" bestFit="1" customWidth="1"/>
    <col min="6661" max="6661" width="49.875" style="9" bestFit="1" customWidth="1"/>
    <col min="6662" max="6662" width="6.25" style="9" customWidth="1"/>
    <col min="6663" max="6664" width="9.875" style="9" bestFit="1" customWidth="1"/>
    <col min="6665" max="6665" width="5.75" style="9" customWidth="1"/>
    <col min="6666" max="6666" width="26.625" style="9" customWidth="1"/>
    <col min="6667" max="6667" width="11.375" style="9" customWidth="1"/>
    <col min="6668" max="6668" width="20.6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25" style="9" bestFit="1" customWidth="1"/>
    <col min="6915" max="6915" width="13.5" style="9" bestFit="1" customWidth="1"/>
    <col min="6916" max="6916" width="11.75" style="9" bestFit="1" customWidth="1"/>
    <col min="6917" max="6917" width="49.875" style="9" bestFit="1" customWidth="1"/>
    <col min="6918" max="6918" width="6.25" style="9" customWidth="1"/>
    <col min="6919" max="6920" width="9.875" style="9" bestFit="1" customWidth="1"/>
    <col min="6921" max="6921" width="5.75" style="9" customWidth="1"/>
    <col min="6922" max="6922" width="26.625" style="9" customWidth="1"/>
    <col min="6923" max="6923" width="11.375" style="9" customWidth="1"/>
    <col min="6924" max="6924" width="20.6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25" style="9" bestFit="1" customWidth="1"/>
    <col min="7171" max="7171" width="13.5" style="9" bestFit="1" customWidth="1"/>
    <col min="7172" max="7172" width="11.75" style="9" bestFit="1" customWidth="1"/>
    <col min="7173" max="7173" width="49.875" style="9" bestFit="1" customWidth="1"/>
    <col min="7174" max="7174" width="6.25" style="9" customWidth="1"/>
    <col min="7175" max="7176" width="9.875" style="9" bestFit="1" customWidth="1"/>
    <col min="7177" max="7177" width="5.75" style="9" customWidth="1"/>
    <col min="7178" max="7178" width="26.625" style="9" customWidth="1"/>
    <col min="7179" max="7179" width="11.375" style="9" customWidth="1"/>
    <col min="7180" max="7180" width="20.6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25" style="9" bestFit="1" customWidth="1"/>
    <col min="7427" max="7427" width="13.5" style="9" bestFit="1" customWidth="1"/>
    <col min="7428" max="7428" width="11.75" style="9" bestFit="1" customWidth="1"/>
    <col min="7429" max="7429" width="49.875" style="9" bestFit="1" customWidth="1"/>
    <col min="7430" max="7430" width="6.25" style="9" customWidth="1"/>
    <col min="7431" max="7432" width="9.875" style="9" bestFit="1" customWidth="1"/>
    <col min="7433" max="7433" width="5.75" style="9" customWidth="1"/>
    <col min="7434" max="7434" width="26.625" style="9" customWidth="1"/>
    <col min="7435" max="7435" width="11.375" style="9" customWidth="1"/>
    <col min="7436" max="7436" width="20.6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25" style="9" bestFit="1" customWidth="1"/>
    <col min="7683" max="7683" width="13.5" style="9" bestFit="1" customWidth="1"/>
    <col min="7684" max="7684" width="11.75" style="9" bestFit="1" customWidth="1"/>
    <col min="7685" max="7685" width="49.875" style="9" bestFit="1" customWidth="1"/>
    <col min="7686" max="7686" width="6.25" style="9" customWidth="1"/>
    <col min="7687" max="7688" width="9.875" style="9" bestFit="1" customWidth="1"/>
    <col min="7689" max="7689" width="5.75" style="9" customWidth="1"/>
    <col min="7690" max="7690" width="26.625" style="9" customWidth="1"/>
    <col min="7691" max="7691" width="11.375" style="9" customWidth="1"/>
    <col min="7692" max="7692" width="20.6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25" style="9" bestFit="1" customWidth="1"/>
    <col min="7939" max="7939" width="13.5" style="9" bestFit="1" customWidth="1"/>
    <col min="7940" max="7940" width="11.75" style="9" bestFit="1" customWidth="1"/>
    <col min="7941" max="7941" width="49.875" style="9" bestFit="1" customWidth="1"/>
    <col min="7942" max="7942" width="6.25" style="9" customWidth="1"/>
    <col min="7943" max="7944" width="9.875" style="9" bestFit="1" customWidth="1"/>
    <col min="7945" max="7945" width="5.75" style="9" customWidth="1"/>
    <col min="7946" max="7946" width="26.625" style="9" customWidth="1"/>
    <col min="7947" max="7947" width="11.375" style="9" customWidth="1"/>
    <col min="7948" max="7948" width="20.6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25" style="9" bestFit="1" customWidth="1"/>
    <col min="8195" max="8195" width="13.5" style="9" bestFit="1" customWidth="1"/>
    <col min="8196" max="8196" width="11.75" style="9" bestFit="1" customWidth="1"/>
    <col min="8197" max="8197" width="49.875" style="9" bestFit="1" customWidth="1"/>
    <col min="8198" max="8198" width="6.25" style="9" customWidth="1"/>
    <col min="8199" max="8200" width="9.875" style="9" bestFit="1" customWidth="1"/>
    <col min="8201" max="8201" width="5.75" style="9" customWidth="1"/>
    <col min="8202" max="8202" width="26.625" style="9" customWidth="1"/>
    <col min="8203" max="8203" width="11.375" style="9" customWidth="1"/>
    <col min="8204" max="8204" width="20.6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25" style="9" bestFit="1" customWidth="1"/>
    <col min="8451" max="8451" width="13.5" style="9" bestFit="1" customWidth="1"/>
    <col min="8452" max="8452" width="11.75" style="9" bestFit="1" customWidth="1"/>
    <col min="8453" max="8453" width="49.875" style="9" bestFit="1" customWidth="1"/>
    <col min="8454" max="8454" width="6.25" style="9" customWidth="1"/>
    <col min="8455" max="8456" width="9.875" style="9" bestFit="1" customWidth="1"/>
    <col min="8457" max="8457" width="5.75" style="9" customWidth="1"/>
    <col min="8458" max="8458" width="26.625" style="9" customWidth="1"/>
    <col min="8459" max="8459" width="11.375" style="9" customWidth="1"/>
    <col min="8460" max="8460" width="20.6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25" style="9" bestFit="1" customWidth="1"/>
    <col min="8707" max="8707" width="13.5" style="9" bestFit="1" customWidth="1"/>
    <col min="8708" max="8708" width="11.75" style="9" bestFit="1" customWidth="1"/>
    <col min="8709" max="8709" width="49.875" style="9" bestFit="1" customWidth="1"/>
    <col min="8710" max="8710" width="6.25" style="9" customWidth="1"/>
    <col min="8711" max="8712" width="9.875" style="9" bestFit="1" customWidth="1"/>
    <col min="8713" max="8713" width="5.75" style="9" customWidth="1"/>
    <col min="8714" max="8714" width="26.625" style="9" customWidth="1"/>
    <col min="8715" max="8715" width="11.375" style="9" customWidth="1"/>
    <col min="8716" max="8716" width="20.6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25" style="9" bestFit="1" customWidth="1"/>
    <col min="8963" max="8963" width="13.5" style="9" bestFit="1" customWidth="1"/>
    <col min="8964" max="8964" width="11.75" style="9" bestFit="1" customWidth="1"/>
    <col min="8965" max="8965" width="49.875" style="9" bestFit="1" customWidth="1"/>
    <col min="8966" max="8966" width="6.25" style="9" customWidth="1"/>
    <col min="8967" max="8968" width="9.875" style="9" bestFit="1" customWidth="1"/>
    <col min="8969" max="8969" width="5.75" style="9" customWidth="1"/>
    <col min="8970" max="8970" width="26.625" style="9" customWidth="1"/>
    <col min="8971" max="8971" width="11.375" style="9" customWidth="1"/>
    <col min="8972" max="8972" width="20.6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25" style="9" bestFit="1" customWidth="1"/>
    <col min="9219" max="9219" width="13.5" style="9" bestFit="1" customWidth="1"/>
    <col min="9220" max="9220" width="11.75" style="9" bestFit="1" customWidth="1"/>
    <col min="9221" max="9221" width="49.875" style="9" bestFit="1" customWidth="1"/>
    <col min="9222" max="9222" width="6.25" style="9" customWidth="1"/>
    <col min="9223" max="9224" width="9.875" style="9" bestFit="1" customWidth="1"/>
    <col min="9225" max="9225" width="5.75" style="9" customWidth="1"/>
    <col min="9226" max="9226" width="26.625" style="9" customWidth="1"/>
    <col min="9227" max="9227" width="11.375" style="9" customWidth="1"/>
    <col min="9228" max="9228" width="20.6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25" style="9" bestFit="1" customWidth="1"/>
    <col min="9475" max="9475" width="13.5" style="9" bestFit="1" customWidth="1"/>
    <col min="9476" max="9476" width="11.75" style="9" bestFit="1" customWidth="1"/>
    <col min="9477" max="9477" width="49.875" style="9" bestFit="1" customWidth="1"/>
    <col min="9478" max="9478" width="6.25" style="9" customWidth="1"/>
    <col min="9479" max="9480" width="9.875" style="9" bestFit="1" customWidth="1"/>
    <col min="9481" max="9481" width="5.75" style="9" customWidth="1"/>
    <col min="9482" max="9482" width="26.625" style="9" customWidth="1"/>
    <col min="9483" max="9483" width="11.375" style="9" customWidth="1"/>
    <col min="9484" max="9484" width="20.6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25" style="9" bestFit="1" customWidth="1"/>
    <col min="9731" max="9731" width="13.5" style="9" bestFit="1" customWidth="1"/>
    <col min="9732" max="9732" width="11.75" style="9" bestFit="1" customWidth="1"/>
    <col min="9733" max="9733" width="49.875" style="9" bestFit="1" customWidth="1"/>
    <col min="9734" max="9734" width="6.25" style="9" customWidth="1"/>
    <col min="9735" max="9736" width="9.875" style="9" bestFit="1" customWidth="1"/>
    <col min="9737" max="9737" width="5.75" style="9" customWidth="1"/>
    <col min="9738" max="9738" width="26.625" style="9" customWidth="1"/>
    <col min="9739" max="9739" width="11.375" style="9" customWidth="1"/>
    <col min="9740" max="9740" width="20.6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25" style="9" bestFit="1" customWidth="1"/>
    <col min="9987" max="9987" width="13.5" style="9" bestFit="1" customWidth="1"/>
    <col min="9988" max="9988" width="11.75" style="9" bestFit="1" customWidth="1"/>
    <col min="9989" max="9989" width="49.875" style="9" bestFit="1" customWidth="1"/>
    <col min="9990" max="9990" width="6.25" style="9" customWidth="1"/>
    <col min="9991" max="9992" width="9.875" style="9" bestFit="1" customWidth="1"/>
    <col min="9993" max="9993" width="5.75" style="9" customWidth="1"/>
    <col min="9994" max="9994" width="26.625" style="9" customWidth="1"/>
    <col min="9995" max="9995" width="11.375" style="9" customWidth="1"/>
    <col min="9996" max="9996" width="20.6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25" style="9" bestFit="1" customWidth="1"/>
    <col min="10243" max="10243" width="13.5" style="9" bestFit="1" customWidth="1"/>
    <col min="10244" max="10244" width="11.75" style="9" bestFit="1" customWidth="1"/>
    <col min="10245" max="10245" width="49.875" style="9" bestFit="1" customWidth="1"/>
    <col min="10246" max="10246" width="6.25" style="9" customWidth="1"/>
    <col min="10247" max="10248" width="9.875" style="9" bestFit="1" customWidth="1"/>
    <col min="10249" max="10249" width="5.75" style="9" customWidth="1"/>
    <col min="10250" max="10250" width="26.625" style="9" customWidth="1"/>
    <col min="10251" max="10251" width="11.375" style="9" customWidth="1"/>
    <col min="10252" max="10252" width="20.6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25" style="9" bestFit="1" customWidth="1"/>
    <col min="10499" max="10499" width="13.5" style="9" bestFit="1" customWidth="1"/>
    <col min="10500" max="10500" width="11.75" style="9" bestFit="1" customWidth="1"/>
    <col min="10501" max="10501" width="49.875" style="9" bestFit="1" customWidth="1"/>
    <col min="10502" max="10502" width="6.25" style="9" customWidth="1"/>
    <col min="10503" max="10504" width="9.875" style="9" bestFit="1" customWidth="1"/>
    <col min="10505" max="10505" width="5.75" style="9" customWidth="1"/>
    <col min="10506" max="10506" width="26.625" style="9" customWidth="1"/>
    <col min="10507" max="10507" width="11.375" style="9" customWidth="1"/>
    <col min="10508" max="10508" width="20.6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25" style="9" bestFit="1" customWidth="1"/>
    <col min="10755" max="10755" width="13.5" style="9" bestFit="1" customWidth="1"/>
    <col min="10756" max="10756" width="11.75" style="9" bestFit="1" customWidth="1"/>
    <col min="10757" max="10757" width="49.875" style="9" bestFit="1" customWidth="1"/>
    <col min="10758" max="10758" width="6.25" style="9" customWidth="1"/>
    <col min="10759" max="10760" width="9.875" style="9" bestFit="1" customWidth="1"/>
    <col min="10761" max="10761" width="5.75" style="9" customWidth="1"/>
    <col min="10762" max="10762" width="26.625" style="9" customWidth="1"/>
    <col min="10763" max="10763" width="11.375" style="9" customWidth="1"/>
    <col min="10764" max="10764" width="20.6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25" style="9" bestFit="1" customWidth="1"/>
    <col min="11011" max="11011" width="13.5" style="9" bestFit="1" customWidth="1"/>
    <col min="11012" max="11012" width="11.75" style="9" bestFit="1" customWidth="1"/>
    <col min="11013" max="11013" width="49.875" style="9" bestFit="1" customWidth="1"/>
    <col min="11014" max="11014" width="6.25" style="9" customWidth="1"/>
    <col min="11015" max="11016" width="9.875" style="9" bestFit="1" customWidth="1"/>
    <col min="11017" max="11017" width="5.75" style="9" customWidth="1"/>
    <col min="11018" max="11018" width="26.625" style="9" customWidth="1"/>
    <col min="11019" max="11019" width="11.375" style="9" customWidth="1"/>
    <col min="11020" max="11020" width="20.6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25" style="9" bestFit="1" customWidth="1"/>
    <col min="11267" max="11267" width="13.5" style="9" bestFit="1" customWidth="1"/>
    <col min="11268" max="11268" width="11.75" style="9" bestFit="1" customWidth="1"/>
    <col min="11269" max="11269" width="49.875" style="9" bestFit="1" customWidth="1"/>
    <col min="11270" max="11270" width="6.25" style="9" customWidth="1"/>
    <col min="11271" max="11272" width="9.875" style="9" bestFit="1" customWidth="1"/>
    <col min="11273" max="11273" width="5.75" style="9" customWidth="1"/>
    <col min="11274" max="11274" width="26.625" style="9" customWidth="1"/>
    <col min="11275" max="11275" width="11.375" style="9" customWidth="1"/>
    <col min="11276" max="11276" width="20.6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25" style="9" bestFit="1" customWidth="1"/>
    <col min="11523" max="11523" width="13.5" style="9" bestFit="1" customWidth="1"/>
    <col min="11524" max="11524" width="11.75" style="9" bestFit="1" customWidth="1"/>
    <col min="11525" max="11525" width="49.875" style="9" bestFit="1" customWidth="1"/>
    <col min="11526" max="11526" width="6.25" style="9" customWidth="1"/>
    <col min="11527" max="11528" width="9.875" style="9" bestFit="1" customWidth="1"/>
    <col min="11529" max="11529" width="5.75" style="9" customWidth="1"/>
    <col min="11530" max="11530" width="26.625" style="9" customWidth="1"/>
    <col min="11531" max="11531" width="11.375" style="9" customWidth="1"/>
    <col min="11532" max="11532" width="20.6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25" style="9" bestFit="1" customWidth="1"/>
    <col min="11779" max="11779" width="13.5" style="9" bestFit="1" customWidth="1"/>
    <col min="11780" max="11780" width="11.75" style="9" bestFit="1" customWidth="1"/>
    <col min="11781" max="11781" width="49.875" style="9" bestFit="1" customWidth="1"/>
    <col min="11782" max="11782" width="6.25" style="9" customWidth="1"/>
    <col min="11783" max="11784" width="9.875" style="9" bestFit="1" customWidth="1"/>
    <col min="11785" max="11785" width="5.75" style="9" customWidth="1"/>
    <col min="11786" max="11786" width="26.625" style="9" customWidth="1"/>
    <col min="11787" max="11787" width="11.375" style="9" customWidth="1"/>
    <col min="11788" max="11788" width="20.6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25" style="9" bestFit="1" customWidth="1"/>
    <col min="12035" max="12035" width="13.5" style="9" bestFit="1" customWidth="1"/>
    <col min="12036" max="12036" width="11.75" style="9" bestFit="1" customWidth="1"/>
    <col min="12037" max="12037" width="49.875" style="9" bestFit="1" customWidth="1"/>
    <col min="12038" max="12038" width="6.25" style="9" customWidth="1"/>
    <col min="12039" max="12040" width="9.875" style="9" bestFit="1" customWidth="1"/>
    <col min="12041" max="12041" width="5.75" style="9" customWidth="1"/>
    <col min="12042" max="12042" width="26.625" style="9" customWidth="1"/>
    <col min="12043" max="12043" width="11.375" style="9" customWidth="1"/>
    <col min="12044" max="12044" width="20.6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25" style="9" bestFit="1" customWidth="1"/>
    <col min="12291" max="12291" width="13.5" style="9" bestFit="1" customWidth="1"/>
    <col min="12292" max="12292" width="11.75" style="9" bestFit="1" customWidth="1"/>
    <col min="12293" max="12293" width="49.875" style="9" bestFit="1" customWidth="1"/>
    <col min="12294" max="12294" width="6.25" style="9" customWidth="1"/>
    <col min="12295" max="12296" width="9.875" style="9" bestFit="1" customWidth="1"/>
    <col min="12297" max="12297" width="5.75" style="9" customWidth="1"/>
    <col min="12298" max="12298" width="26.625" style="9" customWidth="1"/>
    <col min="12299" max="12299" width="11.375" style="9" customWidth="1"/>
    <col min="12300" max="12300" width="20.6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25" style="9" bestFit="1" customWidth="1"/>
    <col min="12547" max="12547" width="13.5" style="9" bestFit="1" customWidth="1"/>
    <col min="12548" max="12548" width="11.75" style="9" bestFit="1" customWidth="1"/>
    <col min="12549" max="12549" width="49.875" style="9" bestFit="1" customWidth="1"/>
    <col min="12550" max="12550" width="6.25" style="9" customWidth="1"/>
    <col min="12551" max="12552" width="9.875" style="9" bestFit="1" customWidth="1"/>
    <col min="12553" max="12553" width="5.75" style="9" customWidth="1"/>
    <col min="12554" max="12554" width="26.625" style="9" customWidth="1"/>
    <col min="12555" max="12555" width="11.375" style="9" customWidth="1"/>
    <col min="12556" max="12556" width="20.6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25" style="9" bestFit="1" customWidth="1"/>
    <col min="12803" max="12803" width="13.5" style="9" bestFit="1" customWidth="1"/>
    <col min="12804" max="12804" width="11.75" style="9" bestFit="1" customWidth="1"/>
    <col min="12805" max="12805" width="49.875" style="9" bestFit="1" customWidth="1"/>
    <col min="12806" max="12806" width="6.25" style="9" customWidth="1"/>
    <col min="12807" max="12808" width="9.875" style="9" bestFit="1" customWidth="1"/>
    <col min="12809" max="12809" width="5.75" style="9" customWidth="1"/>
    <col min="12810" max="12810" width="26.625" style="9" customWidth="1"/>
    <col min="12811" max="12811" width="11.375" style="9" customWidth="1"/>
    <col min="12812" max="12812" width="20.6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25" style="9" bestFit="1" customWidth="1"/>
    <col min="13059" max="13059" width="13.5" style="9" bestFit="1" customWidth="1"/>
    <col min="13060" max="13060" width="11.75" style="9" bestFit="1" customWidth="1"/>
    <col min="13061" max="13061" width="49.875" style="9" bestFit="1" customWidth="1"/>
    <col min="13062" max="13062" width="6.25" style="9" customWidth="1"/>
    <col min="13063" max="13064" width="9.875" style="9" bestFit="1" customWidth="1"/>
    <col min="13065" max="13065" width="5.75" style="9" customWidth="1"/>
    <col min="13066" max="13066" width="26.625" style="9" customWidth="1"/>
    <col min="13067" max="13067" width="11.375" style="9" customWidth="1"/>
    <col min="13068" max="13068" width="20.6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25" style="9" bestFit="1" customWidth="1"/>
    <col min="13315" max="13315" width="13.5" style="9" bestFit="1" customWidth="1"/>
    <col min="13316" max="13316" width="11.75" style="9" bestFit="1" customWidth="1"/>
    <col min="13317" max="13317" width="49.875" style="9" bestFit="1" customWidth="1"/>
    <col min="13318" max="13318" width="6.25" style="9" customWidth="1"/>
    <col min="13319" max="13320" width="9.875" style="9" bestFit="1" customWidth="1"/>
    <col min="13321" max="13321" width="5.75" style="9" customWidth="1"/>
    <col min="13322" max="13322" width="26.625" style="9" customWidth="1"/>
    <col min="13323" max="13323" width="11.375" style="9" customWidth="1"/>
    <col min="13324" max="13324" width="20.6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25" style="9" bestFit="1" customWidth="1"/>
    <col min="13571" max="13571" width="13.5" style="9" bestFit="1" customWidth="1"/>
    <col min="13572" max="13572" width="11.75" style="9" bestFit="1" customWidth="1"/>
    <col min="13573" max="13573" width="49.875" style="9" bestFit="1" customWidth="1"/>
    <col min="13574" max="13574" width="6.25" style="9" customWidth="1"/>
    <col min="13575" max="13576" width="9.875" style="9" bestFit="1" customWidth="1"/>
    <col min="13577" max="13577" width="5.75" style="9" customWidth="1"/>
    <col min="13578" max="13578" width="26.625" style="9" customWidth="1"/>
    <col min="13579" max="13579" width="11.375" style="9" customWidth="1"/>
    <col min="13580" max="13580" width="20.6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25" style="9" bestFit="1" customWidth="1"/>
    <col min="13827" max="13827" width="13.5" style="9" bestFit="1" customWidth="1"/>
    <col min="13828" max="13828" width="11.75" style="9" bestFit="1" customWidth="1"/>
    <col min="13829" max="13829" width="49.875" style="9" bestFit="1" customWidth="1"/>
    <col min="13830" max="13830" width="6.25" style="9" customWidth="1"/>
    <col min="13831" max="13832" width="9.875" style="9" bestFit="1" customWidth="1"/>
    <col min="13833" max="13833" width="5.75" style="9" customWidth="1"/>
    <col min="13834" max="13834" width="26.625" style="9" customWidth="1"/>
    <col min="13835" max="13835" width="11.375" style="9" customWidth="1"/>
    <col min="13836" max="13836" width="20.6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25" style="9" bestFit="1" customWidth="1"/>
    <col min="14083" max="14083" width="13.5" style="9" bestFit="1" customWidth="1"/>
    <col min="14084" max="14084" width="11.75" style="9" bestFit="1" customWidth="1"/>
    <col min="14085" max="14085" width="49.875" style="9" bestFit="1" customWidth="1"/>
    <col min="14086" max="14086" width="6.25" style="9" customWidth="1"/>
    <col min="14087" max="14088" width="9.875" style="9" bestFit="1" customWidth="1"/>
    <col min="14089" max="14089" width="5.75" style="9" customWidth="1"/>
    <col min="14090" max="14090" width="26.625" style="9" customWidth="1"/>
    <col min="14091" max="14091" width="11.375" style="9" customWidth="1"/>
    <col min="14092" max="14092" width="20.6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25" style="9" bestFit="1" customWidth="1"/>
    <col min="14339" max="14339" width="13.5" style="9" bestFit="1" customWidth="1"/>
    <col min="14340" max="14340" width="11.75" style="9" bestFit="1" customWidth="1"/>
    <col min="14341" max="14341" width="49.875" style="9" bestFit="1" customWidth="1"/>
    <col min="14342" max="14342" width="6.25" style="9" customWidth="1"/>
    <col min="14343" max="14344" width="9.875" style="9" bestFit="1" customWidth="1"/>
    <col min="14345" max="14345" width="5.75" style="9" customWidth="1"/>
    <col min="14346" max="14346" width="26.625" style="9" customWidth="1"/>
    <col min="14347" max="14347" width="11.375" style="9" customWidth="1"/>
    <col min="14348" max="14348" width="20.6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25" style="9" bestFit="1" customWidth="1"/>
    <col min="14595" max="14595" width="13.5" style="9" bestFit="1" customWidth="1"/>
    <col min="14596" max="14596" width="11.75" style="9" bestFit="1" customWidth="1"/>
    <col min="14597" max="14597" width="49.875" style="9" bestFit="1" customWidth="1"/>
    <col min="14598" max="14598" width="6.25" style="9" customWidth="1"/>
    <col min="14599" max="14600" width="9.875" style="9" bestFit="1" customWidth="1"/>
    <col min="14601" max="14601" width="5.75" style="9" customWidth="1"/>
    <col min="14602" max="14602" width="26.625" style="9" customWidth="1"/>
    <col min="14603" max="14603" width="11.375" style="9" customWidth="1"/>
    <col min="14604" max="14604" width="20.6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25" style="9" bestFit="1" customWidth="1"/>
    <col min="14851" max="14851" width="13.5" style="9" bestFit="1" customWidth="1"/>
    <col min="14852" max="14852" width="11.75" style="9" bestFit="1" customWidth="1"/>
    <col min="14853" max="14853" width="49.875" style="9" bestFit="1" customWidth="1"/>
    <col min="14854" max="14854" width="6.25" style="9" customWidth="1"/>
    <col min="14855" max="14856" width="9.875" style="9" bestFit="1" customWidth="1"/>
    <col min="14857" max="14857" width="5.75" style="9" customWidth="1"/>
    <col min="14858" max="14858" width="26.625" style="9" customWidth="1"/>
    <col min="14859" max="14859" width="11.375" style="9" customWidth="1"/>
    <col min="14860" max="14860" width="20.6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25" style="9" bestFit="1" customWidth="1"/>
    <col min="15107" max="15107" width="13.5" style="9" bestFit="1" customWidth="1"/>
    <col min="15108" max="15108" width="11.75" style="9" bestFit="1" customWidth="1"/>
    <col min="15109" max="15109" width="49.875" style="9" bestFit="1" customWidth="1"/>
    <col min="15110" max="15110" width="6.25" style="9" customWidth="1"/>
    <col min="15111" max="15112" width="9.875" style="9" bestFit="1" customWidth="1"/>
    <col min="15113" max="15113" width="5.75" style="9" customWidth="1"/>
    <col min="15114" max="15114" width="26.625" style="9" customWidth="1"/>
    <col min="15115" max="15115" width="11.375" style="9" customWidth="1"/>
    <col min="15116" max="15116" width="20.6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25" style="9" bestFit="1" customWidth="1"/>
    <col min="15363" max="15363" width="13.5" style="9" bestFit="1" customWidth="1"/>
    <col min="15364" max="15364" width="11.75" style="9" bestFit="1" customWidth="1"/>
    <col min="15365" max="15365" width="49.875" style="9" bestFit="1" customWidth="1"/>
    <col min="15366" max="15366" width="6.25" style="9" customWidth="1"/>
    <col min="15367" max="15368" width="9.875" style="9" bestFit="1" customWidth="1"/>
    <col min="15369" max="15369" width="5.75" style="9" customWidth="1"/>
    <col min="15370" max="15370" width="26.625" style="9" customWidth="1"/>
    <col min="15371" max="15371" width="11.375" style="9" customWidth="1"/>
    <col min="15372" max="15372" width="20.6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25" style="9" bestFit="1" customWidth="1"/>
    <col min="15619" max="15619" width="13.5" style="9" bestFit="1" customWidth="1"/>
    <col min="15620" max="15620" width="11.75" style="9" bestFit="1" customWidth="1"/>
    <col min="15621" max="15621" width="49.875" style="9" bestFit="1" customWidth="1"/>
    <col min="15622" max="15622" width="6.25" style="9" customWidth="1"/>
    <col min="15623" max="15624" width="9.875" style="9" bestFit="1" customWidth="1"/>
    <col min="15625" max="15625" width="5.75" style="9" customWidth="1"/>
    <col min="15626" max="15626" width="26.625" style="9" customWidth="1"/>
    <col min="15627" max="15627" width="11.375" style="9" customWidth="1"/>
    <col min="15628" max="15628" width="20.6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25" style="9" bestFit="1" customWidth="1"/>
    <col min="15875" max="15875" width="13.5" style="9" bestFit="1" customWidth="1"/>
    <col min="15876" max="15876" width="11.75" style="9" bestFit="1" customWidth="1"/>
    <col min="15877" max="15877" width="49.875" style="9" bestFit="1" customWidth="1"/>
    <col min="15878" max="15878" width="6.25" style="9" customWidth="1"/>
    <col min="15879" max="15880" width="9.875" style="9" bestFit="1" customWidth="1"/>
    <col min="15881" max="15881" width="5.75" style="9" customWidth="1"/>
    <col min="15882" max="15882" width="26.625" style="9" customWidth="1"/>
    <col min="15883" max="15883" width="11.375" style="9" customWidth="1"/>
    <col min="15884" max="15884" width="20.6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25" style="9" bestFit="1" customWidth="1"/>
    <col min="16131" max="16131" width="13.5" style="9" bestFit="1" customWidth="1"/>
    <col min="16132" max="16132" width="11.75" style="9" bestFit="1" customWidth="1"/>
    <col min="16133" max="16133" width="49.875" style="9" bestFit="1" customWidth="1"/>
    <col min="16134" max="16134" width="6.25" style="9" customWidth="1"/>
    <col min="16135" max="16136" width="9.875" style="9" bestFit="1" customWidth="1"/>
    <col min="16137" max="16137" width="5.75" style="9" customWidth="1"/>
    <col min="16138" max="16138" width="26.625" style="9" customWidth="1"/>
    <col min="16139" max="16139" width="11.375" style="9" customWidth="1"/>
    <col min="16140" max="16140" width="20.6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6569</v>
      </c>
      <c r="G2" s="4" t="s">
        <v>2</v>
      </c>
      <c r="H2" s="5"/>
      <c r="I2" s="6"/>
      <c r="J2" s="7">
        <f>SUM(H:H)</f>
        <v>2800</v>
      </c>
      <c r="L2" s="852"/>
    </row>
    <row r="3" spans="2:17" ht="20.100000000000001" customHeight="1">
      <c r="B3" s="1" t="s">
        <v>3</v>
      </c>
      <c r="C3" s="1"/>
      <c r="D3" s="1"/>
      <c r="E3" s="13" t="s">
        <v>6570</v>
      </c>
    </row>
    <row r="4" spans="2:17" ht="20.100000000000001" customHeight="1">
      <c r="B4" s="1" t="s">
        <v>5</v>
      </c>
      <c r="C4" s="1"/>
      <c r="D4" s="1"/>
      <c r="E4" s="13">
        <v>202676</v>
      </c>
      <c r="L4" s="852"/>
    </row>
    <row r="5" spans="2:17" ht="20.100000000000001" customHeight="1">
      <c r="B5" s="1" t="s">
        <v>6</v>
      </c>
      <c r="C5" s="1"/>
      <c r="D5" s="1"/>
      <c r="E5" s="16">
        <v>44942</v>
      </c>
    </row>
    <row r="6" spans="2:17" ht="20.100000000000001" customHeight="1">
      <c r="B6" s="1" t="s">
        <v>7</v>
      </c>
      <c r="C6" s="1"/>
      <c r="D6" s="1"/>
      <c r="E6" s="16">
        <v>44942</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17" t="s">
        <v>19</v>
      </c>
      <c r="N8" s="17" t="s">
        <v>20</v>
      </c>
      <c r="O8" s="18" t="s">
        <v>21</v>
      </c>
      <c r="P8" s="1009" t="s">
        <v>22</v>
      </c>
      <c r="Q8" s="23" t="s">
        <v>23</v>
      </c>
    </row>
    <row r="9" spans="2:17" s="473" customFormat="1" ht="19.7" customHeight="1">
      <c r="B9" s="1936"/>
      <c r="C9" s="34" t="s">
        <v>6571</v>
      </c>
      <c r="D9" s="34" t="s">
        <v>6571</v>
      </c>
      <c r="E9" s="35" t="s">
        <v>6572</v>
      </c>
      <c r="F9" s="37">
        <v>1</v>
      </c>
      <c r="G9" s="36">
        <v>2800</v>
      </c>
      <c r="H9" s="1434">
        <f>F9*G9</f>
        <v>2800</v>
      </c>
      <c r="I9" s="33"/>
      <c r="J9" s="471" t="s">
        <v>6573</v>
      </c>
      <c r="K9" s="1937"/>
      <c r="L9" s="629"/>
      <c r="M9" s="472">
        <v>44921</v>
      </c>
      <c r="N9" s="34"/>
      <c r="O9" s="43">
        <v>44577</v>
      </c>
      <c r="P9" s="1938"/>
      <c r="Q9" s="40">
        <v>44938</v>
      </c>
    </row>
    <row r="10" spans="2:17" s="8" customFormat="1" ht="19.7" customHeight="1">
      <c r="B10" s="17"/>
      <c r="C10" s="17"/>
      <c r="D10" s="17"/>
      <c r="E10" s="18"/>
      <c r="F10" s="18"/>
      <c r="G10" s="18"/>
      <c r="H10" s="986">
        <f>F10*G10</f>
        <v>0</v>
      </c>
      <c r="I10" s="22"/>
      <c r="J10" s="26"/>
      <c r="K10" s="356"/>
      <c r="L10" s="18"/>
      <c r="M10" s="30"/>
      <c r="N10" s="17"/>
      <c r="O10" s="29"/>
      <c r="P10" s="1009"/>
      <c r="Q10" s="23"/>
    </row>
    <row r="11" spans="2:17" s="8" customFormat="1" ht="19.7" customHeight="1">
      <c r="B11" s="17"/>
      <c r="C11" s="17"/>
      <c r="D11" s="17"/>
      <c r="E11" s="18"/>
      <c r="F11" s="18"/>
      <c r="G11" s="18"/>
      <c r="H11" s="986">
        <f>F11*G11</f>
        <v>0</v>
      </c>
      <c r="I11" s="22"/>
      <c r="J11" s="26"/>
      <c r="K11" s="356"/>
      <c r="L11" s="18"/>
      <c r="M11" s="30"/>
      <c r="N11" s="17"/>
      <c r="O11" s="29"/>
      <c r="P11" s="1009"/>
      <c r="Q11" s="23"/>
    </row>
    <row r="12" spans="2:17" s="8" customFormat="1" ht="19.7" customHeight="1">
      <c r="B12" s="17"/>
      <c r="C12" s="17"/>
      <c r="D12" s="17"/>
      <c r="E12" s="18"/>
      <c r="F12" s="18"/>
      <c r="G12" s="18"/>
      <c r="H12" s="986">
        <f>F12*G12</f>
        <v>0</v>
      </c>
      <c r="I12" s="22"/>
      <c r="J12" s="18"/>
      <c r="K12" s="18"/>
      <c r="L12" s="18"/>
      <c r="M12" s="30"/>
      <c r="N12" s="17"/>
      <c r="O12" s="18"/>
      <c r="P12" s="1009"/>
      <c r="Q12" s="23"/>
    </row>
    <row r="14" spans="2:17">
      <c r="C14" s="1939"/>
    </row>
  </sheetData>
  <autoFilter ref="B8:O8" xr:uid="{05159561-906F-4C58-977F-DC7E964D7E84}"/>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463A9-0D03-4333-815B-223A29EAFC45}">
  <dimension ref="B2:Q62"/>
  <sheetViews>
    <sheetView zoomScale="85" zoomScaleNormal="85" workbookViewId="0">
      <pane xSplit="10" ySplit="9" topLeftCell="K55" activePane="bottomRight" state="frozen"/>
      <selection pane="topRight" activeCell="K1" sqref="K1"/>
      <selection pane="bottomLeft" activeCell="A9" sqref="A9"/>
      <selection pane="bottomRight" activeCell="A62" sqref="A62:IV62"/>
    </sheetView>
  </sheetViews>
  <sheetFormatPr defaultRowHeight="18.75"/>
  <cols>
    <col min="1" max="1" width="2.625" style="9" customWidth="1"/>
    <col min="2" max="2" width="18.75" style="8" bestFit="1" customWidth="1"/>
    <col min="3" max="3" width="14.375" style="9" bestFit="1" customWidth="1"/>
    <col min="4" max="4" width="13.125" style="9" bestFit="1" customWidth="1"/>
    <col min="5" max="5" width="51.125" style="9" bestFit="1" customWidth="1"/>
    <col min="6" max="6" width="6.25" style="9" customWidth="1"/>
    <col min="7" max="8" width="9.875" style="131" bestFit="1" customWidth="1"/>
    <col min="9" max="9" width="13.5" style="10" bestFit="1" customWidth="1"/>
    <col min="10" max="10" width="34.375" style="9" bestFit="1" customWidth="1"/>
    <col min="11" max="11" width="23.625" style="9" customWidth="1"/>
    <col min="12" max="12" width="11"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8.75" style="9" bestFit="1" customWidth="1"/>
    <col min="259" max="259" width="14.375" style="9" bestFit="1" customWidth="1"/>
    <col min="260" max="260" width="13.125" style="9" bestFit="1" customWidth="1"/>
    <col min="261" max="261" width="51.125" style="9" bestFit="1" customWidth="1"/>
    <col min="262" max="262" width="6.25" style="9" customWidth="1"/>
    <col min="263" max="264" width="9.875" style="9" bestFit="1" customWidth="1"/>
    <col min="265" max="265" width="13.5" style="9" bestFit="1" customWidth="1"/>
    <col min="266" max="266" width="34.375" style="9" bestFit="1" customWidth="1"/>
    <col min="267" max="267" width="23.625" style="9"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4.375" style="9" bestFit="1" customWidth="1"/>
    <col min="516" max="516" width="13.125" style="9" bestFit="1" customWidth="1"/>
    <col min="517" max="517" width="51.125" style="9" bestFit="1" customWidth="1"/>
    <col min="518" max="518" width="6.25" style="9" customWidth="1"/>
    <col min="519" max="520" width="9.875" style="9" bestFit="1" customWidth="1"/>
    <col min="521" max="521" width="13.5" style="9" bestFit="1" customWidth="1"/>
    <col min="522" max="522" width="34.375" style="9" bestFit="1" customWidth="1"/>
    <col min="523" max="523" width="23.625" style="9"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4.375" style="9" bestFit="1" customWidth="1"/>
    <col min="772" max="772" width="13.125" style="9" bestFit="1" customWidth="1"/>
    <col min="773" max="773" width="51.125" style="9" bestFit="1" customWidth="1"/>
    <col min="774" max="774" width="6.25" style="9" customWidth="1"/>
    <col min="775" max="776" width="9.875" style="9" bestFit="1" customWidth="1"/>
    <col min="777" max="777" width="13.5" style="9" bestFit="1" customWidth="1"/>
    <col min="778" max="778" width="34.375" style="9" bestFit="1" customWidth="1"/>
    <col min="779" max="779" width="23.625" style="9"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4.375" style="9" bestFit="1" customWidth="1"/>
    <col min="1028" max="1028" width="13.125" style="9" bestFit="1" customWidth="1"/>
    <col min="1029" max="1029" width="51.125" style="9" bestFit="1" customWidth="1"/>
    <col min="1030" max="1030" width="6.25" style="9" customWidth="1"/>
    <col min="1031" max="1032" width="9.875" style="9" bestFit="1" customWidth="1"/>
    <col min="1033" max="1033" width="13.5" style="9" bestFit="1" customWidth="1"/>
    <col min="1034" max="1034" width="34.375" style="9" bestFit="1" customWidth="1"/>
    <col min="1035" max="1035" width="23.625" style="9"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4.375" style="9" bestFit="1" customWidth="1"/>
    <col min="1284" max="1284" width="13.125" style="9" bestFit="1" customWidth="1"/>
    <col min="1285" max="1285" width="51.125" style="9" bestFit="1" customWidth="1"/>
    <col min="1286" max="1286" width="6.25" style="9" customWidth="1"/>
    <col min="1287" max="1288" width="9.875" style="9" bestFit="1" customWidth="1"/>
    <col min="1289" max="1289" width="13.5" style="9" bestFit="1" customWidth="1"/>
    <col min="1290" max="1290" width="34.375" style="9" bestFit="1" customWidth="1"/>
    <col min="1291" max="1291" width="23.625" style="9"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4.375" style="9" bestFit="1" customWidth="1"/>
    <col min="1540" max="1540" width="13.125" style="9" bestFit="1" customWidth="1"/>
    <col min="1541" max="1541" width="51.125" style="9" bestFit="1" customWidth="1"/>
    <col min="1542" max="1542" width="6.25" style="9" customWidth="1"/>
    <col min="1543" max="1544" width="9.875" style="9" bestFit="1" customWidth="1"/>
    <col min="1545" max="1545" width="13.5" style="9" bestFit="1" customWidth="1"/>
    <col min="1546" max="1546" width="34.375" style="9" bestFit="1" customWidth="1"/>
    <col min="1547" max="1547" width="23.625" style="9"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4.375" style="9" bestFit="1" customWidth="1"/>
    <col min="1796" max="1796" width="13.125" style="9" bestFit="1" customWidth="1"/>
    <col min="1797" max="1797" width="51.125" style="9" bestFit="1" customWidth="1"/>
    <col min="1798" max="1798" width="6.25" style="9" customWidth="1"/>
    <col min="1799" max="1800" width="9.875" style="9" bestFit="1" customWidth="1"/>
    <col min="1801" max="1801" width="13.5" style="9" bestFit="1" customWidth="1"/>
    <col min="1802" max="1802" width="34.375" style="9" bestFit="1" customWidth="1"/>
    <col min="1803" max="1803" width="23.625" style="9"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4.375" style="9" bestFit="1" customWidth="1"/>
    <col min="2052" max="2052" width="13.125" style="9" bestFit="1" customWidth="1"/>
    <col min="2053" max="2053" width="51.125" style="9" bestFit="1" customWidth="1"/>
    <col min="2054" max="2054" width="6.25" style="9" customWidth="1"/>
    <col min="2055" max="2056" width="9.875" style="9" bestFit="1" customWidth="1"/>
    <col min="2057" max="2057" width="13.5" style="9" bestFit="1" customWidth="1"/>
    <col min="2058" max="2058" width="34.375" style="9" bestFit="1" customWidth="1"/>
    <col min="2059" max="2059" width="23.625" style="9"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4.375" style="9" bestFit="1" customWidth="1"/>
    <col min="2308" max="2308" width="13.125" style="9" bestFit="1" customWidth="1"/>
    <col min="2309" max="2309" width="51.125" style="9" bestFit="1" customWidth="1"/>
    <col min="2310" max="2310" width="6.25" style="9" customWidth="1"/>
    <col min="2311" max="2312" width="9.875" style="9" bestFit="1" customWidth="1"/>
    <col min="2313" max="2313" width="13.5" style="9" bestFit="1" customWidth="1"/>
    <col min="2314" max="2314" width="34.375" style="9" bestFit="1" customWidth="1"/>
    <col min="2315" max="2315" width="23.625" style="9"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4.375" style="9" bestFit="1" customWidth="1"/>
    <col min="2564" max="2564" width="13.125" style="9" bestFit="1" customWidth="1"/>
    <col min="2565" max="2565" width="51.125" style="9" bestFit="1" customWidth="1"/>
    <col min="2566" max="2566" width="6.25" style="9" customWidth="1"/>
    <col min="2567" max="2568" width="9.875" style="9" bestFit="1" customWidth="1"/>
    <col min="2569" max="2569" width="13.5" style="9" bestFit="1" customWidth="1"/>
    <col min="2570" max="2570" width="34.375" style="9" bestFit="1" customWidth="1"/>
    <col min="2571" max="2571" width="23.625" style="9"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4.375" style="9" bestFit="1" customWidth="1"/>
    <col min="2820" max="2820" width="13.125" style="9" bestFit="1" customWidth="1"/>
    <col min="2821" max="2821" width="51.125" style="9" bestFit="1" customWidth="1"/>
    <col min="2822" max="2822" width="6.25" style="9" customWidth="1"/>
    <col min="2823" max="2824" width="9.875" style="9" bestFit="1" customWidth="1"/>
    <col min="2825" max="2825" width="13.5" style="9" bestFit="1" customWidth="1"/>
    <col min="2826" max="2826" width="34.375" style="9" bestFit="1" customWidth="1"/>
    <col min="2827" max="2827" width="23.625" style="9"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4.375" style="9" bestFit="1" customWidth="1"/>
    <col min="3076" max="3076" width="13.125" style="9" bestFit="1" customWidth="1"/>
    <col min="3077" max="3077" width="51.125" style="9" bestFit="1" customWidth="1"/>
    <col min="3078" max="3078" width="6.25" style="9" customWidth="1"/>
    <col min="3079" max="3080" width="9.875" style="9" bestFit="1" customWidth="1"/>
    <col min="3081" max="3081" width="13.5" style="9" bestFit="1" customWidth="1"/>
    <col min="3082" max="3082" width="34.375" style="9" bestFit="1" customWidth="1"/>
    <col min="3083" max="3083" width="23.625" style="9"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4.375" style="9" bestFit="1" customWidth="1"/>
    <col min="3332" max="3332" width="13.125" style="9" bestFit="1" customWidth="1"/>
    <col min="3333" max="3333" width="51.125" style="9" bestFit="1" customWidth="1"/>
    <col min="3334" max="3334" width="6.25" style="9" customWidth="1"/>
    <col min="3335" max="3336" width="9.875" style="9" bestFit="1" customWidth="1"/>
    <col min="3337" max="3337" width="13.5" style="9" bestFit="1" customWidth="1"/>
    <col min="3338" max="3338" width="34.375" style="9" bestFit="1" customWidth="1"/>
    <col min="3339" max="3339" width="23.625" style="9"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4.375" style="9" bestFit="1" customWidth="1"/>
    <col min="3588" max="3588" width="13.125" style="9" bestFit="1" customWidth="1"/>
    <col min="3589" max="3589" width="51.125" style="9" bestFit="1" customWidth="1"/>
    <col min="3590" max="3590" width="6.25" style="9" customWidth="1"/>
    <col min="3591" max="3592" width="9.875" style="9" bestFit="1" customWidth="1"/>
    <col min="3593" max="3593" width="13.5" style="9" bestFit="1" customWidth="1"/>
    <col min="3594" max="3594" width="34.375" style="9" bestFit="1" customWidth="1"/>
    <col min="3595" max="3595" width="23.625" style="9"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4.375" style="9" bestFit="1" customWidth="1"/>
    <col min="3844" max="3844" width="13.125" style="9" bestFit="1" customWidth="1"/>
    <col min="3845" max="3845" width="51.125" style="9" bestFit="1" customWidth="1"/>
    <col min="3846" max="3846" width="6.25" style="9" customWidth="1"/>
    <col min="3847" max="3848" width="9.875" style="9" bestFit="1" customWidth="1"/>
    <col min="3849" max="3849" width="13.5" style="9" bestFit="1" customWidth="1"/>
    <col min="3850" max="3850" width="34.375" style="9" bestFit="1" customWidth="1"/>
    <col min="3851" max="3851" width="23.625" style="9"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4.375" style="9" bestFit="1" customWidth="1"/>
    <col min="4100" max="4100" width="13.125" style="9" bestFit="1" customWidth="1"/>
    <col min="4101" max="4101" width="51.125" style="9" bestFit="1" customWidth="1"/>
    <col min="4102" max="4102" width="6.25" style="9" customWidth="1"/>
    <col min="4103" max="4104" width="9.875" style="9" bestFit="1" customWidth="1"/>
    <col min="4105" max="4105" width="13.5" style="9" bestFit="1" customWidth="1"/>
    <col min="4106" max="4106" width="34.375" style="9" bestFit="1" customWidth="1"/>
    <col min="4107" max="4107" width="23.625" style="9"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4.375" style="9" bestFit="1" customWidth="1"/>
    <col min="4356" max="4356" width="13.125" style="9" bestFit="1" customWidth="1"/>
    <col min="4357" max="4357" width="51.125" style="9" bestFit="1" customWidth="1"/>
    <col min="4358" max="4358" width="6.25" style="9" customWidth="1"/>
    <col min="4359" max="4360" width="9.875" style="9" bestFit="1" customWidth="1"/>
    <col min="4361" max="4361" width="13.5" style="9" bestFit="1" customWidth="1"/>
    <col min="4362" max="4362" width="34.375" style="9" bestFit="1" customWidth="1"/>
    <col min="4363" max="4363" width="23.625" style="9"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4.375" style="9" bestFit="1" customWidth="1"/>
    <col min="4612" max="4612" width="13.125" style="9" bestFit="1" customWidth="1"/>
    <col min="4613" max="4613" width="51.125" style="9" bestFit="1" customWidth="1"/>
    <col min="4614" max="4614" width="6.25" style="9" customWidth="1"/>
    <col min="4615" max="4616" width="9.875" style="9" bestFit="1" customWidth="1"/>
    <col min="4617" max="4617" width="13.5" style="9" bestFit="1" customWidth="1"/>
    <col min="4618" max="4618" width="34.375" style="9" bestFit="1" customWidth="1"/>
    <col min="4619" max="4619" width="23.625" style="9"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4.375" style="9" bestFit="1" customWidth="1"/>
    <col min="4868" max="4868" width="13.125" style="9" bestFit="1" customWidth="1"/>
    <col min="4869" max="4869" width="51.125" style="9" bestFit="1" customWidth="1"/>
    <col min="4870" max="4870" width="6.25" style="9" customWidth="1"/>
    <col min="4871" max="4872" width="9.875" style="9" bestFit="1" customWidth="1"/>
    <col min="4873" max="4873" width="13.5" style="9" bestFit="1" customWidth="1"/>
    <col min="4874" max="4874" width="34.375" style="9" bestFit="1" customWidth="1"/>
    <col min="4875" max="4875" width="23.625" style="9"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4.375" style="9" bestFit="1" customWidth="1"/>
    <col min="5124" max="5124" width="13.125" style="9" bestFit="1" customWidth="1"/>
    <col min="5125" max="5125" width="51.125" style="9" bestFit="1" customWidth="1"/>
    <col min="5126" max="5126" width="6.25" style="9" customWidth="1"/>
    <col min="5127" max="5128" width="9.875" style="9" bestFit="1" customWidth="1"/>
    <col min="5129" max="5129" width="13.5" style="9" bestFit="1" customWidth="1"/>
    <col min="5130" max="5130" width="34.375" style="9" bestFit="1" customWidth="1"/>
    <col min="5131" max="5131" width="23.625" style="9"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4.375" style="9" bestFit="1" customWidth="1"/>
    <col min="5380" max="5380" width="13.125" style="9" bestFit="1" customWidth="1"/>
    <col min="5381" max="5381" width="51.125" style="9" bestFit="1" customWidth="1"/>
    <col min="5382" max="5382" width="6.25" style="9" customWidth="1"/>
    <col min="5383" max="5384" width="9.875" style="9" bestFit="1" customWidth="1"/>
    <col min="5385" max="5385" width="13.5" style="9" bestFit="1" customWidth="1"/>
    <col min="5386" max="5386" width="34.375" style="9" bestFit="1" customWidth="1"/>
    <col min="5387" max="5387" width="23.625" style="9"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4.375" style="9" bestFit="1" customWidth="1"/>
    <col min="5636" max="5636" width="13.125" style="9" bestFit="1" customWidth="1"/>
    <col min="5637" max="5637" width="51.125" style="9" bestFit="1" customWidth="1"/>
    <col min="5638" max="5638" width="6.25" style="9" customWidth="1"/>
    <col min="5639" max="5640" width="9.875" style="9" bestFit="1" customWidth="1"/>
    <col min="5641" max="5641" width="13.5" style="9" bestFit="1" customWidth="1"/>
    <col min="5642" max="5642" width="34.375" style="9" bestFit="1" customWidth="1"/>
    <col min="5643" max="5643" width="23.625" style="9"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4.375" style="9" bestFit="1" customWidth="1"/>
    <col min="5892" max="5892" width="13.125" style="9" bestFit="1" customWidth="1"/>
    <col min="5893" max="5893" width="51.125" style="9" bestFit="1" customWidth="1"/>
    <col min="5894" max="5894" width="6.25" style="9" customWidth="1"/>
    <col min="5895" max="5896" width="9.875" style="9" bestFit="1" customWidth="1"/>
    <col min="5897" max="5897" width="13.5" style="9" bestFit="1" customWidth="1"/>
    <col min="5898" max="5898" width="34.375" style="9" bestFit="1" customWidth="1"/>
    <col min="5899" max="5899" width="23.625" style="9"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4.375" style="9" bestFit="1" customWidth="1"/>
    <col min="6148" max="6148" width="13.125" style="9" bestFit="1" customWidth="1"/>
    <col min="6149" max="6149" width="51.125" style="9" bestFit="1" customWidth="1"/>
    <col min="6150" max="6150" width="6.25" style="9" customWidth="1"/>
    <col min="6151" max="6152" width="9.875" style="9" bestFit="1" customWidth="1"/>
    <col min="6153" max="6153" width="13.5" style="9" bestFit="1" customWidth="1"/>
    <col min="6154" max="6154" width="34.375" style="9" bestFit="1" customWidth="1"/>
    <col min="6155" max="6155" width="23.625" style="9"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4.375" style="9" bestFit="1" customWidth="1"/>
    <col min="6404" max="6404" width="13.125" style="9" bestFit="1" customWidth="1"/>
    <col min="6405" max="6405" width="51.125" style="9" bestFit="1" customWidth="1"/>
    <col min="6406" max="6406" width="6.25" style="9" customWidth="1"/>
    <col min="6407" max="6408" width="9.875" style="9" bestFit="1" customWidth="1"/>
    <col min="6409" max="6409" width="13.5" style="9" bestFit="1" customWidth="1"/>
    <col min="6410" max="6410" width="34.375" style="9" bestFit="1" customWidth="1"/>
    <col min="6411" max="6411" width="23.625" style="9"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4.375" style="9" bestFit="1" customWidth="1"/>
    <col min="6660" max="6660" width="13.125" style="9" bestFit="1" customWidth="1"/>
    <col min="6661" max="6661" width="51.125" style="9" bestFit="1" customWidth="1"/>
    <col min="6662" max="6662" width="6.25" style="9" customWidth="1"/>
    <col min="6663" max="6664" width="9.875" style="9" bestFit="1" customWidth="1"/>
    <col min="6665" max="6665" width="13.5" style="9" bestFit="1" customWidth="1"/>
    <col min="6666" max="6666" width="34.375" style="9" bestFit="1" customWidth="1"/>
    <col min="6667" max="6667" width="23.625" style="9"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4.375" style="9" bestFit="1" customWidth="1"/>
    <col min="6916" max="6916" width="13.125" style="9" bestFit="1" customWidth="1"/>
    <col min="6917" max="6917" width="51.125" style="9" bestFit="1" customWidth="1"/>
    <col min="6918" max="6918" width="6.25" style="9" customWidth="1"/>
    <col min="6919" max="6920" width="9.875" style="9" bestFit="1" customWidth="1"/>
    <col min="6921" max="6921" width="13.5" style="9" bestFit="1" customWidth="1"/>
    <col min="6922" max="6922" width="34.375" style="9" bestFit="1" customWidth="1"/>
    <col min="6923" max="6923" width="23.625" style="9"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4.375" style="9" bestFit="1" customWidth="1"/>
    <col min="7172" max="7172" width="13.125" style="9" bestFit="1" customWidth="1"/>
    <col min="7173" max="7173" width="51.125" style="9" bestFit="1" customWidth="1"/>
    <col min="7174" max="7174" width="6.25" style="9" customWidth="1"/>
    <col min="7175" max="7176" width="9.875" style="9" bestFit="1" customWidth="1"/>
    <col min="7177" max="7177" width="13.5" style="9" bestFit="1" customWidth="1"/>
    <col min="7178" max="7178" width="34.375" style="9" bestFit="1" customWidth="1"/>
    <col min="7179" max="7179" width="23.625" style="9"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4.375" style="9" bestFit="1" customWidth="1"/>
    <col min="7428" max="7428" width="13.125" style="9" bestFit="1" customWidth="1"/>
    <col min="7429" max="7429" width="51.125" style="9" bestFit="1" customWidth="1"/>
    <col min="7430" max="7430" width="6.25" style="9" customWidth="1"/>
    <col min="7431" max="7432" width="9.875" style="9" bestFit="1" customWidth="1"/>
    <col min="7433" max="7433" width="13.5" style="9" bestFit="1" customWidth="1"/>
    <col min="7434" max="7434" width="34.375" style="9" bestFit="1" customWidth="1"/>
    <col min="7435" max="7435" width="23.625" style="9"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4.375" style="9" bestFit="1" customWidth="1"/>
    <col min="7684" max="7684" width="13.125" style="9" bestFit="1" customWidth="1"/>
    <col min="7685" max="7685" width="51.125" style="9" bestFit="1" customWidth="1"/>
    <col min="7686" max="7686" width="6.25" style="9" customWidth="1"/>
    <col min="7687" max="7688" width="9.875" style="9" bestFit="1" customWidth="1"/>
    <col min="7689" max="7689" width="13.5" style="9" bestFit="1" customWidth="1"/>
    <col min="7690" max="7690" width="34.375" style="9" bestFit="1" customWidth="1"/>
    <col min="7691" max="7691" width="23.625" style="9"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4.375" style="9" bestFit="1" customWidth="1"/>
    <col min="7940" max="7940" width="13.125" style="9" bestFit="1" customWidth="1"/>
    <col min="7941" max="7941" width="51.125" style="9" bestFit="1" customWidth="1"/>
    <col min="7942" max="7942" width="6.25" style="9" customWidth="1"/>
    <col min="7943" max="7944" width="9.875" style="9" bestFit="1" customWidth="1"/>
    <col min="7945" max="7945" width="13.5" style="9" bestFit="1" customWidth="1"/>
    <col min="7946" max="7946" width="34.375" style="9" bestFit="1" customWidth="1"/>
    <col min="7947" max="7947" width="23.625" style="9"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4.375" style="9" bestFit="1" customWidth="1"/>
    <col min="8196" max="8196" width="13.125" style="9" bestFit="1" customWidth="1"/>
    <col min="8197" max="8197" width="51.125" style="9" bestFit="1" customWidth="1"/>
    <col min="8198" max="8198" width="6.25" style="9" customWidth="1"/>
    <col min="8199" max="8200" width="9.875" style="9" bestFit="1" customWidth="1"/>
    <col min="8201" max="8201" width="13.5" style="9" bestFit="1" customWidth="1"/>
    <col min="8202" max="8202" width="34.375" style="9" bestFit="1" customWidth="1"/>
    <col min="8203" max="8203" width="23.625" style="9"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4.375" style="9" bestFit="1" customWidth="1"/>
    <col min="8452" max="8452" width="13.125" style="9" bestFit="1" customWidth="1"/>
    <col min="8453" max="8453" width="51.125" style="9" bestFit="1" customWidth="1"/>
    <col min="8454" max="8454" width="6.25" style="9" customWidth="1"/>
    <col min="8455" max="8456" width="9.875" style="9" bestFit="1" customWidth="1"/>
    <col min="8457" max="8457" width="13.5" style="9" bestFit="1" customWidth="1"/>
    <col min="8458" max="8458" width="34.375" style="9" bestFit="1" customWidth="1"/>
    <col min="8459" max="8459" width="23.625" style="9"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4.375" style="9" bestFit="1" customWidth="1"/>
    <col min="8708" max="8708" width="13.125" style="9" bestFit="1" customWidth="1"/>
    <col min="8709" max="8709" width="51.125" style="9" bestFit="1" customWidth="1"/>
    <col min="8710" max="8710" width="6.25" style="9" customWidth="1"/>
    <col min="8711" max="8712" width="9.875" style="9" bestFit="1" customWidth="1"/>
    <col min="8713" max="8713" width="13.5" style="9" bestFit="1" customWidth="1"/>
    <col min="8714" max="8714" width="34.375" style="9" bestFit="1" customWidth="1"/>
    <col min="8715" max="8715" width="23.625" style="9"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4.375" style="9" bestFit="1" customWidth="1"/>
    <col min="8964" max="8964" width="13.125" style="9" bestFit="1" customWidth="1"/>
    <col min="8965" max="8965" width="51.125" style="9" bestFit="1" customWidth="1"/>
    <col min="8966" max="8966" width="6.25" style="9" customWidth="1"/>
    <col min="8967" max="8968" width="9.875" style="9" bestFit="1" customWidth="1"/>
    <col min="8969" max="8969" width="13.5" style="9" bestFit="1" customWidth="1"/>
    <col min="8970" max="8970" width="34.375" style="9" bestFit="1" customWidth="1"/>
    <col min="8971" max="8971" width="23.625" style="9"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4.375" style="9" bestFit="1" customWidth="1"/>
    <col min="9220" max="9220" width="13.125" style="9" bestFit="1" customWidth="1"/>
    <col min="9221" max="9221" width="51.125" style="9" bestFit="1" customWidth="1"/>
    <col min="9222" max="9222" width="6.25" style="9" customWidth="1"/>
    <col min="9223" max="9224" width="9.875" style="9" bestFit="1" customWidth="1"/>
    <col min="9225" max="9225" width="13.5" style="9" bestFit="1" customWidth="1"/>
    <col min="9226" max="9226" width="34.375" style="9" bestFit="1" customWidth="1"/>
    <col min="9227" max="9227" width="23.625" style="9"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4.375" style="9" bestFit="1" customWidth="1"/>
    <col min="9476" max="9476" width="13.125" style="9" bestFit="1" customWidth="1"/>
    <col min="9477" max="9477" width="51.125" style="9" bestFit="1" customWidth="1"/>
    <col min="9478" max="9478" width="6.25" style="9" customWidth="1"/>
    <col min="9479" max="9480" width="9.875" style="9" bestFit="1" customWidth="1"/>
    <col min="9481" max="9481" width="13.5" style="9" bestFit="1" customWidth="1"/>
    <col min="9482" max="9482" width="34.375" style="9" bestFit="1" customWidth="1"/>
    <col min="9483" max="9483" width="23.625" style="9"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4.375" style="9" bestFit="1" customWidth="1"/>
    <col min="9732" max="9732" width="13.125" style="9" bestFit="1" customWidth="1"/>
    <col min="9733" max="9733" width="51.125" style="9" bestFit="1" customWidth="1"/>
    <col min="9734" max="9734" width="6.25" style="9" customWidth="1"/>
    <col min="9735" max="9736" width="9.875" style="9" bestFit="1" customWidth="1"/>
    <col min="9737" max="9737" width="13.5" style="9" bestFit="1" customWidth="1"/>
    <col min="9738" max="9738" width="34.375" style="9" bestFit="1" customWidth="1"/>
    <col min="9739" max="9739" width="23.625" style="9"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4.375" style="9" bestFit="1" customWidth="1"/>
    <col min="9988" max="9988" width="13.125" style="9" bestFit="1" customWidth="1"/>
    <col min="9989" max="9989" width="51.125" style="9" bestFit="1" customWidth="1"/>
    <col min="9990" max="9990" width="6.25" style="9" customWidth="1"/>
    <col min="9991" max="9992" width="9.875" style="9" bestFit="1" customWidth="1"/>
    <col min="9993" max="9993" width="13.5" style="9" bestFit="1" customWidth="1"/>
    <col min="9994" max="9994" width="34.375" style="9" bestFit="1" customWidth="1"/>
    <col min="9995" max="9995" width="23.625" style="9"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4.375" style="9" bestFit="1" customWidth="1"/>
    <col min="10244" max="10244" width="13.125" style="9" bestFit="1" customWidth="1"/>
    <col min="10245" max="10245" width="51.125" style="9" bestFit="1" customWidth="1"/>
    <col min="10246" max="10246" width="6.25" style="9" customWidth="1"/>
    <col min="10247" max="10248" width="9.875" style="9" bestFit="1" customWidth="1"/>
    <col min="10249" max="10249" width="13.5" style="9" bestFit="1" customWidth="1"/>
    <col min="10250" max="10250" width="34.375" style="9" bestFit="1" customWidth="1"/>
    <col min="10251" max="10251" width="23.625" style="9"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4.375" style="9" bestFit="1" customWidth="1"/>
    <col min="10500" max="10500" width="13.125" style="9" bestFit="1" customWidth="1"/>
    <col min="10501" max="10501" width="51.125" style="9" bestFit="1" customWidth="1"/>
    <col min="10502" max="10502" width="6.25" style="9" customWidth="1"/>
    <col min="10503" max="10504" width="9.875" style="9" bestFit="1" customWidth="1"/>
    <col min="10505" max="10505" width="13.5" style="9" bestFit="1" customWidth="1"/>
    <col min="10506" max="10506" width="34.375" style="9" bestFit="1" customWidth="1"/>
    <col min="10507" max="10507" width="23.625" style="9"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4.375" style="9" bestFit="1" customWidth="1"/>
    <col min="10756" max="10756" width="13.125" style="9" bestFit="1" customWidth="1"/>
    <col min="10757" max="10757" width="51.125" style="9" bestFit="1" customWidth="1"/>
    <col min="10758" max="10758" width="6.25" style="9" customWidth="1"/>
    <col min="10759" max="10760" width="9.875" style="9" bestFit="1" customWidth="1"/>
    <col min="10761" max="10761" width="13.5" style="9" bestFit="1" customWidth="1"/>
    <col min="10762" max="10762" width="34.375" style="9" bestFit="1" customWidth="1"/>
    <col min="10763" max="10763" width="23.625" style="9"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4.375" style="9" bestFit="1" customWidth="1"/>
    <col min="11012" max="11012" width="13.125" style="9" bestFit="1" customWidth="1"/>
    <col min="11013" max="11013" width="51.125" style="9" bestFit="1" customWidth="1"/>
    <col min="11014" max="11014" width="6.25" style="9" customWidth="1"/>
    <col min="11015" max="11016" width="9.875" style="9" bestFit="1" customWidth="1"/>
    <col min="11017" max="11017" width="13.5" style="9" bestFit="1" customWidth="1"/>
    <col min="11018" max="11018" width="34.375" style="9" bestFit="1" customWidth="1"/>
    <col min="11019" max="11019" width="23.625" style="9"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4.375" style="9" bestFit="1" customWidth="1"/>
    <col min="11268" max="11268" width="13.125" style="9" bestFit="1" customWidth="1"/>
    <col min="11269" max="11269" width="51.125" style="9" bestFit="1" customWidth="1"/>
    <col min="11270" max="11270" width="6.25" style="9" customWidth="1"/>
    <col min="11271" max="11272" width="9.875" style="9" bestFit="1" customWidth="1"/>
    <col min="11273" max="11273" width="13.5" style="9" bestFit="1" customWidth="1"/>
    <col min="11274" max="11274" width="34.375" style="9" bestFit="1" customWidth="1"/>
    <col min="11275" max="11275" width="23.625" style="9"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4.375" style="9" bestFit="1" customWidth="1"/>
    <col min="11524" max="11524" width="13.125" style="9" bestFit="1" customWidth="1"/>
    <col min="11525" max="11525" width="51.125" style="9" bestFit="1" customWidth="1"/>
    <col min="11526" max="11526" width="6.25" style="9" customWidth="1"/>
    <col min="11527" max="11528" width="9.875" style="9" bestFit="1" customWidth="1"/>
    <col min="11529" max="11529" width="13.5" style="9" bestFit="1" customWidth="1"/>
    <col min="11530" max="11530" width="34.375" style="9" bestFit="1" customWidth="1"/>
    <col min="11531" max="11531" width="23.625" style="9"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4.375" style="9" bestFit="1" customWidth="1"/>
    <col min="11780" max="11780" width="13.125" style="9" bestFit="1" customWidth="1"/>
    <col min="11781" max="11781" width="51.125" style="9" bestFit="1" customWidth="1"/>
    <col min="11782" max="11782" width="6.25" style="9" customWidth="1"/>
    <col min="11783" max="11784" width="9.875" style="9" bestFit="1" customWidth="1"/>
    <col min="11785" max="11785" width="13.5" style="9" bestFit="1" customWidth="1"/>
    <col min="11786" max="11786" width="34.375" style="9" bestFit="1" customWidth="1"/>
    <col min="11787" max="11787" width="23.625" style="9"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4.375" style="9" bestFit="1" customWidth="1"/>
    <col min="12036" max="12036" width="13.125" style="9" bestFit="1" customWidth="1"/>
    <col min="12037" max="12037" width="51.125" style="9" bestFit="1" customWidth="1"/>
    <col min="12038" max="12038" width="6.25" style="9" customWidth="1"/>
    <col min="12039" max="12040" width="9.875" style="9" bestFit="1" customWidth="1"/>
    <col min="12041" max="12041" width="13.5" style="9" bestFit="1" customWidth="1"/>
    <col min="12042" max="12042" width="34.375" style="9" bestFit="1" customWidth="1"/>
    <col min="12043" max="12043" width="23.625" style="9"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4.375" style="9" bestFit="1" customWidth="1"/>
    <col min="12292" max="12292" width="13.125" style="9" bestFit="1" customWidth="1"/>
    <col min="12293" max="12293" width="51.125" style="9" bestFit="1" customWidth="1"/>
    <col min="12294" max="12294" width="6.25" style="9" customWidth="1"/>
    <col min="12295" max="12296" width="9.875" style="9" bestFit="1" customWidth="1"/>
    <col min="12297" max="12297" width="13.5" style="9" bestFit="1" customWidth="1"/>
    <col min="12298" max="12298" width="34.375" style="9" bestFit="1" customWidth="1"/>
    <col min="12299" max="12299" width="23.625" style="9"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4.375" style="9" bestFit="1" customWidth="1"/>
    <col min="12548" max="12548" width="13.125" style="9" bestFit="1" customWidth="1"/>
    <col min="12549" max="12549" width="51.125" style="9" bestFit="1" customWidth="1"/>
    <col min="12550" max="12550" width="6.25" style="9" customWidth="1"/>
    <col min="12551" max="12552" width="9.875" style="9" bestFit="1" customWidth="1"/>
    <col min="12553" max="12553" width="13.5" style="9" bestFit="1" customWidth="1"/>
    <col min="12554" max="12554" width="34.375" style="9" bestFit="1" customWidth="1"/>
    <col min="12555" max="12555" width="23.625" style="9"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4.375" style="9" bestFit="1" customWidth="1"/>
    <col min="12804" max="12804" width="13.125" style="9" bestFit="1" customWidth="1"/>
    <col min="12805" max="12805" width="51.125" style="9" bestFit="1" customWidth="1"/>
    <col min="12806" max="12806" width="6.25" style="9" customWidth="1"/>
    <col min="12807" max="12808" width="9.875" style="9" bestFit="1" customWidth="1"/>
    <col min="12809" max="12809" width="13.5" style="9" bestFit="1" customWidth="1"/>
    <col min="12810" max="12810" width="34.375" style="9" bestFit="1" customWidth="1"/>
    <col min="12811" max="12811" width="23.625" style="9"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4.375" style="9" bestFit="1" customWidth="1"/>
    <col min="13060" max="13060" width="13.125" style="9" bestFit="1" customWidth="1"/>
    <col min="13061" max="13061" width="51.125" style="9" bestFit="1" customWidth="1"/>
    <col min="13062" max="13062" width="6.25" style="9" customWidth="1"/>
    <col min="13063" max="13064" width="9.875" style="9" bestFit="1" customWidth="1"/>
    <col min="13065" max="13065" width="13.5" style="9" bestFit="1" customWidth="1"/>
    <col min="13066" max="13066" width="34.375" style="9" bestFit="1" customWidth="1"/>
    <col min="13067" max="13067" width="23.625" style="9"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4.375" style="9" bestFit="1" customWidth="1"/>
    <col min="13316" max="13316" width="13.125" style="9" bestFit="1" customWidth="1"/>
    <col min="13317" max="13317" width="51.125" style="9" bestFit="1" customWidth="1"/>
    <col min="13318" max="13318" width="6.25" style="9" customWidth="1"/>
    <col min="13319" max="13320" width="9.875" style="9" bestFit="1" customWidth="1"/>
    <col min="13321" max="13321" width="13.5" style="9" bestFit="1" customWidth="1"/>
    <col min="13322" max="13322" width="34.375" style="9" bestFit="1" customWidth="1"/>
    <col min="13323" max="13323" width="23.625" style="9"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4.375" style="9" bestFit="1" customWidth="1"/>
    <col min="13572" max="13572" width="13.125" style="9" bestFit="1" customWidth="1"/>
    <col min="13573" max="13573" width="51.125" style="9" bestFit="1" customWidth="1"/>
    <col min="13574" max="13574" width="6.25" style="9" customWidth="1"/>
    <col min="13575" max="13576" width="9.875" style="9" bestFit="1" customWidth="1"/>
    <col min="13577" max="13577" width="13.5" style="9" bestFit="1" customWidth="1"/>
    <col min="13578" max="13578" width="34.375" style="9" bestFit="1" customWidth="1"/>
    <col min="13579" max="13579" width="23.625" style="9"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4.375" style="9" bestFit="1" customWidth="1"/>
    <col min="13828" max="13828" width="13.125" style="9" bestFit="1" customWidth="1"/>
    <col min="13829" max="13829" width="51.125" style="9" bestFit="1" customWidth="1"/>
    <col min="13830" max="13830" width="6.25" style="9" customWidth="1"/>
    <col min="13831" max="13832" width="9.875" style="9" bestFit="1" customWidth="1"/>
    <col min="13833" max="13833" width="13.5" style="9" bestFit="1" customWidth="1"/>
    <col min="13834" max="13834" width="34.375" style="9" bestFit="1" customWidth="1"/>
    <col min="13835" max="13835" width="23.625" style="9"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4.375" style="9" bestFit="1" customWidth="1"/>
    <col min="14084" max="14084" width="13.125" style="9" bestFit="1" customWidth="1"/>
    <col min="14085" max="14085" width="51.125" style="9" bestFit="1" customWidth="1"/>
    <col min="14086" max="14086" width="6.25" style="9" customWidth="1"/>
    <col min="14087" max="14088" width="9.875" style="9" bestFit="1" customWidth="1"/>
    <col min="14089" max="14089" width="13.5" style="9" bestFit="1" customWidth="1"/>
    <col min="14090" max="14090" width="34.375" style="9" bestFit="1" customWidth="1"/>
    <col min="14091" max="14091" width="23.625" style="9"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4.375" style="9" bestFit="1" customWidth="1"/>
    <col min="14340" max="14340" width="13.125" style="9" bestFit="1" customWidth="1"/>
    <col min="14341" max="14341" width="51.125" style="9" bestFit="1" customWidth="1"/>
    <col min="14342" max="14342" width="6.25" style="9" customWidth="1"/>
    <col min="14343" max="14344" width="9.875" style="9" bestFit="1" customWidth="1"/>
    <col min="14345" max="14345" width="13.5" style="9" bestFit="1" customWidth="1"/>
    <col min="14346" max="14346" width="34.375" style="9" bestFit="1" customWidth="1"/>
    <col min="14347" max="14347" width="23.625" style="9"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4.375" style="9" bestFit="1" customWidth="1"/>
    <col min="14596" max="14596" width="13.125" style="9" bestFit="1" customWidth="1"/>
    <col min="14597" max="14597" width="51.125" style="9" bestFit="1" customWidth="1"/>
    <col min="14598" max="14598" width="6.25" style="9" customWidth="1"/>
    <col min="14599" max="14600" width="9.875" style="9" bestFit="1" customWidth="1"/>
    <col min="14601" max="14601" width="13.5" style="9" bestFit="1" customWidth="1"/>
    <col min="14602" max="14602" width="34.375" style="9" bestFit="1" customWidth="1"/>
    <col min="14603" max="14603" width="23.625" style="9"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4.375" style="9" bestFit="1" customWidth="1"/>
    <col min="14852" max="14852" width="13.125" style="9" bestFit="1" customWidth="1"/>
    <col min="14853" max="14853" width="51.125" style="9" bestFit="1" customWidth="1"/>
    <col min="14854" max="14854" width="6.25" style="9" customWidth="1"/>
    <col min="14855" max="14856" width="9.875" style="9" bestFit="1" customWidth="1"/>
    <col min="14857" max="14857" width="13.5" style="9" bestFit="1" customWidth="1"/>
    <col min="14858" max="14858" width="34.375" style="9" bestFit="1" customWidth="1"/>
    <col min="14859" max="14859" width="23.625" style="9"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4.375" style="9" bestFit="1" customWidth="1"/>
    <col min="15108" max="15108" width="13.125" style="9" bestFit="1" customWidth="1"/>
    <col min="15109" max="15109" width="51.125" style="9" bestFit="1" customWidth="1"/>
    <col min="15110" max="15110" width="6.25" style="9" customWidth="1"/>
    <col min="15111" max="15112" width="9.875" style="9" bestFit="1" customWidth="1"/>
    <col min="15113" max="15113" width="13.5" style="9" bestFit="1" customWidth="1"/>
    <col min="15114" max="15114" width="34.375" style="9" bestFit="1" customWidth="1"/>
    <col min="15115" max="15115" width="23.625" style="9"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4.375" style="9" bestFit="1" customWidth="1"/>
    <col min="15364" max="15364" width="13.125" style="9" bestFit="1" customWidth="1"/>
    <col min="15365" max="15365" width="51.125" style="9" bestFit="1" customWidth="1"/>
    <col min="15366" max="15366" width="6.25" style="9" customWidth="1"/>
    <col min="15367" max="15368" width="9.875" style="9" bestFit="1" customWidth="1"/>
    <col min="15369" max="15369" width="13.5" style="9" bestFit="1" customWidth="1"/>
    <col min="15370" max="15370" width="34.375" style="9" bestFit="1" customWidth="1"/>
    <col min="15371" max="15371" width="23.625" style="9"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4.375" style="9" bestFit="1" customWidth="1"/>
    <col min="15620" max="15620" width="13.125" style="9" bestFit="1" customWidth="1"/>
    <col min="15621" max="15621" width="51.125" style="9" bestFit="1" customWidth="1"/>
    <col min="15622" max="15622" width="6.25" style="9" customWidth="1"/>
    <col min="15623" max="15624" width="9.875" style="9" bestFit="1" customWidth="1"/>
    <col min="15625" max="15625" width="13.5" style="9" bestFit="1" customWidth="1"/>
    <col min="15626" max="15626" width="34.375" style="9" bestFit="1" customWidth="1"/>
    <col min="15627" max="15627" width="23.625" style="9"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4.375" style="9" bestFit="1" customWidth="1"/>
    <col min="15876" max="15876" width="13.125" style="9" bestFit="1" customWidth="1"/>
    <col min="15877" max="15877" width="51.125" style="9" bestFit="1" customWidth="1"/>
    <col min="15878" max="15878" width="6.25" style="9" customWidth="1"/>
    <col min="15879" max="15880" width="9.875" style="9" bestFit="1" customWidth="1"/>
    <col min="15881" max="15881" width="13.5" style="9" bestFit="1" customWidth="1"/>
    <col min="15882" max="15882" width="34.375" style="9" bestFit="1" customWidth="1"/>
    <col min="15883" max="15883" width="23.625" style="9"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4.375" style="9" bestFit="1" customWidth="1"/>
    <col min="16132" max="16132" width="13.125" style="9" bestFit="1" customWidth="1"/>
    <col min="16133" max="16133" width="51.125" style="9" bestFit="1" customWidth="1"/>
    <col min="16134" max="16134" width="6.25" style="9" customWidth="1"/>
    <col min="16135" max="16136" width="9.875" style="9" bestFit="1" customWidth="1"/>
    <col min="16137" max="16137" width="13.5" style="9" bestFit="1" customWidth="1"/>
    <col min="16138" max="16138" width="34.375" style="9" bestFit="1" customWidth="1"/>
    <col min="16139" max="16139" width="23.625" style="9"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6574</v>
      </c>
      <c r="G2" s="4" t="s">
        <v>2</v>
      </c>
      <c r="H2" s="5"/>
      <c r="I2" s="6"/>
      <c r="J2" s="7">
        <f>SUM(H:H)</f>
        <v>377845</v>
      </c>
    </row>
    <row r="3" spans="2:17" ht="20.100000000000001" customHeight="1">
      <c r="B3" s="1" t="s">
        <v>3</v>
      </c>
      <c r="C3" s="1"/>
      <c r="D3" s="1"/>
      <c r="E3" s="13" t="s">
        <v>6575</v>
      </c>
    </row>
    <row r="4" spans="2:17" ht="20.100000000000001" customHeight="1">
      <c r="B4" s="1" t="s">
        <v>5</v>
      </c>
      <c r="C4" s="1"/>
      <c r="D4" s="1"/>
      <c r="E4" s="13">
        <v>202769</v>
      </c>
      <c r="J4" s="83"/>
    </row>
    <row r="5" spans="2:17" ht="20.100000000000001" customHeight="1">
      <c r="B5" s="1" t="s">
        <v>6</v>
      </c>
      <c r="C5" s="1"/>
      <c r="D5" s="1"/>
      <c r="E5" s="16">
        <v>44595</v>
      </c>
      <c r="J5" s="83"/>
    </row>
    <row r="6" spans="2:17" ht="20.100000000000001" customHeight="1">
      <c r="B6" s="1" t="s">
        <v>7</v>
      </c>
      <c r="C6" s="1"/>
      <c r="D6" s="1"/>
      <c r="E6" s="16">
        <v>44606</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177" t="s">
        <v>14</v>
      </c>
      <c r="I9" s="18" t="s">
        <v>15</v>
      </c>
      <c r="J9" s="18" t="s">
        <v>16</v>
      </c>
      <c r="K9" s="18" t="s">
        <v>17</v>
      </c>
      <c r="L9" s="18" t="s">
        <v>18</v>
      </c>
      <c r="M9" s="30" t="s">
        <v>19</v>
      </c>
      <c r="N9" s="17" t="s">
        <v>20</v>
      </c>
      <c r="O9" s="18" t="s">
        <v>21</v>
      </c>
      <c r="P9" s="30" t="s">
        <v>22</v>
      </c>
      <c r="Q9" s="23" t="s">
        <v>23</v>
      </c>
    </row>
    <row r="10" spans="2:17" s="8" customFormat="1" ht="19.7" customHeight="1">
      <c r="B10" s="17">
        <v>1</v>
      </c>
      <c r="C10" s="33" t="s">
        <v>115</v>
      </c>
      <c r="D10" s="33" t="s">
        <v>115</v>
      </c>
      <c r="E10" s="24" t="s">
        <v>6576</v>
      </c>
      <c r="F10" s="26">
        <v>1</v>
      </c>
      <c r="G10" s="118"/>
      <c r="H10" s="1252">
        <f>F10*G10</f>
        <v>0</v>
      </c>
      <c r="I10" s="18"/>
      <c r="J10" s="24" t="s">
        <v>6576</v>
      </c>
      <c r="K10" s="18" t="s">
        <v>6501</v>
      </c>
      <c r="L10" s="18"/>
      <c r="M10" s="30"/>
      <c r="N10" s="17"/>
      <c r="O10" s="18"/>
      <c r="P10" s="30"/>
      <c r="Q10" s="23"/>
    </row>
    <row r="11" spans="2:17" s="8" customFormat="1" ht="19.7" customHeight="1">
      <c r="B11" s="17">
        <v>2</v>
      </c>
      <c r="C11" s="33" t="s">
        <v>66</v>
      </c>
      <c r="D11" s="33" t="s">
        <v>67</v>
      </c>
      <c r="E11" s="26" t="s">
        <v>6577</v>
      </c>
      <c r="F11" s="26">
        <v>1</v>
      </c>
      <c r="G11" s="118">
        <v>29640</v>
      </c>
      <c r="H11" s="1252">
        <f>F11*G11</f>
        <v>29640</v>
      </c>
      <c r="I11" s="18"/>
      <c r="J11" s="26" t="s">
        <v>6578</v>
      </c>
      <c r="K11" s="25"/>
      <c r="L11" s="17"/>
      <c r="M11" s="30">
        <v>44922</v>
      </c>
      <c r="N11" s="17"/>
      <c r="O11" s="29">
        <v>44953</v>
      </c>
      <c r="P11" s="30"/>
      <c r="Q11" s="23"/>
    </row>
    <row r="12" spans="2:17" s="8" customFormat="1" ht="19.7" customHeight="1">
      <c r="B12" s="1940" t="s">
        <v>6579</v>
      </c>
      <c r="C12" s="33" t="s">
        <v>30</v>
      </c>
      <c r="D12" s="33" t="s">
        <v>30</v>
      </c>
      <c r="E12" s="26" t="s">
        <v>6580</v>
      </c>
      <c r="F12" s="26">
        <v>1</v>
      </c>
      <c r="G12" s="118">
        <v>10912</v>
      </c>
      <c r="H12" s="1252">
        <f>F12*G12</f>
        <v>10912</v>
      </c>
      <c r="I12" s="18"/>
      <c r="J12" s="24" t="s">
        <v>6581</v>
      </c>
      <c r="K12" s="18" t="s">
        <v>6159</v>
      </c>
      <c r="L12" s="18"/>
      <c r="M12" s="30"/>
      <c r="N12" s="17"/>
      <c r="O12" s="18"/>
      <c r="P12" s="30"/>
      <c r="Q12" s="23">
        <v>44946</v>
      </c>
    </row>
    <row r="13" spans="2:17" s="8" customFormat="1" ht="19.7" customHeight="1">
      <c r="B13" s="1930"/>
      <c r="C13" s="33" t="s">
        <v>30</v>
      </c>
      <c r="D13" s="33" t="s">
        <v>30</v>
      </c>
      <c r="E13" s="26" t="s">
        <v>6582</v>
      </c>
      <c r="F13" s="26">
        <v>1</v>
      </c>
      <c r="G13" s="118">
        <v>5854</v>
      </c>
      <c r="H13" s="1252">
        <f>F13*G13</f>
        <v>5854</v>
      </c>
      <c r="I13" s="18"/>
      <c r="J13" s="24" t="s">
        <v>6583</v>
      </c>
      <c r="K13" s="18" t="s">
        <v>6159</v>
      </c>
      <c r="L13" s="18"/>
      <c r="M13" s="30"/>
      <c r="N13" s="17"/>
      <c r="O13" s="18"/>
      <c r="P13" s="30"/>
      <c r="Q13" s="23">
        <v>44946</v>
      </c>
    </row>
    <row r="14" spans="2:17" s="473" customFormat="1" ht="19.7" customHeight="1">
      <c r="B14" s="1930"/>
      <c r="C14" s="33" t="s">
        <v>119</v>
      </c>
      <c r="D14" s="33" t="s">
        <v>119</v>
      </c>
      <c r="E14" s="471" t="s">
        <v>6584</v>
      </c>
      <c r="F14" s="35">
        <v>1</v>
      </c>
      <c r="G14" s="1434">
        <v>6200</v>
      </c>
      <c r="H14" s="1941">
        <f>F14*G14</f>
        <v>6200</v>
      </c>
      <c r="I14" s="33"/>
      <c r="J14" s="471" t="s">
        <v>6584</v>
      </c>
      <c r="K14" s="42"/>
      <c r="L14" s="33"/>
      <c r="M14" s="472">
        <v>44943</v>
      </c>
      <c r="N14" s="34"/>
      <c r="O14" s="33"/>
      <c r="P14" s="472">
        <v>44942</v>
      </c>
      <c r="Q14" s="40">
        <v>44942</v>
      </c>
    </row>
    <row r="15" spans="2:17" s="8" customFormat="1" ht="19.7" customHeight="1">
      <c r="B15" s="1930"/>
      <c r="C15" s="33" t="s">
        <v>30</v>
      </c>
      <c r="D15" s="33" t="s">
        <v>30</v>
      </c>
      <c r="E15" s="26" t="s">
        <v>6585</v>
      </c>
      <c r="F15" s="26">
        <v>1</v>
      </c>
      <c r="G15" s="118">
        <v>12137</v>
      </c>
      <c r="H15" s="1252">
        <f t="shared" ref="H15:H62" si="0">F15*G15</f>
        <v>12137</v>
      </c>
      <c r="I15" s="18"/>
      <c r="J15" s="26" t="s">
        <v>6586</v>
      </c>
      <c r="K15" s="18" t="s">
        <v>6159</v>
      </c>
      <c r="L15" s="17"/>
      <c r="M15" s="30"/>
      <c r="N15" s="17"/>
      <c r="O15" s="29"/>
      <c r="P15" s="30"/>
      <c r="Q15" s="23">
        <v>44946</v>
      </c>
    </row>
    <row r="16" spans="2:17" s="8" customFormat="1" ht="19.7" customHeight="1">
      <c r="B16" s="1930"/>
      <c r="C16" s="33" t="s">
        <v>30</v>
      </c>
      <c r="D16" s="33" t="s">
        <v>30</v>
      </c>
      <c r="E16" s="26" t="s">
        <v>6587</v>
      </c>
      <c r="F16" s="26">
        <v>1</v>
      </c>
      <c r="G16" s="118">
        <v>1720</v>
      </c>
      <c r="H16" s="1252">
        <f t="shared" si="0"/>
        <v>1720</v>
      </c>
      <c r="I16" s="18"/>
      <c r="J16" s="26" t="s">
        <v>6588</v>
      </c>
      <c r="K16" s="18" t="s">
        <v>6159</v>
      </c>
      <c r="L16" s="17"/>
      <c r="M16" s="30"/>
      <c r="N16" s="17"/>
      <c r="O16" s="29"/>
      <c r="P16" s="30"/>
      <c r="Q16" s="23">
        <v>44938</v>
      </c>
    </row>
    <row r="17" spans="2:17" s="8" customFormat="1" ht="19.7" customHeight="1">
      <c r="B17" s="1930"/>
      <c r="C17" s="33" t="s">
        <v>30</v>
      </c>
      <c r="D17" s="33" t="s">
        <v>30</v>
      </c>
      <c r="E17" s="26" t="s">
        <v>2916</v>
      </c>
      <c r="F17" s="26">
        <v>2</v>
      </c>
      <c r="G17" s="118">
        <v>120</v>
      </c>
      <c r="H17" s="1252">
        <f t="shared" si="0"/>
        <v>240</v>
      </c>
      <c r="I17" s="18"/>
      <c r="J17" s="26" t="s">
        <v>6589</v>
      </c>
      <c r="K17" s="18" t="s">
        <v>6159</v>
      </c>
      <c r="L17" s="17"/>
      <c r="M17" s="30"/>
      <c r="N17" s="17"/>
      <c r="O17" s="29"/>
      <c r="P17" s="30"/>
      <c r="Q17" s="23">
        <v>44938</v>
      </c>
    </row>
    <row r="18" spans="2:17" s="8" customFormat="1" ht="19.7" customHeight="1">
      <c r="B18" s="1930"/>
      <c r="C18" s="33" t="s">
        <v>30</v>
      </c>
      <c r="D18" s="33" t="s">
        <v>30</v>
      </c>
      <c r="E18" s="26" t="s">
        <v>6590</v>
      </c>
      <c r="F18" s="26">
        <v>2</v>
      </c>
      <c r="G18" s="118">
        <v>70</v>
      </c>
      <c r="H18" s="1252">
        <f t="shared" si="0"/>
        <v>140</v>
      </c>
      <c r="I18" s="18"/>
      <c r="J18" s="26" t="s">
        <v>90</v>
      </c>
      <c r="K18" s="18" t="s">
        <v>6159</v>
      </c>
      <c r="L18" s="18"/>
      <c r="M18" s="30"/>
      <c r="N18" s="17"/>
      <c r="O18" s="18"/>
      <c r="P18" s="30"/>
      <c r="Q18" s="23">
        <v>44938</v>
      </c>
    </row>
    <row r="19" spans="2:17" s="8" customFormat="1" ht="19.7" customHeight="1">
      <c r="B19" s="1930"/>
      <c r="C19" s="33" t="s">
        <v>30</v>
      </c>
      <c r="D19" s="33" t="s">
        <v>30</v>
      </c>
      <c r="E19" s="26" t="s">
        <v>6591</v>
      </c>
      <c r="F19" s="26">
        <v>2</v>
      </c>
      <c r="G19" s="118">
        <v>119</v>
      </c>
      <c r="H19" s="1252">
        <f t="shared" si="0"/>
        <v>238</v>
      </c>
      <c r="I19" s="18"/>
      <c r="J19" s="26" t="s">
        <v>6592</v>
      </c>
      <c r="K19" s="18" t="s">
        <v>6159</v>
      </c>
      <c r="L19" s="18"/>
      <c r="M19" s="30"/>
      <c r="N19" s="17"/>
      <c r="O19" s="18"/>
      <c r="P19" s="30"/>
      <c r="Q19" s="23">
        <v>44938</v>
      </c>
    </row>
    <row r="20" spans="2:17" s="8" customFormat="1" ht="19.7" customHeight="1">
      <c r="B20" s="1930"/>
      <c r="C20" s="33" t="s">
        <v>30</v>
      </c>
      <c r="D20" s="33" t="s">
        <v>30</v>
      </c>
      <c r="E20" s="26" t="s">
        <v>48</v>
      </c>
      <c r="F20" s="26">
        <v>1</v>
      </c>
      <c r="G20" s="118">
        <v>1345</v>
      </c>
      <c r="H20" s="1252">
        <f t="shared" si="0"/>
        <v>1345</v>
      </c>
      <c r="I20" s="18"/>
      <c r="J20" s="26" t="s">
        <v>49</v>
      </c>
      <c r="K20" s="18" t="s">
        <v>6159</v>
      </c>
      <c r="L20" s="17"/>
      <c r="M20" s="30"/>
      <c r="N20" s="17"/>
      <c r="O20" s="29"/>
      <c r="P20" s="30"/>
      <c r="Q20" s="23">
        <v>44938</v>
      </c>
    </row>
    <row r="21" spans="2:17" s="8" customFormat="1" ht="19.7" customHeight="1">
      <c r="B21" s="1930"/>
      <c r="C21" s="33" t="s">
        <v>30</v>
      </c>
      <c r="D21" s="33" t="s">
        <v>30</v>
      </c>
      <c r="E21" s="26" t="s">
        <v>6593</v>
      </c>
      <c r="F21" s="26">
        <v>2</v>
      </c>
      <c r="G21" s="118">
        <v>720</v>
      </c>
      <c r="H21" s="1252">
        <f t="shared" si="0"/>
        <v>1440</v>
      </c>
      <c r="I21" s="18"/>
      <c r="J21" s="26" t="s">
        <v>6594</v>
      </c>
      <c r="K21" s="18" t="s">
        <v>6159</v>
      </c>
      <c r="L21" s="17"/>
      <c r="M21" s="30"/>
      <c r="N21" s="17"/>
      <c r="O21" s="29"/>
      <c r="P21" s="30"/>
      <c r="Q21" s="23">
        <v>44938</v>
      </c>
    </row>
    <row r="22" spans="2:17" s="8" customFormat="1" ht="19.7" customHeight="1">
      <c r="B22" s="1930"/>
      <c r="C22" s="33" t="s">
        <v>30</v>
      </c>
      <c r="D22" s="33" t="s">
        <v>30</v>
      </c>
      <c r="E22" s="26" t="s">
        <v>6595</v>
      </c>
      <c r="F22" s="26">
        <v>1</v>
      </c>
      <c r="G22" s="118">
        <v>490</v>
      </c>
      <c r="H22" s="1252">
        <f t="shared" si="0"/>
        <v>490</v>
      </c>
      <c r="I22" s="18"/>
      <c r="J22" s="26" t="s">
        <v>6596</v>
      </c>
      <c r="K22" s="18" t="s">
        <v>6159</v>
      </c>
      <c r="L22" s="17"/>
      <c r="M22" s="30"/>
      <c r="N22" s="17"/>
      <c r="O22" s="29"/>
      <c r="P22" s="30"/>
      <c r="Q22" s="23">
        <v>44938</v>
      </c>
    </row>
    <row r="23" spans="2:17" s="8" customFormat="1" ht="19.7" customHeight="1">
      <c r="B23" s="1930"/>
      <c r="C23" s="33" t="s">
        <v>30</v>
      </c>
      <c r="D23" s="33" t="s">
        <v>30</v>
      </c>
      <c r="E23" s="26" t="s">
        <v>6597</v>
      </c>
      <c r="F23" s="26">
        <v>1</v>
      </c>
      <c r="G23" s="118">
        <v>3020</v>
      </c>
      <c r="H23" s="1252">
        <f t="shared" si="0"/>
        <v>3020</v>
      </c>
      <c r="I23" s="18"/>
      <c r="J23" s="26" t="s">
        <v>6598</v>
      </c>
      <c r="K23" s="18" t="s">
        <v>6159</v>
      </c>
      <c r="L23" s="17"/>
      <c r="M23" s="30"/>
      <c r="N23" s="17"/>
      <c r="O23" s="29"/>
      <c r="P23" s="30"/>
      <c r="Q23" s="23">
        <v>44946</v>
      </c>
    </row>
    <row r="24" spans="2:17" s="8" customFormat="1" ht="19.7" customHeight="1">
      <c r="B24" s="1930"/>
      <c r="C24" s="33" t="s">
        <v>30</v>
      </c>
      <c r="D24" s="33" t="s">
        <v>30</v>
      </c>
      <c r="E24" s="26" t="s">
        <v>6599</v>
      </c>
      <c r="F24" s="26">
        <v>1</v>
      </c>
      <c r="G24" s="118">
        <v>1730</v>
      </c>
      <c r="H24" s="1252">
        <f t="shared" si="0"/>
        <v>1730</v>
      </c>
      <c r="I24" s="18"/>
      <c r="J24" s="26" t="s">
        <v>6600</v>
      </c>
      <c r="K24" s="18" t="s">
        <v>6159</v>
      </c>
      <c r="L24" s="17"/>
      <c r="M24" s="30"/>
      <c r="N24" s="17"/>
      <c r="O24" s="29"/>
      <c r="P24" s="30"/>
      <c r="Q24" s="23">
        <v>44938</v>
      </c>
    </row>
    <row r="25" spans="2:17" s="8" customFormat="1" ht="19.7" customHeight="1">
      <c r="B25" s="1930"/>
      <c r="C25" s="33" t="s">
        <v>30</v>
      </c>
      <c r="D25" s="33" t="s">
        <v>30</v>
      </c>
      <c r="E25" s="26" t="s">
        <v>50</v>
      </c>
      <c r="F25" s="26">
        <v>2</v>
      </c>
      <c r="G25" s="118">
        <v>87</v>
      </c>
      <c r="H25" s="1252">
        <f t="shared" si="0"/>
        <v>174</v>
      </c>
      <c r="I25" s="18"/>
      <c r="J25" s="26" t="s">
        <v>51</v>
      </c>
      <c r="K25" s="18" t="s">
        <v>6159</v>
      </c>
      <c r="L25" s="17"/>
      <c r="M25" s="30"/>
      <c r="N25" s="17"/>
      <c r="O25" s="29"/>
      <c r="P25" s="30"/>
      <c r="Q25" s="23">
        <v>44938</v>
      </c>
    </row>
    <row r="26" spans="2:17" s="8" customFormat="1" ht="19.7" customHeight="1">
      <c r="B26" s="1930"/>
      <c r="C26" s="33" t="s">
        <v>30</v>
      </c>
      <c r="D26" s="33" t="s">
        <v>30</v>
      </c>
      <c r="E26" s="26" t="s">
        <v>6601</v>
      </c>
      <c r="F26" s="26">
        <v>2</v>
      </c>
      <c r="G26" s="118">
        <v>180</v>
      </c>
      <c r="H26" s="1252">
        <f t="shared" si="0"/>
        <v>360</v>
      </c>
      <c r="I26" s="18"/>
      <c r="J26" s="26" t="s">
        <v>79</v>
      </c>
      <c r="K26" s="18" t="s">
        <v>6159</v>
      </c>
      <c r="L26" s="17"/>
      <c r="M26" s="30"/>
      <c r="N26" s="17"/>
      <c r="O26" s="29"/>
      <c r="P26" s="30"/>
      <c r="Q26" s="23">
        <v>44938</v>
      </c>
    </row>
    <row r="27" spans="2:17" s="8" customFormat="1" ht="19.7" customHeight="1">
      <c r="B27" s="1930"/>
      <c r="C27" s="33" t="s">
        <v>30</v>
      </c>
      <c r="D27" s="33" t="s">
        <v>30</v>
      </c>
      <c r="E27" s="26" t="s">
        <v>6602</v>
      </c>
      <c r="F27" s="26">
        <v>1</v>
      </c>
      <c r="G27" s="118">
        <v>190</v>
      </c>
      <c r="H27" s="1252">
        <f t="shared" si="0"/>
        <v>190</v>
      </c>
      <c r="I27" s="18"/>
      <c r="J27" s="26" t="s">
        <v>79</v>
      </c>
      <c r="K27" s="18" t="s">
        <v>6159</v>
      </c>
      <c r="L27" s="17"/>
      <c r="M27" s="30"/>
      <c r="N27" s="17"/>
      <c r="O27" s="29"/>
      <c r="P27" s="30"/>
      <c r="Q27" s="23">
        <v>44938</v>
      </c>
    </row>
    <row r="28" spans="2:17" s="8" customFormat="1" ht="19.7" customHeight="1">
      <c r="B28" s="1930"/>
      <c r="C28" s="33" t="s">
        <v>30</v>
      </c>
      <c r="D28" s="33" t="s">
        <v>30</v>
      </c>
      <c r="E28" s="26" t="s">
        <v>85</v>
      </c>
      <c r="F28" s="26">
        <v>2</v>
      </c>
      <c r="G28" s="118">
        <v>270</v>
      </c>
      <c r="H28" s="1252">
        <f t="shared" si="0"/>
        <v>540</v>
      </c>
      <c r="I28" s="18"/>
      <c r="J28" s="26" t="s">
        <v>86</v>
      </c>
      <c r="K28" s="18" t="s">
        <v>6159</v>
      </c>
      <c r="L28" s="17"/>
      <c r="M28" s="30"/>
      <c r="N28" s="17"/>
      <c r="O28" s="29"/>
      <c r="P28" s="30"/>
      <c r="Q28" s="23">
        <v>44938</v>
      </c>
    </row>
    <row r="29" spans="2:17" s="8" customFormat="1" ht="19.7" customHeight="1">
      <c r="B29" s="1930"/>
      <c r="C29" s="33" t="s">
        <v>66</v>
      </c>
      <c r="D29" s="33" t="s">
        <v>67</v>
      </c>
      <c r="E29" s="26" t="s">
        <v>6603</v>
      </c>
      <c r="F29" s="26">
        <v>1</v>
      </c>
      <c r="G29" s="118">
        <v>3840</v>
      </c>
      <c r="H29" s="1252">
        <f t="shared" si="0"/>
        <v>3840</v>
      </c>
      <c r="I29" s="18"/>
      <c r="J29" s="26" t="s">
        <v>6604</v>
      </c>
      <c r="K29" s="25"/>
      <c r="L29" s="17"/>
      <c r="M29" s="30">
        <v>44922</v>
      </c>
      <c r="N29" s="17"/>
      <c r="O29" s="29">
        <v>44953</v>
      </c>
      <c r="P29" s="30"/>
      <c r="Q29" s="23"/>
    </row>
    <row r="30" spans="2:17" s="8" customFormat="1" ht="19.7" customHeight="1">
      <c r="B30" s="1930"/>
      <c r="C30" s="33" t="s">
        <v>66</v>
      </c>
      <c r="D30" s="33" t="s">
        <v>67</v>
      </c>
      <c r="E30" s="26" t="s">
        <v>6605</v>
      </c>
      <c r="F30" s="26">
        <v>1</v>
      </c>
      <c r="G30" s="118">
        <v>3330</v>
      </c>
      <c r="H30" s="1252">
        <f t="shared" si="0"/>
        <v>3330</v>
      </c>
      <c r="I30" s="18"/>
      <c r="J30" s="26" t="s">
        <v>6606</v>
      </c>
      <c r="K30" s="25"/>
      <c r="L30" s="17"/>
      <c r="M30" s="30">
        <v>44922</v>
      </c>
      <c r="N30" s="17"/>
      <c r="O30" s="29">
        <v>44953</v>
      </c>
      <c r="P30" s="30"/>
      <c r="Q30" s="23"/>
    </row>
    <row r="31" spans="2:17" s="8" customFormat="1" ht="19.7" customHeight="1">
      <c r="B31" s="1930"/>
      <c r="C31" s="33" t="s">
        <v>66</v>
      </c>
      <c r="D31" s="33" t="s">
        <v>67</v>
      </c>
      <c r="E31" s="26" t="s">
        <v>6607</v>
      </c>
      <c r="F31" s="26">
        <v>1</v>
      </c>
      <c r="G31" s="118">
        <v>7490</v>
      </c>
      <c r="H31" s="1252">
        <f>F31*G31</f>
        <v>7490</v>
      </c>
      <c r="I31" s="18"/>
      <c r="J31" s="26" t="s">
        <v>6608</v>
      </c>
      <c r="K31" s="25"/>
      <c r="L31" s="17"/>
      <c r="M31" s="30">
        <v>44922</v>
      </c>
      <c r="N31" s="17"/>
      <c r="O31" s="29">
        <v>44953</v>
      </c>
      <c r="P31" s="30"/>
      <c r="Q31" s="23"/>
    </row>
    <row r="32" spans="2:17" s="8" customFormat="1" ht="19.7" customHeight="1">
      <c r="B32" s="1930"/>
      <c r="C32" s="33" t="s">
        <v>66</v>
      </c>
      <c r="D32" s="33" t="s">
        <v>67</v>
      </c>
      <c r="E32" s="26" t="s">
        <v>6609</v>
      </c>
      <c r="F32" s="26">
        <v>1</v>
      </c>
      <c r="G32" s="118">
        <v>320</v>
      </c>
      <c r="H32" s="1252">
        <f>F32*G32</f>
        <v>320</v>
      </c>
      <c r="I32" s="18"/>
      <c r="J32" s="26" t="s">
        <v>487</v>
      </c>
      <c r="K32" s="25"/>
      <c r="L32" s="17"/>
      <c r="M32" s="30">
        <v>44922</v>
      </c>
      <c r="N32" s="17"/>
      <c r="O32" s="29">
        <v>44953</v>
      </c>
      <c r="P32" s="30"/>
      <c r="Q32" s="23"/>
    </row>
    <row r="33" spans="2:17" s="8" customFormat="1" ht="19.7" customHeight="1">
      <c r="B33" s="1930"/>
      <c r="C33" s="33" t="s">
        <v>66</v>
      </c>
      <c r="D33" s="33" t="s">
        <v>67</v>
      </c>
      <c r="E33" s="26" t="s">
        <v>6610</v>
      </c>
      <c r="F33" s="26">
        <v>2</v>
      </c>
      <c r="G33" s="118">
        <v>275</v>
      </c>
      <c r="H33" s="1252">
        <f t="shared" si="0"/>
        <v>550</v>
      </c>
      <c r="I33" s="18"/>
      <c r="J33" s="26" t="s">
        <v>328</v>
      </c>
      <c r="K33" s="25"/>
      <c r="L33" s="17"/>
      <c r="M33" s="30">
        <v>44922</v>
      </c>
      <c r="N33" s="17"/>
      <c r="O33" s="29">
        <v>44953</v>
      </c>
      <c r="P33" s="30"/>
      <c r="Q33" s="23"/>
    </row>
    <row r="34" spans="2:17" s="8" customFormat="1" ht="19.7" customHeight="1">
      <c r="B34" s="1940" t="s">
        <v>6611</v>
      </c>
      <c r="C34" s="33" t="s">
        <v>30</v>
      </c>
      <c r="D34" s="33" t="s">
        <v>30</v>
      </c>
      <c r="E34" s="26" t="s">
        <v>36</v>
      </c>
      <c r="F34" s="26">
        <v>1</v>
      </c>
      <c r="G34" s="118">
        <v>532</v>
      </c>
      <c r="H34" s="1252">
        <f t="shared" si="0"/>
        <v>532</v>
      </c>
      <c r="I34" s="18"/>
      <c r="J34" s="26" t="s">
        <v>37</v>
      </c>
      <c r="K34" s="18" t="s">
        <v>6159</v>
      </c>
      <c r="L34" s="17"/>
      <c r="M34" s="30"/>
      <c r="N34" s="17"/>
      <c r="O34" s="29"/>
      <c r="P34" s="30"/>
      <c r="Q34" s="23">
        <v>44938</v>
      </c>
    </row>
    <row r="35" spans="2:17" s="8" customFormat="1" ht="19.7" customHeight="1">
      <c r="B35" s="1930"/>
      <c r="C35" s="33" t="s">
        <v>30</v>
      </c>
      <c r="D35" s="33" t="s">
        <v>30</v>
      </c>
      <c r="E35" s="26" t="s">
        <v>6612</v>
      </c>
      <c r="F35" s="26">
        <v>1</v>
      </c>
      <c r="G35" s="118">
        <v>3491</v>
      </c>
      <c r="H35" s="1252">
        <f t="shared" si="0"/>
        <v>3491</v>
      </c>
      <c r="I35" s="18"/>
      <c r="J35" s="26" t="s">
        <v>6613</v>
      </c>
      <c r="K35" s="18" t="s">
        <v>6159</v>
      </c>
      <c r="L35" s="17"/>
      <c r="M35" s="30"/>
      <c r="N35" s="17"/>
      <c r="O35" s="29"/>
      <c r="P35" s="30"/>
      <c r="Q35" s="23">
        <v>44938</v>
      </c>
    </row>
    <row r="36" spans="2:17" s="8" customFormat="1" ht="19.7" customHeight="1">
      <c r="B36" s="1930"/>
      <c r="C36" s="33" t="s">
        <v>30</v>
      </c>
      <c r="D36" s="33" t="s">
        <v>30</v>
      </c>
      <c r="E36" s="26" t="s">
        <v>38</v>
      </c>
      <c r="F36" s="26">
        <v>1</v>
      </c>
      <c r="G36" s="118">
        <v>5117</v>
      </c>
      <c r="H36" s="1252">
        <f t="shared" si="0"/>
        <v>5117</v>
      </c>
      <c r="I36" s="18"/>
      <c r="J36" s="26" t="s">
        <v>39</v>
      </c>
      <c r="K36" s="18" t="s">
        <v>6159</v>
      </c>
      <c r="L36" s="17"/>
      <c r="M36" s="30"/>
      <c r="N36" s="17"/>
      <c r="O36" s="29"/>
      <c r="P36" s="30"/>
      <c r="Q36" s="23">
        <v>44938</v>
      </c>
    </row>
    <row r="37" spans="2:17" s="8" customFormat="1" ht="19.7" customHeight="1">
      <c r="B37" s="1930"/>
      <c r="C37" s="33" t="s">
        <v>30</v>
      </c>
      <c r="D37" s="33" t="s">
        <v>30</v>
      </c>
      <c r="E37" s="26" t="s">
        <v>40</v>
      </c>
      <c r="F37" s="26">
        <v>1</v>
      </c>
      <c r="G37" s="118">
        <v>6365</v>
      </c>
      <c r="H37" s="1252">
        <f t="shared" si="0"/>
        <v>6365</v>
      </c>
      <c r="I37" s="18"/>
      <c r="J37" s="26" t="s">
        <v>41</v>
      </c>
      <c r="K37" s="18" t="s">
        <v>6159</v>
      </c>
      <c r="L37" s="17"/>
      <c r="M37" s="30"/>
      <c r="N37" s="17"/>
      <c r="O37" s="29"/>
      <c r="P37" s="30"/>
      <c r="Q37" s="23">
        <v>44938</v>
      </c>
    </row>
    <row r="38" spans="2:17" s="8" customFormat="1" ht="19.7" customHeight="1">
      <c r="B38" s="1930"/>
      <c r="C38" s="33" t="s">
        <v>30</v>
      </c>
      <c r="D38" s="33" t="s">
        <v>30</v>
      </c>
      <c r="E38" s="26" t="s">
        <v>42</v>
      </c>
      <c r="F38" s="26">
        <v>1</v>
      </c>
      <c r="G38" s="118">
        <v>251</v>
      </c>
      <c r="H38" s="1252">
        <f t="shared" si="0"/>
        <v>251</v>
      </c>
      <c r="I38" s="18"/>
      <c r="J38" s="26" t="s">
        <v>43</v>
      </c>
      <c r="K38" s="18" t="s">
        <v>6159</v>
      </c>
      <c r="L38" s="17"/>
      <c r="M38" s="30"/>
      <c r="N38" s="17"/>
      <c r="O38" s="29"/>
      <c r="P38" s="30"/>
      <c r="Q38" s="23">
        <v>44938</v>
      </c>
    </row>
    <row r="39" spans="2:17" s="8" customFormat="1" ht="19.7" customHeight="1">
      <c r="B39" s="1930"/>
      <c r="C39" s="33" t="s">
        <v>30</v>
      </c>
      <c r="D39" s="33" t="s">
        <v>30</v>
      </c>
      <c r="E39" s="26" t="s">
        <v>6614</v>
      </c>
      <c r="F39" s="26">
        <v>1</v>
      </c>
      <c r="G39" s="118">
        <v>5510</v>
      </c>
      <c r="H39" s="1252">
        <f t="shared" si="0"/>
        <v>5510</v>
      </c>
      <c r="I39" s="18"/>
      <c r="J39" s="26" t="s">
        <v>6615</v>
      </c>
      <c r="K39" s="18" t="s">
        <v>6159</v>
      </c>
      <c r="L39" s="17"/>
      <c r="M39" s="30"/>
      <c r="N39" s="17"/>
      <c r="O39" s="29"/>
      <c r="P39" s="30"/>
      <c r="Q39" s="23">
        <v>44938</v>
      </c>
    </row>
    <row r="40" spans="2:17" s="8" customFormat="1" ht="19.7" customHeight="1">
      <c r="B40" s="1940" t="s">
        <v>6616</v>
      </c>
      <c r="C40" s="33" t="s">
        <v>30</v>
      </c>
      <c r="D40" s="33" t="s">
        <v>30</v>
      </c>
      <c r="E40" s="26" t="s">
        <v>2783</v>
      </c>
      <c r="F40" s="26">
        <v>1</v>
      </c>
      <c r="G40" s="118">
        <v>72</v>
      </c>
      <c r="H40" s="1252">
        <f t="shared" si="0"/>
        <v>72</v>
      </c>
      <c r="I40" s="1673"/>
      <c r="J40" s="26" t="s">
        <v>6617</v>
      </c>
      <c r="K40" s="18" t="s">
        <v>6159</v>
      </c>
      <c r="L40" s="17"/>
      <c r="M40" s="30"/>
      <c r="N40" s="17"/>
      <c r="O40" s="29"/>
      <c r="P40" s="29"/>
      <c r="Q40" s="23">
        <v>44938</v>
      </c>
    </row>
    <row r="41" spans="2:17" s="8" customFormat="1" ht="19.7" customHeight="1">
      <c r="B41" s="1940"/>
      <c r="C41" s="33" t="s">
        <v>30</v>
      </c>
      <c r="D41" s="33" t="s">
        <v>30</v>
      </c>
      <c r="E41" s="26" t="s">
        <v>89</v>
      </c>
      <c r="F41" s="26">
        <v>2</v>
      </c>
      <c r="G41" s="118">
        <v>178</v>
      </c>
      <c r="H41" s="1252">
        <f t="shared" si="0"/>
        <v>356</v>
      </c>
      <c r="I41" s="18"/>
      <c r="J41" s="26" t="s">
        <v>90</v>
      </c>
      <c r="K41" s="18" t="s">
        <v>6159</v>
      </c>
      <c r="L41" s="17"/>
      <c r="M41" s="30"/>
      <c r="N41" s="17"/>
      <c r="O41" s="18"/>
      <c r="P41" s="30"/>
      <c r="Q41" s="23">
        <v>44938</v>
      </c>
    </row>
    <row r="42" spans="2:17" s="8" customFormat="1" ht="19.7" customHeight="1">
      <c r="B42" s="1940"/>
      <c r="C42" s="33" t="s">
        <v>30</v>
      </c>
      <c r="D42" s="33" t="s">
        <v>30</v>
      </c>
      <c r="E42" s="26" t="s">
        <v>6618</v>
      </c>
      <c r="F42" s="26">
        <v>2</v>
      </c>
      <c r="G42" s="118">
        <v>165</v>
      </c>
      <c r="H42" s="1252">
        <f t="shared" si="0"/>
        <v>330</v>
      </c>
      <c r="I42" s="18"/>
      <c r="J42" s="26" t="s">
        <v>6619</v>
      </c>
      <c r="K42" s="18" t="s">
        <v>6159</v>
      </c>
      <c r="L42" s="17"/>
      <c r="M42" s="30"/>
      <c r="N42" s="17"/>
      <c r="O42" s="18"/>
      <c r="P42" s="30"/>
      <c r="Q42" s="23">
        <v>44938</v>
      </c>
    </row>
    <row r="43" spans="2:17" s="8" customFormat="1" ht="19.7" customHeight="1">
      <c r="B43" s="1940"/>
      <c r="C43" s="33" t="s">
        <v>30</v>
      </c>
      <c r="D43" s="33" t="s">
        <v>30</v>
      </c>
      <c r="E43" s="26" t="s">
        <v>87</v>
      </c>
      <c r="F43" s="26">
        <v>2</v>
      </c>
      <c r="G43" s="118">
        <v>51</v>
      </c>
      <c r="H43" s="1252">
        <f t="shared" si="0"/>
        <v>102</v>
      </c>
      <c r="I43" s="18"/>
      <c r="J43" s="26" t="s">
        <v>88</v>
      </c>
      <c r="K43" s="18" t="s">
        <v>6159</v>
      </c>
      <c r="L43" s="17"/>
      <c r="M43" s="30"/>
      <c r="N43" s="17"/>
      <c r="O43" s="29"/>
      <c r="P43" s="30"/>
      <c r="Q43" s="23">
        <v>44938</v>
      </c>
    </row>
    <row r="44" spans="2:17" s="8" customFormat="1" ht="20.25" customHeight="1">
      <c r="B44" s="1940"/>
      <c r="C44" s="33" t="s">
        <v>30</v>
      </c>
      <c r="D44" s="33" t="s">
        <v>30</v>
      </c>
      <c r="E44" s="26" t="s">
        <v>72</v>
      </c>
      <c r="F44" s="26">
        <v>1</v>
      </c>
      <c r="G44" s="118">
        <v>5140</v>
      </c>
      <c r="H44" s="1252">
        <f t="shared" si="0"/>
        <v>5140</v>
      </c>
      <c r="I44" s="18"/>
      <c r="J44" s="26" t="s">
        <v>73</v>
      </c>
      <c r="K44" s="18" t="s">
        <v>6159</v>
      </c>
      <c r="L44" s="17"/>
      <c r="M44" s="30"/>
      <c r="N44" s="17"/>
      <c r="O44" s="29"/>
      <c r="P44" s="30"/>
      <c r="Q44" s="23">
        <v>44938</v>
      </c>
    </row>
    <row r="45" spans="2:17" s="8" customFormat="1" ht="19.7" customHeight="1">
      <c r="B45" s="1940"/>
      <c r="C45" s="33" t="s">
        <v>30</v>
      </c>
      <c r="D45" s="33" t="s">
        <v>30</v>
      </c>
      <c r="E45" s="26" t="s">
        <v>6620</v>
      </c>
      <c r="F45" s="26">
        <v>1</v>
      </c>
      <c r="G45" s="118">
        <v>3090</v>
      </c>
      <c r="H45" s="1252">
        <f t="shared" si="0"/>
        <v>3090</v>
      </c>
      <c r="I45" s="18"/>
      <c r="J45" s="35" t="s">
        <v>6621</v>
      </c>
      <c r="K45" s="18" t="s">
        <v>6159</v>
      </c>
      <c r="L45" s="17"/>
      <c r="M45" s="30"/>
      <c r="N45" s="17"/>
      <c r="O45" s="29"/>
      <c r="P45" s="30"/>
      <c r="Q45" s="23">
        <v>44938</v>
      </c>
    </row>
    <row r="46" spans="2:17" ht="19.5" customHeight="1">
      <c r="B46" s="1940"/>
      <c r="C46" s="33" t="s">
        <v>30</v>
      </c>
      <c r="D46" s="33" t="s">
        <v>30</v>
      </c>
      <c r="E46" s="26" t="s">
        <v>6622</v>
      </c>
      <c r="F46" s="26">
        <v>1</v>
      </c>
      <c r="G46" s="118">
        <v>3700</v>
      </c>
      <c r="H46" s="1252">
        <f t="shared" si="0"/>
        <v>3700</v>
      </c>
      <c r="I46" s="27"/>
      <c r="J46" s="26" t="s">
        <v>6623</v>
      </c>
      <c r="K46" s="18" t="s">
        <v>6159</v>
      </c>
      <c r="L46" s="18"/>
      <c r="M46" s="30"/>
      <c r="N46" s="17"/>
      <c r="O46" s="29"/>
      <c r="P46" s="30"/>
      <c r="Q46" s="23">
        <v>44938</v>
      </c>
    </row>
    <row r="47" spans="2:17" s="8" customFormat="1" ht="19.7" customHeight="1">
      <c r="B47" s="1940"/>
      <c r="C47" s="33" t="s">
        <v>30</v>
      </c>
      <c r="D47" s="33" t="s">
        <v>30</v>
      </c>
      <c r="E47" s="26" t="s">
        <v>6624</v>
      </c>
      <c r="F47" s="26">
        <v>1</v>
      </c>
      <c r="G47" s="118">
        <v>4070</v>
      </c>
      <c r="H47" s="1252">
        <f t="shared" si="0"/>
        <v>4070</v>
      </c>
      <c r="I47" s="18"/>
      <c r="J47" s="35" t="s">
        <v>6625</v>
      </c>
      <c r="K47" s="18" t="s">
        <v>6159</v>
      </c>
      <c r="L47" s="17"/>
      <c r="M47" s="30"/>
      <c r="N47" s="17"/>
      <c r="O47" s="29"/>
      <c r="P47" s="30"/>
      <c r="Q47" s="23">
        <v>44938</v>
      </c>
    </row>
    <row r="48" spans="2:17" ht="19.5" customHeight="1">
      <c r="B48" s="1940"/>
      <c r="C48" s="33" t="s">
        <v>30</v>
      </c>
      <c r="D48" s="33" t="s">
        <v>30</v>
      </c>
      <c r="E48" s="26" t="s">
        <v>6626</v>
      </c>
      <c r="F48" s="26">
        <v>1</v>
      </c>
      <c r="G48" s="118">
        <v>2050</v>
      </c>
      <c r="H48" s="1252">
        <f t="shared" si="0"/>
        <v>2050</v>
      </c>
      <c r="I48" s="27"/>
      <c r="J48" s="26" t="s">
        <v>6627</v>
      </c>
      <c r="K48" s="18" t="s">
        <v>6159</v>
      </c>
      <c r="L48" s="18"/>
      <c r="M48" s="30"/>
      <c r="N48" s="17"/>
      <c r="O48" s="29"/>
      <c r="P48" s="30"/>
      <c r="Q48" s="23">
        <v>44938</v>
      </c>
    </row>
    <row r="49" spans="2:17" ht="19.5" customHeight="1">
      <c r="B49" s="1940"/>
      <c r="C49" s="33" t="s">
        <v>5821</v>
      </c>
      <c r="D49" s="33" t="s">
        <v>188</v>
      </c>
      <c r="E49" s="35" t="s">
        <v>6536</v>
      </c>
      <c r="F49" s="26">
        <v>1</v>
      </c>
      <c r="G49" s="118">
        <v>2000</v>
      </c>
      <c r="H49" s="1252">
        <f>F49*G49</f>
        <v>2000</v>
      </c>
      <c r="I49" s="27"/>
      <c r="J49" s="26" t="s">
        <v>6628</v>
      </c>
      <c r="K49" s="25"/>
      <c r="L49" s="18"/>
      <c r="M49" s="30">
        <v>44922</v>
      </c>
      <c r="N49" s="17"/>
      <c r="O49" s="29">
        <v>44953</v>
      </c>
      <c r="P49" s="30"/>
      <c r="Q49" s="23">
        <v>44936</v>
      </c>
    </row>
    <row r="50" spans="2:17" ht="19.5" customHeight="1">
      <c r="B50" s="1940"/>
      <c r="C50" s="18" t="s">
        <v>30</v>
      </c>
      <c r="D50" s="18" t="s">
        <v>30</v>
      </c>
      <c r="E50" s="26" t="s">
        <v>6629</v>
      </c>
      <c r="F50" s="26">
        <v>2</v>
      </c>
      <c r="G50" s="26">
        <v>207</v>
      </c>
      <c r="H50" s="1252">
        <f>F50*G50</f>
        <v>414</v>
      </c>
      <c r="I50" s="27"/>
      <c r="J50" s="26" t="s">
        <v>6630</v>
      </c>
      <c r="K50" s="18"/>
      <c r="L50" s="18"/>
      <c r="M50" s="30">
        <v>44953</v>
      </c>
      <c r="N50" s="17"/>
      <c r="O50" s="29"/>
      <c r="P50" s="30">
        <v>44956</v>
      </c>
      <c r="Q50" s="23">
        <v>44956</v>
      </c>
    </row>
    <row r="51" spans="2:17" ht="19.5" customHeight="1">
      <c r="B51" s="1940"/>
      <c r="C51" s="18" t="s">
        <v>30</v>
      </c>
      <c r="D51" s="18" t="s">
        <v>30</v>
      </c>
      <c r="E51" s="26" t="s">
        <v>6631</v>
      </c>
      <c r="F51" s="26">
        <v>4</v>
      </c>
      <c r="G51" s="26">
        <v>76</v>
      </c>
      <c r="H51" s="1252">
        <f>F51*G51</f>
        <v>304</v>
      </c>
      <c r="I51" s="27"/>
      <c r="J51" s="26" t="s">
        <v>5921</v>
      </c>
      <c r="K51" s="18"/>
      <c r="L51" s="18"/>
      <c r="M51" s="30">
        <v>44953</v>
      </c>
      <c r="N51" s="17"/>
      <c r="O51" s="29"/>
      <c r="P51" s="30">
        <v>44956</v>
      </c>
      <c r="Q51" s="23">
        <v>44956</v>
      </c>
    </row>
    <row r="52" spans="2:17" ht="19.5" customHeight="1">
      <c r="B52" s="1940"/>
      <c r="C52" s="18" t="s">
        <v>30</v>
      </c>
      <c r="D52" s="18" t="s">
        <v>30</v>
      </c>
      <c r="E52" s="26" t="s">
        <v>6632</v>
      </c>
      <c r="F52" s="26">
        <v>1</v>
      </c>
      <c r="G52" s="26">
        <v>90</v>
      </c>
      <c r="H52" s="1252">
        <f>F52*G52</f>
        <v>90</v>
      </c>
      <c r="I52" s="27"/>
      <c r="J52" s="26" t="s">
        <v>6633</v>
      </c>
      <c r="K52" s="25"/>
      <c r="L52" s="18"/>
      <c r="M52" s="30">
        <v>44953</v>
      </c>
      <c r="N52" s="17"/>
      <c r="O52" s="29"/>
      <c r="P52" s="30">
        <v>44956</v>
      </c>
      <c r="Q52" s="23">
        <v>44956</v>
      </c>
    </row>
    <row r="53" spans="2:17" s="8" customFormat="1" ht="19.7" customHeight="1">
      <c r="B53" s="329">
        <v>6</v>
      </c>
      <c r="C53" s="18" t="s">
        <v>115</v>
      </c>
      <c r="D53" s="18" t="s">
        <v>115</v>
      </c>
      <c r="E53" s="24" t="s">
        <v>6634</v>
      </c>
      <c r="F53" s="26">
        <v>1</v>
      </c>
      <c r="G53" s="118"/>
      <c r="H53" s="1252">
        <f>F53*G53</f>
        <v>0</v>
      </c>
      <c r="I53" s="18"/>
      <c r="J53" s="26"/>
      <c r="K53" s="18"/>
      <c r="L53" s="18"/>
      <c r="M53" s="30"/>
      <c r="N53" s="17"/>
      <c r="O53" s="18"/>
      <c r="P53" s="30"/>
      <c r="Q53" s="23"/>
    </row>
    <row r="54" spans="2:17" s="8" customFormat="1" ht="19.7" customHeight="1">
      <c r="B54" s="329">
        <v>7</v>
      </c>
      <c r="C54" s="33" t="s">
        <v>115</v>
      </c>
      <c r="D54" s="33" t="s">
        <v>115</v>
      </c>
      <c r="E54" s="24" t="s">
        <v>6635</v>
      </c>
      <c r="F54" s="26"/>
      <c r="G54" s="118"/>
      <c r="H54" s="1252"/>
      <c r="I54" s="18"/>
      <c r="J54" s="26"/>
      <c r="K54" s="18"/>
      <c r="L54" s="18"/>
      <c r="M54" s="30"/>
      <c r="N54" s="17"/>
      <c r="O54" s="18"/>
      <c r="P54" s="30"/>
      <c r="Q54" s="23"/>
    </row>
    <row r="55" spans="2:17" s="8" customFormat="1" ht="19.7" customHeight="1">
      <c r="B55" s="1942">
        <v>8</v>
      </c>
      <c r="C55" s="18" t="s">
        <v>30</v>
      </c>
      <c r="D55" s="18" t="s">
        <v>30</v>
      </c>
      <c r="E55" s="26" t="s">
        <v>2787</v>
      </c>
      <c r="F55" s="26">
        <v>1</v>
      </c>
      <c r="G55" s="26">
        <v>1536</v>
      </c>
      <c r="H55" s="1252">
        <f>F55*G55</f>
        <v>1536</v>
      </c>
      <c r="I55" s="18"/>
      <c r="J55" s="26" t="s">
        <v>6235</v>
      </c>
      <c r="K55" s="18" t="s">
        <v>6159</v>
      </c>
      <c r="L55" s="17"/>
      <c r="M55" s="30">
        <v>44922</v>
      </c>
      <c r="N55" s="17"/>
      <c r="O55" s="29"/>
      <c r="P55" s="30">
        <v>44573</v>
      </c>
      <c r="Q55" s="23">
        <v>44938</v>
      </c>
    </row>
    <row r="56" spans="2:17" ht="19.5" customHeight="1">
      <c r="B56" s="1903"/>
      <c r="C56" s="18" t="s">
        <v>30</v>
      </c>
      <c r="D56" s="18" t="s">
        <v>30</v>
      </c>
      <c r="E56" s="26" t="s">
        <v>2789</v>
      </c>
      <c r="F56" s="26">
        <v>1</v>
      </c>
      <c r="G56" s="26">
        <v>1488</v>
      </c>
      <c r="H56" s="1252">
        <f>F56*G56</f>
        <v>1488</v>
      </c>
      <c r="I56" s="27"/>
      <c r="J56" s="26" t="s">
        <v>6235</v>
      </c>
      <c r="K56" s="18" t="s">
        <v>6159</v>
      </c>
      <c r="L56" s="18"/>
      <c r="M56" s="30">
        <v>44922</v>
      </c>
      <c r="N56" s="17"/>
      <c r="O56" s="29"/>
      <c r="P56" s="30">
        <v>44573</v>
      </c>
      <c r="Q56" s="23">
        <v>44938</v>
      </c>
    </row>
    <row r="57" spans="2:17" s="8" customFormat="1" ht="19.7" customHeight="1">
      <c r="B57" s="1903"/>
      <c r="C57" s="18" t="s">
        <v>30</v>
      </c>
      <c r="D57" s="18" t="s">
        <v>30</v>
      </c>
      <c r="E57" s="26" t="s">
        <v>2791</v>
      </c>
      <c r="F57" s="26">
        <v>1</v>
      </c>
      <c r="G57" s="26">
        <v>1312</v>
      </c>
      <c r="H57" s="1252">
        <f>F57*G57</f>
        <v>1312</v>
      </c>
      <c r="I57" s="18"/>
      <c r="J57" s="26" t="s">
        <v>6235</v>
      </c>
      <c r="K57" s="18" t="s">
        <v>6159</v>
      </c>
      <c r="L57" s="17"/>
      <c r="M57" s="30">
        <v>44922</v>
      </c>
      <c r="N57" s="17"/>
      <c r="O57" s="29"/>
      <c r="P57" s="30">
        <v>44573</v>
      </c>
      <c r="Q57" s="23">
        <v>44938</v>
      </c>
    </row>
    <row r="58" spans="2:17" ht="19.5" customHeight="1">
      <c r="B58" s="1903"/>
      <c r="C58" s="18" t="s">
        <v>30</v>
      </c>
      <c r="D58" s="18" t="s">
        <v>30</v>
      </c>
      <c r="E58" s="26" t="s">
        <v>2793</v>
      </c>
      <c r="F58" s="26">
        <v>1</v>
      </c>
      <c r="G58" s="26">
        <v>930</v>
      </c>
      <c r="H58" s="1252">
        <f>F58*G58</f>
        <v>930</v>
      </c>
      <c r="I58" s="27"/>
      <c r="J58" s="26" t="s">
        <v>6636</v>
      </c>
      <c r="K58" s="18" t="s">
        <v>6159</v>
      </c>
      <c r="L58" s="18"/>
      <c r="M58" s="30">
        <v>44922</v>
      </c>
      <c r="N58" s="17"/>
      <c r="O58" s="29"/>
      <c r="P58" s="30">
        <v>44573</v>
      </c>
      <c r="Q58" s="23">
        <v>44938</v>
      </c>
    </row>
    <row r="59" spans="2:17" ht="19.5" customHeight="1">
      <c r="B59" s="1905"/>
      <c r="C59" s="18" t="s">
        <v>30</v>
      </c>
      <c r="D59" s="18" t="s">
        <v>30</v>
      </c>
      <c r="E59" s="26" t="s">
        <v>2795</v>
      </c>
      <c r="F59" s="26">
        <v>1</v>
      </c>
      <c r="G59" s="26">
        <v>750</v>
      </c>
      <c r="H59" s="1252">
        <f>F59*G59</f>
        <v>750</v>
      </c>
      <c r="I59" s="27"/>
      <c r="J59" s="26" t="s">
        <v>6637</v>
      </c>
      <c r="K59" s="18" t="s">
        <v>6159</v>
      </c>
      <c r="L59" s="18"/>
      <c r="M59" s="30">
        <v>44922</v>
      </c>
      <c r="N59" s="17"/>
      <c r="O59" s="29"/>
      <c r="P59" s="30">
        <v>44573</v>
      </c>
      <c r="Q59" s="23">
        <v>44938</v>
      </c>
    </row>
    <row r="60" spans="2:17" s="8" customFormat="1" ht="19.7" customHeight="1">
      <c r="B60" s="1848" t="s">
        <v>6638</v>
      </c>
      <c r="C60" s="33" t="s">
        <v>115</v>
      </c>
      <c r="D60" s="33" t="s">
        <v>115</v>
      </c>
      <c r="E60" s="471" t="s">
        <v>116</v>
      </c>
      <c r="F60" s="26">
        <v>30</v>
      </c>
      <c r="G60" s="118">
        <v>5000</v>
      </c>
      <c r="H60" s="1252">
        <f t="shared" si="0"/>
        <v>150000</v>
      </c>
      <c r="I60" s="18"/>
      <c r="J60" s="26"/>
      <c r="K60" s="18"/>
      <c r="L60" s="17"/>
      <c r="M60" s="30"/>
      <c r="N60" s="17"/>
      <c r="O60" s="29"/>
      <c r="P60" s="30"/>
      <c r="Q60" s="23"/>
    </row>
    <row r="61" spans="2:17" s="8" customFormat="1" ht="19.7" customHeight="1">
      <c r="B61" s="1903"/>
      <c r="C61" s="33" t="s">
        <v>115</v>
      </c>
      <c r="D61" s="33" t="s">
        <v>115</v>
      </c>
      <c r="E61" s="471" t="s">
        <v>5642</v>
      </c>
      <c r="F61" s="26">
        <v>15</v>
      </c>
      <c r="G61" s="118">
        <v>5000</v>
      </c>
      <c r="H61" s="1252">
        <f t="shared" si="0"/>
        <v>75000</v>
      </c>
      <c r="I61" s="18"/>
      <c r="J61" s="24"/>
      <c r="K61" s="18"/>
      <c r="L61" s="17"/>
      <c r="M61" s="30"/>
      <c r="N61" s="17"/>
      <c r="O61" s="29"/>
      <c r="P61" s="30"/>
      <c r="Q61" s="23"/>
    </row>
    <row r="62" spans="2:17" s="1002" customFormat="1" ht="19.7" customHeight="1">
      <c r="B62" s="433">
        <v>3</v>
      </c>
      <c r="C62" s="433" t="s">
        <v>30</v>
      </c>
      <c r="D62" s="433" t="s">
        <v>30</v>
      </c>
      <c r="E62" s="1943" t="s">
        <v>6639</v>
      </c>
      <c r="F62" s="1001">
        <v>1</v>
      </c>
      <c r="G62" s="1944">
        <v>11945</v>
      </c>
      <c r="H62" s="1945">
        <f t="shared" si="0"/>
        <v>11945</v>
      </c>
      <c r="I62" s="433"/>
      <c r="J62" s="1328" t="s">
        <v>6640</v>
      </c>
      <c r="K62" s="433" t="s">
        <v>6159</v>
      </c>
      <c r="L62" s="997"/>
      <c r="M62" s="139">
        <v>44972</v>
      </c>
      <c r="N62" s="997"/>
      <c r="O62" s="1901"/>
      <c r="P62" s="1901"/>
      <c r="Q62" s="727"/>
    </row>
  </sheetData>
  <autoFilter ref="B9:O9" xr:uid="{99DD866B-BC75-4445-A842-C9E11C7AABC9}">
    <sortState xmlns:xlrd2="http://schemas.microsoft.com/office/spreadsheetml/2017/richdata2" ref="B10:O9">
      <sortCondition descending="1" ref="K9"/>
    </sortState>
  </autoFilter>
  <mergeCells count="11">
    <mergeCell ref="B12:B33"/>
    <mergeCell ref="B34:B39"/>
    <mergeCell ref="B40:B52"/>
    <mergeCell ref="B55:B59"/>
    <mergeCell ref="B60:B61"/>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9FEC8-76F9-491C-9EBF-076B23F996FA}">
  <dimension ref="A3:B7"/>
  <sheetViews>
    <sheetView view="pageBreakPreview" zoomScale="130" zoomScaleNormal="100" zoomScaleSheetLayoutView="130" workbookViewId="0">
      <selection activeCell="C17" sqref="C17"/>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3" spans="1:2">
      <c r="A3" s="73" t="s">
        <v>0</v>
      </c>
      <c r="B3" s="2" t="s">
        <v>6574</v>
      </c>
    </row>
    <row r="4" spans="1:2">
      <c r="A4" s="73" t="s">
        <v>3</v>
      </c>
      <c r="B4" s="13" t="s">
        <v>6575</v>
      </c>
    </row>
    <row r="5" spans="1:2">
      <c r="A5" s="73" t="s">
        <v>5</v>
      </c>
      <c r="B5" s="13">
        <v>202769</v>
      </c>
    </row>
    <row r="6" spans="1:2">
      <c r="A6" s="73" t="s">
        <v>6</v>
      </c>
      <c r="B6" s="16">
        <v>44595</v>
      </c>
    </row>
    <row r="7" spans="1:2">
      <c r="A7" s="73" t="s">
        <v>7</v>
      </c>
      <c r="B7" s="16"/>
    </row>
  </sheetData>
  <phoneticPr fontId="3"/>
  <pageMargins left="0.7" right="0.7" top="0.75" bottom="0.75" header="0.3" footer="0.3"/>
  <pageSetup paperSize="9" scale="378" orientation="landscape"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15001-B89F-479E-AB48-ED69BFF7E0E1}">
  <dimension ref="B2:R45"/>
  <sheetViews>
    <sheetView zoomScale="70" zoomScaleNormal="70" workbookViewId="0">
      <pane xSplit="10" ySplit="9" topLeftCell="K22" activePane="bottomRight" state="frozen"/>
      <selection pane="topRight" activeCell="K1" sqref="K1"/>
      <selection pane="bottomLeft" activeCell="A9" sqref="A9"/>
      <selection pane="bottomRight" activeCell="R38" sqref="R38:R39"/>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13" style="10" bestFit="1" customWidth="1"/>
    <col min="10" max="10" width="29.5" style="9" customWidth="1"/>
    <col min="11" max="11" width="22.375" style="9"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1" customWidth="1"/>
    <col min="18" max="18" width="12.875" style="9" customWidth="1"/>
    <col min="19"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13" style="9" bestFit="1"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274" width="12.875" style="9" customWidth="1"/>
    <col min="275"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13" style="9" bestFit="1"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530" width="12.875" style="9" customWidth="1"/>
    <col min="531"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13" style="9" bestFit="1"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786" width="12.875" style="9" customWidth="1"/>
    <col min="787"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13" style="9" bestFit="1"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042" width="12.875" style="9" customWidth="1"/>
    <col min="1043"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13" style="9" bestFit="1"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298" width="12.875" style="9" customWidth="1"/>
    <col min="1299"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13" style="9" bestFit="1"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554" width="12.875" style="9" customWidth="1"/>
    <col min="1555"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13" style="9" bestFit="1"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1810" width="12.875" style="9" customWidth="1"/>
    <col min="1811"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13" style="9" bestFit="1"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066" width="12.875" style="9" customWidth="1"/>
    <col min="2067"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13" style="9" bestFit="1"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322" width="12.875" style="9" customWidth="1"/>
    <col min="2323"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13" style="9" bestFit="1"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578" width="12.875" style="9" customWidth="1"/>
    <col min="2579"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13" style="9" bestFit="1"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2834" width="12.875" style="9" customWidth="1"/>
    <col min="2835"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13" style="9" bestFit="1"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090" width="12.875" style="9" customWidth="1"/>
    <col min="3091"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13" style="9" bestFit="1"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346" width="12.875" style="9" customWidth="1"/>
    <col min="3347"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13" style="9" bestFit="1"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602" width="12.875" style="9" customWidth="1"/>
    <col min="3603"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13" style="9" bestFit="1"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3858" width="12.875" style="9" customWidth="1"/>
    <col min="3859"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13" style="9" bestFit="1"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114" width="12.875" style="9" customWidth="1"/>
    <col min="4115"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13" style="9" bestFit="1"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370" width="12.875" style="9" customWidth="1"/>
    <col min="4371"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13" style="9" bestFit="1"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626" width="12.875" style="9" customWidth="1"/>
    <col min="4627"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13" style="9" bestFit="1"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4882" width="12.875" style="9" customWidth="1"/>
    <col min="4883"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13" style="9" bestFit="1"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138" width="12.875" style="9" customWidth="1"/>
    <col min="5139"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13" style="9" bestFit="1"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394" width="12.875" style="9" customWidth="1"/>
    <col min="5395"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13" style="9" bestFit="1"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650" width="12.875" style="9" customWidth="1"/>
    <col min="5651"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13" style="9" bestFit="1"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5906" width="12.875" style="9" customWidth="1"/>
    <col min="5907"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13" style="9" bestFit="1"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162" width="12.875" style="9" customWidth="1"/>
    <col min="6163"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13" style="9" bestFit="1"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418" width="12.875" style="9" customWidth="1"/>
    <col min="6419"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13" style="9" bestFit="1"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674" width="12.875" style="9" customWidth="1"/>
    <col min="6675"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13" style="9" bestFit="1"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6930" width="12.875" style="9" customWidth="1"/>
    <col min="6931"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13" style="9" bestFit="1"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186" width="12.875" style="9" customWidth="1"/>
    <col min="7187"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13" style="9" bestFit="1"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442" width="12.875" style="9" customWidth="1"/>
    <col min="7443"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13" style="9" bestFit="1"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698" width="12.875" style="9" customWidth="1"/>
    <col min="7699"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13" style="9" bestFit="1"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7954" width="12.875" style="9" customWidth="1"/>
    <col min="7955"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13" style="9" bestFit="1"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210" width="12.875" style="9" customWidth="1"/>
    <col min="8211"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13" style="9" bestFit="1"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466" width="12.875" style="9" customWidth="1"/>
    <col min="8467"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13" style="9" bestFit="1"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722" width="12.875" style="9" customWidth="1"/>
    <col min="8723"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13" style="9" bestFit="1"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8978" width="12.875" style="9" customWidth="1"/>
    <col min="8979"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13" style="9" bestFit="1"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234" width="12.875" style="9" customWidth="1"/>
    <col min="9235"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13" style="9" bestFit="1"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490" width="12.875" style="9" customWidth="1"/>
    <col min="9491"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13" style="9" bestFit="1"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746" width="12.875" style="9" customWidth="1"/>
    <col min="9747"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13" style="9" bestFit="1"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002" width="12.875" style="9" customWidth="1"/>
    <col min="10003"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13" style="9" bestFit="1"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258" width="12.875" style="9" customWidth="1"/>
    <col min="10259"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13" style="9" bestFit="1"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514" width="12.875" style="9" customWidth="1"/>
    <col min="10515"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13" style="9" bestFit="1"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0770" width="12.875" style="9" customWidth="1"/>
    <col min="10771"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13" style="9" bestFit="1"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026" width="12.875" style="9" customWidth="1"/>
    <col min="11027"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13" style="9" bestFit="1"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282" width="12.875" style="9" customWidth="1"/>
    <col min="11283"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13" style="9" bestFit="1"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538" width="12.875" style="9" customWidth="1"/>
    <col min="11539"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13" style="9" bestFit="1"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1794" width="12.875" style="9" customWidth="1"/>
    <col min="11795"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13" style="9" bestFit="1"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050" width="12.875" style="9" customWidth="1"/>
    <col min="12051"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13" style="9" bestFit="1"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306" width="12.875" style="9" customWidth="1"/>
    <col min="12307"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13" style="9" bestFit="1"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562" width="12.875" style="9" customWidth="1"/>
    <col min="12563"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13" style="9" bestFit="1"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2818" width="12.875" style="9" customWidth="1"/>
    <col min="12819"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13" style="9" bestFit="1"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074" width="12.875" style="9" customWidth="1"/>
    <col min="13075"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13" style="9" bestFit="1"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330" width="12.875" style="9" customWidth="1"/>
    <col min="13331"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13" style="9" bestFit="1"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586" width="12.875" style="9" customWidth="1"/>
    <col min="13587"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13" style="9" bestFit="1"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3842" width="12.875" style="9" customWidth="1"/>
    <col min="13843"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13" style="9" bestFit="1"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098" width="12.875" style="9" customWidth="1"/>
    <col min="14099"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13" style="9" bestFit="1"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354" width="12.875" style="9" customWidth="1"/>
    <col min="14355"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13" style="9" bestFit="1"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610" width="12.875" style="9" customWidth="1"/>
    <col min="14611"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13" style="9" bestFit="1"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4866" width="12.875" style="9" customWidth="1"/>
    <col min="14867"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13" style="9" bestFit="1"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122" width="12.875" style="9" customWidth="1"/>
    <col min="15123"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13" style="9" bestFit="1"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378" width="12.875" style="9" customWidth="1"/>
    <col min="15379"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13" style="9" bestFit="1"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634" width="12.875" style="9" customWidth="1"/>
    <col min="15635"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13" style="9" bestFit="1"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5890" width="12.875" style="9" customWidth="1"/>
    <col min="15891"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13" style="9" bestFit="1"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146" width="12.875" style="9" customWidth="1"/>
    <col min="16147" max="16384" width="9" style="9"/>
  </cols>
  <sheetData>
    <row r="2" spans="2:17" ht="20.100000000000001" customHeight="1">
      <c r="B2" s="1" t="s">
        <v>0</v>
      </c>
      <c r="C2" s="1"/>
      <c r="D2" s="1"/>
      <c r="E2" s="2" t="s">
        <v>6641</v>
      </c>
      <c r="G2" s="4" t="s">
        <v>2</v>
      </c>
      <c r="H2" s="5"/>
      <c r="I2" s="6"/>
      <c r="J2" s="7">
        <f>SUM(H:H)</f>
        <v>391971</v>
      </c>
    </row>
    <row r="3" spans="2:17" ht="20.100000000000001" customHeight="1">
      <c r="B3" s="1" t="s">
        <v>3</v>
      </c>
      <c r="C3" s="1"/>
      <c r="D3" s="1"/>
      <c r="E3" s="13" t="s">
        <v>6642</v>
      </c>
    </row>
    <row r="4" spans="2:17" ht="20.100000000000001" customHeight="1">
      <c r="B4" s="1" t="s">
        <v>5</v>
      </c>
      <c r="C4" s="1"/>
      <c r="D4" s="1"/>
      <c r="E4" s="13">
        <v>202853</v>
      </c>
      <c r="J4" s="83"/>
    </row>
    <row r="5" spans="2:17" ht="20.100000000000001" customHeight="1">
      <c r="B5" s="1" t="s">
        <v>6</v>
      </c>
      <c r="C5" s="1"/>
      <c r="D5" s="1"/>
      <c r="E5" s="16"/>
      <c r="J5" s="83"/>
    </row>
    <row r="6" spans="2:17" ht="20.100000000000001" customHeight="1">
      <c r="B6" s="1" t="s">
        <v>7</v>
      </c>
      <c r="C6" s="1"/>
      <c r="D6" s="1"/>
      <c r="E6" s="16"/>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942">
        <v>1</v>
      </c>
      <c r="C10" s="17" t="s">
        <v>30</v>
      </c>
      <c r="D10" s="17" t="s">
        <v>30</v>
      </c>
      <c r="E10" s="26" t="s">
        <v>6643</v>
      </c>
      <c r="F10" s="26">
        <v>1</v>
      </c>
      <c r="G10" s="26">
        <v>2730</v>
      </c>
      <c r="H10" s="118">
        <f>F10*G10</f>
        <v>2730</v>
      </c>
      <c r="I10" s="18"/>
      <c r="J10" s="26" t="s">
        <v>6644</v>
      </c>
      <c r="K10" s="54" t="s">
        <v>6159</v>
      </c>
      <c r="L10" s="18"/>
      <c r="M10" s="30"/>
      <c r="N10" s="17"/>
      <c r="O10" s="29"/>
      <c r="P10" s="30"/>
      <c r="Q10" s="23">
        <v>44949</v>
      </c>
    </row>
    <row r="11" spans="2:17" s="8" customFormat="1" ht="19.7" customHeight="1">
      <c r="B11" s="1903"/>
      <c r="C11" s="17" t="s">
        <v>30</v>
      </c>
      <c r="D11" s="17" t="s">
        <v>30</v>
      </c>
      <c r="E11" s="26" t="s">
        <v>6645</v>
      </c>
      <c r="F11" s="26">
        <v>1</v>
      </c>
      <c r="G11" s="26">
        <v>3830</v>
      </c>
      <c r="H11" s="118">
        <f t="shared" ref="H11:H45" si="0">F11*G11</f>
        <v>3830</v>
      </c>
      <c r="I11" s="18"/>
      <c r="J11" s="26" t="s">
        <v>6646</v>
      </c>
      <c r="K11" s="54" t="s">
        <v>6159</v>
      </c>
      <c r="L11" s="18"/>
      <c r="M11" s="30"/>
      <c r="N11" s="17"/>
      <c r="O11" s="29"/>
      <c r="P11" s="30"/>
      <c r="Q11" s="23">
        <v>44949</v>
      </c>
    </row>
    <row r="12" spans="2:17" s="473" customFormat="1" ht="19.7" customHeight="1">
      <c r="B12" s="1903"/>
      <c r="C12" s="34" t="s">
        <v>30</v>
      </c>
      <c r="D12" s="34" t="s">
        <v>30</v>
      </c>
      <c r="E12" s="35" t="s">
        <v>6647</v>
      </c>
      <c r="F12" s="35">
        <v>1</v>
      </c>
      <c r="G12" s="35">
        <v>3120</v>
      </c>
      <c r="H12" s="1434">
        <f t="shared" si="0"/>
        <v>3120</v>
      </c>
      <c r="I12" s="33"/>
      <c r="J12" s="35" t="s">
        <v>6646</v>
      </c>
      <c r="K12" s="1630" t="s">
        <v>6159</v>
      </c>
      <c r="L12" s="33"/>
      <c r="M12" s="472">
        <v>44953</v>
      </c>
      <c r="N12" s="34"/>
      <c r="O12" s="43"/>
      <c r="P12" s="472">
        <v>44959</v>
      </c>
      <c r="Q12" s="40">
        <v>44959</v>
      </c>
    </row>
    <row r="13" spans="2:17" s="8" customFormat="1" ht="19.7" customHeight="1">
      <c r="B13" s="1903"/>
      <c r="C13" s="17" t="s">
        <v>30</v>
      </c>
      <c r="D13" s="17" t="s">
        <v>30</v>
      </c>
      <c r="E13" s="26" t="s">
        <v>6648</v>
      </c>
      <c r="F13" s="26">
        <v>1</v>
      </c>
      <c r="G13" s="26">
        <v>4070</v>
      </c>
      <c r="H13" s="118">
        <f t="shared" si="0"/>
        <v>4070</v>
      </c>
      <c r="I13" s="18"/>
      <c r="J13" s="26" t="s">
        <v>6649</v>
      </c>
      <c r="K13" s="54" t="s">
        <v>6159</v>
      </c>
      <c r="L13" s="18"/>
      <c r="M13" s="30"/>
      <c r="N13" s="17"/>
      <c r="O13" s="29"/>
      <c r="P13" s="30"/>
      <c r="Q13" s="23">
        <v>44949</v>
      </c>
    </row>
    <row r="14" spans="2:17" s="8" customFormat="1" ht="19.7" customHeight="1">
      <c r="B14" s="1903"/>
      <c r="C14" s="17" t="s">
        <v>30</v>
      </c>
      <c r="D14" s="17" t="s">
        <v>30</v>
      </c>
      <c r="E14" s="26" t="s">
        <v>6551</v>
      </c>
      <c r="F14" s="26">
        <v>8</v>
      </c>
      <c r="G14" s="26">
        <v>76</v>
      </c>
      <c r="H14" s="118">
        <f t="shared" si="0"/>
        <v>608</v>
      </c>
      <c r="I14" s="18"/>
      <c r="J14" s="26" t="s">
        <v>6552</v>
      </c>
      <c r="K14" s="54" t="s">
        <v>6159</v>
      </c>
      <c r="L14" s="18"/>
      <c r="M14" s="30"/>
      <c r="N14" s="17"/>
      <c r="O14" s="29"/>
      <c r="P14" s="30"/>
      <c r="Q14" s="23">
        <v>44949</v>
      </c>
    </row>
    <row r="15" spans="2:17" s="8" customFormat="1" ht="19.7" customHeight="1">
      <c r="B15" s="1903"/>
      <c r="C15" s="17" t="s">
        <v>30</v>
      </c>
      <c r="D15" s="17" t="s">
        <v>30</v>
      </c>
      <c r="E15" s="26" t="s">
        <v>6650</v>
      </c>
      <c r="F15" s="26">
        <v>2</v>
      </c>
      <c r="G15" s="26">
        <v>138</v>
      </c>
      <c r="H15" s="118">
        <f t="shared" si="0"/>
        <v>276</v>
      </c>
      <c r="I15" s="18"/>
      <c r="J15" s="26" t="s">
        <v>6363</v>
      </c>
      <c r="K15" s="54" t="s">
        <v>6159</v>
      </c>
      <c r="L15" s="18"/>
      <c r="M15" s="30"/>
      <c r="N15" s="17"/>
      <c r="O15" s="29"/>
      <c r="P15" s="30"/>
      <c r="Q15" s="23">
        <v>44949</v>
      </c>
    </row>
    <row r="16" spans="2:17" s="8" customFormat="1" ht="19.7" customHeight="1">
      <c r="B16" s="1903"/>
      <c r="C16" s="17" t="s">
        <v>30</v>
      </c>
      <c r="D16" s="17" t="s">
        <v>30</v>
      </c>
      <c r="E16" s="26" t="s">
        <v>6651</v>
      </c>
      <c r="F16" s="26">
        <v>1</v>
      </c>
      <c r="G16" s="26">
        <v>3620</v>
      </c>
      <c r="H16" s="118">
        <f t="shared" si="0"/>
        <v>3620</v>
      </c>
      <c r="I16" s="18"/>
      <c r="J16" s="26" t="s">
        <v>110</v>
      </c>
      <c r="K16" s="54" t="s">
        <v>6159</v>
      </c>
      <c r="L16" s="18"/>
      <c r="M16" s="30"/>
      <c r="N16" s="17"/>
      <c r="O16" s="29"/>
      <c r="P16" s="30"/>
      <c r="Q16" s="23">
        <v>44949</v>
      </c>
    </row>
    <row r="17" spans="2:17" s="8" customFormat="1" ht="19.7" customHeight="1">
      <c r="B17" s="1903"/>
      <c r="C17" s="17" t="s">
        <v>30</v>
      </c>
      <c r="D17" s="17" t="s">
        <v>30</v>
      </c>
      <c r="E17" s="26" t="s">
        <v>36</v>
      </c>
      <c r="F17" s="26">
        <v>1</v>
      </c>
      <c r="G17" s="26">
        <v>532</v>
      </c>
      <c r="H17" s="118">
        <f t="shared" si="0"/>
        <v>532</v>
      </c>
      <c r="I17" s="18"/>
      <c r="J17" s="26" t="s">
        <v>37</v>
      </c>
      <c r="K17" s="54" t="s">
        <v>6159</v>
      </c>
      <c r="L17" s="18"/>
      <c r="M17" s="30"/>
      <c r="N17" s="17"/>
      <c r="O17" s="29"/>
      <c r="P17" s="30"/>
      <c r="Q17" s="23">
        <v>44949</v>
      </c>
    </row>
    <row r="18" spans="2:17" s="8" customFormat="1" ht="19.7" customHeight="1">
      <c r="B18" s="1903"/>
      <c r="C18" s="17" t="s">
        <v>30</v>
      </c>
      <c r="D18" s="17" t="s">
        <v>30</v>
      </c>
      <c r="E18" s="26" t="s">
        <v>6612</v>
      </c>
      <c r="F18" s="26">
        <v>1</v>
      </c>
      <c r="G18" s="26">
        <v>3491</v>
      </c>
      <c r="H18" s="118">
        <f t="shared" si="0"/>
        <v>3491</v>
      </c>
      <c r="I18" s="18"/>
      <c r="J18" s="26" t="s">
        <v>6613</v>
      </c>
      <c r="K18" s="54" t="s">
        <v>6159</v>
      </c>
      <c r="L18" s="18"/>
      <c r="M18" s="30"/>
      <c r="N18" s="17"/>
      <c r="O18" s="29"/>
      <c r="P18" s="30"/>
      <c r="Q18" s="23">
        <v>44949</v>
      </c>
    </row>
    <row r="19" spans="2:17" s="8" customFormat="1" ht="19.7" customHeight="1">
      <c r="B19" s="1903"/>
      <c r="C19" s="17" t="s">
        <v>30</v>
      </c>
      <c r="D19" s="17" t="s">
        <v>30</v>
      </c>
      <c r="E19" s="26" t="s">
        <v>38</v>
      </c>
      <c r="F19" s="26">
        <v>1</v>
      </c>
      <c r="G19" s="26">
        <v>5117</v>
      </c>
      <c r="H19" s="118">
        <f t="shared" si="0"/>
        <v>5117</v>
      </c>
      <c r="I19" s="18"/>
      <c r="J19" s="26" t="s">
        <v>39</v>
      </c>
      <c r="K19" s="54" t="s">
        <v>6159</v>
      </c>
      <c r="L19" s="18"/>
      <c r="M19" s="30"/>
      <c r="N19" s="17"/>
      <c r="O19" s="29"/>
      <c r="P19" s="30"/>
      <c r="Q19" s="23">
        <v>44949</v>
      </c>
    </row>
    <row r="20" spans="2:17" s="8" customFormat="1" ht="19.7" customHeight="1">
      <c r="B20" s="1903"/>
      <c r="C20" s="17" t="s">
        <v>30</v>
      </c>
      <c r="D20" s="17" t="s">
        <v>30</v>
      </c>
      <c r="E20" s="26" t="s">
        <v>40</v>
      </c>
      <c r="F20" s="26">
        <v>1</v>
      </c>
      <c r="G20" s="26">
        <v>6365</v>
      </c>
      <c r="H20" s="118">
        <f t="shared" si="0"/>
        <v>6365</v>
      </c>
      <c r="I20" s="18"/>
      <c r="J20" s="26" t="s">
        <v>41</v>
      </c>
      <c r="K20" s="54" t="s">
        <v>6159</v>
      </c>
      <c r="L20" s="18"/>
      <c r="M20" s="30"/>
      <c r="N20" s="17"/>
      <c r="O20" s="29"/>
      <c r="P20" s="30"/>
      <c r="Q20" s="23">
        <v>44949</v>
      </c>
    </row>
    <row r="21" spans="2:17" s="8" customFormat="1" ht="19.7" customHeight="1">
      <c r="B21" s="1903"/>
      <c r="C21" s="17" t="s">
        <v>30</v>
      </c>
      <c r="D21" s="17" t="s">
        <v>30</v>
      </c>
      <c r="E21" s="26" t="s">
        <v>42</v>
      </c>
      <c r="F21" s="26">
        <v>1</v>
      </c>
      <c r="G21" s="26">
        <v>251</v>
      </c>
      <c r="H21" s="118">
        <f t="shared" si="0"/>
        <v>251</v>
      </c>
      <c r="I21" s="18"/>
      <c r="J21" s="26" t="s">
        <v>43</v>
      </c>
      <c r="K21" s="54" t="s">
        <v>6159</v>
      </c>
      <c r="L21" s="18"/>
      <c r="M21" s="30"/>
      <c r="N21" s="17"/>
      <c r="O21" s="29"/>
      <c r="P21" s="30"/>
      <c r="Q21" s="23">
        <v>44949</v>
      </c>
    </row>
    <row r="22" spans="2:17" s="8" customFormat="1" ht="19.7" customHeight="1">
      <c r="B22" s="1903"/>
      <c r="C22" s="17" t="s">
        <v>30</v>
      </c>
      <c r="D22" s="17" t="s">
        <v>30</v>
      </c>
      <c r="E22" s="26" t="s">
        <v>6652</v>
      </c>
      <c r="F22" s="26">
        <v>1</v>
      </c>
      <c r="G22" s="26">
        <v>148</v>
      </c>
      <c r="H22" s="118">
        <f t="shared" si="0"/>
        <v>148</v>
      </c>
      <c r="I22" s="18"/>
      <c r="J22" s="26" t="s">
        <v>6653</v>
      </c>
      <c r="K22" s="54" t="s">
        <v>6159</v>
      </c>
      <c r="L22" s="17"/>
      <c r="M22" s="30"/>
      <c r="N22" s="17"/>
      <c r="O22" s="29"/>
      <c r="P22" s="29"/>
      <c r="Q22" s="23">
        <v>44949</v>
      </c>
    </row>
    <row r="23" spans="2:17" s="8" customFormat="1" ht="19.7" customHeight="1">
      <c r="B23" s="1905"/>
      <c r="C23" s="17" t="s">
        <v>30</v>
      </c>
      <c r="D23" s="17" t="s">
        <v>30</v>
      </c>
      <c r="E23" s="26" t="s">
        <v>6654</v>
      </c>
      <c r="F23" s="26">
        <v>1</v>
      </c>
      <c r="G23" s="26">
        <v>568</v>
      </c>
      <c r="H23" s="118">
        <f t="shared" si="0"/>
        <v>568</v>
      </c>
      <c r="I23" s="18"/>
      <c r="J23" s="26" t="s">
        <v>5831</v>
      </c>
      <c r="K23" s="54" t="s">
        <v>6159</v>
      </c>
      <c r="L23" s="17"/>
      <c r="M23" s="30"/>
      <c r="N23" s="17"/>
      <c r="O23" s="29"/>
      <c r="P23" s="29"/>
      <c r="Q23" s="23">
        <v>44949</v>
      </c>
    </row>
    <row r="24" spans="2:17" s="8" customFormat="1" ht="19.7" customHeight="1">
      <c r="B24" s="17">
        <v>2</v>
      </c>
      <c r="C24" s="17" t="s">
        <v>115</v>
      </c>
      <c r="D24" s="17" t="s">
        <v>115</v>
      </c>
      <c r="E24" s="26" t="s">
        <v>6655</v>
      </c>
      <c r="F24" s="26">
        <v>1</v>
      </c>
      <c r="G24" s="118"/>
      <c r="H24" s="118">
        <f t="shared" si="0"/>
        <v>0</v>
      </c>
      <c r="I24" s="18"/>
      <c r="J24" s="26" t="s">
        <v>6655</v>
      </c>
      <c r="K24" s="54" t="s">
        <v>6501</v>
      </c>
      <c r="L24" s="18"/>
      <c r="M24" s="30"/>
      <c r="N24" s="17"/>
      <c r="O24" s="29"/>
      <c r="P24" s="30"/>
      <c r="Q24" s="23">
        <v>44949</v>
      </c>
    </row>
    <row r="25" spans="2:17" s="8" customFormat="1" ht="19.7" customHeight="1">
      <c r="B25" s="1942">
        <v>3</v>
      </c>
      <c r="C25" s="17" t="s">
        <v>30</v>
      </c>
      <c r="D25" s="17" t="s">
        <v>30</v>
      </c>
      <c r="E25" s="26" t="s">
        <v>6590</v>
      </c>
      <c r="F25" s="26">
        <v>2</v>
      </c>
      <c r="G25" s="26">
        <v>70</v>
      </c>
      <c r="H25" s="118">
        <f t="shared" si="0"/>
        <v>140</v>
      </c>
      <c r="I25" s="18"/>
      <c r="J25" s="26" t="s">
        <v>90</v>
      </c>
      <c r="K25" s="54" t="s">
        <v>6159</v>
      </c>
      <c r="L25" s="17"/>
      <c r="M25" s="30"/>
      <c r="N25" s="17"/>
      <c r="O25" s="29"/>
      <c r="P25" s="29"/>
      <c r="Q25" s="23">
        <v>44949</v>
      </c>
    </row>
    <row r="26" spans="2:17" s="8" customFormat="1" ht="19.7" customHeight="1">
      <c r="B26" s="1905"/>
      <c r="C26" s="17" t="s">
        <v>30</v>
      </c>
      <c r="D26" s="17" t="s">
        <v>30</v>
      </c>
      <c r="E26" s="26" t="s">
        <v>6656</v>
      </c>
      <c r="F26" s="26">
        <v>1</v>
      </c>
      <c r="G26" s="26">
        <v>1</v>
      </c>
      <c r="H26" s="118">
        <f t="shared" si="0"/>
        <v>1</v>
      </c>
      <c r="I26" s="18"/>
      <c r="J26" s="26" t="s">
        <v>6657</v>
      </c>
      <c r="K26" s="54" t="s">
        <v>6159</v>
      </c>
      <c r="L26" s="17"/>
      <c r="M26" s="30"/>
      <c r="N26" s="17"/>
      <c r="O26" s="29"/>
      <c r="P26" s="29"/>
      <c r="Q26" s="1904">
        <v>44956</v>
      </c>
    </row>
    <row r="27" spans="2:17" s="8" customFormat="1" ht="19.7" customHeight="1">
      <c r="B27" s="17">
        <v>4</v>
      </c>
      <c r="C27" s="1946" t="s">
        <v>24</v>
      </c>
      <c r="D27" s="1946" t="s">
        <v>24</v>
      </c>
      <c r="E27" s="1947" t="s">
        <v>6658</v>
      </c>
      <c r="F27" s="1947">
        <v>1</v>
      </c>
      <c r="G27" s="1947">
        <v>63000</v>
      </c>
      <c r="H27" s="1948">
        <f t="shared" si="0"/>
        <v>63000</v>
      </c>
      <c r="I27" s="1386"/>
      <c r="J27" s="1947" t="s">
        <v>6658</v>
      </c>
      <c r="K27" s="1949" t="s">
        <v>6150</v>
      </c>
      <c r="L27" s="18"/>
      <c r="M27" s="30">
        <v>44946</v>
      </c>
      <c r="N27" s="17"/>
      <c r="O27" s="18"/>
      <c r="P27" s="30">
        <v>44959</v>
      </c>
      <c r="Q27" s="23">
        <v>44959</v>
      </c>
    </row>
    <row r="28" spans="2:17" s="8" customFormat="1" ht="19.7" customHeight="1">
      <c r="B28" s="1930">
        <v>5</v>
      </c>
      <c r="C28" s="17" t="s">
        <v>30</v>
      </c>
      <c r="D28" s="17" t="s">
        <v>30</v>
      </c>
      <c r="E28" s="26" t="s">
        <v>6659</v>
      </c>
      <c r="F28" s="26">
        <v>1</v>
      </c>
      <c r="G28" s="26">
        <v>2140</v>
      </c>
      <c r="H28" s="118">
        <f t="shared" si="0"/>
        <v>2140</v>
      </c>
      <c r="I28" s="18"/>
      <c r="J28" s="26" t="s">
        <v>6660</v>
      </c>
      <c r="K28" s="54" t="s">
        <v>6159</v>
      </c>
      <c r="L28" s="18"/>
      <c r="M28" s="30"/>
      <c r="N28" s="17"/>
      <c r="O28" s="18"/>
      <c r="P28" s="29"/>
      <c r="Q28" s="23">
        <v>44949</v>
      </c>
    </row>
    <row r="29" spans="2:17" s="8" customFormat="1" ht="19.7" customHeight="1">
      <c r="B29" s="1930"/>
      <c r="C29" s="17" t="s">
        <v>30</v>
      </c>
      <c r="D29" s="17" t="s">
        <v>30</v>
      </c>
      <c r="E29" s="26" t="s">
        <v>6661</v>
      </c>
      <c r="F29" s="26">
        <v>2</v>
      </c>
      <c r="G29" s="26">
        <v>500</v>
      </c>
      <c r="H29" s="118">
        <f t="shared" si="0"/>
        <v>1000</v>
      </c>
      <c r="I29" s="18"/>
      <c r="J29" s="26" t="s">
        <v>5885</v>
      </c>
      <c r="K29" s="54" t="s">
        <v>6159</v>
      </c>
      <c r="L29" s="18"/>
      <c r="M29" s="30"/>
      <c r="N29" s="17"/>
      <c r="O29" s="18"/>
      <c r="P29" s="29"/>
      <c r="Q29" s="23">
        <v>44949</v>
      </c>
    </row>
    <row r="30" spans="2:17" s="8" customFormat="1" ht="19.7" customHeight="1">
      <c r="B30" s="1930"/>
      <c r="C30" s="17" t="s">
        <v>30</v>
      </c>
      <c r="D30" s="17" t="s">
        <v>30</v>
      </c>
      <c r="E30" s="26" t="s">
        <v>6662</v>
      </c>
      <c r="F30" s="26">
        <v>1</v>
      </c>
      <c r="G30" s="26">
        <v>9464</v>
      </c>
      <c r="H30" s="118">
        <f t="shared" si="0"/>
        <v>9464</v>
      </c>
      <c r="I30" s="18"/>
      <c r="J30" s="26" t="s">
        <v>6663</v>
      </c>
      <c r="K30" s="54" t="s">
        <v>6159</v>
      </c>
      <c r="L30" s="17"/>
      <c r="M30" s="30"/>
      <c r="N30" s="17"/>
      <c r="O30" s="29"/>
      <c r="P30" s="29"/>
      <c r="Q30" s="1904">
        <v>44956</v>
      </c>
    </row>
    <row r="31" spans="2:17" s="8" customFormat="1" ht="19.7" customHeight="1">
      <c r="B31" s="1930"/>
      <c r="C31" s="1946" t="s">
        <v>119</v>
      </c>
      <c r="D31" s="1946" t="s">
        <v>119</v>
      </c>
      <c r="E31" s="1947" t="s">
        <v>6664</v>
      </c>
      <c r="F31" s="1947">
        <v>1</v>
      </c>
      <c r="G31" s="1947">
        <v>6700</v>
      </c>
      <c r="H31" s="1948">
        <f t="shared" si="0"/>
        <v>6700</v>
      </c>
      <c r="I31" s="1386"/>
      <c r="J31" s="1947" t="s">
        <v>6664</v>
      </c>
      <c r="K31" s="1949" t="s">
        <v>6150</v>
      </c>
      <c r="L31" s="17"/>
      <c r="M31" s="30">
        <v>44946</v>
      </c>
      <c r="N31" s="17"/>
      <c r="O31" s="29"/>
      <c r="P31" s="29">
        <v>44963</v>
      </c>
      <c r="Q31" s="23">
        <v>44956</v>
      </c>
    </row>
    <row r="32" spans="2:17" s="8" customFormat="1" ht="19.7" customHeight="1">
      <c r="B32" s="1930"/>
      <c r="C32" s="17" t="s">
        <v>30</v>
      </c>
      <c r="D32" s="17" t="s">
        <v>30</v>
      </c>
      <c r="E32" s="26" t="s">
        <v>6665</v>
      </c>
      <c r="F32" s="26">
        <v>1</v>
      </c>
      <c r="G32" s="26">
        <v>2700</v>
      </c>
      <c r="H32" s="118">
        <f t="shared" si="0"/>
        <v>2700</v>
      </c>
      <c r="I32" s="18"/>
      <c r="J32" s="26" t="s">
        <v>6666</v>
      </c>
      <c r="K32" s="54" t="s">
        <v>6159</v>
      </c>
      <c r="L32" s="17"/>
      <c r="M32" s="30"/>
      <c r="N32" s="17"/>
      <c r="O32" s="29"/>
      <c r="P32" s="29"/>
      <c r="Q32" s="23" t="s">
        <v>6667</v>
      </c>
    </row>
    <row r="33" spans="2:18" s="8" customFormat="1" ht="19.7" customHeight="1">
      <c r="B33" s="1930"/>
      <c r="C33" s="17" t="s">
        <v>30</v>
      </c>
      <c r="D33" s="17" t="s">
        <v>30</v>
      </c>
      <c r="E33" s="26" t="s">
        <v>6668</v>
      </c>
      <c r="F33" s="26">
        <v>1</v>
      </c>
      <c r="G33" s="26">
        <v>1710</v>
      </c>
      <c r="H33" s="118">
        <f>F33*G33</f>
        <v>1710</v>
      </c>
      <c r="I33" s="18"/>
      <c r="J33" s="26" t="s">
        <v>6669</v>
      </c>
      <c r="K33" s="54" t="s">
        <v>6159</v>
      </c>
      <c r="L33" s="17"/>
      <c r="M33" s="30"/>
      <c r="N33" s="17"/>
      <c r="O33" s="29"/>
      <c r="P33" s="29"/>
      <c r="Q33" s="23">
        <v>44949</v>
      </c>
    </row>
    <row r="34" spans="2:18" s="8" customFormat="1" ht="19.7" customHeight="1">
      <c r="B34" s="1930"/>
      <c r="C34" s="17" t="s">
        <v>30</v>
      </c>
      <c r="D34" s="17" t="s">
        <v>30</v>
      </c>
      <c r="E34" s="26" t="s">
        <v>6670</v>
      </c>
      <c r="F34" s="26">
        <v>1</v>
      </c>
      <c r="G34" s="26">
        <v>1750</v>
      </c>
      <c r="H34" s="118">
        <f t="shared" si="0"/>
        <v>1750</v>
      </c>
      <c r="I34" s="18"/>
      <c r="J34" s="26" t="s">
        <v>6671</v>
      </c>
      <c r="K34" s="54" t="s">
        <v>6159</v>
      </c>
      <c r="L34" s="17"/>
      <c r="M34" s="30">
        <v>44953</v>
      </c>
      <c r="N34" s="17"/>
      <c r="O34" s="29"/>
      <c r="P34" s="29">
        <v>44959</v>
      </c>
      <c r="Q34" s="23">
        <v>44959</v>
      </c>
    </row>
    <row r="35" spans="2:18" s="8" customFormat="1" ht="19.7" customHeight="1">
      <c r="B35" s="1950">
        <v>6</v>
      </c>
      <c r="C35" s="17" t="s">
        <v>30</v>
      </c>
      <c r="D35" s="17" t="s">
        <v>30</v>
      </c>
      <c r="E35" s="26" t="s">
        <v>6672</v>
      </c>
      <c r="F35" s="26">
        <v>1</v>
      </c>
      <c r="G35" s="26">
        <v>3610</v>
      </c>
      <c r="H35" s="118">
        <f t="shared" si="0"/>
        <v>3610</v>
      </c>
      <c r="I35" s="18"/>
      <c r="J35" s="26" t="s">
        <v>6673</v>
      </c>
      <c r="K35" s="54" t="s">
        <v>6159</v>
      </c>
      <c r="L35" s="17"/>
      <c r="M35" s="30"/>
      <c r="N35" s="17"/>
      <c r="O35" s="29"/>
      <c r="P35" s="29"/>
      <c r="Q35" s="23">
        <v>44949</v>
      </c>
    </row>
    <row r="36" spans="2:18" s="8" customFormat="1" ht="19.7" customHeight="1">
      <c r="B36" s="1942">
        <v>8</v>
      </c>
      <c r="C36" s="1946" t="s">
        <v>115</v>
      </c>
      <c r="D36" s="1946" t="s">
        <v>115</v>
      </c>
      <c r="E36" s="1947" t="s">
        <v>892</v>
      </c>
      <c r="F36" s="1947">
        <v>30</v>
      </c>
      <c r="G36" s="1948">
        <v>5000</v>
      </c>
      <c r="H36" s="1948">
        <f t="shared" si="0"/>
        <v>150000</v>
      </c>
      <c r="I36" s="1386"/>
      <c r="J36" s="1947" t="s">
        <v>892</v>
      </c>
      <c r="K36" s="1951"/>
      <c r="L36" s="17"/>
      <c r="M36" s="30"/>
      <c r="N36" s="17"/>
      <c r="O36" s="29"/>
      <c r="P36" s="29"/>
      <c r="Q36" s="23"/>
    </row>
    <row r="37" spans="2:18" s="8" customFormat="1" ht="19.7" customHeight="1">
      <c r="B37" s="1905"/>
      <c r="C37" s="1946" t="s">
        <v>115</v>
      </c>
      <c r="D37" s="1946" t="s">
        <v>115</v>
      </c>
      <c r="E37" s="1952" t="s">
        <v>5642</v>
      </c>
      <c r="F37" s="1947">
        <v>20</v>
      </c>
      <c r="G37" s="1953">
        <v>5000</v>
      </c>
      <c r="H37" s="1948">
        <f t="shared" si="0"/>
        <v>100000</v>
      </c>
      <c r="I37" s="1386"/>
      <c r="J37" s="1952" t="s">
        <v>5642</v>
      </c>
      <c r="K37" s="1951"/>
      <c r="L37" s="17"/>
      <c r="M37" s="30"/>
      <c r="N37" s="17"/>
      <c r="O37" s="110"/>
      <c r="P37" s="29"/>
      <c r="Q37" s="30"/>
    </row>
    <row r="38" spans="2:18" s="473" customFormat="1" ht="19.7" customHeight="1">
      <c r="B38" s="1930">
        <v>14</v>
      </c>
      <c r="C38" s="34" t="s">
        <v>66</v>
      </c>
      <c r="D38" s="34" t="s">
        <v>136</v>
      </c>
      <c r="E38" s="35" t="s">
        <v>4800</v>
      </c>
      <c r="F38" s="35">
        <v>1</v>
      </c>
      <c r="G38" s="35">
        <v>4080</v>
      </c>
      <c r="H38" s="1434">
        <f t="shared" si="0"/>
        <v>4080</v>
      </c>
      <c r="I38" s="33"/>
      <c r="J38" s="35" t="s">
        <v>6674</v>
      </c>
      <c r="K38" s="1954" t="s">
        <v>6150</v>
      </c>
      <c r="L38" s="33"/>
      <c r="M38" s="472">
        <v>44946</v>
      </c>
      <c r="N38" s="34"/>
      <c r="O38" s="33"/>
      <c r="P38" s="43">
        <v>44963</v>
      </c>
      <c r="Q38" s="40">
        <v>44960</v>
      </c>
      <c r="R38" s="1955" t="s">
        <v>6675</v>
      </c>
    </row>
    <row r="39" spans="2:18" s="473" customFormat="1" ht="19.7" customHeight="1">
      <c r="B39" s="1930"/>
      <c r="C39" s="34" t="s">
        <v>66</v>
      </c>
      <c r="D39" s="34" t="s">
        <v>136</v>
      </c>
      <c r="E39" s="35" t="s">
        <v>6676</v>
      </c>
      <c r="F39" s="35">
        <v>1</v>
      </c>
      <c r="G39" s="35">
        <v>6610</v>
      </c>
      <c r="H39" s="1434">
        <f t="shared" si="0"/>
        <v>6610</v>
      </c>
      <c r="I39" s="33"/>
      <c r="J39" s="35" t="s">
        <v>6677</v>
      </c>
      <c r="K39" s="1954" t="s">
        <v>6150</v>
      </c>
      <c r="L39" s="33"/>
      <c r="M39" s="472">
        <v>44946</v>
      </c>
      <c r="N39" s="34"/>
      <c r="O39" s="33"/>
      <c r="P39" s="43">
        <v>44967</v>
      </c>
      <c r="Q39" s="40">
        <v>44965</v>
      </c>
      <c r="R39" s="1955" t="s">
        <v>6675</v>
      </c>
    </row>
    <row r="40" spans="2:18" s="8" customFormat="1" ht="19.7" customHeight="1">
      <c r="B40" s="1930"/>
      <c r="C40" s="17" t="s">
        <v>30</v>
      </c>
      <c r="D40" s="17" t="s">
        <v>30</v>
      </c>
      <c r="E40" s="26" t="s">
        <v>6678</v>
      </c>
      <c r="F40" s="26">
        <v>1</v>
      </c>
      <c r="G40" s="26">
        <v>220</v>
      </c>
      <c r="H40" s="118">
        <f t="shared" si="0"/>
        <v>220</v>
      </c>
      <c r="I40" s="18"/>
      <c r="J40" s="26" t="s">
        <v>75</v>
      </c>
      <c r="K40" s="54" t="s">
        <v>6159</v>
      </c>
      <c r="L40" s="17"/>
      <c r="M40" s="30"/>
      <c r="N40" s="17"/>
      <c r="O40" s="29"/>
      <c r="P40" s="29"/>
      <c r="Q40" s="23">
        <v>44949</v>
      </c>
    </row>
    <row r="41" spans="2:18" s="8" customFormat="1" ht="19.7" customHeight="1">
      <c r="B41" s="1930"/>
      <c r="C41" s="17" t="s">
        <v>30</v>
      </c>
      <c r="D41" s="17" t="s">
        <v>30</v>
      </c>
      <c r="E41" s="26" t="s">
        <v>6679</v>
      </c>
      <c r="F41" s="26">
        <v>1</v>
      </c>
      <c r="G41" s="26">
        <v>270</v>
      </c>
      <c r="H41" s="118">
        <f t="shared" si="0"/>
        <v>270</v>
      </c>
      <c r="I41" s="18"/>
      <c r="J41" s="26" t="s">
        <v>6680</v>
      </c>
      <c r="K41" s="54" t="s">
        <v>6159</v>
      </c>
      <c r="L41" s="17"/>
      <c r="M41" s="30"/>
      <c r="N41" s="17"/>
      <c r="O41" s="29"/>
      <c r="P41" s="29"/>
      <c r="Q41" s="23">
        <v>44949</v>
      </c>
    </row>
    <row r="42" spans="2:18" s="8" customFormat="1" ht="19.7" customHeight="1">
      <c r="B42" s="1930"/>
      <c r="C42" s="17" t="s">
        <v>30</v>
      </c>
      <c r="D42" s="17" t="s">
        <v>30</v>
      </c>
      <c r="E42" s="26" t="s">
        <v>78</v>
      </c>
      <c r="F42" s="26">
        <v>2</v>
      </c>
      <c r="G42" s="26">
        <v>170</v>
      </c>
      <c r="H42" s="118">
        <f t="shared" si="0"/>
        <v>340</v>
      </c>
      <c r="I42" s="18"/>
      <c r="J42" s="26" t="s">
        <v>79</v>
      </c>
      <c r="K42" s="54" t="s">
        <v>6159</v>
      </c>
      <c r="L42" s="17"/>
      <c r="M42" s="30"/>
      <c r="N42" s="17"/>
      <c r="O42" s="29"/>
      <c r="P42" s="29"/>
      <c r="Q42" s="23">
        <v>44949</v>
      </c>
    </row>
    <row r="43" spans="2:18" s="8" customFormat="1" ht="19.7" customHeight="1">
      <c r="B43" s="1930"/>
      <c r="C43" s="17" t="s">
        <v>30</v>
      </c>
      <c r="D43" s="17" t="s">
        <v>30</v>
      </c>
      <c r="E43" s="26" t="s">
        <v>81</v>
      </c>
      <c r="F43" s="26">
        <v>1</v>
      </c>
      <c r="G43" s="26">
        <v>2970</v>
      </c>
      <c r="H43" s="118">
        <f t="shared" si="0"/>
        <v>2970</v>
      </c>
      <c r="I43" s="18"/>
      <c r="J43" s="26" t="s">
        <v>82</v>
      </c>
      <c r="K43" s="54" t="s">
        <v>6159</v>
      </c>
      <c r="L43" s="17"/>
      <c r="M43" s="30"/>
      <c r="N43" s="17"/>
      <c r="O43" s="29"/>
      <c r="P43" s="29"/>
      <c r="Q43" s="23">
        <v>44949</v>
      </c>
    </row>
    <row r="44" spans="2:18" s="8" customFormat="1" ht="19.7" customHeight="1">
      <c r="B44" s="1930"/>
      <c r="C44" s="17" t="s">
        <v>30</v>
      </c>
      <c r="D44" s="17" t="s">
        <v>30</v>
      </c>
      <c r="E44" s="26" t="s">
        <v>6681</v>
      </c>
      <c r="F44" s="26">
        <v>1</v>
      </c>
      <c r="G44" s="26">
        <v>270</v>
      </c>
      <c r="H44" s="118">
        <f t="shared" si="0"/>
        <v>270</v>
      </c>
      <c r="I44" s="18"/>
      <c r="J44" s="26" t="s">
        <v>86</v>
      </c>
      <c r="K44" s="54" t="s">
        <v>6159</v>
      </c>
      <c r="L44" s="17"/>
      <c r="M44" s="30"/>
      <c r="N44" s="17"/>
      <c r="O44" s="29"/>
      <c r="P44" s="29"/>
      <c r="Q44" s="23">
        <v>44949</v>
      </c>
    </row>
    <row r="45" spans="2:18" s="8" customFormat="1" ht="19.7" customHeight="1">
      <c r="B45" s="1930"/>
      <c r="C45" s="17" t="s">
        <v>30</v>
      </c>
      <c r="D45" s="17" t="s">
        <v>30</v>
      </c>
      <c r="E45" s="26" t="s">
        <v>3395</v>
      </c>
      <c r="F45" s="26">
        <v>1</v>
      </c>
      <c r="G45" s="26">
        <v>270</v>
      </c>
      <c r="H45" s="118">
        <f t="shared" si="0"/>
        <v>270</v>
      </c>
      <c r="I45" s="18"/>
      <c r="J45" s="26" t="s">
        <v>86</v>
      </c>
      <c r="K45" s="54" t="s">
        <v>6159</v>
      </c>
      <c r="L45" s="17"/>
      <c r="M45" s="30"/>
      <c r="N45" s="17"/>
      <c r="O45" s="29"/>
      <c r="P45" s="29"/>
      <c r="Q45" s="23">
        <v>44949</v>
      </c>
    </row>
  </sheetData>
  <autoFilter ref="B9:O28" xr:uid="{E88CF9AC-AC1F-4AE8-9CC7-9138EB816960}"/>
  <mergeCells count="11">
    <mergeCell ref="B10:B23"/>
    <mergeCell ref="B25:B26"/>
    <mergeCell ref="B28:B34"/>
    <mergeCell ref="B36:B37"/>
    <mergeCell ref="B38:B45"/>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EF7BE-8351-48BE-9C3D-28868CE57428}">
  <dimension ref="A1:B5"/>
  <sheetViews>
    <sheetView view="pageBreakPreview" topLeftCell="A27" zoomScaleNormal="100" zoomScaleSheetLayoutView="100" workbookViewId="0">
      <selection activeCell="E91" sqref="E91"/>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1" spans="1:2">
      <c r="A1" s="73" t="s">
        <v>0</v>
      </c>
      <c r="B1" s="2" t="s">
        <v>6641</v>
      </c>
    </row>
    <row r="2" spans="1:2">
      <c r="A2" s="73" t="s">
        <v>3</v>
      </c>
      <c r="B2" s="13" t="s">
        <v>6642</v>
      </c>
    </row>
    <row r="3" spans="1:2">
      <c r="A3" s="73" t="s">
        <v>5</v>
      </c>
      <c r="B3" s="13">
        <v>202853</v>
      </c>
    </row>
    <row r="4" spans="1:2">
      <c r="A4" s="73" t="s">
        <v>6</v>
      </c>
      <c r="B4" s="16"/>
    </row>
    <row r="5" spans="1:2">
      <c r="A5" s="73" t="s">
        <v>7</v>
      </c>
      <c r="B5" s="16"/>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7CCCB-0AF4-48AF-854E-F91CF7380C45}">
  <dimension ref="B2:R45"/>
  <sheetViews>
    <sheetView zoomScale="85" zoomScaleNormal="85" workbookViewId="0">
      <pane xSplit="10" ySplit="9" topLeftCell="K10" activePane="bottomRight" state="frozen"/>
      <selection pane="topRight" activeCell="K1" sqref="K1"/>
      <selection pane="bottomLeft" activeCell="A9" sqref="A9"/>
      <selection pane="bottomRight" activeCell="Q13" sqref="Q13"/>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5" bestFit="1" customWidth="1"/>
    <col min="9" max="9" width="13" style="10" bestFit="1" customWidth="1"/>
    <col min="10" max="10" width="29.5" style="9" customWidth="1"/>
    <col min="11" max="11" width="22.375" style="9"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13" style="9" bestFit="1"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13" style="9" bestFit="1"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13" style="9" bestFit="1"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13" style="9" bestFit="1"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13" style="9" bestFit="1"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13" style="9" bestFit="1"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13" style="9" bestFit="1"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13" style="9" bestFit="1"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13" style="9" bestFit="1"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13" style="9" bestFit="1"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13" style="9" bestFit="1"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13" style="9" bestFit="1"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13" style="9" bestFit="1"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13" style="9" bestFit="1"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13" style="9" bestFit="1"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13" style="9" bestFit="1"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13" style="9" bestFit="1"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13" style="9" bestFit="1"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13" style="9" bestFit="1"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13" style="9" bestFit="1"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13" style="9" bestFit="1"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13" style="9" bestFit="1"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13" style="9" bestFit="1"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13" style="9" bestFit="1"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13" style="9" bestFit="1"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13" style="9" bestFit="1"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13" style="9" bestFit="1"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13" style="9" bestFit="1"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13" style="9" bestFit="1"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13" style="9" bestFit="1"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13" style="9" bestFit="1"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13" style="9" bestFit="1"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13" style="9" bestFit="1"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13" style="9" bestFit="1"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13" style="9" bestFit="1"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13" style="9" bestFit="1"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13" style="9" bestFit="1"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13" style="9" bestFit="1"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13" style="9" bestFit="1"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13" style="9" bestFit="1"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13" style="9" bestFit="1"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13" style="9" bestFit="1"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13" style="9" bestFit="1"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13" style="9" bestFit="1"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13" style="9" bestFit="1"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13" style="9" bestFit="1"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13" style="9" bestFit="1"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13" style="9" bestFit="1"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13" style="9" bestFit="1"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13" style="9" bestFit="1"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13" style="9" bestFit="1"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13" style="9" bestFit="1"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13" style="9" bestFit="1"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13" style="9" bestFit="1"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13" style="9" bestFit="1"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13" style="9" bestFit="1"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13" style="9" bestFit="1"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13" style="9" bestFit="1"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13" style="9" bestFit="1"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13" style="9" bestFit="1"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13" style="9" bestFit="1"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13" style="9" bestFit="1"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13" style="9" bestFit="1"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6641</v>
      </c>
      <c r="G2" s="4" t="s">
        <v>2</v>
      </c>
      <c r="H2" s="5"/>
      <c r="I2" s="6"/>
      <c r="J2" s="7">
        <f>SUM(H:H)</f>
        <v>1264318</v>
      </c>
    </row>
    <row r="3" spans="2:17" ht="20.100000000000001" customHeight="1">
      <c r="B3" s="1" t="s">
        <v>3</v>
      </c>
      <c r="C3" s="1"/>
      <c r="D3" s="1"/>
      <c r="E3" s="13" t="s">
        <v>6642</v>
      </c>
    </row>
    <row r="4" spans="2:17" ht="20.100000000000001" customHeight="1">
      <c r="B4" s="1" t="s">
        <v>5</v>
      </c>
      <c r="C4" s="1"/>
      <c r="D4" s="1"/>
      <c r="E4" s="13">
        <v>202857</v>
      </c>
      <c r="J4" s="83"/>
    </row>
    <row r="5" spans="2:17" ht="20.100000000000001" customHeight="1">
      <c r="B5" s="1" t="s">
        <v>6</v>
      </c>
      <c r="C5" s="1"/>
      <c r="D5" s="1"/>
      <c r="E5" s="16"/>
      <c r="J5" s="83"/>
    </row>
    <row r="6" spans="2:17" ht="20.100000000000001" customHeight="1">
      <c r="B6" s="1" t="s">
        <v>7</v>
      </c>
      <c r="C6" s="1"/>
      <c r="D6" s="1"/>
      <c r="E6" s="16">
        <v>45008</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20" t="s">
        <v>13</v>
      </c>
      <c r="H9" s="20" t="s">
        <v>14</v>
      </c>
      <c r="I9" s="18" t="s">
        <v>15</v>
      </c>
      <c r="J9" s="18" t="s">
        <v>16</v>
      </c>
      <c r="K9" s="18" t="s">
        <v>17</v>
      </c>
      <c r="L9" s="18" t="s">
        <v>18</v>
      </c>
      <c r="M9" s="30" t="s">
        <v>19</v>
      </c>
      <c r="N9" s="17" t="s">
        <v>20</v>
      </c>
      <c r="O9" s="18" t="s">
        <v>21</v>
      </c>
      <c r="P9" s="30" t="s">
        <v>22</v>
      </c>
      <c r="Q9" s="23" t="s">
        <v>23</v>
      </c>
    </row>
    <row r="10" spans="2:17" s="8" customFormat="1" ht="19.7" customHeight="1">
      <c r="B10" s="1930">
        <v>1</v>
      </c>
      <c r="C10" s="1946" t="s">
        <v>24</v>
      </c>
      <c r="D10" s="1946" t="s">
        <v>24</v>
      </c>
      <c r="E10" s="1956" t="s">
        <v>418</v>
      </c>
      <c r="F10" s="1947">
        <v>1</v>
      </c>
      <c r="G10" s="1953">
        <v>765000</v>
      </c>
      <c r="H10" s="1953">
        <f t="shared" ref="H10:H42" si="0">F10*G10</f>
        <v>765000</v>
      </c>
      <c r="I10" s="1386"/>
      <c r="J10" s="1951" t="s">
        <v>6150</v>
      </c>
      <c r="K10" s="18"/>
      <c r="L10" s="18"/>
      <c r="M10" s="30">
        <v>44946</v>
      </c>
      <c r="N10" s="17"/>
      <c r="O10" s="18"/>
      <c r="P10" s="30"/>
      <c r="Q10" s="23">
        <v>44992</v>
      </c>
    </row>
    <row r="11" spans="2:17" s="8" customFormat="1" ht="19.7" customHeight="1">
      <c r="B11" s="1930"/>
      <c r="C11" s="1946" t="s">
        <v>24</v>
      </c>
      <c r="D11" s="1946" t="s">
        <v>24</v>
      </c>
      <c r="E11" s="1956" t="s">
        <v>4680</v>
      </c>
      <c r="F11" s="1947">
        <v>1</v>
      </c>
      <c r="G11" s="1953">
        <v>12000</v>
      </c>
      <c r="H11" s="1953">
        <f t="shared" si="0"/>
        <v>12000</v>
      </c>
      <c r="I11" s="1386"/>
      <c r="J11" s="1951" t="s">
        <v>6150</v>
      </c>
      <c r="K11" s="18"/>
      <c r="L11" s="18"/>
      <c r="M11" s="30">
        <v>44946</v>
      </c>
      <c r="N11" s="17"/>
      <c r="O11" s="18"/>
      <c r="P11" s="30"/>
      <c r="Q11" s="23">
        <v>44992</v>
      </c>
    </row>
    <row r="12" spans="2:17" s="8" customFormat="1" ht="19.7" customHeight="1">
      <c r="B12" s="1930"/>
      <c r="C12" s="1946" t="s">
        <v>24</v>
      </c>
      <c r="D12" s="1946" t="s">
        <v>24</v>
      </c>
      <c r="E12" s="1956" t="s">
        <v>6682</v>
      </c>
      <c r="F12" s="1947">
        <v>1</v>
      </c>
      <c r="G12" s="1953">
        <v>-30000</v>
      </c>
      <c r="H12" s="1953">
        <f t="shared" si="0"/>
        <v>-30000</v>
      </c>
      <c r="I12" s="1386"/>
      <c r="J12" s="1951" t="s">
        <v>6150</v>
      </c>
      <c r="K12" s="18"/>
      <c r="L12" s="18"/>
      <c r="M12" s="30">
        <v>44946</v>
      </c>
      <c r="N12" s="17"/>
      <c r="O12" s="18"/>
      <c r="P12" s="30"/>
      <c r="Q12" s="23">
        <v>44992</v>
      </c>
    </row>
    <row r="13" spans="2:17" s="8" customFormat="1" ht="19.7" customHeight="1">
      <c r="B13" s="17">
        <v>2</v>
      </c>
      <c r="C13" s="1946" t="s">
        <v>24</v>
      </c>
      <c r="D13" s="1946" t="s">
        <v>24</v>
      </c>
      <c r="E13" s="1956" t="s">
        <v>27</v>
      </c>
      <c r="F13" s="1947">
        <v>1</v>
      </c>
      <c r="G13" s="1953"/>
      <c r="H13" s="1953">
        <f t="shared" si="0"/>
        <v>0</v>
      </c>
      <c r="I13" s="1386"/>
      <c r="J13" s="1386" t="s">
        <v>28</v>
      </c>
      <c r="K13" s="18"/>
      <c r="L13" s="18"/>
      <c r="M13" s="30"/>
      <c r="N13" s="17"/>
      <c r="O13" s="18"/>
      <c r="P13" s="30"/>
      <c r="Q13" s="23"/>
    </row>
    <row r="14" spans="2:17" s="8" customFormat="1" ht="19.7" customHeight="1">
      <c r="B14" s="1930">
        <v>3</v>
      </c>
      <c r="C14" s="17" t="s">
        <v>30</v>
      </c>
      <c r="D14" s="17" t="s">
        <v>30</v>
      </c>
      <c r="E14" s="26" t="s">
        <v>6683</v>
      </c>
      <c r="F14" s="26">
        <v>1</v>
      </c>
      <c r="G14" s="26">
        <v>2840</v>
      </c>
      <c r="H14" s="20">
        <f t="shared" si="0"/>
        <v>2840</v>
      </c>
      <c r="I14" s="18"/>
      <c r="J14" s="26" t="s">
        <v>6684</v>
      </c>
      <c r="K14" s="25"/>
      <c r="L14" s="18"/>
      <c r="M14" s="30"/>
      <c r="N14" s="17"/>
      <c r="O14" s="29"/>
      <c r="P14" s="30"/>
      <c r="Q14" s="23">
        <v>44949</v>
      </c>
    </row>
    <row r="15" spans="2:17" s="8" customFormat="1" ht="19.7" customHeight="1">
      <c r="B15" s="1930"/>
      <c r="C15" s="17" t="s">
        <v>30</v>
      </c>
      <c r="D15" s="17" t="s">
        <v>30</v>
      </c>
      <c r="E15" s="26" t="s">
        <v>6685</v>
      </c>
      <c r="F15" s="26">
        <v>1</v>
      </c>
      <c r="G15" s="26">
        <v>4190</v>
      </c>
      <c r="H15" s="20">
        <f t="shared" si="0"/>
        <v>4190</v>
      </c>
      <c r="I15" s="18"/>
      <c r="J15" s="26" t="s">
        <v>6686</v>
      </c>
      <c r="K15" s="25"/>
      <c r="L15" s="18"/>
      <c r="M15" s="30"/>
      <c r="N15" s="17"/>
      <c r="O15" s="29"/>
      <c r="P15" s="30"/>
      <c r="Q15" s="23">
        <v>44949</v>
      </c>
    </row>
    <row r="16" spans="2:17" s="8" customFormat="1" ht="19.7" customHeight="1">
      <c r="B16" s="1930"/>
      <c r="C16" s="17" t="s">
        <v>30</v>
      </c>
      <c r="D16" s="17" t="s">
        <v>30</v>
      </c>
      <c r="E16" s="26" t="s">
        <v>6687</v>
      </c>
      <c r="F16" s="26">
        <v>1</v>
      </c>
      <c r="G16" s="26">
        <v>3950</v>
      </c>
      <c r="H16" s="20">
        <f t="shared" si="0"/>
        <v>3950</v>
      </c>
      <c r="I16" s="18"/>
      <c r="J16" s="26" t="s">
        <v>6688</v>
      </c>
      <c r="K16" s="25"/>
      <c r="L16" s="18"/>
      <c r="M16" s="30"/>
      <c r="N16" s="17"/>
      <c r="O16" s="29"/>
      <c r="P16" s="30"/>
      <c r="Q16" s="23">
        <v>44949</v>
      </c>
    </row>
    <row r="17" spans="2:17" s="8" customFormat="1" ht="19.7" customHeight="1">
      <c r="B17" s="1930"/>
      <c r="C17" s="17" t="s">
        <v>30</v>
      </c>
      <c r="D17" s="17" t="s">
        <v>30</v>
      </c>
      <c r="E17" s="26" t="s">
        <v>6551</v>
      </c>
      <c r="F17" s="26">
        <v>8</v>
      </c>
      <c r="G17" s="26">
        <v>76</v>
      </c>
      <c r="H17" s="20">
        <f t="shared" si="0"/>
        <v>608</v>
      </c>
      <c r="I17" s="18"/>
      <c r="J17" s="26" t="s">
        <v>6552</v>
      </c>
      <c r="K17" s="25"/>
      <c r="L17" s="18"/>
      <c r="M17" s="30"/>
      <c r="N17" s="17"/>
      <c r="O17" s="29"/>
      <c r="P17" s="30"/>
      <c r="Q17" s="23">
        <v>44949</v>
      </c>
    </row>
    <row r="18" spans="2:17" s="8" customFormat="1" ht="19.7" customHeight="1">
      <c r="B18" s="1930"/>
      <c r="C18" s="17" t="s">
        <v>30</v>
      </c>
      <c r="D18" s="17" t="s">
        <v>30</v>
      </c>
      <c r="E18" s="26" t="s">
        <v>6654</v>
      </c>
      <c r="F18" s="26">
        <v>1</v>
      </c>
      <c r="G18" s="26">
        <v>568</v>
      </c>
      <c r="H18" s="20">
        <f t="shared" si="0"/>
        <v>568</v>
      </c>
      <c r="I18" s="18"/>
      <c r="J18" s="26" t="s">
        <v>5831</v>
      </c>
      <c r="K18" s="25"/>
      <c r="L18" s="18"/>
      <c r="M18" s="30"/>
      <c r="N18" s="17"/>
      <c r="O18" s="29"/>
      <c r="P18" s="30"/>
      <c r="Q18" s="23">
        <v>44949</v>
      </c>
    </row>
    <row r="19" spans="2:17" s="8" customFormat="1" ht="19.7" customHeight="1">
      <c r="B19" s="1930"/>
      <c r="C19" s="17" t="s">
        <v>30</v>
      </c>
      <c r="D19" s="17" t="s">
        <v>30</v>
      </c>
      <c r="E19" s="26" t="s">
        <v>6652</v>
      </c>
      <c r="F19" s="26">
        <v>1</v>
      </c>
      <c r="G19" s="26">
        <v>148</v>
      </c>
      <c r="H19" s="20">
        <f t="shared" si="0"/>
        <v>148</v>
      </c>
      <c r="I19" s="18"/>
      <c r="J19" s="26" t="s">
        <v>6653</v>
      </c>
      <c r="K19" s="25"/>
      <c r="L19" s="18"/>
      <c r="M19" s="30"/>
      <c r="N19" s="17"/>
      <c r="O19" s="29"/>
      <c r="P19" s="30"/>
      <c r="Q19" s="23">
        <v>44949</v>
      </c>
    </row>
    <row r="20" spans="2:17" s="8" customFormat="1" ht="19.7" customHeight="1">
      <c r="B20" s="1930"/>
      <c r="C20" s="17" t="s">
        <v>30</v>
      </c>
      <c r="D20" s="17" t="s">
        <v>30</v>
      </c>
      <c r="E20" s="26" t="s">
        <v>36</v>
      </c>
      <c r="F20" s="26">
        <v>1</v>
      </c>
      <c r="G20" s="26">
        <v>532</v>
      </c>
      <c r="H20" s="20">
        <f t="shared" si="0"/>
        <v>532</v>
      </c>
      <c r="I20" s="18"/>
      <c r="J20" s="26" t="s">
        <v>37</v>
      </c>
      <c r="K20" s="25"/>
      <c r="L20" s="18"/>
      <c r="M20" s="30"/>
      <c r="N20" s="17"/>
      <c r="O20" s="29"/>
      <c r="P20" s="30"/>
      <c r="Q20" s="23">
        <v>44949</v>
      </c>
    </row>
    <row r="21" spans="2:17" s="8" customFormat="1" ht="19.7" customHeight="1">
      <c r="B21" s="1930"/>
      <c r="C21" s="17" t="s">
        <v>30</v>
      </c>
      <c r="D21" s="17" t="s">
        <v>30</v>
      </c>
      <c r="E21" s="26" t="s">
        <v>6612</v>
      </c>
      <c r="F21" s="26">
        <v>1</v>
      </c>
      <c r="G21" s="26">
        <v>3491</v>
      </c>
      <c r="H21" s="20">
        <f t="shared" si="0"/>
        <v>3491</v>
      </c>
      <c r="I21" s="18"/>
      <c r="J21" s="26" t="s">
        <v>6613</v>
      </c>
      <c r="K21" s="25"/>
      <c r="L21" s="18"/>
      <c r="M21" s="30"/>
      <c r="N21" s="17"/>
      <c r="O21" s="29"/>
      <c r="P21" s="30"/>
      <c r="Q21" s="23">
        <v>44949</v>
      </c>
    </row>
    <row r="22" spans="2:17" s="8" customFormat="1" ht="19.7" customHeight="1">
      <c r="B22" s="1930"/>
      <c r="C22" s="17" t="s">
        <v>30</v>
      </c>
      <c r="D22" s="17" t="s">
        <v>30</v>
      </c>
      <c r="E22" s="26" t="s">
        <v>38</v>
      </c>
      <c r="F22" s="26">
        <v>1</v>
      </c>
      <c r="G22" s="26">
        <v>5117</v>
      </c>
      <c r="H22" s="20">
        <f t="shared" si="0"/>
        <v>5117</v>
      </c>
      <c r="I22" s="18"/>
      <c r="J22" s="26" t="s">
        <v>39</v>
      </c>
      <c r="K22" s="25"/>
      <c r="L22" s="18"/>
      <c r="M22" s="30"/>
      <c r="N22" s="17"/>
      <c r="O22" s="29"/>
      <c r="P22" s="30"/>
      <c r="Q22" s="23">
        <v>44949</v>
      </c>
    </row>
    <row r="23" spans="2:17" s="8" customFormat="1" ht="19.7" customHeight="1">
      <c r="B23" s="1930"/>
      <c r="C23" s="17" t="s">
        <v>30</v>
      </c>
      <c r="D23" s="17" t="s">
        <v>30</v>
      </c>
      <c r="E23" s="26" t="s">
        <v>40</v>
      </c>
      <c r="F23" s="26">
        <v>1</v>
      </c>
      <c r="G23" s="26">
        <v>6365</v>
      </c>
      <c r="H23" s="20">
        <f t="shared" si="0"/>
        <v>6365</v>
      </c>
      <c r="I23" s="18"/>
      <c r="J23" s="26" t="s">
        <v>41</v>
      </c>
      <c r="K23" s="25"/>
      <c r="L23" s="18"/>
      <c r="M23" s="30"/>
      <c r="N23" s="17"/>
      <c r="O23" s="29"/>
      <c r="P23" s="30"/>
      <c r="Q23" s="23">
        <v>44949</v>
      </c>
    </row>
    <row r="24" spans="2:17" s="8" customFormat="1" ht="19.7" customHeight="1">
      <c r="B24" s="1930"/>
      <c r="C24" s="17" t="s">
        <v>30</v>
      </c>
      <c r="D24" s="17" t="s">
        <v>30</v>
      </c>
      <c r="E24" s="26" t="s">
        <v>6553</v>
      </c>
      <c r="F24" s="26">
        <v>1</v>
      </c>
      <c r="G24" s="26">
        <v>3860</v>
      </c>
      <c r="H24" s="20">
        <f t="shared" si="0"/>
        <v>3860</v>
      </c>
      <c r="I24" s="18"/>
      <c r="J24" s="26" t="s">
        <v>110</v>
      </c>
      <c r="K24" s="18"/>
      <c r="L24" s="17"/>
      <c r="M24" s="30"/>
      <c r="N24" s="17"/>
      <c r="O24" s="29"/>
      <c r="P24" s="29"/>
      <c r="Q24" s="23">
        <v>44949</v>
      </c>
    </row>
    <row r="25" spans="2:17" s="8" customFormat="1" ht="19.7" customHeight="1">
      <c r="B25" s="1930"/>
      <c r="C25" s="17" t="s">
        <v>30</v>
      </c>
      <c r="D25" s="17" t="s">
        <v>30</v>
      </c>
      <c r="E25" s="26" t="s">
        <v>42</v>
      </c>
      <c r="F25" s="26">
        <v>1</v>
      </c>
      <c r="G25" s="26">
        <v>251</v>
      </c>
      <c r="H25" s="20">
        <f t="shared" si="0"/>
        <v>251</v>
      </c>
      <c r="I25" s="18"/>
      <c r="J25" s="26" t="s">
        <v>43</v>
      </c>
      <c r="K25" s="18"/>
      <c r="L25" s="17"/>
      <c r="M25" s="30"/>
      <c r="N25" s="17"/>
      <c r="O25" s="29"/>
      <c r="P25" s="29"/>
      <c r="Q25" s="23">
        <v>44949</v>
      </c>
    </row>
    <row r="26" spans="2:17" s="8" customFormat="1" ht="19.7" customHeight="1">
      <c r="B26" s="1930">
        <v>4</v>
      </c>
      <c r="C26" s="17" t="s">
        <v>30</v>
      </c>
      <c r="D26" s="17" t="s">
        <v>30</v>
      </c>
      <c r="E26" s="26" t="s">
        <v>6689</v>
      </c>
      <c r="F26" s="26">
        <v>1</v>
      </c>
      <c r="G26" s="26">
        <v>6157</v>
      </c>
      <c r="H26" s="20">
        <f t="shared" si="0"/>
        <v>6157</v>
      </c>
      <c r="I26" s="18"/>
      <c r="J26" s="26" t="s">
        <v>6690</v>
      </c>
      <c r="K26" s="18"/>
      <c r="L26" s="17"/>
      <c r="M26" s="30"/>
      <c r="N26" s="17"/>
      <c r="O26" s="29"/>
      <c r="P26" s="29"/>
      <c r="Q26" s="23">
        <v>44956</v>
      </c>
    </row>
    <row r="27" spans="2:17" s="8" customFormat="1" ht="19.7" customHeight="1">
      <c r="B27" s="1930"/>
      <c r="C27" s="17" t="s">
        <v>30</v>
      </c>
      <c r="D27" s="17" t="s">
        <v>30</v>
      </c>
      <c r="E27" s="1957" t="s">
        <v>6691</v>
      </c>
      <c r="F27" s="26">
        <v>0</v>
      </c>
      <c r="G27" s="26">
        <v>12506</v>
      </c>
      <c r="H27" s="20">
        <f t="shared" si="0"/>
        <v>0</v>
      </c>
      <c r="I27" s="18"/>
      <c r="J27" s="26" t="s">
        <v>6692</v>
      </c>
      <c r="K27" s="138" t="s">
        <v>6693</v>
      </c>
      <c r="L27" s="17"/>
      <c r="M27" s="30"/>
      <c r="N27" s="17"/>
      <c r="O27" s="29"/>
      <c r="P27" s="29"/>
      <c r="Q27" s="23"/>
    </row>
    <row r="28" spans="2:17" s="8" customFormat="1" ht="20.25" customHeight="1">
      <c r="B28" s="1930"/>
      <c r="C28" s="17" t="s">
        <v>30</v>
      </c>
      <c r="D28" s="17" t="s">
        <v>30</v>
      </c>
      <c r="E28" s="1957" t="s">
        <v>6694</v>
      </c>
      <c r="F28" s="26">
        <v>0</v>
      </c>
      <c r="G28" s="26">
        <v>12047</v>
      </c>
      <c r="H28" s="20">
        <f t="shared" si="0"/>
        <v>0</v>
      </c>
      <c r="I28" s="18"/>
      <c r="J28" s="26" t="s">
        <v>6695</v>
      </c>
      <c r="K28" s="138" t="s">
        <v>6693</v>
      </c>
      <c r="L28" s="17"/>
      <c r="M28" s="30"/>
      <c r="N28" s="17"/>
      <c r="O28" s="29"/>
      <c r="P28" s="29"/>
      <c r="Q28" s="23"/>
    </row>
    <row r="29" spans="2:17" s="473" customFormat="1" ht="20.25" customHeight="1">
      <c r="B29" s="1930"/>
      <c r="C29" s="34" t="s">
        <v>30</v>
      </c>
      <c r="D29" s="34" t="s">
        <v>30</v>
      </c>
      <c r="E29" s="35" t="s">
        <v>6696</v>
      </c>
      <c r="F29" s="35">
        <v>1</v>
      </c>
      <c r="G29" s="35">
        <v>11935</v>
      </c>
      <c r="H29" s="36">
        <f>F29*G29</f>
        <v>11935</v>
      </c>
      <c r="I29" s="33"/>
      <c r="J29" s="35" t="s">
        <v>6697</v>
      </c>
      <c r="K29" s="33"/>
      <c r="L29" s="34"/>
      <c r="M29" s="472"/>
      <c r="N29" s="34"/>
      <c r="O29" s="43"/>
      <c r="P29" s="43"/>
      <c r="Q29" s="23">
        <v>44949</v>
      </c>
    </row>
    <row r="30" spans="2:17" s="8" customFormat="1" ht="19.7" customHeight="1">
      <c r="B30" s="1930"/>
      <c r="C30" s="17" t="s">
        <v>30</v>
      </c>
      <c r="D30" s="17" t="s">
        <v>30</v>
      </c>
      <c r="E30" s="26" t="s">
        <v>6698</v>
      </c>
      <c r="F30" s="26">
        <v>1</v>
      </c>
      <c r="G30" s="26">
        <v>5942</v>
      </c>
      <c r="H30" s="20">
        <f>F30*G30</f>
        <v>5942</v>
      </c>
      <c r="I30" s="18"/>
      <c r="J30" s="26" t="s">
        <v>6699</v>
      </c>
      <c r="K30" s="18"/>
      <c r="L30" s="17"/>
      <c r="M30" s="30"/>
      <c r="N30" s="17"/>
      <c r="O30" s="29"/>
      <c r="P30" s="29"/>
      <c r="Q30" s="1904">
        <v>44963</v>
      </c>
    </row>
    <row r="31" spans="2:17" s="473" customFormat="1" ht="19.7" customHeight="1">
      <c r="B31" s="1930"/>
      <c r="C31" s="34" t="s">
        <v>30</v>
      </c>
      <c r="D31" s="34" t="s">
        <v>30</v>
      </c>
      <c r="E31" s="35" t="s">
        <v>6700</v>
      </c>
      <c r="F31" s="35">
        <v>1</v>
      </c>
      <c r="G31" s="35">
        <v>580</v>
      </c>
      <c r="H31" s="36">
        <f>F31*G31</f>
        <v>580</v>
      </c>
      <c r="I31" s="33"/>
      <c r="J31" s="35" t="s">
        <v>6701</v>
      </c>
      <c r="K31" s="33"/>
      <c r="L31" s="34"/>
      <c r="M31" s="472"/>
      <c r="N31" s="34"/>
      <c r="O31" s="43"/>
      <c r="P31" s="43"/>
      <c r="Q31" s="43"/>
    </row>
    <row r="32" spans="2:17" s="8" customFormat="1" ht="19.7" customHeight="1">
      <c r="B32" s="17">
        <v>5</v>
      </c>
      <c r="C32" s="17" t="s">
        <v>24</v>
      </c>
      <c r="D32" s="17" t="s">
        <v>24</v>
      </c>
      <c r="E32" s="24" t="s">
        <v>6702</v>
      </c>
      <c r="F32" s="26">
        <v>1</v>
      </c>
      <c r="G32" s="20">
        <v>174700</v>
      </c>
      <c r="H32" s="20">
        <f t="shared" si="0"/>
        <v>174700</v>
      </c>
      <c r="I32" s="18"/>
      <c r="J32" s="54"/>
      <c r="K32" s="18"/>
      <c r="L32" s="18"/>
      <c r="M32" s="30">
        <v>44946</v>
      </c>
      <c r="N32" s="17"/>
      <c r="O32" s="18"/>
      <c r="P32" s="30">
        <v>44992</v>
      </c>
      <c r="Q32" s="23">
        <v>44992</v>
      </c>
    </row>
    <row r="33" spans="2:18" s="8" customFormat="1" ht="19.7" customHeight="1">
      <c r="B33" s="1930">
        <v>6</v>
      </c>
      <c r="C33" s="17" t="s">
        <v>30</v>
      </c>
      <c r="D33" s="17" t="s">
        <v>30</v>
      </c>
      <c r="E33" s="26" t="s">
        <v>6703</v>
      </c>
      <c r="F33" s="26">
        <v>1</v>
      </c>
      <c r="G33" s="26">
        <v>10700</v>
      </c>
      <c r="H33" s="20">
        <f t="shared" si="0"/>
        <v>10700</v>
      </c>
      <c r="I33" s="18"/>
      <c r="J33" s="26" t="s">
        <v>6704</v>
      </c>
      <c r="K33" s="18"/>
      <c r="L33" s="17"/>
      <c r="M33" s="30"/>
      <c r="N33" s="17"/>
      <c r="O33" s="29"/>
      <c r="P33" s="29"/>
      <c r="Q33" s="23">
        <v>44956</v>
      </c>
    </row>
    <row r="34" spans="2:18" s="8" customFormat="1" ht="19.7" customHeight="1">
      <c r="B34" s="1930"/>
      <c r="C34" s="17" t="s">
        <v>30</v>
      </c>
      <c r="D34" s="17" t="s">
        <v>30</v>
      </c>
      <c r="E34" s="26" t="s">
        <v>6705</v>
      </c>
      <c r="F34" s="26">
        <v>1</v>
      </c>
      <c r="G34" s="26">
        <v>5614</v>
      </c>
      <c r="H34" s="20">
        <f t="shared" si="0"/>
        <v>5614</v>
      </c>
      <c r="I34" s="18"/>
      <c r="J34" s="26" t="s">
        <v>6706</v>
      </c>
      <c r="K34" s="18"/>
      <c r="L34" s="17"/>
      <c r="M34" s="30"/>
      <c r="N34" s="17"/>
      <c r="O34" s="29"/>
      <c r="P34" s="29"/>
      <c r="Q34" s="23">
        <v>44956</v>
      </c>
    </row>
    <row r="35" spans="2:18" s="8" customFormat="1" ht="19.7" customHeight="1">
      <c r="B35" s="1930"/>
      <c r="C35" s="17" t="s">
        <v>30</v>
      </c>
      <c r="D35" s="17" t="s">
        <v>30</v>
      </c>
      <c r="E35" s="26" t="s">
        <v>6707</v>
      </c>
      <c r="F35" s="26">
        <v>1</v>
      </c>
      <c r="G35" s="26">
        <v>2350</v>
      </c>
      <c r="H35" s="20">
        <f t="shared" si="0"/>
        <v>2350</v>
      </c>
      <c r="I35" s="18"/>
      <c r="J35" s="26" t="s">
        <v>6708</v>
      </c>
      <c r="K35" s="18"/>
      <c r="L35" s="17"/>
      <c r="M35" s="30"/>
      <c r="N35" s="17"/>
      <c r="O35" s="29"/>
      <c r="P35" s="29"/>
      <c r="Q35" s="23">
        <v>44949</v>
      </c>
    </row>
    <row r="36" spans="2:18" s="8" customFormat="1" ht="19.7" customHeight="1">
      <c r="B36" s="1930"/>
      <c r="C36" s="17" t="s">
        <v>30</v>
      </c>
      <c r="D36" s="17" t="s">
        <v>30</v>
      </c>
      <c r="E36" s="26" t="s">
        <v>6709</v>
      </c>
      <c r="F36" s="26">
        <v>1</v>
      </c>
      <c r="G36" s="26">
        <v>1700</v>
      </c>
      <c r="H36" s="20">
        <f t="shared" si="0"/>
        <v>1700</v>
      </c>
      <c r="I36" s="18"/>
      <c r="J36" s="26" t="s">
        <v>6710</v>
      </c>
      <c r="K36" s="18"/>
      <c r="L36" s="17"/>
      <c r="M36" s="30"/>
      <c r="N36" s="17"/>
      <c r="O36" s="29"/>
      <c r="P36" s="29"/>
      <c r="Q36" s="23">
        <v>44949</v>
      </c>
    </row>
    <row r="37" spans="2:18" s="8" customFormat="1" ht="19.7" customHeight="1">
      <c r="B37" s="1930"/>
      <c r="C37" s="17" t="s">
        <v>30</v>
      </c>
      <c r="D37" s="17" t="s">
        <v>30</v>
      </c>
      <c r="E37" s="26" t="s">
        <v>6711</v>
      </c>
      <c r="F37" s="26">
        <v>1</v>
      </c>
      <c r="G37" s="26">
        <v>1740</v>
      </c>
      <c r="H37" s="20">
        <f>F37*G37</f>
        <v>1740</v>
      </c>
      <c r="I37" s="18"/>
      <c r="J37" s="26" t="s">
        <v>6712</v>
      </c>
      <c r="K37" s="18"/>
      <c r="L37" s="17"/>
      <c r="M37" s="30">
        <v>44953</v>
      </c>
      <c r="N37" s="17"/>
      <c r="O37" s="29"/>
      <c r="P37" s="29">
        <v>44959</v>
      </c>
      <c r="Q37" s="23">
        <v>44959</v>
      </c>
    </row>
    <row r="38" spans="2:18" s="8" customFormat="1" ht="19.7" customHeight="1">
      <c r="B38" s="1930"/>
      <c r="C38" s="17" t="s">
        <v>30</v>
      </c>
      <c r="D38" s="17" t="s">
        <v>30</v>
      </c>
      <c r="E38" s="26" t="s">
        <v>6554</v>
      </c>
      <c r="F38" s="26">
        <v>6</v>
      </c>
      <c r="G38" s="26">
        <v>210</v>
      </c>
      <c r="H38" s="20">
        <f t="shared" si="0"/>
        <v>1260</v>
      </c>
      <c r="I38" s="18"/>
      <c r="J38" s="26" t="s">
        <v>6555</v>
      </c>
      <c r="K38" s="18"/>
      <c r="L38" s="18"/>
      <c r="M38" s="30"/>
      <c r="N38" s="17"/>
      <c r="O38" s="18"/>
      <c r="P38" s="29"/>
      <c r="Q38" s="23">
        <v>44949</v>
      </c>
    </row>
    <row r="39" spans="2:18" s="8" customFormat="1" ht="19.7" customHeight="1">
      <c r="B39" s="1930"/>
      <c r="C39" s="17" t="s">
        <v>30</v>
      </c>
      <c r="D39" s="17" t="s">
        <v>30</v>
      </c>
      <c r="E39" s="26" t="s">
        <v>6659</v>
      </c>
      <c r="F39" s="26">
        <v>1</v>
      </c>
      <c r="G39" s="26">
        <v>2140</v>
      </c>
      <c r="H39" s="20">
        <f t="shared" si="0"/>
        <v>2140</v>
      </c>
      <c r="I39" s="18"/>
      <c r="J39" s="26" t="s">
        <v>6660</v>
      </c>
      <c r="K39" s="18"/>
      <c r="L39" s="18"/>
      <c r="M39" s="30"/>
      <c r="N39" s="17"/>
      <c r="O39" s="18"/>
      <c r="P39" s="29"/>
      <c r="Q39" s="23">
        <v>44949</v>
      </c>
    </row>
    <row r="40" spans="2:18" s="8" customFormat="1" ht="19.7" customHeight="1">
      <c r="B40" s="1930"/>
      <c r="C40" s="17" t="s">
        <v>30</v>
      </c>
      <c r="D40" s="17" t="s">
        <v>30</v>
      </c>
      <c r="E40" s="26" t="s">
        <v>6713</v>
      </c>
      <c r="F40" s="26">
        <v>2</v>
      </c>
      <c r="G40" s="26">
        <v>950</v>
      </c>
      <c r="H40" s="20">
        <f t="shared" si="0"/>
        <v>1900</v>
      </c>
      <c r="I40" s="18"/>
      <c r="J40" s="26" t="s">
        <v>6714</v>
      </c>
      <c r="K40" s="18"/>
      <c r="L40" s="17"/>
      <c r="M40" s="30"/>
      <c r="N40" s="17"/>
      <c r="O40" s="29"/>
      <c r="P40" s="29"/>
      <c r="Q40" s="23">
        <v>44949</v>
      </c>
    </row>
    <row r="41" spans="2:18" s="8" customFormat="1" ht="19.7" customHeight="1">
      <c r="B41" s="1930"/>
      <c r="C41" s="17" t="s">
        <v>30</v>
      </c>
      <c r="D41" s="17" t="s">
        <v>30</v>
      </c>
      <c r="E41" s="26" t="s">
        <v>6661</v>
      </c>
      <c r="F41" s="26">
        <v>2</v>
      </c>
      <c r="G41" s="26">
        <v>500</v>
      </c>
      <c r="H41" s="20">
        <f t="shared" si="0"/>
        <v>1000</v>
      </c>
      <c r="I41" s="18"/>
      <c r="J41" s="26" t="s">
        <v>5885</v>
      </c>
      <c r="K41" s="18"/>
      <c r="L41" s="17"/>
      <c r="M41" s="30"/>
      <c r="N41" s="17"/>
      <c r="O41" s="29"/>
      <c r="P41" s="29"/>
      <c r="Q41" s="23">
        <v>44949</v>
      </c>
    </row>
    <row r="42" spans="2:18" s="8" customFormat="1" ht="19.7" customHeight="1">
      <c r="B42" s="1930"/>
      <c r="C42" s="17" t="s">
        <v>30</v>
      </c>
      <c r="D42" s="17" t="s">
        <v>30</v>
      </c>
      <c r="E42" s="26" t="s">
        <v>6715</v>
      </c>
      <c r="F42" s="26">
        <v>2</v>
      </c>
      <c r="G42" s="26">
        <v>840</v>
      </c>
      <c r="H42" s="20">
        <f t="shared" si="0"/>
        <v>1680</v>
      </c>
      <c r="I42" s="18"/>
      <c r="J42" s="26" t="s">
        <v>6716</v>
      </c>
      <c r="K42" s="18"/>
      <c r="L42" s="17"/>
      <c r="M42" s="30"/>
      <c r="N42" s="17"/>
      <c r="O42" s="29"/>
      <c r="P42" s="29"/>
      <c r="Q42" s="23">
        <v>44949</v>
      </c>
      <c r="R42" s="189" t="s">
        <v>6717</v>
      </c>
    </row>
    <row r="43" spans="2:18" s="8" customFormat="1" ht="19.7" customHeight="1">
      <c r="B43" s="1930"/>
      <c r="C43" s="17" t="s">
        <v>119</v>
      </c>
      <c r="D43" s="17" t="s">
        <v>119</v>
      </c>
      <c r="E43" s="26" t="s">
        <v>6718</v>
      </c>
      <c r="F43" s="26">
        <v>2</v>
      </c>
      <c r="G43" s="20">
        <v>3000</v>
      </c>
      <c r="H43" s="20">
        <f>F43*G43</f>
        <v>6000</v>
      </c>
      <c r="I43" s="18"/>
      <c r="J43" s="26" t="s">
        <v>6719</v>
      </c>
      <c r="K43" s="18"/>
      <c r="L43" s="17"/>
      <c r="M43" s="30">
        <v>44946</v>
      </c>
      <c r="N43" s="17"/>
      <c r="O43" s="29"/>
      <c r="P43" s="29">
        <v>44992</v>
      </c>
      <c r="Q43" s="23">
        <v>44985</v>
      </c>
    </row>
    <row r="44" spans="2:18" s="8" customFormat="1" ht="19.7" customHeight="1">
      <c r="B44" s="1942">
        <v>7</v>
      </c>
      <c r="C44" s="17" t="s">
        <v>115</v>
      </c>
      <c r="D44" s="17" t="s">
        <v>115</v>
      </c>
      <c r="E44" s="26" t="s">
        <v>892</v>
      </c>
      <c r="F44" s="26">
        <v>30</v>
      </c>
      <c r="G44" s="20">
        <v>5000</v>
      </c>
      <c r="H44" s="20">
        <f>F44*G44</f>
        <v>150000</v>
      </c>
      <c r="I44" s="18"/>
      <c r="J44" s="26"/>
      <c r="K44" s="18"/>
      <c r="L44" s="17"/>
      <c r="M44" s="30"/>
      <c r="N44" s="17"/>
      <c r="O44" s="29"/>
      <c r="P44" s="29"/>
      <c r="Q44" s="23"/>
    </row>
    <row r="45" spans="2:18" s="8" customFormat="1" ht="19.7" customHeight="1">
      <c r="B45" s="1905"/>
      <c r="C45" s="17" t="s">
        <v>115</v>
      </c>
      <c r="D45" s="17" t="s">
        <v>115</v>
      </c>
      <c r="E45" s="50" t="s">
        <v>5642</v>
      </c>
      <c r="F45" s="26">
        <v>20</v>
      </c>
      <c r="G45" s="20">
        <v>5000</v>
      </c>
      <c r="H45" s="20">
        <f>F45*G45</f>
        <v>100000</v>
      </c>
      <c r="I45" s="18"/>
      <c r="J45" s="26"/>
      <c r="K45" s="24"/>
      <c r="L45" s="17"/>
      <c r="M45" s="30"/>
      <c r="N45" s="17"/>
      <c r="O45" s="110"/>
      <c r="P45" s="29"/>
      <c r="Q45" s="30"/>
    </row>
  </sheetData>
  <autoFilter ref="B9:O32" xr:uid="{B3C5684F-9089-47DA-AF5F-4B8FF8517E34}"/>
  <mergeCells count="11">
    <mergeCell ref="B10:B12"/>
    <mergeCell ref="B14:B25"/>
    <mergeCell ref="B26:B31"/>
    <mergeCell ref="B33:B43"/>
    <mergeCell ref="B44:B45"/>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2FDD5-59EA-4931-8797-4007F94605B4}">
  <dimension ref="A1:B5"/>
  <sheetViews>
    <sheetView view="pageBreakPreview" zoomScale="60" zoomScaleNormal="100" workbookViewId="0">
      <selection activeCell="E8" sqref="E8"/>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1" spans="1:2">
      <c r="A1" s="73" t="s">
        <v>0</v>
      </c>
      <c r="B1" s="2" t="s">
        <v>6560</v>
      </c>
    </row>
    <row r="2" spans="1:2">
      <c r="A2" s="73" t="s">
        <v>3</v>
      </c>
      <c r="B2" s="13" t="s">
        <v>6561</v>
      </c>
    </row>
    <row r="3" spans="1:2">
      <c r="A3" s="73" t="s">
        <v>5</v>
      </c>
      <c r="B3" s="13">
        <v>200091</v>
      </c>
    </row>
    <row r="4" spans="1:2">
      <c r="A4" s="73" t="s">
        <v>6</v>
      </c>
      <c r="B4" s="16">
        <v>44837</v>
      </c>
    </row>
    <row r="5" spans="1:2">
      <c r="A5" s="73" t="s">
        <v>7</v>
      </c>
      <c r="B5" s="16"/>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76639-43D4-41C8-97E6-E50C7AD77FF5}">
  <dimension ref="B2:Q19"/>
  <sheetViews>
    <sheetView zoomScale="85" zoomScaleNormal="85" workbookViewId="0">
      <pane xSplit="10" ySplit="8" topLeftCell="M9" activePane="bottomRight" state="frozen"/>
      <selection pane="topRight" activeCell="K1" sqref="K1"/>
      <selection pane="bottomLeft" activeCell="A9" sqref="A9"/>
      <selection pane="bottomRight" activeCell="B10" sqref="B10:B11"/>
    </sheetView>
  </sheetViews>
  <sheetFormatPr defaultRowHeight="18.75"/>
  <cols>
    <col min="1" max="1" width="2.625" style="9" customWidth="1"/>
    <col min="2" max="2" width="18.75" style="8" bestFit="1" customWidth="1"/>
    <col min="3" max="3" width="12.75" style="9" bestFit="1" customWidth="1"/>
    <col min="4" max="4" width="11.75" style="9" bestFit="1" customWidth="1"/>
    <col min="5" max="5" width="49.875" style="9" bestFit="1" customWidth="1"/>
    <col min="6" max="6" width="6.25" style="9" customWidth="1"/>
    <col min="7" max="8" width="9.875" style="9" bestFit="1" customWidth="1"/>
    <col min="9" max="9" width="5.75" style="10" customWidth="1"/>
    <col min="10" max="10" width="26.625" style="9" customWidth="1"/>
    <col min="11" max="11" width="28.25" style="459" customWidth="1"/>
    <col min="12" max="12" width="20.625" style="8" customWidth="1"/>
    <col min="13" max="13" width="13.75" style="8" customWidth="1"/>
    <col min="14" max="14" width="7.5" style="9" customWidth="1"/>
    <col min="15" max="15" width="13.25" style="10" customWidth="1"/>
    <col min="16" max="16" width="14.5" style="1004" customWidth="1"/>
    <col min="17" max="17" width="15.625" style="11" customWidth="1"/>
    <col min="18" max="256" width="9" style="9"/>
    <col min="257" max="257" width="2.625" style="9" customWidth="1"/>
    <col min="258" max="258" width="18.75" style="9" bestFit="1" customWidth="1"/>
    <col min="259" max="259" width="12.75" style="9" bestFit="1" customWidth="1"/>
    <col min="260" max="260" width="11.75" style="9" bestFit="1" customWidth="1"/>
    <col min="261" max="261" width="49.875" style="9" bestFit="1" customWidth="1"/>
    <col min="262" max="262" width="6.25" style="9" customWidth="1"/>
    <col min="263" max="264" width="9.875" style="9" bestFit="1" customWidth="1"/>
    <col min="265" max="265" width="5.75" style="9" customWidth="1"/>
    <col min="266" max="266" width="26.625" style="9" customWidth="1"/>
    <col min="267" max="267" width="28.25" style="9" customWidth="1"/>
    <col min="268" max="268" width="20.625" style="9" customWidth="1"/>
    <col min="269" max="269" width="13.75" style="9" customWidth="1"/>
    <col min="270" max="270" width="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2.75" style="9" bestFit="1" customWidth="1"/>
    <col min="516" max="516" width="11.75" style="9" bestFit="1" customWidth="1"/>
    <col min="517" max="517" width="49.875" style="9" bestFit="1" customWidth="1"/>
    <col min="518" max="518" width="6.25" style="9" customWidth="1"/>
    <col min="519" max="520" width="9.875" style="9" bestFit="1" customWidth="1"/>
    <col min="521" max="521" width="5.75" style="9" customWidth="1"/>
    <col min="522" max="522" width="26.625" style="9" customWidth="1"/>
    <col min="523" max="523" width="28.25" style="9" customWidth="1"/>
    <col min="524" max="524" width="20.625" style="9" customWidth="1"/>
    <col min="525" max="525" width="13.75" style="9" customWidth="1"/>
    <col min="526" max="526" width="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2.75" style="9" bestFit="1" customWidth="1"/>
    <col min="772" max="772" width="11.75" style="9" bestFit="1" customWidth="1"/>
    <col min="773" max="773" width="49.875" style="9" bestFit="1" customWidth="1"/>
    <col min="774" max="774" width="6.25" style="9" customWidth="1"/>
    <col min="775" max="776" width="9.875" style="9" bestFit="1" customWidth="1"/>
    <col min="777" max="777" width="5.75" style="9" customWidth="1"/>
    <col min="778" max="778" width="26.625" style="9" customWidth="1"/>
    <col min="779" max="779" width="28.25" style="9" customWidth="1"/>
    <col min="780" max="780" width="20.625" style="9" customWidth="1"/>
    <col min="781" max="781" width="13.75" style="9" customWidth="1"/>
    <col min="782" max="782" width="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2.75" style="9" bestFit="1" customWidth="1"/>
    <col min="1028" max="1028" width="11.75" style="9" bestFit="1" customWidth="1"/>
    <col min="1029" max="1029" width="49.875" style="9" bestFit="1" customWidth="1"/>
    <col min="1030" max="1030" width="6.25" style="9" customWidth="1"/>
    <col min="1031" max="1032" width="9.875" style="9" bestFit="1" customWidth="1"/>
    <col min="1033" max="1033" width="5.75" style="9" customWidth="1"/>
    <col min="1034" max="1034" width="26.625" style="9" customWidth="1"/>
    <col min="1035" max="1035" width="28.25" style="9" customWidth="1"/>
    <col min="1036" max="1036" width="20.625" style="9" customWidth="1"/>
    <col min="1037" max="1037" width="13.75" style="9" customWidth="1"/>
    <col min="1038" max="1038" width="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2.75" style="9" bestFit="1" customWidth="1"/>
    <col min="1284" max="1284" width="11.75" style="9" bestFit="1" customWidth="1"/>
    <col min="1285" max="1285" width="49.875" style="9" bestFit="1" customWidth="1"/>
    <col min="1286" max="1286" width="6.25" style="9" customWidth="1"/>
    <col min="1287" max="1288" width="9.875" style="9" bestFit="1" customWidth="1"/>
    <col min="1289" max="1289" width="5.75" style="9" customWidth="1"/>
    <col min="1290" max="1290" width="26.625" style="9" customWidth="1"/>
    <col min="1291" max="1291" width="28.25" style="9" customWidth="1"/>
    <col min="1292" max="1292" width="20.625" style="9" customWidth="1"/>
    <col min="1293" max="1293" width="13.75" style="9" customWidth="1"/>
    <col min="1294" max="1294" width="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2.75" style="9" bestFit="1" customWidth="1"/>
    <col min="1540" max="1540" width="11.75" style="9" bestFit="1" customWidth="1"/>
    <col min="1541" max="1541" width="49.875" style="9" bestFit="1" customWidth="1"/>
    <col min="1542" max="1542" width="6.25" style="9" customWidth="1"/>
    <col min="1543" max="1544" width="9.875" style="9" bestFit="1" customWidth="1"/>
    <col min="1545" max="1545" width="5.75" style="9" customWidth="1"/>
    <col min="1546" max="1546" width="26.625" style="9" customWidth="1"/>
    <col min="1547" max="1547" width="28.25" style="9" customWidth="1"/>
    <col min="1548" max="1548" width="20.625" style="9" customWidth="1"/>
    <col min="1549" max="1549" width="13.75" style="9" customWidth="1"/>
    <col min="1550" max="1550" width="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2.75" style="9" bestFit="1" customWidth="1"/>
    <col min="1796" max="1796" width="11.75" style="9" bestFit="1" customWidth="1"/>
    <col min="1797" max="1797" width="49.875" style="9" bestFit="1" customWidth="1"/>
    <col min="1798" max="1798" width="6.25" style="9" customWidth="1"/>
    <col min="1799" max="1800" width="9.875" style="9" bestFit="1" customWidth="1"/>
    <col min="1801" max="1801" width="5.75" style="9" customWidth="1"/>
    <col min="1802" max="1802" width="26.625" style="9" customWidth="1"/>
    <col min="1803" max="1803" width="28.25" style="9" customWidth="1"/>
    <col min="1804" max="1804" width="20.625" style="9" customWidth="1"/>
    <col min="1805" max="1805" width="13.75" style="9" customWidth="1"/>
    <col min="1806" max="1806" width="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2.75" style="9" bestFit="1" customWidth="1"/>
    <col min="2052" max="2052" width="11.75" style="9" bestFit="1" customWidth="1"/>
    <col min="2053" max="2053" width="49.875" style="9" bestFit="1" customWidth="1"/>
    <col min="2054" max="2054" width="6.25" style="9" customWidth="1"/>
    <col min="2055" max="2056" width="9.875" style="9" bestFit="1" customWidth="1"/>
    <col min="2057" max="2057" width="5.75" style="9" customWidth="1"/>
    <col min="2058" max="2058" width="26.625" style="9" customWidth="1"/>
    <col min="2059" max="2059" width="28.25" style="9" customWidth="1"/>
    <col min="2060" max="2060" width="20.625" style="9" customWidth="1"/>
    <col min="2061" max="2061" width="13.75" style="9" customWidth="1"/>
    <col min="2062" max="2062" width="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2.75" style="9" bestFit="1" customWidth="1"/>
    <col min="2308" max="2308" width="11.75" style="9" bestFit="1" customWidth="1"/>
    <col min="2309" max="2309" width="49.875" style="9" bestFit="1" customWidth="1"/>
    <col min="2310" max="2310" width="6.25" style="9" customWidth="1"/>
    <col min="2311" max="2312" width="9.875" style="9" bestFit="1" customWidth="1"/>
    <col min="2313" max="2313" width="5.75" style="9" customWidth="1"/>
    <col min="2314" max="2314" width="26.625" style="9" customWidth="1"/>
    <col min="2315" max="2315" width="28.25" style="9" customWidth="1"/>
    <col min="2316" max="2316" width="20.625" style="9" customWidth="1"/>
    <col min="2317" max="2317" width="13.75" style="9" customWidth="1"/>
    <col min="2318" max="2318" width="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2.75" style="9" bestFit="1" customWidth="1"/>
    <col min="2564" max="2564" width="11.75" style="9" bestFit="1" customWidth="1"/>
    <col min="2565" max="2565" width="49.875" style="9" bestFit="1" customWidth="1"/>
    <col min="2566" max="2566" width="6.25" style="9" customWidth="1"/>
    <col min="2567" max="2568" width="9.875" style="9" bestFit="1" customWidth="1"/>
    <col min="2569" max="2569" width="5.75" style="9" customWidth="1"/>
    <col min="2570" max="2570" width="26.625" style="9" customWidth="1"/>
    <col min="2571" max="2571" width="28.25" style="9" customWidth="1"/>
    <col min="2572" max="2572" width="20.625" style="9" customWidth="1"/>
    <col min="2573" max="2573" width="13.75" style="9" customWidth="1"/>
    <col min="2574" max="2574" width="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2.75" style="9" bestFit="1" customWidth="1"/>
    <col min="2820" max="2820" width="11.75" style="9" bestFit="1" customWidth="1"/>
    <col min="2821" max="2821" width="49.875" style="9" bestFit="1" customWidth="1"/>
    <col min="2822" max="2822" width="6.25" style="9" customWidth="1"/>
    <col min="2823" max="2824" width="9.875" style="9" bestFit="1" customWidth="1"/>
    <col min="2825" max="2825" width="5.75" style="9" customWidth="1"/>
    <col min="2826" max="2826" width="26.625" style="9" customWidth="1"/>
    <col min="2827" max="2827" width="28.25" style="9" customWidth="1"/>
    <col min="2828" max="2828" width="20.625" style="9" customWidth="1"/>
    <col min="2829" max="2829" width="13.75" style="9" customWidth="1"/>
    <col min="2830" max="2830" width="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2.75" style="9" bestFit="1" customWidth="1"/>
    <col min="3076" max="3076" width="11.75" style="9" bestFit="1" customWidth="1"/>
    <col min="3077" max="3077" width="49.875" style="9" bestFit="1" customWidth="1"/>
    <col min="3078" max="3078" width="6.25" style="9" customWidth="1"/>
    <col min="3079" max="3080" width="9.875" style="9" bestFit="1" customWidth="1"/>
    <col min="3081" max="3081" width="5.75" style="9" customWidth="1"/>
    <col min="3082" max="3082" width="26.625" style="9" customWidth="1"/>
    <col min="3083" max="3083" width="28.25" style="9" customWidth="1"/>
    <col min="3084" max="3084" width="20.625" style="9" customWidth="1"/>
    <col min="3085" max="3085" width="13.75" style="9" customWidth="1"/>
    <col min="3086" max="3086" width="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2.75" style="9" bestFit="1" customWidth="1"/>
    <col min="3332" max="3332" width="11.75" style="9" bestFit="1" customWidth="1"/>
    <col min="3333" max="3333" width="49.875" style="9" bestFit="1" customWidth="1"/>
    <col min="3334" max="3334" width="6.25" style="9" customWidth="1"/>
    <col min="3335" max="3336" width="9.875" style="9" bestFit="1" customWidth="1"/>
    <col min="3337" max="3337" width="5.75" style="9" customWidth="1"/>
    <col min="3338" max="3338" width="26.625" style="9" customWidth="1"/>
    <col min="3339" max="3339" width="28.25" style="9" customWidth="1"/>
    <col min="3340" max="3340" width="20.625" style="9" customWidth="1"/>
    <col min="3341" max="3341" width="13.75" style="9" customWidth="1"/>
    <col min="3342" max="3342" width="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2.75" style="9" bestFit="1" customWidth="1"/>
    <col min="3588" max="3588" width="11.75" style="9" bestFit="1" customWidth="1"/>
    <col min="3589" max="3589" width="49.875" style="9" bestFit="1" customWidth="1"/>
    <col min="3590" max="3590" width="6.25" style="9" customWidth="1"/>
    <col min="3591" max="3592" width="9.875" style="9" bestFit="1" customWidth="1"/>
    <col min="3593" max="3593" width="5.75" style="9" customWidth="1"/>
    <col min="3594" max="3594" width="26.625" style="9" customWidth="1"/>
    <col min="3595" max="3595" width="28.25" style="9" customWidth="1"/>
    <col min="3596" max="3596" width="20.625" style="9" customWidth="1"/>
    <col min="3597" max="3597" width="13.75" style="9" customWidth="1"/>
    <col min="3598" max="3598" width="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2.75" style="9" bestFit="1" customWidth="1"/>
    <col min="3844" max="3844" width="11.75" style="9" bestFit="1" customWidth="1"/>
    <col min="3845" max="3845" width="49.875" style="9" bestFit="1" customWidth="1"/>
    <col min="3846" max="3846" width="6.25" style="9" customWidth="1"/>
    <col min="3847" max="3848" width="9.875" style="9" bestFit="1" customWidth="1"/>
    <col min="3849" max="3849" width="5.75" style="9" customWidth="1"/>
    <col min="3850" max="3850" width="26.625" style="9" customWidth="1"/>
    <col min="3851" max="3851" width="28.25" style="9" customWidth="1"/>
    <col min="3852" max="3852" width="20.625" style="9" customWidth="1"/>
    <col min="3853" max="3853" width="13.75" style="9" customWidth="1"/>
    <col min="3854" max="3854" width="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2.75" style="9" bestFit="1" customWidth="1"/>
    <col min="4100" max="4100" width="11.75" style="9" bestFit="1" customWidth="1"/>
    <col min="4101" max="4101" width="49.875" style="9" bestFit="1" customWidth="1"/>
    <col min="4102" max="4102" width="6.25" style="9" customWidth="1"/>
    <col min="4103" max="4104" width="9.875" style="9" bestFit="1" customWidth="1"/>
    <col min="4105" max="4105" width="5.75" style="9" customWidth="1"/>
    <col min="4106" max="4106" width="26.625" style="9" customWidth="1"/>
    <col min="4107" max="4107" width="28.25" style="9" customWidth="1"/>
    <col min="4108" max="4108" width="20.625" style="9" customWidth="1"/>
    <col min="4109" max="4109" width="13.75" style="9" customWidth="1"/>
    <col min="4110" max="4110" width="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2.75" style="9" bestFit="1" customWidth="1"/>
    <col min="4356" max="4356" width="11.75" style="9" bestFit="1" customWidth="1"/>
    <col min="4357" max="4357" width="49.875" style="9" bestFit="1" customWidth="1"/>
    <col min="4358" max="4358" width="6.25" style="9" customWidth="1"/>
    <col min="4359" max="4360" width="9.875" style="9" bestFit="1" customWidth="1"/>
    <col min="4361" max="4361" width="5.75" style="9" customWidth="1"/>
    <col min="4362" max="4362" width="26.625" style="9" customWidth="1"/>
    <col min="4363" max="4363" width="28.25" style="9" customWidth="1"/>
    <col min="4364" max="4364" width="20.625" style="9" customWidth="1"/>
    <col min="4365" max="4365" width="13.75" style="9" customWidth="1"/>
    <col min="4366" max="4366" width="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2.75" style="9" bestFit="1" customWidth="1"/>
    <col min="4612" max="4612" width="11.75" style="9" bestFit="1" customWidth="1"/>
    <col min="4613" max="4613" width="49.875" style="9" bestFit="1" customWidth="1"/>
    <col min="4614" max="4614" width="6.25" style="9" customWidth="1"/>
    <col min="4615" max="4616" width="9.875" style="9" bestFit="1" customWidth="1"/>
    <col min="4617" max="4617" width="5.75" style="9" customWidth="1"/>
    <col min="4618" max="4618" width="26.625" style="9" customWidth="1"/>
    <col min="4619" max="4619" width="28.25" style="9" customWidth="1"/>
    <col min="4620" max="4620" width="20.625" style="9" customWidth="1"/>
    <col min="4621" max="4621" width="13.75" style="9" customWidth="1"/>
    <col min="4622" max="4622" width="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2.75" style="9" bestFit="1" customWidth="1"/>
    <col min="4868" max="4868" width="11.75" style="9" bestFit="1" customWidth="1"/>
    <col min="4869" max="4869" width="49.875" style="9" bestFit="1" customWidth="1"/>
    <col min="4870" max="4870" width="6.25" style="9" customWidth="1"/>
    <col min="4871" max="4872" width="9.875" style="9" bestFit="1" customWidth="1"/>
    <col min="4873" max="4873" width="5.75" style="9" customWidth="1"/>
    <col min="4874" max="4874" width="26.625" style="9" customWidth="1"/>
    <col min="4875" max="4875" width="28.25" style="9" customWidth="1"/>
    <col min="4876" max="4876" width="20.625" style="9" customWidth="1"/>
    <col min="4877" max="4877" width="13.75" style="9" customWidth="1"/>
    <col min="4878" max="4878" width="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2.75" style="9" bestFit="1" customWidth="1"/>
    <col min="5124" max="5124" width="11.75" style="9" bestFit="1" customWidth="1"/>
    <col min="5125" max="5125" width="49.875" style="9" bestFit="1" customWidth="1"/>
    <col min="5126" max="5126" width="6.25" style="9" customWidth="1"/>
    <col min="5127" max="5128" width="9.875" style="9" bestFit="1" customWidth="1"/>
    <col min="5129" max="5129" width="5.75" style="9" customWidth="1"/>
    <col min="5130" max="5130" width="26.625" style="9" customWidth="1"/>
    <col min="5131" max="5131" width="28.25" style="9" customWidth="1"/>
    <col min="5132" max="5132" width="20.625" style="9" customWidth="1"/>
    <col min="5133" max="5133" width="13.75" style="9" customWidth="1"/>
    <col min="5134" max="5134" width="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2.75" style="9" bestFit="1" customWidth="1"/>
    <col min="5380" max="5380" width="11.75" style="9" bestFit="1" customWidth="1"/>
    <col min="5381" max="5381" width="49.875" style="9" bestFit="1" customWidth="1"/>
    <col min="5382" max="5382" width="6.25" style="9" customWidth="1"/>
    <col min="5383" max="5384" width="9.875" style="9" bestFit="1" customWidth="1"/>
    <col min="5385" max="5385" width="5.75" style="9" customWidth="1"/>
    <col min="5386" max="5386" width="26.625" style="9" customWidth="1"/>
    <col min="5387" max="5387" width="28.25" style="9" customWidth="1"/>
    <col min="5388" max="5388" width="20.625" style="9" customWidth="1"/>
    <col min="5389" max="5389" width="13.75" style="9" customWidth="1"/>
    <col min="5390" max="5390" width="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2.75" style="9" bestFit="1" customWidth="1"/>
    <col min="5636" max="5636" width="11.75" style="9" bestFit="1" customWidth="1"/>
    <col min="5637" max="5637" width="49.875" style="9" bestFit="1" customWidth="1"/>
    <col min="5638" max="5638" width="6.25" style="9" customWidth="1"/>
    <col min="5639" max="5640" width="9.875" style="9" bestFit="1" customWidth="1"/>
    <col min="5641" max="5641" width="5.75" style="9" customWidth="1"/>
    <col min="5642" max="5642" width="26.625" style="9" customWidth="1"/>
    <col min="5643" max="5643" width="28.25" style="9" customWidth="1"/>
    <col min="5644" max="5644" width="20.625" style="9" customWidth="1"/>
    <col min="5645" max="5645" width="13.75" style="9" customWidth="1"/>
    <col min="5646" max="5646" width="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2.75" style="9" bestFit="1" customWidth="1"/>
    <col min="5892" max="5892" width="11.75" style="9" bestFit="1" customWidth="1"/>
    <col min="5893" max="5893" width="49.875" style="9" bestFit="1" customWidth="1"/>
    <col min="5894" max="5894" width="6.25" style="9" customWidth="1"/>
    <col min="5895" max="5896" width="9.875" style="9" bestFit="1" customWidth="1"/>
    <col min="5897" max="5897" width="5.75" style="9" customWidth="1"/>
    <col min="5898" max="5898" width="26.625" style="9" customWidth="1"/>
    <col min="5899" max="5899" width="28.25" style="9" customWidth="1"/>
    <col min="5900" max="5900" width="20.625" style="9" customWidth="1"/>
    <col min="5901" max="5901" width="13.75" style="9" customWidth="1"/>
    <col min="5902" max="5902" width="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2.75" style="9" bestFit="1" customWidth="1"/>
    <col min="6148" max="6148" width="11.75" style="9" bestFit="1" customWidth="1"/>
    <col min="6149" max="6149" width="49.875" style="9" bestFit="1" customWidth="1"/>
    <col min="6150" max="6150" width="6.25" style="9" customWidth="1"/>
    <col min="6151" max="6152" width="9.875" style="9" bestFit="1" customWidth="1"/>
    <col min="6153" max="6153" width="5.75" style="9" customWidth="1"/>
    <col min="6154" max="6154" width="26.625" style="9" customWidth="1"/>
    <col min="6155" max="6155" width="28.25" style="9" customWidth="1"/>
    <col min="6156" max="6156" width="20.625" style="9" customWidth="1"/>
    <col min="6157" max="6157" width="13.75" style="9" customWidth="1"/>
    <col min="6158" max="6158" width="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2.75" style="9" bestFit="1" customWidth="1"/>
    <col min="6404" max="6404" width="11.75" style="9" bestFit="1" customWidth="1"/>
    <col min="6405" max="6405" width="49.875" style="9" bestFit="1" customWidth="1"/>
    <col min="6406" max="6406" width="6.25" style="9" customWidth="1"/>
    <col min="6407" max="6408" width="9.875" style="9" bestFit="1" customWidth="1"/>
    <col min="6409" max="6409" width="5.75" style="9" customWidth="1"/>
    <col min="6410" max="6410" width="26.625" style="9" customWidth="1"/>
    <col min="6411" max="6411" width="28.25" style="9" customWidth="1"/>
    <col min="6412" max="6412" width="20.625" style="9" customWidth="1"/>
    <col min="6413" max="6413" width="13.75" style="9" customWidth="1"/>
    <col min="6414" max="6414" width="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2.75" style="9" bestFit="1" customWidth="1"/>
    <col min="6660" max="6660" width="11.75" style="9" bestFit="1" customWidth="1"/>
    <col min="6661" max="6661" width="49.875" style="9" bestFit="1" customWidth="1"/>
    <col min="6662" max="6662" width="6.25" style="9" customWidth="1"/>
    <col min="6663" max="6664" width="9.875" style="9" bestFit="1" customWidth="1"/>
    <col min="6665" max="6665" width="5.75" style="9" customWidth="1"/>
    <col min="6666" max="6666" width="26.625" style="9" customWidth="1"/>
    <col min="6667" max="6667" width="28.25" style="9" customWidth="1"/>
    <col min="6668" max="6668" width="20.625" style="9" customWidth="1"/>
    <col min="6669" max="6669" width="13.75" style="9" customWidth="1"/>
    <col min="6670" max="6670" width="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2.75" style="9" bestFit="1" customWidth="1"/>
    <col min="6916" max="6916" width="11.75" style="9" bestFit="1" customWidth="1"/>
    <col min="6917" max="6917" width="49.875" style="9" bestFit="1" customWidth="1"/>
    <col min="6918" max="6918" width="6.25" style="9" customWidth="1"/>
    <col min="6919" max="6920" width="9.875" style="9" bestFit="1" customWidth="1"/>
    <col min="6921" max="6921" width="5.75" style="9" customWidth="1"/>
    <col min="6922" max="6922" width="26.625" style="9" customWidth="1"/>
    <col min="6923" max="6923" width="28.25" style="9" customWidth="1"/>
    <col min="6924" max="6924" width="20.625" style="9" customWidth="1"/>
    <col min="6925" max="6925" width="13.75" style="9" customWidth="1"/>
    <col min="6926" max="6926" width="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2.75" style="9" bestFit="1" customWidth="1"/>
    <col min="7172" max="7172" width="11.75" style="9" bestFit="1" customWidth="1"/>
    <col min="7173" max="7173" width="49.875" style="9" bestFit="1" customWidth="1"/>
    <col min="7174" max="7174" width="6.25" style="9" customWidth="1"/>
    <col min="7175" max="7176" width="9.875" style="9" bestFit="1" customWidth="1"/>
    <col min="7177" max="7177" width="5.75" style="9" customWidth="1"/>
    <col min="7178" max="7178" width="26.625" style="9" customWidth="1"/>
    <col min="7179" max="7179" width="28.25" style="9" customWidth="1"/>
    <col min="7180" max="7180" width="20.625" style="9" customWidth="1"/>
    <col min="7181" max="7181" width="13.75" style="9" customWidth="1"/>
    <col min="7182" max="7182" width="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2.75" style="9" bestFit="1" customWidth="1"/>
    <col min="7428" max="7428" width="11.75" style="9" bestFit="1" customWidth="1"/>
    <col min="7429" max="7429" width="49.875" style="9" bestFit="1" customWidth="1"/>
    <col min="7430" max="7430" width="6.25" style="9" customWidth="1"/>
    <col min="7431" max="7432" width="9.875" style="9" bestFit="1" customWidth="1"/>
    <col min="7433" max="7433" width="5.75" style="9" customWidth="1"/>
    <col min="7434" max="7434" width="26.625" style="9" customWidth="1"/>
    <col min="7435" max="7435" width="28.25" style="9" customWidth="1"/>
    <col min="7436" max="7436" width="20.625" style="9" customWidth="1"/>
    <col min="7437" max="7437" width="13.75" style="9" customWidth="1"/>
    <col min="7438" max="7438" width="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2.75" style="9" bestFit="1" customWidth="1"/>
    <col min="7684" max="7684" width="11.75" style="9" bestFit="1" customWidth="1"/>
    <col min="7685" max="7685" width="49.875" style="9" bestFit="1" customWidth="1"/>
    <col min="7686" max="7686" width="6.25" style="9" customWidth="1"/>
    <col min="7687" max="7688" width="9.875" style="9" bestFit="1" customWidth="1"/>
    <col min="7689" max="7689" width="5.75" style="9" customWidth="1"/>
    <col min="7690" max="7690" width="26.625" style="9" customWidth="1"/>
    <col min="7691" max="7691" width="28.25" style="9" customWidth="1"/>
    <col min="7692" max="7692" width="20.625" style="9" customWidth="1"/>
    <col min="7693" max="7693" width="13.75" style="9" customWidth="1"/>
    <col min="7694" max="7694" width="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2.75" style="9" bestFit="1" customWidth="1"/>
    <col min="7940" max="7940" width="11.75" style="9" bestFit="1" customWidth="1"/>
    <col min="7941" max="7941" width="49.875" style="9" bestFit="1" customWidth="1"/>
    <col min="7942" max="7942" width="6.25" style="9" customWidth="1"/>
    <col min="7943" max="7944" width="9.875" style="9" bestFit="1" customWidth="1"/>
    <col min="7945" max="7945" width="5.75" style="9" customWidth="1"/>
    <col min="7946" max="7946" width="26.625" style="9" customWidth="1"/>
    <col min="7947" max="7947" width="28.25" style="9" customWidth="1"/>
    <col min="7948" max="7948" width="20.625" style="9" customWidth="1"/>
    <col min="7949" max="7949" width="13.75" style="9" customWidth="1"/>
    <col min="7950" max="7950" width="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2.75" style="9" bestFit="1" customWidth="1"/>
    <col min="8196" max="8196" width="11.75" style="9" bestFit="1" customWidth="1"/>
    <col min="8197" max="8197" width="49.875" style="9" bestFit="1" customWidth="1"/>
    <col min="8198" max="8198" width="6.25" style="9" customWidth="1"/>
    <col min="8199" max="8200" width="9.875" style="9" bestFit="1" customWidth="1"/>
    <col min="8201" max="8201" width="5.75" style="9" customWidth="1"/>
    <col min="8202" max="8202" width="26.625" style="9" customWidth="1"/>
    <col min="8203" max="8203" width="28.25" style="9" customWidth="1"/>
    <col min="8204" max="8204" width="20.625" style="9" customWidth="1"/>
    <col min="8205" max="8205" width="13.75" style="9" customWidth="1"/>
    <col min="8206" max="8206" width="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2.75" style="9" bestFit="1" customWidth="1"/>
    <col min="8452" max="8452" width="11.75" style="9" bestFit="1" customWidth="1"/>
    <col min="8453" max="8453" width="49.875" style="9" bestFit="1" customWidth="1"/>
    <col min="8454" max="8454" width="6.25" style="9" customWidth="1"/>
    <col min="8455" max="8456" width="9.875" style="9" bestFit="1" customWidth="1"/>
    <col min="8457" max="8457" width="5.75" style="9" customWidth="1"/>
    <col min="8458" max="8458" width="26.625" style="9" customWidth="1"/>
    <col min="8459" max="8459" width="28.25" style="9" customWidth="1"/>
    <col min="8460" max="8460" width="20.625" style="9" customWidth="1"/>
    <col min="8461" max="8461" width="13.75" style="9" customWidth="1"/>
    <col min="8462" max="8462" width="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2.75" style="9" bestFit="1" customWidth="1"/>
    <col min="8708" max="8708" width="11.75" style="9" bestFit="1" customWidth="1"/>
    <col min="8709" max="8709" width="49.875" style="9" bestFit="1" customWidth="1"/>
    <col min="8710" max="8710" width="6.25" style="9" customWidth="1"/>
    <col min="8711" max="8712" width="9.875" style="9" bestFit="1" customWidth="1"/>
    <col min="8713" max="8713" width="5.75" style="9" customWidth="1"/>
    <col min="8714" max="8714" width="26.625" style="9" customWidth="1"/>
    <col min="8715" max="8715" width="28.25" style="9" customWidth="1"/>
    <col min="8716" max="8716" width="20.625" style="9" customWidth="1"/>
    <col min="8717" max="8717" width="13.75" style="9" customWidth="1"/>
    <col min="8718" max="8718" width="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2.75" style="9" bestFit="1" customWidth="1"/>
    <col min="8964" max="8964" width="11.75" style="9" bestFit="1" customWidth="1"/>
    <col min="8965" max="8965" width="49.875" style="9" bestFit="1" customWidth="1"/>
    <col min="8966" max="8966" width="6.25" style="9" customWidth="1"/>
    <col min="8967" max="8968" width="9.875" style="9" bestFit="1" customWidth="1"/>
    <col min="8969" max="8969" width="5.75" style="9" customWidth="1"/>
    <col min="8970" max="8970" width="26.625" style="9" customWidth="1"/>
    <col min="8971" max="8971" width="28.25" style="9" customWidth="1"/>
    <col min="8972" max="8972" width="20.625" style="9" customWidth="1"/>
    <col min="8973" max="8973" width="13.75" style="9" customWidth="1"/>
    <col min="8974" max="8974" width="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2.75" style="9" bestFit="1" customWidth="1"/>
    <col min="9220" max="9220" width="11.75" style="9" bestFit="1" customWidth="1"/>
    <col min="9221" max="9221" width="49.875" style="9" bestFit="1" customWidth="1"/>
    <col min="9222" max="9222" width="6.25" style="9" customWidth="1"/>
    <col min="9223" max="9224" width="9.875" style="9" bestFit="1" customWidth="1"/>
    <col min="9225" max="9225" width="5.75" style="9" customWidth="1"/>
    <col min="9226" max="9226" width="26.625" style="9" customWidth="1"/>
    <col min="9227" max="9227" width="28.25" style="9" customWidth="1"/>
    <col min="9228" max="9228" width="20.625" style="9" customWidth="1"/>
    <col min="9229" max="9229" width="13.75" style="9" customWidth="1"/>
    <col min="9230" max="9230" width="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2.75" style="9" bestFit="1" customWidth="1"/>
    <col min="9476" max="9476" width="11.75" style="9" bestFit="1" customWidth="1"/>
    <col min="9477" max="9477" width="49.875" style="9" bestFit="1" customWidth="1"/>
    <col min="9478" max="9478" width="6.25" style="9" customWidth="1"/>
    <col min="9479" max="9480" width="9.875" style="9" bestFit="1" customWidth="1"/>
    <col min="9481" max="9481" width="5.75" style="9" customWidth="1"/>
    <col min="9482" max="9482" width="26.625" style="9" customWidth="1"/>
    <col min="9483" max="9483" width="28.25" style="9" customWidth="1"/>
    <col min="9484" max="9484" width="20.625" style="9" customWidth="1"/>
    <col min="9485" max="9485" width="13.75" style="9" customWidth="1"/>
    <col min="9486" max="9486" width="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2.75" style="9" bestFit="1" customWidth="1"/>
    <col min="9732" max="9732" width="11.75" style="9" bestFit="1" customWidth="1"/>
    <col min="9733" max="9733" width="49.875" style="9" bestFit="1" customWidth="1"/>
    <col min="9734" max="9734" width="6.25" style="9" customWidth="1"/>
    <col min="9735" max="9736" width="9.875" style="9" bestFit="1" customWidth="1"/>
    <col min="9737" max="9737" width="5.75" style="9" customWidth="1"/>
    <col min="9738" max="9738" width="26.625" style="9" customWidth="1"/>
    <col min="9739" max="9739" width="28.25" style="9" customWidth="1"/>
    <col min="9740" max="9740" width="20.625" style="9" customWidth="1"/>
    <col min="9741" max="9741" width="13.75" style="9" customWidth="1"/>
    <col min="9742" max="9742" width="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2.75" style="9" bestFit="1" customWidth="1"/>
    <col min="9988" max="9988" width="11.75" style="9" bestFit="1" customWidth="1"/>
    <col min="9989" max="9989" width="49.875" style="9" bestFit="1" customWidth="1"/>
    <col min="9990" max="9990" width="6.25" style="9" customWidth="1"/>
    <col min="9991" max="9992" width="9.875" style="9" bestFit="1" customWidth="1"/>
    <col min="9993" max="9993" width="5.75" style="9" customWidth="1"/>
    <col min="9994" max="9994" width="26.625" style="9" customWidth="1"/>
    <col min="9995" max="9995" width="28.25" style="9" customWidth="1"/>
    <col min="9996" max="9996" width="20.625" style="9" customWidth="1"/>
    <col min="9997" max="9997" width="13.75" style="9" customWidth="1"/>
    <col min="9998" max="9998" width="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2.75" style="9" bestFit="1" customWidth="1"/>
    <col min="10244" max="10244" width="11.75" style="9" bestFit="1" customWidth="1"/>
    <col min="10245" max="10245" width="49.875" style="9" bestFit="1" customWidth="1"/>
    <col min="10246" max="10246" width="6.25" style="9" customWidth="1"/>
    <col min="10247" max="10248" width="9.875" style="9" bestFit="1" customWidth="1"/>
    <col min="10249" max="10249" width="5.75" style="9" customWidth="1"/>
    <col min="10250" max="10250" width="26.625" style="9" customWidth="1"/>
    <col min="10251" max="10251" width="28.25" style="9" customWidth="1"/>
    <col min="10252" max="10252" width="20.625" style="9" customWidth="1"/>
    <col min="10253" max="10253" width="13.75" style="9" customWidth="1"/>
    <col min="10254" max="10254" width="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2.75" style="9" bestFit="1" customWidth="1"/>
    <col min="10500" max="10500" width="11.75" style="9" bestFit="1" customWidth="1"/>
    <col min="10501" max="10501" width="49.875" style="9" bestFit="1" customWidth="1"/>
    <col min="10502" max="10502" width="6.25" style="9" customWidth="1"/>
    <col min="10503" max="10504" width="9.875" style="9" bestFit="1" customWidth="1"/>
    <col min="10505" max="10505" width="5.75" style="9" customWidth="1"/>
    <col min="10506" max="10506" width="26.625" style="9" customWidth="1"/>
    <col min="10507" max="10507" width="28.25" style="9" customWidth="1"/>
    <col min="10508" max="10508" width="20.625" style="9" customWidth="1"/>
    <col min="10509" max="10509" width="13.75" style="9" customWidth="1"/>
    <col min="10510" max="10510" width="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2.75" style="9" bestFit="1" customWidth="1"/>
    <col min="10756" max="10756" width="11.75" style="9" bestFit="1" customWidth="1"/>
    <col min="10757" max="10757" width="49.875" style="9" bestFit="1" customWidth="1"/>
    <col min="10758" max="10758" width="6.25" style="9" customWidth="1"/>
    <col min="10759" max="10760" width="9.875" style="9" bestFit="1" customWidth="1"/>
    <col min="10761" max="10761" width="5.75" style="9" customWidth="1"/>
    <col min="10762" max="10762" width="26.625" style="9" customWidth="1"/>
    <col min="10763" max="10763" width="28.25" style="9" customWidth="1"/>
    <col min="10764" max="10764" width="20.625" style="9" customWidth="1"/>
    <col min="10765" max="10765" width="13.75" style="9" customWidth="1"/>
    <col min="10766" max="10766" width="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2.75" style="9" bestFit="1" customWidth="1"/>
    <col min="11012" max="11012" width="11.75" style="9" bestFit="1" customWidth="1"/>
    <col min="11013" max="11013" width="49.875" style="9" bestFit="1" customWidth="1"/>
    <col min="11014" max="11014" width="6.25" style="9" customWidth="1"/>
    <col min="11015" max="11016" width="9.875" style="9" bestFit="1" customWidth="1"/>
    <col min="11017" max="11017" width="5.75" style="9" customWidth="1"/>
    <col min="11018" max="11018" width="26.625" style="9" customWidth="1"/>
    <col min="11019" max="11019" width="28.25" style="9" customWidth="1"/>
    <col min="11020" max="11020" width="20.625" style="9" customWidth="1"/>
    <col min="11021" max="11021" width="13.75" style="9" customWidth="1"/>
    <col min="11022" max="11022" width="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2.75" style="9" bestFit="1" customWidth="1"/>
    <col min="11268" max="11268" width="11.75" style="9" bestFit="1" customWidth="1"/>
    <col min="11269" max="11269" width="49.875" style="9" bestFit="1" customWidth="1"/>
    <col min="11270" max="11270" width="6.25" style="9" customWidth="1"/>
    <col min="11271" max="11272" width="9.875" style="9" bestFit="1" customWidth="1"/>
    <col min="11273" max="11273" width="5.75" style="9" customWidth="1"/>
    <col min="11274" max="11274" width="26.625" style="9" customWidth="1"/>
    <col min="11275" max="11275" width="28.25" style="9" customWidth="1"/>
    <col min="11276" max="11276" width="20.625" style="9" customWidth="1"/>
    <col min="11277" max="11277" width="13.75" style="9" customWidth="1"/>
    <col min="11278" max="11278" width="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2.75" style="9" bestFit="1" customWidth="1"/>
    <col min="11524" max="11524" width="11.75" style="9" bestFit="1" customWidth="1"/>
    <col min="11525" max="11525" width="49.875" style="9" bestFit="1" customWidth="1"/>
    <col min="11526" max="11526" width="6.25" style="9" customWidth="1"/>
    <col min="11527" max="11528" width="9.875" style="9" bestFit="1" customWidth="1"/>
    <col min="11529" max="11529" width="5.75" style="9" customWidth="1"/>
    <col min="11530" max="11530" width="26.625" style="9" customWidth="1"/>
    <col min="11531" max="11531" width="28.25" style="9" customWidth="1"/>
    <col min="11532" max="11532" width="20.625" style="9" customWidth="1"/>
    <col min="11533" max="11533" width="13.75" style="9" customWidth="1"/>
    <col min="11534" max="11534" width="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2.75" style="9" bestFit="1" customWidth="1"/>
    <col min="11780" max="11780" width="11.75" style="9" bestFit="1" customWidth="1"/>
    <col min="11781" max="11781" width="49.875" style="9" bestFit="1" customWidth="1"/>
    <col min="11782" max="11782" width="6.25" style="9" customWidth="1"/>
    <col min="11783" max="11784" width="9.875" style="9" bestFit="1" customWidth="1"/>
    <col min="11785" max="11785" width="5.75" style="9" customWidth="1"/>
    <col min="11786" max="11786" width="26.625" style="9" customWidth="1"/>
    <col min="11787" max="11787" width="28.25" style="9" customWidth="1"/>
    <col min="11788" max="11788" width="20.625" style="9" customWidth="1"/>
    <col min="11789" max="11789" width="13.75" style="9" customWidth="1"/>
    <col min="11790" max="11790" width="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2.75" style="9" bestFit="1" customWidth="1"/>
    <col min="12036" max="12036" width="11.75" style="9" bestFit="1" customWidth="1"/>
    <col min="12037" max="12037" width="49.875" style="9" bestFit="1" customWidth="1"/>
    <col min="12038" max="12038" width="6.25" style="9" customWidth="1"/>
    <col min="12039" max="12040" width="9.875" style="9" bestFit="1" customWidth="1"/>
    <col min="12041" max="12041" width="5.75" style="9" customWidth="1"/>
    <col min="12042" max="12042" width="26.625" style="9" customWidth="1"/>
    <col min="12043" max="12043" width="28.25" style="9" customWidth="1"/>
    <col min="12044" max="12044" width="20.625" style="9" customWidth="1"/>
    <col min="12045" max="12045" width="13.75" style="9" customWidth="1"/>
    <col min="12046" max="12046" width="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2.75" style="9" bestFit="1" customWidth="1"/>
    <col min="12292" max="12292" width="11.75" style="9" bestFit="1" customWidth="1"/>
    <col min="12293" max="12293" width="49.875" style="9" bestFit="1" customWidth="1"/>
    <col min="12294" max="12294" width="6.25" style="9" customWidth="1"/>
    <col min="12295" max="12296" width="9.875" style="9" bestFit="1" customWidth="1"/>
    <col min="12297" max="12297" width="5.75" style="9" customWidth="1"/>
    <col min="12298" max="12298" width="26.625" style="9" customWidth="1"/>
    <col min="12299" max="12299" width="28.25" style="9" customWidth="1"/>
    <col min="12300" max="12300" width="20.625" style="9" customWidth="1"/>
    <col min="12301" max="12301" width="13.75" style="9" customWidth="1"/>
    <col min="12302" max="12302" width="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2.75" style="9" bestFit="1" customWidth="1"/>
    <col min="12548" max="12548" width="11.75" style="9" bestFit="1" customWidth="1"/>
    <col min="12549" max="12549" width="49.875" style="9" bestFit="1" customWidth="1"/>
    <col min="12550" max="12550" width="6.25" style="9" customWidth="1"/>
    <col min="12551" max="12552" width="9.875" style="9" bestFit="1" customWidth="1"/>
    <col min="12553" max="12553" width="5.75" style="9" customWidth="1"/>
    <col min="12554" max="12554" width="26.625" style="9" customWidth="1"/>
    <col min="12555" max="12555" width="28.25" style="9" customWidth="1"/>
    <col min="12556" max="12556" width="20.625" style="9" customWidth="1"/>
    <col min="12557" max="12557" width="13.75" style="9" customWidth="1"/>
    <col min="12558" max="12558" width="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2.75" style="9" bestFit="1" customWidth="1"/>
    <col min="12804" max="12804" width="11.75" style="9" bestFit="1" customWidth="1"/>
    <col min="12805" max="12805" width="49.875" style="9" bestFit="1" customWidth="1"/>
    <col min="12806" max="12806" width="6.25" style="9" customWidth="1"/>
    <col min="12807" max="12808" width="9.875" style="9" bestFit="1" customWidth="1"/>
    <col min="12809" max="12809" width="5.75" style="9" customWidth="1"/>
    <col min="12810" max="12810" width="26.625" style="9" customWidth="1"/>
    <col min="12811" max="12811" width="28.25" style="9" customWidth="1"/>
    <col min="12812" max="12812" width="20.625" style="9" customWidth="1"/>
    <col min="12813" max="12813" width="13.75" style="9" customWidth="1"/>
    <col min="12814" max="12814" width="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2.75" style="9" bestFit="1" customWidth="1"/>
    <col min="13060" max="13060" width="11.75" style="9" bestFit="1" customWidth="1"/>
    <col min="13061" max="13061" width="49.875" style="9" bestFit="1" customWidth="1"/>
    <col min="13062" max="13062" width="6.25" style="9" customWidth="1"/>
    <col min="13063" max="13064" width="9.875" style="9" bestFit="1" customWidth="1"/>
    <col min="13065" max="13065" width="5.75" style="9" customWidth="1"/>
    <col min="13066" max="13066" width="26.625" style="9" customWidth="1"/>
    <col min="13067" max="13067" width="28.25" style="9" customWidth="1"/>
    <col min="13068" max="13068" width="20.625" style="9" customWidth="1"/>
    <col min="13069" max="13069" width="13.75" style="9" customWidth="1"/>
    <col min="13070" max="13070" width="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2.75" style="9" bestFit="1" customWidth="1"/>
    <col min="13316" max="13316" width="11.75" style="9" bestFit="1" customWidth="1"/>
    <col min="13317" max="13317" width="49.875" style="9" bestFit="1" customWidth="1"/>
    <col min="13318" max="13318" width="6.25" style="9" customWidth="1"/>
    <col min="13319" max="13320" width="9.875" style="9" bestFit="1" customWidth="1"/>
    <col min="13321" max="13321" width="5.75" style="9" customWidth="1"/>
    <col min="13322" max="13322" width="26.625" style="9" customWidth="1"/>
    <col min="13323" max="13323" width="28.25" style="9" customWidth="1"/>
    <col min="13324" max="13324" width="20.625" style="9" customWidth="1"/>
    <col min="13325" max="13325" width="13.75" style="9" customWidth="1"/>
    <col min="13326" max="13326" width="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2.75" style="9" bestFit="1" customWidth="1"/>
    <col min="13572" max="13572" width="11.75" style="9" bestFit="1" customWidth="1"/>
    <col min="13573" max="13573" width="49.875" style="9" bestFit="1" customWidth="1"/>
    <col min="13574" max="13574" width="6.25" style="9" customWidth="1"/>
    <col min="13575" max="13576" width="9.875" style="9" bestFit="1" customWidth="1"/>
    <col min="13577" max="13577" width="5.75" style="9" customWidth="1"/>
    <col min="13578" max="13578" width="26.625" style="9" customWidth="1"/>
    <col min="13579" max="13579" width="28.25" style="9" customWidth="1"/>
    <col min="13580" max="13580" width="20.625" style="9" customWidth="1"/>
    <col min="13581" max="13581" width="13.75" style="9" customWidth="1"/>
    <col min="13582" max="13582" width="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2.75" style="9" bestFit="1" customWidth="1"/>
    <col min="13828" max="13828" width="11.75" style="9" bestFit="1" customWidth="1"/>
    <col min="13829" max="13829" width="49.875" style="9" bestFit="1" customWidth="1"/>
    <col min="13830" max="13830" width="6.25" style="9" customWidth="1"/>
    <col min="13831" max="13832" width="9.875" style="9" bestFit="1" customWidth="1"/>
    <col min="13833" max="13833" width="5.75" style="9" customWidth="1"/>
    <col min="13834" max="13834" width="26.625" style="9" customWidth="1"/>
    <col min="13835" max="13835" width="28.25" style="9" customWidth="1"/>
    <col min="13836" max="13836" width="20.625" style="9" customWidth="1"/>
    <col min="13837" max="13837" width="13.75" style="9" customWidth="1"/>
    <col min="13838" max="13838" width="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2.75" style="9" bestFit="1" customWidth="1"/>
    <col min="14084" max="14084" width="11.75" style="9" bestFit="1" customWidth="1"/>
    <col min="14085" max="14085" width="49.875" style="9" bestFit="1" customWidth="1"/>
    <col min="14086" max="14086" width="6.25" style="9" customWidth="1"/>
    <col min="14087" max="14088" width="9.875" style="9" bestFit="1" customWidth="1"/>
    <col min="14089" max="14089" width="5.75" style="9" customWidth="1"/>
    <col min="14090" max="14090" width="26.625" style="9" customWidth="1"/>
    <col min="14091" max="14091" width="28.25" style="9" customWidth="1"/>
    <col min="14092" max="14092" width="20.625" style="9" customWidth="1"/>
    <col min="14093" max="14093" width="13.75" style="9" customWidth="1"/>
    <col min="14094" max="14094" width="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2.75" style="9" bestFit="1" customWidth="1"/>
    <col min="14340" max="14340" width="11.75" style="9" bestFit="1" customWidth="1"/>
    <col min="14341" max="14341" width="49.875" style="9" bestFit="1" customWidth="1"/>
    <col min="14342" max="14342" width="6.25" style="9" customWidth="1"/>
    <col min="14343" max="14344" width="9.875" style="9" bestFit="1" customWidth="1"/>
    <col min="14345" max="14345" width="5.75" style="9" customWidth="1"/>
    <col min="14346" max="14346" width="26.625" style="9" customWidth="1"/>
    <col min="14347" max="14347" width="28.25" style="9" customWidth="1"/>
    <col min="14348" max="14348" width="20.625" style="9" customWidth="1"/>
    <col min="14349" max="14349" width="13.75" style="9" customWidth="1"/>
    <col min="14350" max="14350" width="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2.75" style="9" bestFit="1" customWidth="1"/>
    <col min="14596" max="14596" width="11.75" style="9" bestFit="1" customWidth="1"/>
    <col min="14597" max="14597" width="49.875" style="9" bestFit="1" customWidth="1"/>
    <col min="14598" max="14598" width="6.25" style="9" customWidth="1"/>
    <col min="14599" max="14600" width="9.875" style="9" bestFit="1" customWidth="1"/>
    <col min="14601" max="14601" width="5.75" style="9" customWidth="1"/>
    <col min="14602" max="14602" width="26.625" style="9" customWidth="1"/>
    <col min="14603" max="14603" width="28.25" style="9" customWidth="1"/>
    <col min="14604" max="14604" width="20.625" style="9" customWidth="1"/>
    <col min="14605" max="14605" width="13.75" style="9" customWidth="1"/>
    <col min="14606" max="14606" width="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2.75" style="9" bestFit="1" customWidth="1"/>
    <col min="14852" max="14852" width="11.75" style="9" bestFit="1" customWidth="1"/>
    <col min="14853" max="14853" width="49.875" style="9" bestFit="1" customWidth="1"/>
    <col min="14854" max="14854" width="6.25" style="9" customWidth="1"/>
    <col min="14855" max="14856" width="9.875" style="9" bestFit="1" customWidth="1"/>
    <col min="14857" max="14857" width="5.75" style="9" customWidth="1"/>
    <col min="14858" max="14858" width="26.625" style="9" customWidth="1"/>
    <col min="14859" max="14859" width="28.25" style="9" customWidth="1"/>
    <col min="14860" max="14860" width="20.625" style="9" customWidth="1"/>
    <col min="14861" max="14861" width="13.75" style="9" customWidth="1"/>
    <col min="14862" max="14862" width="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2.75" style="9" bestFit="1" customWidth="1"/>
    <col min="15108" max="15108" width="11.75" style="9" bestFit="1" customWidth="1"/>
    <col min="15109" max="15109" width="49.875" style="9" bestFit="1" customWidth="1"/>
    <col min="15110" max="15110" width="6.25" style="9" customWidth="1"/>
    <col min="15111" max="15112" width="9.875" style="9" bestFit="1" customWidth="1"/>
    <col min="15113" max="15113" width="5.75" style="9" customWidth="1"/>
    <col min="15114" max="15114" width="26.625" style="9" customWidth="1"/>
    <col min="15115" max="15115" width="28.25" style="9" customWidth="1"/>
    <col min="15116" max="15116" width="20.625" style="9" customWidth="1"/>
    <col min="15117" max="15117" width="13.75" style="9" customWidth="1"/>
    <col min="15118" max="15118" width="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2.75" style="9" bestFit="1" customWidth="1"/>
    <col min="15364" max="15364" width="11.75" style="9" bestFit="1" customWidth="1"/>
    <col min="15365" max="15365" width="49.875" style="9" bestFit="1" customWidth="1"/>
    <col min="15366" max="15366" width="6.25" style="9" customWidth="1"/>
    <col min="15367" max="15368" width="9.875" style="9" bestFit="1" customWidth="1"/>
    <col min="15369" max="15369" width="5.75" style="9" customWidth="1"/>
    <col min="15370" max="15370" width="26.625" style="9" customWidth="1"/>
    <col min="15371" max="15371" width="28.25" style="9" customWidth="1"/>
    <col min="15372" max="15372" width="20.625" style="9" customWidth="1"/>
    <col min="15373" max="15373" width="13.75" style="9" customWidth="1"/>
    <col min="15374" max="15374" width="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2.75" style="9" bestFit="1" customWidth="1"/>
    <col min="15620" max="15620" width="11.75" style="9" bestFit="1" customWidth="1"/>
    <col min="15621" max="15621" width="49.875" style="9" bestFit="1" customWidth="1"/>
    <col min="15622" max="15622" width="6.25" style="9" customWidth="1"/>
    <col min="15623" max="15624" width="9.875" style="9" bestFit="1" customWidth="1"/>
    <col min="15625" max="15625" width="5.75" style="9" customWidth="1"/>
    <col min="15626" max="15626" width="26.625" style="9" customWidth="1"/>
    <col min="15627" max="15627" width="28.25" style="9" customWidth="1"/>
    <col min="15628" max="15628" width="20.625" style="9" customWidth="1"/>
    <col min="15629" max="15629" width="13.75" style="9" customWidth="1"/>
    <col min="15630" max="15630" width="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2.75" style="9" bestFit="1" customWidth="1"/>
    <col min="15876" max="15876" width="11.75" style="9" bestFit="1" customWidth="1"/>
    <col min="15877" max="15877" width="49.875" style="9" bestFit="1" customWidth="1"/>
    <col min="15878" max="15878" width="6.25" style="9" customWidth="1"/>
    <col min="15879" max="15880" width="9.875" style="9" bestFit="1" customWidth="1"/>
    <col min="15881" max="15881" width="5.75" style="9" customWidth="1"/>
    <col min="15882" max="15882" width="26.625" style="9" customWidth="1"/>
    <col min="15883" max="15883" width="28.25" style="9" customWidth="1"/>
    <col min="15884" max="15884" width="20.625" style="9" customWidth="1"/>
    <col min="15885" max="15885" width="13.75" style="9" customWidth="1"/>
    <col min="15886" max="15886" width="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2.75" style="9" bestFit="1" customWidth="1"/>
    <col min="16132" max="16132" width="11.75" style="9" bestFit="1" customWidth="1"/>
    <col min="16133" max="16133" width="49.875" style="9" bestFit="1" customWidth="1"/>
    <col min="16134" max="16134" width="6.25" style="9" customWidth="1"/>
    <col min="16135" max="16136" width="9.875" style="9" bestFit="1" customWidth="1"/>
    <col min="16137" max="16137" width="5.75" style="9" customWidth="1"/>
    <col min="16138" max="16138" width="26.625" style="9" customWidth="1"/>
    <col min="16139" max="16139" width="28.25" style="9" customWidth="1"/>
    <col min="16140" max="16140" width="20.625" style="9" customWidth="1"/>
    <col min="16141" max="16141" width="13.75" style="9" customWidth="1"/>
    <col min="16142" max="16142" width="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6720</v>
      </c>
      <c r="G2" s="4" t="s">
        <v>2</v>
      </c>
      <c r="H2" s="5"/>
      <c r="I2" s="6"/>
      <c r="J2" s="7">
        <f>SUM(H:H)</f>
        <v>21260</v>
      </c>
    </row>
    <row r="3" spans="2:17" ht="20.100000000000001" customHeight="1">
      <c r="B3" s="1" t="s">
        <v>3</v>
      </c>
      <c r="C3" s="1"/>
      <c r="D3" s="1"/>
      <c r="E3" s="13" t="s">
        <v>6721</v>
      </c>
    </row>
    <row r="4" spans="2:17" ht="20.100000000000001" customHeight="1">
      <c r="B4" s="1" t="s">
        <v>5</v>
      </c>
      <c r="C4" s="1"/>
      <c r="D4" s="1"/>
      <c r="E4" s="13">
        <v>202889</v>
      </c>
    </row>
    <row r="5" spans="2:17" ht="20.100000000000001" customHeight="1">
      <c r="B5" s="1" t="s">
        <v>6</v>
      </c>
      <c r="C5" s="1"/>
      <c r="D5" s="1"/>
      <c r="E5" s="16">
        <v>45125</v>
      </c>
    </row>
    <row r="6" spans="2:17" ht="20.100000000000001" customHeight="1">
      <c r="B6" s="1" t="s">
        <v>7</v>
      </c>
      <c r="C6" s="1"/>
      <c r="D6" s="1"/>
      <c r="E6" s="16">
        <v>45125</v>
      </c>
    </row>
    <row r="8" spans="2:17" s="8" customFormat="1" ht="19.7" customHeight="1">
      <c r="B8" s="17" t="s">
        <v>8</v>
      </c>
      <c r="C8" s="17" t="s">
        <v>9</v>
      </c>
      <c r="D8" s="17" t="s">
        <v>10</v>
      </c>
      <c r="E8" s="18" t="s">
        <v>11</v>
      </c>
      <c r="F8" s="18" t="s">
        <v>12</v>
      </c>
      <c r="G8" s="18" t="s">
        <v>13</v>
      </c>
      <c r="H8" s="22" t="s">
        <v>14</v>
      </c>
      <c r="I8" s="22" t="s">
        <v>15</v>
      </c>
      <c r="J8" s="18" t="s">
        <v>16</v>
      </c>
      <c r="K8" s="24" t="s">
        <v>17</v>
      </c>
      <c r="L8" s="18" t="s">
        <v>18</v>
      </c>
      <c r="M8" s="17" t="s">
        <v>19</v>
      </c>
      <c r="N8" s="17" t="s">
        <v>20</v>
      </c>
      <c r="O8" s="18" t="s">
        <v>21</v>
      </c>
      <c r="P8" s="1009" t="s">
        <v>22</v>
      </c>
      <c r="Q8" s="23" t="s">
        <v>23</v>
      </c>
    </row>
    <row r="9" spans="2:17" s="8" customFormat="1" ht="19.7" customHeight="1">
      <c r="B9" s="17"/>
      <c r="C9" s="17"/>
      <c r="D9" s="17"/>
      <c r="E9" s="18"/>
      <c r="F9" s="18"/>
      <c r="G9" s="18"/>
      <c r="H9" s="22"/>
      <c r="I9" s="22"/>
      <c r="J9" s="18"/>
      <c r="K9" s="24"/>
      <c r="L9" s="18"/>
      <c r="M9" s="17"/>
      <c r="N9" s="17"/>
      <c r="O9" s="18"/>
      <c r="P9" s="1009"/>
      <c r="Q9" s="23"/>
    </row>
    <row r="10" spans="2:17" ht="19.7" customHeight="1">
      <c r="B10" s="1958"/>
      <c r="C10" s="105" t="s">
        <v>6208</v>
      </c>
      <c r="D10" s="105" t="s">
        <v>6208</v>
      </c>
      <c r="E10" s="50" t="s">
        <v>6722</v>
      </c>
      <c r="F10" s="18">
        <v>1</v>
      </c>
      <c r="G10" s="132">
        <v>10000</v>
      </c>
      <c r="H10" s="118">
        <f>F10*G10</f>
        <v>10000</v>
      </c>
      <c r="I10" s="22"/>
      <c r="J10" s="26" t="s">
        <v>6723</v>
      </c>
      <c r="K10" s="24"/>
      <c r="L10" s="25"/>
      <c r="M10" s="30">
        <v>45113</v>
      </c>
      <c r="N10" s="17" t="s">
        <v>6724</v>
      </c>
      <c r="O10" s="110">
        <v>45127</v>
      </c>
      <c r="P10" s="30"/>
      <c r="Q10" s="23"/>
    </row>
    <row r="11" spans="2:17" ht="19.7" customHeight="1">
      <c r="B11" s="1959"/>
      <c r="C11" s="105" t="s">
        <v>6208</v>
      </c>
      <c r="D11" s="105" t="s">
        <v>6208</v>
      </c>
      <c r="E11" s="50" t="s">
        <v>6725</v>
      </c>
      <c r="F11" s="18">
        <v>1</v>
      </c>
      <c r="G11" s="132">
        <v>7400</v>
      </c>
      <c r="H11" s="118">
        <f>F11*G11</f>
        <v>7400</v>
      </c>
      <c r="I11" s="22"/>
      <c r="J11" s="26" t="s">
        <v>6726</v>
      </c>
      <c r="K11" s="24"/>
      <c r="L11" s="25"/>
      <c r="M11" s="30">
        <v>45113</v>
      </c>
      <c r="N11" s="17" t="s">
        <v>6724</v>
      </c>
      <c r="O11" s="110">
        <v>45127</v>
      </c>
      <c r="P11" s="30"/>
      <c r="Q11" s="23"/>
    </row>
    <row r="12" spans="2:17" ht="19.7" customHeight="1">
      <c r="B12" s="65"/>
      <c r="C12" s="105"/>
      <c r="D12" s="105"/>
      <c r="E12" s="50"/>
      <c r="F12" s="18"/>
      <c r="G12" s="132"/>
      <c r="H12" s="1434">
        <f t="shared" ref="H12:H19" si="0">F12*G12</f>
        <v>0</v>
      </c>
      <c r="I12" s="22"/>
      <c r="J12" s="26"/>
      <c r="K12" s="24"/>
      <c r="L12" s="25"/>
      <c r="M12" s="30"/>
      <c r="N12" s="17"/>
      <c r="O12" s="110"/>
      <c r="P12" s="30"/>
      <c r="Q12" s="23"/>
    </row>
    <row r="13" spans="2:17" ht="19.7" customHeight="1">
      <c r="B13" s="1942" t="s">
        <v>6727</v>
      </c>
      <c r="C13" s="1960" t="s">
        <v>167</v>
      </c>
      <c r="D13" s="1960" t="s">
        <v>167</v>
      </c>
      <c r="E13" s="50" t="s">
        <v>765</v>
      </c>
      <c r="F13" s="18">
        <v>8</v>
      </c>
      <c r="G13" s="132">
        <v>70</v>
      </c>
      <c r="H13" s="1434">
        <f t="shared" si="0"/>
        <v>560</v>
      </c>
      <c r="I13" s="22"/>
      <c r="J13" s="26" t="s">
        <v>6728</v>
      </c>
      <c r="K13" s="24"/>
      <c r="L13" s="18"/>
      <c r="M13" s="30">
        <v>45111</v>
      </c>
      <c r="N13" s="17" t="s">
        <v>6724</v>
      </c>
      <c r="O13" s="29">
        <v>45114</v>
      </c>
      <c r="P13" s="30"/>
      <c r="Q13" s="23">
        <v>45114</v>
      </c>
    </row>
    <row r="14" spans="2:17" ht="19.7" customHeight="1">
      <c r="B14" s="1905"/>
      <c r="C14" s="17" t="s">
        <v>167</v>
      </c>
      <c r="D14" s="17" t="s">
        <v>167</v>
      </c>
      <c r="E14" s="50" t="s">
        <v>6729</v>
      </c>
      <c r="F14" s="18">
        <v>3</v>
      </c>
      <c r="G14" s="132">
        <v>1100</v>
      </c>
      <c r="H14" s="424">
        <f>F14*G14</f>
        <v>3300</v>
      </c>
      <c r="I14" s="22"/>
      <c r="J14" s="26" t="s">
        <v>6730</v>
      </c>
      <c r="K14" s="24"/>
      <c r="L14" s="18"/>
      <c r="M14" s="30">
        <v>45111</v>
      </c>
      <c r="N14" s="17" t="s">
        <v>6724</v>
      </c>
      <c r="O14" s="29">
        <v>45114</v>
      </c>
      <c r="P14" s="30"/>
      <c r="Q14" s="23">
        <v>45114</v>
      </c>
    </row>
    <row r="15" spans="2:17" ht="19.7" customHeight="1">
      <c r="B15" s="17"/>
      <c r="C15" s="1960"/>
      <c r="D15" s="1960"/>
      <c r="E15" s="50"/>
      <c r="F15" s="18"/>
      <c r="G15" s="132"/>
      <c r="H15" s="1434">
        <f t="shared" si="0"/>
        <v>0</v>
      </c>
      <c r="I15" s="22"/>
      <c r="J15" s="26"/>
      <c r="K15" s="24"/>
      <c r="L15" s="18"/>
      <c r="M15" s="30"/>
      <c r="N15" s="17"/>
      <c r="O15" s="18"/>
      <c r="P15" s="30"/>
      <c r="Q15" s="23"/>
    </row>
    <row r="16" spans="2:17" ht="19.7" customHeight="1">
      <c r="B16" s="17"/>
      <c r="C16" s="1960"/>
      <c r="D16" s="1960"/>
      <c r="E16" s="50"/>
      <c r="F16" s="18"/>
      <c r="G16" s="132"/>
      <c r="H16" s="1434">
        <f t="shared" si="0"/>
        <v>0</v>
      </c>
      <c r="I16" s="22"/>
      <c r="J16" s="26"/>
      <c r="K16" s="24"/>
      <c r="L16" s="18"/>
      <c r="M16" s="30"/>
      <c r="N16" s="17"/>
      <c r="O16" s="18"/>
      <c r="P16" s="30"/>
      <c r="Q16" s="23"/>
    </row>
    <row r="17" spans="2:17" ht="19.7" customHeight="1">
      <c r="B17" s="17"/>
      <c r="C17" s="1960"/>
      <c r="D17" s="1960"/>
      <c r="E17" s="50"/>
      <c r="F17" s="18"/>
      <c r="G17" s="132"/>
      <c r="H17" s="1434">
        <f t="shared" si="0"/>
        <v>0</v>
      </c>
      <c r="I17" s="22"/>
      <c r="J17" s="26"/>
      <c r="K17" s="24"/>
      <c r="L17" s="18"/>
      <c r="M17" s="30"/>
      <c r="N17" s="17"/>
      <c r="O17" s="18"/>
      <c r="P17" s="30"/>
      <c r="Q17" s="23"/>
    </row>
    <row r="18" spans="2:17" ht="19.7" customHeight="1">
      <c r="B18" s="17"/>
      <c r="C18" s="1960"/>
      <c r="D18" s="1960"/>
      <c r="E18" s="50"/>
      <c r="F18" s="18"/>
      <c r="G18" s="132"/>
      <c r="H18" s="1434">
        <f t="shared" si="0"/>
        <v>0</v>
      </c>
      <c r="I18" s="22"/>
      <c r="J18" s="26"/>
      <c r="K18" s="24"/>
      <c r="L18" s="18"/>
      <c r="M18" s="30"/>
      <c r="N18" s="17"/>
      <c r="O18" s="18"/>
      <c r="P18" s="30"/>
      <c r="Q18" s="23"/>
    </row>
    <row r="19" spans="2:17" ht="19.7" customHeight="1">
      <c r="B19" s="17"/>
      <c r="C19" s="1960"/>
      <c r="D19" s="1960"/>
      <c r="E19" s="50"/>
      <c r="F19" s="18"/>
      <c r="G19" s="132"/>
      <c r="H19" s="1434">
        <f t="shared" si="0"/>
        <v>0</v>
      </c>
      <c r="I19" s="22"/>
      <c r="J19" s="26"/>
      <c r="K19" s="24"/>
      <c r="L19" s="18"/>
      <c r="M19" s="30"/>
      <c r="N19" s="17"/>
      <c r="O19" s="18"/>
      <c r="P19" s="30"/>
      <c r="Q19" s="23"/>
    </row>
  </sheetData>
  <autoFilter ref="B8:O12" xr:uid="{1A339228-B10A-4B82-9B0F-88AE9EADAAC5}"/>
  <mergeCells count="8">
    <mergeCell ref="B10:B11"/>
    <mergeCell ref="B13:B14"/>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4FCBF-23C6-4DB6-92E0-94B29BCECB82}">
  <dimension ref="B2:Q25"/>
  <sheetViews>
    <sheetView zoomScaleNormal="100" workbookViewId="0">
      <pane xSplit="10" ySplit="9" topLeftCell="O10" activePane="bottomRight" state="frozen"/>
      <selection pane="topRight" activeCell="K1" sqref="K1"/>
      <selection pane="bottomLeft" activeCell="A9" sqref="A9"/>
      <selection pane="bottomRight" activeCell="Q20" sqref="Q20:Q21"/>
    </sheetView>
  </sheetViews>
  <sheetFormatPr defaultColWidth="9"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915" bestFit="1" customWidth="1"/>
    <col min="9" max="9" width="7.5" style="10" customWidth="1"/>
    <col min="10" max="10" width="35.25" style="9" bestFit="1" customWidth="1"/>
    <col min="11" max="11" width="34.625" style="9" bestFit="1" customWidth="1"/>
    <col min="12" max="12" width="11" style="8" customWidth="1"/>
    <col min="13" max="13" width="13.75" style="48" customWidth="1"/>
    <col min="14" max="14" width="6.375" style="9" customWidth="1"/>
    <col min="15" max="15" width="26.25" style="10" customWidth="1"/>
    <col min="16" max="16" width="27.5" style="49" customWidth="1"/>
    <col min="17" max="17" width="15.625" style="12" customWidth="1"/>
    <col min="18" max="16384" width="9" style="9"/>
  </cols>
  <sheetData>
    <row r="2" spans="2:17" ht="20.100000000000001" customHeight="1">
      <c r="B2" s="1" t="s">
        <v>0</v>
      </c>
      <c r="C2" s="1"/>
      <c r="D2" s="1"/>
      <c r="E2" s="2" t="s">
        <v>6731</v>
      </c>
      <c r="G2" s="4" t="s">
        <v>2</v>
      </c>
      <c r="H2" s="5"/>
      <c r="I2" s="6"/>
      <c r="J2" s="7">
        <f>SUM(H:H)</f>
        <v>94108</v>
      </c>
    </row>
    <row r="3" spans="2:17" ht="20.100000000000001" customHeight="1">
      <c r="B3" s="1" t="s">
        <v>3</v>
      </c>
      <c r="C3" s="1"/>
      <c r="D3" s="1"/>
      <c r="E3" s="13" t="s">
        <v>5833</v>
      </c>
    </row>
    <row r="4" spans="2:17" ht="20.100000000000001" customHeight="1">
      <c r="B4" s="1" t="s">
        <v>5</v>
      </c>
      <c r="C4" s="1"/>
      <c r="D4" s="1"/>
      <c r="E4" s="13">
        <v>203147</v>
      </c>
      <c r="J4" s="83"/>
    </row>
    <row r="5" spans="2:17" ht="20.100000000000001" customHeight="1">
      <c r="B5" s="1" t="s">
        <v>6</v>
      </c>
      <c r="C5" s="1"/>
      <c r="D5" s="1"/>
      <c r="E5" s="16"/>
      <c r="J5" s="83"/>
    </row>
    <row r="6" spans="2:17" ht="20.100000000000001" customHeight="1">
      <c r="B6" s="1" t="s">
        <v>7</v>
      </c>
      <c r="C6" s="1"/>
      <c r="D6" s="1"/>
      <c r="E6" s="16">
        <v>44981</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32" t="s">
        <v>13</v>
      </c>
      <c r="H9" s="153"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24</v>
      </c>
      <c r="D10" s="17" t="s">
        <v>24</v>
      </c>
      <c r="E10" s="24" t="s">
        <v>6732</v>
      </c>
      <c r="F10" s="525">
        <v>1</v>
      </c>
      <c r="G10" s="132"/>
      <c r="H10" s="132">
        <f>F10*G10</f>
        <v>0</v>
      </c>
      <c r="I10" s="22"/>
      <c r="J10" s="24"/>
      <c r="K10" s="24" t="s">
        <v>28</v>
      </c>
      <c r="L10" s="18"/>
      <c r="M10" s="30"/>
      <c r="N10" s="17"/>
      <c r="O10" s="18"/>
      <c r="P10" s="30"/>
      <c r="Q10" s="23"/>
    </row>
    <row r="11" spans="2:17" s="8" customFormat="1" ht="19.7" customHeight="1">
      <c r="B11" s="1942">
        <v>2</v>
      </c>
      <c r="C11" s="17" t="s">
        <v>30</v>
      </c>
      <c r="D11" s="17" t="s">
        <v>30</v>
      </c>
      <c r="E11" s="26" t="s">
        <v>6733</v>
      </c>
      <c r="F11" s="26">
        <v>1</v>
      </c>
      <c r="G11" s="26">
        <v>418</v>
      </c>
      <c r="H11" s="132">
        <f t="shared" ref="H11:H24" si="0">F11*G11</f>
        <v>418</v>
      </c>
      <c r="I11" s="56"/>
      <c r="J11" s="26" t="s">
        <v>5829</v>
      </c>
      <c r="K11" s="18"/>
      <c r="L11" s="18"/>
      <c r="M11" s="30"/>
      <c r="N11" s="17"/>
      <c r="O11" s="18"/>
      <c r="P11" s="30"/>
      <c r="Q11" s="23">
        <v>44974</v>
      </c>
    </row>
    <row r="12" spans="2:17" s="8" customFormat="1" ht="19.7" customHeight="1">
      <c r="B12" s="1903"/>
      <c r="C12" s="17" t="s">
        <v>30</v>
      </c>
      <c r="D12" s="17" t="s">
        <v>30</v>
      </c>
      <c r="E12" s="26" t="s">
        <v>6198</v>
      </c>
      <c r="F12" s="26">
        <v>1</v>
      </c>
      <c r="G12" s="26">
        <v>328</v>
      </c>
      <c r="H12" s="132">
        <f t="shared" si="0"/>
        <v>328</v>
      </c>
      <c r="I12" s="56"/>
      <c r="J12" s="26" t="s">
        <v>6199</v>
      </c>
      <c r="K12" s="18"/>
      <c r="L12" s="18"/>
      <c r="M12" s="30"/>
      <c r="N12" s="17"/>
      <c r="O12" s="18"/>
      <c r="P12" s="30"/>
      <c r="Q12" s="23">
        <v>44974</v>
      </c>
    </row>
    <row r="13" spans="2:17" s="8" customFormat="1" ht="19.7" customHeight="1">
      <c r="B13" s="1903"/>
      <c r="C13" s="17" t="s">
        <v>30</v>
      </c>
      <c r="D13" s="17" t="s">
        <v>30</v>
      </c>
      <c r="E13" s="26" t="s">
        <v>6734</v>
      </c>
      <c r="F13" s="26">
        <v>1</v>
      </c>
      <c r="G13" s="26">
        <v>391</v>
      </c>
      <c r="H13" s="132">
        <f t="shared" si="0"/>
        <v>391</v>
      </c>
      <c r="I13" s="22"/>
      <c r="J13" s="26" t="s">
        <v>6735</v>
      </c>
      <c r="K13" s="18"/>
      <c r="L13" s="18"/>
      <c r="M13" s="30"/>
      <c r="N13" s="17"/>
      <c r="O13" s="18"/>
      <c r="P13" s="30"/>
      <c r="Q13" s="23">
        <v>44974</v>
      </c>
    </row>
    <row r="14" spans="2:17" s="8" customFormat="1" ht="19.7" customHeight="1">
      <c r="B14" s="1905"/>
      <c r="C14" s="17" t="s">
        <v>30</v>
      </c>
      <c r="D14" s="17" t="s">
        <v>30</v>
      </c>
      <c r="E14" s="26" t="s">
        <v>6200</v>
      </c>
      <c r="F14" s="26">
        <v>1</v>
      </c>
      <c r="G14" s="26">
        <v>528</v>
      </c>
      <c r="H14" s="132">
        <f t="shared" si="0"/>
        <v>528</v>
      </c>
      <c r="I14" s="22"/>
      <c r="J14" s="26" t="s">
        <v>5829</v>
      </c>
      <c r="K14" s="18"/>
      <c r="L14" s="18"/>
      <c r="M14" s="30"/>
      <c r="N14" s="17"/>
      <c r="O14" s="18"/>
      <c r="P14" s="30"/>
      <c r="Q14" s="23">
        <v>44974</v>
      </c>
    </row>
    <row r="15" spans="2:17" s="8" customFormat="1" ht="19.7" customHeight="1">
      <c r="B15" s="17">
        <v>3</v>
      </c>
      <c r="C15" s="17" t="s">
        <v>24</v>
      </c>
      <c r="D15" s="17" t="s">
        <v>24</v>
      </c>
      <c r="E15" s="53" t="s">
        <v>27</v>
      </c>
      <c r="F15" s="525">
        <v>1</v>
      </c>
      <c r="G15" s="132"/>
      <c r="H15" s="132">
        <f t="shared" si="0"/>
        <v>0</v>
      </c>
      <c r="I15" s="56"/>
      <c r="J15" s="57" t="s">
        <v>6500</v>
      </c>
      <c r="K15" s="24" t="s">
        <v>28</v>
      </c>
      <c r="L15" s="18"/>
      <c r="M15" s="30"/>
      <c r="N15" s="17"/>
      <c r="O15" s="18"/>
      <c r="P15" s="30"/>
      <c r="Q15" s="23">
        <v>44974</v>
      </c>
    </row>
    <row r="16" spans="2:17" s="8" customFormat="1" ht="19.7" customHeight="1">
      <c r="B16" s="1942">
        <v>4</v>
      </c>
      <c r="C16" s="17" t="s">
        <v>30</v>
      </c>
      <c r="D16" s="17" t="s">
        <v>30</v>
      </c>
      <c r="E16" s="26" t="s">
        <v>6736</v>
      </c>
      <c r="F16" s="26">
        <v>1</v>
      </c>
      <c r="G16" s="26">
        <v>7339</v>
      </c>
      <c r="H16" s="132">
        <f t="shared" si="0"/>
        <v>7339</v>
      </c>
      <c r="I16" s="54"/>
      <c r="J16" s="57" t="s">
        <v>6737</v>
      </c>
      <c r="K16" s="18"/>
      <c r="L16" s="18"/>
      <c r="M16" s="30"/>
      <c r="N16" s="17"/>
      <c r="O16" s="18"/>
      <c r="P16" s="30"/>
      <c r="Q16" s="23">
        <v>44974</v>
      </c>
    </row>
    <row r="17" spans="2:17" s="8" customFormat="1" ht="19.7" customHeight="1">
      <c r="B17" s="1903"/>
      <c r="C17" s="17" t="s">
        <v>30</v>
      </c>
      <c r="D17" s="17" t="s">
        <v>30</v>
      </c>
      <c r="E17" s="26" t="s">
        <v>6738</v>
      </c>
      <c r="F17" s="26">
        <v>2</v>
      </c>
      <c r="G17" s="26">
        <v>190</v>
      </c>
      <c r="H17" s="132">
        <f t="shared" si="0"/>
        <v>380</v>
      </c>
      <c r="I17" s="54"/>
      <c r="J17" s="26" t="s">
        <v>6739</v>
      </c>
      <c r="K17" s="18"/>
      <c r="L17" s="18"/>
      <c r="M17" s="30"/>
      <c r="N17" s="17"/>
      <c r="O17" s="18"/>
      <c r="P17" s="30"/>
      <c r="Q17" s="23">
        <v>44974</v>
      </c>
    </row>
    <row r="18" spans="2:17" s="8" customFormat="1" ht="19.7" customHeight="1">
      <c r="B18" s="1905"/>
      <c r="C18" s="17" t="s">
        <v>30</v>
      </c>
      <c r="D18" s="17" t="s">
        <v>30</v>
      </c>
      <c r="E18" s="26" t="s">
        <v>6590</v>
      </c>
      <c r="F18" s="26">
        <v>2</v>
      </c>
      <c r="G18" s="26">
        <v>70</v>
      </c>
      <c r="H18" s="132">
        <f t="shared" si="0"/>
        <v>140</v>
      </c>
      <c r="I18" s="54"/>
      <c r="J18" s="26" t="s">
        <v>90</v>
      </c>
      <c r="K18" s="18"/>
      <c r="L18" s="18"/>
      <c r="M18" s="30"/>
      <c r="N18" s="17"/>
      <c r="O18" s="18"/>
      <c r="P18" s="30"/>
      <c r="Q18" s="23">
        <v>44974</v>
      </c>
    </row>
    <row r="19" spans="2:17" s="8" customFormat="1" ht="19.7" customHeight="1">
      <c r="B19" s="1942">
        <v>5</v>
      </c>
      <c r="C19" s="17" t="s">
        <v>30</v>
      </c>
      <c r="D19" s="17" t="s">
        <v>30</v>
      </c>
      <c r="E19" s="26" t="s">
        <v>6740</v>
      </c>
      <c r="F19" s="26">
        <v>1</v>
      </c>
      <c r="G19" s="26">
        <v>9500</v>
      </c>
      <c r="H19" s="132">
        <f t="shared" si="0"/>
        <v>9500</v>
      </c>
      <c r="I19" s="27"/>
      <c r="J19" s="1916" t="s">
        <v>6741</v>
      </c>
      <c r="K19" s="18"/>
      <c r="L19" s="18"/>
      <c r="M19" s="30"/>
      <c r="N19" s="17"/>
      <c r="O19" s="18"/>
      <c r="P19" s="30"/>
      <c r="Q19" s="23">
        <v>44974</v>
      </c>
    </row>
    <row r="20" spans="2:17" s="8" customFormat="1" ht="19.7" customHeight="1">
      <c r="B20" s="1903"/>
      <c r="C20" s="17" t="s">
        <v>30</v>
      </c>
      <c r="D20" s="17" t="s">
        <v>30</v>
      </c>
      <c r="E20" s="1445" t="s">
        <v>6742</v>
      </c>
      <c r="F20" s="1921">
        <v>1</v>
      </c>
      <c r="G20" s="1922">
        <v>0</v>
      </c>
      <c r="H20" s="1922">
        <f t="shared" si="0"/>
        <v>0</v>
      </c>
      <c r="I20" s="54"/>
      <c r="J20" s="1916" t="s">
        <v>6743</v>
      </c>
      <c r="K20" s="18"/>
      <c r="L20" s="18"/>
      <c r="M20" s="30"/>
      <c r="N20" s="17"/>
      <c r="O20" s="18"/>
      <c r="P20" s="30"/>
      <c r="Q20" s="23"/>
    </row>
    <row r="21" spans="2:17" s="8" customFormat="1" ht="19.7" customHeight="1">
      <c r="B21" s="1903"/>
      <c r="C21" s="17" t="s">
        <v>30</v>
      </c>
      <c r="D21" s="17" t="s">
        <v>30</v>
      </c>
      <c r="E21" s="1445" t="s">
        <v>6742</v>
      </c>
      <c r="F21" s="1921">
        <v>1</v>
      </c>
      <c r="G21" s="1922">
        <v>0</v>
      </c>
      <c r="H21" s="1922">
        <f t="shared" si="0"/>
        <v>0</v>
      </c>
      <c r="I21" s="54"/>
      <c r="J21" s="1916" t="s">
        <v>6744</v>
      </c>
      <c r="K21" s="18"/>
      <c r="L21" s="18"/>
      <c r="M21" s="30"/>
      <c r="N21" s="17"/>
      <c r="O21" s="18"/>
      <c r="P21" s="30"/>
      <c r="Q21" s="23"/>
    </row>
    <row r="22" spans="2:17" s="8" customFormat="1" ht="19.7" customHeight="1">
      <c r="B22" s="1905"/>
      <c r="C22" s="17" t="s">
        <v>30</v>
      </c>
      <c r="D22" s="17" t="s">
        <v>30</v>
      </c>
      <c r="E22" s="26" t="s">
        <v>6745</v>
      </c>
      <c r="F22" s="26">
        <v>6</v>
      </c>
      <c r="G22" s="26">
        <v>14</v>
      </c>
      <c r="H22" s="132">
        <f t="shared" si="0"/>
        <v>84</v>
      </c>
      <c r="I22" s="27"/>
      <c r="J22" s="26" t="s">
        <v>6746</v>
      </c>
      <c r="K22" s="18"/>
      <c r="L22" s="18"/>
      <c r="M22" s="30"/>
      <c r="N22" s="17"/>
      <c r="O22" s="18"/>
      <c r="P22" s="30"/>
      <c r="Q22" s="23">
        <v>44974</v>
      </c>
    </row>
    <row r="23" spans="2:17" s="8" customFormat="1" ht="19.7" customHeight="1">
      <c r="B23" s="1942">
        <v>6</v>
      </c>
      <c r="C23" s="17" t="s">
        <v>115</v>
      </c>
      <c r="D23" s="17" t="s">
        <v>115</v>
      </c>
      <c r="E23" s="1916" t="s">
        <v>116</v>
      </c>
      <c r="F23" s="525">
        <v>10</v>
      </c>
      <c r="G23" s="132">
        <v>5000</v>
      </c>
      <c r="H23" s="132">
        <f t="shared" si="0"/>
        <v>50000</v>
      </c>
      <c r="I23" s="27"/>
      <c r="J23" s="1916"/>
      <c r="K23" s="18"/>
      <c r="L23" s="18"/>
      <c r="M23" s="30"/>
      <c r="N23" s="17"/>
      <c r="O23" s="18"/>
      <c r="P23" s="30"/>
      <c r="Q23" s="23"/>
    </row>
    <row r="24" spans="2:17" s="8" customFormat="1" ht="19.7" customHeight="1">
      <c r="B24" s="1905"/>
      <c r="C24" s="17" t="s">
        <v>115</v>
      </c>
      <c r="D24" s="17" t="s">
        <v>115</v>
      </c>
      <c r="E24" s="1916" t="s">
        <v>5642</v>
      </c>
      <c r="F24" s="525">
        <v>5</v>
      </c>
      <c r="G24" s="132">
        <v>5000</v>
      </c>
      <c r="H24" s="153">
        <f t="shared" si="0"/>
        <v>25000</v>
      </c>
      <c r="I24" s="27"/>
      <c r="J24" s="1916"/>
      <c r="K24" s="18"/>
      <c r="L24" s="18"/>
      <c r="M24" s="30"/>
      <c r="N24" s="17"/>
      <c r="O24" s="18"/>
      <c r="P24" s="30"/>
      <c r="Q24" s="23"/>
    </row>
    <row r="25" spans="2:17" s="8" customFormat="1" ht="19.7" customHeight="1">
      <c r="B25" s="17"/>
      <c r="C25" s="52"/>
      <c r="D25" s="52"/>
      <c r="E25" s="26"/>
      <c r="F25" s="26"/>
      <c r="G25" s="132"/>
      <c r="H25" s="132"/>
      <c r="I25" s="54"/>
      <c r="J25" s="1925"/>
      <c r="K25" s="17"/>
      <c r="L25" s="17"/>
      <c r="M25" s="30"/>
      <c r="N25" s="17"/>
      <c r="O25" s="29"/>
      <c r="P25" s="29"/>
      <c r="Q25" s="23"/>
    </row>
  </sheetData>
  <autoFilter ref="B9:O25" xr:uid="{00000000-0009-0000-0000-000000000000}"/>
  <mergeCells count="10">
    <mergeCell ref="B11:B14"/>
    <mergeCell ref="B16:B18"/>
    <mergeCell ref="B19:B22"/>
    <mergeCell ref="B23:B24"/>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B3DA4-4322-40CE-A261-A174A35415A3}">
  <dimension ref="B2:Q24"/>
  <sheetViews>
    <sheetView zoomScaleNormal="100" workbookViewId="0">
      <pane xSplit="10" ySplit="9" topLeftCell="O10" activePane="bottomRight" state="frozen"/>
      <selection pane="topRight" activeCell="K1" sqref="K1"/>
      <selection pane="bottomLeft" activeCell="A9" sqref="A9"/>
      <selection pane="bottomRight" activeCell="A17" sqref="A17:XFD17"/>
    </sheetView>
  </sheetViews>
  <sheetFormatPr defaultColWidth="9"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915" bestFit="1" customWidth="1"/>
    <col min="9" max="9" width="7.5" style="10" customWidth="1"/>
    <col min="10" max="10" width="35.25" style="9" bestFit="1" customWidth="1"/>
    <col min="11" max="11" width="34.625" style="9" bestFit="1" customWidth="1"/>
    <col min="12" max="12" width="11" style="8" customWidth="1"/>
    <col min="13" max="13" width="13.75" style="48" customWidth="1"/>
    <col min="14" max="14" width="6.375" style="9" customWidth="1"/>
    <col min="15" max="15" width="26.25" style="10" customWidth="1"/>
    <col min="16" max="16" width="27.5" style="49" customWidth="1"/>
    <col min="17" max="17" width="15.625" style="12" customWidth="1"/>
    <col min="18" max="16384" width="9" style="9"/>
  </cols>
  <sheetData>
    <row r="2" spans="2:17" ht="20.100000000000001" customHeight="1">
      <c r="B2" s="1" t="s">
        <v>0</v>
      </c>
      <c r="C2" s="1"/>
      <c r="D2" s="1"/>
      <c r="E2" s="2" t="s">
        <v>6731</v>
      </c>
      <c r="G2" s="4" t="s">
        <v>2</v>
      </c>
      <c r="H2" s="5"/>
      <c r="I2" s="6"/>
      <c r="J2" s="7">
        <f>SUM(H:H)</f>
        <v>103052</v>
      </c>
    </row>
    <row r="3" spans="2:17" ht="20.100000000000001" customHeight="1">
      <c r="B3" s="1" t="s">
        <v>3</v>
      </c>
      <c r="C3" s="1"/>
      <c r="D3" s="1"/>
      <c r="E3" s="13" t="s">
        <v>5833</v>
      </c>
    </row>
    <row r="4" spans="2:17" ht="20.100000000000001" customHeight="1">
      <c r="B4" s="1" t="s">
        <v>5</v>
      </c>
      <c r="C4" s="1"/>
      <c r="D4" s="1"/>
      <c r="E4" s="13">
        <v>203150</v>
      </c>
      <c r="J4" s="83"/>
    </row>
    <row r="5" spans="2:17" ht="20.100000000000001" customHeight="1">
      <c r="B5" s="1" t="s">
        <v>6</v>
      </c>
      <c r="C5" s="1"/>
      <c r="D5" s="1"/>
      <c r="E5" s="16"/>
      <c r="J5" s="83"/>
    </row>
    <row r="6" spans="2:17" ht="20.100000000000001" customHeight="1">
      <c r="B6" s="1" t="s">
        <v>7</v>
      </c>
      <c r="C6" s="1"/>
      <c r="D6" s="1"/>
      <c r="E6" s="16">
        <v>44981</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32" t="s">
        <v>13</v>
      </c>
      <c r="H9" s="153"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24</v>
      </c>
      <c r="D10" s="17" t="s">
        <v>24</v>
      </c>
      <c r="E10" s="24" t="s">
        <v>5836</v>
      </c>
      <c r="F10" s="525">
        <v>1</v>
      </c>
      <c r="G10" s="132"/>
      <c r="H10" s="153">
        <f>F10*G10</f>
        <v>0</v>
      </c>
      <c r="I10" s="22"/>
      <c r="J10" s="24"/>
      <c r="K10" s="24" t="s">
        <v>6747</v>
      </c>
      <c r="L10" s="18"/>
      <c r="M10" s="30"/>
      <c r="N10" s="17"/>
      <c r="O10" s="18"/>
      <c r="P10" s="30"/>
      <c r="Q10" s="23"/>
    </row>
    <row r="11" spans="2:17" s="8" customFormat="1" ht="19.7" customHeight="1">
      <c r="B11" s="1942">
        <v>2</v>
      </c>
      <c r="C11" s="17" t="s">
        <v>30</v>
      </c>
      <c r="D11" s="17" t="s">
        <v>30</v>
      </c>
      <c r="E11" s="26" t="s">
        <v>6733</v>
      </c>
      <c r="F11" s="26">
        <v>1</v>
      </c>
      <c r="G11" s="26">
        <v>418</v>
      </c>
      <c r="H11" s="132">
        <f t="shared" ref="H11:H23" si="0">F11*G11</f>
        <v>418</v>
      </c>
      <c r="I11" s="56"/>
      <c r="J11" s="26" t="s">
        <v>5829</v>
      </c>
      <c r="K11" s="18"/>
      <c r="L11" s="18"/>
      <c r="M11" s="30"/>
      <c r="N11" s="17"/>
      <c r="O11" s="18"/>
      <c r="P11" s="30"/>
      <c r="Q11" s="23">
        <v>44974</v>
      </c>
    </row>
    <row r="12" spans="2:17" s="8" customFormat="1" ht="19.7" customHeight="1">
      <c r="B12" s="1903"/>
      <c r="C12" s="17" t="s">
        <v>30</v>
      </c>
      <c r="D12" s="17" t="s">
        <v>30</v>
      </c>
      <c r="E12" s="26" t="s">
        <v>5828</v>
      </c>
      <c r="F12" s="26">
        <v>1</v>
      </c>
      <c r="G12" s="26">
        <v>168</v>
      </c>
      <c r="H12" s="132">
        <f t="shared" si="0"/>
        <v>168</v>
      </c>
      <c r="I12" s="56"/>
      <c r="J12" s="26" t="s">
        <v>5829</v>
      </c>
      <c r="K12" s="18"/>
      <c r="L12" s="18"/>
      <c r="M12" s="30"/>
      <c r="N12" s="17"/>
      <c r="O12" s="18"/>
      <c r="P12" s="30"/>
      <c r="Q12" s="23">
        <v>44974</v>
      </c>
    </row>
    <row r="13" spans="2:17" s="8" customFormat="1" ht="19.7" customHeight="1">
      <c r="B13" s="1903"/>
      <c r="C13" s="17" t="s">
        <v>30</v>
      </c>
      <c r="D13" s="17" t="s">
        <v>30</v>
      </c>
      <c r="E13" s="26" t="s">
        <v>6734</v>
      </c>
      <c r="F13" s="26">
        <v>1</v>
      </c>
      <c r="G13" s="26">
        <v>391</v>
      </c>
      <c r="H13" s="132">
        <f t="shared" si="0"/>
        <v>391</v>
      </c>
      <c r="I13" s="22"/>
      <c r="J13" s="26" t="s">
        <v>6735</v>
      </c>
      <c r="K13" s="18"/>
      <c r="L13" s="18"/>
      <c r="M13" s="30"/>
      <c r="N13" s="17"/>
      <c r="O13" s="18"/>
      <c r="P13" s="30"/>
      <c r="Q13" s="23">
        <v>44974</v>
      </c>
    </row>
    <row r="14" spans="2:17" s="8" customFormat="1" ht="19.7" customHeight="1">
      <c r="B14" s="1905"/>
      <c r="C14" s="17" t="s">
        <v>30</v>
      </c>
      <c r="D14" s="17" t="s">
        <v>30</v>
      </c>
      <c r="E14" s="26" t="s">
        <v>6748</v>
      </c>
      <c r="F14" s="26">
        <v>1</v>
      </c>
      <c r="G14" s="26">
        <v>266</v>
      </c>
      <c r="H14" s="132">
        <f t="shared" si="0"/>
        <v>266</v>
      </c>
      <c r="I14" s="22"/>
      <c r="J14" s="26" t="s">
        <v>6735</v>
      </c>
      <c r="K14" s="18"/>
      <c r="L14" s="18"/>
      <c r="M14" s="30"/>
      <c r="N14" s="17"/>
      <c r="O14" s="18"/>
      <c r="P14" s="30"/>
      <c r="Q14" s="23">
        <v>44974</v>
      </c>
    </row>
    <row r="15" spans="2:17" s="8" customFormat="1" ht="19.7" customHeight="1">
      <c r="B15" s="1942">
        <v>3</v>
      </c>
      <c r="C15" s="17" t="s">
        <v>30</v>
      </c>
      <c r="D15" s="17" t="s">
        <v>30</v>
      </c>
      <c r="E15" s="26" t="s">
        <v>6749</v>
      </c>
      <c r="F15" s="26">
        <v>1</v>
      </c>
      <c r="G15" s="26">
        <v>6889</v>
      </c>
      <c r="H15" s="132">
        <f t="shared" si="0"/>
        <v>6889</v>
      </c>
      <c r="I15" s="54"/>
      <c r="J15" s="57" t="s">
        <v>6750</v>
      </c>
      <c r="K15" s="18"/>
      <c r="L15" s="18"/>
      <c r="M15" s="30"/>
      <c r="N15" s="17"/>
      <c r="O15" s="18"/>
      <c r="P15" s="30"/>
      <c r="Q15" s="23">
        <v>44974</v>
      </c>
    </row>
    <row r="16" spans="2:17" s="8" customFormat="1" ht="19.7" customHeight="1">
      <c r="B16" s="1905"/>
      <c r="C16" s="17" t="s">
        <v>30</v>
      </c>
      <c r="D16" s="17" t="s">
        <v>30</v>
      </c>
      <c r="E16" s="26" t="s">
        <v>6590</v>
      </c>
      <c r="F16" s="26">
        <v>2</v>
      </c>
      <c r="G16" s="26">
        <v>70</v>
      </c>
      <c r="H16" s="132">
        <f t="shared" si="0"/>
        <v>140</v>
      </c>
      <c r="I16" s="54"/>
      <c r="J16" s="9" t="s">
        <v>90</v>
      </c>
      <c r="K16" s="18"/>
      <c r="L16" s="18"/>
      <c r="M16" s="30"/>
      <c r="N16" s="17"/>
      <c r="O16" s="18"/>
      <c r="P16" s="30"/>
      <c r="Q16" s="23">
        <v>44974</v>
      </c>
    </row>
    <row r="17" spans="2:17" s="8" customFormat="1" ht="19.7" customHeight="1">
      <c r="B17" s="1942">
        <v>4</v>
      </c>
      <c r="C17" s="17" t="s">
        <v>30</v>
      </c>
      <c r="D17" s="17" t="s">
        <v>30</v>
      </c>
      <c r="E17" s="26" t="s">
        <v>6751</v>
      </c>
      <c r="F17" s="26">
        <v>1</v>
      </c>
      <c r="G17" s="26">
        <v>17406</v>
      </c>
      <c r="H17" s="132">
        <f t="shared" si="0"/>
        <v>17406</v>
      </c>
      <c r="I17" s="27"/>
      <c r="J17" s="1916" t="s">
        <v>6752</v>
      </c>
      <c r="K17" s="18"/>
      <c r="L17" s="18"/>
      <c r="M17" s="30"/>
      <c r="N17" s="17"/>
      <c r="O17" s="18"/>
      <c r="P17" s="30"/>
      <c r="Q17" s="23">
        <v>44974</v>
      </c>
    </row>
    <row r="18" spans="2:17" s="8" customFormat="1" ht="19.7" customHeight="1">
      <c r="B18" s="1903"/>
      <c r="C18" s="997" t="s">
        <v>30</v>
      </c>
      <c r="D18" s="997" t="s">
        <v>30</v>
      </c>
      <c r="E18" s="1445" t="s">
        <v>6753</v>
      </c>
      <c r="F18" s="1921">
        <v>1</v>
      </c>
      <c r="G18" s="1922">
        <v>0</v>
      </c>
      <c r="H18" s="1922">
        <f t="shared" si="0"/>
        <v>0</v>
      </c>
      <c r="I18" s="1346"/>
      <c r="J18" s="1961" t="s">
        <v>6754</v>
      </c>
      <c r="K18" s="18"/>
      <c r="L18" s="18"/>
      <c r="M18" s="30"/>
      <c r="N18" s="17"/>
      <c r="O18" s="18"/>
      <c r="P18" s="30"/>
      <c r="Q18" s="23"/>
    </row>
    <row r="19" spans="2:17" s="8" customFormat="1" ht="19.7" customHeight="1">
      <c r="B19" s="1903"/>
      <c r="C19" s="997" t="s">
        <v>30</v>
      </c>
      <c r="D19" s="997" t="s">
        <v>30</v>
      </c>
      <c r="E19" s="1445" t="s">
        <v>6753</v>
      </c>
      <c r="F19" s="1921">
        <v>1</v>
      </c>
      <c r="G19" s="1922">
        <v>0</v>
      </c>
      <c r="H19" s="1922">
        <f t="shared" si="0"/>
        <v>0</v>
      </c>
      <c r="I19" s="1346"/>
      <c r="J19" s="1961" t="s">
        <v>6755</v>
      </c>
      <c r="K19" s="18"/>
      <c r="L19" s="18"/>
      <c r="M19" s="30"/>
      <c r="N19" s="17"/>
      <c r="O19" s="18"/>
      <c r="P19" s="30"/>
      <c r="Q19" s="23"/>
    </row>
    <row r="20" spans="2:17" s="8" customFormat="1" ht="19.7" customHeight="1">
      <c r="B20" s="1903"/>
      <c r="C20" s="17" t="s">
        <v>30</v>
      </c>
      <c r="D20" s="17" t="s">
        <v>30</v>
      </c>
      <c r="E20" s="26" t="s">
        <v>6745</v>
      </c>
      <c r="F20" s="26">
        <v>6</v>
      </c>
      <c r="G20" s="26">
        <v>14</v>
      </c>
      <c r="H20" s="132">
        <f t="shared" si="0"/>
        <v>84</v>
      </c>
      <c r="I20" s="27"/>
      <c r="J20" s="9" t="s">
        <v>6746</v>
      </c>
      <c r="K20" s="18"/>
      <c r="L20" s="18"/>
      <c r="M20" s="30"/>
      <c r="N20" s="17"/>
      <c r="O20" s="18"/>
      <c r="P20" s="30"/>
      <c r="Q20" s="23">
        <v>44974</v>
      </c>
    </row>
    <row r="21" spans="2:17" s="8" customFormat="1" ht="19.7" customHeight="1">
      <c r="B21" s="1905"/>
      <c r="C21" s="17" t="s">
        <v>30</v>
      </c>
      <c r="D21" s="17" t="s">
        <v>30</v>
      </c>
      <c r="E21" s="26" t="s">
        <v>6756</v>
      </c>
      <c r="F21" s="26">
        <v>1</v>
      </c>
      <c r="G21" s="26">
        <v>2290</v>
      </c>
      <c r="H21" s="132">
        <f t="shared" si="0"/>
        <v>2290</v>
      </c>
      <c r="I21" s="27"/>
      <c r="J21" s="1916" t="s">
        <v>6757</v>
      </c>
      <c r="K21" s="18"/>
      <c r="L21" s="18"/>
      <c r="M21" s="30"/>
      <c r="N21" s="17"/>
      <c r="O21" s="18"/>
      <c r="P21" s="30"/>
      <c r="Q21" s="23">
        <v>44974</v>
      </c>
    </row>
    <row r="22" spans="2:17" s="8" customFormat="1" ht="19.7" customHeight="1">
      <c r="B22" s="1942">
        <v>5</v>
      </c>
      <c r="C22" s="17" t="s">
        <v>115</v>
      </c>
      <c r="D22" s="17" t="s">
        <v>115</v>
      </c>
      <c r="E22" s="1916" t="s">
        <v>116</v>
      </c>
      <c r="F22" s="525">
        <v>10</v>
      </c>
      <c r="G22" s="132">
        <v>5000</v>
      </c>
      <c r="H22" s="153">
        <f t="shared" si="0"/>
        <v>50000</v>
      </c>
      <c r="I22" s="27"/>
      <c r="J22" s="1916"/>
      <c r="K22" s="18"/>
      <c r="L22" s="18"/>
      <c r="M22" s="30"/>
      <c r="N22" s="17"/>
      <c r="O22" s="18"/>
      <c r="P22" s="30"/>
      <c r="Q22" s="23"/>
    </row>
    <row r="23" spans="2:17" s="8" customFormat="1" ht="19.7" customHeight="1">
      <c r="B23" s="1905"/>
      <c r="C23" s="17" t="s">
        <v>115</v>
      </c>
      <c r="D23" s="17" t="s">
        <v>115</v>
      </c>
      <c r="E23" s="1916" t="s">
        <v>5642</v>
      </c>
      <c r="F23" s="525">
        <v>5</v>
      </c>
      <c r="G23" s="132">
        <v>5000</v>
      </c>
      <c r="H23" s="153">
        <f t="shared" si="0"/>
        <v>25000</v>
      </c>
      <c r="I23" s="27"/>
      <c r="J23" s="1916"/>
      <c r="K23" s="18"/>
      <c r="L23" s="18"/>
      <c r="M23" s="30"/>
      <c r="N23" s="17"/>
      <c r="O23" s="18"/>
      <c r="P23" s="30"/>
      <c r="Q23" s="23"/>
    </row>
    <row r="24" spans="2:17" s="8" customFormat="1" ht="19.7" customHeight="1">
      <c r="B24" s="17"/>
      <c r="C24" s="52"/>
      <c r="D24" s="52"/>
      <c r="E24" s="26"/>
      <c r="F24" s="26"/>
      <c r="G24" s="132"/>
      <c r="H24" s="132"/>
      <c r="I24" s="54"/>
      <c r="J24" s="1925"/>
      <c r="K24" s="17"/>
      <c r="L24" s="17"/>
      <c r="M24" s="30"/>
      <c r="N24" s="17"/>
      <c r="O24" s="29"/>
      <c r="P24" s="29"/>
      <c r="Q24" s="23"/>
    </row>
  </sheetData>
  <autoFilter ref="B9:O24" xr:uid="{00000000-0009-0000-0000-000000000000}"/>
  <mergeCells count="10">
    <mergeCell ref="B11:B14"/>
    <mergeCell ref="B15:B16"/>
    <mergeCell ref="B17:B21"/>
    <mergeCell ref="B22:B23"/>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318C4-4CE0-4BC8-B6FD-5954C0EEF7A1}">
  <dimension ref="B2:Q17"/>
  <sheetViews>
    <sheetView zoomScale="87" zoomScaleNormal="87" workbookViewId="0">
      <pane xSplit="10" ySplit="9" topLeftCell="L10" activePane="bottomRight" state="frozen"/>
      <selection pane="topRight" activeCell="K1" sqref="K1"/>
      <selection pane="bottomLeft" activeCell="A9" sqref="A9"/>
      <selection pane="bottomRight" activeCell="P12" sqref="P12"/>
    </sheetView>
  </sheetViews>
  <sheetFormatPr defaultColWidth="9"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915" bestFit="1" customWidth="1"/>
    <col min="9" max="9" width="7.5" style="10" customWidth="1"/>
    <col min="10" max="10" width="35.25" style="9" bestFit="1" customWidth="1"/>
    <col min="11" max="11" width="34.625" style="9" bestFit="1" customWidth="1"/>
    <col min="12" max="12" width="11" style="8" customWidth="1"/>
    <col min="13" max="13" width="13.75" style="48" customWidth="1"/>
    <col min="14" max="14" width="6.375" style="9" customWidth="1"/>
    <col min="15" max="15" width="26.25" style="10" customWidth="1"/>
    <col min="16" max="16" width="27.5" style="49" customWidth="1"/>
    <col min="17" max="17" width="15.625" style="12" customWidth="1"/>
    <col min="18" max="16384" width="9" style="9"/>
  </cols>
  <sheetData>
    <row r="2" spans="2:17" ht="20.100000000000001" customHeight="1">
      <c r="B2" s="1" t="s">
        <v>0</v>
      </c>
      <c r="C2" s="1"/>
      <c r="D2" s="1"/>
      <c r="E2" s="2" t="s">
        <v>6414</v>
      </c>
      <c r="G2" s="4" t="s">
        <v>2</v>
      </c>
      <c r="H2" s="5"/>
      <c r="I2" s="6"/>
      <c r="J2" s="7">
        <f>SUM(H:H)</f>
        <v>215236</v>
      </c>
    </row>
    <row r="3" spans="2:17" ht="20.100000000000001" customHeight="1">
      <c r="B3" s="1" t="s">
        <v>3</v>
      </c>
      <c r="C3" s="1"/>
      <c r="D3" s="1"/>
      <c r="E3" s="13" t="s">
        <v>6415</v>
      </c>
    </row>
    <row r="4" spans="2:17" ht="20.100000000000001" customHeight="1">
      <c r="B4" s="1" t="s">
        <v>5</v>
      </c>
      <c r="C4" s="1"/>
      <c r="D4" s="1"/>
      <c r="E4" s="13">
        <v>203205</v>
      </c>
      <c r="J4" s="83"/>
    </row>
    <row r="5" spans="2:17" ht="20.100000000000001" customHeight="1">
      <c r="B5" s="1" t="s">
        <v>6</v>
      </c>
      <c r="C5" s="1"/>
      <c r="D5" s="1"/>
      <c r="E5" s="16"/>
      <c r="J5" s="83"/>
    </row>
    <row r="6" spans="2:17" ht="20.100000000000001" customHeight="1">
      <c r="B6" s="1" t="s">
        <v>7</v>
      </c>
      <c r="C6" s="1"/>
      <c r="D6" s="1"/>
      <c r="E6" s="16">
        <v>44971</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32" t="s">
        <v>13</v>
      </c>
      <c r="H9" s="153" t="s">
        <v>14</v>
      </c>
      <c r="I9" s="22" t="s">
        <v>15</v>
      </c>
      <c r="J9" s="18" t="s">
        <v>16</v>
      </c>
      <c r="K9" s="18" t="s">
        <v>17</v>
      </c>
      <c r="L9" s="18" t="s">
        <v>18</v>
      </c>
      <c r="M9" s="30" t="s">
        <v>19</v>
      </c>
      <c r="N9" s="17" t="s">
        <v>20</v>
      </c>
      <c r="O9" s="18" t="s">
        <v>21</v>
      </c>
      <c r="P9" s="30" t="s">
        <v>22</v>
      </c>
      <c r="Q9" s="23" t="s">
        <v>23</v>
      </c>
    </row>
    <row r="10" spans="2:17" s="473" customFormat="1" ht="19.7" customHeight="1">
      <c r="B10" s="34">
        <v>1</v>
      </c>
      <c r="C10" s="34" t="s">
        <v>119</v>
      </c>
      <c r="D10" s="34" t="s">
        <v>119</v>
      </c>
      <c r="E10" s="471" t="s">
        <v>6416</v>
      </c>
      <c r="F10" s="1438">
        <v>8</v>
      </c>
      <c r="G10" s="1917">
        <v>8500</v>
      </c>
      <c r="H10" s="1918">
        <f>F10*G10</f>
        <v>68000</v>
      </c>
      <c r="I10" s="327"/>
      <c r="J10" s="327"/>
      <c r="K10" s="42"/>
      <c r="L10" s="33"/>
      <c r="M10" s="472">
        <v>44949</v>
      </c>
      <c r="N10" s="34"/>
      <c r="O10" s="33"/>
      <c r="P10" s="472">
        <v>44971</v>
      </c>
      <c r="Q10" s="40"/>
    </row>
    <row r="11" spans="2:17" s="473" customFormat="1" ht="19.7" customHeight="1">
      <c r="B11" s="34">
        <v>1</v>
      </c>
      <c r="C11" s="34" t="s">
        <v>119</v>
      </c>
      <c r="D11" s="34" t="s">
        <v>119</v>
      </c>
      <c r="E11" s="328" t="s">
        <v>6417</v>
      </c>
      <c r="F11" s="1438">
        <v>8</v>
      </c>
      <c r="G11" s="1920">
        <v>5500</v>
      </c>
      <c r="H11" s="1918">
        <f t="shared" ref="H11:H16" si="0">F11*G11</f>
        <v>44000</v>
      </c>
      <c r="I11" s="1347"/>
      <c r="J11" s="1347"/>
      <c r="K11" s="42"/>
      <c r="L11" s="33"/>
      <c r="M11" s="472">
        <v>44949</v>
      </c>
      <c r="N11" s="34"/>
      <c r="O11" s="33"/>
      <c r="P11" s="472">
        <v>44971</v>
      </c>
      <c r="Q11" s="40"/>
    </row>
    <row r="12" spans="2:17" s="8" customFormat="1" ht="19.7" customHeight="1">
      <c r="B12" s="17">
        <v>1</v>
      </c>
      <c r="C12" s="17" t="s">
        <v>66</v>
      </c>
      <c r="D12" s="17" t="s">
        <v>67</v>
      </c>
      <c r="E12" s="53" t="s">
        <v>6418</v>
      </c>
      <c r="F12" s="525">
        <v>8</v>
      </c>
      <c r="G12" s="461">
        <v>9780</v>
      </c>
      <c r="H12" s="153">
        <f t="shared" si="0"/>
        <v>78240</v>
      </c>
      <c r="I12" s="56"/>
      <c r="J12" s="57" t="s">
        <v>6419</v>
      </c>
      <c r="K12" s="25"/>
      <c r="L12" s="18"/>
      <c r="M12" s="30">
        <v>44946</v>
      </c>
      <c r="N12" s="17"/>
      <c r="O12" s="18"/>
      <c r="P12" s="30">
        <v>44957</v>
      </c>
      <c r="Q12" s="23">
        <v>44956</v>
      </c>
    </row>
    <row r="13" spans="2:17" s="8" customFormat="1" ht="19.7" customHeight="1">
      <c r="B13" s="17">
        <v>1</v>
      </c>
      <c r="C13" s="17" t="s">
        <v>66</v>
      </c>
      <c r="D13" s="17" t="s">
        <v>67</v>
      </c>
      <c r="E13" s="53" t="s">
        <v>6420</v>
      </c>
      <c r="F13" s="525">
        <v>10</v>
      </c>
      <c r="G13" s="132">
        <v>140</v>
      </c>
      <c r="H13" s="153">
        <f t="shared" si="0"/>
        <v>1400</v>
      </c>
      <c r="I13" s="54"/>
      <c r="J13" s="57" t="s">
        <v>6758</v>
      </c>
      <c r="K13" s="25"/>
      <c r="L13" s="18"/>
      <c r="M13" s="30">
        <v>44946</v>
      </c>
      <c r="N13" s="17"/>
      <c r="O13" s="18"/>
      <c r="P13" s="30">
        <v>44957</v>
      </c>
      <c r="Q13" s="23">
        <v>44956</v>
      </c>
    </row>
    <row r="14" spans="2:17" s="8" customFormat="1" ht="19.7" customHeight="1">
      <c r="B14" s="17">
        <v>1</v>
      </c>
      <c r="C14" s="17" t="s">
        <v>30</v>
      </c>
      <c r="D14" s="17" t="s">
        <v>30</v>
      </c>
      <c r="E14" s="1916" t="s">
        <v>6422</v>
      </c>
      <c r="F14" s="525">
        <v>8</v>
      </c>
      <c r="G14" s="132">
        <v>137</v>
      </c>
      <c r="H14" s="153">
        <f t="shared" si="0"/>
        <v>1096</v>
      </c>
      <c r="I14" s="27"/>
      <c r="J14" s="1916" t="s">
        <v>6423</v>
      </c>
      <c r="K14" s="18" t="s">
        <v>6424</v>
      </c>
      <c r="L14" s="18"/>
      <c r="M14" s="30"/>
      <c r="N14" s="17"/>
      <c r="O14" s="18"/>
      <c r="P14" s="30"/>
      <c r="Q14" s="23">
        <v>44959</v>
      </c>
    </row>
    <row r="15" spans="2:17" s="8" customFormat="1" ht="19.7" customHeight="1">
      <c r="B15" s="17">
        <v>1</v>
      </c>
      <c r="C15" s="17" t="s">
        <v>115</v>
      </c>
      <c r="D15" s="17" t="s">
        <v>115</v>
      </c>
      <c r="E15" s="1916" t="s">
        <v>6425</v>
      </c>
      <c r="F15" s="525">
        <v>0.5</v>
      </c>
      <c r="G15" s="132">
        <v>5000</v>
      </c>
      <c r="H15" s="153">
        <f t="shared" si="0"/>
        <v>2500</v>
      </c>
      <c r="I15" s="27"/>
      <c r="J15" s="1916"/>
      <c r="K15" s="18"/>
      <c r="L15" s="18"/>
      <c r="M15" s="30"/>
      <c r="N15" s="17"/>
      <c r="O15" s="18"/>
      <c r="P15" s="30"/>
      <c r="Q15" s="23"/>
    </row>
    <row r="16" spans="2:17" s="8" customFormat="1" ht="19.7" customHeight="1">
      <c r="B16" s="17">
        <v>1</v>
      </c>
      <c r="C16" s="17" t="s">
        <v>115</v>
      </c>
      <c r="D16" s="17" t="s">
        <v>115</v>
      </c>
      <c r="E16" s="1916" t="s">
        <v>5642</v>
      </c>
      <c r="F16" s="525">
        <v>4</v>
      </c>
      <c r="G16" s="132">
        <v>5000</v>
      </c>
      <c r="H16" s="153">
        <f t="shared" si="0"/>
        <v>20000</v>
      </c>
      <c r="I16" s="27"/>
      <c r="J16" s="1916"/>
      <c r="K16" s="18"/>
      <c r="L16" s="18"/>
      <c r="M16" s="30"/>
      <c r="N16" s="17"/>
      <c r="O16" s="18"/>
      <c r="P16" s="30"/>
      <c r="Q16" s="23"/>
    </row>
    <row r="17" spans="2:17" s="8" customFormat="1" ht="19.7" customHeight="1">
      <c r="B17" s="17"/>
      <c r="C17" s="52"/>
      <c r="D17" s="52"/>
      <c r="E17" s="26"/>
      <c r="F17" s="26"/>
      <c r="G17" s="132"/>
      <c r="H17" s="132"/>
      <c r="I17" s="54"/>
      <c r="J17" s="1925"/>
      <c r="K17" s="17"/>
      <c r="L17" s="17"/>
      <c r="M17" s="30"/>
      <c r="N17" s="17"/>
      <c r="O17" s="29"/>
      <c r="P17" s="29"/>
      <c r="Q17" s="23"/>
    </row>
  </sheetData>
  <autoFilter ref="B9:O17"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EA0E5-F345-43AF-8C3C-59C61144D543}">
  <dimension ref="B2:Q17"/>
  <sheetViews>
    <sheetView zoomScaleNormal="100" workbookViewId="0">
      <pane xSplit="10" ySplit="9" topLeftCell="O10" activePane="bottomRight" state="frozen"/>
      <selection pane="topRight" activeCell="K1" sqref="K1"/>
      <selection pane="bottomLeft" activeCell="A9" sqref="A9"/>
      <selection pane="bottomRight" activeCell="Q12" sqref="Q12"/>
    </sheetView>
  </sheetViews>
  <sheetFormatPr defaultColWidth="9"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915" bestFit="1" customWidth="1"/>
    <col min="9" max="9" width="7.5" style="10" customWidth="1"/>
    <col min="10" max="10" width="35.25" style="9" bestFit="1" customWidth="1"/>
    <col min="11" max="11" width="34.625" style="9" bestFit="1" customWidth="1"/>
    <col min="12" max="12" width="11" style="8" customWidth="1"/>
    <col min="13" max="13" width="13.75" style="48" customWidth="1"/>
    <col min="14" max="14" width="6.375" style="9" customWidth="1"/>
    <col min="15" max="15" width="26.25" style="10" customWidth="1"/>
    <col min="16" max="16" width="27.5" style="49" customWidth="1"/>
    <col min="17" max="17" width="15.625" style="12" customWidth="1"/>
    <col min="18" max="16384" width="9" style="9"/>
  </cols>
  <sheetData>
    <row r="2" spans="2:17" ht="20.100000000000001" customHeight="1">
      <c r="B2" s="1" t="s">
        <v>0</v>
      </c>
      <c r="C2" s="1"/>
      <c r="D2" s="1"/>
      <c r="E2" s="2" t="s">
        <v>6414</v>
      </c>
      <c r="G2" s="4" t="s">
        <v>2</v>
      </c>
      <c r="H2" s="5"/>
      <c r="I2" s="6"/>
      <c r="J2" s="7">
        <f>SUM(H:H)</f>
        <v>284904</v>
      </c>
    </row>
    <row r="3" spans="2:17" ht="20.100000000000001" customHeight="1">
      <c r="B3" s="1" t="s">
        <v>3</v>
      </c>
      <c r="C3" s="1"/>
      <c r="D3" s="1"/>
      <c r="E3" s="13" t="s">
        <v>6415</v>
      </c>
    </row>
    <row r="4" spans="2:17" ht="20.100000000000001" customHeight="1">
      <c r="B4" s="1" t="s">
        <v>5</v>
      </c>
      <c r="C4" s="1"/>
      <c r="D4" s="1"/>
      <c r="E4" s="13">
        <v>203206</v>
      </c>
      <c r="J4" s="83"/>
    </row>
    <row r="5" spans="2:17" ht="20.100000000000001" customHeight="1">
      <c r="B5" s="1" t="s">
        <v>6</v>
      </c>
      <c r="C5" s="1"/>
      <c r="D5" s="1"/>
      <c r="E5" s="16"/>
      <c r="J5" s="83"/>
    </row>
    <row r="6" spans="2:17" ht="20.100000000000001" customHeight="1">
      <c r="B6" s="1" t="s">
        <v>7</v>
      </c>
      <c r="C6" s="1"/>
      <c r="D6" s="1"/>
      <c r="E6" s="16">
        <v>44989</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32" t="s">
        <v>13</v>
      </c>
      <c r="H9" s="153" t="s">
        <v>14</v>
      </c>
      <c r="I9" s="22" t="s">
        <v>15</v>
      </c>
      <c r="J9" s="18" t="s">
        <v>16</v>
      </c>
      <c r="K9" s="18" t="s">
        <v>17</v>
      </c>
      <c r="L9" s="18" t="s">
        <v>18</v>
      </c>
      <c r="M9" s="30" t="s">
        <v>19</v>
      </c>
      <c r="N9" s="17" t="s">
        <v>20</v>
      </c>
      <c r="O9" s="18" t="s">
        <v>21</v>
      </c>
      <c r="P9" s="30" t="s">
        <v>22</v>
      </c>
      <c r="Q9" s="23" t="s">
        <v>23</v>
      </c>
    </row>
    <row r="10" spans="2:17" s="473" customFormat="1" ht="19.7" customHeight="1">
      <c r="B10" s="34">
        <v>1</v>
      </c>
      <c r="C10" s="34" t="s">
        <v>119</v>
      </c>
      <c r="D10" s="34" t="s">
        <v>119</v>
      </c>
      <c r="E10" s="471" t="s">
        <v>6416</v>
      </c>
      <c r="F10" s="1438">
        <v>12</v>
      </c>
      <c r="G10" s="1917">
        <v>7500</v>
      </c>
      <c r="H10" s="1918">
        <f>F10*G10</f>
        <v>90000</v>
      </c>
      <c r="I10" s="327"/>
      <c r="J10" s="327"/>
      <c r="K10" s="42"/>
      <c r="L10" s="33"/>
      <c r="M10" s="472">
        <v>44949</v>
      </c>
      <c r="N10" s="34"/>
      <c r="O10" s="33"/>
      <c r="P10" s="472">
        <v>44985</v>
      </c>
      <c r="Q10" s="40">
        <v>44971</v>
      </c>
    </row>
    <row r="11" spans="2:17" s="473" customFormat="1" ht="19.7" customHeight="1">
      <c r="B11" s="34">
        <v>1</v>
      </c>
      <c r="C11" s="34" t="s">
        <v>119</v>
      </c>
      <c r="D11" s="34" t="s">
        <v>119</v>
      </c>
      <c r="E11" s="328" t="s">
        <v>6417</v>
      </c>
      <c r="F11" s="1438">
        <v>12</v>
      </c>
      <c r="G11" s="1920">
        <v>3500</v>
      </c>
      <c r="H11" s="1918">
        <f t="shared" ref="H11:H16" si="0">F11*G11</f>
        <v>42000</v>
      </c>
      <c r="I11" s="1347"/>
      <c r="J11" s="1347"/>
      <c r="K11" s="42"/>
      <c r="L11" s="33"/>
      <c r="M11" s="472">
        <v>44949</v>
      </c>
      <c r="N11" s="34"/>
      <c r="O11" s="33"/>
      <c r="P11" s="472">
        <v>44985</v>
      </c>
      <c r="Q11" s="40">
        <v>44971</v>
      </c>
    </row>
    <row r="12" spans="2:17" s="8" customFormat="1" ht="19.7" customHeight="1">
      <c r="B12" s="17">
        <v>1</v>
      </c>
      <c r="C12" s="17" t="s">
        <v>66</v>
      </c>
      <c r="D12" s="17" t="s">
        <v>67</v>
      </c>
      <c r="E12" s="53" t="s">
        <v>6418</v>
      </c>
      <c r="F12" s="525">
        <v>12</v>
      </c>
      <c r="G12" s="461">
        <v>9780</v>
      </c>
      <c r="H12" s="153">
        <f t="shared" si="0"/>
        <v>117360</v>
      </c>
      <c r="I12" s="56"/>
      <c r="J12" s="57" t="s">
        <v>6419</v>
      </c>
      <c r="K12" s="25"/>
      <c r="L12" s="18"/>
      <c r="M12" s="30">
        <v>44946</v>
      </c>
      <c r="N12" s="17"/>
      <c r="O12" s="18"/>
      <c r="P12" s="30">
        <v>44957</v>
      </c>
      <c r="Q12" s="23">
        <v>44956</v>
      </c>
    </row>
    <row r="13" spans="2:17" s="8" customFormat="1" ht="19.7" customHeight="1">
      <c r="B13" s="17">
        <v>1</v>
      </c>
      <c r="C13" s="17" t="s">
        <v>66</v>
      </c>
      <c r="D13" s="17" t="s">
        <v>67</v>
      </c>
      <c r="E13" s="53" t="s">
        <v>6420</v>
      </c>
      <c r="F13" s="525">
        <v>10</v>
      </c>
      <c r="G13" s="132">
        <v>140</v>
      </c>
      <c r="H13" s="153">
        <f t="shared" si="0"/>
        <v>1400</v>
      </c>
      <c r="I13" s="54"/>
      <c r="J13" s="57" t="s">
        <v>6758</v>
      </c>
      <c r="K13" s="25"/>
      <c r="L13" s="18"/>
      <c r="M13" s="30">
        <v>44946</v>
      </c>
      <c r="N13" s="17"/>
      <c r="O13" s="18"/>
      <c r="P13" s="30">
        <v>44957</v>
      </c>
      <c r="Q13" s="23">
        <v>44956</v>
      </c>
    </row>
    <row r="14" spans="2:17" s="8" customFormat="1" ht="19.7" customHeight="1">
      <c r="B14" s="17">
        <v>1</v>
      </c>
      <c r="C14" s="17" t="s">
        <v>30</v>
      </c>
      <c r="D14" s="17" t="s">
        <v>30</v>
      </c>
      <c r="E14" s="1916" t="s">
        <v>6422</v>
      </c>
      <c r="F14" s="525">
        <v>12</v>
      </c>
      <c r="G14" s="132">
        <v>137</v>
      </c>
      <c r="H14" s="153">
        <f t="shared" si="0"/>
        <v>1644</v>
      </c>
      <c r="I14" s="27"/>
      <c r="J14" s="1916" t="s">
        <v>6423</v>
      </c>
      <c r="K14" s="18" t="s">
        <v>6424</v>
      </c>
      <c r="L14" s="18"/>
      <c r="M14" s="30"/>
      <c r="N14" s="17"/>
      <c r="O14" s="18"/>
      <c r="P14" s="30"/>
      <c r="Q14" s="23">
        <v>44959</v>
      </c>
    </row>
    <row r="15" spans="2:17" s="8" customFormat="1" ht="19.7" customHeight="1">
      <c r="B15" s="17">
        <v>1</v>
      </c>
      <c r="C15" s="17" t="s">
        <v>115</v>
      </c>
      <c r="D15" s="17" t="s">
        <v>115</v>
      </c>
      <c r="E15" s="1916" t="s">
        <v>6425</v>
      </c>
      <c r="F15" s="525">
        <v>0.5</v>
      </c>
      <c r="G15" s="132">
        <v>5000</v>
      </c>
      <c r="H15" s="153">
        <f t="shared" si="0"/>
        <v>2500</v>
      </c>
      <c r="I15" s="27"/>
      <c r="J15" s="1916"/>
      <c r="K15" s="18"/>
      <c r="L15" s="18"/>
      <c r="M15" s="30"/>
      <c r="N15" s="17"/>
      <c r="O15" s="18"/>
      <c r="P15" s="30"/>
      <c r="Q15" s="23"/>
    </row>
    <row r="16" spans="2:17" s="8" customFormat="1" ht="19.7" customHeight="1">
      <c r="B16" s="17">
        <v>1</v>
      </c>
      <c r="C16" s="17" t="s">
        <v>115</v>
      </c>
      <c r="D16" s="17" t="s">
        <v>115</v>
      </c>
      <c r="E16" s="1916" t="s">
        <v>5642</v>
      </c>
      <c r="F16" s="525">
        <v>6</v>
      </c>
      <c r="G16" s="132">
        <v>5000</v>
      </c>
      <c r="H16" s="153">
        <f t="shared" si="0"/>
        <v>30000</v>
      </c>
      <c r="I16" s="27"/>
      <c r="J16" s="1916"/>
      <c r="K16" s="18"/>
      <c r="L16" s="18"/>
      <c r="M16" s="30"/>
      <c r="N16" s="17"/>
      <c r="O16" s="18"/>
      <c r="P16" s="30"/>
      <c r="Q16" s="23"/>
    </row>
    <row r="17" spans="2:17" s="8" customFormat="1" ht="19.7" customHeight="1">
      <c r="B17" s="17"/>
      <c r="C17" s="52"/>
      <c r="D17" s="52"/>
      <c r="E17" s="26"/>
      <c r="F17" s="26"/>
      <c r="G17" s="132"/>
      <c r="H17" s="132"/>
      <c r="I17" s="54"/>
      <c r="J17" s="1925"/>
      <c r="K17" s="17"/>
      <c r="L17" s="17"/>
      <c r="M17" s="30"/>
      <c r="N17" s="17"/>
      <c r="O17" s="29"/>
      <c r="P17" s="29"/>
      <c r="Q17" s="23"/>
    </row>
  </sheetData>
  <autoFilter ref="B9:O17"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88C13-BAD2-43D2-9509-0577012B2E7A}">
  <dimension ref="B2:Q18"/>
  <sheetViews>
    <sheetView zoomScale="85" zoomScaleNormal="85" workbookViewId="0">
      <pane xSplit="10" ySplit="9" topLeftCell="L10" activePane="bottomRight" state="frozen"/>
      <selection pane="topRight" activeCell="K1" sqref="K1"/>
      <selection pane="bottomLeft" activeCell="A9" sqref="A9"/>
      <selection pane="bottomRight" activeCell="Q12" sqref="Q12"/>
    </sheetView>
  </sheetViews>
  <sheetFormatPr defaultColWidth="9"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915" bestFit="1" customWidth="1"/>
    <col min="9" max="9" width="7.5" style="10" customWidth="1"/>
    <col min="10" max="10" width="35.25" style="9" bestFit="1" customWidth="1"/>
    <col min="11" max="11" width="34.625" style="9" bestFit="1" customWidth="1"/>
    <col min="12" max="12" width="11" style="8" customWidth="1"/>
    <col min="13" max="13" width="13.75" style="48" customWidth="1"/>
    <col min="14" max="14" width="6.375" style="9" customWidth="1"/>
    <col min="15" max="15" width="26.25" style="10" customWidth="1"/>
    <col min="16" max="16" width="27.5" style="49" customWidth="1"/>
    <col min="17" max="17" width="15.625" style="12" customWidth="1"/>
    <col min="18" max="16384" width="9" style="9"/>
  </cols>
  <sheetData>
    <row r="2" spans="2:17" ht="20.100000000000001" customHeight="1">
      <c r="B2" s="1" t="s">
        <v>0</v>
      </c>
      <c r="C2" s="1"/>
      <c r="D2" s="1"/>
      <c r="E2" s="2" t="s">
        <v>6414</v>
      </c>
      <c r="G2" s="4" t="s">
        <v>2</v>
      </c>
      <c r="H2" s="5"/>
      <c r="I2" s="6"/>
      <c r="J2" s="7">
        <f>SUM(H:H)</f>
        <v>192356</v>
      </c>
    </row>
    <row r="3" spans="2:17" ht="20.100000000000001" customHeight="1">
      <c r="B3" s="1" t="s">
        <v>3</v>
      </c>
      <c r="C3" s="1"/>
      <c r="D3" s="1"/>
      <c r="E3" s="13" t="s">
        <v>6415</v>
      </c>
    </row>
    <row r="4" spans="2:17" ht="20.100000000000001" customHeight="1">
      <c r="B4" s="1" t="s">
        <v>5</v>
      </c>
      <c r="C4" s="1"/>
      <c r="D4" s="1"/>
      <c r="E4" s="13">
        <v>203207</v>
      </c>
      <c r="J4" s="83"/>
    </row>
    <row r="5" spans="2:17" ht="20.100000000000001" customHeight="1">
      <c r="B5" s="1" t="s">
        <v>6</v>
      </c>
      <c r="C5" s="1"/>
      <c r="D5" s="1"/>
      <c r="E5" s="16"/>
      <c r="J5" s="83"/>
    </row>
    <row r="6" spans="2:17" ht="20.100000000000001" customHeight="1">
      <c r="B6" s="1" t="s">
        <v>7</v>
      </c>
      <c r="C6" s="1"/>
      <c r="D6" s="1"/>
      <c r="E6" s="16">
        <v>45019</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32" t="s">
        <v>13</v>
      </c>
      <c r="H9" s="153" t="s">
        <v>14</v>
      </c>
      <c r="I9" s="22" t="s">
        <v>15</v>
      </c>
      <c r="J9" s="18" t="s">
        <v>16</v>
      </c>
      <c r="K9" s="18" t="s">
        <v>17</v>
      </c>
      <c r="L9" s="18" t="s">
        <v>18</v>
      </c>
      <c r="M9" s="30" t="s">
        <v>19</v>
      </c>
      <c r="N9" s="17" t="s">
        <v>20</v>
      </c>
      <c r="O9" s="18" t="s">
        <v>21</v>
      </c>
      <c r="P9" s="30" t="s">
        <v>22</v>
      </c>
      <c r="Q9" s="23" t="s">
        <v>23</v>
      </c>
    </row>
    <row r="10" spans="2:17" s="473" customFormat="1" ht="19.7" customHeight="1">
      <c r="B10" s="34">
        <v>1</v>
      </c>
      <c r="C10" s="34" t="s">
        <v>119</v>
      </c>
      <c r="D10" s="34" t="s">
        <v>119</v>
      </c>
      <c r="E10" s="471" t="s">
        <v>6416</v>
      </c>
      <c r="F10" s="1438">
        <v>8</v>
      </c>
      <c r="G10" s="1917">
        <v>7500</v>
      </c>
      <c r="H10" s="1918">
        <f>F10*G10</f>
        <v>60000</v>
      </c>
      <c r="I10" s="327"/>
      <c r="J10" s="327"/>
      <c r="K10" s="42"/>
      <c r="L10" s="33"/>
      <c r="M10" s="472">
        <v>44949</v>
      </c>
      <c r="N10" s="34"/>
      <c r="O10" s="33"/>
      <c r="P10" s="472">
        <v>44985</v>
      </c>
      <c r="Q10" s="40">
        <v>44971</v>
      </c>
    </row>
    <row r="11" spans="2:17" s="473" customFormat="1" ht="19.7" customHeight="1">
      <c r="B11" s="34">
        <v>1</v>
      </c>
      <c r="C11" s="34" t="s">
        <v>119</v>
      </c>
      <c r="D11" s="34" t="s">
        <v>119</v>
      </c>
      <c r="E11" s="328" t="s">
        <v>6417</v>
      </c>
      <c r="F11" s="1438">
        <v>8</v>
      </c>
      <c r="G11" s="1920">
        <v>3500</v>
      </c>
      <c r="H11" s="1918">
        <f t="shared" ref="H11:H14" si="0">F11*G11</f>
        <v>28000</v>
      </c>
      <c r="I11" s="1347"/>
      <c r="J11" s="1347"/>
      <c r="K11" s="42"/>
      <c r="L11" s="33"/>
      <c r="M11" s="472">
        <v>44949</v>
      </c>
      <c r="N11" s="34"/>
      <c r="O11" s="33"/>
      <c r="P11" s="472">
        <v>44985</v>
      </c>
      <c r="Q11" s="40">
        <v>44971</v>
      </c>
    </row>
    <row r="12" spans="2:17" s="8" customFormat="1" ht="19.7" customHeight="1">
      <c r="B12" s="17">
        <v>1</v>
      </c>
      <c r="C12" s="17" t="s">
        <v>66</v>
      </c>
      <c r="D12" s="17" t="s">
        <v>67</v>
      </c>
      <c r="E12" s="53" t="s">
        <v>6418</v>
      </c>
      <c r="F12" s="525">
        <v>8</v>
      </c>
      <c r="G12" s="461">
        <v>9780</v>
      </c>
      <c r="H12" s="153">
        <f t="shared" si="0"/>
        <v>78240</v>
      </c>
      <c r="I12" s="56"/>
      <c r="J12" s="57" t="s">
        <v>6419</v>
      </c>
      <c r="K12" s="25"/>
      <c r="L12" s="18"/>
      <c r="M12" s="30">
        <v>44946</v>
      </c>
      <c r="N12" s="17"/>
      <c r="O12" s="18"/>
      <c r="P12" s="30"/>
      <c r="Q12" s="23">
        <v>44956</v>
      </c>
    </row>
    <row r="13" spans="2:17" s="8" customFormat="1" ht="19.7" customHeight="1">
      <c r="B13" s="17">
        <v>1</v>
      </c>
      <c r="C13" s="17" t="s">
        <v>66</v>
      </c>
      <c r="D13" s="17" t="s">
        <v>67</v>
      </c>
      <c r="E13" s="53" t="s">
        <v>6420</v>
      </c>
      <c r="F13" s="525">
        <v>10</v>
      </c>
      <c r="G13" s="132">
        <v>140</v>
      </c>
      <c r="H13" s="153">
        <f t="shared" si="0"/>
        <v>1400</v>
      </c>
      <c r="I13" s="54"/>
      <c r="J13" s="57" t="s">
        <v>6758</v>
      </c>
      <c r="K13" s="25"/>
      <c r="L13" s="18"/>
      <c r="M13" s="30">
        <v>44946</v>
      </c>
      <c r="N13" s="17"/>
      <c r="O13" s="18"/>
      <c r="P13" s="30"/>
      <c r="Q13" s="23">
        <v>44956</v>
      </c>
    </row>
    <row r="14" spans="2:17" s="8" customFormat="1" ht="19.7" customHeight="1">
      <c r="B14" s="17">
        <v>1</v>
      </c>
      <c r="C14" s="17" t="s">
        <v>30</v>
      </c>
      <c r="D14" s="17" t="s">
        <v>30</v>
      </c>
      <c r="E14" s="1916" t="s">
        <v>6422</v>
      </c>
      <c r="F14" s="525">
        <v>8</v>
      </c>
      <c r="G14" s="132">
        <v>137</v>
      </c>
      <c r="H14" s="153">
        <f t="shared" si="0"/>
        <v>1096</v>
      </c>
      <c r="I14" s="27"/>
      <c r="J14" s="1916" t="s">
        <v>6423</v>
      </c>
      <c r="K14" s="18" t="s">
        <v>6424</v>
      </c>
      <c r="L14" s="18"/>
      <c r="M14" s="30"/>
      <c r="N14" s="17"/>
      <c r="O14" s="18"/>
      <c r="P14" s="30"/>
      <c r="Q14" s="23">
        <v>44959</v>
      </c>
    </row>
    <row r="15" spans="2:17" s="8" customFormat="1" ht="19.7" customHeight="1">
      <c r="B15" s="17">
        <v>1</v>
      </c>
      <c r="C15" s="17" t="s">
        <v>5821</v>
      </c>
      <c r="D15" s="17" t="s">
        <v>188</v>
      </c>
      <c r="E15" s="1916" t="s">
        <v>6759</v>
      </c>
      <c r="F15" s="525">
        <v>1</v>
      </c>
      <c r="G15" s="132">
        <v>1120</v>
      </c>
      <c r="H15" s="153">
        <v>1120</v>
      </c>
      <c r="I15" s="27"/>
      <c r="J15" s="1916" t="s">
        <v>6760</v>
      </c>
      <c r="K15" s="18"/>
      <c r="L15" s="18"/>
      <c r="M15" s="30">
        <v>44965</v>
      </c>
      <c r="N15" s="17"/>
      <c r="O15" s="18"/>
      <c r="P15" s="30"/>
      <c r="Q15" s="23">
        <v>44970</v>
      </c>
    </row>
    <row r="16" spans="2:17" s="8" customFormat="1" ht="19.7" customHeight="1">
      <c r="B16" s="17">
        <v>1</v>
      </c>
      <c r="C16" s="17" t="s">
        <v>115</v>
      </c>
      <c r="D16" s="17" t="s">
        <v>115</v>
      </c>
      <c r="E16" s="1916" t="s">
        <v>6425</v>
      </c>
      <c r="F16" s="525">
        <v>0.5</v>
      </c>
      <c r="G16" s="132">
        <v>5000</v>
      </c>
      <c r="H16" s="153">
        <f t="shared" ref="H16:H17" si="1">F16*G16</f>
        <v>2500</v>
      </c>
      <c r="I16" s="27"/>
      <c r="J16" s="1916"/>
      <c r="K16" s="18"/>
      <c r="L16" s="18"/>
      <c r="M16" s="30"/>
      <c r="N16" s="17"/>
      <c r="O16" s="18"/>
      <c r="P16" s="30"/>
      <c r="Q16" s="23"/>
    </row>
    <row r="17" spans="2:17" s="8" customFormat="1" ht="19.7" customHeight="1">
      <c r="B17" s="17">
        <v>1</v>
      </c>
      <c r="C17" s="17" t="s">
        <v>115</v>
      </c>
      <c r="D17" s="17" t="s">
        <v>115</v>
      </c>
      <c r="E17" s="1916" t="s">
        <v>5642</v>
      </c>
      <c r="F17" s="525">
        <v>4</v>
      </c>
      <c r="G17" s="132">
        <v>5000</v>
      </c>
      <c r="H17" s="153">
        <f t="shared" si="1"/>
        <v>20000</v>
      </c>
      <c r="I17" s="27"/>
      <c r="J17" s="1916"/>
      <c r="K17" s="18"/>
      <c r="L17" s="18"/>
      <c r="M17" s="30"/>
      <c r="N17" s="17"/>
      <c r="O17" s="18"/>
      <c r="P17" s="30"/>
      <c r="Q17" s="23"/>
    </row>
    <row r="18" spans="2:17" s="8" customFormat="1" ht="19.7" customHeight="1">
      <c r="B18" s="17"/>
      <c r="C18" s="52"/>
      <c r="D18" s="52"/>
      <c r="E18" s="26"/>
      <c r="F18" s="26"/>
      <c r="G18" s="132"/>
      <c r="H18" s="132"/>
      <c r="I18" s="54"/>
      <c r="J18" s="1925"/>
      <c r="K18" s="17"/>
      <c r="L18" s="17"/>
      <c r="M18" s="30"/>
      <c r="N18" s="17"/>
      <c r="O18" s="29"/>
      <c r="P18" s="29"/>
      <c r="Q18" s="23"/>
    </row>
  </sheetData>
  <autoFilter ref="B9:O18"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1469D-D024-485E-BCCA-7005FB782532}">
  <dimension ref="A2:Q51"/>
  <sheetViews>
    <sheetView zoomScale="85" zoomScaleNormal="85" workbookViewId="0">
      <pane xSplit="10" ySplit="8" topLeftCell="M9" activePane="bottomRight" state="frozen"/>
      <selection pane="topRight" activeCell="K1" sqref="K1"/>
      <selection pane="bottomLeft" activeCell="A9" sqref="A9"/>
      <selection pane="bottomRight" activeCell="Q26" sqref="Q26"/>
    </sheetView>
  </sheetViews>
  <sheetFormatPr defaultRowHeight="18.75"/>
  <cols>
    <col min="1" max="1" width="4.375" style="9" customWidth="1"/>
    <col min="2" max="2" width="19" style="8" bestFit="1" customWidth="1"/>
    <col min="3" max="3" width="14" style="9" bestFit="1" customWidth="1"/>
    <col min="4" max="4" width="13.125" style="9" bestFit="1" customWidth="1"/>
    <col min="5" max="5" width="63.375" style="9" bestFit="1" customWidth="1"/>
    <col min="6" max="6" width="6.25" style="9" customWidth="1"/>
    <col min="7" max="8" width="9.875" style="9" bestFit="1" customWidth="1"/>
    <col min="9" max="9" width="13.5" style="10" bestFit="1" customWidth="1"/>
    <col min="10" max="10" width="36.375" style="9" customWidth="1"/>
    <col min="11" max="11" width="30.375" style="9" customWidth="1"/>
    <col min="12" max="12" width="34.125" style="8" bestFit="1" customWidth="1"/>
    <col min="13" max="13" width="13.75" style="8" customWidth="1"/>
    <col min="14" max="14" width="11.375" style="9" bestFit="1" customWidth="1"/>
    <col min="15" max="15" width="13.25" style="10" customWidth="1"/>
    <col min="16" max="16" width="14.5" style="1004" customWidth="1"/>
    <col min="17" max="17" width="15.625" style="11" customWidth="1"/>
    <col min="18" max="256" width="9" style="9"/>
    <col min="257" max="257" width="4.375" style="9" customWidth="1"/>
    <col min="258" max="258" width="19" style="9" bestFit="1" customWidth="1"/>
    <col min="259" max="259" width="14" style="9" bestFit="1" customWidth="1"/>
    <col min="260" max="260" width="13.125" style="9" bestFit="1" customWidth="1"/>
    <col min="261" max="261" width="63.375" style="9" bestFit="1" customWidth="1"/>
    <col min="262" max="262" width="6.25" style="9" customWidth="1"/>
    <col min="263" max="264" width="9.875" style="9" bestFit="1" customWidth="1"/>
    <col min="265" max="265" width="13.5" style="9" bestFit="1" customWidth="1"/>
    <col min="266" max="266" width="36.375" style="9" customWidth="1"/>
    <col min="267" max="267" width="30.375" style="9" customWidth="1"/>
    <col min="268" max="268" width="34.125" style="9" bestFit="1" customWidth="1"/>
    <col min="269" max="269" width="13.75" style="9" customWidth="1"/>
    <col min="270" max="270" width="11.375" style="9" bestFit="1" customWidth="1"/>
    <col min="271" max="271" width="13.25" style="9" customWidth="1"/>
    <col min="272" max="272" width="14.5" style="9" customWidth="1"/>
    <col min="273" max="273" width="15.625" style="9" customWidth="1"/>
    <col min="274" max="512" width="9" style="9"/>
    <col min="513" max="513" width="4.375" style="9" customWidth="1"/>
    <col min="514" max="514" width="19" style="9" bestFit="1" customWidth="1"/>
    <col min="515" max="515" width="14" style="9" bestFit="1" customWidth="1"/>
    <col min="516" max="516" width="13.125" style="9" bestFit="1" customWidth="1"/>
    <col min="517" max="517" width="63.375" style="9" bestFit="1" customWidth="1"/>
    <col min="518" max="518" width="6.25" style="9" customWidth="1"/>
    <col min="519" max="520" width="9.875" style="9" bestFit="1" customWidth="1"/>
    <col min="521" max="521" width="13.5" style="9" bestFit="1" customWidth="1"/>
    <col min="522" max="522" width="36.375" style="9" customWidth="1"/>
    <col min="523" max="523" width="30.375" style="9" customWidth="1"/>
    <col min="524" max="524" width="34.125" style="9" bestFit="1" customWidth="1"/>
    <col min="525" max="525" width="13.75" style="9" customWidth="1"/>
    <col min="526" max="526" width="11.375" style="9" bestFit="1" customWidth="1"/>
    <col min="527" max="527" width="13.25" style="9" customWidth="1"/>
    <col min="528" max="528" width="14.5" style="9" customWidth="1"/>
    <col min="529" max="529" width="15.625" style="9" customWidth="1"/>
    <col min="530" max="768" width="9" style="9"/>
    <col min="769" max="769" width="4.375" style="9" customWidth="1"/>
    <col min="770" max="770" width="19" style="9" bestFit="1" customWidth="1"/>
    <col min="771" max="771" width="14" style="9" bestFit="1" customWidth="1"/>
    <col min="772" max="772" width="13.125" style="9" bestFit="1" customWidth="1"/>
    <col min="773" max="773" width="63.375" style="9" bestFit="1" customWidth="1"/>
    <col min="774" max="774" width="6.25" style="9" customWidth="1"/>
    <col min="775" max="776" width="9.875" style="9" bestFit="1" customWidth="1"/>
    <col min="777" max="777" width="13.5" style="9" bestFit="1" customWidth="1"/>
    <col min="778" max="778" width="36.375" style="9" customWidth="1"/>
    <col min="779" max="779" width="30.375" style="9" customWidth="1"/>
    <col min="780" max="780" width="34.125" style="9" bestFit="1" customWidth="1"/>
    <col min="781" max="781" width="13.75" style="9" customWidth="1"/>
    <col min="782" max="782" width="11.375" style="9" bestFit="1" customWidth="1"/>
    <col min="783" max="783" width="13.25" style="9" customWidth="1"/>
    <col min="784" max="784" width="14.5" style="9" customWidth="1"/>
    <col min="785" max="785" width="15.625" style="9" customWidth="1"/>
    <col min="786" max="1024" width="9" style="9"/>
    <col min="1025" max="1025" width="4.375" style="9" customWidth="1"/>
    <col min="1026" max="1026" width="19" style="9" bestFit="1" customWidth="1"/>
    <col min="1027" max="1027" width="14" style="9" bestFit="1" customWidth="1"/>
    <col min="1028" max="1028" width="13.125" style="9" bestFit="1" customWidth="1"/>
    <col min="1029" max="1029" width="63.375" style="9" bestFit="1" customWidth="1"/>
    <col min="1030" max="1030" width="6.25" style="9" customWidth="1"/>
    <col min="1031" max="1032" width="9.875" style="9" bestFit="1" customWidth="1"/>
    <col min="1033" max="1033" width="13.5" style="9" bestFit="1" customWidth="1"/>
    <col min="1034" max="1034" width="36.375" style="9" customWidth="1"/>
    <col min="1035" max="1035" width="30.375" style="9" customWidth="1"/>
    <col min="1036" max="1036" width="34.125" style="9" bestFit="1" customWidth="1"/>
    <col min="1037" max="1037" width="13.75" style="9" customWidth="1"/>
    <col min="1038" max="1038" width="11.375" style="9" bestFit="1" customWidth="1"/>
    <col min="1039" max="1039" width="13.25" style="9" customWidth="1"/>
    <col min="1040" max="1040" width="14.5" style="9" customWidth="1"/>
    <col min="1041" max="1041" width="15.625" style="9" customWidth="1"/>
    <col min="1042" max="1280" width="9" style="9"/>
    <col min="1281" max="1281" width="4.375" style="9" customWidth="1"/>
    <col min="1282" max="1282" width="19" style="9" bestFit="1" customWidth="1"/>
    <col min="1283" max="1283" width="14" style="9" bestFit="1" customWidth="1"/>
    <col min="1284" max="1284" width="13.125" style="9" bestFit="1" customWidth="1"/>
    <col min="1285" max="1285" width="63.375" style="9" bestFit="1" customWidth="1"/>
    <col min="1286" max="1286" width="6.25" style="9" customWidth="1"/>
    <col min="1287" max="1288" width="9.875" style="9" bestFit="1" customWidth="1"/>
    <col min="1289" max="1289" width="13.5" style="9" bestFit="1" customWidth="1"/>
    <col min="1290" max="1290" width="36.375" style="9" customWidth="1"/>
    <col min="1291" max="1291" width="30.375" style="9" customWidth="1"/>
    <col min="1292" max="1292" width="34.125" style="9" bestFit="1" customWidth="1"/>
    <col min="1293" max="1293" width="13.75" style="9" customWidth="1"/>
    <col min="1294" max="1294" width="11.375" style="9" bestFit="1" customWidth="1"/>
    <col min="1295" max="1295" width="13.25" style="9" customWidth="1"/>
    <col min="1296" max="1296" width="14.5" style="9" customWidth="1"/>
    <col min="1297" max="1297" width="15.625" style="9" customWidth="1"/>
    <col min="1298" max="1536" width="9" style="9"/>
    <col min="1537" max="1537" width="4.375" style="9" customWidth="1"/>
    <col min="1538" max="1538" width="19" style="9" bestFit="1" customWidth="1"/>
    <col min="1539" max="1539" width="14" style="9" bestFit="1" customWidth="1"/>
    <col min="1540" max="1540" width="13.125" style="9" bestFit="1" customWidth="1"/>
    <col min="1541" max="1541" width="63.375" style="9" bestFit="1" customWidth="1"/>
    <col min="1542" max="1542" width="6.25" style="9" customWidth="1"/>
    <col min="1543" max="1544" width="9.875" style="9" bestFit="1" customWidth="1"/>
    <col min="1545" max="1545" width="13.5" style="9" bestFit="1" customWidth="1"/>
    <col min="1546" max="1546" width="36.375" style="9" customWidth="1"/>
    <col min="1547" max="1547" width="30.375" style="9" customWidth="1"/>
    <col min="1548" max="1548" width="34.125" style="9" bestFit="1" customWidth="1"/>
    <col min="1549" max="1549" width="13.75" style="9" customWidth="1"/>
    <col min="1550" max="1550" width="11.375" style="9" bestFit="1" customWidth="1"/>
    <col min="1551" max="1551" width="13.25" style="9" customWidth="1"/>
    <col min="1552" max="1552" width="14.5" style="9" customWidth="1"/>
    <col min="1553" max="1553" width="15.625" style="9" customWidth="1"/>
    <col min="1554" max="1792" width="9" style="9"/>
    <col min="1793" max="1793" width="4.375" style="9" customWidth="1"/>
    <col min="1794" max="1794" width="19" style="9" bestFit="1" customWidth="1"/>
    <col min="1795" max="1795" width="14" style="9" bestFit="1" customWidth="1"/>
    <col min="1796" max="1796" width="13.125" style="9" bestFit="1" customWidth="1"/>
    <col min="1797" max="1797" width="63.375" style="9" bestFit="1" customWidth="1"/>
    <col min="1798" max="1798" width="6.25" style="9" customWidth="1"/>
    <col min="1799" max="1800" width="9.875" style="9" bestFit="1" customWidth="1"/>
    <col min="1801" max="1801" width="13.5" style="9" bestFit="1" customWidth="1"/>
    <col min="1802" max="1802" width="36.375" style="9" customWidth="1"/>
    <col min="1803" max="1803" width="30.375" style="9" customWidth="1"/>
    <col min="1804" max="1804" width="34.125" style="9" bestFit="1" customWidth="1"/>
    <col min="1805" max="1805" width="13.75" style="9" customWidth="1"/>
    <col min="1806" max="1806" width="11.375" style="9" bestFit="1" customWidth="1"/>
    <col min="1807" max="1807" width="13.25" style="9" customWidth="1"/>
    <col min="1808" max="1808" width="14.5" style="9" customWidth="1"/>
    <col min="1809" max="1809" width="15.625" style="9" customWidth="1"/>
    <col min="1810" max="2048" width="9" style="9"/>
    <col min="2049" max="2049" width="4.375" style="9" customWidth="1"/>
    <col min="2050" max="2050" width="19" style="9" bestFit="1" customWidth="1"/>
    <col min="2051" max="2051" width="14" style="9" bestFit="1" customWidth="1"/>
    <col min="2052" max="2052" width="13.125" style="9" bestFit="1" customWidth="1"/>
    <col min="2053" max="2053" width="63.375" style="9" bestFit="1" customWidth="1"/>
    <col min="2054" max="2054" width="6.25" style="9" customWidth="1"/>
    <col min="2055" max="2056" width="9.875" style="9" bestFit="1" customWidth="1"/>
    <col min="2057" max="2057" width="13.5" style="9" bestFit="1" customWidth="1"/>
    <col min="2058" max="2058" width="36.375" style="9" customWidth="1"/>
    <col min="2059" max="2059" width="30.375" style="9" customWidth="1"/>
    <col min="2060" max="2060" width="34.125" style="9" bestFit="1" customWidth="1"/>
    <col min="2061" max="2061" width="13.75" style="9" customWidth="1"/>
    <col min="2062" max="2062" width="11.375" style="9" bestFit="1" customWidth="1"/>
    <col min="2063" max="2063" width="13.25" style="9" customWidth="1"/>
    <col min="2064" max="2064" width="14.5" style="9" customWidth="1"/>
    <col min="2065" max="2065" width="15.625" style="9" customWidth="1"/>
    <col min="2066" max="2304" width="9" style="9"/>
    <col min="2305" max="2305" width="4.375" style="9" customWidth="1"/>
    <col min="2306" max="2306" width="19" style="9" bestFit="1" customWidth="1"/>
    <col min="2307" max="2307" width="14" style="9" bestFit="1" customWidth="1"/>
    <col min="2308" max="2308" width="13.125" style="9" bestFit="1" customWidth="1"/>
    <col min="2309" max="2309" width="63.375" style="9" bestFit="1" customWidth="1"/>
    <col min="2310" max="2310" width="6.25" style="9" customWidth="1"/>
    <col min="2311" max="2312" width="9.875" style="9" bestFit="1" customWidth="1"/>
    <col min="2313" max="2313" width="13.5" style="9" bestFit="1" customWidth="1"/>
    <col min="2314" max="2314" width="36.375" style="9" customWidth="1"/>
    <col min="2315" max="2315" width="30.375" style="9" customWidth="1"/>
    <col min="2316" max="2316" width="34.125" style="9" bestFit="1" customWidth="1"/>
    <col min="2317" max="2317" width="13.75" style="9" customWidth="1"/>
    <col min="2318" max="2318" width="11.375" style="9" bestFit="1" customWidth="1"/>
    <col min="2319" max="2319" width="13.25" style="9" customWidth="1"/>
    <col min="2320" max="2320" width="14.5" style="9" customWidth="1"/>
    <col min="2321" max="2321" width="15.625" style="9" customWidth="1"/>
    <col min="2322" max="2560" width="9" style="9"/>
    <col min="2561" max="2561" width="4.375" style="9" customWidth="1"/>
    <col min="2562" max="2562" width="19" style="9" bestFit="1" customWidth="1"/>
    <col min="2563" max="2563" width="14" style="9" bestFit="1" customWidth="1"/>
    <col min="2564" max="2564" width="13.125" style="9" bestFit="1" customWidth="1"/>
    <col min="2565" max="2565" width="63.375" style="9" bestFit="1" customWidth="1"/>
    <col min="2566" max="2566" width="6.25" style="9" customWidth="1"/>
    <col min="2567" max="2568" width="9.875" style="9" bestFit="1" customWidth="1"/>
    <col min="2569" max="2569" width="13.5" style="9" bestFit="1" customWidth="1"/>
    <col min="2570" max="2570" width="36.375" style="9" customWidth="1"/>
    <col min="2571" max="2571" width="30.375" style="9" customWidth="1"/>
    <col min="2572" max="2572" width="34.125" style="9" bestFit="1" customWidth="1"/>
    <col min="2573" max="2573" width="13.75" style="9" customWidth="1"/>
    <col min="2574" max="2574" width="11.375" style="9" bestFit="1" customWidth="1"/>
    <col min="2575" max="2575" width="13.25" style="9" customWidth="1"/>
    <col min="2576" max="2576" width="14.5" style="9" customWidth="1"/>
    <col min="2577" max="2577" width="15.625" style="9" customWidth="1"/>
    <col min="2578" max="2816" width="9" style="9"/>
    <col min="2817" max="2817" width="4.375" style="9" customWidth="1"/>
    <col min="2818" max="2818" width="19" style="9" bestFit="1" customWidth="1"/>
    <col min="2819" max="2819" width="14" style="9" bestFit="1" customWidth="1"/>
    <col min="2820" max="2820" width="13.125" style="9" bestFit="1" customWidth="1"/>
    <col min="2821" max="2821" width="63.375" style="9" bestFit="1" customWidth="1"/>
    <col min="2822" max="2822" width="6.25" style="9" customWidth="1"/>
    <col min="2823" max="2824" width="9.875" style="9" bestFit="1" customWidth="1"/>
    <col min="2825" max="2825" width="13.5" style="9" bestFit="1" customWidth="1"/>
    <col min="2826" max="2826" width="36.375" style="9" customWidth="1"/>
    <col min="2827" max="2827" width="30.375" style="9" customWidth="1"/>
    <col min="2828" max="2828" width="34.125" style="9" bestFit="1" customWidth="1"/>
    <col min="2829" max="2829" width="13.75" style="9" customWidth="1"/>
    <col min="2830" max="2830" width="11.375" style="9" bestFit="1" customWidth="1"/>
    <col min="2831" max="2831" width="13.25" style="9" customWidth="1"/>
    <col min="2832" max="2832" width="14.5" style="9" customWidth="1"/>
    <col min="2833" max="2833" width="15.625" style="9" customWidth="1"/>
    <col min="2834" max="3072" width="9" style="9"/>
    <col min="3073" max="3073" width="4.375" style="9" customWidth="1"/>
    <col min="3074" max="3074" width="19" style="9" bestFit="1" customWidth="1"/>
    <col min="3075" max="3075" width="14" style="9" bestFit="1" customWidth="1"/>
    <col min="3076" max="3076" width="13.125" style="9" bestFit="1" customWidth="1"/>
    <col min="3077" max="3077" width="63.375" style="9" bestFit="1" customWidth="1"/>
    <col min="3078" max="3078" width="6.25" style="9" customWidth="1"/>
    <col min="3079" max="3080" width="9.875" style="9" bestFit="1" customWidth="1"/>
    <col min="3081" max="3081" width="13.5" style="9" bestFit="1" customWidth="1"/>
    <col min="3082" max="3082" width="36.375" style="9" customWidth="1"/>
    <col min="3083" max="3083" width="30.375" style="9" customWidth="1"/>
    <col min="3084" max="3084" width="34.125" style="9" bestFit="1" customWidth="1"/>
    <col min="3085" max="3085" width="13.75" style="9" customWidth="1"/>
    <col min="3086" max="3086" width="11.375" style="9" bestFit="1" customWidth="1"/>
    <col min="3087" max="3087" width="13.25" style="9" customWidth="1"/>
    <col min="3088" max="3088" width="14.5" style="9" customWidth="1"/>
    <col min="3089" max="3089" width="15.625" style="9" customWidth="1"/>
    <col min="3090" max="3328" width="9" style="9"/>
    <col min="3329" max="3329" width="4.375" style="9" customWidth="1"/>
    <col min="3330" max="3330" width="19" style="9" bestFit="1" customWidth="1"/>
    <col min="3331" max="3331" width="14" style="9" bestFit="1" customWidth="1"/>
    <col min="3332" max="3332" width="13.125" style="9" bestFit="1" customWidth="1"/>
    <col min="3333" max="3333" width="63.375" style="9" bestFit="1" customWidth="1"/>
    <col min="3334" max="3334" width="6.25" style="9" customWidth="1"/>
    <col min="3335" max="3336" width="9.875" style="9" bestFit="1" customWidth="1"/>
    <col min="3337" max="3337" width="13.5" style="9" bestFit="1" customWidth="1"/>
    <col min="3338" max="3338" width="36.375" style="9" customWidth="1"/>
    <col min="3339" max="3339" width="30.375" style="9" customWidth="1"/>
    <col min="3340" max="3340" width="34.125" style="9" bestFit="1" customWidth="1"/>
    <col min="3341" max="3341" width="13.75" style="9" customWidth="1"/>
    <col min="3342" max="3342" width="11.375" style="9" bestFit="1" customWidth="1"/>
    <col min="3343" max="3343" width="13.25" style="9" customWidth="1"/>
    <col min="3344" max="3344" width="14.5" style="9" customWidth="1"/>
    <col min="3345" max="3345" width="15.625" style="9" customWidth="1"/>
    <col min="3346" max="3584" width="9" style="9"/>
    <col min="3585" max="3585" width="4.375" style="9" customWidth="1"/>
    <col min="3586" max="3586" width="19" style="9" bestFit="1" customWidth="1"/>
    <col min="3587" max="3587" width="14" style="9" bestFit="1" customWidth="1"/>
    <col min="3588" max="3588" width="13.125" style="9" bestFit="1" customWidth="1"/>
    <col min="3589" max="3589" width="63.375" style="9" bestFit="1" customWidth="1"/>
    <col min="3590" max="3590" width="6.25" style="9" customWidth="1"/>
    <col min="3591" max="3592" width="9.875" style="9" bestFit="1" customWidth="1"/>
    <col min="3593" max="3593" width="13.5" style="9" bestFit="1" customWidth="1"/>
    <col min="3594" max="3594" width="36.375" style="9" customWidth="1"/>
    <col min="3595" max="3595" width="30.375" style="9" customWidth="1"/>
    <col min="3596" max="3596" width="34.125" style="9" bestFit="1" customWidth="1"/>
    <col min="3597" max="3597" width="13.75" style="9" customWidth="1"/>
    <col min="3598" max="3598" width="11.375" style="9" bestFit="1" customWidth="1"/>
    <col min="3599" max="3599" width="13.25" style="9" customWidth="1"/>
    <col min="3600" max="3600" width="14.5" style="9" customWidth="1"/>
    <col min="3601" max="3601" width="15.625" style="9" customWidth="1"/>
    <col min="3602" max="3840" width="9" style="9"/>
    <col min="3841" max="3841" width="4.375" style="9" customWidth="1"/>
    <col min="3842" max="3842" width="19" style="9" bestFit="1" customWidth="1"/>
    <col min="3843" max="3843" width="14" style="9" bestFit="1" customWidth="1"/>
    <col min="3844" max="3844" width="13.125" style="9" bestFit="1" customWidth="1"/>
    <col min="3845" max="3845" width="63.375" style="9" bestFit="1" customWidth="1"/>
    <col min="3846" max="3846" width="6.25" style="9" customWidth="1"/>
    <col min="3847" max="3848" width="9.875" style="9" bestFit="1" customWidth="1"/>
    <col min="3849" max="3849" width="13.5" style="9" bestFit="1" customWidth="1"/>
    <col min="3850" max="3850" width="36.375" style="9" customWidth="1"/>
    <col min="3851" max="3851" width="30.375" style="9" customWidth="1"/>
    <col min="3852" max="3852" width="34.125" style="9" bestFit="1" customWidth="1"/>
    <col min="3853" max="3853" width="13.75" style="9" customWidth="1"/>
    <col min="3854" max="3854" width="11.375" style="9" bestFit="1" customWidth="1"/>
    <col min="3855" max="3855" width="13.25" style="9" customWidth="1"/>
    <col min="3856" max="3856" width="14.5" style="9" customWidth="1"/>
    <col min="3857" max="3857" width="15.625" style="9" customWidth="1"/>
    <col min="3858" max="4096" width="9" style="9"/>
    <col min="4097" max="4097" width="4.375" style="9" customWidth="1"/>
    <col min="4098" max="4098" width="19" style="9" bestFit="1" customWidth="1"/>
    <col min="4099" max="4099" width="14" style="9" bestFit="1" customWidth="1"/>
    <col min="4100" max="4100" width="13.125" style="9" bestFit="1" customWidth="1"/>
    <col min="4101" max="4101" width="63.375" style="9" bestFit="1" customWidth="1"/>
    <col min="4102" max="4102" width="6.25" style="9" customWidth="1"/>
    <col min="4103" max="4104" width="9.875" style="9" bestFit="1" customWidth="1"/>
    <col min="4105" max="4105" width="13.5" style="9" bestFit="1" customWidth="1"/>
    <col min="4106" max="4106" width="36.375" style="9" customWidth="1"/>
    <col min="4107" max="4107" width="30.375" style="9" customWidth="1"/>
    <col min="4108" max="4108" width="34.125" style="9" bestFit="1" customWidth="1"/>
    <col min="4109" max="4109" width="13.75" style="9" customWidth="1"/>
    <col min="4110" max="4110" width="11.375" style="9" bestFit="1" customWidth="1"/>
    <col min="4111" max="4111" width="13.25" style="9" customWidth="1"/>
    <col min="4112" max="4112" width="14.5" style="9" customWidth="1"/>
    <col min="4113" max="4113" width="15.625" style="9" customWidth="1"/>
    <col min="4114" max="4352" width="9" style="9"/>
    <col min="4353" max="4353" width="4.375" style="9" customWidth="1"/>
    <col min="4354" max="4354" width="19" style="9" bestFit="1" customWidth="1"/>
    <col min="4355" max="4355" width="14" style="9" bestFit="1" customWidth="1"/>
    <col min="4356" max="4356" width="13.125" style="9" bestFit="1" customWidth="1"/>
    <col min="4357" max="4357" width="63.375" style="9" bestFit="1" customWidth="1"/>
    <col min="4358" max="4358" width="6.25" style="9" customWidth="1"/>
    <col min="4359" max="4360" width="9.875" style="9" bestFit="1" customWidth="1"/>
    <col min="4361" max="4361" width="13.5" style="9" bestFit="1" customWidth="1"/>
    <col min="4362" max="4362" width="36.375" style="9" customWidth="1"/>
    <col min="4363" max="4363" width="30.375" style="9" customWidth="1"/>
    <col min="4364" max="4364" width="34.125" style="9" bestFit="1" customWidth="1"/>
    <col min="4365" max="4365" width="13.75" style="9" customWidth="1"/>
    <col min="4366" max="4366" width="11.375" style="9" bestFit="1" customWidth="1"/>
    <col min="4367" max="4367" width="13.25" style="9" customWidth="1"/>
    <col min="4368" max="4368" width="14.5" style="9" customWidth="1"/>
    <col min="4369" max="4369" width="15.625" style="9" customWidth="1"/>
    <col min="4370" max="4608" width="9" style="9"/>
    <col min="4609" max="4609" width="4.375" style="9" customWidth="1"/>
    <col min="4610" max="4610" width="19" style="9" bestFit="1" customWidth="1"/>
    <col min="4611" max="4611" width="14" style="9" bestFit="1" customWidth="1"/>
    <col min="4612" max="4612" width="13.125" style="9" bestFit="1" customWidth="1"/>
    <col min="4613" max="4613" width="63.375" style="9" bestFit="1" customWidth="1"/>
    <col min="4614" max="4614" width="6.25" style="9" customWidth="1"/>
    <col min="4615" max="4616" width="9.875" style="9" bestFit="1" customWidth="1"/>
    <col min="4617" max="4617" width="13.5" style="9" bestFit="1" customWidth="1"/>
    <col min="4618" max="4618" width="36.375" style="9" customWidth="1"/>
    <col min="4619" max="4619" width="30.375" style="9" customWidth="1"/>
    <col min="4620" max="4620" width="34.125" style="9" bestFit="1" customWidth="1"/>
    <col min="4621" max="4621" width="13.75" style="9" customWidth="1"/>
    <col min="4622" max="4622" width="11.375" style="9" bestFit="1" customWidth="1"/>
    <col min="4623" max="4623" width="13.25" style="9" customWidth="1"/>
    <col min="4624" max="4624" width="14.5" style="9" customWidth="1"/>
    <col min="4625" max="4625" width="15.625" style="9" customWidth="1"/>
    <col min="4626" max="4864" width="9" style="9"/>
    <col min="4865" max="4865" width="4.375" style="9" customWidth="1"/>
    <col min="4866" max="4866" width="19" style="9" bestFit="1" customWidth="1"/>
    <col min="4867" max="4867" width="14" style="9" bestFit="1" customWidth="1"/>
    <col min="4868" max="4868" width="13.125" style="9" bestFit="1" customWidth="1"/>
    <col min="4869" max="4869" width="63.375" style="9" bestFit="1" customWidth="1"/>
    <col min="4870" max="4870" width="6.25" style="9" customWidth="1"/>
    <col min="4871" max="4872" width="9.875" style="9" bestFit="1" customWidth="1"/>
    <col min="4873" max="4873" width="13.5" style="9" bestFit="1" customWidth="1"/>
    <col min="4874" max="4874" width="36.375" style="9" customWidth="1"/>
    <col min="4875" max="4875" width="30.375" style="9" customWidth="1"/>
    <col min="4876" max="4876" width="34.125" style="9" bestFit="1" customWidth="1"/>
    <col min="4877" max="4877" width="13.75" style="9" customWidth="1"/>
    <col min="4878" max="4878" width="11.375" style="9" bestFit="1" customWidth="1"/>
    <col min="4879" max="4879" width="13.25" style="9" customWidth="1"/>
    <col min="4880" max="4880" width="14.5" style="9" customWidth="1"/>
    <col min="4881" max="4881" width="15.625" style="9" customWidth="1"/>
    <col min="4882" max="5120" width="9" style="9"/>
    <col min="5121" max="5121" width="4.375" style="9" customWidth="1"/>
    <col min="5122" max="5122" width="19" style="9" bestFit="1" customWidth="1"/>
    <col min="5123" max="5123" width="14" style="9" bestFit="1" customWidth="1"/>
    <col min="5124" max="5124" width="13.125" style="9" bestFit="1" customWidth="1"/>
    <col min="5125" max="5125" width="63.375" style="9" bestFit="1" customWidth="1"/>
    <col min="5126" max="5126" width="6.25" style="9" customWidth="1"/>
    <col min="5127" max="5128" width="9.875" style="9" bestFit="1" customWidth="1"/>
    <col min="5129" max="5129" width="13.5" style="9" bestFit="1" customWidth="1"/>
    <col min="5130" max="5130" width="36.375" style="9" customWidth="1"/>
    <col min="5131" max="5131" width="30.375" style="9" customWidth="1"/>
    <col min="5132" max="5132" width="34.125" style="9" bestFit="1" customWidth="1"/>
    <col min="5133" max="5133" width="13.75" style="9" customWidth="1"/>
    <col min="5134" max="5134" width="11.375" style="9" bestFit="1" customWidth="1"/>
    <col min="5135" max="5135" width="13.25" style="9" customWidth="1"/>
    <col min="5136" max="5136" width="14.5" style="9" customWidth="1"/>
    <col min="5137" max="5137" width="15.625" style="9" customWidth="1"/>
    <col min="5138" max="5376" width="9" style="9"/>
    <col min="5377" max="5377" width="4.375" style="9" customWidth="1"/>
    <col min="5378" max="5378" width="19" style="9" bestFit="1" customWidth="1"/>
    <col min="5379" max="5379" width="14" style="9" bestFit="1" customWidth="1"/>
    <col min="5380" max="5380" width="13.125" style="9" bestFit="1" customWidth="1"/>
    <col min="5381" max="5381" width="63.375" style="9" bestFit="1" customWidth="1"/>
    <col min="5382" max="5382" width="6.25" style="9" customWidth="1"/>
    <col min="5383" max="5384" width="9.875" style="9" bestFit="1" customWidth="1"/>
    <col min="5385" max="5385" width="13.5" style="9" bestFit="1" customWidth="1"/>
    <col min="5386" max="5386" width="36.375" style="9" customWidth="1"/>
    <col min="5387" max="5387" width="30.375" style="9" customWidth="1"/>
    <col min="5388" max="5388" width="34.125" style="9" bestFit="1" customWidth="1"/>
    <col min="5389" max="5389" width="13.75" style="9" customWidth="1"/>
    <col min="5390" max="5390" width="11.375" style="9" bestFit="1" customWidth="1"/>
    <col min="5391" max="5391" width="13.25" style="9" customWidth="1"/>
    <col min="5392" max="5392" width="14.5" style="9" customWidth="1"/>
    <col min="5393" max="5393" width="15.625" style="9" customWidth="1"/>
    <col min="5394" max="5632" width="9" style="9"/>
    <col min="5633" max="5633" width="4.375" style="9" customWidth="1"/>
    <col min="5634" max="5634" width="19" style="9" bestFit="1" customWidth="1"/>
    <col min="5635" max="5635" width="14" style="9" bestFit="1" customWidth="1"/>
    <col min="5636" max="5636" width="13.125" style="9" bestFit="1" customWidth="1"/>
    <col min="5637" max="5637" width="63.375" style="9" bestFit="1" customWidth="1"/>
    <col min="5638" max="5638" width="6.25" style="9" customWidth="1"/>
    <col min="5639" max="5640" width="9.875" style="9" bestFit="1" customWidth="1"/>
    <col min="5641" max="5641" width="13.5" style="9" bestFit="1" customWidth="1"/>
    <col min="5642" max="5642" width="36.375" style="9" customWidth="1"/>
    <col min="5643" max="5643" width="30.375" style="9" customWidth="1"/>
    <col min="5644" max="5644" width="34.125" style="9" bestFit="1" customWidth="1"/>
    <col min="5645" max="5645" width="13.75" style="9" customWidth="1"/>
    <col min="5646" max="5646" width="11.375" style="9" bestFit="1" customWidth="1"/>
    <col min="5647" max="5647" width="13.25" style="9" customWidth="1"/>
    <col min="5648" max="5648" width="14.5" style="9" customWidth="1"/>
    <col min="5649" max="5649" width="15.625" style="9" customWidth="1"/>
    <col min="5650" max="5888" width="9" style="9"/>
    <col min="5889" max="5889" width="4.375" style="9" customWidth="1"/>
    <col min="5890" max="5890" width="19" style="9" bestFit="1" customWidth="1"/>
    <col min="5891" max="5891" width="14" style="9" bestFit="1" customWidth="1"/>
    <col min="5892" max="5892" width="13.125" style="9" bestFit="1" customWidth="1"/>
    <col min="5893" max="5893" width="63.375" style="9" bestFit="1" customWidth="1"/>
    <col min="5894" max="5894" width="6.25" style="9" customWidth="1"/>
    <col min="5895" max="5896" width="9.875" style="9" bestFit="1" customWidth="1"/>
    <col min="5897" max="5897" width="13.5" style="9" bestFit="1" customWidth="1"/>
    <col min="5898" max="5898" width="36.375" style="9" customWidth="1"/>
    <col min="5899" max="5899" width="30.375" style="9" customWidth="1"/>
    <col min="5900" max="5900" width="34.125" style="9" bestFit="1" customWidth="1"/>
    <col min="5901" max="5901" width="13.75" style="9" customWidth="1"/>
    <col min="5902" max="5902" width="11.375" style="9" bestFit="1" customWidth="1"/>
    <col min="5903" max="5903" width="13.25" style="9" customWidth="1"/>
    <col min="5904" max="5904" width="14.5" style="9" customWidth="1"/>
    <col min="5905" max="5905" width="15.625" style="9" customWidth="1"/>
    <col min="5906" max="6144" width="9" style="9"/>
    <col min="6145" max="6145" width="4.375" style="9" customWidth="1"/>
    <col min="6146" max="6146" width="19" style="9" bestFit="1" customWidth="1"/>
    <col min="6147" max="6147" width="14" style="9" bestFit="1" customWidth="1"/>
    <col min="6148" max="6148" width="13.125" style="9" bestFit="1" customWidth="1"/>
    <col min="6149" max="6149" width="63.375" style="9" bestFit="1" customWidth="1"/>
    <col min="6150" max="6150" width="6.25" style="9" customWidth="1"/>
    <col min="6151" max="6152" width="9.875" style="9" bestFit="1" customWidth="1"/>
    <col min="6153" max="6153" width="13.5" style="9" bestFit="1" customWidth="1"/>
    <col min="6154" max="6154" width="36.375" style="9" customWidth="1"/>
    <col min="6155" max="6155" width="30.375" style="9" customWidth="1"/>
    <col min="6156" max="6156" width="34.125" style="9" bestFit="1" customWidth="1"/>
    <col min="6157" max="6157" width="13.75" style="9" customWidth="1"/>
    <col min="6158" max="6158" width="11.375" style="9" bestFit="1" customWidth="1"/>
    <col min="6159" max="6159" width="13.25" style="9" customWidth="1"/>
    <col min="6160" max="6160" width="14.5" style="9" customWidth="1"/>
    <col min="6161" max="6161" width="15.625" style="9" customWidth="1"/>
    <col min="6162" max="6400" width="9" style="9"/>
    <col min="6401" max="6401" width="4.375" style="9" customWidth="1"/>
    <col min="6402" max="6402" width="19" style="9" bestFit="1" customWidth="1"/>
    <col min="6403" max="6403" width="14" style="9" bestFit="1" customWidth="1"/>
    <col min="6404" max="6404" width="13.125" style="9" bestFit="1" customWidth="1"/>
    <col min="6405" max="6405" width="63.375" style="9" bestFit="1" customWidth="1"/>
    <col min="6406" max="6406" width="6.25" style="9" customWidth="1"/>
    <col min="6407" max="6408" width="9.875" style="9" bestFit="1" customWidth="1"/>
    <col min="6409" max="6409" width="13.5" style="9" bestFit="1" customWidth="1"/>
    <col min="6410" max="6410" width="36.375" style="9" customWidth="1"/>
    <col min="6411" max="6411" width="30.375" style="9" customWidth="1"/>
    <col min="6412" max="6412" width="34.125" style="9" bestFit="1" customWidth="1"/>
    <col min="6413" max="6413" width="13.75" style="9" customWidth="1"/>
    <col min="6414" max="6414" width="11.375" style="9" bestFit="1" customWidth="1"/>
    <col min="6415" max="6415" width="13.25" style="9" customWidth="1"/>
    <col min="6416" max="6416" width="14.5" style="9" customWidth="1"/>
    <col min="6417" max="6417" width="15.625" style="9" customWidth="1"/>
    <col min="6418" max="6656" width="9" style="9"/>
    <col min="6657" max="6657" width="4.375" style="9" customWidth="1"/>
    <col min="6658" max="6658" width="19" style="9" bestFit="1" customWidth="1"/>
    <col min="6659" max="6659" width="14" style="9" bestFit="1" customWidth="1"/>
    <col min="6660" max="6660" width="13.125" style="9" bestFit="1" customWidth="1"/>
    <col min="6661" max="6661" width="63.375" style="9" bestFit="1" customWidth="1"/>
    <col min="6662" max="6662" width="6.25" style="9" customWidth="1"/>
    <col min="6663" max="6664" width="9.875" style="9" bestFit="1" customWidth="1"/>
    <col min="6665" max="6665" width="13.5" style="9" bestFit="1" customWidth="1"/>
    <col min="6666" max="6666" width="36.375" style="9" customWidth="1"/>
    <col min="6667" max="6667" width="30.375" style="9" customWidth="1"/>
    <col min="6668" max="6668" width="34.125" style="9" bestFit="1" customWidth="1"/>
    <col min="6669" max="6669" width="13.75" style="9" customWidth="1"/>
    <col min="6670" max="6670" width="11.375" style="9" bestFit="1" customWidth="1"/>
    <col min="6671" max="6671" width="13.25" style="9" customWidth="1"/>
    <col min="6672" max="6672" width="14.5" style="9" customWidth="1"/>
    <col min="6673" max="6673" width="15.625" style="9" customWidth="1"/>
    <col min="6674" max="6912" width="9" style="9"/>
    <col min="6913" max="6913" width="4.375" style="9" customWidth="1"/>
    <col min="6914" max="6914" width="19" style="9" bestFit="1" customWidth="1"/>
    <col min="6915" max="6915" width="14" style="9" bestFit="1" customWidth="1"/>
    <col min="6916" max="6916" width="13.125" style="9" bestFit="1" customWidth="1"/>
    <col min="6917" max="6917" width="63.375" style="9" bestFit="1" customWidth="1"/>
    <col min="6918" max="6918" width="6.25" style="9" customWidth="1"/>
    <col min="6919" max="6920" width="9.875" style="9" bestFit="1" customWidth="1"/>
    <col min="6921" max="6921" width="13.5" style="9" bestFit="1" customWidth="1"/>
    <col min="6922" max="6922" width="36.375" style="9" customWidth="1"/>
    <col min="6923" max="6923" width="30.375" style="9" customWidth="1"/>
    <col min="6924" max="6924" width="34.125" style="9" bestFit="1" customWidth="1"/>
    <col min="6925" max="6925" width="13.75" style="9" customWidth="1"/>
    <col min="6926" max="6926" width="11.375" style="9" bestFit="1" customWidth="1"/>
    <col min="6927" max="6927" width="13.25" style="9" customWidth="1"/>
    <col min="6928" max="6928" width="14.5" style="9" customWidth="1"/>
    <col min="6929" max="6929" width="15.625" style="9" customWidth="1"/>
    <col min="6930" max="7168" width="9" style="9"/>
    <col min="7169" max="7169" width="4.375" style="9" customWidth="1"/>
    <col min="7170" max="7170" width="19" style="9" bestFit="1" customWidth="1"/>
    <col min="7171" max="7171" width="14" style="9" bestFit="1" customWidth="1"/>
    <col min="7172" max="7172" width="13.125" style="9" bestFit="1" customWidth="1"/>
    <col min="7173" max="7173" width="63.375" style="9" bestFit="1" customWidth="1"/>
    <col min="7174" max="7174" width="6.25" style="9" customWidth="1"/>
    <col min="7175" max="7176" width="9.875" style="9" bestFit="1" customWidth="1"/>
    <col min="7177" max="7177" width="13.5" style="9" bestFit="1" customWidth="1"/>
    <col min="7178" max="7178" width="36.375" style="9" customWidth="1"/>
    <col min="7179" max="7179" width="30.375" style="9" customWidth="1"/>
    <col min="7180" max="7180" width="34.125" style="9" bestFit="1" customWidth="1"/>
    <col min="7181" max="7181" width="13.75" style="9" customWidth="1"/>
    <col min="7182" max="7182" width="11.375" style="9" bestFit="1" customWidth="1"/>
    <col min="7183" max="7183" width="13.25" style="9" customWidth="1"/>
    <col min="7184" max="7184" width="14.5" style="9" customWidth="1"/>
    <col min="7185" max="7185" width="15.625" style="9" customWidth="1"/>
    <col min="7186" max="7424" width="9" style="9"/>
    <col min="7425" max="7425" width="4.375" style="9" customWidth="1"/>
    <col min="7426" max="7426" width="19" style="9" bestFit="1" customWidth="1"/>
    <col min="7427" max="7427" width="14" style="9" bestFit="1" customWidth="1"/>
    <col min="7428" max="7428" width="13.125" style="9" bestFit="1" customWidth="1"/>
    <col min="7429" max="7429" width="63.375" style="9" bestFit="1" customWidth="1"/>
    <col min="7430" max="7430" width="6.25" style="9" customWidth="1"/>
    <col min="7431" max="7432" width="9.875" style="9" bestFit="1" customWidth="1"/>
    <col min="7433" max="7433" width="13.5" style="9" bestFit="1" customWidth="1"/>
    <col min="7434" max="7434" width="36.375" style="9" customWidth="1"/>
    <col min="7435" max="7435" width="30.375" style="9" customWidth="1"/>
    <col min="7436" max="7436" width="34.125" style="9" bestFit="1" customWidth="1"/>
    <col min="7437" max="7437" width="13.75" style="9" customWidth="1"/>
    <col min="7438" max="7438" width="11.375" style="9" bestFit="1" customWidth="1"/>
    <col min="7439" max="7439" width="13.25" style="9" customWidth="1"/>
    <col min="7440" max="7440" width="14.5" style="9" customWidth="1"/>
    <col min="7441" max="7441" width="15.625" style="9" customWidth="1"/>
    <col min="7442" max="7680" width="9" style="9"/>
    <col min="7681" max="7681" width="4.375" style="9" customWidth="1"/>
    <col min="7682" max="7682" width="19" style="9" bestFit="1" customWidth="1"/>
    <col min="7683" max="7683" width="14" style="9" bestFit="1" customWidth="1"/>
    <col min="7684" max="7684" width="13.125" style="9" bestFit="1" customWidth="1"/>
    <col min="7685" max="7685" width="63.375" style="9" bestFit="1" customWidth="1"/>
    <col min="7686" max="7686" width="6.25" style="9" customWidth="1"/>
    <col min="7687" max="7688" width="9.875" style="9" bestFit="1" customWidth="1"/>
    <col min="7689" max="7689" width="13.5" style="9" bestFit="1" customWidth="1"/>
    <col min="7690" max="7690" width="36.375" style="9" customWidth="1"/>
    <col min="7691" max="7691" width="30.375" style="9" customWidth="1"/>
    <col min="7692" max="7692" width="34.125" style="9" bestFit="1" customWidth="1"/>
    <col min="7693" max="7693" width="13.75" style="9" customWidth="1"/>
    <col min="7694" max="7694" width="11.375" style="9" bestFit="1" customWidth="1"/>
    <col min="7695" max="7695" width="13.25" style="9" customWidth="1"/>
    <col min="7696" max="7696" width="14.5" style="9" customWidth="1"/>
    <col min="7697" max="7697" width="15.625" style="9" customWidth="1"/>
    <col min="7698" max="7936" width="9" style="9"/>
    <col min="7937" max="7937" width="4.375" style="9" customWidth="1"/>
    <col min="7938" max="7938" width="19" style="9" bestFit="1" customWidth="1"/>
    <col min="7939" max="7939" width="14" style="9" bestFit="1" customWidth="1"/>
    <col min="7940" max="7940" width="13.125" style="9" bestFit="1" customWidth="1"/>
    <col min="7941" max="7941" width="63.375" style="9" bestFit="1" customWidth="1"/>
    <col min="7942" max="7942" width="6.25" style="9" customWidth="1"/>
    <col min="7943" max="7944" width="9.875" style="9" bestFit="1" customWidth="1"/>
    <col min="7945" max="7945" width="13.5" style="9" bestFit="1" customWidth="1"/>
    <col min="7946" max="7946" width="36.375" style="9" customWidth="1"/>
    <col min="7947" max="7947" width="30.375" style="9" customWidth="1"/>
    <col min="7948" max="7948" width="34.125" style="9" bestFit="1" customWidth="1"/>
    <col min="7949" max="7949" width="13.75" style="9" customWidth="1"/>
    <col min="7950" max="7950" width="11.375" style="9" bestFit="1" customWidth="1"/>
    <col min="7951" max="7951" width="13.25" style="9" customWidth="1"/>
    <col min="7952" max="7952" width="14.5" style="9" customWidth="1"/>
    <col min="7953" max="7953" width="15.625" style="9" customWidth="1"/>
    <col min="7954" max="8192" width="9" style="9"/>
    <col min="8193" max="8193" width="4.375" style="9" customWidth="1"/>
    <col min="8194" max="8194" width="19" style="9" bestFit="1" customWidth="1"/>
    <col min="8195" max="8195" width="14" style="9" bestFit="1" customWidth="1"/>
    <col min="8196" max="8196" width="13.125" style="9" bestFit="1" customWidth="1"/>
    <col min="8197" max="8197" width="63.375" style="9" bestFit="1" customWidth="1"/>
    <col min="8198" max="8198" width="6.25" style="9" customWidth="1"/>
    <col min="8199" max="8200" width="9.875" style="9" bestFit="1" customWidth="1"/>
    <col min="8201" max="8201" width="13.5" style="9" bestFit="1" customWidth="1"/>
    <col min="8202" max="8202" width="36.375" style="9" customWidth="1"/>
    <col min="8203" max="8203" width="30.375" style="9" customWidth="1"/>
    <col min="8204" max="8204" width="34.125" style="9" bestFit="1" customWidth="1"/>
    <col min="8205" max="8205" width="13.75" style="9" customWidth="1"/>
    <col min="8206" max="8206" width="11.375" style="9" bestFit="1" customWidth="1"/>
    <col min="8207" max="8207" width="13.25" style="9" customWidth="1"/>
    <col min="8208" max="8208" width="14.5" style="9" customWidth="1"/>
    <col min="8209" max="8209" width="15.625" style="9" customWidth="1"/>
    <col min="8210" max="8448" width="9" style="9"/>
    <col min="8449" max="8449" width="4.375" style="9" customWidth="1"/>
    <col min="8450" max="8450" width="19" style="9" bestFit="1" customWidth="1"/>
    <col min="8451" max="8451" width="14" style="9" bestFit="1" customWidth="1"/>
    <col min="8452" max="8452" width="13.125" style="9" bestFit="1" customWidth="1"/>
    <col min="8453" max="8453" width="63.375" style="9" bestFit="1" customWidth="1"/>
    <col min="8454" max="8454" width="6.25" style="9" customWidth="1"/>
    <col min="8455" max="8456" width="9.875" style="9" bestFit="1" customWidth="1"/>
    <col min="8457" max="8457" width="13.5" style="9" bestFit="1" customWidth="1"/>
    <col min="8458" max="8458" width="36.375" style="9" customWidth="1"/>
    <col min="8459" max="8459" width="30.375" style="9" customWidth="1"/>
    <col min="8460" max="8460" width="34.125" style="9" bestFit="1" customWidth="1"/>
    <col min="8461" max="8461" width="13.75" style="9" customWidth="1"/>
    <col min="8462" max="8462" width="11.375" style="9" bestFit="1" customWidth="1"/>
    <col min="8463" max="8463" width="13.25" style="9" customWidth="1"/>
    <col min="8464" max="8464" width="14.5" style="9" customWidth="1"/>
    <col min="8465" max="8465" width="15.625" style="9" customWidth="1"/>
    <col min="8466" max="8704" width="9" style="9"/>
    <col min="8705" max="8705" width="4.375" style="9" customWidth="1"/>
    <col min="8706" max="8706" width="19" style="9" bestFit="1" customWidth="1"/>
    <col min="8707" max="8707" width="14" style="9" bestFit="1" customWidth="1"/>
    <col min="8708" max="8708" width="13.125" style="9" bestFit="1" customWidth="1"/>
    <col min="8709" max="8709" width="63.375" style="9" bestFit="1" customWidth="1"/>
    <col min="8710" max="8710" width="6.25" style="9" customWidth="1"/>
    <col min="8711" max="8712" width="9.875" style="9" bestFit="1" customWidth="1"/>
    <col min="8713" max="8713" width="13.5" style="9" bestFit="1" customWidth="1"/>
    <col min="8714" max="8714" width="36.375" style="9" customWidth="1"/>
    <col min="8715" max="8715" width="30.375" style="9" customWidth="1"/>
    <col min="8716" max="8716" width="34.125" style="9" bestFit="1" customWidth="1"/>
    <col min="8717" max="8717" width="13.75" style="9" customWidth="1"/>
    <col min="8718" max="8718" width="11.375" style="9" bestFit="1" customWidth="1"/>
    <col min="8719" max="8719" width="13.25" style="9" customWidth="1"/>
    <col min="8720" max="8720" width="14.5" style="9" customWidth="1"/>
    <col min="8721" max="8721" width="15.625" style="9" customWidth="1"/>
    <col min="8722" max="8960" width="9" style="9"/>
    <col min="8961" max="8961" width="4.375" style="9" customWidth="1"/>
    <col min="8962" max="8962" width="19" style="9" bestFit="1" customWidth="1"/>
    <col min="8963" max="8963" width="14" style="9" bestFit="1" customWidth="1"/>
    <col min="8964" max="8964" width="13.125" style="9" bestFit="1" customWidth="1"/>
    <col min="8965" max="8965" width="63.375" style="9" bestFit="1" customWidth="1"/>
    <col min="8966" max="8966" width="6.25" style="9" customWidth="1"/>
    <col min="8967" max="8968" width="9.875" style="9" bestFit="1" customWidth="1"/>
    <col min="8969" max="8969" width="13.5" style="9" bestFit="1" customWidth="1"/>
    <col min="8970" max="8970" width="36.375" style="9" customWidth="1"/>
    <col min="8971" max="8971" width="30.375" style="9" customWidth="1"/>
    <col min="8972" max="8972" width="34.125" style="9" bestFit="1" customWidth="1"/>
    <col min="8973" max="8973" width="13.75" style="9" customWidth="1"/>
    <col min="8974" max="8974" width="11.375" style="9" bestFit="1" customWidth="1"/>
    <col min="8975" max="8975" width="13.25" style="9" customWidth="1"/>
    <col min="8976" max="8976" width="14.5" style="9" customWidth="1"/>
    <col min="8977" max="8977" width="15.625" style="9" customWidth="1"/>
    <col min="8978" max="9216" width="9" style="9"/>
    <col min="9217" max="9217" width="4.375" style="9" customWidth="1"/>
    <col min="9218" max="9218" width="19" style="9" bestFit="1" customWidth="1"/>
    <col min="9219" max="9219" width="14" style="9" bestFit="1" customWidth="1"/>
    <col min="9220" max="9220" width="13.125" style="9" bestFit="1" customWidth="1"/>
    <col min="9221" max="9221" width="63.375" style="9" bestFit="1" customWidth="1"/>
    <col min="9222" max="9222" width="6.25" style="9" customWidth="1"/>
    <col min="9223" max="9224" width="9.875" style="9" bestFit="1" customWidth="1"/>
    <col min="9225" max="9225" width="13.5" style="9" bestFit="1" customWidth="1"/>
    <col min="9226" max="9226" width="36.375" style="9" customWidth="1"/>
    <col min="9227" max="9227" width="30.375" style="9" customWidth="1"/>
    <col min="9228" max="9228" width="34.125" style="9" bestFit="1" customWidth="1"/>
    <col min="9229" max="9229" width="13.75" style="9" customWidth="1"/>
    <col min="9230" max="9230" width="11.375" style="9" bestFit="1" customWidth="1"/>
    <col min="9231" max="9231" width="13.25" style="9" customWidth="1"/>
    <col min="9232" max="9232" width="14.5" style="9" customWidth="1"/>
    <col min="9233" max="9233" width="15.625" style="9" customWidth="1"/>
    <col min="9234" max="9472" width="9" style="9"/>
    <col min="9473" max="9473" width="4.375" style="9" customWidth="1"/>
    <col min="9474" max="9474" width="19" style="9" bestFit="1" customWidth="1"/>
    <col min="9475" max="9475" width="14" style="9" bestFit="1" customWidth="1"/>
    <col min="9476" max="9476" width="13.125" style="9" bestFit="1" customWidth="1"/>
    <col min="9477" max="9477" width="63.375" style="9" bestFit="1" customWidth="1"/>
    <col min="9478" max="9478" width="6.25" style="9" customWidth="1"/>
    <col min="9479" max="9480" width="9.875" style="9" bestFit="1" customWidth="1"/>
    <col min="9481" max="9481" width="13.5" style="9" bestFit="1" customWidth="1"/>
    <col min="9482" max="9482" width="36.375" style="9" customWidth="1"/>
    <col min="9483" max="9483" width="30.375" style="9" customWidth="1"/>
    <col min="9484" max="9484" width="34.125" style="9" bestFit="1" customWidth="1"/>
    <col min="9485" max="9485" width="13.75" style="9" customWidth="1"/>
    <col min="9486" max="9486" width="11.375" style="9" bestFit="1" customWidth="1"/>
    <col min="9487" max="9487" width="13.25" style="9" customWidth="1"/>
    <col min="9488" max="9488" width="14.5" style="9" customWidth="1"/>
    <col min="9489" max="9489" width="15.625" style="9" customWidth="1"/>
    <col min="9490" max="9728" width="9" style="9"/>
    <col min="9729" max="9729" width="4.375" style="9" customWidth="1"/>
    <col min="9730" max="9730" width="19" style="9" bestFit="1" customWidth="1"/>
    <col min="9731" max="9731" width="14" style="9" bestFit="1" customWidth="1"/>
    <col min="9732" max="9732" width="13.125" style="9" bestFit="1" customWidth="1"/>
    <col min="9733" max="9733" width="63.375" style="9" bestFit="1" customWidth="1"/>
    <col min="9734" max="9734" width="6.25" style="9" customWidth="1"/>
    <col min="9735" max="9736" width="9.875" style="9" bestFit="1" customWidth="1"/>
    <col min="9737" max="9737" width="13.5" style="9" bestFit="1" customWidth="1"/>
    <col min="9738" max="9738" width="36.375" style="9" customWidth="1"/>
    <col min="9739" max="9739" width="30.375" style="9" customWidth="1"/>
    <col min="9740" max="9740" width="34.125" style="9" bestFit="1" customWidth="1"/>
    <col min="9741" max="9741" width="13.75" style="9" customWidth="1"/>
    <col min="9742" max="9742" width="11.375" style="9" bestFit="1" customWidth="1"/>
    <col min="9743" max="9743" width="13.25" style="9" customWidth="1"/>
    <col min="9744" max="9744" width="14.5" style="9" customWidth="1"/>
    <col min="9745" max="9745" width="15.625" style="9" customWidth="1"/>
    <col min="9746" max="9984" width="9" style="9"/>
    <col min="9985" max="9985" width="4.375" style="9" customWidth="1"/>
    <col min="9986" max="9986" width="19" style="9" bestFit="1" customWidth="1"/>
    <col min="9987" max="9987" width="14" style="9" bestFit="1" customWidth="1"/>
    <col min="9988" max="9988" width="13.125" style="9" bestFit="1" customWidth="1"/>
    <col min="9989" max="9989" width="63.375" style="9" bestFit="1" customWidth="1"/>
    <col min="9990" max="9990" width="6.25" style="9" customWidth="1"/>
    <col min="9991" max="9992" width="9.875" style="9" bestFit="1" customWidth="1"/>
    <col min="9993" max="9993" width="13.5" style="9" bestFit="1" customWidth="1"/>
    <col min="9994" max="9994" width="36.375" style="9" customWidth="1"/>
    <col min="9995" max="9995" width="30.375" style="9" customWidth="1"/>
    <col min="9996" max="9996" width="34.125" style="9" bestFit="1" customWidth="1"/>
    <col min="9997" max="9997" width="13.75" style="9" customWidth="1"/>
    <col min="9998" max="9998" width="11.375" style="9" bestFit="1" customWidth="1"/>
    <col min="9999" max="9999" width="13.25" style="9" customWidth="1"/>
    <col min="10000" max="10000" width="14.5" style="9" customWidth="1"/>
    <col min="10001" max="10001" width="15.625" style="9" customWidth="1"/>
    <col min="10002" max="10240" width="9" style="9"/>
    <col min="10241" max="10241" width="4.375" style="9" customWidth="1"/>
    <col min="10242" max="10242" width="19" style="9" bestFit="1" customWidth="1"/>
    <col min="10243" max="10243" width="14" style="9" bestFit="1" customWidth="1"/>
    <col min="10244" max="10244" width="13.125" style="9" bestFit="1" customWidth="1"/>
    <col min="10245" max="10245" width="63.375" style="9" bestFit="1" customWidth="1"/>
    <col min="10246" max="10246" width="6.25" style="9" customWidth="1"/>
    <col min="10247" max="10248" width="9.875" style="9" bestFit="1" customWidth="1"/>
    <col min="10249" max="10249" width="13.5" style="9" bestFit="1" customWidth="1"/>
    <col min="10250" max="10250" width="36.375" style="9" customWidth="1"/>
    <col min="10251" max="10251" width="30.375" style="9" customWidth="1"/>
    <col min="10252" max="10252" width="34.125" style="9" bestFit="1" customWidth="1"/>
    <col min="10253" max="10253" width="13.75" style="9" customWidth="1"/>
    <col min="10254" max="10254" width="11.375" style="9" bestFit="1" customWidth="1"/>
    <col min="10255" max="10255" width="13.25" style="9" customWidth="1"/>
    <col min="10256" max="10256" width="14.5" style="9" customWidth="1"/>
    <col min="10257" max="10257" width="15.625" style="9" customWidth="1"/>
    <col min="10258" max="10496" width="9" style="9"/>
    <col min="10497" max="10497" width="4.375" style="9" customWidth="1"/>
    <col min="10498" max="10498" width="19" style="9" bestFit="1" customWidth="1"/>
    <col min="10499" max="10499" width="14" style="9" bestFit="1" customWidth="1"/>
    <col min="10500" max="10500" width="13.125" style="9" bestFit="1" customWidth="1"/>
    <col min="10501" max="10501" width="63.375" style="9" bestFit="1" customWidth="1"/>
    <col min="10502" max="10502" width="6.25" style="9" customWidth="1"/>
    <col min="10503" max="10504" width="9.875" style="9" bestFit="1" customWidth="1"/>
    <col min="10505" max="10505" width="13.5" style="9" bestFit="1" customWidth="1"/>
    <col min="10506" max="10506" width="36.375" style="9" customWidth="1"/>
    <col min="10507" max="10507" width="30.375" style="9" customWidth="1"/>
    <col min="10508" max="10508" width="34.125" style="9" bestFit="1" customWidth="1"/>
    <col min="10509" max="10509" width="13.75" style="9" customWidth="1"/>
    <col min="10510" max="10510" width="11.375" style="9" bestFit="1" customWidth="1"/>
    <col min="10511" max="10511" width="13.25" style="9" customWidth="1"/>
    <col min="10512" max="10512" width="14.5" style="9" customWidth="1"/>
    <col min="10513" max="10513" width="15.625" style="9" customWidth="1"/>
    <col min="10514" max="10752" width="9" style="9"/>
    <col min="10753" max="10753" width="4.375" style="9" customWidth="1"/>
    <col min="10754" max="10754" width="19" style="9" bestFit="1" customWidth="1"/>
    <col min="10755" max="10755" width="14" style="9" bestFit="1" customWidth="1"/>
    <col min="10756" max="10756" width="13.125" style="9" bestFit="1" customWidth="1"/>
    <col min="10757" max="10757" width="63.375" style="9" bestFit="1" customWidth="1"/>
    <col min="10758" max="10758" width="6.25" style="9" customWidth="1"/>
    <col min="10759" max="10760" width="9.875" style="9" bestFit="1" customWidth="1"/>
    <col min="10761" max="10761" width="13.5" style="9" bestFit="1" customWidth="1"/>
    <col min="10762" max="10762" width="36.375" style="9" customWidth="1"/>
    <col min="10763" max="10763" width="30.375" style="9" customWidth="1"/>
    <col min="10764" max="10764" width="34.125" style="9" bestFit="1" customWidth="1"/>
    <col min="10765" max="10765" width="13.75" style="9" customWidth="1"/>
    <col min="10766" max="10766" width="11.375" style="9" bestFit="1" customWidth="1"/>
    <col min="10767" max="10767" width="13.25" style="9" customWidth="1"/>
    <col min="10768" max="10768" width="14.5" style="9" customWidth="1"/>
    <col min="10769" max="10769" width="15.625" style="9" customWidth="1"/>
    <col min="10770" max="11008" width="9" style="9"/>
    <col min="11009" max="11009" width="4.375" style="9" customWidth="1"/>
    <col min="11010" max="11010" width="19" style="9" bestFit="1" customWidth="1"/>
    <col min="11011" max="11011" width="14" style="9" bestFit="1" customWidth="1"/>
    <col min="11012" max="11012" width="13.125" style="9" bestFit="1" customWidth="1"/>
    <col min="11013" max="11013" width="63.375" style="9" bestFit="1" customWidth="1"/>
    <col min="11014" max="11014" width="6.25" style="9" customWidth="1"/>
    <col min="11015" max="11016" width="9.875" style="9" bestFit="1" customWidth="1"/>
    <col min="11017" max="11017" width="13.5" style="9" bestFit="1" customWidth="1"/>
    <col min="11018" max="11018" width="36.375" style="9" customWidth="1"/>
    <col min="11019" max="11019" width="30.375" style="9" customWidth="1"/>
    <col min="11020" max="11020" width="34.125" style="9" bestFit="1" customWidth="1"/>
    <col min="11021" max="11021" width="13.75" style="9" customWidth="1"/>
    <col min="11022" max="11022" width="11.375" style="9" bestFit="1" customWidth="1"/>
    <col min="11023" max="11023" width="13.25" style="9" customWidth="1"/>
    <col min="11024" max="11024" width="14.5" style="9" customWidth="1"/>
    <col min="11025" max="11025" width="15.625" style="9" customWidth="1"/>
    <col min="11026" max="11264" width="9" style="9"/>
    <col min="11265" max="11265" width="4.375" style="9" customWidth="1"/>
    <col min="11266" max="11266" width="19" style="9" bestFit="1" customWidth="1"/>
    <col min="11267" max="11267" width="14" style="9" bestFit="1" customWidth="1"/>
    <col min="11268" max="11268" width="13.125" style="9" bestFit="1" customWidth="1"/>
    <col min="11269" max="11269" width="63.375" style="9" bestFit="1" customWidth="1"/>
    <col min="11270" max="11270" width="6.25" style="9" customWidth="1"/>
    <col min="11271" max="11272" width="9.875" style="9" bestFit="1" customWidth="1"/>
    <col min="11273" max="11273" width="13.5" style="9" bestFit="1" customWidth="1"/>
    <col min="11274" max="11274" width="36.375" style="9" customWidth="1"/>
    <col min="11275" max="11275" width="30.375" style="9" customWidth="1"/>
    <col min="11276" max="11276" width="34.125" style="9" bestFit="1" customWidth="1"/>
    <col min="11277" max="11277" width="13.75" style="9" customWidth="1"/>
    <col min="11278" max="11278" width="11.375" style="9" bestFit="1" customWidth="1"/>
    <col min="11279" max="11279" width="13.25" style="9" customWidth="1"/>
    <col min="11280" max="11280" width="14.5" style="9" customWidth="1"/>
    <col min="11281" max="11281" width="15.625" style="9" customWidth="1"/>
    <col min="11282" max="11520" width="9" style="9"/>
    <col min="11521" max="11521" width="4.375" style="9" customWidth="1"/>
    <col min="11522" max="11522" width="19" style="9" bestFit="1" customWidth="1"/>
    <col min="11523" max="11523" width="14" style="9" bestFit="1" customWidth="1"/>
    <col min="11524" max="11524" width="13.125" style="9" bestFit="1" customWidth="1"/>
    <col min="11525" max="11525" width="63.375" style="9" bestFit="1" customWidth="1"/>
    <col min="11526" max="11526" width="6.25" style="9" customWidth="1"/>
    <col min="11527" max="11528" width="9.875" style="9" bestFit="1" customWidth="1"/>
    <col min="11529" max="11529" width="13.5" style="9" bestFit="1" customWidth="1"/>
    <col min="11530" max="11530" width="36.375" style="9" customWidth="1"/>
    <col min="11531" max="11531" width="30.375" style="9" customWidth="1"/>
    <col min="11532" max="11532" width="34.125" style="9" bestFit="1" customWidth="1"/>
    <col min="11533" max="11533" width="13.75" style="9" customWidth="1"/>
    <col min="11534" max="11534" width="11.375" style="9" bestFit="1" customWidth="1"/>
    <col min="11535" max="11535" width="13.25" style="9" customWidth="1"/>
    <col min="11536" max="11536" width="14.5" style="9" customWidth="1"/>
    <col min="11537" max="11537" width="15.625" style="9" customWidth="1"/>
    <col min="11538" max="11776" width="9" style="9"/>
    <col min="11777" max="11777" width="4.375" style="9" customWidth="1"/>
    <col min="11778" max="11778" width="19" style="9" bestFit="1" customWidth="1"/>
    <col min="11779" max="11779" width="14" style="9" bestFit="1" customWidth="1"/>
    <col min="11780" max="11780" width="13.125" style="9" bestFit="1" customWidth="1"/>
    <col min="11781" max="11781" width="63.375" style="9" bestFit="1" customWidth="1"/>
    <col min="11782" max="11782" width="6.25" style="9" customWidth="1"/>
    <col min="11783" max="11784" width="9.875" style="9" bestFit="1" customWidth="1"/>
    <col min="11785" max="11785" width="13.5" style="9" bestFit="1" customWidth="1"/>
    <col min="11786" max="11786" width="36.375" style="9" customWidth="1"/>
    <col min="11787" max="11787" width="30.375" style="9" customWidth="1"/>
    <col min="11788" max="11788" width="34.125" style="9" bestFit="1" customWidth="1"/>
    <col min="11789" max="11789" width="13.75" style="9" customWidth="1"/>
    <col min="11790" max="11790" width="11.375" style="9" bestFit="1" customWidth="1"/>
    <col min="11791" max="11791" width="13.25" style="9" customWidth="1"/>
    <col min="11792" max="11792" width="14.5" style="9" customWidth="1"/>
    <col min="11793" max="11793" width="15.625" style="9" customWidth="1"/>
    <col min="11794" max="12032" width="9" style="9"/>
    <col min="12033" max="12033" width="4.375" style="9" customWidth="1"/>
    <col min="12034" max="12034" width="19" style="9" bestFit="1" customWidth="1"/>
    <col min="12035" max="12035" width="14" style="9" bestFit="1" customWidth="1"/>
    <col min="12036" max="12036" width="13.125" style="9" bestFit="1" customWidth="1"/>
    <col min="12037" max="12037" width="63.375" style="9" bestFit="1" customWidth="1"/>
    <col min="12038" max="12038" width="6.25" style="9" customWidth="1"/>
    <col min="12039" max="12040" width="9.875" style="9" bestFit="1" customWidth="1"/>
    <col min="12041" max="12041" width="13.5" style="9" bestFit="1" customWidth="1"/>
    <col min="12042" max="12042" width="36.375" style="9" customWidth="1"/>
    <col min="12043" max="12043" width="30.375" style="9" customWidth="1"/>
    <col min="12044" max="12044" width="34.125" style="9" bestFit="1" customWidth="1"/>
    <col min="12045" max="12045" width="13.75" style="9" customWidth="1"/>
    <col min="12046" max="12046" width="11.375" style="9" bestFit="1" customWidth="1"/>
    <col min="12047" max="12047" width="13.25" style="9" customWidth="1"/>
    <col min="12048" max="12048" width="14.5" style="9" customWidth="1"/>
    <col min="12049" max="12049" width="15.625" style="9" customWidth="1"/>
    <col min="12050" max="12288" width="9" style="9"/>
    <col min="12289" max="12289" width="4.375" style="9" customWidth="1"/>
    <col min="12290" max="12290" width="19" style="9" bestFit="1" customWidth="1"/>
    <col min="12291" max="12291" width="14" style="9" bestFit="1" customWidth="1"/>
    <col min="12292" max="12292" width="13.125" style="9" bestFit="1" customWidth="1"/>
    <col min="12293" max="12293" width="63.375" style="9" bestFit="1" customWidth="1"/>
    <col min="12294" max="12294" width="6.25" style="9" customWidth="1"/>
    <col min="12295" max="12296" width="9.875" style="9" bestFit="1" customWidth="1"/>
    <col min="12297" max="12297" width="13.5" style="9" bestFit="1" customWidth="1"/>
    <col min="12298" max="12298" width="36.375" style="9" customWidth="1"/>
    <col min="12299" max="12299" width="30.375" style="9" customWidth="1"/>
    <col min="12300" max="12300" width="34.125" style="9" bestFit="1" customWidth="1"/>
    <col min="12301" max="12301" width="13.75" style="9" customWidth="1"/>
    <col min="12302" max="12302" width="11.375" style="9" bestFit="1" customWidth="1"/>
    <col min="12303" max="12303" width="13.25" style="9" customWidth="1"/>
    <col min="12304" max="12304" width="14.5" style="9" customWidth="1"/>
    <col min="12305" max="12305" width="15.625" style="9" customWidth="1"/>
    <col min="12306" max="12544" width="9" style="9"/>
    <col min="12545" max="12545" width="4.375" style="9" customWidth="1"/>
    <col min="12546" max="12546" width="19" style="9" bestFit="1" customWidth="1"/>
    <col min="12547" max="12547" width="14" style="9" bestFit="1" customWidth="1"/>
    <col min="12548" max="12548" width="13.125" style="9" bestFit="1" customWidth="1"/>
    <col min="12549" max="12549" width="63.375" style="9" bestFit="1" customWidth="1"/>
    <col min="12550" max="12550" width="6.25" style="9" customWidth="1"/>
    <col min="12551" max="12552" width="9.875" style="9" bestFit="1" customWidth="1"/>
    <col min="12553" max="12553" width="13.5" style="9" bestFit="1" customWidth="1"/>
    <col min="12554" max="12554" width="36.375" style="9" customWidth="1"/>
    <col min="12555" max="12555" width="30.375" style="9" customWidth="1"/>
    <col min="12556" max="12556" width="34.125" style="9" bestFit="1" customWidth="1"/>
    <col min="12557" max="12557" width="13.75" style="9" customWidth="1"/>
    <col min="12558" max="12558" width="11.375" style="9" bestFit="1" customWidth="1"/>
    <col min="12559" max="12559" width="13.25" style="9" customWidth="1"/>
    <col min="12560" max="12560" width="14.5" style="9" customWidth="1"/>
    <col min="12561" max="12561" width="15.625" style="9" customWidth="1"/>
    <col min="12562" max="12800" width="9" style="9"/>
    <col min="12801" max="12801" width="4.375" style="9" customWidth="1"/>
    <col min="12802" max="12802" width="19" style="9" bestFit="1" customWidth="1"/>
    <col min="12803" max="12803" width="14" style="9" bestFit="1" customWidth="1"/>
    <col min="12804" max="12804" width="13.125" style="9" bestFit="1" customWidth="1"/>
    <col min="12805" max="12805" width="63.375" style="9" bestFit="1" customWidth="1"/>
    <col min="12806" max="12806" width="6.25" style="9" customWidth="1"/>
    <col min="12807" max="12808" width="9.875" style="9" bestFit="1" customWidth="1"/>
    <col min="12809" max="12809" width="13.5" style="9" bestFit="1" customWidth="1"/>
    <col min="12810" max="12810" width="36.375" style="9" customWidth="1"/>
    <col min="12811" max="12811" width="30.375" style="9" customWidth="1"/>
    <col min="12812" max="12812" width="34.125" style="9" bestFit="1" customWidth="1"/>
    <col min="12813" max="12813" width="13.75" style="9" customWidth="1"/>
    <col min="12814" max="12814" width="11.375" style="9" bestFit="1" customWidth="1"/>
    <col min="12815" max="12815" width="13.25" style="9" customWidth="1"/>
    <col min="12816" max="12816" width="14.5" style="9" customWidth="1"/>
    <col min="12817" max="12817" width="15.625" style="9" customWidth="1"/>
    <col min="12818" max="13056" width="9" style="9"/>
    <col min="13057" max="13057" width="4.375" style="9" customWidth="1"/>
    <col min="13058" max="13058" width="19" style="9" bestFit="1" customWidth="1"/>
    <col min="13059" max="13059" width="14" style="9" bestFit="1" customWidth="1"/>
    <col min="13060" max="13060" width="13.125" style="9" bestFit="1" customWidth="1"/>
    <col min="13061" max="13061" width="63.375" style="9" bestFit="1" customWidth="1"/>
    <col min="13062" max="13062" width="6.25" style="9" customWidth="1"/>
    <col min="13063" max="13064" width="9.875" style="9" bestFit="1" customWidth="1"/>
    <col min="13065" max="13065" width="13.5" style="9" bestFit="1" customWidth="1"/>
    <col min="13066" max="13066" width="36.375" style="9" customWidth="1"/>
    <col min="13067" max="13067" width="30.375" style="9" customWidth="1"/>
    <col min="13068" max="13068" width="34.125" style="9" bestFit="1" customWidth="1"/>
    <col min="13069" max="13069" width="13.75" style="9" customWidth="1"/>
    <col min="13070" max="13070" width="11.375" style="9" bestFit="1" customWidth="1"/>
    <col min="13071" max="13071" width="13.25" style="9" customWidth="1"/>
    <col min="13072" max="13072" width="14.5" style="9" customWidth="1"/>
    <col min="13073" max="13073" width="15.625" style="9" customWidth="1"/>
    <col min="13074" max="13312" width="9" style="9"/>
    <col min="13313" max="13313" width="4.375" style="9" customWidth="1"/>
    <col min="13314" max="13314" width="19" style="9" bestFit="1" customWidth="1"/>
    <col min="13315" max="13315" width="14" style="9" bestFit="1" customWidth="1"/>
    <col min="13316" max="13316" width="13.125" style="9" bestFit="1" customWidth="1"/>
    <col min="13317" max="13317" width="63.375" style="9" bestFit="1" customWidth="1"/>
    <col min="13318" max="13318" width="6.25" style="9" customWidth="1"/>
    <col min="13319" max="13320" width="9.875" style="9" bestFit="1" customWidth="1"/>
    <col min="13321" max="13321" width="13.5" style="9" bestFit="1" customWidth="1"/>
    <col min="13322" max="13322" width="36.375" style="9" customWidth="1"/>
    <col min="13323" max="13323" width="30.375" style="9" customWidth="1"/>
    <col min="13324" max="13324" width="34.125" style="9" bestFit="1" customWidth="1"/>
    <col min="13325" max="13325" width="13.75" style="9" customWidth="1"/>
    <col min="13326" max="13326" width="11.375" style="9" bestFit="1" customWidth="1"/>
    <col min="13327" max="13327" width="13.25" style="9" customWidth="1"/>
    <col min="13328" max="13328" width="14.5" style="9" customWidth="1"/>
    <col min="13329" max="13329" width="15.625" style="9" customWidth="1"/>
    <col min="13330" max="13568" width="9" style="9"/>
    <col min="13569" max="13569" width="4.375" style="9" customWidth="1"/>
    <col min="13570" max="13570" width="19" style="9" bestFit="1" customWidth="1"/>
    <col min="13571" max="13571" width="14" style="9" bestFit="1" customWidth="1"/>
    <col min="13572" max="13572" width="13.125" style="9" bestFit="1" customWidth="1"/>
    <col min="13573" max="13573" width="63.375" style="9" bestFit="1" customWidth="1"/>
    <col min="13574" max="13574" width="6.25" style="9" customWidth="1"/>
    <col min="13575" max="13576" width="9.875" style="9" bestFit="1" customWidth="1"/>
    <col min="13577" max="13577" width="13.5" style="9" bestFit="1" customWidth="1"/>
    <col min="13578" max="13578" width="36.375" style="9" customWidth="1"/>
    <col min="13579" max="13579" width="30.375" style="9" customWidth="1"/>
    <col min="13580" max="13580" width="34.125" style="9" bestFit="1" customWidth="1"/>
    <col min="13581" max="13581" width="13.75" style="9" customWidth="1"/>
    <col min="13582" max="13582" width="11.375" style="9" bestFit="1" customWidth="1"/>
    <col min="13583" max="13583" width="13.25" style="9" customWidth="1"/>
    <col min="13584" max="13584" width="14.5" style="9" customWidth="1"/>
    <col min="13585" max="13585" width="15.625" style="9" customWidth="1"/>
    <col min="13586" max="13824" width="9" style="9"/>
    <col min="13825" max="13825" width="4.375" style="9" customWidth="1"/>
    <col min="13826" max="13826" width="19" style="9" bestFit="1" customWidth="1"/>
    <col min="13827" max="13827" width="14" style="9" bestFit="1" customWidth="1"/>
    <col min="13828" max="13828" width="13.125" style="9" bestFit="1" customWidth="1"/>
    <col min="13829" max="13829" width="63.375" style="9" bestFit="1" customWidth="1"/>
    <col min="13830" max="13830" width="6.25" style="9" customWidth="1"/>
    <col min="13831" max="13832" width="9.875" style="9" bestFit="1" customWidth="1"/>
    <col min="13833" max="13833" width="13.5" style="9" bestFit="1" customWidth="1"/>
    <col min="13834" max="13834" width="36.375" style="9" customWidth="1"/>
    <col min="13835" max="13835" width="30.375" style="9" customWidth="1"/>
    <col min="13836" max="13836" width="34.125" style="9" bestFit="1" customWidth="1"/>
    <col min="13837" max="13837" width="13.75" style="9" customWidth="1"/>
    <col min="13838" max="13838" width="11.375" style="9" bestFit="1" customWidth="1"/>
    <col min="13839" max="13839" width="13.25" style="9" customWidth="1"/>
    <col min="13840" max="13840" width="14.5" style="9" customWidth="1"/>
    <col min="13841" max="13841" width="15.625" style="9" customWidth="1"/>
    <col min="13842" max="14080" width="9" style="9"/>
    <col min="14081" max="14081" width="4.375" style="9" customWidth="1"/>
    <col min="14082" max="14082" width="19" style="9" bestFit="1" customWidth="1"/>
    <col min="14083" max="14083" width="14" style="9" bestFit="1" customWidth="1"/>
    <col min="14084" max="14084" width="13.125" style="9" bestFit="1" customWidth="1"/>
    <col min="14085" max="14085" width="63.375" style="9" bestFit="1" customWidth="1"/>
    <col min="14086" max="14086" width="6.25" style="9" customWidth="1"/>
    <col min="14087" max="14088" width="9.875" style="9" bestFit="1" customWidth="1"/>
    <col min="14089" max="14089" width="13.5" style="9" bestFit="1" customWidth="1"/>
    <col min="14090" max="14090" width="36.375" style="9" customWidth="1"/>
    <col min="14091" max="14091" width="30.375" style="9" customWidth="1"/>
    <col min="14092" max="14092" width="34.125" style="9" bestFit="1" customWidth="1"/>
    <col min="14093" max="14093" width="13.75" style="9" customWidth="1"/>
    <col min="14094" max="14094" width="11.375" style="9" bestFit="1" customWidth="1"/>
    <col min="14095" max="14095" width="13.25" style="9" customWidth="1"/>
    <col min="14096" max="14096" width="14.5" style="9" customWidth="1"/>
    <col min="14097" max="14097" width="15.625" style="9" customWidth="1"/>
    <col min="14098" max="14336" width="9" style="9"/>
    <col min="14337" max="14337" width="4.375" style="9" customWidth="1"/>
    <col min="14338" max="14338" width="19" style="9" bestFit="1" customWidth="1"/>
    <col min="14339" max="14339" width="14" style="9" bestFit="1" customWidth="1"/>
    <col min="14340" max="14340" width="13.125" style="9" bestFit="1" customWidth="1"/>
    <col min="14341" max="14341" width="63.375" style="9" bestFit="1" customWidth="1"/>
    <col min="14342" max="14342" width="6.25" style="9" customWidth="1"/>
    <col min="14343" max="14344" width="9.875" style="9" bestFit="1" customWidth="1"/>
    <col min="14345" max="14345" width="13.5" style="9" bestFit="1" customWidth="1"/>
    <col min="14346" max="14346" width="36.375" style="9" customWidth="1"/>
    <col min="14347" max="14347" width="30.375" style="9" customWidth="1"/>
    <col min="14348" max="14348" width="34.125" style="9" bestFit="1" customWidth="1"/>
    <col min="14349" max="14349" width="13.75" style="9" customWidth="1"/>
    <col min="14350" max="14350" width="11.375" style="9" bestFit="1" customWidth="1"/>
    <col min="14351" max="14351" width="13.25" style="9" customWidth="1"/>
    <col min="14352" max="14352" width="14.5" style="9" customWidth="1"/>
    <col min="14353" max="14353" width="15.625" style="9" customWidth="1"/>
    <col min="14354" max="14592" width="9" style="9"/>
    <col min="14593" max="14593" width="4.375" style="9" customWidth="1"/>
    <col min="14594" max="14594" width="19" style="9" bestFit="1" customWidth="1"/>
    <col min="14595" max="14595" width="14" style="9" bestFit="1" customWidth="1"/>
    <col min="14596" max="14596" width="13.125" style="9" bestFit="1" customWidth="1"/>
    <col min="14597" max="14597" width="63.375" style="9" bestFit="1" customWidth="1"/>
    <col min="14598" max="14598" width="6.25" style="9" customWidth="1"/>
    <col min="14599" max="14600" width="9.875" style="9" bestFit="1" customWidth="1"/>
    <col min="14601" max="14601" width="13.5" style="9" bestFit="1" customWidth="1"/>
    <col min="14602" max="14602" width="36.375" style="9" customWidth="1"/>
    <col min="14603" max="14603" width="30.375" style="9" customWidth="1"/>
    <col min="14604" max="14604" width="34.125" style="9" bestFit="1" customWidth="1"/>
    <col min="14605" max="14605" width="13.75" style="9" customWidth="1"/>
    <col min="14606" max="14606" width="11.375" style="9" bestFit="1" customWidth="1"/>
    <col min="14607" max="14607" width="13.25" style="9" customWidth="1"/>
    <col min="14608" max="14608" width="14.5" style="9" customWidth="1"/>
    <col min="14609" max="14609" width="15.625" style="9" customWidth="1"/>
    <col min="14610" max="14848" width="9" style="9"/>
    <col min="14849" max="14849" width="4.375" style="9" customWidth="1"/>
    <col min="14850" max="14850" width="19" style="9" bestFit="1" customWidth="1"/>
    <col min="14851" max="14851" width="14" style="9" bestFit="1" customWidth="1"/>
    <col min="14852" max="14852" width="13.125" style="9" bestFit="1" customWidth="1"/>
    <col min="14853" max="14853" width="63.375" style="9" bestFit="1" customWidth="1"/>
    <col min="14854" max="14854" width="6.25" style="9" customWidth="1"/>
    <col min="14855" max="14856" width="9.875" style="9" bestFit="1" customWidth="1"/>
    <col min="14857" max="14857" width="13.5" style="9" bestFit="1" customWidth="1"/>
    <col min="14858" max="14858" width="36.375" style="9" customWidth="1"/>
    <col min="14859" max="14859" width="30.375" style="9" customWidth="1"/>
    <col min="14860" max="14860" width="34.125" style="9" bestFit="1" customWidth="1"/>
    <col min="14861" max="14861" width="13.75" style="9" customWidth="1"/>
    <col min="14862" max="14862" width="11.375" style="9" bestFit="1" customWidth="1"/>
    <col min="14863" max="14863" width="13.25" style="9" customWidth="1"/>
    <col min="14864" max="14864" width="14.5" style="9" customWidth="1"/>
    <col min="14865" max="14865" width="15.625" style="9" customWidth="1"/>
    <col min="14866" max="15104" width="9" style="9"/>
    <col min="15105" max="15105" width="4.375" style="9" customWidth="1"/>
    <col min="15106" max="15106" width="19" style="9" bestFit="1" customWidth="1"/>
    <col min="15107" max="15107" width="14" style="9" bestFit="1" customWidth="1"/>
    <col min="15108" max="15108" width="13.125" style="9" bestFit="1" customWidth="1"/>
    <col min="15109" max="15109" width="63.375" style="9" bestFit="1" customWidth="1"/>
    <col min="15110" max="15110" width="6.25" style="9" customWidth="1"/>
    <col min="15111" max="15112" width="9.875" style="9" bestFit="1" customWidth="1"/>
    <col min="15113" max="15113" width="13.5" style="9" bestFit="1" customWidth="1"/>
    <col min="15114" max="15114" width="36.375" style="9" customWidth="1"/>
    <col min="15115" max="15115" width="30.375" style="9" customWidth="1"/>
    <col min="15116" max="15116" width="34.125" style="9" bestFit="1" customWidth="1"/>
    <col min="15117" max="15117" width="13.75" style="9" customWidth="1"/>
    <col min="15118" max="15118" width="11.375" style="9" bestFit="1" customWidth="1"/>
    <col min="15119" max="15119" width="13.25" style="9" customWidth="1"/>
    <col min="15120" max="15120" width="14.5" style="9" customWidth="1"/>
    <col min="15121" max="15121" width="15.625" style="9" customWidth="1"/>
    <col min="15122" max="15360" width="9" style="9"/>
    <col min="15361" max="15361" width="4.375" style="9" customWidth="1"/>
    <col min="15362" max="15362" width="19" style="9" bestFit="1" customWidth="1"/>
    <col min="15363" max="15363" width="14" style="9" bestFit="1" customWidth="1"/>
    <col min="15364" max="15364" width="13.125" style="9" bestFit="1" customWidth="1"/>
    <col min="15365" max="15365" width="63.375" style="9" bestFit="1" customWidth="1"/>
    <col min="15366" max="15366" width="6.25" style="9" customWidth="1"/>
    <col min="15367" max="15368" width="9.875" style="9" bestFit="1" customWidth="1"/>
    <col min="15369" max="15369" width="13.5" style="9" bestFit="1" customWidth="1"/>
    <col min="15370" max="15370" width="36.375" style="9" customWidth="1"/>
    <col min="15371" max="15371" width="30.375" style="9" customWidth="1"/>
    <col min="15372" max="15372" width="34.125" style="9" bestFit="1" customWidth="1"/>
    <col min="15373" max="15373" width="13.75" style="9" customWidth="1"/>
    <col min="15374" max="15374" width="11.375" style="9" bestFit="1" customWidth="1"/>
    <col min="15375" max="15375" width="13.25" style="9" customWidth="1"/>
    <col min="15376" max="15376" width="14.5" style="9" customWidth="1"/>
    <col min="15377" max="15377" width="15.625" style="9" customWidth="1"/>
    <col min="15378" max="15616" width="9" style="9"/>
    <col min="15617" max="15617" width="4.375" style="9" customWidth="1"/>
    <col min="15618" max="15618" width="19" style="9" bestFit="1" customWidth="1"/>
    <col min="15619" max="15619" width="14" style="9" bestFit="1" customWidth="1"/>
    <col min="15620" max="15620" width="13.125" style="9" bestFit="1" customWidth="1"/>
    <col min="15621" max="15621" width="63.375" style="9" bestFit="1" customWidth="1"/>
    <col min="15622" max="15622" width="6.25" style="9" customWidth="1"/>
    <col min="15623" max="15624" width="9.875" style="9" bestFit="1" customWidth="1"/>
    <col min="15625" max="15625" width="13.5" style="9" bestFit="1" customWidth="1"/>
    <col min="15626" max="15626" width="36.375" style="9" customWidth="1"/>
    <col min="15627" max="15627" width="30.375" style="9" customWidth="1"/>
    <col min="15628" max="15628" width="34.125" style="9" bestFit="1" customWidth="1"/>
    <col min="15629" max="15629" width="13.75" style="9" customWidth="1"/>
    <col min="15630" max="15630" width="11.375" style="9" bestFit="1" customWidth="1"/>
    <col min="15631" max="15631" width="13.25" style="9" customWidth="1"/>
    <col min="15632" max="15632" width="14.5" style="9" customWidth="1"/>
    <col min="15633" max="15633" width="15.625" style="9" customWidth="1"/>
    <col min="15634" max="15872" width="9" style="9"/>
    <col min="15873" max="15873" width="4.375" style="9" customWidth="1"/>
    <col min="15874" max="15874" width="19" style="9" bestFit="1" customWidth="1"/>
    <col min="15875" max="15875" width="14" style="9" bestFit="1" customWidth="1"/>
    <col min="15876" max="15876" width="13.125" style="9" bestFit="1" customWidth="1"/>
    <col min="15877" max="15877" width="63.375" style="9" bestFit="1" customWidth="1"/>
    <col min="15878" max="15878" width="6.25" style="9" customWidth="1"/>
    <col min="15879" max="15880" width="9.875" style="9" bestFit="1" customWidth="1"/>
    <col min="15881" max="15881" width="13.5" style="9" bestFit="1" customWidth="1"/>
    <col min="15882" max="15882" width="36.375" style="9" customWidth="1"/>
    <col min="15883" max="15883" width="30.375" style="9" customWidth="1"/>
    <col min="15884" max="15884" width="34.125" style="9" bestFit="1" customWidth="1"/>
    <col min="15885" max="15885" width="13.75" style="9" customWidth="1"/>
    <col min="15886" max="15886" width="11.375" style="9" bestFit="1" customWidth="1"/>
    <col min="15887" max="15887" width="13.25" style="9" customWidth="1"/>
    <col min="15888" max="15888" width="14.5" style="9" customWidth="1"/>
    <col min="15889" max="15889" width="15.625" style="9" customWidth="1"/>
    <col min="15890" max="16128" width="9" style="9"/>
    <col min="16129" max="16129" width="4.375" style="9" customWidth="1"/>
    <col min="16130" max="16130" width="19" style="9" bestFit="1" customWidth="1"/>
    <col min="16131" max="16131" width="14" style="9" bestFit="1" customWidth="1"/>
    <col min="16132" max="16132" width="13.125" style="9" bestFit="1" customWidth="1"/>
    <col min="16133" max="16133" width="63.375" style="9" bestFit="1" customWidth="1"/>
    <col min="16134" max="16134" width="6.25" style="9" customWidth="1"/>
    <col min="16135" max="16136" width="9.875" style="9" bestFit="1" customWidth="1"/>
    <col min="16137" max="16137" width="13.5" style="9" bestFit="1" customWidth="1"/>
    <col min="16138" max="16138" width="36.375" style="9" customWidth="1"/>
    <col min="16139" max="16139" width="30.375" style="9" customWidth="1"/>
    <col min="16140" max="16140" width="34.125" style="9" bestFit="1" customWidth="1"/>
    <col min="16141" max="16141" width="13.75" style="9" customWidth="1"/>
    <col min="16142" max="16142" width="11.375" style="9" bestFit="1" customWidth="1"/>
    <col min="16143" max="16143" width="13.25" style="9" customWidth="1"/>
    <col min="16144" max="16144" width="14.5" style="9" customWidth="1"/>
    <col min="16145" max="16145" width="15.625" style="9" customWidth="1"/>
    <col min="16146" max="16384" width="9" style="9"/>
  </cols>
  <sheetData>
    <row r="2" spans="1:17" ht="20.100000000000001" customHeight="1">
      <c r="B2" s="1" t="s">
        <v>0</v>
      </c>
      <c r="C2" s="1"/>
      <c r="D2" s="1"/>
      <c r="E2" s="2" t="s">
        <v>6761</v>
      </c>
      <c r="G2" s="4" t="s">
        <v>2</v>
      </c>
      <c r="H2" s="5"/>
      <c r="I2" s="6"/>
      <c r="J2" s="7">
        <f>SUM(H:H)</f>
        <v>49385</v>
      </c>
    </row>
    <row r="3" spans="1:17" ht="20.100000000000001" customHeight="1">
      <c r="B3" s="1" t="s">
        <v>3</v>
      </c>
      <c r="C3" s="1"/>
      <c r="D3" s="1"/>
      <c r="E3" s="13" t="s">
        <v>6762</v>
      </c>
      <c r="K3" s="131"/>
    </row>
    <row r="4" spans="1:17" ht="20.100000000000001" customHeight="1">
      <c r="B4" s="1" t="s">
        <v>5</v>
      </c>
      <c r="C4" s="1"/>
      <c r="D4" s="1"/>
      <c r="E4" s="13">
        <v>203325</v>
      </c>
      <c r="J4" s="131"/>
    </row>
    <row r="5" spans="1:17" ht="20.100000000000001" customHeight="1">
      <c r="B5" s="1962" t="s">
        <v>6</v>
      </c>
      <c r="C5" s="1963"/>
      <c r="D5" s="1964"/>
      <c r="E5" s="16"/>
    </row>
    <row r="6" spans="1:17" ht="20.100000000000001" customHeight="1">
      <c r="B6" s="1962" t="s">
        <v>7</v>
      </c>
      <c r="C6" s="1963"/>
      <c r="D6" s="1964"/>
      <c r="E6" s="16">
        <v>44981</v>
      </c>
    </row>
    <row r="8" spans="1:17" s="8" customFormat="1" ht="19.7" customHeight="1">
      <c r="B8" s="17" t="s">
        <v>8</v>
      </c>
      <c r="C8" s="17" t="s">
        <v>9</v>
      </c>
      <c r="D8" s="17" t="s">
        <v>10</v>
      </c>
      <c r="E8" s="18" t="s">
        <v>11</v>
      </c>
      <c r="F8" s="18" t="s">
        <v>12</v>
      </c>
      <c r="G8" s="18" t="s">
        <v>13</v>
      </c>
      <c r="H8" s="22" t="s">
        <v>14</v>
      </c>
      <c r="I8" s="22" t="s">
        <v>15</v>
      </c>
      <c r="J8" s="18" t="s">
        <v>16</v>
      </c>
      <c r="K8" s="18" t="s">
        <v>17</v>
      </c>
      <c r="L8" s="18" t="s">
        <v>18</v>
      </c>
      <c r="M8" s="17" t="s">
        <v>19</v>
      </c>
      <c r="N8" s="17" t="s">
        <v>20</v>
      </c>
      <c r="O8" s="18" t="s">
        <v>21</v>
      </c>
      <c r="P8" s="1009" t="s">
        <v>22</v>
      </c>
      <c r="Q8" s="23" t="s">
        <v>23</v>
      </c>
    </row>
    <row r="9" spans="1:17" s="8" customFormat="1" ht="19.7" customHeight="1">
      <c r="B9" s="1942">
        <v>3</v>
      </c>
      <c r="C9" s="18" t="s">
        <v>167</v>
      </c>
      <c r="D9" s="18" t="s">
        <v>167</v>
      </c>
      <c r="E9" s="26" t="s">
        <v>6763</v>
      </c>
      <c r="F9" s="26">
        <v>1</v>
      </c>
      <c r="G9" s="26">
        <v>70</v>
      </c>
      <c r="H9" s="26">
        <v>66</v>
      </c>
      <c r="I9" s="208"/>
      <c r="J9" s="26" t="s">
        <v>6764</v>
      </c>
      <c r="K9" s="17" t="s">
        <v>6765</v>
      </c>
      <c r="L9" s="18"/>
      <c r="M9" s="30"/>
      <c r="N9" s="17"/>
      <c r="O9" s="29"/>
      <c r="P9" s="29"/>
      <c r="Q9" s="23">
        <v>44959</v>
      </c>
    </row>
    <row r="10" spans="1:17" s="8" customFormat="1" ht="19.7" customHeight="1">
      <c r="B10" s="1903"/>
      <c r="C10" s="18" t="s">
        <v>167</v>
      </c>
      <c r="D10" s="18" t="s">
        <v>167</v>
      </c>
      <c r="E10" s="26" t="s">
        <v>6766</v>
      </c>
      <c r="F10" s="26">
        <v>1</v>
      </c>
      <c r="G10" s="26">
        <v>76</v>
      </c>
      <c r="H10" s="26">
        <v>72</v>
      </c>
      <c r="I10" s="22"/>
      <c r="J10" s="26" t="s">
        <v>6764</v>
      </c>
      <c r="K10" s="17" t="s">
        <v>6765</v>
      </c>
      <c r="L10" s="18"/>
      <c r="M10" s="30"/>
      <c r="N10" s="17"/>
      <c r="O10" s="29"/>
      <c r="P10" s="29"/>
      <c r="Q10" s="23">
        <v>44959</v>
      </c>
    </row>
    <row r="11" spans="1:17" s="8" customFormat="1" ht="19.7" customHeight="1">
      <c r="B11" s="1903"/>
      <c r="C11" s="18" t="s">
        <v>167</v>
      </c>
      <c r="D11" s="18" t="s">
        <v>167</v>
      </c>
      <c r="E11" s="26" t="s">
        <v>6767</v>
      </c>
      <c r="F11" s="26">
        <v>2</v>
      </c>
      <c r="G11" s="26">
        <v>270</v>
      </c>
      <c r="H11" s="26">
        <v>460</v>
      </c>
      <c r="I11" s="411"/>
      <c r="J11" s="26" t="s">
        <v>6680</v>
      </c>
      <c r="K11" s="17" t="s">
        <v>6765</v>
      </c>
      <c r="L11" s="827"/>
      <c r="M11" s="30"/>
      <c r="N11" s="17"/>
      <c r="O11" s="29"/>
      <c r="P11" s="29"/>
      <c r="Q11" s="23">
        <v>44959</v>
      </c>
    </row>
    <row r="12" spans="1:17" s="8" customFormat="1" ht="19.7" customHeight="1">
      <c r="B12" s="1903"/>
      <c r="C12" s="18" t="s">
        <v>167</v>
      </c>
      <c r="D12" s="18" t="s">
        <v>167</v>
      </c>
      <c r="E12" s="26" t="s">
        <v>5907</v>
      </c>
      <c r="F12" s="26">
        <v>1</v>
      </c>
      <c r="G12" s="26">
        <v>130</v>
      </c>
      <c r="H12" s="26">
        <v>130</v>
      </c>
      <c r="I12" s="411"/>
      <c r="J12" s="26" t="s">
        <v>5908</v>
      </c>
      <c r="K12" s="17" t="s">
        <v>6765</v>
      </c>
      <c r="L12" s="827"/>
      <c r="M12" s="30"/>
      <c r="N12" s="17"/>
      <c r="O12" s="29"/>
      <c r="P12" s="29"/>
      <c r="Q12" s="23">
        <v>44959</v>
      </c>
    </row>
    <row r="13" spans="1:17" s="8" customFormat="1" ht="19.7" customHeight="1">
      <c r="B13" s="1903"/>
      <c r="C13" s="18" t="s">
        <v>167</v>
      </c>
      <c r="D13" s="18" t="s">
        <v>167</v>
      </c>
      <c r="E13" s="26" t="s">
        <v>6768</v>
      </c>
      <c r="F13" s="26">
        <v>1</v>
      </c>
      <c r="G13" s="26">
        <v>290</v>
      </c>
      <c r="H13" s="26">
        <v>280</v>
      </c>
      <c r="I13" s="411"/>
      <c r="J13" s="26" t="s">
        <v>6769</v>
      </c>
      <c r="K13" s="17" t="s">
        <v>6765</v>
      </c>
      <c r="L13" s="18"/>
      <c r="M13" s="30"/>
      <c r="N13" s="17"/>
      <c r="O13" s="29"/>
      <c r="P13" s="29"/>
      <c r="Q13" s="23">
        <v>44959</v>
      </c>
    </row>
    <row r="14" spans="1:17" s="473" customFormat="1" ht="19.7" customHeight="1">
      <c r="A14" s="8"/>
      <c r="B14" s="1903"/>
      <c r="C14" s="18" t="s">
        <v>167</v>
      </c>
      <c r="D14" s="18" t="s">
        <v>167</v>
      </c>
      <c r="E14" s="26" t="s">
        <v>6770</v>
      </c>
      <c r="F14" s="26">
        <v>1</v>
      </c>
      <c r="G14" s="26">
        <v>480</v>
      </c>
      <c r="H14" s="26">
        <v>460</v>
      </c>
      <c r="I14" s="411"/>
      <c r="J14" s="26" t="s">
        <v>6771</v>
      </c>
      <c r="K14" s="17" t="s">
        <v>6765</v>
      </c>
      <c r="L14" s="33"/>
      <c r="M14" s="30"/>
      <c r="N14" s="17"/>
      <c r="O14" s="29"/>
      <c r="P14" s="29"/>
      <c r="Q14" s="23">
        <v>44959</v>
      </c>
    </row>
    <row r="15" spans="1:17" s="473" customFormat="1" ht="19.7" customHeight="1">
      <c r="A15" s="8"/>
      <c r="B15" s="1903"/>
      <c r="C15" s="18" t="s">
        <v>167</v>
      </c>
      <c r="D15" s="18" t="s">
        <v>167</v>
      </c>
      <c r="E15" s="26" t="s">
        <v>6772</v>
      </c>
      <c r="F15" s="26">
        <v>3</v>
      </c>
      <c r="G15" s="26">
        <v>270</v>
      </c>
      <c r="H15" s="26">
        <v>780</v>
      </c>
      <c r="I15" s="411"/>
      <c r="J15" s="26" t="s">
        <v>6771</v>
      </c>
      <c r="K15" s="17" t="s">
        <v>6765</v>
      </c>
      <c r="L15" s="33"/>
      <c r="M15" s="30"/>
      <c r="N15" s="17"/>
      <c r="O15" s="29"/>
      <c r="P15" s="29"/>
      <c r="Q15" s="23">
        <v>44959</v>
      </c>
    </row>
    <row r="16" spans="1:17" s="8" customFormat="1" ht="19.7" customHeight="1">
      <c r="B16" s="1903"/>
      <c r="C16" s="18" t="s">
        <v>167</v>
      </c>
      <c r="D16" s="18" t="s">
        <v>167</v>
      </c>
      <c r="E16" s="26" t="s">
        <v>6773</v>
      </c>
      <c r="F16" s="26">
        <v>2</v>
      </c>
      <c r="G16" s="26">
        <v>230</v>
      </c>
      <c r="H16" s="26">
        <v>400</v>
      </c>
      <c r="I16" s="21"/>
      <c r="J16" s="26" t="s">
        <v>6680</v>
      </c>
      <c r="K16" s="17" t="s">
        <v>6765</v>
      </c>
      <c r="L16" s="18"/>
      <c r="M16" s="30"/>
      <c r="N16" s="17"/>
      <c r="O16" s="29"/>
      <c r="P16" s="29"/>
      <c r="Q16" s="23">
        <v>44959</v>
      </c>
    </row>
    <row r="17" spans="2:17" s="8" customFormat="1" ht="19.7" customHeight="1">
      <c r="B17" s="1903"/>
      <c r="C17" s="18" t="s">
        <v>167</v>
      </c>
      <c r="D17" s="18" t="s">
        <v>167</v>
      </c>
      <c r="E17" s="26" t="s">
        <v>6774</v>
      </c>
      <c r="F17" s="26">
        <v>1</v>
      </c>
      <c r="G17" s="26">
        <v>370</v>
      </c>
      <c r="H17" s="26">
        <v>320</v>
      </c>
      <c r="I17" s="21"/>
      <c r="J17" s="26" t="s">
        <v>6775</v>
      </c>
      <c r="K17" s="17" t="s">
        <v>6765</v>
      </c>
      <c r="L17" s="18"/>
      <c r="M17" s="30"/>
      <c r="N17" s="17"/>
      <c r="O17" s="29"/>
      <c r="P17" s="29"/>
      <c r="Q17" s="23">
        <v>44959</v>
      </c>
    </row>
    <row r="18" spans="2:17" s="8" customFormat="1" ht="19.7" customHeight="1">
      <c r="B18" s="1903"/>
      <c r="C18" s="17" t="s">
        <v>167</v>
      </c>
      <c r="D18" s="17" t="s">
        <v>167</v>
      </c>
      <c r="E18" s="26" t="s">
        <v>6776</v>
      </c>
      <c r="F18" s="26">
        <v>1</v>
      </c>
      <c r="G18" s="26">
        <v>430</v>
      </c>
      <c r="H18" s="26">
        <v>410</v>
      </c>
      <c r="I18" s="21"/>
      <c r="J18" s="26" t="s">
        <v>6777</v>
      </c>
      <c r="K18" s="17" t="s">
        <v>6765</v>
      </c>
      <c r="L18" s="18"/>
      <c r="M18" s="30"/>
      <c r="N18" s="17"/>
      <c r="O18" s="29"/>
      <c r="P18" s="29"/>
      <c r="Q18" s="23">
        <v>44959</v>
      </c>
    </row>
    <row r="19" spans="2:17" ht="19.7" customHeight="1">
      <c r="B19" s="1903"/>
      <c r="C19" s="1836" t="s">
        <v>66</v>
      </c>
      <c r="D19" s="1258" t="s">
        <v>1459</v>
      </c>
      <c r="E19" s="1965" t="s">
        <v>6778</v>
      </c>
      <c r="F19" s="26">
        <v>1</v>
      </c>
      <c r="G19" s="1839">
        <v>5000</v>
      </c>
      <c r="H19" s="118">
        <f t="shared" ref="H19:H25" si="0">F19*G19</f>
        <v>5000</v>
      </c>
      <c r="I19" s="177"/>
      <c r="J19" s="120" t="s">
        <v>3452</v>
      </c>
      <c r="K19" s="1966" t="s">
        <v>6538</v>
      </c>
      <c r="L19" s="18"/>
      <c r="M19" s="30">
        <v>44951</v>
      </c>
      <c r="N19" s="17"/>
      <c r="O19" s="110"/>
      <c r="P19" s="29">
        <v>44965</v>
      </c>
      <c r="Q19" s="23">
        <v>44964</v>
      </c>
    </row>
    <row r="20" spans="2:17" ht="18.75" customHeight="1">
      <c r="B20" s="1903"/>
      <c r="C20" s="1967" t="s">
        <v>3844</v>
      </c>
      <c r="D20" s="1967" t="s">
        <v>3844</v>
      </c>
      <c r="E20" s="108" t="s">
        <v>3845</v>
      </c>
      <c r="F20" s="26">
        <v>1</v>
      </c>
      <c r="G20" s="1968">
        <v>7</v>
      </c>
      <c r="H20" s="1969">
        <f t="shared" si="0"/>
        <v>7</v>
      </c>
      <c r="I20" s="119"/>
      <c r="J20" s="108" t="s">
        <v>278</v>
      </c>
      <c r="K20" s="1966" t="s">
        <v>6538</v>
      </c>
      <c r="L20" s="18"/>
      <c r="M20" s="30">
        <v>44951</v>
      </c>
      <c r="N20" s="17"/>
      <c r="O20" s="110"/>
      <c r="P20" s="29">
        <v>44954</v>
      </c>
      <c r="Q20" s="23">
        <v>44953</v>
      </c>
    </row>
    <row r="21" spans="2:17" ht="19.7" customHeight="1">
      <c r="B21" s="1903"/>
      <c r="C21" s="1967" t="s">
        <v>3844</v>
      </c>
      <c r="D21" s="1967" t="s">
        <v>3844</v>
      </c>
      <c r="E21" s="108" t="s">
        <v>291</v>
      </c>
      <c r="F21" s="26">
        <v>1</v>
      </c>
      <c r="G21" s="1968">
        <v>1000</v>
      </c>
      <c r="H21" s="1969">
        <f t="shared" si="0"/>
        <v>1000</v>
      </c>
      <c r="I21" s="22"/>
      <c r="J21" s="108" t="s">
        <v>291</v>
      </c>
      <c r="K21" s="1966" t="s">
        <v>6538</v>
      </c>
      <c r="L21" s="18"/>
      <c r="M21" s="30">
        <v>44951</v>
      </c>
      <c r="N21" s="17"/>
      <c r="O21" s="110"/>
      <c r="P21" s="29">
        <v>44954</v>
      </c>
      <c r="Q21" s="23">
        <v>44953</v>
      </c>
    </row>
    <row r="22" spans="2:17" ht="19.7" customHeight="1">
      <c r="B22" s="1903"/>
      <c r="C22" s="105" t="s">
        <v>119</v>
      </c>
      <c r="D22" s="105" t="s">
        <v>119</v>
      </c>
      <c r="E22" s="24" t="s">
        <v>3828</v>
      </c>
      <c r="F22" s="26">
        <v>1</v>
      </c>
      <c r="G22" s="1839">
        <v>17500</v>
      </c>
      <c r="H22" s="93">
        <f t="shared" si="0"/>
        <v>17500</v>
      </c>
      <c r="I22" s="22"/>
      <c r="J22" s="209" t="s">
        <v>3829</v>
      </c>
      <c r="K22" s="1966" t="s">
        <v>6538</v>
      </c>
      <c r="L22" s="1010"/>
      <c r="M22" s="30">
        <v>44951</v>
      </c>
      <c r="N22" s="17"/>
      <c r="O22" s="245"/>
      <c r="P22" s="1970">
        <v>44972</v>
      </c>
      <c r="Q22" s="23">
        <v>44971</v>
      </c>
    </row>
    <row r="23" spans="2:17" ht="19.7" customHeight="1">
      <c r="B23" s="1903"/>
      <c r="C23" s="105" t="s">
        <v>119</v>
      </c>
      <c r="D23" s="105" t="s">
        <v>119</v>
      </c>
      <c r="E23" s="24" t="s">
        <v>6779</v>
      </c>
      <c r="F23" s="26">
        <v>1</v>
      </c>
      <c r="G23" s="1839">
        <v>11500</v>
      </c>
      <c r="H23" s="93">
        <f t="shared" si="0"/>
        <v>11500</v>
      </c>
      <c r="I23" s="871"/>
      <c r="J23" s="209" t="s">
        <v>3832</v>
      </c>
      <c r="K23" s="1966" t="s">
        <v>6538</v>
      </c>
      <c r="L23" s="1010"/>
      <c r="M23" s="30">
        <v>44951</v>
      </c>
      <c r="N23" s="17"/>
      <c r="O23" s="245"/>
      <c r="P23" s="1970">
        <v>44972</v>
      </c>
      <c r="Q23" s="23">
        <v>44971</v>
      </c>
    </row>
    <row r="24" spans="2:17" ht="19.7" customHeight="1">
      <c r="B24" s="1903"/>
      <c r="C24" s="105" t="s">
        <v>119</v>
      </c>
      <c r="D24" s="105" t="s">
        <v>119</v>
      </c>
      <c r="E24" s="24" t="s">
        <v>3464</v>
      </c>
      <c r="F24" s="26">
        <v>1</v>
      </c>
      <c r="G24" s="1839">
        <v>7000</v>
      </c>
      <c r="H24" s="93">
        <f t="shared" si="0"/>
        <v>7000</v>
      </c>
      <c r="I24" s="871"/>
      <c r="J24" s="209" t="s">
        <v>3465</v>
      </c>
      <c r="K24" s="1966" t="s">
        <v>6538</v>
      </c>
      <c r="L24" s="1010"/>
      <c r="M24" s="30">
        <v>44951</v>
      </c>
      <c r="N24" s="17"/>
      <c r="O24" s="245"/>
      <c r="P24" s="1970">
        <v>44972</v>
      </c>
      <c r="Q24" s="23">
        <v>44971</v>
      </c>
    </row>
    <row r="25" spans="2:17" ht="19.7" customHeight="1">
      <c r="B25" s="1905"/>
      <c r="C25" s="105" t="s">
        <v>119</v>
      </c>
      <c r="D25" s="105" t="s">
        <v>119</v>
      </c>
      <c r="E25" s="24" t="s">
        <v>6780</v>
      </c>
      <c r="F25" s="26">
        <v>1</v>
      </c>
      <c r="G25" s="1839">
        <v>4000</v>
      </c>
      <c r="H25" s="93">
        <f t="shared" si="0"/>
        <v>4000</v>
      </c>
      <c r="I25" s="871"/>
      <c r="J25" s="209" t="s">
        <v>3834</v>
      </c>
      <c r="K25" s="1966" t="s">
        <v>6538</v>
      </c>
      <c r="L25" s="1010"/>
      <c r="M25" s="30">
        <v>44951</v>
      </c>
      <c r="N25" s="17"/>
      <c r="O25" s="245"/>
      <c r="P25" s="1970">
        <v>44972</v>
      </c>
      <c r="Q25" s="23">
        <v>44971</v>
      </c>
    </row>
    <row r="26" spans="2:17" ht="19.7" customHeight="1">
      <c r="B26" s="1971"/>
      <c r="C26" s="566"/>
      <c r="D26" s="566"/>
      <c r="E26" s="129"/>
      <c r="F26" s="779"/>
      <c r="G26" s="1636"/>
      <c r="H26" s="1636"/>
      <c r="I26" s="789"/>
      <c r="J26" s="1638"/>
      <c r="K26" s="1972"/>
      <c r="L26" s="1010"/>
      <c r="M26" s="1015"/>
      <c r="N26" s="566"/>
      <c r="O26" s="245"/>
      <c r="P26" s="1970"/>
      <c r="Q26" s="23"/>
    </row>
    <row r="27" spans="2:17" ht="19.7" customHeight="1">
      <c r="B27" s="1971"/>
      <c r="C27" s="566"/>
      <c r="D27" s="566"/>
      <c r="E27" s="129"/>
      <c r="F27" s="779"/>
      <c r="G27" s="1636"/>
      <c r="H27" s="1636"/>
      <c r="I27" s="789"/>
      <c r="J27" s="1638"/>
      <c r="K27" s="1972"/>
      <c r="L27" s="1010"/>
      <c r="M27" s="1015"/>
      <c r="N27" s="566"/>
      <c r="O27" s="245"/>
      <c r="P27" s="1970"/>
      <c r="Q27" s="23"/>
    </row>
    <row r="28" spans="2:17" ht="19.7" customHeight="1">
      <c r="B28" s="1971"/>
      <c r="C28" s="566"/>
      <c r="D28" s="566"/>
      <c r="E28" s="129"/>
      <c r="F28" s="779"/>
      <c r="G28" s="1636"/>
      <c r="H28" s="1636"/>
      <c r="I28" s="789"/>
      <c r="J28" s="1638"/>
      <c r="K28" s="1972"/>
      <c r="L28" s="1010"/>
      <c r="M28" s="1015"/>
      <c r="N28" s="566"/>
      <c r="O28" s="245"/>
      <c r="P28" s="1970"/>
      <c r="Q28" s="23"/>
    </row>
    <row r="29" spans="2:17" ht="19.7" customHeight="1">
      <c r="B29" s="1971"/>
      <c r="C29" s="566"/>
      <c r="D29" s="566"/>
      <c r="E29" s="129"/>
      <c r="F29" s="779"/>
      <c r="G29" s="1636"/>
      <c r="H29" s="1636"/>
      <c r="I29" s="789"/>
      <c r="J29" s="1638"/>
      <c r="K29" s="1972"/>
      <c r="L29" s="1010"/>
      <c r="M29" s="1015"/>
      <c r="N29" s="566"/>
      <c r="O29" s="245"/>
      <c r="P29" s="1970"/>
      <c r="Q29" s="23"/>
    </row>
    <row r="30" spans="2:17" ht="19.7" customHeight="1">
      <c r="B30" s="1971"/>
      <c r="C30" s="566"/>
      <c r="D30" s="566"/>
      <c r="E30" s="129"/>
      <c r="F30" s="779"/>
      <c r="G30" s="1636"/>
      <c r="H30" s="1636"/>
      <c r="I30" s="789"/>
      <c r="J30" s="1638"/>
      <c r="K30" s="1972"/>
      <c r="L30" s="1010"/>
      <c r="M30" s="1015"/>
      <c r="N30" s="566"/>
      <c r="O30" s="245"/>
      <c r="P30" s="1970"/>
      <c r="Q30" s="23"/>
    </row>
    <row r="31" spans="2:17" ht="19.7" customHeight="1">
      <c r="B31" s="1971"/>
      <c r="C31" s="566"/>
      <c r="D31" s="566"/>
      <c r="E31" s="129"/>
      <c r="F31" s="779"/>
      <c r="G31" s="1636"/>
      <c r="H31" s="1636"/>
      <c r="I31" s="789"/>
      <c r="J31" s="1638"/>
      <c r="K31" s="1972"/>
      <c r="L31" s="1010"/>
      <c r="M31" s="1015"/>
      <c r="N31" s="566"/>
      <c r="O31" s="245"/>
      <c r="P31" s="1970"/>
      <c r="Q31" s="23"/>
    </row>
    <row r="32" spans="2:17" ht="19.7" customHeight="1">
      <c r="B32" s="1971"/>
      <c r="C32" s="566"/>
      <c r="D32" s="566"/>
      <c r="E32" s="129"/>
      <c r="F32" s="779"/>
      <c r="G32" s="1636"/>
      <c r="H32" s="1636"/>
      <c r="I32" s="789"/>
      <c r="J32" s="1638"/>
      <c r="K32" s="1972"/>
      <c r="L32" s="1010"/>
      <c r="M32" s="1015"/>
      <c r="N32" s="566"/>
      <c r="O32" s="245"/>
      <c r="P32" s="1970"/>
      <c r="Q32" s="23"/>
    </row>
    <row r="33" spans="2:17" ht="19.7" customHeight="1">
      <c r="B33" s="1971"/>
      <c r="C33" s="566"/>
      <c r="D33" s="566"/>
      <c r="E33" s="129"/>
      <c r="F33" s="779"/>
      <c r="G33" s="1636"/>
      <c r="H33" s="1636"/>
      <c r="I33" s="789"/>
      <c r="J33" s="1638"/>
      <c r="K33" s="1972"/>
      <c r="L33" s="1010"/>
      <c r="M33" s="1015"/>
      <c r="N33" s="566"/>
      <c r="O33" s="245"/>
      <c r="P33" s="1970"/>
      <c r="Q33" s="23"/>
    </row>
    <row r="34" spans="2:17" ht="19.7" customHeight="1">
      <c r="B34" s="1971"/>
      <c r="C34" s="566"/>
      <c r="D34" s="566"/>
      <c r="E34" s="129"/>
      <c r="F34" s="779"/>
      <c r="G34" s="1636"/>
      <c r="H34" s="1636"/>
      <c r="I34" s="789"/>
      <c r="J34" s="1638"/>
      <c r="K34" s="1972"/>
      <c r="L34" s="1010"/>
      <c r="M34" s="1015"/>
      <c r="N34" s="566"/>
      <c r="O34" s="245"/>
      <c r="P34" s="1970"/>
      <c r="Q34" s="23"/>
    </row>
    <row r="35" spans="2:17" ht="19.7" customHeight="1">
      <c r="B35" s="1971"/>
      <c r="C35" s="566"/>
      <c r="D35" s="566"/>
      <c r="E35" s="129"/>
      <c r="F35" s="779"/>
      <c r="G35" s="1636"/>
      <c r="H35" s="1636"/>
      <c r="I35" s="789"/>
      <c r="J35" s="1638"/>
      <c r="K35" s="1972"/>
      <c r="L35" s="1010"/>
      <c r="M35" s="1015"/>
      <c r="N35" s="566"/>
      <c r="O35" s="245"/>
      <c r="P35" s="1970"/>
      <c r="Q35" s="23"/>
    </row>
    <row r="36" spans="2:17" ht="19.7" customHeight="1">
      <c r="B36" s="1971"/>
      <c r="C36" s="566"/>
      <c r="D36" s="566"/>
      <c r="E36" s="129"/>
      <c r="F36" s="779"/>
      <c r="G36" s="1636"/>
      <c r="H36" s="1636"/>
      <c r="I36" s="789"/>
      <c r="J36" s="1638"/>
      <c r="K36" s="1972"/>
      <c r="L36" s="1010"/>
      <c r="M36" s="1015"/>
      <c r="N36" s="566"/>
      <c r="O36" s="245"/>
      <c r="P36" s="1970"/>
      <c r="Q36" s="23"/>
    </row>
    <row r="37" spans="2:17" ht="19.7" customHeight="1">
      <c r="B37" s="1971"/>
      <c r="C37" s="566"/>
      <c r="D37" s="566"/>
      <c r="E37" s="129"/>
      <c r="F37" s="779"/>
      <c r="G37" s="1636"/>
      <c r="H37" s="1636"/>
      <c r="I37" s="789"/>
      <c r="J37" s="1638"/>
      <c r="K37" s="1972"/>
      <c r="L37" s="1010"/>
      <c r="M37" s="1015"/>
      <c r="N37" s="566"/>
      <c r="O37" s="245"/>
      <c r="P37" s="1970"/>
      <c r="Q37" s="23"/>
    </row>
    <row r="38" spans="2:17" ht="19.7" customHeight="1">
      <c r="B38" s="1971"/>
      <c r="C38" s="566"/>
      <c r="D38" s="566"/>
      <c r="E38" s="129"/>
      <c r="F38" s="779"/>
      <c r="G38" s="1636"/>
      <c r="H38" s="1636"/>
      <c r="I38" s="789"/>
      <c r="J38" s="1638"/>
      <c r="K38" s="1972"/>
      <c r="L38" s="1010"/>
      <c r="M38" s="1015"/>
      <c r="N38" s="566"/>
      <c r="O38" s="245"/>
      <c r="P38" s="1970"/>
      <c r="Q38" s="23"/>
    </row>
    <row r="39" spans="2:17" ht="19.7" customHeight="1">
      <c r="B39" s="1971"/>
      <c r="C39" s="566"/>
      <c r="D39" s="566"/>
      <c r="E39" s="129"/>
      <c r="F39" s="779"/>
      <c r="G39" s="1636"/>
      <c r="H39" s="1636"/>
      <c r="I39" s="789"/>
      <c r="J39" s="1638"/>
      <c r="K39" s="1972"/>
      <c r="L39" s="1010"/>
      <c r="M39" s="1015"/>
      <c r="N39" s="566"/>
      <c r="O39" s="245"/>
      <c r="P39" s="1970"/>
      <c r="Q39" s="23"/>
    </row>
    <row r="40" spans="2:17" ht="19.7" customHeight="1">
      <c r="B40" s="1971"/>
      <c r="C40" s="566"/>
      <c r="D40" s="566"/>
      <c r="E40" s="129"/>
      <c r="F40" s="779"/>
      <c r="G40" s="1636"/>
      <c r="H40" s="1636"/>
      <c r="I40" s="789"/>
      <c r="J40" s="1638"/>
      <c r="K40" s="1972"/>
      <c r="L40" s="1010"/>
      <c r="M40" s="1015"/>
      <c r="N40" s="566"/>
      <c r="O40" s="245"/>
      <c r="P40" s="1970"/>
      <c r="Q40" s="23"/>
    </row>
    <row r="41" spans="2:17" ht="19.7" customHeight="1">
      <c r="B41" s="1971"/>
      <c r="C41" s="566"/>
      <c r="D41" s="566"/>
      <c r="E41" s="129"/>
      <c r="F41" s="779"/>
      <c r="G41" s="1636"/>
      <c r="H41" s="1636"/>
      <c r="I41" s="789"/>
      <c r="J41" s="1638"/>
      <c r="K41" s="1972"/>
      <c r="L41" s="1010"/>
      <c r="M41" s="1015"/>
      <c r="N41" s="566"/>
      <c r="O41" s="245"/>
      <c r="P41" s="1970"/>
      <c r="Q41" s="23"/>
    </row>
    <row r="42" spans="2:17" ht="19.7" customHeight="1">
      <c r="B42" s="1971"/>
      <c r="C42" s="566"/>
      <c r="D42" s="566"/>
      <c r="E42" s="129"/>
      <c r="F42" s="779"/>
      <c r="G42" s="1636"/>
      <c r="H42" s="1636"/>
      <c r="I42" s="789"/>
      <c r="J42" s="1638"/>
      <c r="K42" s="1972"/>
      <c r="L42" s="1010"/>
      <c r="M42" s="1015"/>
      <c r="N42" s="566"/>
      <c r="O42" s="245"/>
      <c r="P42" s="1970"/>
      <c r="Q42" s="23"/>
    </row>
    <row r="43" spans="2:17" ht="19.7" customHeight="1">
      <c r="B43" s="1971"/>
      <c r="C43" s="566"/>
      <c r="D43" s="566"/>
      <c r="E43" s="129"/>
      <c r="F43" s="779"/>
      <c r="G43" s="1636"/>
      <c r="H43" s="1636"/>
      <c r="I43" s="789"/>
      <c r="J43" s="1638"/>
      <c r="K43" s="1972"/>
      <c r="L43" s="1010"/>
      <c r="M43" s="1015"/>
      <c r="N43" s="566"/>
      <c r="O43" s="245"/>
      <c r="P43" s="1970"/>
      <c r="Q43" s="23"/>
    </row>
    <row r="44" spans="2:17" ht="19.7" customHeight="1">
      <c r="B44" s="566"/>
      <c r="C44" s="1010"/>
      <c r="D44" s="1010"/>
      <c r="E44" s="129"/>
      <c r="F44" s="1010"/>
      <c r="G44" s="129"/>
      <c r="H44" s="1636">
        <f>F44*G44</f>
        <v>0</v>
      </c>
      <c r="I44" s="1013"/>
      <c r="J44" s="1010"/>
      <c r="K44" s="1010"/>
      <c r="L44" s="1010"/>
      <c r="M44" s="1015"/>
      <c r="N44" s="566"/>
      <c r="O44" s="1010"/>
      <c r="P44" s="30"/>
      <c r="Q44" s="23"/>
    </row>
    <row r="45" spans="2:17" ht="18" customHeight="1"/>
    <row r="46" spans="2:17" ht="18" customHeight="1"/>
    <row r="47" spans="2:17" ht="18" customHeight="1"/>
    <row r="48" spans="2:17" ht="18" customHeight="1"/>
    <row r="49" ht="18" customHeight="1"/>
    <row r="50" ht="18" customHeight="1"/>
    <row r="51" ht="18" customHeight="1"/>
  </sheetData>
  <autoFilter ref="B8:O8" xr:uid="{DDA8F034-0449-4437-ABFA-0A26F393D669}"/>
  <mergeCells count="7">
    <mergeCell ref="B9:B25"/>
    <mergeCell ref="B2:D2"/>
    <mergeCell ref="G2:I2"/>
    <mergeCell ref="B3:D3"/>
    <mergeCell ref="B4:D4"/>
    <mergeCell ref="B5:D5"/>
    <mergeCell ref="B6:D6"/>
  </mergeCells>
  <phoneticPr fontId="3"/>
  <dataValidations count="1">
    <dataValidation imeMode="hiragana" allowBlank="1" showInputMessage="1" showErrorMessage="1" sqref="J9:J10 JF9:JF10 TB9:TB10 ACX9:ACX10 AMT9:AMT10 AWP9:AWP10 BGL9:BGL10 BQH9:BQH10 CAD9:CAD10 CJZ9:CJZ10 CTV9:CTV10 DDR9:DDR10 DNN9:DNN10 DXJ9:DXJ10 EHF9:EHF10 ERB9:ERB10 FAX9:FAX10 FKT9:FKT10 FUP9:FUP10 GEL9:GEL10 GOH9:GOH10 GYD9:GYD10 HHZ9:HHZ10 HRV9:HRV10 IBR9:IBR10 ILN9:ILN10 IVJ9:IVJ10 JFF9:JFF10 JPB9:JPB10 JYX9:JYX10 KIT9:KIT10 KSP9:KSP10 LCL9:LCL10 LMH9:LMH10 LWD9:LWD10 MFZ9:MFZ10 MPV9:MPV10 MZR9:MZR10 NJN9:NJN10 NTJ9:NTJ10 ODF9:ODF10 ONB9:ONB10 OWX9:OWX10 PGT9:PGT10 PQP9:PQP10 QAL9:QAL10 QKH9:QKH10 QUD9:QUD10 RDZ9:RDZ10 RNV9:RNV10 RXR9:RXR10 SHN9:SHN10 SRJ9:SRJ10 TBF9:TBF10 TLB9:TLB10 TUX9:TUX10 UET9:UET10 UOP9:UOP10 UYL9:UYL10 VIH9:VIH10 VSD9:VSD10 WBZ9:WBZ10 WLV9:WLV10 WVR9:WVR10 J65545:J65546 JF65545:JF65546 TB65545:TB65546 ACX65545:ACX65546 AMT65545:AMT65546 AWP65545:AWP65546 BGL65545:BGL65546 BQH65545:BQH65546 CAD65545:CAD65546 CJZ65545:CJZ65546 CTV65545:CTV65546 DDR65545:DDR65546 DNN65545:DNN65546 DXJ65545:DXJ65546 EHF65545:EHF65546 ERB65545:ERB65546 FAX65545:FAX65546 FKT65545:FKT65546 FUP65545:FUP65546 GEL65545:GEL65546 GOH65545:GOH65546 GYD65545:GYD65546 HHZ65545:HHZ65546 HRV65545:HRV65546 IBR65545:IBR65546 ILN65545:ILN65546 IVJ65545:IVJ65546 JFF65545:JFF65546 JPB65545:JPB65546 JYX65545:JYX65546 KIT65545:KIT65546 KSP65545:KSP65546 LCL65545:LCL65546 LMH65545:LMH65546 LWD65545:LWD65546 MFZ65545:MFZ65546 MPV65545:MPV65546 MZR65545:MZR65546 NJN65545:NJN65546 NTJ65545:NTJ65546 ODF65545:ODF65546 ONB65545:ONB65546 OWX65545:OWX65546 PGT65545:PGT65546 PQP65545:PQP65546 QAL65545:QAL65546 QKH65545:QKH65546 QUD65545:QUD65546 RDZ65545:RDZ65546 RNV65545:RNV65546 RXR65545:RXR65546 SHN65545:SHN65546 SRJ65545:SRJ65546 TBF65545:TBF65546 TLB65545:TLB65546 TUX65545:TUX65546 UET65545:UET65546 UOP65545:UOP65546 UYL65545:UYL65546 VIH65545:VIH65546 VSD65545:VSD65546 WBZ65545:WBZ65546 WLV65545:WLV65546 WVR65545:WVR65546 J131081:J131082 JF131081:JF131082 TB131081:TB131082 ACX131081:ACX131082 AMT131081:AMT131082 AWP131081:AWP131082 BGL131081:BGL131082 BQH131081:BQH131082 CAD131081:CAD131082 CJZ131081:CJZ131082 CTV131081:CTV131082 DDR131081:DDR131082 DNN131081:DNN131082 DXJ131081:DXJ131082 EHF131081:EHF131082 ERB131081:ERB131082 FAX131081:FAX131082 FKT131081:FKT131082 FUP131081:FUP131082 GEL131081:GEL131082 GOH131081:GOH131082 GYD131081:GYD131082 HHZ131081:HHZ131082 HRV131081:HRV131082 IBR131081:IBR131082 ILN131081:ILN131082 IVJ131081:IVJ131082 JFF131081:JFF131082 JPB131081:JPB131082 JYX131081:JYX131082 KIT131081:KIT131082 KSP131081:KSP131082 LCL131081:LCL131082 LMH131081:LMH131082 LWD131081:LWD131082 MFZ131081:MFZ131082 MPV131081:MPV131082 MZR131081:MZR131082 NJN131081:NJN131082 NTJ131081:NTJ131082 ODF131081:ODF131082 ONB131081:ONB131082 OWX131081:OWX131082 PGT131081:PGT131082 PQP131081:PQP131082 QAL131081:QAL131082 QKH131081:QKH131082 QUD131081:QUD131082 RDZ131081:RDZ131082 RNV131081:RNV131082 RXR131081:RXR131082 SHN131081:SHN131082 SRJ131081:SRJ131082 TBF131081:TBF131082 TLB131081:TLB131082 TUX131081:TUX131082 UET131081:UET131082 UOP131081:UOP131082 UYL131081:UYL131082 VIH131081:VIH131082 VSD131081:VSD131082 WBZ131081:WBZ131082 WLV131081:WLV131082 WVR131081:WVR131082 J196617:J196618 JF196617:JF196618 TB196617:TB196618 ACX196617:ACX196618 AMT196617:AMT196618 AWP196617:AWP196618 BGL196617:BGL196618 BQH196617:BQH196618 CAD196617:CAD196618 CJZ196617:CJZ196618 CTV196617:CTV196618 DDR196617:DDR196618 DNN196617:DNN196618 DXJ196617:DXJ196618 EHF196617:EHF196618 ERB196617:ERB196618 FAX196617:FAX196618 FKT196617:FKT196618 FUP196617:FUP196618 GEL196617:GEL196618 GOH196617:GOH196618 GYD196617:GYD196618 HHZ196617:HHZ196618 HRV196617:HRV196618 IBR196617:IBR196618 ILN196617:ILN196618 IVJ196617:IVJ196618 JFF196617:JFF196618 JPB196617:JPB196618 JYX196617:JYX196618 KIT196617:KIT196618 KSP196617:KSP196618 LCL196617:LCL196618 LMH196617:LMH196618 LWD196617:LWD196618 MFZ196617:MFZ196618 MPV196617:MPV196618 MZR196617:MZR196618 NJN196617:NJN196618 NTJ196617:NTJ196618 ODF196617:ODF196618 ONB196617:ONB196618 OWX196617:OWX196618 PGT196617:PGT196618 PQP196617:PQP196618 QAL196617:QAL196618 QKH196617:QKH196618 QUD196617:QUD196618 RDZ196617:RDZ196618 RNV196617:RNV196618 RXR196617:RXR196618 SHN196617:SHN196618 SRJ196617:SRJ196618 TBF196617:TBF196618 TLB196617:TLB196618 TUX196617:TUX196618 UET196617:UET196618 UOP196617:UOP196618 UYL196617:UYL196618 VIH196617:VIH196618 VSD196617:VSD196618 WBZ196617:WBZ196618 WLV196617:WLV196618 WVR196617:WVR196618 J262153:J262154 JF262153:JF262154 TB262153:TB262154 ACX262153:ACX262154 AMT262153:AMT262154 AWP262153:AWP262154 BGL262153:BGL262154 BQH262153:BQH262154 CAD262153:CAD262154 CJZ262153:CJZ262154 CTV262153:CTV262154 DDR262153:DDR262154 DNN262153:DNN262154 DXJ262153:DXJ262154 EHF262153:EHF262154 ERB262153:ERB262154 FAX262153:FAX262154 FKT262153:FKT262154 FUP262153:FUP262154 GEL262153:GEL262154 GOH262153:GOH262154 GYD262153:GYD262154 HHZ262153:HHZ262154 HRV262153:HRV262154 IBR262153:IBR262154 ILN262153:ILN262154 IVJ262153:IVJ262154 JFF262153:JFF262154 JPB262153:JPB262154 JYX262153:JYX262154 KIT262153:KIT262154 KSP262153:KSP262154 LCL262153:LCL262154 LMH262153:LMH262154 LWD262153:LWD262154 MFZ262153:MFZ262154 MPV262153:MPV262154 MZR262153:MZR262154 NJN262153:NJN262154 NTJ262153:NTJ262154 ODF262153:ODF262154 ONB262153:ONB262154 OWX262153:OWX262154 PGT262153:PGT262154 PQP262153:PQP262154 QAL262153:QAL262154 QKH262153:QKH262154 QUD262153:QUD262154 RDZ262153:RDZ262154 RNV262153:RNV262154 RXR262153:RXR262154 SHN262153:SHN262154 SRJ262153:SRJ262154 TBF262153:TBF262154 TLB262153:TLB262154 TUX262153:TUX262154 UET262153:UET262154 UOP262153:UOP262154 UYL262153:UYL262154 VIH262153:VIH262154 VSD262153:VSD262154 WBZ262153:WBZ262154 WLV262153:WLV262154 WVR262153:WVR262154 J327689:J327690 JF327689:JF327690 TB327689:TB327690 ACX327689:ACX327690 AMT327689:AMT327690 AWP327689:AWP327690 BGL327689:BGL327690 BQH327689:BQH327690 CAD327689:CAD327690 CJZ327689:CJZ327690 CTV327689:CTV327690 DDR327689:DDR327690 DNN327689:DNN327690 DXJ327689:DXJ327690 EHF327689:EHF327690 ERB327689:ERB327690 FAX327689:FAX327690 FKT327689:FKT327690 FUP327689:FUP327690 GEL327689:GEL327690 GOH327689:GOH327690 GYD327689:GYD327690 HHZ327689:HHZ327690 HRV327689:HRV327690 IBR327689:IBR327690 ILN327689:ILN327690 IVJ327689:IVJ327690 JFF327689:JFF327690 JPB327689:JPB327690 JYX327689:JYX327690 KIT327689:KIT327690 KSP327689:KSP327690 LCL327689:LCL327690 LMH327689:LMH327690 LWD327689:LWD327690 MFZ327689:MFZ327690 MPV327689:MPV327690 MZR327689:MZR327690 NJN327689:NJN327690 NTJ327689:NTJ327690 ODF327689:ODF327690 ONB327689:ONB327690 OWX327689:OWX327690 PGT327689:PGT327690 PQP327689:PQP327690 QAL327689:QAL327690 QKH327689:QKH327690 QUD327689:QUD327690 RDZ327689:RDZ327690 RNV327689:RNV327690 RXR327689:RXR327690 SHN327689:SHN327690 SRJ327689:SRJ327690 TBF327689:TBF327690 TLB327689:TLB327690 TUX327689:TUX327690 UET327689:UET327690 UOP327689:UOP327690 UYL327689:UYL327690 VIH327689:VIH327690 VSD327689:VSD327690 WBZ327689:WBZ327690 WLV327689:WLV327690 WVR327689:WVR327690 J393225:J393226 JF393225:JF393226 TB393225:TB393226 ACX393225:ACX393226 AMT393225:AMT393226 AWP393225:AWP393226 BGL393225:BGL393226 BQH393225:BQH393226 CAD393225:CAD393226 CJZ393225:CJZ393226 CTV393225:CTV393226 DDR393225:DDR393226 DNN393225:DNN393226 DXJ393225:DXJ393226 EHF393225:EHF393226 ERB393225:ERB393226 FAX393225:FAX393226 FKT393225:FKT393226 FUP393225:FUP393226 GEL393225:GEL393226 GOH393225:GOH393226 GYD393225:GYD393226 HHZ393225:HHZ393226 HRV393225:HRV393226 IBR393225:IBR393226 ILN393225:ILN393226 IVJ393225:IVJ393226 JFF393225:JFF393226 JPB393225:JPB393226 JYX393225:JYX393226 KIT393225:KIT393226 KSP393225:KSP393226 LCL393225:LCL393226 LMH393225:LMH393226 LWD393225:LWD393226 MFZ393225:MFZ393226 MPV393225:MPV393226 MZR393225:MZR393226 NJN393225:NJN393226 NTJ393225:NTJ393226 ODF393225:ODF393226 ONB393225:ONB393226 OWX393225:OWX393226 PGT393225:PGT393226 PQP393225:PQP393226 QAL393225:QAL393226 QKH393225:QKH393226 QUD393225:QUD393226 RDZ393225:RDZ393226 RNV393225:RNV393226 RXR393225:RXR393226 SHN393225:SHN393226 SRJ393225:SRJ393226 TBF393225:TBF393226 TLB393225:TLB393226 TUX393225:TUX393226 UET393225:UET393226 UOP393225:UOP393226 UYL393225:UYL393226 VIH393225:VIH393226 VSD393225:VSD393226 WBZ393225:WBZ393226 WLV393225:WLV393226 WVR393225:WVR393226 J458761:J458762 JF458761:JF458762 TB458761:TB458762 ACX458761:ACX458762 AMT458761:AMT458762 AWP458761:AWP458762 BGL458761:BGL458762 BQH458761:BQH458762 CAD458761:CAD458762 CJZ458761:CJZ458762 CTV458761:CTV458762 DDR458761:DDR458762 DNN458761:DNN458762 DXJ458761:DXJ458762 EHF458761:EHF458762 ERB458761:ERB458762 FAX458761:FAX458762 FKT458761:FKT458762 FUP458761:FUP458762 GEL458761:GEL458762 GOH458761:GOH458762 GYD458761:GYD458762 HHZ458761:HHZ458762 HRV458761:HRV458762 IBR458761:IBR458762 ILN458761:ILN458762 IVJ458761:IVJ458762 JFF458761:JFF458762 JPB458761:JPB458762 JYX458761:JYX458762 KIT458761:KIT458762 KSP458761:KSP458762 LCL458761:LCL458762 LMH458761:LMH458762 LWD458761:LWD458762 MFZ458761:MFZ458762 MPV458761:MPV458762 MZR458761:MZR458762 NJN458761:NJN458762 NTJ458761:NTJ458762 ODF458761:ODF458762 ONB458761:ONB458762 OWX458761:OWX458762 PGT458761:PGT458762 PQP458761:PQP458762 QAL458761:QAL458762 QKH458761:QKH458762 QUD458761:QUD458762 RDZ458761:RDZ458762 RNV458761:RNV458762 RXR458761:RXR458762 SHN458761:SHN458762 SRJ458761:SRJ458762 TBF458761:TBF458762 TLB458761:TLB458762 TUX458761:TUX458762 UET458761:UET458762 UOP458761:UOP458762 UYL458761:UYL458762 VIH458761:VIH458762 VSD458761:VSD458762 WBZ458761:WBZ458762 WLV458761:WLV458762 WVR458761:WVR458762 J524297:J524298 JF524297:JF524298 TB524297:TB524298 ACX524297:ACX524298 AMT524297:AMT524298 AWP524297:AWP524298 BGL524297:BGL524298 BQH524297:BQH524298 CAD524297:CAD524298 CJZ524297:CJZ524298 CTV524297:CTV524298 DDR524297:DDR524298 DNN524297:DNN524298 DXJ524297:DXJ524298 EHF524297:EHF524298 ERB524297:ERB524298 FAX524297:FAX524298 FKT524297:FKT524298 FUP524297:FUP524298 GEL524297:GEL524298 GOH524297:GOH524298 GYD524297:GYD524298 HHZ524297:HHZ524298 HRV524297:HRV524298 IBR524297:IBR524298 ILN524297:ILN524298 IVJ524297:IVJ524298 JFF524297:JFF524298 JPB524297:JPB524298 JYX524297:JYX524298 KIT524297:KIT524298 KSP524297:KSP524298 LCL524297:LCL524298 LMH524297:LMH524298 LWD524297:LWD524298 MFZ524297:MFZ524298 MPV524297:MPV524298 MZR524297:MZR524298 NJN524297:NJN524298 NTJ524297:NTJ524298 ODF524297:ODF524298 ONB524297:ONB524298 OWX524297:OWX524298 PGT524297:PGT524298 PQP524297:PQP524298 QAL524297:QAL524298 QKH524297:QKH524298 QUD524297:QUD524298 RDZ524297:RDZ524298 RNV524297:RNV524298 RXR524297:RXR524298 SHN524297:SHN524298 SRJ524297:SRJ524298 TBF524297:TBF524298 TLB524297:TLB524298 TUX524297:TUX524298 UET524297:UET524298 UOP524297:UOP524298 UYL524297:UYL524298 VIH524297:VIH524298 VSD524297:VSD524298 WBZ524297:WBZ524298 WLV524297:WLV524298 WVR524297:WVR524298 J589833:J589834 JF589833:JF589834 TB589833:TB589834 ACX589833:ACX589834 AMT589833:AMT589834 AWP589833:AWP589834 BGL589833:BGL589834 BQH589833:BQH589834 CAD589833:CAD589834 CJZ589833:CJZ589834 CTV589833:CTV589834 DDR589833:DDR589834 DNN589833:DNN589834 DXJ589833:DXJ589834 EHF589833:EHF589834 ERB589833:ERB589834 FAX589833:FAX589834 FKT589833:FKT589834 FUP589833:FUP589834 GEL589833:GEL589834 GOH589833:GOH589834 GYD589833:GYD589834 HHZ589833:HHZ589834 HRV589833:HRV589834 IBR589833:IBR589834 ILN589833:ILN589834 IVJ589833:IVJ589834 JFF589833:JFF589834 JPB589833:JPB589834 JYX589833:JYX589834 KIT589833:KIT589834 KSP589833:KSP589834 LCL589833:LCL589834 LMH589833:LMH589834 LWD589833:LWD589834 MFZ589833:MFZ589834 MPV589833:MPV589834 MZR589833:MZR589834 NJN589833:NJN589834 NTJ589833:NTJ589834 ODF589833:ODF589834 ONB589833:ONB589834 OWX589833:OWX589834 PGT589833:PGT589834 PQP589833:PQP589834 QAL589833:QAL589834 QKH589833:QKH589834 QUD589833:QUD589834 RDZ589833:RDZ589834 RNV589833:RNV589834 RXR589833:RXR589834 SHN589833:SHN589834 SRJ589833:SRJ589834 TBF589833:TBF589834 TLB589833:TLB589834 TUX589833:TUX589834 UET589833:UET589834 UOP589833:UOP589834 UYL589833:UYL589834 VIH589833:VIH589834 VSD589833:VSD589834 WBZ589833:WBZ589834 WLV589833:WLV589834 WVR589833:WVR589834 J655369:J655370 JF655369:JF655370 TB655369:TB655370 ACX655369:ACX655370 AMT655369:AMT655370 AWP655369:AWP655370 BGL655369:BGL655370 BQH655369:BQH655370 CAD655369:CAD655370 CJZ655369:CJZ655370 CTV655369:CTV655370 DDR655369:DDR655370 DNN655369:DNN655370 DXJ655369:DXJ655370 EHF655369:EHF655370 ERB655369:ERB655370 FAX655369:FAX655370 FKT655369:FKT655370 FUP655369:FUP655370 GEL655369:GEL655370 GOH655369:GOH655370 GYD655369:GYD655370 HHZ655369:HHZ655370 HRV655369:HRV655370 IBR655369:IBR655370 ILN655369:ILN655370 IVJ655369:IVJ655370 JFF655369:JFF655370 JPB655369:JPB655370 JYX655369:JYX655370 KIT655369:KIT655370 KSP655369:KSP655370 LCL655369:LCL655370 LMH655369:LMH655370 LWD655369:LWD655370 MFZ655369:MFZ655370 MPV655369:MPV655370 MZR655369:MZR655370 NJN655369:NJN655370 NTJ655369:NTJ655370 ODF655369:ODF655370 ONB655369:ONB655370 OWX655369:OWX655370 PGT655369:PGT655370 PQP655369:PQP655370 QAL655369:QAL655370 QKH655369:QKH655370 QUD655369:QUD655370 RDZ655369:RDZ655370 RNV655369:RNV655370 RXR655369:RXR655370 SHN655369:SHN655370 SRJ655369:SRJ655370 TBF655369:TBF655370 TLB655369:TLB655370 TUX655369:TUX655370 UET655369:UET655370 UOP655369:UOP655370 UYL655369:UYL655370 VIH655369:VIH655370 VSD655369:VSD655370 WBZ655369:WBZ655370 WLV655369:WLV655370 WVR655369:WVR655370 J720905:J720906 JF720905:JF720906 TB720905:TB720906 ACX720905:ACX720906 AMT720905:AMT720906 AWP720905:AWP720906 BGL720905:BGL720906 BQH720905:BQH720906 CAD720905:CAD720906 CJZ720905:CJZ720906 CTV720905:CTV720906 DDR720905:DDR720906 DNN720905:DNN720906 DXJ720905:DXJ720906 EHF720905:EHF720906 ERB720905:ERB720906 FAX720905:FAX720906 FKT720905:FKT720906 FUP720905:FUP720906 GEL720905:GEL720906 GOH720905:GOH720906 GYD720905:GYD720906 HHZ720905:HHZ720906 HRV720905:HRV720906 IBR720905:IBR720906 ILN720905:ILN720906 IVJ720905:IVJ720906 JFF720905:JFF720906 JPB720905:JPB720906 JYX720905:JYX720906 KIT720905:KIT720906 KSP720905:KSP720906 LCL720905:LCL720906 LMH720905:LMH720906 LWD720905:LWD720906 MFZ720905:MFZ720906 MPV720905:MPV720906 MZR720905:MZR720906 NJN720905:NJN720906 NTJ720905:NTJ720906 ODF720905:ODF720906 ONB720905:ONB720906 OWX720905:OWX720906 PGT720905:PGT720906 PQP720905:PQP720906 QAL720905:QAL720906 QKH720905:QKH720906 QUD720905:QUD720906 RDZ720905:RDZ720906 RNV720905:RNV720906 RXR720905:RXR720906 SHN720905:SHN720906 SRJ720905:SRJ720906 TBF720905:TBF720906 TLB720905:TLB720906 TUX720905:TUX720906 UET720905:UET720906 UOP720905:UOP720906 UYL720905:UYL720906 VIH720905:VIH720906 VSD720905:VSD720906 WBZ720905:WBZ720906 WLV720905:WLV720906 WVR720905:WVR720906 J786441:J786442 JF786441:JF786442 TB786441:TB786442 ACX786441:ACX786442 AMT786441:AMT786442 AWP786441:AWP786442 BGL786441:BGL786442 BQH786441:BQH786442 CAD786441:CAD786442 CJZ786441:CJZ786442 CTV786441:CTV786442 DDR786441:DDR786442 DNN786441:DNN786442 DXJ786441:DXJ786442 EHF786441:EHF786442 ERB786441:ERB786442 FAX786441:FAX786442 FKT786441:FKT786442 FUP786441:FUP786442 GEL786441:GEL786442 GOH786441:GOH786442 GYD786441:GYD786442 HHZ786441:HHZ786442 HRV786441:HRV786442 IBR786441:IBR786442 ILN786441:ILN786442 IVJ786441:IVJ786442 JFF786441:JFF786442 JPB786441:JPB786442 JYX786441:JYX786442 KIT786441:KIT786442 KSP786441:KSP786442 LCL786441:LCL786442 LMH786441:LMH786442 LWD786441:LWD786442 MFZ786441:MFZ786442 MPV786441:MPV786442 MZR786441:MZR786442 NJN786441:NJN786442 NTJ786441:NTJ786442 ODF786441:ODF786442 ONB786441:ONB786442 OWX786441:OWX786442 PGT786441:PGT786442 PQP786441:PQP786442 QAL786441:QAL786442 QKH786441:QKH786442 QUD786441:QUD786442 RDZ786441:RDZ786442 RNV786441:RNV786442 RXR786441:RXR786442 SHN786441:SHN786442 SRJ786441:SRJ786442 TBF786441:TBF786442 TLB786441:TLB786442 TUX786441:TUX786442 UET786441:UET786442 UOP786441:UOP786442 UYL786441:UYL786442 VIH786441:VIH786442 VSD786441:VSD786442 WBZ786441:WBZ786442 WLV786441:WLV786442 WVR786441:WVR786442 J851977:J851978 JF851977:JF851978 TB851977:TB851978 ACX851977:ACX851978 AMT851977:AMT851978 AWP851977:AWP851978 BGL851977:BGL851978 BQH851977:BQH851978 CAD851977:CAD851978 CJZ851977:CJZ851978 CTV851977:CTV851978 DDR851977:DDR851978 DNN851977:DNN851978 DXJ851977:DXJ851978 EHF851977:EHF851978 ERB851977:ERB851978 FAX851977:FAX851978 FKT851977:FKT851978 FUP851977:FUP851978 GEL851977:GEL851978 GOH851977:GOH851978 GYD851977:GYD851978 HHZ851977:HHZ851978 HRV851977:HRV851978 IBR851977:IBR851978 ILN851977:ILN851978 IVJ851977:IVJ851978 JFF851977:JFF851978 JPB851977:JPB851978 JYX851977:JYX851978 KIT851977:KIT851978 KSP851977:KSP851978 LCL851977:LCL851978 LMH851977:LMH851978 LWD851977:LWD851978 MFZ851977:MFZ851978 MPV851977:MPV851978 MZR851977:MZR851978 NJN851977:NJN851978 NTJ851977:NTJ851978 ODF851977:ODF851978 ONB851977:ONB851978 OWX851977:OWX851978 PGT851977:PGT851978 PQP851977:PQP851978 QAL851977:QAL851978 QKH851977:QKH851978 QUD851977:QUD851978 RDZ851977:RDZ851978 RNV851977:RNV851978 RXR851977:RXR851978 SHN851977:SHN851978 SRJ851977:SRJ851978 TBF851977:TBF851978 TLB851977:TLB851978 TUX851977:TUX851978 UET851977:UET851978 UOP851977:UOP851978 UYL851977:UYL851978 VIH851977:VIH851978 VSD851977:VSD851978 WBZ851977:WBZ851978 WLV851977:WLV851978 WVR851977:WVR851978 J917513:J917514 JF917513:JF917514 TB917513:TB917514 ACX917513:ACX917514 AMT917513:AMT917514 AWP917513:AWP917514 BGL917513:BGL917514 BQH917513:BQH917514 CAD917513:CAD917514 CJZ917513:CJZ917514 CTV917513:CTV917514 DDR917513:DDR917514 DNN917513:DNN917514 DXJ917513:DXJ917514 EHF917513:EHF917514 ERB917513:ERB917514 FAX917513:FAX917514 FKT917513:FKT917514 FUP917513:FUP917514 GEL917513:GEL917514 GOH917513:GOH917514 GYD917513:GYD917514 HHZ917513:HHZ917514 HRV917513:HRV917514 IBR917513:IBR917514 ILN917513:ILN917514 IVJ917513:IVJ917514 JFF917513:JFF917514 JPB917513:JPB917514 JYX917513:JYX917514 KIT917513:KIT917514 KSP917513:KSP917514 LCL917513:LCL917514 LMH917513:LMH917514 LWD917513:LWD917514 MFZ917513:MFZ917514 MPV917513:MPV917514 MZR917513:MZR917514 NJN917513:NJN917514 NTJ917513:NTJ917514 ODF917513:ODF917514 ONB917513:ONB917514 OWX917513:OWX917514 PGT917513:PGT917514 PQP917513:PQP917514 QAL917513:QAL917514 QKH917513:QKH917514 QUD917513:QUD917514 RDZ917513:RDZ917514 RNV917513:RNV917514 RXR917513:RXR917514 SHN917513:SHN917514 SRJ917513:SRJ917514 TBF917513:TBF917514 TLB917513:TLB917514 TUX917513:TUX917514 UET917513:UET917514 UOP917513:UOP917514 UYL917513:UYL917514 VIH917513:VIH917514 VSD917513:VSD917514 WBZ917513:WBZ917514 WLV917513:WLV917514 WVR917513:WVR917514 J983049:J983050 JF983049:JF983050 TB983049:TB983050 ACX983049:ACX983050 AMT983049:AMT983050 AWP983049:AWP983050 BGL983049:BGL983050 BQH983049:BQH983050 CAD983049:CAD983050 CJZ983049:CJZ983050 CTV983049:CTV983050 DDR983049:DDR983050 DNN983049:DNN983050 DXJ983049:DXJ983050 EHF983049:EHF983050 ERB983049:ERB983050 FAX983049:FAX983050 FKT983049:FKT983050 FUP983049:FUP983050 GEL983049:GEL983050 GOH983049:GOH983050 GYD983049:GYD983050 HHZ983049:HHZ983050 HRV983049:HRV983050 IBR983049:IBR983050 ILN983049:ILN983050 IVJ983049:IVJ983050 JFF983049:JFF983050 JPB983049:JPB983050 JYX983049:JYX983050 KIT983049:KIT983050 KSP983049:KSP983050 LCL983049:LCL983050 LMH983049:LMH983050 LWD983049:LWD983050 MFZ983049:MFZ983050 MPV983049:MPV983050 MZR983049:MZR983050 NJN983049:NJN983050 NTJ983049:NTJ983050 ODF983049:ODF983050 ONB983049:ONB983050 OWX983049:OWX983050 PGT983049:PGT983050 PQP983049:PQP983050 QAL983049:QAL983050 QKH983049:QKH983050 QUD983049:QUD983050 RDZ983049:RDZ983050 RNV983049:RNV983050 RXR983049:RXR983050 SHN983049:SHN983050 SRJ983049:SRJ983050 TBF983049:TBF983050 TLB983049:TLB983050 TUX983049:TUX983050 UET983049:UET983050 UOP983049:UOP983050 UYL983049:UYL983050 VIH983049:VIH983050 VSD983049:VSD983050 WBZ983049:WBZ983050 WLV983049:WLV983050 WVR983049:WVR983050 J21 JF21 TB21 ACX21 AMT21 AWP21 BGL21 BQH21 CAD21 CJZ21 CTV21 DDR21 DNN21 DXJ21 EHF21 ERB21 FAX21 FKT21 FUP21 GEL21 GOH21 GYD21 HHZ21 HRV21 IBR21 ILN21 IVJ21 JFF21 JPB21 JYX21 KIT21 KSP21 LCL21 LMH21 LWD21 MFZ21 MPV21 MZR21 NJN21 NTJ21 ODF21 ONB21 OWX21 PGT21 PQP21 QAL21 QKH21 QUD21 RDZ21 RNV21 RXR21 SHN21 SRJ21 TBF21 TLB21 TUX21 UET21 UOP21 UYL21 VIH21 VSD21 WBZ21 WLV21 WVR21 J65557 JF65557 TB65557 ACX65557 AMT65557 AWP65557 BGL65557 BQH65557 CAD65557 CJZ65557 CTV65557 DDR65557 DNN65557 DXJ65557 EHF65557 ERB65557 FAX65557 FKT65557 FUP65557 GEL65557 GOH65557 GYD65557 HHZ65557 HRV65557 IBR65557 ILN65557 IVJ65557 JFF65557 JPB65557 JYX65557 KIT65557 KSP65557 LCL65557 LMH65557 LWD65557 MFZ65557 MPV65557 MZR65557 NJN65557 NTJ65557 ODF65557 ONB65557 OWX65557 PGT65557 PQP65557 QAL65557 QKH65557 QUD65557 RDZ65557 RNV65557 RXR65557 SHN65557 SRJ65557 TBF65557 TLB65557 TUX65557 UET65557 UOP65557 UYL65557 VIH65557 VSD65557 WBZ65557 WLV65557 WVR65557 J131093 JF131093 TB131093 ACX131093 AMT131093 AWP131093 BGL131093 BQH131093 CAD131093 CJZ131093 CTV131093 DDR131093 DNN131093 DXJ131093 EHF131093 ERB131093 FAX131093 FKT131093 FUP131093 GEL131093 GOH131093 GYD131093 HHZ131093 HRV131093 IBR131093 ILN131093 IVJ131093 JFF131093 JPB131093 JYX131093 KIT131093 KSP131093 LCL131093 LMH131093 LWD131093 MFZ131093 MPV131093 MZR131093 NJN131093 NTJ131093 ODF131093 ONB131093 OWX131093 PGT131093 PQP131093 QAL131093 QKH131093 QUD131093 RDZ131093 RNV131093 RXR131093 SHN131093 SRJ131093 TBF131093 TLB131093 TUX131093 UET131093 UOP131093 UYL131093 VIH131093 VSD131093 WBZ131093 WLV131093 WVR131093 J196629 JF196629 TB196629 ACX196629 AMT196629 AWP196629 BGL196629 BQH196629 CAD196629 CJZ196629 CTV196629 DDR196629 DNN196629 DXJ196629 EHF196629 ERB196629 FAX196629 FKT196629 FUP196629 GEL196629 GOH196629 GYD196629 HHZ196629 HRV196629 IBR196629 ILN196629 IVJ196629 JFF196629 JPB196629 JYX196629 KIT196629 KSP196629 LCL196629 LMH196629 LWD196629 MFZ196629 MPV196629 MZR196629 NJN196629 NTJ196629 ODF196629 ONB196629 OWX196629 PGT196629 PQP196629 QAL196629 QKH196629 QUD196629 RDZ196629 RNV196629 RXR196629 SHN196629 SRJ196629 TBF196629 TLB196629 TUX196629 UET196629 UOP196629 UYL196629 VIH196629 VSD196629 WBZ196629 WLV196629 WVR196629 J262165 JF262165 TB262165 ACX262165 AMT262165 AWP262165 BGL262165 BQH262165 CAD262165 CJZ262165 CTV262165 DDR262165 DNN262165 DXJ262165 EHF262165 ERB262165 FAX262165 FKT262165 FUP262165 GEL262165 GOH262165 GYD262165 HHZ262165 HRV262165 IBR262165 ILN262165 IVJ262165 JFF262165 JPB262165 JYX262165 KIT262165 KSP262165 LCL262165 LMH262165 LWD262165 MFZ262165 MPV262165 MZR262165 NJN262165 NTJ262165 ODF262165 ONB262165 OWX262165 PGT262165 PQP262165 QAL262165 QKH262165 QUD262165 RDZ262165 RNV262165 RXR262165 SHN262165 SRJ262165 TBF262165 TLB262165 TUX262165 UET262165 UOP262165 UYL262165 VIH262165 VSD262165 WBZ262165 WLV262165 WVR262165 J327701 JF327701 TB327701 ACX327701 AMT327701 AWP327701 BGL327701 BQH327701 CAD327701 CJZ327701 CTV327701 DDR327701 DNN327701 DXJ327701 EHF327701 ERB327701 FAX327701 FKT327701 FUP327701 GEL327701 GOH327701 GYD327701 HHZ327701 HRV327701 IBR327701 ILN327701 IVJ327701 JFF327701 JPB327701 JYX327701 KIT327701 KSP327701 LCL327701 LMH327701 LWD327701 MFZ327701 MPV327701 MZR327701 NJN327701 NTJ327701 ODF327701 ONB327701 OWX327701 PGT327701 PQP327701 QAL327701 QKH327701 QUD327701 RDZ327701 RNV327701 RXR327701 SHN327701 SRJ327701 TBF327701 TLB327701 TUX327701 UET327701 UOP327701 UYL327701 VIH327701 VSD327701 WBZ327701 WLV327701 WVR327701 J393237 JF393237 TB393237 ACX393237 AMT393237 AWP393237 BGL393237 BQH393237 CAD393237 CJZ393237 CTV393237 DDR393237 DNN393237 DXJ393237 EHF393237 ERB393237 FAX393237 FKT393237 FUP393237 GEL393237 GOH393237 GYD393237 HHZ393237 HRV393237 IBR393237 ILN393237 IVJ393237 JFF393237 JPB393237 JYX393237 KIT393237 KSP393237 LCL393237 LMH393237 LWD393237 MFZ393237 MPV393237 MZR393237 NJN393237 NTJ393237 ODF393237 ONB393237 OWX393237 PGT393237 PQP393237 QAL393237 QKH393237 QUD393237 RDZ393237 RNV393237 RXR393237 SHN393237 SRJ393237 TBF393237 TLB393237 TUX393237 UET393237 UOP393237 UYL393237 VIH393237 VSD393237 WBZ393237 WLV393237 WVR393237 J458773 JF458773 TB458773 ACX458773 AMT458773 AWP458773 BGL458773 BQH458773 CAD458773 CJZ458773 CTV458773 DDR458773 DNN458773 DXJ458773 EHF458773 ERB458773 FAX458773 FKT458773 FUP458773 GEL458773 GOH458773 GYD458773 HHZ458773 HRV458773 IBR458773 ILN458773 IVJ458773 JFF458773 JPB458773 JYX458773 KIT458773 KSP458773 LCL458773 LMH458773 LWD458773 MFZ458773 MPV458773 MZR458773 NJN458773 NTJ458773 ODF458773 ONB458773 OWX458773 PGT458773 PQP458773 QAL458773 QKH458773 QUD458773 RDZ458773 RNV458773 RXR458773 SHN458773 SRJ458773 TBF458773 TLB458773 TUX458773 UET458773 UOP458773 UYL458773 VIH458773 VSD458773 WBZ458773 WLV458773 WVR458773 J524309 JF524309 TB524309 ACX524309 AMT524309 AWP524309 BGL524309 BQH524309 CAD524309 CJZ524309 CTV524309 DDR524309 DNN524309 DXJ524309 EHF524309 ERB524309 FAX524309 FKT524309 FUP524309 GEL524309 GOH524309 GYD524309 HHZ524309 HRV524309 IBR524309 ILN524309 IVJ524309 JFF524309 JPB524309 JYX524309 KIT524309 KSP524309 LCL524309 LMH524309 LWD524309 MFZ524309 MPV524309 MZR524309 NJN524309 NTJ524309 ODF524309 ONB524309 OWX524309 PGT524309 PQP524309 QAL524309 QKH524309 QUD524309 RDZ524309 RNV524309 RXR524309 SHN524309 SRJ524309 TBF524309 TLB524309 TUX524309 UET524309 UOP524309 UYL524309 VIH524309 VSD524309 WBZ524309 WLV524309 WVR524309 J589845 JF589845 TB589845 ACX589845 AMT589845 AWP589845 BGL589845 BQH589845 CAD589845 CJZ589845 CTV589845 DDR589845 DNN589845 DXJ589845 EHF589845 ERB589845 FAX589845 FKT589845 FUP589845 GEL589845 GOH589845 GYD589845 HHZ589845 HRV589845 IBR589845 ILN589845 IVJ589845 JFF589845 JPB589845 JYX589845 KIT589845 KSP589845 LCL589845 LMH589845 LWD589845 MFZ589845 MPV589845 MZR589845 NJN589845 NTJ589845 ODF589845 ONB589845 OWX589845 PGT589845 PQP589845 QAL589845 QKH589845 QUD589845 RDZ589845 RNV589845 RXR589845 SHN589845 SRJ589845 TBF589845 TLB589845 TUX589845 UET589845 UOP589845 UYL589845 VIH589845 VSD589845 WBZ589845 WLV589845 WVR589845 J655381 JF655381 TB655381 ACX655381 AMT655381 AWP655381 BGL655381 BQH655381 CAD655381 CJZ655381 CTV655381 DDR655381 DNN655381 DXJ655381 EHF655381 ERB655381 FAX655381 FKT655381 FUP655381 GEL655381 GOH655381 GYD655381 HHZ655381 HRV655381 IBR655381 ILN655381 IVJ655381 JFF655381 JPB655381 JYX655381 KIT655381 KSP655381 LCL655381 LMH655381 LWD655381 MFZ655381 MPV655381 MZR655381 NJN655381 NTJ655381 ODF655381 ONB655381 OWX655381 PGT655381 PQP655381 QAL655381 QKH655381 QUD655381 RDZ655381 RNV655381 RXR655381 SHN655381 SRJ655381 TBF655381 TLB655381 TUX655381 UET655381 UOP655381 UYL655381 VIH655381 VSD655381 WBZ655381 WLV655381 WVR655381 J720917 JF720917 TB720917 ACX720917 AMT720917 AWP720917 BGL720917 BQH720917 CAD720917 CJZ720917 CTV720917 DDR720917 DNN720917 DXJ720917 EHF720917 ERB720917 FAX720917 FKT720917 FUP720917 GEL720917 GOH720917 GYD720917 HHZ720917 HRV720917 IBR720917 ILN720917 IVJ720917 JFF720917 JPB720917 JYX720917 KIT720917 KSP720917 LCL720917 LMH720917 LWD720917 MFZ720917 MPV720917 MZR720917 NJN720917 NTJ720917 ODF720917 ONB720917 OWX720917 PGT720917 PQP720917 QAL720917 QKH720917 QUD720917 RDZ720917 RNV720917 RXR720917 SHN720917 SRJ720917 TBF720917 TLB720917 TUX720917 UET720917 UOP720917 UYL720917 VIH720917 VSD720917 WBZ720917 WLV720917 WVR720917 J786453 JF786453 TB786453 ACX786453 AMT786453 AWP786453 BGL786453 BQH786453 CAD786453 CJZ786453 CTV786453 DDR786453 DNN786453 DXJ786453 EHF786453 ERB786453 FAX786453 FKT786453 FUP786453 GEL786453 GOH786453 GYD786453 HHZ786453 HRV786453 IBR786453 ILN786453 IVJ786453 JFF786453 JPB786453 JYX786453 KIT786453 KSP786453 LCL786453 LMH786453 LWD786453 MFZ786453 MPV786453 MZR786453 NJN786453 NTJ786453 ODF786453 ONB786453 OWX786453 PGT786453 PQP786453 QAL786453 QKH786453 QUD786453 RDZ786453 RNV786453 RXR786453 SHN786453 SRJ786453 TBF786453 TLB786453 TUX786453 UET786453 UOP786453 UYL786453 VIH786453 VSD786453 WBZ786453 WLV786453 WVR786453 J851989 JF851989 TB851989 ACX851989 AMT851989 AWP851989 BGL851989 BQH851989 CAD851989 CJZ851989 CTV851989 DDR851989 DNN851989 DXJ851989 EHF851989 ERB851989 FAX851989 FKT851989 FUP851989 GEL851989 GOH851989 GYD851989 HHZ851989 HRV851989 IBR851989 ILN851989 IVJ851989 JFF851989 JPB851989 JYX851989 KIT851989 KSP851989 LCL851989 LMH851989 LWD851989 MFZ851989 MPV851989 MZR851989 NJN851989 NTJ851989 ODF851989 ONB851989 OWX851989 PGT851989 PQP851989 QAL851989 QKH851989 QUD851989 RDZ851989 RNV851989 RXR851989 SHN851989 SRJ851989 TBF851989 TLB851989 TUX851989 UET851989 UOP851989 UYL851989 VIH851989 VSD851989 WBZ851989 WLV851989 WVR851989 J917525 JF917525 TB917525 ACX917525 AMT917525 AWP917525 BGL917525 BQH917525 CAD917525 CJZ917525 CTV917525 DDR917525 DNN917525 DXJ917525 EHF917525 ERB917525 FAX917525 FKT917525 FUP917525 GEL917525 GOH917525 GYD917525 HHZ917525 HRV917525 IBR917525 ILN917525 IVJ917525 JFF917525 JPB917525 JYX917525 KIT917525 KSP917525 LCL917525 LMH917525 LWD917525 MFZ917525 MPV917525 MZR917525 NJN917525 NTJ917525 ODF917525 ONB917525 OWX917525 PGT917525 PQP917525 QAL917525 QKH917525 QUD917525 RDZ917525 RNV917525 RXR917525 SHN917525 SRJ917525 TBF917525 TLB917525 TUX917525 UET917525 UOP917525 UYL917525 VIH917525 VSD917525 WBZ917525 WLV917525 WVR917525 J983061 JF983061 TB983061 ACX983061 AMT983061 AWP983061 BGL983061 BQH983061 CAD983061 CJZ983061 CTV983061 DDR983061 DNN983061 DXJ983061 EHF983061 ERB983061 FAX983061 FKT983061 FUP983061 GEL983061 GOH983061 GYD983061 HHZ983061 HRV983061 IBR983061 ILN983061 IVJ983061 JFF983061 JPB983061 JYX983061 KIT983061 KSP983061 LCL983061 LMH983061 LWD983061 MFZ983061 MPV983061 MZR983061 NJN983061 NTJ983061 ODF983061 ONB983061 OWX983061 PGT983061 PQP983061 QAL983061 QKH983061 QUD983061 RDZ983061 RNV983061 RXR983061 SHN983061 SRJ983061 TBF983061 TLB983061 TUX983061 UET983061 UOP983061 UYL983061 VIH983061 VSD983061 WBZ983061 WLV983061 WVR983061 J12:J15 JF12:JF15 TB12:TB15 ACX12:ACX15 AMT12:AMT15 AWP12:AWP15 BGL12:BGL15 BQH12:BQH15 CAD12:CAD15 CJZ12:CJZ15 CTV12:CTV15 DDR12:DDR15 DNN12:DNN15 DXJ12:DXJ15 EHF12:EHF15 ERB12:ERB15 FAX12:FAX15 FKT12:FKT15 FUP12:FUP15 GEL12:GEL15 GOH12:GOH15 GYD12:GYD15 HHZ12:HHZ15 HRV12:HRV15 IBR12:IBR15 ILN12:ILN15 IVJ12:IVJ15 JFF12:JFF15 JPB12:JPB15 JYX12:JYX15 KIT12:KIT15 KSP12:KSP15 LCL12:LCL15 LMH12:LMH15 LWD12:LWD15 MFZ12:MFZ15 MPV12:MPV15 MZR12:MZR15 NJN12:NJN15 NTJ12:NTJ15 ODF12:ODF15 ONB12:ONB15 OWX12:OWX15 PGT12:PGT15 PQP12:PQP15 QAL12:QAL15 QKH12:QKH15 QUD12:QUD15 RDZ12:RDZ15 RNV12:RNV15 RXR12:RXR15 SHN12:SHN15 SRJ12:SRJ15 TBF12:TBF15 TLB12:TLB15 TUX12:TUX15 UET12:UET15 UOP12:UOP15 UYL12:UYL15 VIH12:VIH15 VSD12:VSD15 WBZ12:WBZ15 WLV12:WLV15 WVR12:WVR15 J65548:J65551 JF65548:JF65551 TB65548:TB65551 ACX65548:ACX65551 AMT65548:AMT65551 AWP65548:AWP65551 BGL65548:BGL65551 BQH65548:BQH65551 CAD65548:CAD65551 CJZ65548:CJZ65551 CTV65548:CTV65551 DDR65548:DDR65551 DNN65548:DNN65551 DXJ65548:DXJ65551 EHF65548:EHF65551 ERB65548:ERB65551 FAX65548:FAX65551 FKT65548:FKT65551 FUP65548:FUP65551 GEL65548:GEL65551 GOH65548:GOH65551 GYD65548:GYD65551 HHZ65548:HHZ65551 HRV65548:HRV65551 IBR65548:IBR65551 ILN65548:ILN65551 IVJ65548:IVJ65551 JFF65548:JFF65551 JPB65548:JPB65551 JYX65548:JYX65551 KIT65548:KIT65551 KSP65548:KSP65551 LCL65548:LCL65551 LMH65548:LMH65551 LWD65548:LWD65551 MFZ65548:MFZ65551 MPV65548:MPV65551 MZR65548:MZR65551 NJN65548:NJN65551 NTJ65548:NTJ65551 ODF65548:ODF65551 ONB65548:ONB65551 OWX65548:OWX65551 PGT65548:PGT65551 PQP65548:PQP65551 QAL65548:QAL65551 QKH65548:QKH65551 QUD65548:QUD65551 RDZ65548:RDZ65551 RNV65548:RNV65551 RXR65548:RXR65551 SHN65548:SHN65551 SRJ65548:SRJ65551 TBF65548:TBF65551 TLB65548:TLB65551 TUX65548:TUX65551 UET65548:UET65551 UOP65548:UOP65551 UYL65548:UYL65551 VIH65548:VIH65551 VSD65548:VSD65551 WBZ65548:WBZ65551 WLV65548:WLV65551 WVR65548:WVR65551 J131084:J131087 JF131084:JF131087 TB131084:TB131087 ACX131084:ACX131087 AMT131084:AMT131087 AWP131084:AWP131087 BGL131084:BGL131087 BQH131084:BQH131087 CAD131084:CAD131087 CJZ131084:CJZ131087 CTV131084:CTV131087 DDR131084:DDR131087 DNN131084:DNN131087 DXJ131084:DXJ131087 EHF131084:EHF131087 ERB131084:ERB131087 FAX131084:FAX131087 FKT131084:FKT131087 FUP131084:FUP131087 GEL131084:GEL131087 GOH131084:GOH131087 GYD131084:GYD131087 HHZ131084:HHZ131087 HRV131084:HRV131087 IBR131084:IBR131087 ILN131084:ILN131087 IVJ131084:IVJ131087 JFF131084:JFF131087 JPB131084:JPB131087 JYX131084:JYX131087 KIT131084:KIT131087 KSP131084:KSP131087 LCL131084:LCL131087 LMH131084:LMH131087 LWD131084:LWD131087 MFZ131084:MFZ131087 MPV131084:MPV131087 MZR131084:MZR131087 NJN131084:NJN131087 NTJ131084:NTJ131087 ODF131084:ODF131087 ONB131084:ONB131087 OWX131084:OWX131087 PGT131084:PGT131087 PQP131084:PQP131087 QAL131084:QAL131087 QKH131084:QKH131087 QUD131084:QUD131087 RDZ131084:RDZ131087 RNV131084:RNV131087 RXR131084:RXR131087 SHN131084:SHN131087 SRJ131084:SRJ131087 TBF131084:TBF131087 TLB131084:TLB131087 TUX131084:TUX131087 UET131084:UET131087 UOP131084:UOP131087 UYL131084:UYL131087 VIH131084:VIH131087 VSD131084:VSD131087 WBZ131084:WBZ131087 WLV131084:WLV131087 WVR131084:WVR131087 J196620:J196623 JF196620:JF196623 TB196620:TB196623 ACX196620:ACX196623 AMT196620:AMT196623 AWP196620:AWP196623 BGL196620:BGL196623 BQH196620:BQH196623 CAD196620:CAD196623 CJZ196620:CJZ196623 CTV196620:CTV196623 DDR196620:DDR196623 DNN196620:DNN196623 DXJ196620:DXJ196623 EHF196620:EHF196623 ERB196620:ERB196623 FAX196620:FAX196623 FKT196620:FKT196623 FUP196620:FUP196623 GEL196620:GEL196623 GOH196620:GOH196623 GYD196620:GYD196623 HHZ196620:HHZ196623 HRV196620:HRV196623 IBR196620:IBR196623 ILN196620:ILN196623 IVJ196620:IVJ196623 JFF196620:JFF196623 JPB196620:JPB196623 JYX196620:JYX196623 KIT196620:KIT196623 KSP196620:KSP196623 LCL196620:LCL196623 LMH196620:LMH196623 LWD196620:LWD196623 MFZ196620:MFZ196623 MPV196620:MPV196623 MZR196620:MZR196623 NJN196620:NJN196623 NTJ196620:NTJ196623 ODF196620:ODF196623 ONB196620:ONB196623 OWX196620:OWX196623 PGT196620:PGT196623 PQP196620:PQP196623 QAL196620:QAL196623 QKH196620:QKH196623 QUD196620:QUD196623 RDZ196620:RDZ196623 RNV196620:RNV196623 RXR196620:RXR196623 SHN196620:SHN196623 SRJ196620:SRJ196623 TBF196620:TBF196623 TLB196620:TLB196623 TUX196620:TUX196623 UET196620:UET196623 UOP196620:UOP196623 UYL196620:UYL196623 VIH196620:VIH196623 VSD196620:VSD196623 WBZ196620:WBZ196623 WLV196620:WLV196623 WVR196620:WVR196623 J262156:J262159 JF262156:JF262159 TB262156:TB262159 ACX262156:ACX262159 AMT262156:AMT262159 AWP262156:AWP262159 BGL262156:BGL262159 BQH262156:BQH262159 CAD262156:CAD262159 CJZ262156:CJZ262159 CTV262156:CTV262159 DDR262156:DDR262159 DNN262156:DNN262159 DXJ262156:DXJ262159 EHF262156:EHF262159 ERB262156:ERB262159 FAX262156:FAX262159 FKT262156:FKT262159 FUP262156:FUP262159 GEL262156:GEL262159 GOH262156:GOH262159 GYD262156:GYD262159 HHZ262156:HHZ262159 HRV262156:HRV262159 IBR262156:IBR262159 ILN262156:ILN262159 IVJ262156:IVJ262159 JFF262156:JFF262159 JPB262156:JPB262159 JYX262156:JYX262159 KIT262156:KIT262159 KSP262156:KSP262159 LCL262156:LCL262159 LMH262156:LMH262159 LWD262156:LWD262159 MFZ262156:MFZ262159 MPV262156:MPV262159 MZR262156:MZR262159 NJN262156:NJN262159 NTJ262156:NTJ262159 ODF262156:ODF262159 ONB262156:ONB262159 OWX262156:OWX262159 PGT262156:PGT262159 PQP262156:PQP262159 QAL262156:QAL262159 QKH262156:QKH262159 QUD262156:QUD262159 RDZ262156:RDZ262159 RNV262156:RNV262159 RXR262156:RXR262159 SHN262156:SHN262159 SRJ262156:SRJ262159 TBF262156:TBF262159 TLB262156:TLB262159 TUX262156:TUX262159 UET262156:UET262159 UOP262156:UOP262159 UYL262156:UYL262159 VIH262156:VIH262159 VSD262156:VSD262159 WBZ262156:WBZ262159 WLV262156:WLV262159 WVR262156:WVR262159 J327692:J327695 JF327692:JF327695 TB327692:TB327695 ACX327692:ACX327695 AMT327692:AMT327695 AWP327692:AWP327695 BGL327692:BGL327695 BQH327692:BQH327695 CAD327692:CAD327695 CJZ327692:CJZ327695 CTV327692:CTV327695 DDR327692:DDR327695 DNN327692:DNN327695 DXJ327692:DXJ327695 EHF327692:EHF327695 ERB327692:ERB327695 FAX327692:FAX327695 FKT327692:FKT327695 FUP327692:FUP327695 GEL327692:GEL327695 GOH327692:GOH327695 GYD327692:GYD327695 HHZ327692:HHZ327695 HRV327692:HRV327695 IBR327692:IBR327695 ILN327692:ILN327695 IVJ327692:IVJ327695 JFF327692:JFF327695 JPB327692:JPB327695 JYX327692:JYX327695 KIT327692:KIT327695 KSP327692:KSP327695 LCL327692:LCL327695 LMH327692:LMH327695 LWD327692:LWD327695 MFZ327692:MFZ327695 MPV327692:MPV327695 MZR327692:MZR327695 NJN327692:NJN327695 NTJ327692:NTJ327695 ODF327692:ODF327695 ONB327692:ONB327695 OWX327692:OWX327695 PGT327692:PGT327695 PQP327692:PQP327695 QAL327692:QAL327695 QKH327692:QKH327695 QUD327692:QUD327695 RDZ327692:RDZ327695 RNV327692:RNV327695 RXR327692:RXR327695 SHN327692:SHN327695 SRJ327692:SRJ327695 TBF327692:TBF327695 TLB327692:TLB327695 TUX327692:TUX327695 UET327692:UET327695 UOP327692:UOP327695 UYL327692:UYL327695 VIH327692:VIH327695 VSD327692:VSD327695 WBZ327692:WBZ327695 WLV327692:WLV327695 WVR327692:WVR327695 J393228:J393231 JF393228:JF393231 TB393228:TB393231 ACX393228:ACX393231 AMT393228:AMT393231 AWP393228:AWP393231 BGL393228:BGL393231 BQH393228:BQH393231 CAD393228:CAD393231 CJZ393228:CJZ393231 CTV393228:CTV393231 DDR393228:DDR393231 DNN393228:DNN393231 DXJ393228:DXJ393231 EHF393228:EHF393231 ERB393228:ERB393231 FAX393228:FAX393231 FKT393228:FKT393231 FUP393228:FUP393231 GEL393228:GEL393231 GOH393228:GOH393231 GYD393228:GYD393231 HHZ393228:HHZ393231 HRV393228:HRV393231 IBR393228:IBR393231 ILN393228:ILN393231 IVJ393228:IVJ393231 JFF393228:JFF393231 JPB393228:JPB393231 JYX393228:JYX393231 KIT393228:KIT393231 KSP393228:KSP393231 LCL393228:LCL393231 LMH393228:LMH393231 LWD393228:LWD393231 MFZ393228:MFZ393231 MPV393228:MPV393231 MZR393228:MZR393231 NJN393228:NJN393231 NTJ393228:NTJ393231 ODF393228:ODF393231 ONB393228:ONB393231 OWX393228:OWX393231 PGT393228:PGT393231 PQP393228:PQP393231 QAL393228:QAL393231 QKH393228:QKH393231 QUD393228:QUD393231 RDZ393228:RDZ393231 RNV393228:RNV393231 RXR393228:RXR393231 SHN393228:SHN393231 SRJ393228:SRJ393231 TBF393228:TBF393231 TLB393228:TLB393231 TUX393228:TUX393231 UET393228:UET393231 UOP393228:UOP393231 UYL393228:UYL393231 VIH393228:VIH393231 VSD393228:VSD393231 WBZ393228:WBZ393231 WLV393228:WLV393231 WVR393228:WVR393231 J458764:J458767 JF458764:JF458767 TB458764:TB458767 ACX458764:ACX458767 AMT458764:AMT458767 AWP458764:AWP458767 BGL458764:BGL458767 BQH458764:BQH458767 CAD458764:CAD458767 CJZ458764:CJZ458767 CTV458764:CTV458767 DDR458764:DDR458767 DNN458764:DNN458767 DXJ458764:DXJ458767 EHF458764:EHF458767 ERB458764:ERB458767 FAX458764:FAX458767 FKT458764:FKT458767 FUP458764:FUP458767 GEL458764:GEL458767 GOH458764:GOH458767 GYD458764:GYD458767 HHZ458764:HHZ458767 HRV458764:HRV458767 IBR458764:IBR458767 ILN458764:ILN458767 IVJ458764:IVJ458767 JFF458764:JFF458767 JPB458764:JPB458767 JYX458764:JYX458767 KIT458764:KIT458767 KSP458764:KSP458767 LCL458764:LCL458767 LMH458764:LMH458767 LWD458764:LWD458767 MFZ458764:MFZ458767 MPV458764:MPV458767 MZR458764:MZR458767 NJN458764:NJN458767 NTJ458764:NTJ458767 ODF458764:ODF458767 ONB458764:ONB458767 OWX458764:OWX458767 PGT458764:PGT458767 PQP458764:PQP458767 QAL458764:QAL458767 QKH458764:QKH458767 QUD458764:QUD458767 RDZ458764:RDZ458767 RNV458764:RNV458767 RXR458764:RXR458767 SHN458764:SHN458767 SRJ458764:SRJ458767 TBF458764:TBF458767 TLB458764:TLB458767 TUX458764:TUX458767 UET458764:UET458767 UOP458764:UOP458767 UYL458764:UYL458767 VIH458764:VIH458767 VSD458764:VSD458767 WBZ458764:WBZ458767 WLV458764:WLV458767 WVR458764:WVR458767 J524300:J524303 JF524300:JF524303 TB524300:TB524303 ACX524300:ACX524303 AMT524300:AMT524303 AWP524300:AWP524303 BGL524300:BGL524303 BQH524300:BQH524303 CAD524300:CAD524303 CJZ524300:CJZ524303 CTV524300:CTV524303 DDR524300:DDR524303 DNN524300:DNN524303 DXJ524300:DXJ524303 EHF524300:EHF524303 ERB524300:ERB524303 FAX524300:FAX524303 FKT524300:FKT524303 FUP524300:FUP524303 GEL524300:GEL524303 GOH524300:GOH524303 GYD524300:GYD524303 HHZ524300:HHZ524303 HRV524300:HRV524303 IBR524300:IBR524303 ILN524300:ILN524303 IVJ524300:IVJ524303 JFF524300:JFF524303 JPB524300:JPB524303 JYX524300:JYX524303 KIT524300:KIT524303 KSP524300:KSP524303 LCL524300:LCL524303 LMH524300:LMH524303 LWD524300:LWD524303 MFZ524300:MFZ524303 MPV524300:MPV524303 MZR524300:MZR524303 NJN524300:NJN524303 NTJ524300:NTJ524303 ODF524300:ODF524303 ONB524300:ONB524303 OWX524300:OWX524303 PGT524300:PGT524303 PQP524300:PQP524303 QAL524300:QAL524303 QKH524300:QKH524303 QUD524300:QUD524303 RDZ524300:RDZ524303 RNV524300:RNV524303 RXR524300:RXR524303 SHN524300:SHN524303 SRJ524300:SRJ524303 TBF524300:TBF524303 TLB524300:TLB524303 TUX524300:TUX524303 UET524300:UET524303 UOP524300:UOP524303 UYL524300:UYL524303 VIH524300:VIH524303 VSD524300:VSD524303 WBZ524300:WBZ524303 WLV524300:WLV524303 WVR524300:WVR524303 J589836:J589839 JF589836:JF589839 TB589836:TB589839 ACX589836:ACX589839 AMT589836:AMT589839 AWP589836:AWP589839 BGL589836:BGL589839 BQH589836:BQH589839 CAD589836:CAD589839 CJZ589836:CJZ589839 CTV589836:CTV589839 DDR589836:DDR589839 DNN589836:DNN589839 DXJ589836:DXJ589839 EHF589836:EHF589839 ERB589836:ERB589839 FAX589836:FAX589839 FKT589836:FKT589839 FUP589836:FUP589839 GEL589836:GEL589839 GOH589836:GOH589839 GYD589836:GYD589839 HHZ589836:HHZ589839 HRV589836:HRV589839 IBR589836:IBR589839 ILN589836:ILN589839 IVJ589836:IVJ589839 JFF589836:JFF589839 JPB589836:JPB589839 JYX589836:JYX589839 KIT589836:KIT589839 KSP589836:KSP589839 LCL589836:LCL589839 LMH589836:LMH589839 LWD589836:LWD589839 MFZ589836:MFZ589839 MPV589836:MPV589839 MZR589836:MZR589839 NJN589836:NJN589839 NTJ589836:NTJ589839 ODF589836:ODF589839 ONB589836:ONB589839 OWX589836:OWX589839 PGT589836:PGT589839 PQP589836:PQP589839 QAL589836:QAL589839 QKH589836:QKH589839 QUD589836:QUD589839 RDZ589836:RDZ589839 RNV589836:RNV589839 RXR589836:RXR589839 SHN589836:SHN589839 SRJ589836:SRJ589839 TBF589836:TBF589839 TLB589836:TLB589839 TUX589836:TUX589839 UET589836:UET589839 UOP589836:UOP589839 UYL589836:UYL589839 VIH589836:VIH589839 VSD589836:VSD589839 WBZ589836:WBZ589839 WLV589836:WLV589839 WVR589836:WVR589839 J655372:J655375 JF655372:JF655375 TB655372:TB655375 ACX655372:ACX655375 AMT655372:AMT655375 AWP655372:AWP655375 BGL655372:BGL655375 BQH655372:BQH655375 CAD655372:CAD655375 CJZ655372:CJZ655375 CTV655372:CTV655375 DDR655372:DDR655375 DNN655372:DNN655375 DXJ655372:DXJ655375 EHF655372:EHF655375 ERB655372:ERB655375 FAX655372:FAX655375 FKT655372:FKT655375 FUP655372:FUP655375 GEL655372:GEL655375 GOH655372:GOH655375 GYD655372:GYD655375 HHZ655372:HHZ655375 HRV655372:HRV655375 IBR655372:IBR655375 ILN655372:ILN655375 IVJ655372:IVJ655375 JFF655372:JFF655375 JPB655372:JPB655375 JYX655372:JYX655375 KIT655372:KIT655375 KSP655372:KSP655375 LCL655372:LCL655375 LMH655372:LMH655375 LWD655372:LWD655375 MFZ655372:MFZ655375 MPV655372:MPV655375 MZR655372:MZR655375 NJN655372:NJN655375 NTJ655372:NTJ655375 ODF655372:ODF655375 ONB655372:ONB655375 OWX655372:OWX655375 PGT655372:PGT655375 PQP655372:PQP655375 QAL655372:QAL655375 QKH655372:QKH655375 QUD655372:QUD655375 RDZ655372:RDZ655375 RNV655372:RNV655375 RXR655372:RXR655375 SHN655372:SHN655375 SRJ655372:SRJ655375 TBF655372:TBF655375 TLB655372:TLB655375 TUX655372:TUX655375 UET655372:UET655375 UOP655372:UOP655375 UYL655372:UYL655375 VIH655372:VIH655375 VSD655372:VSD655375 WBZ655372:WBZ655375 WLV655372:WLV655375 WVR655372:WVR655375 J720908:J720911 JF720908:JF720911 TB720908:TB720911 ACX720908:ACX720911 AMT720908:AMT720911 AWP720908:AWP720911 BGL720908:BGL720911 BQH720908:BQH720911 CAD720908:CAD720911 CJZ720908:CJZ720911 CTV720908:CTV720911 DDR720908:DDR720911 DNN720908:DNN720911 DXJ720908:DXJ720911 EHF720908:EHF720911 ERB720908:ERB720911 FAX720908:FAX720911 FKT720908:FKT720911 FUP720908:FUP720911 GEL720908:GEL720911 GOH720908:GOH720911 GYD720908:GYD720911 HHZ720908:HHZ720911 HRV720908:HRV720911 IBR720908:IBR720911 ILN720908:ILN720911 IVJ720908:IVJ720911 JFF720908:JFF720911 JPB720908:JPB720911 JYX720908:JYX720911 KIT720908:KIT720911 KSP720908:KSP720911 LCL720908:LCL720911 LMH720908:LMH720911 LWD720908:LWD720911 MFZ720908:MFZ720911 MPV720908:MPV720911 MZR720908:MZR720911 NJN720908:NJN720911 NTJ720908:NTJ720911 ODF720908:ODF720911 ONB720908:ONB720911 OWX720908:OWX720911 PGT720908:PGT720911 PQP720908:PQP720911 QAL720908:QAL720911 QKH720908:QKH720911 QUD720908:QUD720911 RDZ720908:RDZ720911 RNV720908:RNV720911 RXR720908:RXR720911 SHN720908:SHN720911 SRJ720908:SRJ720911 TBF720908:TBF720911 TLB720908:TLB720911 TUX720908:TUX720911 UET720908:UET720911 UOP720908:UOP720911 UYL720908:UYL720911 VIH720908:VIH720911 VSD720908:VSD720911 WBZ720908:WBZ720911 WLV720908:WLV720911 WVR720908:WVR720911 J786444:J786447 JF786444:JF786447 TB786444:TB786447 ACX786444:ACX786447 AMT786444:AMT786447 AWP786444:AWP786447 BGL786444:BGL786447 BQH786444:BQH786447 CAD786444:CAD786447 CJZ786444:CJZ786447 CTV786444:CTV786447 DDR786444:DDR786447 DNN786444:DNN786447 DXJ786444:DXJ786447 EHF786444:EHF786447 ERB786444:ERB786447 FAX786444:FAX786447 FKT786444:FKT786447 FUP786444:FUP786447 GEL786444:GEL786447 GOH786444:GOH786447 GYD786444:GYD786447 HHZ786444:HHZ786447 HRV786444:HRV786447 IBR786444:IBR786447 ILN786444:ILN786447 IVJ786444:IVJ786447 JFF786444:JFF786447 JPB786444:JPB786447 JYX786444:JYX786447 KIT786444:KIT786447 KSP786444:KSP786447 LCL786444:LCL786447 LMH786444:LMH786447 LWD786444:LWD786447 MFZ786444:MFZ786447 MPV786444:MPV786447 MZR786444:MZR786447 NJN786444:NJN786447 NTJ786444:NTJ786447 ODF786444:ODF786447 ONB786444:ONB786447 OWX786444:OWX786447 PGT786444:PGT786447 PQP786444:PQP786447 QAL786444:QAL786447 QKH786444:QKH786447 QUD786444:QUD786447 RDZ786444:RDZ786447 RNV786444:RNV786447 RXR786444:RXR786447 SHN786444:SHN786447 SRJ786444:SRJ786447 TBF786444:TBF786447 TLB786444:TLB786447 TUX786444:TUX786447 UET786444:UET786447 UOP786444:UOP786447 UYL786444:UYL786447 VIH786444:VIH786447 VSD786444:VSD786447 WBZ786444:WBZ786447 WLV786444:WLV786447 WVR786444:WVR786447 J851980:J851983 JF851980:JF851983 TB851980:TB851983 ACX851980:ACX851983 AMT851980:AMT851983 AWP851980:AWP851983 BGL851980:BGL851983 BQH851980:BQH851983 CAD851980:CAD851983 CJZ851980:CJZ851983 CTV851980:CTV851983 DDR851980:DDR851983 DNN851980:DNN851983 DXJ851980:DXJ851983 EHF851980:EHF851983 ERB851980:ERB851983 FAX851980:FAX851983 FKT851980:FKT851983 FUP851980:FUP851983 GEL851980:GEL851983 GOH851980:GOH851983 GYD851980:GYD851983 HHZ851980:HHZ851983 HRV851980:HRV851983 IBR851980:IBR851983 ILN851980:ILN851983 IVJ851980:IVJ851983 JFF851980:JFF851983 JPB851980:JPB851983 JYX851980:JYX851983 KIT851980:KIT851983 KSP851980:KSP851983 LCL851980:LCL851983 LMH851980:LMH851983 LWD851980:LWD851983 MFZ851980:MFZ851983 MPV851980:MPV851983 MZR851980:MZR851983 NJN851980:NJN851983 NTJ851980:NTJ851983 ODF851980:ODF851983 ONB851980:ONB851983 OWX851980:OWX851983 PGT851980:PGT851983 PQP851980:PQP851983 QAL851980:QAL851983 QKH851980:QKH851983 QUD851980:QUD851983 RDZ851980:RDZ851983 RNV851980:RNV851983 RXR851980:RXR851983 SHN851980:SHN851983 SRJ851980:SRJ851983 TBF851980:TBF851983 TLB851980:TLB851983 TUX851980:TUX851983 UET851980:UET851983 UOP851980:UOP851983 UYL851980:UYL851983 VIH851980:VIH851983 VSD851980:VSD851983 WBZ851980:WBZ851983 WLV851980:WLV851983 WVR851980:WVR851983 J917516:J917519 JF917516:JF917519 TB917516:TB917519 ACX917516:ACX917519 AMT917516:AMT917519 AWP917516:AWP917519 BGL917516:BGL917519 BQH917516:BQH917519 CAD917516:CAD917519 CJZ917516:CJZ917519 CTV917516:CTV917519 DDR917516:DDR917519 DNN917516:DNN917519 DXJ917516:DXJ917519 EHF917516:EHF917519 ERB917516:ERB917519 FAX917516:FAX917519 FKT917516:FKT917519 FUP917516:FUP917519 GEL917516:GEL917519 GOH917516:GOH917519 GYD917516:GYD917519 HHZ917516:HHZ917519 HRV917516:HRV917519 IBR917516:IBR917519 ILN917516:ILN917519 IVJ917516:IVJ917519 JFF917516:JFF917519 JPB917516:JPB917519 JYX917516:JYX917519 KIT917516:KIT917519 KSP917516:KSP917519 LCL917516:LCL917519 LMH917516:LMH917519 LWD917516:LWD917519 MFZ917516:MFZ917519 MPV917516:MPV917519 MZR917516:MZR917519 NJN917516:NJN917519 NTJ917516:NTJ917519 ODF917516:ODF917519 ONB917516:ONB917519 OWX917516:OWX917519 PGT917516:PGT917519 PQP917516:PQP917519 QAL917516:QAL917519 QKH917516:QKH917519 QUD917516:QUD917519 RDZ917516:RDZ917519 RNV917516:RNV917519 RXR917516:RXR917519 SHN917516:SHN917519 SRJ917516:SRJ917519 TBF917516:TBF917519 TLB917516:TLB917519 TUX917516:TUX917519 UET917516:UET917519 UOP917516:UOP917519 UYL917516:UYL917519 VIH917516:VIH917519 VSD917516:VSD917519 WBZ917516:WBZ917519 WLV917516:WLV917519 WVR917516:WVR917519 J983052:J983055 JF983052:JF983055 TB983052:TB983055 ACX983052:ACX983055 AMT983052:AMT983055 AWP983052:AWP983055 BGL983052:BGL983055 BQH983052:BQH983055 CAD983052:CAD983055 CJZ983052:CJZ983055 CTV983052:CTV983055 DDR983052:DDR983055 DNN983052:DNN983055 DXJ983052:DXJ983055 EHF983052:EHF983055 ERB983052:ERB983055 FAX983052:FAX983055 FKT983052:FKT983055 FUP983052:FUP983055 GEL983052:GEL983055 GOH983052:GOH983055 GYD983052:GYD983055 HHZ983052:HHZ983055 HRV983052:HRV983055 IBR983052:IBR983055 ILN983052:ILN983055 IVJ983052:IVJ983055 JFF983052:JFF983055 JPB983052:JPB983055 JYX983052:JYX983055 KIT983052:KIT983055 KSP983052:KSP983055 LCL983052:LCL983055 LMH983052:LMH983055 LWD983052:LWD983055 MFZ983052:MFZ983055 MPV983052:MPV983055 MZR983052:MZR983055 NJN983052:NJN983055 NTJ983052:NTJ983055 ODF983052:ODF983055 ONB983052:ONB983055 OWX983052:OWX983055 PGT983052:PGT983055 PQP983052:PQP983055 QAL983052:QAL983055 QKH983052:QKH983055 QUD983052:QUD983055 RDZ983052:RDZ983055 RNV983052:RNV983055 RXR983052:RXR983055 SHN983052:SHN983055 SRJ983052:SRJ983055 TBF983052:TBF983055 TLB983052:TLB983055 TUX983052:TUX983055 UET983052:UET983055 UOP983052:UOP983055 UYL983052:UYL983055 VIH983052:VIH983055 VSD983052:VSD983055 WBZ983052:WBZ983055 WLV983052:WLV983055 WVR983052:WVR983055" xr:uid="{9DEF788B-7325-47EB-9D1B-5E62FAD2959C}"/>
  </dataValidations>
  <pageMargins left="0.19685039370078741" right="0.19685039370078741" top="0.35433070866141736" bottom="0.39370078740157483" header="0.31496062992125984" footer="0.31496062992125984"/>
  <pageSetup paperSize="9" scale="75" orientation="landscape"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FA77D-B515-4CA8-A125-F06A00C8B38B}">
  <dimension ref="B2:Q16"/>
  <sheetViews>
    <sheetView zoomScale="82" zoomScaleNormal="82" workbookViewId="0">
      <pane xSplit="10" ySplit="9" topLeftCell="K10" activePane="bottomRight" state="frozen"/>
      <selection pane="topRight" activeCell="K1" sqref="K1"/>
      <selection pane="bottomLeft" activeCell="A9" sqref="A9"/>
      <selection pane="bottomRight" activeCell="E2" sqref="E2:E4"/>
    </sheetView>
  </sheetViews>
  <sheetFormatPr defaultRowHeight="18.75"/>
  <cols>
    <col min="1" max="1" width="2.625" style="9" customWidth="1"/>
    <col min="2" max="2" width="18.75" style="8" bestFit="1" customWidth="1"/>
    <col min="3" max="3" width="14.375" style="9" bestFit="1" customWidth="1"/>
    <col min="4" max="4" width="13.125" style="9" bestFit="1" customWidth="1"/>
    <col min="5" max="5" width="51.125" style="9" bestFit="1" customWidth="1"/>
    <col min="6" max="6" width="6.25" style="9" customWidth="1"/>
    <col min="7" max="7" width="9.875" style="131" bestFit="1" customWidth="1"/>
    <col min="8" max="8" width="9.875" style="9" bestFit="1" customWidth="1"/>
    <col min="9" max="9" width="13.5" style="10" bestFit="1" customWidth="1"/>
    <col min="10" max="10" width="34.375" style="9" bestFit="1" customWidth="1"/>
    <col min="11" max="11" width="23.625" style="9" customWidth="1"/>
    <col min="12" max="12" width="11"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8.75" style="9" bestFit="1" customWidth="1"/>
    <col min="259" max="259" width="14.375" style="9" bestFit="1" customWidth="1"/>
    <col min="260" max="260" width="13.125" style="9" bestFit="1" customWidth="1"/>
    <col min="261" max="261" width="51.125" style="9" bestFit="1" customWidth="1"/>
    <col min="262" max="262" width="6.25" style="9" customWidth="1"/>
    <col min="263" max="264" width="9.875" style="9" bestFit="1" customWidth="1"/>
    <col min="265" max="265" width="13.5" style="9" bestFit="1" customWidth="1"/>
    <col min="266" max="266" width="34.375" style="9" bestFit="1" customWidth="1"/>
    <col min="267" max="267" width="23.625" style="9"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4.375" style="9" bestFit="1" customWidth="1"/>
    <col min="516" max="516" width="13.125" style="9" bestFit="1" customWidth="1"/>
    <col min="517" max="517" width="51.125" style="9" bestFit="1" customWidth="1"/>
    <col min="518" max="518" width="6.25" style="9" customWidth="1"/>
    <col min="519" max="520" width="9.875" style="9" bestFit="1" customWidth="1"/>
    <col min="521" max="521" width="13.5" style="9" bestFit="1" customWidth="1"/>
    <col min="522" max="522" width="34.375" style="9" bestFit="1" customWidth="1"/>
    <col min="523" max="523" width="23.625" style="9"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4.375" style="9" bestFit="1" customWidth="1"/>
    <col min="772" max="772" width="13.125" style="9" bestFit="1" customWidth="1"/>
    <col min="773" max="773" width="51.125" style="9" bestFit="1" customWidth="1"/>
    <col min="774" max="774" width="6.25" style="9" customWidth="1"/>
    <col min="775" max="776" width="9.875" style="9" bestFit="1" customWidth="1"/>
    <col min="777" max="777" width="13.5" style="9" bestFit="1" customWidth="1"/>
    <col min="778" max="778" width="34.375" style="9" bestFit="1" customWidth="1"/>
    <col min="779" max="779" width="23.625" style="9"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4.375" style="9" bestFit="1" customWidth="1"/>
    <col min="1028" max="1028" width="13.125" style="9" bestFit="1" customWidth="1"/>
    <col min="1029" max="1029" width="51.125" style="9" bestFit="1" customWidth="1"/>
    <col min="1030" max="1030" width="6.25" style="9" customWidth="1"/>
    <col min="1031" max="1032" width="9.875" style="9" bestFit="1" customWidth="1"/>
    <col min="1033" max="1033" width="13.5" style="9" bestFit="1" customWidth="1"/>
    <col min="1034" max="1034" width="34.375" style="9" bestFit="1" customWidth="1"/>
    <col min="1035" max="1035" width="23.625" style="9"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4.375" style="9" bestFit="1" customWidth="1"/>
    <col min="1284" max="1284" width="13.125" style="9" bestFit="1" customWidth="1"/>
    <col min="1285" max="1285" width="51.125" style="9" bestFit="1" customWidth="1"/>
    <col min="1286" max="1286" width="6.25" style="9" customWidth="1"/>
    <col min="1287" max="1288" width="9.875" style="9" bestFit="1" customWidth="1"/>
    <col min="1289" max="1289" width="13.5" style="9" bestFit="1" customWidth="1"/>
    <col min="1290" max="1290" width="34.375" style="9" bestFit="1" customWidth="1"/>
    <col min="1291" max="1291" width="23.625" style="9"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4.375" style="9" bestFit="1" customWidth="1"/>
    <col min="1540" max="1540" width="13.125" style="9" bestFit="1" customWidth="1"/>
    <col min="1541" max="1541" width="51.125" style="9" bestFit="1" customWidth="1"/>
    <col min="1542" max="1542" width="6.25" style="9" customWidth="1"/>
    <col min="1543" max="1544" width="9.875" style="9" bestFit="1" customWidth="1"/>
    <col min="1545" max="1545" width="13.5" style="9" bestFit="1" customWidth="1"/>
    <col min="1546" max="1546" width="34.375" style="9" bestFit="1" customWidth="1"/>
    <col min="1547" max="1547" width="23.625" style="9"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4.375" style="9" bestFit="1" customWidth="1"/>
    <col min="1796" max="1796" width="13.125" style="9" bestFit="1" customWidth="1"/>
    <col min="1797" max="1797" width="51.125" style="9" bestFit="1" customWidth="1"/>
    <col min="1798" max="1798" width="6.25" style="9" customWidth="1"/>
    <col min="1799" max="1800" width="9.875" style="9" bestFit="1" customWidth="1"/>
    <col min="1801" max="1801" width="13.5" style="9" bestFit="1" customWidth="1"/>
    <col min="1802" max="1802" width="34.375" style="9" bestFit="1" customWidth="1"/>
    <col min="1803" max="1803" width="23.625" style="9"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4.375" style="9" bestFit="1" customWidth="1"/>
    <col min="2052" max="2052" width="13.125" style="9" bestFit="1" customWidth="1"/>
    <col min="2053" max="2053" width="51.125" style="9" bestFit="1" customWidth="1"/>
    <col min="2054" max="2054" width="6.25" style="9" customWidth="1"/>
    <col min="2055" max="2056" width="9.875" style="9" bestFit="1" customWidth="1"/>
    <col min="2057" max="2057" width="13.5" style="9" bestFit="1" customWidth="1"/>
    <col min="2058" max="2058" width="34.375" style="9" bestFit="1" customWidth="1"/>
    <col min="2059" max="2059" width="23.625" style="9"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4.375" style="9" bestFit="1" customWidth="1"/>
    <col min="2308" max="2308" width="13.125" style="9" bestFit="1" customWidth="1"/>
    <col min="2309" max="2309" width="51.125" style="9" bestFit="1" customWidth="1"/>
    <col min="2310" max="2310" width="6.25" style="9" customWidth="1"/>
    <col min="2311" max="2312" width="9.875" style="9" bestFit="1" customWidth="1"/>
    <col min="2313" max="2313" width="13.5" style="9" bestFit="1" customWidth="1"/>
    <col min="2314" max="2314" width="34.375" style="9" bestFit="1" customWidth="1"/>
    <col min="2315" max="2315" width="23.625" style="9"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4.375" style="9" bestFit="1" customWidth="1"/>
    <col min="2564" max="2564" width="13.125" style="9" bestFit="1" customWidth="1"/>
    <col min="2565" max="2565" width="51.125" style="9" bestFit="1" customWidth="1"/>
    <col min="2566" max="2566" width="6.25" style="9" customWidth="1"/>
    <col min="2567" max="2568" width="9.875" style="9" bestFit="1" customWidth="1"/>
    <col min="2569" max="2569" width="13.5" style="9" bestFit="1" customWidth="1"/>
    <col min="2570" max="2570" width="34.375" style="9" bestFit="1" customWidth="1"/>
    <col min="2571" max="2571" width="23.625" style="9"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4.375" style="9" bestFit="1" customWidth="1"/>
    <col min="2820" max="2820" width="13.125" style="9" bestFit="1" customWidth="1"/>
    <col min="2821" max="2821" width="51.125" style="9" bestFit="1" customWidth="1"/>
    <col min="2822" max="2822" width="6.25" style="9" customWidth="1"/>
    <col min="2823" max="2824" width="9.875" style="9" bestFit="1" customWidth="1"/>
    <col min="2825" max="2825" width="13.5" style="9" bestFit="1" customWidth="1"/>
    <col min="2826" max="2826" width="34.375" style="9" bestFit="1" customWidth="1"/>
    <col min="2827" max="2827" width="23.625" style="9"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4.375" style="9" bestFit="1" customWidth="1"/>
    <col min="3076" max="3076" width="13.125" style="9" bestFit="1" customWidth="1"/>
    <col min="3077" max="3077" width="51.125" style="9" bestFit="1" customWidth="1"/>
    <col min="3078" max="3078" width="6.25" style="9" customWidth="1"/>
    <col min="3079" max="3080" width="9.875" style="9" bestFit="1" customWidth="1"/>
    <col min="3081" max="3081" width="13.5" style="9" bestFit="1" customWidth="1"/>
    <col min="3082" max="3082" width="34.375" style="9" bestFit="1" customWidth="1"/>
    <col min="3083" max="3083" width="23.625" style="9"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4.375" style="9" bestFit="1" customWidth="1"/>
    <col min="3332" max="3332" width="13.125" style="9" bestFit="1" customWidth="1"/>
    <col min="3333" max="3333" width="51.125" style="9" bestFit="1" customWidth="1"/>
    <col min="3334" max="3334" width="6.25" style="9" customWidth="1"/>
    <col min="3335" max="3336" width="9.875" style="9" bestFit="1" customWidth="1"/>
    <col min="3337" max="3337" width="13.5" style="9" bestFit="1" customWidth="1"/>
    <col min="3338" max="3338" width="34.375" style="9" bestFit="1" customWidth="1"/>
    <col min="3339" max="3339" width="23.625" style="9"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4.375" style="9" bestFit="1" customWidth="1"/>
    <col min="3588" max="3588" width="13.125" style="9" bestFit="1" customWidth="1"/>
    <col min="3589" max="3589" width="51.125" style="9" bestFit="1" customWidth="1"/>
    <col min="3590" max="3590" width="6.25" style="9" customWidth="1"/>
    <col min="3591" max="3592" width="9.875" style="9" bestFit="1" customWidth="1"/>
    <col min="3593" max="3593" width="13.5" style="9" bestFit="1" customWidth="1"/>
    <col min="3594" max="3594" width="34.375" style="9" bestFit="1" customWidth="1"/>
    <col min="3595" max="3595" width="23.625" style="9"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4.375" style="9" bestFit="1" customWidth="1"/>
    <col min="3844" max="3844" width="13.125" style="9" bestFit="1" customWidth="1"/>
    <col min="3845" max="3845" width="51.125" style="9" bestFit="1" customWidth="1"/>
    <col min="3846" max="3846" width="6.25" style="9" customWidth="1"/>
    <col min="3847" max="3848" width="9.875" style="9" bestFit="1" customWidth="1"/>
    <col min="3849" max="3849" width="13.5" style="9" bestFit="1" customWidth="1"/>
    <col min="3850" max="3850" width="34.375" style="9" bestFit="1" customWidth="1"/>
    <col min="3851" max="3851" width="23.625" style="9"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4.375" style="9" bestFit="1" customWidth="1"/>
    <col min="4100" max="4100" width="13.125" style="9" bestFit="1" customWidth="1"/>
    <col min="4101" max="4101" width="51.125" style="9" bestFit="1" customWidth="1"/>
    <col min="4102" max="4102" width="6.25" style="9" customWidth="1"/>
    <col min="4103" max="4104" width="9.875" style="9" bestFit="1" customWidth="1"/>
    <col min="4105" max="4105" width="13.5" style="9" bestFit="1" customWidth="1"/>
    <col min="4106" max="4106" width="34.375" style="9" bestFit="1" customWidth="1"/>
    <col min="4107" max="4107" width="23.625" style="9"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4.375" style="9" bestFit="1" customWidth="1"/>
    <col min="4356" max="4356" width="13.125" style="9" bestFit="1" customWidth="1"/>
    <col min="4357" max="4357" width="51.125" style="9" bestFit="1" customWidth="1"/>
    <col min="4358" max="4358" width="6.25" style="9" customWidth="1"/>
    <col min="4359" max="4360" width="9.875" style="9" bestFit="1" customWidth="1"/>
    <col min="4361" max="4361" width="13.5" style="9" bestFit="1" customWidth="1"/>
    <col min="4362" max="4362" width="34.375" style="9" bestFit="1" customWidth="1"/>
    <col min="4363" max="4363" width="23.625" style="9"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4.375" style="9" bestFit="1" customWidth="1"/>
    <col min="4612" max="4612" width="13.125" style="9" bestFit="1" customWidth="1"/>
    <col min="4613" max="4613" width="51.125" style="9" bestFit="1" customWidth="1"/>
    <col min="4614" max="4614" width="6.25" style="9" customWidth="1"/>
    <col min="4615" max="4616" width="9.875" style="9" bestFit="1" customWidth="1"/>
    <col min="4617" max="4617" width="13.5" style="9" bestFit="1" customWidth="1"/>
    <col min="4618" max="4618" width="34.375" style="9" bestFit="1" customWidth="1"/>
    <col min="4619" max="4619" width="23.625" style="9"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4.375" style="9" bestFit="1" customWidth="1"/>
    <col min="4868" max="4868" width="13.125" style="9" bestFit="1" customWidth="1"/>
    <col min="4869" max="4869" width="51.125" style="9" bestFit="1" customWidth="1"/>
    <col min="4870" max="4870" width="6.25" style="9" customWidth="1"/>
    <col min="4871" max="4872" width="9.875" style="9" bestFit="1" customWidth="1"/>
    <col min="4873" max="4873" width="13.5" style="9" bestFit="1" customWidth="1"/>
    <col min="4874" max="4874" width="34.375" style="9" bestFit="1" customWidth="1"/>
    <col min="4875" max="4875" width="23.625" style="9"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4.375" style="9" bestFit="1" customWidth="1"/>
    <col min="5124" max="5124" width="13.125" style="9" bestFit="1" customWidth="1"/>
    <col min="5125" max="5125" width="51.125" style="9" bestFit="1" customWidth="1"/>
    <col min="5126" max="5126" width="6.25" style="9" customWidth="1"/>
    <col min="5127" max="5128" width="9.875" style="9" bestFit="1" customWidth="1"/>
    <col min="5129" max="5129" width="13.5" style="9" bestFit="1" customWidth="1"/>
    <col min="5130" max="5130" width="34.375" style="9" bestFit="1" customWidth="1"/>
    <col min="5131" max="5131" width="23.625" style="9"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4.375" style="9" bestFit="1" customWidth="1"/>
    <col min="5380" max="5380" width="13.125" style="9" bestFit="1" customWidth="1"/>
    <col min="5381" max="5381" width="51.125" style="9" bestFit="1" customWidth="1"/>
    <col min="5382" max="5382" width="6.25" style="9" customWidth="1"/>
    <col min="5383" max="5384" width="9.875" style="9" bestFit="1" customWidth="1"/>
    <col min="5385" max="5385" width="13.5" style="9" bestFit="1" customWidth="1"/>
    <col min="5386" max="5386" width="34.375" style="9" bestFit="1" customWidth="1"/>
    <col min="5387" max="5387" width="23.625" style="9"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4.375" style="9" bestFit="1" customWidth="1"/>
    <col min="5636" max="5636" width="13.125" style="9" bestFit="1" customWidth="1"/>
    <col min="5637" max="5637" width="51.125" style="9" bestFit="1" customWidth="1"/>
    <col min="5638" max="5638" width="6.25" style="9" customWidth="1"/>
    <col min="5639" max="5640" width="9.875" style="9" bestFit="1" customWidth="1"/>
    <col min="5641" max="5641" width="13.5" style="9" bestFit="1" customWidth="1"/>
    <col min="5642" max="5642" width="34.375" style="9" bestFit="1" customWidth="1"/>
    <col min="5643" max="5643" width="23.625" style="9"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4.375" style="9" bestFit="1" customWidth="1"/>
    <col min="5892" max="5892" width="13.125" style="9" bestFit="1" customWidth="1"/>
    <col min="5893" max="5893" width="51.125" style="9" bestFit="1" customWidth="1"/>
    <col min="5894" max="5894" width="6.25" style="9" customWidth="1"/>
    <col min="5895" max="5896" width="9.875" style="9" bestFit="1" customWidth="1"/>
    <col min="5897" max="5897" width="13.5" style="9" bestFit="1" customWidth="1"/>
    <col min="5898" max="5898" width="34.375" style="9" bestFit="1" customWidth="1"/>
    <col min="5899" max="5899" width="23.625" style="9"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4.375" style="9" bestFit="1" customWidth="1"/>
    <col min="6148" max="6148" width="13.125" style="9" bestFit="1" customWidth="1"/>
    <col min="6149" max="6149" width="51.125" style="9" bestFit="1" customWidth="1"/>
    <col min="6150" max="6150" width="6.25" style="9" customWidth="1"/>
    <col min="6151" max="6152" width="9.875" style="9" bestFit="1" customWidth="1"/>
    <col min="6153" max="6153" width="13.5" style="9" bestFit="1" customWidth="1"/>
    <col min="6154" max="6154" width="34.375" style="9" bestFit="1" customWidth="1"/>
    <col min="6155" max="6155" width="23.625" style="9"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4.375" style="9" bestFit="1" customWidth="1"/>
    <col min="6404" max="6404" width="13.125" style="9" bestFit="1" customWidth="1"/>
    <col min="6405" max="6405" width="51.125" style="9" bestFit="1" customWidth="1"/>
    <col min="6406" max="6406" width="6.25" style="9" customWidth="1"/>
    <col min="6407" max="6408" width="9.875" style="9" bestFit="1" customWidth="1"/>
    <col min="6409" max="6409" width="13.5" style="9" bestFit="1" customWidth="1"/>
    <col min="6410" max="6410" width="34.375" style="9" bestFit="1" customWidth="1"/>
    <col min="6411" max="6411" width="23.625" style="9"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4.375" style="9" bestFit="1" customWidth="1"/>
    <col min="6660" max="6660" width="13.125" style="9" bestFit="1" customWidth="1"/>
    <col min="6661" max="6661" width="51.125" style="9" bestFit="1" customWidth="1"/>
    <col min="6662" max="6662" width="6.25" style="9" customWidth="1"/>
    <col min="6663" max="6664" width="9.875" style="9" bestFit="1" customWidth="1"/>
    <col min="6665" max="6665" width="13.5" style="9" bestFit="1" customWidth="1"/>
    <col min="6666" max="6666" width="34.375" style="9" bestFit="1" customWidth="1"/>
    <col min="6667" max="6667" width="23.625" style="9"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4.375" style="9" bestFit="1" customWidth="1"/>
    <col min="6916" max="6916" width="13.125" style="9" bestFit="1" customWidth="1"/>
    <col min="6917" max="6917" width="51.125" style="9" bestFit="1" customWidth="1"/>
    <col min="6918" max="6918" width="6.25" style="9" customWidth="1"/>
    <col min="6919" max="6920" width="9.875" style="9" bestFit="1" customWidth="1"/>
    <col min="6921" max="6921" width="13.5" style="9" bestFit="1" customWidth="1"/>
    <col min="6922" max="6922" width="34.375" style="9" bestFit="1" customWidth="1"/>
    <col min="6923" max="6923" width="23.625" style="9"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4.375" style="9" bestFit="1" customWidth="1"/>
    <col min="7172" max="7172" width="13.125" style="9" bestFit="1" customWidth="1"/>
    <col min="7173" max="7173" width="51.125" style="9" bestFit="1" customWidth="1"/>
    <col min="7174" max="7174" width="6.25" style="9" customWidth="1"/>
    <col min="7175" max="7176" width="9.875" style="9" bestFit="1" customWidth="1"/>
    <col min="7177" max="7177" width="13.5" style="9" bestFit="1" customWidth="1"/>
    <col min="7178" max="7178" width="34.375" style="9" bestFit="1" customWidth="1"/>
    <col min="7179" max="7179" width="23.625" style="9"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4.375" style="9" bestFit="1" customWidth="1"/>
    <col min="7428" max="7428" width="13.125" style="9" bestFit="1" customWidth="1"/>
    <col min="7429" max="7429" width="51.125" style="9" bestFit="1" customWidth="1"/>
    <col min="7430" max="7430" width="6.25" style="9" customWidth="1"/>
    <col min="7431" max="7432" width="9.875" style="9" bestFit="1" customWidth="1"/>
    <col min="7433" max="7433" width="13.5" style="9" bestFit="1" customWidth="1"/>
    <col min="7434" max="7434" width="34.375" style="9" bestFit="1" customWidth="1"/>
    <col min="7435" max="7435" width="23.625" style="9"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4.375" style="9" bestFit="1" customWidth="1"/>
    <col min="7684" max="7684" width="13.125" style="9" bestFit="1" customWidth="1"/>
    <col min="7685" max="7685" width="51.125" style="9" bestFit="1" customWidth="1"/>
    <col min="7686" max="7686" width="6.25" style="9" customWidth="1"/>
    <col min="7687" max="7688" width="9.875" style="9" bestFit="1" customWidth="1"/>
    <col min="7689" max="7689" width="13.5" style="9" bestFit="1" customWidth="1"/>
    <col min="7690" max="7690" width="34.375" style="9" bestFit="1" customWidth="1"/>
    <col min="7691" max="7691" width="23.625" style="9"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4.375" style="9" bestFit="1" customWidth="1"/>
    <col min="7940" max="7940" width="13.125" style="9" bestFit="1" customWidth="1"/>
    <col min="7941" max="7941" width="51.125" style="9" bestFit="1" customWidth="1"/>
    <col min="7942" max="7942" width="6.25" style="9" customWidth="1"/>
    <col min="7943" max="7944" width="9.875" style="9" bestFit="1" customWidth="1"/>
    <col min="7945" max="7945" width="13.5" style="9" bestFit="1" customWidth="1"/>
    <col min="7946" max="7946" width="34.375" style="9" bestFit="1" customWidth="1"/>
    <col min="7947" max="7947" width="23.625" style="9"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4.375" style="9" bestFit="1" customWidth="1"/>
    <col min="8196" max="8196" width="13.125" style="9" bestFit="1" customWidth="1"/>
    <col min="8197" max="8197" width="51.125" style="9" bestFit="1" customWidth="1"/>
    <col min="8198" max="8198" width="6.25" style="9" customWidth="1"/>
    <col min="8199" max="8200" width="9.875" style="9" bestFit="1" customWidth="1"/>
    <col min="8201" max="8201" width="13.5" style="9" bestFit="1" customWidth="1"/>
    <col min="8202" max="8202" width="34.375" style="9" bestFit="1" customWidth="1"/>
    <col min="8203" max="8203" width="23.625" style="9"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4.375" style="9" bestFit="1" customWidth="1"/>
    <col min="8452" max="8452" width="13.125" style="9" bestFit="1" customWidth="1"/>
    <col min="8453" max="8453" width="51.125" style="9" bestFit="1" customWidth="1"/>
    <col min="8454" max="8454" width="6.25" style="9" customWidth="1"/>
    <col min="8455" max="8456" width="9.875" style="9" bestFit="1" customWidth="1"/>
    <col min="8457" max="8457" width="13.5" style="9" bestFit="1" customWidth="1"/>
    <col min="8458" max="8458" width="34.375" style="9" bestFit="1" customWidth="1"/>
    <col min="8459" max="8459" width="23.625" style="9"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4.375" style="9" bestFit="1" customWidth="1"/>
    <col min="8708" max="8708" width="13.125" style="9" bestFit="1" customWidth="1"/>
    <col min="8709" max="8709" width="51.125" style="9" bestFit="1" customWidth="1"/>
    <col min="8710" max="8710" width="6.25" style="9" customWidth="1"/>
    <col min="8711" max="8712" width="9.875" style="9" bestFit="1" customWidth="1"/>
    <col min="8713" max="8713" width="13.5" style="9" bestFit="1" customWidth="1"/>
    <col min="8714" max="8714" width="34.375" style="9" bestFit="1" customWidth="1"/>
    <col min="8715" max="8715" width="23.625" style="9"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4.375" style="9" bestFit="1" customWidth="1"/>
    <col min="8964" max="8964" width="13.125" style="9" bestFit="1" customWidth="1"/>
    <col min="8965" max="8965" width="51.125" style="9" bestFit="1" customWidth="1"/>
    <col min="8966" max="8966" width="6.25" style="9" customWidth="1"/>
    <col min="8967" max="8968" width="9.875" style="9" bestFit="1" customWidth="1"/>
    <col min="8969" max="8969" width="13.5" style="9" bestFit="1" customWidth="1"/>
    <col min="8970" max="8970" width="34.375" style="9" bestFit="1" customWidth="1"/>
    <col min="8971" max="8971" width="23.625" style="9"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4.375" style="9" bestFit="1" customWidth="1"/>
    <col min="9220" max="9220" width="13.125" style="9" bestFit="1" customWidth="1"/>
    <col min="9221" max="9221" width="51.125" style="9" bestFit="1" customWidth="1"/>
    <col min="9222" max="9222" width="6.25" style="9" customWidth="1"/>
    <col min="9223" max="9224" width="9.875" style="9" bestFit="1" customWidth="1"/>
    <col min="9225" max="9225" width="13.5" style="9" bestFit="1" customWidth="1"/>
    <col min="9226" max="9226" width="34.375" style="9" bestFit="1" customWidth="1"/>
    <col min="9227" max="9227" width="23.625" style="9"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4.375" style="9" bestFit="1" customWidth="1"/>
    <col min="9476" max="9476" width="13.125" style="9" bestFit="1" customWidth="1"/>
    <col min="9477" max="9477" width="51.125" style="9" bestFit="1" customWidth="1"/>
    <col min="9478" max="9478" width="6.25" style="9" customWidth="1"/>
    <col min="9479" max="9480" width="9.875" style="9" bestFit="1" customWidth="1"/>
    <col min="9481" max="9481" width="13.5" style="9" bestFit="1" customWidth="1"/>
    <col min="9482" max="9482" width="34.375" style="9" bestFit="1" customWidth="1"/>
    <col min="9483" max="9483" width="23.625" style="9"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4.375" style="9" bestFit="1" customWidth="1"/>
    <col min="9732" max="9732" width="13.125" style="9" bestFit="1" customWidth="1"/>
    <col min="9733" max="9733" width="51.125" style="9" bestFit="1" customWidth="1"/>
    <col min="9734" max="9734" width="6.25" style="9" customWidth="1"/>
    <col min="9735" max="9736" width="9.875" style="9" bestFit="1" customWidth="1"/>
    <col min="9737" max="9737" width="13.5" style="9" bestFit="1" customWidth="1"/>
    <col min="9738" max="9738" width="34.375" style="9" bestFit="1" customWidth="1"/>
    <col min="9739" max="9739" width="23.625" style="9"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4.375" style="9" bestFit="1" customWidth="1"/>
    <col min="9988" max="9988" width="13.125" style="9" bestFit="1" customWidth="1"/>
    <col min="9989" max="9989" width="51.125" style="9" bestFit="1" customWidth="1"/>
    <col min="9990" max="9990" width="6.25" style="9" customWidth="1"/>
    <col min="9991" max="9992" width="9.875" style="9" bestFit="1" customWidth="1"/>
    <col min="9993" max="9993" width="13.5" style="9" bestFit="1" customWidth="1"/>
    <col min="9994" max="9994" width="34.375" style="9" bestFit="1" customWidth="1"/>
    <col min="9995" max="9995" width="23.625" style="9"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4.375" style="9" bestFit="1" customWidth="1"/>
    <col min="10244" max="10244" width="13.125" style="9" bestFit="1" customWidth="1"/>
    <col min="10245" max="10245" width="51.125" style="9" bestFit="1" customWidth="1"/>
    <col min="10246" max="10246" width="6.25" style="9" customWidth="1"/>
    <col min="10247" max="10248" width="9.875" style="9" bestFit="1" customWidth="1"/>
    <col min="10249" max="10249" width="13.5" style="9" bestFit="1" customWidth="1"/>
    <col min="10250" max="10250" width="34.375" style="9" bestFit="1" customWidth="1"/>
    <col min="10251" max="10251" width="23.625" style="9"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4.375" style="9" bestFit="1" customWidth="1"/>
    <col min="10500" max="10500" width="13.125" style="9" bestFit="1" customWidth="1"/>
    <col min="10501" max="10501" width="51.125" style="9" bestFit="1" customWidth="1"/>
    <col min="10502" max="10502" width="6.25" style="9" customWidth="1"/>
    <col min="10503" max="10504" width="9.875" style="9" bestFit="1" customWidth="1"/>
    <col min="10505" max="10505" width="13.5" style="9" bestFit="1" customWidth="1"/>
    <col min="10506" max="10506" width="34.375" style="9" bestFit="1" customWidth="1"/>
    <col min="10507" max="10507" width="23.625" style="9"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4.375" style="9" bestFit="1" customWidth="1"/>
    <col min="10756" max="10756" width="13.125" style="9" bestFit="1" customWidth="1"/>
    <col min="10757" max="10757" width="51.125" style="9" bestFit="1" customWidth="1"/>
    <col min="10758" max="10758" width="6.25" style="9" customWidth="1"/>
    <col min="10759" max="10760" width="9.875" style="9" bestFit="1" customWidth="1"/>
    <col min="10761" max="10761" width="13.5" style="9" bestFit="1" customWidth="1"/>
    <col min="10762" max="10762" width="34.375" style="9" bestFit="1" customWidth="1"/>
    <col min="10763" max="10763" width="23.625" style="9"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4.375" style="9" bestFit="1" customWidth="1"/>
    <col min="11012" max="11012" width="13.125" style="9" bestFit="1" customWidth="1"/>
    <col min="11013" max="11013" width="51.125" style="9" bestFit="1" customWidth="1"/>
    <col min="11014" max="11014" width="6.25" style="9" customWidth="1"/>
    <col min="11015" max="11016" width="9.875" style="9" bestFit="1" customWidth="1"/>
    <col min="11017" max="11017" width="13.5" style="9" bestFit="1" customWidth="1"/>
    <col min="11018" max="11018" width="34.375" style="9" bestFit="1" customWidth="1"/>
    <col min="11019" max="11019" width="23.625" style="9"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4.375" style="9" bestFit="1" customWidth="1"/>
    <col min="11268" max="11268" width="13.125" style="9" bestFit="1" customWidth="1"/>
    <col min="11269" max="11269" width="51.125" style="9" bestFit="1" customWidth="1"/>
    <col min="11270" max="11270" width="6.25" style="9" customWidth="1"/>
    <col min="11271" max="11272" width="9.875" style="9" bestFit="1" customWidth="1"/>
    <col min="11273" max="11273" width="13.5" style="9" bestFit="1" customWidth="1"/>
    <col min="11274" max="11274" width="34.375" style="9" bestFit="1" customWidth="1"/>
    <col min="11275" max="11275" width="23.625" style="9"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4.375" style="9" bestFit="1" customWidth="1"/>
    <col min="11524" max="11524" width="13.125" style="9" bestFit="1" customWidth="1"/>
    <col min="11525" max="11525" width="51.125" style="9" bestFit="1" customWidth="1"/>
    <col min="11526" max="11526" width="6.25" style="9" customWidth="1"/>
    <col min="11527" max="11528" width="9.875" style="9" bestFit="1" customWidth="1"/>
    <col min="11529" max="11529" width="13.5" style="9" bestFit="1" customWidth="1"/>
    <col min="11530" max="11530" width="34.375" style="9" bestFit="1" customWidth="1"/>
    <col min="11531" max="11531" width="23.625" style="9"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4.375" style="9" bestFit="1" customWidth="1"/>
    <col min="11780" max="11780" width="13.125" style="9" bestFit="1" customWidth="1"/>
    <col min="11781" max="11781" width="51.125" style="9" bestFit="1" customWidth="1"/>
    <col min="11782" max="11782" width="6.25" style="9" customWidth="1"/>
    <col min="11783" max="11784" width="9.875" style="9" bestFit="1" customWidth="1"/>
    <col min="11785" max="11785" width="13.5" style="9" bestFit="1" customWidth="1"/>
    <col min="11786" max="11786" width="34.375" style="9" bestFit="1" customWidth="1"/>
    <col min="11787" max="11787" width="23.625" style="9"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4.375" style="9" bestFit="1" customWidth="1"/>
    <col min="12036" max="12036" width="13.125" style="9" bestFit="1" customWidth="1"/>
    <col min="12037" max="12037" width="51.125" style="9" bestFit="1" customWidth="1"/>
    <col min="12038" max="12038" width="6.25" style="9" customWidth="1"/>
    <col min="12039" max="12040" width="9.875" style="9" bestFit="1" customWidth="1"/>
    <col min="12041" max="12041" width="13.5" style="9" bestFit="1" customWidth="1"/>
    <col min="12042" max="12042" width="34.375" style="9" bestFit="1" customWidth="1"/>
    <col min="12043" max="12043" width="23.625" style="9"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4.375" style="9" bestFit="1" customWidth="1"/>
    <col min="12292" max="12292" width="13.125" style="9" bestFit="1" customWidth="1"/>
    <col min="12293" max="12293" width="51.125" style="9" bestFit="1" customWidth="1"/>
    <col min="12294" max="12294" width="6.25" style="9" customWidth="1"/>
    <col min="12295" max="12296" width="9.875" style="9" bestFit="1" customWidth="1"/>
    <col min="12297" max="12297" width="13.5" style="9" bestFit="1" customWidth="1"/>
    <col min="12298" max="12298" width="34.375" style="9" bestFit="1" customWidth="1"/>
    <col min="12299" max="12299" width="23.625" style="9"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4.375" style="9" bestFit="1" customWidth="1"/>
    <col min="12548" max="12548" width="13.125" style="9" bestFit="1" customWidth="1"/>
    <col min="12549" max="12549" width="51.125" style="9" bestFit="1" customWidth="1"/>
    <col min="12550" max="12550" width="6.25" style="9" customWidth="1"/>
    <col min="12551" max="12552" width="9.875" style="9" bestFit="1" customWidth="1"/>
    <col min="12553" max="12553" width="13.5" style="9" bestFit="1" customWidth="1"/>
    <col min="12554" max="12554" width="34.375" style="9" bestFit="1" customWidth="1"/>
    <col min="12555" max="12555" width="23.625" style="9"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4.375" style="9" bestFit="1" customWidth="1"/>
    <col min="12804" max="12804" width="13.125" style="9" bestFit="1" customWidth="1"/>
    <col min="12805" max="12805" width="51.125" style="9" bestFit="1" customWidth="1"/>
    <col min="12806" max="12806" width="6.25" style="9" customWidth="1"/>
    <col min="12807" max="12808" width="9.875" style="9" bestFit="1" customWidth="1"/>
    <col min="12809" max="12809" width="13.5" style="9" bestFit="1" customWidth="1"/>
    <col min="12810" max="12810" width="34.375" style="9" bestFit="1" customWidth="1"/>
    <col min="12811" max="12811" width="23.625" style="9"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4.375" style="9" bestFit="1" customWidth="1"/>
    <col min="13060" max="13060" width="13.125" style="9" bestFit="1" customWidth="1"/>
    <col min="13061" max="13061" width="51.125" style="9" bestFit="1" customWidth="1"/>
    <col min="13062" max="13062" width="6.25" style="9" customWidth="1"/>
    <col min="13063" max="13064" width="9.875" style="9" bestFit="1" customWidth="1"/>
    <col min="13065" max="13065" width="13.5" style="9" bestFit="1" customWidth="1"/>
    <col min="13066" max="13066" width="34.375" style="9" bestFit="1" customWidth="1"/>
    <col min="13067" max="13067" width="23.625" style="9"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4.375" style="9" bestFit="1" customWidth="1"/>
    <col min="13316" max="13316" width="13.125" style="9" bestFit="1" customWidth="1"/>
    <col min="13317" max="13317" width="51.125" style="9" bestFit="1" customWidth="1"/>
    <col min="13318" max="13318" width="6.25" style="9" customWidth="1"/>
    <col min="13319" max="13320" width="9.875" style="9" bestFit="1" customWidth="1"/>
    <col min="13321" max="13321" width="13.5" style="9" bestFit="1" customWidth="1"/>
    <col min="13322" max="13322" width="34.375" style="9" bestFit="1" customWidth="1"/>
    <col min="13323" max="13323" width="23.625" style="9"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4.375" style="9" bestFit="1" customWidth="1"/>
    <col min="13572" max="13572" width="13.125" style="9" bestFit="1" customWidth="1"/>
    <col min="13573" max="13573" width="51.125" style="9" bestFit="1" customWidth="1"/>
    <col min="13574" max="13574" width="6.25" style="9" customWidth="1"/>
    <col min="13575" max="13576" width="9.875" style="9" bestFit="1" customWidth="1"/>
    <col min="13577" max="13577" width="13.5" style="9" bestFit="1" customWidth="1"/>
    <col min="13578" max="13578" width="34.375" style="9" bestFit="1" customWidth="1"/>
    <col min="13579" max="13579" width="23.625" style="9"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4.375" style="9" bestFit="1" customWidth="1"/>
    <col min="13828" max="13828" width="13.125" style="9" bestFit="1" customWidth="1"/>
    <col min="13829" max="13829" width="51.125" style="9" bestFit="1" customWidth="1"/>
    <col min="13830" max="13830" width="6.25" style="9" customWidth="1"/>
    <col min="13831" max="13832" width="9.875" style="9" bestFit="1" customWidth="1"/>
    <col min="13833" max="13833" width="13.5" style="9" bestFit="1" customWidth="1"/>
    <col min="13834" max="13834" width="34.375" style="9" bestFit="1" customWidth="1"/>
    <col min="13835" max="13835" width="23.625" style="9"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4.375" style="9" bestFit="1" customWidth="1"/>
    <col min="14084" max="14084" width="13.125" style="9" bestFit="1" customWidth="1"/>
    <col min="14085" max="14085" width="51.125" style="9" bestFit="1" customWidth="1"/>
    <col min="14086" max="14086" width="6.25" style="9" customWidth="1"/>
    <col min="14087" max="14088" width="9.875" style="9" bestFit="1" customWidth="1"/>
    <col min="14089" max="14089" width="13.5" style="9" bestFit="1" customWidth="1"/>
    <col min="14090" max="14090" width="34.375" style="9" bestFit="1" customWidth="1"/>
    <col min="14091" max="14091" width="23.625" style="9"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4.375" style="9" bestFit="1" customWidth="1"/>
    <col min="14340" max="14340" width="13.125" style="9" bestFit="1" customWidth="1"/>
    <col min="14341" max="14341" width="51.125" style="9" bestFit="1" customWidth="1"/>
    <col min="14342" max="14342" width="6.25" style="9" customWidth="1"/>
    <col min="14343" max="14344" width="9.875" style="9" bestFit="1" customWidth="1"/>
    <col min="14345" max="14345" width="13.5" style="9" bestFit="1" customWidth="1"/>
    <col min="14346" max="14346" width="34.375" style="9" bestFit="1" customWidth="1"/>
    <col min="14347" max="14347" width="23.625" style="9"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4.375" style="9" bestFit="1" customWidth="1"/>
    <col min="14596" max="14596" width="13.125" style="9" bestFit="1" customWidth="1"/>
    <col min="14597" max="14597" width="51.125" style="9" bestFit="1" customWidth="1"/>
    <col min="14598" max="14598" width="6.25" style="9" customWidth="1"/>
    <col min="14599" max="14600" width="9.875" style="9" bestFit="1" customWidth="1"/>
    <col min="14601" max="14601" width="13.5" style="9" bestFit="1" customWidth="1"/>
    <col min="14602" max="14602" width="34.375" style="9" bestFit="1" customWidth="1"/>
    <col min="14603" max="14603" width="23.625" style="9"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4.375" style="9" bestFit="1" customWidth="1"/>
    <col min="14852" max="14852" width="13.125" style="9" bestFit="1" customWidth="1"/>
    <col min="14853" max="14853" width="51.125" style="9" bestFit="1" customWidth="1"/>
    <col min="14854" max="14854" width="6.25" style="9" customWidth="1"/>
    <col min="14855" max="14856" width="9.875" style="9" bestFit="1" customWidth="1"/>
    <col min="14857" max="14857" width="13.5" style="9" bestFit="1" customWidth="1"/>
    <col min="14858" max="14858" width="34.375" style="9" bestFit="1" customWidth="1"/>
    <col min="14859" max="14859" width="23.625" style="9"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4.375" style="9" bestFit="1" customWidth="1"/>
    <col min="15108" max="15108" width="13.125" style="9" bestFit="1" customWidth="1"/>
    <col min="15109" max="15109" width="51.125" style="9" bestFit="1" customWidth="1"/>
    <col min="15110" max="15110" width="6.25" style="9" customWidth="1"/>
    <col min="15111" max="15112" width="9.875" style="9" bestFit="1" customWidth="1"/>
    <col min="15113" max="15113" width="13.5" style="9" bestFit="1" customWidth="1"/>
    <col min="15114" max="15114" width="34.375" style="9" bestFit="1" customWidth="1"/>
    <col min="15115" max="15115" width="23.625" style="9"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4.375" style="9" bestFit="1" customWidth="1"/>
    <col min="15364" max="15364" width="13.125" style="9" bestFit="1" customWidth="1"/>
    <col min="15365" max="15365" width="51.125" style="9" bestFit="1" customWidth="1"/>
    <col min="15366" max="15366" width="6.25" style="9" customWidth="1"/>
    <col min="15367" max="15368" width="9.875" style="9" bestFit="1" customWidth="1"/>
    <col min="15369" max="15369" width="13.5" style="9" bestFit="1" customWidth="1"/>
    <col min="15370" max="15370" width="34.375" style="9" bestFit="1" customWidth="1"/>
    <col min="15371" max="15371" width="23.625" style="9"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4.375" style="9" bestFit="1" customWidth="1"/>
    <col min="15620" max="15620" width="13.125" style="9" bestFit="1" customWidth="1"/>
    <col min="15621" max="15621" width="51.125" style="9" bestFit="1" customWidth="1"/>
    <col min="15622" max="15622" width="6.25" style="9" customWidth="1"/>
    <col min="15623" max="15624" width="9.875" style="9" bestFit="1" customWidth="1"/>
    <col min="15625" max="15625" width="13.5" style="9" bestFit="1" customWidth="1"/>
    <col min="15626" max="15626" width="34.375" style="9" bestFit="1" customWidth="1"/>
    <col min="15627" max="15627" width="23.625" style="9"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4.375" style="9" bestFit="1" customWidth="1"/>
    <col min="15876" max="15876" width="13.125" style="9" bestFit="1" customWidth="1"/>
    <col min="15877" max="15877" width="51.125" style="9" bestFit="1" customWidth="1"/>
    <col min="15878" max="15878" width="6.25" style="9" customWidth="1"/>
    <col min="15879" max="15880" width="9.875" style="9" bestFit="1" customWidth="1"/>
    <col min="15881" max="15881" width="13.5" style="9" bestFit="1" customWidth="1"/>
    <col min="15882" max="15882" width="34.375" style="9" bestFit="1" customWidth="1"/>
    <col min="15883" max="15883" width="23.625" style="9"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4.375" style="9" bestFit="1" customWidth="1"/>
    <col min="16132" max="16132" width="13.125" style="9" bestFit="1" customWidth="1"/>
    <col min="16133" max="16133" width="51.125" style="9" bestFit="1" customWidth="1"/>
    <col min="16134" max="16134" width="6.25" style="9" customWidth="1"/>
    <col min="16135" max="16136" width="9.875" style="9" bestFit="1" customWidth="1"/>
    <col min="16137" max="16137" width="13.5" style="9" bestFit="1" customWidth="1"/>
    <col min="16138" max="16138" width="34.375" style="9" bestFit="1" customWidth="1"/>
    <col min="16139" max="16139" width="23.625" style="9"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6781</v>
      </c>
      <c r="G2" s="4" t="s">
        <v>2</v>
      </c>
      <c r="H2" s="5"/>
      <c r="I2" s="6"/>
      <c r="J2" s="7">
        <f>SUM(H:H)</f>
        <v>8743</v>
      </c>
    </row>
    <row r="3" spans="2:17" ht="20.100000000000001" customHeight="1">
      <c r="B3" s="1" t="s">
        <v>3</v>
      </c>
      <c r="C3" s="1"/>
      <c r="D3" s="1"/>
      <c r="E3" s="13" t="s">
        <v>6148</v>
      </c>
    </row>
    <row r="4" spans="2:17" ht="20.100000000000001" customHeight="1">
      <c r="B4" s="1" t="s">
        <v>5</v>
      </c>
      <c r="C4" s="1"/>
      <c r="D4" s="1"/>
      <c r="E4" s="13">
        <v>203454</v>
      </c>
      <c r="J4" s="83"/>
    </row>
    <row r="5" spans="2:17" ht="20.100000000000001" customHeight="1">
      <c r="B5" s="1" t="s">
        <v>6</v>
      </c>
      <c r="C5" s="1"/>
      <c r="D5" s="1"/>
      <c r="E5" s="16"/>
      <c r="J5" s="83"/>
    </row>
    <row r="6" spans="2:17" ht="20.100000000000001" customHeight="1">
      <c r="B6" s="1" t="s">
        <v>7</v>
      </c>
      <c r="C6" s="1"/>
      <c r="D6" s="1"/>
      <c r="E6" s="16"/>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22" t="s">
        <v>14</v>
      </c>
      <c r="I9" s="22" t="s">
        <v>15</v>
      </c>
      <c r="J9" s="18" t="s">
        <v>16</v>
      </c>
      <c r="K9" s="18" t="s">
        <v>17</v>
      </c>
      <c r="L9" s="18" t="s">
        <v>18</v>
      </c>
      <c r="M9" s="30" t="s">
        <v>19</v>
      </c>
      <c r="N9" s="17" t="s">
        <v>20</v>
      </c>
      <c r="O9" s="18" t="s">
        <v>21</v>
      </c>
      <c r="P9" s="30" t="s">
        <v>22</v>
      </c>
      <c r="Q9" s="23" t="s">
        <v>23</v>
      </c>
    </row>
    <row r="10" spans="2:17" s="8" customFormat="1" ht="19.7" customHeight="1">
      <c r="B10" s="17">
        <v>1</v>
      </c>
      <c r="C10" s="33" t="s">
        <v>30</v>
      </c>
      <c r="D10" s="33" t="s">
        <v>30</v>
      </c>
      <c r="E10" s="26" t="s">
        <v>5828</v>
      </c>
      <c r="F10" s="26">
        <v>1</v>
      </c>
      <c r="G10" s="26">
        <v>168</v>
      </c>
      <c r="H10" s="1894">
        <f t="shared" ref="H10:H15" si="0">F10*G10</f>
        <v>168</v>
      </c>
      <c r="I10" s="18"/>
      <c r="J10" s="26" t="s">
        <v>5829</v>
      </c>
      <c r="K10" s="18" t="s">
        <v>6782</v>
      </c>
      <c r="L10" s="18"/>
      <c r="M10" s="30"/>
      <c r="N10" s="17"/>
      <c r="O10" s="18"/>
      <c r="P10" s="30"/>
      <c r="Q10" s="23">
        <v>44957</v>
      </c>
    </row>
    <row r="11" spans="2:17" s="8" customFormat="1" ht="19.7" customHeight="1">
      <c r="B11" s="17">
        <v>1</v>
      </c>
      <c r="C11" s="33" t="s">
        <v>30</v>
      </c>
      <c r="D11" s="33" t="s">
        <v>30</v>
      </c>
      <c r="E11" s="26" t="s">
        <v>6748</v>
      </c>
      <c r="F11" s="26">
        <v>1</v>
      </c>
      <c r="G11" s="26">
        <v>266</v>
      </c>
      <c r="H11" s="1894">
        <f>F11*G11</f>
        <v>266</v>
      </c>
      <c r="I11" s="18"/>
      <c r="J11" s="26" t="s">
        <v>6735</v>
      </c>
      <c r="K11" s="18" t="s">
        <v>6782</v>
      </c>
      <c r="L11" s="17"/>
      <c r="M11" s="30"/>
      <c r="N11" s="17"/>
      <c r="O11" s="29"/>
      <c r="P11" s="30"/>
      <c r="Q11" s="23">
        <v>44957</v>
      </c>
    </row>
    <row r="12" spans="2:17" s="8" customFormat="1" ht="19.7" customHeight="1">
      <c r="B12" s="17">
        <v>1</v>
      </c>
      <c r="C12" s="33" t="s">
        <v>30</v>
      </c>
      <c r="D12" s="33" t="s">
        <v>30</v>
      </c>
      <c r="E12" s="26" t="s">
        <v>6733</v>
      </c>
      <c r="F12" s="26">
        <v>1</v>
      </c>
      <c r="G12" s="26">
        <v>418</v>
      </c>
      <c r="H12" s="1894">
        <f>F12*G12</f>
        <v>418</v>
      </c>
      <c r="I12" s="18"/>
      <c r="J12" s="26" t="s">
        <v>5829</v>
      </c>
      <c r="K12" s="18" t="s">
        <v>6782</v>
      </c>
      <c r="L12" s="17"/>
      <c r="M12" s="30"/>
      <c r="N12" s="17"/>
      <c r="O12" s="29"/>
      <c r="P12" s="30"/>
      <c r="Q12" s="23">
        <v>44957</v>
      </c>
    </row>
    <row r="13" spans="2:17" s="8" customFormat="1" ht="19.7" customHeight="1">
      <c r="B13" s="17">
        <v>1</v>
      </c>
      <c r="C13" s="33" t="s">
        <v>30</v>
      </c>
      <c r="D13" s="33" t="s">
        <v>30</v>
      </c>
      <c r="E13" s="26" t="s">
        <v>6734</v>
      </c>
      <c r="F13" s="26">
        <v>1</v>
      </c>
      <c r="G13" s="26">
        <v>391</v>
      </c>
      <c r="H13" s="1894">
        <f>F13*G13</f>
        <v>391</v>
      </c>
      <c r="I13" s="18"/>
      <c r="J13" s="26" t="s">
        <v>6735</v>
      </c>
      <c r="K13" s="18" t="s">
        <v>6782</v>
      </c>
      <c r="L13" s="17"/>
      <c r="M13" s="30"/>
      <c r="N13" s="17"/>
      <c r="O13" s="29"/>
      <c r="P13" s="30"/>
      <c r="Q13" s="23">
        <v>44957</v>
      </c>
    </row>
    <row r="14" spans="2:17" s="8" customFormat="1" ht="19.7" customHeight="1">
      <c r="B14" s="17">
        <v>1</v>
      </c>
      <c r="C14" s="17" t="s">
        <v>115</v>
      </c>
      <c r="D14" s="17" t="s">
        <v>115</v>
      </c>
      <c r="E14" s="26" t="s">
        <v>116</v>
      </c>
      <c r="F14" s="26">
        <v>0.5</v>
      </c>
      <c r="G14" s="20">
        <v>5000</v>
      </c>
      <c r="H14" s="1894">
        <f t="shared" si="0"/>
        <v>2500</v>
      </c>
      <c r="I14" s="18"/>
      <c r="J14" s="28"/>
      <c r="K14" s="33"/>
      <c r="L14" s="17"/>
      <c r="M14" s="30"/>
      <c r="N14" s="17"/>
      <c r="O14" s="29"/>
      <c r="P14" s="29"/>
      <c r="Q14" s="23"/>
    </row>
    <row r="15" spans="2:17" s="8" customFormat="1" ht="19.7" customHeight="1">
      <c r="B15" s="17">
        <v>1</v>
      </c>
      <c r="C15" s="17" t="s">
        <v>115</v>
      </c>
      <c r="D15" s="17" t="s">
        <v>115</v>
      </c>
      <c r="E15" s="62" t="s">
        <v>5642</v>
      </c>
      <c r="F15" s="26">
        <v>1</v>
      </c>
      <c r="G15" s="20">
        <v>5000</v>
      </c>
      <c r="H15" s="1894">
        <f t="shared" si="0"/>
        <v>5000</v>
      </c>
      <c r="I15" s="1673"/>
      <c r="J15" s="414"/>
      <c r="K15" s="33"/>
      <c r="L15" s="17"/>
      <c r="M15" s="30"/>
      <c r="N15" s="17"/>
      <c r="O15" s="29"/>
      <c r="P15" s="29"/>
      <c r="Q15" s="23"/>
    </row>
    <row r="16" spans="2:17" s="8" customFormat="1" ht="19.7" customHeight="1">
      <c r="B16" s="18"/>
      <c r="C16" s="18"/>
      <c r="D16" s="18"/>
      <c r="E16" s="26"/>
      <c r="F16" s="26"/>
      <c r="G16" s="20"/>
      <c r="H16" s="1894"/>
      <c r="I16" s="18"/>
      <c r="J16" s="26"/>
      <c r="K16" s="18"/>
      <c r="L16" s="17"/>
      <c r="M16" s="30"/>
      <c r="N16" s="17"/>
      <c r="O16" s="29"/>
      <c r="P16" s="29"/>
      <c r="Q16" s="23"/>
    </row>
  </sheetData>
  <autoFilter ref="B9:O9" xr:uid="{23D22EA1-9264-4B69-A4E4-46A76E97E9ED}">
    <sortState xmlns:xlrd2="http://schemas.microsoft.com/office/spreadsheetml/2017/richdata2" ref="B10:O9">
      <sortCondition descending="1" ref="K9"/>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72B93-BA88-4EE0-8A54-1E72E4318556}">
  <dimension ref="A3:B7"/>
  <sheetViews>
    <sheetView view="pageBreakPreview" zoomScale="130" zoomScaleNormal="100" zoomScaleSheetLayoutView="130" workbookViewId="0">
      <selection activeCell="E16" sqref="E16"/>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3" spans="1:2">
      <c r="A3" s="73" t="s">
        <v>0</v>
      </c>
      <c r="B3" s="2" t="s">
        <v>6783</v>
      </c>
    </row>
    <row r="4" spans="1:2">
      <c r="A4" s="73" t="s">
        <v>3</v>
      </c>
      <c r="B4" s="13" t="s">
        <v>6148</v>
      </c>
    </row>
    <row r="5" spans="1:2">
      <c r="A5" s="73" t="s">
        <v>5</v>
      </c>
      <c r="B5" s="13">
        <v>197902</v>
      </c>
    </row>
    <row r="6" spans="1:2">
      <c r="A6" s="73" t="s">
        <v>6</v>
      </c>
      <c r="B6" s="16">
        <v>44837</v>
      </c>
    </row>
    <row r="7" spans="1:2">
      <c r="A7" s="73" t="s">
        <v>7</v>
      </c>
      <c r="B7" s="16">
        <v>44860</v>
      </c>
    </row>
  </sheetData>
  <phoneticPr fontId="3"/>
  <pageMargins left="0.7" right="0.7" top="0.75" bottom="0.75" header="0.3" footer="0.3"/>
  <pageSetup paperSize="9" scale="378" orientation="landscape"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56790-8A41-4F50-87C4-EE5FABA7A275}">
  <dimension ref="B2:Q14"/>
  <sheetViews>
    <sheetView zoomScale="85" zoomScaleNormal="85" workbookViewId="0">
      <selection activeCell="H26" sqref="H26"/>
    </sheetView>
  </sheetViews>
  <sheetFormatPr defaultRowHeight="12"/>
  <cols>
    <col min="1" max="1" width="2.625" style="1982" customWidth="1"/>
    <col min="2" max="2" width="10.5" style="1980" bestFit="1" customWidth="1"/>
    <col min="3" max="3" width="18.875" style="1982" bestFit="1" customWidth="1"/>
    <col min="4" max="4" width="14.625" style="1982" bestFit="1" customWidth="1"/>
    <col min="5" max="5" width="66" style="1980" customWidth="1"/>
    <col min="6" max="6" width="7.125" style="1975" customWidth="1"/>
    <col min="7" max="8" width="10.375" style="1985" bestFit="1" customWidth="1"/>
    <col min="9" max="9" width="13.625" style="1981" bestFit="1" customWidth="1"/>
    <col min="10" max="10" width="54" style="1980" customWidth="1"/>
    <col min="11" max="11" width="42.125" style="1980" customWidth="1"/>
    <col min="12" max="12" width="13.5" style="1980" bestFit="1" customWidth="1"/>
    <col min="13" max="13" width="13.75" style="1981" customWidth="1"/>
    <col min="14" max="14" width="10" style="1982" bestFit="1" customWidth="1"/>
    <col min="15" max="15" width="13.25" style="1981" customWidth="1"/>
    <col min="16" max="16" width="19.5" style="1983" customWidth="1"/>
    <col min="17" max="17" width="17.375" style="1984" customWidth="1"/>
    <col min="18" max="255" width="9" style="1982"/>
    <col min="256" max="256" width="2.625" style="1982" customWidth="1"/>
    <col min="257" max="257" width="7.375" style="1982" customWidth="1"/>
    <col min="258" max="258" width="18.875" style="1982" bestFit="1" customWidth="1"/>
    <col min="259" max="259" width="14.625" style="1982" bestFit="1" customWidth="1"/>
    <col min="260" max="260" width="66" style="1982" customWidth="1"/>
    <col min="261" max="261" width="7.125" style="1982" customWidth="1"/>
    <col min="262" max="263" width="10.375" style="1982" bestFit="1" customWidth="1"/>
    <col min="264" max="264" width="13.625" style="1982" bestFit="1" customWidth="1"/>
    <col min="265" max="265" width="54" style="1982" customWidth="1"/>
    <col min="266" max="266" width="42.125" style="1982" customWidth="1"/>
    <col min="267" max="267" width="13.5" style="1982" bestFit="1" customWidth="1"/>
    <col min="268" max="268" width="13.75" style="1982" customWidth="1"/>
    <col min="269" max="269" width="10" style="1982" bestFit="1" customWidth="1"/>
    <col min="270" max="270" width="13.25" style="1982" customWidth="1"/>
    <col min="271" max="271" width="19.5" style="1982" customWidth="1"/>
    <col min="272" max="272" width="17.375" style="1982" customWidth="1"/>
    <col min="273" max="273" width="16.625" style="1982" customWidth="1"/>
    <col min="274" max="511" width="9" style="1982"/>
    <col min="512" max="512" width="2.625" style="1982" customWidth="1"/>
    <col min="513" max="513" width="7.375" style="1982" customWidth="1"/>
    <col min="514" max="514" width="18.875" style="1982" bestFit="1" customWidth="1"/>
    <col min="515" max="515" width="14.625" style="1982" bestFit="1" customWidth="1"/>
    <col min="516" max="516" width="66" style="1982" customWidth="1"/>
    <col min="517" max="517" width="7.125" style="1982" customWidth="1"/>
    <col min="518" max="519" width="10.375" style="1982" bestFit="1" customWidth="1"/>
    <col min="520" max="520" width="13.625" style="1982" bestFit="1" customWidth="1"/>
    <col min="521" max="521" width="54" style="1982" customWidth="1"/>
    <col min="522" max="522" width="42.125" style="1982" customWidth="1"/>
    <col min="523" max="523" width="13.5" style="1982" bestFit="1" customWidth="1"/>
    <col min="524" max="524" width="13.75" style="1982" customWidth="1"/>
    <col min="525" max="525" width="10" style="1982" bestFit="1" customWidth="1"/>
    <col min="526" max="526" width="13.25" style="1982" customWidth="1"/>
    <col min="527" max="527" width="19.5" style="1982" customWidth="1"/>
    <col min="528" max="528" width="17.375" style="1982" customWidth="1"/>
    <col min="529" max="529" width="16.625" style="1982" customWidth="1"/>
    <col min="530" max="767" width="9" style="1982"/>
    <col min="768" max="768" width="2.625" style="1982" customWidth="1"/>
    <col min="769" max="769" width="7.375" style="1982" customWidth="1"/>
    <col min="770" max="770" width="18.875" style="1982" bestFit="1" customWidth="1"/>
    <col min="771" max="771" width="14.625" style="1982" bestFit="1" customWidth="1"/>
    <col min="772" max="772" width="66" style="1982" customWidth="1"/>
    <col min="773" max="773" width="7.125" style="1982" customWidth="1"/>
    <col min="774" max="775" width="10.375" style="1982" bestFit="1" customWidth="1"/>
    <col min="776" max="776" width="13.625" style="1982" bestFit="1" customWidth="1"/>
    <col min="777" max="777" width="54" style="1982" customWidth="1"/>
    <col min="778" max="778" width="42.125" style="1982" customWidth="1"/>
    <col min="779" max="779" width="13.5" style="1982" bestFit="1" customWidth="1"/>
    <col min="780" max="780" width="13.75" style="1982" customWidth="1"/>
    <col min="781" max="781" width="10" style="1982" bestFit="1" customWidth="1"/>
    <col min="782" max="782" width="13.25" style="1982" customWidth="1"/>
    <col min="783" max="783" width="19.5" style="1982" customWidth="1"/>
    <col min="784" max="784" width="17.375" style="1982" customWidth="1"/>
    <col min="785" max="785" width="16.625" style="1982" customWidth="1"/>
    <col min="786" max="1023" width="9" style="1982"/>
    <col min="1024" max="1024" width="2.625" style="1982" customWidth="1"/>
    <col min="1025" max="1025" width="7.375" style="1982" customWidth="1"/>
    <col min="1026" max="1026" width="18.875" style="1982" bestFit="1" customWidth="1"/>
    <col min="1027" max="1027" width="14.625" style="1982" bestFit="1" customWidth="1"/>
    <col min="1028" max="1028" width="66" style="1982" customWidth="1"/>
    <col min="1029" max="1029" width="7.125" style="1982" customWidth="1"/>
    <col min="1030" max="1031" width="10.375" style="1982" bestFit="1" customWidth="1"/>
    <col min="1032" max="1032" width="13.625" style="1982" bestFit="1" customWidth="1"/>
    <col min="1033" max="1033" width="54" style="1982" customWidth="1"/>
    <col min="1034" max="1034" width="42.125" style="1982" customWidth="1"/>
    <col min="1035" max="1035" width="13.5" style="1982" bestFit="1" customWidth="1"/>
    <col min="1036" max="1036" width="13.75" style="1982" customWidth="1"/>
    <col min="1037" max="1037" width="10" style="1982" bestFit="1" customWidth="1"/>
    <col min="1038" max="1038" width="13.25" style="1982" customWidth="1"/>
    <col min="1039" max="1039" width="19.5" style="1982" customWidth="1"/>
    <col min="1040" max="1040" width="17.375" style="1982" customWidth="1"/>
    <col min="1041" max="1041" width="16.625" style="1982" customWidth="1"/>
    <col min="1042" max="1279" width="9" style="1982"/>
    <col min="1280" max="1280" width="2.625" style="1982" customWidth="1"/>
    <col min="1281" max="1281" width="7.375" style="1982" customWidth="1"/>
    <col min="1282" max="1282" width="18.875" style="1982" bestFit="1" customWidth="1"/>
    <col min="1283" max="1283" width="14.625" style="1982" bestFit="1" customWidth="1"/>
    <col min="1284" max="1284" width="66" style="1982" customWidth="1"/>
    <col min="1285" max="1285" width="7.125" style="1982" customWidth="1"/>
    <col min="1286" max="1287" width="10.375" style="1982" bestFit="1" customWidth="1"/>
    <col min="1288" max="1288" width="13.625" style="1982" bestFit="1" customWidth="1"/>
    <col min="1289" max="1289" width="54" style="1982" customWidth="1"/>
    <col min="1290" max="1290" width="42.125" style="1982" customWidth="1"/>
    <col min="1291" max="1291" width="13.5" style="1982" bestFit="1" customWidth="1"/>
    <col min="1292" max="1292" width="13.75" style="1982" customWidth="1"/>
    <col min="1293" max="1293" width="10" style="1982" bestFit="1" customWidth="1"/>
    <col min="1294" max="1294" width="13.25" style="1982" customWidth="1"/>
    <col min="1295" max="1295" width="19.5" style="1982" customWidth="1"/>
    <col min="1296" max="1296" width="17.375" style="1982" customWidth="1"/>
    <col min="1297" max="1297" width="16.625" style="1982" customWidth="1"/>
    <col min="1298" max="1535" width="9" style="1982"/>
    <col min="1536" max="1536" width="2.625" style="1982" customWidth="1"/>
    <col min="1537" max="1537" width="7.375" style="1982" customWidth="1"/>
    <col min="1538" max="1538" width="18.875" style="1982" bestFit="1" customWidth="1"/>
    <col min="1539" max="1539" width="14.625" style="1982" bestFit="1" customWidth="1"/>
    <col min="1540" max="1540" width="66" style="1982" customWidth="1"/>
    <col min="1541" max="1541" width="7.125" style="1982" customWidth="1"/>
    <col min="1542" max="1543" width="10.375" style="1982" bestFit="1" customWidth="1"/>
    <col min="1544" max="1544" width="13.625" style="1982" bestFit="1" customWidth="1"/>
    <col min="1545" max="1545" width="54" style="1982" customWidth="1"/>
    <col min="1546" max="1546" width="42.125" style="1982" customWidth="1"/>
    <col min="1547" max="1547" width="13.5" style="1982" bestFit="1" customWidth="1"/>
    <col min="1548" max="1548" width="13.75" style="1982" customWidth="1"/>
    <col min="1549" max="1549" width="10" style="1982" bestFit="1" customWidth="1"/>
    <col min="1550" max="1550" width="13.25" style="1982" customWidth="1"/>
    <col min="1551" max="1551" width="19.5" style="1982" customWidth="1"/>
    <col min="1552" max="1552" width="17.375" style="1982" customWidth="1"/>
    <col min="1553" max="1553" width="16.625" style="1982" customWidth="1"/>
    <col min="1554" max="1791" width="9" style="1982"/>
    <col min="1792" max="1792" width="2.625" style="1982" customWidth="1"/>
    <col min="1793" max="1793" width="7.375" style="1982" customWidth="1"/>
    <col min="1794" max="1794" width="18.875" style="1982" bestFit="1" customWidth="1"/>
    <col min="1795" max="1795" width="14.625" style="1982" bestFit="1" customWidth="1"/>
    <col min="1796" max="1796" width="66" style="1982" customWidth="1"/>
    <col min="1797" max="1797" width="7.125" style="1982" customWidth="1"/>
    <col min="1798" max="1799" width="10.375" style="1982" bestFit="1" customWidth="1"/>
    <col min="1800" max="1800" width="13.625" style="1982" bestFit="1" customWidth="1"/>
    <col min="1801" max="1801" width="54" style="1982" customWidth="1"/>
    <col min="1802" max="1802" width="42.125" style="1982" customWidth="1"/>
    <col min="1803" max="1803" width="13.5" style="1982" bestFit="1" customWidth="1"/>
    <col min="1804" max="1804" width="13.75" style="1982" customWidth="1"/>
    <col min="1805" max="1805" width="10" style="1982" bestFit="1" customWidth="1"/>
    <col min="1806" max="1806" width="13.25" style="1982" customWidth="1"/>
    <col min="1807" max="1807" width="19.5" style="1982" customWidth="1"/>
    <col min="1808" max="1808" width="17.375" style="1982" customWidth="1"/>
    <col min="1809" max="1809" width="16.625" style="1982" customWidth="1"/>
    <col min="1810" max="2047" width="9" style="1982"/>
    <col min="2048" max="2048" width="2.625" style="1982" customWidth="1"/>
    <col min="2049" max="2049" width="7.375" style="1982" customWidth="1"/>
    <col min="2050" max="2050" width="18.875" style="1982" bestFit="1" customWidth="1"/>
    <col min="2051" max="2051" width="14.625" style="1982" bestFit="1" customWidth="1"/>
    <col min="2052" max="2052" width="66" style="1982" customWidth="1"/>
    <col min="2053" max="2053" width="7.125" style="1982" customWidth="1"/>
    <col min="2054" max="2055" width="10.375" style="1982" bestFit="1" customWidth="1"/>
    <col min="2056" max="2056" width="13.625" style="1982" bestFit="1" customWidth="1"/>
    <col min="2057" max="2057" width="54" style="1982" customWidth="1"/>
    <col min="2058" max="2058" width="42.125" style="1982" customWidth="1"/>
    <col min="2059" max="2059" width="13.5" style="1982" bestFit="1" customWidth="1"/>
    <col min="2060" max="2060" width="13.75" style="1982" customWidth="1"/>
    <col min="2061" max="2061" width="10" style="1982" bestFit="1" customWidth="1"/>
    <col min="2062" max="2062" width="13.25" style="1982" customWidth="1"/>
    <col min="2063" max="2063" width="19.5" style="1982" customWidth="1"/>
    <col min="2064" max="2064" width="17.375" style="1982" customWidth="1"/>
    <col min="2065" max="2065" width="16.625" style="1982" customWidth="1"/>
    <col min="2066" max="2303" width="9" style="1982"/>
    <col min="2304" max="2304" width="2.625" style="1982" customWidth="1"/>
    <col min="2305" max="2305" width="7.375" style="1982" customWidth="1"/>
    <col min="2306" max="2306" width="18.875" style="1982" bestFit="1" customWidth="1"/>
    <col min="2307" max="2307" width="14.625" style="1982" bestFit="1" customWidth="1"/>
    <col min="2308" max="2308" width="66" style="1982" customWidth="1"/>
    <col min="2309" max="2309" width="7.125" style="1982" customWidth="1"/>
    <col min="2310" max="2311" width="10.375" style="1982" bestFit="1" customWidth="1"/>
    <col min="2312" max="2312" width="13.625" style="1982" bestFit="1" customWidth="1"/>
    <col min="2313" max="2313" width="54" style="1982" customWidth="1"/>
    <col min="2314" max="2314" width="42.125" style="1982" customWidth="1"/>
    <col min="2315" max="2315" width="13.5" style="1982" bestFit="1" customWidth="1"/>
    <col min="2316" max="2316" width="13.75" style="1982" customWidth="1"/>
    <col min="2317" max="2317" width="10" style="1982" bestFit="1" customWidth="1"/>
    <col min="2318" max="2318" width="13.25" style="1982" customWidth="1"/>
    <col min="2319" max="2319" width="19.5" style="1982" customWidth="1"/>
    <col min="2320" max="2320" width="17.375" style="1982" customWidth="1"/>
    <col min="2321" max="2321" width="16.625" style="1982" customWidth="1"/>
    <col min="2322" max="2559" width="9" style="1982"/>
    <col min="2560" max="2560" width="2.625" style="1982" customWidth="1"/>
    <col min="2561" max="2561" width="7.375" style="1982" customWidth="1"/>
    <col min="2562" max="2562" width="18.875" style="1982" bestFit="1" customWidth="1"/>
    <col min="2563" max="2563" width="14.625" style="1982" bestFit="1" customWidth="1"/>
    <col min="2564" max="2564" width="66" style="1982" customWidth="1"/>
    <col min="2565" max="2565" width="7.125" style="1982" customWidth="1"/>
    <col min="2566" max="2567" width="10.375" style="1982" bestFit="1" customWidth="1"/>
    <col min="2568" max="2568" width="13.625" style="1982" bestFit="1" customWidth="1"/>
    <col min="2569" max="2569" width="54" style="1982" customWidth="1"/>
    <col min="2570" max="2570" width="42.125" style="1982" customWidth="1"/>
    <col min="2571" max="2571" width="13.5" style="1982" bestFit="1" customWidth="1"/>
    <col min="2572" max="2572" width="13.75" style="1982" customWidth="1"/>
    <col min="2573" max="2573" width="10" style="1982" bestFit="1" customWidth="1"/>
    <col min="2574" max="2574" width="13.25" style="1982" customWidth="1"/>
    <col min="2575" max="2575" width="19.5" style="1982" customWidth="1"/>
    <col min="2576" max="2576" width="17.375" style="1982" customWidth="1"/>
    <col min="2577" max="2577" width="16.625" style="1982" customWidth="1"/>
    <col min="2578" max="2815" width="9" style="1982"/>
    <col min="2816" max="2816" width="2.625" style="1982" customWidth="1"/>
    <col min="2817" max="2817" width="7.375" style="1982" customWidth="1"/>
    <col min="2818" max="2818" width="18.875" style="1982" bestFit="1" customWidth="1"/>
    <col min="2819" max="2819" width="14.625" style="1982" bestFit="1" customWidth="1"/>
    <col min="2820" max="2820" width="66" style="1982" customWidth="1"/>
    <col min="2821" max="2821" width="7.125" style="1982" customWidth="1"/>
    <col min="2822" max="2823" width="10.375" style="1982" bestFit="1" customWidth="1"/>
    <col min="2824" max="2824" width="13.625" style="1982" bestFit="1" customWidth="1"/>
    <col min="2825" max="2825" width="54" style="1982" customWidth="1"/>
    <col min="2826" max="2826" width="42.125" style="1982" customWidth="1"/>
    <col min="2827" max="2827" width="13.5" style="1982" bestFit="1" customWidth="1"/>
    <col min="2828" max="2828" width="13.75" style="1982" customWidth="1"/>
    <col min="2829" max="2829" width="10" style="1982" bestFit="1" customWidth="1"/>
    <col min="2830" max="2830" width="13.25" style="1982" customWidth="1"/>
    <col min="2831" max="2831" width="19.5" style="1982" customWidth="1"/>
    <col min="2832" max="2832" width="17.375" style="1982" customWidth="1"/>
    <col min="2833" max="2833" width="16.625" style="1982" customWidth="1"/>
    <col min="2834" max="3071" width="9" style="1982"/>
    <col min="3072" max="3072" width="2.625" style="1982" customWidth="1"/>
    <col min="3073" max="3073" width="7.375" style="1982" customWidth="1"/>
    <col min="3074" max="3074" width="18.875" style="1982" bestFit="1" customWidth="1"/>
    <col min="3075" max="3075" width="14.625" style="1982" bestFit="1" customWidth="1"/>
    <col min="3076" max="3076" width="66" style="1982" customWidth="1"/>
    <col min="3077" max="3077" width="7.125" style="1982" customWidth="1"/>
    <col min="3078" max="3079" width="10.375" style="1982" bestFit="1" customWidth="1"/>
    <col min="3080" max="3080" width="13.625" style="1982" bestFit="1" customWidth="1"/>
    <col min="3081" max="3081" width="54" style="1982" customWidth="1"/>
    <col min="3082" max="3082" width="42.125" style="1982" customWidth="1"/>
    <col min="3083" max="3083" width="13.5" style="1982" bestFit="1" customWidth="1"/>
    <col min="3084" max="3084" width="13.75" style="1982" customWidth="1"/>
    <col min="3085" max="3085" width="10" style="1982" bestFit="1" customWidth="1"/>
    <col min="3086" max="3086" width="13.25" style="1982" customWidth="1"/>
    <col min="3087" max="3087" width="19.5" style="1982" customWidth="1"/>
    <col min="3088" max="3088" width="17.375" style="1982" customWidth="1"/>
    <col min="3089" max="3089" width="16.625" style="1982" customWidth="1"/>
    <col min="3090" max="3327" width="9" style="1982"/>
    <col min="3328" max="3328" width="2.625" style="1982" customWidth="1"/>
    <col min="3329" max="3329" width="7.375" style="1982" customWidth="1"/>
    <col min="3330" max="3330" width="18.875" style="1982" bestFit="1" customWidth="1"/>
    <col min="3331" max="3331" width="14.625" style="1982" bestFit="1" customWidth="1"/>
    <col min="3332" max="3332" width="66" style="1982" customWidth="1"/>
    <col min="3333" max="3333" width="7.125" style="1982" customWidth="1"/>
    <col min="3334" max="3335" width="10.375" style="1982" bestFit="1" customWidth="1"/>
    <col min="3336" max="3336" width="13.625" style="1982" bestFit="1" customWidth="1"/>
    <col min="3337" max="3337" width="54" style="1982" customWidth="1"/>
    <col min="3338" max="3338" width="42.125" style="1982" customWidth="1"/>
    <col min="3339" max="3339" width="13.5" style="1982" bestFit="1" customWidth="1"/>
    <col min="3340" max="3340" width="13.75" style="1982" customWidth="1"/>
    <col min="3341" max="3341" width="10" style="1982" bestFit="1" customWidth="1"/>
    <col min="3342" max="3342" width="13.25" style="1982" customWidth="1"/>
    <col min="3343" max="3343" width="19.5" style="1982" customWidth="1"/>
    <col min="3344" max="3344" width="17.375" style="1982" customWidth="1"/>
    <col min="3345" max="3345" width="16.625" style="1982" customWidth="1"/>
    <col min="3346" max="3583" width="9" style="1982"/>
    <col min="3584" max="3584" width="2.625" style="1982" customWidth="1"/>
    <col min="3585" max="3585" width="7.375" style="1982" customWidth="1"/>
    <col min="3586" max="3586" width="18.875" style="1982" bestFit="1" customWidth="1"/>
    <col min="3587" max="3587" width="14.625" style="1982" bestFit="1" customWidth="1"/>
    <col min="3588" max="3588" width="66" style="1982" customWidth="1"/>
    <col min="3589" max="3589" width="7.125" style="1982" customWidth="1"/>
    <col min="3590" max="3591" width="10.375" style="1982" bestFit="1" customWidth="1"/>
    <col min="3592" max="3592" width="13.625" style="1982" bestFit="1" customWidth="1"/>
    <col min="3593" max="3593" width="54" style="1982" customWidth="1"/>
    <col min="3594" max="3594" width="42.125" style="1982" customWidth="1"/>
    <col min="3595" max="3595" width="13.5" style="1982" bestFit="1" customWidth="1"/>
    <col min="3596" max="3596" width="13.75" style="1982" customWidth="1"/>
    <col min="3597" max="3597" width="10" style="1982" bestFit="1" customWidth="1"/>
    <col min="3598" max="3598" width="13.25" style="1982" customWidth="1"/>
    <col min="3599" max="3599" width="19.5" style="1982" customWidth="1"/>
    <col min="3600" max="3600" width="17.375" style="1982" customWidth="1"/>
    <col min="3601" max="3601" width="16.625" style="1982" customWidth="1"/>
    <col min="3602" max="3839" width="9" style="1982"/>
    <col min="3840" max="3840" width="2.625" style="1982" customWidth="1"/>
    <col min="3841" max="3841" width="7.375" style="1982" customWidth="1"/>
    <col min="3842" max="3842" width="18.875" style="1982" bestFit="1" customWidth="1"/>
    <col min="3843" max="3843" width="14.625" style="1982" bestFit="1" customWidth="1"/>
    <col min="3844" max="3844" width="66" style="1982" customWidth="1"/>
    <col min="3845" max="3845" width="7.125" style="1982" customWidth="1"/>
    <col min="3846" max="3847" width="10.375" style="1982" bestFit="1" customWidth="1"/>
    <col min="3848" max="3848" width="13.625" style="1982" bestFit="1" customWidth="1"/>
    <col min="3849" max="3849" width="54" style="1982" customWidth="1"/>
    <col min="3850" max="3850" width="42.125" style="1982" customWidth="1"/>
    <col min="3851" max="3851" width="13.5" style="1982" bestFit="1" customWidth="1"/>
    <col min="3852" max="3852" width="13.75" style="1982" customWidth="1"/>
    <col min="3853" max="3853" width="10" style="1982" bestFit="1" customWidth="1"/>
    <col min="3854" max="3854" width="13.25" style="1982" customWidth="1"/>
    <col min="3855" max="3855" width="19.5" style="1982" customWidth="1"/>
    <col min="3856" max="3856" width="17.375" style="1982" customWidth="1"/>
    <col min="3857" max="3857" width="16.625" style="1982" customWidth="1"/>
    <col min="3858" max="4095" width="9" style="1982"/>
    <col min="4096" max="4096" width="2.625" style="1982" customWidth="1"/>
    <col min="4097" max="4097" width="7.375" style="1982" customWidth="1"/>
    <col min="4098" max="4098" width="18.875" style="1982" bestFit="1" customWidth="1"/>
    <col min="4099" max="4099" width="14.625" style="1982" bestFit="1" customWidth="1"/>
    <col min="4100" max="4100" width="66" style="1982" customWidth="1"/>
    <col min="4101" max="4101" width="7.125" style="1982" customWidth="1"/>
    <col min="4102" max="4103" width="10.375" style="1982" bestFit="1" customWidth="1"/>
    <col min="4104" max="4104" width="13.625" style="1982" bestFit="1" customWidth="1"/>
    <col min="4105" max="4105" width="54" style="1982" customWidth="1"/>
    <col min="4106" max="4106" width="42.125" style="1982" customWidth="1"/>
    <col min="4107" max="4107" width="13.5" style="1982" bestFit="1" customWidth="1"/>
    <col min="4108" max="4108" width="13.75" style="1982" customWidth="1"/>
    <col min="4109" max="4109" width="10" style="1982" bestFit="1" customWidth="1"/>
    <col min="4110" max="4110" width="13.25" style="1982" customWidth="1"/>
    <col min="4111" max="4111" width="19.5" style="1982" customWidth="1"/>
    <col min="4112" max="4112" width="17.375" style="1982" customWidth="1"/>
    <col min="4113" max="4113" width="16.625" style="1982" customWidth="1"/>
    <col min="4114" max="4351" width="9" style="1982"/>
    <col min="4352" max="4352" width="2.625" style="1982" customWidth="1"/>
    <col min="4353" max="4353" width="7.375" style="1982" customWidth="1"/>
    <col min="4354" max="4354" width="18.875" style="1982" bestFit="1" customWidth="1"/>
    <col min="4355" max="4355" width="14.625" style="1982" bestFit="1" customWidth="1"/>
    <col min="4356" max="4356" width="66" style="1982" customWidth="1"/>
    <col min="4357" max="4357" width="7.125" style="1982" customWidth="1"/>
    <col min="4358" max="4359" width="10.375" style="1982" bestFit="1" customWidth="1"/>
    <col min="4360" max="4360" width="13.625" style="1982" bestFit="1" customWidth="1"/>
    <col min="4361" max="4361" width="54" style="1982" customWidth="1"/>
    <col min="4362" max="4362" width="42.125" style="1982" customWidth="1"/>
    <col min="4363" max="4363" width="13.5" style="1982" bestFit="1" customWidth="1"/>
    <col min="4364" max="4364" width="13.75" style="1982" customWidth="1"/>
    <col min="4365" max="4365" width="10" style="1982" bestFit="1" customWidth="1"/>
    <col min="4366" max="4366" width="13.25" style="1982" customWidth="1"/>
    <col min="4367" max="4367" width="19.5" style="1982" customWidth="1"/>
    <col min="4368" max="4368" width="17.375" style="1982" customWidth="1"/>
    <col min="4369" max="4369" width="16.625" style="1982" customWidth="1"/>
    <col min="4370" max="4607" width="9" style="1982"/>
    <col min="4608" max="4608" width="2.625" style="1982" customWidth="1"/>
    <col min="4609" max="4609" width="7.375" style="1982" customWidth="1"/>
    <col min="4610" max="4610" width="18.875" style="1982" bestFit="1" customWidth="1"/>
    <col min="4611" max="4611" width="14.625" style="1982" bestFit="1" customWidth="1"/>
    <col min="4612" max="4612" width="66" style="1982" customWidth="1"/>
    <col min="4613" max="4613" width="7.125" style="1982" customWidth="1"/>
    <col min="4614" max="4615" width="10.375" style="1982" bestFit="1" customWidth="1"/>
    <col min="4616" max="4616" width="13.625" style="1982" bestFit="1" customWidth="1"/>
    <col min="4617" max="4617" width="54" style="1982" customWidth="1"/>
    <col min="4618" max="4618" width="42.125" style="1982" customWidth="1"/>
    <col min="4619" max="4619" width="13.5" style="1982" bestFit="1" customWidth="1"/>
    <col min="4620" max="4620" width="13.75" style="1982" customWidth="1"/>
    <col min="4621" max="4621" width="10" style="1982" bestFit="1" customWidth="1"/>
    <col min="4622" max="4622" width="13.25" style="1982" customWidth="1"/>
    <col min="4623" max="4623" width="19.5" style="1982" customWidth="1"/>
    <col min="4624" max="4624" width="17.375" style="1982" customWidth="1"/>
    <col min="4625" max="4625" width="16.625" style="1982" customWidth="1"/>
    <col min="4626" max="4863" width="9" style="1982"/>
    <col min="4864" max="4864" width="2.625" style="1982" customWidth="1"/>
    <col min="4865" max="4865" width="7.375" style="1982" customWidth="1"/>
    <col min="4866" max="4866" width="18.875" style="1982" bestFit="1" customWidth="1"/>
    <col min="4867" max="4867" width="14.625" style="1982" bestFit="1" customWidth="1"/>
    <col min="4868" max="4868" width="66" style="1982" customWidth="1"/>
    <col min="4869" max="4869" width="7.125" style="1982" customWidth="1"/>
    <col min="4870" max="4871" width="10.375" style="1982" bestFit="1" customWidth="1"/>
    <col min="4872" max="4872" width="13.625" style="1982" bestFit="1" customWidth="1"/>
    <col min="4873" max="4873" width="54" style="1982" customWidth="1"/>
    <col min="4874" max="4874" width="42.125" style="1982" customWidth="1"/>
    <col min="4875" max="4875" width="13.5" style="1982" bestFit="1" customWidth="1"/>
    <col min="4876" max="4876" width="13.75" style="1982" customWidth="1"/>
    <col min="4877" max="4877" width="10" style="1982" bestFit="1" customWidth="1"/>
    <col min="4878" max="4878" width="13.25" style="1982" customWidth="1"/>
    <col min="4879" max="4879" width="19.5" style="1982" customWidth="1"/>
    <col min="4880" max="4880" width="17.375" style="1982" customWidth="1"/>
    <col min="4881" max="4881" width="16.625" style="1982" customWidth="1"/>
    <col min="4882" max="5119" width="9" style="1982"/>
    <col min="5120" max="5120" width="2.625" style="1982" customWidth="1"/>
    <col min="5121" max="5121" width="7.375" style="1982" customWidth="1"/>
    <col min="5122" max="5122" width="18.875" style="1982" bestFit="1" customWidth="1"/>
    <col min="5123" max="5123" width="14.625" style="1982" bestFit="1" customWidth="1"/>
    <col min="5124" max="5124" width="66" style="1982" customWidth="1"/>
    <col min="5125" max="5125" width="7.125" style="1982" customWidth="1"/>
    <col min="5126" max="5127" width="10.375" style="1982" bestFit="1" customWidth="1"/>
    <col min="5128" max="5128" width="13.625" style="1982" bestFit="1" customWidth="1"/>
    <col min="5129" max="5129" width="54" style="1982" customWidth="1"/>
    <col min="5130" max="5130" width="42.125" style="1982" customWidth="1"/>
    <col min="5131" max="5131" width="13.5" style="1982" bestFit="1" customWidth="1"/>
    <col min="5132" max="5132" width="13.75" style="1982" customWidth="1"/>
    <col min="5133" max="5133" width="10" style="1982" bestFit="1" customWidth="1"/>
    <col min="5134" max="5134" width="13.25" style="1982" customWidth="1"/>
    <col min="5135" max="5135" width="19.5" style="1982" customWidth="1"/>
    <col min="5136" max="5136" width="17.375" style="1982" customWidth="1"/>
    <col min="5137" max="5137" width="16.625" style="1982" customWidth="1"/>
    <col min="5138" max="5375" width="9" style="1982"/>
    <col min="5376" max="5376" width="2.625" style="1982" customWidth="1"/>
    <col min="5377" max="5377" width="7.375" style="1982" customWidth="1"/>
    <col min="5378" max="5378" width="18.875" style="1982" bestFit="1" customWidth="1"/>
    <col min="5379" max="5379" width="14.625" style="1982" bestFit="1" customWidth="1"/>
    <col min="5380" max="5380" width="66" style="1982" customWidth="1"/>
    <col min="5381" max="5381" width="7.125" style="1982" customWidth="1"/>
    <col min="5382" max="5383" width="10.375" style="1982" bestFit="1" customWidth="1"/>
    <col min="5384" max="5384" width="13.625" style="1982" bestFit="1" customWidth="1"/>
    <col min="5385" max="5385" width="54" style="1982" customWidth="1"/>
    <col min="5386" max="5386" width="42.125" style="1982" customWidth="1"/>
    <col min="5387" max="5387" width="13.5" style="1982" bestFit="1" customWidth="1"/>
    <col min="5388" max="5388" width="13.75" style="1982" customWidth="1"/>
    <col min="5389" max="5389" width="10" style="1982" bestFit="1" customWidth="1"/>
    <col min="5390" max="5390" width="13.25" style="1982" customWidth="1"/>
    <col min="5391" max="5391" width="19.5" style="1982" customWidth="1"/>
    <col min="5392" max="5392" width="17.375" style="1982" customWidth="1"/>
    <col min="5393" max="5393" width="16.625" style="1982" customWidth="1"/>
    <col min="5394" max="5631" width="9" style="1982"/>
    <col min="5632" max="5632" width="2.625" style="1982" customWidth="1"/>
    <col min="5633" max="5633" width="7.375" style="1982" customWidth="1"/>
    <col min="5634" max="5634" width="18.875" style="1982" bestFit="1" customWidth="1"/>
    <col min="5635" max="5635" width="14.625" style="1982" bestFit="1" customWidth="1"/>
    <col min="5636" max="5636" width="66" style="1982" customWidth="1"/>
    <col min="5637" max="5637" width="7.125" style="1982" customWidth="1"/>
    <col min="5638" max="5639" width="10.375" style="1982" bestFit="1" customWidth="1"/>
    <col min="5640" max="5640" width="13.625" style="1982" bestFit="1" customWidth="1"/>
    <col min="5641" max="5641" width="54" style="1982" customWidth="1"/>
    <col min="5642" max="5642" width="42.125" style="1982" customWidth="1"/>
    <col min="5643" max="5643" width="13.5" style="1982" bestFit="1" customWidth="1"/>
    <col min="5644" max="5644" width="13.75" style="1982" customWidth="1"/>
    <col min="5645" max="5645" width="10" style="1982" bestFit="1" customWidth="1"/>
    <col min="5646" max="5646" width="13.25" style="1982" customWidth="1"/>
    <col min="5647" max="5647" width="19.5" style="1982" customWidth="1"/>
    <col min="5648" max="5648" width="17.375" style="1982" customWidth="1"/>
    <col min="5649" max="5649" width="16.625" style="1982" customWidth="1"/>
    <col min="5650" max="5887" width="9" style="1982"/>
    <col min="5888" max="5888" width="2.625" style="1982" customWidth="1"/>
    <col min="5889" max="5889" width="7.375" style="1982" customWidth="1"/>
    <col min="5890" max="5890" width="18.875" style="1982" bestFit="1" customWidth="1"/>
    <col min="5891" max="5891" width="14.625" style="1982" bestFit="1" customWidth="1"/>
    <col min="5892" max="5892" width="66" style="1982" customWidth="1"/>
    <col min="5893" max="5893" width="7.125" style="1982" customWidth="1"/>
    <col min="5894" max="5895" width="10.375" style="1982" bestFit="1" customWidth="1"/>
    <col min="5896" max="5896" width="13.625" style="1982" bestFit="1" customWidth="1"/>
    <col min="5897" max="5897" width="54" style="1982" customWidth="1"/>
    <col min="5898" max="5898" width="42.125" style="1982" customWidth="1"/>
    <col min="5899" max="5899" width="13.5" style="1982" bestFit="1" customWidth="1"/>
    <col min="5900" max="5900" width="13.75" style="1982" customWidth="1"/>
    <col min="5901" max="5901" width="10" style="1982" bestFit="1" customWidth="1"/>
    <col min="5902" max="5902" width="13.25" style="1982" customWidth="1"/>
    <col min="5903" max="5903" width="19.5" style="1982" customWidth="1"/>
    <col min="5904" max="5904" width="17.375" style="1982" customWidth="1"/>
    <col min="5905" max="5905" width="16.625" style="1982" customWidth="1"/>
    <col min="5906" max="6143" width="9" style="1982"/>
    <col min="6144" max="6144" width="2.625" style="1982" customWidth="1"/>
    <col min="6145" max="6145" width="7.375" style="1982" customWidth="1"/>
    <col min="6146" max="6146" width="18.875" style="1982" bestFit="1" customWidth="1"/>
    <col min="6147" max="6147" width="14.625" style="1982" bestFit="1" customWidth="1"/>
    <col min="6148" max="6148" width="66" style="1982" customWidth="1"/>
    <col min="6149" max="6149" width="7.125" style="1982" customWidth="1"/>
    <col min="6150" max="6151" width="10.375" style="1982" bestFit="1" customWidth="1"/>
    <col min="6152" max="6152" width="13.625" style="1982" bestFit="1" customWidth="1"/>
    <col min="6153" max="6153" width="54" style="1982" customWidth="1"/>
    <col min="6154" max="6154" width="42.125" style="1982" customWidth="1"/>
    <col min="6155" max="6155" width="13.5" style="1982" bestFit="1" customWidth="1"/>
    <col min="6156" max="6156" width="13.75" style="1982" customWidth="1"/>
    <col min="6157" max="6157" width="10" style="1982" bestFit="1" customWidth="1"/>
    <col min="6158" max="6158" width="13.25" style="1982" customWidth="1"/>
    <col min="6159" max="6159" width="19.5" style="1982" customWidth="1"/>
    <col min="6160" max="6160" width="17.375" style="1982" customWidth="1"/>
    <col min="6161" max="6161" width="16.625" style="1982" customWidth="1"/>
    <col min="6162" max="6399" width="9" style="1982"/>
    <col min="6400" max="6400" width="2.625" style="1982" customWidth="1"/>
    <col min="6401" max="6401" width="7.375" style="1982" customWidth="1"/>
    <col min="6402" max="6402" width="18.875" style="1982" bestFit="1" customWidth="1"/>
    <col min="6403" max="6403" width="14.625" style="1982" bestFit="1" customWidth="1"/>
    <col min="6404" max="6404" width="66" style="1982" customWidth="1"/>
    <col min="6405" max="6405" width="7.125" style="1982" customWidth="1"/>
    <col min="6406" max="6407" width="10.375" style="1982" bestFit="1" customWidth="1"/>
    <col min="6408" max="6408" width="13.625" style="1982" bestFit="1" customWidth="1"/>
    <col min="6409" max="6409" width="54" style="1982" customWidth="1"/>
    <col min="6410" max="6410" width="42.125" style="1982" customWidth="1"/>
    <col min="6411" max="6411" width="13.5" style="1982" bestFit="1" customWidth="1"/>
    <col min="6412" max="6412" width="13.75" style="1982" customWidth="1"/>
    <col min="6413" max="6413" width="10" style="1982" bestFit="1" customWidth="1"/>
    <col min="6414" max="6414" width="13.25" style="1982" customWidth="1"/>
    <col min="6415" max="6415" width="19.5" style="1982" customWidth="1"/>
    <col min="6416" max="6416" width="17.375" style="1982" customWidth="1"/>
    <col min="6417" max="6417" width="16.625" style="1982" customWidth="1"/>
    <col min="6418" max="6655" width="9" style="1982"/>
    <col min="6656" max="6656" width="2.625" style="1982" customWidth="1"/>
    <col min="6657" max="6657" width="7.375" style="1982" customWidth="1"/>
    <col min="6658" max="6658" width="18.875" style="1982" bestFit="1" customWidth="1"/>
    <col min="6659" max="6659" width="14.625" style="1982" bestFit="1" customWidth="1"/>
    <col min="6660" max="6660" width="66" style="1982" customWidth="1"/>
    <col min="6661" max="6661" width="7.125" style="1982" customWidth="1"/>
    <col min="6662" max="6663" width="10.375" style="1982" bestFit="1" customWidth="1"/>
    <col min="6664" max="6664" width="13.625" style="1982" bestFit="1" customWidth="1"/>
    <col min="6665" max="6665" width="54" style="1982" customWidth="1"/>
    <col min="6666" max="6666" width="42.125" style="1982" customWidth="1"/>
    <col min="6667" max="6667" width="13.5" style="1982" bestFit="1" customWidth="1"/>
    <col min="6668" max="6668" width="13.75" style="1982" customWidth="1"/>
    <col min="6669" max="6669" width="10" style="1982" bestFit="1" customWidth="1"/>
    <col min="6670" max="6670" width="13.25" style="1982" customWidth="1"/>
    <col min="6671" max="6671" width="19.5" style="1982" customWidth="1"/>
    <col min="6672" max="6672" width="17.375" style="1982" customWidth="1"/>
    <col min="6673" max="6673" width="16.625" style="1982" customWidth="1"/>
    <col min="6674" max="6911" width="9" style="1982"/>
    <col min="6912" max="6912" width="2.625" style="1982" customWidth="1"/>
    <col min="6913" max="6913" width="7.375" style="1982" customWidth="1"/>
    <col min="6914" max="6914" width="18.875" style="1982" bestFit="1" customWidth="1"/>
    <col min="6915" max="6915" width="14.625" style="1982" bestFit="1" customWidth="1"/>
    <col min="6916" max="6916" width="66" style="1982" customWidth="1"/>
    <col min="6917" max="6917" width="7.125" style="1982" customWidth="1"/>
    <col min="6918" max="6919" width="10.375" style="1982" bestFit="1" customWidth="1"/>
    <col min="6920" max="6920" width="13.625" style="1982" bestFit="1" customWidth="1"/>
    <col min="6921" max="6921" width="54" style="1982" customWidth="1"/>
    <col min="6922" max="6922" width="42.125" style="1982" customWidth="1"/>
    <col min="6923" max="6923" width="13.5" style="1982" bestFit="1" customWidth="1"/>
    <col min="6924" max="6924" width="13.75" style="1982" customWidth="1"/>
    <col min="6925" max="6925" width="10" style="1982" bestFit="1" customWidth="1"/>
    <col min="6926" max="6926" width="13.25" style="1982" customWidth="1"/>
    <col min="6927" max="6927" width="19.5" style="1982" customWidth="1"/>
    <col min="6928" max="6928" width="17.375" style="1982" customWidth="1"/>
    <col min="6929" max="6929" width="16.625" style="1982" customWidth="1"/>
    <col min="6930" max="7167" width="9" style="1982"/>
    <col min="7168" max="7168" width="2.625" style="1982" customWidth="1"/>
    <col min="7169" max="7169" width="7.375" style="1982" customWidth="1"/>
    <col min="7170" max="7170" width="18.875" style="1982" bestFit="1" customWidth="1"/>
    <col min="7171" max="7171" width="14.625" style="1982" bestFit="1" customWidth="1"/>
    <col min="7172" max="7172" width="66" style="1982" customWidth="1"/>
    <col min="7173" max="7173" width="7.125" style="1982" customWidth="1"/>
    <col min="7174" max="7175" width="10.375" style="1982" bestFit="1" customWidth="1"/>
    <col min="7176" max="7176" width="13.625" style="1982" bestFit="1" customWidth="1"/>
    <col min="7177" max="7177" width="54" style="1982" customWidth="1"/>
    <col min="7178" max="7178" width="42.125" style="1982" customWidth="1"/>
    <col min="7179" max="7179" width="13.5" style="1982" bestFit="1" customWidth="1"/>
    <col min="7180" max="7180" width="13.75" style="1982" customWidth="1"/>
    <col min="7181" max="7181" width="10" style="1982" bestFit="1" customWidth="1"/>
    <col min="7182" max="7182" width="13.25" style="1982" customWidth="1"/>
    <col min="7183" max="7183" width="19.5" style="1982" customWidth="1"/>
    <col min="7184" max="7184" width="17.375" style="1982" customWidth="1"/>
    <col min="7185" max="7185" width="16.625" style="1982" customWidth="1"/>
    <col min="7186" max="7423" width="9" style="1982"/>
    <col min="7424" max="7424" width="2.625" style="1982" customWidth="1"/>
    <col min="7425" max="7425" width="7.375" style="1982" customWidth="1"/>
    <col min="7426" max="7426" width="18.875" style="1982" bestFit="1" customWidth="1"/>
    <col min="7427" max="7427" width="14.625" style="1982" bestFit="1" customWidth="1"/>
    <col min="7428" max="7428" width="66" style="1982" customWidth="1"/>
    <col min="7429" max="7429" width="7.125" style="1982" customWidth="1"/>
    <col min="7430" max="7431" width="10.375" style="1982" bestFit="1" customWidth="1"/>
    <col min="7432" max="7432" width="13.625" style="1982" bestFit="1" customWidth="1"/>
    <col min="7433" max="7433" width="54" style="1982" customWidth="1"/>
    <col min="7434" max="7434" width="42.125" style="1982" customWidth="1"/>
    <col min="7435" max="7435" width="13.5" style="1982" bestFit="1" customWidth="1"/>
    <col min="7436" max="7436" width="13.75" style="1982" customWidth="1"/>
    <col min="7437" max="7437" width="10" style="1982" bestFit="1" customWidth="1"/>
    <col min="7438" max="7438" width="13.25" style="1982" customWidth="1"/>
    <col min="7439" max="7439" width="19.5" style="1982" customWidth="1"/>
    <col min="7440" max="7440" width="17.375" style="1982" customWidth="1"/>
    <col min="7441" max="7441" width="16.625" style="1982" customWidth="1"/>
    <col min="7442" max="7679" width="9" style="1982"/>
    <col min="7680" max="7680" width="2.625" style="1982" customWidth="1"/>
    <col min="7681" max="7681" width="7.375" style="1982" customWidth="1"/>
    <col min="7682" max="7682" width="18.875" style="1982" bestFit="1" customWidth="1"/>
    <col min="7683" max="7683" width="14.625" style="1982" bestFit="1" customWidth="1"/>
    <col min="7684" max="7684" width="66" style="1982" customWidth="1"/>
    <col min="7685" max="7685" width="7.125" style="1982" customWidth="1"/>
    <col min="7686" max="7687" width="10.375" style="1982" bestFit="1" customWidth="1"/>
    <col min="7688" max="7688" width="13.625" style="1982" bestFit="1" customWidth="1"/>
    <col min="7689" max="7689" width="54" style="1982" customWidth="1"/>
    <col min="7690" max="7690" width="42.125" style="1982" customWidth="1"/>
    <col min="7691" max="7691" width="13.5" style="1982" bestFit="1" customWidth="1"/>
    <col min="7692" max="7692" width="13.75" style="1982" customWidth="1"/>
    <col min="7693" max="7693" width="10" style="1982" bestFit="1" customWidth="1"/>
    <col min="7694" max="7694" width="13.25" style="1982" customWidth="1"/>
    <col min="7695" max="7695" width="19.5" style="1982" customWidth="1"/>
    <col min="7696" max="7696" width="17.375" style="1982" customWidth="1"/>
    <col min="7697" max="7697" width="16.625" style="1982" customWidth="1"/>
    <col min="7698" max="7935" width="9" style="1982"/>
    <col min="7936" max="7936" width="2.625" style="1982" customWidth="1"/>
    <col min="7937" max="7937" width="7.375" style="1982" customWidth="1"/>
    <col min="7938" max="7938" width="18.875" style="1982" bestFit="1" customWidth="1"/>
    <col min="7939" max="7939" width="14.625" style="1982" bestFit="1" customWidth="1"/>
    <col min="7940" max="7940" width="66" style="1982" customWidth="1"/>
    <col min="7941" max="7941" width="7.125" style="1982" customWidth="1"/>
    <col min="7942" max="7943" width="10.375" style="1982" bestFit="1" customWidth="1"/>
    <col min="7944" max="7944" width="13.625" style="1982" bestFit="1" customWidth="1"/>
    <col min="7945" max="7945" width="54" style="1982" customWidth="1"/>
    <col min="7946" max="7946" width="42.125" style="1982" customWidth="1"/>
    <col min="7947" max="7947" width="13.5" style="1982" bestFit="1" customWidth="1"/>
    <col min="7948" max="7948" width="13.75" style="1982" customWidth="1"/>
    <col min="7949" max="7949" width="10" style="1982" bestFit="1" customWidth="1"/>
    <col min="7950" max="7950" width="13.25" style="1982" customWidth="1"/>
    <col min="7951" max="7951" width="19.5" style="1982" customWidth="1"/>
    <col min="7952" max="7952" width="17.375" style="1982" customWidth="1"/>
    <col min="7953" max="7953" width="16.625" style="1982" customWidth="1"/>
    <col min="7954" max="8191" width="9" style="1982"/>
    <col min="8192" max="8192" width="2.625" style="1982" customWidth="1"/>
    <col min="8193" max="8193" width="7.375" style="1982" customWidth="1"/>
    <col min="8194" max="8194" width="18.875" style="1982" bestFit="1" customWidth="1"/>
    <col min="8195" max="8195" width="14.625" style="1982" bestFit="1" customWidth="1"/>
    <col min="8196" max="8196" width="66" style="1982" customWidth="1"/>
    <col min="8197" max="8197" width="7.125" style="1982" customWidth="1"/>
    <col min="8198" max="8199" width="10.375" style="1982" bestFit="1" customWidth="1"/>
    <col min="8200" max="8200" width="13.625" style="1982" bestFit="1" customWidth="1"/>
    <col min="8201" max="8201" width="54" style="1982" customWidth="1"/>
    <col min="8202" max="8202" width="42.125" style="1982" customWidth="1"/>
    <col min="8203" max="8203" width="13.5" style="1982" bestFit="1" customWidth="1"/>
    <col min="8204" max="8204" width="13.75" style="1982" customWidth="1"/>
    <col min="8205" max="8205" width="10" style="1982" bestFit="1" customWidth="1"/>
    <col min="8206" max="8206" width="13.25" style="1982" customWidth="1"/>
    <col min="8207" max="8207" width="19.5" style="1982" customWidth="1"/>
    <col min="8208" max="8208" width="17.375" style="1982" customWidth="1"/>
    <col min="8209" max="8209" width="16.625" style="1982" customWidth="1"/>
    <col min="8210" max="8447" width="9" style="1982"/>
    <col min="8448" max="8448" width="2.625" style="1982" customWidth="1"/>
    <col min="8449" max="8449" width="7.375" style="1982" customWidth="1"/>
    <col min="8450" max="8450" width="18.875" style="1982" bestFit="1" customWidth="1"/>
    <col min="8451" max="8451" width="14.625" style="1982" bestFit="1" customWidth="1"/>
    <col min="8452" max="8452" width="66" style="1982" customWidth="1"/>
    <col min="8453" max="8453" width="7.125" style="1982" customWidth="1"/>
    <col min="8454" max="8455" width="10.375" style="1982" bestFit="1" customWidth="1"/>
    <col min="8456" max="8456" width="13.625" style="1982" bestFit="1" customWidth="1"/>
    <col min="8457" max="8457" width="54" style="1982" customWidth="1"/>
    <col min="8458" max="8458" width="42.125" style="1982" customWidth="1"/>
    <col min="8459" max="8459" width="13.5" style="1982" bestFit="1" customWidth="1"/>
    <col min="8460" max="8460" width="13.75" style="1982" customWidth="1"/>
    <col min="8461" max="8461" width="10" style="1982" bestFit="1" customWidth="1"/>
    <col min="8462" max="8462" width="13.25" style="1982" customWidth="1"/>
    <col min="8463" max="8463" width="19.5" style="1982" customWidth="1"/>
    <col min="8464" max="8464" width="17.375" style="1982" customWidth="1"/>
    <col min="8465" max="8465" width="16.625" style="1982" customWidth="1"/>
    <col min="8466" max="8703" width="9" style="1982"/>
    <col min="8704" max="8704" width="2.625" style="1982" customWidth="1"/>
    <col min="8705" max="8705" width="7.375" style="1982" customWidth="1"/>
    <col min="8706" max="8706" width="18.875" style="1982" bestFit="1" customWidth="1"/>
    <col min="8707" max="8707" width="14.625" style="1982" bestFit="1" customWidth="1"/>
    <col min="8708" max="8708" width="66" style="1982" customWidth="1"/>
    <col min="8709" max="8709" width="7.125" style="1982" customWidth="1"/>
    <col min="8710" max="8711" width="10.375" style="1982" bestFit="1" customWidth="1"/>
    <col min="8712" max="8712" width="13.625" style="1982" bestFit="1" customWidth="1"/>
    <col min="8713" max="8713" width="54" style="1982" customWidth="1"/>
    <col min="8714" max="8714" width="42.125" style="1982" customWidth="1"/>
    <col min="8715" max="8715" width="13.5" style="1982" bestFit="1" customWidth="1"/>
    <col min="8716" max="8716" width="13.75" style="1982" customWidth="1"/>
    <col min="8717" max="8717" width="10" style="1982" bestFit="1" customWidth="1"/>
    <col min="8718" max="8718" width="13.25" style="1982" customWidth="1"/>
    <col min="8719" max="8719" width="19.5" style="1982" customWidth="1"/>
    <col min="8720" max="8720" width="17.375" style="1982" customWidth="1"/>
    <col min="8721" max="8721" width="16.625" style="1982" customWidth="1"/>
    <col min="8722" max="8959" width="9" style="1982"/>
    <col min="8960" max="8960" width="2.625" style="1982" customWidth="1"/>
    <col min="8961" max="8961" width="7.375" style="1982" customWidth="1"/>
    <col min="8962" max="8962" width="18.875" style="1982" bestFit="1" customWidth="1"/>
    <col min="8963" max="8963" width="14.625" style="1982" bestFit="1" customWidth="1"/>
    <col min="8964" max="8964" width="66" style="1982" customWidth="1"/>
    <col min="8965" max="8965" width="7.125" style="1982" customWidth="1"/>
    <col min="8966" max="8967" width="10.375" style="1982" bestFit="1" customWidth="1"/>
    <col min="8968" max="8968" width="13.625" style="1982" bestFit="1" customWidth="1"/>
    <col min="8969" max="8969" width="54" style="1982" customWidth="1"/>
    <col min="8970" max="8970" width="42.125" style="1982" customWidth="1"/>
    <col min="8971" max="8971" width="13.5" style="1982" bestFit="1" customWidth="1"/>
    <col min="8972" max="8972" width="13.75" style="1982" customWidth="1"/>
    <col min="8973" max="8973" width="10" style="1982" bestFit="1" customWidth="1"/>
    <col min="8974" max="8974" width="13.25" style="1982" customWidth="1"/>
    <col min="8975" max="8975" width="19.5" style="1982" customWidth="1"/>
    <col min="8976" max="8976" width="17.375" style="1982" customWidth="1"/>
    <col min="8977" max="8977" width="16.625" style="1982" customWidth="1"/>
    <col min="8978" max="9215" width="9" style="1982"/>
    <col min="9216" max="9216" width="2.625" style="1982" customWidth="1"/>
    <col min="9217" max="9217" width="7.375" style="1982" customWidth="1"/>
    <col min="9218" max="9218" width="18.875" style="1982" bestFit="1" customWidth="1"/>
    <col min="9219" max="9219" width="14.625" style="1982" bestFit="1" customWidth="1"/>
    <col min="9220" max="9220" width="66" style="1982" customWidth="1"/>
    <col min="9221" max="9221" width="7.125" style="1982" customWidth="1"/>
    <col min="9222" max="9223" width="10.375" style="1982" bestFit="1" customWidth="1"/>
    <col min="9224" max="9224" width="13.625" style="1982" bestFit="1" customWidth="1"/>
    <col min="9225" max="9225" width="54" style="1982" customWidth="1"/>
    <col min="9226" max="9226" width="42.125" style="1982" customWidth="1"/>
    <col min="9227" max="9227" width="13.5" style="1982" bestFit="1" customWidth="1"/>
    <col min="9228" max="9228" width="13.75" style="1982" customWidth="1"/>
    <col min="9229" max="9229" width="10" style="1982" bestFit="1" customWidth="1"/>
    <col min="9230" max="9230" width="13.25" style="1982" customWidth="1"/>
    <col min="9231" max="9231" width="19.5" style="1982" customWidth="1"/>
    <col min="9232" max="9232" width="17.375" style="1982" customWidth="1"/>
    <col min="9233" max="9233" width="16.625" style="1982" customWidth="1"/>
    <col min="9234" max="9471" width="9" style="1982"/>
    <col min="9472" max="9472" width="2.625" style="1982" customWidth="1"/>
    <col min="9473" max="9473" width="7.375" style="1982" customWidth="1"/>
    <col min="9474" max="9474" width="18.875" style="1982" bestFit="1" customWidth="1"/>
    <col min="9475" max="9475" width="14.625" style="1982" bestFit="1" customWidth="1"/>
    <col min="9476" max="9476" width="66" style="1982" customWidth="1"/>
    <col min="9477" max="9477" width="7.125" style="1982" customWidth="1"/>
    <col min="9478" max="9479" width="10.375" style="1982" bestFit="1" customWidth="1"/>
    <col min="9480" max="9480" width="13.625" style="1982" bestFit="1" customWidth="1"/>
    <col min="9481" max="9481" width="54" style="1982" customWidth="1"/>
    <col min="9482" max="9482" width="42.125" style="1982" customWidth="1"/>
    <col min="9483" max="9483" width="13.5" style="1982" bestFit="1" customWidth="1"/>
    <col min="9484" max="9484" width="13.75" style="1982" customWidth="1"/>
    <col min="9485" max="9485" width="10" style="1982" bestFit="1" customWidth="1"/>
    <col min="9486" max="9486" width="13.25" style="1982" customWidth="1"/>
    <col min="9487" max="9487" width="19.5" style="1982" customWidth="1"/>
    <col min="9488" max="9488" width="17.375" style="1982" customWidth="1"/>
    <col min="9489" max="9489" width="16.625" style="1982" customWidth="1"/>
    <col min="9490" max="9727" width="9" style="1982"/>
    <col min="9728" max="9728" width="2.625" style="1982" customWidth="1"/>
    <col min="9729" max="9729" width="7.375" style="1982" customWidth="1"/>
    <col min="9730" max="9730" width="18.875" style="1982" bestFit="1" customWidth="1"/>
    <col min="9731" max="9731" width="14.625" style="1982" bestFit="1" customWidth="1"/>
    <col min="9732" max="9732" width="66" style="1982" customWidth="1"/>
    <col min="9733" max="9733" width="7.125" style="1982" customWidth="1"/>
    <col min="9734" max="9735" width="10.375" style="1982" bestFit="1" customWidth="1"/>
    <col min="9736" max="9736" width="13.625" style="1982" bestFit="1" customWidth="1"/>
    <col min="9737" max="9737" width="54" style="1982" customWidth="1"/>
    <col min="9738" max="9738" width="42.125" style="1982" customWidth="1"/>
    <col min="9739" max="9739" width="13.5" style="1982" bestFit="1" customWidth="1"/>
    <col min="9740" max="9740" width="13.75" style="1982" customWidth="1"/>
    <col min="9741" max="9741" width="10" style="1982" bestFit="1" customWidth="1"/>
    <col min="9742" max="9742" width="13.25" style="1982" customWidth="1"/>
    <col min="9743" max="9743" width="19.5" style="1982" customWidth="1"/>
    <col min="9744" max="9744" width="17.375" style="1982" customWidth="1"/>
    <col min="9745" max="9745" width="16.625" style="1982" customWidth="1"/>
    <col min="9746" max="9983" width="9" style="1982"/>
    <col min="9984" max="9984" width="2.625" style="1982" customWidth="1"/>
    <col min="9985" max="9985" width="7.375" style="1982" customWidth="1"/>
    <col min="9986" max="9986" width="18.875" style="1982" bestFit="1" customWidth="1"/>
    <col min="9987" max="9987" width="14.625" style="1982" bestFit="1" customWidth="1"/>
    <col min="9988" max="9988" width="66" style="1982" customWidth="1"/>
    <col min="9989" max="9989" width="7.125" style="1982" customWidth="1"/>
    <col min="9990" max="9991" width="10.375" style="1982" bestFit="1" customWidth="1"/>
    <col min="9992" max="9992" width="13.625" style="1982" bestFit="1" customWidth="1"/>
    <col min="9993" max="9993" width="54" style="1982" customWidth="1"/>
    <col min="9994" max="9994" width="42.125" style="1982" customWidth="1"/>
    <col min="9995" max="9995" width="13.5" style="1982" bestFit="1" customWidth="1"/>
    <col min="9996" max="9996" width="13.75" style="1982" customWidth="1"/>
    <col min="9997" max="9997" width="10" style="1982" bestFit="1" customWidth="1"/>
    <col min="9998" max="9998" width="13.25" style="1982" customWidth="1"/>
    <col min="9999" max="9999" width="19.5" style="1982" customWidth="1"/>
    <col min="10000" max="10000" width="17.375" style="1982" customWidth="1"/>
    <col min="10001" max="10001" width="16.625" style="1982" customWidth="1"/>
    <col min="10002" max="10239" width="9" style="1982"/>
    <col min="10240" max="10240" width="2.625" style="1982" customWidth="1"/>
    <col min="10241" max="10241" width="7.375" style="1982" customWidth="1"/>
    <col min="10242" max="10242" width="18.875" style="1982" bestFit="1" customWidth="1"/>
    <col min="10243" max="10243" width="14.625" style="1982" bestFit="1" customWidth="1"/>
    <col min="10244" max="10244" width="66" style="1982" customWidth="1"/>
    <col min="10245" max="10245" width="7.125" style="1982" customWidth="1"/>
    <col min="10246" max="10247" width="10.375" style="1982" bestFit="1" customWidth="1"/>
    <col min="10248" max="10248" width="13.625" style="1982" bestFit="1" customWidth="1"/>
    <col min="10249" max="10249" width="54" style="1982" customWidth="1"/>
    <col min="10250" max="10250" width="42.125" style="1982" customWidth="1"/>
    <col min="10251" max="10251" width="13.5" style="1982" bestFit="1" customWidth="1"/>
    <col min="10252" max="10252" width="13.75" style="1982" customWidth="1"/>
    <col min="10253" max="10253" width="10" style="1982" bestFit="1" customWidth="1"/>
    <col min="10254" max="10254" width="13.25" style="1982" customWidth="1"/>
    <col min="10255" max="10255" width="19.5" style="1982" customWidth="1"/>
    <col min="10256" max="10256" width="17.375" style="1982" customWidth="1"/>
    <col min="10257" max="10257" width="16.625" style="1982" customWidth="1"/>
    <col min="10258" max="10495" width="9" style="1982"/>
    <col min="10496" max="10496" width="2.625" style="1982" customWidth="1"/>
    <col min="10497" max="10497" width="7.375" style="1982" customWidth="1"/>
    <col min="10498" max="10498" width="18.875" style="1982" bestFit="1" customWidth="1"/>
    <col min="10499" max="10499" width="14.625" style="1982" bestFit="1" customWidth="1"/>
    <col min="10500" max="10500" width="66" style="1982" customWidth="1"/>
    <col min="10501" max="10501" width="7.125" style="1982" customWidth="1"/>
    <col min="10502" max="10503" width="10.375" style="1982" bestFit="1" customWidth="1"/>
    <col min="10504" max="10504" width="13.625" style="1982" bestFit="1" customWidth="1"/>
    <col min="10505" max="10505" width="54" style="1982" customWidth="1"/>
    <col min="10506" max="10506" width="42.125" style="1982" customWidth="1"/>
    <col min="10507" max="10507" width="13.5" style="1982" bestFit="1" customWidth="1"/>
    <col min="10508" max="10508" width="13.75" style="1982" customWidth="1"/>
    <col min="10509" max="10509" width="10" style="1982" bestFit="1" customWidth="1"/>
    <col min="10510" max="10510" width="13.25" style="1982" customWidth="1"/>
    <col min="10511" max="10511" width="19.5" style="1982" customWidth="1"/>
    <col min="10512" max="10512" width="17.375" style="1982" customWidth="1"/>
    <col min="10513" max="10513" width="16.625" style="1982" customWidth="1"/>
    <col min="10514" max="10751" width="9" style="1982"/>
    <col min="10752" max="10752" width="2.625" style="1982" customWidth="1"/>
    <col min="10753" max="10753" width="7.375" style="1982" customWidth="1"/>
    <col min="10754" max="10754" width="18.875" style="1982" bestFit="1" customWidth="1"/>
    <col min="10755" max="10755" width="14.625" style="1982" bestFit="1" customWidth="1"/>
    <col min="10756" max="10756" width="66" style="1982" customWidth="1"/>
    <col min="10757" max="10757" width="7.125" style="1982" customWidth="1"/>
    <col min="10758" max="10759" width="10.375" style="1982" bestFit="1" customWidth="1"/>
    <col min="10760" max="10760" width="13.625" style="1982" bestFit="1" customWidth="1"/>
    <col min="10761" max="10761" width="54" style="1982" customWidth="1"/>
    <col min="10762" max="10762" width="42.125" style="1982" customWidth="1"/>
    <col min="10763" max="10763" width="13.5" style="1982" bestFit="1" customWidth="1"/>
    <col min="10764" max="10764" width="13.75" style="1982" customWidth="1"/>
    <col min="10765" max="10765" width="10" style="1982" bestFit="1" customWidth="1"/>
    <col min="10766" max="10766" width="13.25" style="1982" customWidth="1"/>
    <col min="10767" max="10767" width="19.5" style="1982" customWidth="1"/>
    <col min="10768" max="10768" width="17.375" style="1982" customWidth="1"/>
    <col min="10769" max="10769" width="16.625" style="1982" customWidth="1"/>
    <col min="10770" max="11007" width="9" style="1982"/>
    <col min="11008" max="11008" width="2.625" style="1982" customWidth="1"/>
    <col min="11009" max="11009" width="7.375" style="1982" customWidth="1"/>
    <col min="11010" max="11010" width="18.875" style="1982" bestFit="1" customWidth="1"/>
    <col min="11011" max="11011" width="14.625" style="1982" bestFit="1" customWidth="1"/>
    <col min="11012" max="11012" width="66" style="1982" customWidth="1"/>
    <col min="11013" max="11013" width="7.125" style="1982" customWidth="1"/>
    <col min="11014" max="11015" width="10.375" style="1982" bestFit="1" customWidth="1"/>
    <col min="11016" max="11016" width="13.625" style="1982" bestFit="1" customWidth="1"/>
    <col min="11017" max="11017" width="54" style="1982" customWidth="1"/>
    <col min="11018" max="11018" width="42.125" style="1982" customWidth="1"/>
    <col min="11019" max="11019" width="13.5" style="1982" bestFit="1" customWidth="1"/>
    <col min="11020" max="11020" width="13.75" style="1982" customWidth="1"/>
    <col min="11021" max="11021" width="10" style="1982" bestFit="1" customWidth="1"/>
    <col min="11022" max="11022" width="13.25" style="1982" customWidth="1"/>
    <col min="11023" max="11023" width="19.5" style="1982" customWidth="1"/>
    <col min="11024" max="11024" width="17.375" style="1982" customWidth="1"/>
    <col min="11025" max="11025" width="16.625" style="1982" customWidth="1"/>
    <col min="11026" max="11263" width="9" style="1982"/>
    <col min="11264" max="11264" width="2.625" style="1982" customWidth="1"/>
    <col min="11265" max="11265" width="7.375" style="1982" customWidth="1"/>
    <col min="11266" max="11266" width="18.875" style="1982" bestFit="1" customWidth="1"/>
    <col min="11267" max="11267" width="14.625" style="1982" bestFit="1" customWidth="1"/>
    <col min="11268" max="11268" width="66" style="1982" customWidth="1"/>
    <col min="11269" max="11269" width="7.125" style="1982" customWidth="1"/>
    <col min="11270" max="11271" width="10.375" style="1982" bestFit="1" customWidth="1"/>
    <col min="11272" max="11272" width="13.625" style="1982" bestFit="1" customWidth="1"/>
    <col min="11273" max="11273" width="54" style="1982" customWidth="1"/>
    <col min="11274" max="11274" width="42.125" style="1982" customWidth="1"/>
    <col min="11275" max="11275" width="13.5" style="1982" bestFit="1" customWidth="1"/>
    <col min="11276" max="11276" width="13.75" style="1982" customWidth="1"/>
    <col min="11277" max="11277" width="10" style="1982" bestFit="1" customWidth="1"/>
    <col min="11278" max="11278" width="13.25" style="1982" customWidth="1"/>
    <col min="11279" max="11279" width="19.5" style="1982" customWidth="1"/>
    <col min="11280" max="11280" width="17.375" style="1982" customWidth="1"/>
    <col min="11281" max="11281" width="16.625" style="1982" customWidth="1"/>
    <col min="11282" max="11519" width="9" style="1982"/>
    <col min="11520" max="11520" width="2.625" style="1982" customWidth="1"/>
    <col min="11521" max="11521" width="7.375" style="1982" customWidth="1"/>
    <col min="11522" max="11522" width="18.875" style="1982" bestFit="1" customWidth="1"/>
    <col min="11523" max="11523" width="14.625" style="1982" bestFit="1" customWidth="1"/>
    <col min="11524" max="11524" width="66" style="1982" customWidth="1"/>
    <col min="11525" max="11525" width="7.125" style="1982" customWidth="1"/>
    <col min="11526" max="11527" width="10.375" style="1982" bestFit="1" customWidth="1"/>
    <col min="11528" max="11528" width="13.625" style="1982" bestFit="1" customWidth="1"/>
    <col min="11529" max="11529" width="54" style="1982" customWidth="1"/>
    <col min="11530" max="11530" width="42.125" style="1982" customWidth="1"/>
    <col min="11531" max="11531" width="13.5" style="1982" bestFit="1" customWidth="1"/>
    <col min="11532" max="11532" width="13.75" style="1982" customWidth="1"/>
    <col min="11533" max="11533" width="10" style="1982" bestFit="1" customWidth="1"/>
    <col min="11534" max="11534" width="13.25" style="1982" customWidth="1"/>
    <col min="11535" max="11535" width="19.5" style="1982" customWidth="1"/>
    <col min="11536" max="11536" width="17.375" style="1982" customWidth="1"/>
    <col min="11537" max="11537" width="16.625" style="1982" customWidth="1"/>
    <col min="11538" max="11775" width="9" style="1982"/>
    <col min="11776" max="11776" width="2.625" style="1982" customWidth="1"/>
    <col min="11777" max="11777" width="7.375" style="1982" customWidth="1"/>
    <col min="11778" max="11778" width="18.875" style="1982" bestFit="1" customWidth="1"/>
    <col min="11779" max="11779" width="14.625" style="1982" bestFit="1" customWidth="1"/>
    <col min="11780" max="11780" width="66" style="1982" customWidth="1"/>
    <col min="11781" max="11781" width="7.125" style="1982" customWidth="1"/>
    <col min="11782" max="11783" width="10.375" style="1982" bestFit="1" customWidth="1"/>
    <col min="11784" max="11784" width="13.625" style="1982" bestFit="1" customWidth="1"/>
    <col min="11785" max="11785" width="54" style="1982" customWidth="1"/>
    <col min="11786" max="11786" width="42.125" style="1982" customWidth="1"/>
    <col min="11787" max="11787" width="13.5" style="1982" bestFit="1" customWidth="1"/>
    <col min="11788" max="11788" width="13.75" style="1982" customWidth="1"/>
    <col min="11789" max="11789" width="10" style="1982" bestFit="1" customWidth="1"/>
    <col min="11790" max="11790" width="13.25" style="1982" customWidth="1"/>
    <col min="11791" max="11791" width="19.5" style="1982" customWidth="1"/>
    <col min="11792" max="11792" width="17.375" style="1982" customWidth="1"/>
    <col min="11793" max="11793" width="16.625" style="1982" customWidth="1"/>
    <col min="11794" max="12031" width="9" style="1982"/>
    <col min="12032" max="12032" width="2.625" style="1982" customWidth="1"/>
    <col min="12033" max="12033" width="7.375" style="1982" customWidth="1"/>
    <col min="12034" max="12034" width="18.875" style="1982" bestFit="1" customWidth="1"/>
    <col min="12035" max="12035" width="14.625" style="1982" bestFit="1" customWidth="1"/>
    <col min="12036" max="12036" width="66" style="1982" customWidth="1"/>
    <col min="12037" max="12037" width="7.125" style="1982" customWidth="1"/>
    <col min="12038" max="12039" width="10.375" style="1982" bestFit="1" customWidth="1"/>
    <col min="12040" max="12040" width="13.625" style="1982" bestFit="1" customWidth="1"/>
    <col min="12041" max="12041" width="54" style="1982" customWidth="1"/>
    <col min="12042" max="12042" width="42.125" style="1982" customWidth="1"/>
    <col min="12043" max="12043" width="13.5" style="1982" bestFit="1" customWidth="1"/>
    <col min="12044" max="12044" width="13.75" style="1982" customWidth="1"/>
    <col min="12045" max="12045" width="10" style="1982" bestFit="1" customWidth="1"/>
    <col min="12046" max="12046" width="13.25" style="1982" customWidth="1"/>
    <col min="12047" max="12047" width="19.5" style="1982" customWidth="1"/>
    <col min="12048" max="12048" width="17.375" style="1982" customWidth="1"/>
    <col min="12049" max="12049" width="16.625" style="1982" customWidth="1"/>
    <col min="12050" max="12287" width="9" style="1982"/>
    <col min="12288" max="12288" width="2.625" style="1982" customWidth="1"/>
    <col min="12289" max="12289" width="7.375" style="1982" customWidth="1"/>
    <col min="12290" max="12290" width="18.875" style="1982" bestFit="1" customWidth="1"/>
    <col min="12291" max="12291" width="14.625" style="1982" bestFit="1" customWidth="1"/>
    <col min="12292" max="12292" width="66" style="1982" customWidth="1"/>
    <col min="12293" max="12293" width="7.125" style="1982" customWidth="1"/>
    <col min="12294" max="12295" width="10.375" style="1982" bestFit="1" customWidth="1"/>
    <col min="12296" max="12296" width="13.625" style="1982" bestFit="1" customWidth="1"/>
    <col min="12297" max="12297" width="54" style="1982" customWidth="1"/>
    <col min="12298" max="12298" width="42.125" style="1982" customWidth="1"/>
    <col min="12299" max="12299" width="13.5" style="1982" bestFit="1" customWidth="1"/>
    <col min="12300" max="12300" width="13.75" style="1982" customWidth="1"/>
    <col min="12301" max="12301" width="10" style="1982" bestFit="1" customWidth="1"/>
    <col min="12302" max="12302" width="13.25" style="1982" customWidth="1"/>
    <col min="12303" max="12303" width="19.5" style="1982" customWidth="1"/>
    <col min="12304" max="12304" width="17.375" style="1982" customWidth="1"/>
    <col min="12305" max="12305" width="16.625" style="1982" customWidth="1"/>
    <col min="12306" max="12543" width="9" style="1982"/>
    <col min="12544" max="12544" width="2.625" style="1982" customWidth="1"/>
    <col min="12545" max="12545" width="7.375" style="1982" customWidth="1"/>
    <col min="12546" max="12546" width="18.875" style="1982" bestFit="1" customWidth="1"/>
    <col min="12547" max="12547" width="14.625" style="1982" bestFit="1" customWidth="1"/>
    <col min="12548" max="12548" width="66" style="1982" customWidth="1"/>
    <col min="12549" max="12549" width="7.125" style="1982" customWidth="1"/>
    <col min="12550" max="12551" width="10.375" style="1982" bestFit="1" customWidth="1"/>
    <col min="12552" max="12552" width="13.625" style="1982" bestFit="1" customWidth="1"/>
    <col min="12553" max="12553" width="54" style="1982" customWidth="1"/>
    <col min="12554" max="12554" width="42.125" style="1982" customWidth="1"/>
    <col min="12555" max="12555" width="13.5" style="1982" bestFit="1" customWidth="1"/>
    <col min="12556" max="12556" width="13.75" style="1982" customWidth="1"/>
    <col min="12557" max="12557" width="10" style="1982" bestFit="1" customWidth="1"/>
    <col min="12558" max="12558" width="13.25" style="1982" customWidth="1"/>
    <col min="12559" max="12559" width="19.5" style="1982" customWidth="1"/>
    <col min="12560" max="12560" width="17.375" style="1982" customWidth="1"/>
    <col min="12561" max="12561" width="16.625" style="1982" customWidth="1"/>
    <col min="12562" max="12799" width="9" style="1982"/>
    <col min="12800" max="12800" width="2.625" style="1982" customWidth="1"/>
    <col min="12801" max="12801" width="7.375" style="1982" customWidth="1"/>
    <col min="12802" max="12802" width="18.875" style="1982" bestFit="1" customWidth="1"/>
    <col min="12803" max="12803" width="14.625" style="1982" bestFit="1" customWidth="1"/>
    <col min="12804" max="12804" width="66" style="1982" customWidth="1"/>
    <col min="12805" max="12805" width="7.125" style="1982" customWidth="1"/>
    <col min="12806" max="12807" width="10.375" style="1982" bestFit="1" customWidth="1"/>
    <col min="12808" max="12808" width="13.625" style="1982" bestFit="1" customWidth="1"/>
    <col min="12809" max="12809" width="54" style="1982" customWidth="1"/>
    <col min="12810" max="12810" width="42.125" style="1982" customWidth="1"/>
    <col min="12811" max="12811" width="13.5" style="1982" bestFit="1" customWidth="1"/>
    <col min="12812" max="12812" width="13.75" style="1982" customWidth="1"/>
    <col min="12813" max="12813" width="10" style="1982" bestFit="1" customWidth="1"/>
    <col min="12814" max="12814" width="13.25" style="1982" customWidth="1"/>
    <col min="12815" max="12815" width="19.5" style="1982" customWidth="1"/>
    <col min="12816" max="12816" width="17.375" style="1982" customWidth="1"/>
    <col min="12817" max="12817" width="16.625" style="1982" customWidth="1"/>
    <col min="12818" max="13055" width="9" style="1982"/>
    <col min="13056" max="13056" width="2.625" style="1982" customWidth="1"/>
    <col min="13057" max="13057" width="7.375" style="1982" customWidth="1"/>
    <col min="13058" max="13058" width="18.875" style="1982" bestFit="1" customWidth="1"/>
    <col min="13059" max="13059" width="14.625" style="1982" bestFit="1" customWidth="1"/>
    <col min="13060" max="13060" width="66" style="1982" customWidth="1"/>
    <col min="13061" max="13061" width="7.125" style="1982" customWidth="1"/>
    <col min="13062" max="13063" width="10.375" style="1982" bestFit="1" customWidth="1"/>
    <col min="13064" max="13064" width="13.625" style="1982" bestFit="1" customWidth="1"/>
    <col min="13065" max="13065" width="54" style="1982" customWidth="1"/>
    <col min="13066" max="13066" width="42.125" style="1982" customWidth="1"/>
    <col min="13067" max="13067" width="13.5" style="1982" bestFit="1" customWidth="1"/>
    <col min="13068" max="13068" width="13.75" style="1982" customWidth="1"/>
    <col min="13069" max="13069" width="10" style="1982" bestFit="1" customWidth="1"/>
    <col min="13070" max="13070" width="13.25" style="1982" customWidth="1"/>
    <col min="13071" max="13071" width="19.5" style="1982" customWidth="1"/>
    <col min="13072" max="13072" width="17.375" style="1982" customWidth="1"/>
    <col min="13073" max="13073" width="16.625" style="1982" customWidth="1"/>
    <col min="13074" max="13311" width="9" style="1982"/>
    <col min="13312" max="13312" width="2.625" style="1982" customWidth="1"/>
    <col min="13313" max="13313" width="7.375" style="1982" customWidth="1"/>
    <col min="13314" max="13314" width="18.875" style="1982" bestFit="1" customWidth="1"/>
    <col min="13315" max="13315" width="14.625" style="1982" bestFit="1" customWidth="1"/>
    <col min="13316" max="13316" width="66" style="1982" customWidth="1"/>
    <col min="13317" max="13317" width="7.125" style="1982" customWidth="1"/>
    <col min="13318" max="13319" width="10.375" style="1982" bestFit="1" customWidth="1"/>
    <col min="13320" max="13320" width="13.625" style="1982" bestFit="1" customWidth="1"/>
    <col min="13321" max="13321" width="54" style="1982" customWidth="1"/>
    <col min="13322" max="13322" width="42.125" style="1982" customWidth="1"/>
    <col min="13323" max="13323" width="13.5" style="1982" bestFit="1" customWidth="1"/>
    <col min="13324" max="13324" width="13.75" style="1982" customWidth="1"/>
    <col min="13325" max="13325" width="10" style="1982" bestFit="1" customWidth="1"/>
    <col min="13326" max="13326" width="13.25" style="1982" customWidth="1"/>
    <col min="13327" max="13327" width="19.5" style="1982" customWidth="1"/>
    <col min="13328" max="13328" width="17.375" style="1982" customWidth="1"/>
    <col min="13329" max="13329" width="16.625" style="1982" customWidth="1"/>
    <col min="13330" max="13567" width="9" style="1982"/>
    <col min="13568" max="13568" width="2.625" style="1982" customWidth="1"/>
    <col min="13569" max="13569" width="7.375" style="1982" customWidth="1"/>
    <col min="13570" max="13570" width="18.875" style="1982" bestFit="1" customWidth="1"/>
    <col min="13571" max="13571" width="14.625" style="1982" bestFit="1" customWidth="1"/>
    <col min="13572" max="13572" width="66" style="1982" customWidth="1"/>
    <col min="13573" max="13573" width="7.125" style="1982" customWidth="1"/>
    <col min="13574" max="13575" width="10.375" style="1982" bestFit="1" customWidth="1"/>
    <col min="13576" max="13576" width="13.625" style="1982" bestFit="1" customWidth="1"/>
    <col min="13577" max="13577" width="54" style="1982" customWidth="1"/>
    <col min="13578" max="13578" width="42.125" style="1982" customWidth="1"/>
    <col min="13579" max="13579" width="13.5" style="1982" bestFit="1" customWidth="1"/>
    <col min="13580" max="13580" width="13.75" style="1982" customWidth="1"/>
    <col min="13581" max="13581" width="10" style="1982" bestFit="1" customWidth="1"/>
    <col min="13582" max="13582" width="13.25" style="1982" customWidth="1"/>
    <col min="13583" max="13583" width="19.5" style="1982" customWidth="1"/>
    <col min="13584" max="13584" width="17.375" style="1982" customWidth="1"/>
    <col min="13585" max="13585" width="16.625" style="1982" customWidth="1"/>
    <col min="13586" max="13823" width="9" style="1982"/>
    <col min="13824" max="13824" width="2.625" style="1982" customWidth="1"/>
    <col min="13825" max="13825" width="7.375" style="1982" customWidth="1"/>
    <col min="13826" max="13826" width="18.875" style="1982" bestFit="1" customWidth="1"/>
    <col min="13827" max="13827" width="14.625" style="1982" bestFit="1" customWidth="1"/>
    <col min="13828" max="13828" width="66" style="1982" customWidth="1"/>
    <col min="13829" max="13829" width="7.125" style="1982" customWidth="1"/>
    <col min="13830" max="13831" width="10.375" style="1982" bestFit="1" customWidth="1"/>
    <col min="13832" max="13832" width="13.625" style="1982" bestFit="1" customWidth="1"/>
    <col min="13833" max="13833" width="54" style="1982" customWidth="1"/>
    <col min="13834" max="13834" width="42.125" style="1982" customWidth="1"/>
    <col min="13835" max="13835" width="13.5" style="1982" bestFit="1" customWidth="1"/>
    <col min="13836" max="13836" width="13.75" style="1982" customWidth="1"/>
    <col min="13837" max="13837" width="10" style="1982" bestFit="1" customWidth="1"/>
    <col min="13838" max="13838" width="13.25" style="1982" customWidth="1"/>
    <col min="13839" max="13839" width="19.5" style="1982" customWidth="1"/>
    <col min="13840" max="13840" width="17.375" style="1982" customWidth="1"/>
    <col min="13841" max="13841" width="16.625" style="1982" customWidth="1"/>
    <col min="13842" max="14079" width="9" style="1982"/>
    <col min="14080" max="14080" width="2.625" style="1982" customWidth="1"/>
    <col min="14081" max="14081" width="7.375" style="1982" customWidth="1"/>
    <col min="14082" max="14082" width="18.875" style="1982" bestFit="1" customWidth="1"/>
    <col min="14083" max="14083" width="14.625" style="1982" bestFit="1" customWidth="1"/>
    <col min="14084" max="14084" width="66" style="1982" customWidth="1"/>
    <col min="14085" max="14085" width="7.125" style="1982" customWidth="1"/>
    <col min="14086" max="14087" width="10.375" style="1982" bestFit="1" customWidth="1"/>
    <col min="14088" max="14088" width="13.625" style="1982" bestFit="1" customWidth="1"/>
    <col min="14089" max="14089" width="54" style="1982" customWidth="1"/>
    <col min="14090" max="14090" width="42.125" style="1982" customWidth="1"/>
    <col min="14091" max="14091" width="13.5" style="1982" bestFit="1" customWidth="1"/>
    <col min="14092" max="14092" width="13.75" style="1982" customWidth="1"/>
    <col min="14093" max="14093" width="10" style="1982" bestFit="1" customWidth="1"/>
    <col min="14094" max="14094" width="13.25" style="1982" customWidth="1"/>
    <col min="14095" max="14095" width="19.5" style="1982" customWidth="1"/>
    <col min="14096" max="14096" width="17.375" style="1982" customWidth="1"/>
    <col min="14097" max="14097" width="16.625" style="1982" customWidth="1"/>
    <col min="14098" max="14335" width="9" style="1982"/>
    <col min="14336" max="14336" width="2.625" style="1982" customWidth="1"/>
    <col min="14337" max="14337" width="7.375" style="1982" customWidth="1"/>
    <col min="14338" max="14338" width="18.875" style="1982" bestFit="1" customWidth="1"/>
    <col min="14339" max="14339" width="14.625" style="1982" bestFit="1" customWidth="1"/>
    <col min="14340" max="14340" width="66" style="1982" customWidth="1"/>
    <col min="14341" max="14341" width="7.125" style="1982" customWidth="1"/>
    <col min="14342" max="14343" width="10.375" style="1982" bestFit="1" customWidth="1"/>
    <col min="14344" max="14344" width="13.625" style="1982" bestFit="1" customWidth="1"/>
    <col min="14345" max="14345" width="54" style="1982" customWidth="1"/>
    <col min="14346" max="14346" width="42.125" style="1982" customWidth="1"/>
    <col min="14347" max="14347" width="13.5" style="1982" bestFit="1" customWidth="1"/>
    <col min="14348" max="14348" width="13.75" style="1982" customWidth="1"/>
    <col min="14349" max="14349" width="10" style="1982" bestFit="1" customWidth="1"/>
    <col min="14350" max="14350" width="13.25" style="1982" customWidth="1"/>
    <col min="14351" max="14351" width="19.5" style="1982" customWidth="1"/>
    <col min="14352" max="14352" width="17.375" style="1982" customWidth="1"/>
    <col min="14353" max="14353" width="16.625" style="1982" customWidth="1"/>
    <col min="14354" max="14591" width="9" style="1982"/>
    <col min="14592" max="14592" width="2.625" style="1982" customWidth="1"/>
    <col min="14593" max="14593" width="7.375" style="1982" customWidth="1"/>
    <col min="14594" max="14594" width="18.875" style="1982" bestFit="1" customWidth="1"/>
    <col min="14595" max="14595" width="14.625" style="1982" bestFit="1" customWidth="1"/>
    <col min="14596" max="14596" width="66" style="1982" customWidth="1"/>
    <col min="14597" max="14597" width="7.125" style="1982" customWidth="1"/>
    <col min="14598" max="14599" width="10.375" style="1982" bestFit="1" customWidth="1"/>
    <col min="14600" max="14600" width="13.625" style="1982" bestFit="1" customWidth="1"/>
    <col min="14601" max="14601" width="54" style="1982" customWidth="1"/>
    <col min="14602" max="14602" width="42.125" style="1982" customWidth="1"/>
    <col min="14603" max="14603" width="13.5" style="1982" bestFit="1" customWidth="1"/>
    <col min="14604" max="14604" width="13.75" style="1982" customWidth="1"/>
    <col min="14605" max="14605" width="10" style="1982" bestFit="1" customWidth="1"/>
    <col min="14606" max="14606" width="13.25" style="1982" customWidth="1"/>
    <col min="14607" max="14607" width="19.5" style="1982" customWidth="1"/>
    <col min="14608" max="14608" width="17.375" style="1982" customWidth="1"/>
    <col min="14609" max="14609" width="16.625" style="1982" customWidth="1"/>
    <col min="14610" max="14847" width="9" style="1982"/>
    <col min="14848" max="14848" width="2.625" style="1982" customWidth="1"/>
    <col min="14849" max="14849" width="7.375" style="1982" customWidth="1"/>
    <col min="14850" max="14850" width="18.875" style="1982" bestFit="1" customWidth="1"/>
    <col min="14851" max="14851" width="14.625" style="1982" bestFit="1" customWidth="1"/>
    <col min="14852" max="14852" width="66" style="1982" customWidth="1"/>
    <col min="14853" max="14853" width="7.125" style="1982" customWidth="1"/>
    <col min="14854" max="14855" width="10.375" style="1982" bestFit="1" customWidth="1"/>
    <col min="14856" max="14856" width="13.625" style="1982" bestFit="1" customWidth="1"/>
    <col min="14857" max="14857" width="54" style="1982" customWidth="1"/>
    <col min="14858" max="14858" width="42.125" style="1982" customWidth="1"/>
    <col min="14859" max="14859" width="13.5" style="1982" bestFit="1" customWidth="1"/>
    <col min="14860" max="14860" width="13.75" style="1982" customWidth="1"/>
    <col min="14861" max="14861" width="10" style="1982" bestFit="1" customWidth="1"/>
    <col min="14862" max="14862" width="13.25" style="1982" customWidth="1"/>
    <col min="14863" max="14863" width="19.5" style="1982" customWidth="1"/>
    <col min="14864" max="14864" width="17.375" style="1982" customWidth="1"/>
    <col min="14865" max="14865" width="16.625" style="1982" customWidth="1"/>
    <col min="14866" max="15103" width="9" style="1982"/>
    <col min="15104" max="15104" width="2.625" style="1982" customWidth="1"/>
    <col min="15105" max="15105" width="7.375" style="1982" customWidth="1"/>
    <col min="15106" max="15106" width="18.875" style="1982" bestFit="1" customWidth="1"/>
    <col min="15107" max="15107" width="14.625" style="1982" bestFit="1" customWidth="1"/>
    <col min="15108" max="15108" width="66" style="1982" customWidth="1"/>
    <col min="15109" max="15109" width="7.125" style="1982" customWidth="1"/>
    <col min="15110" max="15111" width="10.375" style="1982" bestFit="1" customWidth="1"/>
    <col min="15112" max="15112" width="13.625" style="1982" bestFit="1" customWidth="1"/>
    <col min="15113" max="15113" width="54" style="1982" customWidth="1"/>
    <col min="15114" max="15114" width="42.125" style="1982" customWidth="1"/>
    <col min="15115" max="15115" width="13.5" style="1982" bestFit="1" customWidth="1"/>
    <col min="15116" max="15116" width="13.75" style="1982" customWidth="1"/>
    <col min="15117" max="15117" width="10" style="1982" bestFit="1" customWidth="1"/>
    <col min="15118" max="15118" width="13.25" style="1982" customWidth="1"/>
    <col min="15119" max="15119" width="19.5" style="1982" customWidth="1"/>
    <col min="15120" max="15120" width="17.375" style="1982" customWidth="1"/>
    <col min="15121" max="15121" width="16.625" style="1982" customWidth="1"/>
    <col min="15122" max="15359" width="9" style="1982"/>
    <col min="15360" max="15360" width="2.625" style="1982" customWidth="1"/>
    <col min="15361" max="15361" width="7.375" style="1982" customWidth="1"/>
    <col min="15362" max="15362" width="18.875" style="1982" bestFit="1" customWidth="1"/>
    <col min="15363" max="15363" width="14.625" style="1982" bestFit="1" customWidth="1"/>
    <col min="15364" max="15364" width="66" style="1982" customWidth="1"/>
    <col min="15365" max="15365" width="7.125" style="1982" customWidth="1"/>
    <col min="15366" max="15367" width="10.375" style="1982" bestFit="1" customWidth="1"/>
    <col min="15368" max="15368" width="13.625" style="1982" bestFit="1" customWidth="1"/>
    <col min="15369" max="15369" width="54" style="1982" customWidth="1"/>
    <col min="15370" max="15370" width="42.125" style="1982" customWidth="1"/>
    <col min="15371" max="15371" width="13.5" style="1982" bestFit="1" customWidth="1"/>
    <col min="15372" max="15372" width="13.75" style="1982" customWidth="1"/>
    <col min="15373" max="15373" width="10" style="1982" bestFit="1" customWidth="1"/>
    <col min="15374" max="15374" width="13.25" style="1982" customWidth="1"/>
    <col min="15375" max="15375" width="19.5" style="1982" customWidth="1"/>
    <col min="15376" max="15376" width="17.375" style="1982" customWidth="1"/>
    <col min="15377" max="15377" width="16.625" style="1982" customWidth="1"/>
    <col min="15378" max="15615" width="9" style="1982"/>
    <col min="15616" max="15616" width="2.625" style="1982" customWidth="1"/>
    <col min="15617" max="15617" width="7.375" style="1982" customWidth="1"/>
    <col min="15618" max="15618" width="18.875" style="1982" bestFit="1" customWidth="1"/>
    <col min="15619" max="15619" width="14.625" style="1982" bestFit="1" customWidth="1"/>
    <col min="15620" max="15620" width="66" style="1982" customWidth="1"/>
    <col min="15621" max="15621" width="7.125" style="1982" customWidth="1"/>
    <col min="15622" max="15623" width="10.375" style="1982" bestFit="1" customWidth="1"/>
    <col min="15624" max="15624" width="13.625" style="1982" bestFit="1" customWidth="1"/>
    <col min="15625" max="15625" width="54" style="1982" customWidth="1"/>
    <col min="15626" max="15626" width="42.125" style="1982" customWidth="1"/>
    <col min="15627" max="15627" width="13.5" style="1982" bestFit="1" customWidth="1"/>
    <col min="15628" max="15628" width="13.75" style="1982" customWidth="1"/>
    <col min="15629" max="15629" width="10" style="1982" bestFit="1" customWidth="1"/>
    <col min="15630" max="15630" width="13.25" style="1982" customWidth="1"/>
    <col min="15631" max="15631" width="19.5" style="1982" customWidth="1"/>
    <col min="15632" max="15632" width="17.375" style="1982" customWidth="1"/>
    <col min="15633" max="15633" width="16.625" style="1982" customWidth="1"/>
    <col min="15634" max="15871" width="9" style="1982"/>
    <col min="15872" max="15872" width="2.625" style="1982" customWidth="1"/>
    <col min="15873" max="15873" width="7.375" style="1982" customWidth="1"/>
    <col min="15874" max="15874" width="18.875" style="1982" bestFit="1" customWidth="1"/>
    <col min="15875" max="15875" width="14.625" style="1982" bestFit="1" customWidth="1"/>
    <col min="15876" max="15876" width="66" style="1982" customWidth="1"/>
    <col min="15877" max="15877" width="7.125" style="1982" customWidth="1"/>
    <col min="15878" max="15879" width="10.375" style="1982" bestFit="1" customWidth="1"/>
    <col min="15880" max="15880" width="13.625" style="1982" bestFit="1" customWidth="1"/>
    <col min="15881" max="15881" width="54" style="1982" customWidth="1"/>
    <col min="15882" max="15882" width="42.125" style="1982" customWidth="1"/>
    <col min="15883" max="15883" width="13.5" style="1982" bestFit="1" customWidth="1"/>
    <col min="15884" max="15884" width="13.75" style="1982" customWidth="1"/>
    <col min="15885" max="15885" width="10" style="1982" bestFit="1" customWidth="1"/>
    <col min="15886" max="15886" width="13.25" style="1982" customWidth="1"/>
    <col min="15887" max="15887" width="19.5" style="1982" customWidth="1"/>
    <col min="15888" max="15888" width="17.375" style="1982" customWidth="1"/>
    <col min="15889" max="15889" width="16.625" style="1982" customWidth="1"/>
    <col min="15890" max="16127" width="9" style="1982"/>
    <col min="16128" max="16128" width="2.625" style="1982" customWidth="1"/>
    <col min="16129" max="16129" width="7.375" style="1982" customWidth="1"/>
    <col min="16130" max="16130" width="18.875" style="1982" bestFit="1" customWidth="1"/>
    <col min="16131" max="16131" width="14.625" style="1982" bestFit="1" customWidth="1"/>
    <col min="16132" max="16132" width="66" style="1982" customWidth="1"/>
    <col min="16133" max="16133" width="7.125" style="1982" customWidth="1"/>
    <col min="16134" max="16135" width="10.375" style="1982" bestFit="1" customWidth="1"/>
    <col min="16136" max="16136" width="13.625" style="1982" bestFit="1" customWidth="1"/>
    <col min="16137" max="16137" width="54" style="1982" customWidth="1"/>
    <col min="16138" max="16138" width="42.125" style="1982" customWidth="1"/>
    <col min="16139" max="16139" width="13.5" style="1982" bestFit="1" customWidth="1"/>
    <col min="16140" max="16140" width="13.75" style="1982" customWidth="1"/>
    <col min="16141" max="16141" width="10" style="1982" bestFit="1" customWidth="1"/>
    <col min="16142" max="16142" width="13.25" style="1982" customWidth="1"/>
    <col min="16143" max="16143" width="19.5" style="1982" customWidth="1"/>
    <col min="16144" max="16144" width="17.375" style="1982" customWidth="1"/>
    <col min="16145" max="16145" width="16.625" style="1982" customWidth="1"/>
    <col min="16146" max="16384" width="9" style="1982"/>
  </cols>
  <sheetData>
    <row r="2" spans="2:17" ht="20.100000000000001" customHeight="1">
      <c r="B2" s="1973" t="s">
        <v>0</v>
      </c>
      <c r="C2" s="1973"/>
      <c r="D2" s="1973"/>
      <c r="E2" s="1974" t="s">
        <v>6784</v>
      </c>
      <c r="G2" s="1976" t="s">
        <v>2</v>
      </c>
      <c r="H2" s="1977"/>
      <c r="I2" s="1978"/>
      <c r="J2" s="1979">
        <f>SUM(H:H)</f>
        <v>0</v>
      </c>
    </row>
    <row r="3" spans="2:17" ht="20.100000000000001" customHeight="1">
      <c r="B3" s="1973" t="s">
        <v>3</v>
      </c>
      <c r="C3" s="1973"/>
      <c r="D3" s="1973"/>
      <c r="E3" s="1974" t="s">
        <v>6785</v>
      </c>
    </row>
    <row r="4" spans="2:17" ht="20.100000000000001" customHeight="1">
      <c r="B4" s="1973" t="s">
        <v>5</v>
      </c>
      <c r="C4" s="1973"/>
      <c r="D4" s="1973"/>
      <c r="E4" s="1974">
        <v>203481</v>
      </c>
      <c r="G4" s="1986"/>
      <c r="H4" s="1986"/>
      <c r="I4" s="1980"/>
      <c r="J4" s="1982"/>
      <c r="L4" s="1987"/>
      <c r="M4" s="1983"/>
      <c r="O4" s="1982"/>
      <c r="P4" s="1981"/>
    </row>
    <row r="5" spans="2:17" ht="20.100000000000001" customHeight="1">
      <c r="B5" s="1973" t="s">
        <v>6</v>
      </c>
      <c r="C5" s="1973"/>
      <c r="D5" s="1973"/>
      <c r="E5" s="1988"/>
      <c r="G5" s="1986"/>
      <c r="H5" s="1986"/>
      <c r="I5" s="1980"/>
      <c r="J5" s="1982"/>
      <c r="L5" s="1987"/>
      <c r="M5" s="1983"/>
      <c r="O5" s="1982"/>
      <c r="P5" s="1981"/>
    </row>
    <row r="6" spans="2:17" ht="20.100000000000001" customHeight="1">
      <c r="B6" s="1973" t="s">
        <v>7</v>
      </c>
      <c r="C6" s="1973"/>
      <c r="D6" s="1973"/>
      <c r="E6" s="1988"/>
    </row>
    <row r="8" spans="2:17" s="1980" customFormat="1" ht="19.5" customHeight="1">
      <c r="B8" s="1989" t="s">
        <v>8</v>
      </c>
      <c r="C8" s="1990" t="s">
        <v>9</v>
      </c>
      <c r="D8" s="1990" t="s">
        <v>10</v>
      </c>
      <c r="E8" s="1991" t="s">
        <v>11</v>
      </c>
      <c r="F8" s="1992" t="s">
        <v>12</v>
      </c>
      <c r="G8" s="1993" t="s">
        <v>13</v>
      </c>
      <c r="H8" s="1994" t="s">
        <v>14</v>
      </c>
      <c r="I8" s="1995" t="s">
        <v>15</v>
      </c>
      <c r="J8" s="1996" t="s">
        <v>16</v>
      </c>
      <c r="K8" s="1996" t="s">
        <v>17</v>
      </c>
      <c r="L8" s="1996" t="s">
        <v>18</v>
      </c>
      <c r="M8" s="1989" t="s">
        <v>19</v>
      </c>
      <c r="N8" s="1989" t="s">
        <v>20</v>
      </c>
      <c r="O8" s="1996" t="s">
        <v>21</v>
      </c>
      <c r="P8" s="1997" t="s">
        <v>22</v>
      </c>
      <c r="Q8" s="1998" t="s">
        <v>23</v>
      </c>
    </row>
    <row r="9" spans="2:17" s="1980" customFormat="1" ht="18" customHeight="1">
      <c r="B9" s="1989">
        <v>1</v>
      </c>
      <c r="C9" s="1999" t="s">
        <v>24</v>
      </c>
      <c r="D9" s="1999" t="s">
        <v>24</v>
      </c>
      <c r="E9" s="2000" t="s">
        <v>6786</v>
      </c>
      <c r="F9" s="2001">
        <v>1</v>
      </c>
      <c r="G9" s="2002">
        <v>899000</v>
      </c>
      <c r="H9" s="2002"/>
      <c r="I9" s="2003"/>
      <c r="J9" s="2000"/>
      <c r="K9" s="2004"/>
      <c r="L9" s="2005"/>
      <c r="M9" s="2006"/>
      <c r="N9" s="2005"/>
      <c r="O9" s="2005"/>
      <c r="P9" s="2006"/>
      <c r="Q9" s="2007">
        <v>45030</v>
      </c>
    </row>
    <row r="10" spans="2:17" ht="18" customHeight="1">
      <c r="B10" s="2008">
        <v>4</v>
      </c>
      <c r="C10" s="1999" t="s">
        <v>24</v>
      </c>
      <c r="D10" s="1999" t="s">
        <v>24</v>
      </c>
      <c r="E10" s="2000" t="s">
        <v>6787</v>
      </c>
      <c r="F10" s="2001">
        <v>1</v>
      </c>
      <c r="G10" s="2002">
        <v>25000</v>
      </c>
      <c r="H10" s="2002"/>
      <c r="I10" s="2003"/>
      <c r="J10" s="2000"/>
      <c r="K10" s="2004"/>
      <c r="L10" s="2005"/>
      <c r="M10" s="2006"/>
      <c r="N10" s="2005"/>
      <c r="O10" s="2005"/>
      <c r="P10" s="2006"/>
      <c r="Q10" s="2007">
        <v>45030</v>
      </c>
    </row>
    <row r="11" spans="2:17" s="1980" customFormat="1" ht="18" customHeight="1">
      <c r="B11" s="2008">
        <v>5</v>
      </c>
      <c r="C11" s="1999" t="s">
        <v>24</v>
      </c>
      <c r="D11" s="1999" t="s">
        <v>24</v>
      </c>
      <c r="E11" s="2003" t="s">
        <v>6788</v>
      </c>
      <c r="F11" s="2001">
        <v>1</v>
      </c>
      <c r="G11" s="2002">
        <v>18000</v>
      </c>
      <c r="H11" s="2002"/>
      <c r="I11" s="2003"/>
      <c r="J11" s="2000"/>
      <c r="K11" s="2004"/>
      <c r="L11" s="2005"/>
      <c r="M11" s="2006"/>
      <c r="N11" s="2005"/>
      <c r="O11" s="2005"/>
      <c r="P11" s="2006"/>
      <c r="Q11" s="2007">
        <v>45030</v>
      </c>
    </row>
    <row r="12" spans="2:17" s="1980" customFormat="1" ht="18" customHeight="1">
      <c r="B12" s="2008">
        <v>6</v>
      </c>
      <c r="C12" s="1999" t="s">
        <v>24</v>
      </c>
      <c r="D12" s="1999" t="s">
        <v>24</v>
      </c>
      <c r="E12" s="2003" t="s">
        <v>6789</v>
      </c>
      <c r="F12" s="2001">
        <v>1</v>
      </c>
      <c r="G12" s="2009">
        <v>38000</v>
      </c>
      <c r="H12" s="2002"/>
      <c r="I12" s="2003"/>
      <c r="J12" s="2003"/>
      <c r="K12" s="2004"/>
      <c r="L12" s="2005"/>
      <c r="M12" s="2006"/>
      <c r="N12" s="2005"/>
      <c r="O12" s="2005"/>
      <c r="P12" s="2006"/>
      <c r="Q12" s="2007">
        <v>45030</v>
      </c>
    </row>
    <row r="13" spans="2:17" s="2018" customFormat="1" ht="18" customHeight="1">
      <c r="B13" s="2010">
        <v>7</v>
      </c>
      <c r="C13" s="1999" t="s">
        <v>24</v>
      </c>
      <c r="D13" s="1999" t="s">
        <v>24</v>
      </c>
      <c r="E13" s="2011" t="s">
        <v>6790</v>
      </c>
      <c r="F13" s="2001">
        <v>1</v>
      </c>
      <c r="G13" s="2012">
        <v>40000</v>
      </c>
      <c r="H13" s="2013"/>
      <c r="I13" s="2014"/>
      <c r="J13" s="2011" t="s">
        <v>6791</v>
      </c>
      <c r="K13" s="2004"/>
      <c r="L13" s="2010"/>
      <c r="M13" s="2015"/>
      <c r="N13" s="2016"/>
      <c r="O13" s="2017"/>
      <c r="P13" s="2015"/>
      <c r="Q13" s="2007">
        <v>45030</v>
      </c>
    </row>
    <row r="14" spans="2:17" ht="18" customHeight="1">
      <c r="C14" s="1999" t="s">
        <v>24</v>
      </c>
      <c r="D14" s="1999" t="s">
        <v>24</v>
      </c>
      <c r="E14" s="1980" t="s">
        <v>6792</v>
      </c>
      <c r="F14" s="1975">
        <v>1</v>
      </c>
      <c r="G14" s="1985">
        <v>12000</v>
      </c>
    </row>
  </sheetData>
  <mergeCells count="6">
    <mergeCell ref="B2:D2"/>
    <mergeCell ref="G2:I2"/>
    <mergeCell ref="B3:D3"/>
    <mergeCell ref="B4:D4"/>
    <mergeCell ref="B5:D5"/>
    <mergeCell ref="B6:D6"/>
  </mergeCells>
  <phoneticPr fontId="3"/>
  <dataValidations count="1">
    <dataValidation imeMode="hiragana" allowBlank="1" showInputMessage="1" showErrorMessage="1" sqref="J65530:J65531 JE65530:JE65531 TA65530:TA65531 ACW65530:ACW65531 AMS65530:AMS65531 AWO65530:AWO65531 BGK65530:BGK65531 BQG65530:BQG65531 CAC65530:CAC65531 CJY65530:CJY65531 CTU65530:CTU65531 DDQ65530:DDQ65531 DNM65530:DNM65531 DXI65530:DXI65531 EHE65530:EHE65531 ERA65530:ERA65531 FAW65530:FAW65531 FKS65530:FKS65531 FUO65530:FUO65531 GEK65530:GEK65531 GOG65530:GOG65531 GYC65530:GYC65531 HHY65530:HHY65531 HRU65530:HRU65531 IBQ65530:IBQ65531 ILM65530:ILM65531 IVI65530:IVI65531 JFE65530:JFE65531 JPA65530:JPA65531 JYW65530:JYW65531 KIS65530:KIS65531 KSO65530:KSO65531 LCK65530:LCK65531 LMG65530:LMG65531 LWC65530:LWC65531 MFY65530:MFY65531 MPU65530:MPU65531 MZQ65530:MZQ65531 NJM65530:NJM65531 NTI65530:NTI65531 ODE65530:ODE65531 ONA65530:ONA65531 OWW65530:OWW65531 PGS65530:PGS65531 PQO65530:PQO65531 QAK65530:QAK65531 QKG65530:QKG65531 QUC65530:QUC65531 RDY65530:RDY65531 RNU65530:RNU65531 RXQ65530:RXQ65531 SHM65530:SHM65531 SRI65530:SRI65531 TBE65530:TBE65531 TLA65530:TLA65531 TUW65530:TUW65531 UES65530:UES65531 UOO65530:UOO65531 UYK65530:UYK65531 VIG65530:VIG65531 VSC65530:VSC65531 WBY65530:WBY65531 WLU65530:WLU65531 WVQ65530:WVQ65531 J131066:J131067 JE131066:JE131067 TA131066:TA131067 ACW131066:ACW131067 AMS131066:AMS131067 AWO131066:AWO131067 BGK131066:BGK131067 BQG131066:BQG131067 CAC131066:CAC131067 CJY131066:CJY131067 CTU131066:CTU131067 DDQ131066:DDQ131067 DNM131066:DNM131067 DXI131066:DXI131067 EHE131066:EHE131067 ERA131066:ERA131067 FAW131066:FAW131067 FKS131066:FKS131067 FUO131066:FUO131067 GEK131066:GEK131067 GOG131066:GOG131067 GYC131066:GYC131067 HHY131066:HHY131067 HRU131066:HRU131067 IBQ131066:IBQ131067 ILM131066:ILM131067 IVI131066:IVI131067 JFE131066:JFE131067 JPA131066:JPA131067 JYW131066:JYW131067 KIS131066:KIS131067 KSO131066:KSO131067 LCK131066:LCK131067 LMG131066:LMG131067 LWC131066:LWC131067 MFY131066:MFY131067 MPU131066:MPU131067 MZQ131066:MZQ131067 NJM131066:NJM131067 NTI131066:NTI131067 ODE131066:ODE131067 ONA131066:ONA131067 OWW131066:OWW131067 PGS131066:PGS131067 PQO131066:PQO131067 QAK131066:QAK131067 QKG131066:QKG131067 QUC131066:QUC131067 RDY131066:RDY131067 RNU131066:RNU131067 RXQ131066:RXQ131067 SHM131066:SHM131067 SRI131066:SRI131067 TBE131066:TBE131067 TLA131066:TLA131067 TUW131066:TUW131067 UES131066:UES131067 UOO131066:UOO131067 UYK131066:UYK131067 VIG131066:VIG131067 VSC131066:VSC131067 WBY131066:WBY131067 WLU131066:WLU131067 WVQ131066:WVQ131067 J196602:J196603 JE196602:JE196603 TA196602:TA196603 ACW196602:ACW196603 AMS196602:AMS196603 AWO196602:AWO196603 BGK196602:BGK196603 BQG196602:BQG196603 CAC196602:CAC196603 CJY196602:CJY196603 CTU196602:CTU196603 DDQ196602:DDQ196603 DNM196602:DNM196603 DXI196602:DXI196603 EHE196602:EHE196603 ERA196602:ERA196603 FAW196602:FAW196603 FKS196602:FKS196603 FUO196602:FUO196603 GEK196602:GEK196603 GOG196602:GOG196603 GYC196602:GYC196603 HHY196602:HHY196603 HRU196602:HRU196603 IBQ196602:IBQ196603 ILM196602:ILM196603 IVI196602:IVI196603 JFE196602:JFE196603 JPA196602:JPA196603 JYW196602:JYW196603 KIS196602:KIS196603 KSO196602:KSO196603 LCK196602:LCK196603 LMG196602:LMG196603 LWC196602:LWC196603 MFY196602:MFY196603 MPU196602:MPU196603 MZQ196602:MZQ196603 NJM196602:NJM196603 NTI196602:NTI196603 ODE196602:ODE196603 ONA196602:ONA196603 OWW196602:OWW196603 PGS196602:PGS196603 PQO196602:PQO196603 QAK196602:QAK196603 QKG196602:QKG196603 QUC196602:QUC196603 RDY196602:RDY196603 RNU196602:RNU196603 RXQ196602:RXQ196603 SHM196602:SHM196603 SRI196602:SRI196603 TBE196602:TBE196603 TLA196602:TLA196603 TUW196602:TUW196603 UES196602:UES196603 UOO196602:UOO196603 UYK196602:UYK196603 VIG196602:VIG196603 VSC196602:VSC196603 WBY196602:WBY196603 WLU196602:WLU196603 WVQ196602:WVQ196603 J262138:J262139 JE262138:JE262139 TA262138:TA262139 ACW262138:ACW262139 AMS262138:AMS262139 AWO262138:AWO262139 BGK262138:BGK262139 BQG262138:BQG262139 CAC262138:CAC262139 CJY262138:CJY262139 CTU262138:CTU262139 DDQ262138:DDQ262139 DNM262138:DNM262139 DXI262138:DXI262139 EHE262138:EHE262139 ERA262138:ERA262139 FAW262138:FAW262139 FKS262138:FKS262139 FUO262138:FUO262139 GEK262138:GEK262139 GOG262138:GOG262139 GYC262138:GYC262139 HHY262138:HHY262139 HRU262138:HRU262139 IBQ262138:IBQ262139 ILM262138:ILM262139 IVI262138:IVI262139 JFE262138:JFE262139 JPA262138:JPA262139 JYW262138:JYW262139 KIS262138:KIS262139 KSO262138:KSO262139 LCK262138:LCK262139 LMG262138:LMG262139 LWC262138:LWC262139 MFY262138:MFY262139 MPU262138:MPU262139 MZQ262138:MZQ262139 NJM262138:NJM262139 NTI262138:NTI262139 ODE262138:ODE262139 ONA262138:ONA262139 OWW262138:OWW262139 PGS262138:PGS262139 PQO262138:PQO262139 QAK262138:QAK262139 QKG262138:QKG262139 QUC262138:QUC262139 RDY262138:RDY262139 RNU262138:RNU262139 RXQ262138:RXQ262139 SHM262138:SHM262139 SRI262138:SRI262139 TBE262138:TBE262139 TLA262138:TLA262139 TUW262138:TUW262139 UES262138:UES262139 UOO262138:UOO262139 UYK262138:UYK262139 VIG262138:VIG262139 VSC262138:VSC262139 WBY262138:WBY262139 WLU262138:WLU262139 WVQ262138:WVQ262139 J327674:J327675 JE327674:JE327675 TA327674:TA327675 ACW327674:ACW327675 AMS327674:AMS327675 AWO327674:AWO327675 BGK327674:BGK327675 BQG327674:BQG327675 CAC327674:CAC327675 CJY327674:CJY327675 CTU327674:CTU327675 DDQ327674:DDQ327675 DNM327674:DNM327675 DXI327674:DXI327675 EHE327674:EHE327675 ERA327674:ERA327675 FAW327674:FAW327675 FKS327674:FKS327675 FUO327674:FUO327675 GEK327674:GEK327675 GOG327674:GOG327675 GYC327674:GYC327675 HHY327674:HHY327675 HRU327674:HRU327675 IBQ327674:IBQ327675 ILM327674:ILM327675 IVI327674:IVI327675 JFE327674:JFE327675 JPA327674:JPA327675 JYW327674:JYW327675 KIS327674:KIS327675 KSO327674:KSO327675 LCK327674:LCK327675 LMG327674:LMG327675 LWC327674:LWC327675 MFY327674:MFY327675 MPU327674:MPU327675 MZQ327674:MZQ327675 NJM327674:NJM327675 NTI327674:NTI327675 ODE327674:ODE327675 ONA327674:ONA327675 OWW327674:OWW327675 PGS327674:PGS327675 PQO327674:PQO327675 QAK327674:QAK327675 QKG327674:QKG327675 QUC327674:QUC327675 RDY327674:RDY327675 RNU327674:RNU327675 RXQ327674:RXQ327675 SHM327674:SHM327675 SRI327674:SRI327675 TBE327674:TBE327675 TLA327674:TLA327675 TUW327674:TUW327675 UES327674:UES327675 UOO327674:UOO327675 UYK327674:UYK327675 VIG327674:VIG327675 VSC327674:VSC327675 WBY327674:WBY327675 WLU327674:WLU327675 WVQ327674:WVQ327675 J393210:J393211 JE393210:JE393211 TA393210:TA393211 ACW393210:ACW393211 AMS393210:AMS393211 AWO393210:AWO393211 BGK393210:BGK393211 BQG393210:BQG393211 CAC393210:CAC393211 CJY393210:CJY393211 CTU393210:CTU393211 DDQ393210:DDQ393211 DNM393210:DNM393211 DXI393210:DXI393211 EHE393210:EHE393211 ERA393210:ERA393211 FAW393210:FAW393211 FKS393210:FKS393211 FUO393210:FUO393211 GEK393210:GEK393211 GOG393210:GOG393211 GYC393210:GYC393211 HHY393210:HHY393211 HRU393210:HRU393211 IBQ393210:IBQ393211 ILM393210:ILM393211 IVI393210:IVI393211 JFE393210:JFE393211 JPA393210:JPA393211 JYW393210:JYW393211 KIS393210:KIS393211 KSO393210:KSO393211 LCK393210:LCK393211 LMG393210:LMG393211 LWC393210:LWC393211 MFY393210:MFY393211 MPU393210:MPU393211 MZQ393210:MZQ393211 NJM393210:NJM393211 NTI393210:NTI393211 ODE393210:ODE393211 ONA393210:ONA393211 OWW393210:OWW393211 PGS393210:PGS393211 PQO393210:PQO393211 QAK393210:QAK393211 QKG393210:QKG393211 QUC393210:QUC393211 RDY393210:RDY393211 RNU393210:RNU393211 RXQ393210:RXQ393211 SHM393210:SHM393211 SRI393210:SRI393211 TBE393210:TBE393211 TLA393210:TLA393211 TUW393210:TUW393211 UES393210:UES393211 UOO393210:UOO393211 UYK393210:UYK393211 VIG393210:VIG393211 VSC393210:VSC393211 WBY393210:WBY393211 WLU393210:WLU393211 WVQ393210:WVQ393211 J458746:J458747 JE458746:JE458747 TA458746:TA458747 ACW458746:ACW458747 AMS458746:AMS458747 AWO458746:AWO458747 BGK458746:BGK458747 BQG458746:BQG458747 CAC458746:CAC458747 CJY458746:CJY458747 CTU458746:CTU458747 DDQ458746:DDQ458747 DNM458746:DNM458747 DXI458746:DXI458747 EHE458746:EHE458747 ERA458746:ERA458747 FAW458746:FAW458747 FKS458746:FKS458747 FUO458746:FUO458747 GEK458746:GEK458747 GOG458746:GOG458747 GYC458746:GYC458747 HHY458746:HHY458747 HRU458746:HRU458747 IBQ458746:IBQ458747 ILM458746:ILM458747 IVI458746:IVI458747 JFE458746:JFE458747 JPA458746:JPA458747 JYW458746:JYW458747 KIS458746:KIS458747 KSO458746:KSO458747 LCK458746:LCK458747 LMG458746:LMG458747 LWC458746:LWC458747 MFY458746:MFY458747 MPU458746:MPU458747 MZQ458746:MZQ458747 NJM458746:NJM458747 NTI458746:NTI458747 ODE458746:ODE458747 ONA458746:ONA458747 OWW458746:OWW458747 PGS458746:PGS458747 PQO458746:PQO458747 QAK458746:QAK458747 QKG458746:QKG458747 QUC458746:QUC458747 RDY458746:RDY458747 RNU458746:RNU458747 RXQ458746:RXQ458747 SHM458746:SHM458747 SRI458746:SRI458747 TBE458746:TBE458747 TLA458746:TLA458747 TUW458746:TUW458747 UES458746:UES458747 UOO458746:UOO458747 UYK458746:UYK458747 VIG458746:VIG458747 VSC458746:VSC458747 WBY458746:WBY458747 WLU458746:WLU458747 WVQ458746:WVQ458747 J524282:J524283 JE524282:JE524283 TA524282:TA524283 ACW524282:ACW524283 AMS524282:AMS524283 AWO524282:AWO524283 BGK524282:BGK524283 BQG524282:BQG524283 CAC524282:CAC524283 CJY524282:CJY524283 CTU524282:CTU524283 DDQ524282:DDQ524283 DNM524282:DNM524283 DXI524282:DXI524283 EHE524282:EHE524283 ERA524282:ERA524283 FAW524282:FAW524283 FKS524282:FKS524283 FUO524282:FUO524283 GEK524282:GEK524283 GOG524282:GOG524283 GYC524282:GYC524283 HHY524282:HHY524283 HRU524282:HRU524283 IBQ524282:IBQ524283 ILM524282:ILM524283 IVI524282:IVI524283 JFE524282:JFE524283 JPA524282:JPA524283 JYW524282:JYW524283 KIS524282:KIS524283 KSO524282:KSO524283 LCK524282:LCK524283 LMG524282:LMG524283 LWC524282:LWC524283 MFY524282:MFY524283 MPU524282:MPU524283 MZQ524282:MZQ524283 NJM524282:NJM524283 NTI524282:NTI524283 ODE524282:ODE524283 ONA524282:ONA524283 OWW524282:OWW524283 PGS524282:PGS524283 PQO524282:PQO524283 QAK524282:QAK524283 QKG524282:QKG524283 QUC524282:QUC524283 RDY524282:RDY524283 RNU524282:RNU524283 RXQ524282:RXQ524283 SHM524282:SHM524283 SRI524282:SRI524283 TBE524282:TBE524283 TLA524282:TLA524283 TUW524282:TUW524283 UES524282:UES524283 UOO524282:UOO524283 UYK524282:UYK524283 VIG524282:VIG524283 VSC524282:VSC524283 WBY524282:WBY524283 WLU524282:WLU524283 WVQ524282:WVQ524283 J589818:J589819 JE589818:JE589819 TA589818:TA589819 ACW589818:ACW589819 AMS589818:AMS589819 AWO589818:AWO589819 BGK589818:BGK589819 BQG589818:BQG589819 CAC589818:CAC589819 CJY589818:CJY589819 CTU589818:CTU589819 DDQ589818:DDQ589819 DNM589818:DNM589819 DXI589818:DXI589819 EHE589818:EHE589819 ERA589818:ERA589819 FAW589818:FAW589819 FKS589818:FKS589819 FUO589818:FUO589819 GEK589818:GEK589819 GOG589818:GOG589819 GYC589818:GYC589819 HHY589818:HHY589819 HRU589818:HRU589819 IBQ589818:IBQ589819 ILM589818:ILM589819 IVI589818:IVI589819 JFE589818:JFE589819 JPA589818:JPA589819 JYW589818:JYW589819 KIS589818:KIS589819 KSO589818:KSO589819 LCK589818:LCK589819 LMG589818:LMG589819 LWC589818:LWC589819 MFY589818:MFY589819 MPU589818:MPU589819 MZQ589818:MZQ589819 NJM589818:NJM589819 NTI589818:NTI589819 ODE589818:ODE589819 ONA589818:ONA589819 OWW589818:OWW589819 PGS589818:PGS589819 PQO589818:PQO589819 QAK589818:QAK589819 QKG589818:QKG589819 QUC589818:QUC589819 RDY589818:RDY589819 RNU589818:RNU589819 RXQ589818:RXQ589819 SHM589818:SHM589819 SRI589818:SRI589819 TBE589818:TBE589819 TLA589818:TLA589819 TUW589818:TUW589819 UES589818:UES589819 UOO589818:UOO589819 UYK589818:UYK589819 VIG589818:VIG589819 VSC589818:VSC589819 WBY589818:WBY589819 WLU589818:WLU589819 WVQ589818:WVQ589819 J655354:J655355 JE655354:JE655355 TA655354:TA655355 ACW655354:ACW655355 AMS655354:AMS655355 AWO655354:AWO655355 BGK655354:BGK655355 BQG655354:BQG655355 CAC655354:CAC655355 CJY655354:CJY655355 CTU655354:CTU655355 DDQ655354:DDQ655355 DNM655354:DNM655355 DXI655354:DXI655355 EHE655354:EHE655355 ERA655354:ERA655355 FAW655354:FAW655355 FKS655354:FKS655355 FUO655354:FUO655355 GEK655354:GEK655355 GOG655354:GOG655355 GYC655354:GYC655355 HHY655354:HHY655355 HRU655354:HRU655355 IBQ655354:IBQ655355 ILM655354:ILM655355 IVI655354:IVI655355 JFE655354:JFE655355 JPA655354:JPA655355 JYW655354:JYW655355 KIS655354:KIS655355 KSO655354:KSO655355 LCK655354:LCK655355 LMG655354:LMG655355 LWC655354:LWC655355 MFY655354:MFY655355 MPU655354:MPU655355 MZQ655354:MZQ655355 NJM655354:NJM655355 NTI655354:NTI655355 ODE655354:ODE655355 ONA655354:ONA655355 OWW655354:OWW655355 PGS655354:PGS655355 PQO655354:PQO655355 QAK655354:QAK655355 QKG655354:QKG655355 QUC655354:QUC655355 RDY655354:RDY655355 RNU655354:RNU655355 RXQ655354:RXQ655355 SHM655354:SHM655355 SRI655354:SRI655355 TBE655354:TBE655355 TLA655354:TLA655355 TUW655354:TUW655355 UES655354:UES655355 UOO655354:UOO655355 UYK655354:UYK655355 VIG655354:VIG655355 VSC655354:VSC655355 WBY655354:WBY655355 WLU655354:WLU655355 WVQ655354:WVQ655355 J720890:J720891 JE720890:JE720891 TA720890:TA720891 ACW720890:ACW720891 AMS720890:AMS720891 AWO720890:AWO720891 BGK720890:BGK720891 BQG720890:BQG720891 CAC720890:CAC720891 CJY720890:CJY720891 CTU720890:CTU720891 DDQ720890:DDQ720891 DNM720890:DNM720891 DXI720890:DXI720891 EHE720890:EHE720891 ERA720890:ERA720891 FAW720890:FAW720891 FKS720890:FKS720891 FUO720890:FUO720891 GEK720890:GEK720891 GOG720890:GOG720891 GYC720890:GYC720891 HHY720890:HHY720891 HRU720890:HRU720891 IBQ720890:IBQ720891 ILM720890:ILM720891 IVI720890:IVI720891 JFE720890:JFE720891 JPA720890:JPA720891 JYW720890:JYW720891 KIS720890:KIS720891 KSO720890:KSO720891 LCK720890:LCK720891 LMG720890:LMG720891 LWC720890:LWC720891 MFY720890:MFY720891 MPU720890:MPU720891 MZQ720890:MZQ720891 NJM720890:NJM720891 NTI720890:NTI720891 ODE720890:ODE720891 ONA720890:ONA720891 OWW720890:OWW720891 PGS720890:PGS720891 PQO720890:PQO720891 QAK720890:QAK720891 QKG720890:QKG720891 QUC720890:QUC720891 RDY720890:RDY720891 RNU720890:RNU720891 RXQ720890:RXQ720891 SHM720890:SHM720891 SRI720890:SRI720891 TBE720890:TBE720891 TLA720890:TLA720891 TUW720890:TUW720891 UES720890:UES720891 UOO720890:UOO720891 UYK720890:UYK720891 VIG720890:VIG720891 VSC720890:VSC720891 WBY720890:WBY720891 WLU720890:WLU720891 WVQ720890:WVQ720891 J786426:J786427 JE786426:JE786427 TA786426:TA786427 ACW786426:ACW786427 AMS786426:AMS786427 AWO786426:AWO786427 BGK786426:BGK786427 BQG786426:BQG786427 CAC786426:CAC786427 CJY786426:CJY786427 CTU786426:CTU786427 DDQ786426:DDQ786427 DNM786426:DNM786427 DXI786426:DXI786427 EHE786426:EHE786427 ERA786426:ERA786427 FAW786426:FAW786427 FKS786426:FKS786427 FUO786426:FUO786427 GEK786426:GEK786427 GOG786426:GOG786427 GYC786426:GYC786427 HHY786426:HHY786427 HRU786426:HRU786427 IBQ786426:IBQ786427 ILM786426:ILM786427 IVI786426:IVI786427 JFE786426:JFE786427 JPA786426:JPA786427 JYW786426:JYW786427 KIS786426:KIS786427 KSO786426:KSO786427 LCK786426:LCK786427 LMG786426:LMG786427 LWC786426:LWC786427 MFY786426:MFY786427 MPU786426:MPU786427 MZQ786426:MZQ786427 NJM786426:NJM786427 NTI786426:NTI786427 ODE786426:ODE786427 ONA786426:ONA786427 OWW786426:OWW786427 PGS786426:PGS786427 PQO786426:PQO786427 QAK786426:QAK786427 QKG786426:QKG786427 QUC786426:QUC786427 RDY786426:RDY786427 RNU786426:RNU786427 RXQ786426:RXQ786427 SHM786426:SHM786427 SRI786426:SRI786427 TBE786426:TBE786427 TLA786426:TLA786427 TUW786426:TUW786427 UES786426:UES786427 UOO786426:UOO786427 UYK786426:UYK786427 VIG786426:VIG786427 VSC786426:VSC786427 WBY786426:WBY786427 WLU786426:WLU786427 WVQ786426:WVQ786427 J851962:J851963 JE851962:JE851963 TA851962:TA851963 ACW851962:ACW851963 AMS851962:AMS851963 AWO851962:AWO851963 BGK851962:BGK851963 BQG851962:BQG851963 CAC851962:CAC851963 CJY851962:CJY851963 CTU851962:CTU851963 DDQ851962:DDQ851963 DNM851962:DNM851963 DXI851962:DXI851963 EHE851962:EHE851963 ERA851962:ERA851963 FAW851962:FAW851963 FKS851962:FKS851963 FUO851962:FUO851963 GEK851962:GEK851963 GOG851962:GOG851963 GYC851962:GYC851963 HHY851962:HHY851963 HRU851962:HRU851963 IBQ851962:IBQ851963 ILM851962:ILM851963 IVI851962:IVI851963 JFE851962:JFE851963 JPA851962:JPA851963 JYW851962:JYW851963 KIS851962:KIS851963 KSO851962:KSO851963 LCK851962:LCK851963 LMG851962:LMG851963 LWC851962:LWC851963 MFY851962:MFY851963 MPU851962:MPU851963 MZQ851962:MZQ851963 NJM851962:NJM851963 NTI851962:NTI851963 ODE851962:ODE851963 ONA851962:ONA851963 OWW851962:OWW851963 PGS851962:PGS851963 PQO851962:PQO851963 QAK851962:QAK851963 QKG851962:QKG851963 QUC851962:QUC851963 RDY851962:RDY851963 RNU851962:RNU851963 RXQ851962:RXQ851963 SHM851962:SHM851963 SRI851962:SRI851963 TBE851962:TBE851963 TLA851962:TLA851963 TUW851962:TUW851963 UES851962:UES851963 UOO851962:UOO851963 UYK851962:UYK851963 VIG851962:VIG851963 VSC851962:VSC851963 WBY851962:WBY851963 WLU851962:WLU851963 WVQ851962:WVQ851963 J917498:J917499 JE917498:JE917499 TA917498:TA917499 ACW917498:ACW917499 AMS917498:AMS917499 AWO917498:AWO917499 BGK917498:BGK917499 BQG917498:BQG917499 CAC917498:CAC917499 CJY917498:CJY917499 CTU917498:CTU917499 DDQ917498:DDQ917499 DNM917498:DNM917499 DXI917498:DXI917499 EHE917498:EHE917499 ERA917498:ERA917499 FAW917498:FAW917499 FKS917498:FKS917499 FUO917498:FUO917499 GEK917498:GEK917499 GOG917498:GOG917499 GYC917498:GYC917499 HHY917498:HHY917499 HRU917498:HRU917499 IBQ917498:IBQ917499 ILM917498:ILM917499 IVI917498:IVI917499 JFE917498:JFE917499 JPA917498:JPA917499 JYW917498:JYW917499 KIS917498:KIS917499 KSO917498:KSO917499 LCK917498:LCK917499 LMG917498:LMG917499 LWC917498:LWC917499 MFY917498:MFY917499 MPU917498:MPU917499 MZQ917498:MZQ917499 NJM917498:NJM917499 NTI917498:NTI917499 ODE917498:ODE917499 ONA917498:ONA917499 OWW917498:OWW917499 PGS917498:PGS917499 PQO917498:PQO917499 QAK917498:QAK917499 QKG917498:QKG917499 QUC917498:QUC917499 RDY917498:RDY917499 RNU917498:RNU917499 RXQ917498:RXQ917499 SHM917498:SHM917499 SRI917498:SRI917499 TBE917498:TBE917499 TLA917498:TLA917499 TUW917498:TUW917499 UES917498:UES917499 UOO917498:UOO917499 UYK917498:UYK917499 VIG917498:VIG917499 VSC917498:VSC917499 WBY917498:WBY917499 WLU917498:WLU917499 WVQ917498:WVQ917499 J983034:J983035 JE983034:JE983035 TA983034:TA983035 ACW983034:ACW983035 AMS983034:AMS983035 AWO983034:AWO983035 BGK983034:BGK983035 BQG983034:BQG983035 CAC983034:CAC983035 CJY983034:CJY983035 CTU983034:CTU983035 DDQ983034:DDQ983035 DNM983034:DNM983035 DXI983034:DXI983035 EHE983034:EHE983035 ERA983034:ERA983035 FAW983034:FAW983035 FKS983034:FKS983035 FUO983034:FUO983035 GEK983034:GEK983035 GOG983034:GOG983035 GYC983034:GYC983035 HHY983034:HHY983035 HRU983034:HRU983035 IBQ983034:IBQ983035 ILM983034:ILM983035 IVI983034:IVI983035 JFE983034:JFE983035 JPA983034:JPA983035 JYW983034:JYW983035 KIS983034:KIS983035 KSO983034:KSO983035 LCK983034:LCK983035 LMG983034:LMG983035 LWC983034:LWC983035 MFY983034:MFY983035 MPU983034:MPU983035 MZQ983034:MZQ983035 NJM983034:NJM983035 NTI983034:NTI983035 ODE983034:ODE983035 ONA983034:ONA983035 OWW983034:OWW983035 PGS983034:PGS983035 PQO983034:PQO983035 QAK983034:QAK983035 QKG983034:QKG983035 QUC983034:QUC983035 RDY983034:RDY983035 RNU983034:RNU983035 RXQ983034:RXQ983035 SHM983034:SHM983035 SRI983034:SRI983035 TBE983034:TBE983035 TLA983034:TLA983035 TUW983034:TUW983035 UES983034:UES983035 UOO983034:UOO983035 UYK983034:UYK983035 VIG983034:VIG983035 VSC983034:VSC983035 WBY983034:WBY983035 WLU983034:WLU983035 WVQ983034:WVQ983035 J65543 JE65543 TA65543 ACW65543 AMS65543 AWO65543 BGK65543 BQG65543 CAC65543 CJY65543 CTU65543 DDQ65543 DNM65543 DXI65543 EHE65543 ERA65543 FAW65543 FKS65543 FUO65543 GEK65543 GOG65543 GYC65543 HHY65543 HRU65543 IBQ65543 ILM65543 IVI65543 JFE65543 JPA65543 JYW65543 KIS65543 KSO65543 LCK65543 LMG65543 LWC65543 MFY65543 MPU65543 MZQ65543 NJM65543 NTI65543 ODE65543 ONA65543 OWW65543 PGS65543 PQO65543 QAK65543 QKG65543 QUC65543 RDY65543 RNU65543 RXQ65543 SHM65543 SRI65543 TBE65543 TLA65543 TUW65543 UES65543 UOO65543 UYK65543 VIG65543 VSC65543 WBY65543 WLU65543 WVQ65543 J131079 JE131079 TA131079 ACW131079 AMS131079 AWO131079 BGK131079 BQG131079 CAC131079 CJY131079 CTU131079 DDQ131079 DNM131079 DXI131079 EHE131079 ERA131079 FAW131079 FKS131079 FUO131079 GEK131079 GOG131079 GYC131079 HHY131079 HRU131079 IBQ131079 ILM131079 IVI131079 JFE131079 JPA131079 JYW131079 KIS131079 KSO131079 LCK131079 LMG131079 LWC131079 MFY131079 MPU131079 MZQ131079 NJM131079 NTI131079 ODE131079 ONA131079 OWW131079 PGS131079 PQO131079 QAK131079 QKG131079 QUC131079 RDY131079 RNU131079 RXQ131079 SHM131079 SRI131079 TBE131079 TLA131079 TUW131079 UES131079 UOO131079 UYK131079 VIG131079 VSC131079 WBY131079 WLU131079 WVQ131079 J196615 JE196615 TA196615 ACW196615 AMS196615 AWO196615 BGK196615 BQG196615 CAC196615 CJY196615 CTU196615 DDQ196615 DNM196615 DXI196615 EHE196615 ERA196615 FAW196615 FKS196615 FUO196615 GEK196615 GOG196615 GYC196615 HHY196615 HRU196615 IBQ196615 ILM196615 IVI196615 JFE196615 JPA196615 JYW196615 KIS196615 KSO196615 LCK196615 LMG196615 LWC196615 MFY196615 MPU196615 MZQ196615 NJM196615 NTI196615 ODE196615 ONA196615 OWW196615 PGS196615 PQO196615 QAK196615 QKG196615 QUC196615 RDY196615 RNU196615 RXQ196615 SHM196615 SRI196615 TBE196615 TLA196615 TUW196615 UES196615 UOO196615 UYK196615 VIG196615 VSC196615 WBY196615 WLU196615 WVQ196615 J262151 JE262151 TA262151 ACW262151 AMS262151 AWO262151 BGK262151 BQG262151 CAC262151 CJY262151 CTU262151 DDQ262151 DNM262151 DXI262151 EHE262151 ERA262151 FAW262151 FKS262151 FUO262151 GEK262151 GOG262151 GYC262151 HHY262151 HRU262151 IBQ262151 ILM262151 IVI262151 JFE262151 JPA262151 JYW262151 KIS262151 KSO262151 LCK262151 LMG262151 LWC262151 MFY262151 MPU262151 MZQ262151 NJM262151 NTI262151 ODE262151 ONA262151 OWW262151 PGS262151 PQO262151 QAK262151 QKG262151 QUC262151 RDY262151 RNU262151 RXQ262151 SHM262151 SRI262151 TBE262151 TLA262151 TUW262151 UES262151 UOO262151 UYK262151 VIG262151 VSC262151 WBY262151 WLU262151 WVQ262151 J327687 JE327687 TA327687 ACW327687 AMS327687 AWO327687 BGK327687 BQG327687 CAC327687 CJY327687 CTU327687 DDQ327687 DNM327687 DXI327687 EHE327687 ERA327687 FAW327687 FKS327687 FUO327687 GEK327687 GOG327687 GYC327687 HHY327687 HRU327687 IBQ327687 ILM327687 IVI327687 JFE327687 JPA327687 JYW327687 KIS327687 KSO327687 LCK327687 LMG327687 LWC327687 MFY327687 MPU327687 MZQ327687 NJM327687 NTI327687 ODE327687 ONA327687 OWW327687 PGS327687 PQO327687 QAK327687 QKG327687 QUC327687 RDY327687 RNU327687 RXQ327687 SHM327687 SRI327687 TBE327687 TLA327687 TUW327687 UES327687 UOO327687 UYK327687 VIG327687 VSC327687 WBY327687 WLU327687 WVQ327687 J393223 JE393223 TA393223 ACW393223 AMS393223 AWO393223 BGK393223 BQG393223 CAC393223 CJY393223 CTU393223 DDQ393223 DNM393223 DXI393223 EHE393223 ERA393223 FAW393223 FKS393223 FUO393223 GEK393223 GOG393223 GYC393223 HHY393223 HRU393223 IBQ393223 ILM393223 IVI393223 JFE393223 JPA393223 JYW393223 KIS393223 KSO393223 LCK393223 LMG393223 LWC393223 MFY393223 MPU393223 MZQ393223 NJM393223 NTI393223 ODE393223 ONA393223 OWW393223 PGS393223 PQO393223 QAK393223 QKG393223 QUC393223 RDY393223 RNU393223 RXQ393223 SHM393223 SRI393223 TBE393223 TLA393223 TUW393223 UES393223 UOO393223 UYK393223 VIG393223 VSC393223 WBY393223 WLU393223 WVQ393223 J458759 JE458759 TA458759 ACW458759 AMS458759 AWO458759 BGK458759 BQG458759 CAC458759 CJY458759 CTU458759 DDQ458759 DNM458759 DXI458759 EHE458759 ERA458759 FAW458759 FKS458759 FUO458759 GEK458759 GOG458759 GYC458759 HHY458759 HRU458759 IBQ458759 ILM458759 IVI458759 JFE458759 JPA458759 JYW458759 KIS458759 KSO458759 LCK458759 LMG458759 LWC458759 MFY458759 MPU458759 MZQ458759 NJM458759 NTI458759 ODE458759 ONA458759 OWW458759 PGS458759 PQO458759 QAK458759 QKG458759 QUC458759 RDY458759 RNU458759 RXQ458759 SHM458759 SRI458759 TBE458759 TLA458759 TUW458759 UES458759 UOO458759 UYK458759 VIG458759 VSC458759 WBY458759 WLU458759 WVQ458759 J524295 JE524295 TA524295 ACW524295 AMS524295 AWO524295 BGK524295 BQG524295 CAC524295 CJY524295 CTU524295 DDQ524295 DNM524295 DXI524295 EHE524295 ERA524295 FAW524295 FKS524295 FUO524295 GEK524295 GOG524295 GYC524295 HHY524295 HRU524295 IBQ524295 ILM524295 IVI524295 JFE524295 JPA524295 JYW524295 KIS524295 KSO524295 LCK524295 LMG524295 LWC524295 MFY524295 MPU524295 MZQ524295 NJM524295 NTI524295 ODE524295 ONA524295 OWW524295 PGS524295 PQO524295 QAK524295 QKG524295 QUC524295 RDY524295 RNU524295 RXQ524295 SHM524295 SRI524295 TBE524295 TLA524295 TUW524295 UES524295 UOO524295 UYK524295 VIG524295 VSC524295 WBY524295 WLU524295 WVQ524295 J589831 JE589831 TA589831 ACW589831 AMS589831 AWO589831 BGK589831 BQG589831 CAC589831 CJY589831 CTU589831 DDQ589831 DNM589831 DXI589831 EHE589831 ERA589831 FAW589831 FKS589831 FUO589831 GEK589831 GOG589831 GYC589831 HHY589831 HRU589831 IBQ589831 ILM589831 IVI589831 JFE589831 JPA589831 JYW589831 KIS589831 KSO589831 LCK589831 LMG589831 LWC589831 MFY589831 MPU589831 MZQ589831 NJM589831 NTI589831 ODE589831 ONA589831 OWW589831 PGS589831 PQO589831 QAK589831 QKG589831 QUC589831 RDY589831 RNU589831 RXQ589831 SHM589831 SRI589831 TBE589831 TLA589831 TUW589831 UES589831 UOO589831 UYK589831 VIG589831 VSC589831 WBY589831 WLU589831 WVQ589831 J655367 JE655367 TA655367 ACW655367 AMS655367 AWO655367 BGK655367 BQG655367 CAC655367 CJY655367 CTU655367 DDQ655367 DNM655367 DXI655367 EHE655367 ERA655367 FAW655367 FKS655367 FUO655367 GEK655367 GOG655367 GYC655367 HHY655367 HRU655367 IBQ655367 ILM655367 IVI655367 JFE655367 JPA655367 JYW655367 KIS655367 KSO655367 LCK655367 LMG655367 LWC655367 MFY655367 MPU655367 MZQ655367 NJM655367 NTI655367 ODE655367 ONA655367 OWW655367 PGS655367 PQO655367 QAK655367 QKG655367 QUC655367 RDY655367 RNU655367 RXQ655367 SHM655367 SRI655367 TBE655367 TLA655367 TUW655367 UES655367 UOO655367 UYK655367 VIG655367 VSC655367 WBY655367 WLU655367 WVQ655367 J720903 JE720903 TA720903 ACW720903 AMS720903 AWO720903 BGK720903 BQG720903 CAC720903 CJY720903 CTU720903 DDQ720903 DNM720903 DXI720903 EHE720903 ERA720903 FAW720903 FKS720903 FUO720903 GEK720903 GOG720903 GYC720903 HHY720903 HRU720903 IBQ720903 ILM720903 IVI720903 JFE720903 JPA720903 JYW720903 KIS720903 KSO720903 LCK720903 LMG720903 LWC720903 MFY720903 MPU720903 MZQ720903 NJM720903 NTI720903 ODE720903 ONA720903 OWW720903 PGS720903 PQO720903 QAK720903 QKG720903 QUC720903 RDY720903 RNU720903 RXQ720903 SHM720903 SRI720903 TBE720903 TLA720903 TUW720903 UES720903 UOO720903 UYK720903 VIG720903 VSC720903 WBY720903 WLU720903 WVQ720903 J786439 JE786439 TA786439 ACW786439 AMS786439 AWO786439 BGK786439 BQG786439 CAC786439 CJY786439 CTU786439 DDQ786439 DNM786439 DXI786439 EHE786439 ERA786439 FAW786439 FKS786439 FUO786439 GEK786439 GOG786439 GYC786439 HHY786439 HRU786439 IBQ786439 ILM786439 IVI786439 JFE786439 JPA786439 JYW786439 KIS786439 KSO786439 LCK786439 LMG786439 LWC786439 MFY786439 MPU786439 MZQ786439 NJM786439 NTI786439 ODE786439 ONA786439 OWW786439 PGS786439 PQO786439 QAK786439 QKG786439 QUC786439 RDY786439 RNU786439 RXQ786439 SHM786439 SRI786439 TBE786439 TLA786439 TUW786439 UES786439 UOO786439 UYK786439 VIG786439 VSC786439 WBY786439 WLU786439 WVQ786439 J851975 JE851975 TA851975 ACW851975 AMS851975 AWO851975 BGK851975 BQG851975 CAC851975 CJY851975 CTU851975 DDQ851975 DNM851975 DXI851975 EHE851975 ERA851975 FAW851975 FKS851975 FUO851975 GEK851975 GOG851975 GYC851975 HHY851975 HRU851975 IBQ851975 ILM851975 IVI851975 JFE851975 JPA851975 JYW851975 KIS851975 KSO851975 LCK851975 LMG851975 LWC851975 MFY851975 MPU851975 MZQ851975 NJM851975 NTI851975 ODE851975 ONA851975 OWW851975 PGS851975 PQO851975 QAK851975 QKG851975 QUC851975 RDY851975 RNU851975 RXQ851975 SHM851975 SRI851975 TBE851975 TLA851975 TUW851975 UES851975 UOO851975 UYK851975 VIG851975 VSC851975 WBY851975 WLU851975 WVQ851975 J917511 JE917511 TA917511 ACW917511 AMS917511 AWO917511 BGK917511 BQG917511 CAC917511 CJY917511 CTU917511 DDQ917511 DNM917511 DXI917511 EHE917511 ERA917511 FAW917511 FKS917511 FUO917511 GEK917511 GOG917511 GYC917511 HHY917511 HRU917511 IBQ917511 ILM917511 IVI917511 JFE917511 JPA917511 JYW917511 KIS917511 KSO917511 LCK917511 LMG917511 LWC917511 MFY917511 MPU917511 MZQ917511 NJM917511 NTI917511 ODE917511 ONA917511 OWW917511 PGS917511 PQO917511 QAK917511 QKG917511 QUC917511 RDY917511 RNU917511 RXQ917511 SHM917511 SRI917511 TBE917511 TLA917511 TUW917511 UES917511 UOO917511 UYK917511 VIG917511 VSC917511 WBY917511 WLU917511 WVQ917511 J983047 JE983047 TA983047 ACW983047 AMS983047 AWO983047 BGK983047 BQG983047 CAC983047 CJY983047 CTU983047 DDQ983047 DNM983047 DXI983047 EHE983047 ERA983047 FAW983047 FKS983047 FUO983047 GEK983047 GOG983047 GYC983047 HHY983047 HRU983047 IBQ983047 ILM983047 IVI983047 JFE983047 JPA983047 JYW983047 KIS983047 KSO983047 LCK983047 LMG983047 LWC983047 MFY983047 MPU983047 MZQ983047 NJM983047 NTI983047 ODE983047 ONA983047 OWW983047 PGS983047 PQO983047 QAK983047 QKG983047 QUC983047 RDY983047 RNU983047 RXQ983047 SHM983047 SRI983047 TBE983047 TLA983047 TUW983047 UES983047 UOO983047 UYK983047 VIG983047 VSC983047 WBY983047 WLU983047 WVQ983047 J65533:J65535 JE65533:JE65535 TA65533:TA65535 ACW65533:ACW65535 AMS65533:AMS65535 AWO65533:AWO65535 BGK65533:BGK65535 BQG65533:BQG65535 CAC65533:CAC65535 CJY65533:CJY65535 CTU65533:CTU65535 DDQ65533:DDQ65535 DNM65533:DNM65535 DXI65533:DXI65535 EHE65533:EHE65535 ERA65533:ERA65535 FAW65533:FAW65535 FKS65533:FKS65535 FUO65533:FUO65535 GEK65533:GEK65535 GOG65533:GOG65535 GYC65533:GYC65535 HHY65533:HHY65535 HRU65533:HRU65535 IBQ65533:IBQ65535 ILM65533:ILM65535 IVI65533:IVI65535 JFE65533:JFE65535 JPA65533:JPA65535 JYW65533:JYW65535 KIS65533:KIS65535 KSO65533:KSO65535 LCK65533:LCK65535 LMG65533:LMG65535 LWC65533:LWC65535 MFY65533:MFY65535 MPU65533:MPU65535 MZQ65533:MZQ65535 NJM65533:NJM65535 NTI65533:NTI65535 ODE65533:ODE65535 ONA65533:ONA65535 OWW65533:OWW65535 PGS65533:PGS65535 PQO65533:PQO65535 QAK65533:QAK65535 QKG65533:QKG65535 QUC65533:QUC65535 RDY65533:RDY65535 RNU65533:RNU65535 RXQ65533:RXQ65535 SHM65533:SHM65535 SRI65533:SRI65535 TBE65533:TBE65535 TLA65533:TLA65535 TUW65533:TUW65535 UES65533:UES65535 UOO65533:UOO65535 UYK65533:UYK65535 VIG65533:VIG65535 VSC65533:VSC65535 WBY65533:WBY65535 WLU65533:WLU65535 WVQ65533:WVQ65535 J131069:J131071 JE131069:JE131071 TA131069:TA131071 ACW131069:ACW131071 AMS131069:AMS131071 AWO131069:AWO131071 BGK131069:BGK131071 BQG131069:BQG131071 CAC131069:CAC131071 CJY131069:CJY131071 CTU131069:CTU131071 DDQ131069:DDQ131071 DNM131069:DNM131071 DXI131069:DXI131071 EHE131069:EHE131071 ERA131069:ERA131071 FAW131069:FAW131071 FKS131069:FKS131071 FUO131069:FUO131071 GEK131069:GEK131071 GOG131069:GOG131071 GYC131069:GYC131071 HHY131069:HHY131071 HRU131069:HRU131071 IBQ131069:IBQ131071 ILM131069:ILM131071 IVI131069:IVI131071 JFE131069:JFE131071 JPA131069:JPA131071 JYW131069:JYW131071 KIS131069:KIS131071 KSO131069:KSO131071 LCK131069:LCK131071 LMG131069:LMG131071 LWC131069:LWC131071 MFY131069:MFY131071 MPU131069:MPU131071 MZQ131069:MZQ131071 NJM131069:NJM131071 NTI131069:NTI131071 ODE131069:ODE131071 ONA131069:ONA131071 OWW131069:OWW131071 PGS131069:PGS131071 PQO131069:PQO131071 QAK131069:QAK131071 QKG131069:QKG131071 QUC131069:QUC131071 RDY131069:RDY131071 RNU131069:RNU131071 RXQ131069:RXQ131071 SHM131069:SHM131071 SRI131069:SRI131071 TBE131069:TBE131071 TLA131069:TLA131071 TUW131069:TUW131071 UES131069:UES131071 UOO131069:UOO131071 UYK131069:UYK131071 VIG131069:VIG131071 VSC131069:VSC131071 WBY131069:WBY131071 WLU131069:WLU131071 WVQ131069:WVQ131071 J196605:J196607 JE196605:JE196607 TA196605:TA196607 ACW196605:ACW196607 AMS196605:AMS196607 AWO196605:AWO196607 BGK196605:BGK196607 BQG196605:BQG196607 CAC196605:CAC196607 CJY196605:CJY196607 CTU196605:CTU196607 DDQ196605:DDQ196607 DNM196605:DNM196607 DXI196605:DXI196607 EHE196605:EHE196607 ERA196605:ERA196607 FAW196605:FAW196607 FKS196605:FKS196607 FUO196605:FUO196607 GEK196605:GEK196607 GOG196605:GOG196607 GYC196605:GYC196607 HHY196605:HHY196607 HRU196605:HRU196607 IBQ196605:IBQ196607 ILM196605:ILM196607 IVI196605:IVI196607 JFE196605:JFE196607 JPA196605:JPA196607 JYW196605:JYW196607 KIS196605:KIS196607 KSO196605:KSO196607 LCK196605:LCK196607 LMG196605:LMG196607 LWC196605:LWC196607 MFY196605:MFY196607 MPU196605:MPU196607 MZQ196605:MZQ196607 NJM196605:NJM196607 NTI196605:NTI196607 ODE196605:ODE196607 ONA196605:ONA196607 OWW196605:OWW196607 PGS196605:PGS196607 PQO196605:PQO196607 QAK196605:QAK196607 QKG196605:QKG196607 QUC196605:QUC196607 RDY196605:RDY196607 RNU196605:RNU196607 RXQ196605:RXQ196607 SHM196605:SHM196607 SRI196605:SRI196607 TBE196605:TBE196607 TLA196605:TLA196607 TUW196605:TUW196607 UES196605:UES196607 UOO196605:UOO196607 UYK196605:UYK196607 VIG196605:VIG196607 VSC196605:VSC196607 WBY196605:WBY196607 WLU196605:WLU196607 WVQ196605:WVQ196607 J262141:J262143 JE262141:JE262143 TA262141:TA262143 ACW262141:ACW262143 AMS262141:AMS262143 AWO262141:AWO262143 BGK262141:BGK262143 BQG262141:BQG262143 CAC262141:CAC262143 CJY262141:CJY262143 CTU262141:CTU262143 DDQ262141:DDQ262143 DNM262141:DNM262143 DXI262141:DXI262143 EHE262141:EHE262143 ERA262141:ERA262143 FAW262141:FAW262143 FKS262141:FKS262143 FUO262141:FUO262143 GEK262141:GEK262143 GOG262141:GOG262143 GYC262141:GYC262143 HHY262141:HHY262143 HRU262141:HRU262143 IBQ262141:IBQ262143 ILM262141:ILM262143 IVI262141:IVI262143 JFE262141:JFE262143 JPA262141:JPA262143 JYW262141:JYW262143 KIS262141:KIS262143 KSO262141:KSO262143 LCK262141:LCK262143 LMG262141:LMG262143 LWC262141:LWC262143 MFY262141:MFY262143 MPU262141:MPU262143 MZQ262141:MZQ262143 NJM262141:NJM262143 NTI262141:NTI262143 ODE262141:ODE262143 ONA262141:ONA262143 OWW262141:OWW262143 PGS262141:PGS262143 PQO262141:PQO262143 QAK262141:QAK262143 QKG262141:QKG262143 QUC262141:QUC262143 RDY262141:RDY262143 RNU262141:RNU262143 RXQ262141:RXQ262143 SHM262141:SHM262143 SRI262141:SRI262143 TBE262141:TBE262143 TLA262141:TLA262143 TUW262141:TUW262143 UES262141:UES262143 UOO262141:UOO262143 UYK262141:UYK262143 VIG262141:VIG262143 VSC262141:VSC262143 WBY262141:WBY262143 WLU262141:WLU262143 WVQ262141:WVQ262143 J327677:J327679 JE327677:JE327679 TA327677:TA327679 ACW327677:ACW327679 AMS327677:AMS327679 AWO327677:AWO327679 BGK327677:BGK327679 BQG327677:BQG327679 CAC327677:CAC327679 CJY327677:CJY327679 CTU327677:CTU327679 DDQ327677:DDQ327679 DNM327677:DNM327679 DXI327677:DXI327679 EHE327677:EHE327679 ERA327677:ERA327679 FAW327677:FAW327679 FKS327677:FKS327679 FUO327677:FUO327679 GEK327677:GEK327679 GOG327677:GOG327679 GYC327677:GYC327679 HHY327677:HHY327679 HRU327677:HRU327679 IBQ327677:IBQ327679 ILM327677:ILM327679 IVI327677:IVI327679 JFE327677:JFE327679 JPA327677:JPA327679 JYW327677:JYW327679 KIS327677:KIS327679 KSO327677:KSO327679 LCK327677:LCK327679 LMG327677:LMG327679 LWC327677:LWC327679 MFY327677:MFY327679 MPU327677:MPU327679 MZQ327677:MZQ327679 NJM327677:NJM327679 NTI327677:NTI327679 ODE327677:ODE327679 ONA327677:ONA327679 OWW327677:OWW327679 PGS327677:PGS327679 PQO327677:PQO327679 QAK327677:QAK327679 QKG327677:QKG327679 QUC327677:QUC327679 RDY327677:RDY327679 RNU327677:RNU327679 RXQ327677:RXQ327679 SHM327677:SHM327679 SRI327677:SRI327679 TBE327677:TBE327679 TLA327677:TLA327679 TUW327677:TUW327679 UES327677:UES327679 UOO327677:UOO327679 UYK327677:UYK327679 VIG327677:VIG327679 VSC327677:VSC327679 WBY327677:WBY327679 WLU327677:WLU327679 WVQ327677:WVQ327679 J393213:J393215 JE393213:JE393215 TA393213:TA393215 ACW393213:ACW393215 AMS393213:AMS393215 AWO393213:AWO393215 BGK393213:BGK393215 BQG393213:BQG393215 CAC393213:CAC393215 CJY393213:CJY393215 CTU393213:CTU393215 DDQ393213:DDQ393215 DNM393213:DNM393215 DXI393213:DXI393215 EHE393213:EHE393215 ERA393213:ERA393215 FAW393213:FAW393215 FKS393213:FKS393215 FUO393213:FUO393215 GEK393213:GEK393215 GOG393213:GOG393215 GYC393213:GYC393215 HHY393213:HHY393215 HRU393213:HRU393215 IBQ393213:IBQ393215 ILM393213:ILM393215 IVI393213:IVI393215 JFE393213:JFE393215 JPA393213:JPA393215 JYW393213:JYW393215 KIS393213:KIS393215 KSO393213:KSO393215 LCK393213:LCK393215 LMG393213:LMG393215 LWC393213:LWC393215 MFY393213:MFY393215 MPU393213:MPU393215 MZQ393213:MZQ393215 NJM393213:NJM393215 NTI393213:NTI393215 ODE393213:ODE393215 ONA393213:ONA393215 OWW393213:OWW393215 PGS393213:PGS393215 PQO393213:PQO393215 QAK393213:QAK393215 QKG393213:QKG393215 QUC393213:QUC393215 RDY393213:RDY393215 RNU393213:RNU393215 RXQ393213:RXQ393215 SHM393213:SHM393215 SRI393213:SRI393215 TBE393213:TBE393215 TLA393213:TLA393215 TUW393213:TUW393215 UES393213:UES393215 UOO393213:UOO393215 UYK393213:UYK393215 VIG393213:VIG393215 VSC393213:VSC393215 WBY393213:WBY393215 WLU393213:WLU393215 WVQ393213:WVQ393215 J458749:J458751 JE458749:JE458751 TA458749:TA458751 ACW458749:ACW458751 AMS458749:AMS458751 AWO458749:AWO458751 BGK458749:BGK458751 BQG458749:BQG458751 CAC458749:CAC458751 CJY458749:CJY458751 CTU458749:CTU458751 DDQ458749:DDQ458751 DNM458749:DNM458751 DXI458749:DXI458751 EHE458749:EHE458751 ERA458749:ERA458751 FAW458749:FAW458751 FKS458749:FKS458751 FUO458749:FUO458751 GEK458749:GEK458751 GOG458749:GOG458751 GYC458749:GYC458751 HHY458749:HHY458751 HRU458749:HRU458751 IBQ458749:IBQ458751 ILM458749:ILM458751 IVI458749:IVI458751 JFE458749:JFE458751 JPA458749:JPA458751 JYW458749:JYW458751 KIS458749:KIS458751 KSO458749:KSO458751 LCK458749:LCK458751 LMG458749:LMG458751 LWC458749:LWC458751 MFY458749:MFY458751 MPU458749:MPU458751 MZQ458749:MZQ458751 NJM458749:NJM458751 NTI458749:NTI458751 ODE458749:ODE458751 ONA458749:ONA458751 OWW458749:OWW458751 PGS458749:PGS458751 PQO458749:PQO458751 QAK458749:QAK458751 QKG458749:QKG458751 QUC458749:QUC458751 RDY458749:RDY458751 RNU458749:RNU458751 RXQ458749:RXQ458751 SHM458749:SHM458751 SRI458749:SRI458751 TBE458749:TBE458751 TLA458749:TLA458751 TUW458749:TUW458751 UES458749:UES458751 UOO458749:UOO458751 UYK458749:UYK458751 VIG458749:VIG458751 VSC458749:VSC458751 WBY458749:WBY458751 WLU458749:WLU458751 WVQ458749:WVQ458751 J524285:J524287 JE524285:JE524287 TA524285:TA524287 ACW524285:ACW524287 AMS524285:AMS524287 AWO524285:AWO524287 BGK524285:BGK524287 BQG524285:BQG524287 CAC524285:CAC524287 CJY524285:CJY524287 CTU524285:CTU524287 DDQ524285:DDQ524287 DNM524285:DNM524287 DXI524285:DXI524287 EHE524285:EHE524287 ERA524285:ERA524287 FAW524285:FAW524287 FKS524285:FKS524287 FUO524285:FUO524287 GEK524285:GEK524287 GOG524285:GOG524287 GYC524285:GYC524287 HHY524285:HHY524287 HRU524285:HRU524287 IBQ524285:IBQ524287 ILM524285:ILM524287 IVI524285:IVI524287 JFE524285:JFE524287 JPA524285:JPA524287 JYW524285:JYW524287 KIS524285:KIS524287 KSO524285:KSO524287 LCK524285:LCK524287 LMG524285:LMG524287 LWC524285:LWC524287 MFY524285:MFY524287 MPU524285:MPU524287 MZQ524285:MZQ524287 NJM524285:NJM524287 NTI524285:NTI524287 ODE524285:ODE524287 ONA524285:ONA524287 OWW524285:OWW524287 PGS524285:PGS524287 PQO524285:PQO524287 QAK524285:QAK524287 QKG524285:QKG524287 QUC524285:QUC524287 RDY524285:RDY524287 RNU524285:RNU524287 RXQ524285:RXQ524287 SHM524285:SHM524287 SRI524285:SRI524287 TBE524285:TBE524287 TLA524285:TLA524287 TUW524285:TUW524287 UES524285:UES524287 UOO524285:UOO524287 UYK524285:UYK524287 VIG524285:VIG524287 VSC524285:VSC524287 WBY524285:WBY524287 WLU524285:WLU524287 WVQ524285:WVQ524287 J589821:J589823 JE589821:JE589823 TA589821:TA589823 ACW589821:ACW589823 AMS589821:AMS589823 AWO589821:AWO589823 BGK589821:BGK589823 BQG589821:BQG589823 CAC589821:CAC589823 CJY589821:CJY589823 CTU589821:CTU589823 DDQ589821:DDQ589823 DNM589821:DNM589823 DXI589821:DXI589823 EHE589821:EHE589823 ERA589821:ERA589823 FAW589821:FAW589823 FKS589821:FKS589823 FUO589821:FUO589823 GEK589821:GEK589823 GOG589821:GOG589823 GYC589821:GYC589823 HHY589821:HHY589823 HRU589821:HRU589823 IBQ589821:IBQ589823 ILM589821:ILM589823 IVI589821:IVI589823 JFE589821:JFE589823 JPA589821:JPA589823 JYW589821:JYW589823 KIS589821:KIS589823 KSO589821:KSO589823 LCK589821:LCK589823 LMG589821:LMG589823 LWC589821:LWC589823 MFY589821:MFY589823 MPU589821:MPU589823 MZQ589821:MZQ589823 NJM589821:NJM589823 NTI589821:NTI589823 ODE589821:ODE589823 ONA589821:ONA589823 OWW589821:OWW589823 PGS589821:PGS589823 PQO589821:PQO589823 QAK589821:QAK589823 QKG589821:QKG589823 QUC589821:QUC589823 RDY589821:RDY589823 RNU589821:RNU589823 RXQ589821:RXQ589823 SHM589821:SHM589823 SRI589821:SRI589823 TBE589821:TBE589823 TLA589821:TLA589823 TUW589821:TUW589823 UES589821:UES589823 UOO589821:UOO589823 UYK589821:UYK589823 VIG589821:VIG589823 VSC589821:VSC589823 WBY589821:WBY589823 WLU589821:WLU589823 WVQ589821:WVQ589823 J655357:J655359 JE655357:JE655359 TA655357:TA655359 ACW655357:ACW655359 AMS655357:AMS655359 AWO655357:AWO655359 BGK655357:BGK655359 BQG655357:BQG655359 CAC655357:CAC655359 CJY655357:CJY655359 CTU655357:CTU655359 DDQ655357:DDQ655359 DNM655357:DNM655359 DXI655357:DXI655359 EHE655357:EHE655359 ERA655357:ERA655359 FAW655357:FAW655359 FKS655357:FKS655359 FUO655357:FUO655359 GEK655357:GEK655359 GOG655357:GOG655359 GYC655357:GYC655359 HHY655357:HHY655359 HRU655357:HRU655359 IBQ655357:IBQ655359 ILM655357:ILM655359 IVI655357:IVI655359 JFE655357:JFE655359 JPA655357:JPA655359 JYW655357:JYW655359 KIS655357:KIS655359 KSO655357:KSO655359 LCK655357:LCK655359 LMG655357:LMG655359 LWC655357:LWC655359 MFY655357:MFY655359 MPU655357:MPU655359 MZQ655357:MZQ655359 NJM655357:NJM655359 NTI655357:NTI655359 ODE655357:ODE655359 ONA655357:ONA655359 OWW655357:OWW655359 PGS655357:PGS655359 PQO655357:PQO655359 QAK655357:QAK655359 QKG655357:QKG655359 QUC655357:QUC655359 RDY655357:RDY655359 RNU655357:RNU655359 RXQ655357:RXQ655359 SHM655357:SHM655359 SRI655357:SRI655359 TBE655357:TBE655359 TLA655357:TLA655359 TUW655357:TUW655359 UES655357:UES655359 UOO655357:UOO655359 UYK655357:UYK655359 VIG655357:VIG655359 VSC655357:VSC655359 WBY655357:WBY655359 WLU655357:WLU655359 WVQ655357:WVQ655359 J720893:J720895 JE720893:JE720895 TA720893:TA720895 ACW720893:ACW720895 AMS720893:AMS720895 AWO720893:AWO720895 BGK720893:BGK720895 BQG720893:BQG720895 CAC720893:CAC720895 CJY720893:CJY720895 CTU720893:CTU720895 DDQ720893:DDQ720895 DNM720893:DNM720895 DXI720893:DXI720895 EHE720893:EHE720895 ERA720893:ERA720895 FAW720893:FAW720895 FKS720893:FKS720895 FUO720893:FUO720895 GEK720893:GEK720895 GOG720893:GOG720895 GYC720893:GYC720895 HHY720893:HHY720895 HRU720893:HRU720895 IBQ720893:IBQ720895 ILM720893:ILM720895 IVI720893:IVI720895 JFE720893:JFE720895 JPA720893:JPA720895 JYW720893:JYW720895 KIS720893:KIS720895 KSO720893:KSO720895 LCK720893:LCK720895 LMG720893:LMG720895 LWC720893:LWC720895 MFY720893:MFY720895 MPU720893:MPU720895 MZQ720893:MZQ720895 NJM720893:NJM720895 NTI720893:NTI720895 ODE720893:ODE720895 ONA720893:ONA720895 OWW720893:OWW720895 PGS720893:PGS720895 PQO720893:PQO720895 QAK720893:QAK720895 QKG720893:QKG720895 QUC720893:QUC720895 RDY720893:RDY720895 RNU720893:RNU720895 RXQ720893:RXQ720895 SHM720893:SHM720895 SRI720893:SRI720895 TBE720893:TBE720895 TLA720893:TLA720895 TUW720893:TUW720895 UES720893:UES720895 UOO720893:UOO720895 UYK720893:UYK720895 VIG720893:VIG720895 VSC720893:VSC720895 WBY720893:WBY720895 WLU720893:WLU720895 WVQ720893:WVQ720895 J786429:J786431 JE786429:JE786431 TA786429:TA786431 ACW786429:ACW786431 AMS786429:AMS786431 AWO786429:AWO786431 BGK786429:BGK786431 BQG786429:BQG786431 CAC786429:CAC786431 CJY786429:CJY786431 CTU786429:CTU786431 DDQ786429:DDQ786431 DNM786429:DNM786431 DXI786429:DXI786431 EHE786429:EHE786431 ERA786429:ERA786431 FAW786429:FAW786431 FKS786429:FKS786431 FUO786429:FUO786431 GEK786429:GEK786431 GOG786429:GOG786431 GYC786429:GYC786431 HHY786429:HHY786431 HRU786429:HRU786431 IBQ786429:IBQ786431 ILM786429:ILM786431 IVI786429:IVI786431 JFE786429:JFE786431 JPA786429:JPA786431 JYW786429:JYW786431 KIS786429:KIS786431 KSO786429:KSO786431 LCK786429:LCK786431 LMG786429:LMG786431 LWC786429:LWC786431 MFY786429:MFY786431 MPU786429:MPU786431 MZQ786429:MZQ786431 NJM786429:NJM786431 NTI786429:NTI786431 ODE786429:ODE786431 ONA786429:ONA786431 OWW786429:OWW786431 PGS786429:PGS786431 PQO786429:PQO786431 QAK786429:QAK786431 QKG786429:QKG786431 QUC786429:QUC786431 RDY786429:RDY786431 RNU786429:RNU786431 RXQ786429:RXQ786431 SHM786429:SHM786431 SRI786429:SRI786431 TBE786429:TBE786431 TLA786429:TLA786431 TUW786429:TUW786431 UES786429:UES786431 UOO786429:UOO786431 UYK786429:UYK786431 VIG786429:VIG786431 VSC786429:VSC786431 WBY786429:WBY786431 WLU786429:WLU786431 WVQ786429:WVQ786431 J851965:J851967 JE851965:JE851967 TA851965:TA851967 ACW851965:ACW851967 AMS851965:AMS851967 AWO851965:AWO851967 BGK851965:BGK851967 BQG851965:BQG851967 CAC851965:CAC851967 CJY851965:CJY851967 CTU851965:CTU851967 DDQ851965:DDQ851967 DNM851965:DNM851967 DXI851965:DXI851967 EHE851965:EHE851967 ERA851965:ERA851967 FAW851965:FAW851967 FKS851965:FKS851967 FUO851965:FUO851967 GEK851965:GEK851967 GOG851965:GOG851967 GYC851965:GYC851967 HHY851965:HHY851967 HRU851965:HRU851967 IBQ851965:IBQ851967 ILM851965:ILM851967 IVI851965:IVI851967 JFE851965:JFE851967 JPA851965:JPA851967 JYW851965:JYW851967 KIS851965:KIS851967 KSO851965:KSO851967 LCK851965:LCK851967 LMG851965:LMG851967 LWC851965:LWC851967 MFY851965:MFY851967 MPU851965:MPU851967 MZQ851965:MZQ851967 NJM851965:NJM851967 NTI851965:NTI851967 ODE851965:ODE851967 ONA851965:ONA851967 OWW851965:OWW851967 PGS851965:PGS851967 PQO851965:PQO851967 QAK851965:QAK851967 QKG851965:QKG851967 QUC851965:QUC851967 RDY851965:RDY851967 RNU851965:RNU851967 RXQ851965:RXQ851967 SHM851965:SHM851967 SRI851965:SRI851967 TBE851965:TBE851967 TLA851965:TLA851967 TUW851965:TUW851967 UES851965:UES851967 UOO851965:UOO851967 UYK851965:UYK851967 VIG851965:VIG851967 VSC851965:VSC851967 WBY851965:WBY851967 WLU851965:WLU851967 WVQ851965:WVQ851967 J917501:J917503 JE917501:JE917503 TA917501:TA917503 ACW917501:ACW917503 AMS917501:AMS917503 AWO917501:AWO917503 BGK917501:BGK917503 BQG917501:BQG917503 CAC917501:CAC917503 CJY917501:CJY917503 CTU917501:CTU917503 DDQ917501:DDQ917503 DNM917501:DNM917503 DXI917501:DXI917503 EHE917501:EHE917503 ERA917501:ERA917503 FAW917501:FAW917503 FKS917501:FKS917503 FUO917501:FUO917503 GEK917501:GEK917503 GOG917501:GOG917503 GYC917501:GYC917503 HHY917501:HHY917503 HRU917501:HRU917503 IBQ917501:IBQ917503 ILM917501:ILM917503 IVI917501:IVI917503 JFE917501:JFE917503 JPA917501:JPA917503 JYW917501:JYW917503 KIS917501:KIS917503 KSO917501:KSO917503 LCK917501:LCK917503 LMG917501:LMG917503 LWC917501:LWC917503 MFY917501:MFY917503 MPU917501:MPU917503 MZQ917501:MZQ917503 NJM917501:NJM917503 NTI917501:NTI917503 ODE917501:ODE917503 ONA917501:ONA917503 OWW917501:OWW917503 PGS917501:PGS917503 PQO917501:PQO917503 QAK917501:QAK917503 QKG917501:QKG917503 QUC917501:QUC917503 RDY917501:RDY917503 RNU917501:RNU917503 RXQ917501:RXQ917503 SHM917501:SHM917503 SRI917501:SRI917503 TBE917501:TBE917503 TLA917501:TLA917503 TUW917501:TUW917503 UES917501:UES917503 UOO917501:UOO917503 UYK917501:UYK917503 VIG917501:VIG917503 VSC917501:VSC917503 WBY917501:WBY917503 WLU917501:WLU917503 WVQ917501:WVQ917503 J983037:J983039 JE983037:JE983039 TA983037:TA983039 ACW983037:ACW983039 AMS983037:AMS983039 AWO983037:AWO983039 BGK983037:BGK983039 BQG983037:BQG983039 CAC983037:CAC983039 CJY983037:CJY983039 CTU983037:CTU983039 DDQ983037:DDQ983039 DNM983037:DNM983039 DXI983037:DXI983039 EHE983037:EHE983039 ERA983037:ERA983039 FAW983037:FAW983039 FKS983037:FKS983039 FUO983037:FUO983039 GEK983037:GEK983039 GOG983037:GOG983039 GYC983037:GYC983039 HHY983037:HHY983039 HRU983037:HRU983039 IBQ983037:IBQ983039 ILM983037:ILM983039 IVI983037:IVI983039 JFE983037:JFE983039 JPA983037:JPA983039 JYW983037:JYW983039 KIS983037:KIS983039 KSO983037:KSO983039 LCK983037:LCK983039 LMG983037:LMG983039 LWC983037:LWC983039 MFY983037:MFY983039 MPU983037:MPU983039 MZQ983037:MZQ983039 NJM983037:NJM983039 NTI983037:NTI983039 ODE983037:ODE983039 ONA983037:ONA983039 OWW983037:OWW983039 PGS983037:PGS983039 PQO983037:PQO983039 QAK983037:QAK983039 QKG983037:QKG983039 QUC983037:QUC983039 RDY983037:RDY983039 RNU983037:RNU983039 RXQ983037:RXQ983039 SHM983037:SHM983039 SRI983037:SRI983039 TBE983037:TBE983039 TLA983037:TLA983039 TUW983037:TUW983039 UES983037:UES983039 UOO983037:UOO983039 UYK983037:UYK983039 VIG983037:VIG983039 VSC983037:VSC983039 WBY983037:WBY983039 WLU983037:WLU983039 WVQ983037:WVQ983039" xr:uid="{F274B9A4-322B-49D0-B911-8C928E200148}"/>
  </dataValidations>
  <pageMargins left="0.7" right="0.7" top="0.75" bottom="0.75" header="0.3" footer="0.3"/>
  <pageSetup paperSize="9" orientation="portrait" horizontalDpi="1200" verticalDpi="1200"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8EEFD-F388-478E-8F2D-F0194EED3EDB}">
  <dimension ref="B2:Q13"/>
  <sheetViews>
    <sheetView zoomScale="82" zoomScaleNormal="82" workbookViewId="0">
      <pane xSplit="10" ySplit="9" topLeftCell="K10" activePane="bottomRight" state="frozen"/>
      <selection pane="topRight" activeCell="K1" sqref="K1"/>
      <selection pane="bottomLeft" activeCell="A9" sqref="A9"/>
      <selection pane="bottomRight" activeCell="Q11" sqref="Q11"/>
    </sheetView>
  </sheetViews>
  <sheetFormatPr defaultRowHeight="18.75"/>
  <cols>
    <col min="1" max="1" width="2.625" style="9" customWidth="1"/>
    <col min="2" max="2" width="18.75" style="8" bestFit="1" customWidth="1"/>
    <col min="3" max="3" width="14.375" style="9" bestFit="1" customWidth="1"/>
    <col min="4" max="4" width="13.125" style="9" bestFit="1" customWidth="1"/>
    <col min="5" max="5" width="51.125" style="9" bestFit="1" customWidth="1"/>
    <col min="6" max="6" width="6.25" style="9" customWidth="1"/>
    <col min="7" max="8" width="9.875" style="131" bestFit="1" customWidth="1"/>
    <col min="9" max="9" width="13.5" style="10" bestFit="1" customWidth="1"/>
    <col min="10" max="10" width="34.375" style="9" bestFit="1" customWidth="1"/>
    <col min="11" max="11" width="23.625" style="9" customWidth="1"/>
    <col min="12" max="12" width="11"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8.75" style="9" bestFit="1" customWidth="1"/>
    <col min="259" max="259" width="14.375" style="9" bestFit="1" customWidth="1"/>
    <col min="260" max="260" width="13.125" style="9" bestFit="1" customWidth="1"/>
    <col min="261" max="261" width="51.125" style="9" bestFit="1" customWidth="1"/>
    <col min="262" max="262" width="6.25" style="9" customWidth="1"/>
    <col min="263" max="264" width="9.875" style="9" bestFit="1" customWidth="1"/>
    <col min="265" max="265" width="13.5" style="9" bestFit="1" customWidth="1"/>
    <col min="266" max="266" width="34.375" style="9" bestFit="1" customWidth="1"/>
    <col min="267" max="267" width="23.625" style="9"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4.375" style="9" bestFit="1" customWidth="1"/>
    <col min="516" max="516" width="13.125" style="9" bestFit="1" customWidth="1"/>
    <col min="517" max="517" width="51.125" style="9" bestFit="1" customWidth="1"/>
    <col min="518" max="518" width="6.25" style="9" customWidth="1"/>
    <col min="519" max="520" width="9.875" style="9" bestFit="1" customWidth="1"/>
    <col min="521" max="521" width="13.5" style="9" bestFit="1" customWidth="1"/>
    <col min="522" max="522" width="34.375" style="9" bestFit="1" customWidth="1"/>
    <col min="523" max="523" width="23.625" style="9"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4.375" style="9" bestFit="1" customWidth="1"/>
    <col min="772" max="772" width="13.125" style="9" bestFit="1" customWidth="1"/>
    <col min="773" max="773" width="51.125" style="9" bestFit="1" customWidth="1"/>
    <col min="774" max="774" width="6.25" style="9" customWidth="1"/>
    <col min="775" max="776" width="9.875" style="9" bestFit="1" customWidth="1"/>
    <col min="777" max="777" width="13.5" style="9" bestFit="1" customWidth="1"/>
    <col min="778" max="778" width="34.375" style="9" bestFit="1" customWidth="1"/>
    <col min="779" max="779" width="23.625" style="9"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4.375" style="9" bestFit="1" customWidth="1"/>
    <col min="1028" max="1028" width="13.125" style="9" bestFit="1" customWidth="1"/>
    <col min="1029" max="1029" width="51.125" style="9" bestFit="1" customWidth="1"/>
    <col min="1030" max="1030" width="6.25" style="9" customWidth="1"/>
    <col min="1031" max="1032" width="9.875" style="9" bestFit="1" customWidth="1"/>
    <col min="1033" max="1033" width="13.5" style="9" bestFit="1" customWidth="1"/>
    <col min="1034" max="1034" width="34.375" style="9" bestFit="1" customWidth="1"/>
    <col min="1035" max="1035" width="23.625" style="9"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4.375" style="9" bestFit="1" customWidth="1"/>
    <col min="1284" max="1284" width="13.125" style="9" bestFit="1" customWidth="1"/>
    <col min="1285" max="1285" width="51.125" style="9" bestFit="1" customWidth="1"/>
    <col min="1286" max="1286" width="6.25" style="9" customWidth="1"/>
    <col min="1287" max="1288" width="9.875" style="9" bestFit="1" customWidth="1"/>
    <col min="1289" max="1289" width="13.5" style="9" bestFit="1" customWidth="1"/>
    <col min="1290" max="1290" width="34.375" style="9" bestFit="1" customWidth="1"/>
    <col min="1291" max="1291" width="23.625" style="9"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4.375" style="9" bestFit="1" customWidth="1"/>
    <col min="1540" max="1540" width="13.125" style="9" bestFit="1" customWidth="1"/>
    <col min="1541" max="1541" width="51.125" style="9" bestFit="1" customWidth="1"/>
    <col min="1542" max="1542" width="6.25" style="9" customWidth="1"/>
    <col min="1543" max="1544" width="9.875" style="9" bestFit="1" customWidth="1"/>
    <col min="1545" max="1545" width="13.5" style="9" bestFit="1" customWidth="1"/>
    <col min="1546" max="1546" width="34.375" style="9" bestFit="1" customWidth="1"/>
    <col min="1547" max="1547" width="23.625" style="9"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4.375" style="9" bestFit="1" customWidth="1"/>
    <col min="1796" max="1796" width="13.125" style="9" bestFit="1" customWidth="1"/>
    <col min="1797" max="1797" width="51.125" style="9" bestFit="1" customWidth="1"/>
    <col min="1798" max="1798" width="6.25" style="9" customWidth="1"/>
    <col min="1799" max="1800" width="9.875" style="9" bestFit="1" customWidth="1"/>
    <col min="1801" max="1801" width="13.5" style="9" bestFit="1" customWidth="1"/>
    <col min="1802" max="1802" width="34.375" style="9" bestFit="1" customWidth="1"/>
    <col min="1803" max="1803" width="23.625" style="9"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4.375" style="9" bestFit="1" customWidth="1"/>
    <col min="2052" max="2052" width="13.125" style="9" bestFit="1" customWidth="1"/>
    <col min="2053" max="2053" width="51.125" style="9" bestFit="1" customWidth="1"/>
    <col min="2054" max="2054" width="6.25" style="9" customWidth="1"/>
    <col min="2055" max="2056" width="9.875" style="9" bestFit="1" customWidth="1"/>
    <col min="2057" max="2057" width="13.5" style="9" bestFit="1" customWidth="1"/>
    <col min="2058" max="2058" width="34.375" style="9" bestFit="1" customWidth="1"/>
    <col min="2059" max="2059" width="23.625" style="9"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4.375" style="9" bestFit="1" customWidth="1"/>
    <col min="2308" max="2308" width="13.125" style="9" bestFit="1" customWidth="1"/>
    <col min="2309" max="2309" width="51.125" style="9" bestFit="1" customWidth="1"/>
    <col min="2310" max="2310" width="6.25" style="9" customWidth="1"/>
    <col min="2311" max="2312" width="9.875" style="9" bestFit="1" customWidth="1"/>
    <col min="2313" max="2313" width="13.5" style="9" bestFit="1" customWidth="1"/>
    <col min="2314" max="2314" width="34.375" style="9" bestFit="1" customWidth="1"/>
    <col min="2315" max="2315" width="23.625" style="9"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4.375" style="9" bestFit="1" customWidth="1"/>
    <col min="2564" max="2564" width="13.125" style="9" bestFit="1" customWidth="1"/>
    <col min="2565" max="2565" width="51.125" style="9" bestFit="1" customWidth="1"/>
    <col min="2566" max="2566" width="6.25" style="9" customWidth="1"/>
    <col min="2567" max="2568" width="9.875" style="9" bestFit="1" customWidth="1"/>
    <col min="2569" max="2569" width="13.5" style="9" bestFit="1" customWidth="1"/>
    <col min="2570" max="2570" width="34.375" style="9" bestFit="1" customWidth="1"/>
    <col min="2571" max="2571" width="23.625" style="9"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4.375" style="9" bestFit="1" customWidth="1"/>
    <col min="2820" max="2820" width="13.125" style="9" bestFit="1" customWidth="1"/>
    <col min="2821" max="2821" width="51.125" style="9" bestFit="1" customWidth="1"/>
    <col min="2822" max="2822" width="6.25" style="9" customWidth="1"/>
    <col min="2823" max="2824" width="9.875" style="9" bestFit="1" customWidth="1"/>
    <col min="2825" max="2825" width="13.5" style="9" bestFit="1" customWidth="1"/>
    <col min="2826" max="2826" width="34.375" style="9" bestFit="1" customWidth="1"/>
    <col min="2827" max="2827" width="23.625" style="9"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4.375" style="9" bestFit="1" customWidth="1"/>
    <col min="3076" max="3076" width="13.125" style="9" bestFit="1" customWidth="1"/>
    <col min="3077" max="3077" width="51.125" style="9" bestFit="1" customWidth="1"/>
    <col min="3078" max="3078" width="6.25" style="9" customWidth="1"/>
    <col min="3079" max="3080" width="9.875" style="9" bestFit="1" customWidth="1"/>
    <col min="3081" max="3081" width="13.5" style="9" bestFit="1" customWidth="1"/>
    <col min="3082" max="3082" width="34.375" style="9" bestFit="1" customWidth="1"/>
    <col min="3083" max="3083" width="23.625" style="9"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4.375" style="9" bestFit="1" customWidth="1"/>
    <col min="3332" max="3332" width="13.125" style="9" bestFit="1" customWidth="1"/>
    <col min="3333" max="3333" width="51.125" style="9" bestFit="1" customWidth="1"/>
    <col min="3334" max="3334" width="6.25" style="9" customWidth="1"/>
    <col min="3335" max="3336" width="9.875" style="9" bestFit="1" customWidth="1"/>
    <col min="3337" max="3337" width="13.5" style="9" bestFit="1" customWidth="1"/>
    <col min="3338" max="3338" width="34.375" style="9" bestFit="1" customWidth="1"/>
    <col min="3339" max="3339" width="23.625" style="9"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4.375" style="9" bestFit="1" customWidth="1"/>
    <col min="3588" max="3588" width="13.125" style="9" bestFit="1" customWidth="1"/>
    <col min="3589" max="3589" width="51.125" style="9" bestFit="1" customWidth="1"/>
    <col min="3590" max="3590" width="6.25" style="9" customWidth="1"/>
    <col min="3591" max="3592" width="9.875" style="9" bestFit="1" customWidth="1"/>
    <col min="3593" max="3593" width="13.5" style="9" bestFit="1" customWidth="1"/>
    <col min="3594" max="3594" width="34.375" style="9" bestFit="1" customWidth="1"/>
    <col min="3595" max="3595" width="23.625" style="9"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4.375" style="9" bestFit="1" customWidth="1"/>
    <col min="3844" max="3844" width="13.125" style="9" bestFit="1" customWidth="1"/>
    <col min="3845" max="3845" width="51.125" style="9" bestFit="1" customWidth="1"/>
    <col min="3846" max="3846" width="6.25" style="9" customWidth="1"/>
    <col min="3847" max="3848" width="9.875" style="9" bestFit="1" customWidth="1"/>
    <col min="3849" max="3849" width="13.5" style="9" bestFit="1" customWidth="1"/>
    <col min="3850" max="3850" width="34.375" style="9" bestFit="1" customWidth="1"/>
    <col min="3851" max="3851" width="23.625" style="9"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4.375" style="9" bestFit="1" customWidth="1"/>
    <col min="4100" max="4100" width="13.125" style="9" bestFit="1" customWidth="1"/>
    <col min="4101" max="4101" width="51.125" style="9" bestFit="1" customWidth="1"/>
    <col min="4102" max="4102" width="6.25" style="9" customWidth="1"/>
    <col min="4103" max="4104" width="9.875" style="9" bestFit="1" customWidth="1"/>
    <col min="4105" max="4105" width="13.5" style="9" bestFit="1" customWidth="1"/>
    <col min="4106" max="4106" width="34.375" style="9" bestFit="1" customWidth="1"/>
    <col min="4107" max="4107" width="23.625" style="9"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4.375" style="9" bestFit="1" customWidth="1"/>
    <col min="4356" max="4356" width="13.125" style="9" bestFit="1" customWidth="1"/>
    <col min="4357" max="4357" width="51.125" style="9" bestFit="1" customWidth="1"/>
    <col min="4358" max="4358" width="6.25" style="9" customWidth="1"/>
    <col min="4359" max="4360" width="9.875" style="9" bestFit="1" customWidth="1"/>
    <col min="4361" max="4361" width="13.5" style="9" bestFit="1" customWidth="1"/>
    <col min="4362" max="4362" width="34.375" style="9" bestFit="1" customWidth="1"/>
    <col min="4363" max="4363" width="23.625" style="9"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4.375" style="9" bestFit="1" customWidth="1"/>
    <col min="4612" max="4612" width="13.125" style="9" bestFit="1" customWidth="1"/>
    <col min="4613" max="4613" width="51.125" style="9" bestFit="1" customWidth="1"/>
    <col min="4614" max="4614" width="6.25" style="9" customWidth="1"/>
    <col min="4615" max="4616" width="9.875" style="9" bestFit="1" customWidth="1"/>
    <col min="4617" max="4617" width="13.5" style="9" bestFit="1" customWidth="1"/>
    <col min="4618" max="4618" width="34.375" style="9" bestFit="1" customWidth="1"/>
    <col min="4619" max="4619" width="23.625" style="9"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4.375" style="9" bestFit="1" customWidth="1"/>
    <col min="4868" max="4868" width="13.125" style="9" bestFit="1" customWidth="1"/>
    <col min="4869" max="4869" width="51.125" style="9" bestFit="1" customWidth="1"/>
    <col min="4870" max="4870" width="6.25" style="9" customWidth="1"/>
    <col min="4871" max="4872" width="9.875" style="9" bestFit="1" customWidth="1"/>
    <col min="4873" max="4873" width="13.5" style="9" bestFit="1" customWidth="1"/>
    <col min="4874" max="4874" width="34.375" style="9" bestFit="1" customWidth="1"/>
    <col min="4875" max="4875" width="23.625" style="9"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4.375" style="9" bestFit="1" customWidth="1"/>
    <col min="5124" max="5124" width="13.125" style="9" bestFit="1" customWidth="1"/>
    <col min="5125" max="5125" width="51.125" style="9" bestFit="1" customWidth="1"/>
    <col min="5126" max="5126" width="6.25" style="9" customWidth="1"/>
    <col min="5127" max="5128" width="9.875" style="9" bestFit="1" customWidth="1"/>
    <col min="5129" max="5129" width="13.5" style="9" bestFit="1" customWidth="1"/>
    <col min="5130" max="5130" width="34.375" style="9" bestFit="1" customWidth="1"/>
    <col min="5131" max="5131" width="23.625" style="9"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4.375" style="9" bestFit="1" customWidth="1"/>
    <col min="5380" max="5380" width="13.125" style="9" bestFit="1" customWidth="1"/>
    <col min="5381" max="5381" width="51.125" style="9" bestFit="1" customWidth="1"/>
    <col min="5382" max="5382" width="6.25" style="9" customWidth="1"/>
    <col min="5383" max="5384" width="9.875" style="9" bestFit="1" customWidth="1"/>
    <col min="5385" max="5385" width="13.5" style="9" bestFit="1" customWidth="1"/>
    <col min="5386" max="5386" width="34.375" style="9" bestFit="1" customWidth="1"/>
    <col min="5387" max="5387" width="23.625" style="9"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4.375" style="9" bestFit="1" customWidth="1"/>
    <col min="5636" max="5636" width="13.125" style="9" bestFit="1" customWidth="1"/>
    <col min="5637" max="5637" width="51.125" style="9" bestFit="1" customWidth="1"/>
    <col min="5638" max="5638" width="6.25" style="9" customWidth="1"/>
    <col min="5639" max="5640" width="9.875" style="9" bestFit="1" customWidth="1"/>
    <col min="5641" max="5641" width="13.5" style="9" bestFit="1" customWidth="1"/>
    <col min="5642" max="5642" width="34.375" style="9" bestFit="1" customWidth="1"/>
    <col min="5643" max="5643" width="23.625" style="9"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4.375" style="9" bestFit="1" customWidth="1"/>
    <col min="5892" max="5892" width="13.125" style="9" bestFit="1" customWidth="1"/>
    <col min="5893" max="5893" width="51.125" style="9" bestFit="1" customWidth="1"/>
    <col min="5894" max="5894" width="6.25" style="9" customWidth="1"/>
    <col min="5895" max="5896" width="9.875" style="9" bestFit="1" customWidth="1"/>
    <col min="5897" max="5897" width="13.5" style="9" bestFit="1" customWidth="1"/>
    <col min="5898" max="5898" width="34.375" style="9" bestFit="1" customWidth="1"/>
    <col min="5899" max="5899" width="23.625" style="9"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4.375" style="9" bestFit="1" customWidth="1"/>
    <col min="6148" max="6148" width="13.125" style="9" bestFit="1" customWidth="1"/>
    <col min="6149" max="6149" width="51.125" style="9" bestFit="1" customWidth="1"/>
    <col min="6150" max="6150" width="6.25" style="9" customWidth="1"/>
    <col min="6151" max="6152" width="9.875" style="9" bestFit="1" customWidth="1"/>
    <col min="6153" max="6153" width="13.5" style="9" bestFit="1" customWidth="1"/>
    <col min="6154" max="6154" width="34.375" style="9" bestFit="1" customWidth="1"/>
    <col min="6155" max="6155" width="23.625" style="9"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4.375" style="9" bestFit="1" customWidth="1"/>
    <col min="6404" max="6404" width="13.125" style="9" bestFit="1" customWidth="1"/>
    <col min="6405" max="6405" width="51.125" style="9" bestFit="1" customWidth="1"/>
    <col min="6406" max="6406" width="6.25" style="9" customWidth="1"/>
    <col min="6407" max="6408" width="9.875" style="9" bestFit="1" customWidth="1"/>
    <col min="6409" max="6409" width="13.5" style="9" bestFit="1" customWidth="1"/>
    <col min="6410" max="6410" width="34.375" style="9" bestFit="1" customWidth="1"/>
    <col min="6411" max="6411" width="23.625" style="9"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4.375" style="9" bestFit="1" customWidth="1"/>
    <col min="6660" max="6660" width="13.125" style="9" bestFit="1" customWidth="1"/>
    <col min="6661" max="6661" width="51.125" style="9" bestFit="1" customWidth="1"/>
    <col min="6662" max="6662" width="6.25" style="9" customWidth="1"/>
    <col min="6663" max="6664" width="9.875" style="9" bestFit="1" customWidth="1"/>
    <col min="6665" max="6665" width="13.5" style="9" bestFit="1" customWidth="1"/>
    <col min="6666" max="6666" width="34.375" style="9" bestFit="1" customWidth="1"/>
    <col min="6667" max="6667" width="23.625" style="9"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4.375" style="9" bestFit="1" customWidth="1"/>
    <col min="6916" max="6916" width="13.125" style="9" bestFit="1" customWidth="1"/>
    <col min="6917" max="6917" width="51.125" style="9" bestFit="1" customWidth="1"/>
    <col min="6918" max="6918" width="6.25" style="9" customWidth="1"/>
    <col min="6919" max="6920" width="9.875" style="9" bestFit="1" customWidth="1"/>
    <col min="6921" max="6921" width="13.5" style="9" bestFit="1" customWidth="1"/>
    <col min="6922" max="6922" width="34.375" style="9" bestFit="1" customWidth="1"/>
    <col min="6923" max="6923" width="23.625" style="9"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4.375" style="9" bestFit="1" customWidth="1"/>
    <col min="7172" max="7172" width="13.125" style="9" bestFit="1" customWidth="1"/>
    <col min="7173" max="7173" width="51.125" style="9" bestFit="1" customWidth="1"/>
    <col min="7174" max="7174" width="6.25" style="9" customWidth="1"/>
    <col min="7175" max="7176" width="9.875" style="9" bestFit="1" customWidth="1"/>
    <col min="7177" max="7177" width="13.5" style="9" bestFit="1" customWidth="1"/>
    <col min="7178" max="7178" width="34.375" style="9" bestFit="1" customWidth="1"/>
    <col min="7179" max="7179" width="23.625" style="9"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4.375" style="9" bestFit="1" customWidth="1"/>
    <col min="7428" max="7428" width="13.125" style="9" bestFit="1" customWidth="1"/>
    <col min="7429" max="7429" width="51.125" style="9" bestFit="1" customWidth="1"/>
    <col min="7430" max="7430" width="6.25" style="9" customWidth="1"/>
    <col min="7431" max="7432" width="9.875" style="9" bestFit="1" customWidth="1"/>
    <col min="7433" max="7433" width="13.5" style="9" bestFit="1" customWidth="1"/>
    <col min="7434" max="7434" width="34.375" style="9" bestFit="1" customWidth="1"/>
    <col min="7435" max="7435" width="23.625" style="9"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4.375" style="9" bestFit="1" customWidth="1"/>
    <col min="7684" max="7684" width="13.125" style="9" bestFit="1" customWidth="1"/>
    <col min="7685" max="7685" width="51.125" style="9" bestFit="1" customWidth="1"/>
    <col min="7686" max="7686" width="6.25" style="9" customWidth="1"/>
    <col min="7687" max="7688" width="9.875" style="9" bestFit="1" customWidth="1"/>
    <col min="7689" max="7689" width="13.5" style="9" bestFit="1" customWidth="1"/>
    <col min="7690" max="7690" width="34.375" style="9" bestFit="1" customWidth="1"/>
    <col min="7691" max="7691" width="23.625" style="9"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4.375" style="9" bestFit="1" customWidth="1"/>
    <col min="7940" max="7940" width="13.125" style="9" bestFit="1" customWidth="1"/>
    <col min="7941" max="7941" width="51.125" style="9" bestFit="1" customWidth="1"/>
    <col min="7942" max="7942" width="6.25" style="9" customWidth="1"/>
    <col min="7943" max="7944" width="9.875" style="9" bestFit="1" customWidth="1"/>
    <col min="7945" max="7945" width="13.5" style="9" bestFit="1" customWidth="1"/>
    <col min="7946" max="7946" width="34.375" style="9" bestFit="1" customWidth="1"/>
    <col min="7947" max="7947" width="23.625" style="9"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4.375" style="9" bestFit="1" customWidth="1"/>
    <col min="8196" max="8196" width="13.125" style="9" bestFit="1" customWidth="1"/>
    <col min="8197" max="8197" width="51.125" style="9" bestFit="1" customWidth="1"/>
    <col min="8198" max="8198" width="6.25" style="9" customWidth="1"/>
    <col min="8199" max="8200" width="9.875" style="9" bestFit="1" customWidth="1"/>
    <col min="8201" max="8201" width="13.5" style="9" bestFit="1" customWidth="1"/>
    <col min="8202" max="8202" width="34.375" style="9" bestFit="1" customWidth="1"/>
    <col min="8203" max="8203" width="23.625" style="9"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4.375" style="9" bestFit="1" customWidth="1"/>
    <col min="8452" max="8452" width="13.125" style="9" bestFit="1" customWidth="1"/>
    <col min="8453" max="8453" width="51.125" style="9" bestFit="1" customWidth="1"/>
    <col min="8454" max="8454" width="6.25" style="9" customWidth="1"/>
    <col min="8455" max="8456" width="9.875" style="9" bestFit="1" customWidth="1"/>
    <col min="8457" max="8457" width="13.5" style="9" bestFit="1" customWidth="1"/>
    <col min="8458" max="8458" width="34.375" style="9" bestFit="1" customWidth="1"/>
    <col min="8459" max="8459" width="23.625" style="9"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4.375" style="9" bestFit="1" customWidth="1"/>
    <col min="8708" max="8708" width="13.125" style="9" bestFit="1" customWidth="1"/>
    <col min="8709" max="8709" width="51.125" style="9" bestFit="1" customWidth="1"/>
    <col min="8710" max="8710" width="6.25" style="9" customWidth="1"/>
    <col min="8711" max="8712" width="9.875" style="9" bestFit="1" customWidth="1"/>
    <col min="8713" max="8713" width="13.5" style="9" bestFit="1" customWidth="1"/>
    <col min="8714" max="8714" width="34.375" style="9" bestFit="1" customWidth="1"/>
    <col min="8715" max="8715" width="23.625" style="9"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4.375" style="9" bestFit="1" customWidth="1"/>
    <col min="8964" max="8964" width="13.125" style="9" bestFit="1" customWidth="1"/>
    <col min="8965" max="8965" width="51.125" style="9" bestFit="1" customWidth="1"/>
    <col min="8966" max="8966" width="6.25" style="9" customWidth="1"/>
    <col min="8967" max="8968" width="9.875" style="9" bestFit="1" customWidth="1"/>
    <col min="8969" max="8969" width="13.5" style="9" bestFit="1" customWidth="1"/>
    <col min="8970" max="8970" width="34.375" style="9" bestFit="1" customWidth="1"/>
    <col min="8971" max="8971" width="23.625" style="9"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4.375" style="9" bestFit="1" customWidth="1"/>
    <col min="9220" max="9220" width="13.125" style="9" bestFit="1" customWidth="1"/>
    <col min="9221" max="9221" width="51.125" style="9" bestFit="1" customWidth="1"/>
    <col min="9222" max="9222" width="6.25" style="9" customWidth="1"/>
    <col min="9223" max="9224" width="9.875" style="9" bestFit="1" customWidth="1"/>
    <col min="9225" max="9225" width="13.5" style="9" bestFit="1" customWidth="1"/>
    <col min="9226" max="9226" width="34.375" style="9" bestFit="1" customWidth="1"/>
    <col min="9227" max="9227" width="23.625" style="9"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4.375" style="9" bestFit="1" customWidth="1"/>
    <col min="9476" max="9476" width="13.125" style="9" bestFit="1" customWidth="1"/>
    <col min="9477" max="9477" width="51.125" style="9" bestFit="1" customWidth="1"/>
    <col min="9478" max="9478" width="6.25" style="9" customWidth="1"/>
    <col min="9479" max="9480" width="9.875" style="9" bestFit="1" customWidth="1"/>
    <col min="9481" max="9481" width="13.5" style="9" bestFit="1" customWidth="1"/>
    <col min="9482" max="9482" width="34.375" style="9" bestFit="1" customWidth="1"/>
    <col min="9483" max="9483" width="23.625" style="9"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4.375" style="9" bestFit="1" customWidth="1"/>
    <col min="9732" max="9732" width="13.125" style="9" bestFit="1" customWidth="1"/>
    <col min="9733" max="9733" width="51.125" style="9" bestFit="1" customWidth="1"/>
    <col min="9734" max="9734" width="6.25" style="9" customWidth="1"/>
    <col min="9735" max="9736" width="9.875" style="9" bestFit="1" customWidth="1"/>
    <col min="9737" max="9737" width="13.5" style="9" bestFit="1" customWidth="1"/>
    <col min="9738" max="9738" width="34.375" style="9" bestFit="1" customWidth="1"/>
    <col min="9739" max="9739" width="23.625" style="9"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4.375" style="9" bestFit="1" customWidth="1"/>
    <col min="9988" max="9988" width="13.125" style="9" bestFit="1" customWidth="1"/>
    <col min="9989" max="9989" width="51.125" style="9" bestFit="1" customWidth="1"/>
    <col min="9990" max="9990" width="6.25" style="9" customWidth="1"/>
    <col min="9991" max="9992" width="9.875" style="9" bestFit="1" customWidth="1"/>
    <col min="9993" max="9993" width="13.5" style="9" bestFit="1" customWidth="1"/>
    <col min="9994" max="9994" width="34.375" style="9" bestFit="1" customWidth="1"/>
    <col min="9995" max="9995" width="23.625" style="9"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4.375" style="9" bestFit="1" customWidth="1"/>
    <col min="10244" max="10244" width="13.125" style="9" bestFit="1" customWidth="1"/>
    <col min="10245" max="10245" width="51.125" style="9" bestFit="1" customWidth="1"/>
    <col min="10246" max="10246" width="6.25" style="9" customWidth="1"/>
    <col min="10247" max="10248" width="9.875" style="9" bestFit="1" customWidth="1"/>
    <col min="10249" max="10249" width="13.5" style="9" bestFit="1" customWidth="1"/>
    <col min="10250" max="10250" width="34.375" style="9" bestFit="1" customWidth="1"/>
    <col min="10251" max="10251" width="23.625" style="9"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4.375" style="9" bestFit="1" customWidth="1"/>
    <col min="10500" max="10500" width="13.125" style="9" bestFit="1" customWidth="1"/>
    <col min="10501" max="10501" width="51.125" style="9" bestFit="1" customWidth="1"/>
    <col min="10502" max="10502" width="6.25" style="9" customWidth="1"/>
    <col min="10503" max="10504" width="9.875" style="9" bestFit="1" customWidth="1"/>
    <col min="10505" max="10505" width="13.5" style="9" bestFit="1" customWidth="1"/>
    <col min="10506" max="10506" width="34.375" style="9" bestFit="1" customWidth="1"/>
    <col min="10507" max="10507" width="23.625" style="9"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4.375" style="9" bestFit="1" customWidth="1"/>
    <col min="10756" max="10756" width="13.125" style="9" bestFit="1" customWidth="1"/>
    <col min="10757" max="10757" width="51.125" style="9" bestFit="1" customWidth="1"/>
    <col min="10758" max="10758" width="6.25" style="9" customWidth="1"/>
    <col min="10759" max="10760" width="9.875" style="9" bestFit="1" customWidth="1"/>
    <col min="10761" max="10761" width="13.5" style="9" bestFit="1" customWidth="1"/>
    <col min="10762" max="10762" width="34.375" style="9" bestFit="1" customWidth="1"/>
    <col min="10763" max="10763" width="23.625" style="9"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4.375" style="9" bestFit="1" customWidth="1"/>
    <col min="11012" max="11012" width="13.125" style="9" bestFit="1" customWidth="1"/>
    <col min="11013" max="11013" width="51.125" style="9" bestFit="1" customWidth="1"/>
    <col min="11014" max="11014" width="6.25" style="9" customWidth="1"/>
    <col min="11015" max="11016" width="9.875" style="9" bestFit="1" customWidth="1"/>
    <col min="11017" max="11017" width="13.5" style="9" bestFit="1" customWidth="1"/>
    <col min="11018" max="11018" width="34.375" style="9" bestFit="1" customWidth="1"/>
    <col min="11019" max="11019" width="23.625" style="9"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4.375" style="9" bestFit="1" customWidth="1"/>
    <col min="11268" max="11268" width="13.125" style="9" bestFit="1" customWidth="1"/>
    <col min="11269" max="11269" width="51.125" style="9" bestFit="1" customWidth="1"/>
    <col min="11270" max="11270" width="6.25" style="9" customWidth="1"/>
    <col min="11271" max="11272" width="9.875" style="9" bestFit="1" customWidth="1"/>
    <col min="11273" max="11273" width="13.5" style="9" bestFit="1" customWidth="1"/>
    <col min="11274" max="11274" width="34.375" style="9" bestFit="1" customWidth="1"/>
    <col min="11275" max="11275" width="23.625" style="9"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4.375" style="9" bestFit="1" customWidth="1"/>
    <col min="11524" max="11524" width="13.125" style="9" bestFit="1" customWidth="1"/>
    <col min="11525" max="11525" width="51.125" style="9" bestFit="1" customWidth="1"/>
    <col min="11526" max="11526" width="6.25" style="9" customWidth="1"/>
    <col min="11527" max="11528" width="9.875" style="9" bestFit="1" customWidth="1"/>
    <col min="11529" max="11529" width="13.5" style="9" bestFit="1" customWidth="1"/>
    <col min="11530" max="11530" width="34.375" style="9" bestFit="1" customWidth="1"/>
    <col min="11531" max="11531" width="23.625" style="9"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4.375" style="9" bestFit="1" customWidth="1"/>
    <col min="11780" max="11780" width="13.125" style="9" bestFit="1" customWidth="1"/>
    <col min="11781" max="11781" width="51.125" style="9" bestFit="1" customWidth="1"/>
    <col min="11782" max="11782" width="6.25" style="9" customWidth="1"/>
    <col min="11783" max="11784" width="9.875" style="9" bestFit="1" customWidth="1"/>
    <col min="11785" max="11785" width="13.5" style="9" bestFit="1" customWidth="1"/>
    <col min="11786" max="11786" width="34.375" style="9" bestFit="1" customWidth="1"/>
    <col min="11787" max="11787" width="23.625" style="9"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4.375" style="9" bestFit="1" customWidth="1"/>
    <col min="12036" max="12036" width="13.125" style="9" bestFit="1" customWidth="1"/>
    <col min="12037" max="12037" width="51.125" style="9" bestFit="1" customWidth="1"/>
    <col min="12038" max="12038" width="6.25" style="9" customWidth="1"/>
    <col min="12039" max="12040" width="9.875" style="9" bestFit="1" customWidth="1"/>
    <col min="12041" max="12041" width="13.5" style="9" bestFit="1" customWidth="1"/>
    <col min="12042" max="12042" width="34.375" style="9" bestFit="1" customWidth="1"/>
    <col min="12043" max="12043" width="23.625" style="9"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4.375" style="9" bestFit="1" customWidth="1"/>
    <col min="12292" max="12292" width="13.125" style="9" bestFit="1" customWidth="1"/>
    <col min="12293" max="12293" width="51.125" style="9" bestFit="1" customWidth="1"/>
    <col min="12294" max="12294" width="6.25" style="9" customWidth="1"/>
    <col min="12295" max="12296" width="9.875" style="9" bestFit="1" customWidth="1"/>
    <col min="12297" max="12297" width="13.5" style="9" bestFit="1" customWidth="1"/>
    <col min="12298" max="12298" width="34.375" style="9" bestFit="1" customWidth="1"/>
    <col min="12299" max="12299" width="23.625" style="9"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4.375" style="9" bestFit="1" customWidth="1"/>
    <col min="12548" max="12548" width="13.125" style="9" bestFit="1" customWidth="1"/>
    <col min="12549" max="12549" width="51.125" style="9" bestFit="1" customWidth="1"/>
    <col min="12550" max="12550" width="6.25" style="9" customWidth="1"/>
    <col min="12551" max="12552" width="9.875" style="9" bestFit="1" customWidth="1"/>
    <col min="12553" max="12553" width="13.5" style="9" bestFit="1" customWidth="1"/>
    <col min="12554" max="12554" width="34.375" style="9" bestFit="1" customWidth="1"/>
    <col min="12555" max="12555" width="23.625" style="9"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4.375" style="9" bestFit="1" customWidth="1"/>
    <col min="12804" max="12804" width="13.125" style="9" bestFit="1" customWidth="1"/>
    <col min="12805" max="12805" width="51.125" style="9" bestFit="1" customWidth="1"/>
    <col min="12806" max="12806" width="6.25" style="9" customWidth="1"/>
    <col min="12807" max="12808" width="9.875" style="9" bestFit="1" customWidth="1"/>
    <col min="12809" max="12809" width="13.5" style="9" bestFit="1" customWidth="1"/>
    <col min="12810" max="12810" width="34.375" style="9" bestFit="1" customWidth="1"/>
    <col min="12811" max="12811" width="23.625" style="9"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4.375" style="9" bestFit="1" customWidth="1"/>
    <col min="13060" max="13060" width="13.125" style="9" bestFit="1" customWidth="1"/>
    <col min="13061" max="13061" width="51.125" style="9" bestFit="1" customWidth="1"/>
    <col min="13062" max="13062" width="6.25" style="9" customWidth="1"/>
    <col min="13063" max="13064" width="9.875" style="9" bestFit="1" customWidth="1"/>
    <col min="13065" max="13065" width="13.5" style="9" bestFit="1" customWidth="1"/>
    <col min="13066" max="13066" width="34.375" style="9" bestFit="1" customWidth="1"/>
    <col min="13067" max="13067" width="23.625" style="9"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4.375" style="9" bestFit="1" customWidth="1"/>
    <col min="13316" max="13316" width="13.125" style="9" bestFit="1" customWidth="1"/>
    <col min="13317" max="13317" width="51.125" style="9" bestFit="1" customWidth="1"/>
    <col min="13318" max="13318" width="6.25" style="9" customWidth="1"/>
    <col min="13319" max="13320" width="9.875" style="9" bestFit="1" customWidth="1"/>
    <col min="13321" max="13321" width="13.5" style="9" bestFit="1" customWidth="1"/>
    <col min="13322" max="13322" width="34.375" style="9" bestFit="1" customWidth="1"/>
    <col min="13323" max="13323" width="23.625" style="9"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4.375" style="9" bestFit="1" customWidth="1"/>
    <col min="13572" max="13572" width="13.125" style="9" bestFit="1" customWidth="1"/>
    <col min="13573" max="13573" width="51.125" style="9" bestFit="1" customWidth="1"/>
    <col min="13574" max="13574" width="6.25" style="9" customWidth="1"/>
    <col min="13575" max="13576" width="9.875" style="9" bestFit="1" customWidth="1"/>
    <col min="13577" max="13577" width="13.5" style="9" bestFit="1" customWidth="1"/>
    <col min="13578" max="13578" width="34.375" style="9" bestFit="1" customWidth="1"/>
    <col min="13579" max="13579" width="23.625" style="9"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4.375" style="9" bestFit="1" customWidth="1"/>
    <col min="13828" max="13828" width="13.125" style="9" bestFit="1" customWidth="1"/>
    <col min="13829" max="13829" width="51.125" style="9" bestFit="1" customWidth="1"/>
    <col min="13830" max="13830" width="6.25" style="9" customWidth="1"/>
    <col min="13831" max="13832" width="9.875" style="9" bestFit="1" customWidth="1"/>
    <col min="13833" max="13833" width="13.5" style="9" bestFit="1" customWidth="1"/>
    <col min="13834" max="13834" width="34.375" style="9" bestFit="1" customWidth="1"/>
    <col min="13835" max="13835" width="23.625" style="9"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4.375" style="9" bestFit="1" customWidth="1"/>
    <col min="14084" max="14084" width="13.125" style="9" bestFit="1" customWidth="1"/>
    <col min="14085" max="14085" width="51.125" style="9" bestFit="1" customWidth="1"/>
    <col min="14086" max="14086" width="6.25" style="9" customWidth="1"/>
    <col min="14087" max="14088" width="9.875" style="9" bestFit="1" customWidth="1"/>
    <col min="14089" max="14089" width="13.5" style="9" bestFit="1" customWidth="1"/>
    <col min="14090" max="14090" width="34.375" style="9" bestFit="1" customWidth="1"/>
    <col min="14091" max="14091" width="23.625" style="9"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4.375" style="9" bestFit="1" customWidth="1"/>
    <col min="14340" max="14340" width="13.125" style="9" bestFit="1" customWidth="1"/>
    <col min="14341" max="14341" width="51.125" style="9" bestFit="1" customWidth="1"/>
    <col min="14342" max="14342" width="6.25" style="9" customWidth="1"/>
    <col min="14343" max="14344" width="9.875" style="9" bestFit="1" customWidth="1"/>
    <col min="14345" max="14345" width="13.5" style="9" bestFit="1" customWidth="1"/>
    <col min="14346" max="14346" width="34.375" style="9" bestFit="1" customWidth="1"/>
    <col min="14347" max="14347" width="23.625" style="9"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4.375" style="9" bestFit="1" customWidth="1"/>
    <col min="14596" max="14596" width="13.125" style="9" bestFit="1" customWidth="1"/>
    <col min="14597" max="14597" width="51.125" style="9" bestFit="1" customWidth="1"/>
    <col min="14598" max="14598" width="6.25" style="9" customWidth="1"/>
    <col min="14599" max="14600" width="9.875" style="9" bestFit="1" customWidth="1"/>
    <col min="14601" max="14601" width="13.5" style="9" bestFit="1" customWidth="1"/>
    <col min="14602" max="14602" width="34.375" style="9" bestFit="1" customWidth="1"/>
    <col min="14603" max="14603" width="23.625" style="9"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4.375" style="9" bestFit="1" customWidth="1"/>
    <col min="14852" max="14852" width="13.125" style="9" bestFit="1" customWidth="1"/>
    <col min="14853" max="14853" width="51.125" style="9" bestFit="1" customWidth="1"/>
    <col min="14854" max="14854" width="6.25" style="9" customWidth="1"/>
    <col min="14855" max="14856" width="9.875" style="9" bestFit="1" customWidth="1"/>
    <col min="14857" max="14857" width="13.5" style="9" bestFit="1" customWidth="1"/>
    <col min="14858" max="14858" width="34.375" style="9" bestFit="1" customWidth="1"/>
    <col min="14859" max="14859" width="23.625" style="9"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4.375" style="9" bestFit="1" customWidth="1"/>
    <col min="15108" max="15108" width="13.125" style="9" bestFit="1" customWidth="1"/>
    <col min="15109" max="15109" width="51.125" style="9" bestFit="1" customWidth="1"/>
    <col min="15110" max="15110" width="6.25" style="9" customWidth="1"/>
    <col min="15111" max="15112" width="9.875" style="9" bestFit="1" customWidth="1"/>
    <col min="15113" max="15113" width="13.5" style="9" bestFit="1" customWidth="1"/>
    <col min="15114" max="15114" width="34.375" style="9" bestFit="1" customWidth="1"/>
    <col min="15115" max="15115" width="23.625" style="9"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4.375" style="9" bestFit="1" customWidth="1"/>
    <col min="15364" max="15364" width="13.125" style="9" bestFit="1" customWidth="1"/>
    <col min="15365" max="15365" width="51.125" style="9" bestFit="1" customWidth="1"/>
    <col min="15366" max="15366" width="6.25" style="9" customWidth="1"/>
    <col min="15367" max="15368" width="9.875" style="9" bestFit="1" customWidth="1"/>
    <col min="15369" max="15369" width="13.5" style="9" bestFit="1" customWidth="1"/>
    <col min="15370" max="15370" width="34.375" style="9" bestFit="1" customWidth="1"/>
    <col min="15371" max="15371" width="23.625" style="9"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4.375" style="9" bestFit="1" customWidth="1"/>
    <col min="15620" max="15620" width="13.125" style="9" bestFit="1" customWidth="1"/>
    <col min="15621" max="15621" width="51.125" style="9" bestFit="1" customWidth="1"/>
    <col min="15622" max="15622" width="6.25" style="9" customWidth="1"/>
    <col min="15623" max="15624" width="9.875" style="9" bestFit="1" customWidth="1"/>
    <col min="15625" max="15625" width="13.5" style="9" bestFit="1" customWidth="1"/>
    <col min="15626" max="15626" width="34.375" style="9" bestFit="1" customWidth="1"/>
    <col min="15627" max="15627" width="23.625" style="9"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4.375" style="9" bestFit="1" customWidth="1"/>
    <col min="15876" max="15876" width="13.125" style="9" bestFit="1" customWidth="1"/>
    <col min="15877" max="15877" width="51.125" style="9" bestFit="1" customWidth="1"/>
    <col min="15878" max="15878" width="6.25" style="9" customWidth="1"/>
    <col min="15879" max="15880" width="9.875" style="9" bestFit="1" customWidth="1"/>
    <col min="15881" max="15881" width="13.5" style="9" bestFit="1" customWidth="1"/>
    <col min="15882" max="15882" width="34.375" style="9" bestFit="1" customWidth="1"/>
    <col min="15883" max="15883" width="23.625" style="9"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4.375" style="9" bestFit="1" customWidth="1"/>
    <col min="16132" max="16132" width="13.125" style="9" bestFit="1" customWidth="1"/>
    <col min="16133" max="16133" width="51.125" style="9" bestFit="1" customWidth="1"/>
    <col min="16134" max="16134" width="6.25" style="9" customWidth="1"/>
    <col min="16135" max="16136" width="9.875" style="9" bestFit="1" customWidth="1"/>
    <col min="16137" max="16137" width="13.5" style="9" bestFit="1" customWidth="1"/>
    <col min="16138" max="16138" width="34.375" style="9" bestFit="1" customWidth="1"/>
    <col min="16139" max="16139" width="23.625" style="9"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6783</v>
      </c>
      <c r="G2" s="4" t="s">
        <v>2</v>
      </c>
      <c r="H2" s="5"/>
      <c r="I2" s="6"/>
      <c r="J2" s="7">
        <f>SUM(H:H)</f>
        <v>8390</v>
      </c>
    </row>
    <row r="3" spans="2:17" ht="20.100000000000001" customHeight="1">
      <c r="B3" s="1" t="s">
        <v>3</v>
      </c>
      <c r="C3" s="1"/>
      <c r="D3" s="1"/>
      <c r="E3" s="13" t="s">
        <v>6148</v>
      </c>
    </row>
    <row r="4" spans="2:17" ht="20.100000000000001" customHeight="1">
      <c r="B4" s="1" t="s">
        <v>5</v>
      </c>
      <c r="C4" s="1"/>
      <c r="D4" s="1"/>
      <c r="E4" s="13">
        <v>203660</v>
      </c>
      <c r="J4" s="83"/>
    </row>
    <row r="5" spans="2:17" ht="20.100000000000001" customHeight="1">
      <c r="B5" s="1" t="s">
        <v>6</v>
      </c>
      <c r="C5" s="1"/>
      <c r="D5" s="1"/>
      <c r="E5" s="16"/>
      <c r="J5" s="83"/>
    </row>
    <row r="6" spans="2:17" ht="20.100000000000001" customHeight="1">
      <c r="B6" s="1" t="s">
        <v>7</v>
      </c>
      <c r="C6" s="1"/>
      <c r="D6" s="1"/>
      <c r="E6" s="16"/>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v>2</v>
      </c>
      <c r="C10" s="33" t="s">
        <v>30</v>
      </c>
      <c r="D10" s="33" t="s">
        <v>30</v>
      </c>
      <c r="E10" s="26" t="s">
        <v>6793</v>
      </c>
      <c r="F10" s="26">
        <v>1</v>
      </c>
      <c r="G10" s="118">
        <v>5890</v>
      </c>
      <c r="H10" s="1941">
        <f>F10*G10</f>
        <v>5890</v>
      </c>
      <c r="I10" s="18"/>
      <c r="J10" s="26" t="s">
        <v>6794</v>
      </c>
      <c r="K10" s="18" t="s">
        <v>6782</v>
      </c>
      <c r="L10" s="18"/>
      <c r="M10" s="30">
        <v>44963</v>
      </c>
      <c r="N10" s="17"/>
      <c r="O10" s="18"/>
      <c r="P10" s="30">
        <v>44967</v>
      </c>
      <c r="Q10" s="23">
        <v>44967</v>
      </c>
    </row>
    <row r="11" spans="2:17" s="8" customFormat="1" ht="19.7" customHeight="1">
      <c r="B11" s="17"/>
      <c r="C11" s="17" t="s">
        <v>115</v>
      </c>
      <c r="D11" s="17" t="s">
        <v>115</v>
      </c>
      <c r="E11" s="26" t="s">
        <v>116</v>
      </c>
      <c r="F11" s="26">
        <v>0.5</v>
      </c>
      <c r="G11" s="20">
        <v>5000</v>
      </c>
      <c r="H11" s="1941">
        <f>F11*G11</f>
        <v>2500</v>
      </c>
      <c r="I11" s="18"/>
      <c r="J11" s="28"/>
      <c r="K11" s="33"/>
      <c r="L11" s="17"/>
      <c r="M11" s="30"/>
      <c r="N11" s="17"/>
      <c r="O11" s="29"/>
      <c r="P11" s="29"/>
      <c r="Q11" s="23"/>
    </row>
    <row r="12" spans="2:17" s="8" customFormat="1" ht="19.7" customHeight="1">
      <c r="B12" s="17"/>
      <c r="C12" s="17" t="s">
        <v>115</v>
      </c>
      <c r="D12" s="17" t="s">
        <v>115</v>
      </c>
      <c r="E12" s="62" t="s">
        <v>5642</v>
      </c>
      <c r="F12" s="26">
        <v>0</v>
      </c>
      <c r="G12" s="20">
        <v>5000</v>
      </c>
      <c r="H12" s="1941">
        <f>F12*G12</f>
        <v>0</v>
      </c>
      <c r="I12" s="1673"/>
      <c r="J12" s="414"/>
      <c r="K12" s="33"/>
      <c r="L12" s="17"/>
      <c r="M12" s="30"/>
      <c r="N12" s="17"/>
      <c r="O12" s="29"/>
      <c r="P12" s="29"/>
      <c r="Q12" s="23"/>
    </row>
    <row r="13" spans="2:17" s="8" customFormat="1" ht="19.7" customHeight="1">
      <c r="B13" s="18"/>
      <c r="C13" s="18"/>
      <c r="D13" s="18"/>
      <c r="E13" s="26"/>
      <c r="F13" s="26"/>
      <c r="G13" s="20"/>
      <c r="H13" s="1941"/>
      <c r="I13" s="18"/>
      <c r="J13" s="26"/>
      <c r="K13" s="18"/>
      <c r="L13" s="17"/>
      <c r="M13" s="30"/>
      <c r="N13" s="17"/>
      <c r="O13" s="29"/>
      <c r="P13" s="29"/>
      <c r="Q13" s="23"/>
    </row>
  </sheetData>
  <autoFilter ref="B9:O9" xr:uid="{BF97E87D-F2E0-494D-92F9-646B05E38FBE}">
    <sortState xmlns:xlrd2="http://schemas.microsoft.com/office/spreadsheetml/2017/richdata2" ref="B10:O9">
      <sortCondition descending="1" ref="K9"/>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4B1F-BC25-4260-B5EA-0E64A338CCFC}">
  <dimension ref="A3:B7"/>
  <sheetViews>
    <sheetView view="pageBreakPreview" zoomScale="130" zoomScaleNormal="100" zoomScaleSheetLayoutView="130" workbookViewId="0">
      <selection activeCell="E16" sqref="E16"/>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3" spans="1:2">
      <c r="A3" s="73" t="s">
        <v>0</v>
      </c>
      <c r="B3" s="2" t="s">
        <v>6783</v>
      </c>
    </row>
    <row r="4" spans="1:2">
      <c r="A4" s="73" t="s">
        <v>3</v>
      </c>
      <c r="B4" s="13" t="s">
        <v>6148</v>
      </c>
    </row>
    <row r="5" spans="1:2">
      <c r="A5" s="73" t="s">
        <v>5</v>
      </c>
      <c r="B5" s="13">
        <v>197902</v>
      </c>
    </row>
    <row r="6" spans="1:2">
      <c r="A6" s="73" t="s">
        <v>6</v>
      </c>
      <c r="B6" s="16">
        <v>44837</v>
      </c>
    </row>
    <row r="7" spans="1:2">
      <c r="A7" s="73" t="s">
        <v>7</v>
      </c>
      <c r="B7" s="16">
        <v>44860</v>
      </c>
    </row>
  </sheetData>
  <phoneticPr fontId="3"/>
  <pageMargins left="0.7" right="0.7" top="0.75" bottom="0.75" header="0.3" footer="0.3"/>
  <pageSetup paperSize="9" scale="378" orientation="landscape"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F9F82-0508-44BE-AB55-0FF81E09A4EF}">
  <dimension ref="B2:Q78"/>
  <sheetViews>
    <sheetView zoomScale="85" zoomScaleNormal="85" workbookViewId="0">
      <pane xSplit="10" ySplit="9" topLeftCell="K10" activePane="bottomRight" state="frozen"/>
      <selection pane="topRight" activeCell="K1" sqref="K1"/>
      <selection pane="bottomLeft" activeCell="A9" sqref="A9"/>
      <selection pane="bottomRight" activeCell="G19" sqref="G19"/>
    </sheetView>
  </sheetViews>
  <sheetFormatPr defaultRowHeight="18.75"/>
  <cols>
    <col min="1" max="1" width="2.625" style="9" customWidth="1"/>
    <col min="2" max="2" width="18.75" style="8" bestFit="1" customWidth="1"/>
    <col min="3" max="3" width="14.375" style="9" bestFit="1" customWidth="1"/>
    <col min="4" max="4" width="13.125" style="9" bestFit="1" customWidth="1"/>
    <col min="5" max="5" width="51.125" style="9" bestFit="1" customWidth="1"/>
    <col min="6" max="6" width="6.25" style="9" customWidth="1"/>
    <col min="7" max="8" width="9.875" style="131" bestFit="1" customWidth="1"/>
    <col min="9" max="9" width="13.5" style="10" bestFit="1" customWidth="1"/>
    <col min="10" max="10" width="34.375" style="9" bestFit="1" customWidth="1"/>
    <col min="11" max="11" width="23.625" style="9" customWidth="1"/>
    <col min="12" max="12" width="11"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8.75" style="9" bestFit="1" customWidth="1"/>
    <col min="259" max="259" width="14.375" style="9" bestFit="1" customWidth="1"/>
    <col min="260" max="260" width="13.125" style="9" bestFit="1" customWidth="1"/>
    <col min="261" max="261" width="51.125" style="9" bestFit="1" customWidth="1"/>
    <col min="262" max="262" width="6.25" style="9" customWidth="1"/>
    <col min="263" max="264" width="9.875" style="9" bestFit="1" customWidth="1"/>
    <col min="265" max="265" width="13.5" style="9" bestFit="1" customWidth="1"/>
    <col min="266" max="266" width="34.375" style="9" bestFit="1" customWidth="1"/>
    <col min="267" max="267" width="23.625" style="9"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4.375" style="9" bestFit="1" customWidth="1"/>
    <col min="516" max="516" width="13.125" style="9" bestFit="1" customWidth="1"/>
    <col min="517" max="517" width="51.125" style="9" bestFit="1" customWidth="1"/>
    <col min="518" max="518" width="6.25" style="9" customWidth="1"/>
    <col min="519" max="520" width="9.875" style="9" bestFit="1" customWidth="1"/>
    <col min="521" max="521" width="13.5" style="9" bestFit="1" customWidth="1"/>
    <col min="522" max="522" width="34.375" style="9" bestFit="1" customWidth="1"/>
    <col min="523" max="523" width="23.625" style="9"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4.375" style="9" bestFit="1" customWidth="1"/>
    <col min="772" max="772" width="13.125" style="9" bestFit="1" customWidth="1"/>
    <col min="773" max="773" width="51.125" style="9" bestFit="1" customWidth="1"/>
    <col min="774" max="774" width="6.25" style="9" customWidth="1"/>
    <col min="775" max="776" width="9.875" style="9" bestFit="1" customWidth="1"/>
    <col min="777" max="777" width="13.5" style="9" bestFit="1" customWidth="1"/>
    <col min="778" max="778" width="34.375" style="9" bestFit="1" customWidth="1"/>
    <col min="779" max="779" width="23.625" style="9"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4.375" style="9" bestFit="1" customWidth="1"/>
    <col min="1028" max="1028" width="13.125" style="9" bestFit="1" customWidth="1"/>
    <col min="1029" max="1029" width="51.125" style="9" bestFit="1" customWidth="1"/>
    <col min="1030" max="1030" width="6.25" style="9" customWidth="1"/>
    <col min="1031" max="1032" width="9.875" style="9" bestFit="1" customWidth="1"/>
    <col min="1033" max="1033" width="13.5" style="9" bestFit="1" customWidth="1"/>
    <col min="1034" max="1034" width="34.375" style="9" bestFit="1" customWidth="1"/>
    <col min="1035" max="1035" width="23.625" style="9"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4.375" style="9" bestFit="1" customWidth="1"/>
    <col min="1284" max="1284" width="13.125" style="9" bestFit="1" customWidth="1"/>
    <col min="1285" max="1285" width="51.125" style="9" bestFit="1" customWidth="1"/>
    <col min="1286" max="1286" width="6.25" style="9" customWidth="1"/>
    <col min="1287" max="1288" width="9.875" style="9" bestFit="1" customWidth="1"/>
    <col min="1289" max="1289" width="13.5" style="9" bestFit="1" customWidth="1"/>
    <col min="1290" max="1290" width="34.375" style="9" bestFit="1" customWidth="1"/>
    <col min="1291" max="1291" width="23.625" style="9"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4.375" style="9" bestFit="1" customWidth="1"/>
    <col min="1540" max="1540" width="13.125" style="9" bestFit="1" customWidth="1"/>
    <col min="1541" max="1541" width="51.125" style="9" bestFit="1" customWidth="1"/>
    <col min="1542" max="1542" width="6.25" style="9" customWidth="1"/>
    <col min="1543" max="1544" width="9.875" style="9" bestFit="1" customWidth="1"/>
    <col min="1545" max="1545" width="13.5" style="9" bestFit="1" customWidth="1"/>
    <col min="1546" max="1546" width="34.375" style="9" bestFit="1" customWidth="1"/>
    <col min="1547" max="1547" width="23.625" style="9"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4.375" style="9" bestFit="1" customWidth="1"/>
    <col min="1796" max="1796" width="13.125" style="9" bestFit="1" customWidth="1"/>
    <col min="1797" max="1797" width="51.125" style="9" bestFit="1" customWidth="1"/>
    <col min="1798" max="1798" width="6.25" style="9" customWidth="1"/>
    <col min="1799" max="1800" width="9.875" style="9" bestFit="1" customWidth="1"/>
    <col min="1801" max="1801" width="13.5" style="9" bestFit="1" customWidth="1"/>
    <col min="1802" max="1802" width="34.375" style="9" bestFit="1" customWidth="1"/>
    <col min="1803" max="1803" width="23.625" style="9"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4.375" style="9" bestFit="1" customWidth="1"/>
    <col min="2052" max="2052" width="13.125" style="9" bestFit="1" customWidth="1"/>
    <col min="2053" max="2053" width="51.125" style="9" bestFit="1" customWidth="1"/>
    <col min="2054" max="2054" width="6.25" style="9" customWidth="1"/>
    <col min="2055" max="2056" width="9.875" style="9" bestFit="1" customWidth="1"/>
    <col min="2057" max="2057" width="13.5" style="9" bestFit="1" customWidth="1"/>
    <col min="2058" max="2058" width="34.375" style="9" bestFit="1" customWidth="1"/>
    <col min="2059" max="2059" width="23.625" style="9"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4.375" style="9" bestFit="1" customWidth="1"/>
    <col min="2308" max="2308" width="13.125" style="9" bestFit="1" customWidth="1"/>
    <col min="2309" max="2309" width="51.125" style="9" bestFit="1" customWidth="1"/>
    <col min="2310" max="2310" width="6.25" style="9" customWidth="1"/>
    <col min="2311" max="2312" width="9.875" style="9" bestFit="1" customWidth="1"/>
    <col min="2313" max="2313" width="13.5" style="9" bestFit="1" customWidth="1"/>
    <col min="2314" max="2314" width="34.375" style="9" bestFit="1" customWidth="1"/>
    <col min="2315" max="2315" width="23.625" style="9"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4.375" style="9" bestFit="1" customWidth="1"/>
    <col min="2564" max="2564" width="13.125" style="9" bestFit="1" customWidth="1"/>
    <col min="2565" max="2565" width="51.125" style="9" bestFit="1" customWidth="1"/>
    <col min="2566" max="2566" width="6.25" style="9" customWidth="1"/>
    <col min="2567" max="2568" width="9.875" style="9" bestFit="1" customWidth="1"/>
    <col min="2569" max="2569" width="13.5" style="9" bestFit="1" customWidth="1"/>
    <col min="2570" max="2570" width="34.375" style="9" bestFit="1" customWidth="1"/>
    <col min="2571" max="2571" width="23.625" style="9"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4.375" style="9" bestFit="1" customWidth="1"/>
    <col min="2820" max="2820" width="13.125" style="9" bestFit="1" customWidth="1"/>
    <col min="2821" max="2821" width="51.125" style="9" bestFit="1" customWidth="1"/>
    <col min="2822" max="2822" width="6.25" style="9" customWidth="1"/>
    <col min="2823" max="2824" width="9.875" style="9" bestFit="1" customWidth="1"/>
    <col min="2825" max="2825" width="13.5" style="9" bestFit="1" customWidth="1"/>
    <col min="2826" max="2826" width="34.375" style="9" bestFit="1" customWidth="1"/>
    <col min="2827" max="2827" width="23.625" style="9"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4.375" style="9" bestFit="1" customWidth="1"/>
    <col min="3076" max="3076" width="13.125" style="9" bestFit="1" customWidth="1"/>
    <col min="3077" max="3077" width="51.125" style="9" bestFit="1" customWidth="1"/>
    <col min="3078" max="3078" width="6.25" style="9" customWidth="1"/>
    <col min="3079" max="3080" width="9.875" style="9" bestFit="1" customWidth="1"/>
    <col min="3081" max="3081" width="13.5" style="9" bestFit="1" customWidth="1"/>
    <col min="3082" max="3082" width="34.375" style="9" bestFit="1" customWidth="1"/>
    <col min="3083" max="3083" width="23.625" style="9"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4.375" style="9" bestFit="1" customWidth="1"/>
    <col min="3332" max="3332" width="13.125" style="9" bestFit="1" customWidth="1"/>
    <col min="3333" max="3333" width="51.125" style="9" bestFit="1" customWidth="1"/>
    <col min="3334" max="3334" width="6.25" style="9" customWidth="1"/>
    <col min="3335" max="3336" width="9.875" style="9" bestFit="1" customWidth="1"/>
    <col min="3337" max="3337" width="13.5" style="9" bestFit="1" customWidth="1"/>
    <col min="3338" max="3338" width="34.375" style="9" bestFit="1" customWidth="1"/>
    <col min="3339" max="3339" width="23.625" style="9"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4.375" style="9" bestFit="1" customWidth="1"/>
    <col min="3588" max="3588" width="13.125" style="9" bestFit="1" customWidth="1"/>
    <col min="3589" max="3589" width="51.125" style="9" bestFit="1" customWidth="1"/>
    <col min="3590" max="3590" width="6.25" style="9" customWidth="1"/>
    <col min="3591" max="3592" width="9.875" style="9" bestFit="1" customWidth="1"/>
    <col min="3593" max="3593" width="13.5" style="9" bestFit="1" customWidth="1"/>
    <col min="3594" max="3594" width="34.375" style="9" bestFit="1" customWidth="1"/>
    <col min="3595" max="3595" width="23.625" style="9"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4.375" style="9" bestFit="1" customWidth="1"/>
    <col min="3844" max="3844" width="13.125" style="9" bestFit="1" customWidth="1"/>
    <col min="3845" max="3845" width="51.125" style="9" bestFit="1" customWidth="1"/>
    <col min="3846" max="3846" width="6.25" style="9" customWidth="1"/>
    <col min="3847" max="3848" width="9.875" style="9" bestFit="1" customWidth="1"/>
    <col min="3849" max="3849" width="13.5" style="9" bestFit="1" customWidth="1"/>
    <col min="3850" max="3850" width="34.375" style="9" bestFit="1" customWidth="1"/>
    <col min="3851" max="3851" width="23.625" style="9"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4.375" style="9" bestFit="1" customWidth="1"/>
    <col min="4100" max="4100" width="13.125" style="9" bestFit="1" customWidth="1"/>
    <col min="4101" max="4101" width="51.125" style="9" bestFit="1" customWidth="1"/>
    <col min="4102" max="4102" width="6.25" style="9" customWidth="1"/>
    <col min="4103" max="4104" width="9.875" style="9" bestFit="1" customWidth="1"/>
    <col min="4105" max="4105" width="13.5" style="9" bestFit="1" customWidth="1"/>
    <col min="4106" max="4106" width="34.375" style="9" bestFit="1" customWidth="1"/>
    <col min="4107" max="4107" width="23.625" style="9"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4.375" style="9" bestFit="1" customWidth="1"/>
    <col min="4356" max="4356" width="13.125" style="9" bestFit="1" customWidth="1"/>
    <col min="4357" max="4357" width="51.125" style="9" bestFit="1" customWidth="1"/>
    <col min="4358" max="4358" width="6.25" style="9" customWidth="1"/>
    <col min="4359" max="4360" width="9.875" style="9" bestFit="1" customWidth="1"/>
    <col min="4361" max="4361" width="13.5" style="9" bestFit="1" customWidth="1"/>
    <col min="4362" max="4362" width="34.375" style="9" bestFit="1" customWidth="1"/>
    <col min="4363" max="4363" width="23.625" style="9"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4.375" style="9" bestFit="1" customWidth="1"/>
    <col min="4612" max="4612" width="13.125" style="9" bestFit="1" customWidth="1"/>
    <col min="4613" max="4613" width="51.125" style="9" bestFit="1" customWidth="1"/>
    <col min="4614" max="4614" width="6.25" style="9" customWidth="1"/>
    <col min="4615" max="4616" width="9.875" style="9" bestFit="1" customWidth="1"/>
    <col min="4617" max="4617" width="13.5" style="9" bestFit="1" customWidth="1"/>
    <col min="4618" max="4618" width="34.375" style="9" bestFit="1" customWidth="1"/>
    <col min="4619" max="4619" width="23.625" style="9"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4.375" style="9" bestFit="1" customWidth="1"/>
    <col min="4868" max="4868" width="13.125" style="9" bestFit="1" customWidth="1"/>
    <col min="4869" max="4869" width="51.125" style="9" bestFit="1" customWidth="1"/>
    <col min="4870" max="4870" width="6.25" style="9" customWidth="1"/>
    <col min="4871" max="4872" width="9.875" style="9" bestFit="1" customWidth="1"/>
    <col min="4873" max="4873" width="13.5" style="9" bestFit="1" customWidth="1"/>
    <col min="4874" max="4874" width="34.375" style="9" bestFit="1" customWidth="1"/>
    <col min="4875" max="4875" width="23.625" style="9"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4.375" style="9" bestFit="1" customWidth="1"/>
    <col min="5124" max="5124" width="13.125" style="9" bestFit="1" customWidth="1"/>
    <col min="5125" max="5125" width="51.125" style="9" bestFit="1" customWidth="1"/>
    <col min="5126" max="5126" width="6.25" style="9" customWidth="1"/>
    <col min="5127" max="5128" width="9.875" style="9" bestFit="1" customWidth="1"/>
    <col min="5129" max="5129" width="13.5" style="9" bestFit="1" customWidth="1"/>
    <col min="5130" max="5130" width="34.375" style="9" bestFit="1" customWidth="1"/>
    <col min="5131" max="5131" width="23.625" style="9"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4.375" style="9" bestFit="1" customWidth="1"/>
    <col min="5380" max="5380" width="13.125" style="9" bestFit="1" customWidth="1"/>
    <col min="5381" max="5381" width="51.125" style="9" bestFit="1" customWidth="1"/>
    <col min="5382" max="5382" width="6.25" style="9" customWidth="1"/>
    <col min="5383" max="5384" width="9.875" style="9" bestFit="1" customWidth="1"/>
    <col min="5385" max="5385" width="13.5" style="9" bestFit="1" customWidth="1"/>
    <col min="5386" max="5386" width="34.375" style="9" bestFit="1" customWidth="1"/>
    <col min="5387" max="5387" width="23.625" style="9"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4.375" style="9" bestFit="1" customWidth="1"/>
    <col min="5636" max="5636" width="13.125" style="9" bestFit="1" customWidth="1"/>
    <col min="5637" max="5637" width="51.125" style="9" bestFit="1" customWidth="1"/>
    <col min="5638" max="5638" width="6.25" style="9" customWidth="1"/>
    <col min="5639" max="5640" width="9.875" style="9" bestFit="1" customWidth="1"/>
    <col min="5641" max="5641" width="13.5" style="9" bestFit="1" customWidth="1"/>
    <col min="5642" max="5642" width="34.375" style="9" bestFit="1" customWidth="1"/>
    <col min="5643" max="5643" width="23.625" style="9"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4.375" style="9" bestFit="1" customWidth="1"/>
    <col min="5892" max="5892" width="13.125" style="9" bestFit="1" customWidth="1"/>
    <col min="5893" max="5893" width="51.125" style="9" bestFit="1" customWidth="1"/>
    <col min="5894" max="5894" width="6.25" style="9" customWidth="1"/>
    <col min="5895" max="5896" width="9.875" style="9" bestFit="1" customWidth="1"/>
    <col min="5897" max="5897" width="13.5" style="9" bestFit="1" customWidth="1"/>
    <col min="5898" max="5898" width="34.375" style="9" bestFit="1" customWidth="1"/>
    <col min="5899" max="5899" width="23.625" style="9"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4.375" style="9" bestFit="1" customWidth="1"/>
    <col min="6148" max="6148" width="13.125" style="9" bestFit="1" customWidth="1"/>
    <col min="6149" max="6149" width="51.125" style="9" bestFit="1" customWidth="1"/>
    <col min="6150" max="6150" width="6.25" style="9" customWidth="1"/>
    <col min="6151" max="6152" width="9.875" style="9" bestFit="1" customWidth="1"/>
    <col min="6153" max="6153" width="13.5" style="9" bestFit="1" customWidth="1"/>
    <col min="6154" max="6154" width="34.375" style="9" bestFit="1" customWidth="1"/>
    <col min="6155" max="6155" width="23.625" style="9"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4.375" style="9" bestFit="1" customWidth="1"/>
    <col min="6404" max="6404" width="13.125" style="9" bestFit="1" customWidth="1"/>
    <col min="6405" max="6405" width="51.125" style="9" bestFit="1" customWidth="1"/>
    <col min="6406" max="6406" width="6.25" style="9" customWidth="1"/>
    <col min="6407" max="6408" width="9.875" style="9" bestFit="1" customWidth="1"/>
    <col min="6409" max="6409" width="13.5" style="9" bestFit="1" customWidth="1"/>
    <col min="6410" max="6410" width="34.375" style="9" bestFit="1" customWidth="1"/>
    <col min="6411" max="6411" width="23.625" style="9"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4.375" style="9" bestFit="1" customWidth="1"/>
    <col min="6660" max="6660" width="13.125" style="9" bestFit="1" customWidth="1"/>
    <col min="6661" max="6661" width="51.125" style="9" bestFit="1" customWidth="1"/>
    <col min="6662" max="6662" width="6.25" style="9" customWidth="1"/>
    <col min="6663" max="6664" width="9.875" style="9" bestFit="1" customWidth="1"/>
    <col min="6665" max="6665" width="13.5" style="9" bestFit="1" customWidth="1"/>
    <col min="6666" max="6666" width="34.375" style="9" bestFit="1" customWidth="1"/>
    <col min="6667" max="6667" width="23.625" style="9"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4.375" style="9" bestFit="1" customWidth="1"/>
    <col min="6916" max="6916" width="13.125" style="9" bestFit="1" customWidth="1"/>
    <col min="6917" max="6917" width="51.125" style="9" bestFit="1" customWidth="1"/>
    <col min="6918" max="6918" width="6.25" style="9" customWidth="1"/>
    <col min="6919" max="6920" width="9.875" style="9" bestFit="1" customWidth="1"/>
    <col min="6921" max="6921" width="13.5" style="9" bestFit="1" customWidth="1"/>
    <col min="6922" max="6922" width="34.375" style="9" bestFit="1" customWidth="1"/>
    <col min="6923" max="6923" width="23.625" style="9"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4.375" style="9" bestFit="1" customWidth="1"/>
    <col min="7172" max="7172" width="13.125" style="9" bestFit="1" customWidth="1"/>
    <col min="7173" max="7173" width="51.125" style="9" bestFit="1" customWidth="1"/>
    <col min="7174" max="7174" width="6.25" style="9" customWidth="1"/>
    <col min="7175" max="7176" width="9.875" style="9" bestFit="1" customWidth="1"/>
    <col min="7177" max="7177" width="13.5" style="9" bestFit="1" customWidth="1"/>
    <col min="7178" max="7178" width="34.375" style="9" bestFit="1" customWidth="1"/>
    <col min="7179" max="7179" width="23.625" style="9"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4.375" style="9" bestFit="1" customWidth="1"/>
    <col min="7428" max="7428" width="13.125" style="9" bestFit="1" customWidth="1"/>
    <col min="7429" max="7429" width="51.125" style="9" bestFit="1" customWidth="1"/>
    <col min="7430" max="7430" width="6.25" style="9" customWidth="1"/>
    <col min="7431" max="7432" width="9.875" style="9" bestFit="1" customWidth="1"/>
    <col min="7433" max="7433" width="13.5" style="9" bestFit="1" customWidth="1"/>
    <col min="7434" max="7434" width="34.375" style="9" bestFit="1" customWidth="1"/>
    <col min="7435" max="7435" width="23.625" style="9"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4.375" style="9" bestFit="1" customWidth="1"/>
    <col min="7684" max="7684" width="13.125" style="9" bestFit="1" customWidth="1"/>
    <col min="7685" max="7685" width="51.125" style="9" bestFit="1" customWidth="1"/>
    <col min="7686" max="7686" width="6.25" style="9" customWidth="1"/>
    <col min="7687" max="7688" width="9.875" style="9" bestFit="1" customWidth="1"/>
    <col min="7689" max="7689" width="13.5" style="9" bestFit="1" customWidth="1"/>
    <col min="7690" max="7690" width="34.375" style="9" bestFit="1" customWidth="1"/>
    <col min="7691" max="7691" width="23.625" style="9"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4.375" style="9" bestFit="1" customWidth="1"/>
    <col min="7940" max="7940" width="13.125" style="9" bestFit="1" customWidth="1"/>
    <col min="7941" max="7941" width="51.125" style="9" bestFit="1" customWidth="1"/>
    <col min="7942" max="7942" width="6.25" style="9" customWidth="1"/>
    <col min="7943" max="7944" width="9.875" style="9" bestFit="1" customWidth="1"/>
    <col min="7945" max="7945" width="13.5" style="9" bestFit="1" customWidth="1"/>
    <col min="7946" max="7946" width="34.375" style="9" bestFit="1" customWidth="1"/>
    <col min="7947" max="7947" width="23.625" style="9"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4.375" style="9" bestFit="1" customWidth="1"/>
    <col min="8196" max="8196" width="13.125" style="9" bestFit="1" customWidth="1"/>
    <col min="8197" max="8197" width="51.125" style="9" bestFit="1" customWidth="1"/>
    <col min="8198" max="8198" width="6.25" style="9" customWidth="1"/>
    <col min="8199" max="8200" width="9.875" style="9" bestFit="1" customWidth="1"/>
    <col min="8201" max="8201" width="13.5" style="9" bestFit="1" customWidth="1"/>
    <col min="8202" max="8202" width="34.375" style="9" bestFit="1" customWidth="1"/>
    <col min="8203" max="8203" width="23.625" style="9"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4.375" style="9" bestFit="1" customWidth="1"/>
    <col min="8452" max="8452" width="13.125" style="9" bestFit="1" customWidth="1"/>
    <col min="8453" max="8453" width="51.125" style="9" bestFit="1" customWidth="1"/>
    <col min="8454" max="8454" width="6.25" style="9" customWidth="1"/>
    <col min="8455" max="8456" width="9.875" style="9" bestFit="1" customWidth="1"/>
    <col min="8457" max="8457" width="13.5" style="9" bestFit="1" customWidth="1"/>
    <col min="8458" max="8458" width="34.375" style="9" bestFit="1" customWidth="1"/>
    <col min="8459" max="8459" width="23.625" style="9"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4.375" style="9" bestFit="1" customWidth="1"/>
    <col min="8708" max="8708" width="13.125" style="9" bestFit="1" customWidth="1"/>
    <col min="8709" max="8709" width="51.125" style="9" bestFit="1" customWidth="1"/>
    <col min="8710" max="8710" width="6.25" style="9" customWidth="1"/>
    <col min="8711" max="8712" width="9.875" style="9" bestFit="1" customWidth="1"/>
    <col min="8713" max="8713" width="13.5" style="9" bestFit="1" customWidth="1"/>
    <col min="8714" max="8714" width="34.375" style="9" bestFit="1" customWidth="1"/>
    <col min="8715" max="8715" width="23.625" style="9"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4.375" style="9" bestFit="1" customWidth="1"/>
    <col min="8964" max="8964" width="13.125" style="9" bestFit="1" customWidth="1"/>
    <col min="8965" max="8965" width="51.125" style="9" bestFit="1" customWidth="1"/>
    <col min="8966" max="8966" width="6.25" style="9" customWidth="1"/>
    <col min="8967" max="8968" width="9.875" style="9" bestFit="1" customWidth="1"/>
    <col min="8969" max="8969" width="13.5" style="9" bestFit="1" customWidth="1"/>
    <col min="8970" max="8970" width="34.375" style="9" bestFit="1" customWidth="1"/>
    <col min="8971" max="8971" width="23.625" style="9"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4.375" style="9" bestFit="1" customWidth="1"/>
    <col min="9220" max="9220" width="13.125" style="9" bestFit="1" customWidth="1"/>
    <col min="9221" max="9221" width="51.125" style="9" bestFit="1" customWidth="1"/>
    <col min="9222" max="9222" width="6.25" style="9" customWidth="1"/>
    <col min="9223" max="9224" width="9.875" style="9" bestFit="1" customWidth="1"/>
    <col min="9225" max="9225" width="13.5" style="9" bestFit="1" customWidth="1"/>
    <col min="9226" max="9226" width="34.375" style="9" bestFit="1" customWidth="1"/>
    <col min="9227" max="9227" width="23.625" style="9"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4.375" style="9" bestFit="1" customWidth="1"/>
    <col min="9476" max="9476" width="13.125" style="9" bestFit="1" customWidth="1"/>
    <col min="9477" max="9477" width="51.125" style="9" bestFit="1" customWidth="1"/>
    <col min="9478" max="9478" width="6.25" style="9" customWidth="1"/>
    <col min="9479" max="9480" width="9.875" style="9" bestFit="1" customWidth="1"/>
    <col min="9481" max="9481" width="13.5" style="9" bestFit="1" customWidth="1"/>
    <col min="9482" max="9482" width="34.375" style="9" bestFit="1" customWidth="1"/>
    <col min="9483" max="9483" width="23.625" style="9"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4.375" style="9" bestFit="1" customWidth="1"/>
    <col min="9732" max="9732" width="13.125" style="9" bestFit="1" customWidth="1"/>
    <col min="9733" max="9733" width="51.125" style="9" bestFit="1" customWidth="1"/>
    <col min="9734" max="9734" width="6.25" style="9" customWidth="1"/>
    <col min="9735" max="9736" width="9.875" style="9" bestFit="1" customWidth="1"/>
    <col min="9737" max="9737" width="13.5" style="9" bestFit="1" customWidth="1"/>
    <col min="9738" max="9738" width="34.375" style="9" bestFit="1" customWidth="1"/>
    <col min="9739" max="9739" width="23.625" style="9"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4.375" style="9" bestFit="1" customWidth="1"/>
    <col min="9988" max="9988" width="13.125" style="9" bestFit="1" customWidth="1"/>
    <col min="9989" max="9989" width="51.125" style="9" bestFit="1" customWidth="1"/>
    <col min="9990" max="9990" width="6.25" style="9" customWidth="1"/>
    <col min="9991" max="9992" width="9.875" style="9" bestFit="1" customWidth="1"/>
    <col min="9993" max="9993" width="13.5" style="9" bestFit="1" customWidth="1"/>
    <col min="9994" max="9994" width="34.375" style="9" bestFit="1" customWidth="1"/>
    <col min="9995" max="9995" width="23.625" style="9"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4.375" style="9" bestFit="1" customWidth="1"/>
    <col min="10244" max="10244" width="13.125" style="9" bestFit="1" customWidth="1"/>
    <col min="10245" max="10245" width="51.125" style="9" bestFit="1" customWidth="1"/>
    <col min="10246" max="10246" width="6.25" style="9" customWidth="1"/>
    <col min="10247" max="10248" width="9.875" style="9" bestFit="1" customWidth="1"/>
    <col min="10249" max="10249" width="13.5" style="9" bestFit="1" customWidth="1"/>
    <col min="10250" max="10250" width="34.375" style="9" bestFit="1" customWidth="1"/>
    <col min="10251" max="10251" width="23.625" style="9"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4.375" style="9" bestFit="1" customWidth="1"/>
    <col min="10500" max="10500" width="13.125" style="9" bestFit="1" customWidth="1"/>
    <col min="10501" max="10501" width="51.125" style="9" bestFit="1" customWidth="1"/>
    <col min="10502" max="10502" width="6.25" style="9" customWidth="1"/>
    <col min="10503" max="10504" width="9.875" style="9" bestFit="1" customWidth="1"/>
    <col min="10505" max="10505" width="13.5" style="9" bestFit="1" customWidth="1"/>
    <col min="10506" max="10506" width="34.375" style="9" bestFit="1" customWidth="1"/>
    <col min="10507" max="10507" width="23.625" style="9"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4.375" style="9" bestFit="1" customWidth="1"/>
    <col min="10756" max="10756" width="13.125" style="9" bestFit="1" customWidth="1"/>
    <col min="10757" max="10757" width="51.125" style="9" bestFit="1" customWidth="1"/>
    <col min="10758" max="10758" width="6.25" style="9" customWidth="1"/>
    <col min="10759" max="10760" width="9.875" style="9" bestFit="1" customWidth="1"/>
    <col min="10761" max="10761" width="13.5" style="9" bestFit="1" customWidth="1"/>
    <col min="10762" max="10762" width="34.375" style="9" bestFit="1" customWidth="1"/>
    <col min="10763" max="10763" width="23.625" style="9"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4.375" style="9" bestFit="1" customWidth="1"/>
    <col min="11012" max="11012" width="13.125" style="9" bestFit="1" customWidth="1"/>
    <col min="11013" max="11013" width="51.125" style="9" bestFit="1" customWidth="1"/>
    <col min="11014" max="11014" width="6.25" style="9" customWidth="1"/>
    <col min="11015" max="11016" width="9.875" style="9" bestFit="1" customWidth="1"/>
    <col min="11017" max="11017" width="13.5" style="9" bestFit="1" customWidth="1"/>
    <col min="11018" max="11018" width="34.375" style="9" bestFit="1" customWidth="1"/>
    <col min="11019" max="11019" width="23.625" style="9"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4.375" style="9" bestFit="1" customWidth="1"/>
    <col min="11268" max="11268" width="13.125" style="9" bestFit="1" customWidth="1"/>
    <col min="11269" max="11269" width="51.125" style="9" bestFit="1" customWidth="1"/>
    <col min="11270" max="11270" width="6.25" style="9" customWidth="1"/>
    <col min="11271" max="11272" width="9.875" style="9" bestFit="1" customWidth="1"/>
    <col min="11273" max="11273" width="13.5" style="9" bestFit="1" customWidth="1"/>
    <col min="11274" max="11274" width="34.375" style="9" bestFit="1" customWidth="1"/>
    <col min="11275" max="11275" width="23.625" style="9"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4.375" style="9" bestFit="1" customWidth="1"/>
    <col min="11524" max="11524" width="13.125" style="9" bestFit="1" customWidth="1"/>
    <col min="11525" max="11525" width="51.125" style="9" bestFit="1" customWidth="1"/>
    <col min="11526" max="11526" width="6.25" style="9" customWidth="1"/>
    <col min="11527" max="11528" width="9.875" style="9" bestFit="1" customWidth="1"/>
    <col min="11529" max="11529" width="13.5" style="9" bestFit="1" customWidth="1"/>
    <col min="11530" max="11530" width="34.375" style="9" bestFit="1" customWidth="1"/>
    <col min="11531" max="11531" width="23.625" style="9"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4.375" style="9" bestFit="1" customWidth="1"/>
    <col min="11780" max="11780" width="13.125" style="9" bestFit="1" customWidth="1"/>
    <col min="11781" max="11781" width="51.125" style="9" bestFit="1" customWidth="1"/>
    <col min="11782" max="11782" width="6.25" style="9" customWidth="1"/>
    <col min="11783" max="11784" width="9.875" style="9" bestFit="1" customWidth="1"/>
    <col min="11785" max="11785" width="13.5" style="9" bestFit="1" customWidth="1"/>
    <col min="11786" max="11786" width="34.375" style="9" bestFit="1" customWidth="1"/>
    <col min="11787" max="11787" width="23.625" style="9"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4.375" style="9" bestFit="1" customWidth="1"/>
    <col min="12036" max="12036" width="13.125" style="9" bestFit="1" customWidth="1"/>
    <col min="12037" max="12037" width="51.125" style="9" bestFit="1" customWidth="1"/>
    <col min="12038" max="12038" width="6.25" style="9" customWidth="1"/>
    <col min="12039" max="12040" width="9.875" style="9" bestFit="1" customWidth="1"/>
    <col min="12041" max="12041" width="13.5" style="9" bestFit="1" customWidth="1"/>
    <col min="12042" max="12042" width="34.375" style="9" bestFit="1" customWidth="1"/>
    <col min="12043" max="12043" width="23.625" style="9"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4.375" style="9" bestFit="1" customWidth="1"/>
    <col min="12292" max="12292" width="13.125" style="9" bestFit="1" customWidth="1"/>
    <col min="12293" max="12293" width="51.125" style="9" bestFit="1" customWidth="1"/>
    <col min="12294" max="12294" width="6.25" style="9" customWidth="1"/>
    <col min="12295" max="12296" width="9.875" style="9" bestFit="1" customWidth="1"/>
    <col min="12297" max="12297" width="13.5" style="9" bestFit="1" customWidth="1"/>
    <col min="12298" max="12298" width="34.375" style="9" bestFit="1" customWidth="1"/>
    <col min="12299" max="12299" width="23.625" style="9"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4.375" style="9" bestFit="1" customWidth="1"/>
    <col min="12548" max="12548" width="13.125" style="9" bestFit="1" customWidth="1"/>
    <col min="12549" max="12549" width="51.125" style="9" bestFit="1" customWidth="1"/>
    <col min="12550" max="12550" width="6.25" style="9" customWidth="1"/>
    <col min="12551" max="12552" width="9.875" style="9" bestFit="1" customWidth="1"/>
    <col min="12553" max="12553" width="13.5" style="9" bestFit="1" customWidth="1"/>
    <col min="12554" max="12554" width="34.375" style="9" bestFit="1" customWidth="1"/>
    <col min="12555" max="12555" width="23.625" style="9"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4.375" style="9" bestFit="1" customWidth="1"/>
    <col min="12804" max="12804" width="13.125" style="9" bestFit="1" customWidth="1"/>
    <col min="12805" max="12805" width="51.125" style="9" bestFit="1" customWidth="1"/>
    <col min="12806" max="12806" width="6.25" style="9" customWidth="1"/>
    <col min="12807" max="12808" width="9.875" style="9" bestFit="1" customWidth="1"/>
    <col min="12809" max="12809" width="13.5" style="9" bestFit="1" customWidth="1"/>
    <col min="12810" max="12810" width="34.375" style="9" bestFit="1" customWidth="1"/>
    <col min="12811" max="12811" width="23.625" style="9"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4.375" style="9" bestFit="1" customWidth="1"/>
    <col min="13060" max="13060" width="13.125" style="9" bestFit="1" customWidth="1"/>
    <col min="13061" max="13061" width="51.125" style="9" bestFit="1" customWidth="1"/>
    <col min="13062" max="13062" width="6.25" style="9" customWidth="1"/>
    <col min="13063" max="13064" width="9.875" style="9" bestFit="1" customWidth="1"/>
    <col min="13065" max="13065" width="13.5" style="9" bestFit="1" customWidth="1"/>
    <col min="13066" max="13066" width="34.375" style="9" bestFit="1" customWidth="1"/>
    <col min="13067" max="13067" width="23.625" style="9"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4.375" style="9" bestFit="1" customWidth="1"/>
    <col min="13316" max="13316" width="13.125" style="9" bestFit="1" customWidth="1"/>
    <col min="13317" max="13317" width="51.125" style="9" bestFit="1" customWidth="1"/>
    <col min="13318" max="13318" width="6.25" style="9" customWidth="1"/>
    <col min="13319" max="13320" width="9.875" style="9" bestFit="1" customWidth="1"/>
    <col min="13321" max="13321" width="13.5" style="9" bestFit="1" customWidth="1"/>
    <col min="13322" max="13322" width="34.375" style="9" bestFit="1" customWidth="1"/>
    <col min="13323" max="13323" width="23.625" style="9"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4.375" style="9" bestFit="1" customWidth="1"/>
    <col min="13572" max="13572" width="13.125" style="9" bestFit="1" customWidth="1"/>
    <col min="13573" max="13573" width="51.125" style="9" bestFit="1" customWidth="1"/>
    <col min="13574" max="13574" width="6.25" style="9" customWidth="1"/>
    <col min="13575" max="13576" width="9.875" style="9" bestFit="1" customWidth="1"/>
    <col min="13577" max="13577" width="13.5" style="9" bestFit="1" customWidth="1"/>
    <col min="13578" max="13578" width="34.375" style="9" bestFit="1" customWidth="1"/>
    <col min="13579" max="13579" width="23.625" style="9"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4.375" style="9" bestFit="1" customWidth="1"/>
    <col min="13828" max="13828" width="13.125" style="9" bestFit="1" customWidth="1"/>
    <col min="13829" max="13829" width="51.125" style="9" bestFit="1" customWidth="1"/>
    <col min="13830" max="13830" width="6.25" style="9" customWidth="1"/>
    <col min="13831" max="13832" width="9.875" style="9" bestFit="1" customWidth="1"/>
    <col min="13833" max="13833" width="13.5" style="9" bestFit="1" customWidth="1"/>
    <col min="13834" max="13834" width="34.375" style="9" bestFit="1" customWidth="1"/>
    <col min="13835" max="13835" width="23.625" style="9"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4.375" style="9" bestFit="1" customWidth="1"/>
    <col min="14084" max="14084" width="13.125" style="9" bestFit="1" customWidth="1"/>
    <col min="14085" max="14085" width="51.125" style="9" bestFit="1" customWidth="1"/>
    <col min="14086" max="14086" width="6.25" style="9" customWidth="1"/>
    <col min="14087" max="14088" width="9.875" style="9" bestFit="1" customWidth="1"/>
    <col min="14089" max="14089" width="13.5" style="9" bestFit="1" customWidth="1"/>
    <col min="14090" max="14090" width="34.375" style="9" bestFit="1" customWidth="1"/>
    <col min="14091" max="14091" width="23.625" style="9"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4.375" style="9" bestFit="1" customWidth="1"/>
    <col min="14340" max="14340" width="13.125" style="9" bestFit="1" customWidth="1"/>
    <col min="14341" max="14341" width="51.125" style="9" bestFit="1" customWidth="1"/>
    <col min="14342" max="14342" width="6.25" style="9" customWidth="1"/>
    <col min="14343" max="14344" width="9.875" style="9" bestFit="1" customWidth="1"/>
    <col min="14345" max="14345" width="13.5" style="9" bestFit="1" customWidth="1"/>
    <col min="14346" max="14346" width="34.375" style="9" bestFit="1" customWidth="1"/>
    <col min="14347" max="14347" width="23.625" style="9"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4.375" style="9" bestFit="1" customWidth="1"/>
    <col min="14596" max="14596" width="13.125" style="9" bestFit="1" customWidth="1"/>
    <col min="14597" max="14597" width="51.125" style="9" bestFit="1" customWidth="1"/>
    <col min="14598" max="14598" width="6.25" style="9" customWidth="1"/>
    <col min="14599" max="14600" width="9.875" style="9" bestFit="1" customWidth="1"/>
    <col min="14601" max="14601" width="13.5" style="9" bestFit="1" customWidth="1"/>
    <col min="14602" max="14602" width="34.375" style="9" bestFit="1" customWidth="1"/>
    <col min="14603" max="14603" width="23.625" style="9"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4.375" style="9" bestFit="1" customWidth="1"/>
    <col min="14852" max="14852" width="13.125" style="9" bestFit="1" customWidth="1"/>
    <col min="14853" max="14853" width="51.125" style="9" bestFit="1" customWidth="1"/>
    <col min="14854" max="14854" width="6.25" style="9" customWidth="1"/>
    <col min="14855" max="14856" width="9.875" style="9" bestFit="1" customWidth="1"/>
    <col min="14857" max="14857" width="13.5" style="9" bestFit="1" customWidth="1"/>
    <col min="14858" max="14858" width="34.375" style="9" bestFit="1" customWidth="1"/>
    <col min="14859" max="14859" width="23.625" style="9"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4.375" style="9" bestFit="1" customWidth="1"/>
    <col min="15108" max="15108" width="13.125" style="9" bestFit="1" customWidth="1"/>
    <col min="15109" max="15109" width="51.125" style="9" bestFit="1" customWidth="1"/>
    <col min="15110" max="15110" width="6.25" style="9" customWidth="1"/>
    <col min="15111" max="15112" width="9.875" style="9" bestFit="1" customWidth="1"/>
    <col min="15113" max="15113" width="13.5" style="9" bestFit="1" customWidth="1"/>
    <col min="15114" max="15114" width="34.375" style="9" bestFit="1" customWidth="1"/>
    <col min="15115" max="15115" width="23.625" style="9"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4.375" style="9" bestFit="1" customWidth="1"/>
    <col min="15364" max="15364" width="13.125" style="9" bestFit="1" customWidth="1"/>
    <col min="15365" max="15365" width="51.125" style="9" bestFit="1" customWidth="1"/>
    <col min="15366" max="15366" width="6.25" style="9" customWidth="1"/>
    <col min="15367" max="15368" width="9.875" style="9" bestFit="1" customWidth="1"/>
    <col min="15369" max="15369" width="13.5" style="9" bestFit="1" customWidth="1"/>
    <col min="15370" max="15370" width="34.375" style="9" bestFit="1" customWidth="1"/>
    <col min="15371" max="15371" width="23.625" style="9"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4.375" style="9" bestFit="1" customWidth="1"/>
    <col min="15620" max="15620" width="13.125" style="9" bestFit="1" customWidth="1"/>
    <col min="15621" max="15621" width="51.125" style="9" bestFit="1" customWidth="1"/>
    <col min="15622" max="15622" width="6.25" style="9" customWidth="1"/>
    <col min="15623" max="15624" width="9.875" style="9" bestFit="1" customWidth="1"/>
    <col min="15625" max="15625" width="13.5" style="9" bestFit="1" customWidth="1"/>
    <col min="15626" max="15626" width="34.375" style="9" bestFit="1" customWidth="1"/>
    <col min="15627" max="15627" width="23.625" style="9"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4.375" style="9" bestFit="1" customWidth="1"/>
    <col min="15876" max="15876" width="13.125" style="9" bestFit="1" customWidth="1"/>
    <col min="15877" max="15877" width="51.125" style="9" bestFit="1" customWidth="1"/>
    <col min="15878" max="15878" width="6.25" style="9" customWidth="1"/>
    <col min="15879" max="15880" width="9.875" style="9" bestFit="1" customWidth="1"/>
    <col min="15881" max="15881" width="13.5" style="9" bestFit="1" customWidth="1"/>
    <col min="15882" max="15882" width="34.375" style="9" bestFit="1" customWidth="1"/>
    <col min="15883" max="15883" width="23.625" style="9"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4.375" style="9" bestFit="1" customWidth="1"/>
    <col min="16132" max="16132" width="13.125" style="9" bestFit="1" customWidth="1"/>
    <col min="16133" max="16133" width="51.125" style="9" bestFit="1" customWidth="1"/>
    <col min="16134" max="16134" width="6.25" style="9" customWidth="1"/>
    <col min="16135" max="16136" width="9.875" style="9" bestFit="1" customWidth="1"/>
    <col min="16137" max="16137" width="13.5" style="9" bestFit="1" customWidth="1"/>
    <col min="16138" max="16138" width="34.375" style="9" bestFit="1" customWidth="1"/>
    <col min="16139" max="16139" width="23.625" style="9"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6795</v>
      </c>
      <c r="G2" s="4" t="s">
        <v>2</v>
      </c>
      <c r="H2" s="5"/>
      <c r="I2" s="6"/>
      <c r="J2" s="7">
        <f>SUM(H:H)</f>
        <v>1782243</v>
      </c>
    </row>
    <row r="3" spans="2:17" ht="20.100000000000001" customHeight="1">
      <c r="B3" s="1" t="s">
        <v>3</v>
      </c>
      <c r="C3" s="1"/>
      <c r="D3" s="1"/>
      <c r="E3" s="13" t="s">
        <v>6575</v>
      </c>
    </row>
    <row r="4" spans="2:17" ht="20.100000000000001" customHeight="1">
      <c r="B4" s="1" t="s">
        <v>5</v>
      </c>
      <c r="C4" s="1"/>
      <c r="D4" s="1"/>
      <c r="E4" s="13">
        <v>204032</v>
      </c>
      <c r="J4" s="83"/>
    </row>
    <row r="5" spans="2:17" ht="20.100000000000001" customHeight="1">
      <c r="B5" s="1" t="s">
        <v>6</v>
      </c>
      <c r="C5" s="1"/>
      <c r="D5" s="1"/>
      <c r="E5" s="16"/>
      <c r="J5" s="83"/>
    </row>
    <row r="6" spans="2:17" ht="20.100000000000001" customHeight="1">
      <c r="B6" s="1" t="s">
        <v>7</v>
      </c>
      <c r="C6" s="1"/>
      <c r="D6" s="1"/>
      <c r="E6" s="16">
        <v>45128</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177" t="s">
        <v>14</v>
      </c>
      <c r="I9" s="18" t="s">
        <v>15</v>
      </c>
      <c r="J9" s="18" t="s">
        <v>16</v>
      </c>
      <c r="K9" s="18" t="s">
        <v>17</v>
      </c>
      <c r="L9" s="18" t="s">
        <v>18</v>
      </c>
      <c r="M9" s="30" t="s">
        <v>19</v>
      </c>
      <c r="N9" s="17" t="s">
        <v>20</v>
      </c>
      <c r="O9" s="18" t="s">
        <v>21</v>
      </c>
      <c r="P9" s="30" t="s">
        <v>22</v>
      </c>
      <c r="Q9" s="23" t="s">
        <v>23</v>
      </c>
    </row>
    <row r="10" spans="2:17" s="8" customFormat="1" ht="19.7" customHeight="1">
      <c r="B10" s="17">
        <v>1</v>
      </c>
      <c r="C10" s="33" t="s">
        <v>24</v>
      </c>
      <c r="D10" s="33" t="s">
        <v>24</v>
      </c>
      <c r="E10" s="24" t="s">
        <v>6796</v>
      </c>
      <c r="F10" s="26">
        <v>1</v>
      </c>
      <c r="G10" s="118">
        <v>905000</v>
      </c>
      <c r="H10" s="20">
        <f t="shared" ref="H10:H73" si="0">F10*G10</f>
        <v>905000</v>
      </c>
      <c r="I10" s="18"/>
      <c r="J10" s="24"/>
      <c r="K10" s="25"/>
      <c r="L10" s="18"/>
      <c r="M10" s="30">
        <v>44981</v>
      </c>
      <c r="N10" s="17"/>
      <c r="O10" s="29">
        <v>45112</v>
      </c>
      <c r="P10" s="30">
        <v>45056</v>
      </c>
      <c r="Q10" s="23">
        <v>45056</v>
      </c>
    </row>
    <row r="11" spans="2:17" s="8" customFormat="1" ht="19.7" customHeight="1">
      <c r="B11" s="17"/>
      <c r="C11" s="33" t="s">
        <v>24</v>
      </c>
      <c r="D11" s="33" t="s">
        <v>24</v>
      </c>
      <c r="E11" s="24" t="s">
        <v>4680</v>
      </c>
      <c r="F11" s="26">
        <v>1</v>
      </c>
      <c r="G11" s="118">
        <v>12000</v>
      </c>
      <c r="H11" s="20">
        <f t="shared" si="0"/>
        <v>12000</v>
      </c>
      <c r="I11" s="18"/>
      <c r="J11" s="24"/>
      <c r="K11" s="25"/>
      <c r="L11" s="18"/>
      <c r="M11" s="30">
        <v>44981</v>
      </c>
      <c r="N11" s="17"/>
      <c r="O11" s="29">
        <v>45112</v>
      </c>
      <c r="P11" s="30">
        <v>45056</v>
      </c>
      <c r="Q11" s="23"/>
    </row>
    <row r="12" spans="2:17" s="8" customFormat="1" ht="19.7" customHeight="1">
      <c r="B12" s="17">
        <v>2</v>
      </c>
      <c r="C12" s="33" t="s">
        <v>24</v>
      </c>
      <c r="D12" s="33" t="s">
        <v>24</v>
      </c>
      <c r="E12" s="24" t="s">
        <v>6152</v>
      </c>
      <c r="F12" s="26">
        <v>1</v>
      </c>
      <c r="G12" s="118">
        <v>25000</v>
      </c>
      <c r="H12" s="20">
        <f t="shared" si="0"/>
        <v>25000</v>
      </c>
      <c r="I12" s="18"/>
      <c r="J12" s="24"/>
      <c r="K12" s="25"/>
      <c r="L12" s="18"/>
      <c r="M12" s="30">
        <v>44981</v>
      </c>
      <c r="N12" s="17"/>
      <c r="O12" s="29">
        <v>45112</v>
      </c>
      <c r="P12" s="30">
        <v>45056</v>
      </c>
      <c r="Q12" s="23">
        <v>45056</v>
      </c>
    </row>
    <row r="13" spans="2:17" s="8" customFormat="1" ht="19.7" customHeight="1">
      <c r="B13" s="17">
        <v>3</v>
      </c>
      <c r="C13" s="33" t="s">
        <v>24</v>
      </c>
      <c r="D13" s="33" t="s">
        <v>24</v>
      </c>
      <c r="E13" s="24" t="s">
        <v>6797</v>
      </c>
      <c r="F13" s="26">
        <v>1</v>
      </c>
      <c r="G13" s="118">
        <v>18000</v>
      </c>
      <c r="H13" s="20">
        <f t="shared" si="0"/>
        <v>18000</v>
      </c>
      <c r="I13" s="18"/>
      <c r="J13" s="24"/>
      <c r="K13" s="25"/>
      <c r="L13" s="18"/>
      <c r="M13" s="30">
        <v>44981</v>
      </c>
      <c r="N13" s="17"/>
      <c r="O13" s="29">
        <v>45112</v>
      </c>
      <c r="P13" s="30">
        <v>45056</v>
      </c>
      <c r="Q13" s="23">
        <v>45056</v>
      </c>
    </row>
    <row r="14" spans="2:17" s="8" customFormat="1" ht="19.7" customHeight="1">
      <c r="B14" s="17">
        <v>4</v>
      </c>
      <c r="C14" s="33" t="s">
        <v>24</v>
      </c>
      <c r="D14" s="33" t="s">
        <v>24</v>
      </c>
      <c r="E14" s="24" t="s">
        <v>6798</v>
      </c>
      <c r="F14" s="26">
        <v>1</v>
      </c>
      <c r="G14" s="118">
        <v>18000</v>
      </c>
      <c r="H14" s="20">
        <f t="shared" si="0"/>
        <v>18000</v>
      </c>
      <c r="I14" s="18"/>
      <c r="J14" s="24"/>
      <c r="K14" s="25"/>
      <c r="L14" s="18"/>
      <c r="M14" s="30">
        <v>44981</v>
      </c>
      <c r="N14" s="17"/>
      <c r="O14" s="29">
        <v>45112</v>
      </c>
      <c r="P14" s="30">
        <v>45056</v>
      </c>
      <c r="Q14" s="23">
        <v>45056</v>
      </c>
    </row>
    <row r="15" spans="2:17" s="8" customFormat="1" ht="19.7" customHeight="1">
      <c r="B15" s="17">
        <v>5</v>
      </c>
      <c r="C15" s="33" t="s">
        <v>24</v>
      </c>
      <c r="D15" s="33" t="s">
        <v>24</v>
      </c>
      <c r="E15" s="24" t="s">
        <v>1390</v>
      </c>
      <c r="F15" s="26">
        <v>1</v>
      </c>
      <c r="G15" s="118">
        <v>18000</v>
      </c>
      <c r="H15" s="20">
        <f t="shared" si="0"/>
        <v>18000</v>
      </c>
      <c r="I15" s="18"/>
      <c r="J15" s="24"/>
      <c r="K15" s="25"/>
      <c r="L15" s="18"/>
      <c r="M15" s="30">
        <v>44981</v>
      </c>
      <c r="N15" s="17"/>
      <c r="O15" s="29">
        <v>45112</v>
      </c>
      <c r="P15" s="30">
        <v>45056</v>
      </c>
      <c r="Q15" s="23">
        <v>45056</v>
      </c>
    </row>
    <row r="16" spans="2:17" s="8" customFormat="1" ht="19.7" customHeight="1">
      <c r="B16" s="17">
        <v>6</v>
      </c>
      <c r="C16" s="33" t="s">
        <v>24</v>
      </c>
      <c r="D16" s="33" t="s">
        <v>24</v>
      </c>
      <c r="E16" s="24" t="s">
        <v>6799</v>
      </c>
      <c r="F16" s="26">
        <v>1</v>
      </c>
      <c r="G16" s="118">
        <v>62000</v>
      </c>
      <c r="H16" s="20">
        <f t="shared" si="0"/>
        <v>62000</v>
      </c>
      <c r="I16" s="18"/>
      <c r="J16" s="24"/>
      <c r="K16" s="25"/>
      <c r="L16" s="18"/>
      <c r="M16" s="30">
        <v>44981</v>
      </c>
      <c r="N16" s="17"/>
      <c r="O16" s="29">
        <v>45112</v>
      </c>
      <c r="P16" s="30">
        <v>45056</v>
      </c>
      <c r="Q16" s="23">
        <v>45056</v>
      </c>
    </row>
    <row r="17" spans="2:17" s="8" customFormat="1" ht="19.7" customHeight="1">
      <c r="B17" s="17">
        <v>7</v>
      </c>
      <c r="C17" s="33" t="s">
        <v>24</v>
      </c>
      <c r="D17" s="33" t="s">
        <v>24</v>
      </c>
      <c r="E17" s="24" t="s">
        <v>27</v>
      </c>
      <c r="F17" s="26">
        <v>1</v>
      </c>
      <c r="G17" s="118">
        <v>48130</v>
      </c>
      <c r="H17" s="20">
        <f t="shared" si="0"/>
        <v>48130</v>
      </c>
      <c r="I17" s="18"/>
      <c r="J17" s="24" t="s">
        <v>6500</v>
      </c>
      <c r="K17" s="18" t="s">
        <v>28</v>
      </c>
      <c r="L17" s="18"/>
      <c r="M17" s="30"/>
      <c r="N17" s="17"/>
      <c r="O17" s="18"/>
      <c r="P17" s="30"/>
      <c r="Q17" s="23"/>
    </row>
    <row r="18" spans="2:17" s="8" customFormat="1" ht="19.7" customHeight="1">
      <c r="B18" s="1942">
        <v>8</v>
      </c>
      <c r="C18" s="33" t="s">
        <v>24</v>
      </c>
      <c r="D18" s="33" t="s">
        <v>24</v>
      </c>
      <c r="E18" s="24" t="s">
        <v>6800</v>
      </c>
      <c r="F18" s="26">
        <v>1</v>
      </c>
      <c r="G18" s="118">
        <v>38000</v>
      </c>
      <c r="H18" s="20">
        <f t="shared" si="0"/>
        <v>38000</v>
      </c>
      <c r="I18" s="18"/>
      <c r="J18" s="24"/>
      <c r="K18" s="25"/>
      <c r="L18" s="18"/>
      <c r="M18" s="30">
        <v>44981</v>
      </c>
      <c r="N18" s="17"/>
      <c r="O18" s="29">
        <v>45112</v>
      </c>
      <c r="P18" s="30">
        <v>45056</v>
      </c>
      <c r="Q18" s="23">
        <v>45056</v>
      </c>
    </row>
    <row r="19" spans="2:17" s="8" customFormat="1" ht="19.7" customHeight="1">
      <c r="B19" s="1905"/>
      <c r="C19" s="33" t="s">
        <v>30</v>
      </c>
      <c r="D19" s="33" t="s">
        <v>30</v>
      </c>
      <c r="E19" s="26" t="s">
        <v>6801</v>
      </c>
      <c r="F19" s="26">
        <v>1</v>
      </c>
      <c r="G19" s="26">
        <v>1684</v>
      </c>
      <c r="H19" s="20">
        <f t="shared" si="0"/>
        <v>1684</v>
      </c>
      <c r="I19" s="18"/>
      <c r="J19" s="9" t="s">
        <v>32</v>
      </c>
      <c r="K19" s="18" t="s">
        <v>6802</v>
      </c>
      <c r="L19" s="18"/>
      <c r="M19" s="30"/>
      <c r="N19" s="17"/>
      <c r="O19" s="18"/>
      <c r="P19" s="30">
        <v>45056</v>
      </c>
      <c r="Q19" s="23">
        <v>44993</v>
      </c>
    </row>
    <row r="20" spans="2:17" s="8" customFormat="1" ht="19.7" customHeight="1">
      <c r="B20" s="1940" t="s">
        <v>6803</v>
      </c>
      <c r="C20" s="33" t="s">
        <v>6153</v>
      </c>
      <c r="D20" s="42" t="s">
        <v>24</v>
      </c>
      <c r="E20" s="35" t="s">
        <v>161</v>
      </c>
      <c r="F20" s="35">
        <v>1</v>
      </c>
      <c r="G20" s="1434">
        <v>66300</v>
      </c>
      <c r="H20" s="36">
        <f t="shared" si="0"/>
        <v>66300</v>
      </c>
      <c r="I20" s="33"/>
      <c r="J20" s="35" t="s">
        <v>6804</v>
      </c>
      <c r="K20" s="42"/>
      <c r="L20" s="17"/>
      <c r="M20" s="30">
        <v>44981</v>
      </c>
      <c r="N20" s="17"/>
      <c r="O20" s="29">
        <v>45112</v>
      </c>
      <c r="P20" s="30"/>
      <c r="Q20" s="23">
        <v>45056</v>
      </c>
    </row>
    <row r="21" spans="2:17" s="8" customFormat="1" ht="19.7" customHeight="1">
      <c r="B21" s="1930"/>
      <c r="C21" s="33" t="s">
        <v>6153</v>
      </c>
      <c r="D21" s="33" t="s">
        <v>6154</v>
      </c>
      <c r="E21" s="26" t="s">
        <v>3067</v>
      </c>
      <c r="F21" s="26">
        <v>1</v>
      </c>
      <c r="G21" s="118">
        <v>45440</v>
      </c>
      <c r="H21" s="20">
        <f t="shared" si="0"/>
        <v>45440</v>
      </c>
      <c r="I21" s="18"/>
      <c r="J21" s="26" t="s">
        <v>6805</v>
      </c>
      <c r="K21" s="25"/>
      <c r="L21" s="17"/>
      <c r="M21" s="30">
        <v>44981</v>
      </c>
      <c r="N21" s="17"/>
      <c r="O21" s="29">
        <v>44995</v>
      </c>
      <c r="P21" s="30">
        <v>45013</v>
      </c>
      <c r="Q21" s="23">
        <v>45013</v>
      </c>
    </row>
    <row r="22" spans="2:17" s="8" customFormat="1" ht="19.7" customHeight="1">
      <c r="B22" s="1930"/>
      <c r="C22" s="33" t="s">
        <v>6153</v>
      </c>
      <c r="D22" s="33" t="s">
        <v>6154</v>
      </c>
      <c r="E22" s="26" t="s">
        <v>165</v>
      </c>
      <c r="F22" s="26">
        <v>1</v>
      </c>
      <c r="G22" s="118">
        <v>9920</v>
      </c>
      <c r="H22" s="20">
        <f t="shared" si="0"/>
        <v>9920</v>
      </c>
      <c r="I22" s="18"/>
      <c r="J22" s="26" t="s">
        <v>568</v>
      </c>
      <c r="K22" s="25"/>
      <c r="L22" s="17"/>
      <c r="M22" s="30">
        <v>44981</v>
      </c>
      <c r="N22" s="17"/>
      <c r="O22" s="29">
        <v>44995</v>
      </c>
      <c r="P22" s="30">
        <v>44995</v>
      </c>
      <c r="Q22" s="23">
        <v>44995</v>
      </c>
    </row>
    <row r="23" spans="2:17" s="8" customFormat="1" ht="19.7" customHeight="1">
      <c r="B23" s="1930"/>
      <c r="C23" s="33" t="s">
        <v>30</v>
      </c>
      <c r="D23" s="33" t="s">
        <v>30</v>
      </c>
      <c r="E23" s="26" t="s">
        <v>6806</v>
      </c>
      <c r="F23" s="26">
        <v>1</v>
      </c>
      <c r="G23" s="26">
        <v>434</v>
      </c>
      <c r="H23" s="20">
        <f t="shared" si="0"/>
        <v>434</v>
      </c>
      <c r="I23" s="18"/>
      <c r="J23" s="26" t="s">
        <v>3740</v>
      </c>
      <c r="K23" s="18" t="s">
        <v>6802</v>
      </c>
      <c r="L23" s="17"/>
      <c r="M23" s="30"/>
      <c r="N23" s="17"/>
      <c r="O23" s="29"/>
      <c r="P23" s="30"/>
      <c r="Q23" s="23">
        <v>44993</v>
      </c>
    </row>
    <row r="24" spans="2:17" s="8" customFormat="1" ht="19.7" customHeight="1">
      <c r="B24" s="1930"/>
      <c r="C24" s="33" t="s">
        <v>30</v>
      </c>
      <c r="D24" s="33" t="s">
        <v>30</v>
      </c>
      <c r="E24" s="26" t="s">
        <v>6202</v>
      </c>
      <c r="F24" s="26">
        <v>1</v>
      </c>
      <c r="G24" s="26">
        <v>19600</v>
      </c>
      <c r="H24" s="20">
        <f t="shared" si="0"/>
        <v>19600</v>
      </c>
      <c r="I24" s="18"/>
      <c r="J24" s="26" t="s">
        <v>6203</v>
      </c>
      <c r="K24" s="18" t="s">
        <v>6802</v>
      </c>
      <c r="L24" s="17"/>
      <c r="M24" s="30"/>
      <c r="N24" s="17"/>
      <c r="O24" s="29"/>
      <c r="P24" s="30"/>
      <c r="Q24" s="23">
        <v>44993</v>
      </c>
    </row>
    <row r="25" spans="2:17" s="8" customFormat="1" ht="19.7" customHeight="1">
      <c r="B25" s="1930"/>
      <c r="C25" s="33" t="s">
        <v>30</v>
      </c>
      <c r="D25" s="33" t="s">
        <v>30</v>
      </c>
      <c r="E25" s="26" t="s">
        <v>6201</v>
      </c>
      <c r="F25" s="26">
        <v>1</v>
      </c>
      <c r="G25" s="26">
        <v>5906</v>
      </c>
      <c r="H25" s="20">
        <f t="shared" si="0"/>
        <v>5906</v>
      </c>
      <c r="I25" s="18"/>
      <c r="J25" s="26" t="s">
        <v>39</v>
      </c>
      <c r="K25" s="18" t="s">
        <v>6802</v>
      </c>
      <c r="L25" s="17"/>
      <c r="M25" s="30"/>
      <c r="N25" s="17"/>
      <c r="O25" s="29"/>
      <c r="P25" s="30"/>
      <c r="Q25" s="23">
        <v>44993</v>
      </c>
    </row>
    <row r="26" spans="2:17" s="8" customFormat="1" ht="19.7" customHeight="1">
      <c r="B26" s="1930"/>
      <c r="C26" s="33" t="s">
        <v>30</v>
      </c>
      <c r="D26" s="33" t="s">
        <v>30</v>
      </c>
      <c r="E26" s="26" t="s">
        <v>2759</v>
      </c>
      <c r="F26" s="26">
        <v>4</v>
      </c>
      <c r="G26" s="26">
        <v>268</v>
      </c>
      <c r="H26" s="20">
        <f t="shared" si="0"/>
        <v>1072</v>
      </c>
      <c r="I26" s="18"/>
      <c r="J26" s="26" t="s">
        <v>5914</v>
      </c>
      <c r="K26" s="18" t="s">
        <v>6802</v>
      </c>
      <c r="L26" s="17"/>
      <c r="M26" s="30"/>
      <c r="N26" s="17"/>
      <c r="O26" s="29"/>
      <c r="P26" s="30"/>
      <c r="Q26" s="23">
        <v>44993</v>
      </c>
    </row>
    <row r="27" spans="2:17" s="8" customFormat="1" ht="19.7" customHeight="1">
      <c r="B27" s="1930"/>
      <c r="C27" s="33" t="s">
        <v>30</v>
      </c>
      <c r="D27" s="33" t="s">
        <v>30</v>
      </c>
      <c r="E27" s="26" t="s">
        <v>6807</v>
      </c>
      <c r="F27" s="26">
        <v>1</v>
      </c>
      <c r="G27" s="26">
        <v>7150</v>
      </c>
      <c r="H27" s="20">
        <f t="shared" si="0"/>
        <v>7150</v>
      </c>
      <c r="I27" s="18"/>
      <c r="J27" s="26" t="s">
        <v>6808</v>
      </c>
      <c r="K27" s="18" t="s">
        <v>6802</v>
      </c>
      <c r="L27" s="17"/>
      <c r="M27" s="30"/>
      <c r="N27" s="17"/>
      <c r="O27" s="29"/>
      <c r="P27" s="30"/>
      <c r="Q27" s="23">
        <v>44993</v>
      </c>
    </row>
    <row r="28" spans="2:17" s="8" customFormat="1" ht="19.7" customHeight="1">
      <c r="B28" s="1848" t="s">
        <v>6809</v>
      </c>
      <c r="C28" s="33" t="s">
        <v>30</v>
      </c>
      <c r="D28" s="33" t="s">
        <v>30</v>
      </c>
      <c r="E28" s="26" t="s">
        <v>6810</v>
      </c>
      <c r="F28" s="26">
        <v>1</v>
      </c>
      <c r="G28" s="26">
        <v>5470</v>
      </c>
      <c r="H28" s="20">
        <f t="shared" si="0"/>
        <v>5470</v>
      </c>
      <c r="I28" s="18"/>
      <c r="J28" s="26" t="s">
        <v>6811</v>
      </c>
      <c r="K28" s="18" t="s">
        <v>6802</v>
      </c>
      <c r="L28" s="17"/>
      <c r="M28" s="30"/>
      <c r="N28" s="17"/>
      <c r="O28" s="29"/>
      <c r="P28" s="30"/>
      <c r="Q28" s="23">
        <v>44993</v>
      </c>
    </row>
    <row r="29" spans="2:17" s="8" customFormat="1" ht="19.7" customHeight="1">
      <c r="B29" s="1849"/>
      <c r="C29" s="33" t="s">
        <v>30</v>
      </c>
      <c r="D29" s="33" t="s">
        <v>30</v>
      </c>
      <c r="E29" s="26" t="s">
        <v>6654</v>
      </c>
      <c r="F29" s="26">
        <v>1</v>
      </c>
      <c r="G29" s="26">
        <v>568</v>
      </c>
      <c r="H29" s="20">
        <f t="shared" si="0"/>
        <v>568</v>
      </c>
      <c r="I29" s="18"/>
      <c r="J29" s="26" t="s">
        <v>5831</v>
      </c>
      <c r="K29" s="18" t="s">
        <v>6802</v>
      </c>
      <c r="L29" s="17"/>
      <c r="M29" s="30"/>
      <c r="N29" s="17"/>
      <c r="O29" s="29"/>
      <c r="P29" s="30"/>
      <c r="Q29" s="23">
        <v>44993</v>
      </c>
    </row>
    <row r="30" spans="2:17" s="8" customFormat="1" ht="19.7" customHeight="1">
      <c r="B30" s="1849"/>
      <c r="C30" s="33" t="s">
        <v>30</v>
      </c>
      <c r="D30" s="33" t="s">
        <v>30</v>
      </c>
      <c r="E30" s="26" t="s">
        <v>6652</v>
      </c>
      <c r="F30" s="26">
        <v>1</v>
      </c>
      <c r="G30" s="26">
        <v>148</v>
      </c>
      <c r="H30" s="20">
        <f t="shared" si="0"/>
        <v>148</v>
      </c>
      <c r="I30" s="18"/>
      <c r="J30" s="26" t="s">
        <v>6199</v>
      </c>
      <c r="K30" s="18" t="s">
        <v>6802</v>
      </c>
      <c r="L30" s="17"/>
      <c r="M30" s="30"/>
      <c r="N30" s="17"/>
      <c r="O30" s="29"/>
      <c r="P30" s="30"/>
      <c r="Q30" s="23">
        <v>44993</v>
      </c>
    </row>
    <row r="31" spans="2:17" s="8" customFormat="1" ht="19.7" customHeight="1">
      <c r="B31" s="1849"/>
      <c r="C31" s="33" t="s">
        <v>30</v>
      </c>
      <c r="D31" s="33" t="s">
        <v>30</v>
      </c>
      <c r="E31" s="26" t="s">
        <v>6812</v>
      </c>
      <c r="F31" s="26">
        <v>1</v>
      </c>
      <c r="G31" s="26">
        <v>958</v>
      </c>
      <c r="H31" s="20">
        <f t="shared" si="0"/>
        <v>958</v>
      </c>
      <c r="I31" s="18"/>
      <c r="J31" s="26" t="s">
        <v>37</v>
      </c>
      <c r="K31" s="18" t="s">
        <v>6802</v>
      </c>
      <c r="L31" s="17"/>
      <c r="M31" s="30"/>
      <c r="N31" s="17"/>
      <c r="O31" s="29"/>
      <c r="P31" s="30"/>
      <c r="Q31" s="23">
        <v>44993</v>
      </c>
    </row>
    <row r="32" spans="2:17" s="8" customFormat="1" ht="19.7" customHeight="1">
      <c r="B32" s="1849"/>
      <c r="C32" s="18" t="s">
        <v>30</v>
      </c>
      <c r="D32" s="18" t="s">
        <v>30</v>
      </c>
      <c r="E32" s="26" t="s">
        <v>6195</v>
      </c>
      <c r="F32" s="26">
        <v>2</v>
      </c>
      <c r="G32" s="26">
        <v>4239</v>
      </c>
      <c r="H32" s="20">
        <f t="shared" si="0"/>
        <v>8478</v>
      </c>
      <c r="I32" s="18"/>
      <c r="J32" s="26" t="s">
        <v>6196</v>
      </c>
      <c r="K32" s="18" t="s">
        <v>6802</v>
      </c>
      <c r="L32" s="17"/>
      <c r="M32" s="30"/>
      <c r="N32" s="17"/>
      <c r="O32" s="29"/>
      <c r="P32" s="30"/>
      <c r="Q32" s="23">
        <v>44993</v>
      </c>
    </row>
    <row r="33" spans="2:17" s="8" customFormat="1" ht="19.7" customHeight="1">
      <c r="B33" s="1849"/>
      <c r="C33" s="18" t="s">
        <v>30</v>
      </c>
      <c r="D33" s="18" t="s">
        <v>30</v>
      </c>
      <c r="E33" s="26" t="s">
        <v>6813</v>
      </c>
      <c r="F33" s="26">
        <v>1</v>
      </c>
      <c r="G33" s="26">
        <v>4032</v>
      </c>
      <c r="H33" s="20">
        <f t="shared" si="0"/>
        <v>4032</v>
      </c>
      <c r="I33" s="18"/>
      <c r="J33" s="26" t="s">
        <v>39</v>
      </c>
      <c r="K33" s="18" t="s">
        <v>6802</v>
      </c>
      <c r="L33" s="17"/>
      <c r="M33" s="30"/>
      <c r="N33" s="17"/>
      <c r="O33" s="29"/>
      <c r="P33" s="30"/>
      <c r="Q33" s="23">
        <v>44993</v>
      </c>
    </row>
    <row r="34" spans="2:17" s="8" customFormat="1" ht="19.7" customHeight="1">
      <c r="B34" s="1849"/>
      <c r="C34" s="18" t="s">
        <v>30</v>
      </c>
      <c r="D34" s="18" t="s">
        <v>30</v>
      </c>
      <c r="E34" s="26" t="s">
        <v>38</v>
      </c>
      <c r="F34" s="26">
        <v>1</v>
      </c>
      <c r="G34" s="26">
        <v>5117</v>
      </c>
      <c r="H34" s="20">
        <f t="shared" si="0"/>
        <v>5117</v>
      </c>
      <c r="I34" s="18"/>
      <c r="J34" s="26" t="s">
        <v>39</v>
      </c>
      <c r="K34" s="18" t="s">
        <v>6802</v>
      </c>
      <c r="L34" s="17"/>
      <c r="M34" s="30"/>
      <c r="N34" s="17"/>
      <c r="O34" s="29"/>
      <c r="P34" s="30"/>
      <c r="Q34" s="23">
        <v>44993</v>
      </c>
    </row>
    <row r="35" spans="2:17" s="8" customFormat="1" ht="19.7" customHeight="1">
      <c r="B35" s="1849"/>
      <c r="C35" s="18" t="s">
        <v>30</v>
      </c>
      <c r="D35" s="18" t="s">
        <v>30</v>
      </c>
      <c r="E35" s="26" t="s">
        <v>6814</v>
      </c>
      <c r="F35" s="26">
        <v>1</v>
      </c>
      <c r="G35" s="26">
        <v>4820</v>
      </c>
      <c r="H35" s="20">
        <f t="shared" si="0"/>
        <v>4820</v>
      </c>
      <c r="I35" s="18"/>
      <c r="J35" s="26" t="s">
        <v>41</v>
      </c>
      <c r="K35" s="18" t="s">
        <v>6802</v>
      </c>
      <c r="L35" s="17"/>
      <c r="M35" s="30"/>
      <c r="N35" s="17"/>
      <c r="O35" s="29"/>
      <c r="P35" s="30"/>
      <c r="Q35" s="23">
        <v>44993</v>
      </c>
    </row>
    <row r="36" spans="2:17" s="8" customFormat="1" ht="19.7" customHeight="1">
      <c r="B36" s="1849"/>
      <c r="C36" s="18" t="s">
        <v>30</v>
      </c>
      <c r="D36" s="18" t="s">
        <v>30</v>
      </c>
      <c r="E36" s="26" t="s">
        <v>40</v>
      </c>
      <c r="F36" s="26">
        <v>1</v>
      </c>
      <c r="G36" s="26">
        <v>6365</v>
      </c>
      <c r="H36" s="20">
        <f t="shared" si="0"/>
        <v>6365</v>
      </c>
      <c r="I36" s="18"/>
      <c r="J36" s="26" t="s">
        <v>41</v>
      </c>
      <c r="K36" s="18" t="s">
        <v>6802</v>
      </c>
      <c r="L36" s="17"/>
      <c r="M36" s="30"/>
      <c r="N36" s="17"/>
      <c r="O36" s="29"/>
      <c r="P36" s="30"/>
      <c r="Q36" s="23">
        <v>44993</v>
      </c>
    </row>
    <row r="37" spans="2:17" s="8" customFormat="1" ht="19.7" customHeight="1">
      <c r="B37" s="1850"/>
      <c r="C37" s="18" t="s">
        <v>30</v>
      </c>
      <c r="D37" s="18" t="s">
        <v>30</v>
      </c>
      <c r="E37" s="26" t="s">
        <v>42</v>
      </c>
      <c r="F37" s="26">
        <v>3</v>
      </c>
      <c r="G37" s="26">
        <v>251</v>
      </c>
      <c r="H37" s="20">
        <f t="shared" si="0"/>
        <v>753</v>
      </c>
      <c r="I37" s="18"/>
      <c r="J37" s="26" t="s">
        <v>43</v>
      </c>
      <c r="K37" s="18" t="s">
        <v>6802</v>
      </c>
      <c r="L37" s="17"/>
      <c r="M37" s="30"/>
      <c r="N37" s="17"/>
      <c r="O37" s="29"/>
      <c r="P37" s="30"/>
      <c r="Q37" s="23">
        <v>44993</v>
      </c>
    </row>
    <row r="38" spans="2:17" s="8" customFormat="1" ht="19.7" customHeight="1">
      <c r="B38" s="1848" t="s">
        <v>6815</v>
      </c>
      <c r="C38" s="33" t="s">
        <v>30</v>
      </c>
      <c r="D38" s="33" t="s">
        <v>30</v>
      </c>
      <c r="E38" s="26" t="s">
        <v>6816</v>
      </c>
      <c r="F38" s="26">
        <v>1</v>
      </c>
      <c r="G38" s="26">
        <v>6277</v>
      </c>
      <c r="H38" s="20">
        <f t="shared" si="0"/>
        <v>6277</v>
      </c>
      <c r="I38" s="18"/>
      <c r="J38" s="26" t="s">
        <v>6817</v>
      </c>
      <c r="K38" s="18" t="s">
        <v>6802</v>
      </c>
      <c r="L38" s="17"/>
      <c r="M38" s="30"/>
      <c r="N38" s="17"/>
      <c r="O38" s="29"/>
      <c r="P38" s="30"/>
      <c r="Q38" s="23">
        <v>44993</v>
      </c>
    </row>
    <row r="39" spans="2:17" s="8" customFormat="1" ht="19.7" customHeight="1">
      <c r="B39" s="1849"/>
      <c r="C39" s="33" t="s">
        <v>30</v>
      </c>
      <c r="D39" s="33" t="s">
        <v>30</v>
      </c>
      <c r="E39" s="26" t="s">
        <v>6818</v>
      </c>
      <c r="F39" s="26">
        <v>1</v>
      </c>
      <c r="G39" s="26">
        <v>8013</v>
      </c>
      <c r="H39" s="20">
        <f t="shared" si="0"/>
        <v>8013</v>
      </c>
      <c r="I39" s="18"/>
      <c r="J39" s="2019" t="s">
        <v>6819</v>
      </c>
      <c r="K39" s="18" t="s">
        <v>6802</v>
      </c>
      <c r="L39" s="17"/>
      <c r="M39" s="30"/>
      <c r="N39" s="17"/>
      <c r="O39" s="29"/>
      <c r="P39" s="30"/>
      <c r="Q39" s="23">
        <v>44993</v>
      </c>
    </row>
    <row r="40" spans="2:17" s="8" customFormat="1" ht="19.7" customHeight="1">
      <c r="B40" s="1849"/>
      <c r="C40" s="33" t="s">
        <v>30</v>
      </c>
      <c r="D40" s="33" t="s">
        <v>30</v>
      </c>
      <c r="E40" s="26" t="s">
        <v>6820</v>
      </c>
      <c r="F40" s="26">
        <v>1</v>
      </c>
      <c r="G40" s="26">
        <v>4100</v>
      </c>
      <c r="H40" s="20">
        <f t="shared" si="0"/>
        <v>4100</v>
      </c>
      <c r="I40" s="18"/>
      <c r="J40" s="2019"/>
      <c r="K40" s="18" t="s">
        <v>6802</v>
      </c>
      <c r="L40" s="17"/>
      <c r="M40" s="30"/>
      <c r="N40" s="17"/>
      <c r="O40" s="29"/>
      <c r="P40" s="30"/>
      <c r="Q40" s="23">
        <v>44993</v>
      </c>
    </row>
    <row r="41" spans="2:17" s="8" customFormat="1" ht="19.7" customHeight="1">
      <c r="B41" s="1849"/>
      <c r="C41" s="33" t="s">
        <v>30</v>
      </c>
      <c r="D41" s="33" t="s">
        <v>30</v>
      </c>
      <c r="E41" s="26" t="s">
        <v>6821</v>
      </c>
      <c r="F41" s="26">
        <v>1</v>
      </c>
      <c r="G41" s="26">
        <v>4361</v>
      </c>
      <c r="H41" s="20">
        <f t="shared" si="0"/>
        <v>4361</v>
      </c>
      <c r="I41" s="18"/>
      <c r="J41" s="24" t="s">
        <v>6822</v>
      </c>
      <c r="K41" s="18" t="s">
        <v>6802</v>
      </c>
      <c r="L41" s="18"/>
      <c r="M41" s="30"/>
      <c r="N41" s="17"/>
      <c r="O41" s="18"/>
      <c r="P41" s="30"/>
      <c r="Q41" s="23">
        <v>44993</v>
      </c>
    </row>
    <row r="42" spans="2:17" s="8" customFormat="1" ht="19.7" customHeight="1">
      <c r="B42" s="1849"/>
      <c r="C42" s="33" t="s">
        <v>30</v>
      </c>
      <c r="D42" s="33" t="s">
        <v>30</v>
      </c>
      <c r="E42" s="26" t="s">
        <v>6823</v>
      </c>
      <c r="F42" s="26">
        <v>1</v>
      </c>
      <c r="G42" s="26">
        <v>3943</v>
      </c>
      <c r="H42" s="20">
        <f t="shared" si="0"/>
        <v>3943</v>
      </c>
      <c r="I42" s="18"/>
      <c r="J42" s="26" t="s">
        <v>6824</v>
      </c>
      <c r="K42" s="18" t="s">
        <v>6802</v>
      </c>
      <c r="L42" s="18"/>
      <c r="M42" s="30"/>
      <c r="N42" s="17"/>
      <c r="O42" s="18"/>
      <c r="P42" s="30"/>
      <c r="Q42" s="23">
        <v>44993</v>
      </c>
    </row>
    <row r="43" spans="2:17" s="8" customFormat="1" ht="19.7" customHeight="1">
      <c r="B43" s="1849"/>
      <c r="C43" s="33" t="s">
        <v>30</v>
      </c>
      <c r="D43" s="33" t="s">
        <v>30</v>
      </c>
      <c r="E43" s="26" t="s">
        <v>2753</v>
      </c>
      <c r="F43" s="26">
        <v>1</v>
      </c>
      <c r="G43" s="26">
        <v>1290</v>
      </c>
      <c r="H43" s="20">
        <f t="shared" si="0"/>
        <v>1290</v>
      </c>
      <c r="I43" s="18"/>
      <c r="J43" s="26" t="s">
        <v>6825</v>
      </c>
      <c r="K43" s="18" t="s">
        <v>6802</v>
      </c>
      <c r="L43" s="18"/>
      <c r="M43" s="30"/>
      <c r="N43" s="17"/>
      <c r="O43" s="18"/>
      <c r="P43" s="30"/>
      <c r="Q43" s="23">
        <v>44993</v>
      </c>
    </row>
    <row r="44" spans="2:17" s="8" customFormat="1" ht="19.7" customHeight="1">
      <c r="B44" s="1849"/>
      <c r="C44" s="33" t="s">
        <v>30</v>
      </c>
      <c r="D44" s="33" t="s">
        <v>30</v>
      </c>
      <c r="E44" s="26" t="s">
        <v>2756</v>
      </c>
      <c r="F44" s="26">
        <v>1</v>
      </c>
      <c r="G44" s="26">
        <v>1950</v>
      </c>
      <c r="H44" s="20">
        <f t="shared" si="0"/>
        <v>1950</v>
      </c>
      <c r="I44" s="18"/>
      <c r="J44" s="26" t="s">
        <v>6826</v>
      </c>
      <c r="K44" s="18" t="s">
        <v>6802</v>
      </c>
      <c r="L44" s="18"/>
      <c r="M44" s="30"/>
      <c r="N44" s="17"/>
      <c r="O44" s="18"/>
      <c r="P44" s="30"/>
      <c r="Q44" s="23">
        <v>44993</v>
      </c>
    </row>
    <row r="45" spans="2:17" s="8" customFormat="1" ht="19.7" customHeight="1">
      <c r="B45" s="1849"/>
      <c r="C45" s="33" t="s">
        <v>30</v>
      </c>
      <c r="D45" s="33" t="s">
        <v>30</v>
      </c>
      <c r="E45" s="26" t="s">
        <v>6599</v>
      </c>
      <c r="F45" s="26">
        <v>1</v>
      </c>
      <c r="G45" s="26">
        <v>1730</v>
      </c>
      <c r="H45" s="20">
        <f t="shared" si="0"/>
        <v>1730</v>
      </c>
      <c r="I45" s="18"/>
      <c r="J45" s="26" t="s">
        <v>6600</v>
      </c>
      <c r="K45" s="18" t="s">
        <v>6802</v>
      </c>
      <c r="L45" s="17"/>
      <c r="M45" s="30"/>
      <c r="N45" s="17"/>
      <c r="O45" s="29"/>
      <c r="P45" s="30"/>
      <c r="Q45" s="23">
        <v>44993</v>
      </c>
    </row>
    <row r="46" spans="2:17" s="8" customFormat="1" ht="19.7" customHeight="1">
      <c r="B46" s="1850"/>
      <c r="C46" s="33" t="s">
        <v>30</v>
      </c>
      <c r="D46" s="33" t="s">
        <v>30</v>
      </c>
      <c r="E46" s="26" t="s">
        <v>6827</v>
      </c>
      <c r="F46" s="26">
        <v>1</v>
      </c>
      <c r="G46" s="26">
        <v>250</v>
      </c>
      <c r="H46" s="20">
        <f t="shared" si="0"/>
        <v>250</v>
      </c>
      <c r="I46" s="18"/>
      <c r="J46" s="26" t="s">
        <v>5931</v>
      </c>
      <c r="K46" s="18" t="s">
        <v>6802</v>
      </c>
      <c r="L46" s="17"/>
      <c r="M46" s="30"/>
      <c r="N46" s="17"/>
      <c r="O46" s="29"/>
      <c r="P46" s="30"/>
      <c r="Q46" s="23">
        <v>44993</v>
      </c>
    </row>
    <row r="47" spans="2:17" s="8" customFormat="1" ht="19.7" customHeight="1">
      <c r="B47" s="1848" t="s">
        <v>6828</v>
      </c>
      <c r="C47" s="33" t="s">
        <v>30</v>
      </c>
      <c r="D47" s="33" t="s">
        <v>30</v>
      </c>
      <c r="E47" s="26" t="s">
        <v>6829</v>
      </c>
      <c r="F47" s="26">
        <v>1</v>
      </c>
      <c r="G47" s="26">
        <v>20356</v>
      </c>
      <c r="H47" s="20">
        <f t="shared" si="0"/>
        <v>20356</v>
      </c>
      <c r="I47" s="18"/>
      <c r="J47" s="26" t="s">
        <v>6830</v>
      </c>
      <c r="K47" s="18" t="s">
        <v>6802</v>
      </c>
      <c r="L47" s="17"/>
      <c r="M47" s="30"/>
      <c r="N47" s="17"/>
      <c r="O47" s="29"/>
      <c r="P47" s="30"/>
      <c r="Q47" s="23">
        <v>44993</v>
      </c>
    </row>
    <row r="48" spans="2:17" s="8" customFormat="1" ht="19.7" customHeight="1">
      <c r="B48" s="1849"/>
      <c r="C48" s="33" t="s">
        <v>30</v>
      </c>
      <c r="D48" s="33" t="s">
        <v>30</v>
      </c>
      <c r="E48" s="26" t="s">
        <v>6831</v>
      </c>
      <c r="F48" s="26">
        <v>2</v>
      </c>
      <c r="G48" s="26">
        <v>10218</v>
      </c>
      <c r="H48" s="20">
        <f t="shared" si="0"/>
        <v>20436</v>
      </c>
      <c r="I48" s="18"/>
      <c r="J48" s="26" t="s">
        <v>6832</v>
      </c>
      <c r="K48" s="18" t="s">
        <v>6802</v>
      </c>
      <c r="L48" s="17"/>
      <c r="M48" s="30"/>
      <c r="N48" s="17"/>
      <c r="O48" s="29"/>
      <c r="P48" s="30"/>
      <c r="Q48" s="23">
        <v>44993</v>
      </c>
    </row>
    <row r="49" spans="2:17" s="8" customFormat="1" ht="19.7" customHeight="1">
      <c r="B49" s="1849"/>
      <c r="C49" s="33" t="s">
        <v>30</v>
      </c>
      <c r="D49" s="33" t="s">
        <v>30</v>
      </c>
      <c r="E49" s="26" t="s">
        <v>6833</v>
      </c>
      <c r="F49" s="26">
        <v>2</v>
      </c>
      <c r="G49" s="26">
        <v>10240</v>
      </c>
      <c r="H49" s="20">
        <f t="shared" si="0"/>
        <v>20480</v>
      </c>
      <c r="I49" s="18"/>
      <c r="J49" s="26" t="s">
        <v>6834</v>
      </c>
      <c r="K49" s="18" t="s">
        <v>6802</v>
      </c>
      <c r="L49" s="18"/>
      <c r="M49" s="30"/>
      <c r="N49" s="17"/>
      <c r="O49" s="18"/>
      <c r="P49" s="30"/>
      <c r="Q49" s="23">
        <v>44993</v>
      </c>
    </row>
    <row r="50" spans="2:17" s="8" customFormat="1" ht="19.7" customHeight="1">
      <c r="B50" s="1849"/>
      <c r="C50" s="33" t="s">
        <v>30</v>
      </c>
      <c r="D50" s="33" t="s">
        <v>30</v>
      </c>
      <c r="E50" s="26" t="s">
        <v>6835</v>
      </c>
      <c r="F50" s="26">
        <v>2</v>
      </c>
      <c r="G50" s="26">
        <v>8247</v>
      </c>
      <c r="H50" s="20">
        <f t="shared" si="0"/>
        <v>16494</v>
      </c>
      <c r="I50" s="18"/>
      <c r="J50" s="26" t="s">
        <v>6836</v>
      </c>
      <c r="K50" s="18" t="s">
        <v>6802</v>
      </c>
      <c r="L50" s="18"/>
      <c r="M50" s="30"/>
      <c r="N50" s="17"/>
      <c r="O50" s="18"/>
      <c r="P50" s="30"/>
      <c r="Q50" s="23">
        <v>44993</v>
      </c>
    </row>
    <row r="51" spans="2:17" s="8" customFormat="1" ht="19.7" customHeight="1">
      <c r="B51" s="1849"/>
      <c r="C51" s="33" t="s">
        <v>30</v>
      </c>
      <c r="D51" s="33" t="s">
        <v>30</v>
      </c>
      <c r="E51" s="26" t="s">
        <v>6837</v>
      </c>
      <c r="F51" s="26">
        <v>4</v>
      </c>
      <c r="G51" s="26">
        <v>2681</v>
      </c>
      <c r="H51" s="20">
        <f t="shared" si="0"/>
        <v>10724</v>
      </c>
      <c r="I51" s="18"/>
      <c r="J51" s="26" t="s">
        <v>6838</v>
      </c>
      <c r="K51" s="18" t="s">
        <v>6802</v>
      </c>
      <c r="L51" s="18"/>
      <c r="M51" s="30"/>
      <c r="N51" s="17"/>
      <c r="O51" s="18"/>
      <c r="P51" s="30"/>
      <c r="Q51" s="23">
        <v>44993</v>
      </c>
    </row>
    <row r="52" spans="2:17" s="8" customFormat="1" ht="19.7" customHeight="1">
      <c r="B52" s="1849"/>
      <c r="C52" s="33" t="s">
        <v>30</v>
      </c>
      <c r="D52" s="33" t="s">
        <v>30</v>
      </c>
      <c r="E52" s="26" t="s">
        <v>6839</v>
      </c>
      <c r="F52" s="26">
        <v>4</v>
      </c>
      <c r="G52" s="26">
        <v>3334</v>
      </c>
      <c r="H52" s="20">
        <f t="shared" si="0"/>
        <v>13336</v>
      </c>
      <c r="I52" s="18"/>
      <c r="J52" s="26" t="s">
        <v>6840</v>
      </c>
      <c r="K52" s="18" t="s">
        <v>6802</v>
      </c>
      <c r="L52" s="18"/>
      <c r="M52" s="30"/>
      <c r="N52" s="17"/>
      <c r="O52" s="18"/>
      <c r="P52" s="30"/>
      <c r="Q52" s="23">
        <v>44993</v>
      </c>
    </row>
    <row r="53" spans="2:17" s="8" customFormat="1" ht="19.7" customHeight="1">
      <c r="B53" s="1849"/>
      <c r="C53" s="33" t="s">
        <v>30</v>
      </c>
      <c r="D53" s="33" t="s">
        <v>30</v>
      </c>
      <c r="E53" s="26" t="s">
        <v>6841</v>
      </c>
      <c r="F53" s="26">
        <v>6</v>
      </c>
      <c r="G53" s="26">
        <v>78</v>
      </c>
      <c r="H53" s="20">
        <f t="shared" si="0"/>
        <v>468</v>
      </c>
      <c r="I53" s="18"/>
      <c r="J53" s="26" t="s">
        <v>6842</v>
      </c>
      <c r="K53" s="18" t="s">
        <v>6802</v>
      </c>
      <c r="L53" s="18"/>
      <c r="M53" s="30"/>
      <c r="N53" s="17"/>
      <c r="O53" s="18"/>
      <c r="P53" s="30"/>
      <c r="Q53" s="23">
        <v>44993</v>
      </c>
    </row>
    <row r="54" spans="2:17" s="8" customFormat="1" ht="19.7" customHeight="1">
      <c r="B54" s="1849"/>
      <c r="C54" s="33" t="s">
        <v>30</v>
      </c>
      <c r="D54" s="33" t="s">
        <v>30</v>
      </c>
      <c r="E54" s="26" t="s">
        <v>6843</v>
      </c>
      <c r="F54" s="26">
        <v>2</v>
      </c>
      <c r="G54" s="26">
        <v>160</v>
      </c>
      <c r="H54" s="20">
        <f t="shared" si="0"/>
        <v>320</v>
      </c>
      <c r="I54" s="18"/>
      <c r="J54" s="26" t="s">
        <v>6844</v>
      </c>
      <c r="K54" s="18" t="s">
        <v>6802</v>
      </c>
      <c r="L54" s="18"/>
      <c r="M54" s="30"/>
      <c r="N54" s="17"/>
      <c r="O54" s="18"/>
      <c r="P54" s="30"/>
      <c r="Q54" s="23">
        <v>44993</v>
      </c>
    </row>
    <row r="55" spans="2:17" s="8" customFormat="1" ht="19.7" customHeight="1">
      <c r="B55" s="1849"/>
      <c r="C55" s="33" t="s">
        <v>30</v>
      </c>
      <c r="D55" s="33" t="s">
        <v>30</v>
      </c>
      <c r="E55" s="26" t="s">
        <v>6845</v>
      </c>
      <c r="F55" s="26">
        <v>4</v>
      </c>
      <c r="G55" s="26">
        <v>1180</v>
      </c>
      <c r="H55" s="20">
        <f t="shared" si="0"/>
        <v>4720</v>
      </c>
      <c r="I55" s="18"/>
      <c r="J55" s="26" t="s">
        <v>92</v>
      </c>
      <c r="K55" s="18" t="s">
        <v>6802</v>
      </c>
      <c r="L55" s="17"/>
      <c r="M55" s="30"/>
      <c r="N55" s="17"/>
      <c r="O55" s="29"/>
      <c r="P55" s="30"/>
      <c r="Q55" s="23">
        <v>44993</v>
      </c>
    </row>
    <row r="56" spans="2:17" s="8" customFormat="1" ht="19.7" customHeight="1">
      <c r="B56" s="2020" t="s">
        <v>6846</v>
      </c>
      <c r="C56" s="18" t="s">
        <v>30</v>
      </c>
      <c r="D56" s="18" t="s">
        <v>30</v>
      </c>
      <c r="E56" s="26" t="s">
        <v>6847</v>
      </c>
      <c r="F56" s="26">
        <v>1</v>
      </c>
      <c r="G56" s="26">
        <v>8113</v>
      </c>
      <c r="H56" s="20">
        <f t="shared" si="0"/>
        <v>8113</v>
      </c>
      <c r="I56" s="18"/>
      <c r="J56" s="26" t="s">
        <v>6848</v>
      </c>
      <c r="K56" s="18" t="s">
        <v>6802</v>
      </c>
      <c r="L56" s="17"/>
      <c r="M56" s="30"/>
      <c r="N56" s="17"/>
      <c r="O56" s="29"/>
      <c r="P56" s="30"/>
      <c r="Q56" s="23">
        <v>44993</v>
      </c>
    </row>
    <row r="57" spans="2:17" s="8" customFormat="1" ht="19.7" customHeight="1">
      <c r="B57" s="2021"/>
      <c r="C57" s="18" t="s">
        <v>30</v>
      </c>
      <c r="D57" s="18" t="s">
        <v>30</v>
      </c>
      <c r="E57" s="26" t="s">
        <v>6849</v>
      </c>
      <c r="F57" s="26">
        <v>1</v>
      </c>
      <c r="G57" s="26">
        <v>2380</v>
      </c>
      <c r="H57" s="20">
        <f t="shared" si="0"/>
        <v>2380</v>
      </c>
      <c r="I57" s="18"/>
      <c r="J57" s="26" t="s">
        <v>6850</v>
      </c>
      <c r="K57" s="18" t="s">
        <v>6802</v>
      </c>
      <c r="L57" s="17"/>
      <c r="M57" s="30"/>
      <c r="N57" s="17"/>
      <c r="O57" s="29"/>
      <c r="P57" s="30"/>
      <c r="Q57" s="23">
        <v>44993</v>
      </c>
    </row>
    <row r="58" spans="2:17" s="8" customFormat="1" ht="19.7" customHeight="1">
      <c r="B58" s="2021"/>
      <c r="C58" s="18" t="s">
        <v>30</v>
      </c>
      <c r="D58" s="18" t="s">
        <v>30</v>
      </c>
      <c r="E58" s="26" t="s">
        <v>6851</v>
      </c>
      <c r="F58" s="26">
        <v>1</v>
      </c>
      <c r="G58" s="26">
        <v>3170</v>
      </c>
      <c r="H58" s="20">
        <f t="shared" si="0"/>
        <v>3170</v>
      </c>
      <c r="I58" s="18"/>
      <c r="J58" s="26" t="s">
        <v>6852</v>
      </c>
      <c r="K58" s="18" t="s">
        <v>6802</v>
      </c>
      <c r="L58" s="17"/>
      <c r="M58" s="30"/>
      <c r="N58" s="17"/>
      <c r="O58" s="29"/>
      <c r="P58" s="30"/>
      <c r="Q58" s="23">
        <v>44993</v>
      </c>
    </row>
    <row r="59" spans="2:17" s="8" customFormat="1" ht="19.7" customHeight="1">
      <c r="B59" s="2021"/>
      <c r="C59" s="33" t="s">
        <v>119</v>
      </c>
      <c r="D59" s="33" t="s">
        <v>119</v>
      </c>
      <c r="E59" s="35" t="s">
        <v>6853</v>
      </c>
      <c r="F59" s="35">
        <v>1</v>
      </c>
      <c r="G59" s="35">
        <v>13500</v>
      </c>
      <c r="H59" s="36">
        <f t="shared" si="0"/>
        <v>13500</v>
      </c>
      <c r="I59" s="33"/>
      <c r="J59" s="35" t="s">
        <v>6854</v>
      </c>
      <c r="K59" s="42"/>
      <c r="L59" s="17"/>
      <c r="M59" s="30">
        <v>44984</v>
      </c>
      <c r="N59" s="17"/>
      <c r="O59" s="29">
        <v>44995</v>
      </c>
      <c r="P59" s="30"/>
      <c r="Q59" s="23">
        <v>44995</v>
      </c>
    </row>
    <row r="60" spans="2:17" s="8" customFormat="1" ht="19.7" customHeight="1">
      <c r="B60" s="2021"/>
      <c r="C60" s="33" t="s">
        <v>5821</v>
      </c>
      <c r="D60" s="33" t="s">
        <v>188</v>
      </c>
      <c r="E60" s="35" t="s">
        <v>189</v>
      </c>
      <c r="F60" s="35">
        <v>1</v>
      </c>
      <c r="G60" s="1434">
        <v>2000</v>
      </c>
      <c r="H60" s="1941">
        <f t="shared" si="0"/>
        <v>2000</v>
      </c>
      <c r="I60" s="33"/>
      <c r="J60" s="35" t="s">
        <v>6855</v>
      </c>
      <c r="K60" s="42"/>
      <c r="L60" s="17"/>
      <c r="M60" s="30">
        <v>44981</v>
      </c>
      <c r="N60" s="17"/>
      <c r="O60" s="29">
        <v>44995</v>
      </c>
      <c r="P60" s="30"/>
      <c r="Q60" s="23">
        <v>44988</v>
      </c>
    </row>
    <row r="61" spans="2:17" s="8" customFormat="1" ht="19.7" customHeight="1">
      <c r="B61" s="2021"/>
      <c r="C61" s="18" t="s">
        <v>30</v>
      </c>
      <c r="D61" s="18" t="s">
        <v>30</v>
      </c>
      <c r="E61" s="26" t="s">
        <v>6856</v>
      </c>
      <c r="F61" s="26">
        <v>1</v>
      </c>
      <c r="G61" s="26">
        <v>970</v>
      </c>
      <c r="H61" s="20">
        <f t="shared" si="0"/>
        <v>970</v>
      </c>
      <c r="I61" s="18"/>
      <c r="J61" s="26" t="s">
        <v>6857</v>
      </c>
      <c r="K61" s="18" t="s">
        <v>6802</v>
      </c>
      <c r="L61" s="17"/>
      <c r="M61" s="30"/>
      <c r="N61" s="17"/>
      <c r="O61" s="29"/>
      <c r="P61" s="30"/>
      <c r="Q61" s="23">
        <v>44993</v>
      </c>
    </row>
    <row r="62" spans="2:17" s="8" customFormat="1" ht="19.7" customHeight="1">
      <c r="B62" s="2021"/>
      <c r="C62" s="18" t="s">
        <v>30</v>
      </c>
      <c r="D62" s="18" t="s">
        <v>30</v>
      </c>
      <c r="E62" s="26" t="s">
        <v>2783</v>
      </c>
      <c r="F62" s="26">
        <v>1</v>
      </c>
      <c r="G62" s="26">
        <v>72</v>
      </c>
      <c r="H62" s="20">
        <f t="shared" si="0"/>
        <v>72</v>
      </c>
      <c r="I62" s="18"/>
      <c r="J62" s="26" t="s">
        <v>6617</v>
      </c>
      <c r="K62" s="18" t="s">
        <v>6802</v>
      </c>
      <c r="L62" s="17"/>
      <c r="M62" s="30"/>
      <c r="N62" s="17"/>
      <c r="O62" s="29"/>
      <c r="P62" s="30"/>
      <c r="Q62" s="23">
        <v>44993</v>
      </c>
    </row>
    <row r="63" spans="2:17" s="8" customFormat="1" ht="19.7" customHeight="1">
      <c r="B63" s="2021"/>
      <c r="C63" s="18" t="s">
        <v>30</v>
      </c>
      <c r="D63" s="18" t="s">
        <v>30</v>
      </c>
      <c r="E63" s="26" t="s">
        <v>89</v>
      </c>
      <c r="F63" s="26">
        <v>2</v>
      </c>
      <c r="G63" s="26">
        <v>178</v>
      </c>
      <c r="H63" s="20">
        <f t="shared" si="0"/>
        <v>356</v>
      </c>
      <c r="I63" s="18"/>
      <c r="J63" s="26" t="s">
        <v>90</v>
      </c>
      <c r="K63" s="18" t="s">
        <v>6802</v>
      </c>
      <c r="L63" s="17"/>
      <c r="M63" s="30"/>
      <c r="N63" s="17"/>
      <c r="O63" s="29"/>
      <c r="P63" s="30"/>
      <c r="Q63" s="23">
        <v>44993</v>
      </c>
    </row>
    <row r="64" spans="2:17" s="8" customFormat="1" ht="19.7" customHeight="1">
      <c r="B64" s="2021"/>
      <c r="C64" s="18" t="s">
        <v>30</v>
      </c>
      <c r="D64" s="18" t="s">
        <v>30</v>
      </c>
      <c r="E64" s="26" t="s">
        <v>6858</v>
      </c>
      <c r="F64" s="26">
        <v>2</v>
      </c>
      <c r="G64" s="26">
        <v>120</v>
      </c>
      <c r="H64" s="20">
        <f t="shared" si="0"/>
        <v>240</v>
      </c>
      <c r="I64" s="18"/>
      <c r="J64" s="26" t="s">
        <v>6859</v>
      </c>
      <c r="K64" s="18" t="s">
        <v>6802</v>
      </c>
      <c r="L64" s="17"/>
      <c r="M64" s="30"/>
      <c r="N64" s="17"/>
      <c r="O64" s="29"/>
      <c r="P64" s="30"/>
      <c r="Q64" s="23">
        <v>44993</v>
      </c>
    </row>
    <row r="65" spans="2:17" s="8" customFormat="1" ht="19.7" customHeight="1">
      <c r="B65" s="2021"/>
      <c r="C65" s="18" t="s">
        <v>30</v>
      </c>
      <c r="D65" s="18" t="s">
        <v>30</v>
      </c>
      <c r="E65" s="26" t="s">
        <v>87</v>
      </c>
      <c r="F65" s="26">
        <v>2</v>
      </c>
      <c r="G65" s="26">
        <v>51</v>
      </c>
      <c r="H65" s="20">
        <f t="shared" si="0"/>
        <v>102</v>
      </c>
      <c r="I65" s="18"/>
      <c r="J65" s="26" t="s">
        <v>88</v>
      </c>
      <c r="K65" s="18" t="s">
        <v>6802</v>
      </c>
      <c r="L65" s="17"/>
      <c r="M65" s="30"/>
      <c r="N65" s="17"/>
      <c r="O65" s="29"/>
      <c r="P65" s="30"/>
      <c r="Q65" s="23">
        <v>44993</v>
      </c>
    </row>
    <row r="66" spans="2:17" s="8" customFormat="1" ht="20.25" customHeight="1">
      <c r="B66" s="2021"/>
      <c r="C66" s="18" t="s">
        <v>30</v>
      </c>
      <c r="D66" s="18" t="s">
        <v>30</v>
      </c>
      <c r="E66" s="26" t="s">
        <v>6860</v>
      </c>
      <c r="F66" s="26">
        <v>1</v>
      </c>
      <c r="G66" s="26">
        <v>1750</v>
      </c>
      <c r="H66" s="20">
        <f t="shared" si="0"/>
        <v>1750</v>
      </c>
      <c r="I66" s="18"/>
      <c r="J66" s="26" t="s">
        <v>6861</v>
      </c>
      <c r="K66" s="18" t="s">
        <v>6802</v>
      </c>
      <c r="L66" s="17"/>
      <c r="M66" s="30"/>
      <c r="N66" s="17"/>
      <c r="O66" s="29"/>
      <c r="P66" s="30"/>
      <c r="Q66" s="23">
        <v>44993</v>
      </c>
    </row>
    <row r="67" spans="2:17" s="8" customFormat="1" ht="20.25" customHeight="1">
      <c r="B67" s="2022"/>
      <c r="C67" s="18" t="s">
        <v>30</v>
      </c>
      <c r="D67" s="18" t="s">
        <v>30</v>
      </c>
      <c r="E67" s="26" t="s">
        <v>6862</v>
      </c>
      <c r="F67" s="26">
        <v>1</v>
      </c>
      <c r="G67" s="26">
        <v>3793</v>
      </c>
      <c r="H67" s="20">
        <f t="shared" si="0"/>
        <v>3793</v>
      </c>
      <c r="I67" s="18"/>
      <c r="J67" s="26" t="s">
        <v>6863</v>
      </c>
      <c r="K67" s="18" t="s">
        <v>6802</v>
      </c>
      <c r="L67" s="17"/>
      <c r="M67" s="30"/>
      <c r="N67" s="17"/>
      <c r="O67" s="29"/>
      <c r="P67" s="30"/>
      <c r="Q67" s="23">
        <v>44993</v>
      </c>
    </row>
    <row r="68" spans="2:17" s="8" customFormat="1" ht="19.7" customHeight="1">
      <c r="B68" s="2023" t="s">
        <v>351</v>
      </c>
      <c r="C68" s="18" t="s">
        <v>30</v>
      </c>
      <c r="D68" s="18" t="s">
        <v>30</v>
      </c>
      <c r="E68" s="26" t="s">
        <v>6864</v>
      </c>
      <c r="F68" s="26">
        <v>1</v>
      </c>
      <c r="G68" s="26">
        <v>3200</v>
      </c>
      <c r="H68" s="20">
        <f t="shared" si="0"/>
        <v>3200</v>
      </c>
      <c r="I68" s="54"/>
      <c r="J68" s="26" t="s">
        <v>6865</v>
      </c>
      <c r="K68" s="18" t="s">
        <v>6802</v>
      </c>
      <c r="L68" s="18"/>
      <c r="M68" s="30"/>
      <c r="N68" s="17"/>
      <c r="O68" s="18"/>
      <c r="P68" s="30"/>
      <c r="Q68" s="23">
        <v>44993</v>
      </c>
    </row>
    <row r="69" spans="2:17" s="8" customFormat="1" ht="19.7" customHeight="1">
      <c r="B69" s="2024"/>
      <c r="C69" s="18" t="s">
        <v>30</v>
      </c>
      <c r="D69" s="18" t="s">
        <v>30</v>
      </c>
      <c r="E69" s="26" t="s">
        <v>6866</v>
      </c>
      <c r="F69" s="26">
        <v>1</v>
      </c>
      <c r="G69" s="26">
        <v>4280</v>
      </c>
      <c r="H69" s="20">
        <f t="shared" si="0"/>
        <v>4280</v>
      </c>
      <c r="I69" s="18"/>
      <c r="J69" s="26" t="s">
        <v>6867</v>
      </c>
      <c r="K69" s="18" t="s">
        <v>6802</v>
      </c>
      <c r="L69" s="18"/>
      <c r="M69" s="30"/>
      <c r="N69" s="17"/>
      <c r="O69" s="18"/>
      <c r="P69" s="30"/>
      <c r="Q69" s="23">
        <v>44993</v>
      </c>
    </row>
    <row r="70" spans="2:17" s="8" customFormat="1" ht="19.7" customHeight="1">
      <c r="B70" s="2024"/>
      <c r="C70" s="18" t="s">
        <v>30</v>
      </c>
      <c r="D70" s="18" t="s">
        <v>30</v>
      </c>
      <c r="E70" s="26" t="s">
        <v>6551</v>
      </c>
      <c r="F70" s="26">
        <v>8</v>
      </c>
      <c r="G70" s="26">
        <v>76</v>
      </c>
      <c r="H70" s="20">
        <f t="shared" si="0"/>
        <v>608</v>
      </c>
      <c r="I70" s="54"/>
      <c r="J70" s="26" t="s">
        <v>6552</v>
      </c>
      <c r="K70" s="18" t="s">
        <v>6802</v>
      </c>
      <c r="L70" s="18"/>
      <c r="M70" s="30"/>
      <c r="N70" s="17"/>
      <c r="O70" s="18"/>
      <c r="P70" s="30"/>
      <c r="Q70" s="23">
        <v>44993</v>
      </c>
    </row>
    <row r="71" spans="2:17" s="8" customFormat="1" ht="19.7" customHeight="1">
      <c r="B71" s="2025"/>
      <c r="C71" s="18" t="s">
        <v>30</v>
      </c>
      <c r="D71" s="18" t="s">
        <v>30</v>
      </c>
      <c r="E71" s="26" t="s">
        <v>109</v>
      </c>
      <c r="F71" s="26">
        <v>1</v>
      </c>
      <c r="G71" s="26">
        <v>4100</v>
      </c>
      <c r="H71" s="20">
        <f t="shared" si="0"/>
        <v>4100</v>
      </c>
      <c r="I71" s="54"/>
      <c r="J71" s="26" t="s">
        <v>110</v>
      </c>
      <c r="K71" s="18" t="s">
        <v>6802</v>
      </c>
      <c r="L71" s="18"/>
      <c r="M71" s="30"/>
      <c r="N71" s="17"/>
      <c r="O71" s="18"/>
      <c r="P71" s="30"/>
      <c r="Q71" s="23">
        <v>44993</v>
      </c>
    </row>
    <row r="72" spans="2:17" s="8" customFormat="1" ht="19.7" customHeight="1">
      <c r="B72" s="1849" t="s">
        <v>6868</v>
      </c>
      <c r="C72" s="18" t="s">
        <v>30</v>
      </c>
      <c r="D72" s="18" t="s">
        <v>30</v>
      </c>
      <c r="E72" s="26" t="s">
        <v>2787</v>
      </c>
      <c r="F72" s="26">
        <v>1</v>
      </c>
      <c r="G72" s="26">
        <v>1536</v>
      </c>
      <c r="H72" s="20">
        <f t="shared" si="0"/>
        <v>1536</v>
      </c>
      <c r="I72" s="54"/>
      <c r="J72" s="53" t="s">
        <v>2788</v>
      </c>
      <c r="K72" s="18" t="s">
        <v>6802</v>
      </c>
      <c r="L72" s="18"/>
      <c r="M72" s="30"/>
      <c r="N72" s="17"/>
      <c r="O72" s="18"/>
      <c r="P72" s="30"/>
      <c r="Q72" s="23">
        <v>44993</v>
      </c>
    </row>
    <row r="73" spans="2:17" s="8" customFormat="1" ht="19.7" customHeight="1">
      <c r="B73" s="1849"/>
      <c r="C73" s="18" t="s">
        <v>30</v>
      </c>
      <c r="D73" s="18" t="s">
        <v>30</v>
      </c>
      <c r="E73" s="26" t="s">
        <v>2789</v>
      </c>
      <c r="F73" s="26">
        <v>1</v>
      </c>
      <c r="G73" s="26">
        <v>1488</v>
      </c>
      <c r="H73" s="20">
        <f t="shared" si="0"/>
        <v>1488</v>
      </c>
      <c r="I73" s="54"/>
      <c r="J73" s="53" t="s">
        <v>2790</v>
      </c>
      <c r="K73" s="18" t="s">
        <v>6802</v>
      </c>
      <c r="L73" s="18"/>
      <c r="M73" s="30"/>
      <c r="N73" s="17"/>
      <c r="O73" s="18"/>
      <c r="P73" s="30"/>
      <c r="Q73" s="23">
        <v>44993</v>
      </c>
    </row>
    <row r="74" spans="2:17" s="8" customFormat="1" ht="19.7" customHeight="1">
      <c r="B74" s="1849"/>
      <c r="C74" s="18" t="s">
        <v>30</v>
      </c>
      <c r="D74" s="18" t="s">
        <v>30</v>
      </c>
      <c r="E74" s="26" t="s">
        <v>2791</v>
      </c>
      <c r="F74" s="26">
        <v>1</v>
      </c>
      <c r="G74" s="26">
        <v>1312</v>
      </c>
      <c r="H74" s="20">
        <f t="shared" ref="H74:H128" si="1">F74*G74</f>
        <v>1312</v>
      </c>
      <c r="I74" s="54"/>
      <c r="J74" s="53" t="s">
        <v>2792</v>
      </c>
      <c r="K74" s="18" t="s">
        <v>6802</v>
      </c>
      <c r="L74" s="18"/>
      <c r="M74" s="30"/>
      <c r="N74" s="17"/>
      <c r="O74" s="18"/>
      <c r="P74" s="30"/>
      <c r="Q74" s="23">
        <v>44993</v>
      </c>
    </row>
    <row r="75" spans="2:17" s="8" customFormat="1" ht="19.7" customHeight="1">
      <c r="B75" s="1849"/>
      <c r="C75" s="18" t="s">
        <v>30</v>
      </c>
      <c r="D75" s="18" t="s">
        <v>30</v>
      </c>
      <c r="E75" s="26" t="s">
        <v>2795</v>
      </c>
      <c r="F75" s="26">
        <v>1</v>
      </c>
      <c r="G75" s="26">
        <v>750</v>
      </c>
      <c r="H75" s="20">
        <f t="shared" si="1"/>
        <v>750</v>
      </c>
      <c r="I75" s="18"/>
      <c r="J75" s="26" t="s">
        <v>6637</v>
      </c>
      <c r="K75" s="18" t="s">
        <v>6802</v>
      </c>
      <c r="L75" s="18"/>
      <c r="M75" s="30"/>
      <c r="N75" s="17"/>
      <c r="O75" s="18"/>
      <c r="P75" s="30"/>
      <c r="Q75" s="23">
        <v>44993</v>
      </c>
    </row>
    <row r="76" spans="2:17" s="8" customFormat="1" ht="19.7" customHeight="1">
      <c r="B76" s="1849"/>
      <c r="C76" s="18" t="s">
        <v>30</v>
      </c>
      <c r="D76" s="18" t="s">
        <v>30</v>
      </c>
      <c r="E76" s="26" t="s">
        <v>2793</v>
      </c>
      <c r="F76" s="26">
        <v>1</v>
      </c>
      <c r="G76" s="26">
        <v>930</v>
      </c>
      <c r="H76" s="20">
        <f t="shared" si="1"/>
        <v>930</v>
      </c>
      <c r="I76" s="18"/>
      <c r="J76" s="26" t="s">
        <v>6636</v>
      </c>
      <c r="K76" s="18" t="s">
        <v>6802</v>
      </c>
      <c r="L76" s="18"/>
      <c r="M76" s="30"/>
      <c r="N76" s="17"/>
      <c r="O76" s="18"/>
      <c r="P76" s="30"/>
      <c r="Q76" s="23">
        <v>44993</v>
      </c>
    </row>
    <row r="77" spans="2:17" s="8" customFormat="1" ht="19.7" customHeight="1">
      <c r="B77" s="1848" t="s">
        <v>6869</v>
      </c>
      <c r="C77" s="33" t="s">
        <v>115</v>
      </c>
      <c r="D77" s="33" t="s">
        <v>115</v>
      </c>
      <c r="E77" s="471" t="s">
        <v>116</v>
      </c>
      <c r="F77" s="26">
        <v>30</v>
      </c>
      <c r="G77" s="118">
        <v>5000</v>
      </c>
      <c r="H77" s="1252">
        <f>F77*G77</f>
        <v>150000</v>
      </c>
      <c r="I77" s="18"/>
      <c r="J77" s="26"/>
      <c r="K77" s="18"/>
      <c r="L77" s="17"/>
      <c r="M77" s="30"/>
      <c r="N77" s="17"/>
      <c r="O77" s="29"/>
      <c r="P77" s="30"/>
      <c r="Q77" s="23"/>
    </row>
    <row r="78" spans="2:17" s="8" customFormat="1" ht="19.7" customHeight="1">
      <c r="B78" s="1905"/>
      <c r="C78" s="33" t="s">
        <v>115</v>
      </c>
      <c r="D78" s="33" t="s">
        <v>115</v>
      </c>
      <c r="E78" s="471" t="s">
        <v>5642</v>
      </c>
      <c r="F78" s="26">
        <v>20</v>
      </c>
      <c r="G78" s="118">
        <v>5000</v>
      </c>
      <c r="H78" s="1252">
        <f>F78*G78</f>
        <v>100000</v>
      </c>
      <c r="I78" s="18"/>
      <c r="J78" s="24"/>
      <c r="K78" s="18"/>
      <c r="L78" s="17"/>
      <c r="M78" s="30"/>
      <c r="N78" s="17"/>
      <c r="O78" s="29"/>
      <c r="P78" s="30"/>
      <c r="Q78" s="23"/>
    </row>
  </sheetData>
  <autoFilter ref="B9:O9" xr:uid="{619C8D08-C217-46CA-8847-6B87FCB215CF}">
    <sortState xmlns:xlrd2="http://schemas.microsoft.com/office/spreadsheetml/2017/richdata2" ref="B10:O9">
      <sortCondition descending="1" ref="K9"/>
    </sortState>
  </autoFilter>
  <mergeCells count="16">
    <mergeCell ref="B56:B67"/>
    <mergeCell ref="B68:B71"/>
    <mergeCell ref="B72:B76"/>
    <mergeCell ref="B77:B78"/>
    <mergeCell ref="B18:B19"/>
    <mergeCell ref="B20:B27"/>
    <mergeCell ref="B28:B37"/>
    <mergeCell ref="B38:B46"/>
    <mergeCell ref="J39:J40"/>
    <mergeCell ref="B47:B55"/>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06433-4B86-4954-9563-D021282B7C5B}">
  <dimension ref="A2:S107"/>
  <sheetViews>
    <sheetView zoomScale="85" zoomScaleNormal="85" workbookViewId="0">
      <pane xSplit="10" ySplit="9" topLeftCell="L21" activePane="bottomRight" state="frozen"/>
      <selection pane="topRight" activeCell="K1" sqref="K1"/>
      <selection pane="bottomLeft" activeCell="A9" sqref="A9"/>
      <selection pane="bottomRight"/>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13" style="10" bestFit="1" customWidth="1"/>
    <col min="10" max="10" width="29.5" style="9" customWidth="1"/>
    <col min="11" max="11" width="31" style="9" bestFit="1" customWidth="1"/>
    <col min="12" max="12" width="34.25"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13" style="9" bestFit="1" customWidth="1"/>
    <col min="266" max="266" width="29.5" style="9" customWidth="1"/>
    <col min="267" max="267" width="31" style="9" bestFit="1" customWidth="1"/>
    <col min="268" max="268" width="34.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13" style="9" bestFit="1" customWidth="1"/>
    <col min="522" max="522" width="29.5" style="9" customWidth="1"/>
    <col min="523" max="523" width="31" style="9" bestFit="1" customWidth="1"/>
    <col min="524" max="524" width="34.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13" style="9" bestFit="1" customWidth="1"/>
    <col min="778" max="778" width="29.5" style="9" customWidth="1"/>
    <col min="779" max="779" width="31" style="9" bestFit="1" customWidth="1"/>
    <col min="780" max="780" width="34.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13" style="9" bestFit="1" customWidth="1"/>
    <col min="1034" max="1034" width="29.5" style="9" customWidth="1"/>
    <col min="1035" max="1035" width="31" style="9" bestFit="1" customWidth="1"/>
    <col min="1036" max="1036" width="34.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13" style="9" bestFit="1" customWidth="1"/>
    <col min="1290" max="1290" width="29.5" style="9" customWidth="1"/>
    <col min="1291" max="1291" width="31" style="9" bestFit="1" customWidth="1"/>
    <col min="1292" max="1292" width="34.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13" style="9" bestFit="1" customWidth="1"/>
    <col min="1546" max="1546" width="29.5" style="9" customWidth="1"/>
    <col min="1547" max="1547" width="31" style="9" bestFit="1" customWidth="1"/>
    <col min="1548" max="1548" width="34.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13" style="9" bestFit="1" customWidth="1"/>
    <col min="1802" max="1802" width="29.5" style="9" customWidth="1"/>
    <col min="1803" max="1803" width="31" style="9" bestFit="1" customWidth="1"/>
    <col min="1804" max="1804" width="34.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13" style="9" bestFit="1" customWidth="1"/>
    <col min="2058" max="2058" width="29.5" style="9" customWidth="1"/>
    <col min="2059" max="2059" width="31" style="9" bestFit="1" customWidth="1"/>
    <col min="2060" max="2060" width="34.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13" style="9" bestFit="1" customWidth="1"/>
    <col min="2314" max="2314" width="29.5" style="9" customWidth="1"/>
    <col min="2315" max="2315" width="31" style="9" bestFit="1" customWidth="1"/>
    <col min="2316" max="2316" width="34.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13" style="9" bestFit="1" customWidth="1"/>
    <col min="2570" max="2570" width="29.5" style="9" customWidth="1"/>
    <col min="2571" max="2571" width="31" style="9" bestFit="1" customWidth="1"/>
    <col min="2572" max="2572" width="34.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13" style="9" bestFit="1" customWidth="1"/>
    <col min="2826" max="2826" width="29.5" style="9" customWidth="1"/>
    <col min="2827" max="2827" width="31" style="9" bestFit="1" customWidth="1"/>
    <col min="2828" max="2828" width="34.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13" style="9" bestFit="1" customWidth="1"/>
    <col min="3082" max="3082" width="29.5" style="9" customWidth="1"/>
    <col min="3083" max="3083" width="31" style="9" bestFit="1" customWidth="1"/>
    <col min="3084" max="3084" width="34.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13" style="9" bestFit="1" customWidth="1"/>
    <col min="3338" max="3338" width="29.5" style="9" customWidth="1"/>
    <col min="3339" max="3339" width="31" style="9" bestFit="1" customWidth="1"/>
    <col min="3340" max="3340" width="34.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13" style="9" bestFit="1" customWidth="1"/>
    <col min="3594" max="3594" width="29.5" style="9" customWidth="1"/>
    <col min="3595" max="3595" width="31" style="9" bestFit="1" customWidth="1"/>
    <col min="3596" max="3596" width="34.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13" style="9" bestFit="1" customWidth="1"/>
    <col min="3850" max="3850" width="29.5" style="9" customWidth="1"/>
    <col min="3851" max="3851" width="31" style="9" bestFit="1" customWidth="1"/>
    <col min="3852" max="3852" width="34.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13" style="9" bestFit="1" customWidth="1"/>
    <col min="4106" max="4106" width="29.5" style="9" customWidth="1"/>
    <col min="4107" max="4107" width="31" style="9" bestFit="1" customWidth="1"/>
    <col min="4108" max="4108" width="34.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13" style="9" bestFit="1" customWidth="1"/>
    <col min="4362" max="4362" width="29.5" style="9" customWidth="1"/>
    <col min="4363" max="4363" width="31" style="9" bestFit="1" customWidth="1"/>
    <col min="4364" max="4364" width="34.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13" style="9" bestFit="1" customWidth="1"/>
    <col min="4618" max="4618" width="29.5" style="9" customWidth="1"/>
    <col min="4619" max="4619" width="31" style="9" bestFit="1" customWidth="1"/>
    <col min="4620" max="4620" width="34.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13" style="9" bestFit="1" customWidth="1"/>
    <col min="4874" max="4874" width="29.5" style="9" customWidth="1"/>
    <col min="4875" max="4875" width="31" style="9" bestFit="1" customWidth="1"/>
    <col min="4876" max="4876" width="34.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13" style="9" bestFit="1" customWidth="1"/>
    <col min="5130" max="5130" width="29.5" style="9" customWidth="1"/>
    <col min="5131" max="5131" width="31" style="9" bestFit="1" customWidth="1"/>
    <col min="5132" max="5132" width="34.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13" style="9" bestFit="1" customWidth="1"/>
    <col min="5386" max="5386" width="29.5" style="9" customWidth="1"/>
    <col min="5387" max="5387" width="31" style="9" bestFit="1" customWidth="1"/>
    <col min="5388" max="5388" width="34.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13" style="9" bestFit="1" customWidth="1"/>
    <col min="5642" max="5642" width="29.5" style="9" customWidth="1"/>
    <col min="5643" max="5643" width="31" style="9" bestFit="1" customWidth="1"/>
    <col min="5644" max="5644" width="34.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13" style="9" bestFit="1" customWidth="1"/>
    <col min="5898" max="5898" width="29.5" style="9" customWidth="1"/>
    <col min="5899" max="5899" width="31" style="9" bestFit="1" customWidth="1"/>
    <col min="5900" max="5900" width="34.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13" style="9" bestFit="1" customWidth="1"/>
    <col min="6154" max="6154" width="29.5" style="9" customWidth="1"/>
    <col min="6155" max="6155" width="31" style="9" bestFit="1" customWidth="1"/>
    <col min="6156" max="6156" width="34.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13" style="9" bestFit="1" customWidth="1"/>
    <col min="6410" max="6410" width="29.5" style="9" customWidth="1"/>
    <col min="6411" max="6411" width="31" style="9" bestFit="1" customWidth="1"/>
    <col min="6412" max="6412" width="34.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13" style="9" bestFit="1" customWidth="1"/>
    <col min="6666" max="6666" width="29.5" style="9" customWidth="1"/>
    <col min="6667" max="6667" width="31" style="9" bestFit="1" customWidth="1"/>
    <col min="6668" max="6668" width="34.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13" style="9" bestFit="1" customWidth="1"/>
    <col min="6922" max="6922" width="29.5" style="9" customWidth="1"/>
    <col min="6923" max="6923" width="31" style="9" bestFit="1" customWidth="1"/>
    <col min="6924" max="6924" width="34.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13" style="9" bestFit="1" customWidth="1"/>
    <col min="7178" max="7178" width="29.5" style="9" customWidth="1"/>
    <col min="7179" max="7179" width="31" style="9" bestFit="1" customWidth="1"/>
    <col min="7180" max="7180" width="34.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13" style="9" bestFit="1" customWidth="1"/>
    <col min="7434" max="7434" width="29.5" style="9" customWidth="1"/>
    <col min="7435" max="7435" width="31" style="9" bestFit="1" customWidth="1"/>
    <col min="7436" max="7436" width="34.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13" style="9" bestFit="1" customWidth="1"/>
    <col min="7690" max="7690" width="29.5" style="9" customWidth="1"/>
    <col min="7691" max="7691" width="31" style="9" bestFit="1" customWidth="1"/>
    <col min="7692" max="7692" width="34.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13" style="9" bestFit="1" customWidth="1"/>
    <col min="7946" max="7946" width="29.5" style="9" customWidth="1"/>
    <col min="7947" max="7947" width="31" style="9" bestFit="1" customWidth="1"/>
    <col min="7948" max="7948" width="34.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13" style="9" bestFit="1" customWidth="1"/>
    <col min="8202" max="8202" width="29.5" style="9" customWidth="1"/>
    <col min="8203" max="8203" width="31" style="9" bestFit="1" customWidth="1"/>
    <col min="8204" max="8204" width="34.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13" style="9" bestFit="1" customWidth="1"/>
    <col min="8458" max="8458" width="29.5" style="9" customWidth="1"/>
    <col min="8459" max="8459" width="31" style="9" bestFit="1" customWidth="1"/>
    <col min="8460" max="8460" width="34.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13" style="9" bestFit="1" customWidth="1"/>
    <col min="8714" max="8714" width="29.5" style="9" customWidth="1"/>
    <col min="8715" max="8715" width="31" style="9" bestFit="1" customWidth="1"/>
    <col min="8716" max="8716" width="34.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13" style="9" bestFit="1" customWidth="1"/>
    <col min="8970" max="8970" width="29.5" style="9" customWidth="1"/>
    <col min="8971" max="8971" width="31" style="9" bestFit="1" customWidth="1"/>
    <col min="8972" max="8972" width="34.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13" style="9" bestFit="1" customWidth="1"/>
    <col min="9226" max="9226" width="29.5" style="9" customWidth="1"/>
    <col min="9227" max="9227" width="31" style="9" bestFit="1" customWidth="1"/>
    <col min="9228" max="9228" width="34.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13" style="9" bestFit="1" customWidth="1"/>
    <col min="9482" max="9482" width="29.5" style="9" customWidth="1"/>
    <col min="9483" max="9483" width="31" style="9" bestFit="1" customWidth="1"/>
    <col min="9484" max="9484" width="34.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13" style="9" bestFit="1" customWidth="1"/>
    <col min="9738" max="9738" width="29.5" style="9" customWidth="1"/>
    <col min="9739" max="9739" width="31" style="9" bestFit="1" customWidth="1"/>
    <col min="9740" max="9740" width="34.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13" style="9" bestFit="1" customWidth="1"/>
    <col min="9994" max="9994" width="29.5" style="9" customWidth="1"/>
    <col min="9995" max="9995" width="31" style="9" bestFit="1" customWidth="1"/>
    <col min="9996" max="9996" width="34.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13" style="9" bestFit="1" customWidth="1"/>
    <col min="10250" max="10250" width="29.5" style="9" customWidth="1"/>
    <col min="10251" max="10251" width="31" style="9" bestFit="1" customWidth="1"/>
    <col min="10252" max="10252" width="34.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13" style="9" bestFit="1" customWidth="1"/>
    <col min="10506" max="10506" width="29.5" style="9" customWidth="1"/>
    <col min="10507" max="10507" width="31" style="9" bestFit="1" customWidth="1"/>
    <col min="10508" max="10508" width="34.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13" style="9" bestFit="1" customWidth="1"/>
    <col min="10762" max="10762" width="29.5" style="9" customWidth="1"/>
    <col min="10763" max="10763" width="31" style="9" bestFit="1" customWidth="1"/>
    <col min="10764" max="10764" width="34.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13" style="9" bestFit="1" customWidth="1"/>
    <col min="11018" max="11018" width="29.5" style="9" customWidth="1"/>
    <col min="11019" max="11019" width="31" style="9" bestFit="1" customWidth="1"/>
    <col min="11020" max="11020" width="34.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13" style="9" bestFit="1" customWidth="1"/>
    <col min="11274" max="11274" width="29.5" style="9" customWidth="1"/>
    <col min="11275" max="11275" width="31" style="9" bestFit="1" customWidth="1"/>
    <col min="11276" max="11276" width="34.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13" style="9" bestFit="1" customWidth="1"/>
    <col min="11530" max="11530" width="29.5" style="9" customWidth="1"/>
    <col min="11531" max="11531" width="31" style="9" bestFit="1" customWidth="1"/>
    <col min="11532" max="11532" width="34.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13" style="9" bestFit="1" customWidth="1"/>
    <col min="11786" max="11786" width="29.5" style="9" customWidth="1"/>
    <col min="11787" max="11787" width="31" style="9" bestFit="1" customWidth="1"/>
    <col min="11788" max="11788" width="34.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13" style="9" bestFit="1" customWidth="1"/>
    <col min="12042" max="12042" width="29.5" style="9" customWidth="1"/>
    <col min="12043" max="12043" width="31" style="9" bestFit="1" customWidth="1"/>
    <col min="12044" max="12044" width="34.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13" style="9" bestFit="1" customWidth="1"/>
    <col min="12298" max="12298" width="29.5" style="9" customWidth="1"/>
    <col min="12299" max="12299" width="31" style="9" bestFit="1" customWidth="1"/>
    <col min="12300" max="12300" width="34.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13" style="9" bestFit="1" customWidth="1"/>
    <col min="12554" max="12554" width="29.5" style="9" customWidth="1"/>
    <col min="12555" max="12555" width="31" style="9" bestFit="1" customWidth="1"/>
    <col min="12556" max="12556" width="34.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13" style="9" bestFit="1" customWidth="1"/>
    <col min="12810" max="12810" width="29.5" style="9" customWidth="1"/>
    <col min="12811" max="12811" width="31" style="9" bestFit="1" customWidth="1"/>
    <col min="12812" max="12812" width="34.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13" style="9" bestFit="1" customWidth="1"/>
    <col min="13066" max="13066" width="29.5" style="9" customWidth="1"/>
    <col min="13067" max="13067" width="31" style="9" bestFit="1" customWidth="1"/>
    <col min="13068" max="13068" width="34.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13" style="9" bestFit="1" customWidth="1"/>
    <col min="13322" max="13322" width="29.5" style="9" customWidth="1"/>
    <col min="13323" max="13323" width="31" style="9" bestFit="1" customWidth="1"/>
    <col min="13324" max="13324" width="34.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13" style="9" bestFit="1" customWidth="1"/>
    <col min="13578" max="13578" width="29.5" style="9" customWidth="1"/>
    <col min="13579" max="13579" width="31" style="9" bestFit="1" customWidth="1"/>
    <col min="13580" max="13580" width="34.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13" style="9" bestFit="1" customWidth="1"/>
    <col min="13834" max="13834" width="29.5" style="9" customWidth="1"/>
    <col min="13835" max="13835" width="31" style="9" bestFit="1" customWidth="1"/>
    <col min="13836" max="13836" width="34.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13" style="9" bestFit="1" customWidth="1"/>
    <col min="14090" max="14090" width="29.5" style="9" customWidth="1"/>
    <col min="14091" max="14091" width="31" style="9" bestFit="1" customWidth="1"/>
    <col min="14092" max="14092" width="34.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13" style="9" bestFit="1" customWidth="1"/>
    <col min="14346" max="14346" width="29.5" style="9" customWidth="1"/>
    <col min="14347" max="14347" width="31" style="9" bestFit="1" customWidth="1"/>
    <col min="14348" max="14348" width="34.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13" style="9" bestFit="1" customWidth="1"/>
    <col min="14602" max="14602" width="29.5" style="9" customWidth="1"/>
    <col min="14603" max="14603" width="31" style="9" bestFit="1" customWidth="1"/>
    <col min="14604" max="14604" width="34.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13" style="9" bestFit="1" customWidth="1"/>
    <col min="14858" max="14858" width="29.5" style="9" customWidth="1"/>
    <col min="14859" max="14859" width="31" style="9" bestFit="1" customWidth="1"/>
    <col min="14860" max="14860" width="34.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13" style="9" bestFit="1" customWidth="1"/>
    <col min="15114" max="15114" width="29.5" style="9" customWidth="1"/>
    <col min="15115" max="15115" width="31" style="9" bestFit="1" customWidth="1"/>
    <col min="15116" max="15116" width="34.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13" style="9" bestFit="1" customWidth="1"/>
    <col min="15370" max="15370" width="29.5" style="9" customWidth="1"/>
    <col min="15371" max="15371" width="31" style="9" bestFit="1" customWidth="1"/>
    <col min="15372" max="15372" width="34.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13" style="9" bestFit="1" customWidth="1"/>
    <col min="15626" max="15626" width="29.5" style="9" customWidth="1"/>
    <col min="15627" max="15627" width="31" style="9" bestFit="1" customWidth="1"/>
    <col min="15628" max="15628" width="34.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13" style="9" bestFit="1" customWidth="1"/>
    <col min="15882" max="15882" width="29.5" style="9" customWidth="1"/>
    <col min="15883" max="15883" width="31" style="9" bestFit="1" customWidth="1"/>
    <col min="15884" max="15884" width="34.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13" style="9" bestFit="1" customWidth="1"/>
    <col min="16138" max="16138" width="29.5" style="9" customWidth="1"/>
    <col min="16139" max="16139" width="31" style="9" bestFit="1" customWidth="1"/>
    <col min="16140" max="16140" width="34.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1:17" ht="20.100000000000001" customHeight="1">
      <c r="B2" s="1" t="s">
        <v>0</v>
      </c>
      <c r="C2" s="1"/>
      <c r="D2" s="1"/>
      <c r="E2" s="2" t="s">
        <v>6870</v>
      </c>
      <c r="G2" s="4" t="s">
        <v>2</v>
      </c>
      <c r="H2" s="5"/>
      <c r="I2" s="6"/>
      <c r="J2" s="7">
        <f>SUM(H:H)</f>
        <v>2123776</v>
      </c>
    </row>
    <row r="3" spans="1:17" ht="20.100000000000001" customHeight="1">
      <c r="B3" s="1" t="s">
        <v>3</v>
      </c>
      <c r="C3" s="1"/>
      <c r="D3" s="1"/>
      <c r="E3" s="13" t="s">
        <v>6570</v>
      </c>
    </row>
    <row r="4" spans="1:17" ht="20.100000000000001" customHeight="1">
      <c r="B4" s="1" t="s">
        <v>5</v>
      </c>
      <c r="C4" s="1"/>
      <c r="D4" s="1"/>
      <c r="E4" s="13">
        <v>204328</v>
      </c>
      <c r="J4" s="83"/>
    </row>
    <row r="5" spans="1:17" ht="20.100000000000001" customHeight="1">
      <c r="B5" s="1" t="s">
        <v>6</v>
      </c>
      <c r="C5" s="1"/>
      <c r="D5" s="1"/>
      <c r="E5" s="16"/>
      <c r="J5" s="83"/>
    </row>
    <row r="6" spans="1:17" ht="20.100000000000001" customHeight="1">
      <c r="B6" s="1" t="s">
        <v>7</v>
      </c>
      <c r="C6" s="1"/>
      <c r="D6" s="1"/>
      <c r="E6" s="16"/>
      <c r="J6" s="83"/>
    </row>
    <row r="7" spans="1:17" ht="20.100000000000001" customHeight="1">
      <c r="B7" s="85"/>
      <c r="C7" s="85"/>
      <c r="D7" s="85"/>
      <c r="E7" s="86"/>
      <c r="J7" s="83"/>
      <c r="L7" s="89"/>
    </row>
    <row r="9" spans="1:17" s="8" customFormat="1" ht="19.7" customHeight="1">
      <c r="A9" s="9"/>
      <c r="B9" s="17" t="s">
        <v>8</v>
      </c>
      <c r="C9" s="17" t="s">
        <v>9</v>
      </c>
      <c r="D9" s="17" t="s">
        <v>10</v>
      </c>
      <c r="E9" s="18" t="s">
        <v>11</v>
      </c>
      <c r="F9" s="18" t="s">
        <v>12</v>
      </c>
      <c r="G9" s="177" t="s">
        <v>13</v>
      </c>
      <c r="H9" s="177" t="s">
        <v>14</v>
      </c>
      <c r="I9" s="18" t="s">
        <v>15</v>
      </c>
      <c r="J9" s="18" t="s">
        <v>16</v>
      </c>
      <c r="K9" s="18" t="s">
        <v>17</v>
      </c>
      <c r="L9" s="18" t="s">
        <v>18</v>
      </c>
      <c r="M9" s="30" t="s">
        <v>19</v>
      </c>
      <c r="N9" s="17" t="s">
        <v>20</v>
      </c>
      <c r="O9" s="18" t="s">
        <v>21</v>
      </c>
      <c r="P9" s="30" t="s">
        <v>22</v>
      </c>
      <c r="Q9" s="23" t="s">
        <v>23</v>
      </c>
    </row>
    <row r="10" spans="1:17" s="8" customFormat="1" ht="19.7" customHeight="1">
      <c r="B10" s="17">
        <v>1</v>
      </c>
      <c r="C10" s="17" t="s">
        <v>24</v>
      </c>
      <c r="D10" s="17" t="s">
        <v>24</v>
      </c>
      <c r="E10" s="26" t="s">
        <v>6871</v>
      </c>
      <c r="F10" s="26">
        <v>1</v>
      </c>
      <c r="G10" s="26">
        <v>993000</v>
      </c>
      <c r="H10" s="118">
        <f>F10*G10</f>
        <v>993000</v>
      </c>
      <c r="I10" s="18"/>
      <c r="J10" s="26"/>
      <c r="K10" s="54"/>
      <c r="L10" s="18"/>
      <c r="M10" s="30">
        <v>44992</v>
      </c>
      <c r="N10" s="17"/>
      <c r="O10" s="29"/>
      <c r="P10" s="30">
        <v>45069</v>
      </c>
      <c r="Q10" s="23">
        <v>45069</v>
      </c>
    </row>
    <row r="11" spans="1:17" s="8" customFormat="1" ht="19.7" customHeight="1">
      <c r="B11" s="17">
        <v>2</v>
      </c>
      <c r="C11" s="17" t="s">
        <v>24</v>
      </c>
      <c r="D11" s="17" t="s">
        <v>24</v>
      </c>
      <c r="E11" s="26" t="s">
        <v>6872</v>
      </c>
      <c r="F11" s="26">
        <v>1</v>
      </c>
      <c r="G11" s="26"/>
      <c r="H11" s="118">
        <f>F11*G11</f>
        <v>0</v>
      </c>
      <c r="I11" s="18"/>
      <c r="J11" s="26"/>
      <c r="K11" s="54" t="s">
        <v>6873</v>
      </c>
      <c r="L11" s="18"/>
      <c r="M11" s="30"/>
      <c r="N11" s="17"/>
      <c r="O11" s="29"/>
      <c r="P11" s="30"/>
      <c r="Q11" s="23"/>
    </row>
    <row r="12" spans="1:17" s="8" customFormat="1" ht="19.7" customHeight="1">
      <c r="B12" s="17">
        <v>3</v>
      </c>
      <c r="C12" s="17" t="s">
        <v>24</v>
      </c>
      <c r="D12" s="17" t="s">
        <v>24</v>
      </c>
      <c r="E12" s="26" t="s">
        <v>6874</v>
      </c>
      <c r="F12" s="26">
        <v>1</v>
      </c>
      <c r="G12" s="26">
        <v>40000</v>
      </c>
      <c r="H12" s="118">
        <f>F12*G12</f>
        <v>40000</v>
      </c>
      <c r="I12" s="18"/>
      <c r="J12" s="26" t="s">
        <v>6875</v>
      </c>
      <c r="K12" s="54" t="s">
        <v>6876</v>
      </c>
      <c r="L12" s="18"/>
      <c r="M12" s="30"/>
      <c r="N12" s="17"/>
      <c r="O12" s="29"/>
      <c r="P12" s="30">
        <v>45069</v>
      </c>
      <c r="Q12" s="23">
        <v>45069</v>
      </c>
    </row>
    <row r="13" spans="1:17" s="8" customFormat="1" ht="19.7" customHeight="1">
      <c r="B13" s="17">
        <v>4</v>
      </c>
      <c r="C13" s="17" t="s">
        <v>6877</v>
      </c>
      <c r="D13" s="17" t="s">
        <v>6877</v>
      </c>
      <c r="E13" s="26" t="s">
        <v>6878</v>
      </c>
      <c r="F13" s="26">
        <v>1</v>
      </c>
      <c r="G13" s="26"/>
      <c r="H13" s="118">
        <v>0</v>
      </c>
      <c r="I13" s="18"/>
      <c r="J13" s="26" t="s">
        <v>6879</v>
      </c>
      <c r="K13" s="54" t="s">
        <v>6873</v>
      </c>
      <c r="L13" s="18"/>
      <c r="M13" s="30">
        <v>44992</v>
      </c>
      <c r="N13" s="17"/>
      <c r="O13" s="29"/>
      <c r="P13" s="30"/>
      <c r="Q13" s="23"/>
    </row>
    <row r="14" spans="1:17" s="8" customFormat="1" ht="19.7" customHeight="1">
      <c r="B14" s="17"/>
      <c r="C14" s="17" t="s">
        <v>24</v>
      </c>
      <c r="D14" s="17" t="s">
        <v>24</v>
      </c>
      <c r="E14" s="26" t="s">
        <v>291</v>
      </c>
      <c r="F14" s="26">
        <v>1</v>
      </c>
      <c r="G14" s="26">
        <v>12000</v>
      </c>
      <c r="H14" s="118">
        <f>F14*G14</f>
        <v>12000</v>
      </c>
      <c r="I14" s="18"/>
      <c r="J14" s="26"/>
      <c r="K14" s="54" t="s">
        <v>6873</v>
      </c>
      <c r="L14" s="18"/>
      <c r="M14" s="30">
        <v>44992</v>
      </c>
      <c r="N14" s="17"/>
      <c r="O14" s="29"/>
      <c r="P14" s="30">
        <v>45069</v>
      </c>
      <c r="Q14" s="23">
        <v>45069</v>
      </c>
    </row>
    <row r="15" spans="1:17" ht="19.7" customHeight="1">
      <c r="B15" s="1717">
        <v>5</v>
      </c>
      <c r="C15" s="18" t="s">
        <v>115</v>
      </c>
      <c r="D15" s="18" t="s">
        <v>115</v>
      </c>
      <c r="E15" s="26" t="s">
        <v>116</v>
      </c>
      <c r="F15" s="26">
        <v>50</v>
      </c>
      <c r="G15" s="118">
        <v>5000</v>
      </c>
      <c r="H15" s="118">
        <f>G15*F15</f>
        <v>250000</v>
      </c>
      <c r="I15" s="27"/>
      <c r="J15" s="26"/>
      <c r="K15" s="26"/>
      <c r="L15" s="18"/>
      <c r="M15" s="30"/>
      <c r="N15" s="26"/>
      <c r="O15" s="27"/>
      <c r="P15" s="1845"/>
      <c r="Q15" s="23"/>
    </row>
    <row r="16" spans="1:17" ht="19.5" customHeight="1">
      <c r="B16" s="1717"/>
      <c r="C16" s="18" t="s">
        <v>115</v>
      </c>
      <c r="D16" s="18" t="s">
        <v>115</v>
      </c>
      <c r="E16" s="26" t="s">
        <v>5642</v>
      </c>
      <c r="F16" s="26">
        <v>30</v>
      </c>
      <c r="G16" s="118">
        <v>5000</v>
      </c>
      <c r="H16" s="118">
        <f t="shared" ref="H16:H88" si="0">G16*F16</f>
        <v>150000</v>
      </c>
      <c r="I16" s="27"/>
      <c r="J16" s="26"/>
      <c r="K16" s="26"/>
      <c r="L16" s="18"/>
      <c r="M16" s="30"/>
      <c r="N16" s="26"/>
      <c r="O16" s="27"/>
      <c r="P16" s="1845"/>
      <c r="Q16" s="23"/>
    </row>
    <row r="17" spans="2:17" ht="19.5" customHeight="1">
      <c r="B17" s="2026" t="s">
        <v>6880</v>
      </c>
      <c r="C17" s="18" t="s">
        <v>30</v>
      </c>
      <c r="D17" s="18" t="s">
        <v>30</v>
      </c>
      <c r="E17" s="26" t="s">
        <v>6881</v>
      </c>
      <c r="F17" s="26">
        <v>1</v>
      </c>
      <c r="G17" s="26">
        <v>1010</v>
      </c>
      <c r="H17" s="118">
        <f t="shared" si="0"/>
        <v>1010</v>
      </c>
      <c r="I17" s="27"/>
      <c r="J17" s="26" t="s">
        <v>6882</v>
      </c>
      <c r="K17" s="26"/>
      <c r="L17" s="18" t="s">
        <v>6883</v>
      </c>
      <c r="M17" s="30">
        <v>45105</v>
      </c>
      <c r="N17" s="26"/>
      <c r="O17" s="27"/>
      <c r="P17" s="1845">
        <v>45117</v>
      </c>
      <c r="Q17" s="23">
        <v>45117</v>
      </c>
    </row>
    <row r="18" spans="2:17" ht="19.5" customHeight="1">
      <c r="B18" s="1717"/>
      <c r="C18" s="18" t="s">
        <v>30</v>
      </c>
      <c r="D18" s="18" t="s">
        <v>30</v>
      </c>
      <c r="E18" s="26" t="s">
        <v>6884</v>
      </c>
      <c r="F18" s="26">
        <v>1</v>
      </c>
      <c r="G18" s="26">
        <v>36980</v>
      </c>
      <c r="H18" s="118">
        <f t="shared" si="0"/>
        <v>36980</v>
      </c>
      <c r="I18" s="27"/>
      <c r="J18" s="26" t="s">
        <v>6885</v>
      </c>
      <c r="K18" s="26"/>
      <c r="L18" s="18" t="s">
        <v>6883</v>
      </c>
      <c r="M18" s="30">
        <v>45105</v>
      </c>
      <c r="N18" s="26"/>
      <c r="O18" s="27"/>
      <c r="P18" s="1845">
        <v>45117</v>
      </c>
      <c r="Q18" s="23">
        <v>45117</v>
      </c>
    </row>
    <row r="19" spans="2:17" ht="19.5" customHeight="1">
      <c r="B19" s="1717"/>
      <c r="C19" s="18" t="s">
        <v>30</v>
      </c>
      <c r="D19" s="18" t="s">
        <v>30</v>
      </c>
      <c r="E19" s="26" t="s">
        <v>6886</v>
      </c>
      <c r="F19" s="26">
        <v>4</v>
      </c>
      <c r="G19" s="26">
        <v>260</v>
      </c>
      <c r="H19" s="118">
        <f t="shared" si="0"/>
        <v>1040</v>
      </c>
      <c r="I19" s="27"/>
      <c r="J19" s="26" t="s">
        <v>5806</v>
      </c>
      <c r="K19" s="26"/>
      <c r="L19" s="18" t="s">
        <v>6883</v>
      </c>
      <c r="M19" s="30">
        <v>45105</v>
      </c>
      <c r="N19" s="26"/>
      <c r="O19" s="27"/>
      <c r="P19" s="1845">
        <v>45117</v>
      </c>
      <c r="Q19" s="23">
        <v>45117</v>
      </c>
    </row>
    <row r="20" spans="2:17" s="2029" customFormat="1" ht="19.5" customHeight="1">
      <c r="B20" s="1717"/>
      <c r="C20" s="433" t="s">
        <v>30</v>
      </c>
      <c r="D20" s="433" t="s">
        <v>30</v>
      </c>
      <c r="E20" s="1001" t="s">
        <v>6887</v>
      </c>
      <c r="F20" s="1001">
        <v>4</v>
      </c>
      <c r="G20" s="1001">
        <v>270</v>
      </c>
      <c r="H20" s="1860">
        <f>G20*F20</f>
        <v>1080</v>
      </c>
      <c r="I20" s="2027"/>
      <c r="J20" s="1001" t="s">
        <v>5806</v>
      </c>
      <c r="K20" s="1001"/>
      <c r="L20" s="433" t="s">
        <v>6883</v>
      </c>
      <c r="M20" s="139"/>
      <c r="N20" s="1001"/>
      <c r="O20" s="2027"/>
      <c r="P20" s="2028"/>
      <c r="Q20" s="727">
        <v>45131</v>
      </c>
    </row>
    <row r="21" spans="2:17" s="2029" customFormat="1" ht="19.5" customHeight="1">
      <c r="B21" s="1717"/>
      <c r="C21" s="433" t="s">
        <v>30</v>
      </c>
      <c r="D21" s="433" t="s">
        <v>30</v>
      </c>
      <c r="E21" s="1001" t="s">
        <v>6888</v>
      </c>
      <c r="F21" s="1001">
        <v>4</v>
      </c>
      <c r="G21" s="1001">
        <v>1090</v>
      </c>
      <c r="H21" s="1860">
        <f>G21*F21</f>
        <v>4360</v>
      </c>
      <c r="I21" s="2027"/>
      <c r="J21" s="1001" t="s">
        <v>3965</v>
      </c>
      <c r="K21" s="1001"/>
      <c r="L21" s="433" t="s">
        <v>6883</v>
      </c>
      <c r="M21" s="139">
        <v>45132</v>
      </c>
      <c r="N21" s="1001"/>
      <c r="O21" s="2027"/>
      <c r="P21" s="2028"/>
      <c r="Q21" s="727">
        <v>45135</v>
      </c>
    </row>
    <row r="22" spans="2:17" s="2029" customFormat="1" ht="19.5" customHeight="1">
      <c r="B22" s="1717"/>
      <c r="C22" s="433" t="s">
        <v>30</v>
      </c>
      <c r="D22" s="433" t="s">
        <v>30</v>
      </c>
      <c r="E22" s="1001" t="s">
        <v>6889</v>
      </c>
      <c r="F22" s="1001">
        <v>1</v>
      </c>
      <c r="G22" s="1001">
        <v>290</v>
      </c>
      <c r="H22" s="1860">
        <f>G22*F22</f>
        <v>290</v>
      </c>
      <c r="I22" s="2027"/>
      <c r="J22" s="1001" t="s">
        <v>6890</v>
      </c>
      <c r="K22" s="1001"/>
      <c r="L22" s="433" t="s">
        <v>6883</v>
      </c>
      <c r="M22" s="139">
        <v>45132</v>
      </c>
      <c r="N22" s="1001"/>
      <c r="O22" s="2027"/>
      <c r="P22" s="2028"/>
      <c r="Q22" s="727">
        <v>45135</v>
      </c>
    </row>
    <row r="23" spans="2:17" ht="19.5" customHeight="1">
      <c r="B23" s="1717"/>
      <c r="C23" s="18" t="s">
        <v>30</v>
      </c>
      <c r="D23" s="18" t="s">
        <v>30</v>
      </c>
      <c r="E23" s="26" t="s">
        <v>6891</v>
      </c>
      <c r="F23" s="26">
        <v>1</v>
      </c>
      <c r="G23" s="26">
        <v>319</v>
      </c>
      <c r="H23" s="118">
        <f t="shared" si="0"/>
        <v>319</v>
      </c>
      <c r="I23" s="27"/>
      <c r="J23" s="26" t="s">
        <v>6892</v>
      </c>
      <c r="K23" s="26"/>
      <c r="L23" s="18" t="s">
        <v>6883</v>
      </c>
      <c r="M23" s="30">
        <v>45105</v>
      </c>
      <c r="N23" s="26"/>
      <c r="O23" s="27"/>
      <c r="P23" s="1845">
        <v>45117</v>
      </c>
      <c r="Q23" s="23">
        <v>45117</v>
      </c>
    </row>
    <row r="24" spans="2:17" ht="19.5" customHeight="1">
      <c r="B24" s="1717"/>
      <c r="C24" s="18" t="s">
        <v>30</v>
      </c>
      <c r="D24" s="18" t="s">
        <v>30</v>
      </c>
      <c r="E24" s="26" t="s">
        <v>6590</v>
      </c>
      <c r="F24" s="26">
        <v>2</v>
      </c>
      <c r="G24" s="26">
        <v>70</v>
      </c>
      <c r="H24" s="118">
        <f t="shared" si="0"/>
        <v>140</v>
      </c>
      <c r="I24" s="27"/>
      <c r="J24" s="26" t="s">
        <v>90</v>
      </c>
      <c r="K24" s="26"/>
      <c r="L24" s="18" t="s">
        <v>6883</v>
      </c>
      <c r="M24" s="30">
        <v>45105</v>
      </c>
      <c r="N24" s="26"/>
      <c r="O24" s="27"/>
      <c r="P24" s="1845">
        <v>45117</v>
      </c>
      <c r="Q24" s="23">
        <v>45117</v>
      </c>
    </row>
    <row r="25" spans="2:17" ht="19.5" customHeight="1">
      <c r="B25" s="1717"/>
      <c r="C25" s="18" t="s">
        <v>30</v>
      </c>
      <c r="D25" s="18" t="s">
        <v>30</v>
      </c>
      <c r="E25" s="26" t="s">
        <v>6893</v>
      </c>
      <c r="F25" s="26">
        <v>1</v>
      </c>
      <c r="G25" s="26">
        <v>160</v>
      </c>
      <c r="H25" s="118">
        <f t="shared" si="0"/>
        <v>160</v>
      </c>
      <c r="I25" s="27"/>
      <c r="J25" s="26" t="s">
        <v>6894</v>
      </c>
      <c r="K25" s="26"/>
      <c r="L25" s="18" t="s">
        <v>6883</v>
      </c>
      <c r="M25" s="30">
        <v>45105</v>
      </c>
      <c r="N25" s="26"/>
      <c r="O25" s="27"/>
      <c r="P25" s="1845">
        <v>45117</v>
      </c>
      <c r="Q25" s="23">
        <v>45117</v>
      </c>
    </row>
    <row r="26" spans="2:17" ht="19.5" customHeight="1">
      <c r="B26" s="1717"/>
      <c r="C26" s="18" t="s">
        <v>30</v>
      </c>
      <c r="D26" s="18" t="s">
        <v>30</v>
      </c>
      <c r="E26" s="26" t="s">
        <v>6895</v>
      </c>
      <c r="F26" s="26">
        <v>2</v>
      </c>
      <c r="G26" s="26">
        <v>4570</v>
      </c>
      <c r="H26" s="118">
        <f t="shared" si="0"/>
        <v>9140</v>
      </c>
      <c r="I26" s="27"/>
      <c r="J26" s="26" t="s">
        <v>6896</v>
      </c>
      <c r="K26" s="26"/>
      <c r="L26" s="18" t="s">
        <v>6883</v>
      </c>
      <c r="M26" s="30">
        <v>45105</v>
      </c>
      <c r="N26" s="26"/>
      <c r="O26" s="27"/>
      <c r="P26" s="1845">
        <v>45117</v>
      </c>
      <c r="Q26" s="23">
        <v>45117</v>
      </c>
    </row>
    <row r="27" spans="2:17" ht="19.5" customHeight="1">
      <c r="B27" s="1717"/>
      <c r="C27" s="18" t="s">
        <v>30</v>
      </c>
      <c r="D27" s="18" t="s">
        <v>30</v>
      </c>
      <c r="E27" s="26" t="s">
        <v>6897</v>
      </c>
      <c r="F27" s="26">
        <v>1</v>
      </c>
      <c r="G27" s="26">
        <v>270</v>
      </c>
      <c r="H27" s="118">
        <f t="shared" si="0"/>
        <v>270</v>
      </c>
      <c r="I27" s="27"/>
      <c r="J27" s="26" t="s">
        <v>6898</v>
      </c>
      <c r="K27" s="26"/>
      <c r="L27" s="18" t="s">
        <v>6883</v>
      </c>
      <c r="M27" s="30">
        <v>45105</v>
      </c>
      <c r="N27" s="26"/>
      <c r="O27" s="27"/>
      <c r="P27" s="1845">
        <v>45117</v>
      </c>
      <c r="Q27" s="23">
        <v>45117</v>
      </c>
    </row>
    <row r="28" spans="2:17" ht="19.5" customHeight="1">
      <c r="B28" s="1717"/>
      <c r="C28" s="18" t="s">
        <v>30</v>
      </c>
      <c r="D28" s="18" t="s">
        <v>30</v>
      </c>
      <c r="E28" s="26" t="s">
        <v>6899</v>
      </c>
      <c r="F28" s="26">
        <v>1</v>
      </c>
      <c r="G28" s="26">
        <v>300</v>
      </c>
      <c r="H28" s="118">
        <f t="shared" si="0"/>
        <v>300</v>
      </c>
      <c r="I28" s="27"/>
      <c r="J28" s="26" t="s">
        <v>6898</v>
      </c>
      <c r="K28" s="26"/>
      <c r="L28" s="18" t="s">
        <v>6883</v>
      </c>
      <c r="M28" s="30">
        <v>45105</v>
      </c>
      <c r="N28" s="26"/>
      <c r="O28" s="27"/>
      <c r="P28" s="1845">
        <v>45117</v>
      </c>
      <c r="Q28" s="23">
        <v>45117</v>
      </c>
    </row>
    <row r="29" spans="2:17" ht="19.5" customHeight="1">
      <c r="B29" s="1717"/>
      <c r="C29" s="18" t="s">
        <v>30</v>
      </c>
      <c r="D29" s="18" t="s">
        <v>30</v>
      </c>
      <c r="E29" s="26" t="s">
        <v>6900</v>
      </c>
      <c r="F29" s="26">
        <v>1</v>
      </c>
      <c r="G29" s="26">
        <v>12760</v>
      </c>
      <c r="H29" s="118">
        <f t="shared" si="0"/>
        <v>12760</v>
      </c>
      <c r="I29" s="27"/>
      <c r="J29" s="26" t="s">
        <v>6901</v>
      </c>
      <c r="K29" s="26"/>
      <c r="L29" s="18" t="s">
        <v>6883</v>
      </c>
      <c r="M29" s="30">
        <v>45105</v>
      </c>
      <c r="N29" s="26"/>
      <c r="O29" s="27"/>
      <c r="P29" s="1845">
        <v>45117</v>
      </c>
      <c r="Q29" s="23">
        <v>45117</v>
      </c>
    </row>
    <row r="30" spans="2:17" ht="19.5" customHeight="1">
      <c r="B30" s="1717"/>
      <c r="C30" s="18" t="s">
        <v>30</v>
      </c>
      <c r="D30" s="18" t="s">
        <v>30</v>
      </c>
      <c r="E30" s="26" t="s">
        <v>6902</v>
      </c>
      <c r="F30" s="26">
        <v>1</v>
      </c>
      <c r="G30" s="26">
        <v>431</v>
      </c>
      <c r="H30" s="118">
        <f t="shared" si="0"/>
        <v>431</v>
      </c>
      <c r="I30" s="27"/>
      <c r="J30" s="26" t="s">
        <v>6903</v>
      </c>
      <c r="K30" s="26"/>
      <c r="L30" s="18" t="s">
        <v>6883</v>
      </c>
      <c r="M30" s="30">
        <v>45105</v>
      </c>
      <c r="N30" s="26"/>
      <c r="O30" s="27"/>
      <c r="P30" s="1845">
        <v>45117</v>
      </c>
      <c r="Q30" s="23">
        <v>45117</v>
      </c>
    </row>
    <row r="31" spans="2:17" ht="19.5" customHeight="1">
      <c r="B31" s="1717"/>
      <c r="C31" s="18" t="s">
        <v>30</v>
      </c>
      <c r="D31" s="18" t="s">
        <v>30</v>
      </c>
      <c r="E31" s="26" t="s">
        <v>6904</v>
      </c>
      <c r="F31" s="26">
        <v>1</v>
      </c>
      <c r="G31" s="26">
        <v>10450</v>
      </c>
      <c r="H31" s="118">
        <f t="shared" si="0"/>
        <v>10450</v>
      </c>
      <c r="I31" s="27"/>
      <c r="J31" s="26" t="s">
        <v>6905</v>
      </c>
      <c r="K31" s="26"/>
      <c r="L31" s="18" t="s">
        <v>6883</v>
      </c>
      <c r="M31" s="30">
        <v>45105</v>
      </c>
      <c r="N31" s="26"/>
      <c r="O31" s="27"/>
      <c r="P31" s="1845">
        <v>45117</v>
      </c>
      <c r="Q31" s="23">
        <v>45117</v>
      </c>
    </row>
    <row r="32" spans="2:17" ht="19.5" customHeight="1">
      <c r="B32" s="1717"/>
      <c r="C32" s="18" t="s">
        <v>30</v>
      </c>
      <c r="D32" s="18" t="s">
        <v>30</v>
      </c>
      <c r="E32" s="26" t="s">
        <v>6906</v>
      </c>
      <c r="F32" s="26">
        <v>1</v>
      </c>
      <c r="G32" s="26">
        <v>5948</v>
      </c>
      <c r="H32" s="118">
        <f t="shared" si="0"/>
        <v>5948</v>
      </c>
      <c r="I32" s="27"/>
      <c r="J32" s="26" t="s">
        <v>6907</v>
      </c>
      <c r="K32" s="26"/>
      <c r="L32" s="18" t="s">
        <v>6883</v>
      </c>
      <c r="M32" s="30">
        <v>45105</v>
      </c>
      <c r="N32" s="26"/>
      <c r="O32" s="27"/>
      <c r="P32" s="1845">
        <v>45117</v>
      </c>
      <c r="Q32" s="23">
        <v>45117</v>
      </c>
    </row>
    <row r="33" spans="1:19" s="2029" customFormat="1" ht="19.5" customHeight="1">
      <c r="A33" s="41"/>
      <c r="B33" s="1717"/>
      <c r="C33" s="33" t="s">
        <v>30</v>
      </c>
      <c r="D33" s="33" t="s">
        <v>30</v>
      </c>
      <c r="E33" s="2030" t="s">
        <v>6908</v>
      </c>
      <c r="F33" s="35">
        <v>1</v>
      </c>
      <c r="G33" s="35">
        <v>6234</v>
      </c>
      <c r="H33" s="1434">
        <f t="shared" si="0"/>
        <v>6234</v>
      </c>
      <c r="I33" s="37"/>
      <c r="J33" s="35" t="s">
        <v>6909</v>
      </c>
      <c r="K33" s="35"/>
      <c r="L33" s="33" t="s">
        <v>6883</v>
      </c>
      <c r="M33" s="472">
        <v>45133</v>
      </c>
      <c r="N33" s="35"/>
      <c r="O33" s="37"/>
      <c r="P33" s="1893">
        <v>45145</v>
      </c>
      <c r="Q33" s="40">
        <v>45145</v>
      </c>
      <c r="R33" s="41"/>
      <c r="S33" s="41"/>
    </row>
    <row r="34" spans="1:19" ht="19.5" customHeight="1">
      <c r="B34" s="1717"/>
      <c r="C34" s="18" t="s">
        <v>119</v>
      </c>
      <c r="D34" s="18" t="s">
        <v>119</v>
      </c>
      <c r="E34" s="26" t="s">
        <v>6910</v>
      </c>
      <c r="F34" s="26">
        <v>1</v>
      </c>
      <c r="G34" s="26">
        <v>6500</v>
      </c>
      <c r="H34" s="118">
        <f t="shared" si="0"/>
        <v>6500</v>
      </c>
      <c r="I34" s="27"/>
      <c r="J34" s="26" t="s">
        <v>6910</v>
      </c>
      <c r="K34" s="26"/>
      <c r="L34" s="54" t="s">
        <v>6911</v>
      </c>
      <c r="M34" s="30">
        <v>45117</v>
      </c>
      <c r="N34" s="26"/>
      <c r="O34" s="1851">
        <v>45131</v>
      </c>
      <c r="P34" s="1845">
        <v>45131</v>
      </c>
      <c r="Q34" s="23">
        <v>45128</v>
      </c>
    </row>
    <row r="35" spans="1:19" ht="19.5" customHeight="1">
      <c r="B35" s="1717"/>
      <c r="C35" s="18" t="s">
        <v>30</v>
      </c>
      <c r="D35" s="18" t="s">
        <v>30</v>
      </c>
      <c r="E35" s="26" t="s">
        <v>6912</v>
      </c>
      <c r="F35" s="26">
        <v>1</v>
      </c>
      <c r="G35" s="26">
        <v>6604</v>
      </c>
      <c r="H35" s="118">
        <f t="shared" si="0"/>
        <v>6604</v>
      </c>
      <c r="I35" s="27"/>
      <c r="J35" s="26" t="s">
        <v>6913</v>
      </c>
      <c r="K35" s="26"/>
      <c r="L35" s="18" t="s">
        <v>6883</v>
      </c>
      <c r="M35" s="30">
        <v>45105</v>
      </c>
      <c r="N35" s="26"/>
      <c r="O35" s="27"/>
      <c r="P35" s="1845">
        <v>45117</v>
      </c>
      <c r="Q35" s="23">
        <v>45117</v>
      </c>
    </row>
    <row r="36" spans="1:19" ht="19.5" customHeight="1">
      <c r="B36" s="1717"/>
      <c r="C36" s="18" t="s">
        <v>30</v>
      </c>
      <c r="D36" s="18" t="s">
        <v>30</v>
      </c>
      <c r="E36" s="26" t="s">
        <v>6914</v>
      </c>
      <c r="F36" s="26">
        <v>1</v>
      </c>
      <c r="G36" s="26">
        <v>8019</v>
      </c>
      <c r="H36" s="118">
        <f t="shared" si="0"/>
        <v>8019</v>
      </c>
      <c r="I36" s="27"/>
      <c r="J36" s="26" t="s">
        <v>6915</v>
      </c>
      <c r="K36" s="26"/>
      <c r="L36" s="18" t="s">
        <v>6883</v>
      </c>
      <c r="M36" s="30">
        <v>45105</v>
      </c>
      <c r="N36" s="26"/>
      <c r="O36" s="27"/>
      <c r="P36" s="1845">
        <v>45117</v>
      </c>
      <c r="Q36" s="23">
        <v>45117</v>
      </c>
    </row>
    <row r="37" spans="1:19" ht="19.5" customHeight="1">
      <c r="B37" s="1717"/>
      <c r="C37" s="18" t="s">
        <v>30</v>
      </c>
      <c r="D37" s="18" t="s">
        <v>30</v>
      </c>
      <c r="E37" s="26" t="s">
        <v>6916</v>
      </c>
      <c r="F37" s="26">
        <v>1</v>
      </c>
      <c r="G37" s="26">
        <v>6752</v>
      </c>
      <c r="H37" s="118">
        <f t="shared" si="0"/>
        <v>6752</v>
      </c>
      <c r="I37" s="27"/>
      <c r="J37" s="26" t="s">
        <v>6917</v>
      </c>
      <c r="K37" s="26"/>
      <c r="L37" s="18" t="s">
        <v>6883</v>
      </c>
      <c r="M37" s="30">
        <v>45105</v>
      </c>
      <c r="N37" s="26"/>
      <c r="O37" s="27"/>
      <c r="P37" s="1845">
        <v>45117</v>
      </c>
      <c r="Q37" s="23">
        <v>45117</v>
      </c>
    </row>
    <row r="38" spans="1:19" ht="19.5" customHeight="1">
      <c r="B38" s="1717"/>
      <c r="C38" s="18" t="s">
        <v>30</v>
      </c>
      <c r="D38" s="18" t="s">
        <v>30</v>
      </c>
      <c r="E38" s="26" t="s">
        <v>6918</v>
      </c>
      <c r="F38" s="26">
        <v>1</v>
      </c>
      <c r="G38" s="26">
        <v>1630</v>
      </c>
      <c r="H38" s="118">
        <f t="shared" si="0"/>
        <v>1630</v>
      </c>
      <c r="I38" s="27"/>
      <c r="J38" s="26" t="s">
        <v>6919</v>
      </c>
      <c r="K38" s="26"/>
      <c r="L38" s="18" t="s">
        <v>6883</v>
      </c>
      <c r="M38" s="30">
        <v>45105</v>
      </c>
      <c r="N38" s="26"/>
      <c r="O38" s="27"/>
      <c r="P38" s="1845">
        <v>45117</v>
      </c>
      <c r="Q38" s="23">
        <v>45117</v>
      </c>
    </row>
    <row r="39" spans="1:19" ht="19.5" customHeight="1">
      <c r="B39" s="1717"/>
      <c r="C39" s="18" t="s">
        <v>30</v>
      </c>
      <c r="D39" s="18" t="s">
        <v>30</v>
      </c>
      <c r="E39" s="26" t="s">
        <v>6920</v>
      </c>
      <c r="F39" s="26">
        <v>1</v>
      </c>
      <c r="G39" s="26">
        <v>9323</v>
      </c>
      <c r="H39" s="118">
        <f t="shared" si="0"/>
        <v>9323</v>
      </c>
      <c r="I39" s="27"/>
      <c r="J39" s="26" t="s">
        <v>6921</v>
      </c>
      <c r="K39" s="26"/>
      <c r="L39" s="18" t="s">
        <v>6883</v>
      </c>
      <c r="M39" s="30">
        <v>45105</v>
      </c>
      <c r="N39" s="26"/>
      <c r="O39" s="27"/>
      <c r="P39" s="1845">
        <v>45117</v>
      </c>
      <c r="Q39" s="23">
        <v>45117</v>
      </c>
    </row>
    <row r="40" spans="1:19" ht="19.5" customHeight="1">
      <c r="B40" s="1717"/>
      <c r="C40" s="18" t="s">
        <v>119</v>
      </c>
      <c r="D40" s="18" t="s">
        <v>119</v>
      </c>
      <c r="E40" s="26" t="s">
        <v>6922</v>
      </c>
      <c r="F40" s="26">
        <v>1</v>
      </c>
      <c r="G40" s="26">
        <v>19800</v>
      </c>
      <c r="H40" s="118">
        <f t="shared" si="0"/>
        <v>19800</v>
      </c>
      <c r="I40" s="27"/>
      <c r="J40" s="26" t="s">
        <v>6922</v>
      </c>
      <c r="K40" s="26"/>
      <c r="L40" s="54" t="s">
        <v>6911</v>
      </c>
      <c r="M40" s="30">
        <v>45117</v>
      </c>
      <c r="N40" s="26"/>
      <c r="O40" s="1851">
        <v>45131</v>
      </c>
      <c r="P40" s="1845">
        <v>45131</v>
      </c>
      <c r="Q40" s="23">
        <v>45128</v>
      </c>
    </row>
    <row r="41" spans="1:19" ht="19.5" customHeight="1">
      <c r="B41" s="2026" t="s">
        <v>6923</v>
      </c>
      <c r="C41" s="18" t="s">
        <v>30</v>
      </c>
      <c r="D41" s="18" t="s">
        <v>30</v>
      </c>
      <c r="E41" s="26" t="s">
        <v>6924</v>
      </c>
      <c r="F41" s="26">
        <v>1</v>
      </c>
      <c r="G41" s="26">
        <v>920</v>
      </c>
      <c r="H41" s="118">
        <f t="shared" si="0"/>
        <v>920</v>
      </c>
      <c r="I41" s="27"/>
      <c r="J41" s="26" t="s">
        <v>6637</v>
      </c>
      <c r="K41" s="26"/>
      <c r="L41" s="18" t="s">
        <v>6883</v>
      </c>
      <c r="M41" s="30">
        <v>45105</v>
      </c>
      <c r="N41" s="26"/>
      <c r="O41" s="27"/>
      <c r="P41" s="1845">
        <v>45117</v>
      </c>
      <c r="Q41" s="23">
        <v>45117</v>
      </c>
    </row>
    <row r="42" spans="1:19" ht="19.5" customHeight="1">
      <c r="B42" s="2026"/>
      <c r="C42" s="18" t="s">
        <v>30</v>
      </c>
      <c r="D42" s="18" t="s">
        <v>30</v>
      </c>
      <c r="E42" s="26" t="s">
        <v>6925</v>
      </c>
      <c r="F42" s="26">
        <v>5</v>
      </c>
      <c r="G42" s="26">
        <v>864</v>
      </c>
      <c r="H42" s="118">
        <f t="shared" si="0"/>
        <v>4320</v>
      </c>
      <c r="I42" s="27"/>
      <c r="J42" s="26" t="s">
        <v>6637</v>
      </c>
      <c r="K42" s="26"/>
      <c r="L42" s="18" t="s">
        <v>6883</v>
      </c>
      <c r="M42" s="30">
        <v>45105</v>
      </c>
      <c r="N42" s="26"/>
      <c r="O42" s="27"/>
      <c r="P42" s="1845">
        <v>45117</v>
      </c>
      <c r="Q42" s="23">
        <v>45117</v>
      </c>
    </row>
    <row r="43" spans="1:19" ht="19.5" customHeight="1">
      <c r="B43" s="2026"/>
      <c r="C43" s="18" t="s">
        <v>30</v>
      </c>
      <c r="D43" s="18" t="s">
        <v>30</v>
      </c>
      <c r="E43" s="26" t="s">
        <v>6926</v>
      </c>
      <c r="F43" s="26">
        <v>16</v>
      </c>
      <c r="G43" s="26">
        <v>35</v>
      </c>
      <c r="H43" s="118">
        <f t="shared" si="0"/>
        <v>560</v>
      </c>
      <c r="I43" s="27"/>
      <c r="J43" s="26" t="s">
        <v>6927</v>
      </c>
      <c r="K43" s="26"/>
      <c r="L43" s="18" t="s">
        <v>6883</v>
      </c>
      <c r="M43" s="30">
        <v>45105</v>
      </c>
      <c r="N43" s="26"/>
      <c r="O43" s="27"/>
      <c r="P43" s="1845">
        <v>45117</v>
      </c>
      <c r="Q43" s="23">
        <v>45117</v>
      </c>
    </row>
    <row r="44" spans="1:19" ht="19.5" customHeight="1">
      <c r="B44" s="2026"/>
      <c r="C44" s="18" t="s">
        <v>30</v>
      </c>
      <c r="D44" s="18" t="s">
        <v>30</v>
      </c>
      <c r="E44" s="26" t="s">
        <v>6928</v>
      </c>
      <c r="F44" s="26">
        <v>12</v>
      </c>
      <c r="G44" s="26">
        <v>250</v>
      </c>
      <c r="H44" s="118">
        <f t="shared" si="0"/>
        <v>3000</v>
      </c>
      <c r="I44" s="27"/>
      <c r="J44" s="26" t="s">
        <v>5808</v>
      </c>
      <c r="K44" s="26"/>
      <c r="L44" s="18" t="s">
        <v>6883</v>
      </c>
      <c r="M44" s="30">
        <v>45105</v>
      </c>
      <c r="N44" s="26"/>
      <c r="O44" s="27"/>
      <c r="P44" s="1845">
        <v>45117</v>
      </c>
      <c r="Q44" s="23">
        <v>45117</v>
      </c>
    </row>
    <row r="45" spans="1:19" ht="19.5" customHeight="1">
      <c r="B45" s="2026"/>
      <c r="C45" s="18" t="s">
        <v>30</v>
      </c>
      <c r="D45" s="18" t="s">
        <v>30</v>
      </c>
      <c r="E45" s="26" t="s">
        <v>6929</v>
      </c>
      <c r="F45" s="26">
        <v>1</v>
      </c>
      <c r="G45" s="26">
        <v>3350</v>
      </c>
      <c r="H45" s="118">
        <f t="shared" si="0"/>
        <v>3350</v>
      </c>
      <c r="I45" s="27"/>
      <c r="J45" s="26" t="s">
        <v>6930</v>
      </c>
      <c r="K45" s="26"/>
      <c r="L45" s="18" t="s">
        <v>6883</v>
      </c>
      <c r="M45" s="30">
        <v>45105</v>
      </c>
      <c r="N45" s="26"/>
      <c r="O45" s="27"/>
      <c r="P45" s="1845">
        <v>45117</v>
      </c>
      <c r="Q45" s="23">
        <v>45117</v>
      </c>
    </row>
    <row r="46" spans="1:19" ht="19.5" customHeight="1">
      <c r="B46" s="2026"/>
      <c r="C46" s="18" t="s">
        <v>30</v>
      </c>
      <c r="D46" s="18" t="s">
        <v>30</v>
      </c>
      <c r="E46" s="26" t="s">
        <v>6931</v>
      </c>
      <c r="F46" s="26">
        <v>1</v>
      </c>
      <c r="G46" s="26">
        <v>1960</v>
      </c>
      <c r="H46" s="118">
        <f t="shared" si="0"/>
        <v>1960</v>
      </c>
      <c r="I46" s="27"/>
      <c r="J46" s="26" t="s">
        <v>6660</v>
      </c>
      <c r="K46" s="26"/>
      <c r="L46" s="18" t="s">
        <v>6883</v>
      </c>
      <c r="M46" s="30">
        <v>45105</v>
      </c>
      <c r="N46" s="26"/>
      <c r="O46" s="27"/>
      <c r="P46" s="1845">
        <v>45117</v>
      </c>
      <c r="Q46" s="23">
        <v>45117</v>
      </c>
    </row>
    <row r="47" spans="1:19" ht="19.5" customHeight="1">
      <c r="B47" s="2026"/>
      <c r="C47" s="18" t="s">
        <v>30</v>
      </c>
      <c r="D47" s="18" t="s">
        <v>30</v>
      </c>
      <c r="E47" s="26" t="s">
        <v>6767</v>
      </c>
      <c r="F47" s="26">
        <v>2</v>
      </c>
      <c r="G47" s="26">
        <v>270</v>
      </c>
      <c r="H47" s="118">
        <f t="shared" si="0"/>
        <v>540</v>
      </c>
      <c r="I47" s="27"/>
      <c r="J47" s="26" t="s">
        <v>6680</v>
      </c>
      <c r="K47" s="26"/>
      <c r="L47" s="18" t="s">
        <v>6883</v>
      </c>
      <c r="M47" s="30">
        <v>45105</v>
      </c>
      <c r="N47" s="26"/>
      <c r="O47" s="27"/>
      <c r="P47" s="1845">
        <v>45117</v>
      </c>
      <c r="Q47" s="23">
        <v>45117</v>
      </c>
    </row>
    <row r="48" spans="1:19" ht="19.5" customHeight="1">
      <c r="B48" s="2026"/>
      <c r="C48" s="18" t="s">
        <v>30</v>
      </c>
      <c r="D48" s="18" t="s">
        <v>30</v>
      </c>
      <c r="E48" s="26" t="s">
        <v>6932</v>
      </c>
      <c r="F48" s="26">
        <v>12</v>
      </c>
      <c r="G48" s="26">
        <v>126</v>
      </c>
      <c r="H48" s="118">
        <f t="shared" si="0"/>
        <v>1512</v>
      </c>
      <c r="I48" s="27"/>
      <c r="J48" s="26" t="s">
        <v>6933</v>
      </c>
      <c r="K48" s="26"/>
      <c r="L48" s="18" t="s">
        <v>6883</v>
      </c>
      <c r="M48" s="30">
        <v>45105</v>
      </c>
      <c r="N48" s="26"/>
      <c r="O48" s="27"/>
      <c r="P48" s="1845">
        <v>45117</v>
      </c>
      <c r="Q48" s="23">
        <v>45117</v>
      </c>
    </row>
    <row r="49" spans="2:17" ht="19.5" customHeight="1">
      <c r="B49" s="2026"/>
      <c r="C49" s="18" t="s">
        <v>30</v>
      </c>
      <c r="D49" s="18" t="s">
        <v>30</v>
      </c>
      <c r="E49" s="26" t="s">
        <v>6934</v>
      </c>
      <c r="F49" s="26">
        <v>1</v>
      </c>
      <c r="G49" s="26">
        <v>5340</v>
      </c>
      <c r="H49" s="118">
        <f t="shared" si="0"/>
        <v>5340</v>
      </c>
      <c r="I49" s="27"/>
      <c r="J49" s="26" t="s">
        <v>6935</v>
      </c>
      <c r="K49" s="26"/>
      <c r="L49" s="18" t="s">
        <v>6883</v>
      </c>
      <c r="M49" s="30">
        <v>45105</v>
      </c>
      <c r="N49" s="26"/>
      <c r="O49" s="27"/>
      <c r="P49" s="1845">
        <v>45117</v>
      </c>
      <c r="Q49" s="23">
        <v>45117</v>
      </c>
    </row>
    <row r="50" spans="2:17" ht="19.5" customHeight="1">
      <c r="B50" s="2026"/>
      <c r="C50" s="18" t="s">
        <v>30</v>
      </c>
      <c r="D50" s="18" t="s">
        <v>30</v>
      </c>
      <c r="E50" s="26" t="s">
        <v>6936</v>
      </c>
      <c r="F50" s="26">
        <v>2</v>
      </c>
      <c r="G50" s="26">
        <v>12430</v>
      </c>
      <c r="H50" s="118">
        <f t="shared" si="0"/>
        <v>24860</v>
      </c>
      <c r="I50" s="27"/>
      <c r="J50" s="26" t="s">
        <v>6937</v>
      </c>
      <c r="K50" s="26"/>
      <c r="L50" s="18" t="s">
        <v>6883</v>
      </c>
      <c r="M50" s="30">
        <v>45105</v>
      </c>
      <c r="N50" s="26"/>
      <c r="O50" s="27"/>
      <c r="P50" s="1845">
        <v>45117</v>
      </c>
      <c r="Q50" s="23">
        <v>45117</v>
      </c>
    </row>
    <row r="51" spans="2:17" s="2029" customFormat="1" ht="19.5" customHeight="1">
      <c r="B51" s="2026"/>
      <c r="C51" s="433" t="s">
        <v>30</v>
      </c>
      <c r="D51" s="433" t="s">
        <v>30</v>
      </c>
      <c r="E51" s="1001" t="s">
        <v>6938</v>
      </c>
      <c r="F51" s="1001">
        <v>4</v>
      </c>
      <c r="G51" s="1001">
        <v>393</v>
      </c>
      <c r="H51" s="1860">
        <f t="shared" si="0"/>
        <v>1572</v>
      </c>
      <c r="I51" s="2027"/>
      <c r="J51" s="1001" t="s">
        <v>6939</v>
      </c>
      <c r="K51" s="1001"/>
      <c r="L51" s="433" t="s">
        <v>6883</v>
      </c>
      <c r="M51" s="139">
        <v>45132</v>
      </c>
      <c r="N51" s="1001"/>
      <c r="O51" s="2027"/>
      <c r="P51" s="2028"/>
      <c r="Q51" s="727">
        <v>45135</v>
      </c>
    </row>
    <row r="52" spans="2:17" ht="19.5" customHeight="1">
      <c r="B52" s="2026"/>
      <c r="C52" s="18" t="s">
        <v>30</v>
      </c>
      <c r="D52" s="18" t="s">
        <v>30</v>
      </c>
      <c r="E52" s="26" t="s">
        <v>6940</v>
      </c>
      <c r="F52" s="26">
        <v>1</v>
      </c>
      <c r="G52" s="26">
        <v>260</v>
      </c>
      <c r="H52" s="118">
        <f t="shared" si="0"/>
        <v>260</v>
      </c>
      <c r="I52" s="27"/>
      <c r="J52" s="26" t="s">
        <v>6941</v>
      </c>
      <c r="K52" s="26"/>
      <c r="L52" s="18" t="s">
        <v>6883</v>
      </c>
      <c r="M52" s="30">
        <v>45105</v>
      </c>
      <c r="N52" s="26"/>
      <c r="O52" s="27"/>
      <c r="P52" s="1845">
        <v>45117</v>
      </c>
      <c r="Q52" s="23">
        <v>45117</v>
      </c>
    </row>
    <row r="53" spans="2:17" ht="19.5" customHeight="1">
      <c r="B53" s="2026"/>
      <c r="C53" s="18" t="s">
        <v>119</v>
      </c>
      <c r="D53" s="18" t="s">
        <v>119</v>
      </c>
      <c r="E53" s="26" t="s">
        <v>6942</v>
      </c>
      <c r="F53" s="26">
        <v>1</v>
      </c>
      <c r="G53" s="26">
        <v>76500</v>
      </c>
      <c r="H53" s="118">
        <f t="shared" si="0"/>
        <v>76500</v>
      </c>
      <c r="I53" s="27"/>
      <c r="J53" s="26" t="s">
        <v>6942</v>
      </c>
      <c r="K53" s="26"/>
      <c r="L53" s="54" t="s">
        <v>6911</v>
      </c>
      <c r="M53" s="30">
        <v>45117</v>
      </c>
      <c r="N53" s="26"/>
      <c r="O53" s="1851">
        <v>45131</v>
      </c>
      <c r="P53" s="1845">
        <v>45131</v>
      </c>
      <c r="Q53" s="23">
        <v>45128</v>
      </c>
    </row>
    <row r="54" spans="2:17" ht="19.5" customHeight="1">
      <c r="B54" s="2026"/>
      <c r="C54" s="18" t="s">
        <v>119</v>
      </c>
      <c r="D54" s="18" t="s">
        <v>119</v>
      </c>
      <c r="E54" s="26" t="s">
        <v>6943</v>
      </c>
      <c r="F54" s="26">
        <v>1</v>
      </c>
      <c r="G54" s="26">
        <v>75100</v>
      </c>
      <c r="H54" s="118">
        <f t="shared" si="0"/>
        <v>75100</v>
      </c>
      <c r="I54" s="27"/>
      <c r="J54" s="26" t="s">
        <v>6943</v>
      </c>
      <c r="K54" s="26"/>
      <c r="L54" s="54" t="s">
        <v>6911</v>
      </c>
      <c r="M54" s="30">
        <v>45117</v>
      </c>
      <c r="N54" s="26"/>
      <c r="O54" s="1851">
        <v>45131</v>
      </c>
      <c r="P54" s="1845">
        <v>45131</v>
      </c>
      <c r="Q54" s="23">
        <v>45128</v>
      </c>
    </row>
    <row r="55" spans="2:17" ht="19.5" customHeight="1">
      <c r="B55" s="2026"/>
      <c r="C55" s="18" t="s">
        <v>119</v>
      </c>
      <c r="D55" s="18" t="s">
        <v>119</v>
      </c>
      <c r="E55" s="26" t="s">
        <v>6944</v>
      </c>
      <c r="F55" s="26">
        <v>1</v>
      </c>
      <c r="G55" s="26">
        <v>19400</v>
      </c>
      <c r="H55" s="118">
        <f t="shared" si="0"/>
        <v>19400</v>
      </c>
      <c r="I55" s="27"/>
      <c r="J55" s="26" t="s">
        <v>6944</v>
      </c>
      <c r="K55" s="26"/>
      <c r="L55" s="54" t="s">
        <v>6911</v>
      </c>
      <c r="M55" s="30">
        <v>45117</v>
      </c>
      <c r="N55" s="26"/>
      <c r="O55" s="1851">
        <v>45131</v>
      </c>
      <c r="P55" s="1845">
        <v>45131</v>
      </c>
      <c r="Q55" s="23">
        <v>45128</v>
      </c>
    </row>
    <row r="56" spans="2:17" ht="19.5" customHeight="1">
      <c r="B56" s="2026"/>
      <c r="C56" s="18" t="s">
        <v>30</v>
      </c>
      <c r="D56" s="18" t="s">
        <v>30</v>
      </c>
      <c r="E56" s="26" t="s">
        <v>6945</v>
      </c>
      <c r="F56" s="26">
        <v>1</v>
      </c>
      <c r="G56" s="26">
        <v>13103</v>
      </c>
      <c r="H56" s="118">
        <f t="shared" si="0"/>
        <v>13103</v>
      </c>
      <c r="I56" s="27"/>
      <c r="J56" s="26" t="s">
        <v>6946</v>
      </c>
      <c r="K56" s="26"/>
      <c r="L56" s="18" t="s">
        <v>6883</v>
      </c>
      <c r="M56" s="30">
        <v>45105</v>
      </c>
      <c r="N56" s="26"/>
      <c r="O56" s="27"/>
      <c r="P56" s="1845">
        <v>45117</v>
      </c>
      <c r="Q56" s="23">
        <v>45117</v>
      </c>
    </row>
    <row r="57" spans="2:17" ht="19.5" customHeight="1">
      <c r="B57" s="2026"/>
      <c r="C57" s="18" t="s">
        <v>30</v>
      </c>
      <c r="D57" s="18" t="s">
        <v>30</v>
      </c>
      <c r="E57" s="26" t="s">
        <v>6947</v>
      </c>
      <c r="F57" s="26">
        <v>1</v>
      </c>
      <c r="G57" s="26">
        <v>1970</v>
      </c>
      <c r="H57" s="118">
        <f t="shared" si="0"/>
        <v>1970</v>
      </c>
      <c r="I57" s="27"/>
      <c r="J57" s="26" t="s">
        <v>6948</v>
      </c>
      <c r="K57" s="26"/>
      <c r="L57" s="18" t="s">
        <v>6883</v>
      </c>
      <c r="M57" s="30">
        <v>45105</v>
      </c>
      <c r="N57" s="26"/>
      <c r="O57" s="27"/>
      <c r="P57" s="1845">
        <v>45117</v>
      </c>
      <c r="Q57" s="23">
        <v>45117</v>
      </c>
    </row>
    <row r="58" spans="2:17" ht="19.5" customHeight="1">
      <c r="B58" s="2026"/>
      <c r="C58" s="18" t="s">
        <v>30</v>
      </c>
      <c r="D58" s="18" t="s">
        <v>30</v>
      </c>
      <c r="E58" s="26" t="s">
        <v>6949</v>
      </c>
      <c r="F58" s="26">
        <v>1</v>
      </c>
      <c r="G58" s="26">
        <v>1910</v>
      </c>
      <c r="H58" s="118">
        <f t="shared" si="0"/>
        <v>1910</v>
      </c>
      <c r="I58" s="27"/>
      <c r="J58" s="26" t="s">
        <v>6950</v>
      </c>
      <c r="K58" s="26"/>
      <c r="L58" s="18" t="s">
        <v>6883</v>
      </c>
      <c r="M58" s="30">
        <v>45105</v>
      </c>
      <c r="N58" s="26"/>
      <c r="O58" s="27"/>
      <c r="P58" s="1845">
        <v>45117</v>
      </c>
      <c r="Q58" s="23">
        <v>45117</v>
      </c>
    </row>
    <row r="59" spans="2:17" ht="19.5" customHeight="1">
      <c r="B59" s="2026"/>
      <c r="C59" s="18" t="s">
        <v>30</v>
      </c>
      <c r="D59" s="18" t="s">
        <v>30</v>
      </c>
      <c r="E59" s="9" t="s">
        <v>6951</v>
      </c>
      <c r="F59" s="26">
        <v>1</v>
      </c>
      <c r="G59" s="26">
        <v>3020</v>
      </c>
      <c r="H59" s="118">
        <f t="shared" si="0"/>
        <v>3020</v>
      </c>
      <c r="I59" s="27"/>
      <c r="J59" s="26" t="s">
        <v>6952</v>
      </c>
      <c r="K59" s="356" t="s">
        <v>6953</v>
      </c>
      <c r="L59" s="18" t="s">
        <v>6883</v>
      </c>
      <c r="M59" s="30">
        <v>45105</v>
      </c>
      <c r="N59" s="26"/>
      <c r="O59" s="27"/>
      <c r="P59" s="1845">
        <v>45110</v>
      </c>
      <c r="Q59" s="2031" t="s">
        <v>6954</v>
      </c>
    </row>
    <row r="60" spans="2:17" ht="19.5" customHeight="1">
      <c r="B60" s="2026"/>
      <c r="C60" s="18" t="s">
        <v>119</v>
      </c>
      <c r="D60" s="18" t="s">
        <v>119</v>
      </c>
      <c r="E60" s="26" t="s">
        <v>6955</v>
      </c>
      <c r="F60" s="26">
        <v>1</v>
      </c>
      <c r="G60" s="26">
        <v>8000</v>
      </c>
      <c r="H60" s="118">
        <f t="shared" si="0"/>
        <v>8000</v>
      </c>
      <c r="I60" s="27"/>
      <c r="J60" s="26" t="s">
        <v>6955</v>
      </c>
      <c r="K60" s="26"/>
      <c r="L60" s="54" t="s">
        <v>6911</v>
      </c>
      <c r="M60" s="30">
        <v>45117</v>
      </c>
      <c r="N60" s="26"/>
      <c r="O60" s="1851">
        <v>45131</v>
      </c>
      <c r="P60" s="1845">
        <v>45131</v>
      </c>
      <c r="Q60" s="23">
        <v>45128</v>
      </c>
    </row>
    <row r="61" spans="2:17" ht="19.5" customHeight="1">
      <c r="B61" s="1846" t="s">
        <v>6956</v>
      </c>
      <c r="C61" s="18" t="s">
        <v>30</v>
      </c>
      <c r="D61" s="18" t="s">
        <v>30</v>
      </c>
      <c r="E61" s="26" t="s">
        <v>6957</v>
      </c>
      <c r="F61" s="26">
        <v>4</v>
      </c>
      <c r="G61" s="26">
        <v>460</v>
      </c>
      <c r="H61" s="118">
        <f t="shared" si="0"/>
        <v>1840</v>
      </c>
      <c r="I61" s="27"/>
      <c r="J61" s="26" t="s">
        <v>6958</v>
      </c>
      <c r="K61" s="26"/>
      <c r="L61" s="18" t="s">
        <v>6883</v>
      </c>
      <c r="M61" s="30">
        <v>45105</v>
      </c>
      <c r="N61" s="26"/>
      <c r="O61" s="27"/>
      <c r="P61" s="1845">
        <v>45117</v>
      </c>
      <c r="Q61" s="23">
        <v>45117</v>
      </c>
    </row>
    <row r="62" spans="2:17" ht="19.5" customHeight="1">
      <c r="B62" s="1897"/>
      <c r="C62" s="18" t="s">
        <v>30</v>
      </c>
      <c r="D62" s="18" t="s">
        <v>30</v>
      </c>
      <c r="E62" s="26" t="s">
        <v>6959</v>
      </c>
      <c r="F62" s="26">
        <v>1</v>
      </c>
      <c r="G62" s="26">
        <v>1970</v>
      </c>
      <c r="H62" s="118">
        <f t="shared" si="0"/>
        <v>1970</v>
      </c>
      <c r="I62" s="27"/>
      <c r="J62" s="26" t="s">
        <v>6960</v>
      </c>
      <c r="K62" s="26"/>
      <c r="L62" s="18" t="s">
        <v>6883</v>
      </c>
      <c r="M62" s="30">
        <v>45105</v>
      </c>
      <c r="N62" s="26"/>
      <c r="O62" s="27"/>
      <c r="P62" s="1845">
        <v>45117</v>
      </c>
      <c r="Q62" s="23">
        <v>45117</v>
      </c>
    </row>
    <row r="63" spans="2:17" ht="19.5" customHeight="1">
      <c r="B63" s="1897"/>
      <c r="C63" s="18" t="s">
        <v>30</v>
      </c>
      <c r="D63" s="18" t="s">
        <v>30</v>
      </c>
      <c r="E63" s="26" t="s">
        <v>6961</v>
      </c>
      <c r="F63" s="26">
        <v>1</v>
      </c>
      <c r="G63" s="26">
        <v>2800</v>
      </c>
      <c r="H63" s="118">
        <f t="shared" si="0"/>
        <v>2800</v>
      </c>
      <c r="I63" s="27"/>
      <c r="J63" s="26" t="s">
        <v>6962</v>
      </c>
      <c r="K63" s="26"/>
      <c r="L63" s="18" t="s">
        <v>6883</v>
      </c>
      <c r="M63" s="30">
        <v>45105</v>
      </c>
      <c r="N63" s="26"/>
      <c r="O63" s="27"/>
      <c r="P63" s="1845">
        <v>45117</v>
      </c>
      <c r="Q63" s="23">
        <v>45117</v>
      </c>
    </row>
    <row r="64" spans="2:17" ht="19.5" customHeight="1">
      <c r="B64" s="1897"/>
      <c r="C64" s="18" t="s">
        <v>119</v>
      </c>
      <c r="D64" s="18" t="s">
        <v>119</v>
      </c>
      <c r="E64" s="26" t="s">
        <v>6963</v>
      </c>
      <c r="F64" s="26">
        <v>2</v>
      </c>
      <c r="G64" s="26">
        <v>6100</v>
      </c>
      <c r="H64" s="118">
        <f>G64*F64</f>
        <v>12200</v>
      </c>
      <c r="I64" s="27"/>
      <c r="J64" s="26" t="s">
        <v>6963</v>
      </c>
      <c r="K64" s="26"/>
      <c r="L64" s="54" t="s">
        <v>6911</v>
      </c>
      <c r="M64" s="30">
        <v>45117</v>
      </c>
      <c r="N64" s="26"/>
      <c r="O64" s="1851">
        <v>45131</v>
      </c>
      <c r="P64" s="1845">
        <v>45131</v>
      </c>
      <c r="Q64" s="23">
        <v>45128</v>
      </c>
    </row>
    <row r="65" spans="2:18" ht="19.5" customHeight="1">
      <c r="B65" s="2026" t="s">
        <v>6964</v>
      </c>
      <c r="C65" s="18" t="s">
        <v>4296</v>
      </c>
      <c r="D65" s="18" t="s">
        <v>4296</v>
      </c>
      <c r="E65" s="26" t="s">
        <v>1409</v>
      </c>
      <c r="F65" s="26">
        <v>1</v>
      </c>
      <c r="G65" s="26">
        <v>53000</v>
      </c>
      <c r="H65" s="118">
        <f t="shared" si="0"/>
        <v>53000</v>
      </c>
      <c r="I65" s="27"/>
      <c r="J65" s="26" t="s">
        <v>6965</v>
      </c>
      <c r="K65" s="2032"/>
      <c r="L65" s="25"/>
      <c r="M65" s="30">
        <v>45106</v>
      </c>
      <c r="N65" s="26"/>
      <c r="O65" s="1851">
        <v>45117</v>
      </c>
      <c r="P65" s="1851">
        <v>45117</v>
      </c>
      <c r="Q65" s="23">
        <v>45117</v>
      </c>
    </row>
    <row r="66" spans="2:18" ht="19.5" customHeight="1">
      <c r="B66" s="1717"/>
      <c r="C66" s="18" t="s">
        <v>4296</v>
      </c>
      <c r="D66" s="18" t="s">
        <v>4296</v>
      </c>
      <c r="E66" s="26" t="s">
        <v>1406</v>
      </c>
      <c r="F66" s="26">
        <v>1</v>
      </c>
      <c r="G66" s="26">
        <v>75000</v>
      </c>
      <c r="H66" s="118">
        <f t="shared" si="0"/>
        <v>75000</v>
      </c>
      <c r="I66" s="27"/>
      <c r="J66" s="26" t="s">
        <v>6966</v>
      </c>
      <c r="K66" s="26"/>
      <c r="L66" s="25"/>
      <c r="M66" s="30">
        <v>45106</v>
      </c>
      <c r="N66" s="26"/>
      <c r="O66" s="1851">
        <v>45117</v>
      </c>
      <c r="P66" s="1851">
        <v>45117</v>
      </c>
      <c r="Q66" s="23">
        <v>45117</v>
      </c>
    </row>
    <row r="67" spans="2:18" s="41" customFormat="1" ht="19.5" customHeight="1">
      <c r="B67" s="1717"/>
      <c r="C67" s="33" t="s">
        <v>4296</v>
      </c>
      <c r="D67" s="33" t="s">
        <v>4296</v>
      </c>
      <c r="E67" s="35" t="s">
        <v>6967</v>
      </c>
      <c r="F67" s="35">
        <v>1</v>
      </c>
      <c r="G67" s="35">
        <v>7600</v>
      </c>
      <c r="H67" s="1434">
        <f t="shared" si="0"/>
        <v>7600</v>
      </c>
      <c r="I67" s="37"/>
      <c r="J67" s="35" t="s">
        <v>568</v>
      </c>
      <c r="K67" s="35"/>
      <c r="L67" s="42"/>
      <c r="M67" s="472">
        <v>45134</v>
      </c>
      <c r="N67" s="35"/>
      <c r="O67" s="1892"/>
      <c r="P67" s="1892">
        <v>45135</v>
      </c>
      <c r="Q67" s="40"/>
    </row>
    <row r="68" spans="2:18" ht="19.5" customHeight="1">
      <c r="B68" s="1717"/>
      <c r="C68" s="18" t="s">
        <v>4296</v>
      </c>
      <c r="D68" s="18" t="s">
        <v>4296</v>
      </c>
      <c r="E68" s="26" t="s">
        <v>6968</v>
      </c>
      <c r="F68" s="26">
        <v>1</v>
      </c>
      <c r="G68" s="26">
        <v>39000</v>
      </c>
      <c r="H68" s="118">
        <f t="shared" si="0"/>
        <v>39000</v>
      </c>
      <c r="I68" s="27"/>
      <c r="J68" s="26" t="s">
        <v>6969</v>
      </c>
      <c r="K68" s="26"/>
      <c r="L68" s="25"/>
      <c r="M68" s="30">
        <v>45106</v>
      </c>
      <c r="N68" s="26"/>
      <c r="O68" s="1851">
        <v>45117</v>
      </c>
      <c r="P68" s="1851">
        <v>45117</v>
      </c>
      <c r="Q68" s="23">
        <v>45117</v>
      </c>
    </row>
    <row r="69" spans="2:18" ht="19.5" customHeight="1">
      <c r="B69" s="1717"/>
      <c r="C69" s="18" t="s">
        <v>30</v>
      </c>
      <c r="D69" s="18" t="s">
        <v>30</v>
      </c>
      <c r="E69" s="26" t="s">
        <v>6812</v>
      </c>
      <c r="F69" s="26">
        <v>1</v>
      </c>
      <c r="G69" s="26">
        <v>958</v>
      </c>
      <c r="H69" s="118">
        <f t="shared" si="0"/>
        <v>958</v>
      </c>
      <c r="I69" s="27"/>
      <c r="J69" s="26" t="s">
        <v>37</v>
      </c>
      <c r="K69" s="26"/>
      <c r="L69" s="18" t="s">
        <v>6883</v>
      </c>
      <c r="M69" s="30">
        <v>45105</v>
      </c>
      <c r="N69" s="26"/>
      <c r="O69" s="27"/>
      <c r="P69" s="1845">
        <v>45117</v>
      </c>
      <c r="Q69" s="23">
        <v>45117</v>
      </c>
    </row>
    <row r="70" spans="2:18" ht="19.5" customHeight="1">
      <c r="B70" s="1717"/>
      <c r="C70" s="18" t="s">
        <v>30</v>
      </c>
      <c r="D70" s="18" t="s">
        <v>30</v>
      </c>
      <c r="E70" s="26" t="s">
        <v>4406</v>
      </c>
      <c r="F70" s="26">
        <v>2</v>
      </c>
      <c r="G70" s="26">
        <v>251</v>
      </c>
      <c r="H70" s="118">
        <f t="shared" si="0"/>
        <v>502</v>
      </c>
      <c r="I70" s="27"/>
      <c r="J70" s="26" t="s">
        <v>43</v>
      </c>
      <c r="K70" s="26"/>
      <c r="L70" s="18" t="s">
        <v>6883</v>
      </c>
      <c r="M70" s="30">
        <v>45105</v>
      </c>
      <c r="N70" s="26"/>
      <c r="O70" s="27"/>
      <c r="P70" s="1845">
        <v>45117</v>
      </c>
      <c r="Q70" s="23">
        <v>45117</v>
      </c>
    </row>
    <row r="71" spans="2:18" ht="19.5" customHeight="1">
      <c r="B71" s="1717"/>
      <c r="C71" s="18" t="s">
        <v>30</v>
      </c>
      <c r="D71" s="18" t="s">
        <v>30</v>
      </c>
      <c r="E71" s="26" t="s">
        <v>6970</v>
      </c>
      <c r="F71" s="26">
        <v>1</v>
      </c>
      <c r="G71" s="26">
        <v>618</v>
      </c>
      <c r="H71" s="118">
        <f t="shared" si="0"/>
        <v>618</v>
      </c>
      <c r="I71" s="27"/>
      <c r="J71" s="26" t="s">
        <v>6971</v>
      </c>
      <c r="K71" s="26"/>
      <c r="L71" s="18" t="s">
        <v>6883</v>
      </c>
      <c r="M71" s="30">
        <v>45105</v>
      </c>
      <c r="N71" s="26"/>
      <c r="O71" s="27"/>
      <c r="P71" s="1845">
        <v>45117</v>
      </c>
      <c r="Q71" s="23">
        <v>45117</v>
      </c>
    </row>
    <row r="72" spans="2:18" ht="19.5" customHeight="1">
      <c r="B72" s="1717"/>
      <c r="C72" s="18" t="s">
        <v>30</v>
      </c>
      <c r="D72" s="18" t="s">
        <v>30</v>
      </c>
      <c r="E72" s="26" t="s">
        <v>6972</v>
      </c>
      <c r="F72" s="26">
        <v>1</v>
      </c>
      <c r="G72" s="26">
        <v>2300</v>
      </c>
      <c r="H72" s="118">
        <f t="shared" si="0"/>
        <v>2300</v>
      </c>
      <c r="I72" s="27"/>
      <c r="J72" s="26" t="s">
        <v>6973</v>
      </c>
      <c r="K72" s="26"/>
      <c r="L72" s="18" t="s">
        <v>6883</v>
      </c>
      <c r="M72" s="30">
        <v>45105</v>
      </c>
      <c r="N72" s="26"/>
      <c r="O72" s="27"/>
      <c r="P72" s="1845">
        <v>45117</v>
      </c>
      <c r="Q72" s="23">
        <v>45117</v>
      </c>
    </row>
    <row r="73" spans="2:18" ht="19.5" customHeight="1">
      <c r="B73" s="2026" t="s">
        <v>6974</v>
      </c>
      <c r="C73" s="18" t="s">
        <v>66</v>
      </c>
      <c r="D73" s="18" t="s">
        <v>67</v>
      </c>
      <c r="E73" s="26" t="s">
        <v>4800</v>
      </c>
      <c r="F73" s="26">
        <v>1</v>
      </c>
      <c r="G73" s="26">
        <v>4080</v>
      </c>
      <c r="H73" s="118">
        <f t="shared" si="0"/>
        <v>4080</v>
      </c>
      <c r="I73" s="27"/>
      <c r="J73" s="26" t="s">
        <v>6674</v>
      </c>
      <c r="K73" s="26"/>
      <c r="L73" s="25"/>
      <c r="M73" s="30">
        <v>45106</v>
      </c>
      <c r="N73" s="26"/>
      <c r="O73" s="1851">
        <v>45117</v>
      </c>
      <c r="P73" s="1845">
        <v>45113</v>
      </c>
      <c r="Q73" s="23">
        <v>45113</v>
      </c>
    </row>
    <row r="74" spans="2:18" ht="20.25" customHeight="1">
      <c r="B74" s="1717"/>
      <c r="C74" s="18" t="s">
        <v>66</v>
      </c>
      <c r="D74" s="18" t="s">
        <v>67</v>
      </c>
      <c r="E74" s="26" t="s">
        <v>6975</v>
      </c>
      <c r="F74" s="26">
        <v>1</v>
      </c>
      <c r="G74" s="26">
        <v>1970</v>
      </c>
      <c r="H74" s="118">
        <f t="shared" si="0"/>
        <v>1970</v>
      </c>
      <c r="I74" s="27"/>
      <c r="J74" s="26" t="s">
        <v>6976</v>
      </c>
      <c r="K74" s="26"/>
      <c r="L74" s="25"/>
      <c r="M74" s="30">
        <v>45106</v>
      </c>
      <c r="N74" s="26"/>
      <c r="O74" s="1851">
        <v>45117</v>
      </c>
      <c r="P74" s="1845">
        <v>45113</v>
      </c>
      <c r="Q74" s="23">
        <v>45113</v>
      </c>
    </row>
    <row r="75" spans="2:18" s="41" customFormat="1" ht="19.5" customHeight="1">
      <c r="B75" s="1717"/>
      <c r="C75" s="33" t="s">
        <v>66</v>
      </c>
      <c r="D75" s="33" t="s">
        <v>67</v>
      </c>
      <c r="E75" s="35" t="s">
        <v>4800</v>
      </c>
      <c r="F75" s="35">
        <v>1</v>
      </c>
      <c r="G75" s="35">
        <v>4080</v>
      </c>
      <c r="H75" s="1434">
        <f>G75*F75</f>
        <v>4080</v>
      </c>
      <c r="I75" s="37"/>
      <c r="J75" s="35" t="s">
        <v>6674</v>
      </c>
      <c r="K75" s="35"/>
      <c r="L75" s="42"/>
      <c r="M75" s="472">
        <v>45140</v>
      </c>
      <c r="N75" s="35"/>
      <c r="O75" s="1892"/>
      <c r="P75" s="1893"/>
      <c r="Q75" s="40">
        <v>45142</v>
      </c>
      <c r="R75" s="2033" t="s">
        <v>6977</v>
      </c>
    </row>
    <row r="76" spans="2:18" s="41" customFormat="1" ht="19.5" customHeight="1">
      <c r="B76" s="1717"/>
      <c r="C76" s="33" t="s">
        <v>66</v>
      </c>
      <c r="D76" s="33" t="s">
        <v>67</v>
      </c>
      <c r="E76" s="35" t="s">
        <v>6975</v>
      </c>
      <c r="F76" s="35">
        <v>1</v>
      </c>
      <c r="G76" s="35">
        <v>1970</v>
      </c>
      <c r="H76" s="1434">
        <f>G76*F76</f>
        <v>1970</v>
      </c>
      <c r="I76" s="37"/>
      <c r="J76" s="35" t="s">
        <v>6976</v>
      </c>
      <c r="K76" s="35"/>
      <c r="L76" s="42"/>
      <c r="M76" s="472">
        <v>45140</v>
      </c>
      <c r="N76" s="35"/>
      <c r="O76" s="1892"/>
      <c r="P76" s="1893"/>
      <c r="Q76" s="40">
        <v>45147</v>
      </c>
      <c r="R76" s="2033" t="s">
        <v>6977</v>
      </c>
    </row>
    <row r="77" spans="2:18" s="2029" customFormat="1" ht="19.5" customHeight="1">
      <c r="B77" s="1717"/>
      <c r="C77" s="433" t="s">
        <v>30</v>
      </c>
      <c r="D77" s="433" t="s">
        <v>30</v>
      </c>
      <c r="E77" s="1001" t="s">
        <v>6978</v>
      </c>
      <c r="F77" s="1001">
        <v>3</v>
      </c>
      <c r="G77" s="1001">
        <v>83</v>
      </c>
      <c r="H77" s="1860">
        <f>G77*F77</f>
        <v>249</v>
      </c>
      <c r="I77" s="2027"/>
      <c r="J77" s="1001" t="s">
        <v>6939</v>
      </c>
      <c r="K77" s="1001"/>
      <c r="L77" s="433" t="s">
        <v>6883</v>
      </c>
      <c r="M77" s="139"/>
      <c r="N77" s="1001"/>
      <c r="O77" s="2027"/>
      <c r="P77" s="2028"/>
      <c r="Q77" s="727">
        <v>45131</v>
      </c>
    </row>
    <row r="78" spans="2:18" ht="19.5" customHeight="1">
      <c r="B78" s="1717"/>
      <c r="C78" s="18" t="s">
        <v>30</v>
      </c>
      <c r="D78" s="18" t="s">
        <v>30</v>
      </c>
      <c r="E78" s="26" t="s">
        <v>6979</v>
      </c>
      <c r="F78" s="26">
        <v>3</v>
      </c>
      <c r="G78" s="26">
        <v>51</v>
      </c>
      <c r="H78" s="118">
        <f t="shared" si="0"/>
        <v>153</v>
      </c>
      <c r="I78" s="27"/>
      <c r="J78" s="26" t="s">
        <v>88</v>
      </c>
      <c r="K78" s="26"/>
      <c r="L78" s="18" t="s">
        <v>6883</v>
      </c>
      <c r="M78" s="30">
        <v>45105</v>
      </c>
      <c r="N78" s="26"/>
      <c r="O78" s="27"/>
      <c r="P78" s="1845">
        <v>45117</v>
      </c>
      <c r="Q78" s="23">
        <v>45117</v>
      </c>
    </row>
    <row r="79" spans="2:18" ht="19.5" customHeight="1">
      <c r="B79" s="1717"/>
      <c r="C79" s="18" t="s">
        <v>30</v>
      </c>
      <c r="D79" s="18" t="s">
        <v>30</v>
      </c>
      <c r="E79" s="26" t="s">
        <v>6678</v>
      </c>
      <c r="F79" s="26">
        <v>2</v>
      </c>
      <c r="G79" s="26">
        <v>220</v>
      </c>
      <c r="H79" s="118">
        <f t="shared" si="0"/>
        <v>440</v>
      </c>
      <c r="I79" s="27"/>
      <c r="J79" s="26" t="s">
        <v>75</v>
      </c>
      <c r="K79" s="26"/>
      <c r="L79" s="18" t="s">
        <v>6883</v>
      </c>
      <c r="M79" s="30">
        <v>45105</v>
      </c>
      <c r="N79" s="26"/>
      <c r="O79" s="27"/>
      <c r="P79" s="1845">
        <v>45117</v>
      </c>
      <c r="Q79" s="23">
        <v>45117</v>
      </c>
    </row>
    <row r="80" spans="2:18" ht="19.5" customHeight="1">
      <c r="B80" s="1717"/>
      <c r="C80" s="18" t="s">
        <v>30</v>
      </c>
      <c r="D80" s="18" t="s">
        <v>30</v>
      </c>
      <c r="E80" s="26" t="s">
        <v>76</v>
      </c>
      <c r="F80" s="26">
        <v>2</v>
      </c>
      <c r="G80" s="26">
        <v>160</v>
      </c>
      <c r="H80" s="118">
        <f t="shared" si="0"/>
        <v>320</v>
      </c>
      <c r="I80" s="27"/>
      <c r="J80" s="26" t="s">
        <v>77</v>
      </c>
      <c r="K80" s="26"/>
      <c r="L80" s="18" t="s">
        <v>6883</v>
      </c>
      <c r="M80" s="30">
        <v>45105</v>
      </c>
      <c r="N80" s="26"/>
      <c r="O80" s="27"/>
      <c r="P80" s="1845">
        <v>45117</v>
      </c>
      <c r="Q80" s="23">
        <v>45117</v>
      </c>
    </row>
    <row r="81" spans="2:17" ht="19.5" customHeight="1">
      <c r="B81" s="1717"/>
      <c r="C81" s="18" t="s">
        <v>30</v>
      </c>
      <c r="D81" s="18" t="s">
        <v>30</v>
      </c>
      <c r="E81" s="26" t="s">
        <v>6601</v>
      </c>
      <c r="F81" s="26">
        <v>2</v>
      </c>
      <c r="G81" s="26">
        <v>180</v>
      </c>
      <c r="H81" s="118">
        <f t="shared" si="0"/>
        <v>360</v>
      </c>
      <c r="I81" s="27"/>
      <c r="J81" s="26" t="s">
        <v>79</v>
      </c>
      <c r="K81" s="26"/>
      <c r="L81" s="18" t="s">
        <v>6883</v>
      </c>
      <c r="M81" s="30">
        <v>45105</v>
      </c>
      <c r="N81" s="26"/>
      <c r="O81" s="27"/>
      <c r="P81" s="1845">
        <v>45117</v>
      </c>
      <c r="Q81" s="23">
        <v>45117</v>
      </c>
    </row>
    <row r="82" spans="2:17" ht="19.5" customHeight="1">
      <c r="B82" s="1717"/>
      <c r="C82" s="18" t="s">
        <v>30</v>
      </c>
      <c r="D82" s="18" t="s">
        <v>30</v>
      </c>
      <c r="E82" s="26" t="s">
        <v>6980</v>
      </c>
      <c r="F82" s="26">
        <v>2</v>
      </c>
      <c r="G82" s="26">
        <v>210</v>
      </c>
      <c r="H82" s="118">
        <f t="shared" si="0"/>
        <v>420</v>
      </c>
      <c r="I82" s="27"/>
      <c r="J82" s="26" t="s">
        <v>79</v>
      </c>
      <c r="K82" s="26"/>
      <c r="L82" s="18" t="s">
        <v>6883</v>
      </c>
      <c r="M82" s="30">
        <v>45105</v>
      </c>
      <c r="N82" s="26"/>
      <c r="O82" s="27"/>
      <c r="P82" s="1845">
        <v>45117</v>
      </c>
      <c r="Q82" s="23">
        <v>45117</v>
      </c>
    </row>
    <row r="83" spans="2:17" ht="19.5" customHeight="1">
      <c r="B83" s="1717"/>
      <c r="C83" s="18" t="s">
        <v>30</v>
      </c>
      <c r="D83" s="18" t="s">
        <v>30</v>
      </c>
      <c r="E83" s="26" t="s">
        <v>81</v>
      </c>
      <c r="F83" s="26">
        <v>2</v>
      </c>
      <c r="G83" s="26">
        <v>2970</v>
      </c>
      <c r="H83" s="118">
        <f t="shared" si="0"/>
        <v>5940</v>
      </c>
      <c r="I83" s="27"/>
      <c r="J83" s="26" t="s">
        <v>82</v>
      </c>
      <c r="K83" s="26"/>
      <c r="L83" s="18" t="s">
        <v>6883</v>
      </c>
      <c r="M83" s="30">
        <v>45105</v>
      </c>
      <c r="N83" s="26"/>
      <c r="O83" s="27"/>
      <c r="P83" s="1845">
        <v>45117</v>
      </c>
      <c r="Q83" s="23">
        <v>45117</v>
      </c>
    </row>
    <row r="84" spans="2:17" ht="19.5" customHeight="1">
      <c r="B84" s="1717"/>
      <c r="C84" s="18" t="s">
        <v>30</v>
      </c>
      <c r="D84" s="18" t="s">
        <v>30</v>
      </c>
      <c r="E84" s="26" t="s">
        <v>6981</v>
      </c>
      <c r="F84" s="26">
        <v>2</v>
      </c>
      <c r="G84" s="26">
        <v>270</v>
      </c>
      <c r="H84" s="118">
        <f t="shared" si="0"/>
        <v>540</v>
      </c>
      <c r="I84" s="27"/>
      <c r="J84" s="26" t="s">
        <v>84</v>
      </c>
      <c r="K84" s="26"/>
      <c r="L84" s="18" t="s">
        <v>6883</v>
      </c>
      <c r="M84" s="30">
        <v>45105</v>
      </c>
      <c r="N84" s="26"/>
      <c r="O84" s="27"/>
      <c r="P84" s="1845">
        <v>45117</v>
      </c>
      <c r="Q84" s="23">
        <v>45117</v>
      </c>
    </row>
    <row r="85" spans="2:17" ht="19.5" customHeight="1">
      <c r="B85" s="1717"/>
      <c r="C85" s="18" t="s">
        <v>30</v>
      </c>
      <c r="D85" s="18" t="s">
        <v>30</v>
      </c>
      <c r="E85" s="26" t="s">
        <v>85</v>
      </c>
      <c r="F85" s="26">
        <v>1</v>
      </c>
      <c r="G85" s="26">
        <v>270</v>
      </c>
      <c r="H85" s="118">
        <f t="shared" si="0"/>
        <v>270</v>
      </c>
      <c r="I85" s="27"/>
      <c r="J85" s="26" t="s">
        <v>86</v>
      </c>
      <c r="K85" s="26"/>
      <c r="L85" s="18" t="s">
        <v>6883</v>
      </c>
      <c r="M85" s="30">
        <v>45105</v>
      </c>
      <c r="N85" s="26"/>
      <c r="O85" s="27"/>
      <c r="P85" s="1845">
        <v>45117</v>
      </c>
      <c r="Q85" s="23">
        <v>45117</v>
      </c>
    </row>
    <row r="86" spans="2:17" ht="19.5" customHeight="1">
      <c r="B86" s="1717"/>
      <c r="C86" s="18" t="s">
        <v>30</v>
      </c>
      <c r="D86" s="18" t="s">
        <v>30</v>
      </c>
      <c r="E86" s="26" t="s">
        <v>6982</v>
      </c>
      <c r="F86" s="26">
        <v>1</v>
      </c>
      <c r="G86" s="26">
        <v>4460</v>
      </c>
      <c r="H86" s="118">
        <f t="shared" si="0"/>
        <v>4460</v>
      </c>
      <c r="I86" s="27"/>
      <c r="J86" s="26" t="s">
        <v>6983</v>
      </c>
      <c r="K86" s="26"/>
      <c r="L86" s="18" t="s">
        <v>6883</v>
      </c>
      <c r="M86" s="30">
        <v>45105</v>
      </c>
      <c r="N86" s="26"/>
      <c r="O86" s="27"/>
      <c r="P86" s="1845">
        <v>45117</v>
      </c>
      <c r="Q86" s="23">
        <v>45117</v>
      </c>
    </row>
    <row r="87" spans="2:17" ht="19.5" customHeight="1">
      <c r="B87" s="2026" t="s">
        <v>6984</v>
      </c>
      <c r="C87" s="18" t="s">
        <v>30</v>
      </c>
      <c r="D87" s="18" t="s">
        <v>30</v>
      </c>
      <c r="E87" s="26" t="s">
        <v>6551</v>
      </c>
      <c r="F87" s="26">
        <v>8</v>
      </c>
      <c r="G87" s="26">
        <v>76</v>
      </c>
      <c r="H87" s="118">
        <f t="shared" si="0"/>
        <v>608</v>
      </c>
      <c r="I87" s="27"/>
      <c r="J87" s="26" t="s">
        <v>6552</v>
      </c>
      <c r="K87" s="26"/>
      <c r="L87" s="18" t="s">
        <v>6883</v>
      </c>
      <c r="M87" s="30">
        <v>45105</v>
      </c>
      <c r="N87" s="26"/>
      <c r="O87" s="27"/>
      <c r="P87" s="1845">
        <v>45117</v>
      </c>
      <c r="Q87" s="23">
        <v>45117</v>
      </c>
    </row>
    <row r="88" spans="2:17" ht="19.5" customHeight="1">
      <c r="B88" s="1717"/>
      <c r="C88" s="18" t="s">
        <v>30</v>
      </c>
      <c r="D88" s="18" t="s">
        <v>30</v>
      </c>
      <c r="E88" s="26" t="s">
        <v>6195</v>
      </c>
      <c r="F88" s="26">
        <v>1</v>
      </c>
      <c r="G88" s="26">
        <v>4239</v>
      </c>
      <c r="H88" s="118">
        <f t="shared" si="0"/>
        <v>4239</v>
      </c>
      <c r="I88" s="27"/>
      <c r="J88" s="26" t="s">
        <v>6196</v>
      </c>
      <c r="K88" s="26"/>
      <c r="L88" s="18" t="s">
        <v>6883</v>
      </c>
      <c r="M88" s="30">
        <v>45105</v>
      </c>
      <c r="N88" s="26"/>
      <c r="O88" s="27"/>
      <c r="P88" s="1845">
        <v>45117</v>
      </c>
      <c r="Q88" s="23">
        <v>45117</v>
      </c>
    </row>
    <row r="89" spans="2:17" ht="19.5" customHeight="1">
      <c r="B89" s="1717"/>
      <c r="C89" s="18" t="s">
        <v>30</v>
      </c>
      <c r="D89" s="18" t="s">
        <v>30</v>
      </c>
      <c r="E89" s="26" t="s">
        <v>38</v>
      </c>
      <c r="F89" s="26">
        <v>1</v>
      </c>
      <c r="G89" s="26">
        <v>5117</v>
      </c>
      <c r="H89" s="118">
        <f t="shared" ref="H89:H94" si="1">G89*F89</f>
        <v>5117</v>
      </c>
      <c r="I89" s="27"/>
      <c r="J89" s="26" t="s">
        <v>39</v>
      </c>
      <c r="K89" s="26"/>
      <c r="L89" s="18" t="s">
        <v>6883</v>
      </c>
      <c r="M89" s="30">
        <v>45105</v>
      </c>
      <c r="N89" s="26"/>
      <c r="O89" s="27"/>
      <c r="P89" s="1845">
        <v>45117</v>
      </c>
      <c r="Q89" s="23">
        <v>45117</v>
      </c>
    </row>
    <row r="90" spans="2:17" ht="19.5" customHeight="1">
      <c r="B90" s="1717"/>
      <c r="C90" s="18" t="s">
        <v>30</v>
      </c>
      <c r="D90" s="18" t="s">
        <v>30</v>
      </c>
      <c r="E90" s="26" t="s">
        <v>6985</v>
      </c>
      <c r="F90" s="26">
        <v>1</v>
      </c>
      <c r="G90" s="26">
        <v>4220</v>
      </c>
      <c r="H90" s="118">
        <f t="shared" si="1"/>
        <v>4220</v>
      </c>
      <c r="I90" s="27"/>
      <c r="J90" s="26" t="s">
        <v>110</v>
      </c>
      <c r="K90" s="26"/>
      <c r="L90" s="18" t="s">
        <v>6883</v>
      </c>
      <c r="M90" s="30">
        <v>45105</v>
      </c>
      <c r="N90" s="26"/>
      <c r="O90" s="27"/>
      <c r="P90" s="1845">
        <v>45117</v>
      </c>
      <c r="Q90" s="23">
        <v>45117</v>
      </c>
    </row>
    <row r="91" spans="2:17" ht="19.5" customHeight="1">
      <c r="B91" s="1717"/>
      <c r="C91" s="18" t="s">
        <v>30</v>
      </c>
      <c r="D91" s="18" t="s">
        <v>30</v>
      </c>
      <c r="E91" s="26" t="s">
        <v>40</v>
      </c>
      <c r="F91" s="26">
        <v>1</v>
      </c>
      <c r="G91" s="26">
        <v>6365</v>
      </c>
      <c r="H91" s="118">
        <f t="shared" si="1"/>
        <v>6365</v>
      </c>
      <c r="I91" s="27"/>
      <c r="J91" s="26" t="s">
        <v>41</v>
      </c>
      <c r="K91" s="26"/>
      <c r="L91" s="18" t="s">
        <v>6883</v>
      </c>
      <c r="M91" s="30">
        <v>45105</v>
      </c>
      <c r="N91" s="26"/>
      <c r="O91" s="27"/>
      <c r="P91" s="1845">
        <v>45117</v>
      </c>
      <c r="Q91" s="23">
        <v>45117</v>
      </c>
    </row>
    <row r="92" spans="2:17" ht="19.5" customHeight="1">
      <c r="B92" s="1717"/>
      <c r="C92" s="18" t="s">
        <v>30</v>
      </c>
      <c r="D92" s="18" t="s">
        <v>30</v>
      </c>
      <c r="E92" s="26" t="s">
        <v>6986</v>
      </c>
      <c r="F92" s="26">
        <v>1</v>
      </c>
      <c r="G92" s="26">
        <v>2950</v>
      </c>
      <c r="H92" s="118">
        <f t="shared" si="1"/>
        <v>2950</v>
      </c>
      <c r="I92" s="27"/>
      <c r="J92" s="26" t="s">
        <v>6987</v>
      </c>
      <c r="K92" s="26"/>
      <c r="L92" s="18" t="s">
        <v>6883</v>
      </c>
      <c r="M92" s="30">
        <v>45105</v>
      </c>
      <c r="N92" s="26"/>
      <c r="O92" s="27"/>
      <c r="P92" s="1845">
        <v>45117</v>
      </c>
      <c r="Q92" s="23">
        <v>45117</v>
      </c>
    </row>
    <row r="93" spans="2:17" ht="19.5" customHeight="1">
      <c r="B93" s="1717"/>
      <c r="C93" s="18" t="s">
        <v>119</v>
      </c>
      <c r="D93" s="18" t="s">
        <v>119</v>
      </c>
      <c r="E93" s="26" t="s">
        <v>6988</v>
      </c>
      <c r="F93" s="26">
        <v>1</v>
      </c>
      <c r="G93" s="118">
        <v>15300</v>
      </c>
      <c r="H93" s="118">
        <f t="shared" si="1"/>
        <v>15300</v>
      </c>
      <c r="I93" s="27"/>
      <c r="J93" s="26" t="s">
        <v>6988</v>
      </c>
      <c r="K93" s="26"/>
      <c r="L93" s="54" t="s">
        <v>6911</v>
      </c>
      <c r="M93" s="30">
        <v>45117</v>
      </c>
      <c r="N93" s="26"/>
      <c r="O93" s="1851">
        <v>45131</v>
      </c>
      <c r="P93" s="1845">
        <v>45131</v>
      </c>
      <c r="Q93" s="23">
        <v>45128</v>
      </c>
    </row>
    <row r="94" spans="2:17" ht="19.5" customHeight="1">
      <c r="B94" s="1717"/>
      <c r="C94" s="18" t="s">
        <v>119</v>
      </c>
      <c r="D94" s="18" t="s">
        <v>119</v>
      </c>
      <c r="E94" s="26" t="s">
        <v>6989</v>
      </c>
      <c r="F94" s="26">
        <v>1</v>
      </c>
      <c r="G94" s="118">
        <v>20200</v>
      </c>
      <c r="H94" s="118">
        <f t="shared" si="1"/>
        <v>20200</v>
      </c>
      <c r="I94" s="27"/>
      <c r="J94" s="26" t="s">
        <v>6989</v>
      </c>
      <c r="K94" s="26"/>
      <c r="L94" s="54" t="s">
        <v>6911</v>
      </c>
      <c r="M94" s="30">
        <v>45117</v>
      </c>
      <c r="N94" s="26"/>
      <c r="O94" s="1851">
        <v>45131</v>
      </c>
      <c r="P94" s="1845">
        <v>45131</v>
      </c>
      <c r="Q94" s="23">
        <v>45128</v>
      </c>
    </row>
    <row r="95" spans="2:17" ht="19.5" customHeight="1">
      <c r="B95" s="18"/>
      <c r="C95" s="26"/>
      <c r="D95" s="26"/>
      <c r="E95" s="26"/>
      <c r="F95" s="26"/>
      <c r="G95" s="118"/>
      <c r="H95" s="118"/>
      <c r="I95" s="27"/>
      <c r="J95" s="26"/>
      <c r="K95" s="26"/>
      <c r="L95" s="18"/>
      <c r="M95" s="30"/>
      <c r="N95" s="26"/>
      <c r="O95" s="27"/>
      <c r="P95" s="1845"/>
      <c r="Q95" s="23"/>
    </row>
    <row r="96" spans="2:17" ht="19.5" customHeight="1">
      <c r="B96" s="18"/>
      <c r="C96" s="26"/>
      <c r="D96" s="26"/>
      <c r="E96" s="26"/>
      <c r="F96" s="26"/>
      <c r="G96" s="118"/>
      <c r="H96" s="118"/>
      <c r="I96" s="27"/>
      <c r="J96" s="26"/>
      <c r="K96" s="26"/>
      <c r="L96" s="18"/>
      <c r="M96" s="30"/>
      <c r="N96" s="26"/>
      <c r="O96" s="27"/>
      <c r="P96" s="1845"/>
      <c r="Q96" s="23"/>
    </row>
    <row r="97" spans="2:17" ht="19.5" customHeight="1">
      <c r="B97" s="18"/>
      <c r="C97" s="26"/>
      <c r="D97" s="26"/>
      <c r="E97" s="26"/>
      <c r="F97" s="26"/>
      <c r="G97" s="118"/>
      <c r="H97" s="118"/>
      <c r="I97" s="27"/>
      <c r="J97" s="26"/>
      <c r="K97" s="26"/>
      <c r="L97" s="18"/>
      <c r="M97" s="30"/>
      <c r="N97" s="26"/>
      <c r="O97" s="27"/>
      <c r="P97" s="1845"/>
      <c r="Q97" s="23"/>
    </row>
    <row r="98" spans="2:17" ht="19.5" customHeight="1">
      <c r="B98" s="18"/>
      <c r="C98" s="26"/>
      <c r="D98" s="26"/>
      <c r="E98" s="26"/>
      <c r="F98" s="26"/>
      <c r="G98" s="118"/>
      <c r="H98" s="118"/>
      <c r="I98" s="27"/>
      <c r="J98" s="26"/>
      <c r="K98" s="26"/>
      <c r="L98" s="18"/>
      <c r="M98" s="30"/>
      <c r="N98" s="26"/>
      <c r="O98" s="27"/>
      <c r="P98" s="1845"/>
      <c r="Q98" s="23"/>
    </row>
    <row r="99" spans="2:17" ht="19.5" customHeight="1">
      <c r="B99" s="18"/>
      <c r="C99" s="26"/>
      <c r="D99" s="26"/>
      <c r="E99" s="26"/>
      <c r="F99" s="26"/>
      <c r="G99" s="118"/>
      <c r="H99" s="118"/>
      <c r="I99" s="27"/>
      <c r="J99" s="26"/>
      <c r="K99" s="26"/>
      <c r="L99" s="18"/>
      <c r="M99" s="30"/>
      <c r="N99" s="26"/>
      <c r="O99" s="27"/>
      <c r="P99" s="1845"/>
      <c r="Q99" s="23"/>
    </row>
    <row r="100" spans="2:17" ht="19.5" customHeight="1">
      <c r="B100" s="18"/>
      <c r="C100" s="26"/>
      <c r="D100" s="26"/>
      <c r="E100" s="26"/>
      <c r="F100" s="26"/>
      <c r="G100" s="118"/>
      <c r="H100" s="118"/>
      <c r="I100" s="27"/>
      <c r="J100" s="26"/>
      <c r="K100" s="26"/>
      <c r="L100" s="18"/>
      <c r="M100" s="30"/>
      <c r="N100" s="26"/>
      <c r="O100" s="27"/>
      <c r="P100" s="1845"/>
      <c r="Q100" s="23"/>
    </row>
    <row r="101" spans="2:17" ht="19.5" customHeight="1">
      <c r="B101" s="18"/>
      <c r="C101" s="26"/>
      <c r="D101" s="26"/>
      <c r="E101" s="26"/>
      <c r="F101" s="26"/>
      <c r="G101" s="118"/>
      <c r="H101" s="118"/>
      <c r="I101" s="27"/>
      <c r="J101" s="26"/>
      <c r="K101" s="26"/>
      <c r="L101" s="18"/>
      <c r="M101" s="30"/>
      <c r="N101" s="26"/>
      <c r="O101" s="27"/>
      <c r="P101" s="1845"/>
      <c r="Q101" s="23"/>
    </row>
    <row r="102" spans="2:17" ht="19.5" customHeight="1">
      <c r="B102" s="18"/>
      <c r="C102" s="26"/>
      <c r="D102" s="26"/>
      <c r="E102" s="26"/>
      <c r="F102" s="26"/>
      <c r="G102" s="118"/>
      <c r="H102" s="118"/>
      <c r="I102" s="27"/>
      <c r="J102" s="26"/>
      <c r="K102" s="26"/>
      <c r="L102" s="18"/>
      <c r="M102" s="30"/>
      <c r="N102" s="26"/>
      <c r="O102" s="27"/>
      <c r="P102" s="1845"/>
      <c r="Q102" s="23"/>
    </row>
    <row r="103" spans="2:17" ht="19.5" customHeight="1">
      <c r="B103" s="18"/>
      <c r="C103" s="26"/>
      <c r="D103" s="26"/>
      <c r="E103" s="26"/>
      <c r="F103" s="26"/>
      <c r="G103" s="118"/>
      <c r="H103" s="118"/>
      <c r="I103" s="27"/>
      <c r="J103" s="26"/>
      <c r="K103" s="26"/>
      <c r="L103" s="18"/>
      <c r="M103" s="30"/>
      <c r="N103" s="26"/>
      <c r="O103" s="27"/>
      <c r="P103" s="1845"/>
      <c r="Q103" s="23"/>
    </row>
    <row r="104" spans="2:17" ht="19.5" customHeight="1">
      <c r="B104" s="18"/>
      <c r="C104" s="26"/>
      <c r="D104" s="26"/>
      <c r="E104" s="26"/>
      <c r="F104" s="26"/>
      <c r="G104" s="118"/>
      <c r="H104" s="118"/>
      <c r="I104" s="27"/>
      <c r="J104" s="26"/>
      <c r="K104" s="26"/>
      <c r="L104" s="18"/>
      <c r="M104" s="30"/>
      <c r="N104" s="26"/>
      <c r="O104" s="27"/>
      <c r="P104" s="1845"/>
      <c r="Q104" s="23"/>
    </row>
    <row r="105" spans="2:17" ht="19.5" customHeight="1">
      <c r="B105" s="18"/>
      <c r="C105" s="26"/>
      <c r="D105" s="26"/>
      <c r="E105" s="26"/>
      <c r="F105" s="26"/>
      <c r="G105" s="118"/>
      <c r="H105" s="118"/>
      <c r="I105" s="27"/>
      <c r="J105" s="26"/>
      <c r="K105" s="26"/>
      <c r="L105" s="18"/>
      <c r="M105" s="30"/>
      <c r="N105" s="26"/>
      <c r="O105" s="27"/>
      <c r="P105" s="1845"/>
      <c r="Q105" s="23"/>
    </row>
    <row r="106" spans="2:17" ht="19.5" customHeight="1">
      <c r="B106" s="18"/>
      <c r="C106" s="26"/>
      <c r="D106" s="26"/>
      <c r="E106" s="26"/>
      <c r="F106" s="26"/>
      <c r="G106" s="118"/>
      <c r="H106" s="118"/>
      <c r="I106" s="27"/>
      <c r="J106" s="26"/>
      <c r="K106" s="26"/>
      <c r="L106" s="18"/>
      <c r="M106" s="30"/>
      <c r="N106" s="26"/>
      <c r="O106" s="27"/>
      <c r="P106" s="1845"/>
      <c r="Q106" s="23"/>
    </row>
    <row r="107" spans="2:17" ht="19.5" customHeight="1">
      <c r="B107" s="18"/>
      <c r="C107" s="26"/>
      <c r="D107" s="26"/>
      <c r="E107" s="26"/>
      <c r="F107" s="26"/>
      <c r="G107" s="118"/>
      <c r="H107" s="118"/>
      <c r="I107" s="27"/>
      <c r="J107" s="26"/>
      <c r="K107" s="26"/>
      <c r="L107" s="18"/>
      <c r="M107" s="30"/>
      <c r="N107" s="26"/>
      <c r="O107" s="27"/>
      <c r="P107" s="1845"/>
      <c r="Q107" s="23"/>
    </row>
  </sheetData>
  <autoFilter ref="B9:O94" xr:uid="{0295DA9E-6AB6-4B42-B743-EA224462A115}"/>
  <mergeCells count="13">
    <mergeCell ref="B87:B94"/>
    <mergeCell ref="B15:B16"/>
    <mergeCell ref="B17:B40"/>
    <mergeCell ref="B41:B60"/>
    <mergeCell ref="B61:B64"/>
    <mergeCell ref="B65:B72"/>
    <mergeCell ref="B73:B8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D78A5-8AE6-4423-AC53-3561641B7D6E}">
  <dimension ref="A1:B5"/>
  <sheetViews>
    <sheetView view="pageBreakPreview" topLeftCell="A27" zoomScaleNormal="100" zoomScaleSheetLayoutView="100" workbookViewId="0">
      <selection activeCell="E91" sqref="E91"/>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1" spans="1:2">
      <c r="A1" s="73" t="s">
        <v>0</v>
      </c>
      <c r="B1" s="2" t="s">
        <v>6641</v>
      </c>
    </row>
    <row r="2" spans="1:2">
      <c r="A2" s="73" t="s">
        <v>3</v>
      </c>
      <c r="B2" s="13" t="s">
        <v>6642</v>
      </c>
    </row>
    <row r="3" spans="1:2">
      <c r="A3" s="73" t="s">
        <v>5</v>
      </c>
      <c r="B3" s="13">
        <v>202853</v>
      </c>
    </row>
    <row r="4" spans="1:2">
      <c r="A4" s="73" t="s">
        <v>6</v>
      </c>
      <c r="B4" s="16"/>
    </row>
    <row r="5" spans="1:2">
      <c r="A5" s="73" t="s">
        <v>7</v>
      </c>
      <c r="B5" s="16"/>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87206-E65A-4D52-B76D-AFD7EC8CD6E1}">
  <dimension ref="B2:Q19"/>
  <sheetViews>
    <sheetView zoomScale="82" zoomScaleNormal="82" workbookViewId="0">
      <pane xSplit="10" ySplit="9" topLeftCell="K10" activePane="bottomRight" state="frozen"/>
      <selection pane="topRight" activeCell="K1" sqref="K1"/>
      <selection pane="bottomLeft" activeCell="A9" sqref="A9"/>
      <selection pane="bottomRight" activeCell="Q14" sqref="Q14:Q16"/>
    </sheetView>
  </sheetViews>
  <sheetFormatPr defaultRowHeight="18.75"/>
  <cols>
    <col min="1" max="1" width="2.625" style="9" customWidth="1"/>
    <col min="2" max="2" width="18.75" style="8" bestFit="1" customWidth="1"/>
    <col min="3" max="3" width="14.375" style="9" bestFit="1" customWidth="1"/>
    <col min="4" max="4" width="13.125" style="9" bestFit="1" customWidth="1"/>
    <col min="5" max="5" width="51.125" style="9" bestFit="1" customWidth="1"/>
    <col min="6" max="6" width="6.25" style="9" customWidth="1"/>
    <col min="7" max="8" width="9.875" style="131" bestFit="1" customWidth="1"/>
    <col min="9" max="9" width="13.5" style="10" bestFit="1" customWidth="1"/>
    <col min="10" max="10" width="34.375" style="9" bestFit="1" customWidth="1"/>
    <col min="11" max="11" width="23.625" style="9" customWidth="1"/>
    <col min="12" max="12" width="11"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8.75" style="9" bestFit="1" customWidth="1"/>
    <col min="259" max="259" width="14.375" style="9" bestFit="1" customWidth="1"/>
    <col min="260" max="260" width="13.125" style="9" bestFit="1" customWidth="1"/>
    <col min="261" max="261" width="51.125" style="9" bestFit="1" customWidth="1"/>
    <col min="262" max="262" width="6.25" style="9" customWidth="1"/>
    <col min="263" max="264" width="9.875" style="9" bestFit="1" customWidth="1"/>
    <col min="265" max="265" width="13.5" style="9" bestFit="1" customWidth="1"/>
    <col min="266" max="266" width="34.375" style="9" bestFit="1" customWidth="1"/>
    <col min="267" max="267" width="23.625" style="9"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4.375" style="9" bestFit="1" customWidth="1"/>
    <col min="516" max="516" width="13.125" style="9" bestFit="1" customWidth="1"/>
    <col min="517" max="517" width="51.125" style="9" bestFit="1" customWidth="1"/>
    <col min="518" max="518" width="6.25" style="9" customWidth="1"/>
    <col min="519" max="520" width="9.875" style="9" bestFit="1" customWidth="1"/>
    <col min="521" max="521" width="13.5" style="9" bestFit="1" customWidth="1"/>
    <col min="522" max="522" width="34.375" style="9" bestFit="1" customWidth="1"/>
    <col min="523" max="523" width="23.625" style="9"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4.375" style="9" bestFit="1" customWidth="1"/>
    <col min="772" max="772" width="13.125" style="9" bestFit="1" customWidth="1"/>
    <col min="773" max="773" width="51.125" style="9" bestFit="1" customWidth="1"/>
    <col min="774" max="774" width="6.25" style="9" customWidth="1"/>
    <col min="775" max="776" width="9.875" style="9" bestFit="1" customWidth="1"/>
    <col min="777" max="777" width="13.5" style="9" bestFit="1" customWidth="1"/>
    <col min="778" max="778" width="34.375" style="9" bestFit="1" customWidth="1"/>
    <col min="779" max="779" width="23.625" style="9"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4.375" style="9" bestFit="1" customWidth="1"/>
    <col min="1028" max="1028" width="13.125" style="9" bestFit="1" customWidth="1"/>
    <col min="1029" max="1029" width="51.125" style="9" bestFit="1" customWidth="1"/>
    <col min="1030" max="1030" width="6.25" style="9" customWidth="1"/>
    <col min="1031" max="1032" width="9.875" style="9" bestFit="1" customWidth="1"/>
    <col min="1033" max="1033" width="13.5" style="9" bestFit="1" customWidth="1"/>
    <col min="1034" max="1034" width="34.375" style="9" bestFit="1" customWidth="1"/>
    <col min="1035" max="1035" width="23.625" style="9"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4.375" style="9" bestFit="1" customWidth="1"/>
    <col min="1284" max="1284" width="13.125" style="9" bestFit="1" customWidth="1"/>
    <col min="1285" max="1285" width="51.125" style="9" bestFit="1" customWidth="1"/>
    <col min="1286" max="1286" width="6.25" style="9" customWidth="1"/>
    <col min="1287" max="1288" width="9.875" style="9" bestFit="1" customWidth="1"/>
    <col min="1289" max="1289" width="13.5" style="9" bestFit="1" customWidth="1"/>
    <col min="1290" max="1290" width="34.375" style="9" bestFit="1" customWidth="1"/>
    <col min="1291" max="1291" width="23.625" style="9"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4.375" style="9" bestFit="1" customWidth="1"/>
    <col min="1540" max="1540" width="13.125" style="9" bestFit="1" customWidth="1"/>
    <col min="1541" max="1541" width="51.125" style="9" bestFit="1" customWidth="1"/>
    <col min="1542" max="1542" width="6.25" style="9" customWidth="1"/>
    <col min="1543" max="1544" width="9.875" style="9" bestFit="1" customWidth="1"/>
    <col min="1545" max="1545" width="13.5" style="9" bestFit="1" customWidth="1"/>
    <col min="1546" max="1546" width="34.375" style="9" bestFit="1" customWidth="1"/>
    <col min="1547" max="1547" width="23.625" style="9"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4.375" style="9" bestFit="1" customWidth="1"/>
    <col min="1796" max="1796" width="13.125" style="9" bestFit="1" customWidth="1"/>
    <col min="1797" max="1797" width="51.125" style="9" bestFit="1" customWidth="1"/>
    <col min="1798" max="1798" width="6.25" style="9" customWidth="1"/>
    <col min="1799" max="1800" width="9.875" style="9" bestFit="1" customWidth="1"/>
    <col min="1801" max="1801" width="13.5" style="9" bestFit="1" customWidth="1"/>
    <col min="1802" max="1802" width="34.375" style="9" bestFit="1" customWidth="1"/>
    <col min="1803" max="1803" width="23.625" style="9"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4.375" style="9" bestFit="1" customWidth="1"/>
    <col min="2052" max="2052" width="13.125" style="9" bestFit="1" customWidth="1"/>
    <col min="2053" max="2053" width="51.125" style="9" bestFit="1" customWidth="1"/>
    <col min="2054" max="2054" width="6.25" style="9" customWidth="1"/>
    <col min="2055" max="2056" width="9.875" style="9" bestFit="1" customWidth="1"/>
    <col min="2057" max="2057" width="13.5" style="9" bestFit="1" customWidth="1"/>
    <col min="2058" max="2058" width="34.375" style="9" bestFit="1" customWidth="1"/>
    <col min="2059" max="2059" width="23.625" style="9"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4.375" style="9" bestFit="1" customWidth="1"/>
    <col min="2308" max="2308" width="13.125" style="9" bestFit="1" customWidth="1"/>
    <col min="2309" max="2309" width="51.125" style="9" bestFit="1" customWidth="1"/>
    <col min="2310" max="2310" width="6.25" style="9" customWidth="1"/>
    <col min="2311" max="2312" width="9.875" style="9" bestFit="1" customWidth="1"/>
    <col min="2313" max="2313" width="13.5" style="9" bestFit="1" customWidth="1"/>
    <col min="2314" max="2314" width="34.375" style="9" bestFit="1" customWidth="1"/>
    <col min="2315" max="2315" width="23.625" style="9"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4.375" style="9" bestFit="1" customWidth="1"/>
    <col min="2564" max="2564" width="13.125" style="9" bestFit="1" customWidth="1"/>
    <col min="2565" max="2565" width="51.125" style="9" bestFit="1" customWidth="1"/>
    <col min="2566" max="2566" width="6.25" style="9" customWidth="1"/>
    <col min="2567" max="2568" width="9.875" style="9" bestFit="1" customWidth="1"/>
    <col min="2569" max="2569" width="13.5" style="9" bestFit="1" customWidth="1"/>
    <col min="2570" max="2570" width="34.375" style="9" bestFit="1" customWidth="1"/>
    <col min="2571" max="2571" width="23.625" style="9"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4.375" style="9" bestFit="1" customWidth="1"/>
    <col min="2820" max="2820" width="13.125" style="9" bestFit="1" customWidth="1"/>
    <col min="2821" max="2821" width="51.125" style="9" bestFit="1" customWidth="1"/>
    <col min="2822" max="2822" width="6.25" style="9" customWidth="1"/>
    <col min="2823" max="2824" width="9.875" style="9" bestFit="1" customWidth="1"/>
    <col min="2825" max="2825" width="13.5" style="9" bestFit="1" customWidth="1"/>
    <col min="2826" max="2826" width="34.375" style="9" bestFit="1" customWidth="1"/>
    <col min="2827" max="2827" width="23.625" style="9"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4.375" style="9" bestFit="1" customWidth="1"/>
    <col min="3076" max="3076" width="13.125" style="9" bestFit="1" customWidth="1"/>
    <col min="3077" max="3077" width="51.125" style="9" bestFit="1" customWidth="1"/>
    <col min="3078" max="3078" width="6.25" style="9" customWidth="1"/>
    <col min="3079" max="3080" width="9.875" style="9" bestFit="1" customWidth="1"/>
    <col min="3081" max="3081" width="13.5" style="9" bestFit="1" customWidth="1"/>
    <col min="3082" max="3082" width="34.375" style="9" bestFit="1" customWidth="1"/>
    <col min="3083" max="3083" width="23.625" style="9"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4.375" style="9" bestFit="1" customWidth="1"/>
    <col min="3332" max="3332" width="13.125" style="9" bestFit="1" customWidth="1"/>
    <col min="3333" max="3333" width="51.125" style="9" bestFit="1" customWidth="1"/>
    <col min="3334" max="3334" width="6.25" style="9" customWidth="1"/>
    <col min="3335" max="3336" width="9.875" style="9" bestFit="1" customWidth="1"/>
    <col min="3337" max="3337" width="13.5" style="9" bestFit="1" customWidth="1"/>
    <col min="3338" max="3338" width="34.375" style="9" bestFit="1" customWidth="1"/>
    <col min="3339" max="3339" width="23.625" style="9"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4.375" style="9" bestFit="1" customWidth="1"/>
    <col min="3588" max="3588" width="13.125" style="9" bestFit="1" customWidth="1"/>
    <col min="3589" max="3589" width="51.125" style="9" bestFit="1" customWidth="1"/>
    <col min="3590" max="3590" width="6.25" style="9" customWidth="1"/>
    <col min="3591" max="3592" width="9.875" style="9" bestFit="1" customWidth="1"/>
    <col min="3593" max="3593" width="13.5" style="9" bestFit="1" customWidth="1"/>
    <col min="3594" max="3594" width="34.375" style="9" bestFit="1" customWidth="1"/>
    <col min="3595" max="3595" width="23.625" style="9"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4.375" style="9" bestFit="1" customWidth="1"/>
    <col min="3844" max="3844" width="13.125" style="9" bestFit="1" customWidth="1"/>
    <col min="3845" max="3845" width="51.125" style="9" bestFit="1" customWidth="1"/>
    <col min="3846" max="3846" width="6.25" style="9" customWidth="1"/>
    <col min="3847" max="3848" width="9.875" style="9" bestFit="1" customWidth="1"/>
    <col min="3849" max="3849" width="13.5" style="9" bestFit="1" customWidth="1"/>
    <col min="3850" max="3850" width="34.375" style="9" bestFit="1" customWidth="1"/>
    <col min="3851" max="3851" width="23.625" style="9"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4.375" style="9" bestFit="1" customWidth="1"/>
    <col min="4100" max="4100" width="13.125" style="9" bestFit="1" customWidth="1"/>
    <col min="4101" max="4101" width="51.125" style="9" bestFit="1" customWidth="1"/>
    <col min="4102" max="4102" width="6.25" style="9" customWidth="1"/>
    <col min="4103" max="4104" width="9.875" style="9" bestFit="1" customWidth="1"/>
    <col min="4105" max="4105" width="13.5" style="9" bestFit="1" customWidth="1"/>
    <col min="4106" max="4106" width="34.375" style="9" bestFit="1" customWidth="1"/>
    <col min="4107" max="4107" width="23.625" style="9"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4.375" style="9" bestFit="1" customWidth="1"/>
    <col min="4356" max="4356" width="13.125" style="9" bestFit="1" customWidth="1"/>
    <col min="4357" max="4357" width="51.125" style="9" bestFit="1" customWidth="1"/>
    <col min="4358" max="4358" width="6.25" style="9" customWidth="1"/>
    <col min="4359" max="4360" width="9.875" style="9" bestFit="1" customWidth="1"/>
    <col min="4361" max="4361" width="13.5" style="9" bestFit="1" customWidth="1"/>
    <col min="4362" max="4362" width="34.375" style="9" bestFit="1" customWidth="1"/>
    <col min="4363" max="4363" width="23.625" style="9"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4.375" style="9" bestFit="1" customWidth="1"/>
    <col min="4612" max="4612" width="13.125" style="9" bestFit="1" customWidth="1"/>
    <col min="4613" max="4613" width="51.125" style="9" bestFit="1" customWidth="1"/>
    <col min="4614" max="4614" width="6.25" style="9" customWidth="1"/>
    <col min="4615" max="4616" width="9.875" style="9" bestFit="1" customWidth="1"/>
    <col min="4617" max="4617" width="13.5" style="9" bestFit="1" customWidth="1"/>
    <col min="4618" max="4618" width="34.375" style="9" bestFit="1" customWidth="1"/>
    <col min="4619" max="4619" width="23.625" style="9"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4.375" style="9" bestFit="1" customWidth="1"/>
    <col min="4868" max="4868" width="13.125" style="9" bestFit="1" customWidth="1"/>
    <col min="4869" max="4869" width="51.125" style="9" bestFit="1" customWidth="1"/>
    <col min="4870" max="4870" width="6.25" style="9" customWidth="1"/>
    <col min="4871" max="4872" width="9.875" style="9" bestFit="1" customWidth="1"/>
    <col min="4873" max="4873" width="13.5" style="9" bestFit="1" customWidth="1"/>
    <col min="4874" max="4874" width="34.375" style="9" bestFit="1" customWidth="1"/>
    <col min="4875" max="4875" width="23.625" style="9"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4.375" style="9" bestFit="1" customWidth="1"/>
    <col min="5124" max="5124" width="13.125" style="9" bestFit="1" customWidth="1"/>
    <col min="5125" max="5125" width="51.125" style="9" bestFit="1" customWidth="1"/>
    <col min="5126" max="5126" width="6.25" style="9" customWidth="1"/>
    <col min="5127" max="5128" width="9.875" style="9" bestFit="1" customWidth="1"/>
    <col min="5129" max="5129" width="13.5" style="9" bestFit="1" customWidth="1"/>
    <col min="5130" max="5130" width="34.375" style="9" bestFit="1" customWidth="1"/>
    <col min="5131" max="5131" width="23.625" style="9"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4.375" style="9" bestFit="1" customWidth="1"/>
    <col min="5380" max="5380" width="13.125" style="9" bestFit="1" customWidth="1"/>
    <col min="5381" max="5381" width="51.125" style="9" bestFit="1" customWidth="1"/>
    <col min="5382" max="5382" width="6.25" style="9" customWidth="1"/>
    <col min="5383" max="5384" width="9.875" style="9" bestFit="1" customWidth="1"/>
    <col min="5385" max="5385" width="13.5" style="9" bestFit="1" customWidth="1"/>
    <col min="5386" max="5386" width="34.375" style="9" bestFit="1" customWidth="1"/>
    <col min="5387" max="5387" width="23.625" style="9"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4.375" style="9" bestFit="1" customWidth="1"/>
    <col min="5636" max="5636" width="13.125" style="9" bestFit="1" customWidth="1"/>
    <col min="5637" max="5637" width="51.125" style="9" bestFit="1" customWidth="1"/>
    <col min="5638" max="5638" width="6.25" style="9" customWidth="1"/>
    <col min="5639" max="5640" width="9.875" style="9" bestFit="1" customWidth="1"/>
    <col min="5641" max="5641" width="13.5" style="9" bestFit="1" customWidth="1"/>
    <col min="5642" max="5642" width="34.375" style="9" bestFit="1" customWidth="1"/>
    <col min="5643" max="5643" width="23.625" style="9"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4.375" style="9" bestFit="1" customWidth="1"/>
    <col min="5892" max="5892" width="13.125" style="9" bestFit="1" customWidth="1"/>
    <col min="5893" max="5893" width="51.125" style="9" bestFit="1" customWidth="1"/>
    <col min="5894" max="5894" width="6.25" style="9" customWidth="1"/>
    <col min="5895" max="5896" width="9.875" style="9" bestFit="1" customWidth="1"/>
    <col min="5897" max="5897" width="13.5" style="9" bestFit="1" customWidth="1"/>
    <col min="5898" max="5898" width="34.375" style="9" bestFit="1" customWidth="1"/>
    <col min="5899" max="5899" width="23.625" style="9"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4.375" style="9" bestFit="1" customWidth="1"/>
    <col min="6148" max="6148" width="13.125" style="9" bestFit="1" customWidth="1"/>
    <col min="6149" max="6149" width="51.125" style="9" bestFit="1" customWidth="1"/>
    <col min="6150" max="6150" width="6.25" style="9" customWidth="1"/>
    <col min="6151" max="6152" width="9.875" style="9" bestFit="1" customWidth="1"/>
    <col min="6153" max="6153" width="13.5" style="9" bestFit="1" customWidth="1"/>
    <col min="6154" max="6154" width="34.375" style="9" bestFit="1" customWidth="1"/>
    <col min="6155" max="6155" width="23.625" style="9"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4.375" style="9" bestFit="1" customWidth="1"/>
    <col min="6404" max="6404" width="13.125" style="9" bestFit="1" customWidth="1"/>
    <col min="6405" max="6405" width="51.125" style="9" bestFit="1" customWidth="1"/>
    <col min="6406" max="6406" width="6.25" style="9" customWidth="1"/>
    <col min="6407" max="6408" width="9.875" style="9" bestFit="1" customWidth="1"/>
    <col min="6409" max="6409" width="13.5" style="9" bestFit="1" customWidth="1"/>
    <col min="6410" max="6410" width="34.375" style="9" bestFit="1" customWidth="1"/>
    <col min="6411" max="6411" width="23.625" style="9"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4.375" style="9" bestFit="1" customWidth="1"/>
    <col min="6660" max="6660" width="13.125" style="9" bestFit="1" customWidth="1"/>
    <col min="6661" max="6661" width="51.125" style="9" bestFit="1" customWidth="1"/>
    <col min="6662" max="6662" width="6.25" style="9" customWidth="1"/>
    <col min="6663" max="6664" width="9.875" style="9" bestFit="1" customWidth="1"/>
    <col min="6665" max="6665" width="13.5" style="9" bestFit="1" customWidth="1"/>
    <col min="6666" max="6666" width="34.375" style="9" bestFit="1" customWidth="1"/>
    <col min="6667" max="6667" width="23.625" style="9"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4.375" style="9" bestFit="1" customWidth="1"/>
    <col min="6916" max="6916" width="13.125" style="9" bestFit="1" customWidth="1"/>
    <col min="6917" max="6917" width="51.125" style="9" bestFit="1" customWidth="1"/>
    <col min="6918" max="6918" width="6.25" style="9" customWidth="1"/>
    <col min="6919" max="6920" width="9.875" style="9" bestFit="1" customWidth="1"/>
    <col min="6921" max="6921" width="13.5" style="9" bestFit="1" customWidth="1"/>
    <col min="6922" max="6922" width="34.375" style="9" bestFit="1" customWidth="1"/>
    <col min="6923" max="6923" width="23.625" style="9"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4.375" style="9" bestFit="1" customWidth="1"/>
    <col min="7172" max="7172" width="13.125" style="9" bestFit="1" customWidth="1"/>
    <col min="7173" max="7173" width="51.125" style="9" bestFit="1" customWidth="1"/>
    <col min="7174" max="7174" width="6.25" style="9" customWidth="1"/>
    <col min="7175" max="7176" width="9.875" style="9" bestFit="1" customWidth="1"/>
    <col min="7177" max="7177" width="13.5" style="9" bestFit="1" customWidth="1"/>
    <col min="7178" max="7178" width="34.375" style="9" bestFit="1" customWidth="1"/>
    <col min="7179" max="7179" width="23.625" style="9"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4.375" style="9" bestFit="1" customWidth="1"/>
    <col min="7428" max="7428" width="13.125" style="9" bestFit="1" customWidth="1"/>
    <col min="7429" max="7429" width="51.125" style="9" bestFit="1" customWidth="1"/>
    <col min="7430" max="7430" width="6.25" style="9" customWidth="1"/>
    <col min="7431" max="7432" width="9.875" style="9" bestFit="1" customWidth="1"/>
    <col min="7433" max="7433" width="13.5" style="9" bestFit="1" customWidth="1"/>
    <col min="7434" max="7434" width="34.375" style="9" bestFit="1" customWidth="1"/>
    <col min="7435" max="7435" width="23.625" style="9"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4.375" style="9" bestFit="1" customWidth="1"/>
    <col min="7684" max="7684" width="13.125" style="9" bestFit="1" customWidth="1"/>
    <col min="7685" max="7685" width="51.125" style="9" bestFit="1" customWidth="1"/>
    <col min="7686" max="7686" width="6.25" style="9" customWidth="1"/>
    <col min="7687" max="7688" width="9.875" style="9" bestFit="1" customWidth="1"/>
    <col min="7689" max="7689" width="13.5" style="9" bestFit="1" customWidth="1"/>
    <col min="7690" max="7690" width="34.375" style="9" bestFit="1" customWidth="1"/>
    <col min="7691" max="7691" width="23.625" style="9"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4.375" style="9" bestFit="1" customWidth="1"/>
    <col min="7940" max="7940" width="13.125" style="9" bestFit="1" customWidth="1"/>
    <col min="7941" max="7941" width="51.125" style="9" bestFit="1" customWidth="1"/>
    <col min="7942" max="7942" width="6.25" style="9" customWidth="1"/>
    <col min="7943" max="7944" width="9.875" style="9" bestFit="1" customWidth="1"/>
    <col min="7945" max="7945" width="13.5" style="9" bestFit="1" customWidth="1"/>
    <col min="7946" max="7946" width="34.375" style="9" bestFit="1" customWidth="1"/>
    <col min="7947" max="7947" width="23.625" style="9"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4.375" style="9" bestFit="1" customWidth="1"/>
    <col min="8196" max="8196" width="13.125" style="9" bestFit="1" customWidth="1"/>
    <col min="8197" max="8197" width="51.125" style="9" bestFit="1" customWidth="1"/>
    <col min="8198" max="8198" width="6.25" style="9" customWidth="1"/>
    <col min="8199" max="8200" width="9.875" style="9" bestFit="1" customWidth="1"/>
    <col min="8201" max="8201" width="13.5" style="9" bestFit="1" customWidth="1"/>
    <col min="8202" max="8202" width="34.375" style="9" bestFit="1" customWidth="1"/>
    <col min="8203" max="8203" width="23.625" style="9"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4.375" style="9" bestFit="1" customWidth="1"/>
    <col min="8452" max="8452" width="13.125" style="9" bestFit="1" customWidth="1"/>
    <col min="8453" max="8453" width="51.125" style="9" bestFit="1" customWidth="1"/>
    <col min="8454" max="8454" width="6.25" style="9" customWidth="1"/>
    <col min="8455" max="8456" width="9.875" style="9" bestFit="1" customWidth="1"/>
    <col min="8457" max="8457" width="13.5" style="9" bestFit="1" customWidth="1"/>
    <col min="8458" max="8458" width="34.375" style="9" bestFit="1" customWidth="1"/>
    <col min="8459" max="8459" width="23.625" style="9"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4.375" style="9" bestFit="1" customWidth="1"/>
    <col min="8708" max="8708" width="13.125" style="9" bestFit="1" customWidth="1"/>
    <col min="8709" max="8709" width="51.125" style="9" bestFit="1" customWidth="1"/>
    <col min="8710" max="8710" width="6.25" style="9" customWidth="1"/>
    <col min="8711" max="8712" width="9.875" style="9" bestFit="1" customWidth="1"/>
    <col min="8713" max="8713" width="13.5" style="9" bestFit="1" customWidth="1"/>
    <col min="8714" max="8714" width="34.375" style="9" bestFit="1" customWidth="1"/>
    <col min="8715" max="8715" width="23.625" style="9"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4.375" style="9" bestFit="1" customWidth="1"/>
    <col min="8964" max="8964" width="13.125" style="9" bestFit="1" customWidth="1"/>
    <col min="8965" max="8965" width="51.125" style="9" bestFit="1" customWidth="1"/>
    <col min="8966" max="8966" width="6.25" style="9" customWidth="1"/>
    <col min="8967" max="8968" width="9.875" style="9" bestFit="1" customWidth="1"/>
    <col min="8969" max="8969" width="13.5" style="9" bestFit="1" customWidth="1"/>
    <col min="8970" max="8970" width="34.375" style="9" bestFit="1" customWidth="1"/>
    <col min="8971" max="8971" width="23.625" style="9"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4.375" style="9" bestFit="1" customWidth="1"/>
    <col min="9220" max="9220" width="13.125" style="9" bestFit="1" customWidth="1"/>
    <col min="9221" max="9221" width="51.125" style="9" bestFit="1" customWidth="1"/>
    <col min="9222" max="9222" width="6.25" style="9" customWidth="1"/>
    <col min="9223" max="9224" width="9.875" style="9" bestFit="1" customWidth="1"/>
    <col min="9225" max="9225" width="13.5" style="9" bestFit="1" customWidth="1"/>
    <col min="9226" max="9226" width="34.375" style="9" bestFit="1" customWidth="1"/>
    <col min="9227" max="9227" width="23.625" style="9"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4.375" style="9" bestFit="1" customWidth="1"/>
    <col min="9476" max="9476" width="13.125" style="9" bestFit="1" customWidth="1"/>
    <col min="9477" max="9477" width="51.125" style="9" bestFit="1" customWidth="1"/>
    <col min="9478" max="9478" width="6.25" style="9" customWidth="1"/>
    <col min="9479" max="9480" width="9.875" style="9" bestFit="1" customWidth="1"/>
    <col min="9481" max="9481" width="13.5" style="9" bestFit="1" customWidth="1"/>
    <col min="9482" max="9482" width="34.375" style="9" bestFit="1" customWidth="1"/>
    <col min="9483" max="9483" width="23.625" style="9"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4.375" style="9" bestFit="1" customWidth="1"/>
    <col min="9732" max="9732" width="13.125" style="9" bestFit="1" customWidth="1"/>
    <col min="9733" max="9733" width="51.125" style="9" bestFit="1" customWidth="1"/>
    <col min="9734" max="9734" width="6.25" style="9" customWidth="1"/>
    <col min="9735" max="9736" width="9.875" style="9" bestFit="1" customWidth="1"/>
    <col min="9737" max="9737" width="13.5" style="9" bestFit="1" customWidth="1"/>
    <col min="9738" max="9738" width="34.375" style="9" bestFit="1" customWidth="1"/>
    <col min="9739" max="9739" width="23.625" style="9"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4.375" style="9" bestFit="1" customWidth="1"/>
    <col min="9988" max="9988" width="13.125" style="9" bestFit="1" customWidth="1"/>
    <col min="9989" max="9989" width="51.125" style="9" bestFit="1" customWidth="1"/>
    <col min="9990" max="9990" width="6.25" style="9" customWidth="1"/>
    <col min="9991" max="9992" width="9.875" style="9" bestFit="1" customWidth="1"/>
    <col min="9993" max="9993" width="13.5" style="9" bestFit="1" customWidth="1"/>
    <col min="9994" max="9994" width="34.375" style="9" bestFit="1" customWidth="1"/>
    <col min="9995" max="9995" width="23.625" style="9"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4.375" style="9" bestFit="1" customWidth="1"/>
    <col min="10244" max="10244" width="13.125" style="9" bestFit="1" customWidth="1"/>
    <col min="10245" max="10245" width="51.125" style="9" bestFit="1" customWidth="1"/>
    <col min="10246" max="10246" width="6.25" style="9" customWidth="1"/>
    <col min="10247" max="10248" width="9.875" style="9" bestFit="1" customWidth="1"/>
    <col min="10249" max="10249" width="13.5" style="9" bestFit="1" customWidth="1"/>
    <col min="10250" max="10250" width="34.375" style="9" bestFit="1" customWidth="1"/>
    <col min="10251" max="10251" width="23.625" style="9"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4.375" style="9" bestFit="1" customWidth="1"/>
    <col min="10500" max="10500" width="13.125" style="9" bestFit="1" customWidth="1"/>
    <col min="10501" max="10501" width="51.125" style="9" bestFit="1" customWidth="1"/>
    <col min="10502" max="10502" width="6.25" style="9" customWidth="1"/>
    <col min="10503" max="10504" width="9.875" style="9" bestFit="1" customWidth="1"/>
    <col min="10505" max="10505" width="13.5" style="9" bestFit="1" customWidth="1"/>
    <col min="10506" max="10506" width="34.375" style="9" bestFit="1" customWidth="1"/>
    <col min="10507" max="10507" width="23.625" style="9"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4.375" style="9" bestFit="1" customWidth="1"/>
    <col min="10756" max="10756" width="13.125" style="9" bestFit="1" customWidth="1"/>
    <col min="10757" max="10757" width="51.125" style="9" bestFit="1" customWidth="1"/>
    <col min="10758" max="10758" width="6.25" style="9" customWidth="1"/>
    <col min="10759" max="10760" width="9.875" style="9" bestFit="1" customWidth="1"/>
    <col min="10761" max="10761" width="13.5" style="9" bestFit="1" customWidth="1"/>
    <col min="10762" max="10762" width="34.375" style="9" bestFit="1" customWidth="1"/>
    <col min="10763" max="10763" width="23.625" style="9"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4.375" style="9" bestFit="1" customWidth="1"/>
    <col min="11012" max="11012" width="13.125" style="9" bestFit="1" customWidth="1"/>
    <col min="11013" max="11013" width="51.125" style="9" bestFit="1" customWidth="1"/>
    <col min="11014" max="11014" width="6.25" style="9" customWidth="1"/>
    <col min="11015" max="11016" width="9.875" style="9" bestFit="1" customWidth="1"/>
    <col min="11017" max="11017" width="13.5" style="9" bestFit="1" customWidth="1"/>
    <col min="11018" max="11018" width="34.375" style="9" bestFit="1" customWidth="1"/>
    <col min="11019" max="11019" width="23.625" style="9"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4.375" style="9" bestFit="1" customWidth="1"/>
    <col min="11268" max="11268" width="13.125" style="9" bestFit="1" customWidth="1"/>
    <col min="11269" max="11269" width="51.125" style="9" bestFit="1" customWidth="1"/>
    <col min="11270" max="11270" width="6.25" style="9" customWidth="1"/>
    <col min="11271" max="11272" width="9.875" style="9" bestFit="1" customWidth="1"/>
    <col min="11273" max="11273" width="13.5" style="9" bestFit="1" customWidth="1"/>
    <col min="11274" max="11274" width="34.375" style="9" bestFit="1" customWidth="1"/>
    <col min="11275" max="11275" width="23.625" style="9"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4.375" style="9" bestFit="1" customWidth="1"/>
    <col min="11524" max="11524" width="13.125" style="9" bestFit="1" customWidth="1"/>
    <col min="11525" max="11525" width="51.125" style="9" bestFit="1" customWidth="1"/>
    <col min="11526" max="11526" width="6.25" style="9" customWidth="1"/>
    <col min="11527" max="11528" width="9.875" style="9" bestFit="1" customWidth="1"/>
    <col min="11529" max="11529" width="13.5" style="9" bestFit="1" customWidth="1"/>
    <col min="11530" max="11530" width="34.375" style="9" bestFit="1" customWidth="1"/>
    <col min="11531" max="11531" width="23.625" style="9"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4.375" style="9" bestFit="1" customWidth="1"/>
    <col min="11780" max="11780" width="13.125" style="9" bestFit="1" customWidth="1"/>
    <col min="11781" max="11781" width="51.125" style="9" bestFit="1" customWidth="1"/>
    <col min="11782" max="11782" width="6.25" style="9" customWidth="1"/>
    <col min="11783" max="11784" width="9.875" style="9" bestFit="1" customWidth="1"/>
    <col min="11785" max="11785" width="13.5" style="9" bestFit="1" customWidth="1"/>
    <col min="11786" max="11786" width="34.375" style="9" bestFit="1" customWidth="1"/>
    <col min="11787" max="11787" width="23.625" style="9"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4.375" style="9" bestFit="1" customWidth="1"/>
    <col min="12036" max="12036" width="13.125" style="9" bestFit="1" customWidth="1"/>
    <col min="12037" max="12037" width="51.125" style="9" bestFit="1" customWidth="1"/>
    <col min="12038" max="12038" width="6.25" style="9" customWidth="1"/>
    <col min="12039" max="12040" width="9.875" style="9" bestFit="1" customWidth="1"/>
    <col min="12041" max="12041" width="13.5" style="9" bestFit="1" customWidth="1"/>
    <col min="12042" max="12042" width="34.375" style="9" bestFit="1" customWidth="1"/>
    <col min="12043" max="12043" width="23.625" style="9"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4.375" style="9" bestFit="1" customWidth="1"/>
    <col min="12292" max="12292" width="13.125" style="9" bestFit="1" customWidth="1"/>
    <col min="12293" max="12293" width="51.125" style="9" bestFit="1" customWidth="1"/>
    <col min="12294" max="12294" width="6.25" style="9" customWidth="1"/>
    <col min="12295" max="12296" width="9.875" style="9" bestFit="1" customWidth="1"/>
    <col min="12297" max="12297" width="13.5" style="9" bestFit="1" customWidth="1"/>
    <col min="12298" max="12298" width="34.375" style="9" bestFit="1" customWidth="1"/>
    <col min="12299" max="12299" width="23.625" style="9"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4.375" style="9" bestFit="1" customWidth="1"/>
    <col min="12548" max="12548" width="13.125" style="9" bestFit="1" customWidth="1"/>
    <col min="12549" max="12549" width="51.125" style="9" bestFit="1" customWidth="1"/>
    <col min="12550" max="12550" width="6.25" style="9" customWidth="1"/>
    <col min="12551" max="12552" width="9.875" style="9" bestFit="1" customWidth="1"/>
    <col min="12553" max="12553" width="13.5" style="9" bestFit="1" customWidth="1"/>
    <col min="12554" max="12554" width="34.375" style="9" bestFit="1" customWidth="1"/>
    <col min="12555" max="12555" width="23.625" style="9"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4.375" style="9" bestFit="1" customWidth="1"/>
    <col min="12804" max="12804" width="13.125" style="9" bestFit="1" customWidth="1"/>
    <col min="12805" max="12805" width="51.125" style="9" bestFit="1" customWidth="1"/>
    <col min="12806" max="12806" width="6.25" style="9" customWidth="1"/>
    <col min="12807" max="12808" width="9.875" style="9" bestFit="1" customWidth="1"/>
    <col min="12809" max="12809" width="13.5" style="9" bestFit="1" customWidth="1"/>
    <col min="12810" max="12810" width="34.375" style="9" bestFit="1" customWidth="1"/>
    <col min="12811" max="12811" width="23.625" style="9"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4.375" style="9" bestFit="1" customWidth="1"/>
    <col min="13060" max="13060" width="13.125" style="9" bestFit="1" customWidth="1"/>
    <col min="13061" max="13061" width="51.125" style="9" bestFit="1" customWidth="1"/>
    <col min="13062" max="13062" width="6.25" style="9" customWidth="1"/>
    <col min="13063" max="13064" width="9.875" style="9" bestFit="1" customWidth="1"/>
    <col min="13065" max="13065" width="13.5" style="9" bestFit="1" customWidth="1"/>
    <col min="13066" max="13066" width="34.375" style="9" bestFit="1" customWidth="1"/>
    <col min="13067" max="13067" width="23.625" style="9"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4.375" style="9" bestFit="1" customWidth="1"/>
    <col min="13316" max="13316" width="13.125" style="9" bestFit="1" customWidth="1"/>
    <col min="13317" max="13317" width="51.125" style="9" bestFit="1" customWidth="1"/>
    <col min="13318" max="13318" width="6.25" style="9" customWidth="1"/>
    <col min="13319" max="13320" width="9.875" style="9" bestFit="1" customWidth="1"/>
    <col min="13321" max="13321" width="13.5" style="9" bestFit="1" customWidth="1"/>
    <col min="13322" max="13322" width="34.375" style="9" bestFit="1" customWidth="1"/>
    <col min="13323" max="13323" width="23.625" style="9"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4.375" style="9" bestFit="1" customWidth="1"/>
    <col min="13572" max="13572" width="13.125" style="9" bestFit="1" customWidth="1"/>
    <col min="13573" max="13573" width="51.125" style="9" bestFit="1" customWidth="1"/>
    <col min="13574" max="13574" width="6.25" style="9" customWidth="1"/>
    <col min="13575" max="13576" width="9.875" style="9" bestFit="1" customWidth="1"/>
    <col min="13577" max="13577" width="13.5" style="9" bestFit="1" customWidth="1"/>
    <col min="13578" max="13578" width="34.375" style="9" bestFit="1" customWidth="1"/>
    <col min="13579" max="13579" width="23.625" style="9"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4.375" style="9" bestFit="1" customWidth="1"/>
    <col min="13828" max="13828" width="13.125" style="9" bestFit="1" customWidth="1"/>
    <col min="13829" max="13829" width="51.125" style="9" bestFit="1" customWidth="1"/>
    <col min="13830" max="13830" width="6.25" style="9" customWidth="1"/>
    <col min="13831" max="13832" width="9.875" style="9" bestFit="1" customWidth="1"/>
    <col min="13833" max="13833" width="13.5" style="9" bestFit="1" customWidth="1"/>
    <col min="13834" max="13834" width="34.375" style="9" bestFit="1" customWidth="1"/>
    <col min="13835" max="13835" width="23.625" style="9"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4.375" style="9" bestFit="1" customWidth="1"/>
    <col min="14084" max="14084" width="13.125" style="9" bestFit="1" customWidth="1"/>
    <col min="14085" max="14085" width="51.125" style="9" bestFit="1" customWidth="1"/>
    <col min="14086" max="14086" width="6.25" style="9" customWidth="1"/>
    <col min="14087" max="14088" width="9.875" style="9" bestFit="1" customWidth="1"/>
    <col min="14089" max="14089" width="13.5" style="9" bestFit="1" customWidth="1"/>
    <col min="14090" max="14090" width="34.375" style="9" bestFit="1" customWidth="1"/>
    <col min="14091" max="14091" width="23.625" style="9"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4.375" style="9" bestFit="1" customWidth="1"/>
    <col min="14340" max="14340" width="13.125" style="9" bestFit="1" customWidth="1"/>
    <col min="14341" max="14341" width="51.125" style="9" bestFit="1" customWidth="1"/>
    <col min="14342" max="14342" width="6.25" style="9" customWidth="1"/>
    <col min="14343" max="14344" width="9.875" style="9" bestFit="1" customWidth="1"/>
    <col min="14345" max="14345" width="13.5" style="9" bestFit="1" customWidth="1"/>
    <col min="14346" max="14346" width="34.375" style="9" bestFit="1" customWidth="1"/>
    <col min="14347" max="14347" width="23.625" style="9"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4.375" style="9" bestFit="1" customWidth="1"/>
    <col min="14596" max="14596" width="13.125" style="9" bestFit="1" customWidth="1"/>
    <col min="14597" max="14597" width="51.125" style="9" bestFit="1" customWidth="1"/>
    <col min="14598" max="14598" width="6.25" style="9" customWidth="1"/>
    <col min="14599" max="14600" width="9.875" style="9" bestFit="1" customWidth="1"/>
    <col min="14601" max="14601" width="13.5" style="9" bestFit="1" customWidth="1"/>
    <col min="14602" max="14602" width="34.375" style="9" bestFit="1" customWidth="1"/>
    <col min="14603" max="14603" width="23.625" style="9"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4.375" style="9" bestFit="1" customWidth="1"/>
    <col min="14852" max="14852" width="13.125" style="9" bestFit="1" customWidth="1"/>
    <col min="14853" max="14853" width="51.125" style="9" bestFit="1" customWidth="1"/>
    <col min="14854" max="14854" width="6.25" style="9" customWidth="1"/>
    <col min="14855" max="14856" width="9.875" style="9" bestFit="1" customWidth="1"/>
    <col min="14857" max="14857" width="13.5" style="9" bestFit="1" customWidth="1"/>
    <col min="14858" max="14858" width="34.375" style="9" bestFit="1" customWidth="1"/>
    <col min="14859" max="14859" width="23.625" style="9"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4.375" style="9" bestFit="1" customWidth="1"/>
    <col min="15108" max="15108" width="13.125" style="9" bestFit="1" customWidth="1"/>
    <col min="15109" max="15109" width="51.125" style="9" bestFit="1" customWidth="1"/>
    <col min="15110" max="15110" width="6.25" style="9" customWidth="1"/>
    <col min="15111" max="15112" width="9.875" style="9" bestFit="1" customWidth="1"/>
    <col min="15113" max="15113" width="13.5" style="9" bestFit="1" customWidth="1"/>
    <col min="15114" max="15114" width="34.375" style="9" bestFit="1" customWidth="1"/>
    <col min="15115" max="15115" width="23.625" style="9"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4.375" style="9" bestFit="1" customWidth="1"/>
    <col min="15364" max="15364" width="13.125" style="9" bestFit="1" customWidth="1"/>
    <col min="15365" max="15365" width="51.125" style="9" bestFit="1" customWidth="1"/>
    <col min="15366" max="15366" width="6.25" style="9" customWidth="1"/>
    <col min="15367" max="15368" width="9.875" style="9" bestFit="1" customWidth="1"/>
    <col min="15369" max="15369" width="13.5" style="9" bestFit="1" customWidth="1"/>
    <col min="15370" max="15370" width="34.375" style="9" bestFit="1" customWidth="1"/>
    <col min="15371" max="15371" width="23.625" style="9"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4.375" style="9" bestFit="1" customWidth="1"/>
    <col min="15620" max="15620" width="13.125" style="9" bestFit="1" customWidth="1"/>
    <col min="15621" max="15621" width="51.125" style="9" bestFit="1" customWidth="1"/>
    <col min="15622" max="15622" width="6.25" style="9" customWidth="1"/>
    <col min="15623" max="15624" width="9.875" style="9" bestFit="1" customWidth="1"/>
    <col min="15625" max="15625" width="13.5" style="9" bestFit="1" customWidth="1"/>
    <col min="15626" max="15626" width="34.375" style="9" bestFit="1" customWidth="1"/>
    <col min="15627" max="15627" width="23.625" style="9"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4.375" style="9" bestFit="1" customWidth="1"/>
    <col min="15876" max="15876" width="13.125" style="9" bestFit="1" customWidth="1"/>
    <col min="15877" max="15877" width="51.125" style="9" bestFit="1" customWidth="1"/>
    <col min="15878" max="15878" width="6.25" style="9" customWidth="1"/>
    <col min="15879" max="15880" width="9.875" style="9" bestFit="1" customWidth="1"/>
    <col min="15881" max="15881" width="13.5" style="9" bestFit="1" customWidth="1"/>
    <col min="15882" max="15882" width="34.375" style="9" bestFit="1" customWidth="1"/>
    <col min="15883" max="15883" width="23.625" style="9"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4.375" style="9" bestFit="1" customWidth="1"/>
    <col min="16132" max="16132" width="13.125" style="9" bestFit="1" customWidth="1"/>
    <col min="16133" max="16133" width="51.125" style="9" bestFit="1" customWidth="1"/>
    <col min="16134" max="16134" width="6.25" style="9" customWidth="1"/>
    <col min="16135" max="16136" width="9.875" style="9" bestFit="1" customWidth="1"/>
    <col min="16137" max="16137" width="13.5" style="9" bestFit="1" customWidth="1"/>
    <col min="16138" max="16138" width="34.375" style="9" bestFit="1" customWidth="1"/>
    <col min="16139" max="16139" width="23.625" style="9"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6783</v>
      </c>
      <c r="G2" s="4" t="s">
        <v>2</v>
      </c>
      <c r="H2" s="5"/>
      <c r="I2" s="6"/>
      <c r="J2" s="7">
        <f>SUM(H:H)</f>
        <v>33440</v>
      </c>
    </row>
    <row r="3" spans="2:17" ht="20.100000000000001" customHeight="1">
      <c r="B3" s="1" t="s">
        <v>3</v>
      </c>
      <c r="C3" s="1"/>
      <c r="D3" s="1"/>
      <c r="E3" s="13" t="s">
        <v>6148</v>
      </c>
    </row>
    <row r="4" spans="2:17" ht="20.100000000000001" customHeight="1">
      <c r="B4" s="1" t="s">
        <v>5</v>
      </c>
      <c r="C4" s="1"/>
      <c r="D4" s="1"/>
      <c r="E4" s="13">
        <v>204338</v>
      </c>
      <c r="J4" s="83"/>
    </row>
    <row r="5" spans="2:17" ht="20.100000000000001" customHeight="1">
      <c r="B5" s="1" t="s">
        <v>6</v>
      </c>
      <c r="C5" s="1"/>
      <c r="D5" s="1"/>
      <c r="E5" s="16"/>
      <c r="J5" s="83"/>
    </row>
    <row r="6" spans="2:17" ht="20.100000000000001" customHeight="1">
      <c r="B6" s="1" t="s">
        <v>7</v>
      </c>
      <c r="C6" s="1"/>
      <c r="D6" s="1"/>
      <c r="E6" s="16">
        <v>44997</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c r="C10" s="33" t="s">
        <v>30</v>
      </c>
      <c r="D10" s="33" t="s">
        <v>30</v>
      </c>
      <c r="E10" s="24" t="s">
        <v>6990</v>
      </c>
      <c r="F10" s="26">
        <v>1</v>
      </c>
      <c r="G10" s="20">
        <v>480</v>
      </c>
      <c r="H10" s="1941">
        <f>F10*G10</f>
        <v>480</v>
      </c>
      <c r="I10" s="22"/>
      <c r="J10" s="24" t="s">
        <v>6991</v>
      </c>
      <c r="K10" s="18" t="s">
        <v>6802</v>
      </c>
      <c r="L10" s="18"/>
      <c r="M10" s="30"/>
      <c r="N10" s="17"/>
      <c r="O10" s="18"/>
      <c r="P10" s="30"/>
      <c r="Q10" s="23">
        <v>44994</v>
      </c>
    </row>
    <row r="11" spans="2:17" s="473" customFormat="1" ht="19.7" customHeight="1">
      <c r="B11" s="34"/>
      <c r="C11" s="34" t="s">
        <v>119</v>
      </c>
      <c r="D11" s="34" t="s">
        <v>119</v>
      </c>
      <c r="E11" s="471" t="s">
        <v>6992</v>
      </c>
      <c r="F11" s="35">
        <v>1</v>
      </c>
      <c r="G11" s="36">
        <v>5100</v>
      </c>
      <c r="H11" s="1941">
        <f>F11*G11</f>
        <v>5100</v>
      </c>
      <c r="I11" s="327"/>
      <c r="J11" s="471" t="s">
        <v>6992</v>
      </c>
      <c r="K11" s="42"/>
      <c r="L11" s="33"/>
      <c r="M11" s="472">
        <v>44993</v>
      </c>
      <c r="N11" s="34"/>
      <c r="O11" s="33"/>
      <c r="P11" s="472">
        <v>44998</v>
      </c>
      <c r="Q11" s="40">
        <v>44995</v>
      </c>
    </row>
    <row r="12" spans="2:17" s="473" customFormat="1" ht="19.7" customHeight="1">
      <c r="B12" s="34"/>
      <c r="C12" s="34" t="s">
        <v>119</v>
      </c>
      <c r="D12" s="34" t="s">
        <v>119</v>
      </c>
      <c r="E12" s="471" t="s">
        <v>6993</v>
      </c>
      <c r="F12" s="35">
        <v>1</v>
      </c>
      <c r="G12" s="36">
        <v>8400</v>
      </c>
      <c r="H12" s="1941">
        <f>F12*G12</f>
        <v>8400</v>
      </c>
      <c r="I12" s="327"/>
      <c r="J12" s="471" t="s">
        <v>6993</v>
      </c>
      <c r="K12" s="42"/>
      <c r="L12" s="33"/>
      <c r="M12" s="472">
        <v>44993</v>
      </c>
      <c r="N12" s="34"/>
      <c r="O12" s="33"/>
      <c r="P12" s="472">
        <v>44998</v>
      </c>
      <c r="Q12" s="40">
        <v>44995</v>
      </c>
    </row>
    <row r="13" spans="2:17" s="473" customFormat="1" ht="19.7" customHeight="1">
      <c r="B13" s="34"/>
      <c r="C13" s="33" t="s">
        <v>30</v>
      </c>
      <c r="D13" s="33" t="s">
        <v>30</v>
      </c>
      <c r="E13" s="35" t="s">
        <v>6994</v>
      </c>
      <c r="F13" s="35">
        <v>2</v>
      </c>
      <c r="G13" s="35">
        <v>2390</v>
      </c>
      <c r="H13" s="1941">
        <f>F13*G13</f>
        <v>4780</v>
      </c>
      <c r="I13" s="327"/>
      <c r="J13" s="471" t="s">
        <v>6995</v>
      </c>
      <c r="K13" s="33" t="s">
        <v>6802</v>
      </c>
      <c r="L13" s="33"/>
      <c r="M13" s="472">
        <v>44999</v>
      </c>
      <c r="N13" s="34"/>
      <c r="O13" s="33"/>
      <c r="P13" s="472">
        <v>45005</v>
      </c>
      <c r="Q13" s="40">
        <v>45005</v>
      </c>
    </row>
    <row r="14" spans="2:17" s="473" customFormat="1" ht="19.7" customHeight="1">
      <c r="B14" s="34"/>
      <c r="C14" s="33" t="s">
        <v>30</v>
      </c>
      <c r="D14" s="33" t="s">
        <v>30</v>
      </c>
      <c r="E14" s="35" t="s">
        <v>6996</v>
      </c>
      <c r="F14" s="35">
        <v>1</v>
      </c>
      <c r="G14" s="35">
        <v>2180</v>
      </c>
      <c r="H14" s="1941">
        <f>F14*G14</f>
        <v>2180</v>
      </c>
      <c r="I14" s="327"/>
      <c r="J14" s="471" t="s">
        <v>6997</v>
      </c>
      <c r="K14" s="33" t="s">
        <v>6802</v>
      </c>
      <c r="L14" s="33"/>
      <c r="M14" s="472">
        <v>44999</v>
      </c>
      <c r="N14" s="34"/>
      <c r="O14" s="33"/>
      <c r="P14" s="472">
        <v>45006</v>
      </c>
      <c r="Q14" s="40">
        <v>45005</v>
      </c>
    </row>
    <row r="15" spans="2:17" s="473" customFormat="1" ht="19.7" customHeight="1">
      <c r="B15" s="34"/>
      <c r="C15" s="33" t="s">
        <v>30</v>
      </c>
      <c r="D15" s="33" t="s">
        <v>30</v>
      </c>
      <c r="E15" s="35" t="s">
        <v>6998</v>
      </c>
      <c r="F15" s="35">
        <v>2</v>
      </c>
      <c r="G15" s="35">
        <v>380</v>
      </c>
      <c r="H15" s="1941"/>
      <c r="I15" s="327"/>
      <c r="J15" s="35" t="s">
        <v>6999</v>
      </c>
      <c r="K15" s="33" t="s">
        <v>6802</v>
      </c>
      <c r="L15" s="33"/>
      <c r="M15" s="472">
        <v>44999</v>
      </c>
      <c r="N15" s="34"/>
      <c r="O15" s="33"/>
      <c r="P15" s="472">
        <v>45007</v>
      </c>
      <c r="Q15" s="40">
        <v>45005</v>
      </c>
    </row>
    <row r="16" spans="2:17" s="473" customFormat="1" ht="19.7" customHeight="1">
      <c r="B16" s="34"/>
      <c r="C16" s="33" t="s">
        <v>30</v>
      </c>
      <c r="D16" s="33" t="s">
        <v>30</v>
      </c>
      <c r="E16" s="35" t="s">
        <v>7000</v>
      </c>
      <c r="F16" s="35">
        <v>2</v>
      </c>
      <c r="G16" s="35">
        <v>100</v>
      </c>
      <c r="H16" s="1941"/>
      <c r="I16" s="327"/>
      <c r="J16" s="35" t="s">
        <v>51</v>
      </c>
      <c r="K16" s="33" t="s">
        <v>6802</v>
      </c>
      <c r="L16" s="33"/>
      <c r="M16" s="472">
        <v>44999</v>
      </c>
      <c r="N16" s="34"/>
      <c r="O16" s="33"/>
      <c r="P16" s="472">
        <v>45008</v>
      </c>
      <c r="Q16" s="40">
        <v>45005</v>
      </c>
    </row>
    <row r="17" spans="2:17" s="8" customFormat="1" ht="19.7" customHeight="1">
      <c r="B17" s="17"/>
      <c r="C17" s="17" t="s">
        <v>115</v>
      </c>
      <c r="D17" s="17" t="s">
        <v>115</v>
      </c>
      <c r="E17" s="26" t="s">
        <v>116</v>
      </c>
      <c r="F17" s="26">
        <v>2</v>
      </c>
      <c r="G17" s="20">
        <v>5000</v>
      </c>
      <c r="H17" s="1941">
        <f>F17*G17</f>
        <v>10000</v>
      </c>
      <c r="I17" s="18"/>
      <c r="J17" s="28"/>
      <c r="K17" s="33"/>
      <c r="L17" s="17"/>
      <c r="M17" s="30"/>
      <c r="N17" s="17"/>
      <c r="O17" s="29"/>
      <c r="P17" s="29"/>
      <c r="Q17" s="23"/>
    </row>
    <row r="18" spans="2:17" s="8" customFormat="1" ht="19.7" customHeight="1">
      <c r="B18" s="17"/>
      <c r="C18" s="17" t="s">
        <v>115</v>
      </c>
      <c r="D18" s="17" t="s">
        <v>115</v>
      </c>
      <c r="E18" s="62" t="s">
        <v>5642</v>
      </c>
      <c r="F18" s="26">
        <v>0.5</v>
      </c>
      <c r="G18" s="20">
        <v>5000</v>
      </c>
      <c r="H18" s="1941">
        <f>F18*G18</f>
        <v>2500</v>
      </c>
      <c r="I18" s="1673"/>
      <c r="J18" s="414"/>
      <c r="K18" s="33"/>
      <c r="L18" s="17"/>
      <c r="M18" s="30"/>
      <c r="N18" s="17"/>
      <c r="O18" s="29"/>
      <c r="P18" s="29"/>
      <c r="Q18" s="23"/>
    </row>
    <row r="19" spans="2:17" s="8" customFormat="1" ht="19.7" customHeight="1">
      <c r="B19" s="18"/>
      <c r="C19" s="18"/>
      <c r="D19" s="18"/>
      <c r="E19" s="26"/>
      <c r="F19" s="26"/>
      <c r="G19" s="20"/>
      <c r="H19" s="1941"/>
      <c r="I19" s="18"/>
      <c r="J19" s="26"/>
      <c r="K19" s="18"/>
      <c r="L19" s="17"/>
      <c r="M19" s="30"/>
      <c r="N19" s="17"/>
      <c r="O19" s="29"/>
      <c r="P19" s="29"/>
      <c r="Q19" s="23"/>
    </row>
  </sheetData>
  <autoFilter ref="B9:O9" xr:uid="{15980609-D126-43FD-BE14-2A745F9BE0A4}">
    <sortState xmlns:xlrd2="http://schemas.microsoft.com/office/spreadsheetml/2017/richdata2" ref="B10:O9">
      <sortCondition descending="1" ref="K9"/>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17375-A895-44DA-A327-8A733368E5D3}">
  <dimension ref="A3:B7"/>
  <sheetViews>
    <sheetView view="pageBreakPreview" zoomScale="130" zoomScaleNormal="100" zoomScaleSheetLayoutView="130" workbookViewId="0">
      <selection activeCell="E16" sqref="E16"/>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3" spans="1:2">
      <c r="A3" s="73" t="s">
        <v>0</v>
      </c>
      <c r="B3" s="2" t="s">
        <v>6783</v>
      </c>
    </row>
    <row r="4" spans="1:2">
      <c r="A4" s="73" t="s">
        <v>3</v>
      </c>
      <c r="B4" s="13" t="s">
        <v>6148</v>
      </c>
    </row>
    <row r="5" spans="1:2">
      <c r="A5" s="73" t="s">
        <v>5</v>
      </c>
      <c r="B5" s="13">
        <v>197902</v>
      </c>
    </row>
    <row r="6" spans="1:2">
      <c r="A6" s="73" t="s">
        <v>6</v>
      </c>
      <c r="B6" s="16">
        <v>44837</v>
      </c>
    </row>
    <row r="7" spans="1:2">
      <c r="A7" s="73" t="s">
        <v>7</v>
      </c>
      <c r="B7" s="16">
        <v>44860</v>
      </c>
    </row>
  </sheetData>
  <phoneticPr fontId="3"/>
  <pageMargins left="0.7" right="0.7" top="0.75" bottom="0.75" header="0.3" footer="0.3"/>
  <pageSetup paperSize="9" scale="378" orientation="landscape"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BC8A9-14AC-4D71-8770-FD3314920F61}">
  <dimension ref="B2:Q23"/>
  <sheetViews>
    <sheetView zoomScale="85" zoomScaleNormal="85" workbookViewId="0">
      <pane xSplit="10" ySplit="9" topLeftCell="L10" activePane="bottomRight" state="frozen"/>
      <selection pane="topRight" activeCell="K1" sqref="K1"/>
      <selection pane="bottomLeft" activeCell="A9" sqref="A9"/>
      <selection pane="bottomRight" activeCell="E12" sqref="E12"/>
    </sheetView>
  </sheetViews>
  <sheetFormatPr defaultColWidth="9"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9" bestFit="1" customWidth="1"/>
    <col min="9" max="9" width="5.75" style="10" customWidth="1"/>
    <col min="10" max="10" width="35.25" style="9" bestFit="1" customWidth="1"/>
    <col min="11" max="11" width="34.625" style="9" bestFit="1" customWidth="1"/>
    <col min="12" max="12" width="16.375" style="8" customWidth="1"/>
    <col min="13" max="13" width="13.75" style="48" customWidth="1"/>
    <col min="14" max="14" width="6.375" style="9" customWidth="1"/>
    <col min="15" max="15" width="13.25" style="10" customWidth="1"/>
    <col min="16" max="16" width="14.5" style="49" customWidth="1"/>
    <col min="17" max="17" width="15.625" style="11" customWidth="1"/>
    <col min="18" max="16384" width="9" style="9"/>
  </cols>
  <sheetData>
    <row r="2" spans="2:17" ht="20.100000000000001" customHeight="1">
      <c r="B2" s="1" t="s">
        <v>0</v>
      </c>
      <c r="C2" s="1"/>
      <c r="D2" s="1"/>
      <c r="E2" s="2" t="s">
        <v>7001</v>
      </c>
      <c r="G2" s="4" t="s">
        <v>2</v>
      </c>
      <c r="H2" s="5"/>
      <c r="I2" s="6"/>
      <c r="J2" s="7">
        <f>SUM(H:H)</f>
        <v>76395</v>
      </c>
    </row>
    <row r="3" spans="2:17" ht="20.100000000000001" customHeight="1">
      <c r="B3" s="1" t="s">
        <v>3</v>
      </c>
      <c r="C3" s="1"/>
      <c r="D3" s="1"/>
      <c r="E3" s="13" t="s">
        <v>7002</v>
      </c>
    </row>
    <row r="4" spans="2:17" ht="20.100000000000001" customHeight="1">
      <c r="B4" s="1" t="s">
        <v>5</v>
      </c>
      <c r="C4" s="1"/>
      <c r="D4" s="1"/>
      <c r="E4" s="13">
        <v>204352</v>
      </c>
      <c r="J4" s="83"/>
    </row>
    <row r="5" spans="2:17" ht="20.100000000000001" customHeight="1">
      <c r="B5" s="1" t="s">
        <v>6</v>
      </c>
      <c r="C5" s="1"/>
      <c r="D5" s="1"/>
      <c r="E5" s="16"/>
      <c r="J5" s="83"/>
    </row>
    <row r="6" spans="2:17" ht="20.100000000000001" customHeight="1">
      <c r="B6" s="1" t="s">
        <v>7</v>
      </c>
      <c r="C6" s="1"/>
      <c r="D6" s="1"/>
      <c r="E6" s="16">
        <v>45030</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8" t="s">
        <v>13</v>
      </c>
      <c r="H9" s="22"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115</v>
      </c>
      <c r="D10" s="17" t="s">
        <v>115</v>
      </c>
      <c r="E10" s="24" t="s">
        <v>7003</v>
      </c>
      <c r="F10" s="525">
        <v>1</v>
      </c>
      <c r="G10" s="18"/>
      <c r="H10" s="22"/>
      <c r="I10" s="22"/>
      <c r="J10" s="24"/>
      <c r="K10" s="352"/>
      <c r="L10" s="18"/>
      <c r="M10" s="30"/>
      <c r="N10" s="17"/>
      <c r="O10" s="18"/>
      <c r="P10" s="30"/>
      <c r="Q10" s="23">
        <v>45027</v>
      </c>
    </row>
    <row r="11" spans="2:17" s="8" customFormat="1" ht="19.7" customHeight="1">
      <c r="B11" s="17">
        <v>2</v>
      </c>
      <c r="C11" s="17" t="s">
        <v>115</v>
      </c>
      <c r="D11" s="17" t="s">
        <v>115</v>
      </c>
      <c r="E11" s="24" t="s">
        <v>7004</v>
      </c>
      <c r="F11" s="525">
        <v>1</v>
      </c>
      <c r="G11" s="18"/>
      <c r="H11" s="22"/>
      <c r="I11" s="22"/>
      <c r="J11" s="24"/>
      <c r="K11" s="352"/>
      <c r="L11" s="18"/>
      <c r="M11" s="30"/>
      <c r="N11" s="17"/>
      <c r="O11" s="18"/>
      <c r="P11" s="30"/>
      <c r="Q11" s="23"/>
    </row>
    <row r="12" spans="2:17" s="8" customFormat="1" ht="19.7" customHeight="1">
      <c r="B12" s="17">
        <v>3</v>
      </c>
      <c r="C12" s="17" t="s">
        <v>115</v>
      </c>
      <c r="D12" s="17" t="s">
        <v>115</v>
      </c>
      <c r="E12" s="24" t="s">
        <v>7005</v>
      </c>
      <c r="F12" s="525">
        <v>1</v>
      </c>
      <c r="G12" s="18"/>
      <c r="H12" s="22"/>
      <c r="I12" s="22"/>
      <c r="J12" s="24"/>
      <c r="K12" s="352"/>
      <c r="L12" s="18"/>
      <c r="M12" s="30"/>
      <c r="N12" s="17"/>
      <c r="O12" s="18"/>
      <c r="P12" s="30"/>
      <c r="Q12" s="23"/>
    </row>
    <row r="13" spans="2:17" s="8" customFormat="1" ht="19.7" customHeight="1">
      <c r="B13" s="1942">
        <v>4</v>
      </c>
      <c r="C13" s="52" t="s">
        <v>30</v>
      </c>
      <c r="D13" s="52" t="s">
        <v>30</v>
      </c>
      <c r="E13" s="26" t="s">
        <v>5828</v>
      </c>
      <c r="F13" s="26">
        <v>1</v>
      </c>
      <c r="G13" s="26">
        <v>168</v>
      </c>
      <c r="H13" s="26">
        <f>F13*G13</f>
        <v>168</v>
      </c>
      <c r="I13" s="27"/>
      <c r="J13" s="26" t="s">
        <v>5829</v>
      </c>
      <c r="K13" s="17"/>
      <c r="L13" s="18"/>
      <c r="M13" s="30">
        <v>44994</v>
      </c>
      <c r="N13" s="17"/>
      <c r="O13" s="18"/>
      <c r="P13" s="30">
        <v>45005</v>
      </c>
      <c r="Q13" s="23">
        <v>45005</v>
      </c>
    </row>
    <row r="14" spans="2:17" s="8" customFormat="1" ht="19.7" customHeight="1">
      <c r="B14" s="1905"/>
      <c r="C14" s="52" t="s">
        <v>30</v>
      </c>
      <c r="D14" s="52" t="s">
        <v>30</v>
      </c>
      <c r="E14" s="26" t="s">
        <v>5830</v>
      </c>
      <c r="F14" s="26">
        <v>1</v>
      </c>
      <c r="G14" s="26">
        <v>388</v>
      </c>
      <c r="H14" s="26">
        <f t="shared" ref="H14:H23" si="0">F14*G14</f>
        <v>388</v>
      </c>
      <c r="I14" s="54"/>
      <c r="J14" s="26" t="s">
        <v>5831</v>
      </c>
      <c r="K14" s="17"/>
      <c r="L14" s="18"/>
      <c r="M14" s="30">
        <v>44994</v>
      </c>
      <c r="N14" s="17"/>
      <c r="O14" s="18"/>
      <c r="P14" s="30">
        <v>45005</v>
      </c>
      <c r="Q14" s="23">
        <v>45005</v>
      </c>
    </row>
    <row r="15" spans="2:17" s="8" customFormat="1" ht="19.7" customHeight="1">
      <c r="B15" s="1903">
        <v>8</v>
      </c>
      <c r="C15" s="52" t="s">
        <v>30</v>
      </c>
      <c r="D15" s="52" t="s">
        <v>30</v>
      </c>
      <c r="E15" s="26" t="s">
        <v>7006</v>
      </c>
      <c r="F15" s="26">
        <v>1</v>
      </c>
      <c r="G15" s="26">
        <v>6020</v>
      </c>
      <c r="H15" s="26">
        <f t="shared" si="0"/>
        <v>6020</v>
      </c>
      <c r="I15" s="54"/>
      <c r="J15" s="149" t="s">
        <v>7007</v>
      </c>
      <c r="K15" s="17"/>
      <c r="L15" s="18"/>
      <c r="M15" s="30">
        <v>44994</v>
      </c>
      <c r="N15" s="17"/>
      <c r="O15" s="29"/>
      <c r="P15" s="30">
        <v>45005</v>
      </c>
      <c r="Q15" s="23">
        <v>45005</v>
      </c>
    </row>
    <row r="16" spans="2:17" s="8" customFormat="1" ht="19.7" customHeight="1">
      <c r="B16" s="1903"/>
      <c r="C16" s="52" t="s">
        <v>30</v>
      </c>
      <c r="D16" s="52" t="s">
        <v>30</v>
      </c>
      <c r="E16" s="26" t="s">
        <v>7008</v>
      </c>
      <c r="F16" s="26">
        <v>1</v>
      </c>
      <c r="G16" s="26">
        <v>5419</v>
      </c>
      <c r="H16" s="26">
        <f t="shared" si="0"/>
        <v>5419</v>
      </c>
      <c r="I16" s="54"/>
      <c r="J16" s="149" t="s">
        <v>7009</v>
      </c>
      <c r="K16" s="17"/>
      <c r="L16" s="18"/>
      <c r="M16" s="30">
        <v>44994</v>
      </c>
      <c r="N16" s="17"/>
      <c r="O16" s="29"/>
      <c r="P16" s="30">
        <v>45005</v>
      </c>
      <c r="Q16" s="23">
        <v>45005</v>
      </c>
    </row>
    <row r="17" spans="2:17" s="8" customFormat="1" ht="19.7" customHeight="1">
      <c r="B17" s="1903"/>
      <c r="C17" s="52" t="s">
        <v>30</v>
      </c>
      <c r="D17" s="52" t="s">
        <v>30</v>
      </c>
      <c r="E17" s="26" t="s">
        <v>7010</v>
      </c>
      <c r="F17" s="26">
        <v>1</v>
      </c>
      <c r="G17" s="26">
        <v>5330</v>
      </c>
      <c r="H17" s="26">
        <f t="shared" si="0"/>
        <v>5330</v>
      </c>
      <c r="I17" s="54"/>
      <c r="J17" s="149" t="s">
        <v>7011</v>
      </c>
      <c r="K17" s="17"/>
      <c r="L17" s="18"/>
      <c r="M17" s="30">
        <v>44994</v>
      </c>
      <c r="N17" s="17"/>
      <c r="O17" s="29"/>
      <c r="P17" s="30">
        <v>45005</v>
      </c>
      <c r="Q17" s="23">
        <v>45005</v>
      </c>
    </row>
    <row r="18" spans="2:17" s="8" customFormat="1" ht="19.7" customHeight="1">
      <c r="B18" s="1903"/>
      <c r="C18" s="52" t="s">
        <v>30</v>
      </c>
      <c r="D18" s="52" t="s">
        <v>30</v>
      </c>
      <c r="E18" s="26" t="s">
        <v>7012</v>
      </c>
      <c r="F18" s="26">
        <v>1</v>
      </c>
      <c r="G18" s="26">
        <v>70</v>
      </c>
      <c r="H18" s="26">
        <f t="shared" si="0"/>
        <v>70</v>
      </c>
      <c r="I18" s="54"/>
      <c r="J18" s="9" t="s">
        <v>6842</v>
      </c>
      <c r="K18" s="17"/>
      <c r="L18" s="18"/>
      <c r="M18" s="30">
        <v>44994</v>
      </c>
      <c r="N18" s="17"/>
      <c r="O18" s="29"/>
      <c r="P18" s="30">
        <v>45005</v>
      </c>
      <c r="Q18" s="23">
        <v>45005</v>
      </c>
    </row>
    <row r="19" spans="2:17" s="8" customFormat="1" ht="19.7" customHeight="1">
      <c r="B19" s="1903"/>
      <c r="C19" s="52" t="s">
        <v>119</v>
      </c>
      <c r="D19" s="52" t="s">
        <v>119</v>
      </c>
      <c r="E19" s="26" t="s">
        <v>7013</v>
      </c>
      <c r="F19" s="26">
        <v>1</v>
      </c>
      <c r="G19" s="26">
        <v>3000</v>
      </c>
      <c r="H19" s="26">
        <f t="shared" si="0"/>
        <v>3000</v>
      </c>
      <c r="I19" s="54"/>
      <c r="J19" s="26" t="s">
        <v>7013</v>
      </c>
      <c r="K19" s="352"/>
      <c r="L19" s="18"/>
      <c r="M19" s="30">
        <v>44994</v>
      </c>
      <c r="N19" s="17"/>
      <c r="O19" s="59">
        <v>45009</v>
      </c>
      <c r="P19" s="59">
        <v>45009</v>
      </c>
      <c r="Q19" s="23">
        <v>45005</v>
      </c>
    </row>
    <row r="20" spans="2:17" s="8" customFormat="1" ht="19.7" customHeight="1">
      <c r="B20" s="1903"/>
      <c r="C20" s="52" t="s">
        <v>119</v>
      </c>
      <c r="D20" s="52" t="s">
        <v>119</v>
      </c>
      <c r="E20" s="26" t="s">
        <v>7014</v>
      </c>
      <c r="F20" s="26">
        <v>1</v>
      </c>
      <c r="G20" s="26">
        <v>3000</v>
      </c>
      <c r="H20" s="26">
        <f t="shared" si="0"/>
        <v>3000</v>
      </c>
      <c r="I20" s="54"/>
      <c r="J20" s="26" t="s">
        <v>7014</v>
      </c>
      <c r="K20" s="352"/>
      <c r="L20" s="18"/>
      <c r="M20" s="30">
        <v>44994</v>
      </c>
      <c r="N20" s="17"/>
      <c r="O20" s="59">
        <v>45009</v>
      </c>
      <c r="P20" s="59">
        <v>45009</v>
      </c>
      <c r="Q20" s="23">
        <v>45005</v>
      </c>
    </row>
    <row r="21" spans="2:17" s="8" customFormat="1" ht="19.7" customHeight="1">
      <c r="B21" s="1905"/>
      <c r="C21" s="52" t="s">
        <v>119</v>
      </c>
      <c r="D21" s="52" t="s">
        <v>119</v>
      </c>
      <c r="E21" s="26" t="s">
        <v>7015</v>
      </c>
      <c r="F21" s="26">
        <v>1</v>
      </c>
      <c r="G21" s="26">
        <v>3000</v>
      </c>
      <c r="H21" s="26">
        <f t="shared" si="0"/>
        <v>3000</v>
      </c>
      <c r="I21" s="54"/>
      <c r="J21" s="26" t="s">
        <v>7015</v>
      </c>
      <c r="K21" s="352"/>
      <c r="L21" s="18"/>
      <c r="M21" s="30">
        <v>44994</v>
      </c>
      <c r="N21" s="17"/>
      <c r="O21" s="59">
        <v>45009</v>
      </c>
      <c r="P21" s="59">
        <v>45009</v>
      </c>
      <c r="Q21" s="23">
        <v>45005</v>
      </c>
    </row>
    <row r="22" spans="2:17" s="8" customFormat="1" ht="19.7" customHeight="1">
      <c r="B22" s="566"/>
      <c r="C22" s="17" t="s">
        <v>115</v>
      </c>
      <c r="D22" s="17" t="s">
        <v>115</v>
      </c>
      <c r="E22" s="26" t="s">
        <v>116</v>
      </c>
      <c r="F22" s="26">
        <v>5</v>
      </c>
      <c r="G22" s="26">
        <v>5000</v>
      </c>
      <c r="H22" s="26">
        <f t="shared" si="0"/>
        <v>25000</v>
      </c>
      <c r="I22" s="54"/>
      <c r="J22" s="26"/>
      <c r="K22" s="65"/>
      <c r="L22" s="18"/>
      <c r="M22" s="30"/>
      <c r="N22" s="17"/>
      <c r="O22" s="29"/>
      <c r="P22" s="30"/>
      <c r="Q22" s="23"/>
    </row>
    <row r="23" spans="2:17" ht="19.5" customHeight="1">
      <c r="B23" s="18"/>
      <c r="C23" s="17" t="s">
        <v>115</v>
      </c>
      <c r="D23" s="17" t="s">
        <v>115</v>
      </c>
      <c r="E23" s="26" t="s">
        <v>5642</v>
      </c>
      <c r="F23" s="26">
        <v>5</v>
      </c>
      <c r="G23" s="26">
        <v>5000</v>
      </c>
      <c r="H23" s="26">
        <f t="shared" si="0"/>
        <v>25000</v>
      </c>
      <c r="I23" s="27"/>
      <c r="J23" s="26"/>
      <c r="K23" s="26"/>
      <c r="L23" s="18"/>
      <c r="M23" s="30"/>
      <c r="N23" s="26"/>
      <c r="O23" s="27"/>
      <c r="P23" s="1845"/>
      <c r="Q23" s="32"/>
    </row>
  </sheetData>
  <autoFilter ref="B9:O21" xr:uid="{00000000-0009-0000-0000-000000000000}"/>
  <mergeCells count="8">
    <mergeCell ref="B13:B14"/>
    <mergeCell ref="B15:B21"/>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836CE-D614-435C-BCD4-BF628698EF55}">
  <dimension ref="A2:F9"/>
  <sheetViews>
    <sheetView workbookViewId="0">
      <selection activeCell="F17" sqref="F17"/>
    </sheetView>
  </sheetViews>
  <sheetFormatPr defaultRowHeight="18.75"/>
  <cols>
    <col min="1" max="1" width="5.625" style="9" customWidth="1"/>
    <col min="2" max="2" width="3.5" style="9" bestFit="1" customWidth="1"/>
    <col min="3" max="3" width="17.625" style="9" customWidth="1"/>
    <col min="4" max="4" width="25.75" style="9" bestFit="1" customWidth="1"/>
    <col min="5" max="5" width="5.875" style="9" bestFit="1" customWidth="1"/>
    <col min="6" max="6" width="15.625" style="9" customWidth="1"/>
    <col min="7" max="16384" width="9" style="9"/>
  </cols>
  <sheetData>
    <row r="2" spans="1:6">
      <c r="D2" s="10"/>
      <c r="F2" s="10" t="s">
        <v>6398</v>
      </c>
    </row>
    <row r="3" spans="1:6">
      <c r="A3" s="1908" t="s">
        <v>6399</v>
      </c>
    </row>
    <row r="5" spans="1:6">
      <c r="B5" s="332" t="s">
        <v>6400</v>
      </c>
      <c r="C5" s="332" t="s">
        <v>6401</v>
      </c>
      <c r="D5" s="332" t="s">
        <v>6402</v>
      </c>
      <c r="E5" s="332" t="s">
        <v>6403</v>
      </c>
      <c r="F5" s="332" t="s">
        <v>6404</v>
      </c>
    </row>
    <row r="6" spans="1:6" ht="20.100000000000001" customHeight="1">
      <c r="B6" s="1909">
        <v>1</v>
      </c>
      <c r="C6" s="1910" t="s">
        <v>6405</v>
      </c>
      <c r="D6" s="1910" t="s">
        <v>6406</v>
      </c>
      <c r="E6" s="1909">
        <v>2</v>
      </c>
      <c r="F6" s="1911" t="s">
        <v>6407</v>
      </c>
    </row>
    <row r="7" spans="1:6" ht="20.100000000000001" customHeight="1">
      <c r="B7" s="1909">
        <v>2</v>
      </c>
      <c r="C7" s="1912" t="s">
        <v>5560</v>
      </c>
      <c r="D7" s="1910" t="s">
        <v>6408</v>
      </c>
      <c r="E7" s="1909">
        <v>2</v>
      </c>
      <c r="F7" s="1913"/>
    </row>
    <row r="8" spans="1:6" ht="20.100000000000001" customHeight="1">
      <c r="B8" s="1909">
        <v>3</v>
      </c>
      <c r="C8" s="1910" t="s">
        <v>6409</v>
      </c>
      <c r="D8" s="1910" t="s">
        <v>6410</v>
      </c>
      <c r="E8" s="1909">
        <v>2</v>
      </c>
      <c r="F8" s="1914"/>
    </row>
    <row r="9" spans="1:6" ht="20.100000000000001" customHeight="1">
      <c r="B9" s="210">
        <v>4</v>
      </c>
      <c r="C9" s="1376" t="s">
        <v>6411</v>
      </c>
      <c r="D9" s="1376" t="s">
        <v>6412</v>
      </c>
      <c r="E9" s="210">
        <v>2</v>
      </c>
      <c r="F9" s="210" t="s">
        <v>6413</v>
      </c>
    </row>
  </sheetData>
  <mergeCells count="1">
    <mergeCell ref="F6:F8"/>
  </mergeCells>
  <phoneticPr fontId="3"/>
  <pageMargins left="0.7" right="0.7" top="0.75" bottom="0.75" header="0.3" footer="0.3"/>
  <pageSetup paperSize="9" orientation="portrait"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0402-EA6B-42E4-85B9-E81A03A7134D}">
  <dimension ref="A1:B5"/>
  <sheetViews>
    <sheetView view="pageBreakPreview" zoomScaleNormal="100" zoomScaleSheetLayoutView="100" workbookViewId="0">
      <selection activeCell="B13" sqref="B13"/>
    </sheetView>
  </sheetViews>
  <sheetFormatPr defaultRowHeight="18.75"/>
  <cols>
    <col min="1" max="1" width="12.125" style="9" bestFit="1" customWidth="1"/>
    <col min="2" max="2" width="26.5" style="9" bestFit="1" customWidth="1"/>
    <col min="3" max="16384" width="9" style="9"/>
  </cols>
  <sheetData>
    <row r="1" spans="1:2">
      <c r="A1" s="73" t="s">
        <v>0</v>
      </c>
      <c r="B1" s="2" t="s">
        <v>7016</v>
      </c>
    </row>
    <row r="2" spans="1:2">
      <c r="A2" s="73" t="s">
        <v>3</v>
      </c>
      <c r="B2" s="13" t="s">
        <v>6415</v>
      </c>
    </row>
    <row r="3" spans="1:2">
      <c r="A3" s="73" t="s">
        <v>5</v>
      </c>
      <c r="B3" s="13">
        <v>186734</v>
      </c>
    </row>
    <row r="4" spans="1:2">
      <c r="A4" s="73" t="s">
        <v>6</v>
      </c>
      <c r="B4" s="16"/>
    </row>
    <row r="5" spans="1:2">
      <c r="A5" s="73" t="s">
        <v>7</v>
      </c>
      <c r="B5" s="16">
        <v>44357</v>
      </c>
    </row>
  </sheetData>
  <phoneticPr fontId="3"/>
  <pageMargins left="0.7" right="0.7" top="0.75" bottom="0.75" header="0.3" footer="0.3"/>
  <pageSetup paperSize="9" scale="230" orientation="portrait"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6D22B-1C53-4F92-BD68-AB977CDE3E1F}">
  <dimension ref="C6:E10"/>
  <sheetViews>
    <sheetView workbookViewId="0">
      <selection activeCell="C6" sqref="C6:E10"/>
    </sheetView>
  </sheetViews>
  <sheetFormatPr defaultRowHeight="18.75"/>
  <cols>
    <col min="1" max="2" width="9" style="9"/>
    <col min="3" max="3" width="9" style="2035"/>
    <col min="4" max="4" width="27.375" style="9" bestFit="1" customWidth="1"/>
    <col min="5" max="16384" width="9" style="9"/>
  </cols>
  <sheetData>
    <row r="6" spans="3:5">
      <c r="C6" s="2034" t="s">
        <v>7017</v>
      </c>
      <c r="D6" s="18" t="s">
        <v>7018</v>
      </c>
      <c r="E6" s="18" t="s">
        <v>7019</v>
      </c>
    </row>
    <row r="7" spans="3:5">
      <c r="C7" s="2034">
        <v>10</v>
      </c>
      <c r="D7" s="57" t="s">
        <v>7020</v>
      </c>
      <c r="E7" s="54">
        <v>2</v>
      </c>
    </row>
    <row r="8" spans="3:5">
      <c r="C8" s="2034">
        <v>22.5</v>
      </c>
      <c r="D8" s="57" t="s">
        <v>7021</v>
      </c>
      <c r="E8" s="54">
        <v>2</v>
      </c>
    </row>
    <row r="9" spans="3:5">
      <c r="C9" s="2034">
        <v>30</v>
      </c>
      <c r="D9" s="57" t="s">
        <v>7022</v>
      </c>
      <c r="E9" s="54">
        <v>2</v>
      </c>
    </row>
    <row r="10" spans="3:5">
      <c r="C10" s="2034">
        <v>35</v>
      </c>
      <c r="D10" s="57" t="s">
        <v>7023</v>
      </c>
      <c r="E10" s="54">
        <v>2</v>
      </c>
    </row>
  </sheetData>
  <phoneticPr fontId="3"/>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09A61-17E9-4E1D-B7C9-189795FFC393}">
  <dimension ref="B2:Q140"/>
  <sheetViews>
    <sheetView zoomScale="85" zoomScaleNormal="85" workbookViewId="0">
      <pane xSplit="10" ySplit="9" topLeftCell="K10" activePane="bottomRight" state="frozen"/>
      <selection pane="topRight" activeCell="K1" sqref="K1"/>
      <selection pane="bottomLeft" activeCell="A9" sqref="A9"/>
      <selection pane="bottomRight" activeCell="E20" sqref="E20"/>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5.75" style="10" customWidth="1"/>
    <col min="10" max="10" width="29.5" style="9" customWidth="1"/>
    <col min="11" max="11" width="22.375" style="9"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6206</v>
      </c>
      <c r="G2" s="4" t="s">
        <v>2</v>
      </c>
      <c r="H2" s="5"/>
      <c r="I2" s="6"/>
      <c r="J2" s="7">
        <f>SUM(H:H)</f>
        <v>11280</v>
      </c>
    </row>
    <row r="3" spans="2:17" ht="20.100000000000001" customHeight="1">
      <c r="B3" s="1" t="s">
        <v>3</v>
      </c>
      <c r="C3" s="1"/>
      <c r="D3" s="1"/>
      <c r="E3" s="13" t="s">
        <v>6207</v>
      </c>
    </row>
    <row r="4" spans="2:17" ht="20.100000000000001" customHeight="1">
      <c r="B4" s="1" t="s">
        <v>5</v>
      </c>
      <c r="C4" s="1"/>
      <c r="D4" s="1"/>
      <c r="E4" s="13">
        <v>204493</v>
      </c>
      <c r="J4" s="83"/>
    </row>
    <row r="5" spans="2:17" ht="20.100000000000001" customHeight="1">
      <c r="B5" s="1" t="s">
        <v>6</v>
      </c>
      <c r="C5" s="1"/>
      <c r="D5" s="1"/>
      <c r="E5" s="16">
        <v>45026</v>
      </c>
      <c r="J5" s="83"/>
    </row>
    <row r="6" spans="2:17" ht="20.100000000000001" customHeight="1">
      <c r="B6" s="1" t="s">
        <v>7</v>
      </c>
      <c r="C6" s="1"/>
      <c r="D6" s="1"/>
      <c r="E6" s="16">
        <v>45026</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6338</v>
      </c>
      <c r="D10" s="17" t="s">
        <v>6359</v>
      </c>
      <c r="E10" s="26" t="s">
        <v>7024</v>
      </c>
      <c r="F10" s="26">
        <v>1</v>
      </c>
      <c r="G10" s="118">
        <v>2081</v>
      </c>
      <c r="H10" s="118">
        <v>8300</v>
      </c>
      <c r="I10" s="18"/>
      <c r="J10" s="26" t="s">
        <v>7025</v>
      </c>
      <c r="K10" s="18"/>
      <c r="L10" s="18"/>
      <c r="M10" s="30"/>
      <c r="N10" s="17"/>
      <c r="O10" s="18"/>
      <c r="P10" s="30"/>
      <c r="Q10" s="23"/>
    </row>
    <row r="11" spans="2:17" s="8" customFormat="1" ht="19.7" customHeight="1">
      <c r="B11" s="17">
        <v>1</v>
      </c>
      <c r="C11" s="17" t="s">
        <v>6359</v>
      </c>
      <c r="D11" s="17" t="s">
        <v>6359</v>
      </c>
      <c r="E11" s="26" t="s">
        <v>7026</v>
      </c>
      <c r="F11" s="26">
        <v>1</v>
      </c>
      <c r="G11" s="118">
        <v>1630</v>
      </c>
      <c r="H11" s="118">
        <f>F11*G11</f>
        <v>1630</v>
      </c>
      <c r="I11" s="18"/>
      <c r="J11" s="26" t="s">
        <v>6235</v>
      </c>
      <c r="K11" s="25"/>
      <c r="L11" s="17"/>
      <c r="M11" s="30"/>
      <c r="N11" s="17"/>
      <c r="O11" s="29"/>
      <c r="P11" s="29"/>
      <c r="Q11" s="23"/>
    </row>
    <row r="12" spans="2:17" s="8" customFormat="1" ht="19.7" customHeight="1">
      <c r="B12" s="17">
        <v>1</v>
      </c>
      <c r="C12" s="17" t="s">
        <v>6359</v>
      </c>
      <c r="D12" s="17" t="s">
        <v>6359</v>
      </c>
      <c r="E12" s="26" t="s">
        <v>7027</v>
      </c>
      <c r="F12" s="26">
        <v>1</v>
      </c>
      <c r="G12" s="26">
        <v>1350</v>
      </c>
      <c r="H12" s="118">
        <f t="shared" ref="H12:H75" si="0">F12*G12</f>
        <v>1350</v>
      </c>
      <c r="I12" s="18"/>
      <c r="J12" s="26" t="s">
        <v>6235</v>
      </c>
      <c r="K12" s="25"/>
      <c r="L12" s="17"/>
      <c r="M12" s="30"/>
      <c r="N12" s="17"/>
      <c r="O12" s="110"/>
      <c r="P12" s="29"/>
      <c r="Q12" s="23"/>
    </row>
    <row r="13" spans="2:17" s="8" customFormat="1" ht="19.7" customHeight="1">
      <c r="B13" s="17"/>
      <c r="C13" s="17"/>
      <c r="D13" s="17"/>
      <c r="E13" s="26"/>
      <c r="F13" s="26"/>
      <c r="G13" s="26"/>
      <c r="H13" s="118">
        <f t="shared" si="0"/>
        <v>0</v>
      </c>
      <c r="I13" s="18"/>
      <c r="J13" s="26"/>
      <c r="K13" s="25"/>
      <c r="L13" s="17"/>
      <c r="M13" s="30"/>
      <c r="N13" s="17"/>
      <c r="O13" s="110"/>
      <c r="P13" s="29"/>
      <c r="Q13" s="23"/>
    </row>
    <row r="14" spans="2:17" s="8" customFormat="1" ht="19.7" customHeight="1">
      <c r="B14" s="17"/>
      <c r="C14" s="26"/>
      <c r="D14" s="26"/>
      <c r="E14" s="26"/>
      <c r="F14" s="26"/>
      <c r="G14" s="26"/>
      <c r="H14" s="118">
        <f t="shared" si="0"/>
        <v>0</v>
      </c>
      <c r="I14" s="18"/>
      <c r="J14" s="26"/>
      <c r="K14" s="25"/>
      <c r="L14" s="17"/>
      <c r="M14" s="30"/>
      <c r="N14" s="17"/>
      <c r="O14" s="110"/>
      <c r="P14" s="29"/>
      <c r="Q14" s="23"/>
    </row>
    <row r="15" spans="2:17" s="8" customFormat="1" ht="19.7" customHeight="1">
      <c r="B15" s="17"/>
      <c r="C15" s="26"/>
      <c r="D15" s="26"/>
      <c r="E15" s="26"/>
      <c r="F15" s="26"/>
      <c r="G15" s="26"/>
      <c r="H15" s="118">
        <f t="shared" si="0"/>
        <v>0</v>
      </c>
      <c r="I15" s="18"/>
      <c r="J15" s="26"/>
      <c r="K15" s="25"/>
      <c r="L15" s="17"/>
      <c r="M15" s="30"/>
      <c r="N15" s="17"/>
      <c r="O15" s="110"/>
      <c r="P15" s="29"/>
      <c r="Q15" s="23"/>
    </row>
    <row r="16" spans="2:17" s="8" customFormat="1" ht="19.7" customHeight="1">
      <c r="B16" s="17"/>
      <c r="C16" s="26"/>
      <c r="D16" s="26"/>
      <c r="E16" s="26"/>
      <c r="F16" s="26"/>
      <c r="G16" s="26"/>
      <c r="H16" s="118">
        <f t="shared" si="0"/>
        <v>0</v>
      </c>
      <c r="I16" s="18"/>
      <c r="J16" s="26"/>
      <c r="K16" s="25"/>
      <c r="L16" s="17"/>
      <c r="M16" s="30"/>
      <c r="N16" s="17"/>
      <c r="O16" s="110"/>
      <c r="P16" s="29"/>
      <c r="Q16" s="23"/>
    </row>
    <row r="17" spans="2:17" s="8" customFormat="1" ht="19.7" customHeight="1">
      <c r="B17" s="17"/>
      <c r="C17" s="26"/>
      <c r="D17" s="26"/>
      <c r="E17" s="26"/>
      <c r="F17" s="26"/>
      <c r="G17" s="26"/>
      <c r="H17" s="118">
        <f t="shared" si="0"/>
        <v>0</v>
      </c>
      <c r="I17" s="18"/>
      <c r="J17" s="26"/>
      <c r="K17" s="18"/>
      <c r="L17" s="17"/>
      <c r="M17" s="30"/>
      <c r="N17" s="17"/>
      <c r="O17" s="110"/>
      <c r="P17" s="29"/>
      <c r="Q17" s="23"/>
    </row>
    <row r="18" spans="2:17" s="8" customFormat="1" ht="19.7" customHeight="1">
      <c r="B18" s="17"/>
      <c r="C18" s="26"/>
      <c r="D18" s="26"/>
      <c r="E18" s="26"/>
      <c r="F18" s="26"/>
      <c r="G18" s="26"/>
      <c r="H18" s="118">
        <f t="shared" si="0"/>
        <v>0</v>
      </c>
      <c r="I18" s="18"/>
      <c r="J18" s="26"/>
      <c r="K18" s="18"/>
      <c r="L18" s="17"/>
      <c r="M18" s="30"/>
      <c r="N18" s="17"/>
      <c r="O18" s="110"/>
      <c r="P18" s="29"/>
      <c r="Q18" s="23"/>
    </row>
    <row r="19" spans="2:17" s="8" customFormat="1" ht="19.7" customHeight="1">
      <c r="B19" s="17"/>
      <c r="C19" s="26"/>
      <c r="D19" s="26"/>
      <c r="E19" s="26"/>
      <c r="F19" s="26"/>
      <c r="G19" s="26"/>
      <c r="H19" s="118">
        <f t="shared" si="0"/>
        <v>0</v>
      </c>
      <c r="I19" s="18"/>
      <c r="J19" s="26"/>
      <c r="K19" s="18"/>
      <c r="L19" s="17"/>
      <c r="M19" s="30"/>
      <c r="N19" s="17"/>
      <c r="O19" s="110"/>
      <c r="P19" s="29"/>
      <c r="Q19" s="23"/>
    </row>
    <row r="20" spans="2:17" s="8" customFormat="1" ht="19.7" customHeight="1">
      <c r="B20" s="17"/>
      <c r="C20" s="26"/>
      <c r="D20" s="26"/>
      <c r="E20" s="26"/>
      <c r="F20" s="26"/>
      <c r="G20" s="26"/>
      <c r="H20" s="118">
        <f t="shared" si="0"/>
        <v>0</v>
      </c>
      <c r="I20" s="18"/>
      <c r="J20" s="26"/>
      <c r="K20" s="18"/>
      <c r="L20" s="17"/>
      <c r="M20" s="30"/>
      <c r="N20" s="17"/>
      <c r="O20" s="110"/>
      <c r="P20" s="29"/>
      <c r="Q20" s="23"/>
    </row>
    <row r="21" spans="2:17" s="8" customFormat="1" ht="19.7" customHeight="1">
      <c r="B21" s="17"/>
      <c r="C21" s="26"/>
      <c r="D21" s="26"/>
      <c r="E21" s="26"/>
      <c r="F21" s="26"/>
      <c r="G21" s="26"/>
      <c r="H21" s="118">
        <f t="shared" si="0"/>
        <v>0</v>
      </c>
      <c r="I21" s="18"/>
      <c r="J21" s="26"/>
      <c r="K21" s="18"/>
      <c r="L21" s="17"/>
      <c r="M21" s="30"/>
      <c r="N21" s="17"/>
      <c r="O21" s="110"/>
      <c r="P21" s="29"/>
      <c r="Q21" s="23"/>
    </row>
    <row r="22" spans="2:17" s="8" customFormat="1" ht="19.7" customHeight="1">
      <c r="B22" s="17"/>
      <c r="C22" s="26"/>
      <c r="D22" s="26"/>
      <c r="E22" s="26"/>
      <c r="F22" s="26"/>
      <c r="G22" s="26"/>
      <c r="H22" s="118">
        <f t="shared" si="0"/>
        <v>0</v>
      </c>
      <c r="I22" s="18"/>
      <c r="J22" s="26"/>
      <c r="K22" s="18"/>
      <c r="L22" s="17"/>
      <c r="M22" s="30"/>
      <c r="N22" s="17"/>
      <c r="O22" s="110"/>
      <c r="P22" s="29"/>
      <c r="Q22" s="23"/>
    </row>
    <row r="23" spans="2:17" s="8" customFormat="1" ht="19.7" customHeight="1">
      <c r="B23" s="17"/>
      <c r="C23" s="26"/>
      <c r="D23" s="26"/>
      <c r="E23" s="26"/>
      <c r="F23" s="26"/>
      <c r="G23" s="26"/>
      <c r="H23" s="118">
        <f t="shared" si="0"/>
        <v>0</v>
      </c>
      <c r="I23" s="18"/>
      <c r="J23" s="26"/>
      <c r="K23" s="18"/>
      <c r="L23" s="17"/>
      <c r="M23" s="30"/>
      <c r="N23" s="17"/>
      <c r="O23" s="110"/>
      <c r="P23" s="29"/>
      <c r="Q23" s="23"/>
    </row>
    <row r="24" spans="2:17" s="8" customFormat="1" ht="19.7" customHeight="1">
      <c r="B24" s="17"/>
      <c r="C24" s="26"/>
      <c r="D24" s="26"/>
      <c r="E24" s="26"/>
      <c r="F24" s="26"/>
      <c r="G24" s="26"/>
      <c r="H24" s="118">
        <f t="shared" si="0"/>
        <v>0</v>
      </c>
      <c r="I24" s="18"/>
      <c r="J24" s="26"/>
      <c r="K24" s="18"/>
      <c r="L24" s="17"/>
      <c r="M24" s="30"/>
      <c r="N24" s="17"/>
      <c r="O24" s="110"/>
      <c r="P24" s="29"/>
      <c r="Q24" s="23"/>
    </row>
    <row r="25" spans="2:17" s="8" customFormat="1" ht="19.7" customHeight="1">
      <c r="B25" s="17"/>
      <c r="C25" s="26"/>
      <c r="D25" s="26"/>
      <c r="E25" s="26"/>
      <c r="F25" s="26"/>
      <c r="G25" s="26"/>
      <c r="H25" s="118">
        <f t="shared" si="0"/>
        <v>0</v>
      </c>
      <c r="I25" s="18"/>
      <c r="J25" s="26"/>
      <c r="K25" s="18"/>
      <c r="L25" s="17"/>
      <c r="M25" s="30"/>
      <c r="N25" s="17"/>
      <c r="O25" s="110"/>
      <c r="P25" s="29"/>
      <c r="Q25" s="23"/>
    </row>
    <row r="26" spans="2:17" s="8" customFormat="1" ht="19.7" customHeight="1">
      <c r="B26" s="17"/>
      <c r="C26" s="26"/>
      <c r="D26" s="26"/>
      <c r="E26" s="26"/>
      <c r="F26" s="26"/>
      <c r="G26" s="26"/>
      <c r="H26" s="118">
        <f t="shared" si="0"/>
        <v>0</v>
      </c>
      <c r="I26" s="18"/>
      <c r="J26" s="26"/>
      <c r="K26" s="18"/>
      <c r="L26" s="17"/>
      <c r="M26" s="30"/>
      <c r="N26" s="17"/>
      <c r="O26" s="110"/>
      <c r="P26" s="29"/>
      <c r="Q26" s="23"/>
    </row>
    <row r="27" spans="2:17" s="8" customFormat="1" ht="19.7" customHeight="1">
      <c r="B27" s="17"/>
      <c r="C27" s="26"/>
      <c r="D27" s="26"/>
      <c r="E27" s="26"/>
      <c r="F27" s="26"/>
      <c r="G27" s="26"/>
      <c r="H27" s="118">
        <f t="shared" si="0"/>
        <v>0</v>
      </c>
      <c r="I27" s="18"/>
      <c r="J27" s="26"/>
      <c r="K27" s="18"/>
      <c r="L27" s="17"/>
      <c r="M27" s="30"/>
      <c r="N27" s="17"/>
      <c r="O27" s="110"/>
      <c r="P27" s="29"/>
      <c r="Q27" s="23"/>
    </row>
    <row r="28" spans="2:17" s="8" customFormat="1" ht="19.7" customHeight="1">
      <c r="B28" s="17"/>
      <c r="C28" s="26"/>
      <c r="D28" s="26"/>
      <c r="E28" s="26"/>
      <c r="F28" s="26"/>
      <c r="G28" s="26"/>
      <c r="H28" s="118">
        <f t="shared" si="0"/>
        <v>0</v>
      </c>
      <c r="I28" s="18"/>
      <c r="J28" s="26"/>
      <c r="K28" s="18"/>
      <c r="L28" s="17"/>
      <c r="M28" s="30"/>
      <c r="N28" s="17"/>
      <c r="O28" s="110"/>
      <c r="P28" s="29"/>
      <c r="Q28" s="23"/>
    </row>
    <row r="29" spans="2:17" s="8" customFormat="1" ht="19.7" customHeight="1">
      <c r="B29" s="17"/>
      <c r="C29" s="26"/>
      <c r="D29" s="26"/>
      <c r="E29" s="26"/>
      <c r="F29" s="26"/>
      <c r="G29" s="26"/>
      <c r="H29" s="118">
        <f t="shared" si="0"/>
        <v>0</v>
      </c>
      <c r="I29" s="18"/>
      <c r="J29" s="26"/>
      <c r="K29" s="18"/>
      <c r="L29" s="17"/>
      <c r="M29" s="30"/>
      <c r="N29" s="17"/>
      <c r="O29" s="110"/>
      <c r="P29" s="29"/>
      <c r="Q29" s="23"/>
    </row>
    <row r="30" spans="2:17" s="8" customFormat="1" ht="19.7" customHeight="1">
      <c r="B30" s="17"/>
      <c r="C30" s="26"/>
      <c r="D30" s="26"/>
      <c r="E30" s="26"/>
      <c r="F30" s="26"/>
      <c r="G30" s="26"/>
      <c r="H30" s="118">
        <f t="shared" si="0"/>
        <v>0</v>
      </c>
      <c r="I30" s="18"/>
      <c r="J30" s="26"/>
      <c r="K30" s="18"/>
      <c r="L30" s="18"/>
      <c r="M30" s="30"/>
      <c r="N30" s="17"/>
      <c r="O30" s="18"/>
      <c r="P30" s="30"/>
      <c r="Q30" s="23"/>
    </row>
    <row r="31" spans="2:17" s="8" customFormat="1" ht="19.7" customHeight="1">
      <c r="B31" s="17"/>
      <c r="C31" s="26"/>
      <c r="D31" s="26"/>
      <c r="E31" s="26"/>
      <c r="F31" s="26"/>
      <c r="G31" s="26"/>
      <c r="H31" s="118">
        <f t="shared" si="0"/>
        <v>0</v>
      </c>
      <c r="I31" s="18"/>
      <c r="J31" s="26"/>
      <c r="K31" s="25"/>
      <c r="L31" s="17"/>
      <c r="M31" s="30"/>
      <c r="N31" s="17"/>
      <c r="O31" s="29"/>
      <c r="P31" s="29"/>
      <c r="Q31" s="23"/>
    </row>
    <row r="32" spans="2:17" s="8" customFormat="1" ht="19.7" customHeight="1">
      <c r="B32" s="17"/>
      <c r="C32" s="26"/>
      <c r="D32" s="26"/>
      <c r="E32" s="26"/>
      <c r="F32" s="26"/>
      <c r="G32" s="26"/>
      <c r="H32" s="118">
        <f t="shared" si="0"/>
        <v>0</v>
      </c>
      <c r="I32" s="18"/>
      <c r="J32" s="26"/>
      <c r="K32" s="18"/>
      <c r="L32" s="17"/>
      <c r="M32" s="30"/>
      <c r="N32" s="17"/>
      <c r="O32" s="29"/>
      <c r="P32" s="29"/>
      <c r="Q32" s="23"/>
    </row>
    <row r="33" spans="2:17" s="8" customFormat="1" ht="19.7" customHeight="1">
      <c r="B33" s="17"/>
      <c r="C33" s="26"/>
      <c r="D33" s="26"/>
      <c r="E33" s="26"/>
      <c r="F33" s="26"/>
      <c r="G33" s="26"/>
      <c r="H33" s="118">
        <f t="shared" si="0"/>
        <v>0</v>
      </c>
      <c r="I33" s="18"/>
      <c r="J33" s="26"/>
      <c r="K33" s="18"/>
      <c r="L33" s="18"/>
      <c r="M33" s="30"/>
      <c r="N33" s="17"/>
      <c r="O33" s="18"/>
      <c r="P33" s="30"/>
      <c r="Q33" s="23"/>
    </row>
    <row r="34" spans="2:17" s="8" customFormat="1" ht="19.7" customHeight="1">
      <c r="B34" s="17"/>
      <c r="C34" s="26"/>
      <c r="D34" s="26"/>
      <c r="E34" s="26"/>
      <c r="F34" s="26"/>
      <c r="G34" s="26"/>
      <c r="H34" s="118">
        <f t="shared" si="0"/>
        <v>0</v>
      </c>
      <c r="I34" s="26"/>
      <c r="K34" s="18"/>
      <c r="L34" s="18"/>
      <c r="M34" s="30"/>
      <c r="N34" s="17"/>
      <c r="O34" s="18"/>
      <c r="P34" s="30"/>
      <c r="Q34" s="23"/>
    </row>
    <row r="35" spans="2:17" s="8" customFormat="1" ht="19.7" customHeight="1">
      <c r="B35" s="17"/>
      <c r="C35" s="26"/>
      <c r="D35" s="26"/>
      <c r="E35" s="26"/>
      <c r="F35" s="26"/>
      <c r="G35" s="26"/>
      <c r="H35" s="118">
        <f t="shared" si="0"/>
        <v>0</v>
      </c>
      <c r="I35" s="18"/>
      <c r="J35" s="26"/>
      <c r="K35" s="18"/>
      <c r="L35" s="18"/>
      <c r="M35" s="30"/>
      <c r="N35" s="17"/>
      <c r="O35" s="18"/>
      <c r="P35" s="30"/>
      <c r="Q35" s="23"/>
    </row>
    <row r="36" spans="2:17" s="8" customFormat="1" ht="19.7" customHeight="1">
      <c r="B36" s="17"/>
      <c r="C36" s="26"/>
      <c r="D36" s="26"/>
      <c r="E36" s="26"/>
      <c r="F36" s="26"/>
      <c r="G36" s="26"/>
      <c r="H36" s="118">
        <f t="shared" si="0"/>
        <v>0</v>
      </c>
      <c r="I36" s="18"/>
      <c r="J36" s="26"/>
      <c r="K36" s="18"/>
      <c r="L36" s="18"/>
      <c r="M36" s="30"/>
      <c r="N36" s="17"/>
      <c r="O36" s="18"/>
      <c r="P36" s="30"/>
      <c r="Q36" s="23"/>
    </row>
    <row r="37" spans="2:17" s="8" customFormat="1" ht="19.7" customHeight="1">
      <c r="B37" s="17"/>
      <c r="C37" s="26"/>
      <c r="D37" s="26"/>
      <c r="E37" s="26"/>
      <c r="F37" s="26"/>
      <c r="G37" s="26"/>
      <c r="H37" s="118">
        <f t="shared" si="0"/>
        <v>0</v>
      </c>
      <c r="I37" s="18"/>
      <c r="J37" s="26"/>
      <c r="K37" s="18"/>
      <c r="L37" s="18"/>
      <c r="M37" s="30"/>
      <c r="N37" s="17"/>
      <c r="O37" s="18"/>
      <c r="P37" s="30"/>
      <c r="Q37" s="23"/>
    </row>
    <row r="38" spans="2:17" s="8" customFormat="1" ht="19.7" customHeight="1">
      <c r="B38" s="17"/>
      <c r="C38" s="26"/>
      <c r="D38" s="26"/>
      <c r="E38" s="26"/>
      <c r="F38" s="26"/>
      <c r="G38" s="26"/>
      <c r="H38" s="118">
        <f t="shared" si="0"/>
        <v>0</v>
      </c>
      <c r="I38" s="18"/>
      <c r="J38" s="26"/>
      <c r="K38" s="18"/>
      <c r="L38" s="17"/>
      <c r="M38" s="30"/>
      <c r="N38" s="17"/>
      <c r="O38" s="29"/>
      <c r="P38" s="29"/>
      <c r="Q38" s="23"/>
    </row>
    <row r="39" spans="2:17" s="8" customFormat="1" ht="19.7" customHeight="1">
      <c r="B39" s="17"/>
      <c r="C39" s="26"/>
      <c r="D39" s="26"/>
      <c r="E39" s="26"/>
      <c r="F39" s="26"/>
      <c r="G39" s="26"/>
      <c r="H39" s="118">
        <f t="shared" si="0"/>
        <v>0</v>
      </c>
      <c r="I39" s="18"/>
      <c r="J39" s="26"/>
      <c r="K39" s="18"/>
      <c r="L39" s="18"/>
      <c r="M39" s="30"/>
      <c r="N39" s="17"/>
      <c r="O39" s="18"/>
      <c r="P39" s="30"/>
      <c r="Q39" s="23"/>
    </row>
    <row r="40" spans="2:17" s="8" customFormat="1" ht="19.7" customHeight="1">
      <c r="B40" s="17"/>
      <c r="C40" s="26"/>
      <c r="D40" s="26"/>
      <c r="E40" s="26"/>
      <c r="F40" s="26"/>
      <c r="G40" s="26"/>
      <c r="H40" s="118">
        <f t="shared" si="0"/>
        <v>0</v>
      </c>
      <c r="I40" s="18"/>
      <c r="J40" s="26"/>
      <c r="K40" s="18"/>
      <c r="L40" s="18"/>
      <c r="M40" s="30"/>
      <c r="N40" s="17"/>
      <c r="O40" s="18"/>
      <c r="P40" s="30"/>
      <c r="Q40" s="23"/>
    </row>
    <row r="41" spans="2:17" s="8" customFormat="1" ht="19.7" customHeight="1">
      <c r="B41" s="17"/>
      <c r="C41" s="26"/>
      <c r="D41" s="26"/>
      <c r="E41" s="26"/>
      <c r="F41" s="26"/>
      <c r="G41" s="26"/>
      <c r="H41" s="118">
        <f t="shared" si="0"/>
        <v>0</v>
      </c>
      <c r="I41" s="18"/>
      <c r="J41" s="26"/>
      <c r="K41" s="25"/>
      <c r="L41" s="17"/>
      <c r="M41" s="30"/>
      <c r="N41" s="17"/>
      <c r="O41" s="29"/>
      <c r="P41" s="29"/>
      <c r="Q41" s="23"/>
    </row>
    <row r="42" spans="2:17" s="8" customFormat="1" ht="19.7" customHeight="1">
      <c r="B42" s="17"/>
      <c r="C42" s="26"/>
      <c r="D42" s="26"/>
      <c r="E42" s="26"/>
      <c r="F42" s="26"/>
      <c r="G42" s="26"/>
      <c r="H42" s="118">
        <f t="shared" si="0"/>
        <v>0</v>
      </c>
      <c r="I42" s="18"/>
      <c r="J42" s="26"/>
      <c r="K42" s="25"/>
      <c r="L42" s="17"/>
      <c r="M42" s="30"/>
      <c r="N42" s="17"/>
      <c r="O42" s="29"/>
      <c r="P42" s="29"/>
      <c r="Q42" s="23"/>
    </row>
    <row r="43" spans="2:17" s="8" customFormat="1" ht="19.7" customHeight="1">
      <c r="B43" s="17"/>
      <c r="C43" s="26"/>
      <c r="D43" s="26"/>
      <c r="E43" s="26"/>
      <c r="F43" s="26"/>
      <c r="G43" s="26"/>
      <c r="H43" s="118">
        <f t="shared" si="0"/>
        <v>0</v>
      </c>
      <c r="I43" s="18"/>
      <c r="J43" s="26"/>
      <c r="K43" s="18"/>
      <c r="L43" s="17"/>
      <c r="M43" s="30"/>
      <c r="N43" s="17"/>
      <c r="O43" s="29"/>
      <c r="P43" s="29"/>
      <c r="Q43" s="23"/>
    </row>
    <row r="44" spans="2:17" s="8" customFormat="1" ht="19.7" customHeight="1">
      <c r="B44" s="17"/>
      <c r="C44" s="26"/>
      <c r="D44" s="26"/>
      <c r="E44" s="26"/>
      <c r="F44" s="26"/>
      <c r="G44" s="26"/>
      <c r="H44" s="118">
        <f t="shared" si="0"/>
        <v>0</v>
      </c>
      <c r="I44" s="18"/>
      <c r="J44" s="26"/>
      <c r="K44" s="18"/>
      <c r="L44" s="18"/>
      <c r="M44" s="30"/>
      <c r="N44" s="17"/>
      <c r="O44" s="18"/>
      <c r="P44" s="30"/>
      <c r="Q44" s="23"/>
    </row>
    <row r="45" spans="2:17" s="8" customFormat="1" ht="19.7" customHeight="1">
      <c r="B45" s="17"/>
      <c r="C45" s="26"/>
      <c r="D45" s="26"/>
      <c r="E45" s="26"/>
      <c r="F45" s="26"/>
      <c r="G45" s="26"/>
      <c r="H45" s="118">
        <f t="shared" si="0"/>
        <v>0</v>
      </c>
      <c r="I45" s="18"/>
      <c r="J45" s="26"/>
      <c r="K45" s="18"/>
      <c r="L45" s="18"/>
      <c r="M45" s="30"/>
      <c r="N45" s="17"/>
      <c r="O45" s="18"/>
      <c r="P45" s="30"/>
      <c r="Q45" s="23"/>
    </row>
    <row r="46" spans="2:17" s="8" customFormat="1" ht="19.7" customHeight="1">
      <c r="B46" s="17"/>
      <c r="C46" s="26"/>
      <c r="D46" s="26"/>
      <c r="E46" s="26"/>
      <c r="F46" s="26"/>
      <c r="G46" s="26"/>
      <c r="H46" s="118">
        <f t="shared" si="0"/>
        <v>0</v>
      </c>
      <c r="I46" s="18"/>
      <c r="J46" s="26"/>
      <c r="K46" s="18"/>
      <c r="L46" s="17"/>
      <c r="M46" s="30"/>
      <c r="N46" s="17"/>
      <c r="O46" s="29"/>
      <c r="P46" s="29"/>
      <c r="Q46" s="23"/>
    </row>
    <row r="47" spans="2:17" s="8" customFormat="1" ht="19.7" customHeight="1">
      <c r="B47" s="17"/>
      <c r="C47" s="26"/>
      <c r="D47" s="26"/>
      <c r="E47" s="26"/>
      <c r="F47" s="26"/>
      <c r="G47" s="26"/>
      <c r="H47" s="118">
        <f t="shared" si="0"/>
        <v>0</v>
      </c>
      <c r="I47" s="18"/>
      <c r="J47" s="26"/>
      <c r="K47" s="18"/>
      <c r="L47" s="17"/>
      <c r="M47" s="30"/>
      <c r="N47" s="17"/>
      <c r="O47" s="29"/>
      <c r="P47" s="29"/>
      <c r="Q47" s="23"/>
    </row>
    <row r="48" spans="2:17" s="8" customFormat="1" ht="19.7" customHeight="1">
      <c r="B48" s="17"/>
      <c r="C48" s="26"/>
      <c r="D48" s="26"/>
      <c r="E48" s="26"/>
      <c r="F48" s="26"/>
      <c r="G48" s="26"/>
      <c r="H48" s="118">
        <f t="shared" si="0"/>
        <v>0</v>
      </c>
      <c r="I48" s="18"/>
      <c r="J48" s="26"/>
      <c r="K48" s="25"/>
      <c r="L48" s="17"/>
      <c r="M48" s="30"/>
      <c r="N48" s="17"/>
      <c r="O48" s="29"/>
      <c r="P48" s="29"/>
      <c r="Q48" s="23"/>
    </row>
    <row r="49" spans="2:17" s="8" customFormat="1" ht="19.7" customHeight="1">
      <c r="B49" s="17"/>
      <c r="C49" s="26"/>
      <c r="D49" s="26"/>
      <c r="E49" s="26"/>
      <c r="F49" s="26"/>
      <c r="G49" s="26"/>
      <c r="H49" s="118">
        <f t="shared" si="0"/>
        <v>0</v>
      </c>
      <c r="I49" s="18"/>
      <c r="J49" s="26"/>
      <c r="K49" s="25"/>
      <c r="L49" s="17"/>
      <c r="M49" s="30"/>
      <c r="N49" s="17"/>
      <c r="O49" s="110"/>
      <c r="P49" s="110"/>
      <c r="Q49" s="23"/>
    </row>
    <row r="50" spans="2:17" s="8" customFormat="1" ht="19.7" customHeight="1">
      <c r="B50" s="17"/>
      <c r="C50" s="26"/>
      <c r="D50" s="26"/>
      <c r="E50" s="26"/>
      <c r="F50" s="26"/>
      <c r="G50" s="26"/>
      <c r="H50" s="118">
        <f t="shared" si="0"/>
        <v>0</v>
      </c>
      <c r="I50" s="18"/>
      <c r="J50" s="26"/>
      <c r="K50" s="18"/>
      <c r="L50" s="17"/>
      <c r="M50" s="30"/>
      <c r="N50" s="17"/>
      <c r="O50" s="29"/>
      <c r="P50" s="29"/>
      <c r="Q50" s="23"/>
    </row>
    <row r="51" spans="2:17" s="8" customFormat="1" ht="19.7" customHeight="1">
      <c r="B51" s="17"/>
      <c r="C51" s="26"/>
      <c r="D51" s="26"/>
      <c r="E51" s="26"/>
      <c r="F51" s="26"/>
      <c r="G51" s="26"/>
      <c r="H51" s="118">
        <f t="shared" si="0"/>
        <v>0</v>
      </c>
      <c r="I51" s="18"/>
      <c r="J51" s="26"/>
      <c r="K51" s="18"/>
      <c r="L51" s="18"/>
      <c r="M51" s="30"/>
      <c r="N51" s="17"/>
      <c r="O51" s="18"/>
      <c r="P51" s="30"/>
      <c r="Q51" s="23"/>
    </row>
    <row r="52" spans="2:17" s="8" customFormat="1" ht="19.7" customHeight="1">
      <c r="B52" s="17"/>
      <c r="C52" s="26"/>
      <c r="D52" s="26"/>
      <c r="E52" s="26"/>
      <c r="F52" s="26"/>
      <c r="G52" s="26"/>
      <c r="H52" s="118">
        <f t="shared" si="0"/>
        <v>0</v>
      </c>
      <c r="I52" s="18"/>
      <c r="J52" s="26"/>
      <c r="K52" s="18"/>
      <c r="L52" s="17"/>
      <c r="M52" s="30"/>
      <c r="N52" s="17"/>
      <c r="O52" s="29"/>
      <c r="P52" s="29"/>
      <c r="Q52" s="23"/>
    </row>
    <row r="53" spans="2:17" s="8" customFormat="1" ht="19.7" customHeight="1">
      <c r="B53" s="17"/>
      <c r="C53" s="26"/>
      <c r="D53" s="26"/>
      <c r="E53" s="26"/>
      <c r="F53" s="26"/>
      <c r="G53" s="26"/>
      <c r="H53" s="118">
        <f t="shared" si="0"/>
        <v>0</v>
      </c>
      <c r="I53" s="18"/>
      <c r="J53" s="26"/>
      <c r="K53" s="18"/>
      <c r="L53" s="17"/>
      <c r="M53" s="30"/>
      <c r="N53" s="17"/>
      <c r="O53" s="29"/>
      <c r="P53" s="29"/>
      <c r="Q53" s="23"/>
    </row>
    <row r="54" spans="2:17" s="8" customFormat="1" ht="19.7" customHeight="1">
      <c r="B54" s="17"/>
      <c r="C54" s="26"/>
      <c r="D54" s="26"/>
      <c r="E54" s="26"/>
      <c r="F54" s="26"/>
      <c r="G54" s="26"/>
      <c r="H54" s="118">
        <f t="shared" si="0"/>
        <v>0</v>
      </c>
      <c r="I54" s="18"/>
      <c r="J54" s="26"/>
      <c r="K54" s="18"/>
      <c r="L54" s="17"/>
      <c r="M54" s="30"/>
      <c r="N54" s="17"/>
      <c r="O54" s="29"/>
      <c r="P54" s="29"/>
      <c r="Q54" s="23"/>
    </row>
    <row r="55" spans="2:17" s="8" customFormat="1" ht="19.7" customHeight="1">
      <c r="B55" s="17"/>
      <c r="C55" s="26"/>
      <c r="D55" s="26"/>
      <c r="E55" s="26"/>
      <c r="F55" s="26"/>
      <c r="G55" s="26"/>
      <c r="H55" s="118">
        <f t="shared" si="0"/>
        <v>0</v>
      </c>
      <c r="I55" s="18"/>
      <c r="J55" s="26"/>
      <c r="K55" s="18"/>
      <c r="L55" s="18"/>
      <c r="M55" s="30"/>
      <c r="N55" s="17"/>
      <c r="O55" s="18"/>
      <c r="P55" s="30"/>
      <c r="Q55" s="23"/>
    </row>
    <row r="56" spans="2:17" s="8" customFormat="1" ht="19.7" customHeight="1">
      <c r="B56" s="17"/>
      <c r="C56" s="26"/>
      <c r="D56" s="26"/>
      <c r="E56" s="26"/>
      <c r="F56" s="26"/>
      <c r="G56" s="26"/>
      <c r="H56" s="118">
        <f t="shared" si="0"/>
        <v>0</v>
      </c>
      <c r="I56" s="18"/>
      <c r="J56" s="26"/>
      <c r="K56" s="18"/>
      <c r="L56" s="17"/>
      <c r="M56" s="30"/>
      <c r="N56" s="17"/>
      <c r="O56" s="29"/>
      <c r="P56" s="29"/>
      <c r="Q56" s="23"/>
    </row>
    <row r="57" spans="2:17" s="8" customFormat="1" ht="19.7" customHeight="1">
      <c r="B57" s="17"/>
      <c r="C57" s="26"/>
      <c r="D57" s="26"/>
      <c r="E57" s="26"/>
      <c r="F57" s="26"/>
      <c r="G57" s="26"/>
      <c r="H57" s="118">
        <f t="shared" si="0"/>
        <v>0</v>
      </c>
      <c r="I57" s="18"/>
      <c r="J57" s="26"/>
      <c r="K57" s="24"/>
      <c r="L57" s="17"/>
      <c r="M57" s="30"/>
      <c r="N57" s="17"/>
      <c r="O57" s="110"/>
      <c r="P57" s="29"/>
      <c r="Q57" s="23"/>
    </row>
    <row r="58" spans="2:17" s="8" customFormat="1" ht="19.7" customHeight="1">
      <c r="B58" s="17"/>
      <c r="C58" s="26"/>
      <c r="D58" s="26"/>
      <c r="E58" s="26"/>
      <c r="F58" s="26"/>
      <c r="G58" s="26"/>
      <c r="H58" s="118">
        <f t="shared" si="0"/>
        <v>0</v>
      </c>
      <c r="I58" s="33"/>
      <c r="J58" s="26"/>
      <c r="K58" s="33"/>
      <c r="L58" s="17"/>
      <c r="M58" s="30"/>
      <c r="N58" s="17"/>
      <c r="O58" s="29"/>
      <c r="P58" s="29"/>
      <c r="Q58" s="23"/>
    </row>
    <row r="59" spans="2:17" s="8" customFormat="1" ht="19.7" customHeight="1">
      <c r="B59" s="17"/>
      <c r="C59" s="26"/>
      <c r="D59" s="26"/>
      <c r="E59" s="26"/>
      <c r="F59" s="26"/>
      <c r="G59" s="26"/>
      <c r="H59" s="118">
        <f t="shared" si="0"/>
        <v>0</v>
      </c>
      <c r="I59" s="33"/>
      <c r="J59" s="26"/>
      <c r="K59" s="33"/>
      <c r="L59" s="17"/>
      <c r="M59" s="30"/>
      <c r="N59" s="17"/>
      <c r="O59" s="29"/>
      <c r="P59" s="29"/>
      <c r="Q59" s="23"/>
    </row>
    <row r="60" spans="2:17" s="8" customFormat="1" ht="19.7" customHeight="1">
      <c r="B60" s="17"/>
      <c r="C60" s="26"/>
      <c r="D60" s="26"/>
      <c r="E60" s="26"/>
      <c r="F60" s="26"/>
      <c r="G60" s="26"/>
      <c r="H60" s="118">
        <f t="shared" si="0"/>
        <v>0</v>
      </c>
      <c r="I60" s="18"/>
      <c r="J60" s="26"/>
      <c r="K60" s="25"/>
      <c r="L60" s="17"/>
      <c r="M60" s="30"/>
      <c r="N60" s="17"/>
      <c r="O60" s="29"/>
      <c r="P60" s="29"/>
      <c r="Q60" s="23"/>
    </row>
    <row r="61" spans="2:17" s="8" customFormat="1" ht="19.7" customHeight="1">
      <c r="B61" s="17"/>
      <c r="C61" s="26"/>
      <c r="D61" s="26"/>
      <c r="E61" s="26"/>
      <c r="F61" s="26"/>
      <c r="G61" s="26"/>
      <c r="H61" s="118">
        <f t="shared" si="0"/>
        <v>0</v>
      </c>
      <c r="I61" s="18"/>
      <c r="J61" s="26"/>
      <c r="K61" s="25"/>
      <c r="L61" s="17"/>
      <c r="M61" s="30"/>
      <c r="N61" s="17"/>
      <c r="O61" s="29"/>
      <c r="P61" s="29"/>
      <c r="Q61" s="23"/>
    </row>
    <row r="62" spans="2:17" s="8" customFormat="1" ht="19.7" customHeight="1">
      <c r="B62" s="17"/>
      <c r="C62" s="26"/>
      <c r="D62" s="26"/>
      <c r="E62" s="26"/>
      <c r="F62" s="26"/>
      <c r="G62" s="26"/>
      <c r="H62" s="118">
        <f t="shared" si="0"/>
        <v>0</v>
      </c>
      <c r="I62" s="18"/>
      <c r="J62" s="26"/>
      <c r="K62" s="25"/>
      <c r="L62" s="18"/>
      <c r="M62" s="30"/>
      <c r="N62" s="17"/>
      <c r="O62" s="18"/>
      <c r="P62" s="30"/>
      <c r="Q62" s="23"/>
    </row>
    <row r="63" spans="2:17" s="8" customFormat="1" ht="19.7" customHeight="1">
      <c r="B63" s="17"/>
      <c r="C63" s="26"/>
      <c r="D63" s="26"/>
      <c r="E63" s="26"/>
      <c r="F63" s="26"/>
      <c r="G63" s="26"/>
      <c r="H63" s="118">
        <f t="shared" si="0"/>
        <v>0</v>
      </c>
      <c r="I63" s="18"/>
      <c r="J63" s="26"/>
      <c r="K63" s="18"/>
      <c r="L63" s="17"/>
      <c r="M63" s="30"/>
      <c r="N63" s="17"/>
      <c r="O63" s="29"/>
      <c r="P63" s="29"/>
      <c r="Q63" s="23"/>
    </row>
    <row r="64" spans="2:17" s="8" customFormat="1" ht="19.7" customHeight="1">
      <c r="B64" s="17"/>
      <c r="C64" s="26"/>
      <c r="D64" s="26"/>
      <c r="E64" s="26"/>
      <c r="F64" s="26"/>
      <c r="G64" s="26"/>
      <c r="H64" s="118">
        <f t="shared" si="0"/>
        <v>0</v>
      </c>
      <c r="I64" s="18"/>
      <c r="J64" s="26"/>
      <c r="K64" s="18"/>
      <c r="L64" s="18"/>
      <c r="M64" s="30"/>
      <c r="N64" s="17"/>
      <c r="O64" s="18"/>
      <c r="P64" s="30"/>
      <c r="Q64" s="23"/>
    </row>
    <row r="65" spans="2:17" s="8" customFormat="1" ht="19.7" customHeight="1">
      <c r="B65" s="17"/>
      <c r="C65" s="26"/>
      <c r="D65" s="26"/>
      <c r="E65" s="26"/>
      <c r="F65" s="26"/>
      <c r="G65" s="26"/>
      <c r="H65" s="118">
        <f t="shared" si="0"/>
        <v>0</v>
      </c>
      <c r="I65" s="18"/>
      <c r="J65" s="26"/>
      <c r="K65" s="18"/>
      <c r="L65" s="17"/>
      <c r="M65" s="30"/>
      <c r="N65" s="17"/>
      <c r="O65" s="29"/>
      <c r="P65" s="29"/>
      <c r="Q65" s="23"/>
    </row>
    <row r="66" spans="2:17" s="8" customFormat="1" ht="19.7" customHeight="1">
      <c r="B66" s="17"/>
      <c r="C66" s="26"/>
      <c r="D66" s="26"/>
      <c r="E66" s="26"/>
      <c r="F66" s="26"/>
      <c r="G66" s="26"/>
      <c r="H66" s="118">
        <f t="shared" si="0"/>
        <v>0</v>
      </c>
      <c r="I66" s="18"/>
      <c r="J66" s="26"/>
      <c r="K66" s="24"/>
      <c r="L66" s="17"/>
      <c r="M66" s="30"/>
      <c r="N66" s="17"/>
      <c r="O66" s="110"/>
      <c r="P66" s="29"/>
      <c r="Q66" s="23"/>
    </row>
    <row r="67" spans="2:17" s="8" customFormat="1" ht="19.7" customHeight="1">
      <c r="B67" s="17"/>
      <c r="C67" s="26"/>
      <c r="D67" s="26"/>
      <c r="E67" s="26"/>
      <c r="F67" s="26"/>
      <c r="G67" s="26"/>
      <c r="H67" s="118">
        <f t="shared" si="0"/>
        <v>0</v>
      </c>
      <c r="I67" s="33"/>
      <c r="J67" s="26"/>
      <c r="K67" s="33"/>
      <c r="L67" s="17"/>
      <c r="M67" s="30"/>
      <c r="N67" s="17"/>
      <c r="O67" s="29"/>
      <c r="P67" s="29"/>
      <c r="Q67" s="23"/>
    </row>
    <row r="68" spans="2:17" s="8" customFormat="1" ht="19.7" customHeight="1">
      <c r="B68" s="17"/>
      <c r="C68" s="26"/>
      <c r="D68" s="26"/>
      <c r="E68" s="26"/>
      <c r="F68" s="26"/>
      <c r="G68" s="26"/>
      <c r="H68" s="118">
        <f t="shared" si="0"/>
        <v>0</v>
      </c>
      <c r="I68" s="33"/>
      <c r="J68" s="26"/>
      <c r="K68" s="33"/>
      <c r="L68" s="17"/>
      <c r="M68" s="30"/>
      <c r="N68" s="17"/>
      <c r="O68" s="29"/>
      <c r="P68" s="29"/>
      <c r="Q68" s="23"/>
    </row>
    <row r="69" spans="2:17" s="8" customFormat="1" ht="19.7" customHeight="1">
      <c r="B69" s="17"/>
      <c r="C69" s="26"/>
      <c r="D69" s="26"/>
      <c r="E69" s="26"/>
      <c r="F69" s="26"/>
      <c r="G69" s="26"/>
      <c r="H69" s="118">
        <f t="shared" si="0"/>
        <v>0</v>
      </c>
      <c r="I69" s="18"/>
      <c r="J69" s="26"/>
      <c r="K69" s="25"/>
      <c r="L69" s="17"/>
      <c r="M69" s="30"/>
      <c r="N69" s="17"/>
      <c r="O69" s="29"/>
      <c r="P69" s="29"/>
      <c r="Q69" s="23"/>
    </row>
    <row r="70" spans="2:17" s="8" customFormat="1" ht="19.7" customHeight="1">
      <c r="B70" s="17"/>
      <c r="C70" s="26"/>
      <c r="D70" s="26"/>
      <c r="E70" s="26"/>
      <c r="F70" s="26"/>
      <c r="G70" s="26"/>
      <c r="H70" s="118">
        <f t="shared" si="0"/>
        <v>0</v>
      </c>
      <c r="I70" s="18"/>
      <c r="J70" s="26"/>
      <c r="K70" s="25"/>
      <c r="L70" s="17"/>
      <c r="M70" s="30"/>
      <c r="N70" s="17"/>
      <c r="O70" s="29"/>
      <c r="P70" s="29"/>
      <c r="Q70" s="23"/>
    </row>
    <row r="71" spans="2:17" s="8" customFormat="1" ht="19.7" customHeight="1">
      <c r="B71" s="17"/>
      <c r="C71" s="26"/>
      <c r="D71" s="26"/>
      <c r="E71" s="24"/>
      <c r="F71" s="26"/>
      <c r="G71" s="26"/>
      <c r="H71" s="118">
        <f t="shared" si="0"/>
        <v>0</v>
      </c>
      <c r="I71" s="18"/>
      <c r="J71" s="26"/>
      <c r="K71" s="25"/>
      <c r="L71" s="18"/>
      <c r="M71" s="30"/>
      <c r="N71" s="17"/>
      <c r="O71" s="18"/>
      <c r="P71" s="30"/>
      <c r="Q71" s="23"/>
    </row>
    <row r="72" spans="2:17" s="8" customFormat="1" ht="19.7" customHeight="1">
      <c r="B72" s="17"/>
      <c r="C72" s="26"/>
      <c r="D72" s="26"/>
      <c r="E72" s="26"/>
      <c r="F72" s="26"/>
      <c r="G72" s="26"/>
      <c r="H72" s="118">
        <f t="shared" si="0"/>
        <v>0</v>
      </c>
      <c r="I72" s="18"/>
      <c r="J72" s="26"/>
      <c r="K72" s="18"/>
      <c r="L72" s="17"/>
      <c r="M72" s="30"/>
      <c r="N72" s="17"/>
      <c r="O72" s="29"/>
      <c r="P72" s="29"/>
      <c r="Q72" s="23"/>
    </row>
    <row r="73" spans="2:17" s="8" customFormat="1" ht="19.7" customHeight="1">
      <c r="B73" s="17"/>
      <c r="C73" s="26"/>
      <c r="D73" s="26"/>
      <c r="E73" s="26"/>
      <c r="F73" s="26"/>
      <c r="G73" s="26"/>
      <c r="H73" s="118">
        <f t="shared" si="0"/>
        <v>0</v>
      </c>
      <c r="I73" s="18"/>
      <c r="J73" s="26"/>
      <c r="K73" s="18"/>
      <c r="L73" s="18"/>
      <c r="M73" s="30"/>
      <c r="N73" s="17"/>
      <c r="O73" s="18"/>
      <c r="P73" s="30"/>
      <c r="Q73" s="23"/>
    </row>
    <row r="74" spans="2:17" s="8" customFormat="1" ht="19.7" customHeight="1">
      <c r="B74" s="17"/>
      <c r="C74" s="26"/>
      <c r="D74" s="26"/>
      <c r="E74" s="26"/>
      <c r="F74" s="26"/>
      <c r="G74" s="26"/>
      <c r="H74" s="118">
        <f t="shared" si="0"/>
        <v>0</v>
      </c>
      <c r="I74" s="18"/>
      <c r="J74" s="26"/>
      <c r="K74" s="18"/>
      <c r="L74" s="17"/>
      <c r="M74" s="30"/>
      <c r="N74" s="17"/>
      <c r="O74" s="29"/>
      <c r="P74" s="29"/>
      <c r="Q74" s="23"/>
    </row>
    <row r="75" spans="2:17" s="8" customFormat="1" ht="19.7" customHeight="1">
      <c r="B75" s="17"/>
      <c r="C75" s="26"/>
      <c r="D75" s="26"/>
      <c r="E75" s="26"/>
      <c r="F75" s="26"/>
      <c r="G75" s="26"/>
      <c r="H75" s="118">
        <f t="shared" si="0"/>
        <v>0</v>
      </c>
      <c r="I75" s="18"/>
      <c r="J75" s="26"/>
      <c r="K75" s="24"/>
      <c r="L75" s="17"/>
      <c r="M75" s="30"/>
      <c r="N75" s="17"/>
      <c r="O75" s="110"/>
      <c r="P75" s="29"/>
      <c r="Q75" s="23"/>
    </row>
    <row r="76" spans="2:17" s="8" customFormat="1" ht="19.7" customHeight="1">
      <c r="B76" s="17"/>
      <c r="C76" s="26"/>
      <c r="D76" s="26"/>
      <c r="E76" s="26"/>
      <c r="F76" s="26"/>
      <c r="G76" s="26"/>
      <c r="H76" s="118">
        <f t="shared" ref="H76:H137" si="1">F76*G76</f>
        <v>0</v>
      </c>
      <c r="I76" s="33"/>
      <c r="J76" s="26"/>
      <c r="K76" s="33"/>
      <c r="L76" s="17"/>
      <c r="M76" s="30"/>
      <c r="N76" s="17"/>
      <c r="O76" s="29"/>
      <c r="P76" s="29"/>
      <c r="Q76" s="23"/>
    </row>
    <row r="77" spans="2:17" s="8" customFormat="1" ht="19.7" customHeight="1">
      <c r="B77" s="17"/>
      <c r="C77" s="26"/>
      <c r="D77" s="26"/>
      <c r="E77" s="26"/>
      <c r="F77" s="26"/>
      <c r="G77" s="26"/>
      <c r="H77" s="118">
        <f t="shared" si="1"/>
        <v>0</v>
      </c>
      <c r="I77" s="33"/>
      <c r="J77" s="26"/>
      <c r="K77" s="33"/>
      <c r="L77" s="17"/>
      <c r="M77" s="30"/>
      <c r="N77" s="17"/>
      <c r="O77" s="29"/>
      <c r="P77" s="29"/>
      <c r="Q77" s="23"/>
    </row>
    <row r="78" spans="2:17" s="8" customFormat="1" ht="19.7" customHeight="1">
      <c r="B78" s="17"/>
      <c r="C78" s="26"/>
      <c r="D78" s="26"/>
      <c r="E78" s="26"/>
      <c r="F78" s="26"/>
      <c r="G78" s="26"/>
      <c r="H78" s="118">
        <f t="shared" si="1"/>
        <v>0</v>
      </c>
      <c r="I78" s="18"/>
      <c r="J78" s="26"/>
      <c r="K78" s="25"/>
      <c r="L78" s="17"/>
      <c r="M78" s="30"/>
      <c r="N78" s="17"/>
      <c r="O78" s="29"/>
      <c r="P78" s="29"/>
      <c r="Q78" s="23"/>
    </row>
    <row r="79" spans="2:17" s="8" customFormat="1" ht="19.7" customHeight="1">
      <c r="B79" s="17"/>
      <c r="C79" s="26"/>
      <c r="D79" s="26"/>
      <c r="E79" s="26"/>
      <c r="F79" s="26"/>
      <c r="G79" s="26"/>
      <c r="H79" s="118">
        <f t="shared" si="1"/>
        <v>0</v>
      </c>
      <c r="I79" s="18"/>
      <c r="J79" s="26"/>
      <c r="K79" s="25"/>
      <c r="L79" s="17"/>
      <c r="M79" s="30"/>
      <c r="N79" s="17"/>
      <c r="O79" s="29"/>
      <c r="P79" s="29"/>
      <c r="Q79" s="23"/>
    </row>
    <row r="80" spans="2:17" s="8" customFormat="1" ht="19.7" customHeight="1">
      <c r="B80" s="17"/>
      <c r="C80" s="26"/>
      <c r="D80" s="26"/>
      <c r="E80" s="26"/>
      <c r="F80" s="26"/>
      <c r="G80" s="26"/>
      <c r="H80" s="118">
        <f t="shared" si="1"/>
        <v>0</v>
      </c>
      <c r="I80" s="18"/>
      <c r="J80" s="26"/>
      <c r="K80" s="25"/>
      <c r="L80" s="18"/>
      <c r="M80" s="30"/>
      <c r="N80" s="17"/>
      <c r="O80" s="18"/>
      <c r="P80" s="30"/>
      <c r="Q80" s="23"/>
    </row>
    <row r="81" spans="2:17" s="8" customFormat="1" ht="19.7" customHeight="1">
      <c r="B81" s="17"/>
      <c r="C81" s="26"/>
      <c r="D81" s="26"/>
      <c r="E81" s="26"/>
      <c r="F81" s="26"/>
      <c r="G81" s="26"/>
      <c r="H81" s="118">
        <f t="shared" si="1"/>
        <v>0</v>
      </c>
      <c r="I81" s="18"/>
      <c r="J81" s="26"/>
      <c r="K81" s="18"/>
      <c r="L81" s="17"/>
      <c r="M81" s="30"/>
      <c r="N81" s="17"/>
      <c r="O81" s="29"/>
      <c r="P81" s="29"/>
      <c r="Q81" s="23"/>
    </row>
    <row r="82" spans="2:17" s="8" customFormat="1" ht="19.7" customHeight="1">
      <c r="B82" s="17"/>
      <c r="C82" s="26"/>
      <c r="D82" s="26"/>
      <c r="E82" s="26"/>
      <c r="F82" s="26"/>
      <c r="G82" s="26"/>
      <c r="H82" s="118">
        <f t="shared" si="1"/>
        <v>0</v>
      </c>
      <c r="I82" s="18"/>
      <c r="J82" s="26"/>
      <c r="K82" s="18"/>
      <c r="L82" s="18"/>
      <c r="M82" s="30"/>
      <c r="N82" s="17"/>
      <c r="O82" s="18"/>
      <c r="P82" s="30"/>
      <c r="Q82" s="23"/>
    </row>
    <row r="83" spans="2:17" s="8" customFormat="1" ht="19.7" customHeight="1">
      <c r="B83" s="17"/>
      <c r="C83" s="320"/>
      <c r="D83" s="1906"/>
      <c r="E83" s="26"/>
      <c r="F83" s="26"/>
      <c r="G83" s="26"/>
      <c r="H83" s="118">
        <f t="shared" si="1"/>
        <v>0</v>
      </c>
      <c r="I83" s="18"/>
      <c r="J83" s="26"/>
      <c r="K83" s="18"/>
      <c r="L83" s="17"/>
      <c r="M83" s="30"/>
      <c r="N83" s="17"/>
      <c r="O83" s="29"/>
      <c r="P83" s="29"/>
      <c r="Q83" s="23"/>
    </row>
    <row r="84" spans="2:17" s="8" customFormat="1" ht="19.7" customHeight="1">
      <c r="B84" s="17"/>
      <c r="C84" s="320"/>
      <c r="D84" s="1906"/>
      <c r="E84" s="26"/>
      <c r="F84" s="26"/>
      <c r="G84" s="118"/>
      <c r="H84" s="118">
        <f t="shared" si="1"/>
        <v>0</v>
      </c>
      <c r="I84" s="18"/>
      <c r="J84" s="26"/>
      <c r="K84" s="24"/>
      <c r="L84" s="17"/>
      <c r="M84" s="30"/>
      <c r="N84" s="17"/>
      <c r="O84" s="110"/>
      <c r="P84" s="29"/>
      <c r="Q84" s="23"/>
    </row>
    <row r="85" spans="2:17" s="8" customFormat="1" ht="19.7" customHeight="1">
      <c r="B85" s="17"/>
      <c r="C85" s="320"/>
      <c r="D85" s="1906"/>
      <c r="E85" s="35"/>
      <c r="F85" s="35"/>
      <c r="G85" s="35"/>
      <c r="H85" s="118">
        <f t="shared" si="1"/>
        <v>0</v>
      </c>
      <c r="I85" s="33"/>
      <c r="J85" s="35"/>
      <c r="K85" s="33"/>
      <c r="L85" s="17"/>
      <c r="M85" s="30"/>
      <c r="N85" s="17"/>
      <c r="O85" s="29"/>
      <c r="P85" s="29"/>
      <c r="Q85" s="23"/>
    </row>
    <row r="86" spans="2:17" s="8" customFormat="1" ht="19.7" customHeight="1">
      <c r="B86" s="17"/>
      <c r="C86" s="320"/>
      <c r="D86" s="1906"/>
      <c r="E86" s="35"/>
      <c r="F86" s="35"/>
      <c r="G86" s="35"/>
      <c r="H86" s="118">
        <f t="shared" si="1"/>
        <v>0</v>
      </c>
      <c r="I86" s="33"/>
      <c r="J86" s="35"/>
      <c r="K86" s="33"/>
      <c r="L86" s="17"/>
      <c r="M86" s="30"/>
      <c r="N86" s="17"/>
      <c r="O86" s="29"/>
      <c r="P86" s="29"/>
      <c r="Q86" s="23"/>
    </row>
    <row r="87" spans="2:17" s="8" customFormat="1" ht="19.7" customHeight="1">
      <c r="B87" s="17"/>
      <c r="C87" s="320"/>
      <c r="D87" s="1906"/>
      <c r="E87" s="26"/>
      <c r="F87" s="26"/>
      <c r="G87" s="26"/>
      <c r="H87" s="118">
        <f t="shared" si="1"/>
        <v>0</v>
      </c>
      <c r="I87" s="18"/>
      <c r="J87" s="26"/>
      <c r="K87" s="25"/>
      <c r="L87" s="17"/>
      <c r="M87" s="30"/>
      <c r="N87" s="17"/>
      <c r="O87" s="29"/>
      <c r="P87" s="29"/>
      <c r="Q87" s="23"/>
    </row>
    <row r="88" spans="2:17" s="8" customFormat="1" ht="19.7" customHeight="1">
      <c r="B88" s="17"/>
      <c r="C88" s="1907"/>
      <c r="D88" s="1906"/>
      <c r="E88" s="26"/>
      <c r="F88" s="26"/>
      <c r="G88" s="26"/>
      <c r="H88" s="118">
        <f t="shared" si="1"/>
        <v>0</v>
      </c>
      <c r="I88" s="18"/>
      <c r="J88" s="26"/>
      <c r="K88" s="25"/>
      <c r="L88" s="17"/>
      <c r="M88" s="30"/>
      <c r="N88" s="17"/>
      <c r="O88" s="29"/>
      <c r="P88" s="29"/>
      <c r="Q88" s="23"/>
    </row>
    <row r="89" spans="2:17" s="8" customFormat="1" ht="19.7" customHeight="1">
      <c r="B89" s="17"/>
      <c r="C89" s="1907"/>
      <c r="D89" s="1906"/>
      <c r="E89" s="26"/>
      <c r="F89" s="26"/>
      <c r="G89" s="118"/>
      <c r="H89" s="118">
        <f t="shared" si="1"/>
        <v>0</v>
      </c>
      <c r="I89" s="18"/>
      <c r="J89" s="26"/>
      <c r="K89" s="25"/>
      <c r="L89" s="18"/>
      <c r="M89" s="30"/>
      <c r="N89" s="17"/>
      <c r="O89" s="18"/>
      <c r="P89" s="30"/>
      <c r="Q89" s="23"/>
    </row>
    <row r="90" spans="2:17" s="8" customFormat="1" ht="19.7" customHeight="1">
      <c r="B90" s="17"/>
      <c r="C90" s="1907"/>
      <c r="D90" s="1906"/>
      <c r="E90" s="26"/>
      <c r="F90" s="26"/>
      <c r="G90" s="26"/>
      <c r="H90" s="118">
        <f t="shared" si="1"/>
        <v>0</v>
      </c>
      <c r="I90" s="18"/>
      <c r="J90" s="26"/>
      <c r="K90" s="25"/>
      <c r="L90" s="17"/>
      <c r="M90" s="30"/>
      <c r="N90" s="17"/>
      <c r="O90" s="29"/>
      <c r="P90" s="29"/>
      <c r="Q90" s="23"/>
    </row>
    <row r="91" spans="2:17" s="8" customFormat="1" ht="19.7" customHeight="1">
      <c r="B91" s="17"/>
      <c r="C91" s="1907"/>
      <c r="D91" s="1906"/>
      <c r="E91" s="26"/>
      <c r="F91" s="26"/>
      <c r="G91" s="118"/>
      <c r="H91" s="118">
        <f t="shared" si="1"/>
        <v>0</v>
      </c>
      <c r="I91" s="18"/>
      <c r="J91" s="26"/>
      <c r="K91" s="25"/>
      <c r="L91" s="18"/>
      <c r="M91" s="30"/>
      <c r="N91" s="17"/>
      <c r="O91" s="18"/>
      <c r="P91" s="30"/>
      <c r="Q91" s="23"/>
    </row>
    <row r="92" spans="2:17" s="8" customFormat="1" ht="19.7" customHeight="1">
      <c r="B92" s="17"/>
      <c r="C92" s="1907"/>
      <c r="D92" s="1906"/>
      <c r="E92" s="26"/>
      <c r="F92" s="26"/>
      <c r="G92" s="26"/>
      <c r="H92" s="118">
        <f t="shared" si="1"/>
        <v>0</v>
      </c>
      <c r="I92" s="18"/>
      <c r="J92" s="26"/>
      <c r="K92" s="25"/>
      <c r="L92" s="17"/>
      <c r="M92" s="30"/>
      <c r="N92" s="17"/>
      <c r="O92" s="29"/>
      <c r="P92" s="29"/>
      <c r="Q92" s="23"/>
    </row>
    <row r="93" spans="2:17" s="8" customFormat="1" ht="19.7" customHeight="1">
      <c r="B93" s="17"/>
      <c r="C93" s="26"/>
      <c r="D93" s="17"/>
      <c r="E93" s="26"/>
      <c r="F93" s="26"/>
      <c r="G93" s="26"/>
      <c r="H93" s="118">
        <f t="shared" si="1"/>
        <v>0</v>
      </c>
      <c r="I93" s="18"/>
      <c r="J93" s="26"/>
      <c r="K93" s="25"/>
      <c r="L93" s="18"/>
      <c r="M93" s="30"/>
      <c r="N93" s="17"/>
      <c r="O93" s="18"/>
      <c r="P93" s="30"/>
      <c r="Q93" s="23"/>
    </row>
    <row r="94" spans="2:17" s="8" customFormat="1" ht="19.7" customHeight="1">
      <c r="B94" s="17"/>
      <c r="C94" s="26"/>
      <c r="D94" s="17"/>
      <c r="E94" s="26"/>
      <c r="F94" s="26"/>
      <c r="G94" s="26"/>
      <c r="H94" s="118">
        <f t="shared" si="1"/>
        <v>0</v>
      </c>
      <c r="I94" s="18"/>
      <c r="J94" s="26"/>
      <c r="K94" s="25"/>
      <c r="L94" s="17"/>
      <c r="M94" s="30"/>
      <c r="N94" s="17"/>
      <c r="O94" s="29"/>
      <c r="P94" s="29"/>
      <c r="Q94" s="23"/>
    </row>
    <row r="95" spans="2:17" s="8" customFormat="1" ht="19.7" customHeight="1">
      <c r="B95" s="17"/>
      <c r="C95" s="26"/>
      <c r="D95" s="17"/>
      <c r="E95" s="26"/>
      <c r="F95" s="26"/>
      <c r="G95" s="26"/>
      <c r="H95" s="118">
        <f t="shared" si="1"/>
        <v>0</v>
      </c>
      <c r="I95" s="18"/>
      <c r="J95" s="26"/>
      <c r="K95" s="25"/>
      <c r="L95" s="18"/>
      <c r="M95" s="30"/>
      <c r="N95" s="17"/>
      <c r="O95" s="18"/>
      <c r="P95" s="30"/>
      <c r="Q95" s="23"/>
    </row>
    <row r="96" spans="2:17" s="8" customFormat="1" ht="19.7" customHeight="1">
      <c r="B96" s="17"/>
      <c r="C96" s="26"/>
      <c r="D96" s="17"/>
      <c r="E96" s="26"/>
      <c r="F96" s="26"/>
      <c r="G96" s="26"/>
      <c r="H96" s="118">
        <f t="shared" si="1"/>
        <v>0</v>
      </c>
      <c r="I96" s="18"/>
      <c r="J96" s="26"/>
      <c r="K96" s="25"/>
      <c r="L96" s="18"/>
      <c r="M96" s="30"/>
      <c r="N96" s="17"/>
      <c r="O96" s="18"/>
      <c r="P96" s="30"/>
      <c r="Q96" s="23"/>
    </row>
    <row r="97" spans="2:17" s="8" customFormat="1" ht="19.7" customHeight="1">
      <c r="B97" s="17"/>
      <c r="C97" s="26"/>
      <c r="D97" s="17"/>
      <c r="E97" s="26"/>
      <c r="F97" s="26"/>
      <c r="G97" s="26"/>
      <c r="H97" s="118">
        <f t="shared" si="1"/>
        <v>0</v>
      </c>
      <c r="I97" s="18"/>
      <c r="J97" s="26"/>
      <c r="K97" s="25"/>
      <c r="L97" s="17"/>
      <c r="M97" s="30"/>
      <c r="N97" s="17"/>
      <c r="O97" s="29"/>
      <c r="P97" s="29"/>
      <c r="Q97" s="23"/>
    </row>
    <row r="98" spans="2:17" s="8" customFormat="1" ht="19.7" customHeight="1">
      <c r="B98" s="17"/>
      <c r="C98" s="26"/>
      <c r="D98" s="17"/>
      <c r="E98" s="26"/>
      <c r="F98" s="26"/>
      <c r="G98" s="26"/>
      <c r="H98" s="118">
        <f t="shared" si="1"/>
        <v>0</v>
      </c>
      <c r="I98" s="18"/>
      <c r="J98" s="26"/>
      <c r="K98" s="25"/>
      <c r="L98" s="18"/>
      <c r="M98" s="30"/>
      <c r="N98" s="17"/>
      <c r="O98" s="18"/>
      <c r="P98" s="30"/>
      <c r="Q98" s="23"/>
    </row>
    <row r="99" spans="2:17" s="8" customFormat="1" ht="19.7" customHeight="1">
      <c r="B99" s="17"/>
      <c r="C99" s="26"/>
      <c r="D99" s="17"/>
      <c r="E99" s="26"/>
      <c r="F99" s="26"/>
      <c r="G99" s="26"/>
      <c r="H99" s="118">
        <f t="shared" si="1"/>
        <v>0</v>
      </c>
      <c r="I99" s="18"/>
      <c r="J99" s="26"/>
      <c r="K99" s="25"/>
      <c r="L99" s="18"/>
      <c r="M99" s="30"/>
      <c r="N99" s="17"/>
      <c r="O99" s="18"/>
      <c r="P99" s="30"/>
      <c r="Q99" s="23"/>
    </row>
    <row r="100" spans="2:17" s="8" customFormat="1" ht="19.7" customHeight="1">
      <c r="B100" s="17"/>
      <c r="C100" s="26"/>
      <c r="D100" s="17"/>
      <c r="E100" s="26"/>
      <c r="F100" s="26"/>
      <c r="G100" s="26"/>
      <c r="H100" s="118">
        <f t="shared" si="1"/>
        <v>0</v>
      </c>
      <c r="I100" s="18"/>
      <c r="J100" s="26"/>
      <c r="K100" s="25"/>
      <c r="L100" s="17"/>
      <c r="M100" s="30"/>
      <c r="N100" s="17"/>
      <c r="O100" s="29"/>
      <c r="P100" s="29"/>
      <c r="Q100" s="23"/>
    </row>
    <row r="101" spans="2:17" s="8" customFormat="1" ht="19.7" customHeight="1">
      <c r="B101" s="17"/>
      <c r="C101" s="26"/>
      <c r="D101" s="17"/>
      <c r="E101" s="26"/>
      <c r="F101" s="26"/>
      <c r="G101" s="26"/>
      <c r="H101" s="118">
        <f t="shared" si="1"/>
        <v>0</v>
      </c>
      <c r="I101" s="18"/>
      <c r="J101" s="26"/>
      <c r="K101" s="25"/>
      <c r="L101" s="18"/>
      <c r="M101" s="30"/>
      <c r="N101" s="17"/>
      <c r="O101" s="18"/>
      <c r="P101" s="30"/>
      <c r="Q101" s="23"/>
    </row>
    <row r="102" spans="2:17" s="8" customFormat="1" ht="19.7" customHeight="1">
      <c r="B102" s="17"/>
      <c r="C102" s="26"/>
      <c r="D102" s="17"/>
      <c r="E102" s="26"/>
      <c r="F102" s="26"/>
      <c r="G102" s="26"/>
      <c r="H102" s="118">
        <f t="shared" si="1"/>
        <v>0</v>
      </c>
      <c r="I102" s="18"/>
      <c r="J102" s="26"/>
      <c r="K102" s="25"/>
      <c r="L102" s="18"/>
      <c r="M102" s="30"/>
      <c r="N102" s="17"/>
      <c r="O102" s="18"/>
      <c r="P102" s="30"/>
      <c r="Q102" s="23"/>
    </row>
    <row r="103" spans="2:17" s="8" customFormat="1" ht="19.7" customHeight="1">
      <c r="B103" s="17"/>
      <c r="C103" s="26"/>
      <c r="D103" s="17"/>
      <c r="E103" s="26"/>
      <c r="F103" s="26"/>
      <c r="G103" s="26"/>
      <c r="H103" s="118">
        <f t="shared" si="1"/>
        <v>0</v>
      </c>
      <c r="I103" s="18"/>
      <c r="J103" s="26"/>
      <c r="K103" s="25"/>
      <c r="L103" s="17"/>
      <c r="M103" s="30"/>
      <c r="N103" s="17"/>
      <c r="O103" s="29"/>
      <c r="P103" s="29"/>
      <c r="Q103" s="23"/>
    </row>
    <row r="104" spans="2:17" s="8" customFormat="1" ht="19.7" customHeight="1">
      <c r="B104" s="17"/>
      <c r="C104" s="26"/>
      <c r="D104" s="17"/>
      <c r="E104" s="26"/>
      <c r="F104" s="26"/>
      <c r="G104" s="26"/>
      <c r="H104" s="118">
        <f t="shared" si="1"/>
        <v>0</v>
      </c>
      <c r="I104" s="18"/>
      <c r="J104" s="26"/>
      <c r="K104" s="25"/>
      <c r="L104" s="18"/>
      <c r="M104" s="30"/>
      <c r="N104" s="17"/>
      <c r="O104" s="18"/>
      <c r="P104" s="30"/>
      <c r="Q104" s="23"/>
    </row>
    <row r="105" spans="2:17" s="8" customFormat="1" ht="19.7" customHeight="1">
      <c r="B105" s="17"/>
      <c r="C105" s="26"/>
      <c r="D105" s="17"/>
      <c r="E105" s="26"/>
      <c r="F105" s="26"/>
      <c r="G105" s="26"/>
      <c r="H105" s="118">
        <f t="shared" si="1"/>
        <v>0</v>
      </c>
      <c r="I105" s="18"/>
      <c r="J105" s="26"/>
      <c r="K105" s="25"/>
      <c r="L105" s="18"/>
      <c r="M105" s="30"/>
      <c r="N105" s="17"/>
      <c r="O105" s="18"/>
      <c r="P105" s="30"/>
      <c r="Q105" s="23"/>
    </row>
    <row r="106" spans="2:17" s="8" customFormat="1" ht="19.7" customHeight="1">
      <c r="B106" s="17"/>
      <c r="C106" s="26"/>
      <c r="D106" s="17"/>
      <c r="E106" s="26"/>
      <c r="F106" s="26"/>
      <c r="G106" s="26"/>
      <c r="H106" s="118">
        <f t="shared" si="1"/>
        <v>0</v>
      </c>
      <c r="I106" s="18"/>
      <c r="J106" s="26"/>
      <c r="K106" s="25"/>
      <c r="L106" s="17"/>
      <c r="M106" s="30"/>
      <c r="N106" s="17"/>
      <c r="O106" s="29"/>
      <c r="P106" s="29"/>
      <c r="Q106" s="23"/>
    </row>
    <row r="107" spans="2:17" s="8" customFormat="1" ht="19.7" customHeight="1">
      <c r="B107" s="17"/>
      <c r="C107" s="26"/>
      <c r="D107" s="17"/>
      <c r="E107" s="26"/>
      <c r="F107" s="26"/>
      <c r="G107" s="26"/>
      <c r="H107" s="118">
        <f t="shared" si="1"/>
        <v>0</v>
      </c>
      <c r="I107" s="18"/>
      <c r="J107" s="26"/>
      <c r="K107" s="25"/>
      <c r="L107" s="18"/>
      <c r="M107" s="30"/>
      <c r="N107" s="17"/>
      <c r="O107" s="18"/>
      <c r="P107" s="30"/>
      <c r="Q107" s="23"/>
    </row>
    <row r="108" spans="2:17" s="8" customFormat="1" ht="19.7" customHeight="1">
      <c r="B108" s="17"/>
      <c r="C108" s="26"/>
      <c r="D108" s="17"/>
      <c r="E108" s="26"/>
      <c r="F108" s="26"/>
      <c r="G108" s="26"/>
      <c r="H108" s="118">
        <f t="shared" si="1"/>
        <v>0</v>
      </c>
      <c r="I108" s="18"/>
      <c r="J108" s="26"/>
      <c r="K108" s="25"/>
      <c r="L108" s="18"/>
      <c r="M108" s="30"/>
      <c r="N108" s="17"/>
      <c r="O108" s="18"/>
      <c r="P108" s="30"/>
      <c r="Q108" s="23"/>
    </row>
    <row r="109" spans="2:17" s="8" customFormat="1" ht="19.7" customHeight="1">
      <c r="B109" s="17"/>
      <c r="C109" s="26"/>
      <c r="D109" s="17"/>
      <c r="E109" s="26"/>
      <c r="F109" s="26"/>
      <c r="G109" s="26"/>
      <c r="H109" s="118">
        <f t="shared" si="1"/>
        <v>0</v>
      </c>
      <c r="I109" s="18"/>
      <c r="J109" s="26"/>
      <c r="K109" s="25"/>
      <c r="L109" s="17"/>
      <c r="M109" s="30"/>
      <c r="N109" s="17"/>
      <c r="O109" s="29"/>
      <c r="P109" s="29"/>
      <c r="Q109" s="23"/>
    </row>
    <row r="110" spans="2:17" s="8" customFormat="1" ht="19.7" customHeight="1">
      <c r="B110" s="17"/>
      <c r="C110" s="26"/>
      <c r="D110" s="17"/>
      <c r="E110" s="26"/>
      <c r="F110" s="26"/>
      <c r="G110" s="26"/>
      <c r="H110" s="118">
        <f t="shared" si="1"/>
        <v>0</v>
      </c>
      <c r="I110" s="18"/>
      <c r="J110" s="26"/>
      <c r="K110" s="25"/>
      <c r="L110" s="18"/>
      <c r="M110" s="30"/>
      <c r="N110" s="17"/>
      <c r="O110" s="18"/>
      <c r="P110" s="30"/>
      <c r="Q110" s="23"/>
    </row>
    <row r="111" spans="2:17" s="8" customFormat="1" ht="19.7" customHeight="1">
      <c r="B111" s="17"/>
      <c r="C111" s="26"/>
      <c r="D111" s="17"/>
      <c r="E111" s="26"/>
      <c r="F111" s="26"/>
      <c r="G111" s="26"/>
      <c r="H111" s="118">
        <f t="shared" si="1"/>
        <v>0</v>
      </c>
      <c r="I111" s="18"/>
      <c r="J111" s="26"/>
      <c r="K111" s="25"/>
      <c r="L111" s="18"/>
      <c r="M111" s="30"/>
      <c r="N111" s="17"/>
      <c r="O111" s="18"/>
      <c r="P111" s="30"/>
      <c r="Q111" s="23"/>
    </row>
    <row r="112" spans="2:17" s="8" customFormat="1" ht="19.7" customHeight="1">
      <c r="B112" s="17"/>
      <c r="C112" s="26"/>
      <c r="D112" s="17"/>
      <c r="E112" s="26"/>
      <c r="F112" s="26"/>
      <c r="G112" s="26"/>
      <c r="H112" s="118">
        <f t="shared" si="1"/>
        <v>0</v>
      </c>
      <c r="I112" s="18"/>
      <c r="J112" s="26"/>
      <c r="K112" s="25"/>
      <c r="L112" s="17"/>
      <c r="M112" s="30"/>
      <c r="N112" s="17"/>
      <c r="O112" s="29"/>
      <c r="P112" s="29"/>
      <c r="Q112" s="23"/>
    </row>
    <row r="113" spans="2:17" s="8" customFormat="1" ht="19.7" customHeight="1">
      <c r="B113" s="17"/>
      <c r="C113" s="26"/>
      <c r="D113" s="17"/>
      <c r="E113" s="26"/>
      <c r="F113" s="26"/>
      <c r="G113" s="26"/>
      <c r="H113" s="118">
        <f t="shared" si="1"/>
        <v>0</v>
      </c>
      <c r="I113" s="18"/>
      <c r="J113" s="26"/>
      <c r="K113" s="25"/>
      <c r="L113" s="18"/>
      <c r="M113" s="30"/>
      <c r="N113" s="17"/>
      <c r="O113" s="18"/>
      <c r="P113" s="30"/>
      <c r="Q113" s="23"/>
    </row>
    <row r="114" spans="2:17" s="8" customFormat="1" ht="19.7" customHeight="1">
      <c r="B114" s="17"/>
      <c r="C114" s="26"/>
      <c r="D114" s="17"/>
      <c r="E114" s="26"/>
      <c r="F114" s="26"/>
      <c r="G114" s="26"/>
      <c r="H114" s="118">
        <f t="shared" si="1"/>
        <v>0</v>
      </c>
      <c r="I114" s="18"/>
      <c r="J114" s="26"/>
      <c r="K114" s="25"/>
      <c r="L114" s="18"/>
      <c r="M114" s="30"/>
      <c r="N114" s="17"/>
      <c r="O114" s="18"/>
      <c r="P114" s="30"/>
      <c r="Q114" s="23"/>
    </row>
    <row r="115" spans="2:17" s="8" customFormat="1" ht="19.7" customHeight="1">
      <c r="B115" s="17"/>
      <c r="C115" s="320"/>
      <c r="D115" s="17"/>
      <c r="E115" s="26"/>
      <c r="F115" s="26"/>
      <c r="G115" s="26"/>
      <c r="H115" s="118">
        <f t="shared" si="1"/>
        <v>0</v>
      </c>
      <c r="I115" s="18"/>
      <c r="J115" s="26"/>
      <c r="K115" s="25"/>
      <c r="L115" s="17"/>
      <c r="M115" s="30"/>
      <c r="N115" s="17"/>
      <c r="O115" s="29"/>
      <c r="P115" s="29"/>
      <c r="Q115" s="23"/>
    </row>
    <row r="116" spans="2:17" s="8" customFormat="1" ht="19.7" customHeight="1">
      <c r="B116" s="17"/>
      <c r="C116" s="320"/>
      <c r="D116" s="17"/>
      <c r="E116" s="26"/>
      <c r="F116" s="26"/>
      <c r="G116" s="118"/>
      <c r="H116" s="118">
        <f t="shared" si="1"/>
        <v>0</v>
      </c>
      <c r="I116" s="18"/>
      <c r="J116" s="26"/>
      <c r="K116" s="25"/>
      <c r="L116" s="18"/>
      <c r="M116" s="30"/>
      <c r="N116" s="17"/>
      <c r="O116" s="18"/>
      <c r="P116" s="30"/>
      <c r="Q116" s="23"/>
    </row>
    <row r="117" spans="2:17" s="8" customFormat="1" ht="19.7" customHeight="1">
      <c r="B117" s="17"/>
      <c r="C117" s="320"/>
      <c r="D117" s="17"/>
      <c r="E117" s="26"/>
      <c r="F117" s="26"/>
      <c r="G117" s="118"/>
      <c r="H117" s="118">
        <f t="shared" si="1"/>
        <v>0</v>
      </c>
      <c r="I117" s="18"/>
      <c r="J117" s="26"/>
      <c r="K117" s="25"/>
      <c r="L117" s="18"/>
      <c r="M117" s="30"/>
      <c r="N117" s="17"/>
      <c r="O117" s="18"/>
      <c r="P117" s="30"/>
      <c r="Q117" s="23"/>
    </row>
    <row r="118" spans="2:17" s="8" customFormat="1" ht="19.7" customHeight="1">
      <c r="B118" s="17"/>
      <c r="C118" s="26"/>
      <c r="D118" s="17"/>
      <c r="E118" s="9"/>
      <c r="F118" s="26"/>
      <c r="G118" s="26"/>
      <c r="H118" s="118">
        <f t="shared" si="1"/>
        <v>0</v>
      </c>
      <c r="I118" s="18"/>
      <c r="J118" s="9"/>
      <c r="K118" s="25"/>
      <c r="L118" s="17"/>
      <c r="M118" s="30"/>
      <c r="N118" s="17"/>
      <c r="O118" s="29"/>
      <c r="P118" s="29"/>
      <c r="Q118" s="23"/>
    </row>
    <row r="119" spans="2:17" s="8" customFormat="1" ht="19.7" customHeight="1">
      <c r="B119" s="17"/>
      <c r="C119" s="17"/>
      <c r="D119" s="17"/>
      <c r="E119" s="26"/>
      <c r="F119" s="26"/>
      <c r="G119" s="118"/>
      <c r="H119" s="118">
        <f t="shared" si="1"/>
        <v>0</v>
      </c>
      <c r="I119" s="18"/>
      <c r="J119" s="26"/>
      <c r="K119" s="25"/>
      <c r="L119" s="18"/>
      <c r="M119" s="30"/>
      <c r="N119" s="17"/>
      <c r="O119" s="18"/>
      <c r="P119" s="30"/>
      <c r="Q119" s="23"/>
    </row>
    <row r="120" spans="2:17" s="8" customFormat="1" ht="19.7" customHeight="1">
      <c r="B120" s="17"/>
      <c r="C120" s="17"/>
      <c r="D120" s="17"/>
      <c r="E120" s="26"/>
      <c r="F120" s="26"/>
      <c r="G120" s="118"/>
      <c r="H120" s="118">
        <f t="shared" si="1"/>
        <v>0</v>
      </c>
      <c r="I120" s="18"/>
      <c r="J120" s="26"/>
      <c r="K120" s="25"/>
      <c r="L120" s="18"/>
      <c r="M120" s="30"/>
      <c r="N120" s="17"/>
      <c r="O120" s="18"/>
      <c r="P120" s="30"/>
      <c r="Q120" s="23"/>
    </row>
    <row r="121" spans="2:17" s="8" customFormat="1" ht="19.7" customHeight="1">
      <c r="B121" s="17"/>
      <c r="C121" s="17"/>
      <c r="D121" s="17"/>
      <c r="E121" s="26"/>
      <c r="F121" s="26"/>
      <c r="G121" s="26"/>
      <c r="H121" s="118">
        <f t="shared" si="1"/>
        <v>0</v>
      </c>
      <c r="I121" s="18"/>
      <c r="J121" s="26"/>
      <c r="K121" s="25"/>
      <c r="L121" s="17"/>
      <c r="M121" s="30"/>
      <c r="N121" s="17"/>
      <c r="O121" s="29"/>
      <c r="P121" s="29"/>
      <c r="Q121" s="23"/>
    </row>
    <row r="122" spans="2:17" s="8" customFormat="1" ht="19.7" customHeight="1">
      <c r="B122" s="17"/>
      <c r="C122" s="17"/>
      <c r="D122" s="17"/>
      <c r="E122" s="26"/>
      <c r="F122" s="26"/>
      <c r="G122" s="118"/>
      <c r="H122" s="118">
        <f t="shared" si="1"/>
        <v>0</v>
      </c>
      <c r="I122" s="18"/>
      <c r="J122" s="26"/>
      <c r="K122" s="25"/>
      <c r="L122" s="18"/>
      <c r="M122" s="30"/>
      <c r="N122" s="17"/>
      <c r="O122" s="18"/>
      <c r="P122" s="30"/>
      <c r="Q122" s="23"/>
    </row>
    <row r="123" spans="2:17" s="8" customFormat="1" ht="19.7" customHeight="1">
      <c r="B123" s="17"/>
      <c r="C123" s="17"/>
      <c r="D123" s="17"/>
      <c r="E123" s="26"/>
      <c r="F123" s="26"/>
      <c r="G123" s="118"/>
      <c r="H123" s="118">
        <f t="shared" si="1"/>
        <v>0</v>
      </c>
      <c r="I123" s="18"/>
      <c r="J123" s="26"/>
      <c r="K123" s="25"/>
      <c r="L123" s="18"/>
      <c r="M123" s="30"/>
      <c r="N123" s="17"/>
      <c r="O123" s="18"/>
      <c r="P123" s="30"/>
      <c r="Q123" s="23"/>
    </row>
    <row r="124" spans="2:17" s="8" customFormat="1" ht="19.7" customHeight="1">
      <c r="B124" s="17"/>
      <c r="C124" s="17"/>
      <c r="D124" s="17"/>
      <c r="E124" s="26"/>
      <c r="F124" s="26"/>
      <c r="G124" s="26"/>
      <c r="H124" s="118">
        <f t="shared" si="1"/>
        <v>0</v>
      </c>
      <c r="I124" s="18"/>
      <c r="J124" s="26"/>
      <c r="K124" s="25"/>
      <c r="L124" s="17"/>
      <c r="M124" s="30"/>
      <c r="N124" s="17"/>
      <c r="O124" s="29"/>
      <c r="P124" s="29"/>
      <c r="Q124" s="23"/>
    </row>
    <row r="125" spans="2:17" s="8" customFormat="1" ht="19.7" customHeight="1">
      <c r="B125" s="17"/>
      <c r="C125" s="17"/>
      <c r="D125" s="17"/>
      <c r="E125" s="26"/>
      <c r="F125" s="26"/>
      <c r="G125" s="118"/>
      <c r="H125" s="118">
        <f t="shared" si="1"/>
        <v>0</v>
      </c>
      <c r="I125" s="18"/>
      <c r="J125" s="26"/>
      <c r="K125" s="25"/>
      <c r="L125" s="18"/>
      <c r="M125" s="30"/>
      <c r="N125" s="17"/>
      <c r="O125" s="18"/>
      <c r="P125" s="30"/>
      <c r="Q125" s="23"/>
    </row>
    <row r="126" spans="2:17" s="8" customFormat="1" ht="19.7" customHeight="1">
      <c r="B126" s="17"/>
      <c r="C126" s="17"/>
      <c r="D126" s="17"/>
      <c r="E126" s="26"/>
      <c r="F126" s="26"/>
      <c r="G126" s="118"/>
      <c r="H126" s="118">
        <f t="shared" si="1"/>
        <v>0</v>
      </c>
      <c r="I126" s="18"/>
      <c r="J126" s="26"/>
      <c r="K126" s="25"/>
      <c r="L126" s="18"/>
      <c r="M126" s="30"/>
      <c r="N126" s="17"/>
      <c r="O126" s="18"/>
      <c r="P126" s="30"/>
      <c r="Q126" s="23"/>
    </row>
    <row r="127" spans="2:17" s="8" customFormat="1" ht="19.7" customHeight="1">
      <c r="B127" s="17"/>
      <c r="C127" s="17"/>
      <c r="D127" s="17"/>
      <c r="E127" s="26"/>
      <c r="F127" s="26"/>
      <c r="G127" s="26"/>
      <c r="H127" s="118">
        <f t="shared" si="1"/>
        <v>0</v>
      </c>
      <c r="I127" s="18"/>
      <c r="J127" s="26"/>
      <c r="K127" s="25"/>
      <c r="L127" s="17"/>
      <c r="M127" s="30"/>
      <c r="N127" s="17"/>
      <c r="O127" s="29"/>
      <c r="P127" s="29"/>
      <c r="Q127" s="23"/>
    </row>
    <row r="128" spans="2:17" s="8" customFormat="1" ht="19.7" customHeight="1">
      <c r="B128" s="17"/>
      <c r="C128" s="17"/>
      <c r="D128" s="17"/>
      <c r="E128" s="26"/>
      <c r="F128" s="26"/>
      <c r="G128" s="118"/>
      <c r="H128" s="118">
        <f t="shared" si="1"/>
        <v>0</v>
      </c>
      <c r="I128" s="18"/>
      <c r="J128" s="26"/>
      <c r="K128" s="25"/>
      <c r="L128" s="18"/>
      <c r="M128" s="30"/>
      <c r="N128" s="17"/>
      <c r="O128" s="18"/>
      <c r="P128" s="30"/>
      <c r="Q128" s="23"/>
    </row>
    <row r="129" spans="2:17" s="8" customFormat="1" ht="19.7" customHeight="1">
      <c r="B129" s="17"/>
      <c r="C129" s="17"/>
      <c r="D129" s="17"/>
      <c r="E129" s="26"/>
      <c r="F129" s="26"/>
      <c r="G129" s="118"/>
      <c r="H129" s="118">
        <f t="shared" si="1"/>
        <v>0</v>
      </c>
      <c r="I129" s="18"/>
      <c r="J129" s="26"/>
      <c r="K129" s="25"/>
      <c r="L129" s="18"/>
      <c r="M129" s="30"/>
      <c r="N129" s="17"/>
      <c r="O129" s="18"/>
      <c r="P129" s="30"/>
      <c r="Q129" s="23"/>
    </row>
    <row r="130" spans="2:17" s="8" customFormat="1" ht="19.7" customHeight="1">
      <c r="B130" s="17"/>
      <c r="C130" s="17"/>
      <c r="D130" s="17"/>
      <c r="E130" s="26"/>
      <c r="F130" s="26"/>
      <c r="G130" s="26"/>
      <c r="H130" s="118">
        <f t="shared" si="1"/>
        <v>0</v>
      </c>
      <c r="I130" s="18"/>
      <c r="J130" s="26"/>
      <c r="K130" s="25"/>
      <c r="L130" s="17"/>
      <c r="M130" s="30"/>
      <c r="N130" s="17"/>
      <c r="O130" s="29"/>
      <c r="P130" s="29"/>
      <c r="Q130" s="23"/>
    </row>
    <row r="131" spans="2:17" s="8" customFormat="1" ht="19.7" customHeight="1">
      <c r="B131" s="17"/>
      <c r="C131" s="17"/>
      <c r="D131" s="17"/>
      <c r="E131" s="26"/>
      <c r="F131" s="26"/>
      <c r="G131" s="118"/>
      <c r="H131" s="118">
        <f t="shared" si="1"/>
        <v>0</v>
      </c>
      <c r="I131" s="18"/>
      <c r="J131" s="26"/>
      <c r="K131" s="25"/>
      <c r="L131" s="18"/>
      <c r="M131" s="30"/>
      <c r="N131" s="17"/>
      <c r="O131" s="18"/>
      <c r="P131" s="30"/>
      <c r="Q131" s="23"/>
    </row>
    <row r="132" spans="2:17" s="8" customFormat="1" ht="19.7" customHeight="1">
      <c r="B132" s="17"/>
      <c r="C132" s="17"/>
      <c r="D132" s="17"/>
      <c r="E132" s="26"/>
      <c r="F132" s="26"/>
      <c r="G132" s="118"/>
      <c r="H132" s="118">
        <f t="shared" si="1"/>
        <v>0</v>
      </c>
      <c r="I132" s="18"/>
      <c r="J132" s="26"/>
      <c r="K132" s="25"/>
      <c r="L132" s="18"/>
      <c r="M132" s="30"/>
      <c r="N132" s="17"/>
      <c r="O132" s="18"/>
      <c r="P132" s="30"/>
      <c r="Q132" s="23"/>
    </row>
    <row r="133" spans="2:17" s="8" customFormat="1" ht="19.7" customHeight="1">
      <c r="B133" s="17"/>
      <c r="C133" s="17"/>
      <c r="D133" s="17"/>
      <c r="E133" s="26"/>
      <c r="F133" s="26"/>
      <c r="G133" s="26"/>
      <c r="H133" s="118">
        <f t="shared" si="1"/>
        <v>0</v>
      </c>
      <c r="I133" s="18"/>
      <c r="J133" s="26"/>
      <c r="K133" s="25"/>
      <c r="L133" s="17"/>
      <c r="M133" s="30"/>
      <c r="N133" s="17"/>
      <c r="O133" s="29"/>
      <c r="P133" s="29"/>
      <c r="Q133" s="23"/>
    </row>
    <row r="134" spans="2:17" s="8" customFormat="1" ht="19.7" customHeight="1">
      <c r="B134" s="17"/>
      <c r="C134" s="17"/>
      <c r="D134" s="17"/>
      <c r="E134" s="26"/>
      <c r="F134" s="26"/>
      <c r="G134" s="118"/>
      <c r="H134" s="118">
        <f t="shared" si="1"/>
        <v>0</v>
      </c>
      <c r="I134" s="18"/>
      <c r="J134" s="26"/>
      <c r="K134" s="25"/>
      <c r="L134" s="18"/>
      <c r="M134" s="30"/>
      <c r="N134" s="17"/>
      <c r="O134" s="18"/>
      <c r="P134" s="30"/>
      <c r="Q134" s="23"/>
    </row>
    <row r="135" spans="2:17" s="8" customFormat="1" ht="19.7" customHeight="1">
      <c r="B135" s="17"/>
      <c r="C135" s="17"/>
      <c r="D135" s="17"/>
      <c r="E135" s="26"/>
      <c r="F135" s="26"/>
      <c r="G135" s="118"/>
      <c r="H135" s="118">
        <f t="shared" si="1"/>
        <v>0</v>
      </c>
      <c r="I135" s="18"/>
      <c r="J135" s="26"/>
      <c r="K135" s="25"/>
      <c r="L135" s="18"/>
      <c r="M135" s="30"/>
      <c r="N135" s="17"/>
      <c r="O135" s="18"/>
      <c r="P135" s="30"/>
      <c r="Q135" s="23"/>
    </row>
    <row r="136" spans="2:17" s="8" customFormat="1" ht="19.7" customHeight="1">
      <c r="B136" s="17"/>
      <c r="C136" s="17"/>
      <c r="D136" s="17"/>
      <c r="E136" s="26"/>
      <c r="F136" s="26"/>
      <c r="G136" s="26"/>
      <c r="H136" s="118">
        <f t="shared" si="1"/>
        <v>0</v>
      </c>
      <c r="I136" s="18"/>
      <c r="J136" s="26"/>
      <c r="K136" s="25"/>
      <c r="L136" s="17"/>
      <c r="M136" s="30"/>
      <c r="N136" s="17"/>
      <c r="O136" s="29"/>
      <c r="P136" s="29"/>
      <c r="Q136" s="23"/>
    </row>
    <row r="137" spans="2:17" s="8" customFormat="1" ht="19.7" customHeight="1">
      <c r="B137" s="17"/>
      <c r="C137" s="17"/>
      <c r="D137" s="17"/>
      <c r="E137" s="26"/>
      <c r="F137" s="26"/>
      <c r="G137" s="118"/>
      <c r="H137" s="118">
        <f t="shared" si="1"/>
        <v>0</v>
      </c>
      <c r="I137" s="18"/>
      <c r="J137" s="26"/>
      <c r="K137" s="25"/>
      <c r="L137" s="18"/>
      <c r="M137" s="30"/>
      <c r="N137" s="17"/>
      <c r="O137" s="18"/>
      <c r="P137" s="30"/>
      <c r="Q137" s="23"/>
    </row>
    <row r="138" spans="2:17" s="8" customFormat="1" ht="19.7" customHeight="1">
      <c r="B138" s="17"/>
      <c r="C138" s="17"/>
      <c r="D138" s="17"/>
      <c r="E138" s="26"/>
      <c r="F138" s="26"/>
      <c r="G138" s="118"/>
      <c r="H138" s="118">
        <f>F138*G138</f>
        <v>0</v>
      </c>
      <c r="I138" s="18"/>
      <c r="J138" s="26"/>
      <c r="K138" s="25"/>
      <c r="L138" s="18"/>
      <c r="M138" s="30"/>
      <c r="N138" s="17"/>
      <c r="O138" s="18"/>
      <c r="P138" s="30"/>
      <c r="Q138" s="23"/>
    </row>
    <row r="139" spans="2:17" s="8" customFormat="1" ht="19.7" customHeight="1">
      <c r="B139" s="17"/>
      <c r="C139" s="17"/>
      <c r="D139" s="17"/>
      <c r="E139" s="26"/>
      <c r="F139" s="26"/>
      <c r="G139" s="26"/>
      <c r="H139" s="118">
        <f>F139*G139</f>
        <v>0</v>
      </c>
      <c r="I139" s="18"/>
      <c r="J139" s="26"/>
      <c r="K139" s="25"/>
      <c r="L139" s="17"/>
      <c r="M139" s="30"/>
      <c r="N139" s="17"/>
      <c r="O139" s="29"/>
      <c r="P139" s="29"/>
      <c r="Q139" s="23"/>
    </row>
    <row r="140" spans="2:17" s="8" customFormat="1" ht="19.7" customHeight="1">
      <c r="B140" s="17"/>
      <c r="C140" s="17"/>
      <c r="D140" s="17"/>
      <c r="E140" s="26"/>
      <c r="F140" s="26"/>
      <c r="G140" s="118"/>
      <c r="H140" s="118">
        <f>F140*G140</f>
        <v>0</v>
      </c>
      <c r="I140" s="18"/>
      <c r="J140" s="26"/>
      <c r="K140" s="25"/>
      <c r="L140" s="18"/>
      <c r="M140" s="30"/>
      <c r="N140" s="17"/>
      <c r="O140" s="18"/>
      <c r="P140" s="30"/>
      <c r="Q140" s="23"/>
    </row>
  </sheetData>
  <autoFilter ref="B9:O30" xr:uid="{86E6573B-5483-4E9E-8491-931E67E6E17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68BF6-4D2F-4918-81DA-664F3B389499}">
  <dimension ref="A2:F9"/>
  <sheetViews>
    <sheetView workbookViewId="0">
      <selection activeCell="F17" sqref="F17"/>
    </sheetView>
  </sheetViews>
  <sheetFormatPr defaultRowHeight="18.75"/>
  <cols>
    <col min="1" max="1" width="5.625" style="9" customWidth="1"/>
    <col min="2" max="2" width="3.5" style="9" bestFit="1" customWidth="1"/>
    <col min="3" max="3" width="17.625" style="9" customWidth="1"/>
    <col min="4" max="4" width="25.75" style="9" bestFit="1" customWidth="1"/>
    <col min="5" max="5" width="5.875" style="9" bestFit="1" customWidth="1"/>
    <col min="6" max="6" width="15.625" style="9" customWidth="1"/>
    <col min="7" max="256" width="9" style="9"/>
    <col min="257" max="257" width="5.625" style="9" customWidth="1"/>
    <col min="258" max="258" width="3.5" style="9" bestFit="1" customWidth="1"/>
    <col min="259" max="259" width="17.625" style="9" customWidth="1"/>
    <col min="260" max="260" width="25.75" style="9" bestFit="1" customWidth="1"/>
    <col min="261" max="261" width="5.875" style="9" bestFit="1" customWidth="1"/>
    <col min="262" max="262" width="15.625" style="9" customWidth="1"/>
    <col min="263" max="512" width="9" style="9"/>
    <col min="513" max="513" width="5.625" style="9" customWidth="1"/>
    <col min="514" max="514" width="3.5" style="9" bestFit="1" customWidth="1"/>
    <col min="515" max="515" width="17.625" style="9" customWidth="1"/>
    <col min="516" max="516" width="25.75" style="9" bestFit="1" customWidth="1"/>
    <col min="517" max="517" width="5.875" style="9" bestFit="1" customWidth="1"/>
    <col min="518" max="518" width="15.625" style="9" customWidth="1"/>
    <col min="519" max="768" width="9" style="9"/>
    <col min="769" max="769" width="5.625" style="9" customWidth="1"/>
    <col min="770" max="770" width="3.5" style="9" bestFit="1" customWidth="1"/>
    <col min="771" max="771" width="17.625" style="9" customWidth="1"/>
    <col min="772" max="772" width="25.75" style="9" bestFit="1" customWidth="1"/>
    <col min="773" max="773" width="5.875" style="9" bestFit="1" customWidth="1"/>
    <col min="774" max="774" width="15.625" style="9" customWidth="1"/>
    <col min="775" max="1024" width="9" style="9"/>
    <col min="1025" max="1025" width="5.625" style="9" customWidth="1"/>
    <col min="1026" max="1026" width="3.5" style="9" bestFit="1" customWidth="1"/>
    <col min="1027" max="1027" width="17.625" style="9" customWidth="1"/>
    <col min="1028" max="1028" width="25.75" style="9" bestFit="1" customWidth="1"/>
    <col min="1029" max="1029" width="5.875" style="9" bestFit="1" customWidth="1"/>
    <col min="1030" max="1030" width="15.625" style="9" customWidth="1"/>
    <col min="1031" max="1280" width="9" style="9"/>
    <col min="1281" max="1281" width="5.625" style="9" customWidth="1"/>
    <col min="1282" max="1282" width="3.5" style="9" bestFit="1" customWidth="1"/>
    <col min="1283" max="1283" width="17.625" style="9" customWidth="1"/>
    <col min="1284" max="1284" width="25.75" style="9" bestFit="1" customWidth="1"/>
    <col min="1285" max="1285" width="5.875" style="9" bestFit="1" customWidth="1"/>
    <col min="1286" max="1286" width="15.625" style="9" customWidth="1"/>
    <col min="1287" max="1536" width="9" style="9"/>
    <col min="1537" max="1537" width="5.625" style="9" customWidth="1"/>
    <col min="1538" max="1538" width="3.5" style="9" bestFit="1" customWidth="1"/>
    <col min="1539" max="1539" width="17.625" style="9" customWidth="1"/>
    <col min="1540" max="1540" width="25.75" style="9" bestFit="1" customWidth="1"/>
    <col min="1541" max="1541" width="5.875" style="9" bestFit="1" customWidth="1"/>
    <col min="1542" max="1542" width="15.625" style="9" customWidth="1"/>
    <col min="1543" max="1792" width="9" style="9"/>
    <col min="1793" max="1793" width="5.625" style="9" customWidth="1"/>
    <col min="1794" max="1794" width="3.5" style="9" bestFit="1" customWidth="1"/>
    <col min="1795" max="1795" width="17.625" style="9" customWidth="1"/>
    <col min="1796" max="1796" width="25.75" style="9" bestFit="1" customWidth="1"/>
    <col min="1797" max="1797" width="5.875" style="9" bestFit="1" customWidth="1"/>
    <col min="1798" max="1798" width="15.625" style="9" customWidth="1"/>
    <col min="1799" max="2048" width="9" style="9"/>
    <col min="2049" max="2049" width="5.625" style="9" customWidth="1"/>
    <col min="2050" max="2050" width="3.5" style="9" bestFit="1" customWidth="1"/>
    <col min="2051" max="2051" width="17.625" style="9" customWidth="1"/>
    <col min="2052" max="2052" width="25.75" style="9" bestFit="1" customWidth="1"/>
    <col min="2053" max="2053" width="5.875" style="9" bestFit="1" customWidth="1"/>
    <col min="2054" max="2054" width="15.625" style="9" customWidth="1"/>
    <col min="2055" max="2304" width="9" style="9"/>
    <col min="2305" max="2305" width="5.625" style="9" customWidth="1"/>
    <col min="2306" max="2306" width="3.5" style="9" bestFit="1" customWidth="1"/>
    <col min="2307" max="2307" width="17.625" style="9" customWidth="1"/>
    <col min="2308" max="2308" width="25.75" style="9" bestFit="1" customWidth="1"/>
    <col min="2309" max="2309" width="5.875" style="9" bestFit="1" customWidth="1"/>
    <col min="2310" max="2310" width="15.625" style="9" customWidth="1"/>
    <col min="2311" max="2560" width="9" style="9"/>
    <col min="2561" max="2561" width="5.625" style="9" customWidth="1"/>
    <col min="2562" max="2562" width="3.5" style="9" bestFit="1" customWidth="1"/>
    <col min="2563" max="2563" width="17.625" style="9" customWidth="1"/>
    <col min="2564" max="2564" width="25.75" style="9" bestFit="1" customWidth="1"/>
    <col min="2565" max="2565" width="5.875" style="9" bestFit="1" customWidth="1"/>
    <col min="2566" max="2566" width="15.625" style="9" customWidth="1"/>
    <col min="2567" max="2816" width="9" style="9"/>
    <col min="2817" max="2817" width="5.625" style="9" customWidth="1"/>
    <col min="2818" max="2818" width="3.5" style="9" bestFit="1" customWidth="1"/>
    <col min="2819" max="2819" width="17.625" style="9" customWidth="1"/>
    <col min="2820" max="2820" width="25.75" style="9" bestFit="1" customWidth="1"/>
    <col min="2821" max="2821" width="5.875" style="9" bestFit="1" customWidth="1"/>
    <col min="2822" max="2822" width="15.625" style="9" customWidth="1"/>
    <col min="2823" max="3072" width="9" style="9"/>
    <col min="3073" max="3073" width="5.625" style="9" customWidth="1"/>
    <col min="3074" max="3074" width="3.5" style="9" bestFit="1" customWidth="1"/>
    <col min="3075" max="3075" width="17.625" style="9" customWidth="1"/>
    <col min="3076" max="3076" width="25.75" style="9" bestFit="1" customWidth="1"/>
    <col min="3077" max="3077" width="5.875" style="9" bestFit="1" customWidth="1"/>
    <col min="3078" max="3078" width="15.625" style="9" customWidth="1"/>
    <col min="3079" max="3328" width="9" style="9"/>
    <col min="3329" max="3329" width="5.625" style="9" customWidth="1"/>
    <col min="3330" max="3330" width="3.5" style="9" bestFit="1" customWidth="1"/>
    <col min="3331" max="3331" width="17.625" style="9" customWidth="1"/>
    <col min="3332" max="3332" width="25.75" style="9" bestFit="1" customWidth="1"/>
    <col min="3333" max="3333" width="5.875" style="9" bestFit="1" customWidth="1"/>
    <col min="3334" max="3334" width="15.625" style="9" customWidth="1"/>
    <col min="3335" max="3584" width="9" style="9"/>
    <col min="3585" max="3585" width="5.625" style="9" customWidth="1"/>
    <col min="3586" max="3586" width="3.5" style="9" bestFit="1" customWidth="1"/>
    <col min="3587" max="3587" width="17.625" style="9" customWidth="1"/>
    <col min="3588" max="3588" width="25.75" style="9" bestFit="1" customWidth="1"/>
    <col min="3589" max="3589" width="5.875" style="9" bestFit="1" customWidth="1"/>
    <col min="3590" max="3590" width="15.625" style="9" customWidth="1"/>
    <col min="3591" max="3840" width="9" style="9"/>
    <col min="3841" max="3841" width="5.625" style="9" customWidth="1"/>
    <col min="3842" max="3842" width="3.5" style="9" bestFit="1" customWidth="1"/>
    <col min="3843" max="3843" width="17.625" style="9" customWidth="1"/>
    <col min="3844" max="3844" width="25.75" style="9" bestFit="1" customWidth="1"/>
    <col min="3845" max="3845" width="5.875" style="9" bestFit="1" customWidth="1"/>
    <col min="3846" max="3846" width="15.625" style="9" customWidth="1"/>
    <col min="3847" max="4096" width="9" style="9"/>
    <col min="4097" max="4097" width="5.625" style="9" customWidth="1"/>
    <col min="4098" max="4098" width="3.5" style="9" bestFit="1" customWidth="1"/>
    <col min="4099" max="4099" width="17.625" style="9" customWidth="1"/>
    <col min="4100" max="4100" width="25.75" style="9" bestFit="1" customWidth="1"/>
    <col min="4101" max="4101" width="5.875" style="9" bestFit="1" customWidth="1"/>
    <col min="4102" max="4102" width="15.625" style="9" customWidth="1"/>
    <col min="4103" max="4352" width="9" style="9"/>
    <col min="4353" max="4353" width="5.625" style="9" customWidth="1"/>
    <col min="4354" max="4354" width="3.5" style="9" bestFit="1" customWidth="1"/>
    <col min="4355" max="4355" width="17.625" style="9" customWidth="1"/>
    <col min="4356" max="4356" width="25.75" style="9" bestFit="1" customWidth="1"/>
    <col min="4357" max="4357" width="5.875" style="9" bestFit="1" customWidth="1"/>
    <col min="4358" max="4358" width="15.625" style="9" customWidth="1"/>
    <col min="4359" max="4608" width="9" style="9"/>
    <col min="4609" max="4609" width="5.625" style="9" customWidth="1"/>
    <col min="4610" max="4610" width="3.5" style="9" bestFit="1" customWidth="1"/>
    <col min="4611" max="4611" width="17.625" style="9" customWidth="1"/>
    <col min="4612" max="4612" width="25.75" style="9" bestFit="1" customWidth="1"/>
    <col min="4613" max="4613" width="5.875" style="9" bestFit="1" customWidth="1"/>
    <col min="4614" max="4614" width="15.625" style="9" customWidth="1"/>
    <col min="4615" max="4864" width="9" style="9"/>
    <col min="4865" max="4865" width="5.625" style="9" customWidth="1"/>
    <col min="4866" max="4866" width="3.5" style="9" bestFit="1" customWidth="1"/>
    <col min="4867" max="4867" width="17.625" style="9" customWidth="1"/>
    <col min="4868" max="4868" width="25.75" style="9" bestFit="1" customWidth="1"/>
    <col min="4869" max="4869" width="5.875" style="9" bestFit="1" customWidth="1"/>
    <col min="4870" max="4870" width="15.625" style="9" customWidth="1"/>
    <col min="4871" max="5120" width="9" style="9"/>
    <col min="5121" max="5121" width="5.625" style="9" customWidth="1"/>
    <col min="5122" max="5122" width="3.5" style="9" bestFit="1" customWidth="1"/>
    <col min="5123" max="5123" width="17.625" style="9" customWidth="1"/>
    <col min="5124" max="5124" width="25.75" style="9" bestFit="1" customWidth="1"/>
    <col min="5125" max="5125" width="5.875" style="9" bestFit="1" customWidth="1"/>
    <col min="5126" max="5126" width="15.625" style="9" customWidth="1"/>
    <col min="5127" max="5376" width="9" style="9"/>
    <col min="5377" max="5377" width="5.625" style="9" customWidth="1"/>
    <col min="5378" max="5378" width="3.5" style="9" bestFit="1" customWidth="1"/>
    <col min="5379" max="5379" width="17.625" style="9" customWidth="1"/>
    <col min="5380" max="5380" width="25.75" style="9" bestFit="1" customWidth="1"/>
    <col min="5381" max="5381" width="5.875" style="9" bestFit="1" customWidth="1"/>
    <col min="5382" max="5382" width="15.625" style="9" customWidth="1"/>
    <col min="5383" max="5632" width="9" style="9"/>
    <col min="5633" max="5633" width="5.625" style="9" customWidth="1"/>
    <col min="5634" max="5634" width="3.5" style="9" bestFit="1" customWidth="1"/>
    <col min="5635" max="5635" width="17.625" style="9" customWidth="1"/>
    <col min="5636" max="5636" width="25.75" style="9" bestFit="1" customWidth="1"/>
    <col min="5637" max="5637" width="5.875" style="9" bestFit="1" customWidth="1"/>
    <col min="5638" max="5638" width="15.625" style="9" customWidth="1"/>
    <col min="5639" max="5888" width="9" style="9"/>
    <col min="5889" max="5889" width="5.625" style="9" customWidth="1"/>
    <col min="5890" max="5890" width="3.5" style="9" bestFit="1" customWidth="1"/>
    <col min="5891" max="5891" width="17.625" style="9" customWidth="1"/>
    <col min="5892" max="5892" width="25.75" style="9" bestFit="1" customWidth="1"/>
    <col min="5893" max="5893" width="5.875" style="9" bestFit="1" customWidth="1"/>
    <col min="5894" max="5894" width="15.625" style="9" customWidth="1"/>
    <col min="5895" max="6144" width="9" style="9"/>
    <col min="6145" max="6145" width="5.625" style="9" customWidth="1"/>
    <col min="6146" max="6146" width="3.5" style="9" bestFit="1" customWidth="1"/>
    <col min="6147" max="6147" width="17.625" style="9" customWidth="1"/>
    <col min="6148" max="6148" width="25.75" style="9" bestFit="1" customWidth="1"/>
    <col min="6149" max="6149" width="5.875" style="9" bestFit="1" customWidth="1"/>
    <col min="6150" max="6150" width="15.625" style="9" customWidth="1"/>
    <col min="6151" max="6400" width="9" style="9"/>
    <col min="6401" max="6401" width="5.625" style="9" customWidth="1"/>
    <col min="6402" max="6402" width="3.5" style="9" bestFit="1" customWidth="1"/>
    <col min="6403" max="6403" width="17.625" style="9" customWidth="1"/>
    <col min="6404" max="6404" width="25.75" style="9" bestFit="1" customWidth="1"/>
    <col min="6405" max="6405" width="5.875" style="9" bestFit="1" customWidth="1"/>
    <col min="6406" max="6406" width="15.625" style="9" customWidth="1"/>
    <col min="6407" max="6656" width="9" style="9"/>
    <col min="6657" max="6657" width="5.625" style="9" customWidth="1"/>
    <col min="6658" max="6658" width="3.5" style="9" bestFit="1" customWidth="1"/>
    <col min="6659" max="6659" width="17.625" style="9" customWidth="1"/>
    <col min="6660" max="6660" width="25.75" style="9" bestFit="1" customWidth="1"/>
    <col min="6661" max="6661" width="5.875" style="9" bestFit="1" customWidth="1"/>
    <col min="6662" max="6662" width="15.625" style="9" customWidth="1"/>
    <col min="6663" max="6912" width="9" style="9"/>
    <col min="6913" max="6913" width="5.625" style="9" customWidth="1"/>
    <col min="6914" max="6914" width="3.5" style="9" bestFit="1" customWidth="1"/>
    <col min="6915" max="6915" width="17.625" style="9" customWidth="1"/>
    <col min="6916" max="6916" width="25.75" style="9" bestFit="1" customWidth="1"/>
    <col min="6917" max="6917" width="5.875" style="9" bestFit="1" customWidth="1"/>
    <col min="6918" max="6918" width="15.625" style="9" customWidth="1"/>
    <col min="6919" max="7168" width="9" style="9"/>
    <col min="7169" max="7169" width="5.625" style="9" customWidth="1"/>
    <col min="7170" max="7170" width="3.5" style="9" bestFit="1" customWidth="1"/>
    <col min="7171" max="7171" width="17.625" style="9" customWidth="1"/>
    <col min="7172" max="7172" width="25.75" style="9" bestFit="1" customWidth="1"/>
    <col min="7173" max="7173" width="5.875" style="9" bestFit="1" customWidth="1"/>
    <col min="7174" max="7174" width="15.625" style="9" customWidth="1"/>
    <col min="7175" max="7424" width="9" style="9"/>
    <col min="7425" max="7425" width="5.625" style="9" customWidth="1"/>
    <col min="7426" max="7426" width="3.5" style="9" bestFit="1" customWidth="1"/>
    <col min="7427" max="7427" width="17.625" style="9" customWidth="1"/>
    <col min="7428" max="7428" width="25.75" style="9" bestFit="1" customWidth="1"/>
    <col min="7429" max="7429" width="5.875" style="9" bestFit="1" customWidth="1"/>
    <col min="7430" max="7430" width="15.625" style="9" customWidth="1"/>
    <col min="7431" max="7680" width="9" style="9"/>
    <col min="7681" max="7681" width="5.625" style="9" customWidth="1"/>
    <col min="7682" max="7682" width="3.5" style="9" bestFit="1" customWidth="1"/>
    <col min="7683" max="7683" width="17.625" style="9" customWidth="1"/>
    <col min="7684" max="7684" width="25.75" style="9" bestFit="1" customWidth="1"/>
    <col min="7685" max="7685" width="5.875" style="9" bestFit="1" customWidth="1"/>
    <col min="7686" max="7686" width="15.625" style="9" customWidth="1"/>
    <col min="7687" max="7936" width="9" style="9"/>
    <col min="7937" max="7937" width="5.625" style="9" customWidth="1"/>
    <col min="7938" max="7938" width="3.5" style="9" bestFit="1" customWidth="1"/>
    <col min="7939" max="7939" width="17.625" style="9" customWidth="1"/>
    <col min="7940" max="7940" width="25.75" style="9" bestFit="1" customWidth="1"/>
    <col min="7941" max="7941" width="5.875" style="9" bestFit="1" customWidth="1"/>
    <col min="7942" max="7942" width="15.625" style="9" customWidth="1"/>
    <col min="7943" max="8192" width="9" style="9"/>
    <col min="8193" max="8193" width="5.625" style="9" customWidth="1"/>
    <col min="8194" max="8194" width="3.5" style="9" bestFit="1" customWidth="1"/>
    <col min="8195" max="8195" width="17.625" style="9" customWidth="1"/>
    <col min="8196" max="8196" width="25.75" style="9" bestFit="1" customWidth="1"/>
    <col min="8197" max="8197" width="5.875" style="9" bestFit="1" customWidth="1"/>
    <col min="8198" max="8198" width="15.625" style="9" customWidth="1"/>
    <col min="8199" max="8448" width="9" style="9"/>
    <col min="8449" max="8449" width="5.625" style="9" customWidth="1"/>
    <col min="8450" max="8450" width="3.5" style="9" bestFit="1" customWidth="1"/>
    <col min="8451" max="8451" width="17.625" style="9" customWidth="1"/>
    <col min="8452" max="8452" width="25.75" style="9" bestFit="1" customWidth="1"/>
    <col min="8453" max="8453" width="5.875" style="9" bestFit="1" customWidth="1"/>
    <col min="8454" max="8454" width="15.625" style="9" customWidth="1"/>
    <col min="8455" max="8704" width="9" style="9"/>
    <col min="8705" max="8705" width="5.625" style="9" customWidth="1"/>
    <col min="8706" max="8706" width="3.5" style="9" bestFit="1" customWidth="1"/>
    <col min="8707" max="8707" width="17.625" style="9" customWidth="1"/>
    <col min="8708" max="8708" width="25.75" style="9" bestFit="1" customWidth="1"/>
    <col min="8709" max="8709" width="5.875" style="9" bestFit="1" customWidth="1"/>
    <col min="8710" max="8710" width="15.625" style="9" customWidth="1"/>
    <col min="8711" max="8960" width="9" style="9"/>
    <col min="8961" max="8961" width="5.625" style="9" customWidth="1"/>
    <col min="8962" max="8962" width="3.5" style="9" bestFit="1" customWidth="1"/>
    <col min="8963" max="8963" width="17.625" style="9" customWidth="1"/>
    <col min="8964" max="8964" width="25.75" style="9" bestFit="1" customWidth="1"/>
    <col min="8965" max="8965" width="5.875" style="9" bestFit="1" customWidth="1"/>
    <col min="8966" max="8966" width="15.625" style="9" customWidth="1"/>
    <col min="8967" max="9216" width="9" style="9"/>
    <col min="9217" max="9217" width="5.625" style="9" customWidth="1"/>
    <col min="9218" max="9218" width="3.5" style="9" bestFit="1" customWidth="1"/>
    <col min="9219" max="9219" width="17.625" style="9" customWidth="1"/>
    <col min="9220" max="9220" width="25.75" style="9" bestFit="1" customWidth="1"/>
    <col min="9221" max="9221" width="5.875" style="9" bestFit="1" customWidth="1"/>
    <col min="9222" max="9222" width="15.625" style="9" customWidth="1"/>
    <col min="9223" max="9472" width="9" style="9"/>
    <col min="9473" max="9473" width="5.625" style="9" customWidth="1"/>
    <col min="9474" max="9474" width="3.5" style="9" bestFit="1" customWidth="1"/>
    <col min="9475" max="9475" width="17.625" style="9" customWidth="1"/>
    <col min="9476" max="9476" width="25.75" style="9" bestFit="1" customWidth="1"/>
    <col min="9477" max="9477" width="5.875" style="9" bestFit="1" customWidth="1"/>
    <col min="9478" max="9478" width="15.625" style="9" customWidth="1"/>
    <col min="9479" max="9728" width="9" style="9"/>
    <col min="9729" max="9729" width="5.625" style="9" customWidth="1"/>
    <col min="9730" max="9730" width="3.5" style="9" bestFit="1" customWidth="1"/>
    <col min="9731" max="9731" width="17.625" style="9" customWidth="1"/>
    <col min="9732" max="9732" width="25.75" style="9" bestFit="1" customWidth="1"/>
    <col min="9733" max="9733" width="5.875" style="9" bestFit="1" customWidth="1"/>
    <col min="9734" max="9734" width="15.625" style="9" customWidth="1"/>
    <col min="9735" max="9984" width="9" style="9"/>
    <col min="9985" max="9985" width="5.625" style="9" customWidth="1"/>
    <col min="9986" max="9986" width="3.5" style="9" bestFit="1" customWidth="1"/>
    <col min="9987" max="9987" width="17.625" style="9" customWidth="1"/>
    <col min="9988" max="9988" width="25.75" style="9" bestFit="1" customWidth="1"/>
    <col min="9989" max="9989" width="5.875" style="9" bestFit="1" customWidth="1"/>
    <col min="9990" max="9990" width="15.625" style="9" customWidth="1"/>
    <col min="9991" max="10240" width="9" style="9"/>
    <col min="10241" max="10241" width="5.625" style="9" customWidth="1"/>
    <col min="10242" max="10242" width="3.5" style="9" bestFit="1" customWidth="1"/>
    <col min="10243" max="10243" width="17.625" style="9" customWidth="1"/>
    <col min="10244" max="10244" width="25.75" style="9" bestFit="1" customWidth="1"/>
    <col min="10245" max="10245" width="5.875" style="9" bestFit="1" customWidth="1"/>
    <col min="10246" max="10246" width="15.625" style="9" customWidth="1"/>
    <col min="10247" max="10496" width="9" style="9"/>
    <col min="10497" max="10497" width="5.625" style="9" customWidth="1"/>
    <col min="10498" max="10498" width="3.5" style="9" bestFit="1" customWidth="1"/>
    <col min="10499" max="10499" width="17.625" style="9" customWidth="1"/>
    <col min="10500" max="10500" width="25.75" style="9" bestFit="1" customWidth="1"/>
    <col min="10501" max="10501" width="5.875" style="9" bestFit="1" customWidth="1"/>
    <col min="10502" max="10502" width="15.625" style="9" customWidth="1"/>
    <col min="10503" max="10752" width="9" style="9"/>
    <col min="10753" max="10753" width="5.625" style="9" customWidth="1"/>
    <col min="10754" max="10754" width="3.5" style="9" bestFit="1" customWidth="1"/>
    <col min="10755" max="10755" width="17.625" style="9" customWidth="1"/>
    <col min="10756" max="10756" width="25.75" style="9" bestFit="1" customWidth="1"/>
    <col min="10757" max="10757" width="5.875" style="9" bestFit="1" customWidth="1"/>
    <col min="10758" max="10758" width="15.625" style="9" customWidth="1"/>
    <col min="10759" max="11008" width="9" style="9"/>
    <col min="11009" max="11009" width="5.625" style="9" customWidth="1"/>
    <col min="11010" max="11010" width="3.5" style="9" bestFit="1" customWidth="1"/>
    <col min="11011" max="11011" width="17.625" style="9" customWidth="1"/>
    <col min="11012" max="11012" width="25.75" style="9" bestFit="1" customWidth="1"/>
    <col min="11013" max="11013" width="5.875" style="9" bestFit="1" customWidth="1"/>
    <col min="11014" max="11014" width="15.625" style="9" customWidth="1"/>
    <col min="11015" max="11264" width="9" style="9"/>
    <col min="11265" max="11265" width="5.625" style="9" customWidth="1"/>
    <col min="11266" max="11266" width="3.5" style="9" bestFit="1" customWidth="1"/>
    <col min="11267" max="11267" width="17.625" style="9" customWidth="1"/>
    <col min="11268" max="11268" width="25.75" style="9" bestFit="1" customWidth="1"/>
    <col min="11269" max="11269" width="5.875" style="9" bestFit="1" customWidth="1"/>
    <col min="11270" max="11270" width="15.625" style="9" customWidth="1"/>
    <col min="11271" max="11520" width="9" style="9"/>
    <col min="11521" max="11521" width="5.625" style="9" customWidth="1"/>
    <col min="11522" max="11522" width="3.5" style="9" bestFit="1" customWidth="1"/>
    <col min="11523" max="11523" width="17.625" style="9" customWidth="1"/>
    <col min="11524" max="11524" width="25.75" style="9" bestFit="1" customWidth="1"/>
    <col min="11525" max="11525" width="5.875" style="9" bestFit="1" customWidth="1"/>
    <col min="11526" max="11526" width="15.625" style="9" customWidth="1"/>
    <col min="11527" max="11776" width="9" style="9"/>
    <col min="11777" max="11777" width="5.625" style="9" customWidth="1"/>
    <col min="11778" max="11778" width="3.5" style="9" bestFit="1" customWidth="1"/>
    <col min="11779" max="11779" width="17.625" style="9" customWidth="1"/>
    <col min="11780" max="11780" width="25.75" style="9" bestFit="1" customWidth="1"/>
    <col min="11781" max="11781" width="5.875" style="9" bestFit="1" customWidth="1"/>
    <col min="11782" max="11782" width="15.625" style="9" customWidth="1"/>
    <col min="11783" max="12032" width="9" style="9"/>
    <col min="12033" max="12033" width="5.625" style="9" customWidth="1"/>
    <col min="12034" max="12034" width="3.5" style="9" bestFit="1" customWidth="1"/>
    <col min="12035" max="12035" width="17.625" style="9" customWidth="1"/>
    <col min="12036" max="12036" width="25.75" style="9" bestFit="1" customWidth="1"/>
    <col min="12037" max="12037" width="5.875" style="9" bestFit="1" customWidth="1"/>
    <col min="12038" max="12038" width="15.625" style="9" customWidth="1"/>
    <col min="12039" max="12288" width="9" style="9"/>
    <col min="12289" max="12289" width="5.625" style="9" customWidth="1"/>
    <col min="12290" max="12290" width="3.5" style="9" bestFit="1" customWidth="1"/>
    <col min="12291" max="12291" width="17.625" style="9" customWidth="1"/>
    <col min="12292" max="12292" width="25.75" style="9" bestFit="1" customWidth="1"/>
    <col min="12293" max="12293" width="5.875" style="9" bestFit="1" customWidth="1"/>
    <col min="12294" max="12294" width="15.625" style="9" customWidth="1"/>
    <col min="12295" max="12544" width="9" style="9"/>
    <col min="12545" max="12545" width="5.625" style="9" customWidth="1"/>
    <col min="12546" max="12546" width="3.5" style="9" bestFit="1" customWidth="1"/>
    <col min="12547" max="12547" width="17.625" style="9" customWidth="1"/>
    <col min="12548" max="12548" width="25.75" style="9" bestFit="1" customWidth="1"/>
    <col min="12549" max="12549" width="5.875" style="9" bestFit="1" customWidth="1"/>
    <col min="12550" max="12550" width="15.625" style="9" customWidth="1"/>
    <col min="12551" max="12800" width="9" style="9"/>
    <col min="12801" max="12801" width="5.625" style="9" customWidth="1"/>
    <col min="12802" max="12802" width="3.5" style="9" bestFit="1" customWidth="1"/>
    <col min="12803" max="12803" width="17.625" style="9" customWidth="1"/>
    <col min="12804" max="12804" width="25.75" style="9" bestFit="1" customWidth="1"/>
    <col min="12805" max="12805" width="5.875" style="9" bestFit="1" customWidth="1"/>
    <col min="12806" max="12806" width="15.625" style="9" customWidth="1"/>
    <col min="12807" max="13056" width="9" style="9"/>
    <col min="13057" max="13057" width="5.625" style="9" customWidth="1"/>
    <col min="13058" max="13058" width="3.5" style="9" bestFit="1" customWidth="1"/>
    <col min="13059" max="13059" width="17.625" style="9" customWidth="1"/>
    <col min="13060" max="13060" width="25.75" style="9" bestFit="1" customWidth="1"/>
    <col min="13061" max="13061" width="5.875" style="9" bestFit="1" customWidth="1"/>
    <col min="13062" max="13062" width="15.625" style="9" customWidth="1"/>
    <col min="13063" max="13312" width="9" style="9"/>
    <col min="13313" max="13313" width="5.625" style="9" customWidth="1"/>
    <col min="13314" max="13314" width="3.5" style="9" bestFit="1" customWidth="1"/>
    <col min="13315" max="13315" width="17.625" style="9" customWidth="1"/>
    <col min="13316" max="13316" width="25.75" style="9" bestFit="1" customWidth="1"/>
    <col min="13317" max="13317" width="5.875" style="9" bestFit="1" customWidth="1"/>
    <col min="13318" max="13318" width="15.625" style="9" customWidth="1"/>
    <col min="13319" max="13568" width="9" style="9"/>
    <col min="13569" max="13569" width="5.625" style="9" customWidth="1"/>
    <col min="13570" max="13570" width="3.5" style="9" bestFit="1" customWidth="1"/>
    <col min="13571" max="13571" width="17.625" style="9" customWidth="1"/>
    <col min="13572" max="13572" width="25.75" style="9" bestFit="1" customWidth="1"/>
    <col min="13573" max="13573" width="5.875" style="9" bestFit="1" customWidth="1"/>
    <col min="13574" max="13574" width="15.625" style="9" customWidth="1"/>
    <col min="13575" max="13824" width="9" style="9"/>
    <col min="13825" max="13825" width="5.625" style="9" customWidth="1"/>
    <col min="13826" max="13826" width="3.5" style="9" bestFit="1" customWidth="1"/>
    <col min="13827" max="13827" width="17.625" style="9" customWidth="1"/>
    <col min="13828" max="13828" width="25.75" style="9" bestFit="1" customWidth="1"/>
    <col min="13829" max="13829" width="5.875" style="9" bestFit="1" customWidth="1"/>
    <col min="13830" max="13830" width="15.625" style="9" customWidth="1"/>
    <col min="13831" max="14080" width="9" style="9"/>
    <col min="14081" max="14081" width="5.625" style="9" customWidth="1"/>
    <col min="14082" max="14082" width="3.5" style="9" bestFit="1" customWidth="1"/>
    <col min="14083" max="14083" width="17.625" style="9" customWidth="1"/>
    <col min="14084" max="14084" width="25.75" style="9" bestFit="1" customWidth="1"/>
    <col min="14085" max="14085" width="5.875" style="9" bestFit="1" customWidth="1"/>
    <col min="14086" max="14086" width="15.625" style="9" customWidth="1"/>
    <col min="14087" max="14336" width="9" style="9"/>
    <col min="14337" max="14337" width="5.625" style="9" customWidth="1"/>
    <col min="14338" max="14338" width="3.5" style="9" bestFit="1" customWidth="1"/>
    <col min="14339" max="14339" width="17.625" style="9" customWidth="1"/>
    <col min="14340" max="14340" width="25.75" style="9" bestFit="1" customWidth="1"/>
    <col min="14341" max="14341" width="5.875" style="9" bestFit="1" customWidth="1"/>
    <col min="14342" max="14342" width="15.625" style="9" customWidth="1"/>
    <col min="14343" max="14592" width="9" style="9"/>
    <col min="14593" max="14593" width="5.625" style="9" customWidth="1"/>
    <col min="14594" max="14594" width="3.5" style="9" bestFit="1" customWidth="1"/>
    <col min="14595" max="14595" width="17.625" style="9" customWidth="1"/>
    <col min="14596" max="14596" width="25.75" style="9" bestFit="1" customWidth="1"/>
    <col min="14597" max="14597" width="5.875" style="9" bestFit="1" customWidth="1"/>
    <col min="14598" max="14598" width="15.625" style="9" customWidth="1"/>
    <col min="14599" max="14848" width="9" style="9"/>
    <col min="14849" max="14849" width="5.625" style="9" customWidth="1"/>
    <col min="14850" max="14850" width="3.5" style="9" bestFit="1" customWidth="1"/>
    <col min="14851" max="14851" width="17.625" style="9" customWidth="1"/>
    <col min="14852" max="14852" width="25.75" style="9" bestFit="1" customWidth="1"/>
    <col min="14853" max="14853" width="5.875" style="9" bestFit="1" customWidth="1"/>
    <col min="14854" max="14854" width="15.625" style="9" customWidth="1"/>
    <col min="14855" max="15104" width="9" style="9"/>
    <col min="15105" max="15105" width="5.625" style="9" customWidth="1"/>
    <col min="15106" max="15106" width="3.5" style="9" bestFit="1" customWidth="1"/>
    <col min="15107" max="15107" width="17.625" style="9" customWidth="1"/>
    <col min="15108" max="15108" width="25.75" style="9" bestFit="1" customWidth="1"/>
    <col min="15109" max="15109" width="5.875" style="9" bestFit="1" customWidth="1"/>
    <col min="15110" max="15110" width="15.625" style="9" customWidth="1"/>
    <col min="15111" max="15360" width="9" style="9"/>
    <col min="15361" max="15361" width="5.625" style="9" customWidth="1"/>
    <col min="15362" max="15362" width="3.5" style="9" bestFit="1" customWidth="1"/>
    <col min="15363" max="15363" width="17.625" style="9" customWidth="1"/>
    <col min="15364" max="15364" width="25.75" style="9" bestFit="1" customWidth="1"/>
    <col min="15365" max="15365" width="5.875" style="9" bestFit="1" customWidth="1"/>
    <col min="15366" max="15366" width="15.625" style="9" customWidth="1"/>
    <col min="15367" max="15616" width="9" style="9"/>
    <col min="15617" max="15617" width="5.625" style="9" customWidth="1"/>
    <col min="15618" max="15618" width="3.5" style="9" bestFit="1" customWidth="1"/>
    <col min="15619" max="15619" width="17.625" style="9" customWidth="1"/>
    <col min="15620" max="15620" width="25.75" style="9" bestFit="1" customWidth="1"/>
    <col min="15621" max="15621" width="5.875" style="9" bestFit="1" customWidth="1"/>
    <col min="15622" max="15622" width="15.625" style="9" customWidth="1"/>
    <col min="15623" max="15872" width="9" style="9"/>
    <col min="15873" max="15873" width="5.625" style="9" customWidth="1"/>
    <col min="15874" max="15874" width="3.5" style="9" bestFit="1" customWidth="1"/>
    <col min="15875" max="15875" width="17.625" style="9" customWidth="1"/>
    <col min="15876" max="15876" width="25.75" style="9" bestFit="1" customWidth="1"/>
    <col min="15877" max="15877" width="5.875" style="9" bestFit="1" customWidth="1"/>
    <col min="15878" max="15878" width="15.625" style="9" customWidth="1"/>
    <col min="15879" max="16128" width="9" style="9"/>
    <col min="16129" max="16129" width="5.625" style="9" customWidth="1"/>
    <col min="16130" max="16130" width="3.5" style="9" bestFit="1" customWidth="1"/>
    <col min="16131" max="16131" width="17.625" style="9" customWidth="1"/>
    <col min="16132" max="16132" width="25.75" style="9" bestFit="1" customWidth="1"/>
    <col min="16133" max="16133" width="5.875" style="9" bestFit="1" customWidth="1"/>
    <col min="16134" max="16134" width="15.625" style="9" customWidth="1"/>
    <col min="16135" max="16384" width="9" style="9"/>
  </cols>
  <sheetData>
    <row r="2" spans="1:6">
      <c r="D2" s="10"/>
      <c r="F2" s="10" t="s">
        <v>6398</v>
      </c>
    </row>
    <row r="3" spans="1:6">
      <c r="A3" s="1908" t="s">
        <v>6399</v>
      </c>
    </row>
    <row r="5" spans="1:6">
      <c r="B5" s="332" t="s">
        <v>6400</v>
      </c>
      <c r="C5" s="332" t="s">
        <v>6401</v>
      </c>
      <c r="D5" s="332" t="s">
        <v>6402</v>
      </c>
      <c r="E5" s="332" t="s">
        <v>6403</v>
      </c>
      <c r="F5" s="332" t="s">
        <v>6404</v>
      </c>
    </row>
    <row r="6" spans="1:6" ht="20.100000000000001" customHeight="1">
      <c r="B6" s="1909">
        <v>1</v>
      </c>
      <c r="C6" s="1910" t="s">
        <v>6405</v>
      </c>
      <c r="D6" s="1910" t="s">
        <v>6406</v>
      </c>
      <c r="E6" s="1909">
        <v>2</v>
      </c>
      <c r="F6" s="1911" t="s">
        <v>6407</v>
      </c>
    </row>
    <row r="7" spans="1:6" ht="20.100000000000001" customHeight="1">
      <c r="B7" s="1909">
        <v>2</v>
      </c>
      <c r="C7" s="1912" t="s">
        <v>5560</v>
      </c>
      <c r="D7" s="1910" t="s">
        <v>6408</v>
      </c>
      <c r="E7" s="1909">
        <v>2</v>
      </c>
      <c r="F7" s="1913"/>
    </row>
    <row r="8" spans="1:6" ht="20.100000000000001" customHeight="1">
      <c r="B8" s="1909">
        <v>3</v>
      </c>
      <c r="C8" s="1910" t="s">
        <v>6409</v>
      </c>
      <c r="D8" s="1910" t="s">
        <v>6410</v>
      </c>
      <c r="E8" s="1909">
        <v>2</v>
      </c>
      <c r="F8" s="1914"/>
    </row>
    <row r="9" spans="1:6" ht="20.100000000000001" customHeight="1">
      <c r="B9" s="210">
        <v>4</v>
      </c>
      <c r="C9" s="1376" t="s">
        <v>6411</v>
      </c>
      <c r="D9" s="1376" t="s">
        <v>6412</v>
      </c>
      <c r="E9" s="210">
        <v>2</v>
      </c>
      <c r="F9" s="210" t="s">
        <v>6413</v>
      </c>
    </row>
  </sheetData>
  <mergeCells count="1">
    <mergeCell ref="F6:F8"/>
  </mergeCells>
  <phoneticPr fontId="3"/>
  <pageMargins left="0.7" right="0.7" top="0.75" bottom="0.75" header="0.3" footer="0.3"/>
  <pageSetup paperSize="9" orientation="portrait"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DB27E-E6A7-4211-9FC4-3C5C5BD56EE0}">
  <dimension ref="B2:Q140"/>
  <sheetViews>
    <sheetView zoomScale="85" zoomScaleNormal="85" workbookViewId="0">
      <pane xSplit="10" ySplit="9" topLeftCell="K70" activePane="bottomRight" state="frozen"/>
      <selection pane="topRight" activeCell="K1" sqref="K1"/>
      <selection pane="bottomLeft" activeCell="A9" sqref="A9"/>
      <selection pane="bottomRight" activeCell="E90" sqref="E90"/>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5.75" style="10" customWidth="1"/>
    <col min="10" max="10" width="29.5" style="9" customWidth="1"/>
    <col min="11" max="11" width="22.375" style="9"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7028</v>
      </c>
      <c r="G2" s="4" t="s">
        <v>2</v>
      </c>
      <c r="H2" s="5"/>
      <c r="I2" s="6"/>
      <c r="J2" s="7">
        <f>SUM(H:H)</f>
        <v>403851</v>
      </c>
    </row>
    <row r="3" spans="2:17" ht="20.100000000000001" customHeight="1">
      <c r="B3" s="1" t="s">
        <v>3</v>
      </c>
      <c r="C3" s="1"/>
      <c r="D3" s="1"/>
      <c r="E3" s="13" t="s">
        <v>6207</v>
      </c>
    </row>
    <row r="4" spans="2:17" ht="20.100000000000001" customHeight="1">
      <c r="B4" s="1" t="s">
        <v>5</v>
      </c>
      <c r="C4" s="1"/>
      <c r="D4" s="1"/>
      <c r="E4" s="13">
        <v>204733</v>
      </c>
      <c r="J4" s="83"/>
    </row>
    <row r="5" spans="2:17" ht="20.100000000000001" customHeight="1">
      <c r="B5" s="1" t="s">
        <v>6</v>
      </c>
      <c r="C5" s="1"/>
      <c r="D5" s="1"/>
      <c r="E5" s="16">
        <v>45072</v>
      </c>
      <c r="J5" s="83"/>
    </row>
    <row r="6" spans="2:17" ht="20.100000000000001" customHeight="1">
      <c r="B6" s="1" t="s">
        <v>7</v>
      </c>
      <c r="C6" s="1"/>
      <c r="D6" s="1"/>
      <c r="E6" s="16" t="s">
        <v>5977</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v>3</v>
      </c>
      <c r="C10" s="17" t="s">
        <v>7029</v>
      </c>
      <c r="D10" s="17" t="s">
        <v>7030</v>
      </c>
      <c r="E10" s="26" t="s">
        <v>7031</v>
      </c>
      <c r="F10" s="26">
        <v>1</v>
      </c>
      <c r="G10" s="118">
        <v>93333</v>
      </c>
      <c r="H10" s="118">
        <v>93333</v>
      </c>
      <c r="I10" s="22"/>
      <c r="J10" s="26" t="s">
        <v>7032</v>
      </c>
      <c r="K10" s="18"/>
      <c r="L10" s="18"/>
      <c r="M10" s="30"/>
      <c r="N10" s="17"/>
      <c r="O10" s="18"/>
      <c r="P10" s="30"/>
      <c r="Q10" s="23"/>
    </row>
    <row r="11" spans="2:17" s="8" customFormat="1" ht="19.7" customHeight="1">
      <c r="B11" s="17">
        <v>3</v>
      </c>
      <c r="C11" s="17" t="s">
        <v>2260</v>
      </c>
      <c r="D11" s="17" t="s">
        <v>1720</v>
      </c>
      <c r="E11" s="26" t="s">
        <v>6339</v>
      </c>
      <c r="F11" s="26">
        <v>1</v>
      </c>
      <c r="G11" s="118">
        <v>24200</v>
      </c>
      <c r="H11" s="118">
        <f>F11*G11</f>
        <v>24200</v>
      </c>
      <c r="I11" s="18"/>
      <c r="J11" s="912" t="s">
        <v>7033</v>
      </c>
      <c r="K11" s="25"/>
      <c r="L11" s="17"/>
      <c r="M11" s="30">
        <v>45009</v>
      </c>
      <c r="N11" s="17"/>
      <c r="O11" s="29">
        <v>45072</v>
      </c>
      <c r="P11" s="29">
        <v>45072</v>
      </c>
      <c r="Q11" s="23"/>
    </row>
    <row r="12" spans="2:17" s="8" customFormat="1" ht="19.7" customHeight="1">
      <c r="B12" s="17">
        <v>3</v>
      </c>
      <c r="C12" s="17" t="s">
        <v>2260</v>
      </c>
      <c r="D12" s="17" t="s">
        <v>1720</v>
      </c>
      <c r="E12" s="26" t="s">
        <v>6347</v>
      </c>
      <c r="F12" s="26">
        <v>1</v>
      </c>
      <c r="G12" s="26">
        <v>1900</v>
      </c>
      <c r="H12" s="118">
        <f t="shared" ref="H12:H75" si="0">F12*G12</f>
        <v>1900</v>
      </c>
      <c r="I12" s="18"/>
      <c r="J12" s="26" t="s">
        <v>6357</v>
      </c>
      <c r="K12" s="25"/>
      <c r="L12" s="17"/>
      <c r="M12" s="30">
        <v>45009</v>
      </c>
      <c r="N12" s="17"/>
      <c r="O12" s="29">
        <v>45072</v>
      </c>
      <c r="P12" s="29">
        <v>45072</v>
      </c>
      <c r="Q12" s="23"/>
    </row>
    <row r="13" spans="2:17" s="8" customFormat="1" ht="19.7" customHeight="1">
      <c r="B13" s="17">
        <v>3</v>
      </c>
      <c r="C13" s="17" t="s">
        <v>2260</v>
      </c>
      <c r="D13" s="17" t="s">
        <v>1720</v>
      </c>
      <c r="E13" s="26" t="s">
        <v>7034</v>
      </c>
      <c r="F13" s="26">
        <v>1</v>
      </c>
      <c r="G13" s="118">
        <v>11300</v>
      </c>
      <c r="H13" s="118">
        <f>F13*G13</f>
        <v>11300</v>
      </c>
      <c r="I13" s="18"/>
      <c r="J13" s="912" t="s">
        <v>7035</v>
      </c>
      <c r="K13" s="18"/>
      <c r="L13" s="18"/>
      <c r="M13" s="30">
        <v>45072</v>
      </c>
      <c r="N13" s="17"/>
      <c r="O13" s="18" t="s">
        <v>7036</v>
      </c>
      <c r="P13" s="30">
        <v>45076</v>
      </c>
      <c r="Q13" s="23" t="s">
        <v>7037</v>
      </c>
    </row>
    <row r="14" spans="2:17" s="8" customFormat="1" ht="19.7" customHeight="1">
      <c r="B14" s="17">
        <v>3</v>
      </c>
      <c r="C14" s="26" t="s">
        <v>2803</v>
      </c>
      <c r="D14" s="26" t="s">
        <v>2803</v>
      </c>
      <c r="E14" s="26" t="s">
        <v>7038</v>
      </c>
      <c r="F14" s="26">
        <v>1</v>
      </c>
      <c r="G14" s="26">
        <v>1580</v>
      </c>
      <c r="H14" s="118">
        <f t="shared" si="0"/>
        <v>1580</v>
      </c>
      <c r="I14" s="18"/>
      <c r="J14" s="26" t="s">
        <v>6235</v>
      </c>
      <c r="K14" s="25"/>
      <c r="L14" s="17"/>
      <c r="M14" s="30"/>
      <c r="N14" s="17"/>
      <c r="O14" s="110"/>
      <c r="P14" s="29"/>
      <c r="Q14" s="23"/>
    </row>
    <row r="15" spans="2:17" s="8" customFormat="1" ht="19.7" customHeight="1">
      <c r="B15" s="17">
        <v>3</v>
      </c>
      <c r="C15" s="26" t="s">
        <v>2803</v>
      </c>
      <c r="D15" s="26" t="s">
        <v>2803</v>
      </c>
      <c r="E15" s="26" t="s">
        <v>7039</v>
      </c>
      <c r="F15" s="26">
        <v>1</v>
      </c>
      <c r="G15" s="26">
        <v>1570</v>
      </c>
      <c r="H15" s="118">
        <f t="shared" si="0"/>
        <v>1570</v>
      </c>
      <c r="I15" s="18"/>
      <c r="J15" s="26" t="s">
        <v>6235</v>
      </c>
      <c r="K15" s="25"/>
      <c r="L15" s="17"/>
      <c r="M15" s="30"/>
      <c r="N15" s="17"/>
      <c r="O15" s="110"/>
      <c r="P15" s="29"/>
      <c r="Q15" s="23"/>
    </row>
    <row r="16" spans="2:17" s="8" customFormat="1" ht="19.7" customHeight="1">
      <c r="B16" s="17">
        <v>3</v>
      </c>
      <c r="C16" s="26" t="s">
        <v>2803</v>
      </c>
      <c r="D16" s="26" t="s">
        <v>2803</v>
      </c>
      <c r="E16" s="26" t="s">
        <v>7040</v>
      </c>
      <c r="F16" s="26">
        <v>10</v>
      </c>
      <c r="G16" s="26">
        <v>83</v>
      </c>
      <c r="H16" s="118">
        <f t="shared" si="0"/>
        <v>830</v>
      </c>
      <c r="I16" s="18"/>
      <c r="J16" s="26" t="s">
        <v>7041</v>
      </c>
      <c r="K16" s="25"/>
      <c r="L16" s="17"/>
      <c r="M16" s="30"/>
      <c r="N16" s="17"/>
      <c r="O16" s="110"/>
      <c r="P16" s="29"/>
      <c r="Q16" s="23"/>
    </row>
    <row r="17" spans="2:17" s="8" customFormat="1" ht="19.7" customHeight="1">
      <c r="B17" s="17">
        <v>3</v>
      </c>
      <c r="C17" s="26" t="s">
        <v>2803</v>
      </c>
      <c r="D17" s="26" t="s">
        <v>2803</v>
      </c>
      <c r="E17" s="26" t="s">
        <v>7042</v>
      </c>
      <c r="F17" s="26">
        <v>1</v>
      </c>
      <c r="G17" s="26">
        <v>832</v>
      </c>
      <c r="H17" s="118">
        <f t="shared" si="0"/>
        <v>832</v>
      </c>
      <c r="I17" s="18"/>
      <c r="J17" s="26" t="s">
        <v>7043</v>
      </c>
      <c r="K17" s="18"/>
      <c r="L17" s="17"/>
      <c r="M17" s="30"/>
      <c r="N17" s="17"/>
      <c r="O17" s="110"/>
      <c r="P17" s="29"/>
      <c r="Q17" s="23"/>
    </row>
    <row r="18" spans="2:17" s="8" customFormat="1" ht="19.7" customHeight="1">
      <c r="B18" s="17">
        <v>3</v>
      </c>
      <c r="C18" s="26" t="s">
        <v>7044</v>
      </c>
      <c r="D18" s="26" t="s">
        <v>2803</v>
      </c>
      <c r="E18" s="26" t="s">
        <v>7045</v>
      </c>
      <c r="F18" s="26">
        <v>5</v>
      </c>
      <c r="G18" s="26">
        <v>58</v>
      </c>
      <c r="H18" s="118">
        <f t="shared" si="0"/>
        <v>290</v>
      </c>
      <c r="I18" s="18"/>
      <c r="J18" s="26" t="s">
        <v>5829</v>
      </c>
      <c r="K18" s="18"/>
      <c r="L18" s="17"/>
      <c r="M18" s="30"/>
      <c r="N18" s="17"/>
      <c r="O18" s="110"/>
      <c r="P18" s="29"/>
      <c r="Q18" s="23"/>
    </row>
    <row r="19" spans="2:17" s="8" customFormat="1" ht="19.7" customHeight="1">
      <c r="B19" s="17">
        <v>3</v>
      </c>
      <c r="C19" s="26" t="s">
        <v>7044</v>
      </c>
      <c r="D19" s="26" t="s">
        <v>2803</v>
      </c>
      <c r="E19" s="26" t="s">
        <v>7046</v>
      </c>
      <c r="F19" s="26">
        <v>1</v>
      </c>
      <c r="G19" s="26">
        <v>988</v>
      </c>
      <c r="H19" s="118">
        <f t="shared" si="0"/>
        <v>988</v>
      </c>
      <c r="I19" s="18"/>
      <c r="J19" s="26" t="s">
        <v>6199</v>
      </c>
      <c r="K19" s="18"/>
      <c r="L19" s="17"/>
      <c r="M19" s="30"/>
      <c r="N19" s="17"/>
      <c r="O19" s="110"/>
      <c r="P19" s="29"/>
      <c r="Q19" s="23"/>
    </row>
    <row r="20" spans="2:17" s="8" customFormat="1" ht="19.7" customHeight="1">
      <c r="B20" s="17">
        <v>3</v>
      </c>
      <c r="C20" s="26" t="s">
        <v>2803</v>
      </c>
      <c r="D20" s="26" t="s">
        <v>2803</v>
      </c>
      <c r="E20" s="26" t="s">
        <v>7047</v>
      </c>
      <c r="F20" s="26">
        <v>1</v>
      </c>
      <c r="G20" s="26">
        <v>2700</v>
      </c>
      <c r="H20" s="118">
        <f t="shared" si="0"/>
        <v>2700</v>
      </c>
      <c r="I20" s="18"/>
      <c r="J20" s="26" t="s">
        <v>6235</v>
      </c>
      <c r="K20" s="18"/>
      <c r="L20" s="17"/>
      <c r="M20" s="30"/>
      <c r="N20" s="17"/>
      <c r="O20" s="110"/>
      <c r="P20" s="29"/>
      <c r="Q20" s="23"/>
    </row>
    <row r="21" spans="2:17" s="8" customFormat="1" ht="19.7" customHeight="1">
      <c r="B21" s="17">
        <v>3</v>
      </c>
      <c r="C21" s="26" t="s">
        <v>2803</v>
      </c>
      <c r="D21" s="26" t="s">
        <v>2803</v>
      </c>
      <c r="E21" s="26" t="s">
        <v>7048</v>
      </c>
      <c r="F21" s="26">
        <v>1</v>
      </c>
      <c r="G21" s="26">
        <v>2810</v>
      </c>
      <c r="H21" s="118">
        <f t="shared" si="0"/>
        <v>2810</v>
      </c>
      <c r="I21" s="18"/>
      <c r="J21" s="26" t="s">
        <v>6235</v>
      </c>
      <c r="K21" s="18"/>
      <c r="L21" s="17"/>
      <c r="M21" s="30"/>
      <c r="N21" s="17"/>
      <c r="O21" s="110"/>
      <c r="P21" s="29"/>
      <c r="Q21" s="23"/>
    </row>
    <row r="22" spans="2:17" s="8" customFormat="1" ht="19.7" customHeight="1">
      <c r="B22" s="17">
        <v>3</v>
      </c>
      <c r="C22" s="26" t="s">
        <v>2803</v>
      </c>
      <c r="D22" s="26" t="s">
        <v>2803</v>
      </c>
      <c r="E22" s="26" t="s">
        <v>7049</v>
      </c>
      <c r="F22" s="26">
        <v>1</v>
      </c>
      <c r="G22" s="26">
        <v>2680</v>
      </c>
      <c r="H22" s="118">
        <f t="shared" si="0"/>
        <v>2680</v>
      </c>
      <c r="I22" s="18"/>
      <c r="J22" s="26" t="s">
        <v>6235</v>
      </c>
      <c r="K22" s="18"/>
      <c r="L22" s="17"/>
      <c r="M22" s="30"/>
      <c r="N22" s="17"/>
      <c r="O22" s="110"/>
      <c r="P22" s="29"/>
      <c r="Q22" s="23"/>
    </row>
    <row r="23" spans="2:17" s="8" customFormat="1" ht="19.7" customHeight="1">
      <c r="B23" s="17">
        <v>3</v>
      </c>
      <c r="C23" s="26" t="s">
        <v>2803</v>
      </c>
      <c r="D23" s="26" t="s">
        <v>2803</v>
      </c>
      <c r="E23" s="26" t="s">
        <v>7050</v>
      </c>
      <c r="F23" s="26">
        <v>1</v>
      </c>
      <c r="G23" s="26">
        <v>1860</v>
      </c>
      <c r="H23" s="118">
        <f t="shared" si="0"/>
        <v>1860</v>
      </c>
      <c r="I23" s="18"/>
      <c r="J23" s="26" t="s">
        <v>6235</v>
      </c>
      <c r="K23" s="18"/>
      <c r="L23" s="17"/>
      <c r="M23" s="30"/>
      <c r="N23" s="17"/>
      <c r="O23" s="110"/>
      <c r="P23" s="29"/>
      <c r="Q23" s="23"/>
    </row>
    <row r="24" spans="2:17" s="8" customFormat="1" ht="19.7" customHeight="1">
      <c r="B24" s="17">
        <v>3</v>
      </c>
      <c r="C24" s="26" t="s">
        <v>7051</v>
      </c>
      <c r="D24" s="26" t="s">
        <v>2803</v>
      </c>
      <c r="E24" s="26" t="s">
        <v>7052</v>
      </c>
      <c r="F24" s="26">
        <v>10</v>
      </c>
      <c r="G24" s="26">
        <v>52</v>
      </c>
      <c r="H24" s="118">
        <f t="shared" si="0"/>
        <v>520</v>
      </c>
      <c r="I24" s="18"/>
      <c r="J24" s="26" t="s">
        <v>7053</v>
      </c>
      <c r="K24" s="18"/>
      <c r="L24" s="17"/>
      <c r="M24" s="30"/>
      <c r="N24" s="17"/>
      <c r="O24" s="110"/>
      <c r="P24" s="29"/>
      <c r="Q24" s="23"/>
    </row>
    <row r="25" spans="2:17" s="8" customFormat="1" ht="19.7" customHeight="1">
      <c r="B25" s="17">
        <v>3</v>
      </c>
      <c r="C25" s="26" t="s">
        <v>6224</v>
      </c>
      <c r="D25" s="26" t="s">
        <v>2803</v>
      </c>
      <c r="E25" s="26" t="s">
        <v>7054</v>
      </c>
      <c r="F25" s="26">
        <v>2</v>
      </c>
      <c r="G25" s="26">
        <v>453</v>
      </c>
      <c r="H25" s="118">
        <f t="shared" si="0"/>
        <v>906</v>
      </c>
      <c r="I25" s="18"/>
      <c r="J25" s="26" t="s">
        <v>6288</v>
      </c>
      <c r="K25" s="18"/>
      <c r="L25" s="17"/>
      <c r="M25" s="30"/>
      <c r="N25" s="17"/>
      <c r="O25" s="110"/>
      <c r="P25" s="29"/>
      <c r="Q25" s="23"/>
    </row>
    <row r="26" spans="2:17" s="8" customFormat="1" ht="19.7" customHeight="1">
      <c r="B26" s="17">
        <v>3</v>
      </c>
      <c r="C26" s="26" t="s">
        <v>6224</v>
      </c>
      <c r="D26" s="26" t="s">
        <v>2803</v>
      </c>
      <c r="E26" s="26" t="s">
        <v>7055</v>
      </c>
      <c r="F26" s="26">
        <v>2</v>
      </c>
      <c r="G26" s="26">
        <v>453</v>
      </c>
      <c r="H26" s="118">
        <f t="shared" si="0"/>
        <v>906</v>
      </c>
      <c r="I26" s="18"/>
      <c r="J26" s="26" t="s">
        <v>6288</v>
      </c>
      <c r="K26" s="18"/>
      <c r="L26" s="17"/>
      <c r="M26" s="30"/>
      <c r="N26" s="17"/>
      <c r="O26" s="110"/>
      <c r="P26" s="29"/>
      <c r="Q26" s="23"/>
    </row>
    <row r="27" spans="2:17" s="8" customFormat="1" ht="19.7" customHeight="1">
      <c r="B27" s="17">
        <v>3</v>
      </c>
      <c r="C27" s="26" t="s">
        <v>2803</v>
      </c>
      <c r="D27" s="26" t="s">
        <v>2803</v>
      </c>
      <c r="E27" s="26" t="s">
        <v>7056</v>
      </c>
      <c r="F27" s="26">
        <v>1</v>
      </c>
      <c r="G27" s="26">
        <v>8280</v>
      </c>
      <c r="H27" s="118">
        <f t="shared" si="0"/>
        <v>8280</v>
      </c>
      <c r="I27" s="18"/>
      <c r="J27" s="26" t="s">
        <v>7057</v>
      </c>
      <c r="K27" s="18"/>
      <c r="L27" s="17"/>
      <c r="M27" s="30"/>
      <c r="N27" s="17"/>
      <c r="O27" s="110"/>
      <c r="P27" s="29"/>
      <c r="Q27" s="23"/>
    </row>
    <row r="28" spans="2:17" s="8" customFormat="1" ht="19.7" customHeight="1">
      <c r="B28" s="17">
        <v>3</v>
      </c>
      <c r="C28" s="26" t="s">
        <v>2803</v>
      </c>
      <c r="D28" s="26" t="s">
        <v>2803</v>
      </c>
      <c r="E28" s="26" t="s">
        <v>7058</v>
      </c>
      <c r="F28" s="26">
        <v>1</v>
      </c>
      <c r="G28" s="26">
        <v>930</v>
      </c>
      <c r="H28" s="118">
        <f t="shared" si="0"/>
        <v>930</v>
      </c>
      <c r="I28" s="18"/>
      <c r="J28" s="26" t="s">
        <v>7059</v>
      </c>
      <c r="K28" s="18"/>
      <c r="L28" s="17"/>
      <c r="M28" s="30"/>
      <c r="N28" s="17"/>
      <c r="O28" s="110"/>
      <c r="P28" s="29"/>
      <c r="Q28" s="23"/>
    </row>
    <row r="29" spans="2:17" s="8" customFormat="1" ht="19.7" customHeight="1">
      <c r="B29" s="17">
        <v>3</v>
      </c>
      <c r="C29" s="26" t="s">
        <v>2803</v>
      </c>
      <c r="D29" s="26" t="s">
        <v>2803</v>
      </c>
      <c r="E29" s="26" t="s">
        <v>7060</v>
      </c>
      <c r="F29" s="26">
        <v>1</v>
      </c>
      <c r="G29" s="26">
        <v>1223</v>
      </c>
      <c r="H29" s="118">
        <f t="shared" si="0"/>
        <v>1223</v>
      </c>
      <c r="I29" s="18"/>
      <c r="J29" s="26" t="s">
        <v>7061</v>
      </c>
      <c r="K29" s="18"/>
      <c r="L29" s="17"/>
      <c r="M29" s="30"/>
      <c r="N29" s="17"/>
      <c r="O29" s="110"/>
      <c r="P29" s="29"/>
      <c r="Q29" s="23"/>
    </row>
    <row r="30" spans="2:17" s="8" customFormat="1" ht="19.7" customHeight="1">
      <c r="B30" s="17">
        <v>3</v>
      </c>
      <c r="C30" s="26" t="s">
        <v>7062</v>
      </c>
      <c r="D30" s="26" t="s">
        <v>2803</v>
      </c>
      <c r="E30" s="26" t="s">
        <v>7063</v>
      </c>
      <c r="F30" s="26">
        <v>1</v>
      </c>
      <c r="G30" s="26">
        <v>1979</v>
      </c>
      <c r="H30" s="118">
        <f t="shared" si="0"/>
        <v>1979</v>
      </c>
      <c r="I30" s="18"/>
      <c r="J30" s="26" t="s">
        <v>7064</v>
      </c>
      <c r="K30" s="18"/>
      <c r="L30" s="18"/>
      <c r="M30" s="30"/>
      <c r="N30" s="17"/>
      <c r="O30" s="18"/>
      <c r="P30" s="30"/>
      <c r="Q30" s="23"/>
    </row>
    <row r="31" spans="2:17" s="8" customFormat="1" ht="19.7" customHeight="1">
      <c r="B31" s="17">
        <v>3</v>
      </c>
      <c r="C31" s="26" t="s">
        <v>7065</v>
      </c>
      <c r="D31" s="26" t="s">
        <v>2803</v>
      </c>
      <c r="E31" s="26" t="s">
        <v>7066</v>
      </c>
      <c r="F31" s="26">
        <v>1</v>
      </c>
      <c r="G31" s="26">
        <v>4813</v>
      </c>
      <c r="H31" s="118">
        <f t="shared" si="0"/>
        <v>4813</v>
      </c>
      <c r="I31" s="18"/>
      <c r="J31" s="26" t="s">
        <v>7067</v>
      </c>
      <c r="K31" s="25"/>
      <c r="L31" s="17"/>
      <c r="M31" s="30"/>
      <c r="N31" s="17"/>
      <c r="O31" s="29"/>
      <c r="P31" s="29"/>
      <c r="Q31" s="23"/>
    </row>
    <row r="32" spans="2:17" s="8" customFormat="1" ht="19.7" customHeight="1">
      <c r="B32" s="17">
        <v>3</v>
      </c>
      <c r="C32" s="26" t="s">
        <v>2803</v>
      </c>
      <c r="D32" s="26" t="s">
        <v>2803</v>
      </c>
      <c r="E32" s="26" t="s">
        <v>7068</v>
      </c>
      <c r="F32" s="26">
        <v>1</v>
      </c>
      <c r="G32" s="26">
        <v>1672</v>
      </c>
      <c r="H32" s="118">
        <f t="shared" si="0"/>
        <v>1672</v>
      </c>
      <c r="I32" s="18"/>
      <c r="J32" s="26" t="s">
        <v>7069</v>
      </c>
      <c r="K32" s="18"/>
      <c r="L32" s="17"/>
      <c r="M32" s="30"/>
      <c r="N32" s="17"/>
      <c r="O32" s="29"/>
      <c r="P32" s="29"/>
      <c r="Q32" s="23"/>
    </row>
    <row r="33" spans="2:17" s="8" customFormat="1" ht="19.7" customHeight="1">
      <c r="B33" s="17">
        <v>3</v>
      </c>
      <c r="C33" s="26" t="s">
        <v>2803</v>
      </c>
      <c r="D33" s="26" t="s">
        <v>2803</v>
      </c>
      <c r="E33" s="26" t="s">
        <v>7070</v>
      </c>
      <c r="F33" s="26">
        <v>1</v>
      </c>
      <c r="G33" s="26">
        <v>1672</v>
      </c>
      <c r="H33" s="118">
        <f t="shared" si="0"/>
        <v>1672</v>
      </c>
      <c r="I33" s="18"/>
      <c r="J33" s="26" t="s">
        <v>7069</v>
      </c>
      <c r="K33" s="18"/>
      <c r="L33" s="18"/>
      <c r="M33" s="30"/>
      <c r="N33" s="17"/>
      <c r="O33" s="18"/>
      <c r="P33" s="30"/>
      <c r="Q33" s="23"/>
    </row>
    <row r="34" spans="2:17" s="8" customFormat="1" ht="19.7" customHeight="1">
      <c r="B34" s="17">
        <v>3</v>
      </c>
      <c r="C34" s="26" t="s">
        <v>2803</v>
      </c>
      <c r="D34" s="26" t="s">
        <v>2803</v>
      </c>
      <c r="E34" s="26" t="s">
        <v>7071</v>
      </c>
      <c r="F34" s="26">
        <v>1</v>
      </c>
      <c r="G34" s="26">
        <v>2423</v>
      </c>
      <c r="H34" s="118">
        <f t="shared" si="0"/>
        <v>2423</v>
      </c>
      <c r="I34" s="18"/>
      <c r="J34" s="26" t="s">
        <v>7069</v>
      </c>
      <c r="K34" s="18"/>
      <c r="L34" s="18"/>
      <c r="M34" s="30"/>
      <c r="N34" s="17"/>
      <c r="O34" s="18"/>
      <c r="P34" s="30"/>
      <c r="Q34" s="23"/>
    </row>
    <row r="35" spans="2:17" s="8" customFormat="1" ht="19.7" customHeight="1">
      <c r="B35" s="17">
        <v>3</v>
      </c>
      <c r="C35" s="26" t="s">
        <v>2803</v>
      </c>
      <c r="D35" s="26" t="s">
        <v>2803</v>
      </c>
      <c r="E35" s="26" t="s">
        <v>7072</v>
      </c>
      <c r="F35" s="26">
        <v>1</v>
      </c>
      <c r="G35" s="26">
        <v>2423</v>
      </c>
      <c r="H35" s="118">
        <f t="shared" si="0"/>
        <v>2423</v>
      </c>
      <c r="I35" s="18"/>
      <c r="J35" s="26" t="s">
        <v>7069</v>
      </c>
      <c r="K35" s="18"/>
      <c r="L35" s="18"/>
      <c r="M35" s="30"/>
      <c r="N35" s="17"/>
      <c r="O35" s="18"/>
      <c r="P35" s="30"/>
      <c r="Q35" s="23"/>
    </row>
    <row r="36" spans="2:17" s="8" customFormat="1" ht="19.7" customHeight="1">
      <c r="B36" s="17">
        <v>3</v>
      </c>
      <c r="C36" s="26" t="s">
        <v>2803</v>
      </c>
      <c r="D36" s="26" t="s">
        <v>2803</v>
      </c>
      <c r="E36" s="26" t="s">
        <v>7073</v>
      </c>
      <c r="F36" s="26">
        <v>1</v>
      </c>
      <c r="G36" s="26">
        <v>2423</v>
      </c>
      <c r="H36" s="118">
        <f t="shared" si="0"/>
        <v>2423</v>
      </c>
      <c r="I36" s="18"/>
      <c r="J36" s="26" t="s">
        <v>7069</v>
      </c>
      <c r="K36" s="18"/>
      <c r="L36" s="18"/>
      <c r="M36" s="30"/>
      <c r="N36" s="17"/>
      <c r="O36" s="18"/>
      <c r="P36" s="30"/>
      <c r="Q36" s="23"/>
    </row>
    <row r="37" spans="2:17" s="8" customFormat="1" ht="19.7" customHeight="1">
      <c r="B37" s="17">
        <v>3</v>
      </c>
      <c r="C37" s="26" t="s">
        <v>2803</v>
      </c>
      <c r="D37" s="26" t="s">
        <v>2803</v>
      </c>
      <c r="E37" s="26" t="s">
        <v>7074</v>
      </c>
      <c r="F37" s="26">
        <v>1</v>
      </c>
      <c r="G37" s="26">
        <v>309</v>
      </c>
      <c r="H37" s="118">
        <f t="shared" si="0"/>
        <v>309</v>
      </c>
      <c r="I37" s="18"/>
      <c r="J37" s="26" t="s">
        <v>7075</v>
      </c>
      <c r="K37" s="18"/>
      <c r="L37" s="18"/>
      <c r="M37" s="30"/>
      <c r="N37" s="17"/>
      <c r="O37" s="18"/>
      <c r="P37" s="30"/>
      <c r="Q37" s="23"/>
    </row>
    <row r="38" spans="2:17" s="8" customFormat="1" ht="19.7" customHeight="1">
      <c r="B38" s="17">
        <v>3</v>
      </c>
      <c r="C38" s="26" t="s">
        <v>2803</v>
      </c>
      <c r="D38" s="26" t="s">
        <v>2803</v>
      </c>
      <c r="E38" s="26" t="s">
        <v>7076</v>
      </c>
      <c r="F38" s="26">
        <v>3</v>
      </c>
      <c r="G38" s="26">
        <v>180</v>
      </c>
      <c r="H38" s="118">
        <f t="shared" si="0"/>
        <v>540</v>
      </c>
      <c r="I38" s="18"/>
      <c r="J38" s="26" t="s">
        <v>7077</v>
      </c>
      <c r="K38" s="18"/>
      <c r="L38" s="17"/>
      <c r="M38" s="30"/>
      <c r="N38" s="17"/>
      <c r="O38" s="29"/>
      <c r="P38" s="29"/>
      <c r="Q38" s="23"/>
    </row>
    <row r="39" spans="2:17" s="8" customFormat="1" ht="19.7" customHeight="1">
      <c r="B39" s="17">
        <v>3</v>
      </c>
      <c r="C39" s="26" t="s">
        <v>2803</v>
      </c>
      <c r="D39" s="26" t="s">
        <v>2803</v>
      </c>
      <c r="E39" s="26" t="s">
        <v>7078</v>
      </c>
      <c r="F39" s="26">
        <v>1</v>
      </c>
      <c r="G39" s="26">
        <v>11454</v>
      </c>
      <c r="H39" s="118">
        <f t="shared" si="0"/>
        <v>11454</v>
      </c>
      <c r="I39" s="18"/>
      <c r="J39" s="26" t="s">
        <v>7079</v>
      </c>
      <c r="K39" s="18"/>
      <c r="L39" s="18"/>
      <c r="M39" s="30"/>
      <c r="N39" s="17"/>
      <c r="O39" s="18"/>
      <c r="P39" s="30"/>
      <c r="Q39" s="23"/>
    </row>
    <row r="40" spans="2:17" s="8" customFormat="1" ht="19.7" customHeight="1">
      <c r="B40" s="17">
        <v>3</v>
      </c>
      <c r="C40" s="26" t="s">
        <v>2803</v>
      </c>
      <c r="D40" s="26" t="s">
        <v>2803</v>
      </c>
      <c r="E40" s="26" t="s">
        <v>7080</v>
      </c>
      <c r="F40" s="26">
        <v>1</v>
      </c>
      <c r="G40" s="26">
        <v>309</v>
      </c>
      <c r="H40" s="118">
        <f t="shared" si="0"/>
        <v>309</v>
      </c>
      <c r="I40" s="18"/>
      <c r="J40" s="26" t="s">
        <v>7075</v>
      </c>
      <c r="K40" s="18"/>
      <c r="L40" s="18"/>
      <c r="M40" s="30"/>
      <c r="N40" s="17"/>
      <c r="O40" s="18"/>
      <c r="P40" s="30"/>
      <c r="Q40" s="23"/>
    </row>
    <row r="41" spans="2:17" s="8" customFormat="1" ht="19.7" customHeight="1">
      <c r="B41" s="17">
        <v>3</v>
      </c>
      <c r="C41" s="26" t="s">
        <v>6258</v>
      </c>
      <c r="D41" s="26" t="s">
        <v>2803</v>
      </c>
      <c r="E41" s="26" t="s">
        <v>7081</v>
      </c>
      <c r="F41" s="26">
        <v>1</v>
      </c>
      <c r="G41" s="26">
        <v>789</v>
      </c>
      <c r="H41" s="118">
        <f t="shared" si="0"/>
        <v>789</v>
      </c>
      <c r="I41" s="18"/>
      <c r="J41" s="26" t="s">
        <v>7082</v>
      </c>
      <c r="K41" s="25"/>
      <c r="L41" s="17"/>
      <c r="M41" s="30"/>
      <c r="N41" s="17"/>
      <c r="O41" s="29"/>
      <c r="P41" s="29"/>
      <c r="Q41" s="23"/>
    </row>
    <row r="42" spans="2:17" s="8" customFormat="1" ht="19.7" customHeight="1">
      <c r="B42" s="17">
        <v>3</v>
      </c>
      <c r="C42" s="26" t="s">
        <v>2803</v>
      </c>
      <c r="D42" s="26" t="s">
        <v>2803</v>
      </c>
      <c r="E42" s="26" t="s">
        <v>7083</v>
      </c>
      <c r="F42" s="26">
        <v>3</v>
      </c>
      <c r="G42" s="26">
        <v>140</v>
      </c>
      <c r="H42" s="118">
        <f t="shared" si="0"/>
        <v>420</v>
      </c>
      <c r="I42" s="18"/>
      <c r="J42" s="26" t="s">
        <v>7077</v>
      </c>
      <c r="K42" s="25"/>
      <c r="L42" s="17"/>
      <c r="M42" s="30"/>
      <c r="N42" s="17"/>
      <c r="O42" s="29"/>
      <c r="P42" s="29"/>
      <c r="Q42" s="23"/>
    </row>
    <row r="43" spans="2:17" s="8" customFormat="1" ht="19.7" customHeight="1">
      <c r="B43" s="17">
        <v>3</v>
      </c>
      <c r="C43" s="26" t="s">
        <v>6258</v>
      </c>
      <c r="D43" s="26" t="s">
        <v>2803</v>
      </c>
      <c r="E43" s="26" t="s">
        <v>7084</v>
      </c>
      <c r="F43" s="26">
        <v>1</v>
      </c>
      <c r="G43" s="26">
        <v>1302</v>
      </c>
      <c r="H43" s="118">
        <f t="shared" si="0"/>
        <v>1302</v>
      </c>
      <c r="I43" s="18"/>
      <c r="J43" s="26" t="s">
        <v>7085</v>
      </c>
      <c r="K43" s="18"/>
      <c r="L43" s="17"/>
      <c r="M43" s="30"/>
      <c r="N43" s="17"/>
      <c r="O43" s="29"/>
      <c r="P43" s="29"/>
      <c r="Q43" s="23"/>
    </row>
    <row r="44" spans="2:17" s="8" customFormat="1" ht="19.7" customHeight="1">
      <c r="B44" s="17">
        <v>3</v>
      </c>
      <c r="C44" s="26" t="s">
        <v>2803</v>
      </c>
      <c r="D44" s="26" t="s">
        <v>2803</v>
      </c>
      <c r="E44" s="26" t="s">
        <v>7086</v>
      </c>
      <c r="F44" s="26">
        <v>2</v>
      </c>
      <c r="G44" s="26">
        <v>1363</v>
      </c>
      <c r="H44" s="118">
        <f t="shared" si="0"/>
        <v>2726</v>
      </c>
      <c r="I44" s="18"/>
      <c r="J44" s="26" t="s">
        <v>3740</v>
      </c>
      <c r="K44" s="18"/>
      <c r="L44" s="18"/>
      <c r="M44" s="30"/>
      <c r="N44" s="17"/>
      <c r="O44" s="18"/>
      <c r="P44" s="30"/>
      <c r="Q44" s="23"/>
    </row>
    <row r="45" spans="2:17" s="8" customFormat="1" ht="19.7" customHeight="1">
      <c r="B45" s="17">
        <v>3</v>
      </c>
      <c r="C45" s="26" t="s">
        <v>7087</v>
      </c>
      <c r="D45" s="26" t="s">
        <v>2803</v>
      </c>
      <c r="E45" s="26" t="s">
        <v>7088</v>
      </c>
      <c r="F45" s="26">
        <v>1</v>
      </c>
      <c r="G45" s="26">
        <v>1682</v>
      </c>
      <c r="H45" s="118">
        <f t="shared" si="0"/>
        <v>1682</v>
      </c>
      <c r="I45" s="18"/>
      <c r="J45" s="26" t="s">
        <v>7089</v>
      </c>
      <c r="K45" s="18"/>
      <c r="L45" s="18"/>
      <c r="M45" s="30"/>
      <c r="N45" s="17"/>
      <c r="O45" s="18"/>
      <c r="P45" s="30"/>
      <c r="Q45" s="23"/>
    </row>
    <row r="46" spans="2:17" s="8" customFormat="1" ht="19.7" customHeight="1">
      <c r="B46" s="17">
        <v>3</v>
      </c>
      <c r="C46" s="26" t="s">
        <v>7087</v>
      </c>
      <c r="D46" s="26" t="s">
        <v>2803</v>
      </c>
      <c r="E46" s="26" t="s">
        <v>7090</v>
      </c>
      <c r="F46" s="26">
        <v>1</v>
      </c>
      <c r="G46" s="26">
        <v>1652</v>
      </c>
      <c r="H46" s="118">
        <f t="shared" si="0"/>
        <v>1652</v>
      </c>
      <c r="I46" s="18"/>
      <c r="J46" s="26" t="s">
        <v>7089</v>
      </c>
      <c r="K46" s="18"/>
      <c r="L46" s="17"/>
      <c r="M46" s="30"/>
      <c r="N46" s="17"/>
      <c r="O46" s="29"/>
      <c r="P46" s="29"/>
      <c r="Q46" s="23"/>
    </row>
    <row r="47" spans="2:17" s="8" customFormat="1" ht="19.7" customHeight="1">
      <c r="B47" s="17">
        <v>3</v>
      </c>
      <c r="C47" s="26" t="s">
        <v>7087</v>
      </c>
      <c r="D47" s="26" t="s">
        <v>2803</v>
      </c>
      <c r="E47" s="26" t="s">
        <v>7091</v>
      </c>
      <c r="F47" s="26">
        <v>1</v>
      </c>
      <c r="G47" s="26">
        <v>578</v>
      </c>
      <c r="H47" s="118">
        <f t="shared" si="0"/>
        <v>578</v>
      </c>
      <c r="I47" s="18"/>
      <c r="J47" s="26" t="s">
        <v>7092</v>
      </c>
      <c r="K47" s="18"/>
      <c r="L47" s="17"/>
      <c r="M47" s="30"/>
      <c r="N47" s="17"/>
      <c r="O47" s="29"/>
      <c r="P47" s="29"/>
      <c r="Q47" s="23"/>
    </row>
    <row r="48" spans="2:17" s="8" customFormat="1" ht="19.7" customHeight="1">
      <c r="B48" s="17">
        <v>3</v>
      </c>
      <c r="C48" s="26" t="s">
        <v>7087</v>
      </c>
      <c r="D48" s="26" t="s">
        <v>2803</v>
      </c>
      <c r="E48" s="26" t="s">
        <v>7093</v>
      </c>
      <c r="F48" s="26">
        <v>1</v>
      </c>
      <c r="G48" s="26">
        <v>608</v>
      </c>
      <c r="H48" s="118">
        <f t="shared" si="0"/>
        <v>608</v>
      </c>
      <c r="I48" s="18"/>
      <c r="J48" s="26" t="s">
        <v>7092</v>
      </c>
      <c r="K48" s="25"/>
      <c r="L48" s="17"/>
      <c r="M48" s="30"/>
      <c r="N48" s="17"/>
      <c r="O48" s="29"/>
      <c r="P48" s="29"/>
      <c r="Q48" s="23"/>
    </row>
    <row r="49" spans="2:17" s="8" customFormat="1" ht="19.7" customHeight="1">
      <c r="B49" s="17">
        <v>3</v>
      </c>
      <c r="C49" s="26" t="s">
        <v>2803</v>
      </c>
      <c r="D49" s="26" t="s">
        <v>2803</v>
      </c>
      <c r="E49" s="26" t="s">
        <v>7094</v>
      </c>
      <c r="F49" s="26">
        <v>1</v>
      </c>
      <c r="G49" s="26">
        <v>2447</v>
      </c>
      <c r="H49" s="118">
        <f t="shared" si="0"/>
        <v>2447</v>
      </c>
      <c r="I49" s="18"/>
      <c r="J49" s="26" t="s">
        <v>7095</v>
      </c>
      <c r="K49" s="25"/>
      <c r="L49" s="17"/>
      <c r="M49" s="30"/>
      <c r="N49" s="17"/>
      <c r="O49" s="110"/>
      <c r="P49" s="110"/>
      <c r="Q49" s="23"/>
    </row>
    <row r="50" spans="2:17" s="8" customFormat="1" ht="19.7" customHeight="1">
      <c r="B50" s="17">
        <v>3</v>
      </c>
      <c r="C50" s="26" t="s">
        <v>2803</v>
      </c>
      <c r="D50" s="26" t="s">
        <v>2803</v>
      </c>
      <c r="E50" s="26" t="s">
        <v>7096</v>
      </c>
      <c r="F50" s="26">
        <v>1</v>
      </c>
      <c r="G50" s="26">
        <v>1550</v>
      </c>
      <c r="H50" s="118">
        <f t="shared" si="0"/>
        <v>1550</v>
      </c>
      <c r="I50" s="18"/>
      <c r="J50" s="26" t="s">
        <v>6254</v>
      </c>
      <c r="K50" s="18"/>
      <c r="L50" s="17"/>
      <c r="M50" s="30"/>
      <c r="N50" s="17"/>
      <c r="O50" s="29"/>
      <c r="P50" s="29"/>
      <c r="Q50" s="23"/>
    </row>
    <row r="51" spans="2:17" s="8" customFormat="1" ht="19.7" customHeight="1">
      <c r="B51" s="17">
        <v>3</v>
      </c>
      <c r="C51" s="26" t="s">
        <v>2803</v>
      </c>
      <c r="D51" s="26" t="s">
        <v>2803</v>
      </c>
      <c r="E51" s="26" t="s">
        <v>6256</v>
      </c>
      <c r="F51" s="26">
        <v>1</v>
      </c>
      <c r="G51" s="26">
        <v>1697</v>
      </c>
      <c r="H51" s="118">
        <f t="shared" si="0"/>
        <v>1697</v>
      </c>
      <c r="I51" s="18"/>
      <c r="J51" s="26" t="s">
        <v>6257</v>
      </c>
      <c r="K51" s="18"/>
      <c r="L51" s="18"/>
      <c r="M51" s="30"/>
      <c r="N51" s="17"/>
      <c r="O51" s="18"/>
      <c r="P51" s="30"/>
      <c r="Q51" s="23"/>
    </row>
    <row r="52" spans="2:17" s="8" customFormat="1" ht="19.7" customHeight="1">
      <c r="B52" s="17">
        <v>3</v>
      </c>
      <c r="C52" s="26" t="s">
        <v>2803</v>
      </c>
      <c r="D52" s="26" t="s">
        <v>2803</v>
      </c>
      <c r="E52" s="26" t="s">
        <v>6255</v>
      </c>
      <c r="F52" s="26">
        <v>1</v>
      </c>
      <c r="G52" s="26">
        <v>1744</v>
      </c>
      <c r="H52" s="118">
        <f t="shared" si="0"/>
        <v>1744</v>
      </c>
      <c r="I52" s="18"/>
      <c r="J52" s="26" t="s">
        <v>6196</v>
      </c>
      <c r="K52" s="18"/>
      <c r="L52" s="17"/>
      <c r="M52" s="30"/>
      <c r="N52" s="17"/>
      <c r="O52" s="29"/>
      <c r="P52" s="29"/>
      <c r="Q52" s="23"/>
    </row>
    <row r="53" spans="2:17" s="8" customFormat="1" ht="19.7" customHeight="1">
      <c r="B53" s="17">
        <v>3</v>
      </c>
      <c r="C53" s="26" t="s">
        <v>7097</v>
      </c>
      <c r="D53" s="26" t="s">
        <v>2803</v>
      </c>
      <c r="E53" s="26" t="s">
        <v>7098</v>
      </c>
      <c r="F53" s="26">
        <v>1</v>
      </c>
      <c r="G53" s="26">
        <v>464</v>
      </c>
      <c r="H53" s="118">
        <f t="shared" si="0"/>
        <v>464</v>
      </c>
      <c r="I53" s="18"/>
      <c r="J53" s="26" t="s">
        <v>7099</v>
      </c>
      <c r="K53" s="18"/>
      <c r="L53" s="17"/>
      <c r="M53" s="30"/>
      <c r="N53" s="17"/>
      <c r="O53" s="29"/>
      <c r="P53" s="29"/>
      <c r="Q53" s="23"/>
    </row>
    <row r="54" spans="2:17" s="8" customFormat="1" ht="19.7" customHeight="1">
      <c r="B54" s="17">
        <v>3</v>
      </c>
      <c r="C54" s="26" t="s">
        <v>6219</v>
      </c>
      <c r="D54" s="26" t="s">
        <v>2803</v>
      </c>
      <c r="E54" s="26" t="s">
        <v>7100</v>
      </c>
      <c r="F54" s="26">
        <v>1</v>
      </c>
      <c r="G54" s="26">
        <v>1420</v>
      </c>
      <c r="H54" s="118">
        <f t="shared" si="0"/>
        <v>1420</v>
      </c>
      <c r="I54" s="18"/>
      <c r="J54" s="26" t="s">
        <v>7101</v>
      </c>
      <c r="K54" s="18"/>
      <c r="L54" s="17"/>
      <c r="M54" s="30"/>
      <c r="N54" s="17"/>
      <c r="O54" s="29"/>
      <c r="P54" s="29"/>
      <c r="Q54" s="23"/>
    </row>
    <row r="55" spans="2:17" s="8" customFormat="1" ht="19.7" customHeight="1">
      <c r="B55" s="17">
        <v>3</v>
      </c>
      <c r="C55" s="26" t="s">
        <v>6219</v>
      </c>
      <c r="D55" s="26" t="s">
        <v>2803</v>
      </c>
      <c r="E55" s="26" t="s">
        <v>7102</v>
      </c>
      <c r="F55" s="26">
        <v>1</v>
      </c>
      <c r="G55" s="26">
        <v>1390</v>
      </c>
      <c r="H55" s="118">
        <f t="shared" si="0"/>
        <v>1390</v>
      </c>
      <c r="I55" s="18"/>
      <c r="J55" s="26" t="s">
        <v>7103</v>
      </c>
      <c r="K55" s="18"/>
      <c r="L55" s="18"/>
      <c r="M55" s="30"/>
      <c r="N55" s="17"/>
      <c r="O55" s="18"/>
      <c r="P55" s="30"/>
      <c r="Q55" s="23"/>
    </row>
    <row r="56" spans="2:17" s="8" customFormat="1" ht="19.7" customHeight="1">
      <c r="B56" s="17">
        <v>3</v>
      </c>
      <c r="C56" s="26" t="s">
        <v>7097</v>
      </c>
      <c r="D56" s="26" t="s">
        <v>2803</v>
      </c>
      <c r="E56" s="26" t="s">
        <v>7104</v>
      </c>
      <c r="F56" s="26">
        <v>1</v>
      </c>
      <c r="G56" s="26">
        <v>2560</v>
      </c>
      <c r="H56" s="118">
        <f t="shared" si="0"/>
        <v>2560</v>
      </c>
      <c r="I56" s="18"/>
      <c r="J56" s="26" t="s">
        <v>7105</v>
      </c>
      <c r="K56" s="18"/>
      <c r="L56" s="17"/>
      <c r="M56" s="30"/>
      <c r="N56" s="17"/>
      <c r="O56" s="29"/>
      <c r="P56" s="29"/>
      <c r="Q56" s="23"/>
    </row>
    <row r="57" spans="2:17" s="8" customFormat="1" ht="19.7" customHeight="1">
      <c r="B57" s="17">
        <v>3</v>
      </c>
      <c r="C57" s="26" t="s">
        <v>2803</v>
      </c>
      <c r="D57" s="26" t="s">
        <v>2803</v>
      </c>
      <c r="E57" s="26" t="s">
        <v>7106</v>
      </c>
      <c r="F57" s="26">
        <v>3</v>
      </c>
      <c r="G57" s="26">
        <v>298</v>
      </c>
      <c r="H57" s="118">
        <f t="shared" si="0"/>
        <v>894</v>
      </c>
      <c r="I57" s="18"/>
      <c r="J57" s="26" t="s">
        <v>5829</v>
      </c>
      <c r="K57" s="24"/>
      <c r="L57" s="17"/>
      <c r="M57" s="30"/>
      <c r="N57" s="17"/>
      <c r="O57" s="110"/>
      <c r="P57" s="29"/>
      <c r="Q57" s="23"/>
    </row>
    <row r="58" spans="2:17" s="8" customFormat="1" ht="19.7" customHeight="1">
      <c r="B58" s="17">
        <v>3</v>
      </c>
      <c r="C58" s="26" t="s">
        <v>7065</v>
      </c>
      <c r="D58" s="26" t="s">
        <v>2803</v>
      </c>
      <c r="E58" s="26" t="s">
        <v>7107</v>
      </c>
      <c r="F58" s="26">
        <v>10</v>
      </c>
      <c r="G58" s="26">
        <v>422</v>
      </c>
      <c r="H58" s="118">
        <f t="shared" si="0"/>
        <v>4220</v>
      </c>
      <c r="I58" s="33"/>
      <c r="J58" s="26" t="s">
        <v>7108</v>
      </c>
      <c r="K58" s="33"/>
      <c r="L58" s="17"/>
      <c r="M58" s="30"/>
      <c r="N58" s="17"/>
      <c r="O58" s="29"/>
      <c r="P58" s="29"/>
      <c r="Q58" s="23"/>
    </row>
    <row r="59" spans="2:17" s="8" customFormat="1" ht="19.7" customHeight="1">
      <c r="B59" s="17">
        <v>3</v>
      </c>
      <c r="C59" s="26" t="s">
        <v>7109</v>
      </c>
      <c r="D59" s="26" t="s">
        <v>2803</v>
      </c>
      <c r="E59" s="26" t="s">
        <v>7110</v>
      </c>
      <c r="F59" s="26">
        <v>1</v>
      </c>
      <c r="G59" s="26">
        <v>784</v>
      </c>
      <c r="H59" s="118">
        <f t="shared" si="0"/>
        <v>784</v>
      </c>
      <c r="I59" s="33"/>
      <c r="J59" s="26" t="s">
        <v>7111</v>
      </c>
      <c r="K59" s="33"/>
      <c r="L59" s="17"/>
      <c r="M59" s="30"/>
      <c r="N59" s="17"/>
      <c r="O59" s="29"/>
      <c r="P59" s="29"/>
      <c r="Q59" s="23"/>
    </row>
    <row r="60" spans="2:17" s="8" customFormat="1" ht="19.7" customHeight="1">
      <c r="B60" s="17">
        <v>3</v>
      </c>
      <c r="C60" s="26" t="s">
        <v>7062</v>
      </c>
      <c r="D60" s="26" t="s">
        <v>2803</v>
      </c>
      <c r="E60" s="26" t="s">
        <v>7112</v>
      </c>
      <c r="F60" s="26">
        <v>1</v>
      </c>
      <c r="G60" s="26">
        <v>6214</v>
      </c>
      <c r="H60" s="118">
        <f t="shared" si="0"/>
        <v>6214</v>
      </c>
      <c r="I60" s="18"/>
      <c r="J60" s="26" t="s">
        <v>7113</v>
      </c>
      <c r="K60" s="25"/>
      <c r="L60" s="17"/>
      <c r="M60" s="30"/>
      <c r="N60" s="17"/>
      <c r="O60" s="29"/>
      <c r="P60" s="29"/>
      <c r="Q60" s="23"/>
    </row>
    <row r="61" spans="2:17" s="8" customFormat="1" ht="19.7" customHeight="1">
      <c r="B61" s="17">
        <v>3</v>
      </c>
      <c r="C61" s="26" t="s">
        <v>7114</v>
      </c>
      <c r="D61" s="26" t="s">
        <v>2803</v>
      </c>
      <c r="E61" s="26" t="s">
        <v>7115</v>
      </c>
      <c r="F61" s="26">
        <v>1</v>
      </c>
      <c r="G61" s="26">
        <v>9046</v>
      </c>
      <c r="H61" s="118">
        <f t="shared" si="0"/>
        <v>9046</v>
      </c>
      <c r="I61" s="18"/>
      <c r="J61" s="26" t="s">
        <v>7116</v>
      </c>
      <c r="K61" s="25"/>
      <c r="L61" s="17"/>
      <c r="M61" s="30"/>
      <c r="N61" s="17"/>
      <c r="O61" s="29"/>
      <c r="P61" s="29"/>
      <c r="Q61" s="23"/>
    </row>
    <row r="62" spans="2:17" s="8" customFormat="1" ht="19.7" customHeight="1">
      <c r="B62" s="17">
        <v>3</v>
      </c>
      <c r="C62" s="26" t="s">
        <v>2803</v>
      </c>
      <c r="D62" s="26" t="s">
        <v>2803</v>
      </c>
      <c r="E62" s="26" t="s">
        <v>7117</v>
      </c>
      <c r="F62" s="26">
        <v>1</v>
      </c>
      <c r="G62" s="26">
        <v>2830</v>
      </c>
      <c r="H62" s="118">
        <f t="shared" si="0"/>
        <v>2830</v>
      </c>
      <c r="I62" s="18"/>
      <c r="J62" s="26" t="s">
        <v>7118</v>
      </c>
      <c r="K62" s="25"/>
      <c r="L62" s="18"/>
      <c r="M62" s="30"/>
      <c r="N62" s="17"/>
      <c r="O62" s="18"/>
      <c r="P62" s="30"/>
      <c r="Q62" s="23"/>
    </row>
    <row r="63" spans="2:17" s="8" customFormat="1" ht="19.7" customHeight="1">
      <c r="B63" s="17">
        <v>3</v>
      </c>
      <c r="C63" s="26" t="s">
        <v>7119</v>
      </c>
      <c r="D63" s="26" t="s">
        <v>2803</v>
      </c>
      <c r="E63" s="26" t="s">
        <v>7120</v>
      </c>
      <c r="F63" s="26">
        <v>3</v>
      </c>
      <c r="G63" s="26">
        <v>127</v>
      </c>
      <c r="H63" s="118">
        <f t="shared" si="0"/>
        <v>381</v>
      </c>
      <c r="I63" s="18"/>
      <c r="J63" s="26" t="s">
        <v>7121</v>
      </c>
      <c r="K63" s="18"/>
      <c r="L63" s="17"/>
      <c r="M63" s="30"/>
      <c r="N63" s="17"/>
      <c r="O63" s="29"/>
      <c r="P63" s="29"/>
      <c r="Q63" s="23"/>
    </row>
    <row r="64" spans="2:17" s="8" customFormat="1" ht="19.7" customHeight="1">
      <c r="B64" s="17">
        <v>3</v>
      </c>
      <c r="C64" s="26" t="s">
        <v>7122</v>
      </c>
      <c r="D64" s="26" t="s">
        <v>2803</v>
      </c>
      <c r="E64" s="26" t="s">
        <v>7123</v>
      </c>
      <c r="F64" s="26">
        <v>10</v>
      </c>
      <c r="G64" s="26">
        <v>235</v>
      </c>
      <c r="H64" s="118">
        <f t="shared" si="0"/>
        <v>2350</v>
      </c>
      <c r="I64" s="18"/>
      <c r="J64" s="26" t="s">
        <v>7124</v>
      </c>
      <c r="K64" s="18"/>
      <c r="L64" s="18"/>
      <c r="M64" s="30"/>
      <c r="N64" s="17"/>
      <c r="O64" s="18"/>
      <c r="P64" s="30"/>
      <c r="Q64" s="23"/>
    </row>
    <row r="65" spans="2:17" s="8" customFormat="1" ht="19.7" customHeight="1">
      <c r="B65" s="17">
        <v>3</v>
      </c>
      <c r="C65" s="26" t="s">
        <v>7051</v>
      </c>
      <c r="D65" s="26" t="s">
        <v>2803</v>
      </c>
      <c r="E65" s="26" t="s">
        <v>7125</v>
      </c>
      <c r="F65" s="26">
        <v>1</v>
      </c>
      <c r="G65" s="26">
        <v>499</v>
      </c>
      <c r="H65" s="118">
        <f t="shared" si="0"/>
        <v>499</v>
      </c>
      <c r="I65" s="18"/>
      <c r="J65" s="26" t="s">
        <v>7126</v>
      </c>
      <c r="K65" s="18"/>
      <c r="L65" s="17"/>
      <c r="M65" s="30"/>
      <c r="N65" s="17"/>
      <c r="O65" s="29"/>
      <c r="P65" s="29"/>
      <c r="Q65" s="23"/>
    </row>
    <row r="66" spans="2:17" s="8" customFormat="1" ht="19.7" customHeight="1">
      <c r="B66" s="17">
        <v>3</v>
      </c>
      <c r="C66" s="26" t="s">
        <v>6219</v>
      </c>
      <c r="D66" s="26" t="s">
        <v>2803</v>
      </c>
      <c r="E66" s="26" t="s">
        <v>7127</v>
      </c>
      <c r="F66" s="26">
        <v>1</v>
      </c>
      <c r="G66" s="26">
        <v>1247</v>
      </c>
      <c r="H66" s="118">
        <f t="shared" si="0"/>
        <v>1247</v>
      </c>
      <c r="I66" s="18"/>
      <c r="J66" s="26" t="s">
        <v>7128</v>
      </c>
      <c r="K66" s="24"/>
      <c r="L66" s="17"/>
      <c r="M66" s="30"/>
      <c r="N66" s="17"/>
      <c r="O66" s="110"/>
      <c r="P66" s="29"/>
      <c r="Q66" s="23"/>
    </row>
    <row r="67" spans="2:17" s="8" customFormat="1" ht="19.7" customHeight="1">
      <c r="B67" s="17">
        <v>3</v>
      </c>
      <c r="C67" s="26" t="s">
        <v>7051</v>
      </c>
      <c r="D67" s="26" t="s">
        <v>2803</v>
      </c>
      <c r="E67" s="26" t="s">
        <v>7129</v>
      </c>
      <c r="F67" s="26">
        <v>1</v>
      </c>
      <c r="G67" s="26">
        <v>843</v>
      </c>
      <c r="H67" s="118">
        <f t="shared" si="0"/>
        <v>843</v>
      </c>
      <c r="I67" s="33"/>
      <c r="J67" s="26" t="s">
        <v>7130</v>
      </c>
      <c r="K67" s="33"/>
      <c r="L67" s="17"/>
      <c r="M67" s="30"/>
      <c r="N67" s="17"/>
      <c r="O67" s="29"/>
      <c r="P67" s="29"/>
      <c r="Q67" s="23"/>
    </row>
    <row r="68" spans="2:17" s="8" customFormat="1" ht="19.7" customHeight="1">
      <c r="B68" s="17">
        <v>3</v>
      </c>
      <c r="C68" s="26" t="s">
        <v>2803</v>
      </c>
      <c r="D68" s="26" t="s">
        <v>2803</v>
      </c>
      <c r="E68" s="26" t="s">
        <v>81</v>
      </c>
      <c r="F68" s="26">
        <v>1</v>
      </c>
      <c r="G68" s="26">
        <v>2970</v>
      </c>
      <c r="H68" s="118">
        <f t="shared" si="0"/>
        <v>2970</v>
      </c>
      <c r="I68" s="33"/>
      <c r="J68" s="26" t="s">
        <v>82</v>
      </c>
      <c r="K68" s="33"/>
      <c r="L68" s="17"/>
      <c r="M68" s="30"/>
      <c r="N68" s="17"/>
      <c r="O68" s="29"/>
      <c r="P68" s="29"/>
      <c r="Q68" s="23"/>
    </row>
    <row r="69" spans="2:17" s="8" customFormat="1" ht="19.7" customHeight="1">
      <c r="B69" s="17">
        <v>3</v>
      </c>
      <c r="C69" s="26" t="s">
        <v>7131</v>
      </c>
      <c r="D69" s="26" t="s">
        <v>2803</v>
      </c>
      <c r="E69" s="26" t="s">
        <v>7132</v>
      </c>
      <c r="F69" s="26">
        <v>1</v>
      </c>
      <c r="G69" s="26">
        <v>239</v>
      </c>
      <c r="H69" s="118">
        <f t="shared" si="0"/>
        <v>239</v>
      </c>
      <c r="I69" s="18"/>
      <c r="J69" s="26" t="s">
        <v>7133</v>
      </c>
      <c r="K69" s="25"/>
      <c r="L69" s="17"/>
      <c r="M69" s="30"/>
      <c r="N69" s="17"/>
      <c r="O69" s="29"/>
      <c r="P69" s="29"/>
      <c r="Q69" s="23"/>
    </row>
    <row r="70" spans="2:17" s="8" customFormat="1" ht="19.7" customHeight="1">
      <c r="B70" s="17">
        <v>3</v>
      </c>
      <c r="C70" s="26" t="s">
        <v>7131</v>
      </c>
      <c r="D70" s="26" t="s">
        <v>2803</v>
      </c>
      <c r="E70" s="26" t="s">
        <v>7134</v>
      </c>
      <c r="F70" s="26">
        <v>1</v>
      </c>
      <c r="G70" s="26">
        <v>979</v>
      </c>
      <c r="H70" s="118">
        <f t="shared" si="0"/>
        <v>979</v>
      </c>
      <c r="I70" s="18"/>
      <c r="J70" s="26" t="s">
        <v>7135</v>
      </c>
      <c r="K70" s="25"/>
      <c r="L70" s="17"/>
      <c r="M70" s="30"/>
      <c r="N70" s="17"/>
      <c r="O70" s="29"/>
      <c r="P70" s="29"/>
      <c r="Q70" s="23"/>
    </row>
    <row r="71" spans="2:17" s="8" customFormat="1" ht="19.7" customHeight="1">
      <c r="B71" s="17">
        <v>3</v>
      </c>
      <c r="C71" s="26" t="s">
        <v>7065</v>
      </c>
      <c r="D71" s="26" t="s">
        <v>2803</v>
      </c>
      <c r="E71" s="26" t="s">
        <v>7136</v>
      </c>
      <c r="F71" s="26">
        <v>1</v>
      </c>
      <c r="G71" s="26">
        <v>2090</v>
      </c>
      <c r="H71" s="118">
        <f t="shared" si="0"/>
        <v>2090</v>
      </c>
      <c r="I71" s="18"/>
      <c r="J71" s="26" t="s">
        <v>7137</v>
      </c>
      <c r="K71" s="25"/>
      <c r="L71" s="18"/>
      <c r="M71" s="30"/>
      <c r="N71" s="17"/>
      <c r="O71" s="18"/>
      <c r="P71" s="30"/>
      <c r="Q71" s="23"/>
    </row>
    <row r="72" spans="2:17" s="8" customFormat="1" ht="19.7" customHeight="1">
      <c r="B72" s="17">
        <v>3</v>
      </c>
      <c r="C72" s="26" t="s">
        <v>7065</v>
      </c>
      <c r="D72" s="26" t="s">
        <v>2803</v>
      </c>
      <c r="E72" s="26" t="s">
        <v>7138</v>
      </c>
      <c r="F72" s="26">
        <v>1</v>
      </c>
      <c r="G72" s="26">
        <v>1560</v>
      </c>
      <c r="H72" s="118">
        <f t="shared" si="0"/>
        <v>1560</v>
      </c>
      <c r="I72" s="18"/>
      <c r="J72" s="26" t="s">
        <v>7139</v>
      </c>
      <c r="K72" s="18"/>
      <c r="L72" s="17"/>
      <c r="M72" s="30"/>
      <c r="N72" s="17"/>
      <c r="O72" s="29"/>
      <c r="P72" s="29"/>
      <c r="Q72" s="23"/>
    </row>
    <row r="73" spans="2:17" s="8" customFormat="1" ht="19.7" customHeight="1">
      <c r="B73" s="17">
        <v>3</v>
      </c>
      <c r="C73" s="26" t="s">
        <v>7140</v>
      </c>
      <c r="D73" s="26" t="s">
        <v>2803</v>
      </c>
      <c r="E73" s="26" t="s">
        <v>7141</v>
      </c>
      <c r="F73" s="26">
        <v>3</v>
      </c>
      <c r="G73" s="26">
        <v>230</v>
      </c>
      <c r="H73" s="118">
        <f t="shared" si="0"/>
        <v>690</v>
      </c>
      <c r="I73" s="18"/>
      <c r="J73" s="26" t="s">
        <v>7142</v>
      </c>
      <c r="K73" s="18"/>
      <c r="L73" s="18"/>
      <c r="M73" s="30"/>
      <c r="N73" s="17"/>
      <c r="O73" s="18"/>
      <c r="P73" s="30"/>
      <c r="Q73" s="23"/>
    </row>
    <row r="74" spans="2:17" s="8" customFormat="1" ht="19.7" customHeight="1">
      <c r="B74" s="17">
        <v>3</v>
      </c>
      <c r="C74" s="26" t="s">
        <v>7062</v>
      </c>
      <c r="D74" s="26" t="s">
        <v>2803</v>
      </c>
      <c r="E74" s="26" t="s">
        <v>7143</v>
      </c>
      <c r="F74" s="26">
        <v>1</v>
      </c>
      <c r="G74" s="26">
        <v>7020</v>
      </c>
      <c r="H74" s="118">
        <f t="shared" si="0"/>
        <v>7020</v>
      </c>
      <c r="I74" s="18"/>
      <c r="J74" s="26" t="s">
        <v>7144</v>
      </c>
      <c r="K74" s="18"/>
      <c r="L74" s="17"/>
      <c r="M74" s="30"/>
      <c r="N74" s="17"/>
      <c r="O74" s="29"/>
      <c r="P74" s="29"/>
      <c r="Q74" s="23"/>
    </row>
    <row r="75" spans="2:17" s="8" customFormat="1" ht="19.7" customHeight="1">
      <c r="B75" s="17">
        <v>3</v>
      </c>
      <c r="C75" s="26" t="s">
        <v>2803</v>
      </c>
      <c r="D75" s="26" t="s">
        <v>2803</v>
      </c>
      <c r="E75" s="26" t="s">
        <v>7145</v>
      </c>
      <c r="F75" s="26">
        <v>1</v>
      </c>
      <c r="G75" s="26">
        <v>530</v>
      </c>
      <c r="H75" s="118">
        <f t="shared" si="0"/>
        <v>530</v>
      </c>
      <c r="I75" s="18"/>
      <c r="J75" s="26" t="s">
        <v>7146</v>
      </c>
      <c r="K75" s="24"/>
      <c r="L75" s="17"/>
      <c r="M75" s="30"/>
      <c r="N75" s="17"/>
      <c r="O75" s="110"/>
      <c r="P75" s="29"/>
      <c r="Q75" s="23"/>
    </row>
    <row r="76" spans="2:17" s="8" customFormat="1" ht="19.7" customHeight="1">
      <c r="B76" s="17">
        <v>3</v>
      </c>
      <c r="C76" s="26" t="s">
        <v>7051</v>
      </c>
      <c r="D76" s="26" t="s">
        <v>2803</v>
      </c>
      <c r="E76" s="26" t="s">
        <v>7147</v>
      </c>
      <c r="F76" s="26">
        <v>1</v>
      </c>
      <c r="G76" s="26">
        <v>5187</v>
      </c>
      <c r="H76" s="118">
        <f t="shared" ref="H76:H137" si="1">F76*G76</f>
        <v>5187</v>
      </c>
      <c r="I76" s="33"/>
      <c r="J76" s="26" t="s">
        <v>7148</v>
      </c>
      <c r="K76" s="33"/>
      <c r="L76" s="17"/>
      <c r="M76" s="30"/>
      <c r="N76" s="17"/>
      <c r="O76" s="29"/>
      <c r="P76" s="29"/>
      <c r="Q76" s="23"/>
    </row>
    <row r="77" spans="2:17" s="8" customFormat="1" ht="19.7" customHeight="1">
      <c r="B77" s="17">
        <v>3</v>
      </c>
      <c r="C77" s="26" t="s">
        <v>7062</v>
      </c>
      <c r="D77" s="26" t="s">
        <v>2803</v>
      </c>
      <c r="E77" s="26" t="s">
        <v>7149</v>
      </c>
      <c r="F77" s="26">
        <v>1</v>
      </c>
      <c r="G77" s="26">
        <v>8514</v>
      </c>
      <c r="H77" s="118">
        <f t="shared" si="1"/>
        <v>8514</v>
      </c>
      <c r="I77" s="33"/>
      <c r="J77" s="26" t="s">
        <v>7150</v>
      </c>
      <c r="K77" s="33"/>
      <c r="L77" s="17"/>
      <c r="M77" s="30"/>
      <c r="N77" s="17"/>
      <c r="O77" s="29"/>
      <c r="P77" s="29"/>
      <c r="Q77" s="23"/>
    </row>
    <row r="78" spans="2:17" s="8" customFormat="1" ht="19.7" customHeight="1">
      <c r="B78" s="17">
        <v>3</v>
      </c>
      <c r="C78" s="26" t="s">
        <v>7062</v>
      </c>
      <c r="D78" s="26" t="s">
        <v>2803</v>
      </c>
      <c r="E78" s="26" t="s">
        <v>7151</v>
      </c>
      <c r="F78" s="26">
        <v>1</v>
      </c>
      <c r="G78" s="26">
        <v>3435</v>
      </c>
      <c r="H78" s="118">
        <f t="shared" si="1"/>
        <v>3435</v>
      </c>
      <c r="I78" s="18"/>
      <c r="J78" s="26" t="s">
        <v>7152</v>
      </c>
      <c r="K78" s="25"/>
      <c r="L78" s="17"/>
      <c r="M78" s="30"/>
      <c r="N78" s="17"/>
      <c r="O78" s="29"/>
      <c r="P78" s="29"/>
      <c r="Q78" s="23"/>
    </row>
    <row r="79" spans="2:17" s="8" customFormat="1" ht="19.7" customHeight="1">
      <c r="B79" s="17">
        <v>3</v>
      </c>
      <c r="C79" s="26" t="s">
        <v>7153</v>
      </c>
      <c r="D79" s="26" t="s">
        <v>2803</v>
      </c>
      <c r="E79" s="26" t="s">
        <v>7154</v>
      </c>
      <c r="F79" s="26">
        <v>1</v>
      </c>
      <c r="G79" s="26">
        <v>969</v>
      </c>
      <c r="H79" s="118">
        <f t="shared" si="1"/>
        <v>969</v>
      </c>
      <c r="I79" s="18"/>
      <c r="J79" s="26" t="s">
        <v>7155</v>
      </c>
      <c r="K79" s="25"/>
      <c r="L79" s="17"/>
      <c r="M79" s="30"/>
      <c r="N79" s="17"/>
      <c r="O79" s="29"/>
      <c r="P79" s="29"/>
      <c r="Q79" s="23"/>
    </row>
    <row r="80" spans="2:17" s="8" customFormat="1" ht="19.7" customHeight="1">
      <c r="B80" s="17">
        <v>3</v>
      </c>
      <c r="C80" s="26" t="s">
        <v>2803</v>
      </c>
      <c r="D80" s="26" t="s">
        <v>2803</v>
      </c>
      <c r="E80" s="26" t="s">
        <v>7156</v>
      </c>
      <c r="F80" s="26">
        <v>1</v>
      </c>
      <c r="G80" s="26">
        <v>21800</v>
      </c>
      <c r="H80" s="118">
        <f t="shared" si="1"/>
        <v>21800</v>
      </c>
      <c r="I80" s="18"/>
      <c r="J80" s="26" t="s">
        <v>7157</v>
      </c>
      <c r="K80" s="25"/>
      <c r="L80" s="18"/>
      <c r="M80" s="30"/>
      <c r="N80" s="17"/>
      <c r="O80" s="18"/>
      <c r="P80" s="30"/>
      <c r="Q80" s="23"/>
    </row>
    <row r="81" spans="2:17" s="8" customFormat="1" ht="19.7" customHeight="1">
      <c r="B81" s="17">
        <v>3</v>
      </c>
      <c r="C81" s="17" t="s">
        <v>7029</v>
      </c>
      <c r="D81" s="17" t="s">
        <v>7158</v>
      </c>
      <c r="E81" s="26" t="s">
        <v>7031</v>
      </c>
      <c r="F81" s="26">
        <v>1</v>
      </c>
      <c r="G81" s="118">
        <v>97500</v>
      </c>
      <c r="H81" s="118">
        <f t="shared" si="1"/>
        <v>97500</v>
      </c>
      <c r="I81" s="22"/>
      <c r="J81" s="26" t="s">
        <v>7032</v>
      </c>
      <c r="K81" s="18"/>
      <c r="L81" s="17"/>
      <c r="M81" s="30"/>
      <c r="N81" s="17"/>
      <c r="O81" s="29"/>
      <c r="P81" s="29"/>
      <c r="Q81" s="23"/>
    </row>
    <row r="82" spans="2:17" s="8" customFormat="1" ht="19.7" customHeight="1">
      <c r="B82" s="17">
        <v>3</v>
      </c>
      <c r="C82" s="26" t="s">
        <v>2803</v>
      </c>
      <c r="D82" s="26" t="s">
        <v>2803</v>
      </c>
      <c r="E82" s="26" t="s">
        <v>7159</v>
      </c>
      <c r="F82" s="26">
        <v>1</v>
      </c>
      <c r="G82" s="26">
        <v>1490</v>
      </c>
      <c r="H82" s="118">
        <f t="shared" si="1"/>
        <v>1490</v>
      </c>
      <c r="I82" s="18"/>
      <c r="J82" s="26" t="s">
        <v>7069</v>
      </c>
      <c r="K82" s="18"/>
      <c r="L82" s="18"/>
      <c r="M82" s="30"/>
      <c r="N82" s="17"/>
      <c r="O82" s="18"/>
      <c r="P82" s="30"/>
      <c r="Q82" s="23"/>
    </row>
    <row r="83" spans="2:17" s="8" customFormat="1" ht="19.7" customHeight="1">
      <c r="B83" s="17">
        <v>3</v>
      </c>
      <c r="C83" s="26" t="s">
        <v>2803</v>
      </c>
      <c r="D83" s="26" t="s">
        <v>2803</v>
      </c>
      <c r="E83" s="26" t="s">
        <v>7160</v>
      </c>
      <c r="F83" s="26">
        <v>1</v>
      </c>
      <c r="G83" s="26">
        <v>2525</v>
      </c>
      <c r="H83" s="118">
        <f t="shared" si="1"/>
        <v>2525</v>
      </c>
      <c r="I83" s="18"/>
      <c r="J83" s="26" t="s">
        <v>7069</v>
      </c>
      <c r="K83" s="18"/>
      <c r="L83" s="17"/>
      <c r="M83" s="30"/>
      <c r="N83" s="17"/>
      <c r="O83" s="29"/>
      <c r="P83" s="29"/>
      <c r="Q83" s="23"/>
    </row>
    <row r="84" spans="2:17" s="8" customFormat="1" ht="19.7" customHeight="1">
      <c r="B84" s="17">
        <v>3</v>
      </c>
      <c r="C84" s="26" t="s">
        <v>2768</v>
      </c>
      <c r="D84" s="26" t="s">
        <v>2803</v>
      </c>
      <c r="E84" s="26" t="s">
        <v>7161</v>
      </c>
      <c r="F84" s="26">
        <v>4</v>
      </c>
      <c r="G84" s="26">
        <v>24</v>
      </c>
      <c r="H84" s="118">
        <f t="shared" si="1"/>
        <v>96</v>
      </c>
      <c r="I84" s="18"/>
      <c r="J84" s="26" t="s">
        <v>6859</v>
      </c>
      <c r="K84" s="24"/>
      <c r="L84" s="17"/>
      <c r="M84" s="30"/>
      <c r="N84" s="17"/>
      <c r="O84" s="110"/>
      <c r="P84" s="29"/>
      <c r="Q84" s="23"/>
    </row>
    <row r="85" spans="2:17" s="8" customFormat="1" ht="19.7" customHeight="1">
      <c r="B85" s="17">
        <v>3</v>
      </c>
      <c r="C85" s="26" t="s">
        <v>2803</v>
      </c>
      <c r="D85" s="26" t="s">
        <v>2803</v>
      </c>
      <c r="E85" s="26" t="s">
        <v>7162</v>
      </c>
      <c r="F85" s="26">
        <v>1</v>
      </c>
      <c r="G85" s="26">
        <v>1304</v>
      </c>
      <c r="H85" s="118">
        <f t="shared" si="1"/>
        <v>1304</v>
      </c>
      <c r="I85" s="33"/>
      <c r="J85" s="26" t="s">
        <v>7163</v>
      </c>
      <c r="K85" s="33"/>
      <c r="L85" s="17"/>
      <c r="M85" s="30"/>
      <c r="N85" s="17"/>
      <c r="O85" s="29"/>
      <c r="P85" s="29"/>
      <c r="Q85" s="23"/>
    </row>
    <row r="86" spans="2:17" s="8" customFormat="1" ht="19.7" customHeight="1">
      <c r="B86" s="17">
        <v>3</v>
      </c>
      <c r="C86" s="26" t="s">
        <v>7065</v>
      </c>
      <c r="D86" s="26" t="s">
        <v>2803</v>
      </c>
      <c r="E86" s="26" t="s">
        <v>7164</v>
      </c>
      <c r="F86" s="26">
        <v>1</v>
      </c>
      <c r="G86" s="26">
        <v>2087</v>
      </c>
      <c r="H86" s="118">
        <f t="shared" si="1"/>
        <v>2087</v>
      </c>
      <c r="I86" s="33"/>
      <c r="J86" s="26" t="s">
        <v>7137</v>
      </c>
      <c r="K86" s="33"/>
      <c r="L86" s="17"/>
      <c r="M86" s="30"/>
      <c r="N86" s="17"/>
      <c r="O86" s="29"/>
      <c r="P86" s="29"/>
      <c r="Q86" s="23"/>
    </row>
    <row r="87" spans="2:17" s="8" customFormat="1" ht="19.7" customHeight="1">
      <c r="B87" s="17">
        <v>3</v>
      </c>
      <c r="C87" s="26" t="s">
        <v>2803</v>
      </c>
      <c r="D87" s="26" t="s">
        <v>2803</v>
      </c>
      <c r="E87" s="26" t="s">
        <v>7165</v>
      </c>
      <c r="F87" s="26">
        <v>2</v>
      </c>
      <c r="G87" s="26">
        <v>437</v>
      </c>
      <c r="H87" s="118">
        <f t="shared" si="1"/>
        <v>874</v>
      </c>
      <c r="I87" s="18"/>
      <c r="J87" s="26" t="s">
        <v>7166</v>
      </c>
      <c r="K87" s="25"/>
      <c r="L87" s="17"/>
      <c r="M87" s="30"/>
      <c r="N87" s="17"/>
      <c r="O87" s="29"/>
      <c r="P87" s="29"/>
      <c r="Q87" s="23"/>
    </row>
    <row r="88" spans="2:17" s="8" customFormat="1" ht="19.7" customHeight="1">
      <c r="B88" s="17"/>
      <c r="C88" s="1907"/>
      <c r="D88" s="1906"/>
      <c r="E88" s="26"/>
      <c r="F88" s="26"/>
      <c r="G88" s="26"/>
      <c r="H88" s="118">
        <f t="shared" si="1"/>
        <v>0</v>
      </c>
      <c r="I88" s="18"/>
      <c r="J88" s="26"/>
      <c r="K88" s="25"/>
      <c r="L88" s="17"/>
      <c r="M88" s="30"/>
      <c r="N88" s="17"/>
      <c r="O88" s="29"/>
      <c r="P88" s="29"/>
      <c r="Q88" s="23"/>
    </row>
    <row r="89" spans="2:17" s="8" customFormat="1" ht="19.7" customHeight="1">
      <c r="B89" s="17"/>
      <c r="C89" s="1907"/>
      <c r="D89" s="1906"/>
      <c r="E89" s="26"/>
      <c r="F89" s="26"/>
      <c r="G89" s="118"/>
      <c r="H89" s="118">
        <f t="shared" si="1"/>
        <v>0</v>
      </c>
      <c r="I89" s="18"/>
      <c r="J89" s="26"/>
      <c r="K89" s="25"/>
      <c r="L89" s="18"/>
      <c r="M89" s="30"/>
      <c r="N89" s="17"/>
      <c r="O89" s="18"/>
      <c r="P89" s="30"/>
      <c r="Q89" s="23"/>
    </row>
    <row r="90" spans="2:17" s="8" customFormat="1" ht="19.7" customHeight="1">
      <c r="B90" s="17"/>
      <c r="C90" s="1907"/>
      <c r="D90" s="1906"/>
      <c r="E90" s="26"/>
      <c r="F90" s="26"/>
      <c r="G90" s="26"/>
      <c r="H90" s="118">
        <f t="shared" si="1"/>
        <v>0</v>
      </c>
      <c r="I90" s="18"/>
      <c r="J90" s="26"/>
      <c r="K90" s="25"/>
      <c r="L90" s="17"/>
      <c r="M90" s="30"/>
      <c r="N90" s="17"/>
      <c r="O90" s="29"/>
      <c r="P90" s="29"/>
      <c r="Q90" s="23"/>
    </row>
    <row r="91" spans="2:17" s="8" customFormat="1" ht="19.7" customHeight="1">
      <c r="B91" s="17"/>
      <c r="C91" s="1907"/>
      <c r="D91" s="1906"/>
      <c r="E91" s="26"/>
      <c r="F91" s="26"/>
      <c r="G91" s="118"/>
      <c r="H91" s="118">
        <f t="shared" si="1"/>
        <v>0</v>
      </c>
      <c r="I91" s="18"/>
      <c r="J91" s="26"/>
      <c r="K91" s="25"/>
      <c r="L91" s="18"/>
      <c r="M91" s="30"/>
      <c r="N91" s="17"/>
      <c r="O91" s="18"/>
      <c r="P91" s="30"/>
      <c r="Q91" s="23"/>
    </row>
    <row r="92" spans="2:17" s="8" customFormat="1" ht="19.7" customHeight="1">
      <c r="B92" s="17"/>
      <c r="C92" s="1907"/>
      <c r="D92" s="1906"/>
      <c r="E92" s="26"/>
      <c r="F92" s="26"/>
      <c r="G92" s="26"/>
      <c r="H92" s="118">
        <f t="shared" si="1"/>
        <v>0</v>
      </c>
      <c r="I92" s="18"/>
      <c r="J92" s="26"/>
      <c r="K92" s="25"/>
      <c r="L92" s="17"/>
      <c r="M92" s="30"/>
      <c r="N92" s="17"/>
      <c r="O92" s="29"/>
      <c r="P92" s="29"/>
      <c r="Q92" s="23"/>
    </row>
    <row r="93" spans="2:17" s="8" customFormat="1" ht="19.7" customHeight="1">
      <c r="B93" s="17"/>
      <c r="C93" s="26"/>
      <c r="D93" s="17"/>
      <c r="E93" s="26"/>
      <c r="F93" s="26"/>
      <c r="G93" s="26"/>
      <c r="H93" s="118">
        <f t="shared" si="1"/>
        <v>0</v>
      </c>
      <c r="I93" s="18"/>
      <c r="J93" s="26"/>
      <c r="K93" s="25"/>
      <c r="L93" s="18"/>
      <c r="M93" s="30"/>
      <c r="N93" s="17"/>
      <c r="O93" s="18"/>
      <c r="P93" s="30"/>
      <c r="Q93" s="23"/>
    </row>
    <row r="94" spans="2:17" s="8" customFormat="1" ht="19.7" customHeight="1">
      <c r="B94" s="17"/>
      <c r="C94" s="26"/>
      <c r="D94" s="17"/>
      <c r="E94" s="26"/>
      <c r="F94" s="26"/>
      <c r="G94" s="26"/>
      <c r="H94" s="118">
        <f t="shared" si="1"/>
        <v>0</v>
      </c>
      <c r="I94" s="18"/>
      <c r="J94" s="26"/>
      <c r="K94" s="25"/>
      <c r="L94" s="17"/>
      <c r="M94" s="30"/>
      <c r="N94" s="17"/>
      <c r="O94" s="29"/>
      <c r="P94" s="29"/>
      <c r="Q94" s="23"/>
    </row>
    <row r="95" spans="2:17" s="8" customFormat="1" ht="19.7" customHeight="1">
      <c r="B95" s="17"/>
      <c r="C95" s="26"/>
      <c r="D95" s="17"/>
      <c r="E95" s="26"/>
      <c r="F95" s="26"/>
      <c r="G95" s="26"/>
      <c r="H95" s="118">
        <f t="shared" si="1"/>
        <v>0</v>
      </c>
      <c r="I95" s="18"/>
      <c r="J95" s="26"/>
      <c r="K95" s="25"/>
      <c r="L95" s="18"/>
      <c r="M95" s="30"/>
      <c r="N95" s="17"/>
      <c r="O95" s="18"/>
      <c r="P95" s="30"/>
      <c r="Q95" s="23"/>
    </row>
    <row r="96" spans="2:17" s="8" customFormat="1" ht="19.7" customHeight="1">
      <c r="B96" s="17"/>
      <c r="C96" s="26"/>
      <c r="D96" s="17"/>
      <c r="E96" s="26"/>
      <c r="F96" s="26"/>
      <c r="G96" s="26"/>
      <c r="H96" s="118">
        <f t="shared" si="1"/>
        <v>0</v>
      </c>
      <c r="I96" s="18"/>
      <c r="J96" s="26"/>
      <c r="K96" s="25"/>
      <c r="L96" s="18"/>
      <c r="M96" s="30"/>
      <c r="N96" s="17"/>
      <c r="O96" s="18"/>
      <c r="P96" s="30"/>
      <c r="Q96" s="23"/>
    </row>
    <row r="97" spans="2:17" s="8" customFormat="1" ht="19.7" customHeight="1">
      <c r="B97" s="17"/>
      <c r="C97" s="26"/>
      <c r="D97" s="17"/>
      <c r="E97" s="26"/>
      <c r="F97" s="26"/>
      <c r="G97" s="26"/>
      <c r="H97" s="118">
        <f t="shared" si="1"/>
        <v>0</v>
      </c>
      <c r="I97" s="18"/>
      <c r="J97" s="26"/>
      <c r="K97" s="25"/>
      <c r="L97" s="17"/>
      <c r="M97" s="30"/>
      <c r="N97" s="17"/>
      <c r="O97" s="29"/>
      <c r="P97" s="29"/>
      <c r="Q97" s="23"/>
    </row>
    <row r="98" spans="2:17" s="8" customFormat="1" ht="19.7" customHeight="1">
      <c r="B98" s="17"/>
      <c r="C98" s="26"/>
      <c r="D98" s="17"/>
      <c r="E98" s="26"/>
      <c r="F98" s="26"/>
      <c r="G98" s="26"/>
      <c r="H98" s="118">
        <f t="shared" si="1"/>
        <v>0</v>
      </c>
      <c r="I98" s="18"/>
      <c r="J98" s="26"/>
      <c r="K98" s="25"/>
      <c r="L98" s="18"/>
      <c r="M98" s="30"/>
      <c r="N98" s="17"/>
      <c r="O98" s="18"/>
      <c r="P98" s="30"/>
      <c r="Q98" s="23"/>
    </row>
    <row r="99" spans="2:17" s="8" customFormat="1" ht="19.7" customHeight="1">
      <c r="B99" s="17"/>
      <c r="C99" s="26"/>
      <c r="D99" s="17"/>
      <c r="E99" s="26"/>
      <c r="F99" s="26"/>
      <c r="G99" s="26"/>
      <c r="H99" s="118">
        <f t="shared" si="1"/>
        <v>0</v>
      </c>
      <c r="I99" s="18"/>
      <c r="J99" s="26"/>
      <c r="K99" s="25"/>
      <c r="L99" s="18"/>
      <c r="M99" s="30"/>
      <c r="N99" s="17"/>
      <c r="O99" s="18"/>
      <c r="P99" s="30"/>
      <c r="Q99" s="23"/>
    </row>
    <row r="100" spans="2:17" s="8" customFormat="1" ht="19.7" customHeight="1">
      <c r="B100" s="17"/>
      <c r="C100" s="26"/>
      <c r="D100" s="17"/>
      <c r="E100" s="26"/>
      <c r="F100" s="26"/>
      <c r="G100" s="26"/>
      <c r="H100" s="118">
        <f t="shared" si="1"/>
        <v>0</v>
      </c>
      <c r="I100" s="18"/>
      <c r="J100" s="26"/>
      <c r="K100" s="25"/>
      <c r="L100" s="17"/>
      <c r="M100" s="30"/>
      <c r="N100" s="17"/>
      <c r="O100" s="29"/>
      <c r="P100" s="29"/>
      <c r="Q100" s="23"/>
    </row>
    <row r="101" spans="2:17" s="8" customFormat="1" ht="19.7" customHeight="1">
      <c r="B101" s="17"/>
      <c r="C101" s="26"/>
      <c r="D101" s="17"/>
      <c r="E101" s="26"/>
      <c r="F101" s="26"/>
      <c r="G101" s="26"/>
      <c r="H101" s="118">
        <f t="shared" si="1"/>
        <v>0</v>
      </c>
      <c r="I101" s="18"/>
      <c r="J101" s="26"/>
      <c r="K101" s="25"/>
      <c r="L101" s="18"/>
      <c r="M101" s="30"/>
      <c r="N101" s="17"/>
      <c r="O101" s="18"/>
      <c r="P101" s="30"/>
      <c r="Q101" s="23"/>
    </row>
    <row r="102" spans="2:17" s="8" customFormat="1" ht="19.7" customHeight="1">
      <c r="B102" s="17"/>
      <c r="C102" s="26"/>
      <c r="D102" s="17"/>
      <c r="E102" s="26"/>
      <c r="F102" s="26"/>
      <c r="G102" s="26"/>
      <c r="H102" s="118">
        <f t="shared" si="1"/>
        <v>0</v>
      </c>
      <c r="I102" s="18"/>
      <c r="J102" s="26"/>
      <c r="K102" s="25"/>
      <c r="L102" s="18"/>
      <c r="M102" s="30"/>
      <c r="N102" s="17"/>
      <c r="O102" s="18"/>
      <c r="P102" s="30"/>
      <c r="Q102" s="23"/>
    </row>
    <row r="103" spans="2:17" s="8" customFormat="1" ht="19.7" customHeight="1">
      <c r="B103" s="17"/>
      <c r="C103" s="26"/>
      <c r="D103" s="17"/>
      <c r="E103" s="26"/>
      <c r="F103" s="26"/>
      <c r="G103" s="26"/>
      <c r="H103" s="118">
        <f t="shared" si="1"/>
        <v>0</v>
      </c>
      <c r="I103" s="18"/>
      <c r="J103" s="26"/>
      <c r="K103" s="25"/>
      <c r="L103" s="17"/>
      <c r="M103" s="30"/>
      <c r="N103" s="17"/>
      <c r="O103" s="29"/>
      <c r="P103" s="29"/>
      <c r="Q103" s="23"/>
    </row>
    <row r="104" spans="2:17" s="8" customFormat="1" ht="19.7" customHeight="1">
      <c r="B104" s="17"/>
      <c r="C104" s="26"/>
      <c r="D104" s="17"/>
      <c r="E104" s="26"/>
      <c r="F104" s="26"/>
      <c r="G104" s="26"/>
      <c r="H104" s="118">
        <f t="shared" si="1"/>
        <v>0</v>
      </c>
      <c r="I104" s="18"/>
      <c r="J104" s="26"/>
      <c r="K104" s="25"/>
      <c r="L104" s="18"/>
      <c r="M104" s="30"/>
      <c r="N104" s="17"/>
      <c r="O104" s="18"/>
      <c r="P104" s="30"/>
      <c r="Q104" s="23"/>
    </row>
    <row r="105" spans="2:17" s="8" customFormat="1" ht="19.7" customHeight="1">
      <c r="B105" s="17"/>
      <c r="C105" s="26"/>
      <c r="D105" s="17"/>
      <c r="E105" s="26"/>
      <c r="F105" s="26"/>
      <c r="G105" s="26"/>
      <c r="H105" s="118">
        <f t="shared" si="1"/>
        <v>0</v>
      </c>
      <c r="I105" s="18"/>
      <c r="J105" s="26"/>
      <c r="K105" s="25"/>
      <c r="L105" s="18"/>
      <c r="M105" s="30"/>
      <c r="N105" s="17"/>
      <c r="O105" s="18"/>
      <c r="P105" s="30"/>
      <c r="Q105" s="23"/>
    </row>
    <row r="106" spans="2:17" s="8" customFormat="1" ht="19.7" customHeight="1">
      <c r="B106" s="17"/>
      <c r="C106" s="26"/>
      <c r="D106" s="17"/>
      <c r="E106" s="26"/>
      <c r="F106" s="26"/>
      <c r="G106" s="26"/>
      <c r="H106" s="118">
        <f t="shared" si="1"/>
        <v>0</v>
      </c>
      <c r="I106" s="18"/>
      <c r="J106" s="26"/>
      <c r="K106" s="25"/>
      <c r="L106" s="17"/>
      <c r="M106" s="30"/>
      <c r="N106" s="17"/>
      <c r="O106" s="29"/>
      <c r="P106" s="29"/>
      <c r="Q106" s="23"/>
    </row>
    <row r="107" spans="2:17" s="8" customFormat="1" ht="19.7" customHeight="1">
      <c r="B107" s="17"/>
      <c r="C107" s="26"/>
      <c r="D107" s="17"/>
      <c r="E107" s="26"/>
      <c r="F107" s="26"/>
      <c r="G107" s="26"/>
      <c r="H107" s="118">
        <f t="shared" si="1"/>
        <v>0</v>
      </c>
      <c r="I107" s="18"/>
      <c r="J107" s="26"/>
      <c r="K107" s="25"/>
      <c r="L107" s="18"/>
      <c r="M107" s="30"/>
      <c r="N107" s="17"/>
      <c r="O107" s="18"/>
      <c r="P107" s="30"/>
      <c r="Q107" s="23"/>
    </row>
    <row r="108" spans="2:17" s="8" customFormat="1" ht="19.7" customHeight="1">
      <c r="B108" s="17"/>
      <c r="C108" s="26"/>
      <c r="D108" s="17"/>
      <c r="E108" s="26"/>
      <c r="F108" s="26"/>
      <c r="G108" s="26"/>
      <c r="H108" s="118">
        <f t="shared" si="1"/>
        <v>0</v>
      </c>
      <c r="I108" s="18"/>
      <c r="J108" s="26"/>
      <c r="K108" s="25"/>
      <c r="L108" s="18"/>
      <c r="M108" s="30"/>
      <c r="N108" s="17"/>
      <c r="O108" s="18"/>
      <c r="P108" s="30"/>
      <c r="Q108" s="23"/>
    </row>
    <row r="109" spans="2:17" s="8" customFormat="1" ht="19.7" customHeight="1">
      <c r="B109" s="17"/>
      <c r="C109" s="26"/>
      <c r="D109" s="17"/>
      <c r="E109" s="26"/>
      <c r="F109" s="26"/>
      <c r="G109" s="26"/>
      <c r="H109" s="118">
        <f t="shared" si="1"/>
        <v>0</v>
      </c>
      <c r="I109" s="18"/>
      <c r="J109" s="26"/>
      <c r="K109" s="25"/>
      <c r="L109" s="17"/>
      <c r="M109" s="30"/>
      <c r="N109" s="17"/>
      <c r="O109" s="29"/>
      <c r="P109" s="29"/>
      <c r="Q109" s="23"/>
    </row>
    <row r="110" spans="2:17" s="8" customFormat="1" ht="19.7" customHeight="1">
      <c r="B110" s="17"/>
      <c r="C110" s="26"/>
      <c r="D110" s="17"/>
      <c r="E110" s="26"/>
      <c r="F110" s="26"/>
      <c r="G110" s="26"/>
      <c r="H110" s="118">
        <f t="shared" si="1"/>
        <v>0</v>
      </c>
      <c r="I110" s="18"/>
      <c r="J110" s="26"/>
      <c r="K110" s="25"/>
      <c r="L110" s="18"/>
      <c r="M110" s="30"/>
      <c r="N110" s="17"/>
      <c r="O110" s="18"/>
      <c r="P110" s="30"/>
      <c r="Q110" s="23"/>
    </row>
    <row r="111" spans="2:17" s="8" customFormat="1" ht="19.7" customHeight="1">
      <c r="B111" s="17"/>
      <c r="C111" s="26"/>
      <c r="D111" s="17"/>
      <c r="E111" s="26"/>
      <c r="F111" s="26"/>
      <c r="G111" s="26"/>
      <c r="H111" s="118">
        <f t="shared" si="1"/>
        <v>0</v>
      </c>
      <c r="I111" s="18"/>
      <c r="J111" s="26"/>
      <c r="K111" s="25"/>
      <c r="L111" s="18"/>
      <c r="M111" s="30"/>
      <c r="N111" s="17"/>
      <c r="O111" s="18"/>
      <c r="P111" s="30"/>
      <c r="Q111" s="23"/>
    </row>
    <row r="112" spans="2:17" s="8" customFormat="1" ht="19.7" customHeight="1">
      <c r="B112" s="17"/>
      <c r="C112" s="26"/>
      <c r="D112" s="17"/>
      <c r="E112" s="26"/>
      <c r="F112" s="26"/>
      <c r="G112" s="26"/>
      <c r="H112" s="118">
        <f t="shared" si="1"/>
        <v>0</v>
      </c>
      <c r="I112" s="18"/>
      <c r="J112" s="26"/>
      <c r="K112" s="25"/>
      <c r="L112" s="17"/>
      <c r="M112" s="30"/>
      <c r="N112" s="17"/>
      <c r="O112" s="29"/>
      <c r="P112" s="29"/>
      <c r="Q112" s="23"/>
    </row>
    <row r="113" spans="2:17" s="8" customFormat="1" ht="19.7" customHeight="1">
      <c r="B113" s="17"/>
      <c r="C113" s="26"/>
      <c r="D113" s="17"/>
      <c r="E113" s="26"/>
      <c r="F113" s="26"/>
      <c r="G113" s="26"/>
      <c r="H113" s="118">
        <f t="shared" si="1"/>
        <v>0</v>
      </c>
      <c r="I113" s="18"/>
      <c r="J113" s="26"/>
      <c r="K113" s="25"/>
      <c r="L113" s="18"/>
      <c r="M113" s="30"/>
      <c r="N113" s="17"/>
      <c r="O113" s="18"/>
      <c r="P113" s="30"/>
      <c r="Q113" s="23"/>
    </row>
    <row r="114" spans="2:17" s="8" customFormat="1" ht="19.7" customHeight="1">
      <c r="B114" s="17"/>
      <c r="C114" s="26"/>
      <c r="D114" s="17"/>
      <c r="E114" s="26"/>
      <c r="F114" s="26"/>
      <c r="G114" s="26"/>
      <c r="H114" s="118">
        <f t="shared" si="1"/>
        <v>0</v>
      </c>
      <c r="I114" s="18"/>
      <c r="J114" s="26"/>
      <c r="K114" s="25"/>
      <c r="L114" s="18"/>
      <c r="M114" s="30"/>
      <c r="N114" s="17"/>
      <c r="O114" s="18"/>
      <c r="P114" s="30"/>
      <c r="Q114" s="23"/>
    </row>
    <row r="115" spans="2:17" s="8" customFormat="1" ht="19.7" customHeight="1">
      <c r="B115" s="17"/>
      <c r="C115" s="320"/>
      <c r="D115" s="17"/>
      <c r="E115" s="26"/>
      <c r="F115" s="26"/>
      <c r="G115" s="26"/>
      <c r="H115" s="118">
        <f t="shared" si="1"/>
        <v>0</v>
      </c>
      <c r="I115" s="18"/>
      <c r="J115" s="26"/>
      <c r="K115" s="25"/>
      <c r="L115" s="17"/>
      <c r="M115" s="30"/>
      <c r="N115" s="17"/>
      <c r="O115" s="29"/>
      <c r="P115" s="29"/>
      <c r="Q115" s="23"/>
    </row>
    <row r="116" spans="2:17" s="8" customFormat="1" ht="19.7" customHeight="1">
      <c r="B116" s="17"/>
      <c r="C116" s="320"/>
      <c r="D116" s="17"/>
      <c r="E116" s="26"/>
      <c r="F116" s="26"/>
      <c r="G116" s="118"/>
      <c r="H116" s="118">
        <f t="shared" si="1"/>
        <v>0</v>
      </c>
      <c r="I116" s="18"/>
      <c r="J116" s="26"/>
      <c r="K116" s="25"/>
      <c r="L116" s="18"/>
      <c r="M116" s="30"/>
      <c r="N116" s="17"/>
      <c r="O116" s="18"/>
      <c r="P116" s="30"/>
      <c r="Q116" s="23"/>
    </row>
    <row r="117" spans="2:17" s="8" customFormat="1" ht="19.7" customHeight="1">
      <c r="B117" s="17"/>
      <c r="C117" s="320"/>
      <c r="D117" s="17"/>
      <c r="E117" s="26"/>
      <c r="F117" s="26"/>
      <c r="G117" s="118"/>
      <c r="H117" s="118">
        <f t="shared" si="1"/>
        <v>0</v>
      </c>
      <c r="I117" s="18"/>
      <c r="J117" s="26"/>
      <c r="K117" s="25"/>
      <c r="L117" s="18"/>
      <c r="M117" s="30"/>
      <c r="N117" s="17"/>
      <c r="O117" s="18"/>
      <c r="P117" s="30"/>
      <c r="Q117" s="23"/>
    </row>
    <row r="118" spans="2:17" s="8" customFormat="1" ht="19.7" customHeight="1">
      <c r="B118" s="17"/>
      <c r="C118" s="17"/>
      <c r="D118" s="17"/>
      <c r="E118" s="26"/>
      <c r="F118" s="26"/>
      <c r="G118" s="26"/>
      <c r="H118" s="118">
        <f t="shared" si="1"/>
        <v>0</v>
      </c>
      <c r="I118" s="18"/>
      <c r="J118" s="26"/>
      <c r="K118" s="25"/>
      <c r="L118" s="17"/>
      <c r="M118" s="30"/>
      <c r="N118" s="17"/>
      <c r="O118" s="29"/>
      <c r="P118" s="29"/>
      <c r="Q118" s="23"/>
    </row>
    <row r="119" spans="2:17" s="8" customFormat="1" ht="19.7" customHeight="1">
      <c r="B119" s="17"/>
      <c r="C119" s="17"/>
      <c r="D119" s="17"/>
      <c r="E119" s="26"/>
      <c r="F119" s="26"/>
      <c r="G119" s="118"/>
      <c r="H119" s="118">
        <f t="shared" si="1"/>
        <v>0</v>
      </c>
      <c r="I119" s="18"/>
      <c r="J119" s="26"/>
      <c r="K119" s="25"/>
      <c r="L119" s="18"/>
      <c r="M119" s="30"/>
      <c r="N119" s="17"/>
      <c r="O119" s="18"/>
      <c r="P119" s="30"/>
      <c r="Q119" s="23"/>
    </row>
    <row r="120" spans="2:17" s="8" customFormat="1" ht="19.7" customHeight="1">
      <c r="B120" s="17"/>
      <c r="C120" s="17"/>
      <c r="D120" s="17"/>
      <c r="E120" s="26"/>
      <c r="F120" s="26"/>
      <c r="G120" s="118"/>
      <c r="H120" s="118">
        <f t="shared" si="1"/>
        <v>0</v>
      </c>
      <c r="I120" s="18"/>
      <c r="J120" s="26"/>
      <c r="K120" s="25"/>
      <c r="L120" s="18"/>
      <c r="M120" s="30"/>
      <c r="N120" s="17"/>
      <c r="O120" s="18"/>
      <c r="P120" s="30"/>
      <c r="Q120" s="23"/>
    </row>
    <row r="121" spans="2:17" s="8" customFormat="1" ht="19.7" customHeight="1">
      <c r="B121" s="17"/>
      <c r="C121" s="17"/>
      <c r="D121" s="17"/>
      <c r="E121" s="26"/>
      <c r="F121" s="26"/>
      <c r="G121" s="26"/>
      <c r="H121" s="118">
        <f t="shared" si="1"/>
        <v>0</v>
      </c>
      <c r="I121" s="18"/>
      <c r="J121" s="26"/>
      <c r="K121" s="25"/>
      <c r="L121" s="17"/>
      <c r="M121" s="30"/>
      <c r="N121" s="17"/>
      <c r="O121" s="29"/>
      <c r="P121" s="29"/>
      <c r="Q121" s="23"/>
    </row>
    <row r="122" spans="2:17" s="8" customFormat="1" ht="19.7" customHeight="1">
      <c r="B122" s="17"/>
      <c r="C122" s="17"/>
      <c r="D122" s="17"/>
      <c r="E122" s="26"/>
      <c r="F122" s="26"/>
      <c r="G122" s="118"/>
      <c r="H122" s="118">
        <f t="shared" si="1"/>
        <v>0</v>
      </c>
      <c r="I122" s="18"/>
      <c r="J122" s="26"/>
      <c r="K122" s="25"/>
      <c r="L122" s="18"/>
      <c r="M122" s="30"/>
      <c r="N122" s="17"/>
      <c r="O122" s="18"/>
      <c r="P122" s="30"/>
      <c r="Q122" s="23"/>
    </row>
    <row r="123" spans="2:17" s="8" customFormat="1" ht="19.7" customHeight="1">
      <c r="B123" s="17"/>
      <c r="C123" s="17"/>
      <c r="D123" s="17"/>
      <c r="E123" s="26"/>
      <c r="F123" s="26"/>
      <c r="G123" s="118"/>
      <c r="H123" s="118">
        <f t="shared" si="1"/>
        <v>0</v>
      </c>
      <c r="I123" s="18"/>
      <c r="J123" s="26"/>
      <c r="K123" s="25"/>
      <c r="L123" s="18"/>
      <c r="M123" s="30"/>
      <c r="N123" s="17"/>
      <c r="O123" s="18"/>
      <c r="P123" s="30"/>
      <c r="Q123" s="23"/>
    </row>
    <row r="124" spans="2:17" s="8" customFormat="1" ht="19.7" customHeight="1">
      <c r="B124" s="17"/>
      <c r="C124" s="17"/>
      <c r="D124" s="17"/>
      <c r="E124" s="26"/>
      <c r="F124" s="26"/>
      <c r="G124" s="26"/>
      <c r="H124" s="118">
        <f t="shared" si="1"/>
        <v>0</v>
      </c>
      <c r="I124" s="18"/>
      <c r="J124" s="26"/>
      <c r="K124" s="25"/>
      <c r="L124" s="17"/>
      <c r="M124" s="30"/>
      <c r="N124" s="17"/>
      <c r="O124" s="29"/>
      <c r="P124" s="29"/>
      <c r="Q124" s="23"/>
    </row>
    <row r="125" spans="2:17" s="8" customFormat="1" ht="19.7" customHeight="1">
      <c r="B125" s="17"/>
      <c r="C125" s="17"/>
      <c r="D125" s="17"/>
      <c r="E125" s="26"/>
      <c r="F125" s="26"/>
      <c r="G125" s="118"/>
      <c r="H125" s="118">
        <f t="shared" si="1"/>
        <v>0</v>
      </c>
      <c r="I125" s="18"/>
      <c r="J125" s="26"/>
      <c r="K125" s="25"/>
      <c r="L125" s="18"/>
      <c r="M125" s="30"/>
      <c r="N125" s="17"/>
      <c r="O125" s="18"/>
      <c r="P125" s="30"/>
      <c r="Q125" s="23"/>
    </row>
    <row r="126" spans="2:17" s="8" customFormat="1" ht="19.7" customHeight="1">
      <c r="B126" s="17"/>
      <c r="C126" s="17"/>
      <c r="D126" s="17"/>
      <c r="E126" s="26"/>
      <c r="F126" s="26"/>
      <c r="G126" s="118"/>
      <c r="H126" s="118">
        <f t="shared" si="1"/>
        <v>0</v>
      </c>
      <c r="I126" s="18"/>
      <c r="J126" s="26"/>
      <c r="K126" s="25"/>
      <c r="L126" s="18"/>
      <c r="M126" s="30"/>
      <c r="N126" s="17"/>
      <c r="O126" s="18"/>
      <c r="P126" s="30"/>
      <c r="Q126" s="23"/>
    </row>
    <row r="127" spans="2:17" s="8" customFormat="1" ht="19.7" customHeight="1">
      <c r="B127" s="17"/>
      <c r="C127" s="17"/>
      <c r="D127" s="17"/>
      <c r="E127" s="26"/>
      <c r="F127" s="26"/>
      <c r="G127" s="26"/>
      <c r="H127" s="118">
        <f t="shared" si="1"/>
        <v>0</v>
      </c>
      <c r="I127" s="18"/>
      <c r="J127" s="26"/>
      <c r="K127" s="25"/>
      <c r="L127" s="17"/>
      <c r="M127" s="30"/>
      <c r="N127" s="17"/>
      <c r="O127" s="29"/>
      <c r="P127" s="29"/>
      <c r="Q127" s="23"/>
    </row>
    <row r="128" spans="2:17" s="8" customFormat="1" ht="19.7" customHeight="1">
      <c r="B128" s="17"/>
      <c r="C128" s="17"/>
      <c r="D128" s="17"/>
      <c r="E128" s="26"/>
      <c r="F128" s="26"/>
      <c r="G128" s="118"/>
      <c r="H128" s="118">
        <f t="shared" si="1"/>
        <v>0</v>
      </c>
      <c r="I128" s="18"/>
      <c r="J128" s="26"/>
      <c r="K128" s="25"/>
      <c r="L128" s="18"/>
      <c r="M128" s="30"/>
      <c r="N128" s="17"/>
      <c r="O128" s="18"/>
      <c r="P128" s="30"/>
      <c r="Q128" s="23"/>
    </row>
    <row r="129" spans="2:17" s="8" customFormat="1" ht="19.7" customHeight="1">
      <c r="B129" s="17"/>
      <c r="C129" s="17"/>
      <c r="D129" s="17"/>
      <c r="E129" s="26"/>
      <c r="F129" s="26"/>
      <c r="G129" s="118"/>
      <c r="H129" s="118">
        <f t="shared" si="1"/>
        <v>0</v>
      </c>
      <c r="I129" s="18"/>
      <c r="J129" s="26"/>
      <c r="K129" s="25"/>
      <c r="L129" s="18"/>
      <c r="M129" s="30"/>
      <c r="N129" s="17"/>
      <c r="O129" s="18"/>
      <c r="P129" s="30"/>
      <c r="Q129" s="23"/>
    </row>
    <row r="130" spans="2:17" s="8" customFormat="1" ht="19.7" customHeight="1">
      <c r="B130" s="17"/>
      <c r="C130" s="17"/>
      <c r="D130" s="17"/>
      <c r="E130" s="26"/>
      <c r="F130" s="26"/>
      <c r="G130" s="26"/>
      <c r="H130" s="118">
        <f t="shared" si="1"/>
        <v>0</v>
      </c>
      <c r="I130" s="18"/>
      <c r="J130" s="26"/>
      <c r="K130" s="25"/>
      <c r="L130" s="17"/>
      <c r="M130" s="30"/>
      <c r="N130" s="17"/>
      <c r="O130" s="29"/>
      <c r="P130" s="29"/>
      <c r="Q130" s="23"/>
    </row>
    <row r="131" spans="2:17" s="8" customFormat="1" ht="19.7" customHeight="1">
      <c r="B131" s="17"/>
      <c r="C131" s="17"/>
      <c r="D131" s="17"/>
      <c r="E131" s="26"/>
      <c r="F131" s="26"/>
      <c r="G131" s="118"/>
      <c r="H131" s="118">
        <f t="shared" si="1"/>
        <v>0</v>
      </c>
      <c r="I131" s="18"/>
      <c r="J131" s="26"/>
      <c r="K131" s="25"/>
      <c r="L131" s="18"/>
      <c r="M131" s="30"/>
      <c r="N131" s="17"/>
      <c r="O131" s="18"/>
      <c r="P131" s="30"/>
      <c r="Q131" s="23"/>
    </row>
    <row r="132" spans="2:17" s="8" customFormat="1" ht="19.7" customHeight="1">
      <c r="B132" s="17"/>
      <c r="C132" s="17"/>
      <c r="D132" s="17"/>
      <c r="E132" s="26"/>
      <c r="F132" s="26"/>
      <c r="G132" s="118"/>
      <c r="H132" s="118">
        <f t="shared" si="1"/>
        <v>0</v>
      </c>
      <c r="I132" s="18"/>
      <c r="J132" s="26"/>
      <c r="K132" s="25"/>
      <c r="L132" s="18"/>
      <c r="M132" s="30"/>
      <c r="N132" s="17"/>
      <c r="O132" s="18"/>
      <c r="P132" s="30"/>
      <c r="Q132" s="23"/>
    </row>
    <row r="133" spans="2:17" s="8" customFormat="1" ht="19.7" customHeight="1">
      <c r="B133" s="17"/>
      <c r="C133" s="17"/>
      <c r="D133" s="17"/>
      <c r="E133" s="26"/>
      <c r="F133" s="26"/>
      <c r="G133" s="26"/>
      <c r="H133" s="118">
        <f t="shared" si="1"/>
        <v>0</v>
      </c>
      <c r="I133" s="18"/>
      <c r="J133" s="26"/>
      <c r="K133" s="25"/>
      <c r="L133" s="17"/>
      <c r="M133" s="30"/>
      <c r="N133" s="17"/>
      <c r="O133" s="29"/>
      <c r="P133" s="29"/>
      <c r="Q133" s="23"/>
    </row>
    <row r="134" spans="2:17" s="8" customFormat="1" ht="19.7" customHeight="1">
      <c r="B134" s="17"/>
      <c r="C134" s="17"/>
      <c r="D134" s="17"/>
      <c r="E134" s="26"/>
      <c r="F134" s="26"/>
      <c r="G134" s="118"/>
      <c r="H134" s="118">
        <f t="shared" si="1"/>
        <v>0</v>
      </c>
      <c r="I134" s="18"/>
      <c r="J134" s="26"/>
      <c r="K134" s="25"/>
      <c r="L134" s="18"/>
      <c r="M134" s="30"/>
      <c r="N134" s="17"/>
      <c r="O134" s="18"/>
      <c r="P134" s="30"/>
      <c r="Q134" s="23"/>
    </row>
    <row r="135" spans="2:17" s="8" customFormat="1" ht="19.7" customHeight="1">
      <c r="B135" s="17"/>
      <c r="C135" s="17"/>
      <c r="D135" s="17"/>
      <c r="E135" s="26"/>
      <c r="F135" s="26"/>
      <c r="G135" s="118"/>
      <c r="H135" s="118">
        <f t="shared" si="1"/>
        <v>0</v>
      </c>
      <c r="I135" s="18"/>
      <c r="J135" s="26"/>
      <c r="K135" s="25"/>
      <c r="L135" s="18"/>
      <c r="M135" s="30"/>
      <c r="N135" s="17"/>
      <c r="O135" s="18"/>
      <c r="P135" s="30"/>
      <c r="Q135" s="23"/>
    </row>
    <row r="136" spans="2:17" s="8" customFormat="1" ht="19.7" customHeight="1">
      <c r="B136" s="17"/>
      <c r="C136" s="17"/>
      <c r="D136" s="17"/>
      <c r="E136" s="26"/>
      <c r="F136" s="26"/>
      <c r="G136" s="26"/>
      <c r="H136" s="118">
        <f t="shared" si="1"/>
        <v>0</v>
      </c>
      <c r="I136" s="18"/>
      <c r="J136" s="26"/>
      <c r="K136" s="25"/>
      <c r="L136" s="17"/>
      <c r="M136" s="30"/>
      <c r="N136" s="17"/>
      <c r="O136" s="29"/>
      <c r="P136" s="29"/>
      <c r="Q136" s="23"/>
    </row>
    <row r="137" spans="2:17" s="8" customFormat="1" ht="19.7" customHeight="1">
      <c r="B137" s="17"/>
      <c r="C137" s="17"/>
      <c r="D137" s="17"/>
      <c r="E137" s="26"/>
      <c r="F137" s="26"/>
      <c r="G137" s="118"/>
      <c r="H137" s="118">
        <f t="shared" si="1"/>
        <v>0</v>
      </c>
      <c r="I137" s="18"/>
      <c r="J137" s="26"/>
      <c r="K137" s="25"/>
      <c r="L137" s="18"/>
      <c r="M137" s="30"/>
      <c r="N137" s="17"/>
      <c r="O137" s="18"/>
      <c r="P137" s="30"/>
      <c r="Q137" s="23"/>
    </row>
    <row r="138" spans="2:17" s="8" customFormat="1" ht="19.7" customHeight="1">
      <c r="B138" s="17"/>
      <c r="C138" s="17"/>
      <c r="D138" s="17"/>
      <c r="E138" s="26"/>
      <c r="F138" s="26"/>
      <c r="G138" s="118"/>
      <c r="H138" s="118">
        <f>F138*G138</f>
        <v>0</v>
      </c>
      <c r="I138" s="18"/>
      <c r="J138" s="26"/>
      <c r="K138" s="25"/>
      <c r="L138" s="18"/>
      <c r="M138" s="30"/>
      <c r="N138" s="17"/>
      <c r="O138" s="18"/>
      <c r="P138" s="30"/>
      <c r="Q138" s="23"/>
    </row>
    <row r="139" spans="2:17" s="8" customFormat="1" ht="19.7" customHeight="1">
      <c r="B139" s="17"/>
      <c r="C139" s="17"/>
      <c r="D139" s="17"/>
      <c r="E139" s="26"/>
      <c r="F139" s="26"/>
      <c r="G139" s="26"/>
      <c r="H139" s="118">
        <f>F139*G139</f>
        <v>0</v>
      </c>
      <c r="I139" s="18"/>
      <c r="J139" s="26"/>
      <c r="K139" s="25"/>
      <c r="L139" s="17"/>
      <c r="M139" s="30"/>
      <c r="N139" s="17"/>
      <c r="O139" s="29"/>
      <c r="P139" s="29"/>
      <c r="Q139" s="23"/>
    </row>
    <row r="140" spans="2:17" s="8" customFormat="1" ht="19.7" customHeight="1">
      <c r="B140" s="17"/>
      <c r="C140" s="17"/>
      <c r="D140" s="17"/>
      <c r="E140" s="26"/>
      <c r="F140" s="26"/>
      <c r="G140" s="118"/>
      <c r="H140" s="118">
        <f>F140*G140</f>
        <v>0</v>
      </c>
      <c r="I140" s="18"/>
      <c r="J140" s="26"/>
      <c r="K140" s="25"/>
      <c r="L140" s="18"/>
      <c r="M140" s="30"/>
      <c r="N140" s="17"/>
      <c r="O140" s="18"/>
      <c r="P140" s="30"/>
      <c r="Q140" s="23"/>
    </row>
  </sheetData>
  <autoFilter ref="B9:O30" xr:uid="{4C54A04B-42D8-476E-95CD-33F4C26363EE}"/>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0A680-8E88-4890-B4A4-8CC81D301556}">
  <dimension ref="A2:F9"/>
  <sheetViews>
    <sheetView workbookViewId="0">
      <selection activeCell="F17" sqref="F17"/>
    </sheetView>
  </sheetViews>
  <sheetFormatPr defaultRowHeight="18.75"/>
  <cols>
    <col min="1" max="1" width="5.625" style="9" customWidth="1"/>
    <col min="2" max="2" width="3.5" style="9" bestFit="1" customWidth="1"/>
    <col min="3" max="3" width="17.625" style="9" customWidth="1"/>
    <col min="4" max="4" width="25.75" style="9" bestFit="1" customWidth="1"/>
    <col min="5" max="5" width="5.875" style="9" bestFit="1" customWidth="1"/>
    <col min="6" max="6" width="15.625" style="9" customWidth="1"/>
    <col min="7" max="256" width="9" style="9"/>
    <col min="257" max="257" width="5.625" style="9" customWidth="1"/>
    <col min="258" max="258" width="3.5" style="9" bestFit="1" customWidth="1"/>
    <col min="259" max="259" width="17.625" style="9" customWidth="1"/>
    <col min="260" max="260" width="25.75" style="9" bestFit="1" customWidth="1"/>
    <col min="261" max="261" width="5.875" style="9" bestFit="1" customWidth="1"/>
    <col min="262" max="262" width="15.625" style="9" customWidth="1"/>
    <col min="263" max="512" width="9" style="9"/>
    <col min="513" max="513" width="5.625" style="9" customWidth="1"/>
    <col min="514" max="514" width="3.5" style="9" bestFit="1" customWidth="1"/>
    <col min="515" max="515" width="17.625" style="9" customWidth="1"/>
    <col min="516" max="516" width="25.75" style="9" bestFit="1" customWidth="1"/>
    <col min="517" max="517" width="5.875" style="9" bestFit="1" customWidth="1"/>
    <col min="518" max="518" width="15.625" style="9" customWidth="1"/>
    <col min="519" max="768" width="9" style="9"/>
    <col min="769" max="769" width="5.625" style="9" customWidth="1"/>
    <col min="770" max="770" width="3.5" style="9" bestFit="1" customWidth="1"/>
    <col min="771" max="771" width="17.625" style="9" customWidth="1"/>
    <col min="772" max="772" width="25.75" style="9" bestFit="1" customWidth="1"/>
    <col min="773" max="773" width="5.875" style="9" bestFit="1" customWidth="1"/>
    <col min="774" max="774" width="15.625" style="9" customWidth="1"/>
    <col min="775" max="1024" width="9" style="9"/>
    <col min="1025" max="1025" width="5.625" style="9" customWidth="1"/>
    <col min="1026" max="1026" width="3.5" style="9" bestFit="1" customWidth="1"/>
    <col min="1027" max="1027" width="17.625" style="9" customWidth="1"/>
    <col min="1028" max="1028" width="25.75" style="9" bestFit="1" customWidth="1"/>
    <col min="1029" max="1029" width="5.875" style="9" bestFit="1" customWidth="1"/>
    <col min="1030" max="1030" width="15.625" style="9" customWidth="1"/>
    <col min="1031" max="1280" width="9" style="9"/>
    <col min="1281" max="1281" width="5.625" style="9" customWidth="1"/>
    <col min="1282" max="1282" width="3.5" style="9" bestFit="1" customWidth="1"/>
    <col min="1283" max="1283" width="17.625" style="9" customWidth="1"/>
    <col min="1284" max="1284" width="25.75" style="9" bestFit="1" customWidth="1"/>
    <col min="1285" max="1285" width="5.875" style="9" bestFit="1" customWidth="1"/>
    <col min="1286" max="1286" width="15.625" style="9" customWidth="1"/>
    <col min="1287" max="1536" width="9" style="9"/>
    <col min="1537" max="1537" width="5.625" style="9" customWidth="1"/>
    <col min="1538" max="1538" width="3.5" style="9" bestFit="1" customWidth="1"/>
    <col min="1539" max="1539" width="17.625" style="9" customWidth="1"/>
    <col min="1540" max="1540" width="25.75" style="9" bestFit="1" customWidth="1"/>
    <col min="1541" max="1541" width="5.875" style="9" bestFit="1" customWidth="1"/>
    <col min="1542" max="1542" width="15.625" style="9" customWidth="1"/>
    <col min="1543" max="1792" width="9" style="9"/>
    <col min="1793" max="1793" width="5.625" style="9" customWidth="1"/>
    <col min="1794" max="1794" width="3.5" style="9" bestFit="1" customWidth="1"/>
    <col min="1795" max="1795" width="17.625" style="9" customWidth="1"/>
    <col min="1796" max="1796" width="25.75" style="9" bestFit="1" customWidth="1"/>
    <col min="1797" max="1797" width="5.875" style="9" bestFit="1" customWidth="1"/>
    <col min="1798" max="1798" width="15.625" style="9" customWidth="1"/>
    <col min="1799" max="2048" width="9" style="9"/>
    <col min="2049" max="2049" width="5.625" style="9" customWidth="1"/>
    <col min="2050" max="2050" width="3.5" style="9" bestFit="1" customWidth="1"/>
    <col min="2051" max="2051" width="17.625" style="9" customWidth="1"/>
    <col min="2052" max="2052" width="25.75" style="9" bestFit="1" customWidth="1"/>
    <col min="2053" max="2053" width="5.875" style="9" bestFit="1" customWidth="1"/>
    <col min="2054" max="2054" width="15.625" style="9" customWidth="1"/>
    <col min="2055" max="2304" width="9" style="9"/>
    <col min="2305" max="2305" width="5.625" style="9" customWidth="1"/>
    <col min="2306" max="2306" width="3.5" style="9" bestFit="1" customWidth="1"/>
    <col min="2307" max="2307" width="17.625" style="9" customWidth="1"/>
    <col min="2308" max="2308" width="25.75" style="9" bestFit="1" customWidth="1"/>
    <col min="2309" max="2309" width="5.875" style="9" bestFit="1" customWidth="1"/>
    <col min="2310" max="2310" width="15.625" style="9" customWidth="1"/>
    <col min="2311" max="2560" width="9" style="9"/>
    <col min="2561" max="2561" width="5.625" style="9" customWidth="1"/>
    <col min="2562" max="2562" width="3.5" style="9" bestFit="1" customWidth="1"/>
    <col min="2563" max="2563" width="17.625" style="9" customWidth="1"/>
    <col min="2564" max="2564" width="25.75" style="9" bestFit="1" customWidth="1"/>
    <col min="2565" max="2565" width="5.875" style="9" bestFit="1" customWidth="1"/>
    <col min="2566" max="2566" width="15.625" style="9" customWidth="1"/>
    <col min="2567" max="2816" width="9" style="9"/>
    <col min="2817" max="2817" width="5.625" style="9" customWidth="1"/>
    <col min="2818" max="2818" width="3.5" style="9" bestFit="1" customWidth="1"/>
    <col min="2819" max="2819" width="17.625" style="9" customWidth="1"/>
    <col min="2820" max="2820" width="25.75" style="9" bestFit="1" customWidth="1"/>
    <col min="2821" max="2821" width="5.875" style="9" bestFit="1" customWidth="1"/>
    <col min="2822" max="2822" width="15.625" style="9" customWidth="1"/>
    <col min="2823" max="3072" width="9" style="9"/>
    <col min="3073" max="3073" width="5.625" style="9" customWidth="1"/>
    <col min="3074" max="3074" width="3.5" style="9" bestFit="1" customWidth="1"/>
    <col min="3075" max="3075" width="17.625" style="9" customWidth="1"/>
    <col min="3076" max="3076" width="25.75" style="9" bestFit="1" customWidth="1"/>
    <col min="3077" max="3077" width="5.875" style="9" bestFit="1" customWidth="1"/>
    <col min="3078" max="3078" width="15.625" style="9" customWidth="1"/>
    <col min="3079" max="3328" width="9" style="9"/>
    <col min="3329" max="3329" width="5.625" style="9" customWidth="1"/>
    <col min="3330" max="3330" width="3.5" style="9" bestFit="1" customWidth="1"/>
    <col min="3331" max="3331" width="17.625" style="9" customWidth="1"/>
    <col min="3332" max="3332" width="25.75" style="9" bestFit="1" customWidth="1"/>
    <col min="3333" max="3333" width="5.875" style="9" bestFit="1" customWidth="1"/>
    <col min="3334" max="3334" width="15.625" style="9" customWidth="1"/>
    <col min="3335" max="3584" width="9" style="9"/>
    <col min="3585" max="3585" width="5.625" style="9" customWidth="1"/>
    <col min="3586" max="3586" width="3.5" style="9" bestFit="1" customWidth="1"/>
    <col min="3587" max="3587" width="17.625" style="9" customWidth="1"/>
    <col min="3588" max="3588" width="25.75" style="9" bestFit="1" customWidth="1"/>
    <col min="3589" max="3589" width="5.875" style="9" bestFit="1" customWidth="1"/>
    <col min="3590" max="3590" width="15.625" style="9" customWidth="1"/>
    <col min="3591" max="3840" width="9" style="9"/>
    <col min="3841" max="3841" width="5.625" style="9" customWidth="1"/>
    <col min="3842" max="3842" width="3.5" style="9" bestFit="1" customWidth="1"/>
    <col min="3843" max="3843" width="17.625" style="9" customWidth="1"/>
    <col min="3844" max="3844" width="25.75" style="9" bestFit="1" customWidth="1"/>
    <col min="3845" max="3845" width="5.875" style="9" bestFit="1" customWidth="1"/>
    <col min="3846" max="3846" width="15.625" style="9" customWidth="1"/>
    <col min="3847" max="4096" width="9" style="9"/>
    <col min="4097" max="4097" width="5.625" style="9" customWidth="1"/>
    <col min="4098" max="4098" width="3.5" style="9" bestFit="1" customWidth="1"/>
    <col min="4099" max="4099" width="17.625" style="9" customWidth="1"/>
    <col min="4100" max="4100" width="25.75" style="9" bestFit="1" customWidth="1"/>
    <col min="4101" max="4101" width="5.875" style="9" bestFit="1" customWidth="1"/>
    <col min="4102" max="4102" width="15.625" style="9" customWidth="1"/>
    <col min="4103" max="4352" width="9" style="9"/>
    <col min="4353" max="4353" width="5.625" style="9" customWidth="1"/>
    <col min="4354" max="4354" width="3.5" style="9" bestFit="1" customWidth="1"/>
    <col min="4355" max="4355" width="17.625" style="9" customWidth="1"/>
    <col min="4356" max="4356" width="25.75" style="9" bestFit="1" customWidth="1"/>
    <col min="4357" max="4357" width="5.875" style="9" bestFit="1" customWidth="1"/>
    <col min="4358" max="4358" width="15.625" style="9" customWidth="1"/>
    <col min="4359" max="4608" width="9" style="9"/>
    <col min="4609" max="4609" width="5.625" style="9" customWidth="1"/>
    <col min="4610" max="4610" width="3.5" style="9" bestFit="1" customWidth="1"/>
    <col min="4611" max="4611" width="17.625" style="9" customWidth="1"/>
    <col min="4612" max="4612" width="25.75" style="9" bestFit="1" customWidth="1"/>
    <col min="4613" max="4613" width="5.875" style="9" bestFit="1" customWidth="1"/>
    <col min="4614" max="4614" width="15.625" style="9" customWidth="1"/>
    <col min="4615" max="4864" width="9" style="9"/>
    <col min="4865" max="4865" width="5.625" style="9" customWidth="1"/>
    <col min="4866" max="4866" width="3.5" style="9" bestFit="1" customWidth="1"/>
    <col min="4867" max="4867" width="17.625" style="9" customWidth="1"/>
    <col min="4868" max="4868" width="25.75" style="9" bestFit="1" customWidth="1"/>
    <col min="4869" max="4869" width="5.875" style="9" bestFit="1" customWidth="1"/>
    <col min="4870" max="4870" width="15.625" style="9" customWidth="1"/>
    <col min="4871" max="5120" width="9" style="9"/>
    <col min="5121" max="5121" width="5.625" style="9" customWidth="1"/>
    <col min="5122" max="5122" width="3.5" style="9" bestFit="1" customWidth="1"/>
    <col min="5123" max="5123" width="17.625" style="9" customWidth="1"/>
    <col min="5124" max="5124" width="25.75" style="9" bestFit="1" customWidth="1"/>
    <col min="5125" max="5125" width="5.875" style="9" bestFit="1" customWidth="1"/>
    <col min="5126" max="5126" width="15.625" style="9" customWidth="1"/>
    <col min="5127" max="5376" width="9" style="9"/>
    <col min="5377" max="5377" width="5.625" style="9" customWidth="1"/>
    <col min="5378" max="5378" width="3.5" style="9" bestFit="1" customWidth="1"/>
    <col min="5379" max="5379" width="17.625" style="9" customWidth="1"/>
    <col min="5380" max="5380" width="25.75" style="9" bestFit="1" customWidth="1"/>
    <col min="5381" max="5381" width="5.875" style="9" bestFit="1" customWidth="1"/>
    <col min="5382" max="5382" width="15.625" style="9" customWidth="1"/>
    <col min="5383" max="5632" width="9" style="9"/>
    <col min="5633" max="5633" width="5.625" style="9" customWidth="1"/>
    <col min="5634" max="5634" width="3.5" style="9" bestFit="1" customWidth="1"/>
    <col min="5635" max="5635" width="17.625" style="9" customWidth="1"/>
    <col min="5636" max="5636" width="25.75" style="9" bestFit="1" customWidth="1"/>
    <col min="5637" max="5637" width="5.875" style="9" bestFit="1" customWidth="1"/>
    <col min="5638" max="5638" width="15.625" style="9" customWidth="1"/>
    <col min="5639" max="5888" width="9" style="9"/>
    <col min="5889" max="5889" width="5.625" style="9" customWidth="1"/>
    <col min="5890" max="5890" width="3.5" style="9" bestFit="1" customWidth="1"/>
    <col min="5891" max="5891" width="17.625" style="9" customWidth="1"/>
    <col min="5892" max="5892" width="25.75" style="9" bestFit="1" customWidth="1"/>
    <col min="5893" max="5893" width="5.875" style="9" bestFit="1" customWidth="1"/>
    <col min="5894" max="5894" width="15.625" style="9" customWidth="1"/>
    <col min="5895" max="6144" width="9" style="9"/>
    <col min="6145" max="6145" width="5.625" style="9" customWidth="1"/>
    <col min="6146" max="6146" width="3.5" style="9" bestFit="1" customWidth="1"/>
    <col min="6147" max="6147" width="17.625" style="9" customWidth="1"/>
    <col min="6148" max="6148" width="25.75" style="9" bestFit="1" customWidth="1"/>
    <col min="6149" max="6149" width="5.875" style="9" bestFit="1" customWidth="1"/>
    <col min="6150" max="6150" width="15.625" style="9" customWidth="1"/>
    <col min="6151" max="6400" width="9" style="9"/>
    <col min="6401" max="6401" width="5.625" style="9" customWidth="1"/>
    <col min="6402" max="6402" width="3.5" style="9" bestFit="1" customWidth="1"/>
    <col min="6403" max="6403" width="17.625" style="9" customWidth="1"/>
    <col min="6404" max="6404" width="25.75" style="9" bestFit="1" customWidth="1"/>
    <col min="6405" max="6405" width="5.875" style="9" bestFit="1" customWidth="1"/>
    <col min="6406" max="6406" width="15.625" style="9" customWidth="1"/>
    <col min="6407" max="6656" width="9" style="9"/>
    <col min="6657" max="6657" width="5.625" style="9" customWidth="1"/>
    <col min="6658" max="6658" width="3.5" style="9" bestFit="1" customWidth="1"/>
    <col min="6659" max="6659" width="17.625" style="9" customWidth="1"/>
    <col min="6660" max="6660" width="25.75" style="9" bestFit="1" customWidth="1"/>
    <col min="6661" max="6661" width="5.875" style="9" bestFit="1" customWidth="1"/>
    <col min="6662" max="6662" width="15.625" style="9" customWidth="1"/>
    <col min="6663" max="6912" width="9" style="9"/>
    <col min="6913" max="6913" width="5.625" style="9" customWidth="1"/>
    <col min="6914" max="6914" width="3.5" style="9" bestFit="1" customWidth="1"/>
    <col min="6915" max="6915" width="17.625" style="9" customWidth="1"/>
    <col min="6916" max="6916" width="25.75" style="9" bestFit="1" customWidth="1"/>
    <col min="6917" max="6917" width="5.875" style="9" bestFit="1" customWidth="1"/>
    <col min="6918" max="6918" width="15.625" style="9" customWidth="1"/>
    <col min="6919" max="7168" width="9" style="9"/>
    <col min="7169" max="7169" width="5.625" style="9" customWidth="1"/>
    <col min="7170" max="7170" width="3.5" style="9" bestFit="1" customWidth="1"/>
    <col min="7171" max="7171" width="17.625" style="9" customWidth="1"/>
    <col min="7172" max="7172" width="25.75" style="9" bestFit="1" customWidth="1"/>
    <col min="7173" max="7173" width="5.875" style="9" bestFit="1" customWidth="1"/>
    <col min="7174" max="7174" width="15.625" style="9" customWidth="1"/>
    <col min="7175" max="7424" width="9" style="9"/>
    <col min="7425" max="7425" width="5.625" style="9" customWidth="1"/>
    <col min="7426" max="7426" width="3.5" style="9" bestFit="1" customWidth="1"/>
    <col min="7427" max="7427" width="17.625" style="9" customWidth="1"/>
    <col min="7428" max="7428" width="25.75" style="9" bestFit="1" customWidth="1"/>
    <col min="7429" max="7429" width="5.875" style="9" bestFit="1" customWidth="1"/>
    <col min="7430" max="7430" width="15.625" style="9" customWidth="1"/>
    <col min="7431" max="7680" width="9" style="9"/>
    <col min="7681" max="7681" width="5.625" style="9" customWidth="1"/>
    <col min="7682" max="7682" width="3.5" style="9" bestFit="1" customWidth="1"/>
    <col min="7683" max="7683" width="17.625" style="9" customWidth="1"/>
    <col min="7684" max="7684" width="25.75" style="9" bestFit="1" customWidth="1"/>
    <col min="7685" max="7685" width="5.875" style="9" bestFit="1" customWidth="1"/>
    <col min="7686" max="7686" width="15.625" style="9" customWidth="1"/>
    <col min="7687" max="7936" width="9" style="9"/>
    <col min="7937" max="7937" width="5.625" style="9" customWidth="1"/>
    <col min="7938" max="7938" width="3.5" style="9" bestFit="1" customWidth="1"/>
    <col min="7939" max="7939" width="17.625" style="9" customWidth="1"/>
    <col min="7940" max="7940" width="25.75" style="9" bestFit="1" customWidth="1"/>
    <col min="7941" max="7941" width="5.875" style="9" bestFit="1" customWidth="1"/>
    <col min="7942" max="7942" width="15.625" style="9" customWidth="1"/>
    <col min="7943" max="8192" width="9" style="9"/>
    <col min="8193" max="8193" width="5.625" style="9" customWidth="1"/>
    <col min="8194" max="8194" width="3.5" style="9" bestFit="1" customWidth="1"/>
    <col min="8195" max="8195" width="17.625" style="9" customWidth="1"/>
    <col min="8196" max="8196" width="25.75" style="9" bestFit="1" customWidth="1"/>
    <col min="8197" max="8197" width="5.875" style="9" bestFit="1" customWidth="1"/>
    <col min="8198" max="8198" width="15.625" style="9" customWidth="1"/>
    <col min="8199" max="8448" width="9" style="9"/>
    <col min="8449" max="8449" width="5.625" style="9" customWidth="1"/>
    <col min="8450" max="8450" width="3.5" style="9" bestFit="1" customWidth="1"/>
    <col min="8451" max="8451" width="17.625" style="9" customWidth="1"/>
    <col min="8452" max="8452" width="25.75" style="9" bestFit="1" customWidth="1"/>
    <col min="8453" max="8453" width="5.875" style="9" bestFit="1" customWidth="1"/>
    <col min="8454" max="8454" width="15.625" style="9" customWidth="1"/>
    <col min="8455" max="8704" width="9" style="9"/>
    <col min="8705" max="8705" width="5.625" style="9" customWidth="1"/>
    <col min="8706" max="8706" width="3.5" style="9" bestFit="1" customWidth="1"/>
    <col min="8707" max="8707" width="17.625" style="9" customWidth="1"/>
    <col min="8708" max="8708" width="25.75" style="9" bestFit="1" customWidth="1"/>
    <col min="8709" max="8709" width="5.875" style="9" bestFit="1" customWidth="1"/>
    <col min="8710" max="8710" width="15.625" style="9" customWidth="1"/>
    <col min="8711" max="8960" width="9" style="9"/>
    <col min="8961" max="8961" width="5.625" style="9" customWidth="1"/>
    <col min="8962" max="8962" width="3.5" style="9" bestFit="1" customWidth="1"/>
    <col min="8963" max="8963" width="17.625" style="9" customWidth="1"/>
    <col min="8964" max="8964" width="25.75" style="9" bestFit="1" customWidth="1"/>
    <col min="8965" max="8965" width="5.875" style="9" bestFit="1" customWidth="1"/>
    <col min="8966" max="8966" width="15.625" style="9" customWidth="1"/>
    <col min="8967" max="9216" width="9" style="9"/>
    <col min="9217" max="9217" width="5.625" style="9" customWidth="1"/>
    <col min="9218" max="9218" width="3.5" style="9" bestFit="1" customWidth="1"/>
    <col min="9219" max="9219" width="17.625" style="9" customWidth="1"/>
    <col min="9220" max="9220" width="25.75" style="9" bestFit="1" customWidth="1"/>
    <col min="9221" max="9221" width="5.875" style="9" bestFit="1" customWidth="1"/>
    <col min="9222" max="9222" width="15.625" style="9" customWidth="1"/>
    <col min="9223" max="9472" width="9" style="9"/>
    <col min="9473" max="9473" width="5.625" style="9" customWidth="1"/>
    <col min="9474" max="9474" width="3.5" style="9" bestFit="1" customWidth="1"/>
    <col min="9475" max="9475" width="17.625" style="9" customWidth="1"/>
    <col min="9476" max="9476" width="25.75" style="9" bestFit="1" customWidth="1"/>
    <col min="9477" max="9477" width="5.875" style="9" bestFit="1" customWidth="1"/>
    <col min="9478" max="9478" width="15.625" style="9" customWidth="1"/>
    <col min="9479" max="9728" width="9" style="9"/>
    <col min="9729" max="9729" width="5.625" style="9" customWidth="1"/>
    <col min="9730" max="9730" width="3.5" style="9" bestFit="1" customWidth="1"/>
    <col min="9731" max="9731" width="17.625" style="9" customWidth="1"/>
    <col min="9732" max="9732" width="25.75" style="9" bestFit="1" customWidth="1"/>
    <col min="9733" max="9733" width="5.875" style="9" bestFit="1" customWidth="1"/>
    <col min="9734" max="9734" width="15.625" style="9" customWidth="1"/>
    <col min="9735" max="9984" width="9" style="9"/>
    <col min="9985" max="9985" width="5.625" style="9" customWidth="1"/>
    <col min="9986" max="9986" width="3.5" style="9" bestFit="1" customWidth="1"/>
    <col min="9987" max="9987" width="17.625" style="9" customWidth="1"/>
    <col min="9988" max="9988" width="25.75" style="9" bestFit="1" customWidth="1"/>
    <col min="9989" max="9989" width="5.875" style="9" bestFit="1" customWidth="1"/>
    <col min="9990" max="9990" width="15.625" style="9" customWidth="1"/>
    <col min="9991" max="10240" width="9" style="9"/>
    <col min="10241" max="10241" width="5.625" style="9" customWidth="1"/>
    <col min="10242" max="10242" width="3.5" style="9" bestFit="1" customWidth="1"/>
    <col min="10243" max="10243" width="17.625" style="9" customWidth="1"/>
    <col min="10244" max="10244" width="25.75" style="9" bestFit="1" customWidth="1"/>
    <col min="10245" max="10245" width="5.875" style="9" bestFit="1" customWidth="1"/>
    <col min="10246" max="10246" width="15.625" style="9" customWidth="1"/>
    <col min="10247" max="10496" width="9" style="9"/>
    <col min="10497" max="10497" width="5.625" style="9" customWidth="1"/>
    <col min="10498" max="10498" width="3.5" style="9" bestFit="1" customWidth="1"/>
    <col min="10499" max="10499" width="17.625" style="9" customWidth="1"/>
    <col min="10500" max="10500" width="25.75" style="9" bestFit="1" customWidth="1"/>
    <col min="10501" max="10501" width="5.875" style="9" bestFit="1" customWidth="1"/>
    <col min="10502" max="10502" width="15.625" style="9" customWidth="1"/>
    <col min="10503" max="10752" width="9" style="9"/>
    <col min="10753" max="10753" width="5.625" style="9" customWidth="1"/>
    <col min="10754" max="10754" width="3.5" style="9" bestFit="1" customWidth="1"/>
    <col min="10755" max="10755" width="17.625" style="9" customWidth="1"/>
    <col min="10756" max="10756" width="25.75" style="9" bestFit="1" customWidth="1"/>
    <col min="10757" max="10757" width="5.875" style="9" bestFit="1" customWidth="1"/>
    <col min="10758" max="10758" width="15.625" style="9" customWidth="1"/>
    <col min="10759" max="11008" width="9" style="9"/>
    <col min="11009" max="11009" width="5.625" style="9" customWidth="1"/>
    <col min="11010" max="11010" width="3.5" style="9" bestFit="1" customWidth="1"/>
    <col min="11011" max="11011" width="17.625" style="9" customWidth="1"/>
    <col min="11012" max="11012" width="25.75" style="9" bestFit="1" customWidth="1"/>
    <col min="11013" max="11013" width="5.875" style="9" bestFit="1" customWidth="1"/>
    <col min="11014" max="11014" width="15.625" style="9" customWidth="1"/>
    <col min="11015" max="11264" width="9" style="9"/>
    <col min="11265" max="11265" width="5.625" style="9" customWidth="1"/>
    <col min="11266" max="11266" width="3.5" style="9" bestFit="1" customWidth="1"/>
    <col min="11267" max="11267" width="17.625" style="9" customWidth="1"/>
    <col min="11268" max="11268" width="25.75" style="9" bestFit="1" customWidth="1"/>
    <col min="11269" max="11269" width="5.875" style="9" bestFit="1" customWidth="1"/>
    <col min="11270" max="11270" width="15.625" style="9" customWidth="1"/>
    <col min="11271" max="11520" width="9" style="9"/>
    <col min="11521" max="11521" width="5.625" style="9" customWidth="1"/>
    <col min="11522" max="11522" width="3.5" style="9" bestFit="1" customWidth="1"/>
    <col min="11523" max="11523" width="17.625" style="9" customWidth="1"/>
    <col min="11524" max="11524" width="25.75" style="9" bestFit="1" customWidth="1"/>
    <col min="11525" max="11525" width="5.875" style="9" bestFit="1" customWidth="1"/>
    <col min="11526" max="11526" width="15.625" style="9" customWidth="1"/>
    <col min="11527" max="11776" width="9" style="9"/>
    <col min="11777" max="11777" width="5.625" style="9" customWidth="1"/>
    <col min="11778" max="11778" width="3.5" style="9" bestFit="1" customWidth="1"/>
    <col min="11779" max="11779" width="17.625" style="9" customWidth="1"/>
    <col min="11780" max="11780" width="25.75" style="9" bestFit="1" customWidth="1"/>
    <col min="11781" max="11781" width="5.875" style="9" bestFit="1" customWidth="1"/>
    <col min="11782" max="11782" width="15.625" style="9" customWidth="1"/>
    <col min="11783" max="12032" width="9" style="9"/>
    <col min="12033" max="12033" width="5.625" style="9" customWidth="1"/>
    <col min="12034" max="12034" width="3.5" style="9" bestFit="1" customWidth="1"/>
    <col min="12035" max="12035" width="17.625" style="9" customWidth="1"/>
    <col min="12036" max="12036" width="25.75" style="9" bestFit="1" customWidth="1"/>
    <col min="12037" max="12037" width="5.875" style="9" bestFit="1" customWidth="1"/>
    <col min="12038" max="12038" width="15.625" style="9" customWidth="1"/>
    <col min="12039" max="12288" width="9" style="9"/>
    <col min="12289" max="12289" width="5.625" style="9" customWidth="1"/>
    <col min="12290" max="12290" width="3.5" style="9" bestFit="1" customWidth="1"/>
    <col min="12291" max="12291" width="17.625" style="9" customWidth="1"/>
    <col min="12292" max="12292" width="25.75" style="9" bestFit="1" customWidth="1"/>
    <col min="12293" max="12293" width="5.875" style="9" bestFit="1" customWidth="1"/>
    <col min="12294" max="12294" width="15.625" style="9" customWidth="1"/>
    <col min="12295" max="12544" width="9" style="9"/>
    <col min="12545" max="12545" width="5.625" style="9" customWidth="1"/>
    <col min="12546" max="12546" width="3.5" style="9" bestFit="1" customWidth="1"/>
    <col min="12547" max="12547" width="17.625" style="9" customWidth="1"/>
    <col min="12548" max="12548" width="25.75" style="9" bestFit="1" customWidth="1"/>
    <col min="12549" max="12549" width="5.875" style="9" bestFit="1" customWidth="1"/>
    <col min="12550" max="12550" width="15.625" style="9" customWidth="1"/>
    <col min="12551" max="12800" width="9" style="9"/>
    <col min="12801" max="12801" width="5.625" style="9" customWidth="1"/>
    <col min="12802" max="12802" width="3.5" style="9" bestFit="1" customWidth="1"/>
    <col min="12803" max="12803" width="17.625" style="9" customWidth="1"/>
    <col min="12804" max="12804" width="25.75" style="9" bestFit="1" customWidth="1"/>
    <col min="12805" max="12805" width="5.875" style="9" bestFit="1" customWidth="1"/>
    <col min="12806" max="12806" width="15.625" style="9" customWidth="1"/>
    <col min="12807" max="13056" width="9" style="9"/>
    <col min="13057" max="13057" width="5.625" style="9" customWidth="1"/>
    <col min="13058" max="13058" width="3.5" style="9" bestFit="1" customWidth="1"/>
    <col min="13059" max="13059" width="17.625" style="9" customWidth="1"/>
    <col min="13060" max="13060" width="25.75" style="9" bestFit="1" customWidth="1"/>
    <col min="13061" max="13061" width="5.875" style="9" bestFit="1" customWidth="1"/>
    <col min="13062" max="13062" width="15.625" style="9" customWidth="1"/>
    <col min="13063" max="13312" width="9" style="9"/>
    <col min="13313" max="13313" width="5.625" style="9" customWidth="1"/>
    <col min="13314" max="13314" width="3.5" style="9" bestFit="1" customWidth="1"/>
    <col min="13315" max="13315" width="17.625" style="9" customWidth="1"/>
    <col min="13316" max="13316" width="25.75" style="9" bestFit="1" customWidth="1"/>
    <col min="13317" max="13317" width="5.875" style="9" bestFit="1" customWidth="1"/>
    <col min="13318" max="13318" width="15.625" style="9" customWidth="1"/>
    <col min="13319" max="13568" width="9" style="9"/>
    <col min="13569" max="13569" width="5.625" style="9" customWidth="1"/>
    <col min="13570" max="13570" width="3.5" style="9" bestFit="1" customWidth="1"/>
    <col min="13571" max="13571" width="17.625" style="9" customWidth="1"/>
    <col min="13572" max="13572" width="25.75" style="9" bestFit="1" customWidth="1"/>
    <col min="13573" max="13573" width="5.875" style="9" bestFit="1" customWidth="1"/>
    <col min="13574" max="13574" width="15.625" style="9" customWidth="1"/>
    <col min="13575" max="13824" width="9" style="9"/>
    <col min="13825" max="13825" width="5.625" style="9" customWidth="1"/>
    <col min="13826" max="13826" width="3.5" style="9" bestFit="1" customWidth="1"/>
    <col min="13827" max="13827" width="17.625" style="9" customWidth="1"/>
    <col min="13828" max="13828" width="25.75" style="9" bestFit="1" customWidth="1"/>
    <col min="13829" max="13829" width="5.875" style="9" bestFit="1" customWidth="1"/>
    <col min="13830" max="13830" width="15.625" style="9" customWidth="1"/>
    <col min="13831" max="14080" width="9" style="9"/>
    <col min="14081" max="14081" width="5.625" style="9" customWidth="1"/>
    <col min="14082" max="14082" width="3.5" style="9" bestFit="1" customWidth="1"/>
    <col min="14083" max="14083" width="17.625" style="9" customWidth="1"/>
    <col min="14084" max="14084" width="25.75" style="9" bestFit="1" customWidth="1"/>
    <col min="14085" max="14085" width="5.875" style="9" bestFit="1" customWidth="1"/>
    <col min="14086" max="14086" width="15.625" style="9" customWidth="1"/>
    <col min="14087" max="14336" width="9" style="9"/>
    <col min="14337" max="14337" width="5.625" style="9" customWidth="1"/>
    <col min="14338" max="14338" width="3.5" style="9" bestFit="1" customWidth="1"/>
    <col min="14339" max="14339" width="17.625" style="9" customWidth="1"/>
    <col min="14340" max="14340" width="25.75" style="9" bestFit="1" customWidth="1"/>
    <col min="14341" max="14341" width="5.875" style="9" bestFit="1" customWidth="1"/>
    <col min="14342" max="14342" width="15.625" style="9" customWidth="1"/>
    <col min="14343" max="14592" width="9" style="9"/>
    <col min="14593" max="14593" width="5.625" style="9" customWidth="1"/>
    <col min="14594" max="14594" width="3.5" style="9" bestFit="1" customWidth="1"/>
    <col min="14595" max="14595" width="17.625" style="9" customWidth="1"/>
    <col min="14596" max="14596" width="25.75" style="9" bestFit="1" customWidth="1"/>
    <col min="14597" max="14597" width="5.875" style="9" bestFit="1" customWidth="1"/>
    <col min="14598" max="14598" width="15.625" style="9" customWidth="1"/>
    <col min="14599" max="14848" width="9" style="9"/>
    <col min="14849" max="14849" width="5.625" style="9" customWidth="1"/>
    <col min="14850" max="14850" width="3.5" style="9" bestFit="1" customWidth="1"/>
    <col min="14851" max="14851" width="17.625" style="9" customWidth="1"/>
    <col min="14852" max="14852" width="25.75" style="9" bestFit="1" customWidth="1"/>
    <col min="14853" max="14853" width="5.875" style="9" bestFit="1" customWidth="1"/>
    <col min="14854" max="14854" width="15.625" style="9" customWidth="1"/>
    <col min="14855" max="15104" width="9" style="9"/>
    <col min="15105" max="15105" width="5.625" style="9" customWidth="1"/>
    <col min="15106" max="15106" width="3.5" style="9" bestFit="1" customWidth="1"/>
    <col min="15107" max="15107" width="17.625" style="9" customWidth="1"/>
    <col min="15108" max="15108" width="25.75" style="9" bestFit="1" customWidth="1"/>
    <col min="15109" max="15109" width="5.875" style="9" bestFit="1" customWidth="1"/>
    <col min="15110" max="15110" width="15.625" style="9" customWidth="1"/>
    <col min="15111" max="15360" width="9" style="9"/>
    <col min="15361" max="15361" width="5.625" style="9" customWidth="1"/>
    <col min="15362" max="15362" width="3.5" style="9" bestFit="1" customWidth="1"/>
    <col min="15363" max="15363" width="17.625" style="9" customWidth="1"/>
    <col min="15364" max="15364" width="25.75" style="9" bestFit="1" customWidth="1"/>
    <col min="15365" max="15365" width="5.875" style="9" bestFit="1" customWidth="1"/>
    <col min="15366" max="15366" width="15.625" style="9" customWidth="1"/>
    <col min="15367" max="15616" width="9" style="9"/>
    <col min="15617" max="15617" width="5.625" style="9" customWidth="1"/>
    <col min="15618" max="15618" width="3.5" style="9" bestFit="1" customWidth="1"/>
    <col min="15619" max="15619" width="17.625" style="9" customWidth="1"/>
    <col min="15620" max="15620" width="25.75" style="9" bestFit="1" customWidth="1"/>
    <col min="15621" max="15621" width="5.875" style="9" bestFit="1" customWidth="1"/>
    <col min="15622" max="15622" width="15.625" style="9" customWidth="1"/>
    <col min="15623" max="15872" width="9" style="9"/>
    <col min="15873" max="15873" width="5.625" style="9" customWidth="1"/>
    <col min="15874" max="15874" width="3.5" style="9" bestFit="1" customWidth="1"/>
    <col min="15875" max="15875" width="17.625" style="9" customWidth="1"/>
    <col min="15876" max="15876" width="25.75" style="9" bestFit="1" customWidth="1"/>
    <col min="15877" max="15877" width="5.875" style="9" bestFit="1" customWidth="1"/>
    <col min="15878" max="15878" width="15.625" style="9" customWidth="1"/>
    <col min="15879" max="16128" width="9" style="9"/>
    <col min="16129" max="16129" width="5.625" style="9" customWidth="1"/>
    <col min="16130" max="16130" width="3.5" style="9" bestFit="1" customWidth="1"/>
    <col min="16131" max="16131" width="17.625" style="9" customWidth="1"/>
    <col min="16132" max="16132" width="25.75" style="9" bestFit="1" customWidth="1"/>
    <col min="16133" max="16133" width="5.875" style="9" bestFit="1" customWidth="1"/>
    <col min="16134" max="16134" width="15.625" style="9" customWidth="1"/>
    <col min="16135" max="16384" width="9" style="9"/>
  </cols>
  <sheetData>
    <row r="2" spans="1:6">
      <c r="D2" s="10"/>
      <c r="F2" s="10" t="s">
        <v>6398</v>
      </c>
    </row>
    <row r="3" spans="1:6">
      <c r="A3" s="1908" t="s">
        <v>6399</v>
      </c>
    </row>
    <row r="5" spans="1:6">
      <c r="B5" s="332" t="s">
        <v>6400</v>
      </c>
      <c r="C5" s="332" t="s">
        <v>6401</v>
      </c>
      <c r="D5" s="332" t="s">
        <v>6402</v>
      </c>
      <c r="E5" s="332" t="s">
        <v>6403</v>
      </c>
      <c r="F5" s="332" t="s">
        <v>6404</v>
      </c>
    </row>
    <row r="6" spans="1:6" ht="20.100000000000001" customHeight="1">
      <c r="B6" s="1909">
        <v>1</v>
      </c>
      <c r="C6" s="1910" t="s">
        <v>6405</v>
      </c>
      <c r="D6" s="1910" t="s">
        <v>6406</v>
      </c>
      <c r="E6" s="1909">
        <v>2</v>
      </c>
      <c r="F6" s="1911" t="s">
        <v>6407</v>
      </c>
    </row>
    <row r="7" spans="1:6" ht="20.100000000000001" customHeight="1">
      <c r="B7" s="1909">
        <v>2</v>
      </c>
      <c r="C7" s="1912" t="s">
        <v>5560</v>
      </c>
      <c r="D7" s="1910" t="s">
        <v>6408</v>
      </c>
      <c r="E7" s="1909">
        <v>2</v>
      </c>
      <c r="F7" s="1913"/>
    </row>
    <row r="8" spans="1:6" ht="20.100000000000001" customHeight="1">
      <c r="B8" s="1909">
        <v>3</v>
      </c>
      <c r="C8" s="1910" t="s">
        <v>6409</v>
      </c>
      <c r="D8" s="1910" t="s">
        <v>6410</v>
      </c>
      <c r="E8" s="1909">
        <v>2</v>
      </c>
      <c r="F8" s="1914"/>
    </row>
    <row r="9" spans="1:6" ht="20.100000000000001" customHeight="1">
      <c r="B9" s="210">
        <v>4</v>
      </c>
      <c r="C9" s="1376" t="s">
        <v>6411</v>
      </c>
      <c r="D9" s="1376" t="s">
        <v>6412</v>
      </c>
      <c r="E9" s="210">
        <v>2</v>
      </c>
      <c r="F9" s="210" t="s">
        <v>6413</v>
      </c>
    </row>
  </sheetData>
  <mergeCells count="1">
    <mergeCell ref="F6:F8"/>
  </mergeCells>
  <phoneticPr fontId="3"/>
  <pageMargins left="0.7" right="0.7" top="0.75" bottom="0.75" header="0.3" footer="0.3"/>
  <pageSetup paperSize="9" orientation="portrait"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AF0BF-07A2-49E8-8B05-CCB6F6D7FAC0}">
  <dimension ref="B2:Q17"/>
  <sheetViews>
    <sheetView zoomScale="90" zoomScaleNormal="90" workbookViewId="0">
      <pane xSplit="10" ySplit="9" topLeftCell="N10" activePane="bottomRight" state="frozen"/>
      <selection pane="topRight" activeCell="K1" sqref="K1"/>
      <selection pane="bottomLeft" activeCell="A9" sqref="A9"/>
      <selection pane="bottomRight" activeCell="Q12" sqref="Q12"/>
    </sheetView>
  </sheetViews>
  <sheetFormatPr defaultColWidth="9"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915" bestFit="1" customWidth="1"/>
    <col min="9" max="9" width="7.5" style="10" customWidth="1"/>
    <col min="10" max="10" width="35.25" style="9" bestFit="1" customWidth="1"/>
    <col min="11" max="11" width="34.625" style="9" bestFit="1" customWidth="1"/>
    <col min="12" max="12" width="11" style="8" customWidth="1"/>
    <col min="13" max="13" width="13.75" style="48" customWidth="1"/>
    <col min="14" max="14" width="6.375" style="9" customWidth="1"/>
    <col min="15" max="15" width="26.25" style="10" customWidth="1"/>
    <col min="16" max="16" width="27.5" style="49" customWidth="1"/>
    <col min="17" max="17" width="15.625" style="12" customWidth="1"/>
    <col min="18" max="16384" width="9" style="9"/>
  </cols>
  <sheetData>
    <row r="2" spans="2:17" ht="20.100000000000001" customHeight="1">
      <c r="B2" s="1" t="s">
        <v>0</v>
      </c>
      <c r="C2" s="1"/>
      <c r="D2" s="1"/>
      <c r="E2" s="2" t="s">
        <v>6414</v>
      </c>
      <c r="G2" s="4" t="s">
        <v>2</v>
      </c>
      <c r="H2" s="5"/>
      <c r="I2" s="6"/>
      <c r="J2" s="7">
        <f>SUM(H:H)</f>
        <v>215236</v>
      </c>
    </row>
    <row r="3" spans="2:17" ht="20.100000000000001" customHeight="1">
      <c r="B3" s="1" t="s">
        <v>3</v>
      </c>
      <c r="C3" s="1"/>
      <c r="D3" s="1"/>
      <c r="E3" s="13" t="s">
        <v>6415</v>
      </c>
    </row>
    <row r="4" spans="2:17" ht="20.100000000000001" customHeight="1">
      <c r="B4" s="1" t="s">
        <v>5</v>
      </c>
      <c r="C4" s="1"/>
      <c r="D4" s="1"/>
      <c r="E4" s="13">
        <v>205176</v>
      </c>
      <c r="J4" s="83"/>
    </row>
    <row r="5" spans="2:17" ht="20.100000000000001" customHeight="1">
      <c r="B5" s="1" t="s">
        <v>6</v>
      </c>
      <c r="C5" s="1"/>
      <c r="D5" s="1"/>
      <c r="E5" s="16"/>
      <c r="J5" s="83"/>
    </row>
    <row r="6" spans="2:17" ht="20.100000000000001" customHeight="1">
      <c r="B6" s="1" t="s">
        <v>7</v>
      </c>
      <c r="C6" s="1"/>
      <c r="D6" s="1"/>
      <c r="E6" s="16">
        <v>45061</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32" t="s">
        <v>13</v>
      </c>
      <c r="H9" s="153"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119</v>
      </c>
      <c r="D10" s="17" t="s">
        <v>119</v>
      </c>
      <c r="E10" s="24" t="s">
        <v>6416</v>
      </c>
      <c r="F10" s="525">
        <v>8</v>
      </c>
      <c r="G10" s="132">
        <v>8500</v>
      </c>
      <c r="H10" s="153">
        <f>F10*G10</f>
        <v>68000</v>
      </c>
      <c r="I10" s="22"/>
      <c r="J10" s="22"/>
      <c r="K10" s="25"/>
      <c r="L10" s="18"/>
      <c r="M10" s="30">
        <v>45026</v>
      </c>
      <c r="N10" s="17"/>
      <c r="O10" s="29">
        <v>45041</v>
      </c>
      <c r="P10" s="30"/>
      <c r="Q10" s="23">
        <v>45042</v>
      </c>
    </row>
    <row r="11" spans="2:17" s="8" customFormat="1" ht="19.7" customHeight="1">
      <c r="B11" s="17">
        <v>1</v>
      </c>
      <c r="C11" s="17" t="s">
        <v>119</v>
      </c>
      <c r="D11" s="17" t="s">
        <v>119</v>
      </c>
      <c r="E11" s="53" t="s">
        <v>6417</v>
      </c>
      <c r="F11" s="525">
        <v>8</v>
      </c>
      <c r="G11" s="461">
        <v>5500</v>
      </c>
      <c r="H11" s="153">
        <f t="shared" ref="H11:H16" si="0">F11*G11</f>
        <v>44000</v>
      </c>
      <c r="I11" s="56"/>
      <c r="J11" s="56"/>
      <c r="K11" s="25"/>
      <c r="L11" s="18"/>
      <c r="M11" s="30">
        <v>45026</v>
      </c>
      <c r="N11" s="17"/>
      <c r="O11" s="29">
        <v>45041</v>
      </c>
      <c r="P11" s="30"/>
      <c r="Q11" s="23">
        <v>45042</v>
      </c>
    </row>
    <row r="12" spans="2:17" s="8" customFormat="1" ht="19.7" customHeight="1">
      <c r="B12" s="17">
        <v>1</v>
      </c>
      <c r="C12" s="17" t="s">
        <v>66</v>
      </c>
      <c r="D12" s="17" t="s">
        <v>67</v>
      </c>
      <c r="E12" s="53" t="s">
        <v>6418</v>
      </c>
      <c r="F12" s="525">
        <v>8</v>
      </c>
      <c r="G12" s="461">
        <v>9780</v>
      </c>
      <c r="H12" s="153">
        <f t="shared" si="0"/>
        <v>78240</v>
      </c>
      <c r="I12" s="56"/>
      <c r="J12" s="57" t="s">
        <v>6419</v>
      </c>
      <c r="K12" s="25"/>
      <c r="L12" s="18"/>
      <c r="M12" s="30">
        <v>45026</v>
      </c>
      <c r="N12" s="17"/>
      <c r="O12" s="29">
        <v>45041</v>
      </c>
      <c r="P12" s="30">
        <v>45041</v>
      </c>
      <c r="Q12" s="23">
        <v>45040</v>
      </c>
    </row>
    <row r="13" spans="2:17" s="8" customFormat="1" ht="19.7" customHeight="1">
      <c r="B13" s="17">
        <v>1</v>
      </c>
      <c r="C13" s="17" t="s">
        <v>66</v>
      </c>
      <c r="D13" s="17" t="s">
        <v>67</v>
      </c>
      <c r="E13" s="53" t="s">
        <v>6420</v>
      </c>
      <c r="F13" s="525">
        <v>10</v>
      </c>
      <c r="G13" s="132">
        <v>140</v>
      </c>
      <c r="H13" s="153">
        <f t="shared" si="0"/>
        <v>1400</v>
      </c>
      <c r="I13" s="54"/>
      <c r="J13" s="57" t="s">
        <v>6758</v>
      </c>
      <c r="K13" s="25"/>
      <c r="L13" s="18"/>
      <c r="M13" s="30">
        <v>45026</v>
      </c>
      <c r="N13" s="17"/>
      <c r="O13" s="29">
        <v>45041</v>
      </c>
      <c r="P13" s="30">
        <v>45041</v>
      </c>
      <c r="Q13" s="23">
        <v>45040</v>
      </c>
    </row>
    <row r="14" spans="2:17" s="8" customFormat="1" ht="19.7" customHeight="1">
      <c r="B14" s="17">
        <v>1</v>
      </c>
      <c r="C14" s="17" t="s">
        <v>30</v>
      </c>
      <c r="D14" s="17" t="s">
        <v>30</v>
      </c>
      <c r="E14" s="1916" t="s">
        <v>6422</v>
      </c>
      <c r="F14" s="525">
        <v>8</v>
      </c>
      <c r="G14" s="132">
        <v>137</v>
      </c>
      <c r="H14" s="153">
        <f t="shared" si="0"/>
        <v>1096</v>
      </c>
      <c r="I14" s="27"/>
      <c r="J14" s="1916" t="s">
        <v>6423</v>
      </c>
      <c r="K14" s="18" t="s">
        <v>6424</v>
      </c>
      <c r="L14" s="18"/>
      <c r="M14" s="30"/>
      <c r="N14" s="17"/>
      <c r="O14" s="18"/>
      <c r="P14" s="30"/>
      <c r="Q14" s="23">
        <v>45028</v>
      </c>
    </row>
    <row r="15" spans="2:17" s="8" customFormat="1" ht="19.7" customHeight="1">
      <c r="B15" s="17">
        <v>1</v>
      </c>
      <c r="C15" s="17" t="s">
        <v>115</v>
      </c>
      <c r="D15" s="17" t="s">
        <v>115</v>
      </c>
      <c r="E15" s="1916" t="s">
        <v>6425</v>
      </c>
      <c r="F15" s="525">
        <v>0.5</v>
      </c>
      <c r="G15" s="132">
        <v>5000</v>
      </c>
      <c r="H15" s="153">
        <f t="shared" si="0"/>
        <v>2500</v>
      </c>
      <c r="I15" s="27"/>
      <c r="J15" s="1916"/>
      <c r="K15" s="18"/>
      <c r="L15" s="18"/>
      <c r="M15" s="30"/>
      <c r="N15" s="17"/>
      <c r="O15" s="18"/>
      <c r="P15" s="30"/>
      <c r="Q15" s="23"/>
    </row>
    <row r="16" spans="2:17" s="8" customFormat="1" ht="19.7" customHeight="1">
      <c r="B16" s="17">
        <v>1</v>
      </c>
      <c r="C16" s="17" t="s">
        <v>115</v>
      </c>
      <c r="D16" s="17" t="s">
        <v>115</v>
      </c>
      <c r="E16" s="1916" t="s">
        <v>5642</v>
      </c>
      <c r="F16" s="525">
        <v>4</v>
      </c>
      <c r="G16" s="132">
        <v>5000</v>
      </c>
      <c r="H16" s="153">
        <f t="shared" si="0"/>
        <v>20000</v>
      </c>
      <c r="I16" s="27"/>
      <c r="J16" s="1916"/>
      <c r="K16" s="18"/>
      <c r="L16" s="18"/>
      <c r="M16" s="30"/>
      <c r="N16" s="17"/>
      <c r="O16" s="18"/>
      <c r="P16" s="30"/>
      <c r="Q16" s="23"/>
    </row>
    <row r="17" spans="2:17" s="8" customFormat="1" ht="19.7" customHeight="1">
      <c r="B17" s="17"/>
      <c r="C17" s="52"/>
      <c r="D17" s="52"/>
      <c r="E17" s="26"/>
      <c r="F17" s="26"/>
      <c r="G17" s="132"/>
      <c r="H17" s="132"/>
      <c r="I17" s="54"/>
      <c r="J17" s="1925"/>
      <c r="K17" s="17"/>
      <c r="L17" s="17"/>
      <c r="M17" s="30"/>
      <c r="N17" s="17"/>
      <c r="O17" s="29"/>
      <c r="P17" s="29"/>
      <c r="Q17" s="23"/>
    </row>
  </sheetData>
  <autoFilter ref="B9:O17"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6FCDB-8614-439E-8F08-B0011AB7A8B0}">
  <dimension ref="B2:Q114"/>
  <sheetViews>
    <sheetView zoomScaleNormal="100" workbookViewId="0">
      <pane xSplit="10" ySplit="9" topLeftCell="O64" activePane="bottomRight" state="frozen"/>
      <selection pane="topRight" activeCell="K1" sqref="K1"/>
      <selection pane="bottomLeft" activeCell="A9" sqref="A9"/>
      <selection pane="bottomRight" activeCell="Q69" sqref="Q69"/>
    </sheetView>
  </sheetViews>
  <sheetFormatPr defaultRowHeight="18.75"/>
  <cols>
    <col min="1" max="1" width="2.625" style="9" customWidth="1"/>
    <col min="2" max="2" width="15" style="8" bestFit="1" customWidth="1"/>
    <col min="3" max="3" width="14.375" style="9" bestFit="1" customWidth="1"/>
    <col min="4" max="4" width="13.125" style="9" bestFit="1" customWidth="1"/>
    <col min="5" max="5" width="53.125" style="9" bestFit="1" customWidth="1"/>
    <col min="6" max="6" width="6.25" style="10" customWidth="1"/>
    <col min="7" max="7" width="9.875" style="9" bestFit="1" customWidth="1"/>
    <col min="8" max="8" width="9.875" style="15" bestFit="1" customWidth="1"/>
    <col min="9" max="9" width="5.75" style="10" customWidth="1"/>
    <col min="10" max="10" width="54.25" style="9" bestFit="1" customWidth="1"/>
    <col min="11" max="11" width="37.25" style="8"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5" style="9" bestFit="1" customWidth="1"/>
    <col min="259" max="259" width="14.375" style="9" bestFit="1" customWidth="1"/>
    <col min="260" max="260" width="13.125" style="9" bestFit="1" customWidth="1"/>
    <col min="261" max="261" width="53.125" style="9" bestFit="1" customWidth="1"/>
    <col min="262" max="262" width="6.25" style="9" customWidth="1"/>
    <col min="263" max="264" width="9.875" style="9" bestFit="1" customWidth="1"/>
    <col min="265" max="265" width="5.75" style="9" customWidth="1"/>
    <col min="266" max="266" width="54.25" style="9" bestFit="1" customWidth="1"/>
    <col min="267" max="267" width="37.25"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5" style="9" bestFit="1" customWidth="1"/>
    <col min="515" max="515" width="14.375" style="9" bestFit="1" customWidth="1"/>
    <col min="516" max="516" width="13.125" style="9" bestFit="1" customWidth="1"/>
    <col min="517" max="517" width="53.125" style="9" bestFit="1" customWidth="1"/>
    <col min="518" max="518" width="6.25" style="9" customWidth="1"/>
    <col min="519" max="520" width="9.875" style="9" bestFit="1" customWidth="1"/>
    <col min="521" max="521" width="5.75" style="9" customWidth="1"/>
    <col min="522" max="522" width="54.25" style="9" bestFit="1" customWidth="1"/>
    <col min="523" max="523" width="37.25"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5" style="9" bestFit="1" customWidth="1"/>
    <col min="771" max="771" width="14.375" style="9" bestFit="1" customWidth="1"/>
    <col min="772" max="772" width="13.125" style="9" bestFit="1" customWidth="1"/>
    <col min="773" max="773" width="53.125" style="9" bestFit="1" customWidth="1"/>
    <col min="774" max="774" width="6.25" style="9" customWidth="1"/>
    <col min="775" max="776" width="9.875" style="9" bestFit="1" customWidth="1"/>
    <col min="777" max="777" width="5.75" style="9" customWidth="1"/>
    <col min="778" max="778" width="54.25" style="9" bestFit="1" customWidth="1"/>
    <col min="779" max="779" width="37.25"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5" style="9" bestFit="1" customWidth="1"/>
    <col min="1027" max="1027" width="14.375" style="9" bestFit="1" customWidth="1"/>
    <col min="1028" max="1028" width="13.125" style="9" bestFit="1" customWidth="1"/>
    <col min="1029" max="1029" width="53.125" style="9" bestFit="1" customWidth="1"/>
    <col min="1030" max="1030" width="6.25" style="9" customWidth="1"/>
    <col min="1031" max="1032" width="9.875" style="9" bestFit="1" customWidth="1"/>
    <col min="1033" max="1033" width="5.75" style="9" customWidth="1"/>
    <col min="1034" max="1034" width="54.25" style="9" bestFit="1" customWidth="1"/>
    <col min="1035" max="1035" width="37.25"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5" style="9" bestFit="1" customWidth="1"/>
    <col min="1283" max="1283" width="14.375" style="9" bestFit="1" customWidth="1"/>
    <col min="1284" max="1284" width="13.125" style="9" bestFit="1" customWidth="1"/>
    <col min="1285" max="1285" width="53.125" style="9" bestFit="1" customWidth="1"/>
    <col min="1286" max="1286" width="6.25" style="9" customWidth="1"/>
    <col min="1287" max="1288" width="9.875" style="9" bestFit="1" customWidth="1"/>
    <col min="1289" max="1289" width="5.75" style="9" customWidth="1"/>
    <col min="1290" max="1290" width="54.25" style="9" bestFit="1" customWidth="1"/>
    <col min="1291" max="1291" width="37.25"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5" style="9" bestFit="1" customWidth="1"/>
    <col min="1539" max="1539" width="14.375" style="9" bestFit="1" customWidth="1"/>
    <col min="1540" max="1540" width="13.125" style="9" bestFit="1" customWidth="1"/>
    <col min="1541" max="1541" width="53.125" style="9" bestFit="1" customWidth="1"/>
    <col min="1542" max="1542" width="6.25" style="9" customWidth="1"/>
    <col min="1543" max="1544" width="9.875" style="9" bestFit="1" customWidth="1"/>
    <col min="1545" max="1545" width="5.75" style="9" customWidth="1"/>
    <col min="1546" max="1546" width="54.25" style="9" bestFit="1" customWidth="1"/>
    <col min="1547" max="1547" width="37.25"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5" style="9" bestFit="1" customWidth="1"/>
    <col min="1795" max="1795" width="14.375" style="9" bestFit="1" customWidth="1"/>
    <col min="1796" max="1796" width="13.125" style="9" bestFit="1" customWidth="1"/>
    <col min="1797" max="1797" width="53.125" style="9" bestFit="1" customWidth="1"/>
    <col min="1798" max="1798" width="6.25" style="9" customWidth="1"/>
    <col min="1799" max="1800" width="9.875" style="9" bestFit="1" customWidth="1"/>
    <col min="1801" max="1801" width="5.75" style="9" customWidth="1"/>
    <col min="1802" max="1802" width="54.25" style="9" bestFit="1" customWidth="1"/>
    <col min="1803" max="1803" width="37.25"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5" style="9" bestFit="1" customWidth="1"/>
    <col min="2051" max="2051" width="14.375" style="9" bestFit="1" customWidth="1"/>
    <col min="2052" max="2052" width="13.125" style="9" bestFit="1" customWidth="1"/>
    <col min="2053" max="2053" width="53.125" style="9" bestFit="1" customWidth="1"/>
    <col min="2054" max="2054" width="6.25" style="9" customWidth="1"/>
    <col min="2055" max="2056" width="9.875" style="9" bestFit="1" customWidth="1"/>
    <col min="2057" max="2057" width="5.75" style="9" customWidth="1"/>
    <col min="2058" max="2058" width="54.25" style="9" bestFit="1" customWidth="1"/>
    <col min="2059" max="2059" width="37.25"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5" style="9" bestFit="1" customWidth="1"/>
    <col min="2307" max="2307" width="14.375" style="9" bestFit="1" customWidth="1"/>
    <col min="2308" max="2308" width="13.125" style="9" bestFit="1" customWidth="1"/>
    <col min="2309" max="2309" width="53.125" style="9" bestFit="1" customWidth="1"/>
    <col min="2310" max="2310" width="6.25" style="9" customWidth="1"/>
    <col min="2311" max="2312" width="9.875" style="9" bestFit="1" customWidth="1"/>
    <col min="2313" max="2313" width="5.75" style="9" customWidth="1"/>
    <col min="2314" max="2314" width="54.25" style="9" bestFit="1" customWidth="1"/>
    <col min="2315" max="2315" width="37.25"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5" style="9" bestFit="1" customWidth="1"/>
    <col min="2563" max="2563" width="14.375" style="9" bestFit="1" customWidth="1"/>
    <col min="2564" max="2564" width="13.125" style="9" bestFit="1" customWidth="1"/>
    <col min="2565" max="2565" width="53.125" style="9" bestFit="1" customWidth="1"/>
    <col min="2566" max="2566" width="6.25" style="9" customWidth="1"/>
    <col min="2567" max="2568" width="9.875" style="9" bestFit="1" customWidth="1"/>
    <col min="2569" max="2569" width="5.75" style="9" customWidth="1"/>
    <col min="2570" max="2570" width="54.25" style="9" bestFit="1" customWidth="1"/>
    <col min="2571" max="2571" width="37.25"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5" style="9" bestFit="1" customWidth="1"/>
    <col min="2819" max="2819" width="14.375" style="9" bestFit="1" customWidth="1"/>
    <col min="2820" max="2820" width="13.125" style="9" bestFit="1" customWidth="1"/>
    <col min="2821" max="2821" width="53.125" style="9" bestFit="1" customWidth="1"/>
    <col min="2822" max="2822" width="6.25" style="9" customWidth="1"/>
    <col min="2823" max="2824" width="9.875" style="9" bestFit="1" customWidth="1"/>
    <col min="2825" max="2825" width="5.75" style="9" customWidth="1"/>
    <col min="2826" max="2826" width="54.25" style="9" bestFit="1" customWidth="1"/>
    <col min="2827" max="2827" width="37.25"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5" style="9" bestFit="1" customWidth="1"/>
    <col min="3075" max="3075" width="14.375" style="9" bestFit="1" customWidth="1"/>
    <col min="3076" max="3076" width="13.125" style="9" bestFit="1" customWidth="1"/>
    <col min="3077" max="3077" width="53.125" style="9" bestFit="1" customWidth="1"/>
    <col min="3078" max="3078" width="6.25" style="9" customWidth="1"/>
    <col min="3079" max="3080" width="9.875" style="9" bestFit="1" customWidth="1"/>
    <col min="3081" max="3081" width="5.75" style="9" customWidth="1"/>
    <col min="3082" max="3082" width="54.25" style="9" bestFit="1" customWidth="1"/>
    <col min="3083" max="3083" width="37.25"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5" style="9" bestFit="1" customWidth="1"/>
    <col min="3331" max="3331" width="14.375" style="9" bestFit="1" customWidth="1"/>
    <col min="3332" max="3332" width="13.125" style="9" bestFit="1" customWidth="1"/>
    <col min="3333" max="3333" width="53.125" style="9" bestFit="1" customWidth="1"/>
    <col min="3334" max="3334" width="6.25" style="9" customWidth="1"/>
    <col min="3335" max="3336" width="9.875" style="9" bestFit="1" customWidth="1"/>
    <col min="3337" max="3337" width="5.75" style="9" customWidth="1"/>
    <col min="3338" max="3338" width="54.25" style="9" bestFit="1" customWidth="1"/>
    <col min="3339" max="3339" width="37.25"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5" style="9" bestFit="1" customWidth="1"/>
    <col min="3587" max="3587" width="14.375" style="9" bestFit="1" customWidth="1"/>
    <col min="3588" max="3588" width="13.125" style="9" bestFit="1" customWidth="1"/>
    <col min="3589" max="3589" width="53.125" style="9" bestFit="1" customWidth="1"/>
    <col min="3590" max="3590" width="6.25" style="9" customWidth="1"/>
    <col min="3591" max="3592" width="9.875" style="9" bestFit="1" customWidth="1"/>
    <col min="3593" max="3593" width="5.75" style="9" customWidth="1"/>
    <col min="3594" max="3594" width="54.25" style="9" bestFit="1" customWidth="1"/>
    <col min="3595" max="3595" width="37.25"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5" style="9" bestFit="1" customWidth="1"/>
    <col min="3843" max="3843" width="14.375" style="9" bestFit="1" customWidth="1"/>
    <col min="3844" max="3844" width="13.125" style="9" bestFit="1" customWidth="1"/>
    <col min="3845" max="3845" width="53.125" style="9" bestFit="1" customWidth="1"/>
    <col min="3846" max="3846" width="6.25" style="9" customWidth="1"/>
    <col min="3847" max="3848" width="9.875" style="9" bestFit="1" customWidth="1"/>
    <col min="3849" max="3849" width="5.75" style="9" customWidth="1"/>
    <col min="3850" max="3850" width="54.25" style="9" bestFit="1" customWidth="1"/>
    <col min="3851" max="3851" width="37.25"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5" style="9" bestFit="1" customWidth="1"/>
    <col min="4099" max="4099" width="14.375" style="9" bestFit="1" customWidth="1"/>
    <col min="4100" max="4100" width="13.125" style="9" bestFit="1" customWidth="1"/>
    <col min="4101" max="4101" width="53.125" style="9" bestFit="1" customWidth="1"/>
    <col min="4102" max="4102" width="6.25" style="9" customWidth="1"/>
    <col min="4103" max="4104" width="9.875" style="9" bestFit="1" customWidth="1"/>
    <col min="4105" max="4105" width="5.75" style="9" customWidth="1"/>
    <col min="4106" max="4106" width="54.25" style="9" bestFit="1" customWidth="1"/>
    <col min="4107" max="4107" width="37.25"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5" style="9" bestFit="1" customWidth="1"/>
    <col min="4355" max="4355" width="14.375" style="9" bestFit="1" customWidth="1"/>
    <col min="4356" max="4356" width="13.125" style="9" bestFit="1" customWidth="1"/>
    <col min="4357" max="4357" width="53.125" style="9" bestFit="1" customWidth="1"/>
    <col min="4358" max="4358" width="6.25" style="9" customWidth="1"/>
    <col min="4359" max="4360" width="9.875" style="9" bestFit="1" customWidth="1"/>
    <col min="4361" max="4361" width="5.75" style="9" customWidth="1"/>
    <col min="4362" max="4362" width="54.25" style="9" bestFit="1" customWidth="1"/>
    <col min="4363" max="4363" width="37.25"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5" style="9" bestFit="1" customWidth="1"/>
    <col min="4611" max="4611" width="14.375" style="9" bestFit="1" customWidth="1"/>
    <col min="4612" max="4612" width="13.125" style="9" bestFit="1" customWidth="1"/>
    <col min="4613" max="4613" width="53.125" style="9" bestFit="1" customWidth="1"/>
    <col min="4614" max="4614" width="6.25" style="9" customWidth="1"/>
    <col min="4615" max="4616" width="9.875" style="9" bestFit="1" customWidth="1"/>
    <col min="4617" max="4617" width="5.75" style="9" customWidth="1"/>
    <col min="4618" max="4618" width="54.25" style="9" bestFit="1" customWidth="1"/>
    <col min="4619" max="4619" width="37.25"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5" style="9" bestFit="1" customWidth="1"/>
    <col min="4867" max="4867" width="14.375" style="9" bestFit="1" customWidth="1"/>
    <col min="4868" max="4868" width="13.125" style="9" bestFit="1" customWidth="1"/>
    <col min="4869" max="4869" width="53.125" style="9" bestFit="1" customWidth="1"/>
    <col min="4870" max="4870" width="6.25" style="9" customWidth="1"/>
    <col min="4871" max="4872" width="9.875" style="9" bestFit="1" customWidth="1"/>
    <col min="4873" max="4873" width="5.75" style="9" customWidth="1"/>
    <col min="4874" max="4874" width="54.25" style="9" bestFit="1" customWidth="1"/>
    <col min="4875" max="4875" width="37.25"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5" style="9" bestFit="1" customWidth="1"/>
    <col min="5123" max="5123" width="14.375" style="9" bestFit="1" customWidth="1"/>
    <col min="5124" max="5124" width="13.125" style="9" bestFit="1" customWidth="1"/>
    <col min="5125" max="5125" width="53.125" style="9" bestFit="1" customWidth="1"/>
    <col min="5126" max="5126" width="6.25" style="9" customWidth="1"/>
    <col min="5127" max="5128" width="9.875" style="9" bestFit="1" customWidth="1"/>
    <col min="5129" max="5129" width="5.75" style="9" customWidth="1"/>
    <col min="5130" max="5130" width="54.25" style="9" bestFit="1" customWidth="1"/>
    <col min="5131" max="5131" width="37.25"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5" style="9" bestFit="1" customWidth="1"/>
    <col min="5379" max="5379" width="14.375" style="9" bestFit="1" customWidth="1"/>
    <col min="5380" max="5380" width="13.125" style="9" bestFit="1" customWidth="1"/>
    <col min="5381" max="5381" width="53.125" style="9" bestFit="1" customWidth="1"/>
    <col min="5382" max="5382" width="6.25" style="9" customWidth="1"/>
    <col min="5383" max="5384" width="9.875" style="9" bestFit="1" customWidth="1"/>
    <col min="5385" max="5385" width="5.75" style="9" customWidth="1"/>
    <col min="5386" max="5386" width="54.25" style="9" bestFit="1" customWidth="1"/>
    <col min="5387" max="5387" width="37.25"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5" style="9" bestFit="1" customWidth="1"/>
    <col min="5635" max="5635" width="14.375" style="9" bestFit="1" customWidth="1"/>
    <col min="5636" max="5636" width="13.125" style="9" bestFit="1" customWidth="1"/>
    <col min="5637" max="5637" width="53.125" style="9" bestFit="1" customWidth="1"/>
    <col min="5638" max="5638" width="6.25" style="9" customWidth="1"/>
    <col min="5639" max="5640" width="9.875" style="9" bestFit="1" customWidth="1"/>
    <col min="5641" max="5641" width="5.75" style="9" customWidth="1"/>
    <col min="5642" max="5642" width="54.25" style="9" bestFit="1" customWidth="1"/>
    <col min="5643" max="5643" width="37.25"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5" style="9" bestFit="1" customWidth="1"/>
    <col min="5891" max="5891" width="14.375" style="9" bestFit="1" customWidth="1"/>
    <col min="5892" max="5892" width="13.125" style="9" bestFit="1" customWidth="1"/>
    <col min="5893" max="5893" width="53.125" style="9" bestFit="1" customWidth="1"/>
    <col min="5894" max="5894" width="6.25" style="9" customWidth="1"/>
    <col min="5895" max="5896" width="9.875" style="9" bestFit="1" customWidth="1"/>
    <col min="5897" max="5897" width="5.75" style="9" customWidth="1"/>
    <col min="5898" max="5898" width="54.25" style="9" bestFit="1" customWidth="1"/>
    <col min="5899" max="5899" width="37.25"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5" style="9" bestFit="1" customWidth="1"/>
    <col min="6147" max="6147" width="14.375" style="9" bestFit="1" customWidth="1"/>
    <col min="6148" max="6148" width="13.125" style="9" bestFit="1" customWidth="1"/>
    <col min="6149" max="6149" width="53.125" style="9" bestFit="1" customWidth="1"/>
    <col min="6150" max="6150" width="6.25" style="9" customWidth="1"/>
    <col min="6151" max="6152" width="9.875" style="9" bestFit="1" customWidth="1"/>
    <col min="6153" max="6153" width="5.75" style="9" customWidth="1"/>
    <col min="6154" max="6154" width="54.25" style="9" bestFit="1" customWidth="1"/>
    <col min="6155" max="6155" width="37.25"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5" style="9" bestFit="1" customWidth="1"/>
    <col min="6403" max="6403" width="14.375" style="9" bestFit="1" customWidth="1"/>
    <col min="6404" max="6404" width="13.125" style="9" bestFit="1" customWidth="1"/>
    <col min="6405" max="6405" width="53.125" style="9" bestFit="1" customWidth="1"/>
    <col min="6406" max="6406" width="6.25" style="9" customWidth="1"/>
    <col min="6407" max="6408" width="9.875" style="9" bestFit="1" customWidth="1"/>
    <col min="6409" max="6409" width="5.75" style="9" customWidth="1"/>
    <col min="6410" max="6410" width="54.25" style="9" bestFit="1" customWidth="1"/>
    <col min="6411" max="6411" width="37.25"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5" style="9" bestFit="1" customWidth="1"/>
    <col min="6659" max="6659" width="14.375" style="9" bestFit="1" customWidth="1"/>
    <col min="6660" max="6660" width="13.125" style="9" bestFit="1" customWidth="1"/>
    <col min="6661" max="6661" width="53.125" style="9" bestFit="1" customWidth="1"/>
    <col min="6662" max="6662" width="6.25" style="9" customWidth="1"/>
    <col min="6663" max="6664" width="9.875" style="9" bestFit="1" customWidth="1"/>
    <col min="6665" max="6665" width="5.75" style="9" customWidth="1"/>
    <col min="6666" max="6666" width="54.25" style="9" bestFit="1" customWidth="1"/>
    <col min="6667" max="6667" width="37.25"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5" style="9" bestFit="1" customWidth="1"/>
    <col min="6915" max="6915" width="14.375" style="9" bestFit="1" customWidth="1"/>
    <col min="6916" max="6916" width="13.125" style="9" bestFit="1" customWidth="1"/>
    <col min="6917" max="6917" width="53.125" style="9" bestFit="1" customWidth="1"/>
    <col min="6918" max="6918" width="6.25" style="9" customWidth="1"/>
    <col min="6919" max="6920" width="9.875" style="9" bestFit="1" customWidth="1"/>
    <col min="6921" max="6921" width="5.75" style="9" customWidth="1"/>
    <col min="6922" max="6922" width="54.25" style="9" bestFit="1" customWidth="1"/>
    <col min="6923" max="6923" width="37.25"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5" style="9" bestFit="1" customWidth="1"/>
    <col min="7171" max="7171" width="14.375" style="9" bestFit="1" customWidth="1"/>
    <col min="7172" max="7172" width="13.125" style="9" bestFit="1" customWidth="1"/>
    <col min="7173" max="7173" width="53.125" style="9" bestFit="1" customWidth="1"/>
    <col min="7174" max="7174" width="6.25" style="9" customWidth="1"/>
    <col min="7175" max="7176" width="9.875" style="9" bestFit="1" customWidth="1"/>
    <col min="7177" max="7177" width="5.75" style="9" customWidth="1"/>
    <col min="7178" max="7178" width="54.25" style="9" bestFit="1" customWidth="1"/>
    <col min="7179" max="7179" width="37.25"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5" style="9" bestFit="1" customWidth="1"/>
    <col min="7427" max="7427" width="14.375" style="9" bestFit="1" customWidth="1"/>
    <col min="7428" max="7428" width="13.125" style="9" bestFit="1" customWidth="1"/>
    <col min="7429" max="7429" width="53.125" style="9" bestFit="1" customWidth="1"/>
    <col min="7430" max="7430" width="6.25" style="9" customWidth="1"/>
    <col min="7431" max="7432" width="9.875" style="9" bestFit="1" customWidth="1"/>
    <col min="7433" max="7433" width="5.75" style="9" customWidth="1"/>
    <col min="7434" max="7434" width="54.25" style="9" bestFit="1" customWidth="1"/>
    <col min="7435" max="7435" width="37.25"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5" style="9" bestFit="1" customWidth="1"/>
    <col min="7683" max="7683" width="14.375" style="9" bestFit="1" customWidth="1"/>
    <col min="7684" max="7684" width="13.125" style="9" bestFit="1" customWidth="1"/>
    <col min="7685" max="7685" width="53.125" style="9" bestFit="1" customWidth="1"/>
    <col min="7686" max="7686" width="6.25" style="9" customWidth="1"/>
    <col min="7687" max="7688" width="9.875" style="9" bestFit="1" customWidth="1"/>
    <col min="7689" max="7689" width="5.75" style="9" customWidth="1"/>
    <col min="7690" max="7690" width="54.25" style="9" bestFit="1" customWidth="1"/>
    <col min="7691" max="7691" width="37.25"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5" style="9" bestFit="1" customWidth="1"/>
    <col min="7939" max="7939" width="14.375" style="9" bestFit="1" customWidth="1"/>
    <col min="7940" max="7940" width="13.125" style="9" bestFit="1" customWidth="1"/>
    <col min="7941" max="7941" width="53.125" style="9" bestFit="1" customWidth="1"/>
    <col min="7942" max="7942" width="6.25" style="9" customWidth="1"/>
    <col min="7943" max="7944" width="9.875" style="9" bestFit="1" customWidth="1"/>
    <col min="7945" max="7945" width="5.75" style="9" customWidth="1"/>
    <col min="7946" max="7946" width="54.25" style="9" bestFit="1" customWidth="1"/>
    <col min="7947" max="7947" width="37.25"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5" style="9" bestFit="1" customWidth="1"/>
    <col min="8195" max="8195" width="14.375" style="9" bestFit="1" customWidth="1"/>
    <col min="8196" max="8196" width="13.125" style="9" bestFit="1" customWidth="1"/>
    <col min="8197" max="8197" width="53.125" style="9" bestFit="1" customWidth="1"/>
    <col min="8198" max="8198" width="6.25" style="9" customWidth="1"/>
    <col min="8199" max="8200" width="9.875" style="9" bestFit="1" customWidth="1"/>
    <col min="8201" max="8201" width="5.75" style="9" customWidth="1"/>
    <col min="8202" max="8202" width="54.25" style="9" bestFit="1" customWidth="1"/>
    <col min="8203" max="8203" width="37.25"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5" style="9" bestFit="1" customWidth="1"/>
    <col min="8451" max="8451" width="14.375" style="9" bestFit="1" customWidth="1"/>
    <col min="8452" max="8452" width="13.125" style="9" bestFit="1" customWidth="1"/>
    <col min="8453" max="8453" width="53.125" style="9" bestFit="1" customWidth="1"/>
    <col min="8454" max="8454" width="6.25" style="9" customWidth="1"/>
    <col min="8455" max="8456" width="9.875" style="9" bestFit="1" customWidth="1"/>
    <col min="8457" max="8457" width="5.75" style="9" customWidth="1"/>
    <col min="8458" max="8458" width="54.25" style="9" bestFit="1" customWidth="1"/>
    <col min="8459" max="8459" width="37.25"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5" style="9" bestFit="1" customWidth="1"/>
    <col min="8707" max="8707" width="14.375" style="9" bestFit="1" customWidth="1"/>
    <col min="8708" max="8708" width="13.125" style="9" bestFit="1" customWidth="1"/>
    <col min="8709" max="8709" width="53.125" style="9" bestFit="1" customWidth="1"/>
    <col min="8710" max="8710" width="6.25" style="9" customWidth="1"/>
    <col min="8711" max="8712" width="9.875" style="9" bestFit="1" customWidth="1"/>
    <col min="8713" max="8713" width="5.75" style="9" customWidth="1"/>
    <col min="8714" max="8714" width="54.25" style="9" bestFit="1" customWidth="1"/>
    <col min="8715" max="8715" width="37.25"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5" style="9" bestFit="1" customWidth="1"/>
    <col min="8963" max="8963" width="14.375" style="9" bestFit="1" customWidth="1"/>
    <col min="8964" max="8964" width="13.125" style="9" bestFit="1" customWidth="1"/>
    <col min="8965" max="8965" width="53.125" style="9" bestFit="1" customWidth="1"/>
    <col min="8966" max="8966" width="6.25" style="9" customWidth="1"/>
    <col min="8967" max="8968" width="9.875" style="9" bestFit="1" customWidth="1"/>
    <col min="8969" max="8969" width="5.75" style="9" customWidth="1"/>
    <col min="8970" max="8970" width="54.25" style="9" bestFit="1" customWidth="1"/>
    <col min="8971" max="8971" width="37.25"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5" style="9" bestFit="1" customWidth="1"/>
    <col min="9219" max="9219" width="14.375" style="9" bestFit="1" customWidth="1"/>
    <col min="9220" max="9220" width="13.125" style="9" bestFit="1" customWidth="1"/>
    <col min="9221" max="9221" width="53.125" style="9" bestFit="1" customWidth="1"/>
    <col min="9222" max="9222" width="6.25" style="9" customWidth="1"/>
    <col min="9223" max="9224" width="9.875" style="9" bestFit="1" customWidth="1"/>
    <col min="9225" max="9225" width="5.75" style="9" customWidth="1"/>
    <col min="9226" max="9226" width="54.25" style="9" bestFit="1" customWidth="1"/>
    <col min="9227" max="9227" width="37.25"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5" style="9" bestFit="1" customWidth="1"/>
    <col min="9475" max="9475" width="14.375" style="9" bestFit="1" customWidth="1"/>
    <col min="9476" max="9476" width="13.125" style="9" bestFit="1" customWidth="1"/>
    <col min="9477" max="9477" width="53.125" style="9" bestFit="1" customWidth="1"/>
    <col min="9478" max="9478" width="6.25" style="9" customWidth="1"/>
    <col min="9479" max="9480" width="9.875" style="9" bestFit="1" customWidth="1"/>
    <col min="9481" max="9481" width="5.75" style="9" customWidth="1"/>
    <col min="9482" max="9482" width="54.25" style="9" bestFit="1" customWidth="1"/>
    <col min="9483" max="9483" width="37.25"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5" style="9" bestFit="1" customWidth="1"/>
    <col min="9731" max="9731" width="14.375" style="9" bestFit="1" customWidth="1"/>
    <col min="9732" max="9732" width="13.125" style="9" bestFit="1" customWidth="1"/>
    <col min="9733" max="9733" width="53.125" style="9" bestFit="1" customWidth="1"/>
    <col min="9734" max="9734" width="6.25" style="9" customWidth="1"/>
    <col min="9735" max="9736" width="9.875" style="9" bestFit="1" customWidth="1"/>
    <col min="9737" max="9737" width="5.75" style="9" customWidth="1"/>
    <col min="9738" max="9738" width="54.25" style="9" bestFit="1" customWidth="1"/>
    <col min="9739" max="9739" width="37.25"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5" style="9" bestFit="1" customWidth="1"/>
    <col min="9987" max="9987" width="14.375" style="9" bestFit="1" customWidth="1"/>
    <col min="9988" max="9988" width="13.125" style="9" bestFit="1" customWidth="1"/>
    <col min="9989" max="9989" width="53.125" style="9" bestFit="1" customWidth="1"/>
    <col min="9990" max="9990" width="6.25" style="9" customWidth="1"/>
    <col min="9991" max="9992" width="9.875" style="9" bestFit="1" customWidth="1"/>
    <col min="9993" max="9993" width="5.75" style="9" customWidth="1"/>
    <col min="9994" max="9994" width="54.25" style="9" bestFit="1" customWidth="1"/>
    <col min="9995" max="9995" width="37.25"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5" style="9" bestFit="1" customWidth="1"/>
    <col min="10243" max="10243" width="14.375" style="9" bestFit="1" customWidth="1"/>
    <col min="10244" max="10244" width="13.125" style="9" bestFit="1" customWidth="1"/>
    <col min="10245" max="10245" width="53.125" style="9" bestFit="1" customWidth="1"/>
    <col min="10246" max="10246" width="6.25" style="9" customWidth="1"/>
    <col min="10247" max="10248" width="9.875" style="9" bestFit="1" customWidth="1"/>
    <col min="10249" max="10249" width="5.75" style="9" customWidth="1"/>
    <col min="10250" max="10250" width="54.25" style="9" bestFit="1" customWidth="1"/>
    <col min="10251" max="10251" width="37.25"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5" style="9" bestFit="1" customWidth="1"/>
    <col min="10499" max="10499" width="14.375" style="9" bestFit="1" customWidth="1"/>
    <col min="10500" max="10500" width="13.125" style="9" bestFit="1" customWidth="1"/>
    <col min="10501" max="10501" width="53.125" style="9" bestFit="1" customWidth="1"/>
    <col min="10502" max="10502" width="6.25" style="9" customWidth="1"/>
    <col min="10503" max="10504" width="9.875" style="9" bestFit="1" customWidth="1"/>
    <col min="10505" max="10505" width="5.75" style="9" customWidth="1"/>
    <col min="10506" max="10506" width="54.25" style="9" bestFit="1" customWidth="1"/>
    <col min="10507" max="10507" width="37.25"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5" style="9" bestFit="1" customWidth="1"/>
    <col min="10755" max="10755" width="14.375" style="9" bestFit="1" customWidth="1"/>
    <col min="10756" max="10756" width="13.125" style="9" bestFit="1" customWidth="1"/>
    <col min="10757" max="10757" width="53.125" style="9" bestFit="1" customWidth="1"/>
    <col min="10758" max="10758" width="6.25" style="9" customWidth="1"/>
    <col min="10759" max="10760" width="9.875" style="9" bestFit="1" customWidth="1"/>
    <col min="10761" max="10761" width="5.75" style="9" customWidth="1"/>
    <col min="10762" max="10762" width="54.25" style="9" bestFit="1" customWidth="1"/>
    <col min="10763" max="10763" width="37.25"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5" style="9" bestFit="1" customWidth="1"/>
    <col min="11011" max="11011" width="14.375" style="9" bestFit="1" customWidth="1"/>
    <col min="11012" max="11012" width="13.125" style="9" bestFit="1" customWidth="1"/>
    <col min="11013" max="11013" width="53.125" style="9" bestFit="1" customWidth="1"/>
    <col min="11014" max="11014" width="6.25" style="9" customWidth="1"/>
    <col min="11015" max="11016" width="9.875" style="9" bestFit="1" customWidth="1"/>
    <col min="11017" max="11017" width="5.75" style="9" customWidth="1"/>
    <col min="11018" max="11018" width="54.25" style="9" bestFit="1" customWidth="1"/>
    <col min="11019" max="11019" width="37.25"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5" style="9" bestFit="1" customWidth="1"/>
    <col min="11267" max="11267" width="14.375" style="9" bestFit="1" customWidth="1"/>
    <col min="11268" max="11268" width="13.125" style="9" bestFit="1" customWidth="1"/>
    <col min="11269" max="11269" width="53.125" style="9" bestFit="1" customWidth="1"/>
    <col min="11270" max="11270" width="6.25" style="9" customWidth="1"/>
    <col min="11271" max="11272" width="9.875" style="9" bestFit="1" customWidth="1"/>
    <col min="11273" max="11273" width="5.75" style="9" customWidth="1"/>
    <col min="11274" max="11274" width="54.25" style="9" bestFit="1" customWidth="1"/>
    <col min="11275" max="11275" width="37.25"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5" style="9" bestFit="1" customWidth="1"/>
    <col min="11523" max="11523" width="14.375" style="9" bestFit="1" customWidth="1"/>
    <col min="11524" max="11524" width="13.125" style="9" bestFit="1" customWidth="1"/>
    <col min="11525" max="11525" width="53.125" style="9" bestFit="1" customWidth="1"/>
    <col min="11526" max="11526" width="6.25" style="9" customWidth="1"/>
    <col min="11527" max="11528" width="9.875" style="9" bestFit="1" customWidth="1"/>
    <col min="11529" max="11529" width="5.75" style="9" customWidth="1"/>
    <col min="11530" max="11530" width="54.25" style="9" bestFit="1" customWidth="1"/>
    <col min="11531" max="11531" width="37.25"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5" style="9" bestFit="1" customWidth="1"/>
    <col min="11779" max="11779" width="14.375" style="9" bestFit="1" customWidth="1"/>
    <col min="11780" max="11780" width="13.125" style="9" bestFit="1" customWidth="1"/>
    <col min="11781" max="11781" width="53.125" style="9" bestFit="1" customWidth="1"/>
    <col min="11782" max="11782" width="6.25" style="9" customWidth="1"/>
    <col min="11783" max="11784" width="9.875" style="9" bestFit="1" customWidth="1"/>
    <col min="11785" max="11785" width="5.75" style="9" customWidth="1"/>
    <col min="11786" max="11786" width="54.25" style="9" bestFit="1" customWidth="1"/>
    <col min="11787" max="11787" width="37.25"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5" style="9" bestFit="1" customWidth="1"/>
    <col min="12035" max="12035" width="14.375" style="9" bestFit="1" customWidth="1"/>
    <col min="12036" max="12036" width="13.125" style="9" bestFit="1" customWidth="1"/>
    <col min="12037" max="12037" width="53.125" style="9" bestFit="1" customWidth="1"/>
    <col min="12038" max="12038" width="6.25" style="9" customWidth="1"/>
    <col min="12039" max="12040" width="9.875" style="9" bestFit="1" customWidth="1"/>
    <col min="12041" max="12041" width="5.75" style="9" customWidth="1"/>
    <col min="12042" max="12042" width="54.25" style="9" bestFit="1" customWidth="1"/>
    <col min="12043" max="12043" width="37.25"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5" style="9" bestFit="1" customWidth="1"/>
    <col min="12291" max="12291" width="14.375" style="9" bestFit="1" customWidth="1"/>
    <col min="12292" max="12292" width="13.125" style="9" bestFit="1" customWidth="1"/>
    <col min="12293" max="12293" width="53.125" style="9" bestFit="1" customWidth="1"/>
    <col min="12294" max="12294" width="6.25" style="9" customWidth="1"/>
    <col min="12295" max="12296" width="9.875" style="9" bestFit="1" customWidth="1"/>
    <col min="12297" max="12297" width="5.75" style="9" customWidth="1"/>
    <col min="12298" max="12298" width="54.25" style="9" bestFit="1" customWidth="1"/>
    <col min="12299" max="12299" width="37.25"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5" style="9" bestFit="1" customWidth="1"/>
    <col min="12547" max="12547" width="14.375" style="9" bestFit="1" customWidth="1"/>
    <col min="12548" max="12548" width="13.125" style="9" bestFit="1" customWidth="1"/>
    <col min="12549" max="12549" width="53.125" style="9" bestFit="1" customWidth="1"/>
    <col min="12550" max="12550" width="6.25" style="9" customWidth="1"/>
    <col min="12551" max="12552" width="9.875" style="9" bestFit="1" customWidth="1"/>
    <col min="12553" max="12553" width="5.75" style="9" customWidth="1"/>
    <col min="12554" max="12554" width="54.25" style="9" bestFit="1" customWidth="1"/>
    <col min="12555" max="12555" width="37.25"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5" style="9" bestFit="1" customWidth="1"/>
    <col min="12803" max="12803" width="14.375" style="9" bestFit="1" customWidth="1"/>
    <col min="12804" max="12804" width="13.125" style="9" bestFit="1" customWidth="1"/>
    <col min="12805" max="12805" width="53.125" style="9" bestFit="1" customWidth="1"/>
    <col min="12806" max="12806" width="6.25" style="9" customWidth="1"/>
    <col min="12807" max="12808" width="9.875" style="9" bestFit="1" customWidth="1"/>
    <col min="12809" max="12809" width="5.75" style="9" customWidth="1"/>
    <col min="12810" max="12810" width="54.25" style="9" bestFit="1" customWidth="1"/>
    <col min="12811" max="12811" width="37.25"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5" style="9" bestFit="1" customWidth="1"/>
    <col min="13059" max="13059" width="14.375" style="9" bestFit="1" customWidth="1"/>
    <col min="13060" max="13060" width="13.125" style="9" bestFit="1" customWidth="1"/>
    <col min="13061" max="13061" width="53.125" style="9" bestFit="1" customWidth="1"/>
    <col min="13062" max="13062" width="6.25" style="9" customWidth="1"/>
    <col min="13063" max="13064" width="9.875" style="9" bestFit="1" customWidth="1"/>
    <col min="13065" max="13065" width="5.75" style="9" customWidth="1"/>
    <col min="13066" max="13066" width="54.25" style="9" bestFit="1" customWidth="1"/>
    <col min="13067" max="13067" width="37.25"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5" style="9" bestFit="1" customWidth="1"/>
    <col min="13315" max="13315" width="14.375" style="9" bestFit="1" customWidth="1"/>
    <col min="13316" max="13316" width="13.125" style="9" bestFit="1" customWidth="1"/>
    <col min="13317" max="13317" width="53.125" style="9" bestFit="1" customWidth="1"/>
    <col min="13318" max="13318" width="6.25" style="9" customWidth="1"/>
    <col min="13319" max="13320" width="9.875" style="9" bestFit="1" customWidth="1"/>
    <col min="13321" max="13321" width="5.75" style="9" customWidth="1"/>
    <col min="13322" max="13322" width="54.25" style="9" bestFit="1" customWidth="1"/>
    <col min="13323" max="13323" width="37.25"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5" style="9" bestFit="1" customWidth="1"/>
    <col min="13571" max="13571" width="14.375" style="9" bestFit="1" customWidth="1"/>
    <col min="13572" max="13572" width="13.125" style="9" bestFit="1" customWidth="1"/>
    <col min="13573" max="13573" width="53.125" style="9" bestFit="1" customWidth="1"/>
    <col min="13574" max="13574" width="6.25" style="9" customWidth="1"/>
    <col min="13575" max="13576" width="9.875" style="9" bestFit="1" customWidth="1"/>
    <col min="13577" max="13577" width="5.75" style="9" customWidth="1"/>
    <col min="13578" max="13578" width="54.25" style="9" bestFit="1" customWidth="1"/>
    <col min="13579" max="13579" width="37.25"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5" style="9" bestFit="1" customWidth="1"/>
    <col min="13827" max="13827" width="14.375" style="9" bestFit="1" customWidth="1"/>
    <col min="13828" max="13828" width="13.125" style="9" bestFit="1" customWidth="1"/>
    <col min="13829" max="13829" width="53.125" style="9" bestFit="1" customWidth="1"/>
    <col min="13830" max="13830" width="6.25" style="9" customWidth="1"/>
    <col min="13831" max="13832" width="9.875" style="9" bestFit="1" customWidth="1"/>
    <col min="13833" max="13833" width="5.75" style="9" customWidth="1"/>
    <col min="13834" max="13834" width="54.25" style="9" bestFit="1" customWidth="1"/>
    <col min="13835" max="13835" width="37.25"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5" style="9" bestFit="1" customWidth="1"/>
    <col min="14083" max="14083" width="14.375" style="9" bestFit="1" customWidth="1"/>
    <col min="14084" max="14084" width="13.125" style="9" bestFit="1" customWidth="1"/>
    <col min="14085" max="14085" width="53.125" style="9" bestFit="1" customWidth="1"/>
    <col min="14086" max="14086" width="6.25" style="9" customWidth="1"/>
    <col min="14087" max="14088" width="9.875" style="9" bestFit="1" customWidth="1"/>
    <col min="14089" max="14089" width="5.75" style="9" customWidth="1"/>
    <col min="14090" max="14090" width="54.25" style="9" bestFit="1" customWidth="1"/>
    <col min="14091" max="14091" width="37.25"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5" style="9" bestFit="1" customWidth="1"/>
    <col min="14339" max="14339" width="14.375" style="9" bestFit="1" customWidth="1"/>
    <col min="14340" max="14340" width="13.125" style="9" bestFit="1" customWidth="1"/>
    <col min="14341" max="14341" width="53.125" style="9" bestFit="1" customWidth="1"/>
    <col min="14342" max="14342" width="6.25" style="9" customWidth="1"/>
    <col min="14343" max="14344" width="9.875" style="9" bestFit="1" customWidth="1"/>
    <col min="14345" max="14345" width="5.75" style="9" customWidth="1"/>
    <col min="14346" max="14346" width="54.25" style="9" bestFit="1" customWidth="1"/>
    <col min="14347" max="14347" width="37.25"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5" style="9" bestFit="1" customWidth="1"/>
    <col min="14595" max="14595" width="14.375" style="9" bestFit="1" customWidth="1"/>
    <col min="14596" max="14596" width="13.125" style="9" bestFit="1" customWidth="1"/>
    <col min="14597" max="14597" width="53.125" style="9" bestFit="1" customWidth="1"/>
    <col min="14598" max="14598" width="6.25" style="9" customWidth="1"/>
    <col min="14599" max="14600" width="9.875" style="9" bestFit="1" customWidth="1"/>
    <col min="14601" max="14601" width="5.75" style="9" customWidth="1"/>
    <col min="14602" max="14602" width="54.25" style="9" bestFit="1" customWidth="1"/>
    <col min="14603" max="14603" width="37.25"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5" style="9" bestFit="1" customWidth="1"/>
    <col min="14851" max="14851" width="14.375" style="9" bestFit="1" customWidth="1"/>
    <col min="14852" max="14852" width="13.125" style="9" bestFit="1" customWidth="1"/>
    <col min="14853" max="14853" width="53.125" style="9" bestFit="1" customWidth="1"/>
    <col min="14854" max="14854" width="6.25" style="9" customWidth="1"/>
    <col min="14855" max="14856" width="9.875" style="9" bestFit="1" customWidth="1"/>
    <col min="14857" max="14857" width="5.75" style="9" customWidth="1"/>
    <col min="14858" max="14858" width="54.25" style="9" bestFit="1" customWidth="1"/>
    <col min="14859" max="14859" width="37.25"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5" style="9" bestFit="1" customWidth="1"/>
    <col min="15107" max="15107" width="14.375" style="9" bestFit="1" customWidth="1"/>
    <col min="15108" max="15108" width="13.125" style="9" bestFit="1" customWidth="1"/>
    <col min="15109" max="15109" width="53.125" style="9" bestFit="1" customWidth="1"/>
    <col min="15110" max="15110" width="6.25" style="9" customWidth="1"/>
    <col min="15111" max="15112" width="9.875" style="9" bestFit="1" customWidth="1"/>
    <col min="15113" max="15113" width="5.75" style="9" customWidth="1"/>
    <col min="15114" max="15114" width="54.25" style="9" bestFit="1" customWidth="1"/>
    <col min="15115" max="15115" width="37.25"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5" style="9" bestFit="1" customWidth="1"/>
    <col min="15363" max="15363" width="14.375" style="9" bestFit="1" customWidth="1"/>
    <col min="15364" max="15364" width="13.125" style="9" bestFit="1" customWidth="1"/>
    <col min="15365" max="15365" width="53.125" style="9" bestFit="1" customWidth="1"/>
    <col min="15366" max="15366" width="6.25" style="9" customWidth="1"/>
    <col min="15367" max="15368" width="9.875" style="9" bestFit="1" customWidth="1"/>
    <col min="15369" max="15369" width="5.75" style="9" customWidth="1"/>
    <col min="15370" max="15370" width="54.25" style="9" bestFit="1" customWidth="1"/>
    <col min="15371" max="15371" width="37.25"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5" style="9" bestFit="1" customWidth="1"/>
    <col min="15619" max="15619" width="14.375" style="9" bestFit="1" customWidth="1"/>
    <col min="15620" max="15620" width="13.125" style="9" bestFit="1" customWidth="1"/>
    <col min="15621" max="15621" width="53.125" style="9" bestFit="1" customWidth="1"/>
    <col min="15622" max="15622" width="6.25" style="9" customWidth="1"/>
    <col min="15623" max="15624" width="9.875" style="9" bestFit="1" customWidth="1"/>
    <col min="15625" max="15625" width="5.75" style="9" customWidth="1"/>
    <col min="15626" max="15626" width="54.25" style="9" bestFit="1" customWidth="1"/>
    <col min="15627" max="15627" width="37.25"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5" style="9" bestFit="1" customWidth="1"/>
    <col min="15875" max="15875" width="14.375" style="9" bestFit="1" customWidth="1"/>
    <col min="15876" max="15876" width="13.125" style="9" bestFit="1" customWidth="1"/>
    <col min="15877" max="15877" width="53.125" style="9" bestFit="1" customWidth="1"/>
    <col min="15878" max="15878" width="6.25" style="9" customWidth="1"/>
    <col min="15879" max="15880" width="9.875" style="9" bestFit="1" customWidth="1"/>
    <col min="15881" max="15881" width="5.75" style="9" customWidth="1"/>
    <col min="15882" max="15882" width="54.25" style="9" bestFit="1" customWidth="1"/>
    <col min="15883" max="15883" width="37.25"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5" style="9" bestFit="1" customWidth="1"/>
    <col min="16131" max="16131" width="14.375" style="9" bestFit="1" customWidth="1"/>
    <col min="16132" max="16132" width="13.125" style="9" bestFit="1" customWidth="1"/>
    <col min="16133" max="16133" width="53.125" style="9" bestFit="1" customWidth="1"/>
    <col min="16134" max="16134" width="6.25" style="9" customWidth="1"/>
    <col min="16135" max="16136" width="9.875" style="9" bestFit="1" customWidth="1"/>
    <col min="16137" max="16137" width="5.75" style="9" customWidth="1"/>
    <col min="16138" max="16138" width="54.25" style="9" bestFit="1" customWidth="1"/>
    <col min="16139" max="16139" width="37.25"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7167</v>
      </c>
      <c r="G2" s="4" t="s">
        <v>2</v>
      </c>
      <c r="H2" s="5"/>
      <c r="I2" s="6"/>
      <c r="J2" s="7">
        <f>SUM(H:H)</f>
        <v>3802219</v>
      </c>
    </row>
    <row r="3" spans="2:17" ht="20.100000000000001" customHeight="1">
      <c r="B3" s="1" t="s">
        <v>3</v>
      </c>
      <c r="C3" s="1"/>
      <c r="D3" s="1"/>
      <c r="E3" s="13" t="s">
        <v>7168</v>
      </c>
    </row>
    <row r="4" spans="2:17" ht="20.100000000000001" customHeight="1">
      <c r="B4" s="1" t="s">
        <v>5</v>
      </c>
      <c r="C4" s="1"/>
      <c r="D4" s="1"/>
      <c r="E4" s="13">
        <v>205224</v>
      </c>
      <c r="J4" s="83"/>
      <c r="K4" s="479"/>
    </row>
    <row r="5" spans="2:17" ht="20.100000000000001" customHeight="1">
      <c r="B5" s="1" t="s">
        <v>6</v>
      </c>
      <c r="C5" s="1"/>
      <c r="D5" s="1"/>
      <c r="E5" s="16">
        <v>45107</v>
      </c>
      <c r="J5" s="83"/>
      <c r="K5" s="479"/>
    </row>
    <row r="6" spans="2:17" ht="20.100000000000001" customHeight="1">
      <c r="B6" s="1" t="s">
        <v>7</v>
      </c>
      <c r="C6" s="1"/>
      <c r="D6" s="1"/>
      <c r="E6" s="16">
        <v>45194</v>
      </c>
      <c r="J6" s="83"/>
      <c r="K6" s="479"/>
    </row>
    <row r="7" spans="2:17" ht="19.5" customHeight="1">
      <c r="B7" s="85"/>
      <c r="C7" s="85"/>
      <c r="D7" s="85"/>
      <c r="E7" s="86"/>
      <c r="J7" s="83"/>
      <c r="K7" s="479"/>
      <c r="L7" s="89"/>
    </row>
    <row r="8" spans="2:17" ht="19.5" customHeight="1"/>
    <row r="9" spans="2:17" s="8" customFormat="1" ht="19.5" customHeight="1">
      <c r="B9" s="17" t="s">
        <v>8</v>
      </c>
      <c r="C9" s="17" t="s">
        <v>9</v>
      </c>
      <c r="D9" s="17" t="s">
        <v>10</v>
      </c>
      <c r="E9" s="18" t="s">
        <v>11</v>
      </c>
      <c r="F9" s="18" t="s">
        <v>12</v>
      </c>
      <c r="G9" s="18" t="s">
        <v>13</v>
      </c>
      <c r="H9" s="20" t="s">
        <v>14</v>
      </c>
      <c r="I9" s="18" t="s">
        <v>15</v>
      </c>
      <c r="J9" s="18" t="s">
        <v>16</v>
      </c>
      <c r="K9" s="18" t="s">
        <v>17</v>
      </c>
      <c r="L9" s="18" t="s">
        <v>18</v>
      </c>
      <c r="M9" s="30" t="s">
        <v>19</v>
      </c>
      <c r="N9" s="17" t="s">
        <v>20</v>
      </c>
      <c r="O9" s="18" t="s">
        <v>21</v>
      </c>
      <c r="P9" s="30" t="s">
        <v>22</v>
      </c>
      <c r="Q9" s="23" t="s">
        <v>23</v>
      </c>
    </row>
    <row r="10" spans="2:17" s="473" customFormat="1" ht="19.7" customHeight="1">
      <c r="B10" s="2036" t="s">
        <v>7169</v>
      </c>
      <c r="C10" s="34" t="s">
        <v>24</v>
      </c>
      <c r="D10" s="34" t="s">
        <v>24</v>
      </c>
      <c r="E10" s="35" t="s">
        <v>7170</v>
      </c>
      <c r="F10" s="26">
        <v>1</v>
      </c>
      <c r="G10" s="118">
        <v>1334000</v>
      </c>
      <c r="H10" s="118">
        <f t="shared" ref="H10:H73" si="0">F10*G10</f>
        <v>1334000</v>
      </c>
      <c r="I10" s="33"/>
      <c r="J10" s="35"/>
      <c r="K10" s="1919"/>
      <c r="L10" s="33"/>
      <c r="M10" s="472">
        <v>45041</v>
      </c>
      <c r="N10" s="34"/>
      <c r="O10" s="2037">
        <v>45107</v>
      </c>
      <c r="P10" s="472"/>
      <c r="Q10" s="40">
        <v>45106</v>
      </c>
    </row>
    <row r="11" spans="2:17" s="473" customFormat="1" ht="19.7" customHeight="1">
      <c r="B11" s="2038"/>
      <c r="C11" s="34" t="s">
        <v>24</v>
      </c>
      <c r="D11" s="34" t="s">
        <v>24</v>
      </c>
      <c r="E11" s="35" t="s">
        <v>4680</v>
      </c>
      <c r="F11" s="26">
        <v>1</v>
      </c>
      <c r="G11" s="118">
        <v>25000</v>
      </c>
      <c r="H11" s="118">
        <f t="shared" si="0"/>
        <v>25000</v>
      </c>
      <c r="I11" s="33"/>
      <c r="J11" s="35"/>
      <c r="K11" s="1919"/>
      <c r="L11" s="33"/>
      <c r="M11" s="472">
        <v>45041</v>
      </c>
      <c r="N11" s="34"/>
      <c r="O11" s="2037">
        <v>45107</v>
      </c>
      <c r="P11" s="472"/>
      <c r="Q11" s="40">
        <v>45106</v>
      </c>
    </row>
    <row r="12" spans="2:17" s="473" customFormat="1" ht="19.7" customHeight="1">
      <c r="B12" s="2038"/>
      <c r="C12" s="34" t="s">
        <v>24</v>
      </c>
      <c r="D12" s="34" t="s">
        <v>24</v>
      </c>
      <c r="E12" s="35" t="s">
        <v>7171</v>
      </c>
      <c r="F12" s="26">
        <v>1</v>
      </c>
      <c r="G12" s="118">
        <v>9000</v>
      </c>
      <c r="H12" s="118">
        <f t="shared" si="0"/>
        <v>9000</v>
      </c>
      <c r="I12" s="33"/>
      <c r="J12" s="35"/>
      <c r="K12" s="1919"/>
      <c r="L12" s="33"/>
      <c r="M12" s="472">
        <v>45041</v>
      </c>
      <c r="N12" s="34"/>
      <c r="O12" s="2037">
        <v>45107</v>
      </c>
      <c r="P12" s="472"/>
      <c r="Q12" s="40">
        <v>45106</v>
      </c>
    </row>
    <row r="13" spans="2:17" s="473" customFormat="1" ht="19.7" customHeight="1">
      <c r="B13" s="2038"/>
      <c r="C13" s="34" t="s">
        <v>24</v>
      </c>
      <c r="D13" s="34" t="s">
        <v>24</v>
      </c>
      <c r="E13" s="26" t="s">
        <v>1777</v>
      </c>
      <c r="F13" s="26">
        <v>1</v>
      </c>
      <c r="G13" s="118">
        <v>21000</v>
      </c>
      <c r="H13" s="118">
        <f t="shared" si="0"/>
        <v>21000</v>
      </c>
      <c r="I13" s="33"/>
      <c r="J13" s="35"/>
      <c r="K13" s="1919"/>
      <c r="L13" s="33"/>
      <c r="M13" s="472">
        <v>45041</v>
      </c>
      <c r="N13" s="34"/>
      <c r="O13" s="2037">
        <v>45107</v>
      </c>
      <c r="P13" s="472"/>
      <c r="Q13" s="40">
        <v>45106</v>
      </c>
    </row>
    <row r="14" spans="2:17" s="473" customFormat="1" ht="19.7" customHeight="1">
      <c r="B14" s="2038"/>
      <c r="C14" s="34" t="s">
        <v>24</v>
      </c>
      <c r="D14" s="34" t="s">
        <v>24</v>
      </c>
      <c r="E14" s="2039" t="s">
        <v>7172</v>
      </c>
      <c r="F14" s="26">
        <v>1</v>
      </c>
      <c r="G14" s="118">
        <v>17000</v>
      </c>
      <c r="H14" s="118">
        <f t="shared" si="0"/>
        <v>17000</v>
      </c>
      <c r="I14" s="33"/>
      <c r="J14" s="35"/>
      <c r="K14" s="1919"/>
      <c r="L14" s="33"/>
      <c r="M14" s="472">
        <v>45041</v>
      </c>
      <c r="N14" s="34"/>
      <c r="O14" s="2037">
        <v>45107</v>
      </c>
      <c r="P14" s="472"/>
      <c r="Q14" s="40">
        <v>45106</v>
      </c>
    </row>
    <row r="15" spans="2:17" s="473" customFormat="1" ht="19.7" customHeight="1">
      <c r="B15" s="2038"/>
      <c r="C15" s="34" t="s">
        <v>24</v>
      </c>
      <c r="D15" s="34" t="s">
        <v>24</v>
      </c>
      <c r="E15" s="2039" t="s">
        <v>7173</v>
      </c>
      <c r="F15" s="26">
        <v>1</v>
      </c>
      <c r="G15" s="118">
        <v>32800</v>
      </c>
      <c r="H15" s="118">
        <f t="shared" si="0"/>
        <v>32800</v>
      </c>
      <c r="I15" s="33"/>
      <c r="J15" s="26"/>
      <c r="K15" s="1919"/>
      <c r="L15" s="33"/>
      <c r="M15" s="472">
        <v>45041</v>
      </c>
      <c r="N15" s="34"/>
      <c r="O15" s="2037">
        <v>45107</v>
      </c>
      <c r="P15" s="472"/>
      <c r="Q15" s="40">
        <v>45106</v>
      </c>
    </row>
    <row r="16" spans="2:17" s="473" customFormat="1" ht="19.7" customHeight="1">
      <c r="B16" s="2040">
        <v>2</v>
      </c>
      <c r="C16" s="34" t="s">
        <v>24</v>
      </c>
      <c r="D16" s="34" t="s">
        <v>24</v>
      </c>
      <c r="E16" s="26" t="s">
        <v>7174</v>
      </c>
      <c r="F16" s="26">
        <v>1</v>
      </c>
      <c r="G16" s="118">
        <v>58000</v>
      </c>
      <c r="H16" s="118">
        <f t="shared" si="0"/>
        <v>58000</v>
      </c>
      <c r="I16" s="33"/>
      <c r="J16" s="26" t="s">
        <v>7175</v>
      </c>
      <c r="K16" s="1919"/>
      <c r="L16" s="33"/>
      <c r="M16" s="472">
        <v>45041</v>
      </c>
      <c r="N16" s="34"/>
      <c r="O16" s="2037">
        <v>45107</v>
      </c>
      <c r="P16" s="472"/>
      <c r="Q16" s="40">
        <v>45106</v>
      </c>
    </row>
    <row r="17" spans="2:17" s="8" customFormat="1" ht="19.7" customHeight="1">
      <c r="B17" s="2041"/>
      <c r="C17" s="17" t="s">
        <v>24</v>
      </c>
      <c r="D17" s="17" t="s">
        <v>24</v>
      </c>
      <c r="E17" s="26" t="s">
        <v>7176</v>
      </c>
      <c r="F17" s="26">
        <v>1</v>
      </c>
      <c r="G17" s="118">
        <v>5000</v>
      </c>
      <c r="H17" s="118">
        <f t="shared" si="0"/>
        <v>5000</v>
      </c>
      <c r="I17" s="18"/>
      <c r="J17" s="26" t="s">
        <v>7175</v>
      </c>
      <c r="K17" s="138"/>
      <c r="L17" s="18"/>
      <c r="M17" s="30">
        <v>45140</v>
      </c>
      <c r="N17" s="17"/>
      <c r="O17" s="860">
        <v>45159</v>
      </c>
      <c r="P17" s="30">
        <v>45146</v>
      </c>
      <c r="Q17" s="23">
        <v>45146</v>
      </c>
    </row>
    <row r="18" spans="2:17" s="8" customFormat="1" ht="19.7" customHeight="1">
      <c r="B18" s="2041"/>
      <c r="C18" s="17" t="s">
        <v>24</v>
      </c>
      <c r="D18" s="17" t="s">
        <v>24</v>
      </c>
      <c r="E18" s="26" t="s">
        <v>7177</v>
      </c>
      <c r="F18" s="26">
        <v>1</v>
      </c>
      <c r="G18" s="118">
        <v>10000</v>
      </c>
      <c r="H18" s="118">
        <f t="shared" si="0"/>
        <v>10000</v>
      </c>
      <c r="I18" s="18"/>
      <c r="J18" s="26" t="s">
        <v>7175</v>
      </c>
      <c r="K18" s="138"/>
      <c r="L18" s="18"/>
      <c r="M18" s="30">
        <v>45140</v>
      </c>
      <c r="N18" s="17"/>
      <c r="O18" s="860">
        <v>45159</v>
      </c>
      <c r="P18" s="30">
        <v>45146</v>
      </c>
      <c r="Q18" s="23">
        <v>45146</v>
      </c>
    </row>
    <row r="19" spans="2:17" s="8" customFormat="1" ht="19.7" customHeight="1">
      <c r="B19" s="2041"/>
      <c r="C19" s="17" t="s">
        <v>24</v>
      </c>
      <c r="D19" s="17" t="s">
        <v>24</v>
      </c>
      <c r="E19" s="26" t="s">
        <v>291</v>
      </c>
      <c r="F19" s="26">
        <v>1</v>
      </c>
      <c r="G19" s="118">
        <v>1300</v>
      </c>
      <c r="H19" s="118">
        <f t="shared" si="0"/>
        <v>1300</v>
      </c>
      <c r="I19" s="18"/>
      <c r="J19" s="26" t="s">
        <v>7175</v>
      </c>
      <c r="K19" s="138"/>
      <c r="L19" s="18"/>
      <c r="M19" s="30">
        <v>45140</v>
      </c>
      <c r="N19" s="17"/>
      <c r="O19" s="860">
        <v>45159</v>
      </c>
      <c r="P19" s="30">
        <v>45146</v>
      </c>
      <c r="Q19" s="23">
        <v>45146</v>
      </c>
    </row>
    <row r="20" spans="2:17" s="8" customFormat="1" ht="19.7" customHeight="1">
      <c r="B20" s="2042"/>
      <c r="C20" s="17" t="s">
        <v>24</v>
      </c>
      <c r="D20" s="17" t="s">
        <v>24</v>
      </c>
      <c r="E20" s="26" t="s">
        <v>7178</v>
      </c>
      <c r="F20" s="26">
        <v>1</v>
      </c>
      <c r="G20" s="118">
        <v>11900</v>
      </c>
      <c r="H20" s="118">
        <f t="shared" si="0"/>
        <v>11900</v>
      </c>
      <c r="I20" s="18"/>
      <c r="J20" s="26"/>
      <c r="K20" s="138"/>
      <c r="L20" s="18"/>
      <c r="M20" s="30"/>
      <c r="N20" s="17"/>
      <c r="O20" s="860"/>
      <c r="P20" s="30">
        <v>45146</v>
      </c>
      <c r="Q20" s="23">
        <v>45146</v>
      </c>
    </row>
    <row r="21" spans="2:17" s="473" customFormat="1" ht="19.7" customHeight="1">
      <c r="B21" s="34">
        <v>3</v>
      </c>
      <c r="C21" s="34" t="s">
        <v>24</v>
      </c>
      <c r="D21" s="34" t="s">
        <v>24</v>
      </c>
      <c r="E21" s="26" t="s">
        <v>4465</v>
      </c>
      <c r="F21" s="26">
        <v>1</v>
      </c>
      <c r="G21" s="118">
        <v>44000</v>
      </c>
      <c r="H21" s="118">
        <f t="shared" si="0"/>
        <v>44000</v>
      </c>
      <c r="I21" s="33"/>
      <c r="J21" s="26"/>
      <c r="K21" s="1919"/>
      <c r="L21" s="33"/>
      <c r="M21" s="472">
        <v>45041</v>
      </c>
      <c r="N21" s="34"/>
      <c r="O21" s="2037">
        <v>45107</v>
      </c>
      <c r="P21" s="472"/>
      <c r="Q21" s="40">
        <v>45106</v>
      </c>
    </row>
    <row r="22" spans="2:17" s="473" customFormat="1" ht="19.7" customHeight="1">
      <c r="B22" s="34">
        <v>4</v>
      </c>
      <c r="C22" s="34" t="s">
        <v>24</v>
      </c>
      <c r="D22" s="34" t="s">
        <v>24</v>
      </c>
      <c r="E22" s="26" t="s">
        <v>7179</v>
      </c>
      <c r="F22" s="26">
        <v>1</v>
      </c>
      <c r="G22" s="118">
        <v>38000</v>
      </c>
      <c r="H22" s="118">
        <f t="shared" si="0"/>
        <v>38000</v>
      </c>
      <c r="I22" s="33"/>
      <c r="J22" s="118"/>
      <c r="K22" s="1919"/>
      <c r="L22" s="33"/>
      <c r="M22" s="472">
        <v>45041</v>
      </c>
      <c r="N22" s="34"/>
      <c r="O22" s="2037">
        <v>45107</v>
      </c>
      <c r="P22" s="472"/>
      <c r="Q22" s="40">
        <v>45106</v>
      </c>
    </row>
    <row r="23" spans="2:17" s="473" customFormat="1" ht="19.7" customHeight="1">
      <c r="B23" s="2043" t="s">
        <v>7180</v>
      </c>
      <c r="C23" s="34" t="s">
        <v>119</v>
      </c>
      <c r="D23" s="34" t="s">
        <v>119</v>
      </c>
      <c r="E23" s="26" t="s">
        <v>7181</v>
      </c>
      <c r="F23" s="26">
        <v>1</v>
      </c>
      <c r="G23" s="26">
        <v>54400</v>
      </c>
      <c r="H23" s="20">
        <f t="shared" si="0"/>
        <v>54400</v>
      </c>
      <c r="I23" s="33"/>
      <c r="J23" s="26" t="s">
        <v>7181</v>
      </c>
      <c r="K23" s="1919"/>
      <c r="L23" s="33"/>
      <c r="M23" s="472">
        <v>45041</v>
      </c>
      <c r="N23" s="34"/>
      <c r="O23" s="2037">
        <v>45107</v>
      </c>
      <c r="P23" s="30">
        <v>45107</v>
      </c>
      <c r="Q23" s="40">
        <v>45082</v>
      </c>
    </row>
    <row r="24" spans="2:17" s="473" customFormat="1" ht="19.7" customHeight="1">
      <c r="B24" s="2041"/>
      <c r="C24" s="34" t="s">
        <v>119</v>
      </c>
      <c r="D24" s="34" t="s">
        <v>119</v>
      </c>
      <c r="E24" s="26" t="s">
        <v>7182</v>
      </c>
      <c r="F24" s="26">
        <v>1</v>
      </c>
      <c r="G24" s="26">
        <v>47600</v>
      </c>
      <c r="H24" s="20">
        <f t="shared" si="0"/>
        <v>47600</v>
      </c>
      <c r="I24" s="33"/>
      <c r="J24" s="26" t="s">
        <v>7182</v>
      </c>
      <c r="K24" s="1919"/>
      <c r="L24" s="33"/>
      <c r="M24" s="472">
        <v>45041</v>
      </c>
      <c r="N24" s="34"/>
      <c r="O24" s="2037">
        <v>45107</v>
      </c>
      <c r="P24" s="30">
        <v>45107</v>
      </c>
      <c r="Q24" s="40">
        <v>45082</v>
      </c>
    </row>
    <row r="25" spans="2:17" s="473" customFormat="1" ht="19.7" customHeight="1">
      <c r="B25" s="2041"/>
      <c r="C25" s="34" t="s">
        <v>30</v>
      </c>
      <c r="D25" s="34" t="s">
        <v>30</v>
      </c>
      <c r="E25" s="26" t="s">
        <v>7183</v>
      </c>
      <c r="F25" s="26">
        <v>16</v>
      </c>
      <c r="G25" s="26">
        <v>2151</v>
      </c>
      <c r="H25" s="20">
        <f t="shared" si="0"/>
        <v>34416</v>
      </c>
      <c r="I25" s="33"/>
      <c r="J25" s="26" t="s">
        <v>7184</v>
      </c>
      <c r="K25" s="33" t="s">
        <v>6503</v>
      </c>
      <c r="L25" s="33"/>
      <c r="M25" s="472">
        <v>45044</v>
      </c>
      <c r="N25" s="34"/>
      <c r="O25" s="2037"/>
      <c r="P25" s="472">
        <v>45058</v>
      </c>
      <c r="Q25" s="40">
        <v>45058</v>
      </c>
    </row>
    <row r="26" spans="2:17" s="473" customFormat="1" ht="19.7" customHeight="1">
      <c r="B26" s="2041"/>
      <c r="C26" s="34" t="s">
        <v>30</v>
      </c>
      <c r="D26" s="34" t="s">
        <v>30</v>
      </c>
      <c r="E26" s="26" t="s">
        <v>7185</v>
      </c>
      <c r="F26" s="26">
        <v>4</v>
      </c>
      <c r="G26" s="26">
        <v>1250</v>
      </c>
      <c r="H26" s="20">
        <f t="shared" si="0"/>
        <v>5000</v>
      </c>
      <c r="I26" s="33"/>
      <c r="J26" s="26" t="s">
        <v>7186</v>
      </c>
      <c r="K26" s="33" t="s">
        <v>6503</v>
      </c>
      <c r="L26" s="33"/>
      <c r="M26" s="472">
        <v>45044</v>
      </c>
      <c r="N26" s="34"/>
      <c r="O26" s="2037"/>
      <c r="P26" s="472">
        <v>45058</v>
      </c>
      <c r="Q26" s="40">
        <v>45058</v>
      </c>
    </row>
    <row r="27" spans="2:17" s="473" customFormat="1" ht="19.7" customHeight="1">
      <c r="B27" s="2041"/>
      <c r="C27" s="34" t="s">
        <v>30</v>
      </c>
      <c r="D27" s="34" t="s">
        <v>30</v>
      </c>
      <c r="E27" s="26" t="s">
        <v>7187</v>
      </c>
      <c r="F27" s="26">
        <v>16</v>
      </c>
      <c r="G27" s="26">
        <v>4760</v>
      </c>
      <c r="H27" s="20">
        <f>F27*G27</f>
        <v>76160</v>
      </c>
      <c r="I27" s="33"/>
      <c r="J27" s="26" t="s">
        <v>7188</v>
      </c>
      <c r="K27" s="33" t="s">
        <v>6503</v>
      </c>
      <c r="L27" s="33"/>
      <c r="M27" s="472">
        <v>45044</v>
      </c>
      <c r="N27" s="34"/>
      <c r="O27" s="2037"/>
      <c r="P27" s="472">
        <v>45058</v>
      </c>
      <c r="Q27" s="40">
        <v>45058</v>
      </c>
    </row>
    <row r="28" spans="2:17" s="8" customFormat="1" ht="19.7" customHeight="1">
      <c r="B28" s="2042"/>
      <c r="C28" s="17" t="s">
        <v>30</v>
      </c>
      <c r="D28" s="17" t="s">
        <v>30</v>
      </c>
      <c r="E28" s="26" t="s">
        <v>7189</v>
      </c>
      <c r="F28" s="26">
        <v>40</v>
      </c>
      <c r="G28" s="26">
        <v>31</v>
      </c>
      <c r="H28" s="20">
        <f t="shared" si="0"/>
        <v>1240</v>
      </c>
      <c r="I28" s="18"/>
      <c r="J28" s="26" t="s">
        <v>6939</v>
      </c>
      <c r="K28" s="18" t="s">
        <v>6503</v>
      </c>
      <c r="L28" s="18"/>
      <c r="M28" s="30">
        <v>45139</v>
      </c>
      <c r="N28" s="17"/>
      <c r="O28" s="860"/>
      <c r="P28" s="30">
        <v>45140</v>
      </c>
      <c r="Q28" s="23">
        <v>45140</v>
      </c>
    </row>
    <row r="29" spans="2:17" s="8" customFormat="1" ht="19.7" customHeight="1">
      <c r="B29" s="2044"/>
      <c r="C29" s="17" t="s">
        <v>4296</v>
      </c>
      <c r="D29" s="17" t="s">
        <v>4296</v>
      </c>
      <c r="E29" s="26" t="s">
        <v>7190</v>
      </c>
      <c r="F29" s="26">
        <v>1</v>
      </c>
      <c r="G29" s="118">
        <v>126500</v>
      </c>
      <c r="H29" s="20">
        <f t="shared" si="0"/>
        <v>126500</v>
      </c>
      <c r="I29" s="94"/>
      <c r="J29" s="26" t="s">
        <v>7191</v>
      </c>
      <c r="K29" s="1919"/>
      <c r="L29" s="18"/>
      <c r="M29" s="472">
        <v>45041</v>
      </c>
      <c r="N29" s="17"/>
      <c r="O29" s="2037">
        <v>45107</v>
      </c>
      <c r="P29" s="30"/>
      <c r="Q29" s="23">
        <v>45089</v>
      </c>
    </row>
    <row r="30" spans="2:17" s="8" customFormat="1" ht="19.7" customHeight="1">
      <c r="B30" s="2044"/>
      <c r="C30" s="17" t="s">
        <v>4296</v>
      </c>
      <c r="D30" s="17" t="s">
        <v>4296</v>
      </c>
      <c r="E30" s="26" t="s">
        <v>7192</v>
      </c>
      <c r="F30" s="26">
        <v>1</v>
      </c>
      <c r="G30" s="118">
        <v>5500</v>
      </c>
      <c r="H30" s="20">
        <f t="shared" si="0"/>
        <v>5500</v>
      </c>
      <c r="I30" s="94"/>
      <c r="J30" s="26" t="s">
        <v>7193</v>
      </c>
      <c r="K30" s="1919"/>
      <c r="L30" s="18"/>
      <c r="M30" s="472">
        <v>45041</v>
      </c>
      <c r="N30" s="17"/>
      <c r="O30" s="2037">
        <v>45107</v>
      </c>
      <c r="P30" s="30"/>
      <c r="Q30" s="23">
        <v>45089</v>
      </c>
    </row>
    <row r="31" spans="2:17" s="8" customFormat="1" ht="19.7" customHeight="1">
      <c r="B31" s="2044"/>
      <c r="C31" s="17" t="s">
        <v>4296</v>
      </c>
      <c r="D31" s="17" t="s">
        <v>4296</v>
      </c>
      <c r="E31" s="26" t="s">
        <v>7194</v>
      </c>
      <c r="F31" s="26">
        <v>1</v>
      </c>
      <c r="G31" s="118">
        <v>5500</v>
      </c>
      <c r="H31" s="20">
        <f t="shared" si="0"/>
        <v>5500</v>
      </c>
      <c r="I31" s="94"/>
      <c r="J31" s="26" t="s">
        <v>7195</v>
      </c>
      <c r="K31" s="1919"/>
      <c r="L31" s="18"/>
      <c r="M31" s="472">
        <v>45041</v>
      </c>
      <c r="N31" s="17"/>
      <c r="O31" s="2037">
        <v>45107</v>
      </c>
      <c r="P31" s="30"/>
      <c r="Q31" s="23">
        <v>45089</v>
      </c>
    </row>
    <row r="32" spans="2:17" s="8" customFormat="1" ht="19.7" customHeight="1">
      <c r="B32" s="2044"/>
      <c r="C32" s="17" t="s">
        <v>4296</v>
      </c>
      <c r="D32" s="17" t="s">
        <v>4296</v>
      </c>
      <c r="E32" s="26" t="s">
        <v>7196</v>
      </c>
      <c r="F32" s="26">
        <v>2</v>
      </c>
      <c r="G32" s="118">
        <v>1700</v>
      </c>
      <c r="H32" s="20">
        <f t="shared" si="0"/>
        <v>3400</v>
      </c>
      <c r="I32" s="94"/>
      <c r="J32" s="26" t="s">
        <v>7197</v>
      </c>
      <c r="K32" s="1919"/>
      <c r="L32" s="18"/>
      <c r="M32" s="472">
        <v>45041</v>
      </c>
      <c r="N32" s="17"/>
      <c r="O32" s="2037">
        <v>45107</v>
      </c>
      <c r="P32" s="30"/>
      <c r="Q32" s="23">
        <v>45089</v>
      </c>
    </row>
    <row r="33" spans="2:17" s="8" customFormat="1" ht="19.7" customHeight="1">
      <c r="B33" s="2044"/>
      <c r="C33" s="17" t="s">
        <v>4296</v>
      </c>
      <c r="D33" s="17" t="s">
        <v>4296</v>
      </c>
      <c r="E33" s="26" t="s">
        <v>7198</v>
      </c>
      <c r="F33" s="26">
        <v>1</v>
      </c>
      <c r="G33" s="118">
        <v>-75900</v>
      </c>
      <c r="H33" s="20">
        <f t="shared" si="0"/>
        <v>-75900</v>
      </c>
      <c r="I33" s="94"/>
      <c r="J33" s="26" t="s">
        <v>7198</v>
      </c>
      <c r="K33" s="1919"/>
      <c r="L33" s="18"/>
      <c r="M33" s="472">
        <v>45041</v>
      </c>
      <c r="N33" s="17"/>
      <c r="O33" s="2037">
        <v>45107</v>
      </c>
      <c r="P33" s="30"/>
      <c r="Q33" s="23">
        <v>45089</v>
      </c>
    </row>
    <row r="34" spans="2:17" s="473" customFormat="1" ht="19.7" customHeight="1">
      <c r="B34" s="2044"/>
      <c r="C34" s="34" t="s">
        <v>30</v>
      </c>
      <c r="D34" s="34" t="s">
        <v>30</v>
      </c>
      <c r="E34" s="26" t="s">
        <v>7199</v>
      </c>
      <c r="F34" s="26">
        <v>4</v>
      </c>
      <c r="G34" s="26">
        <v>256</v>
      </c>
      <c r="H34" s="20">
        <f t="shared" si="0"/>
        <v>1024</v>
      </c>
      <c r="I34" s="94"/>
      <c r="J34" s="26" t="s">
        <v>5812</v>
      </c>
      <c r="K34" s="33" t="s">
        <v>6503</v>
      </c>
      <c r="L34" s="33"/>
      <c r="M34" s="472">
        <v>45040</v>
      </c>
      <c r="N34" s="34"/>
      <c r="O34" s="2037"/>
      <c r="P34" s="472">
        <v>45058</v>
      </c>
      <c r="Q34" s="40">
        <v>45058</v>
      </c>
    </row>
    <row r="35" spans="2:17" s="473" customFormat="1" ht="19.7" customHeight="1">
      <c r="B35" s="1849" t="s">
        <v>7200</v>
      </c>
      <c r="C35" s="34" t="s">
        <v>30</v>
      </c>
      <c r="D35" s="34" t="s">
        <v>30</v>
      </c>
      <c r="E35" s="26" t="s">
        <v>7201</v>
      </c>
      <c r="F35" s="26">
        <v>4</v>
      </c>
      <c r="G35" s="26">
        <v>1540</v>
      </c>
      <c r="H35" s="20">
        <f t="shared" si="0"/>
        <v>6160</v>
      </c>
      <c r="I35" s="94"/>
      <c r="J35" s="26" t="s">
        <v>6235</v>
      </c>
      <c r="K35" s="33" t="s">
        <v>6503</v>
      </c>
      <c r="L35" s="33"/>
      <c r="M35" s="472">
        <v>45040</v>
      </c>
      <c r="N35" s="34"/>
      <c r="O35" s="2037"/>
      <c r="P35" s="472">
        <v>45058</v>
      </c>
      <c r="Q35" s="40">
        <v>45058</v>
      </c>
    </row>
    <row r="36" spans="2:17" s="473" customFormat="1" ht="19.7" customHeight="1">
      <c r="B36" s="1849"/>
      <c r="C36" s="34" t="s">
        <v>30</v>
      </c>
      <c r="D36" s="34" t="s">
        <v>30</v>
      </c>
      <c r="E36" s="26" t="s">
        <v>7202</v>
      </c>
      <c r="F36" s="26">
        <v>2</v>
      </c>
      <c r="G36" s="26">
        <v>416</v>
      </c>
      <c r="H36" s="20">
        <f t="shared" si="0"/>
        <v>832</v>
      </c>
      <c r="I36" s="94"/>
      <c r="J36" s="26" t="s">
        <v>7203</v>
      </c>
      <c r="K36" s="33" t="s">
        <v>6503</v>
      </c>
      <c r="L36" s="33"/>
      <c r="M36" s="472">
        <v>45040</v>
      </c>
      <c r="N36" s="34"/>
      <c r="O36" s="2037"/>
      <c r="P36" s="472">
        <v>45058</v>
      </c>
      <c r="Q36" s="40">
        <v>45058</v>
      </c>
    </row>
    <row r="37" spans="2:17" s="473" customFormat="1" ht="19.7" customHeight="1">
      <c r="B37" s="1903"/>
      <c r="C37" s="34" t="s">
        <v>30</v>
      </c>
      <c r="D37" s="34" t="s">
        <v>30</v>
      </c>
      <c r="E37" s="26" t="s">
        <v>7204</v>
      </c>
      <c r="F37" s="26">
        <v>2</v>
      </c>
      <c r="G37" s="26">
        <v>840</v>
      </c>
      <c r="H37" s="20">
        <f t="shared" si="0"/>
        <v>1680</v>
      </c>
      <c r="I37" s="118"/>
      <c r="J37" s="26" t="s">
        <v>7203</v>
      </c>
      <c r="K37" s="33" t="s">
        <v>6503</v>
      </c>
      <c r="L37" s="33"/>
      <c r="M37" s="472">
        <v>45040</v>
      </c>
      <c r="N37" s="34"/>
      <c r="O37" s="2037"/>
      <c r="P37" s="472">
        <v>45058</v>
      </c>
      <c r="Q37" s="40">
        <v>45058</v>
      </c>
    </row>
    <row r="38" spans="2:17" s="8" customFormat="1" ht="19.7" customHeight="1">
      <c r="B38" s="1903"/>
      <c r="C38" s="34" t="s">
        <v>30</v>
      </c>
      <c r="D38" s="34" t="s">
        <v>30</v>
      </c>
      <c r="E38" s="26" t="s">
        <v>7205</v>
      </c>
      <c r="F38" s="26">
        <v>2</v>
      </c>
      <c r="G38" s="26">
        <v>2140</v>
      </c>
      <c r="H38" s="20">
        <f t="shared" si="0"/>
        <v>4280</v>
      </c>
      <c r="I38" s="94"/>
      <c r="J38" s="26" t="s">
        <v>7203</v>
      </c>
      <c r="K38" s="33" t="s">
        <v>6503</v>
      </c>
      <c r="L38" s="18"/>
      <c r="M38" s="472">
        <v>45040</v>
      </c>
      <c r="N38" s="34"/>
      <c r="O38" s="2037"/>
      <c r="P38" s="472">
        <v>45058</v>
      </c>
      <c r="Q38" s="40">
        <v>45058</v>
      </c>
    </row>
    <row r="39" spans="2:17" s="8" customFormat="1" ht="19.7" customHeight="1">
      <c r="B39" s="1903"/>
      <c r="C39" s="34" t="s">
        <v>30</v>
      </c>
      <c r="D39" s="34" t="s">
        <v>30</v>
      </c>
      <c r="E39" s="26" t="s">
        <v>7206</v>
      </c>
      <c r="F39" s="26">
        <v>1</v>
      </c>
      <c r="G39" s="26">
        <v>2700</v>
      </c>
      <c r="H39" s="20">
        <f t="shared" si="0"/>
        <v>2700</v>
      </c>
      <c r="I39" s="94"/>
      <c r="J39" s="26" t="s">
        <v>7203</v>
      </c>
      <c r="K39" s="33" t="s">
        <v>6503</v>
      </c>
      <c r="L39" s="18"/>
      <c r="M39" s="472">
        <v>45040</v>
      </c>
      <c r="N39" s="34"/>
      <c r="O39" s="2037"/>
      <c r="P39" s="472">
        <v>45058</v>
      </c>
      <c r="Q39" s="40">
        <v>45058</v>
      </c>
    </row>
    <row r="40" spans="2:17" s="8" customFormat="1" ht="19.7" customHeight="1">
      <c r="B40" s="1903"/>
      <c r="C40" s="34" t="s">
        <v>30</v>
      </c>
      <c r="D40" s="34" t="s">
        <v>30</v>
      </c>
      <c r="E40" s="26" t="s">
        <v>7207</v>
      </c>
      <c r="F40" s="26">
        <v>4</v>
      </c>
      <c r="G40" s="26">
        <v>76</v>
      </c>
      <c r="H40" s="20">
        <f t="shared" si="0"/>
        <v>304</v>
      </c>
      <c r="I40" s="94"/>
      <c r="J40" s="26" t="s">
        <v>7208</v>
      </c>
      <c r="K40" s="33" t="s">
        <v>6503</v>
      </c>
      <c r="L40" s="18"/>
      <c r="M40" s="472">
        <v>45040</v>
      </c>
      <c r="N40" s="34"/>
      <c r="O40" s="2037"/>
      <c r="P40" s="472">
        <v>45058</v>
      </c>
      <c r="Q40" s="40">
        <v>45058</v>
      </c>
    </row>
    <row r="41" spans="2:17" ht="19.5" customHeight="1">
      <c r="B41" s="1903"/>
      <c r="C41" s="34" t="s">
        <v>30</v>
      </c>
      <c r="D41" s="34" t="s">
        <v>30</v>
      </c>
      <c r="E41" s="26" t="s">
        <v>7209</v>
      </c>
      <c r="F41" s="26">
        <v>8</v>
      </c>
      <c r="G41" s="26">
        <v>79</v>
      </c>
      <c r="H41" s="20">
        <f t="shared" si="0"/>
        <v>632</v>
      </c>
      <c r="I41" s="94"/>
      <c r="J41" s="26" t="s">
        <v>5919</v>
      </c>
      <c r="K41" s="33" t="s">
        <v>6503</v>
      </c>
      <c r="L41" s="18"/>
      <c r="M41" s="472">
        <v>45040</v>
      </c>
      <c r="N41" s="34"/>
      <c r="O41" s="2037"/>
      <c r="P41" s="472">
        <v>45058</v>
      </c>
      <c r="Q41" s="40">
        <v>45058</v>
      </c>
    </row>
    <row r="42" spans="2:17" ht="19.899999999999999" customHeight="1">
      <c r="B42" s="1848" t="s">
        <v>7210</v>
      </c>
      <c r="C42" s="34" t="s">
        <v>119</v>
      </c>
      <c r="D42" s="34" t="s">
        <v>119</v>
      </c>
      <c r="E42" s="26" t="s">
        <v>7211</v>
      </c>
      <c r="F42" s="27">
        <v>1</v>
      </c>
      <c r="G42" s="26">
        <v>181500</v>
      </c>
      <c r="H42" s="20">
        <f t="shared" si="0"/>
        <v>181500</v>
      </c>
      <c r="I42" s="27"/>
      <c r="J42" s="26" t="s">
        <v>7211</v>
      </c>
      <c r="K42" s="1919"/>
      <c r="L42" s="18"/>
      <c r="M42" s="472">
        <v>45041</v>
      </c>
      <c r="N42" s="26"/>
      <c r="O42" s="2037">
        <v>45107</v>
      </c>
      <c r="P42" s="9"/>
      <c r="Q42" s="40">
        <v>45082</v>
      </c>
    </row>
    <row r="43" spans="2:17" ht="19.899999999999999" customHeight="1">
      <c r="B43" s="1903"/>
      <c r="C43" s="34" t="s">
        <v>119</v>
      </c>
      <c r="D43" s="34" t="s">
        <v>119</v>
      </c>
      <c r="E43" s="26" t="s">
        <v>7212</v>
      </c>
      <c r="F43" s="27">
        <v>1</v>
      </c>
      <c r="G43" s="26">
        <v>181500</v>
      </c>
      <c r="H43" s="20">
        <f t="shared" si="0"/>
        <v>181500</v>
      </c>
      <c r="I43" s="27"/>
      <c r="J43" s="26" t="s">
        <v>7212</v>
      </c>
      <c r="K43" s="1919"/>
      <c r="L43" s="18"/>
      <c r="M43" s="472">
        <v>45041</v>
      </c>
      <c r="N43" s="26"/>
      <c r="O43" s="2037">
        <v>45107</v>
      </c>
      <c r="P43" s="30">
        <v>45107</v>
      </c>
      <c r="Q43" s="40">
        <v>45082</v>
      </c>
    </row>
    <row r="44" spans="2:17" ht="19.899999999999999" customHeight="1">
      <c r="B44" s="1903"/>
      <c r="C44" s="34" t="s">
        <v>30</v>
      </c>
      <c r="D44" s="34" t="s">
        <v>30</v>
      </c>
      <c r="E44" s="26" t="s">
        <v>7213</v>
      </c>
      <c r="F44" s="26">
        <v>4</v>
      </c>
      <c r="G44" s="26">
        <v>6473</v>
      </c>
      <c r="H44" s="20">
        <f t="shared" si="0"/>
        <v>25892</v>
      </c>
      <c r="I44" s="27"/>
      <c r="J44" s="26" t="s">
        <v>7214</v>
      </c>
      <c r="K44" s="33" t="s">
        <v>6503</v>
      </c>
      <c r="L44" s="18"/>
      <c r="M44" s="472">
        <v>45040</v>
      </c>
      <c r="N44" s="26"/>
      <c r="O44" s="2037"/>
      <c r="P44" s="30">
        <v>45058</v>
      </c>
      <c r="Q44" s="40">
        <v>45058</v>
      </c>
    </row>
    <row r="45" spans="2:17" ht="19.899999999999999" customHeight="1">
      <c r="B45" s="1903"/>
      <c r="C45" s="34" t="s">
        <v>30</v>
      </c>
      <c r="D45" s="34" t="s">
        <v>30</v>
      </c>
      <c r="E45" s="26" t="s">
        <v>7215</v>
      </c>
      <c r="F45" s="26">
        <v>80</v>
      </c>
      <c r="G45" s="26">
        <v>563</v>
      </c>
      <c r="H45" s="20">
        <f t="shared" si="0"/>
        <v>45040</v>
      </c>
      <c r="I45" s="27"/>
      <c r="J45" s="26" t="s">
        <v>5810</v>
      </c>
      <c r="K45" s="33" t="s">
        <v>6503</v>
      </c>
      <c r="L45" s="18"/>
      <c r="M45" s="472">
        <v>45040</v>
      </c>
      <c r="N45" s="26"/>
      <c r="O45" s="2037"/>
      <c r="P45" s="30">
        <v>45058</v>
      </c>
      <c r="Q45" s="40">
        <v>45058</v>
      </c>
    </row>
    <row r="46" spans="2:17" ht="19.899999999999999" customHeight="1">
      <c r="B46" s="1903"/>
      <c r="C46" s="34" t="s">
        <v>30</v>
      </c>
      <c r="D46" s="34" t="s">
        <v>30</v>
      </c>
      <c r="E46" s="26" t="s">
        <v>7216</v>
      </c>
      <c r="F46" s="26">
        <v>16</v>
      </c>
      <c r="G46" s="26">
        <v>240</v>
      </c>
      <c r="H46" s="20">
        <f t="shared" si="0"/>
        <v>3840</v>
      </c>
      <c r="I46" s="27"/>
      <c r="J46" s="26" t="s">
        <v>5810</v>
      </c>
      <c r="K46" s="33" t="s">
        <v>6503</v>
      </c>
      <c r="L46" s="18"/>
      <c r="M46" s="472">
        <v>45040</v>
      </c>
      <c r="N46" s="26"/>
      <c r="O46" s="2037"/>
      <c r="P46" s="30">
        <v>45058</v>
      </c>
      <c r="Q46" s="40">
        <v>45058</v>
      </c>
    </row>
    <row r="47" spans="2:17" ht="19.899999999999999" customHeight="1">
      <c r="B47" s="1903"/>
      <c r="C47" s="34" t="s">
        <v>30</v>
      </c>
      <c r="D47" s="34" t="s">
        <v>30</v>
      </c>
      <c r="E47" s="26" t="s">
        <v>7217</v>
      </c>
      <c r="F47" s="26">
        <v>10</v>
      </c>
      <c r="G47" s="26">
        <v>229</v>
      </c>
      <c r="H47" s="20">
        <f t="shared" si="0"/>
        <v>2290</v>
      </c>
      <c r="I47" s="27"/>
      <c r="J47" s="26" t="s">
        <v>5810</v>
      </c>
      <c r="K47" s="33" t="s">
        <v>6503</v>
      </c>
      <c r="L47" s="18"/>
      <c r="M47" s="472">
        <v>45040</v>
      </c>
      <c r="N47" s="26"/>
      <c r="O47" s="2037"/>
      <c r="P47" s="30">
        <v>45058</v>
      </c>
      <c r="Q47" s="40">
        <v>45058</v>
      </c>
    </row>
    <row r="48" spans="2:17" ht="19.5" customHeight="1">
      <c r="B48" s="1903"/>
      <c r="C48" s="34" t="s">
        <v>30</v>
      </c>
      <c r="D48" s="34" t="s">
        <v>30</v>
      </c>
      <c r="E48" s="26" t="s">
        <v>7218</v>
      </c>
      <c r="F48" s="26">
        <v>1</v>
      </c>
      <c r="G48" s="26">
        <v>2640</v>
      </c>
      <c r="H48" s="20">
        <f t="shared" si="0"/>
        <v>2640</v>
      </c>
      <c r="I48" s="27"/>
      <c r="J48" s="26" t="s">
        <v>7219</v>
      </c>
      <c r="K48" s="33" t="s">
        <v>6503</v>
      </c>
      <c r="L48" s="18"/>
      <c r="M48" s="472">
        <v>45040</v>
      </c>
      <c r="N48" s="26"/>
      <c r="O48" s="2037"/>
      <c r="P48" s="30">
        <v>45058</v>
      </c>
      <c r="Q48" s="40">
        <v>45058</v>
      </c>
    </row>
    <row r="49" spans="2:17" ht="19.5" customHeight="1">
      <c r="B49" s="1903"/>
      <c r="C49" s="34" t="s">
        <v>30</v>
      </c>
      <c r="D49" s="34" t="s">
        <v>30</v>
      </c>
      <c r="E49" s="26" t="s">
        <v>7220</v>
      </c>
      <c r="F49" s="26">
        <v>2</v>
      </c>
      <c r="G49" s="26">
        <v>1830</v>
      </c>
      <c r="H49" s="20">
        <f t="shared" si="0"/>
        <v>3660</v>
      </c>
      <c r="I49" s="27"/>
      <c r="J49" s="26" t="s">
        <v>7221</v>
      </c>
      <c r="K49" s="33" t="s">
        <v>6503</v>
      </c>
      <c r="L49" s="18"/>
      <c r="M49" s="472">
        <v>45040</v>
      </c>
      <c r="N49" s="26"/>
      <c r="O49" s="2037"/>
      <c r="P49" s="30">
        <v>45058</v>
      </c>
      <c r="Q49" s="40">
        <v>45058</v>
      </c>
    </row>
    <row r="50" spans="2:17" ht="19.5" customHeight="1">
      <c r="B50" s="1903"/>
      <c r="C50" s="34" t="s">
        <v>30</v>
      </c>
      <c r="D50" s="34" t="s">
        <v>30</v>
      </c>
      <c r="E50" s="26" t="s">
        <v>7222</v>
      </c>
      <c r="F50" s="26">
        <v>1</v>
      </c>
      <c r="G50" s="26">
        <v>1180</v>
      </c>
      <c r="H50" s="20">
        <f t="shared" si="0"/>
        <v>1180</v>
      </c>
      <c r="I50" s="27"/>
      <c r="J50" s="26" t="s">
        <v>7203</v>
      </c>
      <c r="K50" s="33" t="s">
        <v>6503</v>
      </c>
      <c r="L50" s="18"/>
      <c r="M50" s="472">
        <v>45040</v>
      </c>
      <c r="N50" s="26"/>
      <c r="O50" s="2037"/>
      <c r="P50" s="30">
        <v>45058</v>
      </c>
      <c r="Q50" s="40">
        <v>45058</v>
      </c>
    </row>
    <row r="51" spans="2:17" ht="19.5" customHeight="1">
      <c r="B51" s="1903"/>
      <c r="C51" s="34" t="s">
        <v>30</v>
      </c>
      <c r="D51" s="34" t="s">
        <v>30</v>
      </c>
      <c r="E51" s="26" t="s">
        <v>7223</v>
      </c>
      <c r="F51" s="26">
        <v>2</v>
      </c>
      <c r="G51" s="26">
        <v>2230</v>
      </c>
      <c r="H51" s="20">
        <f t="shared" si="0"/>
        <v>4460</v>
      </c>
      <c r="I51" s="27"/>
      <c r="J51" s="26" t="s">
        <v>7203</v>
      </c>
      <c r="K51" s="33" t="s">
        <v>6503</v>
      </c>
      <c r="L51" s="18"/>
      <c r="M51" s="472">
        <v>45040</v>
      </c>
      <c r="N51" s="26"/>
      <c r="O51" s="2037"/>
      <c r="P51" s="30">
        <v>45058</v>
      </c>
      <c r="Q51" s="40">
        <v>45058</v>
      </c>
    </row>
    <row r="52" spans="2:17" ht="19.5" customHeight="1">
      <c r="B52" s="1903"/>
      <c r="C52" s="34" t="s">
        <v>30</v>
      </c>
      <c r="D52" s="34" t="s">
        <v>30</v>
      </c>
      <c r="E52" s="26" t="s">
        <v>7224</v>
      </c>
      <c r="F52" s="26">
        <v>6</v>
      </c>
      <c r="G52" s="26">
        <v>5940</v>
      </c>
      <c r="H52" s="20">
        <f t="shared" si="0"/>
        <v>35640</v>
      </c>
      <c r="I52" s="27"/>
      <c r="J52" s="26" t="s">
        <v>7225</v>
      </c>
      <c r="K52" s="33" t="s">
        <v>6503</v>
      </c>
      <c r="L52" s="18"/>
      <c r="M52" s="472">
        <v>45040</v>
      </c>
      <c r="N52" s="26"/>
      <c r="O52" s="2037"/>
      <c r="P52" s="30">
        <v>45058</v>
      </c>
      <c r="Q52" s="40">
        <v>45058</v>
      </c>
    </row>
    <row r="53" spans="2:17" ht="19.5" customHeight="1">
      <c r="B53" s="1903"/>
      <c r="C53" s="34" t="s">
        <v>30</v>
      </c>
      <c r="D53" s="34" t="s">
        <v>30</v>
      </c>
      <c r="E53" s="26" t="s">
        <v>7226</v>
      </c>
      <c r="F53" s="26">
        <v>4</v>
      </c>
      <c r="G53" s="26">
        <v>7590</v>
      </c>
      <c r="H53" s="20">
        <f t="shared" si="0"/>
        <v>30360</v>
      </c>
      <c r="I53" s="27"/>
      <c r="J53" s="26" t="s">
        <v>7225</v>
      </c>
      <c r="K53" s="33" t="s">
        <v>6503</v>
      </c>
      <c r="L53" s="18"/>
      <c r="M53" s="472">
        <v>45040</v>
      </c>
      <c r="N53" s="26"/>
      <c r="O53" s="2037"/>
      <c r="P53" s="30">
        <v>45058</v>
      </c>
      <c r="Q53" s="40">
        <v>45058</v>
      </c>
    </row>
    <row r="54" spans="2:17" ht="19.899999999999999" customHeight="1">
      <c r="B54" s="1903"/>
      <c r="C54" s="34" t="s">
        <v>30</v>
      </c>
      <c r="D54" s="34" t="s">
        <v>30</v>
      </c>
      <c r="E54" s="26" t="s">
        <v>7227</v>
      </c>
      <c r="F54" s="26">
        <v>5</v>
      </c>
      <c r="G54" s="26">
        <v>2560</v>
      </c>
      <c r="H54" s="20">
        <f t="shared" si="0"/>
        <v>12800</v>
      </c>
      <c r="I54" s="27"/>
      <c r="J54" s="26" t="s">
        <v>7225</v>
      </c>
      <c r="K54" s="33" t="s">
        <v>6503</v>
      </c>
      <c r="L54" s="18"/>
      <c r="M54" s="472">
        <v>45040</v>
      </c>
      <c r="N54" s="26"/>
      <c r="O54" s="2037"/>
      <c r="P54" s="30">
        <v>45058</v>
      </c>
      <c r="Q54" s="40">
        <v>45058</v>
      </c>
    </row>
    <row r="55" spans="2:17" ht="19.899999999999999" customHeight="1">
      <c r="B55" s="1903"/>
      <c r="C55" s="34" t="s">
        <v>30</v>
      </c>
      <c r="D55" s="34" t="s">
        <v>30</v>
      </c>
      <c r="E55" s="26" t="s">
        <v>7228</v>
      </c>
      <c r="F55" s="26">
        <v>4</v>
      </c>
      <c r="G55" s="26">
        <v>3220</v>
      </c>
      <c r="H55" s="20">
        <f t="shared" si="0"/>
        <v>12880</v>
      </c>
      <c r="I55" s="27"/>
      <c r="J55" s="26" t="s">
        <v>7225</v>
      </c>
      <c r="K55" s="33" t="s">
        <v>6503</v>
      </c>
      <c r="L55" s="18"/>
      <c r="M55" s="472">
        <v>45040</v>
      </c>
      <c r="N55" s="26"/>
      <c r="O55" s="2037"/>
      <c r="P55" s="30">
        <v>45058</v>
      </c>
      <c r="Q55" s="40">
        <v>45058</v>
      </c>
    </row>
    <row r="56" spans="2:17" ht="19.899999999999999" customHeight="1">
      <c r="B56" s="1903"/>
      <c r="C56" s="34" t="s">
        <v>30</v>
      </c>
      <c r="D56" s="34" t="s">
        <v>30</v>
      </c>
      <c r="E56" s="26" t="s">
        <v>7229</v>
      </c>
      <c r="F56" s="26">
        <v>4</v>
      </c>
      <c r="G56" s="26">
        <v>3630</v>
      </c>
      <c r="H56" s="20">
        <f t="shared" si="0"/>
        <v>14520</v>
      </c>
      <c r="I56" s="27"/>
      <c r="J56" s="26" t="s">
        <v>7225</v>
      </c>
      <c r="K56" s="33" t="s">
        <v>6503</v>
      </c>
      <c r="L56" s="18"/>
      <c r="M56" s="472">
        <v>45040</v>
      </c>
      <c r="N56" s="26"/>
      <c r="O56" s="2037"/>
      <c r="P56" s="30">
        <v>45058</v>
      </c>
      <c r="Q56" s="40">
        <v>45058</v>
      </c>
    </row>
    <row r="57" spans="2:17" s="473" customFormat="1" ht="19.7" customHeight="1">
      <c r="B57" s="1903"/>
      <c r="C57" s="34" t="s">
        <v>30</v>
      </c>
      <c r="D57" s="34" t="s">
        <v>30</v>
      </c>
      <c r="E57" s="26" t="s">
        <v>7230</v>
      </c>
      <c r="F57" s="26">
        <v>4</v>
      </c>
      <c r="G57" s="26">
        <v>76</v>
      </c>
      <c r="H57" s="20">
        <f t="shared" si="0"/>
        <v>304</v>
      </c>
      <c r="I57" s="94"/>
      <c r="J57" s="26" t="s">
        <v>7208</v>
      </c>
      <c r="K57" s="33" t="s">
        <v>6503</v>
      </c>
      <c r="L57" s="33"/>
      <c r="M57" s="472">
        <v>45040</v>
      </c>
      <c r="N57" s="34"/>
      <c r="O57" s="2037"/>
      <c r="P57" s="472">
        <v>45058</v>
      </c>
      <c r="Q57" s="40">
        <v>45058</v>
      </c>
    </row>
    <row r="58" spans="2:17" s="8" customFormat="1" ht="19.7" customHeight="1">
      <c r="B58" s="1903"/>
      <c r="C58" s="17" t="s">
        <v>30</v>
      </c>
      <c r="D58" s="17" t="s">
        <v>30</v>
      </c>
      <c r="E58" s="26" t="s">
        <v>7230</v>
      </c>
      <c r="F58" s="26">
        <v>50</v>
      </c>
      <c r="G58" s="26">
        <v>61</v>
      </c>
      <c r="H58" s="20">
        <f>F58*G58</f>
        <v>3050</v>
      </c>
      <c r="I58" s="94"/>
      <c r="J58" s="26" t="s">
        <v>7208</v>
      </c>
      <c r="K58" s="18" t="s">
        <v>6503</v>
      </c>
      <c r="L58" s="18"/>
      <c r="M58" s="30">
        <v>45135</v>
      </c>
      <c r="N58" s="17"/>
      <c r="O58" s="860"/>
      <c r="P58" s="30">
        <v>45138</v>
      </c>
      <c r="Q58" s="23">
        <v>45138</v>
      </c>
    </row>
    <row r="59" spans="2:17" ht="19.899999999999999" customHeight="1">
      <c r="B59" s="1903"/>
      <c r="C59" s="34" t="s">
        <v>30</v>
      </c>
      <c r="D59" s="34" t="s">
        <v>30</v>
      </c>
      <c r="E59" s="26" t="s">
        <v>7231</v>
      </c>
      <c r="F59" s="26">
        <v>34</v>
      </c>
      <c r="G59" s="26">
        <v>76</v>
      </c>
      <c r="H59" s="20">
        <f t="shared" si="0"/>
        <v>2584</v>
      </c>
      <c r="I59" s="27"/>
      <c r="J59" s="26" t="s">
        <v>7208</v>
      </c>
      <c r="K59" s="33" t="s">
        <v>6503</v>
      </c>
      <c r="L59" s="18"/>
      <c r="M59" s="472">
        <v>45040</v>
      </c>
      <c r="N59" s="26"/>
      <c r="O59" s="2037"/>
      <c r="P59" s="30">
        <v>45058</v>
      </c>
      <c r="Q59" s="40">
        <v>45058</v>
      </c>
    </row>
    <row r="60" spans="2:17" ht="19.5" customHeight="1">
      <c r="B60" s="1848" t="s">
        <v>7232</v>
      </c>
      <c r="C60" s="34" t="s">
        <v>119</v>
      </c>
      <c r="D60" s="34" t="s">
        <v>119</v>
      </c>
      <c r="E60" s="26" t="s">
        <v>7233</v>
      </c>
      <c r="F60" s="26">
        <v>1</v>
      </c>
      <c r="G60" s="26">
        <v>185000</v>
      </c>
      <c r="H60" s="20">
        <f t="shared" si="0"/>
        <v>185000</v>
      </c>
      <c r="I60" s="27"/>
      <c r="J60" s="26" t="s">
        <v>7233</v>
      </c>
      <c r="K60" s="1919"/>
      <c r="L60" s="18"/>
      <c r="M60" s="472">
        <v>45041</v>
      </c>
      <c r="N60" s="26"/>
      <c r="O60" s="2037">
        <v>45107</v>
      </c>
      <c r="P60" s="30">
        <v>45107</v>
      </c>
      <c r="Q60" s="40">
        <v>45082</v>
      </c>
    </row>
    <row r="61" spans="2:17" ht="19.5" customHeight="1">
      <c r="B61" s="1903"/>
      <c r="C61" s="34" t="s">
        <v>119</v>
      </c>
      <c r="D61" s="34" t="s">
        <v>119</v>
      </c>
      <c r="E61" s="26" t="s">
        <v>7234</v>
      </c>
      <c r="F61" s="26">
        <v>1</v>
      </c>
      <c r="G61" s="26">
        <v>185000</v>
      </c>
      <c r="H61" s="20">
        <f t="shared" si="0"/>
        <v>185000</v>
      </c>
      <c r="I61" s="27"/>
      <c r="J61" s="26" t="s">
        <v>7234</v>
      </c>
      <c r="K61" s="1919"/>
      <c r="L61" s="18"/>
      <c r="M61" s="472">
        <v>45041</v>
      </c>
      <c r="N61" s="26"/>
      <c r="O61" s="2037">
        <v>45107</v>
      </c>
      <c r="P61" s="30">
        <v>45107</v>
      </c>
      <c r="Q61" s="40">
        <v>45082</v>
      </c>
    </row>
    <row r="62" spans="2:17" ht="19.5" customHeight="1">
      <c r="B62" s="1903"/>
      <c r="C62" s="34" t="s">
        <v>30</v>
      </c>
      <c r="D62" s="34" t="s">
        <v>30</v>
      </c>
      <c r="E62" s="26" t="s">
        <v>5807</v>
      </c>
      <c r="F62" s="26">
        <v>20</v>
      </c>
      <c r="G62" s="26">
        <v>230</v>
      </c>
      <c r="H62" s="20">
        <f t="shared" si="0"/>
        <v>4600</v>
      </c>
      <c r="I62" s="27"/>
      <c r="J62" s="26" t="s">
        <v>7235</v>
      </c>
      <c r="K62" s="33" t="s">
        <v>6503</v>
      </c>
      <c r="L62" s="18"/>
      <c r="M62" s="472">
        <v>45040</v>
      </c>
      <c r="N62" s="26"/>
      <c r="O62" s="2037"/>
      <c r="P62" s="30">
        <v>45058</v>
      </c>
      <c r="Q62" s="23">
        <v>45058</v>
      </c>
    </row>
    <row r="63" spans="2:17" ht="19.5" customHeight="1">
      <c r="B63" s="1903"/>
      <c r="C63" s="34" t="s">
        <v>30</v>
      </c>
      <c r="D63" s="34" t="s">
        <v>30</v>
      </c>
      <c r="E63" s="26" t="s">
        <v>7236</v>
      </c>
      <c r="F63" s="26">
        <v>2</v>
      </c>
      <c r="G63" s="26">
        <v>849</v>
      </c>
      <c r="H63" s="20">
        <f t="shared" si="0"/>
        <v>1698</v>
      </c>
      <c r="I63" s="27"/>
      <c r="J63" s="26" t="s">
        <v>6714</v>
      </c>
      <c r="K63" s="33" t="s">
        <v>6503</v>
      </c>
      <c r="L63" s="18"/>
      <c r="M63" s="472">
        <v>45040</v>
      </c>
      <c r="N63" s="26"/>
      <c r="O63" s="2037"/>
      <c r="P63" s="30">
        <v>45058</v>
      </c>
      <c r="Q63" s="23">
        <v>45058</v>
      </c>
    </row>
    <row r="64" spans="2:17" ht="19.5" customHeight="1">
      <c r="B64" s="1903"/>
      <c r="C64" s="34" t="s">
        <v>30</v>
      </c>
      <c r="D64" s="34" t="s">
        <v>30</v>
      </c>
      <c r="E64" s="26" t="s">
        <v>6767</v>
      </c>
      <c r="F64" s="26">
        <v>2</v>
      </c>
      <c r="G64" s="26">
        <v>270</v>
      </c>
      <c r="H64" s="20">
        <f t="shared" si="0"/>
        <v>540</v>
      </c>
      <c r="I64" s="27"/>
      <c r="J64" s="26" t="s">
        <v>6714</v>
      </c>
      <c r="K64" s="33" t="s">
        <v>6503</v>
      </c>
      <c r="L64" s="18"/>
      <c r="M64" s="472">
        <v>45040</v>
      </c>
      <c r="N64" s="26"/>
      <c r="O64" s="2037"/>
      <c r="P64" s="30">
        <v>45058</v>
      </c>
      <c r="Q64" s="23">
        <v>45058</v>
      </c>
    </row>
    <row r="65" spans="2:17" ht="19.5" customHeight="1">
      <c r="B65" s="1903"/>
      <c r="C65" s="34" t="s">
        <v>30</v>
      </c>
      <c r="D65" s="34" t="s">
        <v>30</v>
      </c>
      <c r="E65" s="26" t="s">
        <v>7237</v>
      </c>
      <c r="F65" s="26">
        <v>10</v>
      </c>
      <c r="G65" s="26">
        <v>73</v>
      </c>
      <c r="H65" s="20">
        <f t="shared" si="0"/>
        <v>730</v>
      </c>
      <c r="I65" s="94"/>
      <c r="J65" s="26" t="s">
        <v>5921</v>
      </c>
      <c r="K65" s="33" t="s">
        <v>6503</v>
      </c>
      <c r="L65" s="18"/>
      <c r="M65" s="472">
        <v>45040</v>
      </c>
      <c r="N65" s="26"/>
      <c r="O65" s="2037"/>
      <c r="P65" s="30">
        <v>45058</v>
      </c>
      <c r="Q65" s="23">
        <v>45058</v>
      </c>
    </row>
    <row r="66" spans="2:17" ht="19.5" customHeight="1">
      <c r="B66" s="1903"/>
      <c r="C66" s="34" t="s">
        <v>30</v>
      </c>
      <c r="D66" s="34" t="s">
        <v>30</v>
      </c>
      <c r="E66" s="26" t="s">
        <v>7238</v>
      </c>
      <c r="F66" s="26">
        <v>10</v>
      </c>
      <c r="G66" s="26">
        <v>1270</v>
      </c>
      <c r="H66" s="20">
        <f t="shared" si="0"/>
        <v>12700</v>
      </c>
      <c r="I66" s="27"/>
      <c r="J66" s="26" t="s">
        <v>7239</v>
      </c>
      <c r="K66" s="33" t="s">
        <v>6503</v>
      </c>
      <c r="L66" s="18"/>
      <c r="M66" s="472">
        <v>45040</v>
      </c>
      <c r="N66" s="26"/>
      <c r="O66" s="2037"/>
      <c r="P66" s="30">
        <v>45058</v>
      </c>
      <c r="Q66" s="23">
        <v>45058</v>
      </c>
    </row>
    <row r="67" spans="2:17" ht="19.5" customHeight="1">
      <c r="B67" s="1903"/>
      <c r="C67" s="34" t="s">
        <v>30</v>
      </c>
      <c r="D67" s="34" t="s">
        <v>30</v>
      </c>
      <c r="E67" s="26" t="s">
        <v>7240</v>
      </c>
      <c r="F67" s="26">
        <v>9</v>
      </c>
      <c r="G67" s="26">
        <v>569</v>
      </c>
      <c r="H67" s="20">
        <f t="shared" si="0"/>
        <v>5121</v>
      </c>
      <c r="I67" s="94"/>
      <c r="J67" s="26" t="s">
        <v>7235</v>
      </c>
      <c r="K67" s="33" t="s">
        <v>6503</v>
      </c>
      <c r="L67" s="18"/>
      <c r="M67" s="472">
        <v>45040</v>
      </c>
      <c r="N67" s="26"/>
      <c r="O67" s="2037"/>
      <c r="P67" s="30">
        <v>45058</v>
      </c>
      <c r="Q67" s="23">
        <v>45058</v>
      </c>
    </row>
    <row r="68" spans="2:17" ht="19.5" customHeight="1">
      <c r="B68" s="1903"/>
      <c r="C68" s="17" t="s">
        <v>30</v>
      </c>
      <c r="D68" s="17" t="s">
        <v>30</v>
      </c>
      <c r="E68" s="26" t="s">
        <v>7241</v>
      </c>
      <c r="F68" s="26">
        <v>9</v>
      </c>
      <c r="G68" s="26">
        <v>993</v>
      </c>
      <c r="H68" s="20">
        <f t="shared" si="0"/>
        <v>8937</v>
      </c>
      <c r="I68" s="94"/>
      <c r="J68" s="26" t="s">
        <v>7235</v>
      </c>
      <c r="K68" s="18"/>
      <c r="L68" s="18"/>
      <c r="M68" s="30">
        <v>45167</v>
      </c>
      <c r="N68" s="26"/>
      <c r="O68" s="860"/>
      <c r="P68" s="30">
        <v>45170</v>
      </c>
      <c r="Q68" s="23">
        <v>45170</v>
      </c>
    </row>
    <row r="69" spans="2:17" ht="19.5" customHeight="1">
      <c r="B69" s="1903"/>
      <c r="C69" s="34" t="s">
        <v>30</v>
      </c>
      <c r="D69" s="34" t="s">
        <v>30</v>
      </c>
      <c r="E69" s="26" t="s">
        <v>7242</v>
      </c>
      <c r="F69" s="26">
        <v>9</v>
      </c>
      <c r="G69" s="26">
        <v>847</v>
      </c>
      <c r="H69" s="20">
        <f t="shared" si="0"/>
        <v>7623</v>
      </c>
      <c r="I69" s="94"/>
      <c r="J69" s="26" t="s">
        <v>6714</v>
      </c>
      <c r="K69" s="33" t="s">
        <v>6503</v>
      </c>
      <c r="L69" s="18"/>
      <c r="M69" s="472">
        <v>45040</v>
      </c>
      <c r="N69" s="26"/>
      <c r="O69" s="2037"/>
      <c r="P69" s="30">
        <v>45058</v>
      </c>
      <c r="Q69" s="23">
        <v>45058</v>
      </c>
    </row>
    <row r="70" spans="2:17" ht="19.5" customHeight="1">
      <c r="B70" s="1903"/>
      <c r="C70" s="34" t="s">
        <v>30</v>
      </c>
      <c r="D70" s="34" t="s">
        <v>30</v>
      </c>
      <c r="E70" s="26" t="s">
        <v>7243</v>
      </c>
      <c r="F70" s="26">
        <v>1</v>
      </c>
      <c r="G70" s="26">
        <v>980</v>
      </c>
      <c r="H70" s="20">
        <f t="shared" si="0"/>
        <v>980</v>
      </c>
      <c r="I70" s="27"/>
      <c r="J70" s="26" t="s">
        <v>7244</v>
      </c>
      <c r="K70" s="33" t="s">
        <v>6503</v>
      </c>
      <c r="L70" s="18"/>
      <c r="M70" s="472">
        <v>45040</v>
      </c>
      <c r="N70" s="26"/>
      <c r="O70" s="2037"/>
      <c r="P70" s="30">
        <v>45058</v>
      </c>
      <c r="Q70" s="23">
        <v>45058</v>
      </c>
    </row>
    <row r="71" spans="2:17" ht="19.5" customHeight="1">
      <c r="B71" s="1903"/>
      <c r="C71" s="34" t="s">
        <v>30</v>
      </c>
      <c r="D71" s="34" t="s">
        <v>30</v>
      </c>
      <c r="E71" s="26" t="s">
        <v>2663</v>
      </c>
      <c r="F71" s="26">
        <v>4</v>
      </c>
      <c r="G71" s="26">
        <v>76</v>
      </c>
      <c r="H71" s="20">
        <f t="shared" si="0"/>
        <v>304</v>
      </c>
      <c r="I71" s="94"/>
      <c r="J71" s="26" t="s">
        <v>5921</v>
      </c>
      <c r="K71" s="33" t="s">
        <v>6503</v>
      </c>
      <c r="L71" s="18"/>
      <c r="M71" s="472">
        <v>45040</v>
      </c>
      <c r="N71" s="26"/>
      <c r="O71" s="2037"/>
      <c r="P71" s="30">
        <v>45058</v>
      </c>
      <c r="Q71" s="23">
        <v>45058</v>
      </c>
    </row>
    <row r="72" spans="2:17" ht="19.5" customHeight="1">
      <c r="B72" s="1903"/>
      <c r="C72" s="34" t="s">
        <v>30</v>
      </c>
      <c r="D72" s="34" t="s">
        <v>30</v>
      </c>
      <c r="E72" s="26" t="s">
        <v>7245</v>
      </c>
      <c r="F72" s="26">
        <v>2</v>
      </c>
      <c r="G72" s="26">
        <v>200</v>
      </c>
      <c r="H72" s="20">
        <f t="shared" si="0"/>
        <v>400</v>
      </c>
      <c r="I72" s="27"/>
      <c r="J72" s="26" t="s">
        <v>7246</v>
      </c>
      <c r="K72" s="33" t="s">
        <v>6503</v>
      </c>
      <c r="L72" s="18"/>
      <c r="M72" s="472">
        <v>45040</v>
      </c>
      <c r="N72" s="26"/>
      <c r="O72" s="2037"/>
      <c r="P72" s="30">
        <v>45058</v>
      </c>
      <c r="Q72" s="23">
        <v>45058</v>
      </c>
    </row>
    <row r="73" spans="2:17" ht="19.5" customHeight="1">
      <c r="B73" s="1903"/>
      <c r="C73" s="34" t="s">
        <v>30</v>
      </c>
      <c r="D73" s="34" t="s">
        <v>30</v>
      </c>
      <c r="E73" s="26" t="s">
        <v>6940</v>
      </c>
      <c r="F73" s="26">
        <v>2</v>
      </c>
      <c r="G73" s="26">
        <v>260</v>
      </c>
      <c r="H73" s="20">
        <f t="shared" si="0"/>
        <v>520</v>
      </c>
      <c r="I73" s="27"/>
      <c r="J73" s="26" t="s">
        <v>6941</v>
      </c>
      <c r="K73" s="33" t="s">
        <v>6503</v>
      </c>
      <c r="L73" s="27"/>
      <c r="M73" s="472">
        <v>45040</v>
      </c>
      <c r="N73" s="26"/>
      <c r="O73" s="2037"/>
      <c r="P73" s="30">
        <v>45058</v>
      </c>
      <c r="Q73" s="23">
        <v>45058</v>
      </c>
    </row>
    <row r="74" spans="2:17" ht="19.5" customHeight="1">
      <c r="B74" s="1903"/>
      <c r="C74" s="34" t="s">
        <v>30</v>
      </c>
      <c r="D74" s="34" t="s">
        <v>30</v>
      </c>
      <c r="E74" s="26" t="s">
        <v>7247</v>
      </c>
      <c r="F74" s="26">
        <v>1</v>
      </c>
      <c r="G74" s="26">
        <v>2552</v>
      </c>
      <c r="H74" s="20">
        <f t="shared" ref="H74:H144" si="1">F74*G74</f>
        <v>2552</v>
      </c>
      <c r="I74" s="27"/>
      <c r="J74" s="26" t="s">
        <v>7248</v>
      </c>
      <c r="K74" s="33" t="s">
        <v>6503</v>
      </c>
      <c r="L74" s="27"/>
      <c r="M74" s="472">
        <v>45040</v>
      </c>
      <c r="N74" s="26"/>
      <c r="O74" s="2037"/>
      <c r="P74" s="30">
        <v>45058</v>
      </c>
      <c r="Q74" s="23">
        <v>45058</v>
      </c>
    </row>
    <row r="75" spans="2:17" ht="19.5" customHeight="1">
      <c r="B75" s="1903"/>
      <c r="C75" s="34" t="s">
        <v>30</v>
      </c>
      <c r="D75" s="34" t="s">
        <v>30</v>
      </c>
      <c r="E75" s="26" t="s">
        <v>7249</v>
      </c>
      <c r="F75" s="26">
        <v>1</v>
      </c>
      <c r="G75" s="26">
        <v>2552</v>
      </c>
      <c r="H75" s="20">
        <f t="shared" si="1"/>
        <v>2552</v>
      </c>
      <c r="I75" s="27"/>
      <c r="J75" s="26" t="s">
        <v>7248</v>
      </c>
      <c r="K75" s="33" t="s">
        <v>6503</v>
      </c>
      <c r="L75" s="27"/>
      <c r="M75" s="472">
        <v>45040</v>
      </c>
      <c r="N75" s="26"/>
      <c r="O75" s="2037"/>
      <c r="P75" s="30">
        <v>45058</v>
      </c>
      <c r="Q75" s="23">
        <v>45058</v>
      </c>
    </row>
    <row r="76" spans="2:17" ht="19.5" customHeight="1">
      <c r="B76" s="1846" t="s">
        <v>7250</v>
      </c>
      <c r="C76" s="34" t="s">
        <v>30</v>
      </c>
      <c r="D76" s="34" t="s">
        <v>30</v>
      </c>
      <c r="E76" s="26" t="s">
        <v>7251</v>
      </c>
      <c r="F76" s="26">
        <v>1</v>
      </c>
      <c r="G76" s="26">
        <v>4947</v>
      </c>
      <c r="H76" s="20">
        <f t="shared" si="1"/>
        <v>4947</v>
      </c>
      <c r="I76" s="27"/>
      <c r="J76" s="26" t="s">
        <v>7252</v>
      </c>
      <c r="K76" s="33" t="s">
        <v>6503</v>
      </c>
      <c r="L76" s="27"/>
      <c r="M76" s="472">
        <v>45040</v>
      </c>
      <c r="N76" s="26"/>
      <c r="O76" s="2037"/>
      <c r="P76" s="30">
        <v>45058</v>
      </c>
      <c r="Q76" s="23">
        <v>45058</v>
      </c>
    </row>
    <row r="77" spans="2:17" ht="19.5" customHeight="1">
      <c r="B77" s="1896"/>
      <c r="C77" s="34" t="s">
        <v>30</v>
      </c>
      <c r="D77" s="34" t="s">
        <v>30</v>
      </c>
      <c r="E77" s="26" t="s">
        <v>6602</v>
      </c>
      <c r="F77" s="26">
        <v>2</v>
      </c>
      <c r="G77" s="26">
        <v>190</v>
      </c>
      <c r="H77" s="20">
        <f t="shared" si="1"/>
        <v>380</v>
      </c>
      <c r="I77" s="27"/>
      <c r="J77" s="26" t="s">
        <v>79</v>
      </c>
      <c r="K77" s="33" t="s">
        <v>6503</v>
      </c>
      <c r="L77" s="27"/>
      <c r="M77" s="472">
        <v>45040</v>
      </c>
      <c r="N77" s="26"/>
      <c r="O77" s="2037"/>
      <c r="P77" s="30">
        <v>45058</v>
      </c>
      <c r="Q77" s="23">
        <v>45058</v>
      </c>
    </row>
    <row r="78" spans="2:17" ht="19.5" customHeight="1">
      <c r="B78" s="1896"/>
      <c r="C78" s="34" t="s">
        <v>30</v>
      </c>
      <c r="D78" s="34" t="s">
        <v>30</v>
      </c>
      <c r="E78" s="26" t="s">
        <v>7253</v>
      </c>
      <c r="F78" s="26">
        <v>1</v>
      </c>
      <c r="G78" s="26">
        <v>4600</v>
      </c>
      <c r="H78" s="20">
        <f t="shared" si="1"/>
        <v>4600</v>
      </c>
      <c r="I78" s="27"/>
      <c r="J78" s="26" t="s">
        <v>7254</v>
      </c>
      <c r="K78" s="33" t="s">
        <v>6503</v>
      </c>
      <c r="L78" s="27"/>
      <c r="M78" s="472">
        <v>45040</v>
      </c>
      <c r="N78" s="26"/>
      <c r="O78" s="2037"/>
      <c r="P78" s="30">
        <v>45058</v>
      </c>
      <c r="Q78" s="23">
        <v>45058</v>
      </c>
    </row>
    <row r="79" spans="2:17" ht="19.5" customHeight="1">
      <c r="B79" s="1896"/>
      <c r="C79" s="34" t="s">
        <v>30</v>
      </c>
      <c r="D79" s="34" t="s">
        <v>30</v>
      </c>
      <c r="E79" s="26" t="s">
        <v>7255</v>
      </c>
      <c r="F79" s="26">
        <v>1</v>
      </c>
      <c r="G79" s="26">
        <v>3554</v>
      </c>
      <c r="H79" s="20">
        <f t="shared" si="1"/>
        <v>3554</v>
      </c>
      <c r="I79" s="27"/>
      <c r="J79" s="26" t="s">
        <v>7256</v>
      </c>
      <c r="K79" s="33" t="s">
        <v>6503</v>
      </c>
      <c r="L79" s="27"/>
      <c r="M79" s="472">
        <v>45040</v>
      </c>
      <c r="N79" s="26"/>
      <c r="O79" s="2037"/>
      <c r="P79" s="30">
        <v>45058</v>
      </c>
      <c r="Q79" s="23">
        <v>45058</v>
      </c>
    </row>
    <row r="80" spans="2:17" ht="19.5" customHeight="1">
      <c r="B80" s="1847"/>
      <c r="C80" s="34" t="s">
        <v>30</v>
      </c>
      <c r="D80" s="34" t="s">
        <v>30</v>
      </c>
      <c r="E80" s="26" t="s">
        <v>7257</v>
      </c>
      <c r="F80" s="26">
        <v>1</v>
      </c>
      <c r="G80" s="26">
        <v>587</v>
      </c>
      <c r="H80" s="20">
        <f t="shared" si="1"/>
        <v>587</v>
      </c>
      <c r="I80" s="27"/>
      <c r="J80" s="26" t="s">
        <v>7258</v>
      </c>
      <c r="K80" s="33" t="s">
        <v>6503</v>
      </c>
      <c r="L80" s="27"/>
      <c r="M80" s="472">
        <v>45040</v>
      </c>
      <c r="N80" s="26"/>
      <c r="O80" s="2037"/>
      <c r="P80" s="30">
        <v>45058</v>
      </c>
      <c r="Q80" s="23">
        <v>45058</v>
      </c>
    </row>
    <row r="81" spans="2:17" ht="19.149999999999999" customHeight="1">
      <c r="B81" s="1846" t="s">
        <v>7259</v>
      </c>
      <c r="C81" s="34" t="s">
        <v>30</v>
      </c>
      <c r="D81" s="34" t="s">
        <v>30</v>
      </c>
      <c r="E81" s="26" t="s">
        <v>7260</v>
      </c>
      <c r="F81" s="26">
        <v>1</v>
      </c>
      <c r="G81" s="26">
        <v>399</v>
      </c>
      <c r="H81" s="20">
        <f t="shared" si="1"/>
        <v>399</v>
      </c>
      <c r="I81" s="27"/>
      <c r="J81" s="26" t="s">
        <v>7261</v>
      </c>
      <c r="K81" s="33" t="s">
        <v>6503</v>
      </c>
      <c r="L81" s="27"/>
      <c r="M81" s="472">
        <v>45040</v>
      </c>
      <c r="N81" s="26"/>
      <c r="O81" s="2037"/>
      <c r="P81" s="30">
        <v>45058</v>
      </c>
      <c r="Q81" s="23">
        <v>45058</v>
      </c>
    </row>
    <row r="82" spans="2:17" ht="19.5" customHeight="1">
      <c r="B82" s="1896"/>
      <c r="C82" s="34" t="s">
        <v>30</v>
      </c>
      <c r="D82" s="34" t="s">
        <v>30</v>
      </c>
      <c r="E82" s="26" t="s">
        <v>7262</v>
      </c>
      <c r="F82" s="26">
        <v>1</v>
      </c>
      <c r="G82" s="26">
        <v>899</v>
      </c>
      <c r="H82" s="20">
        <f t="shared" si="1"/>
        <v>899</v>
      </c>
      <c r="I82" s="27"/>
      <c r="J82" s="26" t="s">
        <v>7263</v>
      </c>
      <c r="K82" s="33" t="s">
        <v>6503</v>
      </c>
      <c r="L82" s="27"/>
      <c r="M82" s="472">
        <v>45040</v>
      </c>
      <c r="N82" s="26"/>
      <c r="O82" s="2037"/>
      <c r="P82" s="30">
        <v>45058</v>
      </c>
      <c r="Q82" s="23">
        <v>45058</v>
      </c>
    </row>
    <row r="83" spans="2:17" ht="19.5" customHeight="1">
      <c r="B83" s="1896"/>
      <c r="C83" s="34" t="s">
        <v>30</v>
      </c>
      <c r="D83" s="34" t="s">
        <v>30</v>
      </c>
      <c r="E83" s="26" t="s">
        <v>7264</v>
      </c>
      <c r="F83" s="26">
        <v>1</v>
      </c>
      <c r="G83" s="26">
        <v>894</v>
      </c>
      <c r="H83" s="20">
        <f t="shared" si="1"/>
        <v>894</v>
      </c>
      <c r="I83" s="27"/>
      <c r="J83" s="26" t="s">
        <v>3740</v>
      </c>
      <c r="K83" s="33" t="s">
        <v>6503</v>
      </c>
      <c r="L83" s="27"/>
      <c r="M83" s="472">
        <v>45040</v>
      </c>
      <c r="N83" s="26"/>
      <c r="O83" s="2037"/>
      <c r="P83" s="30">
        <v>45058</v>
      </c>
      <c r="Q83" s="23">
        <v>45058</v>
      </c>
    </row>
    <row r="84" spans="2:17" ht="19.5" customHeight="1">
      <c r="B84" s="1896"/>
      <c r="C84" s="34" t="s">
        <v>30</v>
      </c>
      <c r="D84" s="34" t="s">
        <v>30</v>
      </c>
      <c r="E84" s="26" t="s">
        <v>7265</v>
      </c>
      <c r="F84" s="26">
        <v>1</v>
      </c>
      <c r="G84" s="26">
        <v>2136</v>
      </c>
      <c r="H84" s="20">
        <f t="shared" si="1"/>
        <v>2136</v>
      </c>
      <c r="I84" s="27"/>
      <c r="J84" s="26" t="s">
        <v>7105</v>
      </c>
      <c r="K84" s="33" t="s">
        <v>6503</v>
      </c>
      <c r="L84" s="27"/>
      <c r="M84" s="472">
        <v>45040</v>
      </c>
      <c r="N84" s="26"/>
      <c r="O84" s="2037"/>
      <c r="P84" s="30">
        <v>45058</v>
      </c>
      <c r="Q84" s="23">
        <v>45058</v>
      </c>
    </row>
    <row r="85" spans="2:17" ht="19.5" customHeight="1">
      <c r="B85" s="1896"/>
      <c r="C85" s="34" t="s">
        <v>30</v>
      </c>
      <c r="D85" s="34" t="s">
        <v>30</v>
      </c>
      <c r="E85" s="26" t="s">
        <v>7266</v>
      </c>
      <c r="F85" s="26">
        <v>3</v>
      </c>
      <c r="G85" s="26">
        <v>4375</v>
      </c>
      <c r="H85" s="20">
        <f t="shared" si="1"/>
        <v>13125</v>
      </c>
      <c r="I85" s="27"/>
      <c r="J85" s="26" t="s">
        <v>7267</v>
      </c>
      <c r="K85" s="33" t="s">
        <v>6503</v>
      </c>
      <c r="L85" s="27"/>
      <c r="M85" s="472">
        <v>45040</v>
      </c>
      <c r="N85" s="26"/>
      <c r="O85" s="2037"/>
      <c r="P85" s="30">
        <v>45058</v>
      </c>
      <c r="Q85" s="23">
        <v>45058</v>
      </c>
    </row>
    <row r="86" spans="2:17" ht="19.5" customHeight="1">
      <c r="B86" s="1896"/>
      <c r="C86" s="34" t="s">
        <v>30</v>
      </c>
      <c r="D86" s="34" t="s">
        <v>30</v>
      </c>
      <c r="E86" s="26" t="s">
        <v>6812</v>
      </c>
      <c r="F86" s="26">
        <v>1</v>
      </c>
      <c r="G86" s="26">
        <v>958</v>
      </c>
      <c r="H86" s="20">
        <f t="shared" si="1"/>
        <v>958</v>
      </c>
      <c r="I86" s="27"/>
      <c r="J86" s="26" t="s">
        <v>37</v>
      </c>
      <c r="K86" s="33" t="s">
        <v>6503</v>
      </c>
      <c r="L86" s="18"/>
      <c r="M86" s="472">
        <v>45040</v>
      </c>
      <c r="N86" s="26"/>
      <c r="O86" s="2037"/>
      <c r="P86" s="30">
        <v>45058</v>
      </c>
      <c r="Q86" s="23">
        <v>45058</v>
      </c>
    </row>
    <row r="87" spans="2:17" ht="19.5" customHeight="1">
      <c r="B87" s="1896"/>
      <c r="C87" s="34" t="s">
        <v>30</v>
      </c>
      <c r="D87" s="34" t="s">
        <v>30</v>
      </c>
      <c r="E87" s="26" t="s">
        <v>7268</v>
      </c>
      <c r="F87" s="26">
        <v>2</v>
      </c>
      <c r="G87" s="26">
        <v>533</v>
      </c>
      <c r="H87" s="20">
        <f t="shared" si="1"/>
        <v>1066</v>
      </c>
      <c r="I87" s="27"/>
      <c r="J87" s="26" t="s">
        <v>7269</v>
      </c>
      <c r="K87" s="33" t="s">
        <v>6503</v>
      </c>
      <c r="L87" s="27"/>
      <c r="M87" s="472">
        <v>45040</v>
      </c>
      <c r="N87" s="26"/>
      <c r="O87" s="2037"/>
      <c r="P87" s="30">
        <v>45058</v>
      </c>
      <c r="Q87" s="23">
        <v>45058</v>
      </c>
    </row>
    <row r="88" spans="2:17" ht="19.5" customHeight="1">
      <c r="B88" s="1896"/>
      <c r="C88" s="34" t="s">
        <v>30</v>
      </c>
      <c r="D88" s="34" t="s">
        <v>30</v>
      </c>
      <c r="E88" s="26" t="s">
        <v>7270</v>
      </c>
      <c r="F88" s="26">
        <v>1</v>
      </c>
      <c r="G88" s="26">
        <v>2084</v>
      </c>
      <c r="H88" s="20">
        <f t="shared" si="1"/>
        <v>2084</v>
      </c>
      <c r="I88" s="27"/>
      <c r="J88" s="26" t="s">
        <v>7271</v>
      </c>
      <c r="K88" s="33" t="s">
        <v>6503</v>
      </c>
      <c r="L88" s="27"/>
      <c r="M88" s="472">
        <v>45040</v>
      </c>
      <c r="N88" s="26"/>
      <c r="O88" s="2037"/>
      <c r="P88" s="30">
        <v>45058</v>
      </c>
      <c r="Q88" s="23">
        <v>45058</v>
      </c>
    </row>
    <row r="89" spans="2:17" ht="19.5" customHeight="1">
      <c r="B89" s="1896"/>
      <c r="C89" s="34" t="s">
        <v>30</v>
      </c>
      <c r="D89" s="34" t="s">
        <v>30</v>
      </c>
      <c r="E89" s="26" t="s">
        <v>6195</v>
      </c>
      <c r="F89" s="26">
        <v>1</v>
      </c>
      <c r="G89" s="26">
        <v>4239</v>
      </c>
      <c r="H89" s="20">
        <f t="shared" si="1"/>
        <v>4239</v>
      </c>
      <c r="I89" s="27"/>
      <c r="J89" s="26" t="s">
        <v>6196</v>
      </c>
      <c r="K89" s="33" t="s">
        <v>6503</v>
      </c>
      <c r="L89" s="27"/>
      <c r="M89" s="472">
        <v>45040</v>
      </c>
      <c r="N89" s="26"/>
      <c r="O89" s="2037"/>
      <c r="P89" s="30">
        <v>45058</v>
      </c>
      <c r="Q89" s="23">
        <v>45058</v>
      </c>
    </row>
    <row r="90" spans="2:17" ht="19.5" customHeight="1">
      <c r="B90" s="1896"/>
      <c r="C90" s="34" t="s">
        <v>30</v>
      </c>
      <c r="D90" s="34" t="s">
        <v>30</v>
      </c>
      <c r="E90" s="26" t="s">
        <v>38</v>
      </c>
      <c r="F90" s="26">
        <v>1</v>
      </c>
      <c r="G90" s="26">
        <v>5117</v>
      </c>
      <c r="H90" s="20">
        <f t="shared" si="1"/>
        <v>5117</v>
      </c>
      <c r="I90" s="27"/>
      <c r="J90" s="26" t="s">
        <v>39</v>
      </c>
      <c r="K90" s="33" t="s">
        <v>6503</v>
      </c>
      <c r="L90" s="27"/>
      <c r="M90" s="472">
        <v>45040</v>
      </c>
      <c r="N90" s="26"/>
      <c r="O90" s="2037"/>
      <c r="P90" s="30">
        <v>45058</v>
      </c>
      <c r="Q90" s="23">
        <v>45058</v>
      </c>
    </row>
    <row r="91" spans="2:17" ht="19.5" customHeight="1">
      <c r="B91" s="1896"/>
      <c r="C91" s="34" t="s">
        <v>30</v>
      </c>
      <c r="D91" s="34" t="s">
        <v>30</v>
      </c>
      <c r="E91" s="26" t="s">
        <v>7272</v>
      </c>
      <c r="F91" s="26">
        <v>1</v>
      </c>
      <c r="G91" s="26">
        <v>6550</v>
      </c>
      <c r="H91" s="20">
        <f t="shared" si="1"/>
        <v>6550</v>
      </c>
      <c r="I91" s="27"/>
      <c r="J91" s="26" t="s">
        <v>41</v>
      </c>
      <c r="K91" s="33" t="s">
        <v>6503</v>
      </c>
      <c r="L91" s="27"/>
      <c r="M91" s="472">
        <v>45040</v>
      </c>
      <c r="N91" s="26"/>
      <c r="O91" s="2037"/>
      <c r="P91" s="30">
        <v>45058</v>
      </c>
      <c r="Q91" s="23">
        <v>45058</v>
      </c>
    </row>
    <row r="92" spans="2:17" ht="19.5" customHeight="1">
      <c r="B92" s="1896"/>
      <c r="C92" s="34" t="s">
        <v>30</v>
      </c>
      <c r="D92" s="34" t="s">
        <v>30</v>
      </c>
      <c r="E92" s="26" t="s">
        <v>7273</v>
      </c>
      <c r="F92" s="26">
        <v>1</v>
      </c>
      <c r="G92" s="26">
        <v>9990</v>
      </c>
      <c r="H92" s="20">
        <f t="shared" si="1"/>
        <v>9990</v>
      </c>
      <c r="I92" s="27"/>
      <c r="J92" s="26" t="s">
        <v>7144</v>
      </c>
      <c r="K92" s="33" t="s">
        <v>6503</v>
      </c>
      <c r="L92" s="27"/>
      <c r="M92" s="472">
        <v>45040</v>
      </c>
      <c r="N92" s="26"/>
      <c r="O92" s="2037"/>
      <c r="P92" s="30">
        <v>45058</v>
      </c>
      <c r="Q92" s="23">
        <v>45058</v>
      </c>
    </row>
    <row r="93" spans="2:17" ht="19.5" customHeight="1">
      <c r="B93" s="1896"/>
      <c r="C93" s="34" t="s">
        <v>30</v>
      </c>
      <c r="D93" s="34" t="s">
        <v>30</v>
      </c>
      <c r="E93" s="26" t="s">
        <v>31</v>
      </c>
      <c r="F93" s="26">
        <v>1</v>
      </c>
      <c r="G93" s="26">
        <v>568</v>
      </c>
      <c r="H93" s="20">
        <f t="shared" si="1"/>
        <v>568</v>
      </c>
      <c r="I93" s="27"/>
      <c r="J93" s="26" t="s">
        <v>32</v>
      </c>
      <c r="K93" s="33" t="s">
        <v>6503</v>
      </c>
      <c r="L93" s="27"/>
      <c r="M93" s="472">
        <v>45040</v>
      </c>
      <c r="N93" s="26"/>
      <c r="O93" s="2037"/>
      <c r="P93" s="30">
        <v>45058</v>
      </c>
      <c r="Q93" s="23">
        <v>45058</v>
      </c>
    </row>
    <row r="94" spans="2:17" ht="19.5" customHeight="1">
      <c r="B94" s="1896"/>
      <c r="C94" s="34" t="s">
        <v>30</v>
      </c>
      <c r="D94" s="34" t="s">
        <v>30</v>
      </c>
      <c r="E94" s="26" t="s">
        <v>7274</v>
      </c>
      <c r="F94" s="26">
        <v>2</v>
      </c>
      <c r="G94" s="26">
        <v>488</v>
      </c>
      <c r="H94" s="20">
        <f t="shared" si="1"/>
        <v>976</v>
      </c>
      <c r="I94" s="27"/>
      <c r="J94" s="26" t="s">
        <v>7275</v>
      </c>
      <c r="K94" s="33" t="s">
        <v>6503</v>
      </c>
      <c r="L94" s="27"/>
      <c r="M94" s="472">
        <v>45040</v>
      </c>
      <c r="N94" s="26"/>
      <c r="O94" s="2037"/>
      <c r="P94" s="30">
        <v>45058</v>
      </c>
      <c r="Q94" s="23">
        <v>45058</v>
      </c>
    </row>
    <row r="95" spans="2:17" ht="19.5" customHeight="1">
      <c r="B95" s="1896"/>
      <c r="C95" s="34" t="s">
        <v>30</v>
      </c>
      <c r="D95" s="34" t="s">
        <v>30</v>
      </c>
      <c r="E95" s="26" t="s">
        <v>7276</v>
      </c>
      <c r="F95" s="26">
        <v>1</v>
      </c>
      <c r="G95" s="26">
        <v>20767</v>
      </c>
      <c r="H95" s="20">
        <f t="shared" si="1"/>
        <v>20767</v>
      </c>
      <c r="I95" s="27"/>
      <c r="J95" s="26" t="s">
        <v>7277</v>
      </c>
      <c r="K95" s="33" t="s">
        <v>6503</v>
      </c>
      <c r="L95" s="27"/>
      <c r="M95" s="472">
        <v>45040</v>
      </c>
      <c r="N95" s="26"/>
      <c r="O95" s="2037"/>
      <c r="P95" s="30">
        <v>45058</v>
      </c>
      <c r="Q95" s="23">
        <v>45058</v>
      </c>
    </row>
    <row r="96" spans="2:17" ht="19.5" customHeight="1">
      <c r="B96" s="1896"/>
      <c r="C96" s="34" t="s">
        <v>30</v>
      </c>
      <c r="D96" s="34" t="s">
        <v>30</v>
      </c>
      <c r="E96" s="26" t="s">
        <v>7278</v>
      </c>
      <c r="F96" s="26">
        <v>1</v>
      </c>
      <c r="G96" s="26">
        <v>3972</v>
      </c>
      <c r="H96" s="20">
        <f t="shared" si="1"/>
        <v>3972</v>
      </c>
      <c r="I96" s="27"/>
      <c r="J96" s="26" t="s">
        <v>4479</v>
      </c>
      <c r="K96" s="33" t="s">
        <v>6503</v>
      </c>
      <c r="L96" s="27"/>
      <c r="M96" s="472">
        <v>45040</v>
      </c>
      <c r="N96" s="26"/>
      <c r="O96" s="2037"/>
      <c r="P96" s="30">
        <v>45058</v>
      </c>
      <c r="Q96" s="23">
        <v>45058</v>
      </c>
    </row>
    <row r="97" spans="2:17" ht="19.5" customHeight="1">
      <c r="B97" s="1896"/>
      <c r="C97" s="34" t="s">
        <v>30</v>
      </c>
      <c r="D97" s="34" t="s">
        <v>30</v>
      </c>
      <c r="E97" s="26" t="s">
        <v>42</v>
      </c>
      <c r="F97" s="26">
        <v>2</v>
      </c>
      <c r="G97" s="26">
        <v>251</v>
      </c>
      <c r="H97" s="20">
        <f>F97*G97</f>
        <v>502</v>
      </c>
      <c r="I97" s="27"/>
      <c r="J97" s="26" t="s">
        <v>43</v>
      </c>
      <c r="K97" s="33" t="s">
        <v>6503</v>
      </c>
      <c r="L97" s="27"/>
      <c r="M97" s="472">
        <v>45040</v>
      </c>
      <c r="N97" s="26"/>
      <c r="O97" s="2037"/>
      <c r="P97" s="30">
        <v>45058</v>
      </c>
      <c r="Q97" s="23">
        <v>45058</v>
      </c>
    </row>
    <row r="98" spans="2:17" ht="19.5" customHeight="1">
      <c r="B98" s="1896"/>
      <c r="C98" s="17" t="s">
        <v>7279</v>
      </c>
      <c r="D98" s="17" t="s">
        <v>67</v>
      </c>
      <c r="E98" s="26" t="s">
        <v>7280</v>
      </c>
      <c r="F98" s="26">
        <v>1</v>
      </c>
      <c r="G98" s="26">
        <v>2740</v>
      </c>
      <c r="H98" s="20">
        <f>F98*G98</f>
        <v>2740</v>
      </c>
      <c r="I98" s="27"/>
      <c r="J98" s="26"/>
      <c r="K98" s="18"/>
      <c r="L98" s="27"/>
      <c r="M98" s="30">
        <v>45133</v>
      </c>
      <c r="N98" s="26"/>
      <c r="O98" s="860"/>
      <c r="P98" s="30">
        <v>45145</v>
      </c>
      <c r="Q98" s="23">
        <v>45141</v>
      </c>
    </row>
    <row r="99" spans="2:17" s="41" customFormat="1" ht="19.5" customHeight="1">
      <c r="B99" s="1896"/>
      <c r="C99" s="34" t="s">
        <v>30</v>
      </c>
      <c r="D99" s="34" t="s">
        <v>30</v>
      </c>
      <c r="E99" s="35" t="s">
        <v>7281</v>
      </c>
      <c r="F99" s="35">
        <v>1</v>
      </c>
      <c r="G99" s="35">
        <v>7760</v>
      </c>
      <c r="H99" s="36">
        <f>F99*G99</f>
        <v>7760</v>
      </c>
      <c r="I99" s="37"/>
      <c r="J99" s="35" t="s">
        <v>7282</v>
      </c>
      <c r="K99" s="33" t="s">
        <v>6503</v>
      </c>
      <c r="L99" s="37"/>
      <c r="M99" s="472">
        <v>45134</v>
      </c>
      <c r="N99" s="35"/>
      <c r="O99" s="2037"/>
      <c r="P99" s="472"/>
      <c r="Q99" s="40">
        <v>45138</v>
      </c>
    </row>
    <row r="100" spans="2:17" s="41" customFormat="1" ht="19.5" customHeight="1">
      <c r="B100" s="1896"/>
      <c r="C100" s="34" t="s">
        <v>30</v>
      </c>
      <c r="D100" s="34" t="s">
        <v>30</v>
      </c>
      <c r="E100" s="35" t="s">
        <v>7283</v>
      </c>
      <c r="F100" s="35">
        <v>2</v>
      </c>
      <c r="G100" s="35">
        <v>300</v>
      </c>
      <c r="H100" s="36">
        <f>F100*G100</f>
        <v>600</v>
      </c>
      <c r="I100" s="37"/>
      <c r="J100" s="35" t="s">
        <v>7284</v>
      </c>
      <c r="K100" s="33" t="s">
        <v>6503</v>
      </c>
      <c r="L100" s="37"/>
      <c r="M100" s="472">
        <v>45134</v>
      </c>
      <c r="N100" s="35"/>
      <c r="O100" s="2037"/>
      <c r="P100" s="472"/>
      <c r="Q100" s="40">
        <v>45138</v>
      </c>
    </row>
    <row r="101" spans="2:17" s="41" customFormat="1" ht="19.5" customHeight="1">
      <c r="B101" s="1896"/>
      <c r="C101" s="34" t="s">
        <v>30</v>
      </c>
      <c r="D101" s="34" t="s">
        <v>30</v>
      </c>
      <c r="E101" s="35" t="s">
        <v>7285</v>
      </c>
      <c r="F101" s="35">
        <v>1</v>
      </c>
      <c r="G101" s="35">
        <v>946</v>
      </c>
      <c r="H101" s="36">
        <f>F101*G101</f>
        <v>946</v>
      </c>
      <c r="I101" s="37"/>
      <c r="J101" s="35" t="s">
        <v>7286</v>
      </c>
      <c r="K101" s="33"/>
      <c r="L101" s="37"/>
      <c r="M101" s="472">
        <v>45156</v>
      </c>
      <c r="N101" s="35"/>
      <c r="O101" s="2037"/>
      <c r="P101" s="472"/>
      <c r="Q101" s="40">
        <v>45159</v>
      </c>
    </row>
    <row r="102" spans="2:17" s="41" customFormat="1" ht="19.5" customHeight="1">
      <c r="B102" s="1896"/>
      <c r="C102" s="34" t="s">
        <v>30</v>
      </c>
      <c r="D102" s="34" t="s">
        <v>30</v>
      </c>
      <c r="E102" s="35" t="s">
        <v>7287</v>
      </c>
      <c r="F102" s="35">
        <v>2</v>
      </c>
      <c r="G102" s="35">
        <v>1489</v>
      </c>
      <c r="H102" s="36">
        <f t="shared" si="1"/>
        <v>2978</v>
      </c>
      <c r="I102" s="37"/>
      <c r="J102" s="35" t="s">
        <v>7288</v>
      </c>
      <c r="K102" s="33" t="s">
        <v>6503</v>
      </c>
      <c r="L102" s="37"/>
      <c r="M102" s="472">
        <v>45156</v>
      </c>
      <c r="N102" s="35"/>
      <c r="O102" s="2037"/>
      <c r="P102" s="472"/>
      <c r="Q102" s="40">
        <v>45159</v>
      </c>
    </row>
    <row r="103" spans="2:17" s="8" customFormat="1" ht="19.5" customHeight="1">
      <c r="B103" s="1930">
        <v>7</v>
      </c>
      <c r="C103" s="17" t="s">
        <v>30</v>
      </c>
      <c r="D103" s="17" t="s">
        <v>30</v>
      </c>
      <c r="E103" s="26" t="s">
        <v>7289</v>
      </c>
      <c r="F103" s="26">
        <v>2</v>
      </c>
      <c r="G103" s="26">
        <v>180</v>
      </c>
      <c r="H103" s="20">
        <f t="shared" si="1"/>
        <v>360</v>
      </c>
      <c r="I103" s="18"/>
      <c r="J103" s="26" t="s">
        <v>6933</v>
      </c>
      <c r="K103" s="18" t="s">
        <v>6503</v>
      </c>
      <c r="L103" s="18"/>
      <c r="M103" s="30">
        <v>45040</v>
      </c>
      <c r="N103" s="17"/>
      <c r="O103" s="860"/>
      <c r="P103" s="30">
        <v>45058</v>
      </c>
      <c r="Q103" s="23">
        <v>45058</v>
      </c>
    </row>
    <row r="104" spans="2:17" s="8" customFormat="1" ht="19.5" customHeight="1">
      <c r="B104" s="1930"/>
      <c r="C104" s="34" t="s">
        <v>119</v>
      </c>
      <c r="D104" s="34" t="s">
        <v>119</v>
      </c>
      <c r="E104" s="24" t="s">
        <v>7290</v>
      </c>
      <c r="F104" s="26">
        <v>1</v>
      </c>
      <c r="G104" s="27">
        <v>6700</v>
      </c>
      <c r="H104" s="20">
        <f t="shared" si="1"/>
        <v>6700</v>
      </c>
      <c r="I104" s="18"/>
      <c r="J104" s="24" t="s">
        <v>7290</v>
      </c>
      <c r="K104" s="1919"/>
      <c r="L104" s="18"/>
      <c r="M104" s="472">
        <v>45041</v>
      </c>
      <c r="N104" s="17"/>
      <c r="O104" s="2037">
        <v>45107</v>
      </c>
      <c r="P104" s="30">
        <v>45107</v>
      </c>
      <c r="Q104" s="40">
        <v>45082</v>
      </c>
    </row>
    <row r="105" spans="2:17" s="8" customFormat="1" ht="19.5" customHeight="1">
      <c r="B105" s="17">
        <v>8</v>
      </c>
      <c r="C105" s="17" t="s">
        <v>115</v>
      </c>
      <c r="D105" s="17" t="s">
        <v>115</v>
      </c>
      <c r="E105" s="24" t="s">
        <v>7291</v>
      </c>
      <c r="F105" s="26">
        <v>1</v>
      </c>
      <c r="G105" s="27"/>
      <c r="H105" s="20">
        <f t="shared" si="1"/>
        <v>0</v>
      </c>
      <c r="I105" s="22"/>
      <c r="J105" s="24" t="s">
        <v>7292</v>
      </c>
      <c r="K105" s="33" t="s">
        <v>6501</v>
      </c>
      <c r="L105" s="18"/>
      <c r="M105" s="472"/>
      <c r="N105" s="17"/>
      <c r="O105" s="2037"/>
      <c r="P105" s="30"/>
      <c r="Q105" s="23"/>
    </row>
    <row r="106" spans="2:17" s="8" customFormat="1" ht="19.5" customHeight="1">
      <c r="B106" s="17">
        <v>13</v>
      </c>
      <c r="C106" s="17" t="s">
        <v>115</v>
      </c>
      <c r="D106" s="17" t="s">
        <v>115</v>
      </c>
      <c r="E106" s="24" t="s">
        <v>7293</v>
      </c>
      <c r="F106" s="26">
        <v>1</v>
      </c>
      <c r="G106" s="27"/>
      <c r="H106" s="20">
        <f t="shared" si="1"/>
        <v>0</v>
      </c>
      <c r="I106" s="22"/>
      <c r="J106" s="24" t="s">
        <v>7294</v>
      </c>
      <c r="K106" s="18" t="s">
        <v>6501</v>
      </c>
      <c r="L106" s="18"/>
      <c r="M106" s="472"/>
      <c r="N106" s="17"/>
      <c r="O106" s="2037"/>
      <c r="P106" s="30"/>
      <c r="Q106" s="23"/>
    </row>
    <row r="107" spans="2:17" s="8" customFormat="1" ht="19.5" customHeight="1">
      <c r="B107" s="329">
        <v>9</v>
      </c>
      <c r="C107" s="17" t="s">
        <v>115</v>
      </c>
      <c r="D107" s="17" t="s">
        <v>115</v>
      </c>
      <c r="E107" s="24" t="s">
        <v>7295</v>
      </c>
      <c r="F107" s="26">
        <v>1</v>
      </c>
      <c r="G107" s="27"/>
      <c r="H107" s="20">
        <f t="shared" si="1"/>
        <v>0</v>
      </c>
      <c r="I107" s="18"/>
      <c r="J107" s="24" t="s">
        <v>7296</v>
      </c>
      <c r="K107" s="18" t="s">
        <v>7297</v>
      </c>
      <c r="L107" s="18"/>
      <c r="M107" s="472"/>
      <c r="N107" s="17"/>
      <c r="O107" s="2037"/>
      <c r="P107" s="30"/>
      <c r="Q107" s="23"/>
    </row>
    <row r="108" spans="2:17" s="8" customFormat="1" ht="19.5" customHeight="1">
      <c r="B108" s="329">
        <v>10</v>
      </c>
      <c r="C108" s="17" t="s">
        <v>115</v>
      </c>
      <c r="D108" s="17" t="s">
        <v>115</v>
      </c>
      <c r="E108" s="24" t="s">
        <v>7298</v>
      </c>
      <c r="F108" s="26">
        <v>1</v>
      </c>
      <c r="G108" s="27"/>
      <c r="H108" s="20">
        <f t="shared" si="1"/>
        <v>0</v>
      </c>
      <c r="I108" s="22"/>
      <c r="J108" s="24" t="s">
        <v>7299</v>
      </c>
      <c r="K108" s="18" t="s">
        <v>7297</v>
      </c>
      <c r="L108" s="18"/>
      <c r="M108" s="472"/>
      <c r="N108" s="17"/>
      <c r="O108" s="2037"/>
      <c r="P108" s="30"/>
      <c r="Q108" s="23"/>
    </row>
    <row r="109" spans="2:17" s="8" customFormat="1" ht="19.5" customHeight="1">
      <c r="B109" s="329">
        <v>16</v>
      </c>
      <c r="C109" s="17"/>
      <c r="D109" s="17"/>
      <c r="E109" s="24" t="s">
        <v>7300</v>
      </c>
      <c r="F109" s="26">
        <v>1</v>
      </c>
      <c r="G109" s="27"/>
      <c r="H109" s="20">
        <f t="shared" si="1"/>
        <v>0</v>
      </c>
      <c r="I109" s="22"/>
      <c r="J109" s="24"/>
      <c r="K109" s="18"/>
      <c r="L109" s="18"/>
      <c r="M109" s="472"/>
      <c r="N109" s="17"/>
      <c r="O109" s="2037"/>
      <c r="P109" s="30"/>
      <c r="Q109" s="23"/>
    </row>
    <row r="110" spans="2:17" ht="19.5" customHeight="1">
      <c r="B110" s="1895" t="s">
        <v>116</v>
      </c>
      <c r="C110" s="34" t="s">
        <v>115</v>
      </c>
      <c r="D110" s="34" t="s">
        <v>115</v>
      </c>
      <c r="E110" s="26" t="s">
        <v>116</v>
      </c>
      <c r="F110" s="26">
        <v>100</v>
      </c>
      <c r="G110" s="26">
        <v>5000</v>
      </c>
      <c r="H110" s="20">
        <f>F110*G110</f>
        <v>500000</v>
      </c>
      <c r="I110" s="27"/>
      <c r="J110" s="26" t="s">
        <v>116</v>
      </c>
      <c r="K110" s="18"/>
      <c r="L110" s="27"/>
      <c r="M110" s="472"/>
      <c r="N110" s="26"/>
      <c r="O110" s="2037"/>
      <c r="P110" s="30"/>
      <c r="Q110" s="23"/>
    </row>
    <row r="111" spans="2:17" ht="19.5" customHeight="1">
      <c r="B111" s="1847"/>
      <c r="C111" s="34" t="s">
        <v>115</v>
      </c>
      <c r="D111" s="34" t="s">
        <v>115</v>
      </c>
      <c r="E111" s="26" t="s">
        <v>5642</v>
      </c>
      <c r="F111" s="26">
        <v>60</v>
      </c>
      <c r="G111" s="26">
        <v>5000</v>
      </c>
      <c r="H111" s="20">
        <f>F111*G111</f>
        <v>300000</v>
      </c>
      <c r="I111" s="27"/>
      <c r="J111" s="26" t="s">
        <v>5642</v>
      </c>
      <c r="K111" s="18"/>
      <c r="L111" s="27"/>
      <c r="M111" s="472"/>
      <c r="N111" s="26"/>
      <c r="O111" s="2037"/>
      <c r="P111" s="30"/>
      <c r="Q111" s="23"/>
    </row>
    <row r="112" spans="2:17" ht="19.5" customHeight="1">
      <c r="B112" s="18"/>
      <c r="C112" s="34"/>
      <c r="D112" s="34"/>
      <c r="E112" s="26"/>
      <c r="F112" s="26"/>
      <c r="G112" s="26"/>
      <c r="H112" s="20"/>
      <c r="I112" s="27"/>
      <c r="J112" s="26"/>
      <c r="K112" s="18"/>
      <c r="L112" s="18"/>
      <c r="M112" s="30"/>
      <c r="N112" s="26"/>
      <c r="O112" s="27"/>
      <c r="P112" s="30"/>
      <c r="Q112" s="23"/>
    </row>
    <row r="113" spans="6:6">
      <c r="F113" s="9"/>
    </row>
    <row r="114" spans="6:6">
      <c r="F114" s="9"/>
    </row>
  </sheetData>
  <mergeCells count="16">
    <mergeCell ref="B76:B80"/>
    <mergeCell ref="B81:B102"/>
    <mergeCell ref="B103:B104"/>
    <mergeCell ref="B110:B111"/>
    <mergeCell ref="B10:B15"/>
    <mergeCell ref="B16:B20"/>
    <mergeCell ref="B23:B28"/>
    <mergeCell ref="B35:B41"/>
    <mergeCell ref="B42:B59"/>
    <mergeCell ref="B60:B75"/>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C774C-A6BE-48AB-B3ED-C67A65C718FC}">
  <dimension ref="B2:H19"/>
  <sheetViews>
    <sheetView workbookViewId="0">
      <selection activeCell="E9" sqref="E9"/>
    </sheetView>
  </sheetViews>
  <sheetFormatPr defaultRowHeight="18.75"/>
  <cols>
    <col min="1" max="1" width="9" style="9"/>
    <col min="2" max="2" width="10.125" style="9" bestFit="1" customWidth="1"/>
    <col min="3" max="3" width="30.625" style="9" bestFit="1" customWidth="1"/>
    <col min="4" max="4" width="5.5" style="8" bestFit="1" customWidth="1"/>
    <col min="5" max="5" width="44.75" style="9" customWidth="1"/>
    <col min="6" max="6" width="32.25" style="9" bestFit="1" customWidth="1"/>
    <col min="7" max="7" width="30.125" style="8" customWidth="1"/>
    <col min="8" max="8" width="26.75" style="9" customWidth="1"/>
    <col min="9" max="257" width="9" style="9"/>
    <col min="258" max="258" width="10.125" style="9" bestFit="1" customWidth="1"/>
    <col min="259" max="259" width="30.625" style="9" bestFit="1" customWidth="1"/>
    <col min="260" max="260" width="5.5" style="9" bestFit="1" customWidth="1"/>
    <col min="261" max="261" width="44.75" style="9" customWidth="1"/>
    <col min="262" max="262" width="32.25" style="9" bestFit="1" customWidth="1"/>
    <col min="263" max="263" width="30.125" style="9" customWidth="1"/>
    <col min="264" max="264" width="26.75" style="9" customWidth="1"/>
    <col min="265" max="513" width="9" style="9"/>
    <col min="514" max="514" width="10.125" style="9" bestFit="1" customWidth="1"/>
    <col min="515" max="515" width="30.625" style="9" bestFit="1" customWidth="1"/>
    <col min="516" max="516" width="5.5" style="9" bestFit="1" customWidth="1"/>
    <col min="517" max="517" width="44.75" style="9" customWidth="1"/>
    <col min="518" max="518" width="32.25" style="9" bestFit="1" customWidth="1"/>
    <col min="519" max="519" width="30.125" style="9" customWidth="1"/>
    <col min="520" max="520" width="26.75" style="9" customWidth="1"/>
    <col min="521" max="769" width="9" style="9"/>
    <col min="770" max="770" width="10.125" style="9" bestFit="1" customWidth="1"/>
    <col min="771" max="771" width="30.625" style="9" bestFit="1" customWidth="1"/>
    <col min="772" max="772" width="5.5" style="9" bestFit="1" customWidth="1"/>
    <col min="773" max="773" width="44.75" style="9" customWidth="1"/>
    <col min="774" max="774" width="32.25" style="9" bestFit="1" customWidth="1"/>
    <col min="775" max="775" width="30.125" style="9" customWidth="1"/>
    <col min="776" max="776" width="26.75" style="9" customWidth="1"/>
    <col min="777" max="1025" width="9" style="9"/>
    <col min="1026" max="1026" width="10.125" style="9" bestFit="1" customWidth="1"/>
    <col min="1027" max="1027" width="30.625" style="9" bestFit="1" customWidth="1"/>
    <col min="1028" max="1028" width="5.5" style="9" bestFit="1" customWidth="1"/>
    <col min="1029" max="1029" width="44.75" style="9" customWidth="1"/>
    <col min="1030" max="1030" width="32.25" style="9" bestFit="1" customWidth="1"/>
    <col min="1031" max="1031" width="30.125" style="9" customWidth="1"/>
    <col min="1032" max="1032" width="26.75" style="9" customWidth="1"/>
    <col min="1033" max="1281" width="9" style="9"/>
    <col min="1282" max="1282" width="10.125" style="9" bestFit="1" customWidth="1"/>
    <col min="1283" max="1283" width="30.625" style="9" bestFit="1" customWidth="1"/>
    <col min="1284" max="1284" width="5.5" style="9" bestFit="1" customWidth="1"/>
    <col min="1285" max="1285" width="44.75" style="9" customWidth="1"/>
    <col min="1286" max="1286" width="32.25" style="9" bestFit="1" customWidth="1"/>
    <col min="1287" max="1287" width="30.125" style="9" customWidth="1"/>
    <col min="1288" max="1288" width="26.75" style="9" customWidth="1"/>
    <col min="1289" max="1537" width="9" style="9"/>
    <col min="1538" max="1538" width="10.125" style="9" bestFit="1" customWidth="1"/>
    <col min="1539" max="1539" width="30.625" style="9" bestFit="1" customWidth="1"/>
    <col min="1540" max="1540" width="5.5" style="9" bestFit="1" customWidth="1"/>
    <col min="1541" max="1541" width="44.75" style="9" customWidth="1"/>
    <col min="1542" max="1542" width="32.25" style="9" bestFit="1" customWidth="1"/>
    <col min="1543" max="1543" width="30.125" style="9" customWidth="1"/>
    <col min="1544" max="1544" width="26.75" style="9" customWidth="1"/>
    <col min="1545" max="1793" width="9" style="9"/>
    <col min="1794" max="1794" width="10.125" style="9" bestFit="1" customWidth="1"/>
    <col min="1795" max="1795" width="30.625" style="9" bestFit="1" customWidth="1"/>
    <col min="1796" max="1796" width="5.5" style="9" bestFit="1" customWidth="1"/>
    <col min="1797" max="1797" width="44.75" style="9" customWidth="1"/>
    <col min="1798" max="1798" width="32.25" style="9" bestFit="1" customWidth="1"/>
    <col min="1799" max="1799" width="30.125" style="9" customWidth="1"/>
    <col min="1800" max="1800" width="26.75" style="9" customWidth="1"/>
    <col min="1801" max="2049" width="9" style="9"/>
    <col min="2050" max="2050" width="10.125" style="9" bestFit="1" customWidth="1"/>
    <col min="2051" max="2051" width="30.625" style="9" bestFit="1" customWidth="1"/>
    <col min="2052" max="2052" width="5.5" style="9" bestFit="1" customWidth="1"/>
    <col min="2053" max="2053" width="44.75" style="9" customWidth="1"/>
    <col min="2054" max="2054" width="32.25" style="9" bestFit="1" customWidth="1"/>
    <col min="2055" max="2055" width="30.125" style="9" customWidth="1"/>
    <col min="2056" max="2056" width="26.75" style="9" customWidth="1"/>
    <col min="2057" max="2305" width="9" style="9"/>
    <col min="2306" max="2306" width="10.125" style="9" bestFit="1" customWidth="1"/>
    <col min="2307" max="2307" width="30.625" style="9" bestFit="1" customWidth="1"/>
    <col min="2308" max="2308" width="5.5" style="9" bestFit="1" customWidth="1"/>
    <col min="2309" max="2309" width="44.75" style="9" customWidth="1"/>
    <col min="2310" max="2310" width="32.25" style="9" bestFit="1" customWidth="1"/>
    <col min="2311" max="2311" width="30.125" style="9" customWidth="1"/>
    <col min="2312" max="2312" width="26.75" style="9" customWidth="1"/>
    <col min="2313" max="2561" width="9" style="9"/>
    <col min="2562" max="2562" width="10.125" style="9" bestFit="1" customWidth="1"/>
    <col min="2563" max="2563" width="30.625" style="9" bestFit="1" customWidth="1"/>
    <col min="2564" max="2564" width="5.5" style="9" bestFit="1" customWidth="1"/>
    <col min="2565" max="2565" width="44.75" style="9" customWidth="1"/>
    <col min="2566" max="2566" width="32.25" style="9" bestFit="1" customWidth="1"/>
    <col min="2567" max="2567" width="30.125" style="9" customWidth="1"/>
    <col min="2568" max="2568" width="26.75" style="9" customWidth="1"/>
    <col min="2569" max="2817" width="9" style="9"/>
    <col min="2818" max="2818" width="10.125" style="9" bestFit="1" customWidth="1"/>
    <col min="2819" max="2819" width="30.625" style="9" bestFit="1" customWidth="1"/>
    <col min="2820" max="2820" width="5.5" style="9" bestFit="1" customWidth="1"/>
    <col min="2821" max="2821" width="44.75" style="9" customWidth="1"/>
    <col min="2822" max="2822" width="32.25" style="9" bestFit="1" customWidth="1"/>
    <col min="2823" max="2823" width="30.125" style="9" customWidth="1"/>
    <col min="2824" max="2824" width="26.75" style="9" customWidth="1"/>
    <col min="2825" max="3073" width="9" style="9"/>
    <col min="3074" max="3074" width="10.125" style="9" bestFit="1" customWidth="1"/>
    <col min="3075" max="3075" width="30.625" style="9" bestFit="1" customWidth="1"/>
    <col min="3076" max="3076" width="5.5" style="9" bestFit="1" customWidth="1"/>
    <col min="3077" max="3077" width="44.75" style="9" customWidth="1"/>
    <col min="3078" max="3078" width="32.25" style="9" bestFit="1" customWidth="1"/>
    <col min="3079" max="3079" width="30.125" style="9" customWidth="1"/>
    <col min="3080" max="3080" width="26.75" style="9" customWidth="1"/>
    <col min="3081" max="3329" width="9" style="9"/>
    <col min="3330" max="3330" width="10.125" style="9" bestFit="1" customWidth="1"/>
    <col min="3331" max="3331" width="30.625" style="9" bestFit="1" customWidth="1"/>
    <col min="3332" max="3332" width="5.5" style="9" bestFit="1" customWidth="1"/>
    <col min="3333" max="3333" width="44.75" style="9" customWidth="1"/>
    <col min="3334" max="3334" width="32.25" style="9" bestFit="1" customWidth="1"/>
    <col min="3335" max="3335" width="30.125" style="9" customWidth="1"/>
    <col min="3336" max="3336" width="26.75" style="9" customWidth="1"/>
    <col min="3337" max="3585" width="9" style="9"/>
    <col min="3586" max="3586" width="10.125" style="9" bestFit="1" customWidth="1"/>
    <col min="3587" max="3587" width="30.625" style="9" bestFit="1" customWidth="1"/>
    <col min="3588" max="3588" width="5.5" style="9" bestFit="1" customWidth="1"/>
    <col min="3589" max="3589" width="44.75" style="9" customWidth="1"/>
    <col min="3590" max="3590" width="32.25" style="9" bestFit="1" customWidth="1"/>
    <col min="3591" max="3591" width="30.125" style="9" customWidth="1"/>
    <col min="3592" max="3592" width="26.75" style="9" customWidth="1"/>
    <col min="3593" max="3841" width="9" style="9"/>
    <col min="3842" max="3842" width="10.125" style="9" bestFit="1" customWidth="1"/>
    <col min="3843" max="3843" width="30.625" style="9" bestFit="1" customWidth="1"/>
    <col min="3844" max="3844" width="5.5" style="9" bestFit="1" customWidth="1"/>
    <col min="3845" max="3845" width="44.75" style="9" customWidth="1"/>
    <col min="3846" max="3846" width="32.25" style="9" bestFit="1" customWidth="1"/>
    <col min="3847" max="3847" width="30.125" style="9" customWidth="1"/>
    <col min="3848" max="3848" width="26.75" style="9" customWidth="1"/>
    <col min="3849" max="4097" width="9" style="9"/>
    <col min="4098" max="4098" width="10.125" style="9" bestFit="1" customWidth="1"/>
    <col min="4099" max="4099" width="30.625" style="9" bestFit="1" customWidth="1"/>
    <col min="4100" max="4100" width="5.5" style="9" bestFit="1" customWidth="1"/>
    <col min="4101" max="4101" width="44.75" style="9" customWidth="1"/>
    <col min="4102" max="4102" width="32.25" style="9" bestFit="1" customWidth="1"/>
    <col min="4103" max="4103" width="30.125" style="9" customWidth="1"/>
    <col min="4104" max="4104" width="26.75" style="9" customWidth="1"/>
    <col min="4105" max="4353" width="9" style="9"/>
    <col min="4354" max="4354" width="10.125" style="9" bestFit="1" customWidth="1"/>
    <col min="4355" max="4355" width="30.625" style="9" bestFit="1" customWidth="1"/>
    <col min="4356" max="4356" width="5.5" style="9" bestFit="1" customWidth="1"/>
    <col min="4357" max="4357" width="44.75" style="9" customWidth="1"/>
    <col min="4358" max="4358" width="32.25" style="9" bestFit="1" customWidth="1"/>
    <col min="4359" max="4359" width="30.125" style="9" customWidth="1"/>
    <col min="4360" max="4360" width="26.75" style="9" customWidth="1"/>
    <col min="4361" max="4609" width="9" style="9"/>
    <col min="4610" max="4610" width="10.125" style="9" bestFit="1" customWidth="1"/>
    <col min="4611" max="4611" width="30.625" style="9" bestFit="1" customWidth="1"/>
    <col min="4612" max="4612" width="5.5" style="9" bestFit="1" customWidth="1"/>
    <col min="4613" max="4613" width="44.75" style="9" customWidth="1"/>
    <col min="4614" max="4614" width="32.25" style="9" bestFit="1" customWidth="1"/>
    <col min="4615" max="4615" width="30.125" style="9" customWidth="1"/>
    <col min="4616" max="4616" width="26.75" style="9" customWidth="1"/>
    <col min="4617" max="4865" width="9" style="9"/>
    <col min="4866" max="4866" width="10.125" style="9" bestFit="1" customWidth="1"/>
    <col min="4867" max="4867" width="30.625" style="9" bestFit="1" customWidth="1"/>
    <col min="4868" max="4868" width="5.5" style="9" bestFit="1" customWidth="1"/>
    <col min="4869" max="4869" width="44.75" style="9" customWidth="1"/>
    <col min="4870" max="4870" width="32.25" style="9" bestFit="1" customWidth="1"/>
    <col min="4871" max="4871" width="30.125" style="9" customWidth="1"/>
    <col min="4872" max="4872" width="26.75" style="9" customWidth="1"/>
    <col min="4873" max="5121" width="9" style="9"/>
    <col min="5122" max="5122" width="10.125" style="9" bestFit="1" customWidth="1"/>
    <col min="5123" max="5123" width="30.625" style="9" bestFit="1" customWidth="1"/>
    <col min="5124" max="5124" width="5.5" style="9" bestFit="1" customWidth="1"/>
    <col min="5125" max="5125" width="44.75" style="9" customWidth="1"/>
    <col min="5126" max="5126" width="32.25" style="9" bestFit="1" customWidth="1"/>
    <col min="5127" max="5127" width="30.125" style="9" customWidth="1"/>
    <col min="5128" max="5128" width="26.75" style="9" customWidth="1"/>
    <col min="5129" max="5377" width="9" style="9"/>
    <col min="5378" max="5378" width="10.125" style="9" bestFit="1" customWidth="1"/>
    <col min="5379" max="5379" width="30.625" style="9" bestFit="1" customWidth="1"/>
    <col min="5380" max="5380" width="5.5" style="9" bestFit="1" customWidth="1"/>
    <col min="5381" max="5381" width="44.75" style="9" customWidth="1"/>
    <col min="5382" max="5382" width="32.25" style="9" bestFit="1" customWidth="1"/>
    <col min="5383" max="5383" width="30.125" style="9" customWidth="1"/>
    <col min="5384" max="5384" width="26.75" style="9" customWidth="1"/>
    <col min="5385" max="5633" width="9" style="9"/>
    <col min="5634" max="5634" width="10.125" style="9" bestFit="1" customWidth="1"/>
    <col min="5635" max="5635" width="30.625" style="9" bestFit="1" customWidth="1"/>
    <col min="5636" max="5636" width="5.5" style="9" bestFit="1" customWidth="1"/>
    <col min="5637" max="5637" width="44.75" style="9" customWidth="1"/>
    <col min="5638" max="5638" width="32.25" style="9" bestFit="1" customWidth="1"/>
    <col min="5639" max="5639" width="30.125" style="9" customWidth="1"/>
    <col min="5640" max="5640" width="26.75" style="9" customWidth="1"/>
    <col min="5641" max="5889" width="9" style="9"/>
    <col min="5890" max="5890" width="10.125" style="9" bestFit="1" customWidth="1"/>
    <col min="5891" max="5891" width="30.625" style="9" bestFit="1" customWidth="1"/>
    <col min="5892" max="5892" width="5.5" style="9" bestFit="1" customWidth="1"/>
    <col min="5893" max="5893" width="44.75" style="9" customWidth="1"/>
    <col min="5894" max="5894" width="32.25" style="9" bestFit="1" customWidth="1"/>
    <col min="5895" max="5895" width="30.125" style="9" customWidth="1"/>
    <col min="5896" max="5896" width="26.75" style="9" customWidth="1"/>
    <col min="5897" max="6145" width="9" style="9"/>
    <col min="6146" max="6146" width="10.125" style="9" bestFit="1" customWidth="1"/>
    <col min="6147" max="6147" width="30.625" style="9" bestFit="1" customWidth="1"/>
    <col min="6148" max="6148" width="5.5" style="9" bestFit="1" customWidth="1"/>
    <col min="6149" max="6149" width="44.75" style="9" customWidth="1"/>
    <col min="6150" max="6150" width="32.25" style="9" bestFit="1" customWidth="1"/>
    <col min="6151" max="6151" width="30.125" style="9" customWidth="1"/>
    <col min="6152" max="6152" width="26.75" style="9" customWidth="1"/>
    <col min="6153" max="6401" width="9" style="9"/>
    <col min="6402" max="6402" width="10.125" style="9" bestFit="1" customWidth="1"/>
    <col min="6403" max="6403" width="30.625" style="9" bestFit="1" customWidth="1"/>
    <col min="6404" max="6404" width="5.5" style="9" bestFit="1" customWidth="1"/>
    <col min="6405" max="6405" width="44.75" style="9" customWidth="1"/>
    <col min="6406" max="6406" width="32.25" style="9" bestFit="1" customWidth="1"/>
    <col min="6407" max="6407" width="30.125" style="9" customWidth="1"/>
    <col min="6408" max="6408" width="26.75" style="9" customWidth="1"/>
    <col min="6409" max="6657" width="9" style="9"/>
    <col min="6658" max="6658" width="10.125" style="9" bestFit="1" customWidth="1"/>
    <col min="6659" max="6659" width="30.625" style="9" bestFit="1" customWidth="1"/>
    <col min="6660" max="6660" width="5.5" style="9" bestFit="1" customWidth="1"/>
    <col min="6661" max="6661" width="44.75" style="9" customWidth="1"/>
    <col min="6662" max="6662" width="32.25" style="9" bestFit="1" customWidth="1"/>
    <col min="6663" max="6663" width="30.125" style="9" customWidth="1"/>
    <col min="6664" max="6664" width="26.75" style="9" customWidth="1"/>
    <col min="6665" max="6913" width="9" style="9"/>
    <col min="6914" max="6914" width="10.125" style="9" bestFit="1" customWidth="1"/>
    <col min="6915" max="6915" width="30.625" style="9" bestFit="1" customWidth="1"/>
    <col min="6916" max="6916" width="5.5" style="9" bestFit="1" customWidth="1"/>
    <col min="6917" max="6917" width="44.75" style="9" customWidth="1"/>
    <col min="6918" max="6918" width="32.25" style="9" bestFit="1" customWidth="1"/>
    <col min="6919" max="6919" width="30.125" style="9" customWidth="1"/>
    <col min="6920" max="6920" width="26.75" style="9" customWidth="1"/>
    <col min="6921" max="7169" width="9" style="9"/>
    <col min="7170" max="7170" width="10.125" style="9" bestFit="1" customWidth="1"/>
    <col min="7171" max="7171" width="30.625" style="9" bestFit="1" customWidth="1"/>
    <col min="7172" max="7172" width="5.5" style="9" bestFit="1" customWidth="1"/>
    <col min="7173" max="7173" width="44.75" style="9" customWidth="1"/>
    <col min="7174" max="7174" width="32.25" style="9" bestFit="1" customWidth="1"/>
    <col min="7175" max="7175" width="30.125" style="9" customWidth="1"/>
    <col min="7176" max="7176" width="26.75" style="9" customWidth="1"/>
    <col min="7177" max="7425" width="9" style="9"/>
    <col min="7426" max="7426" width="10.125" style="9" bestFit="1" customWidth="1"/>
    <col min="7427" max="7427" width="30.625" style="9" bestFit="1" customWidth="1"/>
    <col min="7428" max="7428" width="5.5" style="9" bestFit="1" customWidth="1"/>
    <col min="7429" max="7429" width="44.75" style="9" customWidth="1"/>
    <col min="7430" max="7430" width="32.25" style="9" bestFit="1" customWidth="1"/>
    <col min="7431" max="7431" width="30.125" style="9" customWidth="1"/>
    <col min="7432" max="7432" width="26.75" style="9" customWidth="1"/>
    <col min="7433" max="7681" width="9" style="9"/>
    <col min="7682" max="7682" width="10.125" style="9" bestFit="1" customWidth="1"/>
    <col min="7683" max="7683" width="30.625" style="9" bestFit="1" customWidth="1"/>
    <col min="7684" max="7684" width="5.5" style="9" bestFit="1" customWidth="1"/>
    <col min="7685" max="7685" width="44.75" style="9" customWidth="1"/>
    <col min="7686" max="7686" width="32.25" style="9" bestFit="1" customWidth="1"/>
    <col min="7687" max="7687" width="30.125" style="9" customWidth="1"/>
    <col min="7688" max="7688" width="26.75" style="9" customWidth="1"/>
    <col min="7689" max="7937" width="9" style="9"/>
    <col min="7938" max="7938" width="10.125" style="9" bestFit="1" customWidth="1"/>
    <col min="7939" max="7939" width="30.625" style="9" bestFit="1" customWidth="1"/>
    <col min="7940" max="7940" width="5.5" style="9" bestFit="1" customWidth="1"/>
    <col min="7941" max="7941" width="44.75" style="9" customWidth="1"/>
    <col min="7942" max="7942" width="32.25" style="9" bestFit="1" customWidth="1"/>
    <col min="7943" max="7943" width="30.125" style="9" customWidth="1"/>
    <col min="7944" max="7944" width="26.75" style="9" customWidth="1"/>
    <col min="7945" max="8193" width="9" style="9"/>
    <col min="8194" max="8194" width="10.125" style="9" bestFit="1" customWidth="1"/>
    <col min="8195" max="8195" width="30.625" style="9" bestFit="1" customWidth="1"/>
    <col min="8196" max="8196" width="5.5" style="9" bestFit="1" customWidth="1"/>
    <col min="8197" max="8197" width="44.75" style="9" customWidth="1"/>
    <col min="8198" max="8198" width="32.25" style="9" bestFit="1" customWidth="1"/>
    <col min="8199" max="8199" width="30.125" style="9" customWidth="1"/>
    <col min="8200" max="8200" width="26.75" style="9" customWidth="1"/>
    <col min="8201" max="8449" width="9" style="9"/>
    <col min="8450" max="8450" width="10.125" style="9" bestFit="1" customWidth="1"/>
    <col min="8451" max="8451" width="30.625" style="9" bestFit="1" customWidth="1"/>
    <col min="8452" max="8452" width="5.5" style="9" bestFit="1" customWidth="1"/>
    <col min="8453" max="8453" width="44.75" style="9" customWidth="1"/>
    <col min="8454" max="8454" width="32.25" style="9" bestFit="1" customWidth="1"/>
    <col min="8455" max="8455" width="30.125" style="9" customWidth="1"/>
    <col min="8456" max="8456" width="26.75" style="9" customWidth="1"/>
    <col min="8457" max="8705" width="9" style="9"/>
    <col min="8706" max="8706" width="10.125" style="9" bestFit="1" customWidth="1"/>
    <col min="8707" max="8707" width="30.625" style="9" bestFit="1" customWidth="1"/>
    <col min="8708" max="8708" width="5.5" style="9" bestFit="1" customWidth="1"/>
    <col min="8709" max="8709" width="44.75" style="9" customWidth="1"/>
    <col min="8710" max="8710" width="32.25" style="9" bestFit="1" customWidth="1"/>
    <col min="8711" max="8711" width="30.125" style="9" customWidth="1"/>
    <col min="8712" max="8712" width="26.75" style="9" customWidth="1"/>
    <col min="8713" max="8961" width="9" style="9"/>
    <col min="8962" max="8962" width="10.125" style="9" bestFit="1" customWidth="1"/>
    <col min="8963" max="8963" width="30.625" style="9" bestFit="1" customWidth="1"/>
    <col min="8964" max="8964" width="5.5" style="9" bestFit="1" customWidth="1"/>
    <col min="8965" max="8965" width="44.75" style="9" customWidth="1"/>
    <col min="8966" max="8966" width="32.25" style="9" bestFit="1" customWidth="1"/>
    <col min="8967" max="8967" width="30.125" style="9" customWidth="1"/>
    <col min="8968" max="8968" width="26.75" style="9" customWidth="1"/>
    <col min="8969" max="9217" width="9" style="9"/>
    <col min="9218" max="9218" width="10.125" style="9" bestFit="1" customWidth="1"/>
    <col min="9219" max="9219" width="30.625" style="9" bestFit="1" customWidth="1"/>
    <col min="9220" max="9220" width="5.5" style="9" bestFit="1" customWidth="1"/>
    <col min="9221" max="9221" width="44.75" style="9" customWidth="1"/>
    <col min="9222" max="9222" width="32.25" style="9" bestFit="1" customWidth="1"/>
    <col min="9223" max="9223" width="30.125" style="9" customWidth="1"/>
    <col min="9224" max="9224" width="26.75" style="9" customWidth="1"/>
    <col min="9225" max="9473" width="9" style="9"/>
    <col min="9474" max="9474" width="10.125" style="9" bestFit="1" customWidth="1"/>
    <col min="9475" max="9475" width="30.625" style="9" bestFit="1" customWidth="1"/>
    <col min="9476" max="9476" width="5.5" style="9" bestFit="1" customWidth="1"/>
    <col min="9477" max="9477" width="44.75" style="9" customWidth="1"/>
    <col min="9478" max="9478" width="32.25" style="9" bestFit="1" customWidth="1"/>
    <col min="9479" max="9479" width="30.125" style="9" customWidth="1"/>
    <col min="9480" max="9480" width="26.75" style="9" customWidth="1"/>
    <col min="9481" max="9729" width="9" style="9"/>
    <col min="9730" max="9730" width="10.125" style="9" bestFit="1" customWidth="1"/>
    <col min="9731" max="9731" width="30.625" style="9" bestFit="1" customWidth="1"/>
    <col min="9732" max="9732" width="5.5" style="9" bestFit="1" customWidth="1"/>
    <col min="9733" max="9733" width="44.75" style="9" customWidth="1"/>
    <col min="9734" max="9734" width="32.25" style="9" bestFit="1" customWidth="1"/>
    <col min="9735" max="9735" width="30.125" style="9" customWidth="1"/>
    <col min="9736" max="9736" width="26.75" style="9" customWidth="1"/>
    <col min="9737" max="9985" width="9" style="9"/>
    <col min="9986" max="9986" width="10.125" style="9" bestFit="1" customWidth="1"/>
    <col min="9987" max="9987" width="30.625" style="9" bestFit="1" customWidth="1"/>
    <col min="9988" max="9988" width="5.5" style="9" bestFit="1" customWidth="1"/>
    <col min="9989" max="9989" width="44.75" style="9" customWidth="1"/>
    <col min="9990" max="9990" width="32.25" style="9" bestFit="1" customWidth="1"/>
    <col min="9991" max="9991" width="30.125" style="9" customWidth="1"/>
    <col min="9992" max="9992" width="26.75" style="9" customWidth="1"/>
    <col min="9993" max="10241" width="9" style="9"/>
    <col min="10242" max="10242" width="10.125" style="9" bestFit="1" customWidth="1"/>
    <col min="10243" max="10243" width="30.625" style="9" bestFit="1" customWidth="1"/>
    <col min="10244" max="10244" width="5.5" style="9" bestFit="1" customWidth="1"/>
    <col min="10245" max="10245" width="44.75" style="9" customWidth="1"/>
    <col min="10246" max="10246" width="32.25" style="9" bestFit="1" customWidth="1"/>
    <col min="10247" max="10247" width="30.125" style="9" customWidth="1"/>
    <col min="10248" max="10248" width="26.75" style="9" customWidth="1"/>
    <col min="10249" max="10497" width="9" style="9"/>
    <col min="10498" max="10498" width="10.125" style="9" bestFit="1" customWidth="1"/>
    <col min="10499" max="10499" width="30.625" style="9" bestFit="1" customWidth="1"/>
    <col min="10500" max="10500" width="5.5" style="9" bestFit="1" customWidth="1"/>
    <col min="10501" max="10501" width="44.75" style="9" customWidth="1"/>
    <col min="10502" max="10502" width="32.25" style="9" bestFit="1" customWidth="1"/>
    <col min="10503" max="10503" width="30.125" style="9" customWidth="1"/>
    <col min="10504" max="10504" width="26.75" style="9" customWidth="1"/>
    <col min="10505" max="10753" width="9" style="9"/>
    <col min="10754" max="10754" width="10.125" style="9" bestFit="1" customWidth="1"/>
    <col min="10755" max="10755" width="30.625" style="9" bestFit="1" customWidth="1"/>
    <col min="10756" max="10756" width="5.5" style="9" bestFit="1" customWidth="1"/>
    <col min="10757" max="10757" width="44.75" style="9" customWidth="1"/>
    <col min="10758" max="10758" width="32.25" style="9" bestFit="1" customWidth="1"/>
    <col min="10759" max="10759" width="30.125" style="9" customWidth="1"/>
    <col min="10760" max="10760" width="26.75" style="9" customWidth="1"/>
    <col min="10761" max="11009" width="9" style="9"/>
    <col min="11010" max="11010" width="10.125" style="9" bestFit="1" customWidth="1"/>
    <col min="11011" max="11011" width="30.625" style="9" bestFit="1" customWidth="1"/>
    <col min="11012" max="11012" width="5.5" style="9" bestFit="1" customWidth="1"/>
    <col min="11013" max="11013" width="44.75" style="9" customWidth="1"/>
    <col min="11014" max="11014" width="32.25" style="9" bestFit="1" customWidth="1"/>
    <col min="11015" max="11015" width="30.125" style="9" customWidth="1"/>
    <col min="11016" max="11016" width="26.75" style="9" customWidth="1"/>
    <col min="11017" max="11265" width="9" style="9"/>
    <col min="11266" max="11266" width="10.125" style="9" bestFit="1" customWidth="1"/>
    <col min="11267" max="11267" width="30.625" style="9" bestFit="1" customWidth="1"/>
    <col min="11268" max="11268" width="5.5" style="9" bestFit="1" customWidth="1"/>
    <col min="11269" max="11269" width="44.75" style="9" customWidth="1"/>
    <col min="11270" max="11270" width="32.25" style="9" bestFit="1" customWidth="1"/>
    <col min="11271" max="11271" width="30.125" style="9" customWidth="1"/>
    <col min="11272" max="11272" width="26.75" style="9" customWidth="1"/>
    <col min="11273" max="11521" width="9" style="9"/>
    <col min="11522" max="11522" width="10.125" style="9" bestFit="1" customWidth="1"/>
    <col min="11523" max="11523" width="30.625" style="9" bestFit="1" customWidth="1"/>
    <col min="11524" max="11524" width="5.5" style="9" bestFit="1" customWidth="1"/>
    <col min="11525" max="11525" width="44.75" style="9" customWidth="1"/>
    <col min="11526" max="11526" width="32.25" style="9" bestFit="1" customWidth="1"/>
    <col min="11527" max="11527" width="30.125" style="9" customWidth="1"/>
    <col min="11528" max="11528" width="26.75" style="9" customWidth="1"/>
    <col min="11529" max="11777" width="9" style="9"/>
    <col min="11778" max="11778" width="10.125" style="9" bestFit="1" customWidth="1"/>
    <col min="11779" max="11779" width="30.625" style="9" bestFit="1" customWidth="1"/>
    <col min="11780" max="11780" width="5.5" style="9" bestFit="1" customWidth="1"/>
    <col min="11781" max="11781" width="44.75" style="9" customWidth="1"/>
    <col min="11782" max="11782" width="32.25" style="9" bestFit="1" customWidth="1"/>
    <col min="11783" max="11783" width="30.125" style="9" customWidth="1"/>
    <col min="11784" max="11784" width="26.75" style="9" customWidth="1"/>
    <col min="11785" max="12033" width="9" style="9"/>
    <col min="12034" max="12034" width="10.125" style="9" bestFit="1" customWidth="1"/>
    <col min="12035" max="12035" width="30.625" style="9" bestFit="1" customWidth="1"/>
    <col min="12036" max="12036" width="5.5" style="9" bestFit="1" customWidth="1"/>
    <col min="12037" max="12037" width="44.75" style="9" customWidth="1"/>
    <col min="12038" max="12038" width="32.25" style="9" bestFit="1" customWidth="1"/>
    <col min="12039" max="12039" width="30.125" style="9" customWidth="1"/>
    <col min="12040" max="12040" width="26.75" style="9" customWidth="1"/>
    <col min="12041" max="12289" width="9" style="9"/>
    <col min="12290" max="12290" width="10.125" style="9" bestFit="1" customWidth="1"/>
    <col min="12291" max="12291" width="30.625" style="9" bestFit="1" customWidth="1"/>
    <col min="12292" max="12292" width="5.5" style="9" bestFit="1" customWidth="1"/>
    <col min="12293" max="12293" width="44.75" style="9" customWidth="1"/>
    <col min="12294" max="12294" width="32.25" style="9" bestFit="1" customWidth="1"/>
    <col min="12295" max="12295" width="30.125" style="9" customWidth="1"/>
    <col min="12296" max="12296" width="26.75" style="9" customWidth="1"/>
    <col min="12297" max="12545" width="9" style="9"/>
    <col min="12546" max="12546" width="10.125" style="9" bestFit="1" customWidth="1"/>
    <col min="12547" max="12547" width="30.625" style="9" bestFit="1" customWidth="1"/>
    <col min="12548" max="12548" width="5.5" style="9" bestFit="1" customWidth="1"/>
    <col min="12549" max="12549" width="44.75" style="9" customWidth="1"/>
    <col min="12550" max="12550" width="32.25" style="9" bestFit="1" customWidth="1"/>
    <col min="12551" max="12551" width="30.125" style="9" customWidth="1"/>
    <col min="12552" max="12552" width="26.75" style="9" customWidth="1"/>
    <col min="12553" max="12801" width="9" style="9"/>
    <col min="12802" max="12802" width="10.125" style="9" bestFit="1" customWidth="1"/>
    <col min="12803" max="12803" width="30.625" style="9" bestFit="1" customWidth="1"/>
    <col min="12804" max="12804" width="5.5" style="9" bestFit="1" customWidth="1"/>
    <col min="12805" max="12805" width="44.75" style="9" customWidth="1"/>
    <col min="12806" max="12806" width="32.25" style="9" bestFit="1" customWidth="1"/>
    <col min="12807" max="12807" width="30.125" style="9" customWidth="1"/>
    <col min="12808" max="12808" width="26.75" style="9" customWidth="1"/>
    <col min="12809" max="13057" width="9" style="9"/>
    <col min="13058" max="13058" width="10.125" style="9" bestFit="1" customWidth="1"/>
    <col min="13059" max="13059" width="30.625" style="9" bestFit="1" customWidth="1"/>
    <col min="13060" max="13060" width="5.5" style="9" bestFit="1" customWidth="1"/>
    <col min="13061" max="13061" width="44.75" style="9" customWidth="1"/>
    <col min="13062" max="13062" width="32.25" style="9" bestFit="1" customWidth="1"/>
    <col min="13063" max="13063" width="30.125" style="9" customWidth="1"/>
    <col min="13064" max="13064" width="26.75" style="9" customWidth="1"/>
    <col min="13065" max="13313" width="9" style="9"/>
    <col min="13314" max="13314" width="10.125" style="9" bestFit="1" customWidth="1"/>
    <col min="13315" max="13315" width="30.625" style="9" bestFit="1" customWidth="1"/>
    <col min="13316" max="13316" width="5.5" style="9" bestFit="1" customWidth="1"/>
    <col min="13317" max="13317" width="44.75" style="9" customWidth="1"/>
    <col min="13318" max="13318" width="32.25" style="9" bestFit="1" customWidth="1"/>
    <col min="13319" max="13319" width="30.125" style="9" customWidth="1"/>
    <col min="13320" max="13320" width="26.75" style="9" customWidth="1"/>
    <col min="13321" max="13569" width="9" style="9"/>
    <col min="13570" max="13570" width="10.125" style="9" bestFit="1" customWidth="1"/>
    <col min="13571" max="13571" width="30.625" style="9" bestFit="1" customWidth="1"/>
    <col min="13572" max="13572" width="5.5" style="9" bestFit="1" customWidth="1"/>
    <col min="13573" max="13573" width="44.75" style="9" customWidth="1"/>
    <col min="13574" max="13574" width="32.25" style="9" bestFit="1" customWidth="1"/>
    <col min="13575" max="13575" width="30.125" style="9" customWidth="1"/>
    <col min="13576" max="13576" width="26.75" style="9" customWidth="1"/>
    <col min="13577" max="13825" width="9" style="9"/>
    <col min="13826" max="13826" width="10.125" style="9" bestFit="1" customWidth="1"/>
    <col min="13827" max="13827" width="30.625" style="9" bestFit="1" customWidth="1"/>
    <col min="13828" max="13828" width="5.5" style="9" bestFit="1" customWidth="1"/>
    <col min="13829" max="13829" width="44.75" style="9" customWidth="1"/>
    <col min="13830" max="13830" width="32.25" style="9" bestFit="1" customWidth="1"/>
    <col min="13831" max="13831" width="30.125" style="9" customWidth="1"/>
    <col min="13832" max="13832" width="26.75" style="9" customWidth="1"/>
    <col min="13833" max="14081" width="9" style="9"/>
    <col min="14082" max="14082" width="10.125" style="9" bestFit="1" customWidth="1"/>
    <col min="14083" max="14083" width="30.625" style="9" bestFit="1" customWidth="1"/>
    <col min="14084" max="14084" width="5.5" style="9" bestFit="1" customWidth="1"/>
    <col min="14085" max="14085" width="44.75" style="9" customWidth="1"/>
    <col min="14086" max="14086" width="32.25" style="9" bestFit="1" customWidth="1"/>
    <col min="14087" max="14087" width="30.125" style="9" customWidth="1"/>
    <col min="14088" max="14088" width="26.75" style="9" customWidth="1"/>
    <col min="14089" max="14337" width="9" style="9"/>
    <col min="14338" max="14338" width="10.125" style="9" bestFit="1" customWidth="1"/>
    <col min="14339" max="14339" width="30.625" style="9" bestFit="1" customWidth="1"/>
    <col min="14340" max="14340" width="5.5" style="9" bestFit="1" customWidth="1"/>
    <col min="14341" max="14341" width="44.75" style="9" customWidth="1"/>
    <col min="14342" max="14342" width="32.25" style="9" bestFit="1" customWidth="1"/>
    <col min="14343" max="14343" width="30.125" style="9" customWidth="1"/>
    <col min="14344" max="14344" width="26.75" style="9" customWidth="1"/>
    <col min="14345" max="14593" width="9" style="9"/>
    <col min="14594" max="14594" width="10.125" style="9" bestFit="1" customWidth="1"/>
    <col min="14595" max="14595" width="30.625" style="9" bestFit="1" customWidth="1"/>
    <col min="14596" max="14596" width="5.5" style="9" bestFit="1" customWidth="1"/>
    <col min="14597" max="14597" width="44.75" style="9" customWidth="1"/>
    <col min="14598" max="14598" width="32.25" style="9" bestFit="1" customWidth="1"/>
    <col min="14599" max="14599" width="30.125" style="9" customWidth="1"/>
    <col min="14600" max="14600" width="26.75" style="9" customWidth="1"/>
    <col min="14601" max="14849" width="9" style="9"/>
    <col min="14850" max="14850" width="10.125" style="9" bestFit="1" customWidth="1"/>
    <col min="14851" max="14851" width="30.625" style="9" bestFit="1" customWidth="1"/>
    <col min="14852" max="14852" width="5.5" style="9" bestFit="1" customWidth="1"/>
    <col min="14853" max="14853" width="44.75" style="9" customWidth="1"/>
    <col min="14854" max="14854" width="32.25" style="9" bestFit="1" customWidth="1"/>
    <col min="14855" max="14855" width="30.125" style="9" customWidth="1"/>
    <col min="14856" max="14856" width="26.75" style="9" customWidth="1"/>
    <col min="14857" max="15105" width="9" style="9"/>
    <col min="15106" max="15106" width="10.125" style="9" bestFit="1" customWidth="1"/>
    <col min="15107" max="15107" width="30.625" style="9" bestFit="1" customWidth="1"/>
    <col min="15108" max="15108" width="5.5" style="9" bestFit="1" customWidth="1"/>
    <col min="15109" max="15109" width="44.75" style="9" customWidth="1"/>
    <col min="15110" max="15110" width="32.25" style="9" bestFit="1" customWidth="1"/>
    <col min="15111" max="15111" width="30.125" style="9" customWidth="1"/>
    <col min="15112" max="15112" width="26.75" style="9" customWidth="1"/>
    <col min="15113" max="15361" width="9" style="9"/>
    <col min="15362" max="15362" width="10.125" style="9" bestFit="1" customWidth="1"/>
    <col min="15363" max="15363" width="30.625" style="9" bestFit="1" customWidth="1"/>
    <col min="15364" max="15364" width="5.5" style="9" bestFit="1" customWidth="1"/>
    <col min="15365" max="15365" width="44.75" style="9" customWidth="1"/>
    <col min="15366" max="15366" width="32.25" style="9" bestFit="1" customWidth="1"/>
    <col min="15367" max="15367" width="30.125" style="9" customWidth="1"/>
    <col min="15368" max="15368" width="26.75" style="9" customWidth="1"/>
    <col min="15369" max="15617" width="9" style="9"/>
    <col min="15618" max="15618" width="10.125" style="9" bestFit="1" customWidth="1"/>
    <col min="15619" max="15619" width="30.625" style="9" bestFit="1" customWidth="1"/>
    <col min="15620" max="15620" width="5.5" style="9" bestFit="1" customWidth="1"/>
    <col min="15621" max="15621" width="44.75" style="9" customWidth="1"/>
    <col min="15622" max="15622" width="32.25" style="9" bestFit="1" customWidth="1"/>
    <col min="15623" max="15623" width="30.125" style="9" customWidth="1"/>
    <col min="15624" max="15624" width="26.75" style="9" customWidth="1"/>
    <col min="15625" max="15873" width="9" style="9"/>
    <col min="15874" max="15874" width="10.125" style="9" bestFit="1" customWidth="1"/>
    <col min="15875" max="15875" width="30.625" style="9" bestFit="1" customWidth="1"/>
    <col min="15876" max="15876" width="5.5" style="9" bestFit="1" customWidth="1"/>
    <col min="15877" max="15877" width="44.75" style="9" customWidth="1"/>
    <col min="15878" max="15878" width="32.25" style="9" bestFit="1" customWidth="1"/>
    <col min="15879" max="15879" width="30.125" style="9" customWidth="1"/>
    <col min="15880" max="15880" width="26.75" style="9" customWidth="1"/>
    <col min="15881" max="16129" width="9" style="9"/>
    <col min="16130" max="16130" width="10.125" style="9" bestFit="1" customWidth="1"/>
    <col min="16131" max="16131" width="30.625" style="9" bestFit="1" customWidth="1"/>
    <col min="16132" max="16132" width="5.5" style="9" bestFit="1" customWidth="1"/>
    <col min="16133" max="16133" width="44.75" style="9" customWidth="1"/>
    <col min="16134" max="16134" width="32.25" style="9" bestFit="1" customWidth="1"/>
    <col min="16135" max="16135" width="30.125" style="9" customWidth="1"/>
    <col min="16136" max="16136" width="26.75" style="9" customWidth="1"/>
    <col min="16137" max="16384" width="9" style="9"/>
  </cols>
  <sheetData>
    <row r="2" spans="2:8" s="8" customFormat="1">
      <c r="B2" s="18" t="s">
        <v>7301</v>
      </c>
      <c r="C2" s="18" t="s">
        <v>7302</v>
      </c>
      <c r="D2" s="18" t="s">
        <v>7019</v>
      </c>
      <c r="E2" s="18" t="s">
        <v>7303</v>
      </c>
      <c r="F2" s="18" t="s">
        <v>17</v>
      </c>
      <c r="G2" s="18" t="s">
        <v>7304</v>
      </c>
      <c r="H2" s="18" t="s">
        <v>7305</v>
      </c>
    </row>
    <row r="3" spans="2:8">
      <c r="B3" s="34" t="s">
        <v>7306</v>
      </c>
      <c r="C3" s="35" t="s">
        <v>7307</v>
      </c>
      <c r="D3" s="18">
        <v>1</v>
      </c>
      <c r="E3" s="26" t="s">
        <v>7308</v>
      </c>
      <c r="F3" s="26"/>
      <c r="G3" s="18" t="s">
        <v>7309</v>
      </c>
      <c r="H3" s="18" t="s">
        <v>29</v>
      </c>
    </row>
    <row r="4" spans="2:8">
      <c r="B4" s="34" t="s">
        <v>30</v>
      </c>
      <c r="C4" s="26" t="s">
        <v>7310</v>
      </c>
      <c r="D4" s="18">
        <v>3</v>
      </c>
      <c r="E4" s="26" t="s">
        <v>7311</v>
      </c>
      <c r="F4" s="26"/>
      <c r="G4" s="18" t="s">
        <v>7309</v>
      </c>
      <c r="H4" s="18" t="s">
        <v>29</v>
      </c>
    </row>
    <row r="5" spans="2:8">
      <c r="B5" s="34" t="s">
        <v>30</v>
      </c>
      <c r="C5" s="26" t="s">
        <v>7312</v>
      </c>
      <c r="D5" s="18">
        <v>1</v>
      </c>
      <c r="E5" s="26" t="s">
        <v>7313</v>
      </c>
      <c r="F5" s="26"/>
      <c r="G5" s="18" t="s">
        <v>7309</v>
      </c>
      <c r="H5" s="18" t="s">
        <v>29</v>
      </c>
    </row>
    <row r="6" spans="2:8">
      <c r="B6" s="34" t="s">
        <v>30</v>
      </c>
      <c r="C6" s="26" t="s">
        <v>7314</v>
      </c>
      <c r="D6" s="18">
        <v>1</v>
      </c>
      <c r="E6" s="26" t="s">
        <v>7315</v>
      </c>
      <c r="F6" s="26"/>
      <c r="G6" s="18" t="s">
        <v>7309</v>
      </c>
      <c r="H6" s="18" t="s">
        <v>29</v>
      </c>
    </row>
    <row r="7" spans="2:8">
      <c r="B7" s="34" t="s">
        <v>30</v>
      </c>
      <c r="C7" s="26" t="s">
        <v>7316</v>
      </c>
      <c r="D7" s="18">
        <v>1</v>
      </c>
      <c r="E7" s="26" t="s">
        <v>4461</v>
      </c>
      <c r="F7" s="26"/>
      <c r="G7" s="18" t="s">
        <v>7309</v>
      </c>
      <c r="H7" s="18" t="s">
        <v>29</v>
      </c>
    </row>
    <row r="8" spans="2:8">
      <c r="B8" s="34" t="s">
        <v>30</v>
      </c>
      <c r="C8" s="26" t="s">
        <v>7317</v>
      </c>
      <c r="D8" s="18">
        <v>1</v>
      </c>
      <c r="E8" s="26" t="s">
        <v>7318</v>
      </c>
      <c r="F8" s="26"/>
      <c r="G8" s="18" t="s">
        <v>7309</v>
      </c>
      <c r="H8" s="18" t="s">
        <v>29</v>
      </c>
    </row>
    <row r="9" spans="2:8">
      <c r="B9" s="34" t="s">
        <v>30</v>
      </c>
      <c r="C9" s="26" t="s">
        <v>7319</v>
      </c>
      <c r="D9" s="18">
        <v>1</v>
      </c>
      <c r="E9" s="26" t="s">
        <v>5048</v>
      </c>
      <c r="F9" s="26"/>
      <c r="G9" s="18" t="s">
        <v>7309</v>
      </c>
      <c r="H9" s="18" t="s">
        <v>29</v>
      </c>
    </row>
    <row r="10" spans="2:8">
      <c r="B10" s="34" t="s">
        <v>30</v>
      </c>
      <c r="C10" s="26" t="s">
        <v>7320</v>
      </c>
      <c r="D10" s="18">
        <v>1</v>
      </c>
      <c r="E10" s="26" t="s">
        <v>7321</v>
      </c>
      <c r="F10" s="26"/>
      <c r="G10" s="18" t="s">
        <v>7309</v>
      </c>
      <c r="H10" s="18" t="s">
        <v>29</v>
      </c>
    </row>
    <row r="11" spans="2:8">
      <c r="B11" s="34" t="s">
        <v>66</v>
      </c>
      <c r="C11" s="1044" t="s">
        <v>7322</v>
      </c>
      <c r="D11" s="33">
        <v>1</v>
      </c>
      <c r="E11" s="26" t="s">
        <v>7323</v>
      </c>
      <c r="F11" s="26"/>
      <c r="G11" s="18" t="s">
        <v>7309</v>
      </c>
      <c r="H11" s="18" t="s">
        <v>29</v>
      </c>
    </row>
    <row r="12" spans="2:8">
      <c r="B12" s="18" t="s">
        <v>66</v>
      </c>
      <c r="C12" s="26" t="s">
        <v>7324</v>
      </c>
      <c r="D12" s="18">
        <v>2</v>
      </c>
      <c r="E12" s="26" t="s">
        <v>7325</v>
      </c>
      <c r="F12" s="26"/>
      <c r="G12" s="18" t="s">
        <v>7309</v>
      </c>
      <c r="H12" s="18" t="s">
        <v>29</v>
      </c>
    </row>
    <row r="13" spans="2:8">
      <c r="B13" s="18" t="s">
        <v>4785</v>
      </c>
      <c r="C13" s="26" t="s">
        <v>7326</v>
      </c>
      <c r="D13" s="18">
        <v>2</v>
      </c>
      <c r="E13" s="26" t="s">
        <v>498</v>
      </c>
      <c r="F13" s="26"/>
      <c r="G13" s="18" t="s">
        <v>7309</v>
      </c>
      <c r="H13" s="18" t="s">
        <v>29</v>
      </c>
    </row>
    <row r="14" spans="2:8">
      <c r="B14" s="17" t="s">
        <v>7327</v>
      </c>
      <c r="C14" s="24" t="s">
        <v>7328</v>
      </c>
      <c r="D14" s="18">
        <v>1</v>
      </c>
      <c r="E14" s="26" t="s">
        <v>7329</v>
      </c>
      <c r="F14" s="26"/>
      <c r="G14" s="18" t="s">
        <v>7309</v>
      </c>
      <c r="H14" s="18" t="s">
        <v>7330</v>
      </c>
    </row>
    <row r="15" spans="2:8">
      <c r="B15" s="18" t="s">
        <v>4296</v>
      </c>
      <c r="C15" s="26" t="s">
        <v>7331</v>
      </c>
      <c r="D15" s="18">
        <v>1</v>
      </c>
      <c r="E15" s="26" t="s">
        <v>7332</v>
      </c>
      <c r="F15" s="26"/>
      <c r="G15" s="18" t="s">
        <v>7309</v>
      </c>
      <c r="H15" s="18" t="s">
        <v>7330</v>
      </c>
    </row>
    <row r="16" spans="2:8">
      <c r="B16" s="18" t="s">
        <v>4296</v>
      </c>
      <c r="C16" s="26" t="s">
        <v>7333</v>
      </c>
      <c r="D16" s="18">
        <v>1</v>
      </c>
      <c r="E16" s="26" t="s">
        <v>7334</v>
      </c>
      <c r="F16" s="26"/>
      <c r="G16" s="18" t="s">
        <v>7309</v>
      </c>
      <c r="H16" s="18" t="s">
        <v>29</v>
      </c>
    </row>
    <row r="17" spans="2:8">
      <c r="B17" s="18" t="s">
        <v>4296</v>
      </c>
      <c r="C17" s="26" t="s">
        <v>7335</v>
      </c>
      <c r="D17" s="18">
        <v>1</v>
      </c>
      <c r="E17" s="26" t="s">
        <v>7336</v>
      </c>
      <c r="F17" s="26"/>
      <c r="G17" s="18" t="s">
        <v>7309</v>
      </c>
      <c r="H17" s="18" t="s">
        <v>29</v>
      </c>
    </row>
    <row r="18" spans="2:8">
      <c r="B18" s="26" t="s">
        <v>30</v>
      </c>
      <c r="C18" s="26" t="s">
        <v>7337</v>
      </c>
      <c r="D18" s="18">
        <v>1</v>
      </c>
      <c r="E18" s="26" t="s">
        <v>7338</v>
      </c>
      <c r="F18" s="26"/>
      <c r="G18" s="18" t="s">
        <v>7309</v>
      </c>
      <c r="H18" s="18" t="s">
        <v>7330</v>
      </c>
    </row>
    <row r="19" spans="2:8">
      <c r="B19" s="26" t="s">
        <v>30</v>
      </c>
      <c r="C19" s="26" t="s">
        <v>7339</v>
      </c>
      <c r="D19" s="18">
        <v>1</v>
      </c>
      <c r="E19" s="26" t="s">
        <v>7340</v>
      </c>
      <c r="F19" s="26" t="s">
        <v>7341</v>
      </c>
      <c r="G19" s="18" t="s">
        <v>7342</v>
      </c>
      <c r="H19" s="18" t="s">
        <v>29</v>
      </c>
    </row>
  </sheetData>
  <phoneticPr fontId="3"/>
  <pageMargins left="0.7" right="0.7" top="0.75" bottom="0.75" header="0.3" footer="0.3"/>
  <pageSetup paperSize="9" orientation="portrait" horizontalDpi="1200" verticalDpi="1200"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2C5BB-1085-4FE4-B098-D83BFD79FB4D}">
  <dimension ref="B2:Q17"/>
  <sheetViews>
    <sheetView zoomScale="85" zoomScaleNormal="85" workbookViewId="0">
      <pane xSplit="10" ySplit="9" topLeftCell="K10" activePane="bottomRight" state="frozen"/>
      <selection pane="topRight" activeCell="K1" sqref="K1"/>
      <selection pane="bottomLeft" activeCell="A9" sqref="A9"/>
      <selection pane="bottomRight" activeCell="Q11" sqref="Q11:Q15"/>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13" style="10" bestFit="1" customWidth="1"/>
    <col min="10" max="10" width="29.5" style="9" customWidth="1"/>
    <col min="11" max="11" width="22.375" style="9"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13" style="9" bestFit="1"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13" style="9" bestFit="1"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13" style="9" bestFit="1"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13" style="9" bestFit="1"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13" style="9" bestFit="1"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13" style="9" bestFit="1"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13" style="9" bestFit="1"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13" style="9" bestFit="1"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13" style="9" bestFit="1"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13" style="9" bestFit="1"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13" style="9" bestFit="1"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13" style="9" bestFit="1"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13" style="9" bestFit="1"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13" style="9" bestFit="1"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13" style="9" bestFit="1"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13" style="9" bestFit="1"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13" style="9" bestFit="1"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13" style="9" bestFit="1"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13" style="9" bestFit="1"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13" style="9" bestFit="1"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13" style="9" bestFit="1"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13" style="9" bestFit="1"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13" style="9" bestFit="1"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13" style="9" bestFit="1"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13" style="9" bestFit="1"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13" style="9" bestFit="1"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13" style="9" bestFit="1"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13" style="9" bestFit="1"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13" style="9" bestFit="1"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13" style="9" bestFit="1"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13" style="9" bestFit="1"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13" style="9" bestFit="1"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13" style="9" bestFit="1"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13" style="9" bestFit="1"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13" style="9" bestFit="1"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13" style="9" bestFit="1"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13" style="9" bestFit="1"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13" style="9" bestFit="1"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13" style="9" bestFit="1"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13" style="9" bestFit="1"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13" style="9" bestFit="1"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13" style="9" bestFit="1"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13" style="9" bestFit="1"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13" style="9" bestFit="1"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13" style="9" bestFit="1"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13" style="9" bestFit="1"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13" style="9" bestFit="1"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13" style="9" bestFit="1"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13" style="9" bestFit="1"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13" style="9" bestFit="1"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13" style="9" bestFit="1"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13" style="9" bestFit="1"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13" style="9" bestFit="1"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13" style="9" bestFit="1"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13" style="9" bestFit="1"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13" style="9" bestFit="1"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13" style="9" bestFit="1"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13" style="9" bestFit="1"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13" style="9" bestFit="1"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13" style="9" bestFit="1"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13" style="9" bestFit="1"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13" style="9" bestFit="1"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13" style="9" bestFit="1"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3854</v>
      </c>
      <c r="G2" s="4" t="s">
        <v>2</v>
      </c>
      <c r="H2" s="5"/>
      <c r="I2" s="6"/>
      <c r="J2" s="7">
        <f>SUM(H:H)</f>
        <v>37405</v>
      </c>
    </row>
    <row r="3" spans="2:17" ht="20.100000000000001" customHeight="1">
      <c r="B3" s="1" t="s">
        <v>3</v>
      </c>
      <c r="C3" s="1"/>
      <c r="D3" s="1"/>
      <c r="E3" s="13" t="s">
        <v>7343</v>
      </c>
    </row>
    <row r="4" spans="2:17" ht="20.100000000000001" customHeight="1">
      <c r="B4" s="1" t="s">
        <v>5</v>
      </c>
      <c r="C4" s="1"/>
      <c r="D4" s="1"/>
      <c r="E4" s="13">
        <v>205247</v>
      </c>
      <c r="J4" s="83"/>
    </row>
    <row r="5" spans="2:17" ht="20.100000000000001" customHeight="1">
      <c r="B5" s="1" t="s">
        <v>6</v>
      </c>
      <c r="C5" s="1"/>
      <c r="D5" s="1"/>
      <c r="E5" s="16"/>
      <c r="J5" s="83"/>
    </row>
    <row r="6" spans="2:17" ht="20.100000000000001" customHeight="1">
      <c r="B6" s="1" t="s">
        <v>7</v>
      </c>
      <c r="C6" s="1"/>
      <c r="D6" s="1"/>
      <c r="E6" s="16"/>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c r="C10" s="17" t="s">
        <v>30</v>
      </c>
      <c r="D10" s="17" t="s">
        <v>30</v>
      </c>
      <c r="E10" s="26" t="s">
        <v>7344</v>
      </c>
      <c r="F10" s="26">
        <v>1</v>
      </c>
      <c r="G10" s="26">
        <v>6022</v>
      </c>
      <c r="H10" s="118">
        <f t="shared" ref="H10:H17" si="0">F10*G10</f>
        <v>6022</v>
      </c>
      <c r="I10" s="18"/>
      <c r="J10" s="26" t="s">
        <v>7345</v>
      </c>
      <c r="K10" s="18" t="s">
        <v>6802</v>
      </c>
      <c r="L10" s="18"/>
      <c r="M10" s="30">
        <v>45028</v>
      </c>
      <c r="N10" s="17"/>
      <c r="O10" s="18"/>
      <c r="P10" s="30">
        <v>45040</v>
      </c>
      <c r="Q10" s="23">
        <v>45040</v>
      </c>
    </row>
    <row r="11" spans="2:17" s="8" customFormat="1" ht="19.7" customHeight="1">
      <c r="B11" s="17"/>
      <c r="C11" s="17" t="s">
        <v>30</v>
      </c>
      <c r="D11" s="17" t="s">
        <v>30</v>
      </c>
      <c r="E11" s="26" t="s">
        <v>6590</v>
      </c>
      <c r="F11" s="26">
        <v>2</v>
      </c>
      <c r="G11" s="26">
        <v>70</v>
      </c>
      <c r="H11" s="118">
        <f t="shared" si="0"/>
        <v>140</v>
      </c>
      <c r="I11" s="18"/>
      <c r="J11" s="26" t="s">
        <v>90</v>
      </c>
      <c r="K11" s="18" t="s">
        <v>6802</v>
      </c>
      <c r="L11" s="18"/>
      <c r="M11" s="30">
        <v>45028</v>
      </c>
      <c r="N11" s="17"/>
      <c r="O11" s="18"/>
      <c r="P11" s="30">
        <v>45040</v>
      </c>
      <c r="Q11" s="23">
        <v>45040</v>
      </c>
    </row>
    <row r="12" spans="2:17" s="8" customFormat="1" ht="19.7" customHeight="1">
      <c r="B12" s="17"/>
      <c r="C12" s="17" t="s">
        <v>30</v>
      </c>
      <c r="D12" s="17" t="s">
        <v>30</v>
      </c>
      <c r="E12" s="26" t="s">
        <v>5828</v>
      </c>
      <c r="F12" s="26">
        <v>1</v>
      </c>
      <c r="G12" s="26">
        <v>168</v>
      </c>
      <c r="H12" s="118">
        <f t="shared" si="0"/>
        <v>168</v>
      </c>
      <c r="I12" s="18"/>
      <c r="J12" s="26" t="s">
        <v>5829</v>
      </c>
      <c r="K12" s="18" t="s">
        <v>6802</v>
      </c>
      <c r="L12" s="17"/>
      <c r="M12" s="30">
        <v>45028</v>
      </c>
      <c r="N12" s="17"/>
      <c r="O12" s="29"/>
      <c r="P12" s="30">
        <v>45040</v>
      </c>
      <c r="Q12" s="23">
        <v>45040</v>
      </c>
    </row>
    <row r="13" spans="2:17" s="8" customFormat="1" ht="19.7" customHeight="1">
      <c r="B13" s="17"/>
      <c r="C13" s="17" t="s">
        <v>30</v>
      </c>
      <c r="D13" s="17" t="s">
        <v>30</v>
      </c>
      <c r="E13" s="26" t="s">
        <v>6748</v>
      </c>
      <c r="F13" s="26">
        <v>1</v>
      </c>
      <c r="G13" s="26">
        <v>266</v>
      </c>
      <c r="H13" s="118">
        <f t="shared" si="0"/>
        <v>266</v>
      </c>
      <c r="I13" s="18"/>
      <c r="J13" s="26" t="s">
        <v>6735</v>
      </c>
      <c r="K13" s="18" t="s">
        <v>6802</v>
      </c>
      <c r="L13" s="17"/>
      <c r="M13" s="30">
        <v>45028</v>
      </c>
      <c r="N13" s="17"/>
      <c r="O13" s="29"/>
      <c r="P13" s="30">
        <v>45040</v>
      </c>
      <c r="Q13" s="23">
        <v>45040</v>
      </c>
    </row>
    <row r="14" spans="2:17" s="8" customFormat="1" ht="19.7" customHeight="1">
      <c r="B14" s="17"/>
      <c r="C14" s="17" t="s">
        <v>30</v>
      </c>
      <c r="D14" s="17" t="s">
        <v>30</v>
      </c>
      <c r="E14" s="26" t="s">
        <v>6733</v>
      </c>
      <c r="F14" s="26">
        <v>1</v>
      </c>
      <c r="G14" s="26">
        <v>418</v>
      </c>
      <c r="H14" s="118">
        <f t="shared" si="0"/>
        <v>418</v>
      </c>
      <c r="I14" s="18"/>
      <c r="J14" s="26" t="s">
        <v>5829</v>
      </c>
      <c r="K14" s="18" t="s">
        <v>6802</v>
      </c>
      <c r="L14" s="17"/>
      <c r="M14" s="30">
        <v>45028</v>
      </c>
      <c r="N14" s="17"/>
      <c r="O14" s="29"/>
      <c r="P14" s="30">
        <v>45040</v>
      </c>
      <c r="Q14" s="23">
        <v>45040</v>
      </c>
    </row>
    <row r="15" spans="2:17" s="8" customFormat="1" ht="19.7" customHeight="1">
      <c r="B15" s="17"/>
      <c r="C15" s="17" t="s">
        <v>30</v>
      </c>
      <c r="D15" s="17" t="s">
        <v>30</v>
      </c>
      <c r="E15" s="26" t="s">
        <v>6734</v>
      </c>
      <c r="F15" s="26">
        <v>1</v>
      </c>
      <c r="G15" s="26">
        <v>391</v>
      </c>
      <c r="H15" s="118">
        <f t="shared" si="0"/>
        <v>391</v>
      </c>
      <c r="I15" s="18"/>
      <c r="J15" s="26" t="s">
        <v>6735</v>
      </c>
      <c r="K15" s="18" t="s">
        <v>6802</v>
      </c>
      <c r="L15" s="18"/>
      <c r="M15" s="30">
        <v>45028</v>
      </c>
      <c r="N15" s="17"/>
      <c r="O15" s="18"/>
      <c r="P15" s="30">
        <v>45040</v>
      </c>
      <c r="Q15" s="23">
        <v>45040</v>
      </c>
    </row>
    <row r="16" spans="2:17" s="8" customFormat="1" ht="19.7" customHeight="1">
      <c r="B16" s="17"/>
      <c r="C16" s="17" t="s">
        <v>115</v>
      </c>
      <c r="D16" s="17" t="s">
        <v>115</v>
      </c>
      <c r="E16" s="26" t="s">
        <v>892</v>
      </c>
      <c r="F16" s="26">
        <v>3</v>
      </c>
      <c r="G16" s="118">
        <v>5000</v>
      </c>
      <c r="H16" s="118">
        <f t="shared" si="0"/>
        <v>15000</v>
      </c>
      <c r="I16" s="18"/>
      <c r="J16" s="26"/>
      <c r="K16" s="18"/>
      <c r="L16" s="17"/>
      <c r="M16" s="30"/>
      <c r="N16" s="17"/>
      <c r="O16" s="29"/>
      <c r="P16" s="29"/>
      <c r="Q16" s="23"/>
    </row>
    <row r="17" spans="2:17" s="8" customFormat="1" ht="19.7" customHeight="1">
      <c r="B17" s="17"/>
      <c r="C17" s="17" t="s">
        <v>115</v>
      </c>
      <c r="D17" s="17" t="s">
        <v>115</v>
      </c>
      <c r="E17" s="50" t="s">
        <v>5642</v>
      </c>
      <c r="F17" s="26">
        <v>3</v>
      </c>
      <c r="G17" s="20">
        <v>5000</v>
      </c>
      <c r="H17" s="118">
        <f t="shared" si="0"/>
        <v>15000</v>
      </c>
      <c r="I17" s="18"/>
      <c r="J17" s="26"/>
      <c r="K17" s="24"/>
      <c r="L17" s="17"/>
      <c r="M17" s="30"/>
      <c r="N17" s="17"/>
      <c r="O17" s="110"/>
      <c r="P17" s="29"/>
      <c r="Q17" s="30"/>
    </row>
  </sheetData>
  <autoFilter ref="B9:O9" xr:uid="{C9F52087-4F80-49F4-9AF8-10521F335D43}"/>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D14AA-8915-441B-99E3-671B9D6FCFD7}">
  <dimension ref="A1:B5"/>
  <sheetViews>
    <sheetView view="pageBreakPreview" zoomScale="60" zoomScaleNormal="100" workbookViewId="0">
      <selection activeCell="E8" sqref="E8"/>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1" spans="1:2">
      <c r="A1" s="73" t="s">
        <v>0</v>
      </c>
      <c r="B1" s="2" t="s">
        <v>6560</v>
      </c>
    </row>
    <row r="2" spans="1:2">
      <c r="A2" s="73" t="s">
        <v>3</v>
      </c>
      <c r="B2" s="13" t="s">
        <v>6561</v>
      </c>
    </row>
    <row r="3" spans="1:2">
      <c r="A3" s="73" t="s">
        <v>5</v>
      </c>
      <c r="B3" s="13">
        <v>200091</v>
      </c>
    </row>
    <row r="4" spans="1:2">
      <c r="A4" s="73" t="s">
        <v>6</v>
      </c>
      <c r="B4" s="16">
        <v>44837</v>
      </c>
    </row>
    <row r="5" spans="1:2">
      <c r="A5" s="73" t="s">
        <v>7</v>
      </c>
      <c r="B5" s="16"/>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965C3-1B0F-4584-9668-262A579B3DAD}">
  <dimension ref="B2:Q35"/>
  <sheetViews>
    <sheetView zoomScale="85" zoomScaleNormal="85" workbookViewId="0">
      <pane xSplit="10" ySplit="9" topLeftCell="L10" activePane="bottomRight" state="frozen"/>
      <selection pane="topRight" activeCell="K1" sqref="K1"/>
      <selection pane="bottomLeft" activeCell="A9" sqref="A9"/>
      <selection pane="bottomRight" activeCell="E2" sqref="E2:E6"/>
    </sheetView>
  </sheetViews>
  <sheetFormatPr defaultRowHeight="18.75"/>
  <cols>
    <col min="1" max="1" width="2.625" style="9" customWidth="1"/>
    <col min="2" max="2" width="18.75" style="8" bestFit="1" customWidth="1"/>
    <col min="3" max="3" width="14.375" style="9" bestFit="1" customWidth="1"/>
    <col min="4" max="4" width="13.125" style="9" bestFit="1" customWidth="1"/>
    <col min="5" max="5" width="51.125" style="9" bestFit="1" customWidth="1"/>
    <col min="6" max="6" width="6.25" style="9" customWidth="1"/>
    <col min="7" max="8" width="9.875" style="9" bestFit="1" customWidth="1"/>
    <col min="9" max="9" width="31.375" style="10" bestFit="1" customWidth="1"/>
    <col min="10" max="10" width="29.5" style="9" customWidth="1"/>
    <col min="11" max="11" width="23.625" style="9" customWidth="1"/>
    <col min="12" max="12" width="11"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8.75" style="9" bestFit="1" customWidth="1"/>
    <col min="259" max="259" width="14.375" style="9" bestFit="1" customWidth="1"/>
    <col min="260" max="260" width="13.125" style="9" bestFit="1" customWidth="1"/>
    <col min="261" max="261" width="51.125" style="9" bestFit="1" customWidth="1"/>
    <col min="262" max="262" width="6.25" style="9" customWidth="1"/>
    <col min="263" max="264" width="9.875" style="9" bestFit="1" customWidth="1"/>
    <col min="265" max="265" width="31.375" style="9" bestFit="1" customWidth="1"/>
    <col min="266" max="266" width="29.5" style="9" customWidth="1"/>
    <col min="267" max="267" width="23.625" style="9"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4.375" style="9" bestFit="1" customWidth="1"/>
    <col min="516" max="516" width="13.125" style="9" bestFit="1" customWidth="1"/>
    <col min="517" max="517" width="51.125" style="9" bestFit="1" customWidth="1"/>
    <col min="518" max="518" width="6.25" style="9" customWidth="1"/>
    <col min="519" max="520" width="9.875" style="9" bestFit="1" customWidth="1"/>
    <col min="521" max="521" width="31.375" style="9" bestFit="1" customWidth="1"/>
    <col min="522" max="522" width="29.5" style="9" customWidth="1"/>
    <col min="523" max="523" width="23.625" style="9"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4.375" style="9" bestFit="1" customWidth="1"/>
    <col min="772" max="772" width="13.125" style="9" bestFit="1" customWidth="1"/>
    <col min="773" max="773" width="51.125" style="9" bestFit="1" customWidth="1"/>
    <col min="774" max="774" width="6.25" style="9" customWidth="1"/>
    <col min="775" max="776" width="9.875" style="9" bestFit="1" customWidth="1"/>
    <col min="777" max="777" width="31.375" style="9" bestFit="1" customWidth="1"/>
    <col min="778" max="778" width="29.5" style="9" customWidth="1"/>
    <col min="779" max="779" width="23.625" style="9"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4.375" style="9" bestFit="1" customWidth="1"/>
    <col min="1028" max="1028" width="13.125" style="9" bestFit="1" customWidth="1"/>
    <col min="1029" max="1029" width="51.125" style="9" bestFit="1" customWidth="1"/>
    <col min="1030" max="1030" width="6.25" style="9" customWidth="1"/>
    <col min="1031" max="1032" width="9.875" style="9" bestFit="1" customWidth="1"/>
    <col min="1033" max="1033" width="31.375" style="9" bestFit="1" customWidth="1"/>
    <col min="1034" max="1034" width="29.5" style="9" customWidth="1"/>
    <col min="1035" max="1035" width="23.625" style="9"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4.375" style="9" bestFit="1" customWidth="1"/>
    <col min="1284" max="1284" width="13.125" style="9" bestFit="1" customWidth="1"/>
    <col min="1285" max="1285" width="51.125" style="9" bestFit="1" customWidth="1"/>
    <col min="1286" max="1286" width="6.25" style="9" customWidth="1"/>
    <col min="1287" max="1288" width="9.875" style="9" bestFit="1" customWidth="1"/>
    <col min="1289" max="1289" width="31.375" style="9" bestFit="1" customWidth="1"/>
    <col min="1290" max="1290" width="29.5" style="9" customWidth="1"/>
    <col min="1291" max="1291" width="23.625" style="9"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4.375" style="9" bestFit="1" customWidth="1"/>
    <col min="1540" max="1540" width="13.125" style="9" bestFit="1" customWidth="1"/>
    <col min="1541" max="1541" width="51.125" style="9" bestFit="1" customWidth="1"/>
    <col min="1542" max="1542" width="6.25" style="9" customWidth="1"/>
    <col min="1543" max="1544" width="9.875" style="9" bestFit="1" customWidth="1"/>
    <col min="1545" max="1545" width="31.375" style="9" bestFit="1" customWidth="1"/>
    <col min="1546" max="1546" width="29.5" style="9" customWidth="1"/>
    <col min="1547" max="1547" width="23.625" style="9"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4.375" style="9" bestFit="1" customWidth="1"/>
    <col min="1796" max="1796" width="13.125" style="9" bestFit="1" customWidth="1"/>
    <col min="1797" max="1797" width="51.125" style="9" bestFit="1" customWidth="1"/>
    <col min="1798" max="1798" width="6.25" style="9" customWidth="1"/>
    <col min="1799" max="1800" width="9.875" style="9" bestFit="1" customWidth="1"/>
    <col min="1801" max="1801" width="31.375" style="9" bestFit="1" customWidth="1"/>
    <col min="1802" max="1802" width="29.5" style="9" customWidth="1"/>
    <col min="1803" max="1803" width="23.625" style="9"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4.375" style="9" bestFit="1" customWidth="1"/>
    <col min="2052" max="2052" width="13.125" style="9" bestFit="1" customWidth="1"/>
    <col min="2053" max="2053" width="51.125" style="9" bestFit="1" customWidth="1"/>
    <col min="2054" max="2054" width="6.25" style="9" customWidth="1"/>
    <col min="2055" max="2056" width="9.875" style="9" bestFit="1" customWidth="1"/>
    <col min="2057" max="2057" width="31.375" style="9" bestFit="1" customWidth="1"/>
    <col min="2058" max="2058" width="29.5" style="9" customWidth="1"/>
    <col min="2059" max="2059" width="23.625" style="9"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4.375" style="9" bestFit="1" customWidth="1"/>
    <col min="2308" max="2308" width="13.125" style="9" bestFit="1" customWidth="1"/>
    <col min="2309" max="2309" width="51.125" style="9" bestFit="1" customWidth="1"/>
    <col min="2310" max="2310" width="6.25" style="9" customWidth="1"/>
    <col min="2311" max="2312" width="9.875" style="9" bestFit="1" customWidth="1"/>
    <col min="2313" max="2313" width="31.375" style="9" bestFit="1" customWidth="1"/>
    <col min="2314" max="2314" width="29.5" style="9" customWidth="1"/>
    <col min="2315" max="2315" width="23.625" style="9"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4.375" style="9" bestFit="1" customWidth="1"/>
    <col min="2564" max="2564" width="13.125" style="9" bestFit="1" customWidth="1"/>
    <col min="2565" max="2565" width="51.125" style="9" bestFit="1" customWidth="1"/>
    <col min="2566" max="2566" width="6.25" style="9" customWidth="1"/>
    <col min="2567" max="2568" width="9.875" style="9" bestFit="1" customWidth="1"/>
    <col min="2569" max="2569" width="31.375" style="9" bestFit="1" customWidth="1"/>
    <col min="2570" max="2570" width="29.5" style="9" customWidth="1"/>
    <col min="2571" max="2571" width="23.625" style="9"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4.375" style="9" bestFit="1" customWidth="1"/>
    <col min="2820" max="2820" width="13.125" style="9" bestFit="1" customWidth="1"/>
    <col min="2821" max="2821" width="51.125" style="9" bestFit="1" customWidth="1"/>
    <col min="2822" max="2822" width="6.25" style="9" customWidth="1"/>
    <col min="2823" max="2824" width="9.875" style="9" bestFit="1" customWidth="1"/>
    <col min="2825" max="2825" width="31.375" style="9" bestFit="1" customWidth="1"/>
    <col min="2826" max="2826" width="29.5" style="9" customWidth="1"/>
    <col min="2827" max="2827" width="23.625" style="9"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4.375" style="9" bestFit="1" customWidth="1"/>
    <col min="3076" max="3076" width="13.125" style="9" bestFit="1" customWidth="1"/>
    <col min="3077" max="3077" width="51.125" style="9" bestFit="1" customWidth="1"/>
    <col min="3078" max="3078" width="6.25" style="9" customWidth="1"/>
    <col min="3079" max="3080" width="9.875" style="9" bestFit="1" customWidth="1"/>
    <col min="3081" max="3081" width="31.375" style="9" bestFit="1" customWidth="1"/>
    <col min="3082" max="3082" width="29.5" style="9" customWidth="1"/>
    <col min="3083" max="3083" width="23.625" style="9"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4.375" style="9" bestFit="1" customWidth="1"/>
    <col min="3332" max="3332" width="13.125" style="9" bestFit="1" customWidth="1"/>
    <col min="3333" max="3333" width="51.125" style="9" bestFit="1" customWidth="1"/>
    <col min="3334" max="3334" width="6.25" style="9" customWidth="1"/>
    <col min="3335" max="3336" width="9.875" style="9" bestFit="1" customWidth="1"/>
    <col min="3337" max="3337" width="31.375" style="9" bestFit="1" customWidth="1"/>
    <col min="3338" max="3338" width="29.5" style="9" customWidth="1"/>
    <col min="3339" max="3339" width="23.625" style="9"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4.375" style="9" bestFit="1" customWidth="1"/>
    <col min="3588" max="3588" width="13.125" style="9" bestFit="1" customWidth="1"/>
    <col min="3589" max="3589" width="51.125" style="9" bestFit="1" customWidth="1"/>
    <col min="3590" max="3590" width="6.25" style="9" customWidth="1"/>
    <col min="3591" max="3592" width="9.875" style="9" bestFit="1" customWidth="1"/>
    <col min="3593" max="3593" width="31.375" style="9" bestFit="1" customWidth="1"/>
    <col min="3594" max="3594" width="29.5" style="9" customWidth="1"/>
    <col min="3595" max="3595" width="23.625" style="9"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4.375" style="9" bestFit="1" customWidth="1"/>
    <col min="3844" max="3844" width="13.125" style="9" bestFit="1" customWidth="1"/>
    <col min="3845" max="3845" width="51.125" style="9" bestFit="1" customWidth="1"/>
    <col min="3846" max="3846" width="6.25" style="9" customWidth="1"/>
    <col min="3847" max="3848" width="9.875" style="9" bestFit="1" customWidth="1"/>
    <col min="3849" max="3849" width="31.375" style="9" bestFit="1" customWidth="1"/>
    <col min="3850" max="3850" width="29.5" style="9" customWidth="1"/>
    <col min="3851" max="3851" width="23.625" style="9"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4.375" style="9" bestFit="1" customWidth="1"/>
    <col min="4100" max="4100" width="13.125" style="9" bestFit="1" customWidth="1"/>
    <col min="4101" max="4101" width="51.125" style="9" bestFit="1" customWidth="1"/>
    <col min="4102" max="4102" width="6.25" style="9" customWidth="1"/>
    <col min="4103" max="4104" width="9.875" style="9" bestFit="1" customWidth="1"/>
    <col min="4105" max="4105" width="31.375" style="9" bestFit="1" customWidth="1"/>
    <col min="4106" max="4106" width="29.5" style="9" customWidth="1"/>
    <col min="4107" max="4107" width="23.625" style="9"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4.375" style="9" bestFit="1" customWidth="1"/>
    <col min="4356" max="4356" width="13.125" style="9" bestFit="1" customWidth="1"/>
    <col min="4357" max="4357" width="51.125" style="9" bestFit="1" customWidth="1"/>
    <col min="4358" max="4358" width="6.25" style="9" customWidth="1"/>
    <col min="4359" max="4360" width="9.875" style="9" bestFit="1" customWidth="1"/>
    <col min="4361" max="4361" width="31.375" style="9" bestFit="1" customWidth="1"/>
    <col min="4362" max="4362" width="29.5" style="9" customWidth="1"/>
    <col min="4363" max="4363" width="23.625" style="9"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4.375" style="9" bestFit="1" customWidth="1"/>
    <col min="4612" max="4612" width="13.125" style="9" bestFit="1" customWidth="1"/>
    <col min="4613" max="4613" width="51.125" style="9" bestFit="1" customWidth="1"/>
    <col min="4614" max="4614" width="6.25" style="9" customWidth="1"/>
    <col min="4615" max="4616" width="9.875" style="9" bestFit="1" customWidth="1"/>
    <col min="4617" max="4617" width="31.375" style="9" bestFit="1" customWidth="1"/>
    <col min="4618" max="4618" width="29.5" style="9" customWidth="1"/>
    <col min="4619" max="4619" width="23.625" style="9"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4.375" style="9" bestFit="1" customWidth="1"/>
    <col min="4868" max="4868" width="13.125" style="9" bestFit="1" customWidth="1"/>
    <col min="4869" max="4869" width="51.125" style="9" bestFit="1" customWidth="1"/>
    <col min="4870" max="4870" width="6.25" style="9" customWidth="1"/>
    <col min="4871" max="4872" width="9.875" style="9" bestFit="1" customWidth="1"/>
    <col min="4873" max="4873" width="31.375" style="9" bestFit="1" customWidth="1"/>
    <col min="4874" max="4874" width="29.5" style="9" customWidth="1"/>
    <col min="4875" max="4875" width="23.625" style="9"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4.375" style="9" bestFit="1" customWidth="1"/>
    <col min="5124" max="5124" width="13.125" style="9" bestFit="1" customWidth="1"/>
    <col min="5125" max="5125" width="51.125" style="9" bestFit="1" customWidth="1"/>
    <col min="5126" max="5126" width="6.25" style="9" customWidth="1"/>
    <col min="5127" max="5128" width="9.875" style="9" bestFit="1" customWidth="1"/>
    <col min="5129" max="5129" width="31.375" style="9" bestFit="1" customWidth="1"/>
    <col min="5130" max="5130" width="29.5" style="9" customWidth="1"/>
    <col min="5131" max="5131" width="23.625" style="9"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4.375" style="9" bestFit="1" customWidth="1"/>
    <col min="5380" max="5380" width="13.125" style="9" bestFit="1" customWidth="1"/>
    <col min="5381" max="5381" width="51.125" style="9" bestFit="1" customWidth="1"/>
    <col min="5382" max="5382" width="6.25" style="9" customWidth="1"/>
    <col min="5383" max="5384" width="9.875" style="9" bestFit="1" customWidth="1"/>
    <col min="5385" max="5385" width="31.375" style="9" bestFit="1" customWidth="1"/>
    <col min="5386" max="5386" width="29.5" style="9" customWidth="1"/>
    <col min="5387" max="5387" width="23.625" style="9"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4.375" style="9" bestFit="1" customWidth="1"/>
    <col min="5636" max="5636" width="13.125" style="9" bestFit="1" customWidth="1"/>
    <col min="5637" max="5637" width="51.125" style="9" bestFit="1" customWidth="1"/>
    <col min="5638" max="5638" width="6.25" style="9" customWidth="1"/>
    <col min="5639" max="5640" width="9.875" style="9" bestFit="1" customWidth="1"/>
    <col min="5641" max="5641" width="31.375" style="9" bestFit="1" customWidth="1"/>
    <col min="5642" max="5642" width="29.5" style="9" customWidth="1"/>
    <col min="5643" max="5643" width="23.625" style="9"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4.375" style="9" bestFit="1" customWidth="1"/>
    <col min="5892" max="5892" width="13.125" style="9" bestFit="1" customWidth="1"/>
    <col min="5893" max="5893" width="51.125" style="9" bestFit="1" customWidth="1"/>
    <col min="5894" max="5894" width="6.25" style="9" customWidth="1"/>
    <col min="5895" max="5896" width="9.875" style="9" bestFit="1" customWidth="1"/>
    <col min="5897" max="5897" width="31.375" style="9" bestFit="1" customWidth="1"/>
    <col min="5898" max="5898" width="29.5" style="9" customWidth="1"/>
    <col min="5899" max="5899" width="23.625" style="9"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4.375" style="9" bestFit="1" customWidth="1"/>
    <col min="6148" max="6148" width="13.125" style="9" bestFit="1" customWidth="1"/>
    <col min="6149" max="6149" width="51.125" style="9" bestFit="1" customWidth="1"/>
    <col min="6150" max="6150" width="6.25" style="9" customWidth="1"/>
    <col min="6151" max="6152" width="9.875" style="9" bestFit="1" customWidth="1"/>
    <col min="6153" max="6153" width="31.375" style="9" bestFit="1" customWidth="1"/>
    <col min="6154" max="6154" width="29.5" style="9" customWidth="1"/>
    <col min="6155" max="6155" width="23.625" style="9"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4.375" style="9" bestFit="1" customWidth="1"/>
    <col min="6404" max="6404" width="13.125" style="9" bestFit="1" customWidth="1"/>
    <col min="6405" max="6405" width="51.125" style="9" bestFit="1" customWidth="1"/>
    <col min="6406" max="6406" width="6.25" style="9" customWidth="1"/>
    <col min="6407" max="6408" width="9.875" style="9" bestFit="1" customWidth="1"/>
    <col min="6409" max="6409" width="31.375" style="9" bestFit="1" customWidth="1"/>
    <col min="6410" max="6410" width="29.5" style="9" customWidth="1"/>
    <col min="6411" max="6411" width="23.625" style="9"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4.375" style="9" bestFit="1" customWidth="1"/>
    <col min="6660" max="6660" width="13.125" style="9" bestFit="1" customWidth="1"/>
    <col min="6661" max="6661" width="51.125" style="9" bestFit="1" customWidth="1"/>
    <col min="6662" max="6662" width="6.25" style="9" customWidth="1"/>
    <col min="6663" max="6664" width="9.875" style="9" bestFit="1" customWidth="1"/>
    <col min="6665" max="6665" width="31.375" style="9" bestFit="1" customWidth="1"/>
    <col min="6666" max="6666" width="29.5" style="9" customWidth="1"/>
    <col min="6667" max="6667" width="23.625" style="9"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4.375" style="9" bestFit="1" customWidth="1"/>
    <col min="6916" max="6916" width="13.125" style="9" bestFit="1" customWidth="1"/>
    <col min="6917" max="6917" width="51.125" style="9" bestFit="1" customWidth="1"/>
    <col min="6918" max="6918" width="6.25" style="9" customWidth="1"/>
    <col min="6919" max="6920" width="9.875" style="9" bestFit="1" customWidth="1"/>
    <col min="6921" max="6921" width="31.375" style="9" bestFit="1" customWidth="1"/>
    <col min="6922" max="6922" width="29.5" style="9" customWidth="1"/>
    <col min="6923" max="6923" width="23.625" style="9"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4.375" style="9" bestFit="1" customWidth="1"/>
    <col min="7172" max="7172" width="13.125" style="9" bestFit="1" customWidth="1"/>
    <col min="7173" max="7173" width="51.125" style="9" bestFit="1" customWidth="1"/>
    <col min="7174" max="7174" width="6.25" style="9" customWidth="1"/>
    <col min="7175" max="7176" width="9.875" style="9" bestFit="1" customWidth="1"/>
    <col min="7177" max="7177" width="31.375" style="9" bestFit="1" customWidth="1"/>
    <col min="7178" max="7178" width="29.5" style="9" customWidth="1"/>
    <col min="7179" max="7179" width="23.625" style="9"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4.375" style="9" bestFit="1" customWidth="1"/>
    <col min="7428" max="7428" width="13.125" style="9" bestFit="1" customWidth="1"/>
    <col min="7429" max="7429" width="51.125" style="9" bestFit="1" customWidth="1"/>
    <col min="7430" max="7430" width="6.25" style="9" customWidth="1"/>
    <col min="7431" max="7432" width="9.875" style="9" bestFit="1" customWidth="1"/>
    <col min="7433" max="7433" width="31.375" style="9" bestFit="1" customWidth="1"/>
    <col min="7434" max="7434" width="29.5" style="9" customWidth="1"/>
    <col min="7435" max="7435" width="23.625" style="9"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4.375" style="9" bestFit="1" customWidth="1"/>
    <col min="7684" max="7684" width="13.125" style="9" bestFit="1" customWidth="1"/>
    <col min="7685" max="7685" width="51.125" style="9" bestFit="1" customWidth="1"/>
    <col min="7686" max="7686" width="6.25" style="9" customWidth="1"/>
    <col min="7687" max="7688" width="9.875" style="9" bestFit="1" customWidth="1"/>
    <col min="7689" max="7689" width="31.375" style="9" bestFit="1" customWidth="1"/>
    <col min="7690" max="7690" width="29.5" style="9" customWidth="1"/>
    <col min="7691" max="7691" width="23.625" style="9"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4.375" style="9" bestFit="1" customWidth="1"/>
    <col min="7940" max="7940" width="13.125" style="9" bestFit="1" customWidth="1"/>
    <col min="7941" max="7941" width="51.125" style="9" bestFit="1" customWidth="1"/>
    <col min="7942" max="7942" width="6.25" style="9" customWidth="1"/>
    <col min="7943" max="7944" width="9.875" style="9" bestFit="1" customWidth="1"/>
    <col min="7945" max="7945" width="31.375" style="9" bestFit="1" customWidth="1"/>
    <col min="7946" max="7946" width="29.5" style="9" customWidth="1"/>
    <col min="7947" max="7947" width="23.625" style="9"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4.375" style="9" bestFit="1" customWidth="1"/>
    <col min="8196" max="8196" width="13.125" style="9" bestFit="1" customWidth="1"/>
    <col min="8197" max="8197" width="51.125" style="9" bestFit="1" customWidth="1"/>
    <col min="8198" max="8198" width="6.25" style="9" customWidth="1"/>
    <col min="8199" max="8200" width="9.875" style="9" bestFit="1" customWidth="1"/>
    <col min="8201" max="8201" width="31.375" style="9" bestFit="1" customWidth="1"/>
    <col min="8202" max="8202" width="29.5" style="9" customWidth="1"/>
    <col min="8203" max="8203" width="23.625" style="9"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4.375" style="9" bestFit="1" customWidth="1"/>
    <col min="8452" max="8452" width="13.125" style="9" bestFit="1" customWidth="1"/>
    <col min="8453" max="8453" width="51.125" style="9" bestFit="1" customWidth="1"/>
    <col min="8454" max="8454" width="6.25" style="9" customWidth="1"/>
    <col min="8455" max="8456" width="9.875" style="9" bestFit="1" customWidth="1"/>
    <col min="8457" max="8457" width="31.375" style="9" bestFit="1" customWidth="1"/>
    <col min="8458" max="8458" width="29.5" style="9" customWidth="1"/>
    <col min="8459" max="8459" width="23.625" style="9"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4.375" style="9" bestFit="1" customWidth="1"/>
    <col min="8708" max="8708" width="13.125" style="9" bestFit="1" customWidth="1"/>
    <col min="8709" max="8709" width="51.125" style="9" bestFit="1" customWidth="1"/>
    <col min="8710" max="8710" width="6.25" style="9" customWidth="1"/>
    <col min="8711" max="8712" width="9.875" style="9" bestFit="1" customWidth="1"/>
    <col min="8713" max="8713" width="31.375" style="9" bestFit="1" customWidth="1"/>
    <col min="8714" max="8714" width="29.5" style="9" customWidth="1"/>
    <col min="8715" max="8715" width="23.625" style="9"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4.375" style="9" bestFit="1" customWidth="1"/>
    <col min="8964" max="8964" width="13.125" style="9" bestFit="1" customWidth="1"/>
    <col min="8965" max="8965" width="51.125" style="9" bestFit="1" customWidth="1"/>
    <col min="8966" max="8966" width="6.25" style="9" customWidth="1"/>
    <col min="8967" max="8968" width="9.875" style="9" bestFit="1" customWidth="1"/>
    <col min="8969" max="8969" width="31.375" style="9" bestFit="1" customWidth="1"/>
    <col min="8970" max="8970" width="29.5" style="9" customWidth="1"/>
    <col min="8971" max="8971" width="23.625" style="9"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4.375" style="9" bestFit="1" customWidth="1"/>
    <col min="9220" max="9220" width="13.125" style="9" bestFit="1" customWidth="1"/>
    <col min="9221" max="9221" width="51.125" style="9" bestFit="1" customWidth="1"/>
    <col min="9222" max="9222" width="6.25" style="9" customWidth="1"/>
    <col min="9223" max="9224" width="9.875" style="9" bestFit="1" customWidth="1"/>
    <col min="9225" max="9225" width="31.375" style="9" bestFit="1" customWidth="1"/>
    <col min="9226" max="9226" width="29.5" style="9" customWidth="1"/>
    <col min="9227" max="9227" width="23.625" style="9"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4.375" style="9" bestFit="1" customWidth="1"/>
    <col min="9476" max="9476" width="13.125" style="9" bestFit="1" customWidth="1"/>
    <col min="9477" max="9477" width="51.125" style="9" bestFit="1" customWidth="1"/>
    <col min="9478" max="9478" width="6.25" style="9" customWidth="1"/>
    <col min="9479" max="9480" width="9.875" style="9" bestFit="1" customWidth="1"/>
    <col min="9481" max="9481" width="31.375" style="9" bestFit="1" customWidth="1"/>
    <col min="9482" max="9482" width="29.5" style="9" customWidth="1"/>
    <col min="9483" max="9483" width="23.625" style="9"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4.375" style="9" bestFit="1" customWidth="1"/>
    <col min="9732" max="9732" width="13.125" style="9" bestFit="1" customWidth="1"/>
    <col min="9733" max="9733" width="51.125" style="9" bestFit="1" customWidth="1"/>
    <col min="9734" max="9734" width="6.25" style="9" customWidth="1"/>
    <col min="9735" max="9736" width="9.875" style="9" bestFit="1" customWidth="1"/>
    <col min="9737" max="9737" width="31.375" style="9" bestFit="1" customWidth="1"/>
    <col min="9738" max="9738" width="29.5" style="9" customWidth="1"/>
    <col min="9739" max="9739" width="23.625" style="9"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4.375" style="9" bestFit="1" customWidth="1"/>
    <col min="9988" max="9988" width="13.125" style="9" bestFit="1" customWidth="1"/>
    <col min="9989" max="9989" width="51.125" style="9" bestFit="1" customWidth="1"/>
    <col min="9990" max="9990" width="6.25" style="9" customWidth="1"/>
    <col min="9991" max="9992" width="9.875" style="9" bestFit="1" customWidth="1"/>
    <col min="9993" max="9993" width="31.375" style="9" bestFit="1" customWidth="1"/>
    <col min="9994" max="9994" width="29.5" style="9" customWidth="1"/>
    <col min="9995" max="9995" width="23.625" style="9"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4.375" style="9" bestFit="1" customWidth="1"/>
    <col min="10244" max="10244" width="13.125" style="9" bestFit="1" customWidth="1"/>
    <col min="10245" max="10245" width="51.125" style="9" bestFit="1" customWidth="1"/>
    <col min="10246" max="10246" width="6.25" style="9" customWidth="1"/>
    <col min="10247" max="10248" width="9.875" style="9" bestFit="1" customWidth="1"/>
    <col min="10249" max="10249" width="31.375" style="9" bestFit="1" customWidth="1"/>
    <col min="10250" max="10250" width="29.5" style="9" customWidth="1"/>
    <col min="10251" max="10251" width="23.625" style="9"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4.375" style="9" bestFit="1" customWidth="1"/>
    <col min="10500" max="10500" width="13.125" style="9" bestFit="1" customWidth="1"/>
    <col min="10501" max="10501" width="51.125" style="9" bestFit="1" customWidth="1"/>
    <col min="10502" max="10502" width="6.25" style="9" customWidth="1"/>
    <col min="10503" max="10504" width="9.875" style="9" bestFit="1" customWidth="1"/>
    <col min="10505" max="10505" width="31.375" style="9" bestFit="1" customWidth="1"/>
    <col min="10506" max="10506" width="29.5" style="9" customWidth="1"/>
    <col min="10507" max="10507" width="23.625" style="9"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4.375" style="9" bestFit="1" customWidth="1"/>
    <col min="10756" max="10756" width="13.125" style="9" bestFit="1" customWidth="1"/>
    <col min="10757" max="10757" width="51.125" style="9" bestFit="1" customWidth="1"/>
    <col min="10758" max="10758" width="6.25" style="9" customWidth="1"/>
    <col min="10759" max="10760" width="9.875" style="9" bestFit="1" customWidth="1"/>
    <col min="10761" max="10761" width="31.375" style="9" bestFit="1" customWidth="1"/>
    <col min="10762" max="10762" width="29.5" style="9" customWidth="1"/>
    <col min="10763" max="10763" width="23.625" style="9"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4.375" style="9" bestFit="1" customWidth="1"/>
    <col min="11012" max="11012" width="13.125" style="9" bestFit="1" customWidth="1"/>
    <col min="11013" max="11013" width="51.125" style="9" bestFit="1" customWidth="1"/>
    <col min="11014" max="11014" width="6.25" style="9" customWidth="1"/>
    <col min="11015" max="11016" width="9.875" style="9" bestFit="1" customWidth="1"/>
    <col min="11017" max="11017" width="31.375" style="9" bestFit="1" customWidth="1"/>
    <col min="11018" max="11018" width="29.5" style="9" customWidth="1"/>
    <col min="11019" max="11019" width="23.625" style="9"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4.375" style="9" bestFit="1" customWidth="1"/>
    <col min="11268" max="11268" width="13.125" style="9" bestFit="1" customWidth="1"/>
    <col min="11269" max="11269" width="51.125" style="9" bestFit="1" customWidth="1"/>
    <col min="11270" max="11270" width="6.25" style="9" customWidth="1"/>
    <col min="11271" max="11272" width="9.875" style="9" bestFit="1" customWidth="1"/>
    <col min="11273" max="11273" width="31.375" style="9" bestFit="1" customWidth="1"/>
    <col min="11274" max="11274" width="29.5" style="9" customWidth="1"/>
    <col min="11275" max="11275" width="23.625" style="9"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4.375" style="9" bestFit="1" customWidth="1"/>
    <col min="11524" max="11524" width="13.125" style="9" bestFit="1" customWidth="1"/>
    <col min="11525" max="11525" width="51.125" style="9" bestFit="1" customWidth="1"/>
    <col min="11526" max="11526" width="6.25" style="9" customWidth="1"/>
    <col min="11527" max="11528" width="9.875" style="9" bestFit="1" customWidth="1"/>
    <col min="11529" max="11529" width="31.375" style="9" bestFit="1" customWidth="1"/>
    <col min="11530" max="11530" width="29.5" style="9" customWidth="1"/>
    <col min="11531" max="11531" width="23.625" style="9"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4.375" style="9" bestFit="1" customWidth="1"/>
    <col min="11780" max="11780" width="13.125" style="9" bestFit="1" customWidth="1"/>
    <col min="11781" max="11781" width="51.125" style="9" bestFit="1" customWidth="1"/>
    <col min="11782" max="11782" width="6.25" style="9" customWidth="1"/>
    <col min="11783" max="11784" width="9.875" style="9" bestFit="1" customWidth="1"/>
    <col min="11785" max="11785" width="31.375" style="9" bestFit="1" customWidth="1"/>
    <col min="11786" max="11786" width="29.5" style="9" customWidth="1"/>
    <col min="11787" max="11787" width="23.625" style="9"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4.375" style="9" bestFit="1" customWidth="1"/>
    <col min="12036" max="12036" width="13.125" style="9" bestFit="1" customWidth="1"/>
    <col min="12037" max="12037" width="51.125" style="9" bestFit="1" customWidth="1"/>
    <col min="12038" max="12038" width="6.25" style="9" customWidth="1"/>
    <col min="12039" max="12040" width="9.875" style="9" bestFit="1" customWidth="1"/>
    <col min="12041" max="12041" width="31.375" style="9" bestFit="1" customWidth="1"/>
    <col min="12042" max="12042" width="29.5" style="9" customWidth="1"/>
    <col min="12043" max="12043" width="23.625" style="9"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4.375" style="9" bestFit="1" customWidth="1"/>
    <col min="12292" max="12292" width="13.125" style="9" bestFit="1" customWidth="1"/>
    <col min="12293" max="12293" width="51.125" style="9" bestFit="1" customWidth="1"/>
    <col min="12294" max="12294" width="6.25" style="9" customWidth="1"/>
    <col min="12295" max="12296" width="9.875" style="9" bestFit="1" customWidth="1"/>
    <col min="12297" max="12297" width="31.375" style="9" bestFit="1" customWidth="1"/>
    <col min="12298" max="12298" width="29.5" style="9" customWidth="1"/>
    <col min="12299" max="12299" width="23.625" style="9"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4.375" style="9" bestFit="1" customWidth="1"/>
    <col min="12548" max="12548" width="13.125" style="9" bestFit="1" customWidth="1"/>
    <col min="12549" max="12549" width="51.125" style="9" bestFit="1" customWidth="1"/>
    <col min="12550" max="12550" width="6.25" style="9" customWidth="1"/>
    <col min="12551" max="12552" width="9.875" style="9" bestFit="1" customWidth="1"/>
    <col min="12553" max="12553" width="31.375" style="9" bestFit="1" customWidth="1"/>
    <col min="12554" max="12554" width="29.5" style="9" customWidth="1"/>
    <col min="12555" max="12555" width="23.625" style="9"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4.375" style="9" bestFit="1" customWidth="1"/>
    <col min="12804" max="12804" width="13.125" style="9" bestFit="1" customWidth="1"/>
    <col min="12805" max="12805" width="51.125" style="9" bestFit="1" customWidth="1"/>
    <col min="12806" max="12806" width="6.25" style="9" customWidth="1"/>
    <col min="12807" max="12808" width="9.875" style="9" bestFit="1" customWidth="1"/>
    <col min="12809" max="12809" width="31.375" style="9" bestFit="1" customWidth="1"/>
    <col min="12810" max="12810" width="29.5" style="9" customWidth="1"/>
    <col min="12811" max="12811" width="23.625" style="9"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4.375" style="9" bestFit="1" customWidth="1"/>
    <col min="13060" max="13060" width="13.125" style="9" bestFit="1" customWidth="1"/>
    <col min="13061" max="13061" width="51.125" style="9" bestFit="1" customWidth="1"/>
    <col min="13062" max="13062" width="6.25" style="9" customWidth="1"/>
    <col min="13063" max="13064" width="9.875" style="9" bestFit="1" customWidth="1"/>
    <col min="13065" max="13065" width="31.375" style="9" bestFit="1" customWidth="1"/>
    <col min="13066" max="13066" width="29.5" style="9" customWidth="1"/>
    <col min="13067" max="13067" width="23.625" style="9"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4.375" style="9" bestFit="1" customWidth="1"/>
    <col min="13316" max="13316" width="13.125" style="9" bestFit="1" customWidth="1"/>
    <col min="13317" max="13317" width="51.125" style="9" bestFit="1" customWidth="1"/>
    <col min="13318" max="13318" width="6.25" style="9" customWidth="1"/>
    <col min="13319" max="13320" width="9.875" style="9" bestFit="1" customWidth="1"/>
    <col min="13321" max="13321" width="31.375" style="9" bestFit="1" customWidth="1"/>
    <col min="13322" max="13322" width="29.5" style="9" customWidth="1"/>
    <col min="13323" max="13323" width="23.625" style="9"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4.375" style="9" bestFit="1" customWidth="1"/>
    <col min="13572" max="13572" width="13.125" style="9" bestFit="1" customWidth="1"/>
    <col min="13573" max="13573" width="51.125" style="9" bestFit="1" customWidth="1"/>
    <col min="13574" max="13574" width="6.25" style="9" customWidth="1"/>
    <col min="13575" max="13576" width="9.875" style="9" bestFit="1" customWidth="1"/>
    <col min="13577" max="13577" width="31.375" style="9" bestFit="1" customWidth="1"/>
    <col min="13578" max="13578" width="29.5" style="9" customWidth="1"/>
    <col min="13579" max="13579" width="23.625" style="9"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4.375" style="9" bestFit="1" customWidth="1"/>
    <col min="13828" max="13828" width="13.125" style="9" bestFit="1" customWidth="1"/>
    <col min="13829" max="13829" width="51.125" style="9" bestFit="1" customWidth="1"/>
    <col min="13830" max="13830" width="6.25" style="9" customWidth="1"/>
    <col min="13831" max="13832" width="9.875" style="9" bestFit="1" customWidth="1"/>
    <col min="13833" max="13833" width="31.375" style="9" bestFit="1" customWidth="1"/>
    <col min="13834" max="13834" width="29.5" style="9" customWidth="1"/>
    <col min="13835" max="13835" width="23.625" style="9"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4.375" style="9" bestFit="1" customWidth="1"/>
    <col min="14084" max="14084" width="13.125" style="9" bestFit="1" customWidth="1"/>
    <col min="14085" max="14085" width="51.125" style="9" bestFit="1" customWidth="1"/>
    <col min="14086" max="14086" width="6.25" style="9" customWidth="1"/>
    <col min="14087" max="14088" width="9.875" style="9" bestFit="1" customWidth="1"/>
    <col min="14089" max="14089" width="31.375" style="9" bestFit="1" customWidth="1"/>
    <col min="14090" max="14090" width="29.5" style="9" customWidth="1"/>
    <col min="14091" max="14091" width="23.625" style="9"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4.375" style="9" bestFit="1" customWidth="1"/>
    <col min="14340" max="14340" width="13.125" style="9" bestFit="1" customWidth="1"/>
    <col min="14341" max="14341" width="51.125" style="9" bestFit="1" customWidth="1"/>
    <col min="14342" max="14342" width="6.25" style="9" customWidth="1"/>
    <col min="14343" max="14344" width="9.875" style="9" bestFit="1" customWidth="1"/>
    <col min="14345" max="14345" width="31.375" style="9" bestFit="1" customWidth="1"/>
    <col min="14346" max="14346" width="29.5" style="9" customWidth="1"/>
    <col min="14347" max="14347" width="23.625" style="9"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4.375" style="9" bestFit="1" customWidth="1"/>
    <col min="14596" max="14596" width="13.125" style="9" bestFit="1" customWidth="1"/>
    <col min="14597" max="14597" width="51.125" style="9" bestFit="1" customWidth="1"/>
    <col min="14598" max="14598" width="6.25" style="9" customWidth="1"/>
    <col min="14599" max="14600" width="9.875" style="9" bestFit="1" customWidth="1"/>
    <col min="14601" max="14601" width="31.375" style="9" bestFit="1" customWidth="1"/>
    <col min="14602" max="14602" width="29.5" style="9" customWidth="1"/>
    <col min="14603" max="14603" width="23.625" style="9"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4.375" style="9" bestFit="1" customWidth="1"/>
    <col min="14852" max="14852" width="13.125" style="9" bestFit="1" customWidth="1"/>
    <col min="14853" max="14853" width="51.125" style="9" bestFit="1" customWidth="1"/>
    <col min="14854" max="14854" width="6.25" style="9" customWidth="1"/>
    <col min="14855" max="14856" width="9.875" style="9" bestFit="1" customWidth="1"/>
    <col min="14857" max="14857" width="31.375" style="9" bestFit="1" customWidth="1"/>
    <col min="14858" max="14858" width="29.5" style="9" customWidth="1"/>
    <col min="14859" max="14859" width="23.625" style="9"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4.375" style="9" bestFit="1" customWidth="1"/>
    <col min="15108" max="15108" width="13.125" style="9" bestFit="1" customWidth="1"/>
    <col min="15109" max="15109" width="51.125" style="9" bestFit="1" customWidth="1"/>
    <col min="15110" max="15110" width="6.25" style="9" customWidth="1"/>
    <col min="15111" max="15112" width="9.875" style="9" bestFit="1" customWidth="1"/>
    <col min="15113" max="15113" width="31.375" style="9" bestFit="1" customWidth="1"/>
    <col min="15114" max="15114" width="29.5" style="9" customWidth="1"/>
    <col min="15115" max="15115" width="23.625" style="9"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4.375" style="9" bestFit="1" customWidth="1"/>
    <col min="15364" max="15364" width="13.125" style="9" bestFit="1" customWidth="1"/>
    <col min="15365" max="15365" width="51.125" style="9" bestFit="1" customWidth="1"/>
    <col min="15366" max="15366" width="6.25" style="9" customWidth="1"/>
    <col min="15367" max="15368" width="9.875" style="9" bestFit="1" customWidth="1"/>
    <col min="15369" max="15369" width="31.375" style="9" bestFit="1" customWidth="1"/>
    <col min="15370" max="15370" width="29.5" style="9" customWidth="1"/>
    <col min="15371" max="15371" width="23.625" style="9"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4.375" style="9" bestFit="1" customWidth="1"/>
    <col min="15620" max="15620" width="13.125" style="9" bestFit="1" customWidth="1"/>
    <col min="15621" max="15621" width="51.125" style="9" bestFit="1" customWidth="1"/>
    <col min="15622" max="15622" width="6.25" style="9" customWidth="1"/>
    <col min="15623" max="15624" width="9.875" style="9" bestFit="1" customWidth="1"/>
    <col min="15625" max="15625" width="31.375" style="9" bestFit="1" customWidth="1"/>
    <col min="15626" max="15626" width="29.5" style="9" customWidth="1"/>
    <col min="15627" max="15627" width="23.625" style="9"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4.375" style="9" bestFit="1" customWidth="1"/>
    <col min="15876" max="15876" width="13.125" style="9" bestFit="1" customWidth="1"/>
    <col min="15877" max="15877" width="51.125" style="9" bestFit="1" customWidth="1"/>
    <col min="15878" max="15878" width="6.25" style="9" customWidth="1"/>
    <col min="15879" max="15880" width="9.875" style="9" bestFit="1" customWidth="1"/>
    <col min="15881" max="15881" width="31.375" style="9" bestFit="1" customWidth="1"/>
    <col min="15882" max="15882" width="29.5" style="9" customWidth="1"/>
    <col min="15883" max="15883" width="23.625" style="9"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4.375" style="9" bestFit="1" customWidth="1"/>
    <col min="16132" max="16132" width="13.125" style="9" bestFit="1" customWidth="1"/>
    <col min="16133" max="16133" width="51.125" style="9" bestFit="1" customWidth="1"/>
    <col min="16134" max="16134" width="6.25" style="9" customWidth="1"/>
    <col min="16135" max="16136" width="9.875" style="9" bestFit="1" customWidth="1"/>
    <col min="16137" max="16137" width="31.375" style="9" bestFit="1" customWidth="1"/>
    <col min="16138" max="16138" width="29.5" style="9" customWidth="1"/>
    <col min="16139" max="16139" width="23.625" style="9"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7346</v>
      </c>
      <c r="G2" s="4" t="s">
        <v>2</v>
      </c>
      <c r="H2" s="5"/>
      <c r="I2" s="6"/>
      <c r="J2" s="7">
        <f>SUM(H:H)</f>
        <v>141062</v>
      </c>
    </row>
    <row r="3" spans="2:17" ht="20.100000000000001" customHeight="1">
      <c r="B3" s="1" t="s">
        <v>3</v>
      </c>
      <c r="C3" s="1"/>
      <c r="D3" s="1"/>
      <c r="E3" s="13" t="s">
        <v>6575</v>
      </c>
    </row>
    <row r="4" spans="2:17" ht="20.100000000000001" customHeight="1">
      <c r="B4" s="1" t="s">
        <v>5</v>
      </c>
      <c r="C4" s="1"/>
      <c r="D4" s="1"/>
      <c r="E4" s="13">
        <v>205565</v>
      </c>
      <c r="J4" s="83"/>
    </row>
    <row r="5" spans="2:17" ht="20.100000000000001" customHeight="1">
      <c r="B5" s="1" t="s">
        <v>6</v>
      </c>
      <c r="C5" s="1"/>
      <c r="D5" s="1"/>
      <c r="E5" s="16"/>
      <c r="J5" s="83"/>
    </row>
    <row r="6" spans="2:17" ht="20.100000000000001" customHeight="1">
      <c r="B6" s="1" t="s">
        <v>7</v>
      </c>
      <c r="C6" s="1"/>
      <c r="D6" s="1"/>
      <c r="E6" s="16">
        <v>45090</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8" t="s">
        <v>13</v>
      </c>
      <c r="H9" s="22" t="s">
        <v>14</v>
      </c>
      <c r="I9" s="22" t="s">
        <v>15</v>
      </c>
      <c r="J9" s="18" t="s">
        <v>16</v>
      </c>
      <c r="K9" s="18" t="s">
        <v>17</v>
      </c>
      <c r="L9" s="18" t="s">
        <v>18</v>
      </c>
      <c r="M9" s="30" t="s">
        <v>19</v>
      </c>
      <c r="N9" s="17" t="s">
        <v>20</v>
      </c>
      <c r="O9" s="18" t="s">
        <v>21</v>
      </c>
      <c r="P9" s="30" t="s">
        <v>22</v>
      </c>
      <c r="Q9" s="23" t="s">
        <v>23</v>
      </c>
    </row>
    <row r="10" spans="2:17" s="8" customFormat="1" ht="22.5" customHeight="1">
      <c r="B10" s="17">
        <v>1</v>
      </c>
      <c r="C10" s="17" t="s">
        <v>115</v>
      </c>
      <c r="D10" s="17" t="s">
        <v>115</v>
      </c>
      <c r="E10" s="26" t="s">
        <v>5789</v>
      </c>
      <c r="F10" s="26">
        <v>1</v>
      </c>
      <c r="G10" s="26"/>
      <c r="H10" s="1894">
        <f>F10*G10</f>
        <v>0</v>
      </c>
      <c r="I10" s="22"/>
      <c r="J10" s="135" t="s">
        <v>6501</v>
      </c>
      <c r="K10" s="18"/>
      <c r="L10" s="17"/>
      <c r="M10" s="30"/>
      <c r="N10" s="17"/>
      <c r="O10" s="29"/>
      <c r="P10" s="30"/>
      <c r="Q10" s="23"/>
    </row>
    <row r="11" spans="2:17" s="8" customFormat="1" ht="19.7" customHeight="1">
      <c r="B11" s="17" t="s">
        <v>7347</v>
      </c>
      <c r="C11" s="17" t="s">
        <v>30</v>
      </c>
      <c r="D11" s="17" t="s">
        <v>30</v>
      </c>
      <c r="E11" s="26" t="s">
        <v>7348</v>
      </c>
      <c r="F11" s="26">
        <v>1</v>
      </c>
      <c r="G11" s="26">
        <v>15021</v>
      </c>
      <c r="H11" s="1894">
        <f t="shared" ref="H11:H35" si="0">F11*G11</f>
        <v>15021</v>
      </c>
      <c r="I11" s="22"/>
      <c r="J11" s="135" t="s">
        <v>7349</v>
      </c>
      <c r="K11" s="18" t="s">
        <v>6802</v>
      </c>
      <c r="L11" s="17"/>
      <c r="M11" s="30">
        <v>45042</v>
      </c>
      <c r="N11" s="17"/>
      <c r="O11" s="29"/>
      <c r="P11" s="29">
        <v>45058</v>
      </c>
      <c r="Q11" s="23">
        <v>45058</v>
      </c>
    </row>
    <row r="12" spans="2:17" s="8" customFormat="1" ht="19.7" customHeight="1">
      <c r="B12" s="1848" t="s">
        <v>7350</v>
      </c>
      <c r="C12" s="17" t="s">
        <v>30</v>
      </c>
      <c r="D12" s="17" t="s">
        <v>30</v>
      </c>
      <c r="E12" s="26" t="s">
        <v>7351</v>
      </c>
      <c r="F12" s="26">
        <v>1</v>
      </c>
      <c r="G12" s="26">
        <v>3480</v>
      </c>
      <c r="H12" s="1894">
        <f t="shared" si="0"/>
        <v>3480</v>
      </c>
      <c r="I12" s="22"/>
      <c r="J12" s="135" t="s">
        <v>7352</v>
      </c>
      <c r="K12" s="18" t="s">
        <v>6802</v>
      </c>
      <c r="L12" s="17"/>
      <c r="M12" s="30">
        <v>45042</v>
      </c>
      <c r="N12" s="17"/>
      <c r="O12" s="110"/>
      <c r="P12" s="29">
        <v>45058</v>
      </c>
      <c r="Q12" s="23">
        <v>45058</v>
      </c>
    </row>
    <row r="13" spans="2:17" s="8" customFormat="1" ht="19.7" customHeight="1">
      <c r="B13" s="1903"/>
      <c r="C13" s="17" t="s">
        <v>30</v>
      </c>
      <c r="D13" s="17" t="s">
        <v>30</v>
      </c>
      <c r="E13" s="26" t="s">
        <v>7353</v>
      </c>
      <c r="F13" s="26">
        <v>1</v>
      </c>
      <c r="G13" s="26">
        <v>1860</v>
      </c>
      <c r="H13" s="1894">
        <f t="shared" si="0"/>
        <v>1860</v>
      </c>
      <c r="I13" s="22"/>
      <c r="J13" s="26" t="s">
        <v>7354</v>
      </c>
      <c r="K13" s="18" t="s">
        <v>6802</v>
      </c>
      <c r="L13" s="17"/>
      <c r="M13" s="30">
        <v>45042</v>
      </c>
      <c r="N13" s="17"/>
      <c r="O13" s="29"/>
      <c r="P13" s="29">
        <v>45058</v>
      </c>
      <c r="Q13" s="23">
        <v>45058</v>
      </c>
    </row>
    <row r="14" spans="2:17" s="8" customFormat="1" ht="19.7" customHeight="1">
      <c r="B14" s="1903"/>
      <c r="C14" s="17" t="s">
        <v>30</v>
      </c>
      <c r="D14" s="17" t="s">
        <v>30</v>
      </c>
      <c r="E14" s="26" t="s">
        <v>7355</v>
      </c>
      <c r="F14" s="26">
        <v>4</v>
      </c>
      <c r="G14" s="26">
        <v>290</v>
      </c>
      <c r="H14" s="1894">
        <f t="shared" si="0"/>
        <v>1160</v>
      </c>
      <c r="I14" s="18"/>
      <c r="J14" s="9" t="s">
        <v>7356</v>
      </c>
      <c r="K14" s="18" t="s">
        <v>6802</v>
      </c>
      <c r="L14" s="17"/>
      <c r="M14" s="30">
        <v>45042</v>
      </c>
      <c r="N14" s="17"/>
      <c r="O14" s="29"/>
      <c r="P14" s="29">
        <v>45058</v>
      </c>
      <c r="Q14" s="23">
        <v>45058</v>
      </c>
    </row>
    <row r="15" spans="2:17" s="8" customFormat="1" ht="19.7" customHeight="1">
      <c r="B15" s="1905"/>
      <c r="C15" s="17" t="s">
        <v>5821</v>
      </c>
      <c r="D15" s="17" t="s">
        <v>188</v>
      </c>
      <c r="E15" s="26" t="s">
        <v>7357</v>
      </c>
      <c r="F15" s="26">
        <v>1</v>
      </c>
      <c r="G15" s="26">
        <v>1200</v>
      </c>
      <c r="H15" s="1894">
        <f t="shared" si="0"/>
        <v>1200</v>
      </c>
      <c r="I15" s="363"/>
      <c r="J15" s="26" t="s">
        <v>7358</v>
      </c>
      <c r="K15" s="138"/>
      <c r="L15" s="17"/>
      <c r="M15" s="30">
        <v>45043</v>
      </c>
      <c r="N15" s="17"/>
      <c r="O15" s="29">
        <v>45058</v>
      </c>
      <c r="P15" s="29"/>
      <c r="Q15" s="23">
        <v>45055</v>
      </c>
    </row>
    <row r="16" spans="2:17" s="8" customFormat="1" ht="19.7" customHeight="1">
      <c r="B16" s="1848" t="s">
        <v>7359</v>
      </c>
      <c r="C16" s="17" t="s">
        <v>30</v>
      </c>
      <c r="D16" s="17" t="s">
        <v>30</v>
      </c>
      <c r="E16" s="26">
        <v>100</v>
      </c>
      <c r="F16" s="26">
        <v>1</v>
      </c>
      <c r="G16" s="26">
        <v>168</v>
      </c>
      <c r="H16" s="1894">
        <f t="shared" si="0"/>
        <v>168</v>
      </c>
      <c r="I16" s="22"/>
      <c r="J16" s="26" t="s">
        <v>5829</v>
      </c>
      <c r="K16" s="18" t="s">
        <v>6802</v>
      </c>
      <c r="L16" s="17"/>
      <c r="M16" s="30">
        <v>45042</v>
      </c>
      <c r="N16" s="17"/>
      <c r="O16" s="110"/>
      <c r="P16" s="29">
        <v>45058</v>
      </c>
      <c r="Q16" s="23">
        <v>45058</v>
      </c>
    </row>
    <row r="17" spans="2:17" s="8" customFormat="1" ht="19.7" customHeight="1">
      <c r="B17" s="1849"/>
      <c r="C17" s="17" t="s">
        <v>30</v>
      </c>
      <c r="D17" s="17" t="s">
        <v>30</v>
      </c>
      <c r="E17" s="26" t="s">
        <v>6748</v>
      </c>
      <c r="F17" s="26">
        <v>1</v>
      </c>
      <c r="G17" s="26">
        <v>266</v>
      </c>
      <c r="H17" s="1894">
        <f t="shared" si="0"/>
        <v>266</v>
      </c>
      <c r="I17" s="22"/>
      <c r="J17" s="26" t="s">
        <v>6735</v>
      </c>
      <c r="K17" s="18" t="s">
        <v>6802</v>
      </c>
      <c r="L17" s="17"/>
      <c r="M17" s="30">
        <v>45042</v>
      </c>
      <c r="N17" s="17"/>
      <c r="O17" s="29"/>
      <c r="P17" s="29">
        <v>45058</v>
      </c>
      <c r="Q17" s="23">
        <v>45058</v>
      </c>
    </row>
    <row r="18" spans="2:17" s="8" customFormat="1" ht="19.7" customHeight="1">
      <c r="B18" s="1849"/>
      <c r="C18" s="17" t="s">
        <v>30</v>
      </c>
      <c r="D18" s="17" t="s">
        <v>30</v>
      </c>
      <c r="E18" s="26" t="s">
        <v>6733</v>
      </c>
      <c r="F18" s="26">
        <v>1</v>
      </c>
      <c r="G18" s="26">
        <v>418</v>
      </c>
      <c r="H18" s="1894">
        <f t="shared" si="0"/>
        <v>418</v>
      </c>
      <c r="I18" s="22"/>
      <c r="J18" s="26" t="s">
        <v>5829</v>
      </c>
      <c r="K18" s="18" t="s">
        <v>6802</v>
      </c>
      <c r="L18" s="17"/>
      <c r="M18" s="30">
        <v>45042</v>
      </c>
      <c r="N18" s="17"/>
      <c r="O18" s="29"/>
      <c r="P18" s="29">
        <v>45058</v>
      </c>
      <c r="Q18" s="23">
        <v>45058</v>
      </c>
    </row>
    <row r="19" spans="2:17" s="8" customFormat="1" ht="19.7" customHeight="1">
      <c r="B19" s="1849"/>
      <c r="C19" s="17" t="s">
        <v>30</v>
      </c>
      <c r="D19" s="17" t="s">
        <v>30</v>
      </c>
      <c r="E19" s="26" t="s">
        <v>6734</v>
      </c>
      <c r="F19" s="26">
        <v>1</v>
      </c>
      <c r="G19" s="26">
        <v>391</v>
      </c>
      <c r="H19" s="1894">
        <f t="shared" si="0"/>
        <v>391</v>
      </c>
      <c r="I19" s="22"/>
      <c r="J19" s="26" t="s">
        <v>6735</v>
      </c>
      <c r="K19" s="18" t="s">
        <v>6802</v>
      </c>
      <c r="L19" s="17"/>
      <c r="M19" s="30">
        <v>45042</v>
      </c>
      <c r="N19" s="17"/>
      <c r="O19" s="29"/>
      <c r="P19" s="29">
        <v>45058</v>
      </c>
      <c r="Q19" s="23">
        <v>45058</v>
      </c>
    </row>
    <row r="20" spans="2:17" s="1002" customFormat="1" ht="19.7" customHeight="1">
      <c r="B20" s="1849"/>
      <c r="C20" s="997" t="s">
        <v>30</v>
      </c>
      <c r="D20" s="997" t="s">
        <v>30</v>
      </c>
      <c r="E20" s="1001" t="s">
        <v>36</v>
      </c>
      <c r="F20" s="1001">
        <v>1</v>
      </c>
      <c r="G20" s="1001">
        <v>532</v>
      </c>
      <c r="H20" s="1900">
        <f>F20*G20</f>
        <v>532</v>
      </c>
      <c r="I20" s="433"/>
      <c r="J20" s="1001" t="s">
        <v>37</v>
      </c>
      <c r="K20" s="433" t="s">
        <v>6802</v>
      </c>
      <c r="L20" s="997"/>
      <c r="M20" s="139">
        <v>45062</v>
      </c>
      <c r="N20" s="997"/>
      <c r="O20" s="2045"/>
      <c r="P20" s="1901">
        <v>45068</v>
      </c>
      <c r="Q20" s="727">
        <v>45068</v>
      </c>
    </row>
    <row r="21" spans="2:17" s="1002" customFormat="1" ht="19.7" customHeight="1">
      <c r="B21" s="1849"/>
      <c r="C21" s="997" t="s">
        <v>30</v>
      </c>
      <c r="D21" s="997" t="s">
        <v>30</v>
      </c>
      <c r="E21" s="1001" t="s">
        <v>6612</v>
      </c>
      <c r="F21" s="1001">
        <v>1</v>
      </c>
      <c r="G21" s="1001">
        <v>3491</v>
      </c>
      <c r="H21" s="1900">
        <f t="shared" ref="H21:H26" si="1">F21*G21</f>
        <v>3491</v>
      </c>
      <c r="I21" s="433"/>
      <c r="J21" s="1001" t="s">
        <v>6613</v>
      </c>
      <c r="K21" s="433" t="s">
        <v>6802</v>
      </c>
      <c r="L21" s="997"/>
      <c r="M21" s="139">
        <v>45062</v>
      </c>
      <c r="N21" s="997"/>
      <c r="O21" s="1901"/>
      <c r="P21" s="1901">
        <v>45068</v>
      </c>
      <c r="Q21" s="727">
        <v>45068</v>
      </c>
    </row>
    <row r="22" spans="2:17" s="1002" customFormat="1" ht="19.7" customHeight="1">
      <c r="B22" s="1849"/>
      <c r="C22" s="997" t="s">
        <v>30</v>
      </c>
      <c r="D22" s="997" t="s">
        <v>30</v>
      </c>
      <c r="E22" s="1001" t="s">
        <v>38</v>
      </c>
      <c r="F22" s="1001">
        <v>1</v>
      </c>
      <c r="G22" s="1001">
        <v>5117</v>
      </c>
      <c r="H22" s="1900">
        <f t="shared" si="1"/>
        <v>5117</v>
      </c>
      <c r="I22" s="433"/>
      <c r="J22" s="1001" t="s">
        <v>39</v>
      </c>
      <c r="K22" s="433" t="s">
        <v>6802</v>
      </c>
      <c r="L22" s="997"/>
      <c r="M22" s="139">
        <v>45062</v>
      </c>
      <c r="N22" s="997"/>
      <c r="O22" s="1901"/>
      <c r="P22" s="1901">
        <v>45068</v>
      </c>
      <c r="Q22" s="727">
        <v>45068</v>
      </c>
    </row>
    <row r="23" spans="2:17" s="1002" customFormat="1" ht="19.7" customHeight="1">
      <c r="B23" s="1849"/>
      <c r="C23" s="997" t="s">
        <v>30</v>
      </c>
      <c r="D23" s="997" t="s">
        <v>30</v>
      </c>
      <c r="E23" s="1001" t="s">
        <v>40</v>
      </c>
      <c r="F23" s="1001">
        <v>1</v>
      </c>
      <c r="G23" s="1001">
        <v>6365</v>
      </c>
      <c r="H23" s="1900">
        <f t="shared" si="1"/>
        <v>6365</v>
      </c>
      <c r="I23" s="433"/>
      <c r="J23" s="1001" t="s">
        <v>41</v>
      </c>
      <c r="K23" s="433" t="s">
        <v>6802</v>
      </c>
      <c r="L23" s="997"/>
      <c r="M23" s="139">
        <v>45062</v>
      </c>
      <c r="N23" s="997"/>
      <c r="O23" s="2045"/>
      <c r="P23" s="1901">
        <v>45068</v>
      </c>
      <c r="Q23" s="727">
        <v>45068</v>
      </c>
    </row>
    <row r="24" spans="2:17" s="1002" customFormat="1" ht="19.7" customHeight="1">
      <c r="B24" s="1849"/>
      <c r="C24" s="997" t="s">
        <v>30</v>
      </c>
      <c r="D24" s="997" t="s">
        <v>30</v>
      </c>
      <c r="E24" s="1001" t="s">
        <v>42</v>
      </c>
      <c r="F24" s="1001">
        <v>1</v>
      </c>
      <c r="G24" s="1001">
        <v>251</v>
      </c>
      <c r="H24" s="1900">
        <f t="shared" si="1"/>
        <v>251</v>
      </c>
      <c r="I24" s="433"/>
      <c r="J24" s="1001" t="s">
        <v>43</v>
      </c>
      <c r="K24" s="433" t="s">
        <v>6802</v>
      </c>
      <c r="L24" s="997"/>
      <c r="M24" s="139">
        <v>45062</v>
      </c>
      <c r="N24" s="997"/>
      <c r="O24" s="1901"/>
      <c r="P24" s="1901">
        <v>45068</v>
      </c>
      <c r="Q24" s="727">
        <v>45068</v>
      </c>
    </row>
    <row r="25" spans="2:17" s="1002" customFormat="1" ht="19.7" customHeight="1">
      <c r="B25" s="1849"/>
      <c r="C25" s="997" t="s">
        <v>30</v>
      </c>
      <c r="D25" s="997" t="s">
        <v>30</v>
      </c>
      <c r="E25" s="1001" t="s">
        <v>7360</v>
      </c>
      <c r="F25" s="1001">
        <v>4</v>
      </c>
      <c r="G25" s="1001">
        <v>370</v>
      </c>
      <c r="H25" s="1900">
        <f t="shared" si="1"/>
        <v>1480</v>
      </c>
      <c r="I25" s="433"/>
      <c r="J25" s="1001" t="s">
        <v>6530</v>
      </c>
      <c r="K25" s="433" t="s">
        <v>6802</v>
      </c>
      <c r="L25" s="997"/>
      <c r="M25" s="139">
        <v>45062</v>
      </c>
      <c r="N25" s="997"/>
      <c r="O25" s="1901"/>
      <c r="P25" s="1901">
        <v>45068</v>
      </c>
      <c r="Q25" s="727">
        <v>45068</v>
      </c>
    </row>
    <row r="26" spans="2:17" s="1002" customFormat="1" ht="19.7" customHeight="1">
      <c r="B26" s="1850"/>
      <c r="C26" s="997" t="s">
        <v>30</v>
      </c>
      <c r="D26" s="997" t="s">
        <v>30</v>
      </c>
      <c r="E26" s="1001" t="s">
        <v>7361</v>
      </c>
      <c r="F26" s="1001">
        <v>1</v>
      </c>
      <c r="G26" s="1001">
        <v>4000</v>
      </c>
      <c r="H26" s="1900">
        <f t="shared" si="1"/>
        <v>4000</v>
      </c>
      <c r="I26" s="433"/>
      <c r="J26" s="1001" t="s">
        <v>7362</v>
      </c>
      <c r="K26" s="433" t="s">
        <v>6802</v>
      </c>
      <c r="L26" s="997"/>
      <c r="M26" s="139">
        <v>45062</v>
      </c>
      <c r="N26" s="997"/>
      <c r="O26" s="1901"/>
      <c r="P26" s="1901">
        <v>45068</v>
      </c>
      <c r="Q26" s="727">
        <v>45068</v>
      </c>
    </row>
    <row r="27" spans="2:17" s="8" customFormat="1" ht="19.7" customHeight="1">
      <c r="B27" s="1848" t="s">
        <v>7363</v>
      </c>
      <c r="C27" s="17" t="s">
        <v>30</v>
      </c>
      <c r="D27" s="17" t="s">
        <v>30</v>
      </c>
      <c r="E27" s="26" t="s">
        <v>7364</v>
      </c>
      <c r="F27" s="26">
        <v>1</v>
      </c>
      <c r="G27" s="26">
        <v>8054</v>
      </c>
      <c r="H27" s="1894">
        <f t="shared" si="0"/>
        <v>8054</v>
      </c>
      <c r="I27" s="22"/>
      <c r="J27" s="135" t="s">
        <v>7365</v>
      </c>
      <c r="K27" s="18" t="s">
        <v>6802</v>
      </c>
      <c r="L27" s="17"/>
      <c r="M27" s="30">
        <v>45042</v>
      </c>
      <c r="N27" s="17"/>
      <c r="O27" s="29"/>
      <c r="P27" s="29">
        <v>45058</v>
      </c>
      <c r="Q27" s="23">
        <v>45058</v>
      </c>
    </row>
    <row r="28" spans="2:17" s="8" customFormat="1" ht="19.7" customHeight="1">
      <c r="B28" s="1903"/>
      <c r="C28" s="17" t="s">
        <v>30</v>
      </c>
      <c r="D28" s="17" t="s">
        <v>30</v>
      </c>
      <c r="E28" s="26" t="s">
        <v>6590</v>
      </c>
      <c r="F28" s="26">
        <v>2</v>
      </c>
      <c r="G28" s="26">
        <v>70</v>
      </c>
      <c r="H28" s="1894">
        <f t="shared" si="0"/>
        <v>140</v>
      </c>
      <c r="I28" s="22"/>
      <c r="J28" s="26" t="s">
        <v>90</v>
      </c>
      <c r="K28" s="18" t="s">
        <v>6802</v>
      </c>
      <c r="L28" s="17"/>
      <c r="M28" s="30">
        <v>45042</v>
      </c>
      <c r="N28" s="17"/>
      <c r="O28" s="29"/>
      <c r="P28" s="29">
        <v>45058</v>
      </c>
      <c r="Q28" s="23">
        <v>45058</v>
      </c>
    </row>
    <row r="29" spans="2:17" s="8" customFormat="1" ht="19.7" customHeight="1">
      <c r="B29" s="1905"/>
      <c r="C29" s="17" t="s">
        <v>30</v>
      </c>
      <c r="D29" s="17" t="s">
        <v>30</v>
      </c>
      <c r="E29" s="26" t="s">
        <v>7366</v>
      </c>
      <c r="F29" s="26">
        <v>2</v>
      </c>
      <c r="G29" s="26">
        <v>270</v>
      </c>
      <c r="H29" s="1894">
        <f t="shared" si="0"/>
        <v>540</v>
      </c>
      <c r="I29" s="18"/>
      <c r="J29" s="26" t="s">
        <v>7367</v>
      </c>
      <c r="K29" s="18" t="s">
        <v>6802</v>
      </c>
      <c r="L29" s="17"/>
      <c r="M29" s="30">
        <v>45042</v>
      </c>
      <c r="N29" s="17"/>
      <c r="O29" s="29"/>
      <c r="P29" s="29">
        <v>45058</v>
      </c>
      <c r="Q29" s="23">
        <v>45058</v>
      </c>
    </row>
    <row r="30" spans="2:17" s="8" customFormat="1" ht="19.7" customHeight="1">
      <c r="B30" s="17">
        <v>13</v>
      </c>
      <c r="C30" s="17" t="s">
        <v>115</v>
      </c>
      <c r="D30" s="17" t="s">
        <v>115</v>
      </c>
      <c r="E30" s="26" t="s">
        <v>892</v>
      </c>
      <c r="F30" s="26">
        <v>10</v>
      </c>
      <c r="G30" s="51">
        <v>5000</v>
      </c>
      <c r="H30" s="1894">
        <f t="shared" si="0"/>
        <v>50000</v>
      </c>
      <c r="I30" s="18"/>
      <c r="J30" s="26" t="s">
        <v>892</v>
      </c>
      <c r="K30" s="18"/>
      <c r="L30" s="17"/>
      <c r="M30" s="30"/>
      <c r="N30" s="17"/>
      <c r="O30" s="29"/>
      <c r="P30" s="29"/>
      <c r="Q30" s="23"/>
    </row>
    <row r="31" spans="2:17" s="8" customFormat="1" ht="19.7" customHeight="1">
      <c r="B31" s="17">
        <v>13</v>
      </c>
      <c r="C31" s="17" t="s">
        <v>115</v>
      </c>
      <c r="D31" s="17" t="s">
        <v>115</v>
      </c>
      <c r="E31" s="62" t="s">
        <v>5642</v>
      </c>
      <c r="F31" s="26">
        <v>5</v>
      </c>
      <c r="G31" s="51">
        <v>5000</v>
      </c>
      <c r="H31" s="1894">
        <f t="shared" si="0"/>
        <v>25000</v>
      </c>
      <c r="I31" s="1673"/>
      <c r="J31" s="62" t="s">
        <v>5642</v>
      </c>
      <c r="K31" s="18"/>
      <c r="L31" s="17"/>
      <c r="M31" s="30"/>
      <c r="N31" s="17"/>
      <c r="O31" s="29"/>
      <c r="P31" s="29"/>
      <c r="Q31" s="23"/>
    </row>
    <row r="32" spans="2:17" s="8" customFormat="1" ht="19.7" customHeight="1">
      <c r="B32" s="1848" t="s">
        <v>7368</v>
      </c>
      <c r="C32" s="17" t="s">
        <v>30</v>
      </c>
      <c r="D32" s="17" t="s">
        <v>30</v>
      </c>
      <c r="E32" s="26" t="s">
        <v>7369</v>
      </c>
      <c r="F32" s="26">
        <v>1</v>
      </c>
      <c r="G32" s="26">
        <v>8448</v>
      </c>
      <c r="H32" s="1894">
        <f t="shared" si="0"/>
        <v>8448</v>
      </c>
      <c r="I32" s="18"/>
      <c r="J32" s="135" t="s">
        <v>7365</v>
      </c>
      <c r="K32" s="18" t="s">
        <v>6802</v>
      </c>
      <c r="L32" s="17"/>
      <c r="M32" s="30">
        <v>45042</v>
      </c>
      <c r="N32" s="17"/>
      <c r="O32" s="29"/>
      <c r="P32" s="29">
        <v>45058</v>
      </c>
      <c r="Q32" s="23">
        <v>45058</v>
      </c>
    </row>
    <row r="33" spans="2:17" s="8" customFormat="1" ht="19.7" customHeight="1">
      <c r="B33" s="1903"/>
      <c r="C33" s="17" t="s">
        <v>30</v>
      </c>
      <c r="D33" s="17" t="s">
        <v>30</v>
      </c>
      <c r="E33" s="26" t="s">
        <v>6773</v>
      </c>
      <c r="F33" s="26">
        <v>1</v>
      </c>
      <c r="G33" s="26">
        <v>230</v>
      </c>
      <c r="H33" s="1894">
        <f t="shared" si="0"/>
        <v>230</v>
      </c>
      <c r="I33" s="18"/>
      <c r="J33" s="26" t="s">
        <v>6680</v>
      </c>
      <c r="K33" s="18" t="s">
        <v>6802</v>
      </c>
      <c r="L33" s="17"/>
      <c r="M33" s="30">
        <v>45042</v>
      </c>
      <c r="N33" s="17"/>
      <c r="O33" s="29"/>
      <c r="P33" s="29">
        <v>45058</v>
      </c>
      <c r="Q33" s="23">
        <v>45058</v>
      </c>
    </row>
    <row r="34" spans="2:17" s="8" customFormat="1" ht="19.7" customHeight="1">
      <c r="B34" s="1903"/>
      <c r="C34" s="17" t="s">
        <v>30</v>
      </c>
      <c r="D34" s="17" t="s">
        <v>30</v>
      </c>
      <c r="E34" s="26" t="s">
        <v>7370</v>
      </c>
      <c r="F34" s="26">
        <v>1</v>
      </c>
      <c r="G34" s="26">
        <v>1160</v>
      </c>
      <c r="H34" s="1894">
        <f t="shared" si="0"/>
        <v>1160</v>
      </c>
      <c r="I34" s="18"/>
      <c r="J34" s="26" t="s">
        <v>6882</v>
      </c>
      <c r="K34" s="18" t="s">
        <v>6802</v>
      </c>
      <c r="L34" s="17"/>
      <c r="M34" s="30">
        <v>45042</v>
      </c>
      <c r="N34" s="17"/>
      <c r="O34" s="29"/>
      <c r="P34" s="29">
        <v>45058</v>
      </c>
      <c r="Q34" s="23">
        <v>45058</v>
      </c>
    </row>
    <row r="35" spans="2:17" s="8" customFormat="1" ht="19.7" customHeight="1">
      <c r="B35" s="1905"/>
      <c r="C35" s="17" t="s">
        <v>30</v>
      </c>
      <c r="D35" s="17" t="s">
        <v>30</v>
      </c>
      <c r="E35" s="26" t="s">
        <v>7371</v>
      </c>
      <c r="F35" s="26">
        <v>1</v>
      </c>
      <c r="G35" s="26">
        <v>2290</v>
      </c>
      <c r="H35" s="1894">
        <f t="shared" si="0"/>
        <v>2290</v>
      </c>
      <c r="I35" s="22"/>
      <c r="J35" s="135" t="s">
        <v>7372</v>
      </c>
      <c r="K35" s="18" t="s">
        <v>6802</v>
      </c>
      <c r="L35" s="17"/>
      <c r="M35" s="30">
        <v>45042</v>
      </c>
      <c r="N35" s="17"/>
      <c r="O35" s="29"/>
      <c r="P35" s="29">
        <v>45058</v>
      </c>
      <c r="Q35" s="23">
        <v>45058</v>
      </c>
    </row>
  </sheetData>
  <autoFilter ref="B9:O19" xr:uid="{B71FEA07-E2CC-4985-8A22-79057F54B73E}">
    <sortState xmlns:xlrd2="http://schemas.microsoft.com/office/spreadsheetml/2017/richdata2" ref="B10:O19">
      <sortCondition descending="1" ref="K9:K19"/>
    </sortState>
  </autoFilter>
  <mergeCells count="10">
    <mergeCell ref="B12:B15"/>
    <mergeCell ref="B16:B26"/>
    <mergeCell ref="B27:B29"/>
    <mergeCell ref="B32:B35"/>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CD011-D6F8-4294-9EBE-B3E1BB51FA23}">
  <dimension ref="B2:Q33"/>
  <sheetViews>
    <sheetView zoomScale="115" zoomScaleNormal="115" workbookViewId="0">
      <pane xSplit="10" ySplit="8" topLeftCell="P9" activePane="bottomRight" state="frozen"/>
      <selection pane="topRight" activeCell="K1" sqref="K1"/>
      <selection pane="bottomLeft" activeCell="A9" sqref="A9"/>
      <selection pane="bottomRight" activeCell="Q22" sqref="Q22"/>
    </sheetView>
  </sheetViews>
  <sheetFormatPr defaultRowHeight="18.75"/>
  <cols>
    <col min="1" max="1" width="2.625" style="9" customWidth="1"/>
    <col min="2" max="2" width="18.75" style="8" bestFit="1" customWidth="1"/>
    <col min="3" max="3" width="12.75" style="9" bestFit="1" customWidth="1"/>
    <col min="4" max="4" width="11.75" style="9" bestFit="1" customWidth="1"/>
    <col min="5" max="5" width="49.875" style="9" bestFit="1" customWidth="1"/>
    <col min="6" max="6" width="6.25" style="9" customWidth="1"/>
    <col min="7" max="8" width="9.875" style="9" bestFit="1" customWidth="1"/>
    <col min="9" max="9" width="5.75" style="10" customWidth="1"/>
    <col min="10" max="10" width="26.625" style="9" customWidth="1"/>
    <col min="11" max="11" width="28.25" style="459" customWidth="1"/>
    <col min="12" max="12" width="20.625" style="8" customWidth="1"/>
    <col min="13" max="13" width="13.75" style="8" customWidth="1"/>
    <col min="14" max="14" width="7.5" style="9" customWidth="1"/>
    <col min="15" max="15" width="13.25" style="10" customWidth="1"/>
    <col min="16" max="16" width="14.5" style="1004" customWidth="1"/>
    <col min="17" max="17" width="15.625" style="11" customWidth="1"/>
    <col min="18" max="256" width="9" style="9"/>
    <col min="257" max="257" width="2.625" style="9" customWidth="1"/>
    <col min="258" max="258" width="18.75" style="9" bestFit="1" customWidth="1"/>
    <col min="259" max="259" width="12.75" style="9" bestFit="1" customWidth="1"/>
    <col min="260" max="260" width="11.75" style="9" bestFit="1" customWidth="1"/>
    <col min="261" max="261" width="49.875" style="9" bestFit="1" customWidth="1"/>
    <col min="262" max="262" width="6.25" style="9" customWidth="1"/>
    <col min="263" max="264" width="9.875" style="9" bestFit="1" customWidth="1"/>
    <col min="265" max="265" width="5.75" style="9" customWidth="1"/>
    <col min="266" max="266" width="26.625" style="9" customWidth="1"/>
    <col min="267" max="267" width="28.25" style="9" customWidth="1"/>
    <col min="268" max="268" width="20.625" style="9" customWidth="1"/>
    <col min="269" max="269" width="13.75" style="9" customWidth="1"/>
    <col min="270" max="270" width="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2.75" style="9" bestFit="1" customWidth="1"/>
    <col min="516" max="516" width="11.75" style="9" bestFit="1" customWidth="1"/>
    <col min="517" max="517" width="49.875" style="9" bestFit="1" customWidth="1"/>
    <col min="518" max="518" width="6.25" style="9" customWidth="1"/>
    <col min="519" max="520" width="9.875" style="9" bestFit="1" customWidth="1"/>
    <col min="521" max="521" width="5.75" style="9" customWidth="1"/>
    <col min="522" max="522" width="26.625" style="9" customWidth="1"/>
    <col min="523" max="523" width="28.25" style="9" customWidth="1"/>
    <col min="524" max="524" width="20.625" style="9" customWidth="1"/>
    <col min="525" max="525" width="13.75" style="9" customWidth="1"/>
    <col min="526" max="526" width="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2.75" style="9" bestFit="1" customWidth="1"/>
    <col min="772" max="772" width="11.75" style="9" bestFit="1" customWidth="1"/>
    <col min="773" max="773" width="49.875" style="9" bestFit="1" customWidth="1"/>
    <col min="774" max="774" width="6.25" style="9" customWidth="1"/>
    <col min="775" max="776" width="9.875" style="9" bestFit="1" customWidth="1"/>
    <col min="777" max="777" width="5.75" style="9" customWidth="1"/>
    <col min="778" max="778" width="26.625" style="9" customWidth="1"/>
    <col min="779" max="779" width="28.25" style="9" customWidth="1"/>
    <col min="780" max="780" width="20.625" style="9" customWidth="1"/>
    <col min="781" max="781" width="13.75" style="9" customWidth="1"/>
    <col min="782" max="782" width="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2.75" style="9" bestFit="1" customWidth="1"/>
    <col min="1028" max="1028" width="11.75" style="9" bestFit="1" customWidth="1"/>
    <col min="1029" max="1029" width="49.875" style="9" bestFit="1" customWidth="1"/>
    <col min="1030" max="1030" width="6.25" style="9" customWidth="1"/>
    <col min="1031" max="1032" width="9.875" style="9" bestFit="1" customWidth="1"/>
    <col min="1033" max="1033" width="5.75" style="9" customWidth="1"/>
    <col min="1034" max="1034" width="26.625" style="9" customWidth="1"/>
    <col min="1035" max="1035" width="28.25" style="9" customWidth="1"/>
    <col min="1036" max="1036" width="20.625" style="9" customWidth="1"/>
    <col min="1037" max="1037" width="13.75" style="9" customWidth="1"/>
    <col min="1038" max="1038" width="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2.75" style="9" bestFit="1" customWidth="1"/>
    <col min="1284" max="1284" width="11.75" style="9" bestFit="1" customWidth="1"/>
    <col min="1285" max="1285" width="49.875" style="9" bestFit="1" customWidth="1"/>
    <col min="1286" max="1286" width="6.25" style="9" customWidth="1"/>
    <col min="1287" max="1288" width="9.875" style="9" bestFit="1" customWidth="1"/>
    <col min="1289" max="1289" width="5.75" style="9" customWidth="1"/>
    <col min="1290" max="1290" width="26.625" style="9" customWidth="1"/>
    <col min="1291" max="1291" width="28.25" style="9" customWidth="1"/>
    <col min="1292" max="1292" width="20.625" style="9" customWidth="1"/>
    <col min="1293" max="1293" width="13.75" style="9" customWidth="1"/>
    <col min="1294" max="1294" width="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2.75" style="9" bestFit="1" customWidth="1"/>
    <col min="1540" max="1540" width="11.75" style="9" bestFit="1" customWidth="1"/>
    <col min="1541" max="1541" width="49.875" style="9" bestFit="1" customWidth="1"/>
    <col min="1542" max="1542" width="6.25" style="9" customWidth="1"/>
    <col min="1543" max="1544" width="9.875" style="9" bestFit="1" customWidth="1"/>
    <col min="1545" max="1545" width="5.75" style="9" customWidth="1"/>
    <col min="1546" max="1546" width="26.625" style="9" customWidth="1"/>
    <col min="1547" max="1547" width="28.25" style="9" customWidth="1"/>
    <col min="1548" max="1548" width="20.625" style="9" customWidth="1"/>
    <col min="1549" max="1549" width="13.75" style="9" customWidth="1"/>
    <col min="1550" max="1550" width="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2.75" style="9" bestFit="1" customWidth="1"/>
    <col min="1796" max="1796" width="11.75" style="9" bestFit="1" customWidth="1"/>
    <col min="1797" max="1797" width="49.875" style="9" bestFit="1" customWidth="1"/>
    <col min="1798" max="1798" width="6.25" style="9" customWidth="1"/>
    <col min="1799" max="1800" width="9.875" style="9" bestFit="1" customWidth="1"/>
    <col min="1801" max="1801" width="5.75" style="9" customWidth="1"/>
    <col min="1802" max="1802" width="26.625" style="9" customWidth="1"/>
    <col min="1803" max="1803" width="28.25" style="9" customWidth="1"/>
    <col min="1804" max="1804" width="20.625" style="9" customWidth="1"/>
    <col min="1805" max="1805" width="13.75" style="9" customWidth="1"/>
    <col min="1806" max="1806" width="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2.75" style="9" bestFit="1" customWidth="1"/>
    <col min="2052" max="2052" width="11.75" style="9" bestFit="1" customWidth="1"/>
    <col min="2053" max="2053" width="49.875" style="9" bestFit="1" customWidth="1"/>
    <col min="2054" max="2054" width="6.25" style="9" customWidth="1"/>
    <col min="2055" max="2056" width="9.875" style="9" bestFit="1" customWidth="1"/>
    <col min="2057" max="2057" width="5.75" style="9" customWidth="1"/>
    <col min="2058" max="2058" width="26.625" style="9" customWidth="1"/>
    <col min="2059" max="2059" width="28.25" style="9" customWidth="1"/>
    <col min="2060" max="2060" width="20.625" style="9" customWidth="1"/>
    <col min="2061" max="2061" width="13.75" style="9" customWidth="1"/>
    <col min="2062" max="2062" width="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2.75" style="9" bestFit="1" customWidth="1"/>
    <col min="2308" max="2308" width="11.75" style="9" bestFit="1" customWidth="1"/>
    <col min="2309" max="2309" width="49.875" style="9" bestFit="1" customWidth="1"/>
    <col min="2310" max="2310" width="6.25" style="9" customWidth="1"/>
    <col min="2311" max="2312" width="9.875" style="9" bestFit="1" customWidth="1"/>
    <col min="2313" max="2313" width="5.75" style="9" customWidth="1"/>
    <col min="2314" max="2314" width="26.625" style="9" customWidth="1"/>
    <col min="2315" max="2315" width="28.25" style="9" customWidth="1"/>
    <col min="2316" max="2316" width="20.625" style="9" customWidth="1"/>
    <col min="2317" max="2317" width="13.75" style="9" customWidth="1"/>
    <col min="2318" max="2318" width="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2.75" style="9" bestFit="1" customWidth="1"/>
    <col min="2564" max="2564" width="11.75" style="9" bestFit="1" customWidth="1"/>
    <col min="2565" max="2565" width="49.875" style="9" bestFit="1" customWidth="1"/>
    <col min="2566" max="2566" width="6.25" style="9" customWidth="1"/>
    <col min="2567" max="2568" width="9.875" style="9" bestFit="1" customWidth="1"/>
    <col min="2569" max="2569" width="5.75" style="9" customWidth="1"/>
    <col min="2570" max="2570" width="26.625" style="9" customWidth="1"/>
    <col min="2571" max="2571" width="28.25" style="9" customWidth="1"/>
    <col min="2572" max="2572" width="20.625" style="9" customWidth="1"/>
    <col min="2573" max="2573" width="13.75" style="9" customWidth="1"/>
    <col min="2574" max="2574" width="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2.75" style="9" bestFit="1" customWidth="1"/>
    <col min="2820" max="2820" width="11.75" style="9" bestFit="1" customWidth="1"/>
    <col min="2821" max="2821" width="49.875" style="9" bestFit="1" customWidth="1"/>
    <col min="2822" max="2822" width="6.25" style="9" customWidth="1"/>
    <col min="2823" max="2824" width="9.875" style="9" bestFit="1" customWidth="1"/>
    <col min="2825" max="2825" width="5.75" style="9" customWidth="1"/>
    <col min="2826" max="2826" width="26.625" style="9" customWidth="1"/>
    <col min="2827" max="2827" width="28.25" style="9" customWidth="1"/>
    <col min="2828" max="2828" width="20.625" style="9" customWidth="1"/>
    <col min="2829" max="2829" width="13.75" style="9" customWidth="1"/>
    <col min="2830" max="2830" width="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2.75" style="9" bestFit="1" customWidth="1"/>
    <col min="3076" max="3076" width="11.75" style="9" bestFit="1" customWidth="1"/>
    <col min="3077" max="3077" width="49.875" style="9" bestFit="1" customWidth="1"/>
    <col min="3078" max="3078" width="6.25" style="9" customWidth="1"/>
    <col min="3079" max="3080" width="9.875" style="9" bestFit="1" customWidth="1"/>
    <col min="3081" max="3081" width="5.75" style="9" customWidth="1"/>
    <col min="3082" max="3082" width="26.625" style="9" customWidth="1"/>
    <col min="3083" max="3083" width="28.25" style="9" customWidth="1"/>
    <col min="3084" max="3084" width="20.625" style="9" customWidth="1"/>
    <col min="3085" max="3085" width="13.75" style="9" customWidth="1"/>
    <col min="3086" max="3086" width="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2.75" style="9" bestFit="1" customWidth="1"/>
    <col min="3332" max="3332" width="11.75" style="9" bestFit="1" customWidth="1"/>
    <col min="3333" max="3333" width="49.875" style="9" bestFit="1" customWidth="1"/>
    <col min="3334" max="3334" width="6.25" style="9" customWidth="1"/>
    <col min="3335" max="3336" width="9.875" style="9" bestFit="1" customWidth="1"/>
    <col min="3337" max="3337" width="5.75" style="9" customWidth="1"/>
    <col min="3338" max="3338" width="26.625" style="9" customWidth="1"/>
    <col min="3339" max="3339" width="28.25" style="9" customWidth="1"/>
    <col min="3340" max="3340" width="20.625" style="9" customWidth="1"/>
    <col min="3341" max="3341" width="13.75" style="9" customWidth="1"/>
    <col min="3342" max="3342" width="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2.75" style="9" bestFit="1" customWidth="1"/>
    <col min="3588" max="3588" width="11.75" style="9" bestFit="1" customWidth="1"/>
    <col min="3589" max="3589" width="49.875" style="9" bestFit="1" customWidth="1"/>
    <col min="3590" max="3590" width="6.25" style="9" customWidth="1"/>
    <col min="3591" max="3592" width="9.875" style="9" bestFit="1" customWidth="1"/>
    <col min="3593" max="3593" width="5.75" style="9" customWidth="1"/>
    <col min="3594" max="3594" width="26.625" style="9" customWidth="1"/>
    <col min="3595" max="3595" width="28.25" style="9" customWidth="1"/>
    <col min="3596" max="3596" width="20.625" style="9" customWidth="1"/>
    <col min="3597" max="3597" width="13.75" style="9" customWidth="1"/>
    <col min="3598" max="3598" width="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2.75" style="9" bestFit="1" customWidth="1"/>
    <col min="3844" max="3844" width="11.75" style="9" bestFit="1" customWidth="1"/>
    <col min="3845" max="3845" width="49.875" style="9" bestFit="1" customWidth="1"/>
    <col min="3846" max="3846" width="6.25" style="9" customWidth="1"/>
    <col min="3847" max="3848" width="9.875" style="9" bestFit="1" customWidth="1"/>
    <col min="3849" max="3849" width="5.75" style="9" customWidth="1"/>
    <col min="3850" max="3850" width="26.625" style="9" customWidth="1"/>
    <col min="3851" max="3851" width="28.25" style="9" customWidth="1"/>
    <col min="3852" max="3852" width="20.625" style="9" customWidth="1"/>
    <col min="3853" max="3853" width="13.75" style="9" customWidth="1"/>
    <col min="3854" max="3854" width="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2.75" style="9" bestFit="1" customWidth="1"/>
    <col min="4100" max="4100" width="11.75" style="9" bestFit="1" customWidth="1"/>
    <col min="4101" max="4101" width="49.875" style="9" bestFit="1" customWidth="1"/>
    <col min="4102" max="4102" width="6.25" style="9" customWidth="1"/>
    <col min="4103" max="4104" width="9.875" style="9" bestFit="1" customWidth="1"/>
    <col min="4105" max="4105" width="5.75" style="9" customWidth="1"/>
    <col min="4106" max="4106" width="26.625" style="9" customWidth="1"/>
    <col min="4107" max="4107" width="28.25" style="9" customWidth="1"/>
    <col min="4108" max="4108" width="20.625" style="9" customWidth="1"/>
    <col min="4109" max="4109" width="13.75" style="9" customWidth="1"/>
    <col min="4110" max="4110" width="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2.75" style="9" bestFit="1" customWidth="1"/>
    <col min="4356" max="4356" width="11.75" style="9" bestFit="1" customWidth="1"/>
    <col min="4357" max="4357" width="49.875" style="9" bestFit="1" customWidth="1"/>
    <col min="4358" max="4358" width="6.25" style="9" customWidth="1"/>
    <col min="4359" max="4360" width="9.875" style="9" bestFit="1" customWidth="1"/>
    <col min="4361" max="4361" width="5.75" style="9" customWidth="1"/>
    <col min="4362" max="4362" width="26.625" style="9" customWidth="1"/>
    <col min="4363" max="4363" width="28.25" style="9" customWidth="1"/>
    <col min="4364" max="4364" width="20.625" style="9" customWidth="1"/>
    <col min="4365" max="4365" width="13.75" style="9" customWidth="1"/>
    <col min="4366" max="4366" width="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2.75" style="9" bestFit="1" customWidth="1"/>
    <col min="4612" max="4612" width="11.75" style="9" bestFit="1" customWidth="1"/>
    <col min="4613" max="4613" width="49.875" style="9" bestFit="1" customWidth="1"/>
    <col min="4614" max="4614" width="6.25" style="9" customWidth="1"/>
    <col min="4615" max="4616" width="9.875" style="9" bestFit="1" customWidth="1"/>
    <col min="4617" max="4617" width="5.75" style="9" customWidth="1"/>
    <col min="4618" max="4618" width="26.625" style="9" customWidth="1"/>
    <col min="4619" max="4619" width="28.25" style="9" customWidth="1"/>
    <col min="4620" max="4620" width="20.625" style="9" customWidth="1"/>
    <col min="4621" max="4621" width="13.75" style="9" customWidth="1"/>
    <col min="4622" max="4622" width="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2.75" style="9" bestFit="1" customWidth="1"/>
    <col min="4868" max="4868" width="11.75" style="9" bestFit="1" customWidth="1"/>
    <col min="4869" max="4869" width="49.875" style="9" bestFit="1" customWidth="1"/>
    <col min="4870" max="4870" width="6.25" style="9" customWidth="1"/>
    <col min="4871" max="4872" width="9.875" style="9" bestFit="1" customWidth="1"/>
    <col min="4873" max="4873" width="5.75" style="9" customWidth="1"/>
    <col min="4874" max="4874" width="26.625" style="9" customWidth="1"/>
    <col min="4875" max="4875" width="28.25" style="9" customWidth="1"/>
    <col min="4876" max="4876" width="20.625" style="9" customWidth="1"/>
    <col min="4877" max="4877" width="13.75" style="9" customWidth="1"/>
    <col min="4878" max="4878" width="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2.75" style="9" bestFit="1" customWidth="1"/>
    <col min="5124" max="5124" width="11.75" style="9" bestFit="1" customWidth="1"/>
    <col min="5125" max="5125" width="49.875" style="9" bestFit="1" customWidth="1"/>
    <col min="5126" max="5126" width="6.25" style="9" customWidth="1"/>
    <col min="5127" max="5128" width="9.875" style="9" bestFit="1" customWidth="1"/>
    <col min="5129" max="5129" width="5.75" style="9" customWidth="1"/>
    <col min="5130" max="5130" width="26.625" style="9" customWidth="1"/>
    <col min="5131" max="5131" width="28.25" style="9" customWidth="1"/>
    <col min="5132" max="5132" width="20.625" style="9" customWidth="1"/>
    <col min="5133" max="5133" width="13.75" style="9" customWidth="1"/>
    <col min="5134" max="5134" width="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2.75" style="9" bestFit="1" customWidth="1"/>
    <col min="5380" max="5380" width="11.75" style="9" bestFit="1" customWidth="1"/>
    <col min="5381" max="5381" width="49.875" style="9" bestFit="1" customWidth="1"/>
    <col min="5382" max="5382" width="6.25" style="9" customWidth="1"/>
    <col min="5383" max="5384" width="9.875" style="9" bestFit="1" customWidth="1"/>
    <col min="5385" max="5385" width="5.75" style="9" customWidth="1"/>
    <col min="5386" max="5386" width="26.625" style="9" customWidth="1"/>
    <col min="5387" max="5387" width="28.25" style="9" customWidth="1"/>
    <col min="5388" max="5388" width="20.625" style="9" customWidth="1"/>
    <col min="5389" max="5389" width="13.75" style="9" customWidth="1"/>
    <col min="5390" max="5390" width="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2.75" style="9" bestFit="1" customWidth="1"/>
    <col min="5636" max="5636" width="11.75" style="9" bestFit="1" customWidth="1"/>
    <col min="5637" max="5637" width="49.875" style="9" bestFit="1" customWidth="1"/>
    <col min="5638" max="5638" width="6.25" style="9" customWidth="1"/>
    <col min="5639" max="5640" width="9.875" style="9" bestFit="1" customWidth="1"/>
    <col min="5641" max="5641" width="5.75" style="9" customWidth="1"/>
    <col min="5642" max="5642" width="26.625" style="9" customWidth="1"/>
    <col min="5643" max="5643" width="28.25" style="9" customWidth="1"/>
    <col min="5644" max="5644" width="20.625" style="9" customWidth="1"/>
    <col min="5645" max="5645" width="13.75" style="9" customWidth="1"/>
    <col min="5646" max="5646" width="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2.75" style="9" bestFit="1" customWidth="1"/>
    <col min="5892" max="5892" width="11.75" style="9" bestFit="1" customWidth="1"/>
    <col min="5893" max="5893" width="49.875" style="9" bestFit="1" customWidth="1"/>
    <col min="5894" max="5894" width="6.25" style="9" customWidth="1"/>
    <col min="5895" max="5896" width="9.875" style="9" bestFit="1" customWidth="1"/>
    <col min="5897" max="5897" width="5.75" style="9" customWidth="1"/>
    <col min="5898" max="5898" width="26.625" style="9" customWidth="1"/>
    <col min="5899" max="5899" width="28.25" style="9" customWidth="1"/>
    <col min="5900" max="5900" width="20.625" style="9" customWidth="1"/>
    <col min="5901" max="5901" width="13.75" style="9" customWidth="1"/>
    <col min="5902" max="5902" width="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2.75" style="9" bestFit="1" customWidth="1"/>
    <col min="6148" max="6148" width="11.75" style="9" bestFit="1" customWidth="1"/>
    <col min="6149" max="6149" width="49.875" style="9" bestFit="1" customWidth="1"/>
    <col min="6150" max="6150" width="6.25" style="9" customWidth="1"/>
    <col min="6151" max="6152" width="9.875" style="9" bestFit="1" customWidth="1"/>
    <col min="6153" max="6153" width="5.75" style="9" customWidth="1"/>
    <col min="6154" max="6154" width="26.625" style="9" customWidth="1"/>
    <col min="6155" max="6155" width="28.25" style="9" customWidth="1"/>
    <col min="6156" max="6156" width="20.625" style="9" customWidth="1"/>
    <col min="6157" max="6157" width="13.75" style="9" customWidth="1"/>
    <col min="6158" max="6158" width="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2.75" style="9" bestFit="1" customWidth="1"/>
    <col min="6404" max="6404" width="11.75" style="9" bestFit="1" customWidth="1"/>
    <col min="6405" max="6405" width="49.875" style="9" bestFit="1" customWidth="1"/>
    <col min="6406" max="6406" width="6.25" style="9" customWidth="1"/>
    <col min="6407" max="6408" width="9.875" style="9" bestFit="1" customWidth="1"/>
    <col min="6409" max="6409" width="5.75" style="9" customWidth="1"/>
    <col min="6410" max="6410" width="26.625" style="9" customWidth="1"/>
    <col min="6411" max="6411" width="28.25" style="9" customWidth="1"/>
    <col min="6412" max="6412" width="20.625" style="9" customWidth="1"/>
    <col min="6413" max="6413" width="13.75" style="9" customWidth="1"/>
    <col min="6414" max="6414" width="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2.75" style="9" bestFit="1" customWidth="1"/>
    <col min="6660" max="6660" width="11.75" style="9" bestFit="1" customWidth="1"/>
    <col min="6661" max="6661" width="49.875" style="9" bestFit="1" customWidth="1"/>
    <col min="6662" max="6662" width="6.25" style="9" customWidth="1"/>
    <col min="6663" max="6664" width="9.875" style="9" bestFit="1" customWidth="1"/>
    <col min="6665" max="6665" width="5.75" style="9" customWidth="1"/>
    <col min="6666" max="6666" width="26.625" style="9" customWidth="1"/>
    <col min="6667" max="6667" width="28.25" style="9" customWidth="1"/>
    <col min="6668" max="6668" width="20.625" style="9" customWidth="1"/>
    <col min="6669" max="6669" width="13.75" style="9" customWidth="1"/>
    <col min="6670" max="6670" width="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2.75" style="9" bestFit="1" customWidth="1"/>
    <col min="6916" max="6916" width="11.75" style="9" bestFit="1" customWidth="1"/>
    <col min="6917" max="6917" width="49.875" style="9" bestFit="1" customWidth="1"/>
    <col min="6918" max="6918" width="6.25" style="9" customWidth="1"/>
    <col min="6919" max="6920" width="9.875" style="9" bestFit="1" customWidth="1"/>
    <col min="6921" max="6921" width="5.75" style="9" customWidth="1"/>
    <col min="6922" max="6922" width="26.625" style="9" customWidth="1"/>
    <col min="6923" max="6923" width="28.25" style="9" customWidth="1"/>
    <col min="6924" max="6924" width="20.625" style="9" customWidth="1"/>
    <col min="6925" max="6925" width="13.75" style="9" customWidth="1"/>
    <col min="6926" max="6926" width="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2.75" style="9" bestFit="1" customWidth="1"/>
    <col min="7172" max="7172" width="11.75" style="9" bestFit="1" customWidth="1"/>
    <col min="7173" max="7173" width="49.875" style="9" bestFit="1" customWidth="1"/>
    <col min="7174" max="7174" width="6.25" style="9" customWidth="1"/>
    <col min="7175" max="7176" width="9.875" style="9" bestFit="1" customWidth="1"/>
    <col min="7177" max="7177" width="5.75" style="9" customWidth="1"/>
    <col min="7178" max="7178" width="26.625" style="9" customWidth="1"/>
    <col min="7179" max="7179" width="28.25" style="9" customWidth="1"/>
    <col min="7180" max="7180" width="20.625" style="9" customWidth="1"/>
    <col min="7181" max="7181" width="13.75" style="9" customWidth="1"/>
    <col min="7182" max="7182" width="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2.75" style="9" bestFit="1" customWidth="1"/>
    <col min="7428" max="7428" width="11.75" style="9" bestFit="1" customWidth="1"/>
    <col min="7429" max="7429" width="49.875" style="9" bestFit="1" customWidth="1"/>
    <col min="7430" max="7430" width="6.25" style="9" customWidth="1"/>
    <col min="7431" max="7432" width="9.875" style="9" bestFit="1" customWidth="1"/>
    <col min="7433" max="7433" width="5.75" style="9" customWidth="1"/>
    <col min="7434" max="7434" width="26.625" style="9" customWidth="1"/>
    <col min="7435" max="7435" width="28.25" style="9" customWidth="1"/>
    <col min="7436" max="7436" width="20.625" style="9" customWidth="1"/>
    <col min="7437" max="7437" width="13.75" style="9" customWidth="1"/>
    <col min="7438" max="7438" width="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2.75" style="9" bestFit="1" customWidth="1"/>
    <col min="7684" max="7684" width="11.75" style="9" bestFit="1" customWidth="1"/>
    <col min="7685" max="7685" width="49.875" style="9" bestFit="1" customWidth="1"/>
    <col min="7686" max="7686" width="6.25" style="9" customWidth="1"/>
    <col min="7687" max="7688" width="9.875" style="9" bestFit="1" customWidth="1"/>
    <col min="7689" max="7689" width="5.75" style="9" customWidth="1"/>
    <col min="7690" max="7690" width="26.625" style="9" customWidth="1"/>
    <col min="7691" max="7691" width="28.25" style="9" customWidth="1"/>
    <col min="7692" max="7692" width="20.625" style="9" customWidth="1"/>
    <col min="7693" max="7693" width="13.75" style="9" customWidth="1"/>
    <col min="7694" max="7694" width="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2.75" style="9" bestFit="1" customWidth="1"/>
    <col min="7940" max="7940" width="11.75" style="9" bestFit="1" customWidth="1"/>
    <col min="7941" max="7941" width="49.875" style="9" bestFit="1" customWidth="1"/>
    <col min="7942" max="7942" width="6.25" style="9" customWidth="1"/>
    <col min="7943" max="7944" width="9.875" style="9" bestFit="1" customWidth="1"/>
    <col min="7945" max="7945" width="5.75" style="9" customWidth="1"/>
    <col min="7946" max="7946" width="26.625" style="9" customWidth="1"/>
    <col min="7947" max="7947" width="28.25" style="9" customWidth="1"/>
    <col min="7948" max="7948" width="20.625" style="9" customWidth="1"/>
    <col min="7949" max="7949" width="13.75" style="9" customWidth="1"/>
    <col min="7950" max="7950" width="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2.75" style="9" bestFit="1" customWidth="1"/>
    <col min="8196" max="8196" width="11.75" style="9" bestFit="1" customWidth="1"/>
    <col min="8197" max="8197" width="49.875" style="9" bestFit="1" customWidth="1"/>
    <col min="8198" max="8198" width="6.25" style="9" customWidth="1"/>
    <col min="8199" max="8200" width="9.875" style="9" bestFit="1" customWidth="1"/>
    <col min="8201" max="8201" width="5.75" style="9" customWidth="1"/>
    <col min="8202" max="8202" width="26.625" style="9" customWidth="1"/>
    <col min="8203" max="8203" width="28.25" style="9" customWidth="1"/>
    <col min="8204" max="8204" width="20.625" style="9" customWidth="1"/>
    <col min="8205" max="8205" width="13.75" style="9" customWidth="1"/>
    <col min="8206" max="8206" width="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2.75" style="9" bestFit="1" customWidth="1"/>
    <col min="8452" max="8452" width="11.75" style="9" bestFit="1" customWidth="1"/>
    <col min="8453" max="8453" width="49.875" style="9" bestFit="1" customWidth="1"/>
    <col min="8454" max="8454" width="6.25" style="9" customWidth="1"/>
    <col min="8455" max="8456" width="9.875" style="9" bestFit="1" customWidth="1"/>
    <col min="8457" max="8457" width="5.75" style="9" customWidth="1"/>
    <col min="8458" max="8458" width="26.625" style="9" customWidth="1"/>
    <col min="8459" max="8459" width="28.25" style="9" customWidth="1"/>
    <col min="8460" max="8460" width="20.625" style="9" customWidth="1"/>
    <col min="8461" max="8461" width="13.75" style="9" customWidth="1"/>
    <col min="8462" max="8462" width="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2.75" style="9" bestFit="1" customWidth="1"/>
    <col min="8708" max="8708" width="11.75" style="9" bestFit="1" customWidth="1"/>
    <col min="8709" max="8709" width="49.875" style="9" bestFit="1" customWidth="1"/>
    <col min="8710" max="8710" width="6.25" style="9" customWidth="1"/>
    <col min="8711" max="8712" width="9.875" style="9" bestFit="1" customWidth="1"/>
    <col min="8713" max="8713" width="5.75" style="9" customWidth="1"/>
    <col min="8714" max="8714" width="26.625" style="9" customWidth="1"/>
    <col min="8715" max="8715" width="28.25" style="9" customWidth="1"/>
    <col min="8716" max="8716" width="20.625" style="9" customWidth="1"/>
    <col min="8717" max="8717" width="13.75" style="9" customWidth="1"/>
    <col min="8718" max="8718" width="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2.75" style="9" bestFit="1" customWidth="1"/>
    <col min="8964" max="8964" width="11.75" style="9" bestFit="1" customWidth="1"/>
    <col min="8965" max="8965" width="49.875" style="9" bestFit="1" customWidth="1"/>
    <col min="8966" max="8966" width="6.25" style="9" customWidth="1"/>
    <col min="8967" max="8968" width="9.875" style="9" bestFit="1" customWidth="1"/>
    <col min="8969" max="8969" width="5.75" style="9" customWidth="1"/>
    <col min="8970" max="8970" width="26.625" style="9" customWidth="1"/>
    <col min="8971" max="8971" width="28.25" style="9" customWidth="1"/>
    <col min="8972" max="8972" width="20.625" style="9" customWidth="1"/>
    <col min="8973" max="8973" width="13.75" style="9" customWidth="1"/>
    <col min="8974" max="8974" width="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2.75" style="9" bestFit="1" customWidth="1"/>
    <col min="9220" max="9220" width="11.75" style="9" bestFit="1" customWidth="1"/>
    <col min="9221" max="9221" width="49.875" style="9" bestFit="1" customWidth="1"/>
    <col min="9222" max="9222" width="6.25" style="9" customWidth="1"/>
    <col min="9223" max="9224" width="9.875" style="9" bestFit="1" customWidth="1"/>
    <col min="9225" max="9225" width="5.75" style="9" customWidth="1"/>
    <col min="9226" max="9226" width="26.625" style="9" customWidth="1"/>
    <col min="9227" max="9227" width="28.25" style="9" customWidth="1"/>
    <col min="9228" max="9228" width="20.625" style="9" customWidth="1"/>
    <col min="9229" max="9229" width="13.75" style="9" customWidth="1"/>
    <col min="9230" max="9230" width="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2.75" style="9" bestFit="1" customWidth="1"/>
    <col min="9476" max="9476" width="11.75" style="9" bestFit="1" customWidth="1"/>
    <col min="9477" max="9477" width="49.875" style="9" bestFit="1" customWidth="1"/>
    <col min="9478" max="9478" width="6.25" style="9" customWidth="1"/>
    <col min="9479" max="9480" width="9.875" style="9" bestFit="1" customWidth="1"/>
    <col min="9481" max="9481" width="5.75" style="9" customWidth="1"/>
    <col min="9482" max="9482" width="26.625" style="9" customWidth="1"/>
    <col min="9483" max="9483" width="28.25" style="9" customWidth="1"/>
    <col min="9484" max="9484" width="20.625" style="9" customWidth="1"/>
    <col min="9485" max="9485" width="13.75" style="9" customWidth="1"/>
    <col min="9486" max="9486" width="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2.75" style="9" bestFit="1" customWidth="1"/>
    <col min="9732" max="9732" width="11.75" style="9" bestFit="1" customWidth="1"/>
    <col min="9733" max="9733" width="49.875" style="9" bestFit="1" customWidth="1"/>
    <col min="9734" max="9734" width="6.25" style="9" customWidth="1"/>
    <col min="9735" max="9736" width="9.875" style="9" bestFit="1" customWidth="1"/>
    <col min="9737" max="9737" width="5.75" style="9" customWidth="1"/>
    <col min="9738" max="9738" width="26.625" style="9" customWidth="1"/>
    <col min="9739" max="9739" width="28.25" style="9" customWidth="1"/>
    <col min="9740" max="9740" width="20.625" style="9" customWidth="1"/>
    <col min="9741" max="9741" width="13.75" style="9" customWidth="1"/>
    <col min="9742" max="9742" width="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2.75" style="9" bestFit="1" customWidth="1"/>
    <col min="9988" max="9988" width="11.75" style="9" bestFit="1" customWidth="1"/>
    <col min="9989" max="9989" width="49.875" style="9" bestFit="1" customWidth="1"/>
    <col min="9990" max="9990" width="6.25" style="9" customWidth="1"/>
    <col min="9991" max="9992" width="9.875" style="9" bestFit="1" customWidth="1"/>
    <col min="9993" max="9993" width="5.75" style="9" customWidth="1"/>
    <col min="9994" max="9994" width="26.625" style="9" customWidth="1"/>
    <col min="9995" max="9995" width="28.25" style="9" customWidth="1"/>
    <col min="9996" max="9996" width="20.625" style="9" customWidth="1"/>
    <col min="9997" max="9997" width="13.75" style="9" customWidth="1"/>
    <col min="9998" max="9998" width="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2.75" style="9" bestFit="1" customWidth="1"/>
    <col min="10244" max="10244" width="11.75" style="9" bestFit="1" customWidth="1"/>
    <col min="10245" max="10245" width="49.875" style="9" bestFit="1" customWidth="1"/>
    <col min="10246" max="10246" width="6.25" style="9" customWidth="1"/>
    <col min="10247" max="10248" width="9.875" style="9" bestFit="1" customWidth="1"/>
    <col min="10249" max="10249" width="5.75" style="9" customWidth="1"/>
    <col min="10250" max="10250" width="26.625" style="9" customWidth="1"/>
    <col min="10251" max="10251" width="28.25" style="9" customWidth="1"/>
    <col min="10252" max="10252" width="20.625" style="9" customWidth="1"/>
    <col min="10253" max="10253" width="13.75" style="9" customWidth="1"/>
    <col min="10254" max="10254" width="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2.75" style="9" bestFit="1" customWidth="1"/>
    <col min="10500" max="10500" width="11.75" style="9" bestFit="1" customWidth="1"/>
    <col min="10501" max="10501" width="49.875" style="9" bestFit="1" customWidth="1"/>
    <col min="10502" max="10502" width="6.25" style="9" customWidth="1"/>
    <col min="10503" max="10504" width="9.875" style="9" bestFit="1" customWidth="1"/>
    <col min="10505" max="10505" width="5.75" style="9" customWidth="1"/>
    <col min="10506" max="10506" width="26.625" style="9" customWidth="1"/>
    <col min="10507" max="10507" width="28.25" style="9" customWidth="1"/>
    <col min="10508" max="10508" width="20.625" style="9" customWidth="1"/>
    <col min="10509" max="10509" width="13.75" style="9" customWidth="1"/>
    <col min="10510" max="10510" width="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2.75" style="9" bestFit="1" customWidth="1"/>
    <col min="10756" max="10756" width="11.75" style="9" bestFit="1" customWidth="1"/>
    <col min="10757" max="10757" width="49.875" style="9" bestFit="1" customWidth="1"/>
    <col min="10758" max="10758" width="6.25" style="9" customWidth="1"/>
    <col min="10759" max="10760" width="9.875" style="9" bestFit="1" customWidth="1"/>
    <col min="10761" max="10761" width="5.75" style="9" customWidth="1"/>
    <col min="10762" max="10762" width="26.625" style="9" customWidth="1"/>
    <col min="10763" max="10763" width="28.25" style="9" customWidth="1"/>
    <col min="10764" max="10764" width="20.625" style="9" customWidth="1"/>
    <col min="10765" max="10765" width="13.75" style="9" customWidth="1"/>
    <col min="10766" max="10766" width="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2.75" style="9" bestFit="1" customWidth="1"/>
    <col min="11012" max="11012" width="11.75" style="9" bestFit="1" customWidth="1"/>
    <col min="11013" max="11013" width="49.875" style="9" bestFit="1" customWidth="1"/>
    <col min="11014" max="11014" width="6.25" style="9" customWidth="1"/>
    <col min="11015" max="11016" width="9.875" style="9" bestFit="1" customWidth="1"/>
    <col min="11017" max="11017" width="5.75" style="9" customWidth="1"/>
    <col min="11018" max="11018" width="26.625" style="9" customWidth="1"/>
    <col min="11019" max="11019" width="28.25" style="9" customWidth="1"/>
    <col min="11020" max="11020" width="20.625" style="9" customWidth="1"/>
    <col min="11021" max="11021" width="13.75" style="9" customWidth="1"/>
    <col min="11022" max="11022" width="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2.75" style="9" bestFit="1" customWidth="1"/>
    <col min="11268" max="11268" width="11.75" style="9" bestFit="1" customWidth="1"/>
    <col min="11269" max="11269" width="49.875" style="9" bestFit="1" customWidth="1"/>
    <col min="11270" max="11270" width="6.25" style="9" customWidth="1"/>
    <col min="11271" max="11272" width="9.875" style="9" bestFit="1" customWidth="1"/>
    <col min="11273" max="11273" width="5.75" style="9" customWidth="1"/>
    <col min="11274" max="11274" width="26.625" style="9" customWidth="1"/>
    <col min="11275" max="11275" width="28.25" style="9" customWidth="1"/>
    <col min="11276" max="11276" width="20.625" style="9" customWidth="1"/>
    <col min="11277" max="11277" width="13.75" style="9" customWidth="1"/>
    <col min="11278" max="11278" width="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2.75" style="9" bestFit="1" customWidth="1"/>
    <col min="11524" max="11524" width="11.75" style="9" bestFit="1" customWidth="1"/>
    <col min="11525" max="11525" width="49.875" style="9" bestFit="1" customWidth="1"/>
    <col min="11526" max="11526" width="6.25" style="9" customWidth="1"/>
    <col min="11527" max="11528" width="9.875" style="9" bestFit="1" customWidth="1"/>
    <col min="11529" max="11529" width="5.75" style="9" customWidth="1"/>
    <col min="11530" max="11530" width="26.625" style="9" customWidth="1"/>
    <col min="11531" max="11531" width="28.25" style="9" customWidth="1"/>
    <col min="11532" max="11532" width="20.625" style="9" customWidth="1"/>
    <col min="11533" max="11533" width="13.75" style="9" customWidth="1"/>
    <col min="11534" max="11534" width="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2.75" style="9" bestFit="1" customWidth="1"/>
    <col min="11780" max="11780" width="11.75" style="9" bestFit="1" customWidth="1"/>
    <col min="11781" max="11781" width="49.875" style="9" bestFit="1" customWidth="1"/>
    <col min="11782" max="11782" width="6.25" style="9" customWidth="1"/>
    <col min="11783" max="11784" width="9.875" style="9" bestFit="1" customWidth="1"/>
    <col min="11785" max="11785" width="5.75" style="9" customWidth="1"/>
    <col min="11786" max="11786" width="26.625" style="9" customWidth="1"/>
    <col min="11787" max="11787" width="28.25" style="9" customWidth="1"/>
    <col min="11788" max="11788" width="20.625" style="9" customWidth="1"/>
    <col min="11789" max="11789" width="13.75" style="9" customWidth="1"/>
    <col min="11790" max="11790" width="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2.75" style="9" bestFit="1" customWidth="1"/>
    <col min="12036" max="12036" width="11.75" style="9" bestFit="1" customWidth="1"/>
    <col min="12037" max="12037" width="49.875" style="9" bestFit="1" customWidth="1"/>
    <col min="12038" max="12038" width="6.25" style="9" customWidth="1"/>
    <col min="12039" max="12040" width="9.875" style="9" bestFit="1" customWidth="1"/>
    <col min="12041" max="12041" width="5.75" style="9" customWidth="1"/>
    <col min="12042" max="12042" width="26.625" style="9" customWidth="1"/>
    <col min="12043" max="12043" width="28.25" style="9" customWidth="1"/>
    <col min="12044" max="12044" width="20.625" style="9" customWidth="1"/>
    <col min="12045" max="12045" width="13.75" style="9" customWidth="1"/>
    <col min="12046" max="12046" width="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2.75" style="9" bestFit="1" customWidth="1"/>
    <col min="12292" max="12292" width="11.75" style="9" bestFit="1" customWidth="1"/>
    <col min="12293" max="12293" width="49.875" style="9" bestFit="1" customWidth="1"/>
    <col min="12294" max="12294" width="6.25" style="9" customWidth="1"/>
    <col min="12295" max="12296" width="9.875" style="9" bestFit="1" customWidth="1"/>
    <col min="12297" max="12297" width="5.75" style="9" customWidth="1"/>
    <col min="12298" max="12298" width="26.625" style="9" customWidth="1"/>
    <col min="12299" max="12299" width="28.25" style="9" customWidth="1"/>
    <col min="12300" max="12300" width="20.625" style="9" customWidth="1"/>
    <col min="12301" max="12301" width="13.75" style="9" customWidth="1"/>
    <col min="12302" max="12302" width="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2.75" style="9" bestFit="1" customWidth="1"/>
    <col min="12548" max="12548" width="11.75" style="9" bestFit="1" customWidth="1"/>
    <col min="12549" max="12549" width="49.875" style="9" bestFit="1" customWidth="1"/>
    <col min="12550" max="12550" width="6.25" style="9" customWidth="1"/>
    <col min="12551" max="12552" width="9.875" style="9" bestFit="1" customWidth="1"/>
    <col min="12553" max="12553" width="5.75" style="9" customWidth="1"/>
    <col min="12554" max="12554" width="26.625" style="9" customWidth="1"/>
    <col min="12555" max="12555" width="28.25" style="9" customWidth="1"/>
    <col min="12556" max="12556" width="20.625" style="9" customWidth="1"/>
    <col min="12557" max="12557" width="13.75" style="9" customWidth="1"/>
    <col min="12558" max="12558" width="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2.75" style="9" bestFit="1" customWidth="1"/>
    <col min="12804" max="12804" width="11.75" style="9" bestFit="1" customWidth="1"/>
    <col min="12805" max="12805" width="49.875" style="9" bestFit="1" customWidth="1"/>
    <col min="12806" max="12806" width="6.25" style="9" customWidth="1"/>
    <col min="12807" max="12808" width="9.875" style="9" bestFit="1" customWidth="1"/>
    <col min="12809" max="12809" width="5.75" style="9" customWidth="1"/>
    <col min="12810" max="12810" width="26.625" style="9" customWidth="1"/>
    <col min="12811" max="12811" width="28.25" style="9" customWidth="1"/>
    <col min="12812" max="12812" width="20.625" style="9" customWidth="1"/>
    <col min="12813" max="12813" width="13.75" style="9" customWidth="1"/>
    <col min="12814" max="12814" width="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2.75" style="9" bestFit="1" customWidth="1"/>
    <col min="13060" max="13060" width="11.75" style="9" bestFit="1" customWidth="1"/>
    <col min="13061" max="13061" width="49.875" style="9" bestFit="1" customWidth="1"/>
    <col min="13062" max="13062" width="6.25" style="9" customWidth="1"/>
    <col min="13063" max="13064" width="9.875" style="9" bestFit="1" customWidth="1"/>
    <col min="13065" max="13065" width="5.75" style="9" customWidth="1"/>
    <col min="13066" max="13066" width="26.625" style="9" customWidth="1"/>
    <col min="13067" max="13067" width="28.25" style="9" customWidth="1"/>
    <col min="13068" max="13068" width="20.625" style="9" customWidth="1"/>
    <col min="13069" max="13069" width="13.75" style="9" customWidth="1"/>
    <col min="13070" max="13070" width="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2.75" style="9" bestFit="1" customWidth="1"/>
    <col min="13316" max="13316" width="11.75" style="9" bestFit="1" customWidth="1"/>
    <col min="13317" max="13317" width="49.875" style="9" bestFit="1" customWidth="1"/>
    <col min="13318" max="13318" width="6.25" style="9" customWidth="1"/>
    <col min="13319" max="13320" width="9.875" style="9" bestFit="1" customWidth="1"/>
    <col min="13321" max="13321" width="5.75" style="9" customWidth="1"/>
    <col min="13322" max="13322" width="26.625" style="9" customWidth="1"/>
    <col min="13323" max="13323" width="28.25" style="9" customWidth="1"/>
    <col min="13324" max="13324" width="20.625" style="9" customWidth="1"/>
    <col min="13325" max="13325" width="13.75" style="9" customWidth="1"/>
    <col min="13326" max="13326" width="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2.75" style="9" bestFit="1" customWidth="1"/>
    <col min="13572" max="13572" width="11.75" style="9" bestFit="1" customWidth="1"/>
    <col min="13573" max="13573" width="49.875" style="9" bestFit="1" customWidth="1"/>
    <col min="13574" max="13574" width="6.25" style="9" customWidth="1"/>
    <col min="13575" max="13576" width="9.875" style="9" bestFit="1" customWidth="1"/>
    <col min="13577" max="13577" width="5.75" style="9" customWidth="1"/>
    <col min="13578" max="13578" width="26.625" style="9" customWidth="1"/>
    <col min="13579" max="13579" width="28.25" style="9" customWidth="1"/>
    <col min="13580" max="13580" width="20.625" style="9" customWidth="1"/>
    <col min="13581" max="13581" width="13.75" style="9" customWidth="1"/>
    <col min="13582" max="13582" width="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2.75" style="9" bestFit="1" customWidth="1"/>
    <col min="13828" max="13828" width="11.75" style="9" bestFit="1" customWidth="1"/>
    <col min="13829" max="13829" width="49.875" style="9" bestFit="1" customWidth="1"/>
    <col min="13830" max="13830" width="6.25" style="9" customWidth="1"/>
    <col min="13831" max="13832" width="9.875" style="9" bestFit="1" customWidth="1"/>
    <col min="13833" max="13833" width="5.75" style="9" customWidth="1"/>
    <col min="13834" max="13834" width="26.625" style="9" customWidth="1"/>
    <col min="13835" max="13835" width="28.25" style="9" customWidth="1"/>
    <col min="13836" max="13836" width="20.625" style="9" customWidth="1"/>
    <col min="13837" max="13837" width="13.75" style="9" customWidth="1"/>
    <col min="13838" max="13838" width="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2.75" style="9" bestFit="1" customWidth="1"/>
    <col min="14084" max="14084" width="11.75" style="9" bestFit="1" customWidth="1"/>
    <col min="14085" max="14085" width="49.875" style="9" bestFit="1" customWidth="1"/>
    <col min="14086" max="14086" width="6.25" style="9" customWidth="1"/>
    <col min="14087" max="14088" width="9.875" style="9" bestFit="1" customWidth="1"/>
    <col min="14089" max="14089" width="5.75" style="9" customWidth="1"/>
    <col min="14090" max="14090" width="26.625" style="9" customWidth="1"/>
    <col min="14091" max="14091" width="28.25" style="9" customWidth="1"/>
    <col min="14092" max="14092" width="20.625" style="9" customWidth="1"/>
    <col min="14093" max="14093" width="13.75" style="9" customWidth="1"/>
    <col min="14094" max="14094" width="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2.75" style="9" bestFit="1" customWidth="1"/>
    <col min="14340" max="14340" width="11.75" style="9" bestFit="1" customWidth="1"/>
    <col min="14341" max="14341" width="49.875" style="9" bestFit="1" customWidth="1"/>
    <col min="14342" max="14342" width="6.25" style="9" customWidth="1"/>
    <col min="14343" max="14344" width="9.875" style="9" bestFit="1" customWidth="1"/>
    <col min="14345" max="14345" width="5.75" style="9" customWidth="1"/>
    <col min="14346" max="14346" width="26.625" style="9" customWidth="1"/>
    <col min="14347" max="14347" width="28.25" style="9" customWidth="1"/>
    <col min="14348" max="14348" width="20.625" style="9" customWidth="1"/>
    <col min="14349" max="14349" width="13.75" style="9" customWidth="1"/>
    <col min="14350" max="14350" width="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2.75" style="9" bestFit="1" customWidth="1"/>
    <col min="14596" max="14596" width="11.75" style="9" bestFit="1" customWidth="1"/>
    <col min="14597" max="14597" width="49.875" style="9" bestFit="1" customWidth="1"/>
    <col min="14598" max="14598" width="6.25" style="9" customWidth="1"/>
    <col min="14599" max="14600" width="9.875" style="9" bestFit="1" customWidth="1"/>
    <col min="14601" max="14601" width="5.75" style="9" customWidth="1"/>
    <col min="14602" max="14602" width="26.625" style="9" customWidth="1"/>
    <col min="14603" max="14603" width="28.25" style="9" customWidth="1"/>
    <col min="14604" max="14604" width="20.625" style="9" customWidth="1"/>
    <col min="14605" max="14605" width="13.75" style="9" customWidth="1"/>
    <col min="14606" max="14606" width="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2.75" style="9" bestFit="1" customWidth="1"/>
    <col min="14852" max="14852" width="11.75" style="9" bestFit="1" customWidth="1"/>
    <col min="14853" max="14853" width="49.875" style="9" bestFit="1" customWidth="1"/>
    <col min="14854" max="14854" width="6.25" style="9" customWidth="1"/>
    <col min="14855" max="14856" width="9.875" style="9" bestFit="1" customWidth="1"/>
    <col min="14857" max="14857" width="5.75" style="9" customWidth="1"/>
    <col min="14858" max="14858" width="26.625" style="9" customWidth="1"/>
    <col min="14859" max="14859" width="28.25" style="9" customWidth="1"/>
    <col min="14860" max="14860" width="20.625" style="9" customWidth="1"/>
    <col min="14861" max="14861" width="13.75" style="9" customWidth="1"/>
    <col min="14862" max="14862" width="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2.75" style="9" bestFit="1" customWidth="1"/>
    <col min="15108" max="15108" width="11.75" style="9" bestFit="1" customWidth="1"/>
    <col min="15109" max="15109" width="49.875" style="9" bestFit="1" customWidth="1"/>
    <col min="15110" max="15110" width="6.25" style="9" customWidth="1"/>
    <col min="15111" max="15112" width="9.875" style="9" bestFit="1" customWidth="1"/>
    <col min="15113" max="15113" width="5.75" style="9" customWidth="1"/>
    <col min="15114" max="15114" width="26.625" style="9" customWidth="1"/>
    <col min="15115" max="15115" width="28.25" style="9" customWidth="1"/>
    <col min="15116" max="15116" width="20.625" style="9" customWidth="1"/>
    <col min="15117" max="15117" width="13.75" style="9" customWidth="1"/>
    <col min="15118" max="15118" width="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2.75" style="9" bestFit="1" customWidth="1"/>
    <col min="15364" max="15364" width="11.75" style="9" bestFit="1" customWidth="1"/>
    <col min="15365" max="15365" width="49.875" style="9" bestFit="1" customWidth="1"/>
    <col min="15366" max="15366" width="6.25" style="9" customWidth="1"/>
    <col min="15367" max="15368" width="9.875" style="9" bestFit="1" customWidth="1"/>
    <col min="15369" max="15369" width="5.75" style="9" customWidth="1"/>
    <col min="15370" max="15370" width="26.625" style="9" customWidth="1"/>
    <col min="15371" max="15371" width="28.25" style="9" customWidth="1"/>
    <col min="15372" max="15372" width="20.625" style="9" customWidth="1"/>
    <col min="15373" max="15373" width="13.75" style="9" customWidth="1"/>
    <col min="15374" max="15374" width="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2.75" style="9" bestFit="1" customWidth="1"/>
    <col min="15620" max="15620" width="11.75" style="9" bestFit="1" customWidth="1"/>
    <col min="15621" max="15621" width="49.875" style="9" bestFit="1" customWidth="1"/>
    <col min="15622" max="15622" width="6.25" style="9" customWidth="1"/>
    <col min="15623" max="15624" width="9.875" style="9" bestFit="1" customWidth="1"/>
    <col min="15625" max="15625" width="5.75" style="9" customWidth="1"/>
    <col min="15626" max="15626" width="26.625" style="9" customWidth="1"/>
    <col min="15627" max="15627" width="28.25" style="9" customWidth="1"/>
    <col min="15628" max="15628" width="20.625" style="9" customWidth="1"/>
    <col min="15629" max="15629" width="13.75" style="9" customWidth="1"/>
    <col min="15630" max="15630" width="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2.75" style="9" bestFit="1" customWidth="1"/>
    <col min="15876" max="15876" width="11.75" style="9" bestFit="1" customWidth="1"/>
    <col min="15877" max="15877" width="49.875" style="9" bestFit="1" customWidth="1"/>
    <col min="15878" max="15878" width="6.25" style="9" customWidth="1"/>
    <col min="15879" max="15880" width="9.875" style="9" bestFit="1" customWidth="1"/>
    <col min="15881" max="15881" width="5.75" style="9" customWidth="1"/>
    <col min="15882" max="15882" width="26.625" style="9" customWidth="1"/>
    <col min="15883" max="15883" width="28.25" style="9" customWidth="1"/>
    <col min="15884" max="15884" width="20.625" style="9" customWidth="1"/>
    <col min="15885" max="15885" width="13.75" style="9" customWidth="1"/>
    <col min="15886" max="15886" width="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2.75" style="9" bestFit="1" customWidth="1"/>
    <col min="16132" max="16132" width="11.75" style="9" bestFit="1" customWidth="1"/>
    <col min="16133" max="16133" width="49.875" style="9" bestFit="1" customWidth="1"/>
    <col min="16134" max="16134" width="6.25" style="9" customWidth="1"/>
    <col min="16135" max="16136" width="9.875" style="9" bestFit="1" customWidth="1"/>
    <col min="16137" max="16137" width="5.75" style="9" customWidth="1"/>
    <col min="16138" max="16138" width="26.625" style="9" customWidth="1"/>
    <col min="16139" max="16139" width="28.25" style="9" customWidth="1"/>
    <col min="16140" max="16140" width="20.625" style="9" customWidth="1"/>
    <col min="16141" max="16141" width="13.75" style="9" customWidth="1"/>
    <col min="16142" max="16142" width="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7373</v>
      </c>
      <c r="G2" s="4" t="s">
        <v>2</v>
      </c>
      <c r="H2" s="5"/>
      <c r="I2" s="6"/>
      <c r="J2" s="7">
        <f>SUM(H:H)</f>
        <v>34290</v>
      </c>
    </row>
    <row r="3" spans="2:17" ht="20.100000000000001" customHeight="1">
      <c r="B3" s="1" t="s">
        <v>3</v>
      </c>
      <c r="C3" s="1"/>
      <c r="D3" s="1"/>
      <c r="E3" s="13" t="s">
        <v>6148</v>
      </c>
    </row>
    <row r="4" spans="2:17" ht="20.100000000000001" customHeight="1">
      <c r="B4" s="1" t="s">
        <v>5</v>
      </c>
      <c r="C4" s="1"/>
      <c r="D4" s="1"/>
      <c r="E4" s="13">
        <v>205633</v>
      </c>
    </row>
    <row r="5" spans="2:17" ht="20.100000000000001" customHeight="1">
      <c r="B5" s="1" t="s">
        <v>6</v>
      </c>
      <c r="C5" s="1"/>
      <c r="D5" s="1"/>
      <c r="E5" s="16">
        <v>45062</v>
      </c>
    </row>
    <row r="6" spans="2:17" ht="20.100000000000001" customHeight="1">
      <c r="B6" s="1" t="s">
        <v>7</v>
      </c>
      <c r="C6" s="1"/>
      <c r="D6" s="1"/>
      <c r="E6" s="16">
        <v>45091</v>
      </c>
    </row>
    <row r="8" spans="2:17" s="8" customFormat="1" ht="19.7" customHeight="1">
      <c r="B8" s="17" t="s">
        <v>8</v>
      </c>
      <c r="C8" s="17" t="s">
        <v>9</v>
      </c>
      <c r="D8" s="17" t="s">
        <v>10</v>
      </c>
      <c r="E8" s="18" t="s">
        <v>11</v>
      </c>
      <c r="F8" s="18" t="s">
        <v>12</v>
      </c>
      <c r="G8" s="18" t="s">
        <v>13</v>
      </c>
      <c r="H8" s="22" t="s">
        <v>14</v>
      </c>
      <c r="I8" s="22" t="s">
        <v>15</v>
      </c>
      <c r="J8" s="18" t="s">
        <v>16</v>
      </c>
      <c r="K8" s="24" t="s">
        <v>17</v>
      </c>
      <c r="L8" s="18" t="s">
        <v>18</v>
      </c>
      <c r="M8" s="17" t="s">
        <v>19</v>
      </c>
      <c r="N8" s="17" t="s">
        <v>20</v>
      </c>
      <c r="O8" s="18" t="s">
        <v>21</v>
      </c>
      <c r="P8" s="1009" t="s">
        <v>22</v>
      </c>
      <c r="Q8" s="23" t="s">
        <v>23</v>
      </c>
    </row>
    <row r="9" spans="2:17" s="8" customFormat="1" ht="19.7" customHeight="1">
      <c r="B9" s="17"/>
      <c r="C9" s="17"/>
      <c r="D9" s="17"/>
      <c r="E9" s="18"/>
      <c r="F9" s="18"/>
      <c r="G9" s="18"/>
      <c r="H9" s="22"/>
      <c r="I9" s="22"/>
      <c r="J9" s="18"/>
      <c r="K9" s="24"/>
      <c r="L9" s="18"/>
      <c r="M9" s="17"/>
      <c r="N9" s="17"/>
      <c r="O9" s="18"/>
      <c r="P9" s="1009"/>
      <c r="Q9" s="23"/>
    </row>
    <row r="10" spans="2:17" s="2029" customFormat="1" ht="19.7" customHeight="1">
      <c r="B10" s="2046" t="s">
        <v>7374</v>
      </c>
      <c r="C10" s="2047" t="s">
        <v>7375</v>
      </c>
      <c r="D10" s="2047" t="s">
        <v>7376</v>
      </c>
      <c r="E10" s="998" t="s">
        <v>7377</v>
      </c>
      <c r="F10" s="433">
        <v>3</v>
      </c>
      <c r="G10" s="1922">
        <v>10600</v>
      </c>
      <c r="H10" s="1860">
        <f>F10*G10</f>
        <v>31800</v>
      </c>
      <c r="I10" s="1000"/>
      <c r="J10" s="1001" t="s">
        <v>7378</v>
      </c>
      <c r="K10" s="1328"/>
      <c r="L10" s="1861"/>
      <c r="M10" s="139"/>
      <c r="N10" s="997"/>
      <c r="O10" s="2045">
        <v>45062</v>
      </c>
      <c r="P10" s="139">
        <v>45056</v>
      </c>
      <c r="Q10" s="727">
        <v>45055</v>
      </c>
    </row>
    <row r="11" spans="2:17" s="2029" customFormat="1" ht="19.7" customHeight="1">
      <c r="B11" s="2046"/>
      <c r="C11" s="2047"/>
      <c r="D11" s="2047"/>
      <c r="E11" s="998" t="s">
        <v>291</v>
      </c>
      <c r="F11" s="433">
        <v>1</v>
      </c>
      <c r="G11" s="1922">
        <v>1200</v>
      </c>
      <c r="H11" s="2048">
        <v>1200</v>
      </c>
      <c r="I11" s="1000"/>
      <c r="J11" s="1001"/>
      <c r="K11" s="1328"/>
      <c r="L11" s="1861"/>
      <c r="M11" s="139"/>
      <c r="N11" s="997"/>
      <c r="O11" s="2045"/>
      <c r="P11" s="139"/>
      <c r="Q11" s="727"/>
    </row>
    <row r="12" spans="2:17" s="8" customFormat="1" ht="19.7" customHeight="1">
      <c r="B12" s="827"/>
      <c r="C12" s="17"/>
      <c r="D12" s="17"/>
      <c r="E12" s="24"/>
      <c r="F12" s="18"/>
      <c r="G12" s="27"/>
      <c r="H12" s="22"/>
      <c r="I12" s="22"/>
      <c r="J12" s="18"/>
      <c r="K12" s="24"/>
      <c r="L12" s="18"/>
      <c r="M12" s="17"/>
      <c r="N12" s="17"/>
      <c r="O12" s="25"/>
      <c r="P12" s="1009"/>
      <c r="Q12" s="23"/>
    </row>
    <row r="13" spans="2:17" s="2029" customFormat="1" ht="19.7" customHeight="1">
      <c r="B13" s="2049" t="s">
        <v>7379</v>
      </c>
      <c r="C13" s="997" t="s">
        <v>4296</v>
      </c>
      <c r="D13" s="997" t="s">
        <v>4296</v>
      </c>
      <c r="E13" s="1001" t="s">
        <v>7380</v>
      </c>
      <c r="F13" s="433">
        <v>3</v>
      </c>
      <c r="G13" s="1922"/>
      <c r="H13" s="1860">
        <f>F13*G13</f>
        <v>0</v>
      </c>
      <c r="I13" s="433"/>
      <c r="J13" s="1001" t="s">
        <v>7381</v>
      </c>
      <c r="K13" s="2050" t="s">
        <v>7382</v>
      </c>
      <c r="L13" s="433"/>
      <c r="M13" s="139"/>
      <c r="N13" s="997"/>
      <c r="O13" s="2045">
        <v>45078</v>
      </c>
      <c r="P13" s="139">
        <v>45061</v>
      </c>
      <c r="Q13" s="727">
        <v>45061</v>
      </c>
    </row>
    <row r="14" spans="2:17" s="2029" customFormat="1" ht="19.7" customHeight="1">
      <c r="B14" s="2051"/>
      <c r="C14" s="997" t="s">
        <v>4296</v>
      </c>
      <c r="D14" s="997" t="s">
        <v>4296</v>
      </c>
      <c r="E14" s="1001" t="s">
        <v>7383</v>
      </c>
      <c r="F14" s="433">
        <v>3</v>
      </c>
      <c r="G14" s="1922"/>
      <c r="H14" s="1860">
        <f>F14*G14</f>
        <v>0</v>
      </c>
      <c r="I14" s="433"/>
      <c r="J14" s="1001" t="s">
        <v>7384</v>
      </c>
      <c r="K14" s="1328"/>
      <c r="L14" s="433"/>
      <c r="M14" s="139"/>
      <c r="N14" s="997"/>
      <c r="O14" s="2045">
        <v>45078</v>
      </c>
      <c r="P14" s="139">
        <v>45061</v>
      </c>
      <c r="Q14" s="727">
        <v>45061</v>
      </c>
    </row>
    <row r="15" spans="2:17" s="2029" customFormat="1" ht="19.7" customHeight="1">
      <c r="B15" s="2051"/>
      <c r="C15" s="997" t="s">
        <v>4296</v>
      </c>
      <c r="D15" s="997" t="s">
        <v>4296</v>
      </c>
      <c r="E15" s="1001" t="s">
        <v>7385</v>
      </c>
      <c r="F15" s="433">
        <v>3</v>
      </c>
      <c r="G15" s="1922"/>
      <c r="H15" s="1860">
        <f>F15*G15</f>
        <v>0</v>
      </c>
      <c r="I15" s="433"/>
      <c r="J15" s="1001" t="s">
        <v>7386</v>
      </c>
      <c r="K15" s="1328"/>
      <c r="L15" s="433"/>
      <c r="M15" s="139"/>
      <c r="N15" s="997"/>
      <c r="O15" s="2045">
        <v>45078</v>
      </c>
      <c r="P15" s="139">
        <v>45061</v>
      </c>
      <c r="Q15" s="727">
        <v>45061</v>
      </c>
    </row>
    <row r="16" spans="2:17" s="2029" customFormat="1" ht="19.7" customHeight="1">
      <c r="B16" s="2052"/>
      <c r="C16" s="997" t="s">
        <v>4296</v>
      </c>
      <c r="D16" s="997" t="s">
        <v>4296</v>
      </c>
      <c r="E16" s="433" t="s">
        <v>4303</v>
      </c>
      <c r="F16" s="433"/>
      <c r="G16" s="1922"/>
      <c r="H16" s="1860">
        <f>F16*G16</f>
        <v>0</v>
      </c>
      <c r="I16" s="1000"/>
      <c r="J16" s="1001"/>
      <c r="K16" s="1328"/>
      <c r="L16" s="433"/>
      <c r="M16" s="139"/>
      <c r="N16" s="997"/>
      <c r="O16" s="2045"/>
      <c r="P16" s="139"/>
      <c r="Q16" s="727">
        <v>45061</v>
      </c>
    </row>
    <row r="17" spans="2:17" s="8" customFormat="1" ht="19.7" customHeight="1">
      <c r="B17" s="17"/>
      <c r="C17" s="17"/>
      <c r="D17" s="17"/>
      <c r="E17" s="18"/>
      <c r="F17" s="18"/>
      <c r="G17" s="18"/>
      <c r="H17" s="22"/>
      <c r="I17" s="22"/>
      <c r="J17" s="18"/>
      <c r="K17" s="24"/>
      <c r="L17" s="18"/>
      <c r="M17" s="17"/>
      <c r="N17" s="17"/>
      <c r="O17" s="18"/>
      <c r="P17" s="1009"/>
      <c r="Q17" s="23"/>
    </row>
    <row r="18" spans="2:17" ht="19.7" customHeight="1">
      <c r="B18" s="17" t="s">
        <v>6727</v>
      </c>
      <c r="C18" s="105" t="s">
        <v>167</v>
      </c>
      <c r="D18" s="105" t="s">
        <v>167</v>
      </c>
      <c r="E18" s="50" t="s">
        <v>5169</v>
      </c>
      <c r="F18" s="18">
        <v>3</v>
      </c>
      <c r="G18" s="132">
        <v>430</v>
      </c>
      <c r="H18" s="118">
        <f>F18*G18</f>
        <v>1290</v>
      </c>
      <c r="I18" s="22"/>
      <c r="J18" s="26" t="s">
        <v>7387</v>
      </c>
      <c r="K18" s="24"/>
      <c r="L18" s="18"/>
      <c r="M18" s="30">
        <v>45044</v>
      </c>
      <c r="N18" s="17" t="s">
        <v>6724</v>
      </c>
      <c r="O18" s="29">
        <v>45047</v>
      </c>
      <c r="P18" s="30">
        <v>45047</v>
      </c>
      <c r="Q18" s="23">
        <v>45047</v>
      </c>
    </row>
    <row r="19" spans="2:17" ht="19.7" customHeight="1">
      <c r="B19" s="17"/>
      <c r="C19" s="1960"/>
      <c r="D19" s="1960"/>
      <c r="E19" s="50"/>
      <c r="F19" s="18"/>
      <c r="G19" s="132"/>
      <c r="H19" s="1434">
        <f t="shared" ref="H19:H33" si="0">F19*G19</f>
        <v>0</v>
      </c>
      <c r="I19" s="22"/>
      <c r="J19" s="26"/>
      <c r="K19" s="24"/>
      <c r="L19" s="18"/>
      <c r="M19" s="30"/>
      <c r="N19" s="17"/>
      <c r="O19" s="18"/>
      <c r="P19" s="30"/>
      <c r="Q19" s="23"/>
    </row>
    <row r="20" spans="2:17" ht="19.7" customHeight="1">
      <c r="B20" s="17"/>
      <c r="C20" s="1960"/>
      <c r="D20" s="1960"/>
      <c r="E20" s="50"/>
      <c r="F20" s="18"/>
      <c r="G20" s="132"/>
      <c r="H20" s="1434">
        <f t="shared" si="0"/>
        <v>0</v>
      </c>
      <c r="I20" s="22"/>
      <c r="J20" s="26"/>
      <c r="K20" s="24"/>
      <c r="L20" s="18"/>
      <c r="M20" s="30"/>
      <c r="N20" s="17"/>
      <c r="O20" s="18"/>
      <c r="P20" s="30"/>
      <c r="Q20" s="23"/>
    </row>
    <row r="21" spans="2:17" ht="19.7" customHeight="1">
      <c r="B21" s="17"/>
      <c r="C21" s="1960"/>
      <c r="D21" s="1960"/>
      <c r="E21" s="50"/>
      <c r="F21" s="18"/>
      <c r="G21" s="132"/>
      <c r="H21" s="1434">
        <f t="shared" si="0"/>
        <v>0</v>
      </c>
      <c r="I21" s="22"/>
      <c r="J21" s="26"/>
      <c r="K21" s="24"/>
      <c r="L21" s="18"/>
      <c r="M21" s="30"/>
      <c r="N21" s="17"/>
      <c r="O21" s="18"/>
      <c r="P21" s="30"/>
      <c r="Q21" s="23"/>
    </row>
    <row r="22" spans="2:17" ht="19.7" customHeight="1">
      <c r="B22" s="17"/>
      <c r="C22" s="1960"/>
      <c r="D22" s="1960"/>
      <c r="E22" s="50"/>
      <c r="F22" s="18"/>
      <c r="G22" s="132"/>
      <c r="H22" s="1434">
        <f t="shared" si="0"/>
        <v>0</v>
      </c>
      <c r="I22" s="22"/>
      <c r="J22" s="26"/>
      <c r="K22" s="24"/>
      <c r="L22" s="18"/>
      <c r="M22" s="30"/>
      <c r="N22" s="17"/>
      <c r="O22" s="18"/>
      <c r="P22" s="30"/>
      <c r="Q22" s="23"/>
    </row>
    <row r="23" spans="2:17" ht="19.7" customHeight="1">
      <c r="B23" s="17"/>
      <c r="C23" s="1960"/>
      <c r="D23" s="1960"/>
      <c r="E23" s="50"/>
      <c r="F23" s="18"/>
      <c r="G23" s="132"/>
      <c r="H23" s="1434">
        <f t="shared" si="0"/>
        <v>0</v>
      </c>
      <c r="I23" s="22"/>
      <c r="J23" s="26"/>
      <c r="K23" s="24"/>
      <c r="L23" s="18"/>
      <c r="M23" s="30"/>
      <c r="N23" s="17"/>
      <c r="O23" s="18"/>
      <c r="P23" s="30"/>
      <c r="Q23" s="23"/>
    </row>
    <row r="24" spans="2:17" ht="19.7" customHeight="1">
      <c r="B24" s="17"/>
      <c r="C24" s="1960"/>
      <c r="D24" s="1960"/>
      <c r="E24" s="50"/>
      <c r="F24" s="18"/>
      <c r="G24" s="132"/>
      <c r="H24" s="1434">
        <f t="shared" si="0"/>
        <v>0</v>
      </c>
      <c r="I24" s="22"/>
      <c r="J24" s="26"/>
      <c r="K24" s="24"/>
      <c r="L24" s="18"/>
      <c r="M24" s="30"/>
      <c r="N24" s="17"/>
      <c r="O24" s="18"/>
      <c r="P24" s="30"/>
      <c r="Q24" s="23"/>
    </row>
    <row r="25" spans="2:17" ht="19.7" customHeight="1">
      <c r="B25" s="17"/>
      <c r="C25" s="1960"/>
      <c r="D25" s="1960"/>
      <c r="E25" s="50"/>
      <c r="F25" s="18"/>
      <c r="G25" s="132"/>
      <c r="H25" s="1434">
        <f t="shared" si="0"/>
        <v>0</v>
      </c>
      <c r="I25" s="22"/>
      <c r="J25" s="26"/>
      <c r="K25" s="24"/>
      <c r="L25" s="18"/>
      <c r="M25" s="30"/>
      <c r="N25" s="17"/>
      <c r="O25" s="18"/>
      <c r="P25" s="30"/>
      <c r="Q25" s="23"/>
    </row>
    <row r="26" spans="2:17" ht="19.7" customHeight="1">
      <c r="B26" s="17"/>
      <c r="C26" s="1960"/>
      <c r="D26" s="1960"/>
      <c r="E26" s="50"/>
      <c r="F26" s="18"/>
      <c r="G26" s="132"/>
      <c r="H26" s="1434">
        <f t="shared" si="0"/>
        <v>0</v>
      </c>
      <c r="I26" s="22"/>
      <c r="J26" s="26"/>
      <c r="K26" s="24"/>
      <c r="L26" s="18"/>
      <c r="M26" s="30"/>
      <c r="N26" s="17"/>
      <c r="O26" s="18"/>
      <c r="P26" s="30"/>
      <c r="Q26" s="23"/>
    </row>
    <row r="27" spans="2:17" ht="19.7" customHeight="1">
      <c r="B27" s="17"/>
      <c r="C27" s="1960"/>
      <c r="D27" s="1960"/>
      <c r="E27" s="50"/>
      <c r="F27" s="18"/>
      <c r="G27" s="132"/>
      <c r="H27" s="1434">
        <f t="shared" si="0"/>
        <v>0</v>
      </c>
      <c r="I27" s="22"/>
      <c r="J27" s="26"/>
      <c r="K27" s="24"/>
      <c r="L27" s="18"/>
      <c r="M27" s="30"/>
      <c r="N27" s="17"/>
      <c r="O27" s="18"/>
      <c r="P27" s="30"/>
      <c r="Q27" s="23"/>
    </row>
    <row r="28" spans="2:17" ht="19.7" customHeight="1">
      <c r="B28" s="17"/>
      <c r="C28" s="1960"/>
      <c r="D28" s="1960"/>
      <c r="E28" s="50"/>
      <c r="F28" s="18"/>
      <c r="G28" s="132"/>
      <c r="H28" s="1434">
        <f t="shared" si="0"/>
        <v>0</v>
      </c>
      <c r="I28" s="22"/>
      <c r="J28" s="26"/>
      <c r="K28" s="24"/>
      <c r="L28" s="18"/>
      <c r="M28" s="30"/>
      <c r="N28" s="17"/>
      <c r="O28" s="18"/>
      <c r="P28" s="30"/>
      <c r="Q28" s="23"/>
    </row>
    <row r="29" spans="2:17" ht="19.7" customHeight="1">
      <c r="B29" s="17"/>
      <c r="C29" s="1960"/>
      <c r="D29" s="1960"/>
      <c r="E29" s="50"/>
      <c r="F29" s="18"/>
      <c r="G29" s="132"/>
      <c r="H29" s="1434">
        <f t="shared" si="0"/>
        <v>0</v>
      </c>
      <c r="I29" s="22"/>
      <c r="J29" s="26"/>
      <c r="K29" s="24"/>
      <c r="L29" s="18"/>
      <c r="M29" s="30"/>
      <c r="N29" s="17"/>
      <c r="O29" s="18"/>
      <c r="P29" s="30"/>
      <c r="Q29" s="23"/>
    </row>
    <row r="30" spans="2:17" ht="19.7" customHeight="1">
      <c r="B30" s="17"/>
      <c r="C30" s="1960"/>
      <c r="D30" s="1960"/>
      <c r="E30" s="50"/>
      <c r="F30" s="18"/>
      <c r="G30" s="132"/>
      <c r="H30" s="1434">
        <f t="shared" si="0"/>
        <v>0</v>
      </c>
      <c r="I30" s="22"/>
      <c r="J30" s="26"/>
      <c r="K30" s="24"/>
      <c r="L30" s="18"/>
      <c r="M30" s="30"/>
      <c r="N30" s="17"/>
      <c r="O30" s="18"/>
      <c r="P30" s="30"/>
      <c r="Q30" s="23"/>
    </row>
    <row r="31" spans="2:17">
      <c r="B31" s="17"/>
      <c r="C31" s="1960"/>
      <c r="D31" s="1960"/>
      <c r="E31" s="50"/>
      <c r="F31" s="18"/>
      <c r="G31" s="132"/>
      <c r="H31" s="1434">
        <f t="shared" si="0"/>
        <v>0</v>
      </c>
      <c r="I31" s="22"/>
      <c r="J31" s="26"/>
      <c r="K31" s="24"/>
      <c r="L31" s="18"/>
      <c r="M31" s="30"/>
      <c r="N31" s="17"/>
      <c r="O31" s="18"/>
    </row>
    <row r="32" spans="2:17">
      <c r="B32" s="17"/>
      <c r="C32" s="1960"/>
      <c r="D32" s="1960"/>
      <c r="E32" s="50"/>
      <c r="F32" s="18"/>
      <c r="G32" s="132"/>
      <c r="H32" s="1434">
        <f t="shared" si="0"/>
        <v>0</v>
      </c>
      <c r="I32" s="22"/>
      <c r="J32" s="26"/>
      <c r="K32" s="24"/>
      <c r="L32" s="18"/>
      <c r="M32" s="30"/>
      <c r="N32" s="17"/>
      <c r="O32" s="18"/>
    </row>
    <row r="33" spans="2:15">
      <c r="B33" s="17"/>
      <c r="C33" s="1960"/>
      <c r="D33" s="1960"/>
      <c r="E33" s="50"/>
      <c r="F33" s="18"/>
      <c r="G33" s="132"/>
      <c r="H33" s="1434">
        <f t="shared" si="0"/>
        <v>0</v>
      </c>
      <c r="I33" s="22"/>
      <c r="J33" s="26"/>
      <c r="K33" s="24"/>
      <c r="L33" s="18"/>
      <c r="M33" s="30"/>
      <c r="N33" s="17"/>
      <c r="O33" s="18"/>
    </row>
  </sheetData>
  <autoFilter ref="B8:O17" xr:uid="{52548093-8C3D-4F45-9BA0-A276AE6B21C7}"/>
  <mergeCells count="7">
    <mergeCell ref="B13:B1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F9054-531A-431E-A51E-F35555E2D04E}">
  <dimension ref="A2:F7"/>
  <sheetViews>
    <sheetView workbookViewId="0">
      <selection activeCell="C10" sqref="C10"/>
    </sheetView>
  </sheetViews>
  <sheetFormatPr defaultRowHeight="19.5"/>
  <cols>
    <col min="1" max="1" width="5.625" style="2053" customWidth="1"/>
    <col min="2" max="2" width="3.5" style="2053" bestFit="1" customWidth="1"/>
    <col min="3" max="3" width="16.625" style="2053" customWidth="1"/>
    <col min="4" max="4" width="25.75" style="2053" bestFit="1" customWidth="1"/>
    <col min="5" max="5" width="5.875" style="2053" bestFit="1" customWidth="1"/>
    <col min="6" max="6" width="15.625" style="2053" customWidth="1"/>
    <col min="7" max="256" width="9" style="2053"/>
    <col min="257" max="257" width="5.625" style="2053" customWidth="1"/>
    <col min="258" max="258" width="3.5" style="2053" bestFit="1" customWidth="1"/>
    <col min="259" max="259" width="16.625" style="2053" customWidth="1"/>
    <col min="260" max="260" width="25.75" style="2053" bestFit="1" customWidth="1"/>
    <col min="261" max="261" width="5.875" style="2053" bestFit="1" customWidth="1"/>
    <col min="262" max="262" width="15.625" style="2053" customWidth="1"/>
    <col min="263" max="512" width="9" style="2053"/>
    <col min="513" max="513" width="5.625" style="2053" customWidth="1"/>
    <col min="514" max="514" width="3.5" style="2053" bestFit="1" customWidth="1"/>
    <col min="515" max="515" width="16.625" style="2053" customWidth="1"/>
    <col min="516" max="516" width="25.75" style="2053" bestFit="1" customWidth="1"/>
    <col min="517" max="517" width="5.875" style="2053" bestFit="1" customWidth="1"/>
    <col min="518" max="518" width="15.625" style="2053" customWidth="1"/>
    <col min="519" max="768" width="9" style="2053"/>
    <col min="769" max="769" width="5.625" style="2053" customWidth="1"/>
    <col min="770" max="770" width="3.5" style="2053" bestFit="1" customWidth="1"/>
    <col min="771" max="771" width="16.625" style="2053" customWidth="1"/>
    <col min="772" max="772" width="25.75" style="2053" bestFit="1" customWidth="1"/>
    <col min="773" max="773" width="5.875" style="2053" bestFit="1" customWidth="1"/>
    <col min="774" max="774" width="15.625" style="2053" customWidth="1"/>
    <col min="775" max="1024" width="9" style="2053"/>
    <col min="1025" max="1025" width="5.625" style="2053" customWidth="1"/>
    <col min="1026" max="1026" width="3.5" style="2053" bestFit="1" customWidth="1"/>
    <col min="1027" max="1027" width="16.625" style="2053" customWidth="1"/>
    <col min="1028" max="1028" width="25.75" style="2053" bestFit="1" customWidth="1"/>
    <col min="1029" max="1029" width="5.875" style="2053" bestFit="1" customWidth="1"/>
    <col min="1030" max="1030" width="15.625" style="2053" customWidth="1"/>
    <col min="1031" max="1280" width="9" style="2053"/>
    <col min="1281" max="1281" width="5.625" style="2053" customWidth="1"/>
    <col min="1282" max="1282" width="3.5" style="2053" bestFit="1" customWidth="1"/>
    <col min="1283" max="1283" width="16.625" style="2053" customWidth="1"/>
    <col min="1284" max="1284" width="25.75" style="2053" bestFit="1" customWidth="1"/>
    <col min="1285" max="1285" width="5.875" style="2053" bestFit="1" customWidth="1"/>
    <col min="1286" max="1286" width="15.625" style="2053" customWidth="1"/>
    <col min="1287" max="1536" width="9" style="2053"/>
    <col min="1537" max="1537" width="5.625" style="2053" customWidth="1"/>
    <col min="1538" max="1538" width="3.5" style="2053" bestFit="1" customWidth="1"/>
    <col min="1539" max="1539" width="16.625" style="2053" customWidth="1"/>
    <col min="1540" max="1540" width="25.75" style="2053" bestFit="1" customWidth="1"/>
    <col min="1541" max="1541" width="5.875" style="2053" bestFit="1" customWidth="1"/>
    <col min="1542" max="1542" width="15.625" style="2053" customWidth="1"/>
    <col min="1543" max="1792" width="9" style="2053"/>
    <col min="1793" max="1793" width="5.625" style="2053" customWidth="1"/>
    <col min="1794" max="1794" width="3.5" style="2053" bestFit="1" customWidth="1"/>
    <col min="1795" max="1795" width="16.625" style="2053" customWidth="1"/>
    <col min="1796" max="1796" width="25.75" style="2053" bestFit="1" customWidth="1"/>
    <col min="1797" max="1797" width="5.875" style="2053" bestFit="1" customWidth="1"/>
    <col min="1798" max="1798" width="15.625" style="2053" customWidth="1"/>
    <col min="1799" max="2048" width="9" style="2053"/>
    <col min="2049" max="2049" width="5.625" style="2053" customWidth="1"/>
    <col min="2050" max="2050" width="3.5" style="2053" bestFit="1" customWidth="1"/>
    <col min="2051" max="2051" width="16.625" style="2053" customWidth="1"/>
    <col min="2052" max="2052" width="25.75" style="2053" bestFit="1" customWidth="1"/>
    <col min="2053" max="2053" width="5.875" style="2053" bestFit="1" customWidth="1"/>
    <col min="2054" max="2054" width="15.625" style="2053" customWidth="1"/>
    <col min="2055" max="2304" width="9" style="2053"/>
    <col min="2305" max="2305" width="5.625" style="2053" customWidth="1"/>
    <col min="2306" max="2306" width="3.5" style="2053" bestFit="1" customWidth="1"/>
    <col min="2307" max="2307" width="16.625" style="2053" customWidth="1"/>
    <col min="2308" max="2308" width="25.75" style="2053" bestFit="1" customWidth="1"/>
    <col min="2309" max="2309" width="5.875" style="2053" bestFit="1" customWidth="1"/>
    <col min="2310" max="2310" width="15.625" style="2053" customWidth="1"/>
    <col min="2311" max="2560" width="9" style="2053"/>
    <col min="2561" max="2561" width="5.625" style="2053" customWidth="1"/>
    <col min="2562" max="2562" width="3.5" style="2053" bestFit="1" customWidth="1"/>
    <col min="2563" max="2563" width="16.625" style="2053" customWidth="1"/>
    <col min="2564" max="2564" width="25.75" style="2053" bestFit="1" customWidth="1"/>
    <col min="2565" max="2565" width="5.875" style="2053" bestFit="1" customWidth="1"/>
    <col min="2566" max="2566" width="15.625" style="2053" customWidth="1"/>
    <col min="2567" max="2816" width="9" style="2053"/>
    <col min="2817" max="2817" width="5.625" style="2053" customWidth="1"/>
    <col min="2818" max="2818" width="3.5" style="2053" bestFit="1" customWidth="1"/>
    <col min="2819" max="2819" width="16.625" style="2053" customWidth="1"/>
    <col min="2820" max="2820" width="25.75" style="2053" bestFit="1" customWidth="1"/>
    <col min="2821" max="2821" width="5.875" style="2053" bestFit="1" customWidth="1"/>
    <col min="2822" max="2822" width="15.625" style="2053" customWidth="1"/>
    <col min="2823" max="3072" width="9" style="2053"/>
    <col min="3073" max="3073" width="5.625" style="2053" customWidth="1"/>
    <col min="3074" max="3074" width="3.5" style="2053" bestFit="1" customWidth="1"/>
    <col min="3075" max="3075" width="16.625" style="2053" customWidth="1"/>
    <col min="3076" max="3076" width="25.75" style="2053" bestFit="1" customWidth="1"/>
    <col min="3077" max="3077" width="5.875" style="2053" bestFit="1" customWidth="1"/>
    <col min="3078" max="3078" width="15.625" style="2053" customWidth="1"/>
    <col min="3079" max="3328" width="9" style="2053"/>
    <col min="3329" max="3329" width="5.625" style="2053" customWidth="1"/>
    <col min="3330" max="3330" width="3.5" style="2053" bestFit="1" customWidth="1"/>
    <col min="3331" max="3331" width="16.625" style="2053" customWidth="1"/>
    <col min="3332" max="3332" width="25.75" style="2053" bestFit="1" customWidth="1"/>
    <col min="3333" max="3333" width="5.875" style="2053" bestFit="1" customWidth="1"/>
    <col min="3334" max="3334" width="15.625" style="2053" customWidth="1"/>
    <col min="3335" max="3584" width="9" style="2053"/>
    <col min="3585" max="3585" width="5.625" style="2053" customWidth="1"/>
    <col min="3586" max="3586" width="3.5" style="2053" bestFit="1" customWidth="1"/>
    <col min="3587" max="3587" width="16.625" style="2053" customWidth="1"/>
    <col min="3588" max="3588" width="25.75" style="2053" bestFit="1" customWidth="1"/>
    <col min="3589" max="3589" width="5.875" style="2053" bestFit="1" customWidth="1"/>
    <col min="3590" max="3590" width="15.625" style="2053" customWidth="1"/>
    <col min="3591" max="3840" width="9" style="2053"/>
    <col min="3841" max="3841" width="5.625" style="2053" customWidth="1"/>
    <col min="3842" max="3842" width="3.5" style="2053" bestFit="1" customWidth="1"/>
    <col min="3843" max="3843" width="16.625" style="2053" customWidth="1"/>
    <col min="3844" max="3844" width="25.75" style="2053" bestFit="1" customWidth="1"/>
    <col min="3845" max="3845" width="5.875" style="2053" bestFit="1" customWidth="1"/>
    <col min="3846" max="3846" width="15.625" style="2053" customWidth="1"/>
    <col min="3847" max="4096" width="9" style="2053"/>
    <col min="4097" max="4097" width="5.625" style="2053" customWidth="1"/>
    <col min="4098" max="4098" width="3.5" style="2053" bestFit="1" customWidth="1"/>
    <col min="4099" max="4099" width="16.625" style="2053" customWidth="1"/>
    <col min="4100" max="4100" width="25.75" style="2053" bestFit="1" customWidth="1"/>
    <col min="4101" max="4101" width="5.875" style="2053" bestFit="1" customWidth="1"/>
    <col min="4102" max="4102" width="15.625" style="2053" customWidth="1"/>
    <col min="4103" max="4352" width="9" style="2053"/>
    <col min="4353" max="4353" width="5.625" style="2053" customWidth="1"/>
    <col min="4354" max="4354" width="3.5" style="2053" bestFit="1" customWidth="1"/>
    <col min="4355" max="4355" width="16.625" style="2053" customWidth="1"/>
    <col min="4356" max="4356" width="25.75" style="2053" bestFit="1" customWidth="1"/>
    <col min="4357" max="4357" width="5.875" style="2053" bestFit="1" customWidth="1"/>
    <col min="4358" max="4358" width="15.625" style="2053" customWidth="1"/>
    <col min="4359" max="4608" width="9" style="2053"/>
    <col min="4609" max="4609" width="5.625" style="2053" customWidth="1"/>
    <col min="4610" max="4610" width="3.5" style="2053" bestFit="1" customWidth="1"/>
    <col min="4611" max="4611" width="16.625" style="2053" customWidth="1"/>
    <col min="4612" max="4612" width="25.75" style="2053" bestFit="1" customWidth="1"/>
    <col min="4613" max="4613" width="5.875" style="2053" bestFit="1" customWidth="1"/>
    <col min="4614" max="4614" width="15.625" style="2053" customWidth="1"/>
    <col min="4615" max="4864" width="9" style="2053"/>
    <col min="4865" max="4865" width="5.625" style="2053" customWidth="1"/>
    <col min="4866" max="4866" width="3.5" style="2053" bestFit="1" customWidth="1"/>
    <col min="4867" max="4867" width="16.625" style="2053" customWidth="1"/>
    <col min="4868" max="4868" width="25.75" style="2053" bestFit="1" customWidth="1"/>
    <col min="4869" max="4869" width="5.875" style="2053" bestFit="1" customWidth="1"/>
    <col min="4870" max="4870" width="15.625" style="2053" customWidth="1"/>
    <col min="4871" max="5120" width="9" style="2053"/>
    <col min="5121" max="5121" width="5.625" style="2053" customWidth="1"/>
    <col min="5122" max="5122" width="3.5" style="2053" bestFit="1" customWidth="1"/>
    <col min="5123" max="5123" width="16.625" style="2053" customWidth="1"/>
    <col min="5124" max="5124" width="25.75" style="2053" bestFit="1" customWidth="1"/>
    <col min="5125" max="5125" width="5.875" style="2053" bestFit="1" customWidth="1"/>
    <col min="5126" max="5126" width="15.625" style="2053" customWidth="1"/>
    <col min="5127" max="5376" width="9" style="2053"/>
    <col min="5377" max="5377" width="5.625" style="2053" customWidth="1"/>
    <col min="5378" max="5378" width="3.5" style="2053" bestFit="1" customWidth="1"/>
    <col min="5379" max="5379" width="16.625" style="2053" customWidth="1"/>
    <col min="5380" max="5380" width="25.75" style="2053" bestFit="1" customWidth="1"/>
    <col min="5381" max="5381" width="5.875" style="2053" bestFit="1" customWidth="1"/>
    <col min="5382" max="5382" width="15.625" style="2053" customWidth="1"/>
    <col min="5383" max="5632" width="9" style="2053"/>
    <col min="5633" max="5633" width="5.625" style="2053" customWidth="1"/>
    <col min="5634" max="5634" width="3.5" style="2053" bestFit="1" customWidth="1"/>
    <col min="5635" max="5635" width="16.625" style="2053" customWidth="1"/>
    <col min="5636" max="5636" width="25.75" style="2053" bestFit="1" customWidth="1"/>
    <col min="5637" max="5637" width="5.875" style="2053" bestFit="1" customWidth="1"/>
    <col min="5638" max="5638" width="15.625" style="2053" customWidth="1"/>
    <col min="5639" max="5888" width="9" style="2053"/>
    <col min="5889" max="5889" width="5.625" style="2053" customWidth="1"/>
    <col min="5890" max="5890" width="3.5" style="2053" bestFit="1" customWidth="1"/>
    <col min="5891" max="5891" width="16.625" style="2053" customWidth="1"/>
    <col min="5892" max="5892" width="25.75" style="2053" bestFit="1" customWidth="1"/>
    <col min="5893" max="5893" width="5.875" style="2053" bestFit="1" customWidth="1"/>
    <col min="5894" max="5894" width="15.625" style="2053" customWidth="1"/>
    <col min="5895" max="6144" width="9" style="2053"/>
    <col min="6145" max="6145" width="5.625" style="2053" customWidth="1"/>
    <col min="6146" max="6146" width="3.5" style="2053" bestFit="1" customWidth="1"/>
    <col min="6147" max="6147" width="16.625" style="2053" customWidth="1"/>
    <col min="6148" max="6148" width="25.75" style="2053" bestFit="1" customWidth="1"/>
    <col min="6149" max="6149" width="5.875" style="2053" bestFit="1" customWidth="1"/>
    <col min="6150" max="6150" width="15.625" style="2053" customWidth="1"/>
    <col min="6151" max="6400" width="9" style="2053"/>
    <col min="6401" max="6401" width="5.625" style="2053" customWidth="1"/>
    <col min="6402" max="6402" width="3.5" style="2053" bestFit="1" customWidth="1"/>
    <col min="6403" max="6403" width="16.625" style="2053" customWidth="1"/>
    <col min="6404" max="6404" width="25.75" style="2053" bestFit="1" customWidth="1"/>
    <col min="6405" max="6405" width="5.875" style="2053" bestFit="1" customWidth="1"/>
    <col min="6406" max="6406" width="15.625" style="2053" customWidth="1"/>
    <col min="6407" max="6656" width="9" style="2053"/>
    <col min="6657" max="6657" width="5.625" style="2053" customWidth="1"/>
    <col min="6658" max="6658" width="3.5" style="2053" bestFit="1" customWidth="1"/>
    <col min="6659" max="6659" width="16.625" style="2053" customWidth="1"/>
    <col min="6660" max="6660" width="25.75" style="2053" bestFit="1" customWidth="1"/>
    <col min="6661" max="6661" width="5.875" style="2053" bestFit="1" customWidth="1"/>
    <col min="6662" max="6662" width="15.625" style="2053" customWidth="1"/>
    <col min="6663" max="6912" width="9" style="2053"/>
    <col min="6913" max="6913" width="5.625" style="2053" customWidth="1"/>
    <col min="6914" max="6914" width="3.5" style="2053" bestFit="1" customWidth="1"/>
    <col min="6915" max="6915" width="16.625" style="2053" customWidth="1"/>
    <col min="6916" max="6916" width="25.75" style="2053" bestFit="1" customWidth="1"/>
    <col min="6917" max="6917" width="5.875" style="2053" bestFit="1" customWidth="1"/>
    <col min="6918" max="6918" width="15.625" style="2053" customWidth="1"/>
    <col min="6919" max="7168" width="9" style="2053"/>
    <col min="7169" max="7169" width="5.625" style="2053" customWidth="1"/>
    <col min="7170" max="7170" width="3.5" style="2053" bestFit="1" customWidth="1"/>
    <col min="7171" max="7171" width="16.625" style="2053" customWidth="1"/>
    <col min="7172" max="7172" width="25.75" style="2053" bestFit="1" customWidth="1"/>
    <col min="7173" max="7173" width="5.875" style="2053" bestFit="1" customWidth="1"/>
    <col min="7174" max="7174" width="15.625" style="2053" customWidth="1"/>
    <col min="7175" max="7424" width="9" style="2053"/>
    <col min="7425" max="7425" width="5.625" style="2053" customWidth="1"/>
    <col min="7426" max="7426" width="3.5" style="2053" bestFit="1" customWidth="1"/>
    <col min="7427" max="7427" width="16.625" style="2053" customWidth="1"/>
    <col min="7428" max="7428" width="25.75" style="2053" bestFit="1" customWidth="1"/>
    <col min="7429" max="7429" width="5.875" style="2053" bestFit="1" customWidth="1"/>
    <col min="7430" max="7430" width="15.625" style="2053" customWidth="1"/>
    <col min="7431" max="7680" width="9" style="2053"/>
    <col min="7681" max="7681" width="5.625" style="2053" customWidth="1"/>
    <col min="7682" max="7682" width="3.5" style="2053" bestFit="1" customWidth="1"/>
    <col min="7683" max="7683" width="16.625" style="2053" customWidth="1"/>
    <col min="7684" max="7684" width="25.75" style="2053" bestFit="1" customWidth="1"/>
    <col min="7685" max="7685" width="5.875" style="2053" bestFit="1" customWidth="1"/>
    <col min="7686" max="7686" width="15.625" style="2053" customWidth="1"/>
    <col min="7687" max="7936" width="9" style="2053"/>
    <col min="7937" max="7937" width="5.625" style="2053" customWidth="1"/>
    <col min="7938" max="7938" width="3.5" style="2053" bestFit="1" customWidth="1"/>
    <col min="7939" max="7939" width="16.625" style="2053" customWidth="1"/>
    <col min="7940" max="7940" width="25.75" style="2053" bestFit="1" customWidth="1"/>
    <col min="7941" max="7941" width="5.875" style="2053" bestFit="1" customWidth="1"/>
    <col min="7942" max="7942" width="15.625" style="2053" customWidth="1"/>
    <col min="7943" max="8192" width="9" style="2053"/>
    <col min="8193" max="8193" width="5.625" style="2053" customWidth="1"/>
    <col min="8194" max="8194" width="3.5" style="2053" bestFit="1" customWidth="1"/>
    <col min="8195" max="8195" width="16.625" style="2053" customWidth="1"/>
    <col min="8196" max="8196" width="25.75" style="2053" bestFit="1" customWidth="1"/>
    <col min="8197" max="8197" width="5.875" style="2053" bestFit="1" customWidth="1"/>
    <col min="8198" max="8198" width="15.625" style="2053" customWidth="1"/>
    <col min="8199" max="8448" width="9" style="2053"/>
    <col min="8449" max="8449" width="5.625" style="2053" customWidth="1"/>
    <col min="8450" max="8450" width="3.5" style="2053" bestFit="1" customWidth="1"/>
    <col min="8451" max="8451" width="16.625" style="2053" customWidth="1"/>
    <col min="8452" max="8452" width="25.75" style="2053" bestFit="1" customWidth="1"/>
    <col min="8453" max="8453" width="5.875" style="2053" bestFit="1" customWidth="1"/>
    <col min="8454" max="8454" width="15.625" style="2053" customWidth="1"/>
    <col min="8455" max="8704" width="9" style="2053"/>
    <col min="8705" max="8705" width="5.625" style="2053" customWidth="1"/>
    <col min="8706" max="8706" width="3.5" style="2053" bestFit="1" customWidth="1"/>
    <col min="8707" max="8707" width="16.625" style="2053" customWidth="1"/>
    <col min="8708" max="8708" width="25.75" style="2053" bestFit="1" customWidth="1"/>
    <col min="8709" max="8709" width="5.875" style="2053" bestFit="1" customWidth="1"/>
    <col min="8710" max="8710" width="15.625" style="2053" customWidth="1"/>
    <col min="8711" max="8960" width="9" style="2053"/>
    <col min="8961" max="8961" width="5.625" style="2053" customWidth="1"/>
    <col min="8962" max="8962" width="3.5" style="2053" bestFit="1" customWidth="1"/>
    <col min="8963" max="8963" width="16.625" style="2053" customWidth="1"/>
    <col min="8964" max="8964" width="25.75" style="2053" bestFit="1" customWidth="1"/>
    <col min="8965" max="8965" width="5.875" style="2053" bestFit="1" customWidth="1"/>
    <col min="8966" max="8966" width="15.625" style="2053" customWidth="1"/>
    <col min="8967" max="9216" width="9" style="2053"/>
    <col min="9217" max="9217" width="5.625" style="2053" customWidth="1"/>
    <col min="9218" max="9218" width="3.5" style="2053" bestFit="1" customWidth="1"/>
    <col min="9219" max="9219" width="16.625" style="2053" customWidth="1"/>
    <col min="9220" max="9220" width="25.75" style="2053" bestFit="1" customWidth="1"/>
    <col min="9221" max="9221" width="5.875" style="2053" bestFit="1" customWidth="1"/>
    <col min="9222" max="9222" width="15.625" style="2053" customWidth="1"/>
    <col min="9223" max="9472" width="9" style="2053"/>
    <col min="9473" max="9473" width="5.625" style="2053" customWidth="1"/>
    <col min="9474" max="9474" width="3.5" style="2053" bestFit="1" customWidth="1"/>
    <col min="9475" max="9475" width="16.625" style="2053" customWidth="1"/>
    <col min="9476" max="9476" width="25.75" style="2053" bestFit="1" customWidth="1"/>
    <col min="9477" max="9477" width="5.875" style="2053" bestFit="1" customWidth="1"/>
    <col min="9478" max="9478" width="15.625" style="2053" customWidth="1"/>
    <col min="9479" max="9728" width="9" style="2053"/>
    <col min="9729" max="9729" width="5.625" style="2053" customWidth="1"/>
    <col min="9730" max="9730" width="3.5" style="2053" bestFit="1" customWidth="1"/>
    <col min="9731" max="9731" width="16.625" style="2053" customWidth="1"/>
    <col min="9732" max="9732" width="25.75" style="2053" bestFit="1" customWidth="1"/>
    <col min="9733" max="9733" width="5.875" style="2053" bestFit="1" customWidth="1"/>
    <col min="9734" max="9734" width="15.625" style="2053" customWidth="1"/>
    <col min="9735" max="9984" width="9" style="2053"/>
    <col min="9985" max="9985" width="5.625" style="2053" customWidth="1"/>
    <col min="9986" max="9986" width="3.5" style="2053" bestFit="1" customWidth="1"/>
    <col min="9987" max="9987" width="16.625" style="2053" customWidth="1"/>
    <col min="9988" max="9988" width="25.75" style="2053" bestFit="1" customWidth="1"/>
    <col min="9989" max="9989" width="5.875" style="2053" bestFit="1" customWidth="1"/>
    <col min="9990" max="9990" width="15.625" style="2053" customWidth="1"/>
    <col min="9991" max="10240" width="9" style="2053"/>
    <col min="10241" max="10241" width="5.625" style="2053" customWidth="1"/>
    <col min="10242" max="10242" width="3.5" style="2053" bestFit="1" customWidth="1"/>
    <col min="10243" max="10243" width="16.625" style="2053" customWidth="1"/>
    <col min="10244" max="10244" width="25.75" style="2053" bestFit="1" customWidth="1"/>
    <col min="10245" max="10245" width="5.875" style="2053" bestFit="1" customWidth="1"/>
    <col min="10246" max="10246" width="15.625" style="2053" customWidth="1"/>
    <col min="10247" max="10496" width="9" style="2053"/>
    <col min="10497" max="10497" width="5.625" style="2053" customWidth="1"/>
    <col min="10498" max="10498" width="3.5" style="2053" bestFit="1" customWidth="1"/>
    <col min="10499" max="10499" width="16.625" style="2053" customWidth="1"/>
    <col min="10500" max="10500" width="25.75" style="2053" bestFit="1" customWidth="1"/>
    <col min="10501" max="10501" width="5.875" style="2053" bestFit="1" customWidth="1"/>
    <col min="10502" max="10502" width="15.625" style="2053" customWidth="1"/>
    <col min="10503" max="10752" width="9" style="2053"/>
    <col min="10753" max="10753" width="5.625" style="2053" customWidth="1"/>
    <col min="10754" max="10754" width="3.5" style="2053" bestFit="1" customWidth="1"/>
    <col min="10755" max="10755" width="16.625" style="2053" customWidth="1"/>
    <col min="10756" max="10756" width="25.75" style="2053" bestFit="1" customWidth="1"/>
    <col min="10757" max="10757" width="5.875" style="2053" bestFit="1" customWidth="1"/>
    <col min="10758" max="10758" width="15.625" style="2053" customWidth="1"/>
    <col min="10759" max="11008" width="9" style="2053"/>
    <col min="11009" max="11009" width="5.625" style="2053" customWidth="1"/>
    <col min="11010" max="11010" width="3.5" style="2053" bestFit="1" customWidth="1"/>
    <col min="11011" max="11011" width="16.625" style="2053" customWidth="1"/>
    <col min="11012" max="11012" width="25.75" style="2053" bestFit="1" customWidth="1"/>
    <col min="11013" max="11013" width="5.875" style="2053" bestFit="1" customWidth="1"/>
    <col min="11014" max="11014" width="15.625" style="2053" customWidth="1"/>
    <col min="11015" max="11264" width="9" style="2053"/>
    <col min="11265" max="11265" width="5.625" style="2053" customWidth="1"/>
    <col min="11266" max="11266" width="3.5" style="2053" bestFit="1" customWidth="1"/>
    <col min="11267" max="11267" width="16.625" style="2053" customWidth="1"/>
    <col min="11268" max="11268" width="25.75" style="2053" bestFit="1" customWidth="1"/>
    <col min="11269" max="11269" width="5.875" style="2053" bestFit="1" customWidth="1"/>
    <col min="11270" max="11270" width="15.625" style="2053" customWidth="1"/>
    <col min="11271" max="11520" width="9" style="2053"/>
    <col min="11521" max="11521" width="5.625" style="2053" customWidth="1"/>
    <col min="11522" max="11522" width="3.5" style="2053" bestFit="1" customWidth="1"/>
    <col min="11523" max="11523" width="16.625" style="2053" customWidth="1"/>
    <col min="11524" max="11524" width="25.75" style="2053" bestFit="1" customWidth="1"/>
    <col min="11525" max="11525" width="5.875" style="2053" bestFit="1" customWidth="1"/>
    <col min="11526" max="11526" width="15.625" style="2053" customWidth="1"/>
    <col min="11527" max="11776" width="9" style="2053"/>
    <col min="11777" max="11777" width="5.625" style="2053" customWidth="1"/>
    <col min="11778" max="11778" width="3.5" style="2053" bestFit="1" customWidth="1"/>
    <col min="11779" max="11779" width="16.625" style="2053" customWidth="1"/>
    <col min="11780" max="11780" width="25.75" style="2053" bestFit="1" customWidth="1"/>
    <col min="11781" max="11781" width="5.875" style="2053" bestFit="1" customWidth="1"/>
    <col min="11782" max="11782" width="15.625" style="2053" customWidth="1"/>
    <col min="11783" max="12032" width="9" style="2053"/>
    <col min="12033" max="12033" width="5.625" style="2053" customWidth="1"/>
    <col min="12034" max="12034" width="3.5" style="2053" bestFit="1" customWidth="1"/>
    <col min="12035" max="12035" width="16.625" style="2053" customWidth="1"/>
    <col min="12036" max="12036" width="25.75" style="2053" bestFit="1" customWidth="1"/>
    <col min="12037" max="12037" width="5.875" style="2053" bestFit="1" customWidth="1"/>
    <col min="12038" max="12038" width="15.625" style="2053" customWidth="1"/>
    <col min="12039" max="12288" width="9" style="2053"/>
    <col min="12289" max="12289" width="5.625" style="2053" customWidth="1"/>
    <col min="12290" max="12290" width="3.5" style="2053" bestFit="1" customWidth="1"/>
    <col min="12291" max="12291" width="16.625" style="2053" customWidth="1"/>
    <col min="12292" max="12292" width="25.75" style="2053" bestFit="1" customWidth="1"/>
    <col min="12293" max="12293" width="5.875" style="2053" bestFit="1" customWidth="1"/>
    <col min="12294" max="12294" width="15.625" style="2053" customWidth="1"/>
    <col min="12295" max="12544" width="9" style="2053"/>
    <col min="12545" max="12545" width="5.625" style="2053" customWidth="1"/>
    <col min="12546" max="12546" width="3.5" style="2053" bestFit="1" customWidth="1"/>
    <col min="12547" max="12547" width="16.625" style="2053" customWidth="1"/>
    <col min="12548" max="12548" width="25.75" style="2053" bestFit="1" customWidth="1"/>
    <col min="12549" max="12549" width="5.875" style="2053" bestFit="1" customWidth="1"/>
    <col min="12550" max="12550" width="15.625" style="2053" customWidth="1"/>
    <col min="12551" max="12800" width="9" style="2053"/>
    <col min="12801" max="12801" width="5.625" style="2053" customWidth="1"/>
    <col min="12802" max="12802" width="3.5" style="2053" bestFit="1" customWidth="1"/>
    <col min="12803" max="12803" width="16.625" style="2053" customWidth="1"/>
    <col min="12804" max="12804" width="25.75" style="2053" bestFit="1" customWidth="1"/>
    <col min="12805" max="12805" width="5.875" style="2053" bestFit="1" customWidth="1"/>
    <col min="12806" max="12806" width="15.625" style="2053" customWidth="1"/>
    <col min="12807" max="13056" width="9" style="2053"/>
    <col min="13057" max="13057" width="5.625" style="2053" customWidth="1"/>
    <col min="13058" max="13058" width="3.5" style="2053" bestFit="1" customWidth="1"/>
    <col min="13059" max="13059" width="16.625" style="2053" customWidth="1"/>
    <col min="13060" max="13060" width="25.75" style="2053" bestFit="1" customWidth="1"/>
    <col min="13061" max="13061" width="5.875" style="2053" bestFit="1" customWidth="1"/>
    <col min="13062" max="13062" width="15.625" style="2053" customWidth="1"/>
    <col min="13063" max="13312" width="9" style="2053"/>
    <col min="13313" max="13313" width="5.625" style="2053" customWidth="1"/>
    <col min="13314" max="13314" width="3.5" style="2053" bestFit="1" customWidth="1"/>
    <col min="13315" max="13315" width="16.625" style="2053" customWidth="1"/>
    <col min="13316" max="13316" width="25.75" style="2053" bestFit="1" customWidth="1"/>
    <col min="13317" max="13317" width="5.875" style="2053" bestFit="1" customWidth="1"/>
    <col min="13318" max="13318" width="15.625" style="2053" customWidth="1"/>
    <col min="13319" max="13568" width="9" style="2053"/>
    <col min="13569" max="13569" width="5.625" style="2053" customWidth="1"/>
    <col min="13570" max="13570" width="3.5" style="2053" bestFit="1" customWidth="1"/>
    <col min="13571" max="13571" width="16.625" style="2053" customWidth="1"/>
    <col min="13572" max="13572" width="25.75" style="2053" bestFit="1" customWidth="1"/>
    <col min="13573" max="13573" width="5.875" style="2053" bestFit="1" customWidth="1"/>
    <col min="13574" max="13574" width="15.625" style="2053" customWidth="1"/>
    <col min="13575" max="13824" width="9" style="2053"/>
    <col min="13825" max="13825" width="5.625" style="2053" customWidth="1"/>
    <col min="13826" max="13826" width="3.5" style="2053" bestFit="1" customWidth="1"/>
    <col min="13827" max="13827" width="16.625" style="2053" customWidth="1"/>
    <col min="13828" max="13828" width="25.75" style="2053" bestFit="1" customWidth="1"/>
    <col min="13829" max="13829" width="5.875" style="2053" bestFit="1" customWidth="1"/>
    <col min="13830" max="13830" width="15.625" style="2053" customWidth="1"/>
    <col min="13831" max="14080" width="9" style="2053"/>
    <col min="14081" max="14081" width="5.625" style="2053" customWidth="1"/>
    <col min="14082" max="14082" width="3.5" style="2053" bestFit="1" customWidth="1"/>
    <col min="14083" max="14083" width="16.625" style="2053" customWidth="1"/>
    <col min="14084" max="14084" width="25.75" style="2053" bestFit="1" customWidth="1"/>
    <col min="14085" max="14085" width="5.875" style="2053" bestFit="1" customWidth="1"/>
    <col min="14086" max="14086" width="15.625" style="2053" customWidth="1"/>
    <col min="14087" max="14336" width="9" style="2053"/>
    <col min="14337" max="14337" width="5.625" style="2053" customWidth="1"/>
    <col min="14338" max="14338" width="3.5" style="2053" bestFit="1" customWidth="1"/>
    <col min="14339" max="14339" width="16.625" style="2053" customWidth="1"/>
    <col min="14340" max="14340" width="25.75" style="2053" bestFit="1" customWidth="1"/>
    <col min="14341" max="14341" width="5.875" style="2053" bestFit="1" customWidth="1"/>
    <col min="14342" max="14342" width="15.625" style="2053" customWidth="1"/>
    <col min="14343" max="14592" width="9" style="2053"/>
    <col min="14593" max="14593" width="5.625" style="2053" customWidth="1"/>
    <col min="14594" max="14594" width="3.5" style="2053" bestFit="1" customWidth="1"/>
    <col min="14595" max="14595" width="16.625" style="2053" customWidth="1"/>
    <col min="14596" max="14596" width="25.75" style="2053" bestFit="1" customWidth="1"/>
    <col min="14597" max="14597" width="5.875" style="2053" bestFit="1" customWidth="1"/>
    <col min="14598" max="14598" width="15.625" style="2053" customWidth="1"/>
    <col min="14599" max="14848" width="9" style="2053"/>
    <col min="14849" max="14849" width="5.625" style="2053" customWidth="1"/>
    <col min="14850" max="14850" width="3.5" style="2053" bestFit="1" customWidth="1"/>
    <col min="14851" max="14851" width="16.625" style="2053" customWidth="1"/>
    <col min="14852" max="14852" width="25.75" style="2053" bestFit="1" customWidth="1"/>
    <col min="14853" max="14853" width="5.875" style="2053" bestFit="1" customWidth="1"/>
    <col min="14854" max="14854" width="15.625" style="2053" customWidth="1"/>
    <col min="14855" max="15104" width="9" style="2053"/>
    <col min="15105" max="15105" width="5.625" style="2053" customWidth="1"/>
    <col min="15106" max="15106" width="3.5" style="2053" bestFit="1" customWidth="1"/>
    <col min="15107" max="15107" width="16.625" style="2053" customWidth="1"/>
    <col min="15108" max="15108" width="25.75" style="2053" bestFit="1" customWidth="1"/>
    <col min="15109" max="15109" width="5.875" style="2053" bestFit="1" customWidth="1"/>
    <col min="15110" max="15110" width="15.625" style="2053" customWidth="1"/>
    <col min="15111" max="15360" width="9" style="2053"/>
    <col min="15361" max="15361" width="5.625" style="2053" customWidth="1"/>
    <col min="15362" max="15362" width="3.5" style="2053" bestFit="1" customWidth="1"/>
    <col min="15363" max="15363" width="16.625" style="2053" customWidth="1"/>
    <col min="15364" max="15364" width="25.75" style="2053" bestFit="1" customWidth="1"/>
    <col min="15365" max="15365" width="5.875" style="2053" bestFit="1" customWidth="1"/>
    <col min="15366" max="15366" width="15.625" style="2053" customWidth="1"/>
    <col min="15367" max="15616" width="9" style="2053"/>
    <col min="15617" max="15617" width="5.625" style="2053" customWidth="1"/>
    <col min="15618" max="15618" width="3.5" style="2053" bestFit="1" customWidth="1"/>
    <col min="15619" max="15619" width="16.625" style="2053" customWidth="1"/>
    <col min="15620" max="15620" width="25.75" style="2053" bestFit="1" customWidth="1"/>
    <col min="15621" max="15621" width="5.875" style="2053" bestFit="1" customWidth="1"/>
    <col min="15622" max="15622" width="15.625" style="2053" customWidth="1"/>
    <col min="15623" max="15872" width="9" style="2053"/>
    <col min="15873" max="15873" width="5.625" style="2053" customWidth="1"/>
    <col min="15874" max="15874" width="3.5" style="2053" bestFit="1" customWidth="1"/>
    <col min="15875" max="15875" width="16.625" style="2053" customWidth="1"/>
    <col min="15876" max="15876" width="25.75" style="2053" bestFit="1" customWidth="1"/>
    <col min="15877" max="15877" width="5.875" style="2053" bestFit="1" customWidth="1"/>
    <col min="15878" max="15878" width="15.625" style="2053" customWidth="1"/>
    <col min="15879" max="16128" width="9" style="2053"/>
    <col min="16129" max="16129" width="5.625" style="2053" customWidth="1"/>
    <col min="16130" max="16130" width="3.5" style="2053" bestFit="1" customWidth="1"/>
    <col min="16131" max="16131" width="16.625" style="2053" customWidth="1"/>
    <col min="16132" max="16132" width="25.75" style="2053" bestFit="1" customWidth="1"/>
    <col min="16133" max="16133" width="5.875" style="2053" bestFit="1" customWidth="1"/>
    <col min="16134" max="16134" width="15.625" style="2053" customWidth="1"/>
    <col min="16135" max="16384" width="9" style="2053"/>
  </cols>
  <sheetData>
    <row r="2" spans="1:6">
      <c r="D2" s="2054"/>
      <c r="F2" s="2054" t="s">
        <v>7388</v>
      </c>
    </row>
    <row r="3" spans="1:6">
      <c r="A3" s="2055" t="s">
        <v>7389</v>
      </c>
    </row>
    <row r="5" spans="1:6">
      <c r="B5" s="2056" t="s">
        <v>6400</v>
      </c>
      <c r="C5" s="2056" t="s">
        <v>6401</v>
      </c>
      <c r="D5" s="2056" t="s">
        <v>7390</v>
      </c>
      <c r="E5" s="2056" t="s">
        <v>6403</v>
      </c>
      <c r="F5" s="2056" t="s">
        <v>6404</v>
      </c>
    </row>
    <row r="6" spans="1:6" ht="20.100000000000001" customHeight="1">
      <c r="B6" s="2057">
        <v>1</v>
      </c>
      <c r="C6" s="50" t="s">
        <v>7391</v>
      </c>
      <c r="D6" s="26" t="s">
        <v>7392</v>
      </c>
      <c r="E6" s="2057">
        <v>3</v>
      </c>
      <c r="F6" s="2058" t="s">
        <v>7393</v>
      </c>
    </row>
    <row r="7" spans="1:6" ht="20.100000000000001" customHeight="1">
      <c r="B7" s="2057">
        <v>2</v>
      </c>
      <c r="C7" s="50" t="s">
        <v>7394</v>
      </c>
      <c r="D7" s="26" t="s">
        <v>7395</v>
      </c>
      <c r="E7" s="2057">
        <v>5</v>
      </c>
      <c r="F7" s="2058" t="s">
        <v>7393</v>
      </c>
    </row>
  </sheetData>
  <phoneticPr fontId="3"/>
  <pageMargins left="0.7" right="0.7" top="0.75" bottom="0.75" header="0.3" footer="0.3"/>
  <pageSetup paperSize="9" orientation="portrait"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D35C6-BB37-4C90-B9BC-8236CF772D2A}">
  <dimension ref="B2:Q17"/>
  <sheetViews>
    <sheetView zoomScaleNormal="100" workbookViewId="0">
      <pane xSplit="10" ySplit="9" topLeftCell="N10" activePane="bottomRight" state="frozen"/>
      <selection pane="topRight" activeCell="K1" sqref="K1"/>
      <selection pane="bottomLeft" activeCell="A9" sqref="A9"/>
      <selection pane="bottomRight" activeCell="Q12" sqref="Q12"/>
    </sheetView>
  </sheetViews>
  <sheetFormatPr defaultColWidth="9"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915" bestFit="1" customWidth="1"/>
    <col min="9" max="9" width="7.5" style="10" customWidth="1"/>
    <col min="10" max="10" width="35.25" style="9" bestFit="1" customWidth="1"/>
    <col min="11" max="11" width="34.625" style="9" bestFit="1" customWidth="1"/>
    <col min="12" max="12" width="11" style="8" customWidth="1"/>
    <col min="13" max="13" width="13.75" style="48" customWidth="1"/>
    <col min="14" max="14" width="6.375" style="9" customWidth="1"/>
    <col min="15" max="15" width="26.25" style="10" customWidth="1"/>
    <col min="16" max="16" width="27.5" style="49" customWidth="1"/>
    <col min="17" max="17" width="15.625" style="12" customWidth="1"/>
    <col min="18" max="16384" width="9" style="9"/>
  </cols>
  <sheetData>
    <row r="2" spans="2:17" ht="20.100000000000001" customHeight="1">
      <c r="B2" s="1" t="s">
        <v>0</v>
      </c>
      <c r="C2" s="1"/>
      <c r="D2" s="1"/>
      <c r="E2" s="2" t="s">
        <v>6414</v>
      </c>
      <c r="G2" s="4" t="s">
        <v>2</v>
      </c>
      <c r="H2" s="5"/>
      <c r="I2" s="6"/>
      <c r="J2" s="7">
        <f>SUM(H:H)</f>
        <v>55334</v>
      </c>
    </row>
    <row r="3" spans="2:17" ht="20.100000000000001" customHeight="1">
      <c r="B3" s="1" t="s">
        <v>3</v>
      </c>
      <c r="C3" s="1"/>
      <c r="D3" s="1"/>
      <c r="E3" s="13" t="s">
        <v>6415</v>
      </c>
    </row>
    <row r="4" spans="2:17" ht="20.100000000000001" customHeight="1">
      <c r="B4" s="1" t="s">
        <v>5</v>
      </c>
      <c r="C4" s="1"/>
      <c r="D4" s="1"/>
      <c r="E4" s="13">
        <v>205751</v>
      </c>
      <c r="J4" s="83"/>
    </row>
    <row r="5" spans="2:17" ht="20.100000000000001" customHeight="1">
      <c r="B5" s="1" t="s">
        <v>6</v>
      </c>
      <c r="C5" s="1"/>
      <c r="D5" s="1"/>
      <c r="E5" s="16"/>
      <c r="J5" s="83"/>
    </row>
    <row r="6" spans="2:17" ht="20.100000000000001" customHeight="1">
      <c r="B6" s="1" t="s">
        <v>7</v>
      </c>
      <c r="C6" s="1"/>
      <c r="D6" s="1"/>
      <c r="E6" s="16">
        <v>45076</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32" t="s">
        <v>13</v>
      </c>
      <c r="H9" s="153"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119</v>
      </c>
      <c r="D10" s="17" t="s">
        <v>119</v>
      </c>
      <c r="E10" s="24" t="s">
        <v>6416</v>
      </c>
      <c r="F10" s="525">
        <v>2</v>
      </c>
      <c r="G10" s="132">
        <v>8500</v>
      </c>
      <c r="H10" s="153">
        <f>F10*G10</f>
        <v>17000</v>
      </c>
      <c r="I10" s="22"/>
      <c r="J10" s="22"/>
      <c r="K10" s="25"/>
      <c r="L10" s="18"/>
      <c r="M10" s="30">
        <v>45055</v>
      </c>
      <c r="N10" s="17"/>
      <c r="O10" s="29">
        <v>45065</v>
      </c>
      <c r="P10" s="30">
        <v>45070</v>
      </c>
      <c r="Q10" s="23">
        <v>45070</v>
      </c>
    </row>
    <row r="11" spans="2:17" s="8" customFormat="1" ht="19.7" customHeight="1">
      <c r="B11" s="17">
        <v>1</v>
      </c>
      <c r="C11" s="17" t="s">
        <v>119</v>
      </c>
      <c r="D11" s="17" t="s">
        <v>119</v>
      </c>
      <c r="E11" s="53" t="s">
        <v>6417</v>
      </c>
      <c r="F11" s="525">
        <v>2</v>
      </c>
      <c r="G11" s="461">
        <v>5500</v>
      </c>
      <c r="H11" s="153">
        <f t="shared" ref="H11:H16" si="0">F11*G11</f>
        <v>11000</v>
      </c>
      <c r="I11" s="56"/>
      <c r="J11" s="56"/>
      <c r="K11" s="25"/>
      <c r="L11" s="18"/>
      <c r="M11" s="30">
        <v>45055</v>
      </c>
      <c r="N11" s="17"/>
      <c r="O11" s="29">
        <v>45065</v>
      </c>
      <c r="P11" s="30">
        <v>45070</v>
      </c>
      <c r="Q11" s="23">
        <v>45070</v>
      </c>
    </row>
    <row r="12" spans="2:17" s="8" customFormat="1" ht="19.7" customHeight="1">
      <c r="B12" s="17">
        <v>1</v>
      </c>
      <c r="C12" s="17" t="s">
        <v>66</v>
      </c>
      <c r="D12" s="17" t="s">
        <v>67</v>
      </c>
      <c r="E12" s="53" t="s">
        <v>6418</v>
      </c>
      <c r="F12" s="525">
        <v>2</v>
      </c>
      <c r="G12" s="461">
        <v>9780</v>
      </c>
      <c r="H12" s="153">
        <f t="shared" si="0"/>
        <v>19560</v>
      </c>
      <c r="I12" s="56"/>
      <c r="J12" s="57" t="s">
        <v>6419</v>
      </c>
      <c r="K12" s="25"/>
      <c r="L12" s="18"/>
      <c r="M12" s="30">
        <v>45055</v>
      </c>
      <c r="N12" s="17"/>
      <c r="O12" s="29">
        <v>45058</v>
      </c>
      <c r="P12" s="30"/>
      <c r="Q12" s="23">
        <v>45062</v>
      </c>
    </row>
    <row r="13" spans="2:17" s="8" customFormat="1" ht="19.7" customHeight="1">
      <c r="B13" s="17">
        <v>1</v>
      </c>
      <c r="C13" s="17" t="s">
        <v>66</v>
      </c>
      <c r="D13" s="17" t="s">
        <v>67</v>
      </c>
      <c r="E13" s="53" t="s">
        <v>6420</v>
      </c>
      <c r="F13" s="525">
        <v>0</v>
      </c>
      <c r="G13" s="132">
        <v>140</v>
      </c>
      <c r="H13" s="153">
        <f t="shared" si="0"/>
        <v>0</v>
      </c>
      <c r="I13" s="54"/>
      <c r="J13" s="57" t="s">
        <v>6758</v>
      </c>
      <c r="K13" s="18" t="s">
        <v>7396</v>
      </c>
      <c r="L13" s="18"/>
      <c r="M13" s="30"/>
      <c r="N13" s="17"/>
      <c r="O13" s="18"/>
      <c r="P13" s="30"/>
      <c r="Q13" s="23"/>
    </row>
    <row r="14" spans="2:17" s="8" customFormat="1" ht="19.7" customHeight="1">
      <c r="B14" s="17">
        <v>1</v>
      </c>
      <c r="C14" s="17" t="s">
        <v>30</v>
      </c>
      <c r="D14" s="17" t="s">
        <v>30</v>
      </c>
      <c r="E14" s="1916" t="s">
        <v>6422</v>
      </c>
      <c r="F14" s="525">
        <v>2</v>
      </c>
      <c r="G14" s="132">
        <v>137</v>
      </c>
      <c r="H14" s="153">
        <f t="shared" si="0"/>
        <v>274</v>
      </c>
      <c r="I14" s="27"/>
      <c r="J14" s="1916" t="s">
        <v>6423</v>
      </c>
      <c r="K14" s="18" t="s">
        <v>6424</v>
      </c>
      <c r="L14" s="18"/>
      <c r="M14" s="30">
        <v>45055</v>
      </c>
      <c r="N14" s="17"/>
      <c r="O14" s="29"/>
      <c r="P14" s="30">
        <v>45057</v>
      </c>
      <c r="Q14" s="23">
        <v>45057</v>
      </c>
    </row>
    <row r="15" spans="2:17" s="8" customFormat="1" ht="19.7" customHeight="1">
      <c r="B15" s="17">
        <v>1</v>
      </c>
      <c r="C15" s="17" t="s">
        <v>115</v>
      </c>
      <c r="D15" s="17" t="s">
        <v>115</v>
      </c>
      <c r="E15" s="1916" t="s">
        <v>6425</v>
      </c>
      <c r="F15" s="525">
        <v>0.5</v>
      </c>
      <c r="G15" s="132">
        <v>5000</v>
      </c>
      <c r="H15" s="153">
        <f t="shared" si="0"/>
        <v>2500</v>
      </c>
      <c r="I15" s="27"/>
      <c r="J15" s="1916"/>
      <c r="K15" s="18"/>
      <c r="L15" s="18"/>
      <c r="M15" s="30"/>
      <c r="N15" s="17"/>
      <c r="O15" s="18"/>
      <c r="P15" s="30"/>
      <c r="Q15" s="23"/>
    </row>
    <row r="16" spans="2:17" s="8" customFormat="1" ht="19.7" customHeight="1">
      <c r="B16" s="17">
        <v>1</v>
      </c>
      <c r="C16" s="17" t="s">
        <v>115</v>
      </c>
      <c r="D16" s="17" t="s">
        <v>115</v>
      </c>
      <c r="E16" s="1916" t="s">
        <v>5642</v>
      </c>
      <c r="F16" s="525">
        <v>1</v>
      </c>
      <c r="G16" s="132">
        <v>5000</v>
      </c>
      <c r="H16" s="153">
        <f t="shared" si="0"/>
        <v>5000</v>
      </c>
      <c r="I16" s="27"/>
      <c r="J16" s="1916"/>
      <c r="K16" s="18"/>
      <c r="L16" s="18"/>
      <c r="M16" s="30"/>
      <c r="N16" s="17"/>
      <c r="O16" s="18"/>
      <c r="P16" s="30"/>
      <c r="Q16" s="23"/>
    </row>
    <row r="17" spans="2:17" s="8" customFormat="1" ht="19.7" customHeight="1">
      <c r="B17" s="17"/>
      <c r="C17" s="52"/>
      <c r="D17" s="52"/>
      <c r="E17" s="26"/>
      <c r="F17" s="26"/>
      <c r="G17" s="132"/>
      <c r="H17" s="132"/>
      <c r="I17" s="54"/>
      <c r="J17" s="1925"/>
      <c r="K17" s="17"/>
      <c r="L17" s="17"/>
      <c r="M17" s="30"/>
      <c r="N17" s="17"/>
      <c r="O17" s="29"/>
      <c r="P17" s="29"/>
      <c r="Q17" s="23"/>
    </row>
  </sheetData>
  <autoFilter ref="B9:O17"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0F7D0-ADAD-41B7-B999-226EE870CDDE}">
  <dimension ref="B2:Q17"/>
  <sheetViews>
    <sheetView zoomScale="110" zoomScaleNormal="110" workbookViewId="0">
      <pane xSplit="10" ySplit="9" topLeftCell="P10" activePane="bottomRight" state="frozen"/>
      <selection pane="topRight" activeCell="K1" sqref="K1"/>
      <selection pane="bottomLeft" activeCell="A9" sqref="A9"/>
      <selection pane="bottomRight" activeCell="Q12" sqref="Q12"/>
    </sheetView>
  </sheetViews>
  <sheetFormatPr defaultColWidth="9"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915" bestFit="1" customWidth="1"/>
    <col min="9" max="9" width="7.5" style="10" customWidth="1"/>
    <col min="10" max="10" width="35.25" style="9" bestFit="1" customWidth="1"/>
    <col min="11" max="11" width="34.625" style="9" bestFit="1" customWidth="1"/>
    <col min="12" max="12" width="11" style="8" customWidth="1"/>
    <col min="13" max="13" width="13.75" style="48" customWidth="1"/>
    <col min="14" max="14" width="6.375" style="9" customWidth="1"/>
    <col min="15" max="15" width="26.25" style="10" customWidth="1"/>
    <col min="16" max="16" width="27.5" style="49" customWidth="1"/>
    <col min="17" max="17" width="15.625" style="12" customWidth="1"/>
    <col min="18" max="16384" width="9" style="9"/>
  </cols>
  <sheetData>
    <row r="2" spans="2:17" ht="20.100000000000001" customHeight="1">
      <c r="B2" s="1" t="s">
        <v>0</v>
      </c>
      <c r="C2" s="1"/>
      <c r="D2" s="1"/>
      <c r="E2" s="2" t="s">
        <v>6414</v>
      </c>
      <c r="G2" s="4" t="s">
        <v>2</v>
      </c>
      <c r="H2" s="5"/>
      <c r="I2" s="6"/>
      <c r="J2" s="7">
        <f>SUM(H:H)</f>
        <v>56734</v>
      </c>
    </row>
    <row r="3" spans="2:17" ht="20.100000000000001" customHeight="1">
      <c r="B3" s="1" t="s">
        <v>3</v>
      </c>
      <c r="C3" s="1"/>
      <c r="D3" s="1"/>
      <c r="E3" s="13" t="s">
        <v>6415</v>
      </c>
    </row>
    <row r="4" spans="2:17" ht="20.100000000000001" customHeight="1">
      <c r="B4" s="1" t="s">
        <v>5</v>
      </c>
      <c r="C4" s="1"/>
      <c r="D4" s="1"/>
      <c r="E4" s="13">
        <v>205813</v>
      </c>
      <c r="J4" s="83"/>
    </row>
    <row r="5" spans="2:17" ht="20.100000000000001" customHeight="1">
      <c r="B5" s="1" t="s">
        <v>6</v>
      </c>
      <c r="C5" s="1"/>
      <c r="D5" s="1"/>
      <c r="E5" s="16"/>
      <c r="J5" s="83"/>
    </row>
    <row r="6" spans="2:17" ht="20.100000000000001" customHeight="1">
      <c r="B6" s="1" t="s">
        <v>7</v>
      </c>
      <c r="C6" s="1"/>
      <c r="D6" s="1"/>
      <c r="E6" s="16">
        <v>45076</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32" t="s">
        <v>13</v>
      </c>
      <c r="H9" s="153"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119</v>
      </c>
      <c r="D10" s="17" t="s">
        <v>119</v>
      </c>
      <c r="E10" s="24" t="s">
        <v>6416</v>
      </c>
      <c r="F10" s="525">
        <v>2</v>
      </c>
      <c r="G10" s="132">
        <v>8500</v>
      </c>
      <c r="H10" s="153">
        <f>F10*G10</f>
        <v>17000</v>
      </c>
      <c r="I10" s="22"/>
      <c r="J10" s="22"/>
      <c r="K10" s="25"/>
      <c r="L10" s="18"/>
      <c r="M10" s="30">
        <v>45057</v>
      </c>
      <c r="N10" s="17"/>
      <c r="O10" s="18"/>
      <c r="P10" s="30">
        <v>45075</v>
      </c>
      <c r="Q10" s="23">
        <v>45070</v>
      </c>
    </row>
    <row r="11" spans="2:17" s="8" customFormat="1" ht="19.7" customHeight="1">
      <c r="B11" s="17">
        <v>1</v>
      </c>
      <c r="C11" s="17" t="s">
        <v>119</v>
      </c>
      <c r="D11" s="17" t="s">
        <v>119</v>
      </c>
      <c r="E11" s="53" t="s">
        <v>6417</v>
      </c>
      <c r="F11" s="525">
        <v>2</v>
      </c>
      <c r="G11" s="461">
        <v>5500</v>
      </c>
      <c r="H11" s="153">
        <f t="shared" ref="H11:H16" si="0">F11*G11</f>
        <v>11000</v>
      </c>
      <c r="I11" s="56"/>
      <c r="J11" s="56"/>
      <c r="K11" s="25"/>
      <c r="L11" s="18"/>
      <c r="M11" s="30">
        <v>45057</v>
      </c>
      <c r="N11" s="17"/>
      <c r="O11" s="18"/>
      <c r="P11" s="30">
        <v>45075</v>
      </c>
      <c r="Q11" s="23">
        <v>45070</v>
      </c>
    </row>
    <row r="12" spans="2:17" s="8" customFormat="1" ht="19.7" customHeight="1">
      <c r="B12" s="17">
        <v>1</v>
      </c>
      <c r="C12" s="17" t="s">
        <v>66</v>
      </c>
      <c r="D12" s="17" t="s">
        <v>67</v>
      </c>
      <c r="E12" s="53" t="s">
        <v>6418</v>
      </c>
      <c r="F12" s="525">
        <v>2</v>
      </c>
      <c r="G12" s="461">
        <v>9780</v>
      </c>
      <c r="H12" s="153">
        <f t="shared" si="0"/>
        <v>19560</v>
      </c>
      <c r="I12" s="56"/>
      <c r="J12" s="57" t="s">
        <v>6419</v>
      </c>
      <c r="K12" s="25"/>
      <c r="L12" s="18"/>
      <c r="M12" s="30">
        <v>45057</v>
      </c>
      <c r="N12" s="17"/>
      <c r="O12" s="29">
        <v>45063</v>
      </c>
      <c r="P12" s="30"/>
      <c r="Q12" s="23">
        <v>45064</v>
      </c>
    </row>
    <row r="13" spans="2:17" s="8" customFormat="1" ht="19.7" customHeight="1">
      <c r="B13" s="17">
        <v>1</v>
      </c>
      <c r="C13" s="17" t="s">
        <v>66</v>
      </c>
      <c r="D13" s="17" t="s">
        <v>67</v>
      </c>
      <c r="E13" s="53" t="s">
        <v>6420</v>
      </c>
      <c r="F13" s="525">
        <v>10</v>
      </c>
      <c r="G13" s="132">
        <v>140</v>
      </c>
      <c r="H13" s="153">
        <f t="shared" si="0"/>
        <v>1400</v>
      </c>
      <c r="I13" s="54"/>
      <c r="J13" s="57" t="s">
        <v>7397</v>
      </c>
      <c r="K13" s="18" t="s">
        <v>7396</v>
      </c>
      <c r="L13" s="18"/>
      <c r="M13" s="30"/>
      <c r="N13" s="17"/>
      <c r="O13" s="18"/>
      <c r="P13" s="30"/>
      <c r="Q13" s="23"/>
    </row>
    <row r="14" spans="2:17" s="8" customFormat="1" ht="19.7" customHeight="1">
      <c r="B14" s="17">
        <v>1</v>
      </c>
      <c r="C14" s="17" t="s">
        <v>30</v>
      </c>
      <c r="D14" s="17" t="s">
        <v>30</v>
      </c>
      <c r="E14" s="1916" t="s">
        <v>6422</v>
      </c>
      <c r="F14" s="525">
        <v>2</v>
      </c>
      <c r="G14" s="132">
        <v>137</v>
      </c>
      <c r="H14" s="153">
        <f t="shared" si="0"/>
        <v>274</v>
      </c>
      <c r="I14" s="27"/>
      <c r="J14" s="1916" t="s">
        <v>6423</v>
      </c>
      <c r="K14" s="18" t="s">
        <v>6424</v>
      </c>
      <c r="L14" s="18"/>
      <c r="M14" s="30"/>
      <c r="N14" s="17"/>
      <c r="O14" s="18"/>
      <c r="P14" s="30">
        <v>45058</v>
      </c>
      <c r="Q14" s="23">
        <v>45058</v>
      </c>
    </row>
    <row r="15" spans="2:17" s="8" customFormat="1" ht="19.7" customHeight="1">
      <c r="B15" s="17">
        <v>1</v>
      </c>
      <c r="C15" s="17" t="s">
        <v>115</v>
      </c>
      <c r="D15" s="17" t="s">
        <v>115</v>
      </c>
      <c r="E15" s="1916" t="s">
        <v>6425</v>
      </c>
      <c r="F15" s="525">
        <v>0.5</v>
      </c>
      <c r="G15" s="132">
        <v>5000</v>
      </c>
      <c r="H15" s="153">
        <f t="shared" si="0"/>
        <v>2500</v>
      </c>
      <c r="I15" s="27"/>
      <c r="J15" s="1916"/>
      <c r="K15" s="18"/>
      <c r="L15" s="18"/>
      <c r="M15" s="30"/>
      <c r="N15" s="17"/>
      <c r="O15" s="18"/>
      <c r="P15" s="30"/>
      <c r="Q15" s="23"/>
    </row>
    <row r="16" spans="2:17" s="8" customFormat="1" ht="19.7" customHeight="1">
      <c r="B16" s="17">
        <v>1</v>
      </c>
      <c r="C16" s="17" t="s">
        <v>115</v>
      </c>
      <c r="D16" s="17" t="s">
        <v>115</v>
      </c>
      <c r="E16" s="1916" t="s">
        <v>5642</v>
      </c>
      <c r="F16" s="525">
        <v>1</v>
      </c>
      <c r="G16" s="132">
        <v>5000</v>
      </c>
      <c r="H16" s="153">
        <f t="shared" si="0"/>
        <v>5000</v>
      </c>
      <c r="I16" s="27"/>
      <c r="J16" s="1916"/>
      <c r="K16" s="18"/>
      <c r="L16" s="18"/>
      <c r="M16" s="30"/>
      <c r="N16" s="17"/>
      <c r="O16" s="18"/>
      <c r="P16" s="30"/>
      <c r="Q16" s="23"/>
    </row>
    <row r="17" spans="2:17" s="8" customFormat="1" ht="19.7" customHeight="1">
      <c r="B17" s="17"/>
      <c r="C17" s="52"/>
      <c r="D17" s="52"/>
      <c r="E17" s="26"/>
      <c r="F17" s="26"/>
      <c r="G17" s="132"/>
      <c r="H17" s="132"/>
      <c r="I17" s="54"/>
      <c r="J17" s="1925"/>
      <c r="K17" s="17"/>
      <c r="L17" s="17"/>
      <c r="M17" s="30"/>
      <c r="N17" s="17"/>
      <c r="O17" s="29"/>
      <c r="P17" s="29"/>
      <c r="Q17" s="23"/>
    </row>
  </sheetData>
  <autoFilter ref="B9:O17"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13C5-AB9C-45D7-9114-ACFFEC6C5746}">
  <dimension ref="B2:Q52"/>
  <sheetViews>
    <sheetView zoomScale="85" zoomScaleNormal="85" workbookViewId="0">
      <pane ySplit="8" topLeftCell="A9" activePane="bottomLeft" state="frozen"/>
      <selection pane="bottomLeft" activeCell="A20" sqref="A20"/>
    </sheetView>
  </sheetViews>
  <sheetFormatPr defaultRowHeight="18.75"/>
  <cols>
    <col min="1" max="1" width="2.625" style="9" customWidth="1"/>
    <col min="2" max="2" width="5.125" style="8" customWidth="1"/>
    <col min="3" max="3" width="20.625" style="9" customWidth="1"/>
    <col min="4" max="4" width="20.75" style="9" customWidth="1"/>
    <col min="5" max="5" width="75.75" style="9" customWidth="1"/>
    <col min="6" max="6" width="6.25" style="1460" customWidth="1"/>
    <col min="7" max="8" width="11.625" style="9" customWidth="1"/>
    <col min="9" max="9" width="5.75" style="10" customWidth="1"/>
    <col min="10" max="10" width="45.75" style="9" customWidth="1"/>
    <col min="11" max="11" width="35.75" style="9" customWidth="1"/>
    <col min="12" max="12" width="55.75" style="8" customWidth="1"/>
    <col min="13" max="13" width="13.75" style="8" customWidth="1"/>
    <col min="14" max="14" width="6.375" style="9" customWidth="1"/>
    <col min="15" max="15" width="13.25" style="10" customWidth="1"/>
    <col min="16" max="16" width="14.5" style="1004" customWidth="1"/>
    <col min="17" max="17" width="15.625" style="11" customWidth="1"/>
    <col min="18" max="16384" width="9" style="9"/>
  </cols>
  <sheetData>
    <row r="2" spans="2:17" ht="20.100000000000001" customHeight="1">
      <c r="B2" s="1" t="s">
        <v>0</v>
      </c>
      <c r="C2" s="1"/>
      <c r="D2" s="1"/>
      <c r="E2" s="2" t="s">
        <v>7398</v>
      </c>
      <c r="G2" s="4" t="s">
        <v>2</v>
      </c>
      <c r="H2" s="5"/>
      <c r="I2" s="6"/>
      <c r="J2" s="7">
        <f>SUM(H:H)</f>
        <v>56712</v>
      </c>
    </row>
    <row r="3" spans="2:17" ht="20.100000000000001" customHeight="1">
      <c r="B3" s="1" t="s">
        <v>3</v>
      </c>
      <c r="C3" s="1"/>
      <c r="D3" s="1"/>
      <c r="E3" s="13" t="s">
        <v>7399</v>
      </c>
    </row>
    <row r="4" spans="2:17" ht="20.100000000000001" customHeight="1">
      <c r="B4" s="1" t="s">
        <v>5</v>
      </c>
      <c r="C4" s="1"/>
      <c r="D4" s="1"/>
      <c r="E4" s="2">
        <v>205931</v>
      </c>
    </row>
    <row r="5" spans="2:17" ht="20.100000000000001" customHeight="1">
      <c r="B5" s="1" t="s">
        <v>6</v>
      </c>
      <c r="C5" s="1"/>
      <c r="D5" s="1"/>
      <c r="E5" s="16"/>
    </row>
    <row r="6" spans="2:17" ht="20.100000000000001" customHeight="1">
      <c r="B6" s="1" t="s">
        <v>7</v>
      </c>
      <c r="C6" s="1"/>
      <c r="D6" s="1"/>
      <c r="E6" s="16">
        <v>45169</v>
      </c>
    </row>
    <row r="8" spans="2:17" s="8" customFormat="1" ht="19.7" customHeight="1">
      <c r="B8" s="17" t="s">
        <v>8</v>
      </c>
      <c r="C8" s="17" t="s">
        <v>9</v>
      </c>
      <c r="D8" s="17" t="s">
        <v>10</v>
      </c>
      <c r="E8" s="18" t="s">
        <v>11</v>
      </c>
      <c r="F8" s="140" t="s">
        <v>12</v>
      </c>
      <c r="G8" s="18" t="s">
        <v>13</v>
      </c>
      <c r="H8" s="22" t="s">
        <v>14</v>
      </c>
      <c r="I8" s="22" t="s">
        <v>15</v>
      </c>
      <c r="J8" s="18"/>
      <c r="K8" s="18" t="s">
        <v>17</v>
      </c>
      <c r="L8" s="18" t="s">
        <v>18</v>
      </c>
      <c r="M8" s="17" t="s">
        <v>19</v>
      </c>
      <c r="N8" s="17" t="s">
        <v>20</v>
      </c>
      <c r="O8" s="18" t="s">
        <v>21</v>
      </c>
      <c r="P8" s="1009" t="s">
        <v>22</v>
      </c>
      <c r="Q8" s="23" t="s">
        <v>23</v>
      </c>
    </row>
    <row r="9" spans="2:17" s="8" customFormat="1" ht="19.7" customHeight="1">
      <c r="B9" s="17">
        <v>5</v>
      </c>
      <c r="C9" s="17" t="s">
        <v>30</v>
      </c>
      <c r="D9" s="17" t="s">
        <v>30</v>
      </c>
      <c r="E9" s="26" t="s">
        <v>6733</v>
      </c>
      <c r="F9" s="26">
        <v>1</v>
      </c>
      <c r="G9" s="26">
        <v>418</v>
      </c>
      <c r="H9" s="826">
        <f t="shared" ref="H9:H22" si="0">F9*G9</f>
        <v>418</v>
      </c>
      <c r="I9" s="18"/>
      <c r="J9" s="26" t="s">
        <v>5829</v>
      </c>
      <c r="K9" s="68"/>
      <c r="L9" s="18"/>
      <c r="M9" s="30"/>
      <c r="N9" s="17"/>
      <c r="O9" s="18"/>
      <c r="P9" s="29"/>
      <c r="Q9" s="23">
        <v>45075</v>
      </c>
    </row>
    <row r="10" spans="2:17" s="8" customFormat="1" ht="19.7" customHeight="1">
      <c r="B10" s="17">
        <v>5</v>
      </c>
      <c r="C10" s="17" t="s">
        <v>30</v>
      </c>
      <c r="D10" s="17" t="s">
        <v>30</v>
      </c>
      <c r="E10" s="26" t="s">
        <v>7400</v>
      </c>
      <c r="F10" s="26">
        <v>1</v>
      </c>
      <c r="G10" s="26">
        <v>578</v>
      </c>
      <c r="H10" s="826">
        <f t="shared" si="0"/>
        <v>578</v>
      </c>
      <c r="I10" s="54"/>
      <c r="J10" s="26" t="s">
        <v>5831</v>
      </c>
      <c r="K10" s="68"/>
      <c r="L10" s="18"/>
      <c r="M10" s="17"/>
      <c r="N10" s="17"/>
      <c r="O10" s="18"/>
      <c r="P10" s="1009"/>
      <c r="Q10" s="23">
        <v>45075</v>
      </c>
    </row>
    <row r="11" spans="2:17" s="8" customFormat="1" ht="19.7" customHeight="1">
      <c r="B11" s="17">
        <v>5</v>
      </c>
      <c r="C11" s="17" t="s">
        <v>30</v>
      </c>
      <c r="D11" s="17" t="s">
        <v>30</v>
      </c>
      <c r="E11" s="26" t="s">
        <v>7401</v>
      </c>
      <c r="F11" s="26">
        <v>1</v>
      </c>
      <c r="G11" s="26">
        <v>296</v>
      </c>
      <c r="H11" s="826">
        <f t="shared" si="0"/>
        <v>296</v>
      </c>
      <c r="I11" s="18"/>
      <c r="J11" s="26" t="s">
        <v>7402</v>
      </c>
      <c r="K11" s="24"/>
      <c r="L11" s="18"/>
      <c r="M11" s="30"/>
      <c r="N11" s="17"/>
      <c r="O11" s="18"/>
      <c r="P11" s="29"/>
      <c r="Q11" s="23">
        <v>45075</v>
      </c>
    </row>
    <row r="12" spans="2:17" s="8" customFormat="1" ht="19.7" customHeight="1">
      <c r="B12" s="17">
        <v>5</v>
      </c>
      <c r="C12" s="17" t="s">
        <v>30</v>
      </c>
      <c r="D12" s="17" t="s">
        <v>30</v>
      </c>
      <c r="E12" s="26" t="s">
        <v>6654</v>
      </c>
      <c r="F12" s="26">
        <v>1</v>
      </c>
      <c r="G12" s="26">
        <v>568</v>
      </c>
      <c r="H12" s="826">
        <f t="shared" si="0"/>
        <v>568</v>
      </c>
      <c r="I12" s="54"/>
      <c r="J12" s="26" t="s">
        <v>5831</v>
      </c>
      <c r="K12" s="68"/>
      <c r="L12" s="18"/>
      <c r="M12" s="17"/>
      <c r="N12" s="17"/>
      <c r="O12" s="18"/>
      <c r="P12" s="1009"/>
      <c r="Q12" s="23">
        <v>45075</v>
      </c>
    </row>
    <row r="13" spans="2:17" s="8" customFormat="1" ht="19.7" customHeight="1">
      <c r="B13" s="17">
        <v>5</v>
      </c>
      <c r="C13" s="17" t="s">
        <v>30</v>
      </c>
      <c r="D13" s="17" t="s">
        <v>30</v>
      </c>
      <c r="E13" s="26" t="s">
        <v>7403</v>
      </c>
      <c r="F13" s="26">
        <v>1</v>
      </c>
      <c r="G13" s="26">
        <v>1546</v>
      </c>
      <c r="H13" s="826">
        <f t="shared" si="0"/>
        <v>1546</v>
      </c>
      <c r="I13" s="18"/>
      <c r="J13" s="26" t="s">
        <v>7404</v>
      </c>
      <c r="K13" s="24"/>
      <c r="L13" s="18"/>
      <c r="M13" s="30"/>
      <c r="N13" s="17"/>
      <c r="O13" s="18"/>
      <c r="P13" s="29"/>
      <c r="Q13" s="23">
        <v>45075</v>
      </c>
    </row>
    <row r="14" spans="2:17" s="8" customFormat="1" ht="19.7" customHeight="1">
      <c r="B14" s="17">
        <v>5</v>
      </c>
      <c r="C14" s="17" t="s">
        <v>30</v>
      </c>
      <c r="D14" s="17" t="s">
        <v>30</v>
      </c>
      <c r="E14" s="26" t="s">
        <v>7405</v>
      </c>
      <c r="F14" s="26">
        <v>1</v>
      </c>
      <c r="G14" s="26">
        <v>2465</v>
      </c>
      <c r="H14" s="826">
        <f t="shared" si="0"/>
        <v>2465</v>
      </c>
      <c r="I14" s="18"/>
      <c r="J14" s="26" t="s">
        <v>7269</v>
      </c>
      <c r="K14" s="24"/>
      <c r="L14" s="18"/>
      <c r="M14" s="30"/>
      <c r="N14" s="17"/>
      <c r="O14" s="18"/>
      <c r="P14" s="29"/>
      <c r="Q14" s="23">
        <v>45075</v>
      </c>
    </row>
    <row r="15" spans="2:17" s="8" customFormat="1" ht="19.7" customHeight="1">
      <c r="B15" s="17">
        <v>5</v>
      </c>
      <c r="C15" s="997" t="s">
        <v>30</v>
      </c>
      <c r="D15" s="997" t="s">
        <v>30</v>
      </c>
      <c r="E15" s="998" t="s">
        <v>4615</v>
      </c>
      <c r="F15" s="1001">
        <v>0</v>
      </c>
      <c r="G15" s="999">
        <v>0</v>
      </c>
      <c r="H15" s="1900">
        <f t="shared" si="0"/>
        <v>0</v>
      </c>
      <c r="I15" s="433"/>
      <c r="J15" s="1596" t="s">
        <v>7406</v>
      </c>
      <c r="K15" s="24"/>
      <c r="L15" s="18"/>
      <c r="M15" s="30"/>
      <c r="N15" s="17"/>
      <c r="O15" s="18"/>
      <c r="P15" s="29"/>
      <c r="Q15" s="23"/>
    </row>
    <row r="16" spans="2:17" s="8" customFormat="1" ht="19.7" customHeight="1">
      <c r="B16" s="17">
        <v>5</v>
      </c>
      <c r="C16" s="997" t="s">
        <v>30</v>
      </c>
      <c r="D16" s="997" t="s">
        <v>30</v>
      </c>
      <c r="E16" s="998" t="s">
        <v>4611</v>
      </c>
      <c r="F16" s="1001">
        <v>0</v>
      </c>
      <c r="G16" s="999">
        <v>0</v>
      </c>
      <c r="H16" s="1900">
        <f t="shared" si="0"/>
        <v>0</v>
      </c>
      <c r="I16" s="433"/>
      <c r="J16" s="1596" t="s">
        <v>7406</v>
      </c>
      <c r="K16" s="24"/>
      <c r="L16" s="18"/>
      <c r="M16" s="30"/>
      <c r="N16" s="17"/>
      <c r="O16" s="18"/>
      <c r="P16" s="29"/>
      <c r="Q16" s="23"/>
    </row>
    <row r="17" spans="2:17" s="8" customFormat="1" ht="19.7" customHeight="1">
      <c r="B17" s="17">
        <v>5</v>
      </c>
      <c r="C17" s="17" t="s">
        <v>30</v>
      </c>
      <c r="D17" s="17" t="s">
        <v>30</v>
      </c>
      <c r="E17" s="26" t="s">
        <v>7407</v>
      </c>
      <c r="F17" s="26">
        <v>1</v>
      </c>
      <c r="G17" s="26">
        <v>935</v>
      </c>
      <c r="H17" s="826">
        <f t="shared" si="0"/>
        <v>935</v>
      </c>
      <c r="I17" s="54"/>
      <c r="J17" s="26" t="s">
        <v>1130</v>
      </c>
      <c r="K17" s="57"/>
      <c r="L17" s="18"/>
      <c r="M17" s="17"/>
      <c r="N17" s="17"/>
      <c r="O17" s="18"/>
      <c r="P17" s="1009"/>
      <c r="Q17" s="23">
        <v>45075</v>
      </c>
    </row>
    <row r="18" spans="2:17" s="8" customFormat="1" ht="19.7" customHeight="1">
      <c r="B18" s="17">
        <v>6</v>
      </c>
      <c r="C18" s="17" t="s">
        <v>30</v>
      </c>
      <c r="D18" s="17" t="s">
        <v>30</v>
      </c>
      <c r="E18" s="26" t="s">
        <v>7408</v>
      </c>
      <c r="F18" s="26">
        <v>1</v>
      </c>
      <c r="G18" s="26">
        <v>8460</v>
      </c>
      <c r="H18" s="826">
        <f t="shared" si="0"/>
        <v>8460</v>
      </c>
      <c r="I18" s="54"/>
      <c r="J18" s="53" t="s">
        <v>7409</v>
      </c>
      <c r="K18" s="68"/>
      <c r="L18" s="54"/>
      <c r="M18" s="30"/>
      <c r="N18" s="17"/>
      <c r="O18" s="18"/>
      <c r="P18" s="29"/>
      <c r="Q18" s="23">
        <v>45075</v>
      </c>
    </row>
    <row r="19" spans="2:17" s="8" customFormat="1" ht="19.7" customHeight="1">
      <c r="B19" s="17">
        <v>5</v>
      </c>
      <c r="C19" s="17" t="s">
        <v>30</v>
      </c>
      <c r="D19" s="17" t="s">
        <v>30</v>
      </c>
      <c r="E19" s="26" t="s">
        <v>7410</v>
      </c>
      <c r="F19" s="26">
        <v>1</v>
      </c>
      <c r="G19" s="26">
        <v>5274</v>
      </c>
      <c r="H19" s="826">
        <f t="shared" si="0"/>
        <v>5274</v>
      </c>
      <c r="I19" s="54"/>
      <c r="J19" s="53" t="s">
        <v>7411</v>
      </c>
      <c r="K19" s="68"/>
      <c r="L19" s="54"/>
      <c r="M19" s="30"/>
      <c r="N19" s="17"/>
      <c r="O19" s="18"/>
      <c r="P19" s="29"/>
      <c r="Q19" s="23">
        <v>45075</v>
      </c>
    </row>
    <row r="20" spans="2:17" s="8" customFormat="1" ht="19.7" customHeight="1">
      <c r="B20" s="17">
        <v>5</v>
      </c>
      <c r="C20" s="17" t="s">
        <v>30</v>
      </c>
      <c r="D20" s="17" t="s">
        <v>30</v>
      </c>
      <c r="E20" s="26" t="s">
        <v>7412</v>
      </c>
      <c r="F20" s="26">
        <v>1</v>
      </c>
      <c r="G20" s="26">
        <v>6172</v>
      </c>
      <c r="H20" s="826">
        <f t="shared" si="0"/>
        <v>6172</v>
      </c>
      <c r="I20" s="54"/>
      <c r="J20" s="53" t="s">
        <v>7413</v>
      </c>
      <c r="K20" s="68"/>
      <c r="L20" s="54"/>
      <c r="M20" s="30"/>
      <c r="N20" s="17"/>
      <c r="O20" s="18"/>
      <c r="P20" s="29"/>
      <c r="Q20" s="23">
        <v>45075</v>
      </c>
    </row>
    <row r="21" spans="2:17" s="8" customFormat="1" ht="19.7" customHeight="1">
      <c r="B21" s="17"/>
      <c r="C21" s="17"/>
      <c r="D21" s="17"/>
      <c r="E21" s="53" t="s">
        <v>116</v>
      </c>
      <c r="F21" s="1405">
        <v>3</v>
      </c>
      <c r="G21" s="51">
        <v>5000</v>
      </c>
      <c r="H21" s="826">
        <f t="shared" si="0"/>
        <v>15000</v>
      </c>
      <c r="I21" s="54"/>
      <c r="J21" s="53"/>
      <c r="K21" s="68"/>
      <c r="L21" s="54"/>
      <c r="M21" s="30"/>
      <c r="N21" s="17"/>
      <c r="O21" s="18"/>
      <c r="P21" s="29"/>
      <c r="Q21" s="23"/>
    </row>
    <row r="22" spans="2:17" s="8" customFormat="1" ht="19.7" customHeight="1">
      <c r="B22" s="17"/>
      <c r="C22" s="17"/>
      <c r="D22" s="17"/>
      <c r="E22" s="53" t="s">
        <v>5642</v>
      </c>
      <c r="F22" s="2059">
        <v>3</v>
      </c>
      <c r="G22" s="55">
        <v>5000</v>
      </c>
      <c r="H22" s="826">
        <f t="shared" si="0"/>
        <v>15000</v>
      </c>
      <c r="I22" s="726"/>
      <c r="J22" s="564"/>
      <c r="K22" s="18"/>
      <c r="L22" s="18"/>
      <c r="M22" s="17"/>
      <c r="N22" s="17"/>
      <c r="O22" s="18"/>
      <c r="P22" s="1009"/>
      <c r="Q22" s="23"/>
    </row>
    <row r="26" spans="2:17">
      <c r="M26" s="188"/>
    </row>
    <row r="28" spans="2:17">
      <c r="M28" s="188"/>
    </row>
    <row r="30" spans="2:17">
      <c r="H30" s="131"/>
    </row>
    <row r="31" spans="2:17">
      <c r="H31" s="131"/>
    </row>
    <row r="32" spans="2:17">
      <c r="H32" s="131"/>
    </row>
    <row r="33" spans="8:8">
      <c r="H33" s="131"/>
    </row>
    <row r="34" spans="8:8">
      <c r="H34" s="131"/>
    </row>
    <row r="35" spans="8:8">
      <c r="H35" s="131"/>
    </row>
    <row r="36" spans="8:8">
      <c r="H36" s="131"/>
    </row>
    <row r="37" spans="8:8">
      <c r="H37" s="131"/>
    </row>
    <row r="38" spans="8:8">
      <c r="H38" s="131"/>
    </row>
    <row r="39" spans="8:8">
      <c r="H39" s="131"/>
    </row>
    <row r="40" spans="8:8">
      <c r="H40" s="131"/>
    </row>
    <row r="41" spans="8:8">
      <c r="H41" s="2060"/>
    </row>
    <row r="42" spans="8:8">
      <c r="H42" s="131"/>
    </row>
    <row r="43" spans="8:8">
      <c r="H43" s="131"/>
    </row>
    <row r="44" spans="8:8">
      <c r="H44" s="131"/>
    </row>
    <row r="45" spans="8:8">
      <c r="H45" s="131"/>
    </row>
    <row r="46" spans="8:8">
      <c r="H46" s="131"/>
    </row>
    <row r="47" spans="8:8">
      <c r="H47" s="131"/>
    </row>
    <row r="48" spans="8:8">
      <c r="H48" s="131"/>
    </row>
    <row r="49" spans="8:8">
      <c r="H49" s="131"/>
    </row>
    <row r="50" spans="8:8">
      <c r="H50" s="131"/>
    </row>
    <row r="52" spans="8:8">
      <c r="H52" s="131"/>
    </row>
  </sheetData>
  <autoFilter ref="B8:O22" xr:uid="{00000000-0009-0000-0000-000000000000}"/>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985F6-DC67-411B-BE27-BAE593E864C5}">
  <dimension ref="B2:R170"/>
  <sheetViews>
    <sheetView zoomScale="70" zoomScaleNormal="70" workbookViewId="0">
      <pane xSplit="10" ySplit="9" topLeftCell="K37" activePane="bottomRight" state="frozen"/>
      <selection pane="topRight" activeCell="K1" sqref="K1"/>
      <selection pane="bottomLeft" activeCell="A9" sqref="A9"/>
      <selection pane="bottomRight" activeCell="E57" sqref="E57"/>
    </sheetView>
  </sheetViews>
  <sheetFormatPr defaultRowHeight="18.75"/>
  <cols>
    <col min="1" max="1" width="2.625" style="9" customWidth="1"/>
    <col min="2" max="2" width="18.75" style="8" bestFit="1" customWidth="1"/>
    <col min="3" max="3" width="14.375" style="9" bestFit="1" customWidth="1"/>
    <col min="4" max="4" width="13.125" style="9" bestFit="1" customWidth="1"/>
    <col min="5" max="5" width="51.125" style="9" bestFit="1" customWidth="1"/>
    <col min="6" max="6" width="6.25" style="9" customWidth="1"/>
    <col min="7" max="8" width="9.875" style="131" bestFit="1" customWidth="1"/>
    <col min="9" max="9" width="13.5" style="10" bestFit="1" customWidth="1"/>
    <col min="10" max="10" width="34.375" style="9" bestFit="1" customWidth="1"/>
    <col min="11" max="11" width="23.625" style="9" customWidth="1"/>
    <col min="12" max="12" width="14.25"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8.75" style="9" bestFit="1" customWidth="1"/>
    <col min="259" max="259" width="14.375" style="9" bestFit="1" customWidth="1"/>
    <col min="260" max="260" width="13.125" style="9" bestFit="1" customWidth="1"/>
    <col min="261" max="261" width="51.125" style="9" bestFit="1" customWidth="1"/>
    <col min="262" max="262" width="6.25" style="9" customWidth="1"/>
    <col min="263" max="264" width="9.875" style="9" bestFit="1" customWidth="1"/>
    <col min="265" max="265" width="13.5" style="9" bestFit="1" customWidth="1"/>
    <col min="266" max="266" width="34.375" style="9" bestFit="1" customWidth="1"/>
    <col min="267" max="267" width="23.625" style="9" customWidth="1"/>
    <col min="268" max="268" width="14.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4.375" style="9" bestFit="1" customWidth="1"/>
    <col min="516" max="516" width="13.125" style="9" bestFit="1" customWidth="1"/>
    <col min="517" max="517" width="51.125" style="9" bestFit="1" customWidth="1"/>
    <col min="518" max="518" width="6.25" style="9" customWidth="1"/>
    <col min="519" max="520" width="9.875" style="9" bestFit="1" customWidth="1"/>
    <col min="521" max="521" width="13.5" style="9" bestFit="1" customWidth="1"/>
    <col min="522" max="522" width="34.375" style="9" bestFit="1" customWidth="1"/>
    <col min="523" max="523" width="23.625" style="9" customWidth="1"/>
    <col min="524" max="524" width="14.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4.375" style="9" bestFit="1" customWidth="1"/>
    <col min="772" max="772" width="13.125" style="9" bestFit="1" customWidth="1"/>
    <col min="773" max="773" width="51.125" style="9" bestFit="1" customWidth="1"/>
    <col min="774" max="774" width="6.25" style="9" customWidth="1"/>
    <col min="775" max="776" width="9.875" style="9" bestFit="1" customWidth="1"/>
    <col min="777" max="777" width="13.5" style="9" bestFit="1" customWidth="1"/>
    <col min="778" max="778" width="34.375" style="9" bestFit="1" customWidth="1"/>
    <col min="779" max="779" width="23.625" style="9" customWidth="1"/>
    <col min="780" max="780" width="14.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4.375" style="9" bestFit="1" customWidth="1"/>
    <col min="1028" max="1028" width="13.125" style="9" bestFit="1" customWidth="1"/>
    <col min="1029" max="1029" width="51.125" style="9" bestFit="1" customWidth="1"/>
    <col min="1030" max="1030" width="6.25" style="9" customWidth="1"/>
    <col min="1031" max="1032" width="9.875" style="9" bestFit="1" customWidth="1"/>
    <col min="1033" max="1033" width="13.5" style="9" bestFit="1" customWidth="1"/>
    <col min="1034" max="1034" width="34.375" style="9" bestFit="1" customWidth="1"/>
    <col min="1035" max="1035" width="23.625" style="9" customWidth="1"/>
    <col min="1036" max="1036" width="14.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4.375" style="9" bestFit="1" customWidth="1"/>
    <col min="1284" max="1284" width="13.125" style="9" bestFit="1" customWidth="1"/>
    <col min="1285" max="1285" width="51.125" style="9" bestFit="1" customWidth="1"/>
    <col min="1286" max="1286" width="6.25" style="9" customWidth="1"/>
    <col min="1287" max="1288" width="9.875" style="9" bestFit="1" customWidth="1"/>
    <col min="1289" max="1289" width="13.5" style="9" bestFit="1" customWidth="1"/>
    <col min="1290" max="1290" width="34.375" style="9" bestFit="1" customWidth="1"/>
    <col min="1291" max="1291" width="23.625" style="9" customWidth="1"/>
    <col min="1292" max="1292" width="14.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4.375" style="9" bestFit="1" customWidth="1"/>
    <col min="1540" max="1540" width="13.125" style="9" bestFit="1" customWidth="1"/>
    <col min="1541" max="1541" width="51.125" style="9" bestFit="1" customWidth="1"/>
    <col min="1542" max="1542" width="6.25" style="9" customWidth="1"/>
    <col min="1543" max="1544" width="9.875" style="9" bestFit="1" customWidth="1"/>
    <col min="1545" max="1545" width="13.5" style="9" bestFit="1" customWidth="1"/>
    <col min="1546" max="1546" width="34.375" style="9" bestFit="1" customWidth="1"/>
    <col min="1547" max="1547" width="23.625" style="9" customWidth="1"/>
    <col min="1548" max="1548" width="14.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4.375" style="9" bestFit="1" customWidth="1"/>
    <col min="1796" max="1796" width="13.125" style="9" bestFit="1" customWidth="1"/>
    <col min="1797" max="1797" width="51.125" style="9" bestFit="1" customWidth="1"/>
    <col min="1798" max="1798" width="6.25" style="9" customWidth="1"/>
    <col min="1799" max="1800" width="9.875" style="9" bestFit="1" customWidth="1"/>
    <col min="1801" max="1801" width="13.5" style="9" bestFit="1" customWidth="1"/>
    <col min="1802" max="1802" width="34.375" style="9" bestFit="1" customWidth="1"/>
    <col min="1803" max="1803" width="23.625" style="9" customWidth="1"/>
    <col min="1804" max="1804" width="14.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4.375" style="9" bestFit="1" customWidth="1"/>
    <col min="2052" max="2052" width="13.125" style="9" bestFit="1" customWidth="1"/>
    <col min="2053" max="2053" width="51.125" style="9" bestFit="1" customWidth="1"/>
    <col min="2054" max="2054" width="6.25" style="9" customWidth="1"/>
    <col min="2055" max="2056" width="9.875" style="9" bestFit="1" customWidth="1"/>
    <col min="2057" max="2057" width="13.5" style="9" bestFit="1" customWidth="1"/>
    <col min="2058" max="2058" width="34.375" style="9" bestFit="1" customWidth="1"/>
    <col min="2059" max="2059" width="23.625" style="9" customWidth="1"/>
    <col min="2060" max="2060" width="14.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4.375" style="9" bestFit="1" customWidth="1"/>
    <col min="2308" max="2308" width="13.125" style="9" bestFit="1" customWidth="1"/>
    <col min="2309" max="2309" width="51.125" style="9" bestFit="1" customWidth="1"/>
    <col min="2310" max="2310" width="6.25" style="9" customWidth="1"/>
    <col min="2311" max="2312" width="9.875" style="9" bestFit="1" customWidth="1"/>
    <col min="2313" max="2313" width="13.5" style="9" bestFit="1" customWidth="1"/>
    <col min="2314" max="2314" width="34.375" style="9" bestFit="1" customWidth="1"/>
    <col min="2315" max="2315" width="23.625" style="9" customWidth="1"/>
    <col min="2316" max="2316" width="14.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4.375" style="9" bestFit="1" customWidth="1"/>
    <col min="2564" max="2564" width="13.125" style="9" bestFit="1" customWidth="1"/>
    <col min="2565" max="2565" width="51.125" style="9" bestFit="1" customWidth="1"/>
    <col min="2566" max="2566" width="6.25" style="9" customWidth="1"/>
    <col min="2567" max="2568" width="9.875" style="9" bestFit="1" customWidth="1"/>
    <col min="2569" max="2569" width="13.5" style="9" bestFit="1" customWidth="1"/>
    <col min="2570" max="2570" width="34.375" style="9" bestFit="1" customWidth="1"/>
    <col min="2571" max="2571" width="23.625" style="9" customWidth="1"/>
    <col min="2572" max="2572" width="14.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4.375" style="9" bestFit="1" customWidth="1"/>
    <col min="2820" max="2820" width="13.125" style="9" bestFit="1" customWidth="1"/>
    <col min="2821" max="2821" width="51.125" style="9" bestFit="1" customWidth="1"/>
    <col min="2822" max="2822" width="6.25" style="9" customWidth="1"/>
    <col min="2823" max="2824" width="9.875" style="9" bestFit="1" customWidth="1"/>
    <col min="2825" max="2825" width="13.5" style="9" bestFit="1" customWidth="1"/>
    <col min="2826" max="2826" width="34.375" style="9" bestFit="1" customWidth="1"/>
    <col min="2827" max="2827" width="23.625" style="9" customWidth="1"/>
    <col min="2828" max="2828" width="14.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4.375" style="9" bestFit="1" customWidth="1"/>
    <col min="3076" max="3076" width="13.125" style="9" bestFit="1" customWidth="1"/>
    <col min="3077" max="3077" width="51.125" style="9" bestFit="1" customWidth="1"/>
    <col min="3078" max="3078" width="6.25" style="9" customWidth="1"/>
    <col min="3079" max="3080" width="9.875" style="9" bestFit="1" customWidth="1"/>
    <col min="3081" max="3081" width="13.5" style="9" bestFit="1" customWidth="1"/>
    <col min="3082" max="3082" width="34.375" style="9" bestFit="1" customWidth="1"/>
    <col min="3083" max="3083" width="23.625" style="9" customWidth="1"/>
    <col min="3084" max="3084" width="14.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4.375" style="9" bestFit="1" customWidth="1"/>
    <col min="3332" max="3332" width="13.125" style="9" bestFit="1" customWidth="1"/>
    <col min="3333" max="3333" width="51.125" style="9" bestFit="1" customWidth="1"/>
    <col min="3334" max="3334" width="6.25" style="9" customWidth="1"/>
    <col min="3335" max="3336" width="9.875" style="9" bestFit="1" customWidth="1"/>
    <col min="3337" max="3337" width="13.5" style="9" bestFit="1" customWidth="1"/>
    <col min="3338" max="3338" width="34.375" style="9" bestFit="1" customWidth="1"/>
    <col min="3339" max="3339" width="23.625" style="9" customWidth="1"/>
    <col min="3340" max="3340" width="14.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4.375" style="9" bestFit="1" customWidth="1"/>
    <col min="3588" max="3588" width="13.125" style="9" bestFit="1" customWidth="1"/>
    <col min="3589" max="3589" width="51.125" style="9" bestFit="1" customWidth="1"/>
    <col min="3590" max="3590" width="6.25" style="9" customWidth="1"/>
    <col min="3591" max="3592" width="9.875" style="9" bestFit="1" customWidth="1"/>
    <col min="3593" max="3593" width="13.5" style="9" bestFit="1" customWidth="1"/>
    <col min="3594" max="3594" width="34.375" style="9" bestFit="1" customWidth="1"/>
    <col min="3595" max="3595" width="23.625" style="9" customWidth="1"/>
    <col min="3596" max="3596" width="14.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4.375" style="9" bestFit="1" customWidth="1"/>
    <col min="3844" max="3844" width="13.125" style="9" bestFit="1" customWidth="1"/>
    <col min="3845" max="3845" width="51.125" style="9" bestFit="1" customWidth="1"/>
    <col min="3846" max="3846" width="6.25" style="9" customWidth="1"/>
    <col min="3847" max="3848" width="9.875" style="9" bestFit="1" customWidth="1"/>
    <col min="3849" max="3849" width="13.5" style="9" bestFit="1" customWidth="1"/>
    <col min="3850" max="3850" width="34.375" style="9" bestFit="1" customWidth="1"/>
    <col min="3851" max="3851" width="23.625" style="9" customWidth="1"/>
    <col min="3852" max="3852" width="14.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4.375" style="9" bestFit="1" customWidth="1"/>
    <col min="4100" max="4100" width="13.125" style="9" bestFit="1" customWidth="1"/>
    <col min="4101" max="4101" width="51.125" style="9" bestFit="1" customWidth="1"/>
    <col min="4102" max="4102" width="6.25" style="9" customWidth="1"/>
    <col min="4103" max="4104" width="9.875" style="9" bestFit="1" customWidth="1"/>
    <col min="4105" max="4105" width="13.5" style="9" bestFit="1" customWidth="1"/>
    <col min="4106" max="4106" width="34.375" style="9" bestFit="1" customWidth="1"/>
    <col min="4107" max="4107" width="23.625" style="9" customWidth="1"/>
    <col min="4108" max="4108" width="14.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4.375" style="9" bestFit="1" customWidth="1"/>
    <col min="4356" max="4356" width="13.125" style="9" bestFit="1" customWidth="1"/>
    <col min="4357" max="4357" width="51.125" style="9" bestFit="1" customWidth="1"/>
    <col min="4358" max="4358" width="6.25" style="9" customWidth="1"/>
    <col min="4359" max="4360" width="9.875" style="9" bestFit="1" customWidth="1"/>
    <col min="4361" max="4361" width="13.5" style="9" bestFit="1" customWidth="1"/>
    <col min="4362" max="4362" width="34.375" style="9" bestFit="1" customWidth="1"/>
    <col min="4363" max="4363" width="23.625" style="9" customWidth="1"/>
    <col min="4364" max="4364" width="14.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4.375" style="9" bestFit="1" customWidth="1"/>
    <col min="4612" max="4612" width="13.125" style="9" bestFit="1" customWidth="1"/>
    <col min="4613" max="4613" width="51.125" style="9" bestFit="1" customWidth="1"/>
    <col min="4614" max="4614" width="6.25" style="9" customWidth="1"/>
    <col min="4615" max="4616" width="9.875" style="9" bestFit="1" customWidth="1"/>
    <col min="4617" max="4617" width="13.5" style="9" bestFit="1" customWidth="1"/>
    <col min="4618" max="4618" width="34.375" style="9" bestFit="1" customWidth="1"/>
    <col min="4619" max="4619" width="23.625" style="9" customWidth="1"/>
    <col min="4620" max="4620" width="14.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4.375" style="9" bestFit="1" customWidth="1"/>
    <col min="4868" max="4868" width="13.125" style="9" bestFit="1" customWidth="1"/>
    <col min="4869" max="4869" width="51.125" style="9" bestFit="1" customWidth="1"/>
    <col min="4870" max="4870" width="6.25" style="9" customWidth="1"/>
    <col min="4871" max="4872" width="9.875" style="9" bestFit="1" customWidth="1"/>
    <col min="4873" max="4873" width="13.5" style="9" bestFit="1" customWidth="1"/>
    <col min="4874" max="4874" width="34.375" style="9" bestFit="1" customWidth="1"/>
    <col min="4875" max="4875" width="23.625" style="9" customWidth="1"/>
    <col min="4876" max="4876" width="14.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4.375" style="9" bestFit="1" customWidth="1"/>
    <col min="5124" max="5124" width="13.125" style="9" bestFit="1" customWidth="1"/>
    <col min="5125" max="5125" width="51.125" style="9" bestFit="1" customWidth="1"/>
    <col min="5126" max="5126" width="6.25" style="9" customWidth="1"/>
    <col min="5127" max="5128" width="9.875" style="9" bestFit="1" customWidth="1"/>
    <col min="5129" max="5129" width="13.5" style="9" bestFit="1" customWidth="1"/>
    <col min="5130" max="5130" width="34.375" style="9" bestFit="1" customWidth="1"/>
    <col min="5131" max="5131" width="23.625" style="9" customWidth="1"/>
    <col min="5132" max="5132" width="14.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4.375" style="9" bestFit="1" customWidth="1"/>
    <col min="5380" max="5380" width="13.125" style="9" bestFit="1" customWidth="1"/>
    <col min="5381" max="5381" width="51.125" style="9" bestFit="1" customWidth="1"/>
    <col min="5382" max="5382" width="6.25" style="9" customWidth="1"/>
    <col min="5383" max="5384" width="9.875" style="9" bestFit="1" customWidth="1"/>
    <col min="5385" max="5385" width="13.5" style="9" bestFit="1" customWidth="1"/>
    <col min="5386" max="5386" width="34.375" style="9" bestFit="1" customWidth="1"/>
    <col min="5387" max="5387" width="23.625" style="9" customWidth="1"/>
    <col min="5388" max="5388" width="14.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4.375" style="9" bestFit="1" customWidth="1"/>
    <col min="5636" max="5636" width="13.125" style="9" bestFit="1" customWidth="1"/>
    <col min="5637" max="5637" width="51.125" style="9" bestFit="1" customWidth="1"/>
    <col min="5638" max="5638" width="6.25" style="9" customWidth="1"/>
    <col min="5639" max="5640" width="9.875" style="9" bestFit="1" customWidth="1"/>
    <col min="5641" max="5641" width="13.5" style="9" bestFit="1" customWidth="1"/>
    <col min="5642" max="5642" width="34.375" style="9" bestFit="1" customWidth="1"/>
    <col min="5643" max="5643" width="23.625" style="9" customWidth="1"/>
    <col min="5644" max="5644" width="14.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4.375" style="9" bestFit="1" customWidth="1"/>
    <col min="5892" max="5892" width="13.125" style="9" bestFit="1" customWidth="1"/>
    <col min="5893" max="5893" width="51.125" style="9" bestFit="1" customWidth="1"/>
    <col min="5894" max="5894" width="6.25" style="9" customWidth="1"/>
    <col min="5895" max="5896" width="9.875" style="9" bestFit="1" customWidth="1"/>
    <col min="5897" max="5897" width="13.5" style="9" bestFit="1" customWidth="1"/>
    <col min="5898" max="5898" width="34.375" style="9" bestFit="1" customWidth="1"/>
    <col min="5899" max="5899" width="23.625" style="9" customWidth="1"/>
    <col min="5900" max="5900" width="14.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4.375" style="9" bestFit="1" customWidth="1"/>
    <col min="6148" max="6148" width="13.125" style="9" bestFit="1" customWidth="1"/>
    <col min="6149" max="6149" width="51.125" style="9" bestFit="1" customWidth="1"/>
    <col min="6150" max="6150" width="6.25" style="9" customWidth="1"/>
    <col min="6151" max="6152" width="9.875" style="9" bestFit="1" customWidth="1"/>
    <col min="6153" max="6153" width="13.5" style="9" bestFit="1" customWidth="1"/>
    <col min="6154" max="6154" width="34.375" style="9" bestFit="1" customWidth="1"/>
    <col min="6155" max="6155" width="23.625" style="9" customWidth="1"/>
    <col min="6156" max="6156" width="14.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4.375" style="9" bestFit="1" customWidth="1"/>
    <col min="6404" max="6404" width="13.125" style="9" bestFit="1" customWidth="1"/>
    <col min="6405" max="6405" width="51.125" style="9" bestFit="1" customWidth="1"/>
    <col min="6406" max="6406" width="6.25" style="9" customWidth="1"/>
    <col min="6407" max="6408" width="9.875" style="9" bestFit="1" customWidth="1"/>
    <col min="6409" max="6409" width="13.5" style="9" bestFit="1" customWidth="1"/>
    <col min="6410" max="6410" width="34.375" style="9" bestFit="1" customWidth="1"/>
    <col min="6411" max="6411" width="23.625" style="9" customWidth="1"/>
    <col min="6412" max="6412" width="14.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4.375" style="9" bestFit="1" customWidth="1"/>
    <col min="6660" max="6660" width="13.125" style="9" bestFit="1" customWidth="1"/>
    <col min="6661" max="6661" width="51.125" style="9" bestFit="1" customWidth="1"/>
    <col min="6662" max="6662" width="6.25" style="9" customWidth="1"/>
    <col min="6663" max="6664" width="9.875" style="9" bestFit="1" customWidth="1"/>
    <col min="6665" max="6665" width="13.5" style="9" bestFit="1" customWidth="1"/>
    <col min="6666" max="6666" width="34.375" style="9" bestFit="1" customWidth="1"/>
    <col min="6667" max="6667" width="23.625" style="9" customWidth="1"/>
    <col min="6668" max="6668" width="14.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4.375" style="9" bestFit="1" customWidth="1"/>
    <col min="6916" max="6916" width="13.125" style="9" bestFit="1" customWidth="1"/>
    <col min="6917" max="6917" width="51.125" style="9" bestFit="1" customWidth="1"/>
    <col min="6918" max="6918" width="6.25" style="9" customWidth="1"/>
    <col min="6919" max="6920" width="9.875" style="9" bestFit="1" customWidth="1"/>
    <col min="6921" max="6921" width="13.5" style="9" bestFit="1" customWidth="1"/>
    <col min="6922" max="6922" width="34.375" style="9" bestFit="1" customWidth="1"/>
    <col min="6923" max="6923" width="23.625" style="9" customWidth="1"/>
    <col min="6924" max="6924" width="14.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4.375" style="9" bestFit="1" customWidth="1"/>
    <col min="7172" max="7172" width="13.125" style="9" bestFit="1" customWidth="1"/>
    <col min="7173" max="7173" width="51.125" style="9" bestFit="1" customWidth="1"/>
    <col min="7174" max="7174" width="6.25" style="9" customWidth="1"/>
    <col min="7175" max="7176" width="9.875" style="9" bestFit="1" customWidth="1"/>
    <col min="7177" max="7177" width="13.5" style="9" bestFit="1" customWidth="1"/>
    <col min="7178" max="7178" width="34.375" style="9" bestFit="1" customWidth="1"/>
    <col min="7179" max="7179" width="23.625" style="9" customWidth="1"/>
    <col min="7180" max="7180" width="14.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4.375" style="9" bestFit="1" customWidth="1"/>
    <col min="7428" max="7428" width="13.125" style="9" bestFit="1" customWidth="1"/>
    <col min="7429" max="7429" width="51.125" style="9" bestFit="1" customWidth="1"/>
    <col min="7430" max="7430" width="6.25" style="9" customWidth="1"/>
    <col min="7431" max="7432" width="9.875" style="9" bestFit="1" customWidth="1"/>
    <col min="7433" max="7433" width="13.5" style="9" bestFit="1" customWidth="1"/>
    <col min="7434" max="7434" width="34.375" style="9" bestFit="1" customWidth="1"/>
    <col min="7435" max="7435" width="23.625" style="9" customWidth="1"/>
    <col min="7436" max="7436" width="14.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4.375" style="9" bestFit="1" customWidth="1"/>
    <col min="7684" max="7684" width="13.125" style="9" bestFit="1" customWidth="1"/>
    <col min="7685" max="7685" width="51.125" style="9" bestFit="1" customWidth="1"/>
    <col min="7686" max="7686" width="6.25" style="9" customWidth="1"/>
    <col min="7687" max="7688" width="9.875" style="9" bestFit="1" customWidth="1"/>
    <col min="7689" max="7689" width="13.5" style="9" bestFit="1" customWidth="1"/>
    <col min="7690" max="7690" width="34.375" style="9" bestFit="1" customWidth="1"/>
    <col min="7691" max="7691" width="23.625" style="9" customWidth="1"/>
    <col min="7692" max="7692" width="14.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4.375" style="9" bestFit="1" customWidth="1"/>
    <col min="7940" max="7940" width="13.125" style="9" bestFit="1" customWidth="1"/>
    <col min="7941" max="7941" width="51.125" style="9" bestFit="1" customWidth="1"/>
    <col min="7942" max="7942" width="6.25" style="9" customWidth="1"/>
    <col min="7943" max="7944" width="9.875" style="9" bestFit="1" customWidth="1"/>
    <col min="7945" max="7945" width="13.5" style="9" bestFit="1" customWidth="1"/>
    <col min="7946" max="7946" width="34.375" style="9" bestFit="1" customWidth="1"/>
    <col min="7947" max="7947" width="23.625" style="9" customWidth="1"/>
    <col min="7948" max="7948" width="14.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4.375" style="9" bestFit="1" customWidth="1"/>
    <col min="8196" max="8196" width="13.125" style="9" bestFit="1" customWidth="1"/>
    <col min="8197" max="8197" width="51.125" style="9" bestFit="1" customWidth="1"/>
    <col min="8198" max="8198" width="6.25" style="9" customWidth="1"/>
    <col min="8199" max="8200" width="9.875" style="9" bestFit="1" customWidth="1"/>
    <col min="8201" max="8201" width="13.5" style="9" bestFit="1" customWidth="1"/>
    <col min="8202" max="8202" width="34.375" style="9" bestFit="1" customWidth="1"/>
    <col min="8203" max="8203" width="23.625" style="9" customWidth="1"/>
    <col min="8204" max="8204" width="14.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4.375" style="9" bestFit="1" customWidth="1"/>
    <col min="8452" max="8452" width="13.125" style="9" bestFit="1" customWidth="1"/>
    <col min="8453" max="8453" width="51.125" style="9" bestFit="1" customWidth="1"/>
    <col min="8454" max="8454" width="6.25" style="9" customWidth="1"/>
    <col min="8455" max="8456" width="9.875" style="9" bestFit="1" customWidth="1"/>
    <col min="8457" max="8457" width="13.5" style="9" bestFit="1" customWidth="1"/>
    <col min="8458" max="8458" width="34.375" style="9" bestFit="1" customWidth="1"/>
    <col min="8459" max="8459" width="23.625" style="9" customWidth="1"/>
    <col min="8460" max="8460" width="14.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4.375" style="9" bestFit="1" customWidth="1"/>
    <col min="8708" max="8708" width="13.125" style="9" bestFit="1" customWidth="1"/>
    <col min="8709" max="8709" width="51.125" style="9" bestFit="1" customWidth="1"/>
    <col min="8710" max="8710" width="6.25" style="9" customWidth="1"/>
    <col min="8711" max="8712" width="9.875" style="9" bestFit="1" customWidth="1"/>
    <col min="8713" max="8713" width="13.5" style="9" bestFit="1" customWidth="1"/>
    <col min="8714" max="8714" width="34.375" style="9" bestFit="1" customWidth="1"/>
    <col min="8715" max="8715" width="23.625" style="9" customWidth="1"/>
    <col min="8716" max="8716" width="14.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4.375" style="9" bestFit="1" customWidth="1"/>
    <col min="8964" max="8964" width="13.125" style="9" bestFit="1" customWidth="1"/>
    <col min="8965" max="8965" width="51.125" style="9" bestFit="1" customWidth="1"/>
    <col min="8966" max="8966" width="6.25" style="9" customWidth="1"/>
    <col min="8967" max="8968" width="9.875" style="9" bestFit="1" customWidth="1"/>
    <col min="8969" max="8969" width="13.5" style="9" bestFit="1" customWidth="1"/>
    <col min="8970" max="8970" width="34.375" style="9" bestFit="1" customWidth="1"/>
    <col min="8971" max="8971" width="23.625" style="9" customWidth="1"/>
    <col min="8972" max="8972" width="14.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4.375" style="9" bestFit="1" customWidth="1"/>
    <col min="9220" max="9220" width="13.125" style="9" bestFit="1" customWidth="1"/>
    <col min="9221" max="9221" width="51.125" style="9" bestFit="1" customWidth="1"/>
    <col min="9222" max="9222" width="6.25" style="9" customWidth="1"/>
    <col min="9223" max="9224" width="9.875" style="9" bestFit="1" customWidth="1"/>
    <col min="9225" max="9225" width="13.5" style="9" bestFit="1" customWidth="1"/>
    <col min="9226" max="9226" width="34.375" style="9" bestFit="1" customWidth="1"/>
    <col min="9227" max="9227" width="23.625" style="9" customWidth="1"/>
    <col min="9228" max="9228" width="14.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4.375" style="9" bestFit="1" customWidth="1"/>
    <col min="9476" max="9476" width="13.125" style="9" bestFit="1" customWidth="1"/>
    <col min="9477" max="9477" width="51.125" style="9" bestFit="1" customWidth="1"/>
    <col min="9478" max="9478" width="6.25" style="9" customWidth="1"/>
    <col min="9479" max="9480" width="9.875" style="9" bestFit="1" customWidth="1"/>
    <col min="9481" max="9481" width="13.5" style="9" bestFit="1" customWidth="1"/>
    <col min="9482" max="9482" width="34.375" style="9" bestFit="1" customWidth="1"/>
    <col min="9483" max="9483" width="23.625" style="9" customWidth="1"/>
    <col min="9484" max="9484" width="14.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4.375" style="9" bestFit="1" customWidth="1"/>
    <col min="9732" max="9732" width="13.125" style="9" bestFit="1" customWidth="1"/>
    <col min="9733" max="9733" width="51.125" style="9" bestFit="1" customWidth="1"/>
    <col min="9734" max="9734" width="6.25" style="9" customWidth="1"/>
    <col min="9735" max="9736" width="9.875" style="9" bestFit="1" customWidth="1"/>
    <col min="9737" max="9737" width="13.5" style="9" bestFit="1" customWidth="1"/>
    <col min="9738" max="9738" width="34.375" style="9" bestFit="1" customWidth="1"/>
    <col min="9739" max="9739" width="23.625" style="9" customWidth="1"/>
    <col min="9740" max="9740" width="14.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4.375" style="9" bestFit="1" customWidth="1"/>
    <col min="9988" max="9988" width="13.125" style="9" bestFit="1" customWidth="1"/>
    <col min="9989" max="9989" width="51.125" style="9" bestFit="1" customWidth="1"/>
    <col min="9990" max="9990" width="6.25" style="9" customWidth="1"/>
    <col min="9991" max="9992" width="9.875" style="9" bestFit="1" customWidth="1"/>
    <col min="9993" max="9993" width="13.5" style="9" bestFit="1" customWidth="1"/>
    <col min="9994" max="9994" width="34.375" style="9" bestFit="1" customWidth="1"/>
    <col min="9995" max="9995" width="23.625" style="9" customWidth="1"/>
    <col min="9996" max="9996" width="14.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4.375" style="9" bestFit="1" customWidth="1"/>
    <col min="10244" max="10244" width="13.125" style="9" bestFit="1" customWidth="1"/>
    <col min="10245" max="10245" width="51.125" style="9" bestFit="1" customWidth="1"/>
    <col min="10246" max="10246" width="6.25" style="9" customWidth="1"/>
    <col min="10247" max="10248" width="9.875" style="9" bestFit="1" customWidth="1"/>
    <col min="10249" max="10249" width="13.5" style="9" bestFit="1" customWidth="1"/>
    <col min="10250" max="10250" width="34.375" style="9" bestFit="1" customWidth="1"/>
    <col min="10251" max="10251" width="23.625" style="9" customWidth="1"/>
    <col min="10252" max="10252" width="14.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4.375" style="9" bestFit="1" customWidth="1"/>
    <col min="10500" max="10500" width="13.125" style="9" bestFit="1" customWidth="1"/>
    <col min="10501" max="10501" width="51.125" style="9" bestFit="1" customWidth="1"/>
    <col min="10502" max="10502" width="6.25" style="9" customWidth="1"/>
    <col min="10503" max="10504" width="9.875" style="9" bestFit="1" customWidth="1"/>
    <col min="10505" max="10505" width="13.5" style="9" bestFit="1" customWidth="1"/>
    <col min="10506" max="10506" width="34.375" style="9" bestFit="1" customWidth="1"/>
    <col min="10507" max="10507" width="23.625" style="9" customWidth="1"/>
    <col min="10508" max="10508" width="14.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4.375" style="9" bestFit="1" customWidth="1"/>
    <col min="10756" max="10756" width="13.125" style="9" bestFit="1" customWidth="1"/>
    <col min="10757" max="10757" width="51.125" style="9" bestFit="1" customWidth="1"/>
    <col min="10758" max="10758" width="6.25" style="9" customWidth="1"/>
    <col min="10759" max="10760" width="9.875" style="9" bestFit="1" customWidth="1"/>
    <col min="10761" max="10761" width="13.5" style="9" bestFit="1" customWidth="1"/>
    <col min="10762" max="10762" width="34.375" style="9" bestFit="1" customWidth="1"/>
    <col min="10763" max="10763" width="23.625" style="9" customWidth="1"/>
    <col min="10764" max="10764" width="14.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4.375" style="9" bestFit="1" customWidth="1"/>
    <col min="11012" max="11012" width="13.125" style="9" bestFit="1" customWidth="1"/>
    <col min="11013" max="11013" width="51.125" style="9" bestFit="1" customWidth="1"/>
    <col min="11014" max="11014" width="6.25" style="9" customWidth="1"/>
    <col min="11015" max="11016" width="9.875" style="9" bestFit="1" customWidth="1"/>
    <col min="11017" max="11017" width="13.5" style="9" bestFit="1" customWidth="1"/>
    <col min="11018" max="11018" width="34.375" style="9" bestFit="1" customWidth="1"/>
    <col min="11019" max="11019" width="23.625" style="9" customWidth="1"/>
    <col min="11020" max="11020" width="14.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4.375" style="9" bestFit="1" customWidth="1"/>
    <col min="11268" max="11268" width="13.125" style="9" bestFit="1" customWidth="1"/>
    <col min="11269" max="11269" width="51.125" style="9" bestFit="1" customWidth="1"/>
    <col min="11270" max="11270" width="6.25" style="9" customWidth="1"/>
    <col min="11271" max="11272" width="9.875" style="9" bestFit="1" customWidth="1"/>
    <col min="11273" max="11273" width="13.5" style="9" bestFit="1" customWidth="1"/>
    <col min="11274" max="11274" width="34.375" style="9" bestFit="1" customWidth="1"/>
    <col min="11275" max="11275" width="23.625" style="9" customWidth="1"/>
    <col min="11276" max="11276" width="14.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4.375" style="9" bestFit="1" customWidth="1"/>
    <col min="11524" max="11524" width="13.125" style="9" bestFit="1" customWidth="1"/>
    <col min="11525" max="11525" width="51.125" style="9" bestFit="1" customWidth="1"/>
    <col min="11526" max="11526" width="6.25" style="9" customWidth="1"/>
    <col min="11527" max="11528" width="9.875" style="9" bestFit="1" customWidth="1"/>
    <col min="11529" max="11529" width="13.5" style="9" bestFit="1" customWidth="1"/>
    <col min="11530" max="11530" width="34.375" style="9" bestFit="1" customWidth="1"/>
    <col min="11531" max="11531" width="23.625" style="9" customWidth="1"/>
    <col min="11532" max="11532" width="14.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4.375" style="9" bestFit="1" customWidth="1"/>
    <col min="11780" max="11780" width="13.125" style="9" bestFit="1" customWidth="1"/>
    <col min="11781" max="11781" width="51.125" style="9" bestFit="1" customWidth="1"/>
    <col min="11782" max="11782" width="6.25" style="9" customWidth="1"/>
    <col min="11783" max="11784" width="9.875" style="9" bestFit="1" customWidth="1"/>
    <col min="11785" max="11785" width="13.5" style="9" bestFit="1" customWidth="1"/>
    <col min="11786" max="11786" width="34.375" style="9" bestFit="1" customWidth="1"/>
    <col min="11787" max="11787" width="23.625" style="9" customWidth="1"/>
    <col min="11788" max="11788" width="14.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4.375" style="9" bestFit="1" customWidth="1"/>
    <col min="12036" max="12036" width="13.125" style="9" bestFit="1" customWidth="1"/>
    <col min="12037" max="12037" width="51.125" style="9" bestFit="1" customWidth="1"/>
    <col min="12038" max="12038" width="6.25" style="9" customWidth="1"/>
    <col min="12039" max="12040" width="9.875" style="9" bestFit="1" customWidth="1"/>
    <col min="12041" max="12041" width="13.5" style="9" bestFit="1" customWidth="1"/>
    <col min="12042" max="12042" width="34.375" style="9" bestFit="1" customWidth="1"/>
    <col min="12043" max="12043" width="23.625" style="9" customWidth="1"/>
    <col min="12044" max="12044" width="14.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4.375" style="9" bestFit="1" customWidth="1"/>
    <col min="12292" max="12292" width="13.125" style="9" bestFit="1" customWidth="1"/>
    <col min="12293" max="12293" width="51.125" style="9" bestFit="1" customWidth="1"/>
    <col min="12294" max="12294" width="6.25" style="9" customWidth="1"/>
    <col min="12295" max="12296" width="9.875" style="9" bestFit="1" customWidth="1"/>
    <col min="12297" max="12297" width="13.5" style="9" bestFit="1" customWidth="1"/>
    <col min="12298" max="12298" width="34.375" style="9" bestFit="1" customWidth="1"/>
    <col min="12299" max="12299" width="23.625" style="9" customWidth="1"/>
    <col min="12300" max="12300" width="14.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4.375" style="9" bestFit="1" customWidth="1"/>
    <col min="12548" max="12548" width="13.125" style="9" bestFit="1" customWidth="1"/>
    <col min="12549" max="12549" width="51.125" style="9" bestFit="1" customWidth="1"/>
    <col min="12550" max="12550" width="6.25" style="9" customWidth="1"/>
    <col min="12551" max="12552" width="9.875" style="9" bestFit="1" customWidth="1"/>
    <col min="12553" max="12553" width="13.5" style="9" bestFit="1" customWidth="1"/>
    <col min="12554" max="12554" width="34.375" style="9" bestFit="1" customWidth="1"/>
    <col min="12555" max="12555" width="23.625" style="9" customWidth="1"/>
    <col min="12556" max="12556" width="14.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4.375" style="9" bestFit="1" customWidth="1"/>
    <col min="12804" max="12804" width="13.125" style="9" bestFit="1" customWidth="1"/>
    <col min="12805" max="12805" width="51.125" style="9" bestFit="1" customWidth="1"/>
    <col min="12806" max="12806" width="6.25" style="9" customWidth="1"/>
    <col min="12807" max="12808" width="9.875" style="9" bestFit="1" customWidth="1"/>
    <col min="12809" max="12809" width="13.5" style="9" bestFit="1" customWidth="1"/>
    <col min="12810" max="12810" width="34.375" style="9" bestFit="1" customWidth="1"/>
    <col min="12811" max="12811" width="23.625" style="9" customWidth="1"/>
    <col min="12812" max="12812" width="14.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4.375" style="9" bestFit="1" customWidth="1"/>
    <col min="13060" max="13060" width="13.125" style="9" bestFit="1" customWidth="1"/>
    <col min="13061" max="13061" width="51.125" style="9" bestFit="1" customWidth="1"/>
    <col min="13062" max="13062" width="6.25" style="9" customWidth="1"/>
    <col min="13063" max="13064" width="9.875" style="9" bestFit="1" customWidth="1"/>
    <col min="13065" max="13065" width="13.5" style="9" bestFit="1" customWidth="1"/>
    <col min="13066" max="13066" width="34.375" style="9" bestFit="1" customWidth="1"/>
    <col min="13067" max="13067" width="23.625" style="9" customWidth="1"/>
    <col min="13068" max="13068" width="14.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4.375" style="9" bestFit="1" customWidth="1"/>
    <col min="13316" max="13316" width="13.125" style="9" bestFit="1" customWidth="1"/>
    <col min="13317" max="13317" width="51.125" style="9" bestFit="1" customWidth="1"/>
    <col min="13318" max="13318" width="6.25" style="9" customWidth="1"/>
    <col min="13319" max="13320" width="9.875" style="9" bestFit="1" customWidth="1"/>
    <col min="13321" max="13321" width="13.5" style="9" bestFit="1" customWidth="1"/>
    <col min="13322" max="13322" width="34.375" style="9" bestFit="1" customWidth="1"/>
    <col min="13323" max="13323" width="23.625" style="9" customWidth="1"/>
    <col min="13324" max="13324" width="14.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4.375" style="9" bestFit="1" customWidth="1"/>
    <col min="13572" max="13572" width="13.125" style="9" bestFit="1" customWidth="1"/>
    <col min="13573" max="13573" width="51.125" style="9" bestFit="1" customWidth="1"/>
    <col min="13574" max="13574" width="6.25" style="9" customWidth="1"/>
    <col min="13575" max="13576" width="9.875" style="9" bestFit="1" customWidth="1"/>
    <col min="13577" max="13577" width="13.5" style="9" bestFit="1" customWidth="1"/>
    <col min="13578" max="13578" width="34.375" style="9" bestFit="1" customWidth="1"/>
    <col min="13579" max="13579" width="23.625" style="9" customWidth="1"/>
    <col min="13580" max="13580" width="14.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4.375" style="9" bestFit="1" customWidth="1"/>
    <col min="13828" max="13828" width="13.125" style="9" bestFit="1" customWidth="1"/>
    <col min="13829" max="13829" width="51.125" style="9" bestFit="1" customWidth="1"/>
    <col min="13830" max="13830" width="6.25" style="9" customWidth="1"/>
    <col min="13831" max="13832" width="9.875" style="9" bestFit="1" customWidth="1"/>
    <col min="13833" max="13833" width="13.5" style="9" bestFit="1" customWidth="1"/>
    <col min="13834" max="13834" width="34.375" style="9" bestFit="1" customWidth="1"/>
    <col min="13835" max="13835" width="23.625" style="9" customWidth="1"/>
    <col min="13836" max="13836" width="14.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4.375" style="9" bestFit="1" customWidth="1"/>
    <col min="14084" max="14084" width="13.125" style="9" bestFit="1" customWidth="1"/>
    <col min="14085" max="14085" width="51.125" style="9" bestFit="1" customWidth="1"/>
    <col min="14086" max="14086" width="6.25" style="9" customWidth="1"/>
    <col min="14087" max="14088" width="9.875" style="9" bestFit="1" customWidth="1"/>
    <col min="14089" max="14089" width="13.5" style="9" bestFit="1" customWidth="1"/>
    <col min="14090" max="14090" width="34.375" style="9" bestFit="1" customWidth="1"/>
    <col min="14091" max="14091" width="23.625" style="9" customWidth="1"/>
    <col min="14092" max="14092" width="14.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4.375" style="9" bestFit="1" customWidth="1"/>
    <col min="14340" max="14340" width="13.125" style="9" bestFit="1" customWidth="1"/>
    <col min="14341" max="14341" width="51.125" style="9" bestFit="1" customWidth="1"/>
    <col min="14342" max="14342" width="6.25" style="9" customWidth="1"/>
    <col min="14343" max="14344" width="9.875" style="9" bestFit="1" customWidth="1"/>
    <col min="14345" max="14345" width="13.5" style="9" bestFit="1" customWidth="1"/>
    <col min="14346" max="14346" width="34.375" style="9" bestFit="1" customWidth="1"/>
    <col min="14347" max="14347" width="23.625" style="9" customWidth="1"/>
    <col min="14348" max="14348" width="14.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4.375" style="9" bestFit="1" customWidth="1"/>
    <col min="14596" max="14596" width="13.125" style="9" bestFit="1" customWidth="1"/>
    <col min="14597" max="14597" width="51.125" style="9" bestFit="1" customWidth="1"/>
    <col min="14598" max="14598" width="6.25" style="9" customWidth="1"/>
    <col min="14599" max="14600" width="9.875" style="9" bestFit="1" customWidth="1"/>
    <col min="14601" max="14601" width="13.5" style="9" bestFit="1" customWidth="1"/>
    <col min="14602" max="14602" width="34.375" style="9" bestFit="1" customWidth="1"/>
    <col min="14603" max="14603" width="23.625" style="9" customWidth="1"/>
    <col min="14604" max="14604" width="14.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4.375" style="9" bestFit="1" customWidth="1"/>
    <col min="14852" max="14852" width="13.125" style="9" bestFit="1" customWidth="1"/>
    <col min="14853" max="14853" width="51.125" style="9" bestFit="1" customWidth="1"/>
    <col min="14854" max="14854" width="6.25" style="9" customWidth="1"/>
    <col min="14855" max="14856" width="9.875" style="9" bestFit="1" customWidth="1"/>
    <col min="14857" max="14857" width="13.5" style="9" bestFit="1" customWidth="1"/>
    <col min="14858" max="14858" width="34.375" style="9" bestFit="1" customWidth="1"/>
    <col min="14859" max="14859" width="23.625" style="9" customWidth="1"/>
    <col min="14860" max="14860" width="14.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4.375" style="9" bestFit="1" customWidth="1"/>
    <col min="15108" max="15108" width="13.125" style="9" bestFit="1" customWidth="1"/>
    <col min="15109" max="15109" width="51.125" style="9" bestFit="1" customWidth="1"/>
    <col min="15110" max="15110" width="6.25" style="9" customWidth="1"/>
    <col min="15111" max="15112" width="9.875" style="9" bestFit="1" customWidth="1"/>
    <col min="15113" max="15113" width="13.5" style="9" bestFit="1" customWidth="1"/>
    <col min="15114" max="15114" width="34.375" style="9" bestFit="1" customWidth="1"/>
    <col min="15115" max="15115" width="23.625" style="9" customWidth="1"/>
    <col min="15116" max="15116" width="14.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4.375" style="9" bestFit="1" customWidth="1"/>
    <col min="15364" max="15364" width="13.125" style="9" bestFit="1" customWidth="1"/>
    <col min="15365" max="15365" width="51.125" style="9" bestFit="1" customWidth="1"/>
    <col min="15366" max="15366" width="6.25" style="9" customWidth="1"/>
    <col min="15367" max="15368" width="9.875" style="9" bestFit="1" customWidth="1"/>
    <col min="15369" max="15369" width="13.5" style="9" bestFit="1" customWidth="1"/>
    <col min="15370" max="15370" width="34.375" style="9" bestFit="1" customWidth="1"/>
    <col min="15371" max="15371" width="23.625" style="9" customWidth="1"/>
    <col min="15372" max="15372" width="14.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4.375" style="9" bestFit="1" customWidth="1"/>
    <col min="15620" max="15620" width="13.125" style="9" bestFit="1" customWidth="1"/>
    <col min="15621" max="15621" width="51.125" style="9" bestFit="1" customWidth="1"/>
    <col min="15622" max="15622" width="6.25" style="9" customWidth="1"/>
    <col min="15623" max="15624" width="9.875" style="9" bestFit="1" customWidth="1"/>
    <col min="15625" max="15625" width="13.5" style="9" bestFit="1" customWidth="1"/>
    <col min="15626" max="15626" width="34.375" style="9" bestFit="1" customWidth="1"/>
    <col min="15627" max="15627" width="23.625" style="9" customWidth="1"/>
    <col min="15628" max="15628" width="14.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4.375" style="9" bestFit="1" customWidth="1"/>
    <col min="15876" max="15876" width="13.125" style="9" bestFit="1" customWidth="1"/>
    <col min="15877" max="15877" width="51.125" style="9" bestFit="1" customWidth="1"/>
    <col min="15878" max="15878" width="6.25" style="9" customWidth="1"/>
    <col min="15879" max="15880" width="9.875" style="9" bestFit="1" customWidth="1"/>
    <col min="15881" max="15881" width="13.5" style="9" bestFit="1" customWidth="1"/>
    <col min="15882" max="15882" width="34.375" style="9" bestFit="1" customWidth="1"/>
    <col min="15883" max="15883" width="23.625" style="9" customWidth="1"/>
    <col min="15884" max="15884" width="14.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4.375" style="9" bestFit="1" customWidth="1"/>
    <col min="16132" max="16132" width="13.125" style="9" bestFit="1" customWidth="1"/>
    <col min="16133" max="16133" width="51.125" style="9" bestFit="1" customWidth="1"/>
    <col min="16134" max="16134" width="6.25" style="9" customWidth="1"/>
    <col min="16135" max="16136" width="9.875" style="9" bestFit="1" customWidth="1"/>
    <col min="16137" max="16137" width="13.5" style="9" bestFit="1" customWidth="1"/>
    <col min="16138" max="16138" width="34.375" style="9" bestFit="1" customWidth="1"/>
    <col min="16139" max="16139" width="23.625" style="9" customWidth="1"/>
    <col min="16140" max="16140" width="14.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7414</v>
      </c>
      <c r="G2" s="4" t="s">
        <v>2</v>
      </c>
      <c r="H2" s="5"/>
      <c r="I2" s="6"/>
      <c r="J2" s="7">
        <f>SUM(H:H)</f>
        <v>3769766</v>
      </c>
    </row>
    <row r="3" spans="2:17" ht="20.100000000000001" customHeight="1">
      <c r="B3" s="1" t="s">
        <v>3</v>
      </c>
      <c r="C3" s="1"/>
      <c r="D3" s="1"/>
      <c r="E3" s="13" t="s">
        <v>6148</v>
      </c>
    </row>
    <row r="4" spans="2:17" ht="20.100000000000001" customHeight="1">
      <c r="B4" s="1" t="s">
        <v>5</v>
      </c>
      <c r="C4" s="1"/>
      <c r="D4" s="1"/>
      <c r="E4" s="13">
        <v>206003</v>
      </c>
      <c r="J4" s="83"/>
    </row>
    <row r="5" spans="2:17" ht="20.100000000000001" customHeight="1">
      <c r="B5" s="1" t="s">
        <v>6</v>
      </c>
      <c r="C5" s="1"/>
      <c r="D5" s="1"/>
      <c r="E5" s="16">
        <v>45199</v>
      </c>
      <c r="J5" s="83"/>
    </row>
    <row r="6" spans="2:17" ht="20.100000000000001" customHeight="1">
      <c r="B6" s="1" t="s">
        <v>7</v>
      </c>
      <c r="C6" s="1"/>
      <c r="D6" s="1"/>
      <c r="E6" s="16"/>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v>1</v>
      </c>
      <c r="C10" s="33" t="s">
        <v>24</v>
      </c>
      <c r="D10" s="33" t="s">
        <v>24</v>
      </c>
      <c r="E10" s="471" t="s">
        <v>7415</v>
      </c>
      <c r="F10" s="35">
        <v>1</v>
      </c>
      <c r="G10" s="1434">
        <v>817000</v>
      </c>
      <c r="H10" s="1941">
        <f>F10*G10</f>
        <v>817000</v>
      </c>
      <c r="I10" s="33"/>
      <c r="J10" s="471" t="s">
        <v>7416</v>
      </c>
      <c r="K10" s="42"/>
      <c r="L10" s="18"/>
      <c r="M10" s="30">
        <v>45076</v>
      </c>
      <c r="N10" s="17"/>
      <c r="O10" s="29" t="s">
        <v>7417</v>
      </c>
      <c r="P10" s="30">
        <v>45125</v>
      </c>
      <c r="Q10" s="23"/>
    </row>
    <row r="11" spans="2:17" s="8" customFormat="1" ht="19.7" customHeight="1">
      <c r="B11" s="17">
        <v>2</v>
      </c>
      <c r="C11" s="33" t="s">
        <v>24</v>
      </c>
      <c r="D11" s="33" t="s">
        <v>24</v>
      </c>
      <c r="E11" s="471" t="s">
        <v>6797</v>
      </c>
      <c r="F11" s="35">
        <v>1</v>
      </c>
      <c r="G11" s="1434">
        <v>18000</v>
      </c>
      <c r="H11" s="1941">
        <f>F11*G11</f>
        <v>18000</v>
      </c>
      <c r="I11" s="33"/>
      <c r="J11" s="471" t="s">
        <v>6797</v>
      </c>
      <c r="K11" s="42"/>
      <c r="L11" s="18"/>
      <c r="M11" s="30">
        <v>45076</v>
      </c>
      <c r="N11" s="17"/>
      <c r="O11" s="29" t="s">
        <v>7417</v>
      </c>
      <c r="P11" s="30">
        <v>45125</v>
      </c>
      <c r="Q11" s="23"/>
    </row>
    <row r="12" spans="2:17" s="8" customFormat="1" ht="19.7" customHeight="1">
      <c r="B12" s="17">
        <v>3</v>
      </c>
      <c r="C12" s="33" t="s">
        <v>24</v>
      </c>
      <c r="D12" s="33" t="s">
        <v>24</v>
      </c>
      <c r="E12" s="471" t="s">
        <v>7418</v>
      </c>
      <c r="F12" s="35">
        <v>1</v>
      </c>
      <c r="G12" s="1434">
        <v>40000</v>
      </c>
      <c r="H12" s="1941">
        <f>F12*G12</f>
        <v>40000</v>
      </c>
      <c r="I12" s="33"/>
      <c r="J12" s="471" t="s">
        <v>7418</v>
      </c>
      <c r="K12" s="42"/>
      <c r="L12" s="18"/>
      <c r="M12" s="30">
        <v>45076</v>
      </c>
      <c r="N12" s="17"/>
      <c r="O12" s="29" t="s">
        <v>7417</v>
      </c>
      <c r="P12" s="30">
        <v>45125</v>
      </c>
      <c r="Q12" s="23"/>
    </row>
    <row r="13" spans="2:17" s="8" customFormat="1" ht="19.7" customHeight="1">
      <c r="B13" s="329"/>
      <c r="C13" s="33" t="s">
        <v>24</v>
      </c>
      <c r="D13" s="33" t="s">
        <v>24</v>
      </c>
      <c r="E13" s="471" t="s">
        <v>4680</v>
      </c>
      <c r="F13" s="35">
        <v>1</v>
      </c>
      <c r="G13" s="1434">
        <v>12000</v>
      </c>
      <c r="H13" s="1941">
        <f>F13*G13</f>
        <v>12000</v>
      </c>
      <c r="I13" s="33"/>
      <c r="J13" s="471"/>
      <c r="K13" s="42"/>
      <c r="L13" s="18"/>
      <c r="M13" s="30">
        <v>45076</v>
      </c>
      <c r="N13" s="17"/>
      <c r="O13" s="29" t="s">
        <v>7417</v>
      </c>
      <c r="P13" s="30">
        <v>45125</v>
      </c>
      <c r="Q13" s="23"/>
    </row>
    <row r="14" spans="2:17" ht="19.5" customHeight="1">
      <c r="B14" s="1848" t="s">
        <v>7419</v>
      </c>
      <c r="C14" s="33" t="s">
        <v>30</v>
      </c>
      <c r="D14" s="33" t="s">
        <v>30</v>
      </c>
      <c r="E14" s="26" t="s">
        <v>7420</v>
      </c>
      <c r="F14" s="26">
        <v>1</v>
      </c>
      <c r="G14" s="26">
        <v>8330</v>
      </c>
      <c r="H14" s="1941">
        <f>F14*G14</f>
        <v>8330</v>
      </c>
      <c r="I14" s="27"/>
      <c r="J14" s="26" t="s">
        <v>7421</v>
      </c>
      <c r="K14" s="33" t="s">
        <v>7422</v>
      </c>
      <c r="L14" s="17"/>
      <c r="M14" s="30">
        <v>45075</v>
      </c>
      <c r="N14" s="17"/>
      <c r="O14" s="29"/>
      <c r="P14" s="30"/>
      <c r="Q14" s="23">
        <v>45083</v>
      </c>
    </row>
    <row r="15" spans="2:17" s="8" customFormat="1" ht="19.7" customHeight="1">
      <c r="B15" s="1849"/>
      <c r="C15" s="33" t="s">
        <v>30</v>
      </c>
      <c r="D15" s="33" t="s">
        <v>30</v>
      </c>
      <c r="E15" s="26" t="s">
        <v>7423</v>
      </c>
      <c r="F15" s="26">
        <v>1</v>
      </c>
      <c r="G15" s="26">
        <v>13600</v>
      </c>
      <c r="H15" s="1941">
        <f t="shared" ref="H15:H95" si="0">F15*G15</f>
        <v>13600</v>
      </c>
      <c r="I15" s="1673"/>
      <c r="J15" s="62" t="s">
        <v>7424</v>
      </c>
      <c r="K15" s="33" t="s">
        <v>7422</v>
      </c>
      <c r="L15" s="17"/>
      <c r="M15" s="30">
        <v>45075</v>
      </c>
      <c r="N15" s="17"/>
      <c r="O15" s="29"/>
      <c r="P15" s="29"/>
      <c r="Q15" s="23">
        <v>45083</v>
      </c>
    </row>
    <row r="16" spans="2:17" s="8" customFormat="1" ht="19.7" customHeight="1">
      <c r="B16" s="1849"/>
      <c r="C16" s="33" t="s">
        <v>30</v>
      </c>
      <c r="D16" s="33" t="s">
        <v>30</v>
      </c>
      <c r="E16" s="26" t="s">
        <v>7425</v>
      </c>
      <c r="F16" s="26">
        <v>2</v>
      </c>
      <c r="G16" s="26">
        <v>9510</v>
      </c>
      <c r="H16" s="1941">
        <f t="shared" si="0"/>
        <v>19020</v>
      </c>
      <c r="I16" s="18"/>
      <c r="J16" s="24" t="s">
        <v>7426</v>
      </c>
      <c r="K16" s="33" t="s">
        <v>7422</v>
      </c>
      <c r="L16" s="17"/>
      <c r="M16" s="30">
        <v>45075</v>
      </c>
      <c r="N16" s="17"/>
      <c r="O16" s="18"/>
      <c r="P16" s="30"/>
      <c r="Q16" s="23">
        <v>45083</v>
      </c>
    </row>
    <row r="17" spans="2:17" s="8" customFormat="1" ht="19.7" customHeight="1">
      <c r="B17" s="1849"/>
      <c r="C17" s="33" t="s">
        <v>30</v>
      </c>
      <c r="D17" s="33" t="s">
        <v>30</v>
      </c>
      <c r="E17" s="26" t="s">
        <v>7427</v>
      </c>
      <c r="F17" s="26">
        <v>1</v>
      </c>
      <c r="G17" s="26">
        <v>2410</v>
      </c>
      <c r="H17" s="1941">
        <f t="shared" si="0"/>
        <v>2410</v>
      </c>
      <c r="I17" s="18"/>
      <c r="J17" s="26" t="s">
        <v>7428</v>
      </c>
      <c r="K17" s="33" t="s">
        <v>7422</v>
      </c>
      <c r="L17" s="17"/>
      <c r="M17" s="30">
        <v>45075</v>
      </c>
      <c r="N17" s="17"/>
      <c r="O17" s="29"/>
      <c r="P17" s="30"/>
      <c r="Q17" s="23">
        <v>45083</v>
      </c>
    </row>
    <row r="18" spans="2:17" s="8" customFormat="1" ht="19.7" customHeight="1">
      <c r="B18" s="1849"/>
      <c r="C18" s="33" t="s">
        <v>30</v>
      </c>
      <c r="D18" s="33" t="s">
        <v>30</v>
      </c>
      <c r="E18" s="26" t="s">
        <v>7429</v>
      </c>
      <c r="F18" s="26">
        <v>1</v>
      </c>
      <c r="G18" s="26">
        <v>3830</v>
      </c>
      <c r="H18" s="1941">
        <f t="shared" si="0"/>
        <v>3830</v>
      </c>
      <c r="I18" s="18"/>
      <c r="J18" s="26" t="s">
        <v>7430</v>
      </c>
      <c r="K18" s="33" t="s">
        <v>7422</v>
      </c>
      <c r="L18" s="17"/>
      <c r="M18" s="30">
        <v>45075</v>
      </c>
      <c r="N18" s="17"/>
      <c r="O18" s="29"/>
      <c r="P18" s="30"/>
      <c r="Q18" s="23">
        <v>45083</v>
      </c>
    </row>
    <row r="19" spans="2:17" s="8" customFormat="1" ht="19.7" customHeight="1">
      <c r="B19" s="1849"/>
      <c r="C19" s="33" t="s">
        <v>30</v>
      </c>
      <c r="D19" s="33" t="s">
        <v>30</v>
      </c>
      <c r="E19" s="26" t="s">
        <v>7431</v>
      </c>
      <c r="F19" s="26">
        <v>1</v>
      </c>
      <c r="G19" s="26">
        <v>3660</v>
      </c>
      <c r="H19" s="1941">
        <f t="shared" si="0"/>
        <v>3660</v>
      </c>
      <c r="I19" s="18"/>
      <c r="J19" s="26" t="s">
        <v>7432</v>
      </c>
      <c r="K19" s="33" t="s">
        <v>7422</v>
      </c>
      <c r="L19" s="17"/>
      <c r="M19" s="30">
        <v>45075</v>
      </c>
      <c r="N19" s="17"/>
      <c r="O19" s="29"/>
      <c r="P19" s="30"/>
      <c r="Q19" s="23">
        <v>45083</v>
      </c>
    </row>
    <row r="20" spans="2:17" s="8" customFormat="1" ht="19.7" customHeight="1">
      <c r="B20" s="1849"/>
      <c r="C20" s="33" t="s">
        <v>30</v>
      </c>
      <c r="D20" s="33" t="s">
        <v>30</v>
      </c>
      <c r="E20" s="26"/>
      <c r="F20" s="26">
        <v>1</v>
      </c>
      <c r="G20" s="26">
        <v>0</v>
      </c>
      <c r="H20" s="1941">
        <f t="shared" si="0"/>
        <v>0</v>
      </c>
      <c r="I20" s="18"/>
      <c r="J20" s="26" t="s">
        <v>7433</v>
      </c>
      <c r="K20" s="25" t="s">
        <v>7434</v>
      </c>
      <c r="L20" s="17"/>
      <c r="M20" s="30"/>
      <c r="N20" s="17"/>
      <c r="O20" s="29"/>
      <c r="P20" s="30"/>
      <c r="Q20" s="23"/>
    </row>
    <row r="21" spans="2:17" s="8" customFormat="1" ht="19.7" customHeight="1">
      <c r="B21" s="1849"/>
      <c r="C21" s="33" t="s">
        <v>30</v>
      </c>
      <c r="D21" s="33" t="s">
        <v>30</v>
      </c>
      <c r="E21" s="26" t="s">
        <v>7435</v>
      </c>
      <c r="F21" s="26">
        <v>2</v>
      </c>
      <c r="G21" s="26">
        <v>2020</v>
      </c>
      <c r="H21" s="1941">
        <f t="shared" si="0"/>
        <v>4040</v>
      </c>
      <c r="I21" s="18"/>
      <c r="J21" s="26" t="s">
        <v>7436</v>
      </c>
      <c r="K21" s="33" t="s">
        <v>7422</v>
      </c>
      <c r="L21" s="17"/>
      <c r="M21" s="30">
        <v>45075</v>
      </c>
      <c r="N21" s="17"/>
      <c r="O21" s="29"/>
      <c r="P21" s="30"/>
      <c r="Q21" s="23">
        <v>45083</v>
      </c>
    </row>
    <row r="22" spans="2:17" ht="19.5" customHeight="1">
      <c r="B22" s="1849"/>
      <c r="C22" s="33" t="s">
        <v>30</v>
      </c>
      <c r="D22" s="33" t="s">
        <v>30</v>
      </c>
      <c r="E22" s="26" t="s">
        <v>7437</v>
      </c>
      <c r="F22" s="26">
        <v>2</v>
      </c>
      <c r="G22" s="26">
        <v>268</v>
      </c>
      <c r="H22" s="1941">
        <f t="shared" si="0"/>
        <v>536</v>
      </c>
      <c r="I22" s="18"/>
      <c r="J22" s="26" t="s">
        <v>5914</v>
      </c>
      <c r="K22" s="33" t="s">
        <v>7422</v>
      </c>
      <c r="L22" s="18"/>
      <c r="M22" s="30">
        <v>45075</v>
      </c>
      <c r="N22" s="17"/>
      <c r="O22" s="29"/>
      <c r="P22" s="30"/>
      <c r="Q22" s="23">
        <v>45083</v>
      </c>
    </row>
    <row r="23" spans="2:17" s="8" customFormat="1" ht="19.7" customHeight="1">
      <c r="B23" s="1849"/>
      <c r="C23" s="33" t="s">
        <v>30</v>
      </c>
      <c r="D23" s="33" t="s">
        <v>30</v>
      </c>
      <c r="E23" s="26" t="s">
        <v>7438</v>
      </c>
      <c r="F23" s="26">
        <v>1</v>
      </c>
      <c r="G23" s="26">
        <v>5201</v>
      </c>
      <c r="H23" s="1941">
        <f t="shared" si="0"/>
        <v>5201</v>
      </c>
      <c r="I23" s="27"/>
      <c r="J23" s="26" t="s">
        <v>7439</v>
      </c>
      <c r="K23" s="33" t="s">
        <v>7422</v>
      </c>
      <c r="L23" s="17"/>
      <c r="M23" s="30">
        <v>45075</v>
      </c>
      <c r="N23" s="17"/>
      <c r="O23" s="29"/>
      <c r="P23" s="29"/>
      <c r="Q23" s="23">
        <v>45083</v>
      </c>
    </row>
    <row r="24" spans="2:17" s="8" customFormat="1" ht="19.7" customHeight="1">
      <c r="B24" s="1849"/>
      <c r="C24" s="33" t="s">
        <v>30</v>
      </c>
      <c r="D24" s="33" t="s">
        <v>30</v>
      </c>
      <c r="E24" s="26" t="s">
        <v>7440</v>
      </c>
      <c r="F24" s="26">
        <v>66</v>
      </c>
      <c r="G24" s="26">
        <v>187</v>
      </c>
      <c r="H24" s="1941">
        <f t="shared" si="0"/>
        <v>12342</v>
      </c>
      <c r="I24" s="1673"/>
      <c r="J24" s="26" t="s">
        <v>5810</v>
      </c>
      <c r="K24" s="33" t="s">
        <v>7422</v>
      </c>
      <c r="L24" s="17"/>
      <c r="M24" s="30">
        <v>45075</v>
      </c>
      <c r="N24" s="17"/>
      <c r="O24" s="29"/>
      <c r="P24" s="29"/>
      <c r="Q24" s="23">
        <v>45083</v>
      </c>
    </row>
    <row r="25" spans="2:17" s="8" customFormat="1" ht="19.7" customHeight="1">
      <c r="B25" s="1849"/>
      <c r="C25" s="33" t="s">
        <v>30</v>
      </c>
      <c r="D25" s="33" t="s">
        <v>30</v>
      </c>
      <c r="E25" s="26" t="s">
        <v>7441</v>
      </c>
      <c r="F25" s="26">
        <v>2</v>
      </c>
      <c r="G25" s="26">
        <v>437</v>
      </c>
      <c r="H25" s="1941">
        <f t="shared" si="0"/>
        <v>874</v>
      </c>
      <c r="I25" s="18"/>
      <c r="J25" s="26" t="s">
        <v>5810</v>
      </c>
      <c r="K25" s="33" t="s">
        <v>7422</v>
      </c>
      <c r="L25" s="17"/>
      <c r="M25" s="30">
        <v>45075</v>
      </c>
      <c r="N25" s="17"/>
      <c r="O25" s="29"/>
      <c r="P25" s="29"/>
      <c r="Q25" s="23">
        <v>45083</v>
      </c>
    </row>
    <row r="26" spans="2:17" s="8" customFormat="1" ht="19.7" customHeight="1">
      <c r="B26" s="1849"/>
      <c r="C26" s="33" t="s">
        <v>30</v>
      </c>
      <c r="D26" s="33" t="s">
        <v>30</v>
      </c>
      <c r="E26" s="26" t="s">
        <v>7442</v>
      </c>
      <c r="F26" s="26">
        <v>12</v>
      </c>
      <c r="G26" s="26">
        <v>99</v>
      </c>
      <c r="H26" s="1941">
        <f t="shared" si="0"/>
        <v>1188</v>
      </c>
      <c r="I26" s="18"/>
      <c r="J26" s="26" t="s">
        <v>6363</v>
      </c>
      <c r="K26" s="33" t="s">
        <v>7422</v>
      </c>
      <c r="L26" s="17"/>
      <c r="M26" s="30">
        <v>45075</v>
      </c>
      <c r="N26" s="17"/>
      <c r="O26" s="29"/>
      <c r="P26" s="29"/>
      <c r="Q26" s="23">
        <v>45083</v>
      </c>
    </row>
    <row r="27" spans="2:17" s="8" customFormat="1" ht="19.7" customHeight="1">
      <c r="B27" s="1849"/>
      <c r="C27" s="33" t="s">
        <v>30</v>
      </c>
      <c r="D27" s="33" t="s">
        <v>30</v>
      </c>
      <c r="E27" s="26" t="s">
        <v>4578</v>
      </c>
      <c r="F27" s="26">
        <v>4</v>
      </c>
      <c r="G27" s="26">
        <v>245</v>
      </c>
      <c r="H27" s="1941">
        <f t="shared" si="0"/>
        <v>980</v>
      </c>
      <c r="I27" s="18"/>
      <c r="J27" s="26" t="s">
        <v>5812</v>
      </c>
      <c r="K27" s="33" t="s">
        <v>7422</v>
      </c>
      <c r="L27" s="18"/>
      <c r="M27" s="30">
        <v>45075</v>
      </c>
      <c r="N27" s="17"/>
      <c r="O27" s="18"/>
      <c r="P27" s="30"/>
      <c r="Q27" s="23">
        <v>45083</v>
      </c>
    </row>
    <row r="28" spans="2:17" s="8" customFormat="1" ht="19.7" customHeight="1">
      <c r="B28" s="1849"/>
      <c r="C28" s="33" t="s">
        <v>30</v>
      </c>
      <c r="D28" s="33" t="s">
        <v>30</v>
      </c>
      <c r="E28" s="26" t="s">
        <v>7443</v>
      </c>
      <c r="F28" s="26">
        <v>3</v>
      </c>
      <c r="G28" s="26">
        <v>395</v>
      </c>
      <c r="H28" s="1941">
        <f t="shared" si="0"/>
        <v>1185</v>
      </c>
      <c r="I28" s="18"/>
      <c r="J28" s="26" t="s">
        <v>5896</v>
      </c>
      <c r="K28" s="33" t="s">
        <v>7422</v>
      </c>
      <c r="L28" s="18"/>
      <c r="M28" s="30">
        <v>45075</v>
      </c>
      <c r="N28" s="17"/>
      <c r="O28" s="18"/>
      <c r="P28" s="30"/>
      <c r="Q28" s="23">
        <v>45083</v>
      </c>
    </row>
    <row r="29" spans="2:17" s="8" customFormat="1" ht="19.7" customHeight="1">
      <c r="B29" s="1849"/>
      <c r="C29" s="33" t="s">
        <v>30</v>
      </c>
      <c r="D29" s="33" t="s">
        <v>30</v>
      </c>
      <c r="E29" s="26" t="s">
        <v>7444</v>
      </c>
      <c r="F29" s="26">
        <v>2</v>
      </c>
      <c r="G29" s="26">
        <v>310</v>
      </c>
      <c r="H29" s="1941">
        <f t="shared" si="0"/>
        <v>620</v>
      </c>
      <c r="I29" s="18"/>
      <c r="J29" s="26" t="s">
        <v>5896</v>
      </c>
      <c r="K29" s="33" t="s">
        <v>7422</v>
      </c>
      <c r="L29" s="17"/>
      <c r="M29" s="30">
        <v>45075</v>
      </c>
      <c r="N29" s="17"/>
      <c r="O29" s="29"/>
      <c r="P29" s="30"/>
      <c r="Q29" s="23">
        <v>45083</v>
      </c>
    </row>
    <row r="30" spans="2:17" s="8" customFormat="1" ht="19.7" customHeight="1">
      <c r="B30" s="1849"/>
      <c r="C30" s="33" t="s">
        <v>30</v>
      </c>
      <c r="D30" s="33" t="s">
        <v>30</v>
      </c>
      <c r="E30" s="26" t="s">
        <v>7445</v>
      </c>
      <c r="F30" s="26">
        <v>1</v>
      </c>
      <c r="G30" s="26">
        <v>470</v>
      </c>
      <c r="H30" s="1941">
        <f t="shared" si="0"/>
        <v>470</v>
      </c>
      <c r="I30" s="18"/>
      <c r="J30" s="26" t="s">
        <v>5896</v>
      </c>
      <c r="K30" s="33" t="s">
        <v>7422</v>
      </c>
      <c r="L30" s="17"/>
      <c r="M30" s="30">
        <v>45075</v>
      </c>
      <c r="N30" s="17"/>
      <c r="O30" s="29"/>
      <c r="P30" s="30"/>
      <c r="Q30" s="23">
        <v>45083</v>
      </c>
    </row>
    <row r="31" spans="2:17" s="8" customFormat="1" ht="19.7" customHeight="1">
      <c r="B31" s="1849"/>
      <c r="C31" s="33" t="s">
        <v>30</v>
      </c>
      <c r="D31" s="33" t="s">
        <v>30</v>
      </c>
      <c r="E31" s="26" t="s">
        <v>7446</v>
      </c>
      <c r="F31" s="26">
        <v>13</v>
      </c>
      <c r="G31" s="26">
        <v>620</v>
      </c>
      <c r="H31" s="1941">
        <f t="shared" si="0"/>
        <v>8060</v>
      </c>
      <c r="I31" s="27"/>
      <c r="J31" s="26" t="s">
        <v>5896</v>
      </c>
      <c r="K31" s="33" t="s">
        <v>7422</v>
      </c>
      <c r="L31" s="17"/>
      <c r="M31" s="30">
        <v>45075</v>
      </c>
      <c r="N31" s="17"/>
      <c r="O31" s="29"/>
      <c r="P31" s="30"/>
      <c r="Q31" s="23">
        <v>45083</v>
      </c>
    </row>
    <row r="32" spans="2:17" s="8" customFormat="1" ht="19.7" customHeight="1">
      <c r="B32" s="1849"/>
      <c r="C32" s="33" t="s">
        <v>30</v>
      </c>
      <c r="D32" s="33" t="s">
        <v>30</v>
      </c>
      <c r="E32" s="26" t="s">
        <v>7447</v>
      </c>
      <c r="F32" s="26">
        <v>2</v>
      </c>
      <c r="G32" s="26">
        <v>740</v>
      </c>
      <c r="H32" s="1941">
        <f t="shared" si="0"/>
        <v>1480</v>
      </c>
      <c r="I32" s="27"/>
      <c r="J32" s="26" t="s">
        <v>5896</v>
      </c>
      <c r="K32" s="33" t="s">
        <v>7422</v>
      </c>
      <c r="L32" s="17"/>
      <c r="M32" s="30">
        <v>45075</v>
      </c>
      <c r="N32" s="17"/>
      <c r="O32" s="29"/>
      <c r="P32" s="30"/>
      <c r="Q32" s="23">
        <v>45083</v>
      </c>
    </row>
    <row r="33" spans="2:18" s="8" customFormat="1" ht="19.7" customHeight="1">
      <c r="B33" s="1849"/>
      <c r="C33" s="33" t="s">
        <v>30</v>
      </c>
      <c r="D33" s="33" t="s">
        <v>30</v>
      </c>
      <c r="E33" s="26" t="s">
        <v>7448</v>
      </c>
      <c r="F33" s="26">
        <v>4</v>
      </c>
      <c r="G33" s="26">
        <v>790</v>
      </c>
      <c r="H33" s="1941">
        <f t="shared" si="0"/>
        <v>3160</v>
      </c>
      <c r="I33" s="18"/>
      <c r="J33" s="26" t="s">
        <v>5896</v>
      </c>
      <c r="K33" s="33" t="s">
        <v>7422</v>
      </c>
      <c r="L33" s="17"/>
      <c r="M33" s="30">
        <v>45075</v>
      </c>
      <c r="N33" s="17"/>
      <c r="O33" s="29"/>
      <c r="P33" s="29"/>
      <c r="Q33" s="23">
        <v>45083</v>
      </c>
    </row>
    <row r="34" spans="2:18" s="8" customFormat="1" ht="19.7" customHeight="1">
      <c r="B34" s="1849"/>
      <c r="C34" s="33" t="s">
        <v>30</v>
      </c>
      <c r="D34" s="33" t="s">
        <v>30</v>
      </c>
      <c r="E34" s="26" t="s">
        <v>7449</v>
      </c>
      <c r="F34" s="26">
        <v>20</v>
      </c>
      <c r="G34" s="26">
        <v>56</v>
      </c>
      <c r="H34" s="1941">
        <f t="shared" si="0"/>
        <v>1120</v>
      </c>
      <c r="I34" s="1673"/>
      <c r="J34" s="26" t="s">
        <v>5814</v>
      </c>
      <c r="K34" s="33" t="s">
        <v>7422</v>
      </c>
      <c r="L34" s="17"/>
      <c r="M34" s="30">
        <v>45075</v>
      </c>
      <c r="N34" s="17"/>
      <c r="O34" s="29"/>
      <c r="P34" s="29"/>
      <c r="Q34" s="23">
        <v>45083</v>
      </c>
    </row>
    <row r="35" spans="2:18" s="8" customFormat="1" ht="19.7" customHeight="1">
      <c r="B35" s="1849"/>
      <c r="C35" s="33" t="s">
        <v>30</v>
      </c>
      <c r="D35" s="33" t="s">
        <v>30</v>
      </c>
      <c r="E35" s="26" t="s">
        <v>7450</v>
      </c>
      <c r="F35" s="26">
        <v>1</v>
      </c>
      <c r="G35" s="26">
        <v>14000</v>
      </c>
      <c r="H35" s="1941">
        <f t="shared" si="0"/>
        <v>14000</v>
      </c>
      <c r="I35" s="18"/>
      <c r="J35" s="26" t="s">
        <v>7451</v>
      </c>
      <c r="K35" s="33" t="s">
        <v>7422</v>
      </c>
      <c r="L35" s="17"/>
      <c r="M35" s="30">
        <v>45075</v>
      </c>
      <c r="N35" s="17"/>
      <c r="O35" s="29"/>
      <c r="P35" s="29"/>
      <c r="Q35" s="23">
        <v>45083</v>
      </c>
    </row>
    <row r="36" spans="2:18" s="8" customFormat="1" ht="19.7" customHeight="1">
      <c r="B36" s="1849"/>
      <c r="C36" s="33" t="s">
        <v>30</v>
      </c>
      <c r="D36" s="33" t="s">
        <v>30</v>
      </c>
      <c r="E36" s="26" t="s">
        <v>7452</v>
      </c>
      <c r="F36" s="26">
        <v>1</v>
      </c>
      <c r="G36" s="26">
        <v>7560</v>
      </c>
      <c r="H36" s="1941">
        <f t="shared" si="0"/>
        <v>7560</v>
      </c>
      <c r="I36" s="18"/>
      <c r="J36" s="26" t="s">
        <v>7453</v>
      </c>
      <c r="K36" s="33" t="s">
        <v>7422</v>
      </c>
      <c r="L36" s="17"/>
      <c r="M36" s="30">
        <v>45075</v>
      </c>
      <c r="N36" s="17"/>
      <c r="O36" s="29"/>
      <c r="P36" s="29"/>
      <c r="Q36" s="23">
        <v>45083</v>
      </c>
    </row>
    <row r="37" spans="2:18" s="8" customFormat="1" ht="19.7" customHeight="1">
      <c r="B37" s="1849"/>
      <c r="C37" s="33" t="s">
        <v>30</v>
      </c>
      <c r="D37" s="33" t="s">
        <v>30</v>
      </c>
      <c r="E37" s="26" t="s">
        <v>7454</v>
      </c>
      <c r="F37" s="26">
        <v>1</v>
      </c>
      <c r="G37" s="26">
        <v>2520</v>
      </c>
      <c r="H37" s="1941">
        <f t="shared" si="0"/>
        <v>2520</v>
      </c>
      <c r="I37" s="18"/>
      <c r="J37" s="26" t="s">
        <v>7455</v>
      </c>
      <c r="K37" s="33" t="s">
        <v>7422</v>
      </c>
      <c r="L37" s="17"/>
      <c r="M37" s="30">
        <v>45075</v>
      </c>
      <c r="N37" s="17"/>
      <c r="O37" s="29"/>
      <c r="P37" s="29"/>
      <c r="Q37" s="23">
        <v>45083</v>
      </c>
    </row>
    <row r="38" spans="2:18" s="8" customFormat="1" ht="19.7" customHeight="1">
      <c r="B38" s="1849"/>
      <c r="C38" s="33" t="s">
        <v>30</v>
      </c>
      <c r="D38" s="33" t="s">
        <v>30</v>
      </c>
      <c r="E38" s="26" t="s">
        <v>7456</v>
      </c>
      <c r="F38" s="26">
        <v>2</v>
      </c>
      <c r="G38" s="26">
        <v>2910</v>
      </c>
      <c r="H38" s="1941">
        <f t="shared" si="0"/>
        <v>5820</v>
      </c>
      <c r="I38" s="18"/>
      <c r="J38" s="26" t="s">
        <v>7457</v>
      </c>
      <c r="K38" s="33" t="s">
        <v>7422</v>
      </c>
      <c r="L38" s="17"/>
      <c r="M38" s="30">
        <v>45075</v>
      </c>
      <c r="N38" s="17"/>
      <c r="O38" s="29"/>
      <c r="P38" s="29"/>
      <c r="Q38" s="23">
        <v>45083</v>
      </c>
    </row>
    <row r="39" spans="2:18" s="8" customFormat="1" ht="19.7" customHeight="1">
      <c r="B39" s="1849"/>
      <c r="C39" s="33" t="s">
        <v>30</v>
      </c>
      <c r="D39" s="33" t="s">
        <v>30</v>
      </c>
      <c r="E39" s="26" t="s">
        <v>7452</v>
      </c>
      <c r="F39" s="26">
        <v>1</v>
      </c>
      <c r="G39" s="26">
        <v>7560</v>
      </c>
      <c r="H39" s="1941">
        <f t="shared" si="0"/>
        <v>7560</v>
      </c>
      <c r="I39" s="18"/>
      <c r="J39" s="26" t="s">
        <v>7453</v>
      </c>
      <c r="K39" s="33" t="s">
        <v>7422</v>
      </c>
      <c r="L39" s="17"/>
      <c r="M39" s="30">
        <v>45075</v>
      </c>
      <c r="N39" s="17"/>
      <c r="O39" s="29"/>
      <c r="P39" s="29"/>
      <c r="Q39" s="23">
        <v>45083</v>
      </c>
    </row>
    <row r="40" spans="2:18" s="8" customFormat="1" ht="19.7" customHeight="1">
      <c r="B40" s="1849"/>
      <c r="C40" s="33" t="s">
        <v>30</v>
      </c>
      <c r="D40" s="33" t="s">
        <v>30</v>
      </c>
      <c r="E40" s="26" t="s">
        <v>7458</v>
      </c>
      <c r="F40" s="26">
        <v>1</v>
      </c>
      <c r="G40" s="26">
        <v>13738</v>
      </c>
      <c r="H40" s="1941">
        <f t="shared" si="0"/>
        <v>13738</v>
      </c>
      <c r="I40" s="18"/>
      <c r="J40" s="26" t="s">
        <v>7459</v>
      </c>
      <c r="K40" s="33" t="s">
        <v>7422</v>
      </c>
      <c r="L40" s="18"/>
      <c r="M40" s="30">
        <v>45075</v>
      </c>
      <c r="N40" s="17"/>
      <c r="O40" s="18"/>
      <c r="P40" s="30"/>
      <c r="Q40" s="23">
        <v>45083</v>
      </c>
    </row>
    <row r="41" spans="2:18" s="8" customFormat="1" ht="19.7" customHeight="1">
      <c r="B41" s="1849"/>
      <c r="C41" s="33" t="s">
        <v>30</v>
      </c>
      <c r="D41" s="33" t="s">
        <v>30</v>
      </c>
      <c r="E41" s="26" t="s">
        <v>7460</v>
      </c>
      <c r="F41" s="26">
        <v>4</v>
      </c>
      <c r="G41" s="26">
        <v>270</v>
      </c>
      <c r="H41" s="1941">
        <f t="shared" si="0"/>
        <v>1080</v>
      </c>
      <c r="I41" s="18"/>
      <c r="J41" s="26" t="s">
        <v>7367</v>
      </c>
      <c r="K41" s="33" t="s">
        <v>7422</v>
      </c>
      <c r="L41" s="18"/>
      <c r="M41" s="30">
        <v>45075</v>
      </c>
      <c r="N41" s="17"/>
      <c r="O41" s="18"/>
      <c r="P41" s="30"/>
      <c r="Q41" s="23">
        <v>45083</v>
      </c>
    </row>
    <row r="42" spans="2:18" s="8" customFormat="1" ht="19.7" customHeight="1">
      <c r="B42" s="1849"/>
      <c r="C42" s="33" t="s">
        <v>30</v>
      </c>
      <c r="D42" s="33" t="s">
        <v>30</v>
      </c>
      <c r="E42" s="26" t="s">
        <v>7461</v>
      </c>
      <c r="F42" s="26">
        <v>1</v>
      </c>
      <c r="G42" s="26">
        <v>1665</v>
      </c>
      <c r="H42" s="1941">
        <f t="shared" si="0"/>
        <v>1665</v>
      </c>
      <c r="I42" s="18"/>
      <c r="J42" s="26" t="s">
        <v>7462</v>
      </c>
      <c r="K42" s="33" t="s">
        <v>7422</v>
      </c>
      <c r="L42" s="18"/>
      <c r="M42" s="30">
        <v>45075</v>
      </c>
      <c r="N42" s="17"/>
      <c r="O42" s="18"/>
      <c r="P42" s="30"/>
      <c r="Q42" s="23">
        <v>45083</v>
      </c>
    </row>
    <row r="43" spans="2:18" s="8" customFormat="1" ht="19.7" customHeight="1">
      <c r="B43" s="1849"/>
      <c r="C43" s="33" t="s">
        <v>30</v>
      </c>
      <c r="D43" s="33" t="s">
        <v>30</v>
      </c>
      <c r="E43" s="26" t="s">
        <v>7463</v>
      </c>
      <c r="F43" s="26">
        <v>20</v>
      </c>
      <c r="G43" s="26">
        <v>70</v>
      </c>
      <c r="H43" s="1941">
        <f t="shared" si="0"/>
        <v>1400</v>
      </c>
      <c r="I43" s="18"/>
      <c r="J43" s="26" t="s">
        <v>7208</v>
      </c>
      <c r="K43" s="33" t="s">
        <v>7422</v>
      </c>
      <c r="L43" s="17"/>
      <c r="M43" s="30">
        <v>45075</v>
      </c>
      <c r="N43" s="17"/>
      <c r="O43" s="29"/>
      <c r="P43" s="30"/>
      <c r="Q43" s="23">
        <v>45083</v>
      </c>
    </row>
    <row r="44" spans="2:18" s="8" customFormat="1" ht="19.7" customHeight="1">
      <c r="B44" s="1849"/>
      <c r="C44" s="33" t="s">
        <v>30</v>
      </c>
      <c r="D44" s="33" t="s">
        <v>30</v>
      </c>
      <c r="E44" s="26" t="s">
        <v>7464</v>
      </c>
      <c r="F44" s="26">
        <v>50</v>
      </c>
      <c r="G44" s="26">
        <v>42</v>
      </c>
      <c r="H44" s="1941">
        <f t="shared" si="0"/>
        <v>2100</v>
      </c>
      <c r="I44" s="18"/>
      <c r="J44" s="26" t="s">
        <v>51</v>
      </c>
      <c r="K44" s="33" t="s">
        <v>7422</v>
      </c>
      <c r="L44" s="17"/>
      <c r="M44" s="30">
        <v>45075</v>
      </c>
      <c r="N44" s="17"/>
      <c r="O44" s="29"/>
      <c r="P44" s="30"/>
      <c r="Q44" s="23">
        <v>45083</v>
      </c>
    </row>
    <row r="45" spans="2:18" s="8" customFormat="1" ht="19.7" customHeight="1">
      <c r="B45" s="1849"/>
      <c r="C45" s="33" t="s">
        <v>30</v>
      </c>
      <c r="D45" s="33" t="s">
        <v>30</v>
      </c>
      <c r="E45" s="26" t="s">
        <v>7465</v>
      </c>
      <c r="F45" s="26">
        <v>20</v>
      </c>
      <c r="G45" s="26">
        <v>89</v>
      </c>
      <c r="H45" s="1941">
        <f t="shared" si="0"/>
        <v>1780</v>
      </c>
      <c r="I45" s="18"/>
      <c r="J45" s="26" t="s">
        <v>51</v>
      </c>
      <c r="K45" s="33" t="s">
        <v>7422</v>
      </c>
      <c r="L45" s="17"/>
      <c r="M45" s="30">
        <v>45075</v>
      </c>
      <c r="N45" s="17"/>
      <c r="O45" s="29"/>
      <c r="P45" s="30"/>
      <c r="Q45" s="23">
        <v>45083</v>
      </c>
    </row>
    <row r="46" spans="2:18" s="8" customFormat="1" ht="19.7" customHeight="1">
      <c r="B46" s="1849"/>
      <c r="C46" s="33" t="s">
        <v>30</v>
      </c>
      <c r="D46" s="33" t="s">
        <v>30</v>
      </c>
      <c r="E46" s="26" t="s">
        <v>7466</v>
      </c>
      <c r="F46" s="26">
        <v>2</v>
      </c>
      <c r="G46" s="26">
        <v>315</v>
      </c>
      <c r="H46" s="1941">
        <f t="shared" si="0"/>
        <v>630</v>
      </c>
      <c r="I46" s="18"/>
      <c r="J46" s="26" t="s">
        <v>7467</v>
      </c>
      <c r="K46" s="33" t="s">
        <v>7422</v>
      </c>
      <c r="L46" s="17"/>
      <c r="M46" s="30">
        <v>45075</v>
      </c>
      <c r="N46" s="17"/>
      <c r="O46" s="29"/>
      <c r="P46" s="30"/>
      <c r="Q46" s="23">
        <v>45083</v>
      </c>
    </row>
    <row r="47" spans="2:18" s="473" customFormat="1" ht="19.7" customHeight="1">
      <c r="B47" s="1849"/>
      <c r="C47" s="33" t="s">
        <v>30</v>
      </c>
      <c r="D47" s="33" t="s">
        <v>30</v>
      </c>
      <c r="E47" s="35" t="s">
        <v>7440</v>
      </c>
      <c r="F47" s="35">
        <v>10</v>
      </c>
      <c r="G47" s="35">
        <v>196</v>
      </c>
      <c r="H47" s="1941">
        <f t="shared" si="0"/>
        <v>1960</v>
      </c>
      <c r="I47" s="33"/>
      <c r="J47" s="35" t="s">
        <v>5810</v>
      </c>
      <c r="K47" s="33" t="s">
        <v>7422</v>
      </c>
      <c r="L47" s="34"/>
      <c r="M47" s="472">
        <v>45147</v>
      </c>
      <c r="N47" s="34"/>
      <c r="O47" s="43"/>
      <c r="P47" s="472"/>
      <c r="Q47" s="40">
        <v>45159</v>
      </c>
      <c r="R47" s="2061" t="s">
        <v>7468</v>
      </c>
    </row>
    <row r="48" spans="2:18" s="473" customFormat="1" ht="19.7" customHeight="1">
      <c r="B48" s="1849"/>
      <c r="C48" s="33" t="s">
        <v>30</v>
      </c>
      <c r="D48" s="33" t="s">
        <v>30</v>
      </c>
      <c r="E48" s="35" t="s">
        <v>7469</v>
      </c>
      <c r="F48" s="35">
        <v>1</v>
      </c>
      <c r="G48" s="35">
        <v>3990</v>
      </c>
      <c r="H48" s="1941">
        <f t="shared" si="0"/>
        <v>3990</v>
      </c>
      <c r="I48" s="33"/>
      <c r="J48" s="35" t="s">
        <v>6235</v>
      </c>
      <c r="K48" s="33" t="s">
        <v>7422</v>
      </c>
      <c r="L48" s="34"/>
      <c r="M48" s="472">
        <v>45147</v>
      </c>
      <c r="N48" s="34"/>
      <c r="O48" s="43"/>
      <c r="P48" s="472"/>
      <c r="Q48" s="40">
        <v>45159</v>
      </c>
      <c r="R48" s="2061" t="s">
        <v>7468</v>
      </c>
    </row>
    <row r="49" spans="2:18" s="473" customFormat="1" ht="19.7" customHeight="1">
      <c r="B49" s="1849"/>
      <c r="C49" s="33" t="s">
        <v>30</v>
      </c>
      <c r="D49" s="33" t="s">
        <v>30</v>
      </c>
      <c r="E49" s="35" t="s">
        <v>7470</v>
      </c>
      <c r="F49" s="35">
        <v>2</v>
      </c>
      <c r="G49" s="35">
        <v>300</v>
      </c>
      <c r="H49" s="1941">
        <f t="shared" si="0"/>
        <v>600</v>
      </c>
      <c r="I49" s="33"/>
      <c r="J49" s="35" t="s">
        <v>5808</v>
      </c>
      <c r="K49" s="33" t="s">
        <v>7422</v>
      </c>
      <c r="L49" s="34"/>
      <c r="M49" s="472">
        <v>45147</v>
      </c>
      <c r="N49" s="34"/>
      <c r="O49" s="43"/>
      <c r="P49" s="472"/>
      <c r="Q49" s="40">
        <v>45159</v>
      </c>
      <c r="R49" s="2061" t="s">
        <v>7468</v>
      </c>
    </row>
    <row r="50" spans="2:18" s="473" customFormat="1" ht="19.7" customHeight="1">
      <c r="B50" s="1849"/>
      <c r="C50" s="33" t="s">
        <v>30</v>
      </c>
      <c r="D50" s="33" t="s">
        <v>30</v>
      </c>
      <c r="E50" s="35" t="s">
        <v>7471</v>
      </c>
      <c r="F50" s="35">
        <v>2</v>
      </c>
      <c r="G50" s="35">
        <v>12970</v>
      </c>
      <c r="H50" s="1941">
        <f t="shared" si="0"/>
        <v>25940</v>
      </c>
      <c r="I50" s="33"/>
      <c r="J50" s="35" t="s">
        <v>6235</v>
      </c>
      <c r="K50" s="33" t="s">
        <v>7422</v>
      </c>
      <c r="L50" s="34"/>
      <c r="M50" s="472">
        <v>45173</v>
      </c>
      <c r="N50" s="34"/>
      <c r="O50" s="43"/>
      <c r="P50" s="472"/>
      <c r="Q50" s="40">
        <v>45177</v>
      </c>
    </row>
    <row r="51" spans="2:18" s="473" customFormat="1" ht="19.7" customHeight="1">
      <c r="B51" s="1849"/>
      <c r="C51" s="33" t="s">
        <v>30</v>
      </c>
      <c r="D51" s="33" t="s">
        <v>30</v>
      </c>
      <c r="E51" s="35" t="s">
        <v>7472</v>
      </c>
      <c r="F51" s="35">
        <v>1</v>
      </c>
      <c r="G51" s="35">
        <v>230</v>
      </c>
      <c r="H51" s="1941">
        <f t="shared" si="0"/>
        <v>230</v>
      </c>
      <c r="I51" s="33"/>
      <c r="J51" s="35" t="s">
        <v>79</v>
      </c>
      <c r="K51" s="33" t="s">
        <v>7422</v>
      </c>
      <c r="L51" s="34"/>
      <c r="M51" s="472">
        <v>45173</v>
      </c>
      <c r="N51" s="34"/>
      <c r="O51" s="43"/>
      <c r="P51" s="472"/>
      <c r="Q51" s="40">
        <v>45174</v>
      </c>
    </row>
    <row r="52" spans="2:18" s="473" customFormat="1" ht="19.7" customHeight="1">
      <c r="B52" s="1849"/>
      <c r="C52" s="33" t="s">
        <v>30</v>
      </c>
      <c r="D52" s="33" t="s">
        <v>30</v>
      </c>
      <c r="E52" s="35" t="s">
        <v>7442</v>
      </c>
      <c r="F52" s="35">
        <v>10</v>
      </c>
      <c r="G52" s="35">
        <v>103</v>
      </c>
      <c r="H52" s="1941">
        <f t="shared" si="0"/>
        <v>1030</v>
      </c>
      <c r="I52" s="33"/>
      <c r="J52" s="35" t="s">
        <v>6363</v>
      </c>
      <c r="K52" s="33" t="s">
        <v>7422</v>
      </c>
      <c r="L52" s="34"/>
      <c r="M52" s="472">
        <v>45173</v>
      </c>
      <c r="N52" s="34"/>
      <c r="O52" s="43"/>
      <c r="P52" s="472"/>
      <c r="Q52" s="40">
        <v>45174</v>
      </c>
    </row>
    <row r="53" spans="2:18" s="473" customFormat="1" ht="19.7" customHeight="1">
      <c r="B53" s="1849"/>
      <c r="C53" s="33" t="s">
        <v>30</v>
      </c>
      <c r="D53" s="33" t="s">
        <v>30</v>
      </c>
      <c r="E53" s="35" t="s">
        <v>7449</v>
      </c>
      <c r="F53" s="35">
        <v>20</v>
      </c>
      <c r="G53" s="35">
        <v>59</v>
      </c>
      <c r="H53" s="1941">
        <f t="shared" si="0"/>
        <v>1180</v>
      </c>
      <c r="I53" s="33"/>
      <c r="J53" s="35" t="s">
        <v>5814</v>
      </c>
      <c r="K53" s="33" t="s">
        <v>7422</v>
      </c>
      <c r="L53" s="34"/>
      <c r="M53" s="472">
        <v>45173</v>
      </c>
      <c r="N53" s="34"/>
      <c r="O53" s="43"/>
      <c r="P53" s="472"/>
      <c r="Q53" s="40">
        <v>45174</v>
      </c>
    </row>
    <row r="54" spans="2:18" s="473" customFormat="1" ht="19.7" customHeight="1">
      <c r="B54" s="1849"/>
      <c r="C54" s="33" t="s">
        <v>30</v>
      </c>
      <c r="D54" s="33" t="s">
        <v>30</v>
      </c>
      <c r="E54" s="35" t="s">
        <v>7466</v>
      </c>
      <c r="F54" s="35">
        <v>2</v>
      </c>
      <c r="G54" s="35">
        <v>347</v>
      </c>
      <c r="H54" s="1941">
        <f t="shared" si="0"/>
        <v>694</v>
      </c>
      <c r="I54" s="33"/>
      <c r="J54" s="35" t="s">
        <v>7467</v>
      </c>
      <c r="K54" s="33" t="s">
        <v>7422</v>
      </c>
      <c r="L54" s="34"/>
      <c r="M54" s="472">
        <v>45173</v>
      </c>
      <c r="N54" s="34"/>
      <c r="O54" s="43"/>
      <c r="P54" s="472"/>
      <c r="Q54" s="40">
        <v>45174</v>
      </c>
    </row>
    <row r="55" spans="2:18" s="473" customFormat="1" ht="19.7" customHeight="1">
      <c r="B55" s="1849"/>
      <c r="C55" s="33" t="s">
        <v>30</v>
      </c>
      <c r="D55" s="33" t="s">
        <v>30</v>
      </c>
      <c r="E55" s="35" t="s">
        <v>7473</v>
      </c>
      <c r="F55" s="35">
        <v>1</v>
      </c>
      <c r="G55" s="35">
        <v>992</v>
      </c>
      <c r="H55" s="1941">
        <f t="shared" si="0"/>
        <v>992</v>
      </c>
      <c r="I55" s="33"/>
      <c r="J55" s="35" t="s">
        <v>7474</v>
      </c>
      <c r="K55" s="33" t="s">
        <v>7422</v>
      </c>
      <c r="L55" s="34"/>
      <c r="M55" s="472">
        <v>45173</v>
      </c>
      <c r="N55" s="34"/>
      <c r="O55" s="43"/>
      <c r="P55" s="472"/>
      <c r="Q55" s="40">
        <v>45174</v>
      </c>
      <c r="R55" s="2061"/>
    </row>
    <row r="56" spans="2:18" s="473" customFormat="1" ht="19.7" customHeight="1">
      <c r="B56" s="1849"/>
      <c r="C56" s="33" t="s">
        <v>30</v>
      </c>
      <c r="D56" s="33" t="s">
        <v>30</v>
      </c>
      <c r="E56" s="35" t="s">
        <v>7475</v>
      </c>
      <c r="F56" s="35">
        <v>1</v>
      </c>
      <c r="G56" s="35">
        <v>1489</v>
      </c>
      <c r="H56" s="1941">
        <f t="shared" si="0"/>
        <v>1489</v>
      </c>
      <c r="I56" s="33"/>
      <c r="J56" s="35" t="s">
        <v>4479</v>
      </c>
      <c r="K56" s="33" t="s">
        <v>7422</v>
      </c>
      <c r="L56" s="34"/>
      <c r="M56" s="472">
        <v>45173</v>
      </c>
      <c r="N56" s="34"/>
      <c r="O56" s="43"/>
      <c r="P56" s="472"/>
      <c r="Q56" s="40">
        <v>45174</v>
      </c>
      <c r="R56" s="2061"/>
    </row>
    <row r="57" spans="2:18" s="473" customFormat="1" ht="19.7" customHeight="1">
      <c r="B57" s="1850"/>
      <c r="C57" s="33" t="s">
        <v>30</v>
      </c>
      <c r="D57" s="33" t="s">
        <v>30</v>
      </c>
      <c r="E57" s="35" t="s">
        <v>7476</v>
      </c>
      <c r="F57" s="35">
        <v>1</v>
      </c>
      <c r="G57" s="35">
        <v>2003</v>
      </c>
      <c r="H57" s="1941">
        <f t="shared" si="0"/>
        <v>2003</v>
      </c>
      <c r="I57" s="33"/>
      <c r="J57" s="35" t="s">
        <v>7477</v>
      </c>
      <c r="K57" s="33" t="s">
        <v>7422</v>
      </c>
      <c r="L57" s="34"/>
      <c r="M57" s="472">
        <v>45173</v>
      </c>
      <c r="N57" s="34"/>
      <c r="O57" s="43"/>
      <c r="P57" s="472"/>
      <c r="Q57" s="40">
        <v>45174</v>
      </c>
      <c r="R57" s="2061"/>
    </row>
    <row r="58" spans="2:18" s="8" customFormat="1" ht="19.7" customHeight="1">
      <c r="B58" s="1940" t="s">
        <v>7478</v>
      </c>
      <c r="C58" s="33" t="s">
        <v>30</v>
      </c>
      <c r="D58" s="33" t="s">
        <v>30</v>
      </c>
      <c r="E58" s="26" t="s">
        <v>7479</v>
      </c>
      <c r="F58" s="26">
        <v>2</v>
      </c>
      <c r="G58" s="26">
        <v>4080</v>
      </c>
      <c r="H58" s="1941">
        <f t="shared" si="0"/>
        <v>8160</v>
      </c>
      <c r="I58" s="18"/>
      <c r="J58" s="26" t="s">
        <v>7480</v>
      </c>
      <c r="K58" s="33" t="s">
        <v>7422</v>
      </c>
      <c r="L58" s="17"/>
      <c r="M58" s="30">
        <v>45075</v>
      </c>
      <c r="N58" s="17"/>
      <c r="O58" s="29"/>
      <c r="P58" s="30"/>
      <c r="Q58" s="23">
        <v>45083</v>
      </c>
    </row>
    <row r="59" spans="2:18" s="8" customFormat="1" ht="19.7" customHeight="1">
      <c r="B59" s="1930"/>
      <c r="C59" s="33" t="s">
        <v>30</v>
      </c>
      <c r="D59" s="33" t="s">
        <v>30</v>
      </c>
      <c r="E59" s="26" t="s">
        <v>7440</v>
      </c>
      <c r="F59" s="26">
        <v>8</v>
      </c>
      <c r="G59" s="26">
        <v>187</v>
      </c>
      <c r="H59" s="1941">
        <f t="shared" si="0"/>
        <v>1496</v>
      </c>
      <c r="I59" s="18"/>
      <c r="J59" s="26" t="s">
        <v>5810</v>
      </c>
      <c r="K59" s="33" t="s">
        <v>7422</v>
      </c>
      <c r="L59" s="17"/>
      <c r="M59" s="30">
        <v>45075</v>
      </c>
      <c r="N59" s="17"/>
      <c r="O59" s="29"/>
      <c r="P59" s="30"/>
      <c r="Q59" s="23">
        <v>45083</v>
      </c>
    </row>
    <row r="60" spans="2:18" s="8" customFormat="1" ht="19.7" customHeight="1">
      <c r="B60" s="1930"/>
      <c r="C60" s="33" t="s">
        <v>30</v>
      </c>
      <c r="D60" s="33" t="s">
        <v>30</v>
      </c>
      <c r="E60" s="26" t="s">
        <v>4578</v>
      </c>
      <c r="F60" s="26">
        <v>4</v>
      </c>
      <c r="G60" s="26">
        <v>245</v>
      </c>
      <c r="H60" s="1941">
        <f t="shared" si="0"/>
        <v>980</v>
      </c>
      <c r="I60" s="18"/>
      <c r="J60" s="26" t="s">
        <v>5812</v>
      </c>
      <c r="K60" s="33" t="s">
        <v>7422</v>
      </c>
      <c r="L60" s="17"/>
      <c r="M60" s="30">
        <v>45075</v>
      </c>
      <c r="N60" s="17"/>
      <c r="O60" s="29"/>
      <c r="P60" s="30"/>
      <c r="Q60" s="23">
        <v>45083</v>
      </c>
    </row>
    <row r="61" spans="2:18" s="8" customFormat="1" ht="19.7" customHeight="1">
      <c r="B61" s="1930"/>
      <c r="C61" s="33" t="s">
        <v>30</v>
      </c>
      <c r="D61" s="33" t="s">
        <v>30</v>
      </c>
      <c r="E61" s="26" t="s">
        <v>7481</v>
      </c>
      <c r="F61" s="26">
        <v>3</v>
      </c>
      <c r="G61" s="26">
        <v>410</v>
      </c>
      <c r="H61" s="1941">
        <f t="shared" si="0"/>
        <v>1230</v>
      </c>
      <c r="I61" s="18"/>
      <c r="J61" s="26" t="s">
        <v>5896</v>
      </c>
      <c r="K61" s="33" t="s">
        <v>7422</v>
      </c>
      <c r="L61" s="17"/>
      <c r="M61" s="30">
        <v>45075</v>
      </c>
      <c r="N61" s="17"/>
      <c r="O61" s="29"/>
      <c r="P61" s="30"/>
      <c r="Q61" s="23">
        <v>45083</v>
      </c>
    </row>
    <row r="62" spans="2:18" s="8" customFormat="1" ht="19.7" customHeight="1">
      <c r="B62" s="1930"/>
      <c r="C62" s="33" t="s">
        <v>30</v>
      </c>
      <c r="D62" s="33" t="s">
        <v>30</v>
      </c>
      <c r="E62" s="26" t="s">
        <v>7482</v>
      </c>
      <c r="F62" s="26">
        <v>2</v>
      </c>
      <c r="G62" s="26">
        <v>730</v>
      </c>
      <c r="H62" s="1941">
        <f t="shared" si="0"/>
        <v>1460</v>
      </c>
      <c r="I62" s="27"/>
      <c r="J62" s="26" t="s">
        <v>5896</v>
      </c>
      <c r="K62" s="33" t="s">
        <v>7422</v>
      </c>
      <c r="L62" s="17"/>
      <c r="M62" s="30">
        <v>45075</v>
      </c>
      <c r="N62" s="17"/>
      <c r="O62" s="29"/>
      <c r="P62" s="29"/>
      <c r="Q62" s="23">
        <v>45083</v>
      </c>
    </row>
    <row r="63" spans="2:18" ht="19.5" customHeight="1">
      <c r="B63" s="1930"/>
      <c r="C63" s="33" t="s">
        <v>30</v>
      </c>
      <c r="D63" s="33" t="s">
        <v>30</v>
      </c>
      <c r="E63" s="26" t="s">
        <v>7483</v>
      </c>
      <c r="F63" s="26">
        <v>2</v>
      </c>
      <c r="G63" s="26">
        <v>728</v>
      </c>
      <c r="H63" s="1941">
        <f t="shared" si="0"/>
        <v>1456</v>
      </c>
      <c r="I63" s="27"/>
      <c r="J63" s="26" t="s">
        <v>7484</v>
      </c>
      <c r="K63" s="33" t="s">
        <v>7422</v>
      </c>
      <c r="L63" s="18"/>
      <c r="M63" s="30">
        <v>45075</v>
      </c>
      <c r="N63" s="17"/>
      <c r="O63" s="29"/>
      <c r="P63" s="30"/>
      <c r="Q63" s="23">
        <v>45083</v>
      </c>
    </row>
    <row r="64" spans="2:18" s="8" customFormat="1" ht="19.7" customHeight="1">
      <c r="B64" s="1930"/>
      <c r="C64" s="33" t="s">
        <v>30</v>
      </c>
      <c r="D64" s="33" t="s">
        <v>30</v>
      </c>
      <c r="E64" s="26" t="s">
        <v>7485</v>
      </c>
      <c r="F64" s="26">
        <v>1</v>
      </c>
      <c r="G64" s="26">
        <v>851</v>
      </c>
      <c r="H64" s="1941">
        <f t="shared" si="0"/>
        <v>851</v>
      </c>
      <c r="I64" s="18"/>
      <c r="J64" s="26" t="s">
        <v>7486</v>
      </c>
      <c r="K64" s="33" t="s">
        <v>7422</v>
      </c>
      <c r="L64" s="17"/>
      <c r="M64" s="30">
        <v>45075</v>
      </c>
      <c r="N64" s="17"/>
      <c r="O64" s="29"/>
      <c r="P64" s="29"/>
      <c r="Q64" s="23">
        <v>45083</v>
      </c>
    </row>
    <row r="65" spans="2:17" s="8" customFormat="1" ht="19.7" customHeight="1">
      <c r="B65" s="1930"/>
      <c r="C65" s="33" t="s">
        <v>30</v>
      </c>
      <c r="D65" s="33" t="s">
        <v>30</v>
      </c>
      <c r="E65" s="26" t="s">
        <v>7487</v>
      </c>
      <c r="F65" s="26">
        <v>1</v>
      </c>
      <c r="G65" s="26">
        <v>1832</v>
      </c>
      <c r="H65" s="1941">
        <f t="shared" si="0"/>
        <v>1832</v>
      </c>
      <c r="I65" s="18"/>
      <c r="J65" s="26" t="s">
        <v>7486</v>
      </c>
      <c r="K65" s="33" t="s">
        <v>7422</v>
      </c>
      <c r="L65" s="17"/>
      <c r="M65" s="30">
        <v>45075</v>
      </c>
      <c r="N65" s="17"/>
      <c r="O65" s="29"/>
      <c r="P65" s="30"/>
      <c r="Q65" s="23">
        <v>45083</v>
      </c>
    </row>
    <row r="66" spans="2:17" s="8" customFormat="1" ht="19.7" customHeight="1">
      <c r="B66" s="1930"/>
      <c r="C66" s="33" t="s">
        <v>30</v>
      </c>
      <c r="D66" s="33" t="s">
        <v>30</v>
      </c>
      <c r="E66" s="26" t="s">
        <v>7488</v>
      </c>
      <c r="F66" s="26">
        <v>1</v>
      </c>
      <c r="G66" s="26">
        <v>556</v>
      </c>
      <c r="H66" s="1941">
        <f t="shared" si="0"/>
        <v>556</v>
      </c>
      <c r="I66" s="18"/>
      <c r="J66" s="26" t="s">
        <v>7489</v>
      </c>
      <c r="K66" s="33" t="s">
        <v>7422</v>
      </c>
      <c r="L66" s="17"/>
      <c r="M66" s="30">
        <v>45075</v>
      </c>
      <c r="N66" s="17"/>
      <c r="O66" s="29"/>
      <c r="P66" s="30"/>
      <c r="Q66" s="23">
        <v>45083</v>
      </c>
    </row>
    <row r="67" spans="2:17" s="8" customFormat="1" ht="19.7" customHeight="1">
      <c r="B67" s="1846" t="s">
        <v>7490</v>
      </c>
      <c r="C67" s="33" t="s">
        <v>30</v>
      </c>
      <c r="D67" s="33" t="s">
        <v>30</v>
      </c>
      <c r="E67" s="26" t="s">
        <v>7425</v>
      </c>
      <c r="F67" s="26">
        <v>2</v>
      </c>
      <c r="G67" s="26">
        <v>9510</v>
      </c>
      <c r="H67" s="1941">
        <f t="shared" si="0"/>
        <v>19020</v>
      </c>
      <c r="I67" s="18"/>
      <c r="J67" s="35" t="s">
        <v>7491</v>
      </c>
      <c r="K67" s="33" t="s">
        <v>7422</v>
      </c>
      <c r="L67" s="17"/>
      <c r="M67" s="30">
        <v>45075</v>
      </c>
      <c r="N67" s="17"/>
      <c r="O67" s="29"/>
      <c r="P67" s="30"/>
      <c r="Q67" s="23">
        <v>45083</v>
      </c>
    </row>
    <row r="68" spans="2:17" s="8" customFormat="1" ht="19.7" customHeight="1">
      <c r="B68" s="1897"/>
      <c r="C68" s="33" t="s">
        <v>30</v>
      </c>
      <c r="D68" s="33" t="s">
        <v>30</v>
      </c>
      <c r="E68" s="26" t="s">
        <v>7492</v>
      </c>
      <c r="F68" s="26">
        <v>1</v>
      </c>
      <c r="G68" s="26">
        <v>8380</v>
      </c>
      <c r="H68" s="1941">
        <f t="shared" si="0"/>
        <v>8380</v>
      </c>
      <c r="I68" s="18"/>
      <c r="J68" s="35" t="s">
        <v>7493</v>
      </c>
      <c r="K68" s="33" t="s">
        <v>7422</v>
      </c>
      <c r="L68" s="17"/>
      <c r="M68" s="30">
        <v>45075</v>
      </c>
      <c r="N68" s="17"/>
      <c r="O68" s="29"/>
      <c r="P68" s="30"/>
      <c r="Q68" s="23">
        <v>45083</v>
      </c>
    </row>
    <row r="69" spans="2:17" s="8" customFormat="1" ht="19.7" customHeight="1">
      <c r="B69" s="1897"/>
      <c r="C69" s="33" t="s">
        <v>30</v>
      </c>
      <c r="D69" s="33" t="s">
        <v>30</v>
      </c>
      <c r="E69" s="26" t="s">
        <v>7494</v>
      </c>
      <c r="F69" s="26">
        <v>1</v>
      </c>
      <c r="G69" s="26">
        <v>8380</v>
      </c>
      <c r="H69" s="1941">
        <f t="shared" si="0"/>
        <v>8380</v>
      </c>
      <c r="I69" s="18"/>
      <c r="J69" s="35" t="s">
        <v>7495</v>
      </c>
      <c r="K69" s="33" t="s">
        <v>7422</v>
      </c>
      <c r="L69" s="18"/>
      <c r="M69" s="30">
        <v>45075</v>
      </c>
      <c r="N69" s="17"/>
      <c r="O69" s="29"/>
      <c r="P69" s="30"/>
      <c r="Q69" s="23">
        <v>45083</v>
      </c>
    </row>
    <row r="70" spans="2:17" s="8" customFormat="1" ht="19.7" customHeight="1">
      <c r="B70" s="1897"/>
      <c r="C70" s="33" t="s">
        <v>30</v>
      </c>
      <c r="D70" s="33" t="s">
        <v>30</v>
      </c>
      <c r="E70" s="26" t="s">
        <v>7496</v>
      </c>
      <c r="F70" s="26">
        <v>1</v>
      </c>
      <c r="G70" s="26">
        <v>1940</v>
      </c>
      <c r="H70" s="1941">
        <f t="shared" si="0"/>
        <v>1940</v>
      </c>
      <c r="I70" s="18"/>
      <c r="J70" s="35" t="s">
        <v>7497</v>
      </c>
      <c r="K70" s="33" t="s">
        <v>7422</v>
      </c>
      <c r="L70" s="18"/>
      <c r="M70" s="30">
        <v>45075</v>
      </c>
      <c r="N70" s="17"/>
      <c r="O70" s="29"/>
      <c r="P70" s="30"/>
      <c r="Q70" s="23">
        <v>45083</v>
      </c>
    </row>
    <row r="71" spans="2:17" s="8" customFormat="1" ht="19.7" customHeight="1">
      <c r="B71" s="1897"/>
      <c r="C71" s="33" t="s">
        <v>30</v>
      </c>
      <c r="D71" s="33" t="s">
        <v>30</v>
      </c>
      <c r="E71" s="26" t="s">
        <v>7498</v>
      </c>
      <c r="F71" s="26">
        <v>1</v>
      </c>
      <c r="G71" s="26">
        <v>1810</v>
      </c>
      <c r="H71" s="1941">
        <f t="shared" si="0"/>
        <v>1810</v>
      </c>
      <c r="I71" s="18"/>
      <c r="J71" s="35" t="s">
        <v>7499</v>
      </c>
      <c r="K71" s="33" t="s">
        <v>7422</v>
      </c>
      <c r="L71" s="18"/>
      <c r="M71" s="30">
        <v>45075</v>
      </c>
      <c r="N71" s="17"/>
      <c r="O71" s="29"/>
      <c r="P71" s="30"/>
      <c r="Q71" s="23">
        <v>45083</v>
      </c>
    </row>
    <row r="72" spans="2:17" s="8" customFormat="1" ht="19.7" customHeight="1">
      <c r="B72" s="1897"/>
      <c r="C72" s="33" t="s">
        <v>30</v>
      </c>
      <c r="D72" s="33" t="s">
        <v>30</v>
      </c>
      <c r="E72" s="26" t="s">
        <v>7500</v>
      </c>
      <c r="F72" s="26">
        <v>1</v>
      </c>
      <c r="G72" s="26">
        <v>10493</v>
      </c>
      <c r="H72" s="1941">
        <f t="shared" si="0"/>
        <v>10493</v>
      </c>
      <c r="I72" s="18"/>
      <c r="J72" s="35" t="s">
        <v>7501</v>
      </c>
      <c r="K72" s="33" t="s">
        <v>7422</v>
      </c>
      <c r="L72" s="18"/>
      <c r="M72" s="30">
        <v>45075</v>
      </c>
      <c r="N72" s="17"/>
      <c r="O72" s="29"/>
      <c r="P72" s="30"/>
      <c r="Q72" s="1904">
        <v>45086</v>
      </c>
    </row>
    <row r="73" spans="2:17" s="8" customFormat="1" ht="19.7" customHeight="1">
      <c r="B73" s="1897"/>
      <c r="C73" s="33" t="s">
        <v>30</v>
      </c>
      <c r="D73" s="33" t="s">
        <v>30</v>
      </c>
      <c r="E73" s="26" t="s">
        <v>7502</v>
      </c>
      <c r="F73" s="26">
        <v>8</v>
      </c>
      <c r="G73" s="26">
        <v>690</v>
      </c>
      <c r="H73" s="1941">
        <f t="shared" si="0"/>
        <v>5520</v>
      </c>
      <c r="I73" s="18"/>
      <c r="J73" s="26" t="s">
        <v>7503</v>
      </c>
      <c r="K73" s="33" t="s">
        <v>7422</v>
      </c>
      <c r="L73" s="18"/>
      <c r="M73" s="30">
        <v>45075</v>
      </c>
      <c r="N73" s="17"/>
      <c r="O73" s="29"/>
      <c r="P73" s="30"/>
      <c r="Q73" s="23">
        <v>45083</v>
      </c>
    </row>
    <row r="74" spans="2:17" s="8" customFormat="1" ht="19.7" customHeight="1">
      <c r="B74" s="1897"/>
      <c r="C74" s="33" t="s">
        <v>30</v>
      </c>
      <c r="D74" s="33" t="s">
        <v>30</v>
      </c>
      <c r="E74" s="26" t="s">
        <v>7504</v>
      </c>
      <c r="F74" s="26">
        <v>4</v>
      </c>
      <c r="G74" s="26">
        <v>5513</v>
      </c>
      <c r="H74" s="1941">
        <f t="shared" si="0"/>
        <v>22052</v>
      </c>
      <c r="I74" s="18"/>
      <c r="J74" s="26" t="s">
        <v>7214</v>
      </c>
      <c r="K74" s="33" t="s">
        <v>7422</v>
      </c>
      <c r="L74" s="18"/>
      <c r="M74" s="30">
        <v>45075</v>
      </c>
      <c r="N74" s="17"/>
      <c r="O74" s="29"/>
      <c r="P74" s="30"/>
      <c r="Q74" s="23">
        <v>45083</v>
      </c>
    </row>
    <row r="75" spans="2:17" s="8" customFormat="1" ht="19.7" customHeight="1">
      <c r="B75" s="1897"/>
      <c r="C75" s="33" t="s">
        <v>30</v>
      </c>
      <c r="D75" s="33" t="s">
        <v>30</v>
      </c>
      <c r="E75" s="26" t="s">
        <v>7505</v>
      </c>
      <c r="F75" s="26">
        <v>56</v>
      </c>
      <c r="G75" s="26">
        <v>504</v>
      </c>
      <c r="H75" s="1941">
        <f t="shared" si="0"/>
        <v>28224</v>
      </c>
      <c r="I75" s="18"/>
      <c r="J75" s="26" t="s">
        <v>5810</v>
      </c>
      <c r="K75" s="33" t="s">
        <v>7422</v>
      </c>
      <c r="L75" s="18"/>
      <c r="M75" s="30">
        <v>45075</v>
      </c>
      <c r="N75" s="17"/>
      <c r="O75" s="29"/>
      <c r="P75" s="30"/>
      <c r="Q75" s="23">
        <v>45083</v>
      </c>
    </row>
    <row r="76" spans="2:17" s="8" customFormat="1" ht="19.7" customHeight="1">
      <c r="B76" s="1897"/>
      <c r="C76" s="33" t="s">
        <v>30</v>
      </c>
      <c r="D76" s="33" t="s">
        <v>30</v>
      </c>
      <c r="E76" s="26" t="s">
        <v>7506</v>
      </c>
      <c r="F76" s="26">
        <v>4</v>
      </c>
      <c r="G76" s="26">
        <v>790</v>
      </c>
      <c r="H76" s="1941">
        <f t="shared" si="0"/>
        <v>3160</v>
      </c>
      <c r="I76" s="18"/>
      <c r="J76" s="26" t="s">
        <v>5896</v>
      </c>
      <c r="K76" s="33" t="s">
        <v>7422</v>
      </c>
      <c r="L76" s="18"/>
      <c r="M76" s="30">
        <v>45075</v>
      </c>
      <c r="N76" s="17"/>
      <c r="O76" s="29"/>
      <c r="P76" s="30"/>
      <c r="Q76" s="23">
        <v>45083</v>
      </c>
    </row>
    <row r="77" spans="2:17" s="8" customFormat="1" ht="19.7" customHeight="1">
      <c r="B77" s="1897"/>
      <c r="C77" s="33" t="s">
        <v>30</v>
      </c>
      <c r="D77" s="33" t="s">
        <v>30</v>
      </c>
      <c r="E77" s="26" t="s">
        <v>7507</v>
      </c>
      <c r="F77" s="26">
        <v>1</v>
      </c>
      <c r="G77" s="26">
        <v>1250</v>
      </c>
      <c r="H77" s="1941">
        <f t="shared" si="0"/>
        <v>1250</v>
      </c>
      <c r="I77" s="18"/>
      <c r="J77" s="26" t="s">
        <v>5896</v>
      </c>
      <c r="K77" s="33" t="s">
        <v>7422</v>
      </c>
      <c r="L77" s="17"/>
      <c r="M77" s="30">
        <v>45075</v>
      </c>
      <c r="N77" s="17"/>
      <c r="O77" s="29"/>
      <c r="P77" s="30"/>
      <c r="Q77" s="23">
        <v>45083</v>
      </c>
    </row>
    <row r="78" spans="2:17" s="8" customFormat="1" ht="19.7" customHeight="1">
      <c r="B78" s="1897"/>
      <c r="C78" s="33" t="s">
        <v>30</v>
      </c>
      <c r="D78" s="33" t="s">
        <v>30</v>
      </c>
      <c r="E78" s="26" t="s">
        <v>7508</v>
      </c>
      <c r="F78" s="26">
        <v>4</v>
      </c>
      <c r="G78" s="26">
        <v>1560</v>
      </c>
      <c r="H78" s="1941">
        <f t="shared" si="0"/>
        <v>6240</v>
      </c>
      <c r="I78" s="18"/>
      <c r="J78" s="26" t="s">
        <v>5896</v>
      </c>
      <c r="K78" s="33" t="s">
        <v>7422</v>
      </c>
      <c r="L78" s="17"/>
      <c r="M78" s="30">
        <v>45075</v>
      </c>
      <c r="N78" s="17"/>
      <c r="O78" s="29"/>
      <c r="P78" s="30"/>
      <c r="Q78" s="23">
        <v>45083</v>
      </c>
    </row>
    <row r="79" spans="2:17" s="8" customFormat="1" ht="19.7" customHeight="1">
      <c r="B79" s="1897"/>
      <c r="C79" s="33" t="s">
        <v>30</v>
      </c>
      <c r="D79" s="33" t="s">
        <v>30</v>
      </c>
      <c r="E79" s="26" t="s">
        <v>7509</v>
      </c>
      <c r="F79" s="26">
        <v>10</v>
      </c>
      <c r="G79" s="26">
        <v>1650</v>
      </c>
      <c r="H79" s="1941">
        <f t="shared" si="0"/>
        <v>16500</v>
      </c>
      <c r="I79" s="18"/>
      <c r="J79" s="26" t="s">
        <v>5896</v>
      </c>
      <c r="K79" s="33" t="s">
        <v>7422</v>
      </c>
      <c r="L79" s="18"/>
      <c r="M79" s="30">
        <v>45075</v>
      </c>
      <c r="N79" s="17"/>
      <c r="O79" s="18"/>
      <c r="P79" s="30"/>
      <c r="Q79" s="23">
        <v>45083</v>
      </c>
    </row>
    <row r="80" spans="2:17" s="8" customFormat="1" ht="19.7" customHeight="1">
      <c r="B80" s="1897"/>
      <c r="C80" s="33" t="s">
        <v>30</v>
      </c>
      <c r="D80" s="33" t="s">
        <v>30</v>
      </c>
      <c r="E80" s="26" t="s">
        <v>7449</v>
      </c>
      <c r="F80" s="26">
        <v>18</v>
      </c>
      <c r="G80" s="26">
        <v>56</v>
      </c>
      <c r="H80" s="1941">
        <f t="shared" si="0"/>
        <v>1008</v>
      </c>
      <c r="I80" s="18"/>
      <c r="J80" s="26" t="s">
        <v>5814</v>
      </c>
      <c r="K80" s="33" t="s">
        <v>7422</v>
      </c>
      <c r="L80" s="17"/>
      <c r="M80" s="30">
        <v>45075</v>
      </c>
      <c r="N80" s="17"/>
      <c r="O80" s="29"/>
      <c r="P80" s="30"/>
      <c r="Q80" s="23">
        <v>45083</v>
      </c>
    </row>
    <row r="81" spans="2:17" s="8" customFormat="1" ht="19.7" customHeight="1">
      <c r="B81" s="1897"/>
      <c r="C81" s="33" t="s">
        <v>30</v>
      </c>
      <c r="D81" s="33" t="s">
        <v>30</v>
      </c>
      <c r="E81" s="26" t="s">
        <v>7510</v>
      </c>
      <c r="F81" s="26">
        <v>4</v>
      </c>
      <c r="G81" s="26">
        <v>640</v>
      </c>
      <c r="H81" s="1941">
        <f t="shared" si="0"/>
        <v>2560</v>
      </c>
      <c r="I81" s="18"/>
      <c r="J81" s="26" t="s">
        <v>7356</v>
      </c>
      <c r="K81" s="33" t="s">
        <v>7422</v>
      </c>
      <c r="L81" s="17"/>
      <c r="M81" s="30">
        <v>45075</v>
      </c>
      <c r="N81" s="17"/>
      <c r="O81" s="29"/>
      <c r="P81" s="30"/>
      <c r="Q81" s="23">
        <v>45083</v>
      </c>
    </row>
    <row r="82" spans="2:17" s="8" customFormat="1" ht="19.7" customHeight="1">
      <c r="B82" s="1897"/>
      <c r="C82" s="33" t="s">
        <v>30</v>
      </c>
      <c r="D82" s="33" t="s">
        <v>30</v>
      </c>
      <c r="E82" s="26" t="s">
        <v>4194</v>
      </c>
      <c r="F82" s="26">
        <v>4</v>
      </c>
      <c r="G82" s="26">
        <v>332</v>
      </c>
      <c r="H82" s="1941">
        <f t="shared" si="0"/>
        <v>1328</v>
      </c>
      <c r="I82" s="18"/>
      <c r="J82" s="26" t="s">
        <v>5914</v>
      </c>
      <c r="K82" s="33" t="s">
        <v>7422</v>
      </c>
      <c r="L82" s="17"/>
      <c r="M82" s="30">
        <v>45075</v>
      </c>
      <c r="N82" s="17"/>
      <c r="O82" s="29"/>
      <c r="P82" s="30"/>
      <c r="Q82" s="23">
        <v>45083</v>
      </c>
    </row>
    <row r="83" spans="2:17" s="8" customFormat="1" ht="19.7" customHeight="1">
      <c r="B83" s="1897"/>
      <c r="C83" s="33" t="s">
        <v>30</v>
      </c>
      <c r="D83" s="33" t="s">
        <v>30</v>
      </c>
      <c r="E83" s="26" t="s">
        <v>7511</v>
      </c>
      <c r="F83" s="26">
        <v>10</v>
      </c>
      <c r="G83" s="26">
        <v>70</v>
      </c>
      <c r="H83" s="1941">
        <f t="shared" si="0"/>
        <v>700</v>
      </c>
      <c r="I83" s="18"/>
      <c r="J83" s="26" t="s">
        <v>7208</v>
      </c>
      <c r="K83" s="33" t="s">
        <v>7422</v>
      </c>
      <c r="L83" s="17"/>
      <c r="M83" s="30">
        <v>45075</v>
      </c>
      <c r="N83" s="17"/>
      <c r="O83" s="29"/>
      <c r="P83" s="30"/>
      <c r="Q83" s="23">
        <v>45083</v>
      </c>
    </row>
    <row r="84" spans="2:17" s="8" customFormat="1" ht="19.7" customHeight="1">
      <c r="B84" s="1897"/>
      <c r="C84" s="33" t="s">
        <v>30</v>
      </c>
      <c r="D84" s="33" t="s">
        <v>30</v>
      </c>
      <c r="E84" s="26" t="s">
        <v>7512</v>
      </c>
      <c r="F84" s="26">
        <v>30</v>
      </c>
      <c r="G84" s="26">
        <v>70</v>
      </c>
      <c r="H84" s="1941">
        <f t="shared" si="0"/>
        <v>2100</v>
      </c>
      <c r="I84" s="18"/>
      <c r="J84" s="26" t="s">
        <v>7208</v>
      </c>
      <c r="K84" s="33" t="s">
        <v>7422</v>
      </c>
      <c r="L84" s="17"/>
      <c r="M84" s="30">
        <v>45075</v>
      </c>
      <c r="N84" s="17"/>
      <c r="O84" s="29"/>
      <c r="P84" s="30"/>
      <c r="Q84" s="23">
        <v>45083</v>
      </c>
    </row>
    <row r="85" spans="2:17" s="8" customFormat="1" ht="19.7" customHeight="1">
      <c r="B85" s="1897"/>
      <c r="C85" s="33" t="s">
        <v>30</v>
      </c>
      <c r="D85" s="33" t="s">
        <v>30</v>
      </c>
      <c r="E85" s="26" t="s">
        <v>7513</v>
      </c>
      <c r="F85" s="26">
        <v>3</v>
      </c>
      <c r="G85" s="26">
        <v>1700</v>
      </c>
      <c r="H85" s="1941">
        <f t="shared" si="0"/>
        <v>5100</v>
      </c>
      <c r="I85" s="18"/>
      <c r="J85" s="26" t="s">
        <v>7514</v>
      </c>
      <c r="K85" s="33" t="s">
        <v>7422</v>
      </c>
      <c r="L85" s="17"/>
      <c r="M85" s="30">
        <v>45075</v>
      </c>
      <c r="N85" s="17"/>
      <c r="O85" s="29"/>
      <c r="P85" s="30"/>
      <c r="Q85" s="23">
        <v>45083</v>
      </c>
    </row>
    <row r="86" spans="2:17" s="8" customFormat="1" ht="19.7" customHeight="1">
      <c r="B86" s="1897"/>
      <c r="C86" s="33" t="s">
        <v>30</v>
      </c>
      <c r="D86" s="33" t="s">
        <v>30</v>
      </c>
      <c r="E86" s="26" t="s">
        <v>7464</v>
      </c>
      <c r="F86" s="26">
        <v>16</v>
      </c>
      <c r="G86" s="26">
        <v>89</v>
      </c>
      <c r="H86" s="1941">
        <f t="shared" si="0"/>
        <v>1424</v>
      </c>
      <c r="I86" s="27"/>
      <c r="J86" s="26" t="s">
        <v>51</v>
      </c>
      <c r="K86" s="33" t="s">
        <v>7422</v>
      </c>
      <c r="L86" s="17"/>
      <c r="M86" s="30">
        <v>45075</v>
      </c>
      <c r="N86" s="17"/>
      <c r="O86" s="29"/>
      <c r="P86" s="30"/>
      <c r="Q86" s="23">
        <v>45083</v>
      </c>
    </row>
    <row r="87" spans="2:17" ht="19.5" customHeight="1">
      <c r="B87" s="1897"/>
      <c r="C87" s="33" t="s">
        <v>30</v>
      </c>
      <c r="D87" s="33" t="s">
        <v>30</v>
      </c>
      <c r="E87" s="26" t="s">
        <v>7466</v>
      </c>
      <c r="F87" s="26">
        <v>2</v>
      </c>
      <c r="G87" s="26">
        <v>315</v>
      </c>
      <c r="H87" s="1941">
        <f t="shared" si="0"/>
        <v>630</v>
      </c>
      <c r="I87" s="18"/>
      <c r="J87" s="26" t="s">
        <v>7467</v>
      </c>
      <c r="K87" s="33" t="s">
        <v>7422</v>
      </c>
      <c r="L87" s="18"/>
      <c r="M87" s="30">
        <v>45075</v>
      </c>
      <c r="N87" s="17"/>
      <c r="O87" s="29"/>
      <c r="P87" s="30"/>
      <c r="Q87" s="23">
        <v>45083</v>
      </c>
    </row>
    <row r="88" spans="2:17" s="473" customFormat="1" ht="19.7" customHeight="1">
      <c r="B88" s="1897"/>
      <c r="C88" s="33" t="s">
        <v>30</v>
      </c>
      <c r="D88" s="33" t="s">
        <v>30</v>
      </c>
      <c r="E88" s="35" t="s">
        <v>7515</v>
      </c>
      <c r="F88" s="35">
        <v>1</v>
      </c>
      <c r="G88" s="35">
        <v>4270</v>
      </c>
      <c r="H88" s="1941">
        <f t="shared" si="0"/>
        <v>4270</v>
      </c>
      <c r="I88" s="2062"/>
      <c r="J88" s="35" t="s">
        <v>6235</v>
      </c>
      <c r="K88" s="33" t="s">
        <v>7422</v>
      </c>
      <c r="L88" s="34"/>
      <c r="M88" s="472">
        <v>45166</v>
      </c>
      <c r="N88" s="34"/>
      <c r="O88" s="43"/>
      <c r="P88" s="43"/>
      <c r="Q88" s="40">
        <v>45170</v>
      </c>
    </row>
    <row r="89" spans="2:17" s="473" customFormat="1" ht="19.7" customHeight="1">
      <c r="B89" s="1897"/>
      <c r="C89" s="33" t="s">
        <v>30</v>
      </c>
      <c r="D89" s="33" t="s">
        <v>30</v>
      </c>
      <c r="E89" s="35" t="s">
        <v>7516</v>
      </c>
      <c r="F89" s="35">
        <v>2</v>
      </c>
      <c r="G89" s="35">
        <v>79</v>
      </c>
      <c r="H89" s="1941">
        <f t="shared" si="0"/>
        <v>158</v>
      </c>
      <c r="I89" s="37"/>
      <c r="J89" s="35" t="s">
        <v>7517</v>
      </c>
      <c r="K89" s="33" t="s">
        <v>7422</v>
      </c>
      <c r="L89" s="34"/>
      <c r="M89" s="472">
        <v>45166</v>
      </c>
      <c r="N89" s="34"/>
      <c r="O89" s="43"/>
      <c r="P89" s="43"/>
      <c r="Q89" s="40">
        <v>45170</v>
      </c>
    </row>
    <row r="90" spans="2:17" s="473" customFormat="1" ht="19.7" customHeight="1">
      <c r="B90" s="1897"/>
      <c r="C90" s="33" t="s">
        <v>30</v>
      </c>
      <c r="D90" s="33" t="s">
        <v>30</v>
      </c>
      <c r="E90" s="35" t="s">
        <v>7472</v>
      </c>
      <c r="F90" s="35">
        <v>1</v>
      </c>
      <c r="G90" s="35">
        <v>230</v>
      </c>
      <c r="H90" s="1941">
        <f t="shared" si="0"/>
        <v>230</v>
      </c>
      <c r="I90" s="33"/>
      <c r="J90" s="35" t="s">
        <v>79</v>
      </c>
      <c r="K90" s="33" t="s">
        <v>7422</v>
      </c>
      <c r="L90" s="33"/>
      <c r="M90" s="472">
        <v>45166</v>
      </c>
      <c r="N90" s="34"/>
      <c r="O90" s="33"/>
      <c r="P90" s="472"/>
      <c r="Q90" s="40">
        <v>45170</v>
      </c>
    </row>
    <row r="91" spans="2:17" s="473" customFormat="1" ht="19.7" customHeight="1">
      <c r="B91" s="1897"/>
      <c r="C91" s="33" t="s">
        <v>30</v>
      </c>
      <c r="D91" s="33" t="s">
        <v>30</v>
      </c>
      <c r="E91" s="35" t="s">
        <v>2916</v>
      </c>
      <c r="F91" s="35">
        <v>3</v>
      </c>
      <c r="G91" s="35">
        <v>130</v>
      </c>
      <c r="H91" s="1941">
        <f t="shared" si="0"/>
        <v>390</v>
      </c>
      <c r="I91" s="33"/>
      <c r="J91" s="35" t="s">
        <v>6589</v>
      </c>
      <c r="K91" s="33" t="s">
        <v>7422</v>
      </c>
      <c r="L91" s="34"/>
      <c r="M91" s="472">
        <v>45166</v>
      </c>
      <c r="N91" s="34"/>
      <c r="O91" s="43"/>
      <c r="P91" s="472"/>
      <c r="Q91" s="40">
        <v>45170</v>
      </c>
    </row>
    <row r="92" spans="2:17" s="473" customFormat="1" ht="19.7" customHeight="1">
      <c r="B92" s="1897"/>
      <c r="C92" s="33" t="s">
        <v>30</v>
      </c>
      <c r="D92" s="33" t="s">
        <v>30</v>
      </c>
      <c r="E92" s="35" t="s">
        <v>7518</v>
      </c>
      <c r="F92" s="35">
        <v>1</v>
      </c>
      <c r="G92" s="35">
        <v>1840</v>
      </c>
      <c r="H92" s="1941">
        <f t="shared" si="0"/>
        <v>1840</v>
      </c>
      <c r="I92" s="33"/>
      <c r="J92" s="35" t="s">
        <v>6235</v>
      </c>
      <c r="K92" s="33" t="s">
        <v>7422</v>
      </c>
      <c r="L92" s="34"/>
      <c r="M92" s="472">
        <v>45166</v>
      </c>
      <c r="N92" s="34"/>
      <c r="O92" s="43"/>
      <c r="P92" s="472"/>
      <c r="Q92" s="40">
        <v>45170</v>
      </c>
    </row>
    <row r="93" spans="2:17" s="473" customFormat="1" ht="19.7" customHeight="1">
      <c r="B93" s="1898"/>
      <c r="C93" s="33" t="s">
        <v>30</v>
      </c>
      <c r="D93" s="33" t="s">
        <v>30</v>
      </c>
      <c r="E93" s="35" t="s">
        <v>7449</v>
      </c>
      <c r="F93" s="35">
        <v>20</v>
      </c>
      <c r="G93" s="35">
        <v>59</v>
      </c>
      <c r="H93" s="1941">
        <f t="shared" si="0"/>
        <v>1180</v>
      </c>
      <c r="I93" s="33"/>
      <c r="J93" s="35" t="s">
        <v>5814</v>
      </c>
      <c r="K93" s="33" t="s">
        <v>7422</v>
      </c>
      <c r="L93" s="34"/>
      <c r="M93" s="472">
        <v>45166</v>
      </c>
      <c r="N93" s="34"/>
      <c r="O93" s="43"/>
      <c r="P93" s="472"/>
      <c r="Q93" s="40">
        <v>45170</v>
      </c>
    </row>
    <row r="94" spans="2:17" s="8" customFormat="1" ht="19.7" customHeight="1">
      <c r="B94" s="1848" t="s">
        <v>7519</v>
      </c>
      <c r="C94" s="33" t="s">
        <v>30</v>
      </c>
      <c r="D94" s="33" t="s">
        <v>30</v>
      </c>
      <c r="E94" s="26" t="s">
        <v>7520</v>
      </c>
      <c r="F94" s="26">
        <v>1</v>
      </c>
      <c r="G94" s="26">
        <v>2500</v>
      </c>
      <c r="H94" s="1941">
        <f t="shared" si="0"/>
        <v>2500</v>
      </c>
      <c r="I94" s="1673"/>
      <c r="J94" s="62" t="s">
        <v>7521</v>
      </c>
      <c r="K94" s="33" t="s">
        <v>7422</v>
      </c>
      <c r="L94" s="17"/>
      <c r="M94" s="30">
        <v>45075</v>
      </c>
      <c r="N94" s="17"/>
      <c r="O94" s="29"/>
      <c r="P94" s="29"/>
      <c r="Q94" s="23">
        <v>45083</v>
      </c>
    </row>
    <row r="95" spans="2:17" s="8" customFormat="1" ht="19.7" customHeight="1">
      <c r="B95" s="1903"/>
      <c r="C95" s="33" t="s">
        <v>30</v>
      </c>
      <c r="D95" s="33" t="s">
        <v>30</v>
      </c>
      <c r="E95" s="26" t="s">
        <v>7522</v>
      </c>
      <c r="F95" s="26">
        <v>1</v>
      </c>
      <c r="G95" s="26">
        <v>310</v>
      </c>
      <c r="H95" s="1941">
        <f t="shared" si="0"/>
        <v>310</v>
      </c>
      <c r="I95" s="27"/>
      <c r="J95" s="26" t="s">
        <v>7523</v>
      </c>
      <c r="K95" s="33" t="s">
        <v>7422</v>
      </c>
      <c r="L95" s="17"/>
      <c r="M95" s="30">
        <v>45075</v>
      </c>
      <c r="N95" s="17"/>
      <c r="O95" s="29"/>
      <c r="P95" s="29"/>
      <c r="Q95" s="23">
        <v>45083</v>
      </c>
    </row>
    <row r="96" spans="2:17" s="8" customFormat="1" ht="19.7" customHeight="1">
      <c r="B96" s="1903"/>
      <c r="C96" s="33" t="s">
        <v>30</v>
      </c>
      <c r="D96" s="33" t="s">
        <v>30</v>
      </c>
      <c r="E96" s="26" t="s">
        <v>6602</v>
      </c>
      <c r="F96" s="26">
        <v>1</v>
      </c>
      <c r="G96" s="26">
        <v>190</v>
      </c>
      <c r="H96" s="1941">
        <f t="shared" ref="H96:H136" si="1">F96*G96</f>
        <v>190</v>
      </c>
      <c r="I96" s="18"/>
      <c r="J96" s="26" t="s">
        <v>79</v>
      </c>
      <c r="K96" s="33" t="s">
        <v>7422</v>
      </c>
      <c r="L96" s="18"/>
      <c r="M96" s="30">
        <v>45075</v>
      </c>
      <c r="N96" s="17"/>
      <c r="O96" s="18"/>
      <c r="P96" s="30"/>
      <c r="Q96" s="23">
        <v>45083</v>
      </c>
    </row>
    <row r="97" spans="2:17" s="8" customFormat="1" ht="19.7" customHeight="1">
      <c r="B97" s="1903"/>
      <c r="C97" s="33" t="s">
        <v>30</v>
      </c>
      <c r="D97" s="33" t="s">
        <v>30</v>
      </c>
      <c r="E97" s="26" t="s">
        <v>7524</v>
      </c>
      <c r="F97" s="26">
        <v>1</v>
      </c>
      <c r="G97" s="26">
        <v>779</v>
      </c>
      <c r="H97" s="1941">
        <f t="shared" si="1"/>
        <v>779</v>
      </c>
      <c r="I97" s="18"/>
      <c r="J97" s="26" t="s">
        <v>7525</v>
      </c>
      <c r="K97" s="33" t="s">
        <v>7422</v>
      </c>
      <c r="L97" s="17"/>
      <c r="M97" s="30">
        <v>45075</v>
      </c>
      <c r="N97" s="17"/>
      <c r="O97" s="29"/>
      <c r="P97" s="30"/>
      <c r="Q97" s="23">
        <v>45083</v>
      </c>
    </row>
    <row r="98" spans="2:17" s="8" customFormat="1" ht="19.7" customHeight="1">
      <c r="B98" s="1903"/>
      <c r="C98" s="33" t="s">
        <v>66</v>
      </c>
      <c r="D98" s="33" t="s">
        <v>30</v>
      </c>
      <c r="E98" s="26" t="s">
        <v>7526</v>
      </c>
      <c r="F98" s="26">
        <v>1</v>
      </c>
      <c r="G98" s="26">
        <v>4947</v>
      </c>
      <c r="H98" s="1941">
        <f t="shared" si="1"/>
        <v>4947</v>
      </c>
      <c r="I98" s="18"/>
      <c r="J98" s="26" t="s">
        <v>7252</v>
      </c>
      <c r="K98" s="33" t="s">
        <v>7422</v>
      </c>
      <c r="L98" s="17"/>
      <c r="M98" s="30">
        <v>45075</v>
      </c>
      <c r="N98" s="17"/>
      <c r="O98" s="29"/>
      <c r="P98" s="30"/>
      <c r="Q98" s="23">
        <v>45083</v>
      </c>
    </row>
    <row r="99" spans="2:17" s="8" customFormat="1" ht="19.7" customHeight="1">
      <c r="B99" s="1903"/>
      <c r="C99" s="33" t="s">
        <v>66</v>
      </c>
      <c r="D99" s="33" t="s">
        <v>30</v>
      </c>
      <c r="E99" s="26" t="s">
        <v>7255</v>
      </c>
      <c r="F99" s="26">
        <v>1</v>
      </c>
      <c r="G99" s="26">
        <v>3554</v>
      </c>
      <c r="H99" s="1941">
        <f t="shared" si="1"/>
        <v>3554</v>
      </c>
      <c r="I99" s="18"/>
      <c r="J99" s="26" t="s">
        <v>7256</v>
      </c>
      <c r="K99" s="33" t="s">
        <v>7422</v>
      </c>
      <c r="L99" s="17"/>
      <c r="M99" s="30">
        <v>45075</v>
      </c>
      <c r="N99" s="17"/>
      <c r="O99" s="29"/>
      <c r="P99" s="30"/>
      <c r="Q99" s="23">
        <v>45083</v>
      </c>
    </row>
    <row r="100" spans="2:17" s="8" customFormat="1" ht="19.7" customHeight="1">
      <c r="B100" s="1903"/>
      <c r="C100" s="33" t="s">
        <v>66</v>
      </c>
      <c r="D100" s="33" t="s">
        <v>30</v>
      </c>
      <c r="E100" s="26" t="s">
        <v>7257</v>
      </c>
      <c r="F100" s="26">
        <v>1</v>
      </c>
      <c r="G100" s="26">
        <v>587</v>
      </c>
      <c r="H100" s="1941">
        <f t="shared" si="1"/>
        <v>587</v>
      </c>
      <c r="I100" s="18"/>
      <c r="J100" s="26" t="s">
        <v>7258</v>
      </c>
      <c r="K100" s="33" t="s">
        <v>7422</v>
      </c>
      <c r="L100" s="17"/>
      <c r="M100" s="30">
        <v>45075</v>
      </c>
      <c r="N100" s="17"/>
      <c r="O100" s="29"/>
      <c r="P100" s="30"/>
      <c r="Q100" s="23">
        <v>45083</v>
      </c>
    </row>
    <row r="101" spans="2:17" s="8" customFormat="1" ht="19.7" customHeight="1">
      <c r="B101" s="1903"/>
      <c r="C101" s="18" t="s">
        <v>7527</v>
      </c>
      <c r="D101" s="18" t="s">
        <v>67</v>
      </c>
      <c r="E101" s="26" t="s">
        <v>7528</v>
      </c>
      <c r="F101" s="26">
        <v>1</v>
      </c>
      <c r="G101" s="20">
        <v>45900</v>
      </c>
      <c r="H101" s="1252">
        <f t="shared" si="1"/>
        <v>45900</v>
      </c>
      <c r="I101" s="18"/>
      <c r="J101" s="26" t="s">
        <v>7529</v>
      </c>
      <c r="K101" s="25"/>
      <c r="L101" s="17" t="s">
        <v>7530</v>
      </c>
      <c r="M101" s="30">
        <v>45076</v>
      </c>
      <c r="N101" s="17"/>
      <c r="O101" s="29">
        <v>45083</v>
      </c>
      <c r="P101" s="29">
        <v>45086</v>
      </c>
      <c r="Q101" s="23">
        <v>45085</v>
      </c>
    </row>
    <row r="102" spans="2:17" s="473" customFormat="1" ht="19.7" customHeight="1">
      <c r="B102" s="2040" t="s">
        <v>7531</v>
      </c>
      <c r="C102" s="33" t="s">
        <v>30</v>
      </c>
      <c r="D102" s="33" t="s">
        <v>30</v>
      </c>
      <c r="E102" s="35" t="s">
        <v>7273</v>
      </c>
      <c r="F102" s="35">
        <v>1</v>
      </c>
      <c r="G102" s="35">
        <v>9990</v>
      </c>
      <c r="H102" s="1941">
        <f t="shared" si="1"/>
        <v>9990</v>
      </c>
      <c r="I102" s="33"/>
      <c r="J102" s="35" t="s">
        <v>7144</v>
      </c>
      <c r="K102" s="33" t="s">
        <v>7422</v>
      </c>
      <c r="L102" s="34"/>
      <c r="M102" s="472">
        <v>45091</v>
      </c>
      <c r="N102" s="34"/>
      <c r="O102" s="43"/>
      <c r="P102" s="472"/>
      <c r="Q102" s="40">
        <v>45097</v>
      </c>
    </row>
    <row r="103" spans="2:17" s="473" customFormat="1" ht="19.7" customHeight="1">
      <c r="B103" s="2041"/>
      <c r="C103" s="33" t="s">
        <v>30</v>
      </c>
      <c r="D103" s="33" t="s">
        <v>30</v>
      </c>
      <c r="E103" s="35" t="s">
        <v>7532</v>
      </c>
      <c r="F103" s="35">
        <v>1</v>
      </c>
      <c r="G103" s="35">
        <v>4375</v>
      </c>
      <c r="H103" s="1941">
        <f t="shared" si="1"/>
        <v>4375</v>
      </c>
      <c r="I103" s="33"/>
      <c r="J103" s="35" t="s">
        <v>7267</v>
      </c>
      <c r="K103" s="33" t="s">
        <v>7422</v>
      </c>
      <c r="L103" s="34"/>
      <c r="M103" s="472">
        <v>45091</v>
      </c>
      <c r="N103" s="34"/>
      <c r="O103" s="43"/>
      <c r="P103" s="472"/>
      <c r="Q103" s="40">
        <v>45097</v>
      </c>
    </row>
    <row r="104" spans="2:17" s="473" customFormat="1" ht="19.7" customHeight="1">
      <c r="B104" s="2041"/>
      <c r="C104" s="33" t="s">
        <v>30</v>
      </c>
      <c r="D104" s="33" t="s">
        <v>30</v>
      </c>
      <c r="E104" s="35" t="s">
        <v>7533</v>
      </c>
      <c r="F104" s="35">
        <v>1</v>
      </c>
      <c r="G104" s="35">
        <v>4375</v>
      </c>
      <c r="H104" s="1941">
        <f t="shared" si="1"/>
        <v>4375</v>
      </c>
      <c r="I104" s="33"/>
      <c r="J104" s="35" t="s">
        <v>7267</v>
      </c>
      <c r="K104" s="33" t="s">
        <v>7422</v>
      </c>
      <c r="L104" s="34"/>
      <c r="M104" s="472">
        <v>45091</v>
      </c>
      <c r="N104" s="34"/>
      <c r="O104" s="43"/>
      <c r="P104" s="472"/>
      <c r="Q104" s="40">
        <v>45097</v>
      </c>
    </row>
    <row r="105" spans="2:17" s="473" customFormat="1" ht="19.7" customHeight="1">
      <c r="B105" s="2041"/>
      <c r="C105" s="33" t="s">
        <v>30</v>
      </c>
      <c r="D105" s="33" t="s">
        <v>30</v>
      </c>
      <c r="E105" s="35" t="s">
        <v>7534</v>
      </c>
      <c r="F105" s="35">
        <v>1</v>
      </c>
      <c r="G105" s="35">
        <v>4316</v>
      </c>
      <c r="H105" s="1941">
        <f t="shared" si="1"/>
        <v>4316</v>
      </c>
      <c r="I105" s="33"/>
      <c r="J105" s="35" t="s">
        <v>7535</v>
      </c>
      <c r="K105" s="33" t="s">
        <v>7422</v>
      </c>
      <c r="L105" s="34"/>
      <c r="M105" s="472">
        <v>45091</v>
      </c>
      <c r="N105" s="34"/>
      <c r="O105" s="43"/>
      <c r="P105" s="472"/>
      <c r="Q105" s="40">
        <v>45097</v>
      </c>
    </row>
    <row r="106" spans="2:17" s="473" customFormat="1" ht="19.7" customHeight="1">
      <c r="B106" s="2041"/>
      <c r="C106" s="33" t="s">
        <v>30</v>
      </c>
      <c r="D106" s="33" t="s">
        <v>30</v>
      </c>
      <c r="E106" s="35" t="s">
        <v>7461</v>
      </c>
      <c r="F106" s="35">
        <v>1</v>
      </c>
      <c r="G106" s="35">
        <v>1665</v>
      </c>
      <c r="H106" s="1941">
        <f t="shared" si="1"/>
        <v>1665</v>
      </c>
      <c r="I106" s="33"/>
      <c r="J106" s="35" t="s">
        <v>7462</v>
      </c>
      <c r="K106" s="33" t="s">
        <v>7422</v>
      </c>
      <c r="L106" s="34"/>
      <c r="M106" s="472">
        <v>45091</v>
      </c>
      <c r="N106" s="34"/>
      <c r="O106" s="43"/>
      <c r="P106" s="472"/>
      <c r="Q106" s="40">
        <v>45097</v>
      </c>
    </row>
    <row r="107" spans="2:17" s="473" customFormat="1" ht="19.7" customHeight="1">
      <c r="B107" s="2041"/>
      <c r="C107" s="33" t="s">
        <v>30</v>
      </c>
      <c r="D107" s="33" t="s">
        <v>30</v>
      </c>
      <c r="E107" s="35" t="s">
        <v>7536</v>
      </c>
      <c r="F107" s="35">
        <v>1</v>
      </c>
      <c r="G107" s="35">
        <v>7500</v>
      </c>
      <c r="H107" s="1941">
        <f t="shared" si="1"/>
        <v>7500</v>
      </c>
      <c r="I107" s="33"/>
      <c r="J107" s="35" t="s">
        <v>7537</v>
      </c>
      <c r="K107" s="33" t="s">
        <v>7422</v>
      </c>
      <c r="L107" s="34"/>
      <c r="M107" s="472">
        <v>45091</v>
      </c>
      <c r="N107" s="34"/>
      <c r="O107" s="43"/>
      <c r="P107" s="472"/>
      <c r="Q107" s="40">
        <v>45097</v>
      </c>
    </row>
    <row r="108" spans="2:17" s="473" customFormat="1" ht="19.7" customHeight="1">
      <c r="B108" s="2041"/>
      <c r="C108" s="33" t="s">
        <v>30</v>
      </c>
      <c r="D108" s="33" t="s">
        <v>30</v>
      </c>
      <c r="E108" s="35" t="s">
        <v>7538</v>
      </c>
      <c r="F108" s="35">
        <v>1</v>
      </c>
      <c r="G108" s="35">
        <v>3540</v>
      </c>
      <c r="H108" s="1941">
        <f t="shared" si="1"/>
        <v>3540</v>
      </c>
      <c r="I108" s="33"/>
      <c r="J108" s="35" t="s">
        <v>7155</v>
      </c>
      <c r="K108" s="33" t="s">
        <v>7422</v>
      </c>
      <c r="L108" s="34"/>
      <c r="M108" s="472">
        <v>45091</v>
      </c>
      <c r="N108" s="34"/>
      <c r="O108" s="43"/>
      <c r="P108" s="472"/>
      <c r="Q108" s="40">
        <v>45097</v>
      </c>
    </row>
    <row r="109" spans="2:17" s="473" customFormat="1" ht="19.7" customHeight="1">
      <c r="B109" s="2041"/>
      <c r="C109" s="33" t="s">
        <v>30</v>
      </c>
      <c r="D109" s="33" t="s">
        <v>30</v>
      </c>
      <c r="E109" s="35" t="s">
        <v>7539</v>
      </c>
      <c r="F109" s="35">
        <v>1</v>
      </c>
      <c r="G109" s="35">
        <v>20767</v>
      </c>
      <c r="H109" s="1941">
        <f t="shared" si="1"/>
        <v>20767</v>
      </c>
      <c r="I109" s="33"/>
      <c r="J109" s="35" t="s">
        <v>7277</v>
      </c>
      <c r="K109" s="33" t="s">
        <v>7422</v>
      </c>
      <c r="L109" s="34"/>
      <c r="M109" s="472">
        <v>45091</v>
      </c>
      <c r="N109" s="34"/>
      <c r="O109" s="43"/>
      <c r="P109" s="472"/>
      <c r="Q109" s="40">
        <v>45097</v>
      </c>
    </row>
    <row r="110" spans="2:17" s="473" customFormat="1" ht="19.7" customHeight="1">
      <c r="B110" s="2041"/>
      <c r="C110" s="33" t="s">
        <v>30</v>
      </c>
      <c r="D110" s="33" t="s">
        <v>30</v>
      </c>
      <c r="E110" s="35" t="s">
        <v>7540</v>
      </c>
      <c r="F110" s="35">
        <v>1</v>
      </c>
      <c r="G110" s="35">
        <v>3070</v>
      </c>
      <c r="H110" s="1941">
        <f t="shared" si="1"/>
        <v>3070</v>
      </c>
      <c r="I110" s="33"/>
      <c r="J110" s="35" t="s">
        <v>6235</v>
      </c>
      <c r="K110" s="33" t="s">
        <v>7422</v>
      </c>
      <c r="L110" s="34"/>
      <c r="M110" s="472">
        <v>45091</v>
      </c>
      <c r="N110" s="34"/>
      <c r="O110" s="43"/>
      <c r="P110" s="472"/>
      <c r="Q110" s="40">
        <v>45097</v>
      </c>
    </row>
    <row r="111" spans="2:17" s="473" customFormat="1" ht="19.7" customHeight="1">
      <c r="B111" s="2041"/>
      <c r="C111" s="33" t="s">
        <v>30</v>
      </c>
      <c r="D111" s="33" t="s">
        <v>30</v>
      </c>
      <c r="E111" s="35" t="s">
        <v>7541</v>
      </c>
      <c r="F111" s="35">
        <v>1</v>
      </c>
      <c r="G111" s="35">
        <v>5589</v>
      </c>
      <c r="H111" s="1941">
        <f t="shared" si="1"/>
        <v>5589</v>
      </c>
      <c r="I111" s="33"/>
      <c r="J111" s="35" t="s">
        <v>7542</v>
      </c>
      <c r="K111" s="33" t="s">
        <v>7422</v>
      </c>
      <c r="L111" s="34"/>
      <c r="M111" s="472">
        <v>45091</v>
      </c>
      <c r="N111" s="34"/>
      <c r="O111" s="43"/>
      <c r="P111" s="472"/>
      <c r="Q111" s="40">
        <v>45097</v>
      </c>
    </row>
    <row r="112" spans="2:17" s="473" customFormat="1" ht="19.7" customHeight="1">
      <c r="B112" s="2041"/>
      <c r="C112" s="33" t="s">
        <v>30</v>
      </c>
      <c r="D112" s="33" t="s">
        <v>30</v>
      </c>
      <c r="E112" s="35" t="s">
        <v>7543</v>
      </c>
      <c r="F112" s="35">
        <v>1</v>
      </c>
      <c r="G112" s="35">
        <v>2084</v>
      </c>
      <c r="H112" s="1941">
        <f>F112*G112</f>
        <v>2084</v>
      </c>
      <c r="I112" s="33"/>
      <c r="J112" s="35" t="s">
        <v>7544</v>
      </c>
      <c r="K112" s="33" t="s">
        <v>7422</v>
      </c>
      <c r="L112" s="34"/>
      <c r="M112" s="472">
        <v>45091</v>
      </c>
      <c r="N112" s="34"/>
      <c r="O112" s="43"/>
      <c r="P112" s="472"/>
      <c r="Q112" s="40">
        <v>45097</v>
      </c>
    </row>
    <row r="113" spans="2:18" s="8" customFormat="1" ht="19.7" customHeight="1">
      <c r="B113" s="2041"/>
      <c r="C113" s="18" t="s">
        <v>30</v>
      </c>
      <c r="D113" s="18" t="s">
        <v>30</v>
      </c>
      <c r="E113" s="26" t="s">
        <v>7538</v>
      </c>
      <c r="F113" s="26">
        <v>1</v>
      </c>
      <c r="G113" s="26">
        <v>2671</v>
      </c>
      <c r="H113" s="1252">
        <f>F113*G113</f>
        <v>2671</v>
      </c>
      <c r="I113" s="18"/>
      <c r="J113" s="26" t="s">
        <v>7155</v>
      </c>
      <c r="K113" s="18" t="s">
        <v>7422</v>
      </c>
      <c r="L113" s="17"/>
      <c r="M113" s="30">
        <v>45139</v>
      </c>
      <c r="N113" s="17"/>
      <c r="O113" s="29"/>
      <c r="P113" s="30"/>
      <c r="Q113" s="23">
        <v>45145</v>
      </c>
      <c r="R113" s="1859" t="s">
        <v>7468</v>
      </c>
    </row>
    <row r="114" spans="2:18" s="8" customFormat="1" ht="19.7" customHeight="1">
      <c r="B114" s="2041"/>
      <c r="C114" s="18" t="s">
        <v>30</v>
      </c>
      <c r="D114" s="18" t="s">
        <v>30</v>
      </c>
      <c r="E114" s="26" t="s">
        <v>7545</v>
      </c>
      <c r="F114" s="26">
        <v>1</v>
      </c>
      <c r="G114" s="26">
        <v>4100</v>
      </c>
      <c r="H114" s="1252">
        <f>F114*G114</f>
        <v>4100</v>
      </c>
      <c r="I114" s="18"/>
      <c r="J114" s="26" t="s">
        <v>6235</v>
      </c>
      <c r="K114" s="18" t="s">
        <v>7422</v>
      </c>
      <c r="L114" s="17"/>
      <c r="M114" s="30">
        <v>45139</v>
      </c>
      <c r="N114" s="17"/>
      <c r="O114" s="29"/>
      <c r="P114" s="30"/>
      <c r="Q114" s="23">
        <v>45145</v>
      </c>
      <c r="R114" s="1859" t="s">
        <v>7468</v>
      </c>
    </row>
    <row r="115" spans="2:18" s="8" customFormat="1" ht="19.7" customHeight="1">
      <c r="B115" s="2041"/>
      <c r="C115" s="18" t="s">
        <v>30</v>
      </c>
      <c r="D115" s="18" t="s">
        <v>30</v>
      </c>
      <c r="E115" s="26" t="s">
        <v>7546</v>
      </c>
      <c r="F115" s="26">
        <v>1</v>
      </c>
      <c r="G115" s="26">
        <v>3560</v>
      </c>
      <c r="H115" s="1252">
        <f>F115*G115</f>
        <v>3560</v>
      </c>
      <c r="I115" s="18"/>
      <c r="J115" s="26" t="s">
        <v>6235</v>
      </c>
      <c r="K115" s="18" t="s">
        <v>7422</v>
      </c>
      <c r="L115" s="17"/>
      <c r="M115" s="30">
        <v>45139</v>
      </c>
      <c r="N115" s="17"/>
      <c r="O115" s="29"/>
      <c r="P115" s="30"/>
      <c r="Q115" s="23">
        <v>45145</v>
      </c>
      <c r="R115" s="1859" t="s">
        <v>7468</v>
      </c>
    </row>
    <row r="116" spans="2:18" s="8" customFormat="1" ht="19.7" customHeight="1">
      <c r="B116" s="2042"/>
      <c r="C116" s="18" t="s">
        <v>30</v>
      </c>
      <c r="D116" s="18" t="s">
        <v>30</v>
      </c>
      <c r="E116" s="26" t="s">
        <v>7547</v>
      </c>
      <c r="F116" s="26">
        <v>1</v>
      </c>
      <c r="G116" s="26">
        <v>8380</v>
      </c>
      <c r="H116" s="1252">
        <f>F116*G116</f>
        <v>8380</v>
      </c>
      <c r="I116" s="18"/>
      <c r="J116" s="26" t="s">
        <v>6235</v>
      </c>
      <c r="K116" s="18" t="s">
        <v>7422</v>
      </c>
      <c r="L116" s="17"/>
      <c r="M116" s="30">
        <v>45139</v>
      </c>
      <c r="N116" s="17"/>
      <c r="O116" s="29"/>
      <c r="P116" s="30"/>
      <c r="Q116" s="23">
        <v>45145</v>
      </c>
      <c r="R116" s="1859" t="s">
        <v>7468</v>
      </c>
    </row>
    <row r="117" spans="2:18" s="473" customFormat="1" ht="19.7" customHeight="1">
      <c r="B117" s="1930" t="s">
        <v>7548</v>
      </c>
      <c r="C117" s="33" t="s">
        <v>119</v>
      </c>
      <c r="D117" s="33" t="s">
        <v>119</v>
      </c>
      <c r="E117" s="35" t="s">
        <v>7340</v>
      </c>
      <c r="F117" s="35">
        <v>1</v>
      </c>
      <c r="G117" s="1434">
        <v>150000</v>
      </c>
      <c r="H117" s="1941">
        <f t="shared" si="1"/>
        <v>150000</v>
      </c>
      <c r="I117" s="33"/>
      <c r="J117" s="35" t="s">
        <v>7340</v>
      </c>
      <c r="K117" s="33" t="s">
        <v>7549</v>
      </c>
      <c r="L117" s="34"/>
      <c r="M117" s="472"/>
      <c r="N117" s="34"/>
      <c r="O117" s="43"/>
      <c r="P117" s="472"/>
      <c r="Q117" s="40"/>
    </row>
    <row r="118" spans="2:18" s="8" customFormat="1" ht="19.7" customHeight="1">
      <c r="B118" s="1930"/>
      <c r="C118" s="33" t="s">
        <v>119</v>
      </c>
      <c r="D118" s="33" t="s">
        <v>119</v>
      </c>
      <c r="E118" s="35" t="s">
        <v>7550</v>
      </c>
      <c r="F118" s="35">
        <v>1</v>
      </c>
      <c r="G118" s="20"/>
      <c r="H118" s="1941">
        <f t="shared" si="1"/>
        <v>0</v>
      </c>
      <c r="I118" s="18"/>
      <c r="J118" s="26" t="s">
        <v>7551</v>
      </c>
      <c r="K118" s="18" t="s">
        <v>7549</v>
      </c>
      <c r="L118" s="17"/>
      <c r="M118" s="30"/>
      <c r="N118" s="17"/>
      <c r="O118" s="29"/>
      <c r="P118" s="30"/>
      <c r="Q118" s="23"/>
    </row>
    <row r="119" spans="2:18" s="8" customFormat="1" ht="19.7" customHeight="1">
      <c r="B119" s="17">
        <v>5</v>
      </c>
      <c r="C119" s="18" t="s">
        <v>115</v>
      </c>
      <c r="D119" s="18" t="s">
        <v>115</v>
      </c>
      <c r="E119" s="24" t="s">
        <v>7552</v>
      </c>
      <c r="F119" s="26">
        <v>1</v>
      </c>
      <c r="G119" s="118"/>
      <c r="H119" s="1252">
        <f t="shared" si="1"/>
        <v>0</v>
      </c>
      <c r="I119" s="18"/>
      <c r="J119" s="24" t="s">
        <v>7552</v>
      </c>
      <c r="K119" s="18"/>
      <c r="L119" s="18"/>
      <c r="M119" s="30"/>
      <c r="N119" s="17"/>
      <c r="O119" s="18"/>
      <c r="P119" s="30"/>
      <c r="Q119" s="23"/>
    </row>
    <row r="120" spans="2:18" s="8" customFormat="1" ht="19.7" customHeight="1">
      <c r="B120" s="17">
        <v>6</v>
      </c>
      <c r="C120" s="18" t="s">
        <v>115</v>
      </c>
      <c r="D120" s="18" t="s">
        <v>115</v>
      </c>
      <c r="E120" s="26" t="s">
        <v>7553</v>
      </c>
      <c r="F120" s="26">
        <v>1</v>
      </c>
      <c r="G120" s="118"/>
      <c r="H120" s="1252">
        <f t="shared" si="1"/>
        <v>0</v>
      </c>
      <c r="I120" s="18"/>
      <c r="J120" s="26" t="s">
        <v>7554</v>
      </c>
      <c r="K120" s="18"/>
      <c r="L120" s="17"/>
      <c r="M120" s="30"/>
      <c r="N120" s="17"/>
      <c r="O120" s="29"/>
      <c r="P120" s="30"/>
      <c r="Q120" s="23"/>
    </row>
    <row r="121" spans="2:18" s="8" customFormat="1" ht="19.7" customHeight="1">
      <c r="B121" s="1177"/>
      <c r="C121" s="18" t="s">
        <v>115</v>
      </c>
      <c r="D121" s="18" t="s">
        <v>115</v>
      </c>
      <c r="E121" s="26" t="s">
        <v>7555</v>
      </c>
      <c r="F121" s="26">
        <v>2</v>
      </c>
      <c r="G121" s="118"/>
      <c r="H121" s="1252">
        <f t="shared" si="1"/>
        <v>0</v>
      </c>
      <c r="I121" s="18"/>
      <c r="J121" s="26" t="s">
        <v>7555</v>
      </c>
      <c r="K121" s="18"/>
      <c r="L121" s="17"/>
      <c r="M121" s="30"/>
      <c r="N121" s="17"/>
      <c r="O121" s="29"/>
      <c r="P121" s="30"/>
      <c r="Q121" s="23"/>
    </row>
    <row r="122" spans="2:18" s="8" customFormat="1" ht="19.7" customHeight="1">
      <c r="B122" s="17">
        <v>7</v>
      </c>
      <c r="C122" s="33" t="s">
        <v>30</v>
      </c>
      <c r="D122" s="33" t="s">
        <v>30</v>
      </c>
      <c r="E122" s="26" t="s">
        <v>7556</v>
      </c>
      <c r="F122" s="26">
        <v>1</v>
      </c>
      <c r="G122" s="118"/>
      <c r="H122" s="1252">
        <f t="shared" si="1"/>
        <v>0</v>
      </c>
      <c r="I122" s="18"/>
      <c r="J122" s="26" t="s">
        <v>7556</v>
      </c>
      <c r="K122" s="18"/>
      <c r="L122" s="17"/>
      <c r="M122" s="30"/>
      <c r="N122" s="17"/>
      <c r="O122" s="29"/>
      <c r="P122" s="30"/>
      <c r="Q122" s="23"/>
    </row>
    <row r="123" spans="2:18" ht="19.5" customHeight="1">
      <c r="B123" s="17">
        <v>8</v>
      </c>
      <c r="C123" s="18" t="s">
        <v>7557</v>
      </c>
      <c r="D123" s="18"/>
      <c r="E123" s="26" t="s">
        <v>7558</v>
      </c>
      <c r="F123" s="26">
        <v>1</v>
      </c>
      <c r="G123" s="118"/>
      <c r="H123" s="1252">
        <f t="shared" si="1"/>
        <v>0</v>
      </c>
      <c r="I123" s="27"/>
      <c r="J123" s="26" t="s">
        <v>7559</v>
      </c>
      <c r="K123" s="18"/>
      <c r="L123" s="18"/>
      <c r="M123" s="30"/>
      <c r="N123" s="17"/>
      <c r="O123" s="29"/>
      <c r="P123" s="30"/>
      <c r="Q123" s="23"/>
    </row>
    <row r="124" spans="2:18" s="8" customFormat="1" ht="19.7" customHeight="1">
      <c r="B124" s="1849" t="s">
        <v>7560</v>
      </c>
      <c r="C124" s="33" t="s">
        <v>30</v>
      </c>
      <c r="D124" s="33" t="s">
        <v>30</v>
      </c>
      <c r="E124" s="26" t="s">
        <v>7561</v>
      </c>
      <c r="F124" s="26">
        <v>1</v>
      </c>
      <c r="G124" s="26">
        <v>2960</v>
      </c>
      <c r="H124" s="1252">
        <f t="shared" si="1"/>
        <v>2960</v>
      </c>
      <c r="I124" s="18"/>
      <c r="J124" s="26" t="s">
        <v>7562</v>
      </c>
      <c r="K124" s="33" t="s">
        <v>7422</v>
      </c>
      <c r="L124" s="17"/>
      <c r="M124" s="30">
        <v>45075</v>
      </c>
      <c r="N124" s="17"/>
      <c r="O124" s="29"/>
      <c r="P124" s="30"/>
      <c r="Q124" s="23">
        <v>45083</v>
      </c>
    </row>
    <row r="125" spans="2:18" s="8" customFormat="1" ht="19.7" customHeight="1">
      <c r="B125" s="1903"/>
      <c r="C125" s="33" t="s">
        <v>30</v>
      </c>
      <c r="D125" s="33" t="s">
        <v>30</v>
      </c>
      <c r="E125" s="26" t="s">
        <v>7563</v>
      </c>
      <c r="F125" s="26">
        <v>1</v>
      </c>
      <c r="G125" s="26">
        <v>4280</v>
      </c>
      <c r="H125" s="1252">
        <f t="shared" si="1"/>
        <v>4280</v>
      </c>
      <c r="I125" s="18"/>
      <c r="J125" s="26" t="s">
        <v>7564</v>
      </c>
      <c r="K125" s="33" t="s">
        <v>7422</v>
      </c>
      <c r="L125" s="17"/>
      <c r="M125" s="30">
        <v>45075</v>
      </c>
      <c r="N125" s="17"/>
      <c r="O125" s="29"/>
      <c r="P125" s="30"/>
      <c r="Q125" s="23">
        <v>45083</v>
      </c>
    </row>
    <row r="126" spans="2:18" s="8" customFormat="1" ht="19.7" customHeight="1">
      <c r="B126" s="1903"/>
      <c r="C126" s="33" t="s">
        <v>30</v>
      </c>
      <c r="D126" s="33" t="s">
        <v>30</v>
      </c>
      <c r="E126" s="26" t="s">
        <v>7565</v>
      </c>
      <c r="F126" s="26">
        <v>1</v>
      </c>
      <c r="G126" s="26">
        <v>5280</v>
      </c>
      <c r="H126" s="1252">
        <f t="shared" si="1"/>
        <v>5280</v>
      </c>
      <c r="I126" s="18"/>
      <c r="J126" s="26" t="s">
        <v>7566</v>
      </c>
      <c r="K126" s="33" t="s">
        <v>7422</v>
      </c>
      <c r="L126" s="17"/>
      <c r="M126" s="30">
        <v>45075</v>
      </c>
      <c r="N126" s="17"/>
      <c r="O126" s="29"/>
      <c r="P126" s="30"/>
      <c r="Q126" s="1904">
        <v>45086</v>
      </c>
    </row>
    <row r="127" spans="2:18" s="8" customFormat="1" ht="19.7" customHeight="1">
      <c r="B127" s="1903"/>
      <c r="C127" s="33" t="s">
        <v>30</v>
      </c>
      <c r="D127" s="33" t="s">
        <v>30</v>
      </c>
      <c r="E127" s="26" t="s">
        <v>7567</v>
      </c>
      <c r="F127" s="26">
        <v>1</v>
      </c>
      <c r="G127" s="26">
        <v>7654</v>
      </c>
      <c r="H127" s="1252">
        <f t="shared" si="1"/>
        <v>7654</v>
      </c>
      <c r="I127" s="18"/>
      <c r="J127" s="26" t="s">
        <v>7568</v>
      </c>
      <c r="K127" s="33" t="s">
        <v>7422</v>
      </c>
      <c r="L127" s="17"/>
      <c r="M127" s="30">
        <v>45075</v>
      </c>
      <c r="N127" s="17"/>
      <c r="O127" s="29"/>
      <c r="P127" s="30"/>
      <c r="Q127" s="1904">
        <v>45086</v>
      </c>
    </row>
    <row r="128" spans="2:18" s="8" customFormat="1" ht="19.7" customHeight="1">
      <c r="B128" s="1903"/>
      <c r="C128" s="33" t="s">
        <v>30</v>
      </c>
      <c r="D128" s="33" t="s">
        <v>30</v>
      </c>
      <c r="E128" s="26" t="s">
        <v>6551</v>
      </c>
      <c r="F128" s="26">
        <v>8</v>
      </c>
      <c r="G128" s="26">
        <v>76</v>
      </c>
      <c r="H128" s="1252">
        <f t="shared" si="1"/>
        <v>608</v>
      </c>
      <c r="I128" s="18"/>
      <c r="J128" s="26" t="s">
        <v>6552</v>
      </c>
      <c r="K128" s="33" t="s">
        <v>7422</v>
      </c>
      <c r="L128" s="17"/>
      <c r="M128" s="30">
        <v>45075</v>
      </c>
      <c r="N128" s="17"/>
      <c r="O128" s="29"/>
      <c r="P128" s="30"/>
      <c r="Q128" s="23">
        <v>45083</v>
      </c>
    </row>
    <row r="129" spans="2:17" s="8" customFormat="1" ht="19.7" customHeight="1">
      <c r="B129" s="1903"/>
      <c r="C129" s="33" t="s">
        <v>30</v>
      </c>
      <c r="D129" s="33" t="s">
        <v>30</v>
      </c>
      <c r="E129" s="26" t="s">
        <v>7569</v>
      </c>
      <c r="F129" s="26">
        <v>2</v>
      </c>
      <c r="G129" s="26">
        <v>280</v>
      </c>
      <c r="H129" s="1252">
        <f t="shared" si="1"/>
        <v>560</v>
      </c>
      <c r="I129" s="18"/>
      <c r="J129" s="26" t="s">
        <v>5808</v>
      </c>
      <c r="K129" s="33" t="s">
        <v>7422</v>
      </c>
      <c r="L129" s="17"/>
      <c r="M129" s="30">
        <v>45075</v>
      </c>
      <c r="N129" s="17"/>
      <c r="O129" s="29"/>
      <c r="P129" s="30"/>
      <c r="Q129" s="23">
        <v>45083</v>
      </c>
    </row>
    <row r="130" spans="2:17" s="8" customFormat="1" ht="19.7" customHeight="1">
      <c r="B130" s="1903"/>
      <c r="C130" s="33" t="s">
        <v>30</v>
      </c>
      <c r="D130" s="33" t="s">
        <v>30</v>
      </c>
      <c r="E130" s="26" t="s">
        <v>6590</v>
      </c>
      <c r="F130" s="26">
        <v>2</v>
      </c>
      <c r="G130" s="26">
        <v>70</v>
      </c>
      <c r="H130" s="1252">
        <f t="shared" si="1"/>
        <v>140</v>
      </c>
      <c r="I130" s="18"/>
      <c r="J130" s="26" t="s">
        <v>90</v>
      </c>
      <c r="K130" s="33" t="s">
        <v>7422</v>
      </c>
      <c r="L130" s="17"/>
      <c r="M130" s="30">
        <v>45075</v>
      </c>
      <c r="N130" s="17"/>
      <c r="O130" s="29"/>
      <c r="P130" s="30"/>
      <c r="Q130" s="23">
        <v>45083</v>
      </c>
    </row>
    <row r="131" spans="2:17" s="8" customFormat="1" ht="19.7" customHeight="1">
      <c r="B131" s="1903"/>
      <c r="C131" s="33" t="s">
        <v>30</v>
      </c>
      <c r="D131" s="33" t="s">
        <v>30</v>
      </c>
      <c r="E131" s="26" t="s">
        <v>6985</v>
      </c>
      <c r="F131" s="26">
        <v>1</v>
      </c>
      <c r="G131" s="26">
        <v>4220</v>
      </c>
      <c r="H131" s="1252">
        <f t="shared" si="1"/>
        <v>4220</v>
      </c>
      <c r="I131" s="18"/>
      <c r="J131" s="26" t="s">
        <v>110</v>
      </c>
      <c r="K131" s="33" t="s">
        <v>7422</v>
      </c>
      <c r="L131" s="17"/>
      <c r="M131" s="30">
        <v>45075</v>
      </c>
      <c r="N131" s="17"/>
      <c r="O131" s="29"/>
      <c r="P131" s="30"/>
      <c r="Q131" s="23">
        <v>45083</v>
      </c>
    </row>
    <row r="132" spans="2:17" s="8" customFormat="1" ht="19.7" customHeight="1">
      <c r="B132" s="1903"/>
      <c r="C132" s="33" t="s">
        <v>30</v>
      </c>
      <c r="D132" s="33" t="s">
        <v>30</v>
      </c>
      <c r="E132" s="26" t="s">
        <v>7570</v>
      </c>
      <c r="F132" s="26">
        <v>1</v>
      </c>
      <c r="G132" s="26">
        <v>1900</v>
      </c>
      <c r="H132" s="1252">
        <f t="shared" si="1"/>
        <v>1900</v>
      </c>
      <c r="I132" s="18"/>
      <c r="J132" s="26" t="s">
        <v>6600</v>
      </c>
      <c r="K132" s="33" t="s">
        <v>7422</v>
      </c>
      <c r="L132" s="17"/>
      <c r="M132" s="30">
        <v>45075</v>
      </c>
      <c r="N132" s="17"/>
      <c r="O132" s="29"/>
      <c r="P132" s="30"/>
      <c r="Q132" s="23">
        <v>45083</v>
      </c>
    </row>
    <row r="133" spans="2:17" s="8" customFormat="1" ht="19.7" customHeight="1">
      <c r="B133" s="1903"/>
      <c r="C133" s="33" t="s">
        <v>30</v>
      </c>
      <c r="D133" s="33" t="s">
        <v>30</v>
      </c>
      <c r="E133" s="26" t="s">
        <v>7570</v>
      </c>
      <c r="F133" s="26">
        <v>1</v>
      </c>
      <c r="G133" s="26">
        <v>1900</v>
      </c>
      <c r="H133" s="1252">
        <f t="shared" si="1"/>
        <v>1900</v>
      </c>
      <c r="I133" s="18"/>
      <c r="J133" s="26" t="s">
        <v>6600</v>
      </c>
      <c r="K133" s="33" t="s">
        <v>7422</v>
      </c>
      <c r="L133" s="17"/>
      <c r="M133" s="30">
        <v>45075</v>
      </c>
      <c r="N133" s="17"/>
      <c r="O133" s="29"/>
      <c r="P133" s="30"/>
      <c r="Q133" s="23">
        <v>45083</v>
      </c>
    </row>
    <row r="134" spans="2:17" s="8" customFormat="1" ht="19.7" customHeight="1">
      <c r="B134" s="1848" t="s">
        <v>6956</v>
      </c>
      <c r="C134" s="33" t="s">
        <v>30</v>
      </c>
      <c r="D134" s="33" t="s">
        <v>30</v>
      </c>
      <c r="E134" s="26" t="s">
        <v>7571</v>
      </c>
      <c r="F134" s="26">
        <v>1</v>
      </c>
      <c r="G134" s="26">
        <v>2800</v>
      </c>
      <c r="H134" s="1252">
        <f t="shared" si="1"/>
        <v>2800</v>
      </c>
      <c r="I134" s="1673"/>
      <c r="J134" s="414" t="s">
        <v>7572</v>
      </c>
      <c r="K134" s="33" t="s">
        <v>7422</v>
      </c>
      <c r="L134" s="17"/>
      <c r="M134" s="30">
        <v>45075</v>
      </c>
      <c r="N134" s="17"/>
      <c r="O134" s="29"/>
      <c r="P134" s="29"/>
      <c r="Q134" s="23">
        <v>45083</v>
      </c>
    </row>
    <row r="135" spans="2:17" s="8" customFormat="1" ht="19.7" customHeight="1">
      <c r="B135" s="1903"/>
      <c r="C135" s="33" t="s">
        <v>30</v>
      </c>
      <c r="D135" s="33" t="s">
        <v>30</v>
      </c>
      <c r="E135" s="26" t="s">
        <v>7573</v>
      </c>
      <c r="F135" s="26">
        <v>1</v>
      </c>
      <c r="G135" s="26">
        <v>1810</v>
      </c>
      <c r="H135" s="1252">
        <f t="shared" si="1"/>
        <v>1810</v>
      </c>
      <c r="I135" s="18"/>
      <c r="J135" s="26" t="s">
        <v>7574</v>
      </c>
      <c r="K135" s="33" t="s">
        <v>7422</v>
      </c>
      <c r="L135" s="17"/>
      <c r="M135" s="30">
        <v>45075</v>
      </c>
      <c r="N135" s="17"/>
      <c r="O135" s="29"/>
      <c r="P135" s="30"/>
      <c r="Q135" s="23">
        <v>45083</v>
      </c>
    </row>
    <row r="136" spans="2:17" s="8" customFormat="1" ht="19.7" customHeight="1">
      <c r="B136" s="1903"/>
      <c r="C136" s="33" t="s">
        <v>30</v>
      </c>
      <c r="D136" s="33" t="s">
        <v>30</v>
      </c>
      <c r="E136" s="26" t="s">
        <v>7355</v>
      </c>
      <c r="F136" s="26">
        <v>4</v>
      </c>
      <c r="G136" s="26">
        <v>290</v>
      </c>
      <c r="H136" s="1252">
        <f t="shared" si="1"/>
        <v>1160</v>
      </c>
      <c r="I136" s="18"/>
      <c r="J136" s="26" t="s">
        <v>7356</v>
      </c>
      <c r="K136" s="33" t="s">
        <v>7422</v>
      </c>
      <c r="L136" s="17"/>
      <c r="M136" s="30">
        <v>45075</v>
      </c>
      <c r="N136" s="17"/>
      <c r="O136" s="29"/>
      <c r="P136" s="30"/>
      <c r="Q136" s="23">
        <v>45083</v>
      </c>
    </row>
    <row r="137" spans="2:17" s="8" customFormat="1" ht="19.7" customHeight="1">
      <c r="B137" s="1905"/>
      <c r="C137" s="33" t="s">
        <v>5821</v>
      </c>
      <c r="D137" s="33" t="s">
        <v>188</v>
      </c>
      <c r="E137" s="35" t="s">
        <v>7575</v>
      </c>
      <c r="F137" s="35">
        <v>1</v>
      </c>
      <c r="G137" s="36">
        <v>2880</v>
      </c>
      <c r="H137" s="1941">
        <f>F137*G137</f>
        <v>2880</v>
      </c>
      <c r="I137" s="33"/>
      <c r="J137" s="35" t="s">
        <v>7575</v>
      </c>
      <c r="K137" s="42"/>
      <c r="L137" s="17"/>
      <c r="M137" s="30">
        <v>45076</v>
      </c>
      <c r="N137" s="17"/>
      <c r="O137" s="29">
        <v>45083</v>
      </c>
      <c r="P137" s="30"/>
      <c r="Q137" s="23">
        <v>45083</v>
      </c>
    </row>
    <row r="138" spans="2:17" s="8" customFormat="1" ht="19.7" customHeight="1">
      <c r="B138" s="2063" t="s">
        <v>7576</v>
      </c>
      <c r="C138" s="318" t="s">
        <v>4296</v>
      </c>
      <c r="D138" s="318" t="s">
        <v>7577</v>
      </c>
      <c r="E138" s="906" t="s">
        <v>7578</v>
      </c>
      <c r="F138" s="2064">
        <v>1</v>
      </c>
      <c r="G138" s="1234"/>
      <c r="H138" s="2065">
        <f t="shared" ref="H138:H161" si="2">F138*G138</f>
        <v>0</v>
      </c>
      <c r="I138" s="318"/>
      <c r="J138" s="906" t="s">
        <v>7579</v>
      </c>
      <c r="K138" s="318" t="s">
        <v>7580</v>
      </c>
      <c r="L138" s="216"/>
      <c r="M138" s="2066"/>
      <c r="N138" s="216"/>
      <c r="O138" s="2067"/>
      <c r="P138" s="2066"/>
      <c r="Q138" s="2068"/>
    </row>
    <row r="139" spans="2:17" s="8" customFormat="1" ht="19.7" customHeight="1">
      <c r="B139" s="2069"/>
      <c r="C139" s="318" t="s">
        <v>4296</v>
      </c>
      <c r="D139" s="318" t="s">
        <v>7577</v>
      </c>
      <c r="E139" s="906" t="s">
        <v>7581</v>
      </c>
      <c r="F139" s="2064">
        <v>1</v>
      </c>
      <c r="G139" s="1234"/>
      <c r="H139" s="2065">
        <f t="shared" si="2"/>
        <v>0</v>
      </c>
      <c r="I139" s="2064"/>
      <c r="J139" s="906" t="s">
        <v>7332</v>
      </c>
      <c r="K139" s="318" t="s">
        <v>7580</v>
      </c>
      <c r="L139" s="216"/>
      <c r="M139" s="2066"/>
      <c r="N139" s="216"/>
      <c r="O139" s="2067"/>
      <c r="P139" s="2067"/>
      <c r="Q139" s="2068"/>
    </row>
    <row r="140" spans="2:17" ht="19.5" customHeight="1">
      <c r="B140" s="2069"/>
      <c r="C140" s="318" t="s">
        <v>4296</v>
      </c>
      <c r="D140" s="318" t="s">
        <v>7577</v>
      </c>
      <c r="E140" s="906" t="s">
        <v>7582</v>
      </c>
      <c r="F140" s="2064">
        <v>1</v>
      </c>
      <c r="G140" s="1234"/>
      <c r="H140" s="2065">
        <f t="shared" si="2"/>
        <v>0</v>
      </c>
      <c r="I140" s="2064"/>
      <c r="J140" s="906" t="s">
        <v>7583</v>
      </c>
      <c r="K140" s="318" t="s">
        <v>7580</v>
      </c>
      <c r="L140" s="318"/>
      <c r="M140" s="2066"/>
      <c r="N140" s="216"/>
      <c r="O140" s="2067"/>
      <c r="P140" s="2066"/>
      <c r="Q140" s="2068"/>
    </row>
    <row r="141" spans="2:17" s="8" customFormat="1" ht="19.7" customHeight="1">
      <c r="B141" s="2069"/>
      <c r="C141" s="318" t="s">
        <v>4296</v>
      </c>
      <c r="D141" s="318" t="s">
        <v>7577</v>
      </c>
      <c r="E141" s="906" t="s">
        <v>7584</v>
      </c>
      <c r="F141" s="2064">
        <v>2</v>
      </c>
      <c r="G141" s="2070"/>
      <c r="H141" s="2065">
        <f t="shared" si="2"/>
        <v>0</v>
      </c>
      <c r="I141" s="318"/>
      <c r="J141" s="906" t="s">
        <v>7585</v>
      </c>
      <c r="K141" s="318" t="s">
        <v>7580</v>
      </c>
      <c r="L141" s="216"/>
      <c r="M141" s="2066"/>
      <c r="N141" s="216"/>
      <c r="O141" s="2067"/>
      <c r="P141" s="2067"/>
      <c r="Q141" s="2068"/>
    </row>
    <row r="142" spans="2:17" s="8" customFormat="1" ht="19.7" customHeight="1">
      <c r="B142" s="2069"/>
      <c r="C142" s="318" t="s">
        <v>4296</v>
      </c>
      <c r="D142" s="318" t="s">
        <v>7577</v>
      </c>
      <c r="E142" s="906" t="s">
        <v>7586</v>
      </c>
      <c r="F142" s="2064">
        <v>2</v>
      </c>
      <c r="G142" s="2070"/>
      <c r="H142" s="2065">
        <f t="shared" si="2"/>
        <v>0</v>
      </c>
      <c r="I142" s="2071"/>
      <c r="J142" s="906" t="s">
        <v>7587</v>
      </c>
      <c r="K142" s="318" t="s">
        <v>7580</v>
      </c>
      <c r="L142" s="216"/>
      <c r="M142" s="2066"/>
      <c r="N142" s="216"/>
      <c r="O142" s="2067"/>
      <c r="P142" s="2067"/>
      <c r="Q142" s="2068"/>
    </row>
    <row r="143" spans="2:17" s="8" customFormat="1" ht="19.7" customHeight="1">
      <c r="B143" s="2069"/>
      <c r="C143" s="318" t="s">
        <v>4296</v>
      </c>
      <c r="D143" s="318" t="s">
        <v>7577</v>
      </c>
      <c r="E143" s="906" t="s">
        <v>7588</v>
      </c>
      <c r="F143" s="2064">
        <v>2</v>
      </c>
      <c r="G143" s="2070"/>
      <c r="H143" s="2065">
        <f t="shared" si="2"/>
        <v>0</v>
      </c>
      <c r="I143" s="318"/>
      <c r="J143" s="906" t="s">
        <v>7589</v>
      </c>
      <c r="K143" s="318" t="s">
        <v>7580</v>
      </c>
      <c r="L143" s="216"/>
      <c r="M143" s="2066"/>
      <c r="N143" s="216"/>
      <c r="O143" s="2067"/>
      <c r="P143" s="2066"/>
      <c r="Q143" s="2068"/>
    </row>
    <row r="144" spans="2:17" s="8" customFormat="1" ht="19.7" customHeight="1">
      <c r="B144" s="2069"/>
      <c r="C144" s="318" t="s">
        <v>4296</v>
      </c>
      <c r="D144" s="318" t="s">
        <v>7577</v>
      </c>
      <c r="E144" s="906" t="s">
        <v>7590</v>
      </c>
      <c r="F144" s="2064">
        <v>1</v>
      </c>
      <c r="G144" s="2070"/>
      <c r="H144" s="2065">
        <f t="shared" si="2"/>
        <v>0</v>
      </c>
      <c r="I144" s="318"/>
      <c r="J144" s="906" t="s">
        <v>7334</v>
      </c>
      <c r="K144" s="318" t="s">
        <v>7580</v>
      </c>
      <c r="L144" s="216"/>
      <c r="M144" s="2066"/>
      <c r="N144" s="216"/>
      <c r="O144" s="2067"/>
      <c r="P144" s="2066"/>
      <c r="Q144" s="2068"/>
    </row>
    <row r="145" spans="2:17" s="8" customFormat="1" ht="19.7" customHeight="1">
      <c r="B145" s="2069"/>
      <c r="C145" s="318" t="s">
        <v>4296</v>
      </c>
      <c r="D145" s="318" t="s">
        <v>7577</v>
      </c>
      <c r="E145" s="906" t="s">
        <v>7591</v>
      </c>
      <c r="F145" s="2064">
        <v>1</v>
      </c>
      <c r="G145" s="2070"/>
      <c r="H145" s="2065">
        <f t="shared" si="2"/>
        <v>0</v>
      </c>
      <c r="I145" s="318"/>
      <c r="J145" s="906" t="s">
        <v>1315</v>
      </c>
      <c r="K145" s="318" t="s">
        <v>7580</v>
      </c>
      <c r="L145" s="216"/>
      <c r="M145" s="2066"/>
      <c r="N145" s="216"/>
      <c r="O145" s="2067"/>
      <c r="P145" s="2066"/>
      <c r="Q145" s="2068"/>
    </row>
    <row r="146" spans="2:17" s="8" customFormat="1" ht="19.7" customHeight="1">
      <c r="B146" s="2069"/>
      <c r="C146" s="318" t="s">
        <v>4296</v>
      </c>
      <c r="D146" s="318" t="s">
        <v>7577</v>
      </c>
      <c r="E146" s="906" t="s">
        <v>7592</v>
      </c>
      <c r="F146" s="2064">
        <v>1</v>
      </c>
      <c r="G146" s="2070"/>
      <c r="H146" s="2065">
        <f t="shared" si="2"/>
        <v>0</v>
      </c>
      <c r="I146" s="318"/>
      <c r="J146" s="906" t="s">
        <v>7593</v>
      </c>
      <c r="K146" s="318" t="s">
        <v>7580</v>
      </c>
      <c r="L146" s="216"/>
      <c r="M146" s="2066"/>
      <c r="N146" s="216"/>
      <c r="O146" s="2067"/>
      <c r="P146" s="2066"/>
      <c r="Q146" s="2068"/>
    </row>
    <row r="147" spans="2:17" s="8" customFormat="1" ht="19.7" customHeight="1">
      <c r="B147" s="2069"/>
      <c r="C147" s="318" t="s">
        <v>4296</v>
      </c>
      <c r="D147" s="318" t="s">
        <v>7577</v>
      </c>
      <c r="E147" s="906" t="s">
        <v>7594</v>
      </c>
      <c r="F147" s="2064">
        <v>1</v>
      </c>
      <c r="G147" s="2070"/>
      <c r="H147" s="2065">
        <f t="shared" si="2"/>
        <v>0</v>
      </c>
      <c r="I147" s="318"/>
      <c r="J147" s="906" t="s">
        <v>7595</v>
      </c>
      <c r="K147" s="318" t="s">
        <v>7580</v>
      </c>
      <c r="L147" s="216"/>
      <c r="M147" s="2066"/>
      <c r="N147" s="216"/>
      <c r="O147" s="2067"/>
      <c r="P147" s="2066"/>
      <c r="Q147" s="2068"/>
    </row>
    <row r="148" spans="2:17" s="8" customFormat="1" ht="19.7" customHeight="1">
      <c r="B148" s="2069"/>
      <c r="C148" s="318" t="s">
        <v>4296</v>
      </c>
      <c r="D148" s="318" t="s">
        <v>7577</v>
      </c>
      <c r="E148" s="906" t="s">
        <v>7596</v>
      </c>
      <c r="F148" s="2064">
        <v>1</v>
      </c>
      <c r="G148" s="2070"/>
      <c r="H148" s="2065">
        <f t="shared" si="2"/>
        <v>0</v>
      </c>
      <c r="I148" s="318"/>
      <c r="J148" s="906" t="s">
        <v>7597</v>
      </c>
      <c r="K148" s="318" t="s">
        <v>7580</v>
      </c>
      <c r="L148" s="216"/>
      <c r="M148" s="2066"/>
      <c r="N148" s="216"/>
      <c r="O148" s="2067"/>
      <c r="P148" s="2066"/>
      <c r="Q148" s="2068"/>
    </row>
    <row r="149" spans="2:17" s="8" customFormat="1" ht="19.7" customHeight="1">
      <c r="B149" s="2069"/>
      <c r="C149" s="318" t="s">
        <v>4296</v>
      </c>
      <c r="D149" s="318" t="s">
        <v>7577</v>
      </c>
      <c r="E149" s="906" t="s">
        <v>7598</v>
      </c>
      <c r="F149" s="2064">
        <v>1</v>
      </c>
      <c r="G149" s="2070"/>
      <c r="H149" s="2065">
        <f t="shared" si="2"/>
        <v>0</v>
      </c>
      <c r="I149" s="318"/>
      <c r="J149" s="906" t="s">
        <v>7599</v>
      </c>
      <c r="K149" s="318" t="s">
        <v>7580</v>
      </c>
      <c r="L149" s="216"/>
      <c r="M149" s="2066"/>
      <c r="N149" s="216"/>
      <c r="O149" s="2067"/>
      <c r="P149" s="2066"/>
      <c r="Q149" s="2068"/>
    </row>
    <row r="150" spans="2:17" s="8" customFormat="1" ht="19.7" customHeight="1">
      <c r="B150" s="2069"/>
      <c r="C150" s="318" t="s">
        <v>4296</v>
      </c>
      <c r="D150" s="318" t="s">
        <v>7577</v>
      </c>
      <c r="E150" s="906" t="s">
        <v>7600</v>
      </c>
      <c r="F150" s="2064">
        <v>1</v>
      </c>
      <c r="G150" s="2070"/>
      <c r="H150" s="2065">
        <f t="shared" si="2"/>
        <v>0</v>
      </c>
      <c r="I150" s="318"/>
      <c r="J150" s="906" t="s">
        <v>4827</v>
      </c>
      <c r="K150" s="318" t="s">
        <v>7580</v>
      </c>
      <c r="L150" s="216"/>
      <c r="M150" s="2066"/>
      <c r="N150" s="216"/>
      <c r="O150" s="2067"/>
      <c r="P150" s="2066"/>
      <c r="Q150" s="2068"/>
    </row>
    <row r="151" spans="2:17" s="8" customFormat="1" ht="19.7" customHeight="1">
      <c r="B151" s="2069"/>
      <c r="C151" s="318" t="s">
        <v>4296</v>
      </c>
      <c r="D151" s="318" t="s">
        <v>7577</v>
      </c>
      <c r="E151" s="906" t="s">
        <v>7601</v>
      </c>
      <c r="F151" s="2064">
        <v>2</v>
      </c>
      <c r="G151" s="1234"/>
      <c r="H151" s="2065">
        <f t="shared" si="2"/>
        <v>0</v>
      </c>
      <c r="I151" s="318"/>
      <c r="J151" s="906" t="s">
        <v>7602</v>
      </c>
      <c r="K151" s="318" t="s">
        <v>7580</v>
      </c>
      <c r="L151" s="216"/>
      <c r="M151" s="2066"/>
      <c r="N151" s="216"/>
      <c r="O151" s="2067"/>
      <c r="P151" s="2066"/>
      <c r="Q151" s="2068"/>
    </row>
    <row r="152" spans="2:17" s="8" customFormat="1" ht="19.7" customHeight="1">
      <c r="B152" s="2069"/>
      <c r="C152" s="318" t="s">
        <v>5543</v>
      </c>
      <c r="D152" s="318" t="s">
        <v>7577</v>
      </c>
      <c r="E152" s="906" t="s">
        <v>7603</v>
      </c>
      <c r="F152" s="906">
        <v>1</v>
      </c>
      <c r="G152" s="1234"/>
      <c r="H152" s="2065">
        <f t="shared" si="2"/>
        <v>0</v>
      </c>
      <c r="I152" s="318"/>
      <c r="J152" s="906" t="s">
        <v>7604</v>
      </c>
      <c r="K152" s="318" t="s">
        <v>7605</v>
      </c>
      <c r="L152" s="216"/>
      <c r="M152" s="2066"/>
      <c r="N152" s="216"/>
      <c r="O152" s="2067"/>
      <c r="P152" s="2066"/>
      <c r="Q152" s="2068"/>
    </row>
    <row r="153" spans="2:17" s="473" customFormat="1" ht="19.7" customHeight="1">
      <c r="B153" s="2069"/>
      <c r="C153" s="33" t="s">
        <v>4296</v>
      </c>
      <c r="D153" s="33" t="s">
        <v>4296</v>
      </c>
      <c r="E153" s="35" t="s">
        <v>4454</v>
      </c>
      <c r="F153" s="35">
        <v>1</v>
      </c>
      <c r="G153" s="1434">
        <v>7700</v>
      </c>
      <c r="H153" s="1941">
        <f t="shared" si="2"/>
        <v>7700</v>
      </c>
      <c r="I153" s="33"/>
      <c r="J153" s="35" t="s">
        <v>7606</v>
      </c>
      <c r="K153" s="1919"/>
      <c r="L153" s="34"/>
      <c r="M153" s="472">
        <v>45148</v>
      </c>
      <c r="N153" s="34"/>
      <c r="O153" s="43" t="s">
        <v>7607</v>
      </c>
      <c r="P153" s="472"/>
      <c r="Q153" s="40"/>
    </row>
    <row r="154" spans="2:17" s="473" customFormat="1" ht="19.7" customHeight="1">
      <c r="B154" s="2072"/>
      <c r="C154" s="33" t="s">
        <v>4296</v>
      </c>
      <c r="D154" s="33" t="s">
        <v>4296</v>
      </c>
      <c r="E154" s="35" t="s">
        <v>7596</v>
      </c>
      <c r="F154" s="35">
        <v>1</v>
      </c>
      <c r="G154" s="1434">
        <v>3700</v>
      </c>
      <c r="H154" s="1941">
        <f t="shared" si="2"/>
        <v>3700</v>
      </c>
      <c r="I154" s="33"/>
      <c r="J154" s="35" t="s">
        <v>7608</v>
      </c>
      <c r="K154" s="1919"/>
      <c r="L154" s="34"/>
      <c r="M154" s="472">
        <v>45148</v>
      </c>
      <c r="N154" s="34"/>
      <c r="O154" s="43" t="s">
        <v>7607</v>
      </c>
      <c r="P154" s="472"/>
      <c r="Q154" s="40"/>
    </row>
    <row r="155" spans="2:17" s="8" customFormat="1" ht="19.7" customHeight="1">
      <c r="B155" s="329">
        <v>13</v>
      </c>
      <c r="C155" s="33" t="s">
        <v>30</v>
      </c>
      <c r="D155" s="33" t="s">
        <v>30</v>
      </c>
      <c r="E155" s="26" t="s">
        <v>7609</v>
      </c>
      <c r="F155" s="26">
        <v>1</v>
      </c>
      <c r="G155" s="26">
        <v>32490</v>
      </c>
      <c r="H155" s="1941">
        <f t="shared" si="2"/>
        <v>32490</v>
      </c>
      <c r="I155" s="18"/>
      <c r="J155" s="26" t="s">
        <v>7610</v>
      </c>
      <c r="K155" s="33" t="s">
        <v>7422</v>
      </c>
      <c r="L155" s="17"/>
      <c r="M155" s="30">
        <v>45075</v>
      </c>
      <c r="N155" s="17"/>
      <c r="O155" s="29"/>
      <c r="P155" s="30"/>
      <c r="Q155" s="23">
        <v>45083</v>
      </c>
    </row>
    <row r="156" spans="2:17" s="8" customFormat="1" ht="19.7" customHeight="1">
      <c r="B156" s="1848" t="s">
        <v>7611</v>
      </c>
      <c r="C156" s="33" t="s">
        <v>115</v>
      </c>
      <c r="D156" s="33" t="s">
        <v>115</v>
      </c>
      <c r="E156" s="471" t="s">
        <v>7612</v>
      </c>
      <c r="F156" s="26">
        <v>100</v>
      </c>
      <c r="G156" s="118">
        <v>5000</v>
      </c>
      <c r="H156" s="1941">
        <f t="shared" si="2"/>
        <v>500000</v>
      </c>
      <c r="I156" s="18"/>
      <c r="J156" s="471" t="s">
        <v>7612</v>
      </c>
      <c r="K156" s="18"/>
      <c r="L156" s="17"/>
      <c r="M156" s="30"/>
      <c r="N156" s="17"/>
      <c r="O156" s="29"/>
      <c r="P156" s="30"/>
      <c r="Q156" s="23"/>
    </row>
    <row r="157" spans="2:17" s="8" customFormat="1" ht="19.7" customHeight="1">
      <c r="B157" s="1903"/>
      <c r="C157" s="18" t="s">
        <v>119</v>
      </c>
      <c r="D157" s="18" t="s">
        <v>119</v>
      </c>
      <c r="E157" s="24" t="s">
        <v>7613</v>
      </c>
      <c r="F157" s="26">
        <v>1</v>
      </c>
      <c r="G157" s="118">
        <v>570000</v>
      </c>
      <c r="H157" s="1252">
        <f t="shared" si="2"/>
        <v>570000</v>
      </c>
      <c r="I157" s="18"/>
      <c r="J157" s="24" t="s">
        <v>7614</v>
      </c>
      <c r="K157" s="25"/>
      <c r="L157" s="17"/>
      <c r="M157" s="30">
        <v>45168</v>
      </c>
      <c r="N157" s="17"/>
      <c r="O157" s="29">
        <v>45199</v>
      </c>
      <c r="P157" s="30"/>
      <c r="Q157" s="23"/>
    </row>
    <row r="158" spans="2:17" s="8" customFormat="1" ht="19.7" customHeight="1">
      <c r="B158" s="1903"/>
      <c r="C158" s="18" t="s">
        <v>119</v>
      </c>
      <c r="D158" s="18" t="s">
        <v>119</v>
      </c>
      <c r="E158" s="24" t="s">
        <v>7615</v>
      </c>
      <c r="F158" s="26">
        <v>1</v>
      </c>
      <c r="G158" s="118">
        <v>380000</v>
      </c>
      <c r="H158" s="1252">
        <f t="shared" si="2"/>
        <v>380000</v>
      </c>
      <c r="I158" s="18"/>
      <c r="J158" s="24" t="s">
        <v>7616</v>
      </c>
      <c r="K158" s="25"/>
      <c r="L158" s="17"/>
      <c r="M158" s="30">
        <v>45168</v>
      </c>
      <c r="N158" s="17"/>
      <c r="O158" s="29">
        <v>45199</v>
      </c>
      <c r="P158" s="30"/>
      <c r="Q158" s="23"/>
    </row>
    <row r="159" spans="2:17" s="8" customFormat="1" ht="19.7" customHeight="1">
      <c r="B159" s="1903"/>
      <c r="C159" s="18" t="s">
        <v>119</v>
      </c>
      <c r="D159" s="18" t="s">
        <v>119</v>
      </c>
      <c r="E159" s="24" t="s">
        <v>7617</v>
      </c>
      <c r="F159" s="26">
        <v>1</v>
      </c>
      <c r="G159" s="118">
        <v>250000</v>
      </c>
      <c r="H159" s="1252">
        <f t="shared" si="2"/>
        <v>250000</v>
      </c>
      <c r="I159" s="18"/>
      <c r="J159" s="24" t="s">
        <v>7618</v>
      </c>
      <c r="K159" s="25"/>
      <c r="L159" s="17"/>
      <c r="M159" s="30">
        <v>45168</v>
      </c>
      <c r="N159" s="17"/>
      <c r="O159" s="29">
        <v>45199</v>
      </c>
      <c r="P159" s="30"/>
      <c r="Q159" s="23"/>
    </row>
    <row r="160" spans="2:17" s="8" customFormat="1" ht="19.7" customHeight="1">
      <c r="B160" s="1903"/>
      <c r="C160" s="18" t="s">
        <v>119</v>
      </c>
      <c r="D160" s="18" t="s">
        <v>119</v>
      </c>
      <c r="E160" s="24" t="s">
        <v>7619</v>
      </c>
      <c r="F160" s="26">
        <v>1</v>
      </c>
      <c r="G160" s="118">
        <v>340000</v>
      </c>
      <c r="H160" s="1252">
        <f t="shared" si="2"/>
        <v>340000</v>
      </c>
      <c r="I160" s="20"/>
      <c r="J160" s="24" t="s">
        <v>7620</v>
      </c>
      <c r="K160" s="25"/>
      <c r="L160" s="17"/>
      <c r="M160" s="30">
        <v>45168</v>
      </c>
      <c r="N160" s="17"/>
      <c r="O160" s="29">
        <v>45199</v>
      </c>
      <c r="P160" s="29"/>
      <c r="Q160" s="23"/>
    </row>
    <row r="161" spans="2:17" ht="19.5" customHeight="1">
      <c r="B161" s="17">
        <v>17</v>
      </c>
      <c r="C161" s="18"/>
      <c r="D161" s="18"/>
      <c r="E161" s="26" t="s">
        <v>7300</v>
      </c>
      <c r="F161" s="26">
        <v>1</v>
      </c>
      <c r="G161" s="118">
        <v>100000</v>
      </c>
      <c r="H161" s="1941">
        <f t="shared" si="2"/>
        <v>100000</v>
      </c>
      <c r="I161" s="27"/>
      <c r="J161" s="26" t="s">
        <v>7300</v>
      </c>
      <c r="K161" s="42"/>
      <c r="L161" s="18"/>
      <c r="M161" s="30"/>
      <c r="N161" s="17"/>
      <c r="O161" s="29"/>
      <c r="P161" s="30"/>
      <c r="Q161" s="23"/>
    </row>
    <row r="162" spans="2:17" s="8" customFormat="1" ht="19.7" customHeight="1">
      <c r="B162" s="17">
        <v>18</v>
      </c>
      <c r="C162" s="33" t="s">
        <v>115</v>
      </c>
      <c r="D162" s="33" t="s">
        <v>115</v>
      </c>
      <c r="E162" s="24" t="s">
        <v>7621</v>
      </c>
      <c r="F162" s="26">
        <v>1</v>
      </c>
      <c r="G162" s="118"/>
      <c r="H162" s="1252">
        <f>F162*G162</f>
        <v>0</v>
      </c>
      <c r="I162" s="18"/>
      <c r="J162" s="26" t="s">
        <v>7622</v>
      </c>
      <c r="K162" s="18"/>
      <c r="L162" s="18"/>
      <c r="M162" s="30"/>
      <c r="N162" s="17"/>
      <c r="O162" s="18"/>
      <c r="P162" s="30"/>
      <c r="Q162" s="23"/>
    </row>
    <row r="163" spans="2:17" s="8" customFormat="1" ht="19.7" customHeight="1">
      <c r="B163" s="17">
        <v>19</v>
      </c>
      <c r="C163" s="33" t="s">
        <v>115</v>
      </c>
      <c r="D163" s="33" t="s">
        <v>115</v>
      </c>
      <c r="E163" s="24" t="s">
        <v>7623</v>
      </c>
      <c r="F163" s="26">
        <v>1</v>
      </c>
      <c r="G163" s="118"/>
      <c r="H163" s="1252">
        <f>F163*G163</f>
        <v>0</v>
      </c>
      <c r="I163" s="18"/>
      <c r="J163" s="26" t="s">
        <v>7622</v>
      </c>
      <c r="K163" s="18"/>
      <c r="L163" s="18"/>
      <c r="M163" s="30"/>
      <c r="N163" s="17"/>
      <c r="O163" s="18"/>
      <c r="P163" s="30"/>
      <c r="Q163" s="23"/>
    </row>
    <row r="164" spans="2:17" s="8" customFormat="1" ht="19.7" customHeight="1">
      <c r="B164" s="2073" t="s">
        <v>7624</v>
      </c>
      <c r="C164" s="33" t="s">
        <v>30</v>
      </c>
      <c r="D164" s="33" t="s">
        <v>30</v>
      </c>
      <c r="E164" s="26" t="s">
        <v>7625</v>
      </c>
      <c r="F164" s="26">
        <v>1</v>
      </c>
      <c r="G164" s="118">
        <v>0</v>
      </c>
      <c r="H164" s="1941">
        <f>F164*G164</f>
        <v>0</v>
      </c>
      <c r="I164" s="18"/>
      <c r="J164" s="26" t="s">
        <v>7626</v>
      </c>
      <c r="K164" s="25"/>
      <c r="L164" s="17"/>
      <c r="M164" s="30"/>
      <c r="N164" s="17"/>
      <c r="O164" s="29"/>
      <c r="P164" s="30"/>
      <c r="Q164" s="23"/>
    </row>
    <row r="165" spans="2:17" s="8" customFormat="1" ht="19.7" customHeight="1">
      <c r="B165" s="2074"/>
      <c r="C165" s="33" t="s">
        <v>30</v>
      </c>
      <c r="D165" s="33" t="s">
        <v>30</v>
      </c>
      <c r="E165" s="26" t="s">
        <v>7627</v>
      </c>
      <c r="F165" s="26">
        <v>5</v>
      </c>
      <c r="G165" s="118"/>
      <c r="H165" s="1941"/>
      <c r="I165" s="18"/>
      <c r="J165" s="26"/>
      <c r="K165" s="18"/>
      <c r="L165" s="17"/>
      <c r="M165" s="30"/>
      <c r="N165" s="17"/>
      <c r="O165" s="29"/>
      <c r="P165" s="30"/>
      <c r="Q165" s="23"/>
    </row>
    <row r="166" spans="2:17" s="8" customFormat="1" ht="19.7" customHeight="1">
      <c r="B166" s="2074"/>
      <c r="C166" s="33" t="s">
        <v>30</v>
      </c>
      <c r="D166" s="33" t="s">
        <v>30</v>
      </c>
      <c r="E166" s="26" t="s">
        <v>7628</v>
      </c>
      <c r="F166" s="26">
        <v>2</v>
      </c>
      <c r="G166" s="118"/>
      <c r="H166" s="1941"/>
      <c r="I166" s="18"/>
      <c r="J166" s="26"/>
      <c r="K166" s="18"/>
      <c r="L166" s="17"/>
      <c r="M166" s="30"/>
      <c r="N166" s="17"/>
      <c r="O166" s="29"/>
      <c r="P166" s="30"/>
      <c r="Q166" s="23"/>
    </row>
    <row r="167" spans="2:17" s="8" customFormat="1" ht="19.7" customHeight="1">
      <c r="B167" s="2074"/>
      <c r="C167" s="33" t="s">
        <v>30</v>
      </c>
      <c r="D167" s="33" t="s">
        <v>30</v>
      </c>
      <c r="E167" s="26" t="s">
        <v>7629</v>
      </c>
      <c r="F167" s="26">
        <v>5</v>
      </c>
      <c r="G167" s="118"/>
      <c r="H167" s="1941"/>
      <c r="I167" s="18"/>
      <c r="J167" s="26"/>
      <c r="K167" s="18"/>
      <c r="L167" s="17"/>
      <c r="M167" s="30"/>
      <c r="N167" s="17"/>
      <c r="O167" s="29"/>
      <c r="P167" s="30"/>
      <c r="Q167" s="23"/>
    </row>
    <row r="168" spans="2:17" s="8" customFormat="1" ht="19.7" customHeight="1">
      <c r="B168" s="65"/>
      <c r="C168" s="33"/>
      <c r="D168" s="33"/>
      <c r="E168" s="26"/>
      <c r="F168" s="26"/>
      <c r="G168" s="118"/>
      <c r="H168" s="1941"/>
      <c r="I168" s="18"/>
      <c r="J168" s="26"/>
      <c r="K168" s="18"/>
      <c r="L168" s="17"/>
      <c r="M168" s="30"/>
      <c r="N168" s="17"/>
      <c r="O168" s="29"/>
      <c r="P168" s="30"/>
      <c r="Q168" s="23"/>
    </row>
    <row r="169" spans="2:17" s="8" customFormat="1" ht="19.7" customHeight="1">
      <c r="B169" s="65"/>
      <c r="C169" s="33"/>
      <c r="D169" s="33"/>
      <c r="E169" s="26"/>
      <c r="F169" s="26"/>
      <c r="G169" s="118"/>
      <c r="H169" s="1941"/>
      <c r="I169" s="18"/>
      <c r="J169" s="26"/>
      <c r="K169" s="18"/>
      <c r="L169" s="17"/>
      <c r="M169" s="30"/>
      <c r="N169" s="17"/>
      <c r="O169" s="29"/>
      <c r="P169" s="30"/>
      <c r="Q169" s="23"/>
    </row>
    <row r="170" spans="2:17" s="8" customFormat="1" ht="19.7" customHeight="1">
      <c r="B170" s="18"/>
      <c r="C170" s="18"/>
      <c r="D170" s="18"/>
      <c r="E170" s="26"/>
      <c r="F170" s="26"/>
      <c r="G170" s="20"/>
      <c r="H170" s="1941"/>
      <c r="I170" s="18"/>
      <c r="J170" s="26"/>
      <c r="K170" s="18"/>
      <c r="L170" s="17"/>
      <c r="M170" s="30"/>
      <c r="N170" s="17"/>
      <c r="O170" s="29"/>
      <c r="P170" s="29"/>
      <c r="Q170" s="23"/>
    </row>
  </sheetData>
  <autoFilter ref="B9:O9" xr:uid="{B9FC3EE2-C73B-4C64-87B6-53FDC9287A1D}">
    <sortState xmlns:xlrd2="http://schemas.microsoft.com/office/spreadsheetml/2017/richdata2" ref="B10:O9">
      <sortCondition descending="1" ref="K9"/>
    </sortState>
  </autoFilter>
  <mergeCells count="17">
    <mergeCell ref="B124:B133"/>
    <mergeCell ref="B134:B137"/>
    <mergeCell ref="B138:B154"/>
    <mergeCell ref="B156:B160"/>
    <mergeCell ref="B164:B167"/>
    <mergeCell ref="B14:B57"/>
    <mergeCell ref="B58:B66"/>
    <mergeCell ref="B67:B93"/>
    <mergeCell ref="B94:B101"/>
    <mergeCell ref="B102:B116"/>
    <mergeCell ref="B117:B118"/>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17F0F-EA29-4B79-B91C-47DCA074091D}">
  <dimension ref="A3:B7"/>
  <sheetViews>
    <sheetView view="pageBreakPreview" zoomScale="130" zoomScaleNormal="100" zoomScaleSheetLayoutView="130" workbookViewId="0">
      <selection activeCell="E16" sqref="E16"/>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3" spans="1:2">
      <c r="A3" s="73" t="s">
        <v>0</v>
      </c>
      <c r="B3" s="2" t="s">
        <v>6783</v>
      </c>
    </row>
    <row r="4" spans="1:2">
      <c r="A4" s="73" t="s">
        <v>3</v>
      </c>
      <c r="B4" s="13" t="s">
        <v>6148</v>
      </c>
    </row>
    <row r="5" spans="1:2">
      <c r="A5" s="73" t="s">
        <v>5</v>
      </c>
      <c r="B5" s="13">
        <v>197902</v>
      </c>
    </row>
    <row r="6" spans="1:2">
      <c r="A6" s="73" t="s">
        <v>6</v>
      </c>
      <c r="B6" s="16">
        <v>44837</v>
      </c>
    </row>
    <row r="7" spans="1:2">
      <c r="A7" s="73" t="s">
        <v>7</v>
      </c>
      <c r="B7" s="16">
        <v>44860</v>
      </c>
    </row>
  </sheetData>
  <phoneticPr fontId="3"/>
  <pageMargins left="0.7" right="0.7" top="0.75" bottom="0.75" header="0.3" footer="0.3"/>
  <pageSetup paperSize="9" scale="378" orientation="landscape"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BFE3F-E194-4DC8-80CB-B9E700ABBDBB}">
  <sheetPr>
    <pageSetUpPr fitToPage="1"/>
  </sheetPr>
  <dimension ref="B2:Q71"/>
  <sheetViews>
    <sheetView zoomScale="85" zoomScaleNormal="85" workbookViewId="0">
      <pane xSplit="10" ySplit="8" topLeftCell="K9" activePane="bottomRight" state="frozen"/>
      <selection pane="topRight" activeCell="K1" sqref="K1"/>
      <selection pane="bottomLeft" activeCell="A9" sqref="A9"/>
      <selection pane="bottomRight" activeCell="Q10" sqref="Q10:Q11"/>
    </sheetView>
  </sheetViews>
  <sheetFormatPr defaultRowHeight="13.5"/>
  <cols>
    <col min="1" max="1" width="2.625" style="2077" customWidth="1"/>
    <col min="2" max="2" width="12.125" style="2079" customWidth="1"/>
    <col min="3" max="3" width="10.625" style="2077" customWidth="1"/>
    <col min="4" max="4" width="10.375" style="2077" customWidth="1"/>
    <col min="5" max="5" width="54" style="2079" customWidth="1"/>
    <col min="6" max="6" width="7.125" style="2077" customWidth="1"/>
    <col min="7" max="7" width="7.75" style="2077" customWidth="1"/>
    <col min="8" max="8" width="9.25" style="2077" bestFit="1" customWidth="1"/>
    <col min="9" max="9" width="11" style="2080" customWidth="1"/>
    <col min="10" max="10" width="29.625" style="2079" customWidth="1"/>
    <col min="11" max="11" width="12.5" style="2079" bestFit="1" customWidth="1"/>
    <col min="12" max="12" width="13.5" style="2079" bestFit="1" customWidth="1"/>
    <col min="13" max="13" width="13.75" style="2079" customWidth="1"/>
    <col min="14" max="14" width="14.625" style="2077" bestFit="1" customWidth="1"/>
    <col min="15" max="15" width="13.25" style="2080" customWidth="1"/>
    <col min="16" max="16" width="14.5" style="2081" customWidth="1"/>
    <col min="17" max="17" width="15.625" style="2081" customWidth="1"/>
    <col min="18" max="256" width="9" style="2077"/>
    <col min="257" max="257" width="2.625" style="2077" customWidth="1"/>
    <col min="258" max="258" width="12.125" style="2077" customWidth="1"/>
    <col min="259" max="259" width="10.625" style="2077" customWidth="1"/>
    <col min="260" max="260" width="10.375" style="2077" customWidth="1"/>
    <col min="261" max="261" width="54" style="2077" customWidth="1"/>
    <col min="262" max="262" width="7.125" style="2077" customWidth="1"/>
    <col min="263" max="263" width="7.75" style="2077" customWidth="1"/>
    <col min="264" max="264" width="9.25" style="2077" bestFit="1" customWidth="1"/>
    <col min="265" max="265" width="11" style="2077" customWidth="1"/>
    <col min="266" max="266" width="29.625" style="2077" customWidth="1"/>
    <col min="267" max="267" width="12.5" style="2077" bestFit="1" customWidth="1"/>
    <col min="268" max="268" width="13.5" style="2077" bestFit="1" customWidth="1"/>
    <col min="269" max="269" width="13.75" style="2077" customWidth="1"/>
    <col min="270" max="270" width="14.625" style="2077" bestFit="1" customWidth="1"/>
    <col min="271" max="271" width="13.25" style="2077" customWidth="1"/>
    <col min="272" max="272" width="14.5" style="2077" customWidth="1"/>
    <col min="273" max="273" width="15.625" style="2077" customWidth="1"/>
    <col min="274" max="512" width="9" style="2077"/>
    <col min="513" max="513" width="2.625" style="2077" customWidth="1"/>
    <col min="514" max="514" width="12.125" style="2077" customWidth="1"/>
    <col min="515" max="515" width="10.625" style="2077" customWidth="1"/>
    <col min="516" max="516" width="10.375" style="2077" customWidth="1"/>
    <col min="517" max="517" width="54" style="2077" customWidth="1"/>
    <col min="518" max="518" width="7.125" style="2077" customWidth="1"/>
    <col min="519" max="519" width="7.75" style="2077" customWidth="1"/>
    <col min="520" max="520" width="9.25" style="2077" bestFit="1" customWidth="1"/>
    <col min="521" max="521" width="11" style="2077" customWidth="1"/>
    <col min="522" max="522" width="29.625" style="2077" customWidth="1"/>
    <col min="523" max="523" width="12.5" style="2077" bestFit="1" customWidth="1"/>
    <col min="524" max="524" width="13.5" style="2077" bestFit="1" customWidth="1"/>
    <col min="525" max="525" width="13.75" style="2077" customWidth="1"/>
    <col min="526" max="526" width="14.625" style="2077" bestFit="1" customWidth="1"/>
    <col min="527" max="527" width="13.25" style="2077" customWidth="1"/>
    <col min="528" max="528" width="14.5" style="2077" customWidth="1"/>
    <col min="529" max="529" width="15.625" style="2077" customWidth="1"/>
    <col min="530" max="768" width="9" style="2077"/>
    <col min="769" max="769" width="2.625" style="2077" customWidth="1"/>
    <col min="770" max="770" width="12.125" style="2077" customWidth="1"/>
    <col min="771" max="771" width="10.625" style="2077" customWidth="1"/>
    <col min="772" max="772" width="10.375" style="2077" customWidth="1"/>
    <col min="773" max="773" width="54" style="2077" customWidth="1"/>
    <col min="774" max="774" width="7.125" style="2077" customWidth="1"/>
    <col min="775" max="775" width="7.75" style="2077" customWidth="1"/>
    <col min="776" max="776" width="9.25" style="2077" bestFit="1" customWidth="1"/>
    <col min="777" max="777" width="11" style="2077" customWidth="1"/>
    <col min="778" max="778" width="29.625" style="2077" customWidth="1"/>
    <col min="779" max="779" width="12.5" style="2077" bestFit="1" customWidth="1"/>
    <col min="780" max="780" width="13.5" style="2077" bestFit="1" customWidth="1"/>
    <col min="781" max="781" width="13.75" style="2077" customWidth="1"/>
    <col min="782" max="782" width="14.625" style="2077" bestFit="1" customWidth="1"/>
    <col min="783" max="783" width="13.25" style="2077" customWidth="1"/>
    <col min="784" max="784" width="14.5" style="2077" customWidth="1"/>
    <col min="785" max="785" width="15.625" style="2077" customWidth="1"/>
    <col min="786" max="1024" width="9" style="2077"/>
    <col min="1025" max="1025" width="2.625" style="2077" customWidth="1"/>
    <col min="1026" max="1026" width="12.125" style="2077" customWidth="1"/>
    <col min="1027" max="1027" width="10.625" style="2077" customWidth="1"/>
    <col min="1028" max="1028" width="10.375" style="2077" customWidth="1"/>
    <col min="1029" max="1029" width="54" style="2077" customWidth="1"/>
    <col min="1030" max="1030" width="7.125" style="2077" customWidth="1"/>
    <col min="1031" max="1031" width="7.75" style="2077" customWidth="1"/>
    <col min="1032" max="1032" width="9.25" style="2077" bestFit="1" customWidth="1"/>
    <col min="1033" max="1033" width="11" style="2077" customWidth="1"/>
    <col min="1034" max="1034" width="29.625" style="2077" customWidth="1"/>
    <col min="1035" max="1035" width="12.5" style="2077" bestFit="1" customWidth="1"/>
    <col min="1036" max="1036" width="13.5" style="2077" bestFit="1" customWidth="1"/>
    <col min="1037" max="1037" width="13.75" style="2077" customWidth="1"/>
    <col min="1038" max="1038" width="14.625" style="2077" bestFit="1" customWidth="1"/>
    <col min="1039" max="1039" width="13.25" style="2077" customWidth="1"/>
    <col min="1040" max="1040" width="14.5" style="2077" customWidth="1"/>
    <col min="1041" max="1041" width="15.625" style="2077" customWidth="1"/>
    <col min="1042" max="1280" width="9" style="2077"/>
    <col min="1281" max="1281" width="2.625" style="2077" customWidth="1"/>
    <col min="1282" max="1282" width="12.125" style="2077" customWidth="1"/>
    <col min="1283" max="1283" width="10.625" style="2077" customWidth="1"/>
    <col min="1284" max="1284" width="10.375" style="2077" customWidth="1"/>
    <col min="1285" max="1285" width="54" style="2077" customWidth="1"/>
    <col min="1286" max="1286" width="7.125" style="2077" customWidth="1"/>
    <col min="1287" max="1287" width="7.75" style="2077" customWidth="1"/>
    <col min="1288" max="1288" width="9.25" style="2077" bestFit="1" customWidth="1"/>
    <col min="1289" max="1289" width="11" style="2077" customWidth="1"/>
    <col min="1290" max="1290" width="29.625" style="2077" customWidth="1"/>
    <col min="1291" max="1291" width="12.5" style="2077" bestFit="1" customWidth="1"/>
    <col min="1292" max="1292" width="13.5" style="2077" bestFit="1" customWidth="1"/>
    <col min="1293" max="1293" width="13.75" style="2077" customWidth="1"/>
    <col min="1294" max="1294" width="14.625" style="2077" bestFit="1" customWidth="1"/>
    <col min="1295" max="1295" width="13.25" style="2077" customWidth="1"/>
    <col min="1296" max="1296" width="14.5" style="2077" customWidth="1"/>
    <col min="1297" max="1297" width="15.625" style="2077" customWidth="1"/>
    <col min="1298" max="1536" width="9" style="2077"/>
    <col min="1537" max="1537" width="2.625" style="2077" customWidth="1"/>
    <col min="1538" max="1538" width="12.125" style="2077" customWidth="1"/>
    <col min="1539" max="1539" width="10.625" style="2077" customWidth="1"/>
    <col min="1540" max="1540" width="10.375" style="2077" customWidth="1"/>
    <col min="1541" max="1541" width="54" style="2077" customWidth="1"/>
    <col min="1542" max="1542" width="7.125" style="2077" customWidth="1"/>
    <col min="1543" max="1543" width="7.75" style="2077" customWidth="1"/>
    <col min="1544" max="1544" width="9.25" style="2077" bestFit="1" customWidth="1"/>
    <col min="1545" max="1545" width="11" style="2077" customWidth="1"/>
    <col min="1546" max="1546" width="29.625" style="2077" customWidth="1"/>
    <col min="1547" max="1547" width="12.5" style="2077" bestFit="1" customWidth="1"/>
    <col min="1548" max="1548" width="13.5" style="2077" bestFit="1" customWidth="1"/>
    <col min="1549" max="1549" width="13.75" style="2077" customWidth="1"/>
    <col min="1550" max="1550" width="14.625" style="2077" bestFit="1" customWidth="1"/>
    <col min="1551" max="1551" width="13.25" style="2077" customWidth="1"/>
    <col min="1552" max="1552" width="14.5" style="2077" customWidth="1"/>
    <col min="1553" max="1553" width="15.625" style="2077" customWidth="1"/>
    <col min="1554" max="1792" width="9" style="2077"/>
    <col min="1793" max="1793" width="2.625" style="2077" customWidth="1"/>
    <col min="1794" max="1794" width="12.125" style="2077" customWidth="1"/>
    <col min="1795" max="1795" width="10.625" style="2077" customWidth="1"/>
    <col min="1796" max="1796" width="10.375" style="2077" customWidth="1"/>
    <col min="1797" max="1797" width="54" style="2077" customWidth="1"/>
    <col min="1798" max="1798" width="7.125" style="2077" customWidth="1"/>
    <col min="1799" max="1799" width="7.75" style="2077" customWidth="1"/>
    <col min="1800" max="1800" width="9.25" style="2077" bestFit="1" customWidth="1"/>
    <col min="1801" max="1801" width="11" style="2077" customWidth="1"/>
    <col min="1802" max="1802" width="29.625" style="2077" customWidth="1"/>
    <col min="1803" max="1803" width="12.5" style="2077" bestFit="1" customWidth="1"/>
    <col min="1804" max="1804" width="13.5" style="2077" bestFit="1" customWidth="1"/>
    <col min="1805" max="1805" width="13.75" style="2077" customWidth="1"/>
    <col min="1806" max="1806" width="14.625" style="2077" bestFit="1" customWidth="1"/>
    <col min="1807" max="1807" width="13.25" style="2077" customWidth="1"/>
    <col min="1808" max="1808" width="14.5" style="2077" customWidth="1"/>
    <col min="1809" max="1809" width="15.625" style="2077" customWidth="1"/>
    <col min="1810" max="2048" width="9" style="2077"/>
    <col min="2049" max="2049" width="2.625" style="2077" customWidth="1"/>
    <col min="2050" max="2050" width="12.125" style="2077" customWidth="1"/>
    <col min="2051" max="2051" width="10.625" style="2077" customWidth="1"/>
    <col min="2052" max="2052" width="10.375" style="2077" customWidth="1"/>
    <col min="2053" max="2053" width="54" style="2077" customWidth="1"/>
    <col min="2054" max="2054" width="7.125" style="2077" customWidth="1"/>
    <col min="2055" max="2055" width="7.75" style="2077" customWidth="1"/>
    <col min="2056" max="2056" width="9.25" style="2077" bestFit="1" customWidth="1"/>
    <col min="2057" max="2057" width="11" style="2077" customWidth="1"/>
    <col min="2058" max="2058" width="29.625" style="2077" customWidth="1"/>
    <col min="2059" max="2059" width="12.5" style="2077" bestFit="1" customWidth="1"/>
    <col min="2060" max="2060" width="13.5" style="2077" bestFit="1" customWidth="1"/>
    <col min="2061" max="2061" width="13.75" style="2077" customWidth="1"/>
    <col min="2062" max="2062" width="14.625" style="2077" bestFit="1" customWidth="1"/>
    <col min="2063" max="2063" width="13.25" style="2077" customWidth="1"/>
    <col min="2064" max="2064" width="14.5" style="2077" customWidth="1"/>
    <col min="2065" max="2065" width="15.625" style="2077" customWidth="1"/>
    <col min="2066" max="2304" width="9" style="2077"/>
    <col min="2305" max="2305" width="2.625" style="2077" customWidth="1"/>
    <col min="2306" max="2306" width="12.125" style="2077" customWidth="1"/>
    <col min="2307" max="2307" width="10.625" style="2077" customWidth="1"/>
    <col min="2308" max="2308" width="10.375" style="2077" customWidth="1"/>
    <col min="2309" max="2309" width="54" style="2077" customWidth="1"/>
    <col min="2310" max="2310" width="7.125" style="2077" customWidth="1"/>
    <col min="2311" max="2311" width="7.75" style="2077" customWidth="1"/>
    <col min="2312" max="2312" width="9.25" style="2077" bestFit="1" customWidth="1"/>
    <col min="2313" max="2313" width="11" style="2077" customWidth="1"/>
    <col min="2314" max="2314" width="29.625" style="2077" customWidth="1"/>
    <col min="2315" max="2315" width="12.5" style="2077" bestFit="1" customWidth="1"/>
    <col min="2316" max="2316" width="13.5" style="2077" bestFit="1" customWidth="1"/>
    <col min="2317" max="2317" width="13.75" style="2077" customWidth="1"/>
    <col min="2318" max="2318" width="14.625" style="2077" bestFit="1" customWidth="1"/>
    <col min="2319" max="2319" width="13.25" style="2077" customWidth="1"/>
    <col min="2320" max="2320" width="14.5" style="2077" customWidth="1"/>
    <col min="2321" max="2321" width="15.625" style="2077" customWidth="1"/>
    <col min="2322" max="2560" width="9" style="2077"/>
    <col min="2561" max="2561" width="2.625" style="2077" customWidth="1"/>
    <col min="2562" max="2562" width="12.125" style="2077" customWidth="1"/>
    <col min="2563" max="2563" width="10.625" style="2077" customWidth="1"/>
    <col min="2564" max="2564" width="10.375" style="2077" customWidth="1"/>
    <col min="2565" max="2565" width="54" style="2077" customWidth="1"/>
    <col min="2566" max="2566" width="7.125" style="2077" customWidth="1"/>
    <col min="2567" max="2567" width="7.75" style="2077" customWidth="1"/>
    <col min="2568" max="2568" width="9.25" style="2077" bestFit="1" customWidth="1"/>
    <col min="2569" max="2569" width="11" style="2077" customWidth="1"/>
    <col min="2570" max="2570" width="29.625" style="2077" customWidth="1"/>
    <col min="2571" max="2571" width="12.5" style="2077" bestFit="1" customWidth="1"/>
    <col min="2572" max="2572" width="13.5" style="2077" bestFit="1" customWidth="1"/>
    <col min="2573" max="2573" width="13.75" style="2077" customWidth="1"/>
    <col min="2574" max="2574" width="14.625" style="2077" bestFit="1" customWidth="1"/>
    <col min="2575" max="2575" width="13.25" style="2077" customWidth="1"/>
    <col min="2576" max="2576" width="14.5" style="2077" customWidth="1"/>
    <col min="2577" max="2577" width="15.625" style="2077" customWidth="1"/>
    <col min="2578" max="2816" width="9" style="2077"/>
    <col min="2817" max="2817" width="2.625" style="2077" customWidth="1"/>
    <col min="2818" max="2818" width="12.125" style="2077" customWidth="1"/>
    <col min="2819" max="2819" width="10.625" style="2077" customWidth="1"/>
    <col min="2820" max="2820" width="10.375" style="2077" customWidth="1"/>
    <col min="2821" max="2821" width="54" style="2077" customWidth="1"/>
    <col min="2822" max="2822" width="7.125" style="2077" customWidth="1"/>
    <col min="2823" max="2823" width="7.75" style="2077" customWidth="1"/>
    <col min="2824" max="2824" width="9.25" style="2077" bestFit="1" customWidth="1"/>
    <col min="2825" max="2825" width="11" style="2077" customWidth="1"/>
    <col min="2826" max="2826" width="29.625" style="2077" customWidth="1"/>
    <col min="2827" max="2827" width="12.5" style="2077" bestFit="1" customWidth="1"/>
    <col min="2828" max="2828" width="13.5" style="2077" bestFit="1" customWidth="1"/>
    <col min="2829" max="2829" width="13.75" style="2077" customWidth="1"/>
    <col min="2830" max="2830" width="14.625" style="2077" bestFit="1" customWidth="1"/>
    <col min="2831" max="2831" width="13.25" style="2077" customWidth="1"/>
    <col min="2832" max="2832" width="14.5" style="2077" customWidth="1"/>
    <col min="2833" max="2833" width="15.625" style="2077" customWidth="1"/>
    <col min="2834" max="3072" width="9" style="2077"/>
    <col min="3073" max="3073" width="2.625" style="2077" customWidth="1"/>
    <col min="3074" max="3074" width="12.125" style="2077" customWidth="1"/>
    <col min="3075" max="3075" width="10.625" style="2077" customWidth="1"/>
    <col min="3076" max="3076" width="10.375" style="2077" customWidth="1"/>
    <col min="3077" max="3077" width="54" style="2077" customWidth="1"/>
    <col min="3078" max="3078" width="7.125" style="2077" customWidth="1"/>
    <col min="3079" max="3079" width="7.75" style="2077" customWidth="1"/>
    <col min="3080" max="3080" width="9.25" style="2077" bestFit="1" customWidth="1"/>
    <col min="3081" max="3081" width="11" style="2077" customWidth="1"/>
    <col min="3082" max="3082" width="29.625" style="2077" customWidth="1"/>
    <col min="3083" max="3083" width="12.5" style="2077" bestFit="1" customWidth="1"/>
    <col min="3084" max="3084" width="13.5" style="2077" bestFit="1" customWidth="1"/>
    <col min="3085" max="3085" width="13.75" style="2077" customWidth="1"/>
    <col min="3086" max="3086" width="14.625" style="2077" bestFit="1" customWidth="1"/>
    <col min="3087" max="3087" width="13.25" style="2077" customWidth="1"/>
    <col min="3088" max="3088" width="14.5" style="2077" customWidth="1"/>
    <col min="3089" max="3089" width="15.625" style="2077" customWidth="1"/>
    <col min="3090" max="3328" width="9" style="2077"/>
    <col min="3329" max="3329" width="2.625" style="2077" customWidth="1"/>
    <col min="3330" max="3330" width="12.125" style="2077" customWidth="1"/>
    <col min="3331" max="3331" width="10.625" style="2077" customWidth="1"/>
    <col min="3332" max="3332" width="10.375" style="2077" customWidth="1"/>
    <col min="3333" max="3333" width="54" style="2077" customWidth="1"/>
    <col min="3334" max="3334" width="7.125" style="2077" customWidth="1"/>
    <col min="3335" max="3335" width="7.75" style="2077" customWidth="1"/>
    <col min="3336" max="3336" width="9.25" style="2077" bestFit="1" customWidth="1"/>
    <col min="3337" max="3337" width="11" style="2077" customWidth="1"/>
    <col min="3338" max="3338" width="29.625" style="2077" customWidth="1"/>
    <col min="3339" max="3339" width="12.5" style="2077" bestFit="1" customWidth="1"/>
    <col min="3340" max="3340" width="13.5" style="2077" bestFit="1" customWidth="1"/>
    <col min="3341" max="3341" width="13.75" style="2077" customWidth="1"/>
    <col min="3342" max="3342" width="14.625" style="2077" bestFit="1" customWidth="1"/>
    <col min="3343" max="3343" width="13.25" style="2077" customWidth="1"/>
    <col min="3344" max="3344" width="14.5" style="2077" customWidth="1"/>
    <col min="3345" max="3345" width="15.625" style="2077" customWidth="1"/>
    <col min="3346" max="3584" width="9" style="2077"/>
    <col min="3585" max="3585" width="2.625" style="2077" customWidth="1"/>
    <col min="3586" max="3586" width="12.125" style="2077" customWidth="1"/>
    <col min="3587" max="3587" width="10.625" style="2077" customWidth="1"/>
    <col min="3588" max="3588" width="10.375" style="2077" customWidth="1"/>
    <col min="3589" max="3589" width="54" style="2077" customWidth="1"/>
    <col min="3590" max="3590" width="7.125" style="2077" customWidth="1"/>
    <col min="3591" max="3591" width="7.75" style="2077" customWidth="1"/>
    <col min="3592" max="3592" width="9.25" style="2077" bestFit="1" customWidth="1"/>
    <col min="3593" max="3593" width="11" style="2077" customWidth="1"/>
    <col min="3594" max="3594" width="29.625" style="2077" customWidth="1"/>
    <col min="3595" max="3595" width="12.5" style="2077" bestFit="1" customWidth="1"/>
    <col min="3596" max="3596" width="13.5" style="2077" bestFit="1" customWidth="1"/>
    <col min="3597" max="3597" width="13.75" style="2077" customWidth="1"/>
    <col min="3598" max="3598" width="14.625" style="2077" bestFit="1" customWidth="1"/>
    <col min="3599" max="3599" width="13.25" style="2077" customWidth="1"/>
    <col min="3600" max="3600" width="14.5" style="2077" customWidth="1"/>
    <col min="3601" max="3601" width="15.625" style="2077" customWidth="1"/>
    <col min="3602" max="3840" width="9" style="2077"/>
    <col min="3841" max="3841" width="2.625" style="2077" customWidth="1"/>
    <col min="3842" max="3842" width="12.125" style="2077" customWidth="1"/>
    <col min="3843" max="3843" width="10.625" style="2077" customWidth="1"/>
    <col min="3844" max="3844" width="10.375" style="2077" customWidth="1"/>
    <col min="3845" max="3845" width="54" style="2077" customWidth="1"/>
    <col min="3846" max="3846" width="7.125" style="2077" customWidth="1"/>
    <col min="3847" max="3847" width="7.75" style="2077" customWidth="1"/>
    <col min="3848" max="3848" width="9.25" style="2077" bestFit="1" customWidth="1"/>
    <col min="3849" max="3849" width="11" style="2077" customWidth="1"/>
    <col min="3850" max="3850" width="29.625" style="2077" customWidth="1"/>
    <col min="3851" max="3851" width="12.5" style="2077" bestFit="1" customWidth="1"/>
    <col min="3852" max="3852" width="13.5" style="2077" bestFit="1" customWidth="1"/>
    <col min="3853" max="3853" width="13.75" style="2077" customWidth="1"/>
    <col min="3854" max="3854" width="14.625" style="2077" bestFit="1" customWidth="1"/>
    <col min="3855" max="3855" width="13.25" style="2077" customWidth="1"/>
    <col min="3856" max="3856" width="14.5" style="2077" customWidth="1"/>
    <col min="3857" max="3857" width="15.625" style="2077" customWidth="1"/>
    <col min="3858" max="4096" width="9" style="2077"/>
    <col min="4097" max="4097" width="2.625" style="2077" customWidth="1"/>
    <col min="4098" max="4098" width="12.125" style="2077" customWidth="1"/>
    <col min="4099" max="4099" width="10.625" style="2077" customWidth="1"/>
    <col min="4100" max="4100" width="10.375" style="2077" customWidth="1"/>
    <col min="4101" max="4101" width="54" style="2077" customWidth="1"/>
    <col min="4102" max="4102" width="7.125" style="2077" customWidth="1"/>
    <col min="4103" max="4103" width="7.75" style="2077" customWidth="1"/>
    <col min="4104" max="4104" width="9.25" style="2077" bestFit="1" customWidth="1"/>
    <col min="4105" max="4105" width="11" style="2077" customWidth="1"/>
    <col min="4106" max="4106" width="29.625" style="2077" customWidth="1"/>
    <col min="4107" max="4107" width="12.5" style="2077" bestFit="1" customWidth="1"/>
    <col min="4108" max="4108" width="13.5" style="2077" bestFit="1" customWidth="1"/>
    <col min="4109" max="4109" width="13.75" style="2077" customWidth="1"/>
    <col min="4110" max="4110" width="14.625" style="2077" bestFit="1" customWidth="1"/>
    <col min="4111" max="4111" width="13.25" style="2077" customWidth="1"/>
    <col min="4112" max="4112" width="14.5" style="2077" customWidth="1"/>
    <col min="4113" max="4113" width="15.625" style="2077" customWidth="1"/>
    <col min="4114" max="4352" width="9" style="2077"/>
    <col min="4353" max="4353" width="2.625" style="2077" customWidth="1"/>
    <col min="4354" max="4354" width="12.125" style="2077" customWidth="1"/>
    <col min="4355" max="4355" width="10.625" style="2077" customWidth="1"/>
    <col min="4356" max="4356" width="10.375" style="2077" customWidth="1"/>
    <col min="4357" max="4357" width="54" style="2077" customWidth="1"/>
    <col min="4358" max="4358" width="7.125" style="2077" customWidth="1"/>
    <col min="4359" max="4359" width="7.75" style="2077" customWidth="1"/>
    <col min="4360" max="4360" width="9.25" style="2077" bestFit="1" customWidth="1"/>
    <col min="4361" max="4361" width="11" style="2077" customWidth="1"/>
    <col min="4362" max="4362" width="29.625" style="2077" customWidth="1"/>
    <col min="4363" max="4363" width="12.5" style="2077" bestFit="1" customWidth="1"/>
    <col min="4364" max="4364" width="13.5" style="2077" bestFit="1" customWidth="1"/>
    <col min="4365" max="4365" width="13.75" style="2077" customWidth="1"/>
    <col min="4366" max="4366" width="14.625" style="2077" bestFit="1" customWidth="1"/>
    <col min="4367" max="4367" width="13.25" style="2077" customWidth="1"/>
    <col min="4368" max="4368" width="14.5" style="2077" customWidth="1"/>
    <col min="4369" max="4369" width="15.625" style="2077" customWidth="1"/>
    <col min="4370" max="4608" width="9" style="2077"/>
    <col min="4609" max="4609" width="2.625" style="2077" customWidth="1"/>
    <col min="4610" max="4610" width="12.125" style="2077" customWidth="1"/>
    <col min="4611" max="4611" width="10.625" style="2077" customWidth="1"/>
    <col min="4612" max="4612" width="10.375" style="2077" customWidth="1"/>
    <col min="4613" max="4613" width="54" style="2077" customWidth="1"/>
    <col min="4614" max="4614" width="7.125" style="2077" customWidth="1"/>
    <col min="4615" max="4615" width="7.75" style="2077" customWidth="1"/>
    <col min="4616" max="4616" width="9.25" style="2077" bestFit="1" customWidth="1"/>
    <col min="4617" max="4617" width="11" style="2077" customWidth="1"/>
    <col min="4618" max="4618" width="29.625" style="2077" customWidth="1"/>
    <col min="4619" max="4619" width="12.5" style="2077" bestFit="1" customWidth="1"/>
    <col min="4620" max="4620" width="13.5" style="2077" bestFit="1" customWidth="1"/>
    <col min="4621" max="4621" width="13.75" style="2077" customWidth="1"/>
    <col min="4622" max="4622" width="14.625" style="2077" bestFit="1" customWidth="1"/>
    <col min="4623" max="4623" width="13.25" style="2077" customWidth="1"/>
    <col min="4624" max="4624" width="14.5" style="2077" customWidth="1"/>
    <col min="4625" max="4625" width="15.625" style="2077" customWidth="1"/>
    <col min="4626" max="4864" width="9" style="2077"/>
    <col min="4865" max="4865" width="2.625" style="2077" customWidth="1"/>
    <col min="4866" max="4866" width="12.125" style="2077" customWidth="1"/>
    <col min="4867" max="4867" width="10.625" style="2077" customWidth="1"/>
    <col min="4868" max="4868" width="10.375" style="2077" customWidth="1"/>
    <col min="4869" max="4869" width="54" style="2077" customWidth="1"/>
    <col min="4870" max="4870" width="7.125" style="2077" customWidth="1"/>
    <col min="4871" max="4871" width="7.75" style="2077" customWidth="1"/>
    <col min="4872" max="4872" width="9.25" style="2077" bestFit="1" customWidth="1"/>
    <col min="4873" max="4873" width="11" style="2077" customWidth="1"/>
    <col min="4874" max="4874" width="29.625" style="2077" customWidth="1"/>
    <col min="4875" max="4875" width="12.5" style="2077" bestFit="1" customWidth="1"/>
    <col min="4876" max="4876" width="13.5" style="2077" bestFit="1" customWidth="1"/>
    <col min="4877" max="4877" width="13.75" style="2077" customWidth="1"/>
    <col min="4878" max="4878" width="14.625" style="2077" bestFit="1" customWidth="1"/>
    <col min="4879" max="4879" width="13.25" style="2077" customWidth="1"/>
    <col min="4880" max="4880" width="14.5" style="2077" customWidth="1"/>
    <col min="4881" max="4881" width="15.625" style="2077" customWidth="1"/>
    <col min="4882" max="5120" width="9" style="2077"/>
    <col min="5121" max="5121" width="2.625" style="2077" customWidth="1"/>
    <col min="5122" max="5122" width="12.125" style="2077" customWidth="1"/>
    <col min="5123" max="5123" width="10.625" style="2077" customWidth="1"/>
    <col min="5124" max="5124" width="10.375" style="2077" customWidth="1"/>
    <col min="5125" max="5125" width="54" style="2077" customWidth="1"/>
    <col min="5126" max="5126" width="7.125" style="2077" customWidth="1"/>
    <col min="5127" max="5127" width="7.75" style="2077" customWidth="1"/>
    <col min="5128" max="5128" width="9.25" style="2077" bestFit="1" customWidth="1"/>
    <col min="5129" max="5129" width="11" style="2077" customWidth="1"/>
    <col min="5130" max="5130" width="29.625" style="2077" customWidth="1"/>
    <col min="5131" max="5131" width="12.5" style="2077" bestFit="1" customWidth="1"/>
    <col min="5132" max="5132" width="13.5" style="2077" bestFit="1" customWidth="1"/>
    <col min="5133" max="5133" width="13.75" style="2077" customWidth="1"/>
    <col min="5134" max="5134" width="14.625" style="2077" bestFit="1" customWidth="1"/>
    <col min="5135" max="5135" width="13.25" style="2077" customWidth="1"/>
    <col min="5136" max="5136" width="14.5" style="2077" customWidth="1"/>
    <col min="5137" max="5137" width="15.625" style="2077" customWidth="1"/>
    <col min="5138" max="5376" width="9" style="2077"/>
    <col min="5377" max="5377" width="2.625" style="2077" customWidth="1"/>
    <col min="5378" max="5378" width="12.125" style="2077" customWidth="1"/>
    <col min="5379" max="5379" width="10.625" style="2077" customWidth="1"/>
    <col min="5380" max="5380" width="10.375" style="2077" customWidth="1"/>
    <col min="5381" max="5381" width="54" style="2077" customWidth="1"/>
    <col min="5382" max="5382" width="7.125" style="2077" customWidth="1"/>
    <col min="5383" max="5383" width="7.75" style="2077" customWidth="1"/>
    <col min="5384" max="5384" width="9.25" style="2077" bestFit="1" customWidth="1"/>
    <col min="5385" max="5385" width="11" style="2077" customWidth="1"/>
    <col min="5386" max="5386" width="29.625" style="2077" customWidth="1"/>
    <col min="5387" max="5387" width="12.5" style="2077" bestFit="1" customWidth="1"/>
    <col min="5388" max="5388" width="13.5" style="2077" bestFit="1" customWidth="1"/>
    <col min="5389" max="5389" width="13.75" style="2077" customWidth="1"/>
    <col min="5390" max="5390" width="14.625" style="2077" bestFit="1" customWidth="1"/>
    <col min="5391" max="5391" width="13.25" style="2077" customWidth="1"/>
    <col min="5392" max="5392" width="14.5" style="2077" customWidth="1"/>
    <col min="5393" max="5393" width="15.625" style="2077" customWidth="1"/>
    <col min="5394" max="5632" width="9" style="2077"/>
    <col min="5633" max="5633" width="2.625" style="2077" customWidth="1"/>
    <col min="5634" max="5634" width="12.125" style="2077" customWidth="1"/>
    <col min="5635" max="5635" width="10.625" style="2077" customWidth="1"/>
    <col min="5636" max="5636" width="10.375" style="2077" customWidth="1"/>
    <col min="5637" max="5637" width="54" style="2077" customWidth="1"/>
    <col min="5638" max="5638" width="7.125" style="2077" customWidth="1"/>
    <col min="5639" max="5639" width="7.75" style="2077" customWidth="1"/>
    <col min="5640" max="5640" width="9.25" style="2077" bestFit="1" customWidth="1"/>
    <col min="5641" max="5641" width="11" style="2077" customWidth="1"/>
    <col min="5642" max="5642" width="29.625" style="2077" customWidth="1"/>
    <col min="5643" max="5643" width="12.5" style="2077" bestFit="1" customWidth="1"/>
    <col min="5644" max="5644" width="13.5" style="2077" bestFit="1" customWidth="1"/>
    <col min="5645" max="5645" width="13.75" style="2077" customWidth="1"/>
    <col min="5646" max="5646" width="14.625" style="2077" bestFit="1" customWidth="1"/>
    <col min="5647" max="5647" width="13.25" style="2077" customWidth="1"/>
    <col min="5648" max="5648" width="14.5" style="2077" customWidth="1"/>
    <col min="5649" max="5649" width="15.625" style="2077" customWidth="1"/>
    <col min="5650" max="5888" width="9" style="2077"/>
    <col min="5889" max="5889" width="2.625" style="2077" customWidth="1"/>
    <col min="5890" max="5890" width="12.125" style="2077" customWidth="1"/>
    <col min="5891" max="5891" width="10.625" style="2077" customWidth="1"/>
    <col min="5892" max="5892" width="10.375" style="2077" customWidth="1"/>
    <col min="5893" max="5893" width="54" style="2077" customWidth="1"/>
    <col min="5894" max="5894" width="7.125" style="2077" customWidth="1"/>
    <col min="5895" max="5895" width="7.75" style="2077" customWidth="1"/>
    <col min="5896" max="5896" width="9.25" style="2077" bestFit="1" customWidth="1"/>
    <col min="5897" max="5897" width="11" style="2077" customWidth="1"/>
    <col min="5898" max="5898" width="29.625" style="2077" customWidth="1"/>
    <col min="5899" max="5899" width="12.5" style="2077" bestFit="1" customWidth="1"/>
    <col min="5900" max="5900" width="13.5" style="2077" bestFit="1" customWidth="1"/>
    <col min="5901" max="5901" width="13.75" style="2077" customWidth="1"/>
    <col min="5902" max="5902" width="14.625" style="2077" bestFit="1" customWidth="1"/>
    <col min="5903" max="5903" width="13.25" style="2077" customWidth="1"/>
    <col min="5904" max="5904" width="14.5" style="2077" customWidth="1"/>
    <col min="5905" max="5905" width="15.625" style="2077" customWidth="1"/>
    <col min="5906" max="6144" width="9" style="2077"/>
    <col min="6145" max="6145" width="2.625" style="2077" customWidth="1"/>
    <col min="6146" max="6146" width="12.125" style="2077" customWidth="1"/>
    <col min="6147" max="6147" width="10.625" style="2077" customWidth="1"/>
    <col min="6148" max="6148" width="10.375" style="2077" customWidth="1"/>
    <col min="6149" max="6149" width="54" style="2077" customWidth="1"/>
    <col min="6150" max="6150" width="7.125" style="2077" customWidth="1"/>
    <col min="6151" max="6151" width="7.75" style="2077" customWidth="1"/>
    <col min="6152" max="6152" width="9.25" style="2077" bestFit="1" customWidth="1"/>
    <col min="6153" max="6153" width="11" style="2077" customWidth="1"/>
    <col min="6154" max="6154" width="29.625" style="2077" customWidth="1"/>
    <col min="6155" max="6155" width="12.5" style="2077" bestFit="1" customWidth="1"/>
    <col min="6156" max="6156" width="13.5" style="2077" bestFit="1" customWidth="1"/>
    <col min="6157" max="6157" width="13.75" style="2077" customWidth="1"/>
    <col min="6158" max="6158" width="14.625" style="2077" bestFit="1" customWidth="1"/>
    <col min="6159" max="6159" width="13.25" style="2077" customWidth="1"/>
    <col min="6160" max="6160" width="14.5" style="2077" customWidth="1"/>
    <col min="6161" max="6161" width="15.625" style="2077" customWidth="1"/>
    <col min="6162" max="6400" width="9" style="2077"/>
    <col min="6401" max="6401" width="2.625" style="2077" customWidth="1"/>
    <col min="6402" max="6402" width="12.125" style="2077" customWidth="1"/>
    <col min="6403" max="6403" width="10.625" style="2077" customWidth="1"/>
    <col min="6404" max="6404" width="10.375" style="2077" customWidth="1"/>
    <col min="6405" max="6405" width="54" style="2077" customWidth="1"/>
    <col min="6406" max="6406" width="7.125" style="2077" customWidth="1"/>
    <col min="6407" max="6407" width="7.75" style="2077" customWidth="1"/>
    <col min="6408" max="6408" width="9.25" style="2077" bestFit="1" customWidth="1"/>
    <col min="6409" max="6409" width="11" style="2077" customWidth="1"/>
    <col min="6410" max="6410" width="29.625" style="2077" customWidth="1"/>
    <col min="6411" max="6411" width="12.5" style="2077" bestFit="1" customWidth="1"/>
    <col min="6412" max="6412" width="13.5" style="2077" bestFit="1" customWidth="1"/>
    <col min="6413" max="6413" width="13.75" style="2077" customWidth="1"/>
    <col min="6414" max="6414" width="14.625" style="2077" bestFit="1" customWidth="1"/>
    <col min="6415" max="6415" width="13.25" style="2077" customWidth="1"/>
    <col min="6416" max="6416" width="14.5" style="2077" customWidth="1"/>
    <col min="6417" max="6417" width="15.625" style="2077" customWidth="1"/>
    <col min="6418" max="6656" width="9" style="2077"/>
    <col min="6657" max="6657" width="2.625" style="2077" customWidth="1"/>
    <col min="6658" max="6658" width="12.125" style="2077" customWidth="1"/>
    <col min="6659" max="6659" width="10.625" style="2077" customWidth="1"/>
    <col min="6660" max="6660" width="10.375" style="2077" customWidth="1"/>
    <col min="6661" max="6661" width="54" style="2077" customWidth="1"/>
    <col min="6662" max="6662" width="7.125" style="2077" customWidth="1"/>
    <col min="6663" max="6663" width="7.75" style="2077" customWidth="1"/>
    <col min="6664" max="6664" width="9.25" style="2077" bestFit="1" customWidth="1"/>
    <col min="6665" max="6665" width="11" style="2077" customWidth="1"/>
    <col min="6666" max="6666" width="29.625" style="2077" customWidth="1"/>
    <col min="6667" max="6667" width="12.5" style="2077" bestFit="1" customWidth="1"/>
    <col min="6668" max="6668" width="13.5" style="2077" bestFit="1" customWidth="1"/>
    <col min="6669" max="6669" width="13.75" style="2077" customWidth="1"/>
    <col min="6670" max="6670" width="14.625" style="2077" bestFit="1" customWidth="1"/>
    <col min="6671" max="6671" width="13.25" style="2077" customWidth="1"/>
    <col min="6672" max="6672" width="14.5" style="2077" customWidth="1"/>
    <col min="6673" max="6673" width="15.625" style="2077" customWidth="1"/>
    <col min="6674" max="6912" width="9" style="2077"/>
    <col min="6913" max="6913" width="2.625" style="2077" customWidth="1"/>
    <col min="6914" max="6914" width="12.125" style="2077" customWidth="1"/>
    <col min="6915" max="6915" width="10.625" style="2077" customWidth="1"/>
    <col min="6916" max="6916" width="10.375" style="2077" customWidth="1"/>
    <col min="6917" max="6917" width="54" style="2077" customWidth="1"/>
    <col min="6918" max="6918" width="7.125" style="2077" customWidth="1"/>
    <col min="6919" max="6919" width="7.75" style="2077" customWidth="1"/>
    <col min="6920" max="6920" width="9.25" style="2077" bestFit="1" customWidth="1"/>
    <col min="6921" max="6921" width="11" style="2077" customWidth="1"/>
    <col min="6922" max="6922" width="29.625" style="2077" customWidth="1"/>
    <col min="6923" max="6923" width="12.5" style="2077" bestFit="1" customWidth="1"/>
    <col min="6924" max="6924" width="13.5" style="2077" bestFit="1" customWidth="1"/>
    <col min="6925" max="6925" width="13.75" style="2077" customWidth="1"/>
    <col min="6926" max="6926" width="14.625" style="2077" bestFit="1" customWidth="1"/>
    <col min="6927" max="6927" width="13.25" style="2077" customWidth="1"/>
    <col min="6928" max="6928" width="14.5" style="2077" customWidth="1"/>
    <col min="6929" max="6929" width="15.625" style="2077" customWidth="1"/>
    <col min="6930" max="7168" width="9" style="2077"/>
    <col min="7169" max="7169" width="2.625" style="2077" customWidth="1"/>
    <col min="7170" max="7170" width="12.125" style="2077" customWidth="1"/>
    <col min="7171" max="7171" width="10.625" style="2077" customWidth="1"/>
    <col min="7172" max="7172" width="10.375" style="2077" customWidth="1"/>
    <col min="7173" max="7173" width="54" style="2077" customWidth="1"/>
    <col min="7174" max="7174" width="7.125" style="2077" customWidth="1"/>
    <col min="7175" max="7175" width="7.75" style="2077" customWidth="1"/>
    <col min="7176" max="7176" width="9.25" style="2077" bestFit="1" customWidth="1"/>
    <col min="7177" max="7177" width="11" style="2077" customWidth="1"/>
    <col min="7178" max="7178" width="29.625" style="2077" customWidth="1"/>
    <col min="7179" max="7179" width="12.5" style="2077" bestFit="1" customWidth="1"/>
    <col min="7180" max="7180" width="13.5" style="2077" bestFit="1" customWidth="1"/>
    <col min="7181" max="7181" width="13.75" style="2077" customWidth="1"/>
    <col min="7182" max="7182" width="14.625" style="2077" bestFit="1" customWidth="1"/>
    <col min="7183" max="7183" width="13.25" style="2077" customWidth="1"/>
    <col min="7184" max="7184" width="14.5" style="2077" customWidth="1"/>
    <col min="7185" max="7185" width="15.625" style="2077" customWidth="1"/>
    <col min="7186" max="7424" width="9" style="2077"/>
    <col min="7425" max="7425" width="2.625" style="2077" customWidth="1"/>
    <col min="7426" max="7426" width="12.125" style="2077" customWidth="1"/>
    <col min="7427" max="7427" width="10.625" style="2077" customWidth="1"/>
    <col min="7428" max="7428" width="10.375" style="2077" customWidth="1"/>
    <col min="7429" max="7429" width="54" style="2077" customWidth="1"/>
    <col min="7430" max="7430" width="7.125" style="2077" customWidth="1"/>
    <col min="7431" max="7431" width="7.75" style="2077" customWidth="1"/>
    <col min="7432" max="7432" width="9.25" style="2077" bestFit="1" customWidth="1"/>
    <col min="7433" max="7433" width="11" style="2077" customWidth="1"/>
    <col min="7434" max="7434" width="29.625" style="2077" customWidth="1"/>
    <col min="7435" max="7435" width="12.5" style="2077" bestFit="1" customWidth="1"/>
    <col min="7436" max="7436" width="13.5" style="2077" bestFit="1" customWidth="1"/>
    <col min="7437" max="7437" width="13.75" style="2077" customWidth="1"/>
    <col min="7438" max="7438" width="14.625" style="2077" bestFit="1" customWidth="1"/>
    <col min="7439" max="7439" width="13.25" style="2077" customWidth="1"/>
    <col min="7440" max="7440" width="14.5" style="2077" customWidth="1"/>
    <col min="7441" max="7441" width="15.625" style="2077" customWidth="1"/>
    <col min="7442" max="7680" width="9" style="2077"/>
    <col min="7681" max="7681" width="2.625" style="2077" customWidth="1"/>
    <col min="7682" max="7682" width="12.125" style="2077" customWidth="1"/>
    <col min="7683" max="7683" width="10.625" style="2077" customWidth="1"/>
    <col min="7684" max="7684" width="10.375" style="2077" customWidth="1"/>
    <col min="7685" max="7685" width="54" style="2077" customWidth="1"/>
    <col min="7686" max="7686" width="7.125" style="2077" customWidth="1"/>
    <col min="7687" max="7687" width="7.75" style="2077" customWidth="1"/>
    <col min="7688" max="7688" width="9.25" style="2077" bestFit="1" customWidth="1"/>
    <col min="7689" max="7689" width="11" style="2077" customWidth="1"/>
    <col min="7690" max="7690" width="29.625" style="2077" customWidth="1"/>
    <col min="7691" max="7691" width="12.5" style="2077" bestFit="1" customWidth="1"/>
    <col min="7692" max="7692" width="13.5" style="2077" bestFit="1" customWidth="1"/>
    <col min="7693" max="7693" width="13.75" style="2077" customWidth="1"/>
    <col min="7694" max="7694" width="14.625" style="2077" bestFit="1" customWidth="1"/>
    <col min="7695" max="7695" width="13.25" style="2077" customWidth="1"/>
    <col min="7696" max="7696" width="14.5" style="2077" customWidth="1"/>
    <col min="7697" max="7697" width="15.625" style="2077" customWidth="1"/>
    <col min="7698" max="7936" width="9" style="2077"/>
    <col min="7937" max="7937" width="2.625" style="2077" customWidth="1"/>
    <col min="7938" max="7938" width="12.125" style="2077" customWidth="1"/>
    <col min="7939" max="7939" width="10.625" style="2077" customWidth="1"/>
    <col min="7940" max="7940" width="10.375" style="2077" customWidth="1"/>
    <col min="7941" max="7941" width="54" style="2077" customWidth="1"/>
    <col min="7942" max="7942" width="7.125" style="2077" customWidth="1"/>
    <col min="7943" max="7943" width="7.75" style="2077" customWidth="1"/>
    <col min="7944" max="7944" width="9.25" style="2077" bestFit="1" customWidth="1"/>
    <col min="7945" max="7945" width="11" style="2077" customWidth="1"/>
    <col min="7946" max="7946" width="29.625" style="2077" customWidth="1"/>
    <col min="7947" max="7947" width="12.5" style="2077" bestFit="1" customWidth="1"/>
    <col min="7948" max="7948" width="13.5" style="2077" bestFit="1" customWidth="1"/>
    <col min="7949" max="7949" width="13.75" style="2077" customWidth="1"/>
    <col min="7950" max="7950" width="14.625" style="2077" bestFit="1" customWidth="1"/>
    <col min="7951" max="7951" width="13.25" style="2077" customWidth="1"/>
    <col min="7952" max="7952" width="14.5" style="2077" customWidth="1"/>
    <col min="7953" max="7953" width="15.625" style="2077" customWidth="1"/>
    <col min="7954" max="8192" width="9" style="2077"/>
    <col min="8193" max="8193" width="2.625" style="2077" customWidth="1"/>
    <col min="8194" max="8194" width="12.125" style="2077" customWidth="1"/>
    <col min="8195" max="8195" width="10.625" style="2077" customWidth="1"/>
    <col min="8196" max="8196" width="10.375" style="2077" customWidth="1"/>
    <col min="8197" max="8197" width="54" style="2077" customWidth="1"/>
    <col min="8198" max="8198" width="7.125" style="2077" customWidth="1"/>
    <col min="8199" max="8199" width="7.75" style="2077" customWidth="1"/>
    <col min="8200" max="8200" width="9.25" style="2077" bestFit="1" customWidth="1"/>
    <col min="8201" max="8201" width="11" style="2077" customWidth="1"/>
    <col min="8202" max="8202" width="29.625" style="2077" customWidth="1"/>
    <col min="8203" max="8203" width="12.5" style="2077" bestFit="1" customWidth="1"/>
    <col min="8204" max="8204" width="13.5" style="2077" bestFit="1" customWidth="1"/>
    <col min="8205" max="8205" width="13.75" style="2077" customWidth="1"/>
    <col min="8206" max="8206" width="14.625" style="2077" bestFit="1" customWidth="1"/>
    <col min="8207" max="8207" width="13.25" style="2077" customWidth="1"/>
    <col min="8208" max="8208" width="14.5" style="2077" customWidth="1"/>
    <col min="8209" max="8209" width="15.625" style="2077" customWidth="1"/>
    <col min="8210" max="8448" width="9" style="2077"/>
    <col min="8449" max="8449" width="2.625" style="2077" customWidth="1"/>
    <col min="8450" max="8450" width="12.125" style="2077" customWidth="1"/>
    <col min="8451" max="8451" width="10.625" style="2077" customWidth="1"/>
    <col min="8452" max="8452" width="10.375" style="2077" customWidth="1"/>
    <col min="8453" max="8453" width="54" style="2077" customWidth="1"/>
    <col min="8454" max="8454" width="7.125" style="2077" customWidth="1"/>
    <col min="8455" max="8455" width="7.75" style="2077" customWidth="1"/>
    <col min="8456" max="8456" width="9.25" style="2077" bestFit="1" customWidth="1"/>
    <col min="8457" max="8457" width="11" style="2077" customWidth="1"/>
    <col min="8458" max="8458" width="29.625" style="2077" customWidth="1"/>
    <col min="8459" max="8459" width="12.5" style="2077" bestFit="1" customWidth="1"/>
    <col min="8460" max="8460" width="13.5" style="2077" bestFit="1" customWidth="1"/>
    <col min="8461" max="8461" width="13.75" style="2077" customWidth="1"/>
    <col min="8462" max="8462" width="14.625" style="2077" bestFit="1" customWidth="1"/>
    <col min="8463" max="8463" width="13.25" style="2077" customWidth="1"/>
    <col min="8464" max="8464" width="14.5" style="2077" customWidth="1"/>
    <col min="8465" max="8465" width="15.625" style="2077" customWidth="1"/>
    <col min="8466" max="8704" width="9" style="2077"/>
    <col min="8705" max="8705" width="2.625" style="2077" customWidth="1"/>
    <col min="8706" max="8706" width="12.125" style="2077" customWidth="1"/>
    <col min="8707" max="8707" width="10.625" style="2077" customWidth="1"/>
    <col min="8708" max="8708" width="10.375" style="2077" customWidth="1"/>
    <col min="8709" max="8709" width="54" style="2077" customWidth="1"/>
    <col min="8710" max="8710" width="7.125" style="2077" customWidth="1"/>
    <col min="8711" max="8711" width="7.75" style="2077" customWidth="1"/>
    <col min="8712" max="8712" width="9.25" style="2077" bestFit="1" customWidth="1"/>
    <col min="8713" max="8713" width="11" style="2077" customWidth="1"/>
    <col min="8714" max="8714" width="29.625" style="2077" customWidth="1"/>
    <col min="8715" max="8715" width="12.5" style="2077" bestFit="1" customWidth="1"/>
    <col min="8716" max="8716" width="13.5" style="2077" bestFit="1" customWidth="1"/>
    <col min="8717" max="8717" width="13.75" style="2077" customWidth="1"/>
    <col min="8718" max="8718" width="14.625" style="2077" bestFit="1" customWidth="1"/>
    <col min="8719" max="8719" width="13.25" style="2077" customWidth="1"/>
    <col min="8720" max="8720" width="14.5" style="2077" customWidth="1"/>
    <col min="8721" max="8721" width="15.625" style="2077" customWidth="1"/>
    <col min="8722" max="8960" width="9" style="2077"/>
    <col min="8961" max="8961" width="2.625" style="2077" customWidth="1"/>
    <col min="8962" max="8962" width="12.125" style="2077" customWidth="1"/>
    <col min="8963" max="8963" width="10.625" style="2077" customWidth="1"/>
    <col min="8964" max="8964" width="10.375" style="2077" customWidth="1"/>
    <col min="8965" max="8965" width="54" style="2077" customWidth="1"/>
    <col min="8966" max="8966" width="7.125" style="2077" customWidth="1"/>
    <col min="8967" max="8967" width="7.75" style="2077" customWidth="1"/>
    <col min="8968" max="8968" width="9.25" style="2077" bestFit="1" customWidth="1"/>
    <col min="8969" max="8969" width="11" style="2077" customWidth="1"/>
    <col min="8970" max="8970" width="29.625" style="2077" customWidth="1"/>
    <col min="8971" max="8971" width="12.5" style="2077" bestFit="1" customWidth="1"/>
    <col min="8972" max="8972" width="13.5" style="2077" bestFit="1" customWidth="1"/>
    <col min="8973" max="8973" width="13.75" style="2077" customWidth="1"/>
    <col min="8974" max="8974" width="14.625" style="2077" bestFit="1" customWidth="1"/>
    <col min="8975" max="8975" width="13.25" style="2077" customWidth="1"/>
    <col min="8976" max="8976" width="14.5" style="2077" customWidth="1"/>
    <col min="8977" max="8977" width="15.625" style="2077" customWidth="1"/>
    <col min="8978" max="9216" width="9" style="2077"/>
    <col min="9217" max="9217" width="2.625" style="2077" customWidth="1"/>
    <col min="9218" max="9218" width="12.125" style="2077" customWidth="1"/>
    <col min="9219" max="9219" width="10.625" style="2077" customWidth="1"/>
    <col min="9220" max="9220" width="10.375" style="2077" customWidth="1"/>
    <col min="9221" max="9221" width="54" style="2077" customWidth="1"/>
    <col min="9222" max="9222" width="7.125" style="2077" customWidth="1"/>
    <col min="9223" max="9223" width="7.75" style="2077" customWidth="1"/>
    <col min="9224" max="9224" width="9.25" style="2077" bestFit="1" customWidth="1"/>
    <col min="9225" max="9225" width="11" style="2077" customWidth="1"/>
    <col min="9226" max="9226" width="29.625" style="2077" customWidth="1"/>
    <col min="9227" max="9227" width="12.5" style="2077" bestFit="1" customWidth="1"/>
    <col min="9228" max="9228" width="13.5" style="2077" bestFit="1" customWidth="1"/>
    <col min="9229" max="9229" width="13.75" style="2077" customWidth="1"/>
    <col min="9230" max="9230" width="14.625" style="2077" bestFit="1" customWidth="1"/>
    <col min="9231" max="9231" width="13.25" style="2077" customWidth="1"/>
    <col min="9232" max="9232" width="14.5" style="2077" customWidth="1"/>
    <col min="9233" max="9233" width="15.625" style="2077" customWidth="1"/>
    <col min="9234" max="9472" width="9" style="2077"/>
    <col min="9473" max="9473" width="2.625" style="2077" customWidth="1"/>
    <col min="9474" max="9474" width="12.125" style="2077" customWidth="1"/>
    <col min="9475" max="9475" width="10.625" style="2077" customWidth="1"/>
    <col min="9476" max="9476" width="10.375" style="2077" customWidth="1"/>
    <col min="9477" max="9477" width="54" style="2077" customWidth="1"/>
    <col min="9478" max="9478" width="7.125" style="2077" customWidth="1"/>
    <col min="9479" max="9479" width="7.75" style="2077" customWidth="1"/>
    <col min="9480" max="9480" width="9.25" style="2077" bestFit="1" customWidth="1"/>
    <col min="9481" max="9481" width="11" style="2077" customWidth="1"/>
    <col min="9482" max="9482" width="29.625" style="2077" customWidth="1"/>
    <col min="9483" max="9483" width="12.5" style="2077" bestFit="1" customWidth="1"/>
    <col min="9484" max="9484" width="13.5" style="2077" bestFit="1" customWidth="1"/>
    <col min="9485" max="9485" width="13.75" style="2077" customWidth="1"/>
    <col min="9486" max="9486" width="14.625" style="2077" bestFit="1" customWidth="1"/>
    <col min="9487" max="9487" width="13.25" style="2077" customWidth="1"/>
    <col min="9488" max="9488" width="14.5" style="2077" customWidth="1"/>
    <col min="9489" max="9489" width="15.625" style="2077" customWidth="1"/>
    <col min="9490" max="9728" width="9" style="2077"/>
    <col min="9729" max="9729" width="2.625" style="2077" customWidth="1"/>
    <col min="9730" max="9730" width="12.125" style="2077" customWidth="1"/>
    <col min="9731" max="9731" width="10.625" style="2077" customWidth="1"/>
    <col min="9732" max="9732" width="10.375" style="2077" customWidth="1"/>
    <col min="9733" max="9733" width="54" style="2077" customWidth="1"/>
    <col min="9734" max="9734" width="7.125" style="2077" customWidth="1"/>
    <col min="9735" max="9735" width="7.75" style="2077" customWidth="1"/>
    <col min="9736" max="9736" width="9.25" style="2077" bestFit="1" customWidth="1"/>
    <col min="9737" max="9737" width="11" style="2077" customWidth="1"/>
    <col min="9738" max="9738" width="29.625" style="2077" customWidth="1"/>
    <col min="9739" max="9739" width="12.5" style="2077" bestFit="1" customWidth="1"/>
    <col min="9740" max="9740" width="13.5" style="2077" bestFit="1" customWidth="1"/>
    <col min="9741" max="9741" width="13.75" style="2077" customWidth="1"/>
    <col min="9742" max="9742" width="14.625" style="2077" bestFit="1" customWidth="1"/>
    <col min="9743" max="9743" width="13.25" style="2077" customWidth="1"/>
    <col min="9744" max="9744" width="14.5" style="2077" customWidth="1"/>
    <col min="9745" max="9745" width="15.625" style="2077" customWidth="1"/>
    <col min="9746" max="9984" width="9" style="2077"/>
    <col min="9985" max="9985" width="2.625" style="2077" customWidth="1"/>
    <col min="9986" max="9986" width="12.125" style="2077" customWidth="1"/>
    <col min="9987" max="9987" width="10.625" style="2077" customWidth="1"/>
    <col min="9988" max="9988" width="10.375" style="2077" customWidth="1"/>
    <col min="9989" max="9989" width="54" style="2077" customWidth="1"/>
    <col min="9990" max="9990" width="7.125" style="2077" customWidth="1"/>
    <col min="9991" max="9991" width="7.75" style="2077" customWidth="1"/>
    <col min="9992" max="9992" width="9.25" style="2077" bestFit="1" customWidth="1"/>
    <col min="9993" max="9993" width="11" style="2077" customWidth="1"/>
    <col min="9994" max="9994" width="29.625" style="2077" customWidth="1"/>
    <col min="9995" max="9995" width="12.5" style="2077" bestFit="1" customWidth="1"/>
    <col min="9996" max="9996" width="13.5" style="2077" bestFit="1" customWidth="1"/>
    <col min="9997" max="9997" width="13.75" style="2077" customWidth="1"/>
    <col min="9998" max="9998" width="14.625" style="2077" bestFit="1" customWidth="1"/>
    <col min="9999" max="9999" width="13.25" style="2077" customWidth="1"/>
    <col min="10000" max="10000" width="14.5" style="2077" customWidth="1"/>
    <col min="10001" max="10001" width="15.625" style="2077" customWidth="1"/>
    <col min="10002" max="10240" width="9" style="2077"/>
    <col min="10241" max="10241" width="2.625" style="2077" customWidth="1"/>
    <col min="10242" max="10242" width="12.125" style="2077" customWidth="1"/>
    <col min="10243" max="10243" width="10.625" style="2077" customWidth="1"/>
    <col min="10244" max="10244" width="10.375" style="2077" customWidth="1"/>
    <col min="10245" max="10245" width="54" style="2077" customWidth="1"/>
    <col min="10246" max="10246" width="7.125" style="2077" customWidth="1"/>
    <col min="10247" max="10247" width="7.75" style="2077" customWidth="1"/>
    <col min="10248" max="10248" width="9.25" style="2077" bestFit="1" customWidth="1"/>
    <col min="10249" max="10249" width="11" style="2077" customWidth="1"/>
    <col min="10250" max="10250" width="29.625" style="2077" customWidth="1"/>
    <col min="10251" max="10251" width="12.5" style="2077" bestFit="1" customWidth="1"/>
    <col min="10252" max="10252" width="13.5" style="2077" bestFit="1" customWidth="1"/>
    <col min="10253" max="10253" width="13.75" style="2077" customWidth="1"/>
    <col min="10254" max="10254" width="14.625" style="2077" bestFit="1" customWidth="1"/>
    <col min="10255" max="10255" width="13.25" style="2077" customWidth="1"/>
    <col min="10256" max="10256" width="14.5" style="2077" customWidth="1"/>
    <col min="10257" max="10257" width="15.625" style="2077" customWidth="1"/>
    <col min="10258" max="10496" width="9" style="2077"/>
    <col min="10497" max="10497" width="2.625" style="2077" customWidth="1"/>
    <col min="10498" max="10498" width="12.125" style="2077" customWidth="1"/>
    <col min="10499" max="10499" width="10.625" style="2077" customWidth="1"/>
    <col min="10500" max="10500" width="10.375" style="2077" customWidth="1"/>
    <col min="10501" max="10501" width="54" style="2077" customWidth="1"/>
    <col min="10502" max="10502" width="7.125" style="2077" customWidth="1"/>
    <col min="10503" max="10503" width="7.75" style="2077" customWidth="1"/>
    <col min="10504" max="10504" width="9.25" style="2077" bestFit="1" customWidth="1"/>
    <col min="10505" max="10505" width="11" style="2077" customWidth="1"/>
    <col min="10506" max="10506" width="29.625" style="2077" customWidth="1"/>
    <col min="10507" max="10507" width="12.5" style="2077" bestFit="1" customWidth="1"/>
    <col min="10508" max="10508" width="13.5" style="2077" bestFit="1" customWidth="1"/>
    <col min="10509" max="10509" width="13.75" style="2077" customWidth="1"/>
    <col min="10510" max="10510" width="14.625" style="2077" bestFit="1" customWidth="1"/>
    <col min="10511" max="10511" width="13.25" style="2077" customWidth="1"/>
    <col min="10512" max="10512" width="14.5" style="2077" customWidth="1"/>
    <col min="10513" max="10513" width="15.625" style="2077" customWidth="1"/>
    <col min="10514" max="10752" width="9" style="2077"/>
    <col min="10753" max="10753" width="2.625" style="2077" customWidth="1"/>
    <col min="10754" max="10754" width="12.125" style="2077" customWidth="1"/>
    <col min="10755" max="10755" width="10.625" style="2077" customWidth="1"/>
    <col min="10756" max="10756" width="10.375" style="2077" customWidth="1"/>
    <col min="10757" max="10757" width="54" style="2077" customWidth="1"/>
    <col min="10758" max="10758" width="7.125" style="2077" customWidth="1"/>
    <col min="10759" max="10759" width="7.75" style="2077" customWidth="1"/>
    <col min="10760" max="10760" width="9.25" style="2077" bestFit="1" customWidth="1"/>
    <col min="10761" max="10761" width="11" style="2077" customWidth="1"/>
    <col min="10762" max="10762" width="29.625" style="2077" customWidth="1"/>
    <col min="10763" max="10763" width="12.5" style="2077" bestFit="1" customWidth="1"/>
    <col min="10764" max="10764" width="13.5" style="2077" bestFit="1" customWidth="1"/>
    <col min="10765" max="10765" width="13.75" style="2077" customWidth="1"/>
    <col min="10766" max="10766" width="14.625" style="2077" bestFit="1" customWidth="1"/>
    <col min="10767" max="10767" width="13.25" style="2077" customWidth="1"/>
    <col min="10768" max="10768" width="14.5" style="2077" customWidth="1"/>
    <col min="10769" max="10769" width="15.625" style="2077" customWidth="1"/>
    <col min="10770" max="11008" width="9" style="2077"/>
    <col min="11009" max="11009" width="2.625" style="2077" customWidth="1"/>
    <col min="11010" max="11010" width="12.125" style="2077" customWidth="1"/>
    <col min="11011" max="11011" width="10.625" style="2077" customWidth="1"/>
    <col min="11012" max="11012" width="10.375" style="2077" customWidth="1"/>
    <col min="11013" max="11013" width="54" style="2077" customWidth="1"/>
    <col min="11014" max="11014" width="7.125" style="2077" customWidth="1"/>
    <col min="11015" max="11015" width="7.75" style="2077" customWidth="1"/>
    <col min="11016" max="11016" width="9.25" style="2077" bestFit="1" customWidth="1"/>
    <col min="11017" max="11017" width="11" style="2077" customWidth="1"/>
    <col min="11018" max="11018" width="29.625" style="2077" customWidth="1"/>
    <col min="11019" max="11019" width="12.5" style="2077" bestFit="1" customWidth="1"/>
    <col min="11020" max="11020" width="13.5" style="2077" bestFit="1" customWidth="1"/>
    <col min="11021" max="11021" width="13.75" style="2077" customWidth="1"/>
    <col min="11022" max="11022" width="14.625" style="2077" bestFit="1" customWidth="1"/>
    <col min="11023" max="11023" width="13.25" style="2077" customWidth="1"/>
    <col min="11024" max="11024" width="14.5" style="2077" customWidth="1"/>
    <col min="11025" max="11025" width="15.625" style="2077" customWidth="1"/>
    <col min="11026" max="11264" width="9" style="2077"/>
    <col min="11265" max="11265" width="2.625" style="2077" customWidth="1"/>
    <col min="11266" max="11266" width="12.125" style="2077" customWidth="1"/>
    <col min="11267" max="11267" width="10.625" style="2077" customWidth="1"/>
    <col min="11268" max="11268" width="10.375" style="2077" customWidth="1"/>
    <col min="11269" max="11269" width="54" style="2077" customWidth="1"/>
    <col min="11270" max="11270" width="7.125" style="2077" customWidth="1"/>
    <col min="11271" max="11271" width="7.75" style="2077" customWidth="1"/>
    <col min="11272" max="11272" width="9.25" style="2077" bestFit="1" customWidth="1"/>
    <col min="11273" max="11273" width="11" style="2077" customWidth="1"/>
    <col min="11274" max="11274" width="29.625" style="2077" customWidth="1"/>
    <col min="11275" max="11275" width="12.5" style="2077" bestFit="1" customWidth="1"/>
    <col min="11276" max="11276" width="13.5" style="2077" bestFit="1" customWidth="1"/>
    <col min="11277" max="11277" width="13.75" style="2077" customWidth="1"/>
    <col min="11278" max="11278" width="14.625" style="2077" bestFit="1" customWidth="1"/>
    <col min="11279" max="11279" width="13.25" style="2077" customWidth="1"/>
    <col min="11280" max="11280" width="14.5" style="2077" customWidth="1"/>
    <col min="11281" max="11281" width="15.625" style="2077" customWidth="1"/>
    <col min="11282" max="11520" width="9" style="2077"/>
    <col min="11521" max="11521" width="2.625" style="2077" customWidth="1"/>
    <col min="11522" max="11522" width="12.125" style="2077" customWidth="1"/>
    <col min="11523" max="11523" width="10.625" style="2077" customWidth="1"/>
    <col min="11524" max="11524" width="10.375" style="2077" customWidth="1"/>
    <col min="11525" max="11525" width="54" style="2077" customWidth="1"/>
    <col min="11526" max="11526" width="7.125" style="2077" customWidth="1"/>
    <col min="11527" max="11527" width="7.75" style="2077" customWidth="1"/>
    <col min="11528" max="11528" width="9.25" style="2077" bestFit="1" customWidth="1"/>
    <col min="11529" max="11529" width="11" style="2077" customWidth="1"/>
    <col min="11530" max="11530" width="29.625" style="2077" customWidth="1"/>
    <col min="11531" max="11531" width="12.5" style="2077" bestFit="1" customWidth="1"/>
    <col min="11532" max="11532" width="13.5" style="2077" bestFit="1" customWidth="1"/>
    <col min="11533" max="11533" width="13.75" style="2077" customWidth="1"/>
    <col min="11534" max="11534" width="14.625" style="2077" bestFit="1" customWidth="1"/>
    <col min="11535" max="11535" width="13.25" style="2077" customWidth="1"/>
    <col min="11536" max="11536" width="14.5" style="2077" customWidth="1"/>
    <col min="11537" max="11537" width="15.625" style="2077" customWidth="1"/>
    <col min="11538" max="11776" width="9" style="2077"/>
    <col min="11777" max="11777" width="2.625" style="2077" customWidth="1"/>
    <col min="11778" max="11778" width="12.125" style="2077" customWidth="1"/>
    <col min="11779" max="11779" width="10.625" style="2077" customWidth="1"/>
    <col min="11780" max="11780" width="10.375" style="2077" customWidth="1"/>
    <col min="11781" max="11781" width="54" style="2077" customWidth="1"/>
    <col min="11782" max="11782" width="7.125" style="2077" customWidth="1"/>
    <col min="11783" max="11783" width="7.75" style="2077" customWidth="1"/>
    <col min="11784" max="11784" width="9.25" style="2077" bestFit="1" customWidth="1"/>
    <col min="11785" max="11785" width="11" style="2077" customWidth="1"/>
    <col min="11786" max="11786" width="29.625" style="2077" customWidth="1"/>
    <col min="11787" max="11787" width="12.5" style="2077" bestFit="1" customWidth="1"/>
    <col min="11788" max="11788" width="13.5" style="2077" bestFit="1" customWidth="1"/>
    <col min="11789" max="11789" width="13.75" style="2077" customWidth="1"/>
    <col min="11790" max="11790" width="14.625" style="2077" bestFit="1" customWidth="1"/>
    <col min="11791" max="11791" width="13.25" style="2077" customWidth="1"/>
    <col min="11792" max="11792" width="14.5" style="2077" customWidth="1"/>
    <col min="11793" max="11793" width="15.625" style="2077" customWidth="1"/>
    <col min="11794" max="12032" width="9" style="2077"/>
    <col min="12033" max="12033" width="2.625" style="2077" customWidth="1"/>
    <col min="12034" max="12034" width="12.125" style="2077" customWidth="1"/>
    <col min="12035" max="12035" width="10.625" style="2077" customWidth="1"/>
    <col min="12036" max="12036" width="10.375" style="2077" customWidth="1"/>
    <col min="12037" max="12037" width="54" style="2077" customWidth="1"/>
    <col min="12038" max="12038" width="7.125" style="2077" customWidth="1"/>
    <col min="12039" max="12039" width="7.75" style="2077" customWidth="1"/>
    <col min="12040" max="12040" width="9.25" style="2077" bestFit="1" customWidth="1"/>
    <col min="12041" max="12041" width="11" style="2077" customWidth="1"/>
    <col min="12042" max="12042" width="29.625" style="2077" customWidth="1"/>
    <col min="12043" max="12043" width="12.5" style="2077" bestFit="1" customWidth="1"/>
    <col min="12044" max="12044" width="13.5" style="2077" bestFit="1" customWidth="1"/>
    <col min="12045" max="12045" width="13.75" style="2077" customWidth="1"/>
    <col min="12046" max="12046" width="14.625" style="2077" bestFit="1" customWidth="1"/>
    <col min="12047" max="12047" width="13.25" style="2077" customWidth="1"/>
    <col min="12048" max="12048" width="14.5" style="2077" customWidth="1"/>
    <col min="12049" max="12049" width="15.625" style="2077" customWidth="1"/>
    <col min="12050" max="12288" width="9" style="2077"/>
    <col min="12289" max="12289" width="2.625" style="2077" customWidth="1"/>
    <col min="12290" max="12290" width="12.125" style="2077" customWidth="1"/>
    <col min="12291" max="12291" width="10.625" style="2077" customWidth="1"/>
    <col min="12292" max="12292" width="10.375" style="2077" customWidth="1"/>
    <col min="12293" max="12293" width="54" style="2077" customWidth="1"/>
    <col min="12294" max="12294" width="7.125" style="2077" customWidth="1"/>
    <col min="12295" max="12295" width="7.75" style="2077" customWidth="1"/>
    <col min="12296" max="12296" width="9.25" style="2077" bestFit="1" customWidth="1"/>
    <col min="12297" max="12297" width="11" style="2077" customWidth="1"/>
    <col min="12298" max="12298" width="29.625" style="2077" customWidth="1"/>
    <col min="12299" max="12299" width="12.5" style="2077" bestFit="1" customWidth="1"/>
    <col min="12300" max="12300" width="13.5" style="2077" bestFit="1" customWidth="1"/>
    <col min="12301" max="12301" width="13.75" style="2077" customWidth="1"/>
    <col min="12302" max="12302" width="14.625" style="2077" bestFit="1" customWidth="1"/>
    <col min="12303" max="12303" width="13.25" style="2077" customWidth="1"/>
    <col min="12304" max="12304" width="14.5" style="2077" customWidth="1"/>
    <col min="12305" max="12305" width="15.625" style="2077" customWidth="1"/>
    <col min="12306" max="12544" width="9" style="2077"/>
    <col min="12545" max="12545" width="2.625" style="2077" customWidth="1"/>
    <col min="12546" max="12546" width="12.125" style="2077" customWidth="1"/>
    <col min="12547" max="12547" width="10.625" style="2077" customWidth="1"/>
    <col min="12548" max="12548" width="10.375" style="2077" customWidth="1"/>
    <col min="12549" max="12549" width="54" style="2077" customWidth="1"/>
    <col min="12550" max="12550" width="7.125" style="2077" customWidth="1"/>
    <col min="12551" max="12551" width="7.75" style="2077" customWidth="1"/>
    <col min="12552" max="12552" width="9.25" style="2077" bestFit="1" customWidth="1"/>
    <col min="12553" max="12553" width="11" style="2077" customWidth="1"/>
    <col min="12554" max="12554" width="29.625" style="2077" customWidth="1"/>
    <col min="12555" max="12555" width="12.5" style="2077" bestFit="1" customWidth="1"/>
    <col min="12556" max="12556" width="13.5" style="2077" bestFit="1" customWidth="1"/>
    <col min="12557" max="12557" width="13.75" style="2077" customWidth="1"/>
    <col min="12558" max="12558" width="14.625" style="2077" bestFit="1" customWidth="1"/>
    <col min="12559" max="12559" width="13.25" style="2077" customWidth="1"/>
    <col min="12560" max="12560" width="14.5" style="2077" customWidth="1"/>
    <col min="12561" max="12561" width="15.625" style="2077" customWidth="1"/>
    <col min="12562" max="12800" width="9" style="2077"/>
    <col min="12801" max="12801" width="2.625" style="2077" customWidth="1"/>
    <col min="12802" max="12802" width="12.125" style="2077" customWidth="1"/>
    <col min="12803" max="12803" width="10.625" style="2077" customWidth="1"/>
    <col min="12804" max="12804" width="10.375" style="2077" customWidth="1"/>
    <col min="12805" max="12805" width="54" style="2077" customWidth="1"/>
    <col min="12806" max="12806" width="7.125" style="2077" customWidth="1"/>
    <col min="12807" max="12807" width="7.75" style="2077" customWidth="1"/>
    <col min="12808" max="12808" width="9.25" style="2077" bestFit="1" customWidth="1"/>
    <col min="12809" max="12809" width="11" style="2077" customWidth="1"/>
    <col min="12810" max="12810" width="29.625" style="2077" customWidth="1"/>
    <col min="12811" max="12811" width="12.5" style="2077" bestFit="1" customWidth="1"/>
    <col min="12812" max="12812" width="13.5" style="2077" bestFit="1" customWidth="1"/>
    <col min="12813" max="12813" width="13.75" style="2077" customWidth="1"/>
    <col min="12814" max="12814" width="14.625" style="2077" bestFit="1" customWidth="1"/>
    <col min="12815" max="12815" width="13.25" style="2077" customWidth="1"/>
    <col min="12816" max="12816" width="14.5" style="2077" customWidth="1"/>
    <col min="12817" max="12817" width="15.625" style="2077" customWidth="1"/>
    <col min="12818" max="13056" width="9" style="2077"/>
    <col min="13057" max="13057" width="2.625" style="2077" customWidth="1"/>
    <col min="13058" max="13058" width="12.125" style="2077" customWidth="1"/>
    <col min="13059" max="13059" width="10.625" style="2077" customWidth="1"/>
    <col min="13060" max="13060" width="10.375" style="2077" customWidth="1"/>
    <col min="13061" max="13061" width="54" style="2077" customWidth="1"/>
    <col min="13062" max="13062" width="7.125" style="2077" customWidth="1"/>
    <col min="13063" max="13063" width="7.75" style="2077" customWidth="1"/>
    <col min="13064" max="13064" width="9.25" style="2077" bestFit="1" customWidth="1"/>
    <col min="13065" max="13065" width="11" style="2077" customWidth="1"/>
    <col min="13066" max="13066" width="29.625" style="2077" customWidth="1"/>
    <col min="13067" max="13067" width="12.5" style="2077" bestFit="1" customWidth="1"/>
    <col min="13068" max="13068" width="13.5" style="2077" bestFit="1" customWidth="1"/>
    <col min="13069" max="13069" width="13.75" style="2077" customWidth="1"/>
    <col min="13070" max="13070" width="14.625" style="2077" bestFit="1" customWidth="1"/>
    <col min="13071" max="13071" width="13.25" style="2077" customWidth="1"/>
    <col min="13072" max="13072" width="14.5" style="2077" customWidth="1"/>
    <col min="13073" max="13073" width="15.625" style="2077" customWidth="1"/>
    <col min="13074" max="13312" width="9" style="2077"/>
    <col min="13313" max="13313" width="2.625" style="2077" customWidth="1"/>
    <col min="13314" max="13314" width="12.125" style="2077" customWidth="1"/>
    <col min="13315" max="13315" width="10.625" style="2077" customWidth="1"/>
    <col min="13316" max="13316" width="10.375" style="2077" customWidth="1"/>
    <col min="13317" max="13317" width="54" style="2077" customWidth="1"/>
    <col min="13318" max="13318" width="7.125" style="2077" customWidth="1"/>
    <col min="13319" max="13319" width="7.75" style="2077" customWidth="1"/>
    <col min="13320" max="13320" width="9.25" style="2077" bestFit="1" customWidth="1"/>
    <col min="13321" max="13321" width="11" style="2077" customWidth="1"/>
    <col min="13322" max="13322" width="29.625" style="2077" customWidth="1"/>
    <col min="13323" max="13323" width="12.5" style="2077" bestFit="1" customWidth="1"/>
    <col min="13324" max="13324" width="13.5" style="2077" bestFit="1" customWidth="1"/>
    <col min="13325" max="13325" width="13.75" style="2077" customWidth="1"/>
    <col min="13326" max="13326" width="14.625" style="2077" bestFit="1" customWidth="1"/>
    <col min="13327" max="13327" width="13.25" style="2077" customWidth="1"/>
    <col min="13328" max="13328" width="14.5" style="2077" customWidth="1"/>
    <col min="13329" max="13329" width="15.625" style="2077" customWidth="1"/>
    <col min="13330" max="13568" width="9" style="2077"/>
    <col min="13569" max="13569" width="2.625" style="2077" customWidth="1"/>
    <col min="13570" max="13570" width="12.125" style="2077" customWidth="1"/>
    <col min="13571" max="13571" width="10.625" style="2077" customWidth="1"/>
    <col min="13572" max="13572" width="10.375" style="2077" customWidth="1"/>
    <col min="13573" max="13573" width="54" style="2077" customWidth="1"/>
    <col min="13574" max="13574" width="7.125" style="2077" customWidth="1"/>
    <col min="13575" max="13575" width="7.75" style="2077" customWidth="1"/>
    <col min="13576" max="13576" width="9.25" style="2077" bestFit="1" customWidth="1"/>
    <col min="13577" max="13577" width="11" style="2077" customWidth="1"/>
    <col min="13578" max="13578" width="29.625" style="2077" customWidth="1"/>
    <col min="13579" max="13579" width="12.5" style="2077" bestFit="1" customWidth="1"/>
    <col min="13580" max="13580" width="13.5" style="2077" bestFit="1" customWidth="1"/>
    <col min="13581" max="13581" width="13.75" style="2077" customWidth="1"/>
    <col min="13582" max="13582" width="14.625" style="2077" bestFit="1" customWidth="1"/>
    <col min="13583" max="13583" width="13.25" style="2077" customWidth="1"/>
    <col min="13584" max="13584" width="14.5" style="2077" customWidth="1"/>
    <col min="13585" max="13585" width="15.625" style="2077" customWidth="1"/>
    <col min="13586" max="13824" width="9" style="2077"/>
    <col min="13825" max="13825" width="2.625" style="2077" customWidth="1"/>
    <col min="13826" max="13826" width="12.125" style="2077" customWidth="1"/>
    <col min="13827" max="13827" width="10.625" style="2077" customWidth="1"/>
    <col min="13828" max="13828" width="10.375" style="2077" customWidth="1"/>
    <col min="13829" max="13829" width="54" style="2077" customWidth="1"/>
    <col min="13830" max="13830" width="7.125" style="2077" customWidth="1"/>
    <col min="13831" max="13831" width="7.75" style="2077" customWidth="1"/>
    <col min="13832" max="13832" width="9.25" style="2077" bestFit="1" customWidth="1"/>
    <col min="13833" max="13833" width="11" style="2077" customWidth="1"/>
    <col min="13834" max="13834" width="29.625" style="2077" customWidth="1"/>
    <col min="13835" max="13835" width="12.5" style="2077" bestFit="1" customWidth="1"/>
    <col min="13836" max="13836" width="13.5" style="2077" bestFit="1" customWidth="1"/>
    <col min="13837" max="13837" width="13.75" style="2077" customWidth="1"/>
    <col min="13838" max="13838" width="14.625" style="2077" bestFit="1" customWidth="1"/>
    <col min="13839" max="13839" width="13.25" style="2077" customWidth="1"/>
    <col min="13840" max="13840" width="14.5" style="2077" customWidth="1"/>
    <col min="13841" max="13841" width="15.625" style="2077" customWidth="1"/>
    <col min="13842" max="14080" width="9" style="2077"/>
    <col min="14081" max="14081" width="2.625" style="2077" customWidth="1"/>
    <col min="14082" max="14082" width="12.125" style="2077" customWidth="1"/>
    <col min="14083" max="14083" width="10.625" style="2077" customWidth="1"/>
    <col min="14084" max="14084" width="10.375" style="2077" customWidth="1"/>
    <col min="14085" max="14085" width="54" style="2077" customWidth="1"/>
    <col min="14086" max="14086" width="7.125" style="2077" customWidth="1"/>
    <col min="14087" max="14087" width="7.75" style="2077" customWidth="1"/>
    <col min="14088" max="14088" width="9.25" style="2077" bestFit="1" customWidth="1"/>
    <col min="14089" max="14089" width="11" style="2077" customWidth="1"/>
    <col min="14090" max="14090" width="29.625" style="2077" customWidth="1"/>
    <col min="14091" max="14091" width="12.5" style="2077" bestFit="1" customWidth="1"/>
    <col min="14092" max="14092" width="13.5" style="2077" bestFit="1" customWidth="1"/>
    <col min="14093" max="14093" width="13.75" style="2077" customWidth="1"/>
    <col min="14094" max="14094" width="14.625" style="2077" bestFit="1" customWidth="1"/>
    <col min="14095" max="14095" width="13.25" style="2077" customWidth="1"/>
    <col min="14096" max="14096" width="14.5" style="2077" customWidth="1"/>
    <col min="14097" max="14097" width="15.625" style="2077" customWidth="1"/>
    <col min="14098" max="14336" width="9" style="2077"/>
    <col min="14337" max="14337" width="2.625" style="2077" customWidth="1"/>
    <col min="14338" max="14338" width="12.125" style="2077" customWidth="1"/>
    <col min="14339" max="14339" width="10.625" style="2077" customWidth="1"/>
    <col min="14340" max="14340" width="10.375" style="2077" customWidth="1"/>
    <col min="14341" max="14341" width="54" style="2077" customWidth="1"/>
    <col min="14342" max="14342" width="7.125" style="2077" customWidth="1"/>
    <col min="14343" max="14343" width="7.75" style="2077" customWidth="1"/>
    <col min="14344" max="14344" width="9.25" style="2077" bestFit="1" customWidth="1"/>
    <col min="14345" max="14345" width="11" style="2077" customWidth="1"/>
    <col min="14346" max="14346" width="29.625" style="2077" customWidth="1"/>
    <col min="14347" max="14347" width="12.5" style="2077" bestFit="1" customWidth="1"/>
    <col min="14348" max="14348" width="13.5" style="2077" bestFit="1" customWidth="1"/>
    <col min="14349" max="14349" width="13.75" style="2077" customWidth="1"/>
    <col min="14350" max="14350" width="14.625" style="2077" bestFit="1" customWidth="1"/>
    <col min="14351" max="14351" width="13.25" style="2077" customWidth="1"/>
    <col min="14352" max="14352" width="14.5" style="2077" customWidth="1"/>
    <col min="14353" max="14353" width="15.625" style="2077" customWidth="1"/>
    <col min="14354" max="14592" width="9" style="2077"/>
    <col min="14593" max="14593" width="2.625" style="2077" customWidth="1"/>
    <col min="14594" max="14594" width="12.125" style="2077" customWidth="1"/>
    <col min="14595" max="14595" width="10.625" style="2077" customWidth="1"/>
    <col min="14596" max="14596" width="10.375" style="2077" customWidth="1"/>
    <col min="14597" max="14597" width="54" style="2077" customWidth="1"/>
    <col min="14598" max="14598" width="7.125" style="2077" customWidth="1"/>
    <col min="14599" max="14599" width="7.75" style="2077" customWidth="1"/>
    <col min="14600" max="14600" width="9.25" style="2077" bestFit="1" customWidth="1"/>
    <col min="14601" max="14601" width="11" style="2077" customWidth="1"/>
    <col min="14602" max="14602" width="29.625" style="2077" customWidth="1"/>
    <col min="14603" max="14603" width="12.5" style="2077" bestFit="1" customWidth="1"/>
    <col min="14604" max="14604" width="13.5" style="2077" bestFit="1" customWidth="1"/>
    <col min="14605" max="14605" width="13.75" style="2077" customWidth="1"/>
    <col min="14606" max="14606" width="14.625" style="2077" bestFit="1" customWidth="1"/>
    <col min="14607" max="14607" width="13.25" style="2077" customWidth="1"/>
    <col min="14608" max="14608" width="14.5" style="2077" customWidth="1"/>
    <col min="14609" max="14609" width="15.625" style="2077" customWidth="1"/>
    <col min="14610" max="14848" width="9" style="2077"/>
    <col min="14849" max="14849" width="2.625" style="2077" customWidth="1"/>
    <col min="14850" max="14850" width="12.125" style="2077" customWidth="1"/>
    <col min="14851" max="14851" width="10.625" style="2077" customWidth="1"/>
    <col min="14852" max="14852" width="10.375" style="2077" customWidth="1"/>
    <col min="14853" max="14853" width="54" style="2077" customWidth="1"/>
    <col min="14854" max="14854" width="7.125" style="2077" customWidth="1"/>
    <col min="14855" max="14855" width="7.75" style="2077" customWidth="1"/>
    <col min="14856" max="14856" width="9.25" style="2077" bestFit="1" customWidth="1"/>
    <col min="14857" max="14857" width="11" style="2077" customWidth="1"/>
    <col min="14858" max="14858" width="29.625" style="2077" customWidth="1"/>
    <col min="14859" max="14859" width="12.5" style="2077" bestFit="1" customWidth="1"/>
    <col min="14860" max="14860" width="13.5" style="2077" bestFit="1" customWidth="1"/>
    <col min="14861" max="14861" width="13.75" style="2077" customWidth="1"/>
    <col min="14862" max="14862" width="14.625" style="2077" bestFit="1" customWidth="1"/>
    <col min="14863" max="14863" width="13.25" style="2077" customWidth="1"/>
    <col min="14864" max="14864" width="14.5" style="2077" customWidth="1"/>
    <col min="14865" max="14865" width="15.625" style="2077" customWidth="1"/>
    <col min="14866" max="15104" width="9" style="2077"/>
    <col min="15105" max="15105" width="2.625" style="2077" customWidth="1"/>
    <col min="15106" max="15106" width="12.125" style="2077" customWidth="1"/>
    <col min="15107" max="15107" width="10.625" style="2077" customWidth="1"/>
    <col min="15108" max="15108" width="10.375" style="2077" customWidth="1"/>
    <col min="15109" max="15109" width="54" style="2077" customWidth="1"/>
    <col min="15110" max="15110" width="7.125" style="2077" customWidth="1"/>
    <col min="15111" max="15111" width="7.75" style="2077" customWidth="1"/>
    <col min="15112" max="15112" width="9.25" style="2077" bestFit="1" customWidth="1"/>
    <col min="15113" max="15113" width="11" style="2077" customWidth="1"/>
    <col min="15114" max="15114" width="29.625" style="2077" customWidth="1"/>
    <col min="15115" max="15115" width="12.5" style="2077" bestFit="1" customWidth="1"/>
    <col min="15116" max="15116" width="13.5" style="2077" bestFit="1" customWidth="1"/>
    <col min="15117" max="15117" width="13.75" style="2077" customWidth="1"/>
    <col min="15118" max="15118" width="14.625" style="2077" bestFit="1" customWidth="1"/>
    <col min="15119" max="15119" width="13.25" style="2077" customWidth="1"/>
    <col min="15120" max="15120" width="14.5" style="2077" customWidth="1"/>
    <col min="15121" max="15121" width="15.625" style="2077" customWidth="1"/>
    <col min="15122" max="15360" width="9" style="2077"/>
    <col min="15361" max="15361" width="2.625" style="2077" customWidth="1"/>
    <col min="15362" max="15362" width="12.125" style="2077" customWidth="1"/>
    <col min="15363" max="15363" width="10.625" style="2077" customWidth="1"/>
    <col min="15364" max="15364" width="10.375" style="2077" customWidth="1"/>
    <col min="15365" max="15365" width="54" style="2077" customWidth="1"/>
    <col min="15366" max="15366" width="7.125" style="2077" customWidth="1"/>
    <col min="15367" max="15367" width="7.75" style="2077" customWidth="1"/>
    <col min="15368" max="15368" width="9.25" style="2077" bestFit="1" customWidth="1"/>
    <col min="15369" max="15369" width="11" style="2077" customWidth="1"/>
    <col min="15370" max="15370" width="29.625" style="2077" customWidth="1"/>
    <col min="15371" max="15371" width="12.5" style="2077" bestFit="1" customWidth="1"/>
    <col min="15372" max="15372" width="13.5" style="2077" bestFit="1" customWidth="1"/>
    <col min="15373" max="15373" width="13.75" style="2077" customWidth="1"/>
    <col min="15374" max="15374" width="14.625" style="2077" bestFit="1" customWidth="1"/>
    <col min="15375" max="15375" width="13.25" style="2077" customWidth="1"/>
    <col min="15376" max="15376" width="14.5" style="2077" customWidth="1"/>
    <col min="15377" max="15377" width="15.625" style="2077" customWidth="1"/>
    <col min="15378" max="15616" width="9" style="2077"/>
    <col min="15617" max="15617" width="2.625" style="2077" customWidth="1"/>
    <col min="15618" max="15618" width="12.125" style="2077" customWidth="1"/>
    <col min="15619" max="15619" width="10.625" style="2077" customWidth="1"/>
    <col min="15620" max="15620" width="10.375" style="2077" customWidth="1"/>
    <col min="15621" max="15621" width="54" style="2077" customWidth="1"/>
    <col min="15622" max="15622" width="7.125" style="2077" customWidth="1"/>
    <col min="15623" max="15623" width="7.75" style="2077" customWidth="1"/>
    <col min="15624" max="15624" width="9.25" style="2077" bestFit="1" customWidth="1"/>
    <col min="15625" max="15625" width="11" style="2077" customWidth="1"/>
    <col min="15626" max="15626" width="29.625" style="2077" customWidth="1"/>
    <col min="15627" max="15627" width="12.5" style="2077" bestFit="1" customWidth="1"/>
    <col min="15628" max="15628" width="13.5" style="2077" bestFit="1" customWidth="1"/>
    <col min="15629" max="15629" width="13.75" style="2077" customWidth="1"/>
    <col min="15630" max="15630" width="14.625" style="2077" bestFit="1" customWidth="1"/>
    <col min="15631" max="15631" width="13.25" style="2077" customWidth="1"/>
    <col min="15632" max="15632" width="14.5" style="2077" customWidth="1"/>
    <col min="15633" max="15633" width="15.625" style="2077" customWidth="1"/>
    <col min="15634" max="15872" width="9" style="2077"/>
    <col min="15873" max="15873" width="2.625" style="2077" customWidth="1"/>
    <col min="15874" max="15874" width="12.125" style="2077" customWidth="1"/>
    <col min="15875" max="15875" width="10.625" style="2077" customWidth="1"/>
    <col min="15876" max="15876" width="10.375" style="2077" customWidth="1"/>
    <col min="15877" max="15877" width="54" style="2077" customWidth="1"/>
    <col min="15878" max="15878" width="7.125" style="2077" customWidth="1"/>
    <col min="15879" max="15879" width="7.75" style="2077" customWidth="1"/>
    <col min="15880" max="15880" width="9.25" style="2077" bestFit="1" customWidth="1"/>
    <col min="15881" max="15881" width="11" style="2077" customWidth="1"/>
    <col min="15882" max="15882" width="29.625" style="2077" customWidth="1"/>
    <col min="15883" max="15883" width="12.5" style="2077" bestFit="1" customWidth="1"/>
    <col min="15884" max="15884" width="13.5" style="2077" bestFit="1" customWidth="1"/>
    <col min="15885" max="15885" width="13.75" style="2077" customWidth="1"/>
    <col min="15886" max="15886" width="14.625" style="2077" bestFit="1" customWidth="1"/>
    <col min="15887" max="15887" width="13.25" style="2077" customWidth="1"/>
    <col min="15888" max="15888" width="14.5" style="2077" customWidth="1"/>
    <col min="15889" max="15889" width="15.625" style="2077" customWidth="1"/>
    <col min="15890" max="16128" width="9" style="2077"/>
    <col min="16129" max="16129" width="2.625" style="2077" customWidth="1"/>
    <col min="16130" max="16130" width="12.125" style="2077" customWidth="1"/>
    <col min="16131" max="16131" width="10.625" style="2077" customWidth="1"/>
    <col min="16132" max="16132" width="10.375" style="2077" customWidth="1"/>
    <col min="16133" max="16133" width="54" style="2077" customWidth="1"/>
    <col min="16134" max="16134" width="7.125" style="2077" customWidth="1"/>
    <col min="16135" max="16135" width="7.75" style="2077" customWidth="1"/>
    <col min="16136" max="16136" width="9.25" style="2077" bestFit="1" customWidth="1"/>
    <col min="16137" max="16137" width="11" style="2077" customWidth="1"/>
    <col min="16138" max="16138" width="29.625" style="2077" customWidth="1"/>
    <col min="16139" max="16139" width="12.5" style="2077" bestFit="1" customWidth="1"/>
    <col min="16140" max="16140" width="13.5" style="2077" bestFit="1" customWidth="1"/>
    <col min="16141" max="16141" width="13.75" style="2077" customWidth="1"/>
    <col min="16142" max="16142" width="14.625" style="2077" bestFit="1" customWidth="1"/>
    <col min="16143" max="16143" width="13.25" style="2077" customWidth="1"/>
    <col min="16144" max="16144" width="14.5" style="2077" customWidth="1"/>
    <col min="16145" max="16145" width="15.625" style="2077" customWidth="1"/>
    <col min="16146" max="16384" width="9" style="2077"/>
  </cols>
  <sheetData>
    <row r="2" spans="2:17" ht="20.100000000000001" customHeight="1">
      <c r="B2" s="2075" t="s">
        <v>0</v>
      </c>
      <c r="C2" s="2075"/>
      <c r="D2" s="2075"/>
      <c r="E2" s="2076" t="s">
        <v>7630</v>
      </c>
      <c r="G2" s="4" t="s">
        <v>2</v>
      </c>
      <c r="H2" s="5"/>
      <c r="I2" s="6"/>
      <c r="J2" s="2078">
        <f>SUM(H:H)</f>
        <v>15977</v>
      </c>
    </row>
    <row r="3" spans="2:17" ht="20.100000000000001" customHeight="1">
      <c r="B3" s="2075" t="s">
        <v>3</v>
      </c>
      <c r="C3" s="2075"/>
      <c r="D3" s="2075"/>
      <c r="E3" s="2076" t="s">
        <v>5274</v>
      </c>
    </row>
    <row r="4" spans="2:17" ht="20.100000000000001" customHeight="1">
      <c r="B4" s="2075" t="s">
        <v>5</v>
      </c>
      <c r="C4" s="2075"/>
      <c r="D4" s="2075"/>
      <c r="E4" s="2076">
        <v>206162</v>
      </c>
      <c r="G4" s="2075" t="s">
        <v>17</v>
      </c>
      <c r="H4" s="2075"/>
      <c r="I4" s="2075"/>
      <c r="J4" s="2082"/>
      <c r="K4" s="2082"/>
    </row>
    <row r="5" spans="2:17" ht="20.100000000000001" customHeight="1">
      <c r="B5" s="2075" t="s">
        <v>6</v>
      </c>
      <c r="C5" s="2075"/>
      <c r="D5" s="2075"/>
      <c r="E5" s="2083"/>
      <c r="G5" s="2075"/>
      <c r="H5" s="2075"/>
      <c r="I5" s="2075"/>
      <c r="J5" s="2082"/>
      <c r="K5" s="2082"/>
    </row>
    <row r="6" spans="2:17" ht="20.100000000000001" customHeight="1">
      <c r="B6" s="2075" t="s">
        <v>7</v>
      </c>
      <c r="C6" s="2075"/>
      <c r="D6" s="2075"/>
      <c r="E6" s="2083">
        <v>45085</v>
      </c>
      <c r="G6" s="2075"/>
      <c r="H6" s="2075"/>
      <c r="I6" s="2075"/>
      <c r="J6" s="2082"/>
      <c r="K6" s="2082"/>
    </row>
    <row r="8" spans="2:17" s="2079" customFormat="1" ht="19.5" customHeight="1">
      <c r="B8" s="105" t="s">
        <v>8</v>
      </c>
      <c r="C8" s="105" t="s">
        <v>9</v>
      </c>
      <c r="D8" s="105" t="s">
        <v>10</v>
      </c>
      <c r="E8" s="161" t="s">
        <v>11</v>
      </c>
      <c r="F8" s="161" t="s">
        <v>12</v>
      </c>
      <c r="G8" s="161" t="s">
        <v>13</v>
      </c>
      <c r="H8" s="143" t="s">
        <v>14</v>
      </c>
      <c r="I8" s="143" t="s">
        <v>15</v>
      </c>
      <c r="J8" s="161" t="s">
        <v>16</v>
      </c>
      <c r="K8" s="161" t="s">
        <v>17</v>
      </c>
      <c r="L8" s="161" t="s">
        <v>18</v>
      </c>
      <c r="M8" s="105" t="s">
        <v>19</v>
      </c>
      <c r="N8" s="105" t="s">
        <v>20</v>
      </c>
      <c r="O8" s="161" t="s">
        <v>21</v>
      </c>
      <c r="P8" s="2084" t="s">
        <v>22</v>
      </c>
      <c r="Q8" s="2084" t="s">
        <v>23</v>
      </c>
    </row>
    <row r="9" spans="2:17" s="2079" customFormat="1" ht="18" customHeight="1">
      <c r="B9" s="123"/>
      <c r="C9" s="1010" t="s">
        <v>30</v>
      </c>
      <c r="D9" s="1010" t="s">
        <v>30</v>
      </c>
      <c r="E9" s="122" t="s">
        <v>7631</v>
      </c>
      <c r="F9" s="123">
        <v>1</v>
      </c>
      <c r="G9" s="125">
        <v>3830</v>
      </c>
      <c r="H9" s="93">
        <f>F9*G9</f>
        <v>3830</v>
      </c>
      <c r="I9" s="124"/>
      <c r="J9" s="2085" t="s">
        <v>7632</v>
      </c>
      <c r="K9" s="123"/>
      <c r="L9" s="2086"/>
      <c r="M9" s="2087"/>
      <c r="N9" s="2088"/>
      <c r="O9" s="2089"/>
      <c r="P9" s="2090"/>
      <c r="Q9" s="2091">
        <v>45083</v>
      </c>
    </row>
    <row r="10" spans="2:17" s="2079" customFormat="1" ht="18" customHeight="1">
      <c r="B10" s="123"/>
      <c r="C10" s="1010" t="s">
        <v>30</v>
      </c>
      <c r="D10" s="1010" t="s">
        <v>30</v>
      </c>
      <c r="E10" s="122" t="s">
        <v>7633</v>
      </c>
      <c r="F10" s="123">
        <v>1</v>
      </c>
      <c r="G10" s="125">
        <v>6649</v>
      </c>
      <c r="H10" s="93">
        <f>F10*G10</f>
        <v>6649</v>
      </c>
      <c r="I10" s="124"/>
      <c r="J10" s="2092"/>
      <c r="K10" s="123"/>
      <c r="L10" s="2086"/>
      <c r="M10" s="2087"/>
      <c r="N10" s="2088"/>
      <c r="O10" s="2089"/>
      <c r="P10" s="2090"/>
      <c r="Q10" s="2091">
        <v>45083</v>
      </c>
    </row>
    <row r="11" spans="2:17" s="2079" customFormat="1" ht="18" customHeight="1">
      <c r="B11" s="123"/>
      <c r="C11" s="1010" t="s">
        <v>30</v>
      </c>
      <c r="D11" s="1010" t="s">
        <v>30</v>
      </c>
      <c r="E11" s="122" t="s">
        <v>5749</v>
      </c>
      <c r="F11" s="123">
        <v>2</v>
      </c>
      <c r="G11" s="125">
        <v>249</v>
      </c>
      <c r="H11" s="93">
        <f>F11*G11</f>
        <v>498</v>
      </c>
      <c r="I11" s="124"/>
      <c r="J11" s="1014"/>
      <c r="K11" s="123"/>
      <c r="L11" s="2086"/>
      <c r="M11" s="2087"/>
      <c r="N11" s="2088"/>
      <c r="O11" s="2089"/>
      <c r="P11" s="2090"/>
      <c r="Q11" s="2091">
        <v>45083</v>
      </c>
    </row>
    <row r="12" spans="2:17" s="2079" customFormat="1" ht="18" customHeight="1">
      <c r="B12" s="123"/>
      <c r="C12" s="1010" t="s">
        <v>115</v>
      </c>
      <c r="D12" s="1010" t="s">
        <v>115</v>
      </c>
      <c r="E12" s="122" t="s">
        <v>116</v>
      </c>
      <c r="F12" s="123">
        <v>1</v>
      </c>
      <c r="G12" s="125">
        <v>5000</v>
      </c>
      <c r="H12" s="93">
        <f>F12*G12</f>
        <v>5000</v>
      </c>
      <c r="I12" s="124"/>
      <c r="J12" s="1014"/>
      <c r="K12" s="123"/>
      <c r="L12" s="2086"/>
      <c r="M12" s="2087"/>
      <c r="N12" s="2088"/>
      <c r="O12" s="2089"/>
      <c r="P12" s="2090"/>
      <c r="Q12" s="2091"/>
    </row>
    <row r="13" spans="2:17" ht="18" customHeight="1">
      <c r="C13" s="2093"/>
      <c r="D13" s="2093"/>
      <c r="E13" s="2094"/>
      <c r="F13" s="2095"/>
      <c r="G13" s="2096"/>
      <c r="H13" s="2096"/>
      <c r="I13" s="2095"/>
      <c r="M13" s="2097"/>
      <c r="O13" s="2098"/>
      <c r="Q13" s="2099"/>
    </row>
    <row r="14" spans="2:17" ht="18" customHeight="1">
      <c r="C14" s="2093"/>
      <c r="D14" s="2093"/>
      <c r="E14" s="2094"/>
      <c r="F14" s="2095"/>
      <c r="G14" s="2096"/>
      <c r="H14" s="2096"/>
      <c r="I14" s="2095"/>
      <c r="M14" s="2097"/>
      <c r="O14" s="2098"/>
      <c r="Q14" s="2099"/>
    </row>
    <row r="15" spans="2:17" ht="18" customHeight="1">
      <c r="C15" s="2093"/>
      <c r="D15" s="2093"/>
      <c r="F15" s="2095"/>
      <c r="H15" s="2096"/>
      <c r="J15" s="2094"/>
      <c r="K15" s="2094"/>
      <c r="L15" s="2094"/>
      <c r="M15" s="2100"/>
      <c r="O15" s="2098"/>
      <c r="Q15" s="2099"/>
    </row>
    <row r="16" spans="2:17" ht="18" customHeight="1">
      <c r="C16" s="2093"/>
      <c r="D16" s="2093"/>
      <c r="F16" s="2095"/>
      <c r="H16" s="2096"/>
      <c r="M16" s="2097"/>
      <c r="O16" s="2098"/>
      <c r="Q16" s="2099"/>
    </row>
    <row r="17" spans="3:17" ht="18" customHeight="1">
      <c r="C17" s="2093"/>
      <c r="D17" s="2093"/>
      <c r="E17" s="2094"/>
      <c r="F17" s="2095"/>
      <c r="G17" s="2096"/>
      <c r="H17" s="2096"/>
      <c r="I17" s="2101"/>
      <c r="M17" s="2097"/>
      <c r="N17" s="125"/>
      <c r="O17" s="2098"/>
      <c r="Q17" s="2099"/>
    </row>
    <row r="18" spans="3:17" ht="18" customHeight="1">
      <c r="C18" s="2093"/>
      <c r="D18" s="2093"/>
      <c r="F18" s="2095"/>
      <c r="H18" s="2096"/>
      <c r="M18" s="2100"/>
      <c r="O18" s="2098"/>
      <c r="Q18" s="2099"/>
    </row>
    <row r="19" spans="3:17" ht="18" customHeight="1">
      <c r="C19" s="2093"/>
      <c r="D19" s="2093"/>
      <c r="F19" s="2095"/>
      <c r="H19" s="2096"/>
      <c r="M19" s="2097"/>
      <c r="O19" s="2098"/>
      <c r="Q19" s="2099"/>
    </row>
    <row r="20" spans="3:17" ht="18" customHeight="1">
      <c r="C20" s="2093"/>
      <c r="D20" s="2093"/>
      <c r="F20" s="2095"/>
      <c r="H20" s="2096"/>
      <c r="M20" s="2097"/>
      <c r="O20" s="2098"/>
      <c r="Q20" s="2099"/>
    </row>
    <row r="21" spans="3:17" ht="18" customHeight="1">
      <c r="C21" s="2093"/>
      <c r="D21" s="2093"/>
      <c r="F21" s="2095"/>
      <c r="H21" s="2096"/>
      <c r="K21" s="2102"/>
      <c r="M21" s="2097"/>
      <c r="O21" s="2098"/>
      <c r="Q21" s="2099"/>
    </row>
    <row r="22" spans="3:17" ht="18" customHeight="1">
      <c r="C22" s="2093"/>
      <c r="D22" s="2093"/>
      <c r="F22" s="2095"/>
      <c r="H22" s="2096"/>
      <c r="M22" s="2097"/>
      <c r="O22" s="2098"/>
      <c r="Q22" s="2099"/>
    </row>
    <row r="23" spans="3:17" ht="18" customHeight="1">
      <c r="C23" s="2093"/>
      <c r="D23" s="2093"/>
      <c r="F23" s="2095"/>
      <c r="H23" s="2096"/>
      <c r="M23" s="2097"/>
      <c r="O23" s="2098"/>
      <c r="Q23" s="2099"/>
    </row>
    <row r="24" spans="3:17" ht="18" customHeight="1">
      <c r="C24" s="2093"/>
      <c r="D24" s="2093"/>
      <c r="F24" s="2095"/>
      <c r="H24" s="2096"/>
      <c r="M24" s="2097"/>
      <c r="O24" s="2098"/>
      <c r="Q24" s="2099"/>
    </row>
    <row r="25" spans="3:17" ht="18" customHeight="1">
      <c r="C25" s="2093"/>
      <c r="D25" s="2093"/>
      <c r="F25" s="2095"/>
      <c r="H25" s="2096"/>
      <c r="M25" s="2097"/>
      <c r="O25" s="2098"/>
      <c r="Q25" s="2099"/>
    </row>
    <row r="26" spans="3:17" ht="18" customHeight="1">
      <c r="C26" s="2093"/>
      <c r="D26" s="2093"/>
      <c r="F26" s="2095"/>
      <c r="H26" s="2096"/>
      <c r="M26" s="2097"/>
      <c r="N26" s="2079"/>
      <c r="O26" s="2097"/>
      <c r="P26" s="2097"/>
      <c r="Q26" s="2099"/>
    </row>
    <row r="27" spans="3:17" ht="18" customHeight="1">
      <c r="C27" s="2093"/>
      <c r="D27" s="2093"/>
      <c r="F27" s="2095"/>
      <c r="H27" s="2096"/>
      <c r="M27" s="2097"/>
      <c r="N27" s="2079"/>
      <c r="O27" s="2097"/>
      <c r="P27" s="2097"/>
      <c r="Q27" s="2099"/>
    </row>
    <row r="28" spans="3:17" ht="18" customHeight="1">
      <c r="C28" s="2093"/>
      <c r="D28" s="2093"/>
      <c r="I28" s="2077"/>
      <c r="M28" s="2097"/>
      <c r="N28" s="2079"/>
      <c r="O28" s="2097"/>
      <c r="P28" s="2097"/>
      <c r="Q28" s="2099"/>
    </row>
    <row r="29" spans="3:17" ht="18" customHeight="1">
      <c r="C29" s="2093"/>
      <c r="D29" s="2093"/>
      <c r="I29" s="2077"/>
      <c r="M29" s="2097"/>
      <c r="N29" s="2079"/>
      <c r="O29" s="2097"/>
      <c r="P29" s="2097"/>
      <c r="Q29" s="2099"/>
    </row>
    <row r="30" spans="3:17" ht="18" customHeight="1">
      <c r="C30" s="2093"/>
      <c r="D30" s="2093"/>
      <c r="I30" s="2077"/>
      <c r="M30" s="2097"/>
      <c r="N30" s="2079"/>
      <c r="O30" s="2097"/>
      <c r="P30" s="2097"/>
      <c r="Q30" s="2099"/>
    </row>
    <row r="31" spans="3:17" ht="18" customHeight="1">
      <c r="C31" s="2093"/>
      <c r="D31" s="2093"/>
      <c r="I31" s="2077"/>
      <c r="M31" s="2097"/>
      <c r="N31" s="2079"/>
      <c r="O31" s="2097"/>
      <c r="P31" s="2097"/>
      <c r="Q31" s="2099"/>
    </row>
    <row r="32" spans="3:17" ht="18" customHeight="1">
      <c r="C32" s="2093"/>
      <c r="D32" s="2093"/>
      <c r="I32" s="2077"/>
      <c r="M32" s="2097"/>
      <c r="N32" s="2079"/>
      <c r="O32" s="2097"/>
      <c r="P32" s="2097"/>
      <c r="Q32" s="2099"/>
    </row>
    <row r="33" spans="3:17" ht="18" customHeight="1">
      <c r="C33" s="2093"/>
      <c r="D33" s="2093"/>
      <c r="I33" s="2077"/>
      <c r="M33" s="2097"/>
      <c r="N33" s="2079"/>
      <c r="O33" s="2097"/>
      <c r="P33" s="2097"/>
      <c r="Q33" s="2099"/>
    </row>
    <row r="34" spans="3:17" ht="18" customHeight="1">
      <c r="C34" s="2093"/>
      <c r="D34" s="2093"/>
      <c r="I34" s="2077"/>
      <c r="M34" s="2097"/>
      <c r="N34" s="2079"/>
      <c r="O34" s="2097"/>
      <c r="P34" s="2097"/>
      <c r="Q34" s="2099"/>
    </row>
    <row r="35" spans="3:17" ht="18" customHeight="1">
      <c r="C35" s="2093"/>
      <c r="D35" s="2093"/>
      <c r="I35" s="2077"/>
      <c r="M35" s="2097"/>
      <c r="N35" s="2079"/>
      <c r="O35" s="2097"/>
      <c r="P35" s="2097"/>
      <c r="Q35" s="2099"/>
    </row>
    <row r="36" spans="3:17" ht="18" customHeight="1">
      <c r="C36" s="2093"/>
      <c r="D36" s="2093"/>
      <c r="I36" s="2077"/>
      <c r="M36" s="2097"/>
      <c r="N36" s="2079"/>
      <c r="O36" s="2097"/>
      <c r="P36" s="2097"/>
      <c r="Q36" s="2099"/>
    </row>
    <row r="37" spans="3:17" ht="18" customHeight="1">
      <c r="C37" s="2093"/>
      <c r="D37" s="2093"/>
      <c r="I37" s="2077"/>
      <c r="M37" s="2097"/>
      <c r="N37" s="2079"/>
      <c r="O37" s="2097"/>
      <c r="P37" s="2097"/>
      <c r="Q37" s="2099"/>
    </row>
    <row r="38" spans="3:17" ht="18" customHeight="1">
      <c r="C38" s="2093"/>
      <c r="D38" s="2093"/>
      <c r="I38" s="2077"/>
      <c r="M38" s="2097"/>
      <c r="N38" s="2079"/>
      <c r="O38" s="2097"/>
      <c r="P38" s="2097"/>
      <c r="Q38" s="2099"/>
    </row>
    <row r="39" spans="3:17" ht="18" customHeight="1">
      <c r="C39" s="2093"/>
      <c r="D39" s="2093"/>
      <c r="I39" s="2077"/>
      <c r="M39" s="2097"/>
      <c r="N39" s="2079"/>
      <c r="O39" s="2097"/>
      <c r="P39" s="2097"/>
      <c r="Q39" s="2099"/>
    </row>
    <row r="40" spans="3:17" ht="18" customHeight="1">
      <c r="C40" s="2093"/>
      <c r="D40" s="2093"/>
      <c r="I40" s="2077"/>
      <c r="M40" s="2097"/>
      <c r="N40" s="2079"/>
      <c r="O40" s="2097"/>
      <c r="P40" s="2097"/>
      <c r="Q40" s="2099"/>
    </row>
    <row r="41" spans="3:17" ht="18" customHeight="1">
      <c r="C41" s="2093"/>
      <c r="D41" s="2093"/>
      <c r="I41" s="2077"/>
      <c r="M41" s="2097"/>
      <c r="N41" s="2079"/>
      <c r="O41" s="2097"/>
      <c r="P41" s="2097"/>
      <c r="Q41" s="2099"/>
    </row>
    <row r="42" spans="3:17" ht="18" customHeight="1">
      <c r="C42" s="2093"/>
      <c r="D42" s="2093"/>
      <c r="I42" s="2077"/>
      <c r="M42" s="2097"/>
      <c r="N42" s="2079"/>
      <c r="O42" s="2097"/>
      <c r="P42" s="2097"/>
      <c r="Q42" s="2099"/>
    </row>
    <row r="43" spans="3:17" ht="18" customHeight="1">
      <c r="C43" s="2093"/>
      <c r="D43" s="2093"/>
      <c r="I43" s="2077"/>
      <c r="M43" s="2097"/>
      <c r="N43" s="2079"/>
      <c r="O43" s="2097"/>
      <c r="P43" s="2097"/>
      <c r="Q43" s="2099"/>
    </row>
    <row r="44" spans="3:17" ht="18" customHeight="1">
      <c r="C44" s="2093"/>
      <c r="D44" s="2093"/>
      <c r="I44" s="2077"/>
      <c r="M44" s="2097"/>
      <c r="N44" s="2079"/>
      <c r="O44" s="2097"/>
      <c r="P44" s="2097"/>
      <c r="Q44" s="2099"/>
    </row>
    <row r="45" spans="3:17" ht="18" customHeight="1">
      <c r="C45" s="2093"/>
      <c r="D45" s="2093"/>
      <c r="I45" s="2077"/>
      <c r="M45" s="2097"/>
      <c r="N45" s="2079"/>
      <c r="O45" s="2097"/>
      <c r="P45" s="2097"/>
      <c r="Q45" s="2099"/>
    </row>
    <row r="46" spans="3:17" ht="18" customHeight="1">
      <c r="C46" s="2093"/>
      <c r="D46" s="2093"/>
      <c r="I46" s="2077"/>
      <c r="M46" s="2097"/>
      <c r="N46" s="2079"/>
      <c r="O46" s="2097"/>
      <c r="P46" s="2097"/>
      <c r="Q46" s="2099"/>
    </row>
    <row r="47" spans="3:17" ht="18" customHeight="1">
      <c r="C47" s="2093"/>
      <c r="D47" s="2093"/>
      <c r="I47" s="2077"/>
      <c r="M47" s="2097"/>
      <c r="N47" s="2079"/>
      <c r="O47" s="2097"/>
      <c r="P47" s="2097"/>
      <c r="Q47" s="2099"/>
    </row>
    <row r="48" spans="3:17" ht="18" customHeight="1">
      <c r="C48" s="2093"/>
      <c r="D48" s="2093"/>
      <c r="I48" s="2077"/>
      <c r="M48" s="2097"/>
      <c r="N48" s="2079"/>
      <c r="O48" s="2097"/>
      <c r="P48" s="2097"/>
      <c r="Q48" s="2099"/>
    </row>
    <row r="49" spans="3:9">
      <c r="C49" s="2093"/>
      <c r="D49" s="2093"/>
      <c r="I49" s="2077"/>
    </row>
    <row r="50" spans="3:9">
      <c r="C50" s="2093"/>
      <c r="D50" s="2093"/>
      <c r="I50" s="2077"/>
    </row>
    <row r="71" spans="8:8">
      <c r="H71" s="2103"/>
    </row>
  </sheetData>
  <autoFilter ref="A8:W12" xr:uid="{CCD75096-36F1-4D42-A21B-F8E83D5955E4}"/>
  <mergeCells count="9">
    <mergeCell ref="J9:J10"/>
    <mergeCell ref="B2:D2"/>
    <mergeCell ref="G2:I2"/>
    <mergeCell ref="B3:D3"/>
    <mergeCell ref="B4:D4"/>
    <mergeCell ref="G4:I6"/>
    <mergeCell ref="J4:K6"/>
    <mergeCell ref="B5:D5"/>
    <mergeCell ref="B6:D6"/>
  </mergeCells>
  <phoneticPr fontId="3"/>
  <pageMargins left="0.25" right="0.25" top="0.75" bottom="0.75" header="0.3" footer="0.3"/>
  <pageSetup paperSize="9" scale="40" fitToHeight="0" orientation="portrait" horizontalDpi="1200" verticalDpi="1200"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F95B2-EB50-458B-97E7-9B548152957E}">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I41" sqref="I41"/>
    </sheetView>
  </sheetViews>
  <sheetFormatPr defaultRowHeight="18.75"/>
  <cols>
    <col min="1" max="1" width="2.625" style="9" customWidth="1"/>
    <col min="2" max="2" width="10.625" style="8" bestFit="1" customWidth="1"/>
    <col min="3" max="4" width="12.625" style="9" customWidth="1"/>
    <col min="5" max="5" width="44" style="9" bestFit="1" customWidth="1"/>
    <col min="6" max="6" width="6.25" style="3" customWidth="1"/>
    <col min="7" max="7" width="9.875" style="14" bestFit="1" customWidth="1"/>
    <col min="8" max="8" width="9.875" style="15" bestFit="1" customWidth="1"/>
    <col min="9" max="9" width="9.25" style="10" bestFit="1" customWidth="1"/>
    <col min="10" max="10" width="45.625" style="9" bestFit="1" customWidth="1"/>
    <col min="11" max="11" width="29.375" style="8" bestFit="1" customWidth="1"/>
    <col min="12" max="12" width="6.625" style="8" customWidth="1"/>
    <col min="13" max="13" width="15.5" style="8" bestFit="1" customWidth="1"/>
    <col min="14" max="14" width="5.5" style="9" bestFit="1" customWidth="1"/>
    <col min="15" max="15" width="5.5" style="10" bestFit="1" customWidth="1"/>
    <col min="16" max="16" width="15.5" style="1004" bestFit="1" customWidth="1"/>
    <col min="17" max="17" width="12.375" style="188" customWidth="1"/>
    <col min="18" max="18" width="9" style="9"/>
    <col min="19" max="19" width="18.125" style="9" customWidth="1"/>
    <col min="20" max="256" width="9" style="9"/>
    <col min="257" max="257" width="2.625" style="9" customWidth="1"/>
    <col min="258" max="258" width="10.625" style="9" bestFit="1" customWidth="1"/>
    <col min="259" max="260" width="12.625" style="9" customWidth="1"/>
    <col min="261" max="261" width="44" style="9" bestFit="1" customWidth="1"/>
    <col min="262" max="262" width="6.25" style="9" customWidth="1"/>
    <col min="263" max="264" width="9.875" style="9" bestFit="1" customWidth="1"/>
    <col min="265" max="265" width="9.25" style="9" bestFit="1" customWidth="1"/>
    <col min="266" max="266" width="45.625" style="9" bestFit="1" customWidth="1"/>
    <col min="267" max="267" width="29.375" style="9" bestFit="1" customWidth="1"/>
    <col min="268" max="268" width="6.625" style="9" customWidth="1"/>
    <col min="269" max="269" width="15.5" style="9" bestFit="1" customWidth="1"/>
    <col min="270" max="271" width="5.5" style="9" bestFit="1" customWidth="1"/>
    <col min="272" max="272" width="15.5" style="9" bestFit="1" customWidth="1"/>
    <col min="273" max="273" width="12.375" style="9" customWidth="1"/>
    <col min="274" max="274" width="9" style="9"/>
    <col min="275" max="275" width="18.125" style="9" customWidth="1"/>
    <col min="276" max="512" width="9" style="9"/>
    <col min="513" max="513" width="2.625" style="9" customWidth="1"/>
    <col min="514" max="514" width="10.625" style="9" bestFit="1" customWidth="1"/>
    <col min="515" max="516" width="12.625" style="9" customWidth="1"/>
    <col min="517" max="517" width="44" style="9" bestFit="1" customWidth="1"/>
    <col min="518" max="518" width="6.25" style="9" customWidth="1"/>
    <col min="519" max="520" width="9.875" style="9" bestFit="1" customWidth="1"/>
    <col min="521" max="521" width="9.25" style="9" bestFit="1" customWidth="1"/>
    <col min="522" max="522" width="45.625" style="9" bestFit="1" customWidth="1"/>
    <col min="523" max="523" width="29.375" style="9" bestFit="1" customWidth="1"/>
    <col min="524" max="524" width="6.625" style="9" customWidth="1"/>
    <col min="525" max="525" width="15.5" style="9" bestFit="1" customWidth="1"/>
    <col min="526" max="527" width="5.5" style="9" bestFit="1" customWidth="1"/>
    <col min="528" max="528" width="15.5" style="9" bestFit="1" customWidth="1"/>
    <col min="529" max="529" width="12.375" style="9" customWidth="1"/>
    <col min="530" max="530" width="9" style="9"/>
    <col min="531" max="531" width="18.125" style="9" customWidth="1"/>
    <col min="532" max="768" width="9" style="9"/>
    <col min="769" max="769" width="2.625" style="9" customWidth="1"/>
    <col min="770" max="770" width="10.625" style="9" bestFit="1" customWidth="1"/>
    <col min="771" max="772" width="12.625" style="9" customWidth="1"/>
    <col min="773" max="773" width="44" style="9" bestFit="1" customWidth="1"/>
    <col min="774" max="774" width="6.25" style="9" customWidth="1"/>
    <col min="775" max="776" width="9.875" style="9" bestFit="1" customWidth="1"/>
    <col min="777" max="777" width="9.25" style="9" bestFit="1" customWidth="1"/>
    <col min="778" max="778" width="45.625" style="9" bestFit="1" customWidth="1"/>
    <col min="779" max="779" width="29.375" style="9" bestFit="1" customWidth="1"/>
    <col min="780" max="780" width="6.625" style="9" customWidth="1"/>
    <col min="781" max="781" width="15.5" style="9" bestFit="1" customWidth="1"/>
    <col min="782" max="783" width="5.5" style="9" bestFit="1" customWidth="1"/>
    <col min="784" max="784" width="15.5" style="9" bestFit="1" customWidth="1"/>
    <col min="785" max="785" width="12.375" style="9" customWidth="1"/>
    <col min="786" max="786" width="9" style="9"/>
    <col min="787" max="787" width="18.125" style="9" customWidth="1"/>
    <col min="788" max="1024" width="9" style="9"/>
    <col min="1025" max="1025" width="2.625" style="9" customWidth="1"/>
    <col min="1026" max="1026" width="10.625" style="9" bestFit="1" customWidth="1"/>
    <col min="1027" max="1028" width="12.625" style="9" customWidth="1"/>
    <col min="1029" max="1029" width="44" style="9" bestFit="1" customWidth="1"/>
    <col min="1030" max="1030" width="6.25" style="9" customWidth="1"/>
    <col min="1031" max="1032" width="9.875" style="9" bestFit="1" customWidth="1"/>
    <col min="1033" max="1033" width="9.25" style="9" bestFit="1" customWidth="1"/>
    <col min="1034" max="1034" width="45.625" style="9" bestFit="1" customWidth="1"/>
    <col min="1035" max="1035" width="29.375" style="9" bestFit="1" customWidth="1"/>
    <col min="1036" max="1036" width="6.625" style="9" customWidth="1"/>
    <col min="1037" max="1037" width="15.5" style="9" bestFit="1" customWidth="1"/>
    <col min="1038" max="1039" width="5.5" style="9" bestFit="1" customWidth="1"/>
    <col min="1040" max="1040" width="15.5" style="9" bestFit="1" customWidth="1"/>
    <col min="1041" max="1041" width="12.375" style="9" customWidth="1"/>
    <col min="1042" max="1042" width="9" style="9"/>
    <col min="1043" max="1043" width="18.125" style="9" customWidth="1"/>
    <col min="1044" max="1280" width="9" style="9"/>
    <col min="1281" max="1281" width="2.625" style="9" customWidth="1"/>
    <col min="1282" max="1282" width="10.625" style="9" bestFit="1" customWidth="1"/>
    <col min="1283" max="1284" width="12.625" style="9" customWidth="1"/>
    <col min="1285" max="1285" width="44" style="9" bestFit="1" customWidth="1"/>
    <col min="1286" max="1286" width="6.25" style="9" customWidth="1"/>
    <col min="1287" max="1288" width="9.875" style="9" bestFit="1" customWidth="1"/>
    <col min="1289" max="1289" width="9.25" style="9" bestFit="1" customWidth="1"/>
    <col min="1290" max="1290" width="45.625" style="9" bestFit="1" customWidth="1"/>
    <col min="1291" max="1291" width="29.375" style="9" bestFit="1" customWidth="1"/>
    <col min="1292" max="1292" width="6.625" style="9" customWidth="1"/>
    <col min="1293" max="1293" width="15.5" style="9" bestFit="1" customWidth="1"/>
    <col min="1294" max="1295" width="5.5" style="9" bestFit="1" customWidth="1"/>
    <col min="1296" max="1296" width="15.5" style="9" bestFit="1" customWidth="1"/>
    <col min="1297" max="1297" width="12.375" style="9" customWidth="1"/>
    <col min="1298" max="1298" width="9" style="9"/>
    <col min="1299" max="1299" width="18.125" style="9" customWidth="1"/>
    <col min="1300" max="1536" width="9" style="9"/>
    <col min="1537" max="1537" width="2.625" style="9" customWidth="1"/>
    <col min="1538" max="1538" width="10.625" style="9" bestFit="1" customWidth="1"/>
    <col min="1539" max="1540" width="12.625" style="9" customWidth="1"/>
    <col min="1541" max="1541" width="44" style="9" bestFit="1" customWidth="1"/>
    <col min="1542" max="1542" width="6.25" style="9" customWidth="1"/>
    <col min="1543" max="1544" width="9.875" style="9" bestFit="1" customWidth="1"/>
    <col min="1545" max="1545" width="9.25" style="9" bestFit="1" customWidth="1"/>
    <col min="1546" max="1546" width="45.625" style="9" bestFit="1" customWidth="1"/>
    <col min="1547" max="1547" width="29.375" style="9" bestFit="1" customWidth="1"/>
    <col min="1548" max="1548" width="6.625" style="9" customWidth="1"/>
    <col min="1549" max="1549" width="15.5" style="9" bestFit="1" customWidth="1"/>
    <col min="1550" max="1551" width="5.5" style="9" bestFit="1" customWidth="1"/>
    <col min="1552" max="1552" width="15.5" style="9" bestFit="1" customWidth="1"/>
    <col min="1553" max="1553" width="12.375" style="9" customWidth="1"/>
    <col min="1554" max="1554" width="9" style="9"/>
    <col min="1555" max="1555" width="18.125" style="9" customWidth="1"/>
    <col min="1556" max="1792" width="9" style="9"/>
    <col min="1793" max="1793" width="2.625" style="9" customWidth="1"/>
    <col min="1794" max="1794" width="10.625" style="9" bestFit="1" customWidth="1"/>
    <col min="1795" max="1796" width="12.625" style="9" customWidth="1"/>
    <col min="1797" max="1797" width="44" style="9" bestFit="1" customWidth="1"/>
    <col min="1798" max="1798" width="6.25" style="9" customWidth="1"/>
    <col min="1799" max="1800" width="9.875" style="9" bestFit="1" customWidth="1"/>
    <col min="1801" max="1801" width="9.25" style="9" bestFit="1" customWidth="1"/>
    <col min="1802" max="1802" width="45.625" style="9" bestFit="1" customWidth="1"/>
    <col min="1803" max="1803" width="29.375" style="9" bestFit="1" customWidth="1"/>
    <col min="1804" max="1804" width="6.625" style="9" customWidth="1"/>
    <col min="1805" max="1805" width="15.5" style="9" bestFit="1" customWidth="1"/>
    <col min="1806" max="1807" width="5.5" style="9" bestFit="1" customWidth="1"/>
    <col min="1808" max="1808" width="15.5" style="9" bestFit="1" customWidth="1"/>
    <col min="1809" max="1809" width="12.375" style="9" customWidth="1"/>
    <col min="1810" max="1810" width="9" style="9"/>
    <col min="1811" max="1811" width="18.125" style="9" customWidth="1"/>
    <col min="1812" max="2048" width="9" style="9"/>
    <col min="2049" max="2049" width="2.625" style="9" customWidth="1"/>
    <col min="2050" max="2050" width="10.625" style="9" bestFit="1" customWidth="1"/>
    <col min="2051" max="2052" width="12.625" style="9" customWidth="1"/>
    <col min="2053" max="2053" width="44" style="9" bestFit="1" customWidth="1"/>
    <col min="2054" max="2054" width="6.25" style="9" customWidth="1"/>
    <col min="2055" max="2056" width="9.875" style="9" bestFit="1" customWidth="1"/>
    <col min="2057" max="2057" width="9.25" style="9" bestFit="1" customWidth="1"/>
    <col min="2058" max="2058" width="45.625" style="9" bestFit="1" customWidth="1"/>
    <col min="2059" max="2059" width="29.375" style="9" bestFit="1" customWidth="1"/>
    <col min="2060" max="2060" width="6.625" style="9" customWidth="1"/>
    <col min="2061" max="2061" width="15.5" style="9" bestFit="1" customWidth="1"/>
    <col min="2062" max="2063" width="5.5" style="9" bestFit="1" customWidth="1"/>
    <col min="2064" max="2064" width="15.5" style="9" bestFit="1" customWidth="1"/>
    <col min="2065" max="2065" width="12.375" style="9" customWidth="1"/>
    <col min="2066" max="2066" width="9" style="9"/>
    <col min="2067" max="2067" width="18.125" style="9" customWidth="1"/>
    <col min="2068" max="2304" width="9" style="9"/>
    <col min="2305" max="2305" width="2.625" style="9" customWidth="1"/>
    <col min="2306" max="2306" width="10.625" style="9" bestFit="1" customWidth="1"/>
    <col min="2307" max="2308" width="12.625" style="9" customWidth="1"/>
    <col min="2309" max="2309" width="44" style="9" bestFit="1" customWidth="1"/>
    <col min="2310" max="2310" width="6.25" style="9" customWidth="1"/>
    <col min="2311" max="2312" width="9.875" style="9" bestFit="1" customWidth="1"/>
    <col min="2313" max="2313" width="9.25" style="9" bestFit="1" customWidth="1"/>
    <col min="2314" max="2314" width="45.625" style="9" bestFit="1" customWidth="1"/>
    <col min="2315" max="2315" width="29.375" style="9" bestFit="1" customWidth="1"/>
    <col min="2316" max="2316" width="6.625" style="9" customWidth="1"/>
    <col min="2317" max="2317" width="15.5" style="9" bestFit="1" customWidth="1"/>
    <col min="2318" max="2319" width="5.5" style="9" bestFit="1" customWidth="1"/>
    <col min="2320" max="2320" width="15.5" style="9" bestFit="1" customWidth="1"/>
    <col min="2321" max="2321" width="12.375" style="9" customWidth="1"/>
    <col min="2322" max="2322" width="9" style="9"/>
    <col min="2323" max="2323" width="18.125" style="9" customWidth="1"/>
    <col min="2324" max="2560" width="9" style="9"/>
    <col min="2561" max="2561" width="2.625" style="9" customWidth="1"/>
    <col min="2562" max="2562" width="10.625" style="9" bestFit="1" customWidth="1"/>
    <col min="2563" max="2564" width="12.625" style="9" customWidth="1"/>
    <col min="2565" max="2565" width="44" style="9" bestFit="1" customWidth="1"/>
    <col min="2566" max="2566" width="6.25" style="9" customWidth="1"/>
    <col min="2567" max="2568" width="9.875" style="9" bestFit="1" customWidth="1"/>
    <col min="2569" max="2569" width="9.25" style="9" bestFit="1" customWidth="1"/>
    <col min="2570" max="2570" width="45.625" style="9" bestFit="1" customWidth="1"/>
    <col min="2571" max="2571" width="29.375" style="9" bestFit="1" customWidth="1"/>
    <col min="2572" max="2572" width="6.625" style="9" customWidth="1"/>
    <col min="2573" max="2573" width="15.5" style="9" bestFit="1" customWidth="1"/>
    <col min="2574" max="2575" width="5.5" style="9" bestFit="1" customWidth="1"/>
    <col min="2576" max="2576" width="15.5" style="9" bestFit="1" customWidth="1"/>
    <col min="2577" max="2577" width="12.375" style="9" customWidth="1"/>
    <col min="2578" max="2578" width="9" style="9"/>
    <col min="2579" max="2579" width="18.125" style="9" customWidth="1"/>
    <col min="2580" max="2816" width="9" style="9"/>
    <col min="2817" max="2817" width="2.625" style="9" customWidth="1"/>
    <col min="2818" max="2818" width="10.625" style="9" bestFit="1" customWidth="1"/>
    <col min="2819" max="2820" width="12.625" style="9" customWidth="1"/>
    <col min="2821" max="2821" width="44" style="9" bestFit="1" customWidth="1"/>
    <col min="2822" max="2822" width="6.25" style="9" customWidth="1"/>
    <col min="2823" max="2824" width="9.875" style="9" bestFit="1" customWidth="1"/>
    <col min="2825" max="2825" width="9.25" style="9" bestFit="1" customWidth="1"/>
    <col min="2826" max="2826" width="45.625" style="9" bestFit="1" customWidth="1"/>
    <col min="2827" max="2827" width="29.375" style="9" bestFit="1" customWidth="1"/>
    <col min="2828" max="2828" width="6.625" style="9" customWidth="1"/>
    <col min="2829" max="2829" width="15.5" style="9" bestFit="1" customWidth="1"/>
    <col min="2830" max="2831" width="5.5" style="9" bestFit="1" customWidth="1"/>
    <col min="2832" max="2832" width="15.5" style="9" bestFit="1" customWidth="1"/>
    <col min="2833" max="2833" width="12.375" style="9" customWidth="1"/>
    <col min="2834" max="2834" width="9" style="9"/>
    <col min="2835" max="2835" width="18.125" style="9" customWidth="1"/>
    <col min="2836" max="3072" width="9" style="9"/>
    <col min="3073" max="3073" width="2.625" style="9" customWidth="1"/>
    <col min="3074" max="3074" width="10.625" style="9" bestFit="1" customWidth="1"/>
    <col min="3075" max="3076" width="12.625" style="9" customWidth="1"/>
    <col min="3077" max="3077" width="44" style="9" bestFit="1" customWidth="1"/>
    <col min="3078" max="3078" width="6.25" style="9" customWidth="1"/>
    <col min="3079" max="3080" width="9.875" style="9" bestFit="1" customWidth="1"/>
    <col min="3081" max="3081" width="9.25" style="9" bestFit="1" customWidth="1"/>
    <col min="3082" max="3082" width="45.625" style="9" bestFit="1" customWidth="1"/>
    <col min="3083" max="3083" width="29.375" style="9" bestFit="1" customWidth="1"/>
    <col min="3084" max="3084" width="6.625" style="9" customWidth="1"/>
    <col min="3085" max="3085" width="15.5" style="9" bestFit="1" customWidth="1"/>
    <col min="3086" max="3087" width="5.5" style="9" bestFit="1" customWidth="1"/>
    <col min="3088" max="3088" width="15.5" style="9" bestFit="1" customWidth="1"/>
    <col min="3089" max="3089" width="12.375" style="9" customWidth="1"/>
    <col min="3090" max="3090" width="9" style="9"/>
    <col min="3091" max="3091" width="18.125" style="9" customWidth="1"/>
    <col min="3092" max="3328" width="9" style="9"/>
    <col min="3329" max="3329" width="2.625" style="9" customWidth="1"/>
    <col min="3330" max="3330" width="10.625" style="9" bestFit="1" customWidth="1"/>
    <col min="3331" max="3332" width="12.625" style="9" customWidth="1"/>
    <col min="3333" max="3333" width="44" style="9" bestFit="1" customWidth="1"/>
    <col min="3334" max="3334" width="6.25" style="9" customWidth="1"/>
    <col min="3335" max="3336" width="9.875" style="9" bestFit="1" customWidth="1"/>
    <col min="3337" max="3337" width="9.25" style="9" bestFit="1" customWidth="1"/>
    <col min="3338" max="3338" width="45.625" style="9" bestFit="1" customWidth="1"/>
    <col min="3339" max="3339" width="29.375" style="9" bestFit="1" customWidth="1"/>
    <col min="3340" max="3340" width="6.625" style="9" customWidth="1"/>
    <col min="3341" max="3341" width="15.5" style="9" bestFit="1" customWidth="1"/>
    <col min="3342" max="3343" width="5.5" style="9" bestFit="1" customWidth="1"/>
    <col min="3344" max="3344" width="15.5" style="9" bestFit="1" customWidth="1"/>
    <col min="3345" max="3345" width="12.375" style="9" customWidth="1"/>
    <col min="3346" max="3346" width="9" style="9"/>
    <col min="3347" max="3347" width="18.125" style="9" customWidth="1"/>
    <col min="3348" max="3584" width="9" style="9"/>
    <col min="3585" max="3585" width="2.625" style="9" customWidth="1"/>
    <col min="3586" max="3586" width="10.625" style="9" bestFit="1" customWidth="1"/>
    <col min="3587" max="3588" width="12.625" style="9" customWidth="1"/>
    <col min="3589" max="3589" width="44" style="9" bestFit="1" customWidth="1"/>
    <col min="3590" max="3590" width="6.25" style="9" customWidth="1"/>
    <col min="3591" max="3592" width="9.875" style="9" bestFit="1" customWidth="1"/>
    <col min="3593" max="3593" width="9.25" style="9" bestFit="1" customWidth="1"/>
    <col min="3594" max="3594" width="45.625" style="9" bestFit="1" customWidth="1"/>
    <col min="3595" max="3595" width="29.375" style="9" bestFit="1" customWidth="1"/>
    <col min="3596" max="3596" width="6.625" style="9" customWidth="1"/>
    <col min="3597" max="3597" width="15.5" style="9" bestFit="1" customWidth="1"/>
    <col min="3598" max="3599" width="5.5" style="9" bestFit="1" customWidth="1"/>
    <col min="3600" max="3600" width="15.5" style="9" bestFit="1" customWidth="1"/>
    <col min="3601" max="3601" width="12.375" style="9" customWidth="1"/>
    <col min="3602" max="3602" width="9" style="9"/>
    <col min="3603" max="3603" width="18.125" style="9" customWidth="1"/>
    <col min="3604" max="3840" width="9" style="9"/>
    <col min="3841" max="3841" width="2.625" style="9" customWidth="1"/>
    <col min="3842" max="3842" width="10.625" style="9" bestFit="1" customWidth="1"/>
    <col min="3843" max="3844" width="12.625" style="9" customWidth="1"/>
    <col min="3845" max="3845" width="44" style="9" bestFit="1" customWidth="1"/>
    <col min="3846" max="3846" width="6.25" style="9" customWidth="1"/>
    <col min="3847" max="3848" width="9.875" style="9" bestFit="1" customWidth="1"/>
    <col min="3849" max="3849" width="9.25" style="9" bestFit="1" customWidth="1"/>
    <col min="3850" max="3850" width="45.625" style="9" bestFit="1" customWidth="1"/>
    <col min="3851" max="3851" width="29.375" style="9" bestFit="1" customWidth="1"/>
    <col min="3852" max="3852" width="6.625" style="9" customWidth="1"/>
    <col min="3853" max="3853" width="15.5" style="9" bestFit="1" customWidth="1"/>
    <col min="3854" max="3855" width="5.5" style="9" bestFit="1" customWidth="1"/>
    <col min="3856" max="3856" width="15.5" style="9" bestFit="1" customWidth="1"/>
    <col min="3857" max="3857" width="12.375" style="9" customWidth="1"/>
    <col min="3858" max="3858" width="9" style="9"/>
    <col min="3859" max="3859" width="18.125" style="9" customWidth="1"/>
    <col min="3860" max="4096" width="9" style="9"/>
    <col min="4097" max="4097" width="2.625" style="9" customWidth="1"/>
    <col min="4098" max="4098" width="10.625" style="9" bestFit="1" customWidth="1"/>
    <col min="4099" max="4100" width="12.625" style="9" customWidth="1"/>
    <col min="4101" max="4101" width="44" style="9" bestFit="1" customWidth="1"/>
    <col min="4102" max="4102" width="6.25" style="9" customWidth="1"/>
    <col min="4103" max="4104" width="9.875" style="9" bestFit="1" customWidth="1"/>
    <col min="4105" max="4105" width="9.25" style="9" bestFit="1" customWidth="1"/>
    <col min="4106" max="4106" width="45.625" style="9" bestFit="1" customWidth="1"/>
    <col min="4107" max="4107" width="29.375" style="9" bestFit="1" customWidth="1"/>
    <col min="4108" max="4108" width="6.625" style="9" customWidth="1"/>
    <col min="4109" max="4109" width="15.5" style="9" bestFit="1" customWidth="1"/>
    <col min="4110" max="4111" width="5.5" style="9" bestFit="1" customWidth="1"/>
    <col min="4112" max="4112" width="15.5" style="9" bestFit="1" customWidth="1"/>
    <col min="4113" max="4113" width="12.375" style="9" customWidth="1"/>
    <col min="4114" max="4114" width="9" style="9"/>
    <col min="4115" max="4115" width="18.125" style="9" customWidth="1"/>
    <col min="4116" max="4352" width="9" style="9"/>
    <col min="4353" max="4353" width="2.625" style="9" customWidth="1"/>
    <col min="4354" max="4354" width="10.625" style="9" bestFit="1" customWidth="1"/>
    <col min="4355" max="4356" width="12.625" style="9" customWidth="1"/>
    <col min="4357" max="4357" width="44" style="9" bestFit="1" customWidth="1"/>
    <col min="4358" max="4358" width="6.25" style="9" customWidth="1"/>
    <col min="4359" max="4360" width="9.875" style="9" bestFit="1" customWidth="1"/>
    <col min="4361" max="4361" width="9.25" style="9" bestFit="1" customWidth="1"/>
    <col min="4362" max="4362" width="45.625" style="9" bestFit="1" customWidth="1"/>
    <col min="4363" max="4363" width="29.375" style="9" bestFit="1" customWidth="1"/>
    <col min="4364" max="4364" width="6.625" style="9" customWidth="1"/>
    <col min="4365" max="4365" width="15.5" style="9" bestFit="1" customWidth="1"/>
    <col min="4366" max="4367" width="5.5" style="9" bestFit="1" customWidth="1"/>
    <col min="4368" max="4368" width="15.5" style="9" bestFit="1" customWidth="1"/>
    <col min="4369" max="4369" width="12.375" style="9" customWidth="1"/>
    <col min="4370" max="4370" width="9" style="9"/>
    <col min="4371" max="4371" width="18.125" style="9" customWidth="1"/>
    <col min="4372" max="4608" width="9" style="9"/>
    <col min="4609" max="4609" width="2.625" style="9" customWidth="1"/>
    <col min="4610" max="4610" width="10.625" style="9" bestFit="1" customWidth="1"/>
    <col min="4611" max="4612" width="12.625" style="9" customWidth="1"/>
    <col min="4613" max="4613" width="44" style="9" bestFit="1" customWidth="1"/>
    <col min="4614" max="4614" width="6.25" style="9" customWidth="1"/>
    <col min="4615" max="4616" width="9.875" style="9" bestFit="1" customWidth="1"/>
    <col min="4617" max="4617" width="9.25" style="9" bestFit="1" customWidth="1"/>
    <col min="4618" max="4618" width="45.625" style="9" bestFit="1" customWidth="1"/>
    <col min="4619" max="4619" width="29.375" style="9" bestFit="1" customWidth="1"/>
    <col min="4620" max="4620" width="6.625" style="9" customWidth="1"/>
    <col min="4621" max="4621" width="15.5" style="9" bestFit="1" customWidth="1"/>
    <col min="4622" max="4623" width="5.5" style="9" bestFit="1" customWidth="1"/>
    <col min="4624" max="4624" width="15.5" style="9" bestFit="1" customWidth="1"/>
    <col min="4625" max="4625" width="12.375" style="9" customWidth="1"/>
    <col min="4626" max="4626" width="9" style="9"/>
    <col min="4627" max="4627" width="18.125" style="9" customWidth="1"/>
    <col min="4628" max="4864" width="9" style="9"/>
    <col min="4865" max="4865" width="2.625" style="9" customWidth="1"/>
    <col min="4866" max="4866" width="10.625" style="9" bestFit="1" customWidth="1"/>
    <col min="4867" max="4868" width="12.625" style="9" customWidth="1"/>
    <col min="4869" max="4869" width="44" style="9" bestFit="1" customWidth="1"/>
    <col min="4870" max="4870" width="6.25" style="9" customWidth="1"/>
    <col min="4871" max="4872" width="9.875" style="9" bestFit="1" customWidth="1"/>
    <col min="4873" max="4873" width="9.25" style="9" bestFit="1" customWidth="1"/>
    <col min="4874" max="4874" width="45.625" style="9" bestFit="1" customWidth="1"/>
    <col min="4875" max="4875" width="29.375" style="9" bestFit="1" customWidth="1"/>
    <col min="4876" max="4876" width="6.625" style="9" customWidth="1"/>
    <col min="4877" max="4877" width="15.5" style="9" bestFit="1" customWidth="1"/>
    <col min="4878" max="4879" width="5.5" style="9" bestFit="1" customWidth="1"/>
    <col min="4880" max="4880" width="15.5" style="9" bestFit="1" customWidth="1"/>
    <col min="4881" max="4881" width="12.375" style="9" customWidth="1"/>
    <col min="4882" max="4882" width="9" style="9"/>
    <col min="4883" max="4883" width="18.125" style="9" customWidth="1"/>
    <col min="4884" max="5120" width="9" style="9"/>
    <col min="5121" max="5121" width="2.625" style="9" customWidth="1"/>
    <col min="5122" max="5122" width="10.625" style="9" bestFit="1" customWidth="1"/>
    <col min="5123" max="5124" width="12.625" style="9" customWidth="1"/>
    <col min="5125" max="5125" width="44" style="9" bestFit="1" customWidth="1"/>
    <col min="5126" max="5126" width="6.25" style="9" customWidth="1"/>
    <col min="5127" max="5128" width="9.875" style="9" bestFit="1" customWidth="1"/>
    <col min="5129" max="5129" width="9.25" style="9" bestFit="1" customWidth="1"/>
    <col min="5130" max="5130" width="45.625" style="9" bestFit="1" customWidth="1"/>
    <col min="5131" max="5131" width="29.375" style="9" bestFit="1" customWidth="1"/>
    <col min="5132" max="5132" width="6.625" style="9" customWidth="1"/>
    <col min="5133" max="5133" width="15.5" style="9" bestFit="1" customWidth="1"/>
    <col min="5134" max="5135" width="5.5" style="9" bestFit="1" customWidth="1"/>
    <col min="5136" max="5136" width="15.5" style="9" bestFit="1" customWidth="1"/>
    <col min="5137" max="5137" width="12.375" style="9" customWidth="1"/>
    <col min="5138" max="5138" width="9" style="9"/>
    <col min="5139" max="5139" width="18.125" style="9" customWidth="1"/>
    <col min="5140" max="5376" width="9" style="9"/>
    <col min="5377" max="5377" width="2.625" style="9" customWidth="1"/>
    <col min="5378" max="5378" width="10.625" style="9" bestFit="1" customWidth="1"/>
    <col min="5379" max="5380" width="12.625" style="9" customWidth="1"/>
    <col min="5381" max="5381" width="44" style="9" bestFit="1" customWidth="1"/>
    <col min="5382" max="5382" width="6.25" style="9" customWidth="1"/>
    <col min="5383" max="5384" width="9.875" style="9" bestFit="1" customWidth="1"/>
    <col min="5385" max="5385" width="9.25" style="9" bestFit="1" customWidth="1"/>
    <col min="5386" max="5386" width="45.625" style="9" bestFit="1" customWidth="1"/>
    <col min="5387" max="5387" width="29.375" style="9" bestFit="1" customWidth="1"/>
    <col min="5388" max="5388" width="6.625" style="9" customWidth="1"/>
    <col min="5389" max="5389" width="15.5" style="9" bestFit="1" customWidth="1"/>
    <col min="5390" max="5391" width="5.5" style="9" bestFit="1" customWidth="1"/>
    <col min="5392" max="5392" width="15.5" style="9" bestFit="1" customWidth="1"/>
    <col min="5393" max="5393" width="12.375" style="9" customWidth="1"/>
    <col min="5394" max="5394" width="9" style="9"/>
    <col min="5395" max="5395" width="18.125" style="9" customWidth="1"/>
    <col min="5396" max="5632" width="9" style="9"/>
    <col min="5633" max="5633" width="2.625" style="9" customWidth="1"/>
    <col min="5634" max="5634" width="10.625" style="9" bestFit="1" customWidth="1"/>
    <col min="5635" max="5636" width="12.625" style="9" customWidth="1"/>
    <col min="5637" max="5637" width="44" style="9" bestFit="1" customWidth="1"/>
    <col min="5638" max="5638" width="6.25" style="9" customWidth="1"/>
    <col min="5639" max="5640" width="9.875" style="9" bestFit="1" customWidth="1"/>
    <col min="5641" max="5641" width="9.25" style="9" bestFit="1" customWidth="1"/>
    <col min="5642" max="5642" width="45.625" style="9" bestFit="1" customWidth="1"/>
    <col min="5643" max="5643" width="29.375" style="9" bestFit="1" customWidth="1"/>
    <col min="5644" max="5644" width="6.625" style="9" customWidth="1"/>
    <col min="5645" max="5645" width="15.5" style="9" bestFit="1" customWidth="1"/>
    <col min="5646" max="5647" width="5.5" style="9" bestFit="1" customWidth="1"/>
    <col min="5648" max="5648" width="15.5" style="9" bestFit="1" customWidth="1"/>
    <col min="5649" max="5649" width="12.375" style="9" customWidth="1"/>
    <col min="5650" max="5650" width="9" style="9"/>
    <col min="5651" max="5651" width="18.125" style="9" customWidth="1"/>
    <col min="5652" max="5888" width="9" style="9"/>
    <col min="5889" max="5889" width="2.625" style="9" customWidth="1"/>
    <col min="5890" max="5890" width="10.625" style="9" bestFit="1" customWidth="1"/>
    <col min="5891" max="5892" width="12.625" style="9" customWidth="1"/>
    <col min="5893" max="5893" width="44" style="9" bestFit="1" customWidth="1"/>
    <col min="5894" max="5894" width="6.25" style="9" customWidth="1"/>
    <col min="5895" max="5896" width="9.875" style="9" bestFit="1" customWidth="1"/>
    <col min="5897" max="5897" width="9.25" style="9" bestFit="1" customWidth="1"/>
    <col min="5898" max="5898" width="45.625" style="9" bestFit="1" customWidth="1"/>
    <col min="5899" max="5899" width="29.375" style="9" bestFit="1" customWidth="1"/>
    <col min="5900" max="5900" width="6.625" style="9" customWidth="1"/>
    <col min="5901" max="5901" width="15.5" style="9" bestFit="1" customWidth="1"/>
    <col min="5902" max="5903" width="5.5" style="9" bestFit="1" customWidth="1"/>
    <col min="5904" max="5904" width="15.5" style="9" bestFit="1" customWidth="1"/>
    <col min="5905" max="5905" width="12.375" style="9" customWidth="1"/>
    <col min="5906" max="5906" width="9" style="9"/>
    <col min="5907" max="5907" width="18.125" style="9" customWidth="1"/>
    <col min="5908" max="6144" width="9" style="9"/>
    <col min="6145" max="6145" width="2.625" style="9" customWidth="1"/>
    <col min="6146" max="6146" width="10.625" style="9" bestFit="1" customWidth="1"/>
    <col min="6147" max="6148" width="12.625" style="9" customWidth="1"/>
    <col min="6149" max="6149" width="44" style="9" bestFit="1" customWidth="1"/>
    <col min="6150" max="6150" width="6.25" style="9" customWidth="1"/>
    <col min="6151" max="6152" width="9.875" style="9" bestFit="1" customWidth="1"/>
    <col min="6153" max="6153" width="9.25" style="9" bestFit="1" customWidth="1"/>
    <col min="6154" max="6154" width="45.625" style="9" bestFit="1" customWidth="1"/>
    <col min="6155" max="6155" width="29.375" style="9" bestFit="1" customWidth="1"/>
    <col min="6156" max="6156" width="6.625" style="9" customWidth="1"/>
    <col min="6157" max="6157" width="15.5" style="9" bestFit="1" customWidth="1"/>
    <col min="6158" max="6159" width="5.5" style="9" bestFit="1" customWidth="1"/>
    <col min="6160" max="6160" width="15.5" style="9" bestFit="1" customWidth="1"/>
    <col min="6161" max="6161" width="12.375" style="9" customWidth="1"/>
    <col min="6162" max="6162" width="9" style="9"/>
    <col min="6163" max="6163" width="18.125" style="9" customWidth="1"/>
    <col min="6164" max="6400" width="9" style="9"/>
    <col min="6401" max="6401" width="2.625" style="9" customWidth="1"/>
    <col min="6402" max="6402" width="10.625" style="9" bestFit="1" customWidth="1"/>
    <col min="6403" max="6404" width="12.625" style="9" customWidth="1"/>
    <col min="6405" max="6405" width="44" style="9" bestFit="1" customWidth="1"/>
    <col min="6406" max="6406" width="6.25" style="9" customWidth="1"/>
    <col min="6407" max="6408" width="9.875" style="9" bestFit="1" customWidth="1"/>
    <col min="6409" max="6409" width="9.25" style="9" bestFit="1" customWidth="1"/>
    <col min="6410" max="6410" width="45.625" style="9" bestFit="1" customWidth="1"/>
    <col min="6411" max="6411" width="29.375" style="9" bestFit="1" customWidth="1"/>
    <col min="6412" max="6412" width="6.625" style="9" customWidth="1"/>
    <col min="6413" max="6413" width="15.5" style="9" bestFit="1" customWidth="1"/>
    <col min="6414" max="6415" width="5.5" style="9" bestFit="1" customWidth="1"/>
    <col min="6416" max="6416" width="15.5" style="9" bestFit="1" customWidth="1"/>
    <col min="6417" max="6417" width="12.375" style="9" customWidth="1"/>
    <col min="6418" max="6418" width="9" style="9"/>
    <col min="6419" max="6419" width="18.125" style="9" customWidth="1"/>
    <col min="6420" max="6656" width="9" style="9"/>
    <col min="6657" max="6657" width="2.625" style="9" customWidth="1"/>
    <col min="6658" max="6658" width="10.625" style="9" bestFit="1" customWidth="1"/>
    <col min="6659" max="6660" width="12.625" style="9" customWidth="1"/>
    <col min="6661" max="6661" width="44" style="9" bestFit="1" customWidth="1"/>
    <col min="6662" max="6662" width="6.25" style="9" customWidth="1"/>
    <col min="6663" max="6664" width="9.875" style="9" bestFit="1" customWidth="1"/>
    <col min="6665" max="6665" width="9.25" style="9" bestFit="1" customWidth="1"/>
    <col min="6666" max="6666" width="45.625" style="9" bestFit="1" customWidth="1"/>
    <col min="6667" max="6667" width="29.375" style="9" bestFit="1" customWidth="1"/>
    <col min="6668" max="6668" width="6.625" style="9" customWidth="1"/>
    <col min="6669" max="6669" width="15.5" style="9" bestFit="1" customWidth="1"/>
    <col min="6670" max="6671" width="5.5" style="9" bestFit="1" customWidth="1"/>
    <col min="6672" max="6672" width="15.5" style="9" bestFit="1" customWidth="1"/>
    <col min="6673" max="6673" width="12.375" style="9" customWidth="1"/>
    <col min="6674" max="6674" width="9" style="9"/>
    <col min="6675" max="6675" width="18.125" style="9" customWidth="1"/>
    <col min="6676" max="6912" width="9" style="9"/>
    <col min="6913" max="6913" width="2.625" style="9" customWidth="1"/>
    <col min="6914" max="6914" width="10.625" style="9" bestFit="1" customWidth="1"/>
    <col min="6915" max="6916" width="12.625" style="9" customWidth="1"/>
    <col min="6917" max="6917" width="44" style="9" bestFit="1" customWidth="1"/>
    <col min="6918" max="6918" width="6.25" style="9" customWidth="1"/>
    <col min="6919" max="6920" width="9.875" style="9" bestFit="1" customWidth="1"/>
    <col min="6921" max="6921" width="9.25" style="9" bestFit="1" customWidth="1"/>
    <col min="6922" max="6922" width="45.625" style="9" bestFit="1" customWidth="1"/>
    <col min="6923" max="6923" width="29.375" style="9" bestFit="1" customWidth="1"/>
    <col min="6924" max="6924" width="6.625" style="9" customWidth="1"/>
    <col min="6925" max="6925" width="15.5" style="9" bestFit="1" customWidth="1"/>
    <col min="6926" max="6927" width="5.5" style="9" bestFit="1" customWidth="1"/>
    <col min="6928" max="6928" width="15.5" style="9" bestFit="1" customWidth="1"/>
    <col min="6929" max="6929" width="12.375" style="9" customWidth="1"/>
    <col min="6930" max="6930" width="9" style="9"/>
    <col min="6931" max="6931" width="18.125" style="9" customWidth="1"/>
    <col min="6932" max="7168" width="9" style="9"/>
    <col min="7169" max="7169" width="2.625" style="9" customWidth="1"/>
    <col min="7170" max="7170" width="10.625" style="9" bestFit="1" customWidth="1"/>
    <col min="7171" max="7172" width="12.625" style="9" customWidth="1"/>
    <col min="7173" max="7173" width="44" style="9" bestFit="1" customWidth="1"/>
    <col min="7174" max="7174" width="6.25" style="9" customWidth="1"/>
    <col min="7175" max="7176" width="9.875" style="9" bestFit="1" customWidth="1"/>
    <col min="7177" max="7177" width="9.25" style="9" bestFit="1" customWidth="1"/>
    <col min="7178" max="7178" width="45.625" style="9" bestFit="1" customWidth="1"/>
    <col min="7179" max="7179" width="29.375" style="9" bestFit="1" customWidth="1"/>
    <col min="7180" max="7180" width="6.625" style="9" customWidth="1"/>
    <col min="7181" max="7181" width="15.5" style="9" bestFit="1" customWidth="1"/>
    <col min="7182" max="7183" width="5.5" style="9" bestFit="1" customWidth="1"/>
    <col min="7184" max="7184" width="15.5" style="9" bestFit="1" customWidth="1"/>
    <col min="7185" max="7185" width="12.375" style="9" customWidth="1"/>
    <col min="7186" max="7186" width="9" style="9"/>
    <col min="7187" max="7187" width="18.125" style="9" customWidth="1"/>
    <col min="7188" max="7424" width="9" style="9"/>
    <col min="7425" max="7425" width="2.625" style="9" customWidth="1"/>
    <col min="7426" max="7426" width="10.625" style="9" bestFit="1" customWidth="1"/>
    <col min="7427" max="7428" width="12.625" style="9" customWidth="1"/>
    <col min="7429" max="7429" width="44" style="9" bestFit="1" customWidth="1"/>
    <col min="7430" max="7430" width="6.25" style="9" customWidth="1"/>
    <col min="7431" max="7432" width="9.875" style="9" bestFit="1" customWidth="1"/>
    <col min="7433" max="7433" width="9.25" style="9" bestFit="1" customWidth="1"/>
    <col min="7434" max="7434" width="45.625" style="9" bestFit="1" customWidth="1"/>
    <col min="7435" max="7435" width="29.375" style="9" bestFit="1" customWidth="1"/>
    <col min="7436" max="7436" width="6.625" style="9" customWidth="1"/>
    <col min="7437" max="7437" width="15.5" style="9" bestFit="1" customWidth="1"/>
    <col min="7438" max="7439" width="5.5" style="9" bestFit="1" customWidth="1"/>
    <col min="7440" max="7440" width="15.5" style="9" bestFit="1" customWidth="1"/>
    <col min="7441" max="7441" width="12.375" style="9" customWidth="1"/>
    <col min="7442" max="7442" width="9" style="9"/>
    <col min="7443" max="7443" width="18.125" style="9" customWidth="1"/>
    <col min="7444" max="7680" width="9" style="9"/>
    <col min="7681" max="7681" width="2.625" style="9" customWidth="1"/>
    <col min="7682" max="7682" width="10.625" style="9" bestFit="1" customWidth="1"/>
    <col min="7683" max="7684" width="12.625" style="9" customWidth="1"/>
    <col min="7685" max="7685" width="44" style="9" bestFit="1" customWidth="1"/>
    <col min="7686" max="7686" width="6.25" style="9" customWidth="1"/>
    <col min="7687" max="7688" width="9.875" style="9" bestFit="1" customWidth="1"/>
    <col min="7689" max="7689" width="9.25" style="9" bestFit="1" customWidth="1"/>
    <col min="7690" max="7690" width="45.625" style="9" bestFit="1" customWidth="1"/>
    <col min="7691" max="7691" width="29.375" style="9" bestFit="1" customWidth="1"/>
    <col min="7692" max="7692" width="6.625" style="9" customWidth="1"/>
    <col min="7693" max="7693" width="15.5" style="9" bestFit="1" customWidth="1"/>
    <col min="7694" max="7695" width="5.5" style="9" bestFit="1" customWidth="1"/>
    <col min="7696" max="7696" width="15.5" style="9" bestFit="1" customWidth="1"/>
    <col min="7697" max="7697" width="12.375" style="9" customWidth="1"/>
    <col min="7698" max="7698" width="9" style="9"/>
    <col min="7699" max="7699" width="18.125" style="9" customWidth="1"/>
    <col min="7700" max="7936" width="9" style="9"/>
    <col min="7937" max="7937" width="2.625" style="9" customWidth="1"/>
    <col min="7938" max="7938" width="10.625" style="9" bestFit="1" customWidth="1"/>
    <col min="7939" max="7940" width="12.625" style="9" customWidth="1"/>
    <col min="7941" max="7941" width="44" style="9" bestFit="1" customWidth="1"/>
    <col min="7942" max="7942" width="6.25" style="9" customWidth="1"/>
    <col min="7943" max="7944" width="9.875" style="9" bestFit="1" customWidth="1"/>
    <col min="7945" max="7945" width="9.25" style="9" bestFit="1" customWidth="1"/>
    <col min="7946" max="7946" width="45.625" style="9" bestFit="1" customWidth="1"/>
    <col min="7947" max="7947" width="29.375" style="9" bestFit="1" customWidth="1"/>
    <col min="7948" max="7948" width="6.625" style="9" customWidth="1"/>
    <col min="7949" max="7949" width="15.5" style="9" bestFit="1" customWidth="1"/>
    <col min="7950" max="7951" width="5.5" style="9" bestFit="1" customWidth="1"/>
    <col min="7952" max="7952" width="15.5" style="9" bestFit="1" customWidth="1"/>
    <col min="7953" max="7953" width="12.375" style="9" customWidth="1"/>
    <col min="7954" max="7954" width="9" style="9"/>
    <col min="7955" max="7955" width="18.125" style="9" customWidth="1"/>
    <col min="7956" max="8192" width="9" style="9"/>
    <col min="8193" max="8193" width="2.625" style="9" customWidth="1"/>
    <col min="8194" max="8194" width="10.625" style="9" bestFit="1" customWidth="1"/>
    <col min="8195" max="8196" width="12.625" style="9" customWidth="1"/>
    <col min="8197" max="8197" width="44" style="9" bestFit="1" customWidth="1"/>
    <col min="8198" max="8198" width="6.25" style="9" customWidth="1"/>
    <col min="8199" max="8200" width="9.875" style="9" bestFit="1" customWidth="1"/>
    <col min="8201" max="8201" width="9.25" style="9" bestFit="1" customWidth="1"/>
    <col min="8202" max="8202" width="45.625" style="9" bestFit="1" customWidth="1"/>
    <col min="8203" max="8203" width="29.375" style="9" bestFit="1" customWidth="1"/>
    <col min="8204" max="8204" width="6.625" style="9" customWidth="1"/>
    <col min="8205" max="8205" width="15.5" style="9" bestFit="1" customWidth="1"/>
    <col min="8206" max="8207" width="5.5" style="9" bestFit="1" customWidth="1"/>
    <col min="8208" max="8208" width="15.5" style="9" bestFit="1" customWidth="1"/>
    <col min="8209" max="8209" width="12.375" style="9" customWidth="1"/>
    <col min="8210" max="8210" width="9" style="9"/>
    <col min="8211" max="8211" width="18.125" style="9" customWidth="1"/>
    <col min="8212" max="8448" width="9" style="9"/>
    <col min="8449" max="8449" width="2.625" style="9" customWidth="1"/>
    <col min="8450" max="8450" width="10.625" style="9" bestFit="1" customWidth="1"/>
    <col min="8451" max="8452" width="12.625" style="9" customWidth="1"/>
    <col min="8453" max="8453" width="44" style="9" bestFit="1" customWidth="1"/>
    <col min="8454" max="8454" width="6.25" style="9" customWidth="1"/>
    <col min="8455" max="8456" width="9.875" style="9" bestFit="1" customWidth="1"/>
    <col min="8457" max="8457" width="9.25" style="9" bestFit="1" customWidth="1"/>
    <col min="8458" max="8458" width="45.625" style="9" bestFit="1" customWidth="1"/>
    <col min="8459" max="8459" width="29.375" style="9" bestFit="1" customWidth="1"/>
    <col min="8460" max="8460" width="6.625" style="9" customWidth="1"/>
    <col min="8461" max="8461" width="15.5" style="9" bestFit="1" customWidth="1"/>
    <col min="8462" max="8463" width="5.5" style="9" bestFit="1" customWidth="1"/>
    <col min="8464" max="8464" width="15.5" style="9" bestFit="1" customWidth="1"/>
    <col min="8465" max="8465" width="12.375" style="9" customWidth="1"/>
    <col min="8466" max="8466" width="9" style="9"/>
    <col min="8467" max="8467" width="18.125" style="9" customWidth="1"/>
    <col min="8468" max="8704" width="9" style="9"/>
    <col min="8705" max="8705" width="2.625" style="9" customWidth="1"/>
    <col min="8706" max="8706" width="10.625" style="9" bestFit="1" customWidth="1"/>
    <col min="8707" max="8708" width="12.625" style="9" customWidth="1"/>
    <col min="8709" max="8709" width="44" style="9" bestFit="1" customWidth="1"/>
    <col min="8710" max="8710" width="6.25" style="9" customWidth="1"/>
    <col min="8711" max="8712" width="9.875" style="9" bestFit="1" customWidth="1"/>
    <col min="8713" max="8713" width="9.25" style="9" bestFit="1" customWidth="1"/>
    <col min="8714" max="8714" width="45.625" style="9" bestFit="1" customWidth="1"/>
    <col min="8715" max="8715" width="29.375" style="9" bestFit="1" customWidth="1"/>
    <col min="8716" max="8716" width="6.625" style="9" customWidth="1"/>
    <col min="8717" max="8717" width="15.5" style="9" bestFit="1" customWidth="1"/>
    <col min="8718" max="8719" width="5.5" style="9" bestFit="1" customWidth="1"/>
    <col min="8720" max="8720" width="15.5" style="9" bestFit="1" customWidth="1"/>
    <col min="8721" max="8721" width="12.375" style="9" customWidth="1"/>
    <col min="8722" max="8722" width="9" style="9"/>
    <col min="8723" max="8723" width="18.125" style="9" customWidth="1"/>
    <col min="8724" max="8960" width="9" style="9"/>
    <col min="8961" max="8961" width="2.625" style="9" customWidth="1"/>
    <col min="8962" max="8962" width="10.625" style="9" bestFit="1" customWidth="1"/>
    <col min="8963" max="8964" width="12.625" style="9" customWidth="1"/>
    <col min="8965" max="8965" width="44" style="9" bestFit="1" customWidth="1"/>
    <col min="8966" max="8966" width="6.25" style="9" customWidth="1"/>
    <col min="8967" max="8968" width="9.875" style="9" bestFit="1" customWidth="1"/>
    <col min="8969" max="8969" width="9.25" style="9" bestFit="1" customWidth="1"/>
    <col min="8970" max="8970" width="45.625" style="9" bestFit="1" customWidth="1"/>
    <col min="8971" max="8971" width="29.375" style="9" bestFit="1" customWidth="1"/>
    <col min="8972" max="8972" width="6.625" style="9" customWidth="1"/>
    <col min="8973" max="8973" width="15.5" style="9" bestFit="1" customWidth="1"/>
    <col min="8974" max="8975" width="5.5" style="9" bestFit="1" customWidth="1"/>
    <col min="8976" max="8976" width="15.5" style="9" bestFit="1" customWidth="1"/>
    <col min="8977" max="8977" width="12.375" style="9" customWidth="1"/>
    <col min="8978" max="8978" width="9" style="9"/>
    <col min="8979" max="8979" width="18.125" style="9" customWidth="1"/>
    <col min="8980" max="9216" width="9" style="9"/>
    <col min="9217" max="9217" width="2.625" style="9" customWidth="1"/>
    <col min="9218" max="9218" width="10.625" style="9" bestFit="1" customWidth="1"/>
    <col min="9219" max="9220" width="12.625" style="9" customWidth="1"/>
    <col min="9221" max="9221" width="44" style="9" bestFit="1" customWidth="1"/>
    <col min="9222" max="9222" width="6.25" style="9" customWidth="1"/>
    <col min="9223" max="9224" width="9.875" style="9" bestFit="1" customWidth="1"/>
    <col min="9225" max="9225" width="9.25" style="9" bestFit="1" customWidth="1"/>
    <col min="9226" max="9226" width="45.625" style="9" bestFit="1" customWidth="1"/>
    <col min="9227" max="9227" width="29.375" style="9" bestFit="1" customWidth="1"/>
    <col min="9228" max="9228" width="6.625" style="9" customWidth="1"/>
    <col min="9229" max="9229" width="15.5" style="9" bestFit="1" customWidth="1"/>
    <col min="9230" max="9231" width="5.5" style="9" bestFit="1" customWidth="1"/>
    <col min="9232" max="9232" width="15.5" style="9" bestFit="1" customWidth="1"/>
    <col min="9233" max="9233" width="12.375" style="9" customWidth="1"/>
    <col min="9234" max="9234" width="9" style="9"/>
    <col min="9235" max="9235" width="18.125" style="9" customWidth="1"/>
    <col min="9236" max="9472" width="9" style="9"/>
    <col min="9473" max="9473" width="2.625" style="9" customWidth="1"/>
    <col min="9474" max="9474" width="10.625" style="9" bestFit="1" customWidth="1"/>
    <col min="9475" max="9476" width="12.625" style="9" customWidth="1"/>
    <col min="9477" max="9477" width="44" style="9" bestFit="1" customWidth="1"/>
    <col min="9478" max="9478" width="6.25" style="9" customWidth="1"/>
    <col min="9479" max="9480" width="9.875" style="9" bestFit="1" customWidth="1"/>
    <col min="9481" max="9481" width="9.25" style="9" bestFit="1" customWidth="1"/>
    <col min="9482" max="9482" width="45.625" style="9" bestFit="1" customWidth="1"/>
    <col min="9483" max="9483" width="29.375" style="9" bestFit="1" customWidth="1"/>
    <col min="9484" max="9484" width="6.625" style="9" customWidth="1"/>
    <col min="9485" max="9485" width="15.5" style="9" bestFit="1" customWidth="1"/>
    <col min="9486" max="9487" width="5.5" style="9" bestFit="1" customWidth="1"/>
    <col min="9488" max="9488" width="15.5" style="9" bestFit="1" customWidth="1"/>
    <col min="9489" max="9489" width="12.375" style="9" customWidth="1"/>
    <col min="9490" max="9490" width="9" style="9"/>
    <col min="9491" max="9491" width="18.125" style="9" customWidth="1"/>
    <col min="9492" max="9728" width="9" style="9"/>
    <col min="9729" max="9729" width="2.625" style="9" customWidth="1"/>
    <col min="9730" max="9730" width="10.625" style="9" bestFit="1" customWidth="1"/>
    <col min="9731" max="9732" width="12.625" style="9" customWidth="1"/>
    <col min="9733" max="9733" width="44" style="9" bestFit="1" customWidth="1"/>
    <col min="9734" max="9734" width="6.25" style="9" customWidth="1"/>
    <col min="9735" max="9736" width="9.875" style="9" bestFit="1" customWidth="1"/>
    <col min="9737" max="9737" width="9.25" style="9" bestFit="1" customWidth="1"/>
    <col min="9738" max="9738" width="45.625" style="9" bestFit="1" customWidth="1"/>
    <col min="9739" max="9739" width="29.375" style="9" bestFit="1" customWidth="1"/>
    <col min="9740" max="9740" width="6.625" style="9" customWidth="1"/>
    <col min="9741" max="9741" width="15.5" style="9" bestFit="1" customWidth="1"/>
    <col min="9742" max="9743" width="5.5" style="9" bestFit="1" customWidth="1"/>
    <col min="9744" max="9744" width="15.5" style="9" bestFit="1" customWidth="1"/>
    <col min="9745" max="9745" width="12.375" style="9" customWidth="1"/>
    <col min="9746" max="9746" width="9" style="9"/>
    <col min="9747" max="9747" width="18.125" style="9" customWidth="1"/>
    <col min="9748" max="9984" width="9" style="9"/>
    <col min="9985" max="9985" width="2.625" style="9" customWidth="1"/>
    <col min="9986" max="9986" width="10.625" style="9" bestFit="1" customWidth="1"/>
    <col min="9987" max="9988" width="12.625" style="9" customWidth="1"/>
    <col min="9989" max="9989" width="44" style="9" bestFit="1" customWidth="1"/>
    <col min="9990" max="9990" width="6.25" style="9" customWidth="1"/>
    <col min="9991" max="9992" width="9.875" style="9" bestFit="1" customWidth="1"/>
    <col min="9993" max="9993" width="9.25" style="9" bestFit="1" customWidth="1"/>
    <col min="9994" max="9994" width="45.625" style="9" bestFit="1" customWidth="1"/>
    <col min="9995" max="9995" width="29.375" style="9" bestFit="1" customWidth="1"/>
    <col min="9996" max="9996" width="6.625" style="9" customWidth="1"/>
    <col min="9997" max="9997" width="15.5" style="9" bestFit="1" customWidth="1"/>
    <col min="9998" max="9999" width="5.5" style="9" bestFit="1" customWidth="1"/>
    <col min="10000" max="10000" width="15.5" style="9" bestFit="1" customWidth="1"/>
    <col min="10001" max="10001" width="12.375" style="9" customWidth="1"/>
    <col min="10002" max="10002" width="9" style="9"/>
    <col min="10003" max="10003" width="18.125" style="9" customWidth="1"/>
    <col min="10004" max="10240" width="9" style="9"/>
    <col min="10241" max="10241" width="2.625" style="9" customWidth="1"/>
    <col min="10242" max="10242" width="10.625" style="9" bestFit="1" customWidth="1"/>
    <col min="10243" max="10244" width="12.625" style="9" customWidth="1"/>
    <col min="10245" max="10245" width="44" style="9" bestFit="1" customWidth="1"/>
    <col min="10246" max="10246" width="6.25" style="9" customWidth="1"/>
    <col min="10247" max="10248" width="9.875" style="9" bestFit="1" customWidth="1"/>
    <col min="10249" max="10249" width="9.25" style="9" bestFit="1" customWidth="1"/>
    <col min="10250" max="10250" width="45.625" style="9" bestFit="1" customWidth="1"/>
    <col min="10251" max="10251" width="29.375" style="9" bestFit="1" customWidth="1"/>
    <col min="10252" max="10252" width="6.625" style="9" customWidth="1"/>
    <col min="10253" max="10253" width="15.5" style="9" bestFit="1" customWidth="1"/>
    <col min="10254" max="10255" width="5.5" style="9" bestFit="1" customWidth="1"/>
    <col min="10256" max="10256" width="15.5" style="9" bestFit="1" customWidth="1"/>
    <col min="10257" max="10257" width="12.375" style="9" customWidth="1"/>
    <col min="10258" max="10258" width="9" style="9"/>
    <col min="10259" max="10259" width="18.125" style="9" customWidth="1"/>
    <col min="10260" max="10496" width="9" style="9"/>
    <col min="10497" max="10497" width="2.625" style="9" customWidth="1"/>
    <col min="10498" max="10498" width="10.625" style="9" bestFit="1" customWidth="1"/>
    <col min="10499" max="10500" width="12.625" style="9" customWidth="1"/>
    <col min="10501" max="10501" width="44" style="9" bestFit="1" customWidth="1"/>
    <col min="10502" max="10502" width="6.25" style="9" customWidth="1"/>
    <col min="10503" max="10504" width="9.875" style="9" bestFit="1" customWidth="1"/>
    <col min="10505" max="10505" width="9.25" style="9" bestFit="1" customWidth="1"/>
    <col min="10506" max="10506" width="45.625" style="9" bestFit="1" customWidth="1"/>
    <col min="10507" max="10507" width="29.375" style="9" bestFit="1" customWidth="1"/>
    <col min="10508" max="10508" width="6.625" style="9" customWidth="1"/>
    <col min="10509" max="10509" width="15.5" style="9" bestFit="1" customWidth="1"/>
    <col min="10510" max="10511" width="5.5" style="9" bestFit="1" customWidth="1"/>
    <col min="10512" max="10512" width="15.5" style="9" bestFit="1" customWidth="1"/>
    <col min="10513" max="10513" width="12.375" style="9" customWidth="1"/>
    <col min="10514" max="10514" width="9" style="9"/>
    <col min="10515" max="10515" width="18.125" style="9" customWidth="1"/>
    <col min="10516" max="10752" width="9" style="9"/>
    <col min="10753" max="10753" width="2.625" style="9" customWidth="1"/>
    <col min="10754" max="10754" width="10.625" style="9" bestFit="1" customWidth="1"/>
    <col min="10755" max="10756" width="12.625" style="9" customWidth="1"/>
    <col min="10757" max="10757" width="44" style="9" bestFit="1" customWidth="1"/>
    <col min="10758" max="10758" width="6.25" style="9" customWidth="1"/>
    <col min="10759" max="10760" width="9.875" style="9" bestFit="1" customWidth="1"/>
    <col min="10761" max="10761" width="9.25" style="9" bestFit="1" customWidth="1"/>
    <col min="10762" max="10762" width="45.625" style="9" bestFit="1" customWidth="1"/>
    <col min="10763" max="10763" width="29.375" style="9" bestFit="1" customWidth="1"/>
    <col min="10764" max="10764" width="6.625" style="9" customWidth="1"/>
    <col min="10765" max="10765" width="15.5" style="9" bestFit="1" customWidth="1"/>
    <col min="10766" max="10767" width="5.5" style="9" bestFit="1" customWidth="1"/>
    <col min="10768" max="10768" width="15.5" style="9" bestFit="1" customWidth="1"/>
    <col min="10769" max="10769" width="12.375" style="9" customWidth="1"/>
    <col min="10770" max="10770" width="9" style="9"/>
    <col min="10771" max="10771" width="18.125" style="9" customWidth="1"/>
    <col min="10772" max="11008" width="9" style="9"/>
    <col min="11009" max="11009" width="2.625" style="9" customWidth="1"/>
    <col min="11010" max="11010" width="10.625" style="9" bestFit="1" customWidth="1"/>
    <col min="11011" max="11012" width="12.625" style="9" customWidth="1"/>
    <col min="11013" max="11013" width="44" style="9" bestFit="1" customWidth="1"/>
    <col min="11014" max="11014" width="6.25" style="9" customWidth="1"/>
    <col min="11015" max="11016" width="9.875" style="9" bestFit="1" customWidth="1"/>
    <col min="11017" max="11017" width="9.25" style="9" bestFit="1" customWidth="1"/>
    <col min="11018" max="11018" width="45.625" style="9" bestFit="1" customWidth="1"/>
    <col min="11019" max="11019" width="29.375" style="9" bestFit="1" customWidth="1"/>
    <col min="11020" max="11020" width="6.625" style="9" customWidth="1"/>
    <col min="11021" max="11021" width="15.5" style="9" bestFit="1" customWidth="1"/>
    <col min="11022" max="11023" width="5.5" style="9" bestFit="1" customWidth="1"/>
    <col min="11024" max="11024" width="15.5" style="9" bestFit="1" customWidth="1"/>
    <col min="11025" max="11025" width="12.375" style="9" customWidth="1"/>
    <col min="11026" max="11026" width="9" style="9"/>
    <col min="11027" max="11027" width="18.125" style="9" customWidth="1"/>
    <col min="11028" max="11264" width="9" style="9"/>
    <col min="11265" max="11265" width="2.625" style="9" customWidth="1"/>
    <col min="11266" max="11266" width="10.625" style="9" bestFit="1" customWidth="1"/>
    <col min="11267" max="11268" width="12.625" style="9" customWidth="1"/>
    <col min="11269" max="11269" width="44" style="9" bestFit="1" customWidth="1"/>
    <col min="11270" max="11270" width="6.25" style="9" customWidth="1"/>
    <col min="11271" max="11272" width="9.875" style="9" bestFit="1" customWidth="1"/>
    <col min="11273" max="11273" width="9.25" style="9" bestFit="1" customWidth="1"/>
    <col min="11274" max="11274" width="45.625" style="9" bestFit="1" customWidth="1"/>
    <col min="11275" max="11275" width="29.375" style="9" bestFit="1" customWidth="1"/>
    <col min="11276" max="11276" width="6.625" style="9" customWidth="1"/>
    <col min="11277" max="11277" width="15.5" style="9" bestFit="1" customWidth="1"/>
    <col min="11278" max="11279" width="5.5" style="9" bestFit="1" customWidth="1"/>
    <col min="11280" max="11280" width="15.5" style="9" bestFit="1" customWidth="1"/>
    <col min="11281" max="11281" width="12.375" style="9" customWidth="1"/>
    <col min="11282" max="11282" width="9" style="9"/>
    <col min="11283" max="11283" width="18.125" style="9" customWidth="1"/>
    <col min="11284" max="11520" width="9" style="9"/>
    <col min="11521" max="11521" width="2.625" style="9" customWidth="1"/>
    <col min="11522" max="11522" width="10.625" style="9" bestFit="1" customWidth="1"/>
    <col min="11523" max="11524" width="12.625" style="9" customWidth="1"/>
    <col min="11525" max="11525" width="44" style="9" bestFit="1" customWidth="1"/>
    <col min="11526" max="11526" width="6.25" style="9" customWidth="1"/>
    <col min="11527" max="11528" width="9.875" style="9" bestFit="1" customWidth="1"/>
    <col min="11529" max="11529" width="9.25" style="9" bestFit="1" customWidth="1"/>
    <col min="11530" max="11530" width="45.625" style="9" bestFit="1" customWidth="1"/>
    <col min="11531" max="11531" width="29.375" style="9" bestFit="1" customWidth="1"/>
    <col min="11532" max="11532" width="6.625" style="9" customWidth="1"/>
    <col min="11533" max="11533" width="15.5" style="9" bestFit="1" customWidth="1"/>
    <col min="11534" max="11535" width="5.5" style="9" bestFit="1" customWidth="1"/>
    <col min="11536" max="11536" width="15.5" style="9" bestFit="1" customWidth="1"/>
    <col min="11537" max="11537" width="12.375" style="9" customWidth="1"/>
    <col min="11538" max="11538" width="9" style="9"/>
    <col min="11539" max="11539" width="18.125" style="9" customWidth="1"/>
    <col min="11540" max="11776" width="9" style="9"/>
    <col min="11777" max="11777" width="2.625" style="9" customWidth="1"/>
    <col min="11778" max="11778" width="10.625" style="9" bestFit="1" customWidth="1"/>
    <col min="11779" max="11780" width="12.625" style="9" customWidth="1"/>
    <col min="11781" max="11781" width="44" style="9" bestFit="1" customWidth="1"/>
    <col min="11782" max="11782" width="6.25" style="9" customWidth="1"/>
    <col min="11783" max="11784" width="9.875" style="9" bestFit="1" customWidth="1"/>
    <col min="11785" max="11785" width="9.25" style="9" bestFit="1" customWidth="1"/>
    <col min="11786" max="11786" width="45.625" style="9" bestFit="1" customWidth="1"/>
    <col min="11787" max="11787" width="29.375" style="9" bestFit="1" customWidth="1"/>
    <col min="11788" max="11788" width="6.625" style="9" customWidth="1"/>
    <col min="11789" max="11789" width="15.5" style="9" bestFit="1" customWidth="1"/>
    <col min="11790" max="11791" width="5.5" style="9" bestFit="1" customWidth="1"/>
    <col min="11792" max="11792" width="15.5" style="9" bestFit="1" customWidth="1"/>
    <col min="11793" max="11793" width="12.375" style="9" customWidth="1"/>
    <col min="11794" max="11794" width="9" style="9"/>
    <col min="11795" max="11795" width="18.125" style="9" customWidth="1"/>
    <col min="11796" max="12032" width="9" style="9"/>
    <col min="12033" max="12033" width="2.625" style="9" customWidth="1"/>
    <col min="12034" max="12034" width="10.625" style="9" bestFit="1" customWidth="1"/>
    <col min="12035" max="12036" width="12.625" style="9" customWidth="1"/>
    <col min="12037" max="12037" width="44" style="9" bestFit="1" customWidth="1"/>
    <col min="12038" max="12038" width="6.25" style="9" customWidth="1"/>
    <col min="12039" max="12040" width="9.875" style="9" bestFit="1" customWidth="1"/>
    <col min="12041" max="12041" width="9.25" style="9" bestFit="1" customWidth="1"/>
    <col min="12042" max="12042" width="45.625" style="9" bestFit="1" customWidth="1"/>
    <col min="12043" max="12043" width="29.375" style="9" bestFit="1" customWidth="1"/>
    <col min="12044" max="12044" width="6.625" style="9" customWidth="1"/>
    <col min="12045" max="12045" width="15.5" style="9" bestFit="1" customWidth="1"/>
    <col min="12046" max="12047" width="5.5" style="9" bestFit="1" customWidth="1"/>
    <col min="12048" max="12048" width="15.5" style="9" bestFit="1" customWidth="1"/>
    <col min="12049" max="12049" width="12.375" style="9" customWidth="1"/>
    <col min="12050" max="12050" width="9" style="9"/>
    <col min="12051" max="12051" width="18.125" style="9" customWidth="1"/>
    <col min="12052" max="12288" width="9" style="9"/>
    <col min="12289" max="12289" width="2.625" style="9" customWidth="1"/>
    <col min="12290" max="12290" width="10.625" style="9" bestFit="1" customWidth="1"/>
    <col min="12291" max="12292" width="12.625" style="9" customWidth="1"/>
    <col min="12293" max="12293" width="44" style="9" bestFit="1" customWidth="1"/>
    <col min="12294" max="12294" width="6.25" style="9" customWidth="1"/>
    <col min="12295" max="12296" width="9.875" style="9" bestFit="1" customWidth="1"/>
    <col min="12297" max="12297" width="9.25" style="9" bestFit="1" customWidth="1"/>
    <col min="12298" max="12298" width="45.625" style="9" bestFit="1" customWidth="1"/>
    <col min="12299" max="12299" width="29.375" style="9" bestFit="1" customWidth="1"/>
    <col min="12300" max="12300" width="6.625" style="9" customWidth="1"/>
    <col min="12301" max="12301" width="15.5" style="9" bestFit="1" customWidth="1"/>
    <col min="12302" max="12303" width="5.5" style="9" bestFit="1" customWidth="1"/>
    <col min="12304" max="12304" width="15.5" style="9" bestFit="1" customWidth="1"/>
    <col min="12305" max="12305" width="12.375" style="9" customWidth="1"/>
    <col min="12306" max="12306" width="9" style="9"/>
    <col min="12307" max="12307" width="18.125" style="9" customWidth="1"/>
    <col min="12308" max="12544" width="9" style="9"/>
    <col min="12545" max="12545" width="2.625" style="9" customWidth="1"/>
    <col min="12546" max="12546" width="10.625" style="9" bestFit="1" customWidth="1"/>
    <col min="12547" max="12548" width="12.625" style="9" customWidth="1"/>
    <col min="12549" max="12549" width="44" style="9" bestFit="1" customWidth="1"/>
    <col min="12550" max="12550" width="6.25" style="9" customWidth="1"/>
    <col min="12551" max="12552" width="9.875" style="9" bestFit="1" customWidth="1"/>
    <col min="12553" max="12553" width="9.25" style="9" bestFit="1" customWidth="1"/>
    <col min="12554" max="12554" width="45.625" style="9" bestFit="1" customWidth="1"/>
    <col min="12555" max="12555" width="29.375" style="9" bestFit="1" customWidth="1"/>
    <col min="12556" max="12556" width="6.625" style="9" customWidth="1"/>
    <col min="12557" max="12557" width="15.5" style="9" bestFit="1" customWidth="1"/>
    <col min="12558" max="12559" width="5.5" style="9" bestFit="1" customWidth="1"/>
    <col min="12560" max="12560" width="15.5" style="9" bestFit="1" customWidth="1"/>
    <col min="12561" max="12561" width="12.375" style="9" customWidth="1"/>
    <col min="12562" max="12562" width="9" style="9"/>
    <col min="12563" max="12563" width="18.125" style="9" customWidth="1"/>
    <col min="12564" max="12800" width="9" style="9"/>
    <col min="12801" max="12801" width="2.625" style="9" customWidth="1"/>
    <col min="12802" max="12802" width="10.625" style="9" bestFit="1" customWidth="1"/>
    <col min="12803" max="12804" width="12.625" style="9" customWidth="1"/>
    <col min="12805" max="12805" width="44" style="9" bestFit="1" customWidth="1"/>
    <col min="12806" max="12806" width="6.25" style="9" customWidth="1"/>
    <col min="12807" max="12808" width="9.875" style="9" bestFit="1" customWidth="1"/>
    <col min="12809" max="12809" width="9.25" style="9" bestFit="1" customWidth="1"/>
    <col min="12810" max="12810" width="45.625" style="9" bestFit="1" customWidth="1"/>
    <col min="12811" max="12811" width="29.375" style="9" bestFit="1" customWidth="1"/>
    <col min="12812" max="12812" width="6.625" style="9" customWidth="1"/>
    <col min="12813" max="12813" width="15.5" style="9" bestFit="1" customWidth="1"/>
    <col min="12814" max="12815" width="5.5" style="9" bestFit="1" customWidth="1"/>
    <col min="12816" max="12816" width="15.5" style="9" bestFit="1" customWidth="1"/>
    <col min="12817" max="12817" width="12.375" style="9" customWidth="1"/>
    <col min="12818" max="12818" width="9" style="9"/>
    <col min="12819" max="12819" width="18.125" style="9" customWidth="1"/>
    <col min="12820" max="13056" width="9" style="9"/>
    <col min="13057" max="13057" width="2.625" style="9" customWidth="1"/>
    <col min="13058" max="13058" width="10.625" style="9" bestFit="1" customWidth="1"/>
    <col min="13059" max="13060" width="12.625" style="9" customWidth="1"/>
    <col min="13061" max="13061" width="44" style="9" bestFit="1" customWidth="1"/>
    <col min="13062" max="13062" width="6.25" style="9" customWidth="1"/>
    <col min="13063" max="13064" width="9.875" style="9" bestFit="1" customWidth="1"/>
    <col min="13065" max="13065" width="9.25" style="9" bestFit="1" customWidth="1"/>
    <col min="13066" max="13066" width="45.625" style="9" bestFit="1" customWidth="1"/>
    <col min="13067" max="13067" width="29.375" style="9" bestFit="1" customWidth="1"/>
    <col min="13068" max="13068" width="6.625" style="9" customWidth="1"/>
    <col min="13069" max="13069" width="15.5" style="9" bestFit="1" customWidth="1"/>
    <col min="13070" max="13071" width="5.5" style="9" bestFit="1" customWidth="1"/>
    <col min="13072" max="13072" width="15.5" style="9" bestFit="1" customWidth="1"/>
    <col min="13073" max="13073" width="12.375" style="9" customWidth="1"/>
    <col min="13074" max="13074" width="9" style="9"/>
    <col min="13075" max="13075" width="18.125" style="9" customWidth="1"/>
    <col min="13076" max="13312" width="9" style="9"/>
    <col min="13313" max="13313" width="2.625" style="9" customWidth="1"/>
    <col min="13314" max="13314" width="10.625" style="9" bestFit="1" customWidth="1"/>
    <col min="13315" max="13316" width="12.625" style="9" customWidth="1"/>
    <col min="13317" max="13317" width="44" style="9" bestFit="1" customWidth="1"/>
    <col min="13318" max="13318" width="6.25" style="9" customWidth="1"/>
    <col min="13319" max="13320" width="9.875" style="9" bestFit="1" customWidth="1"/>
    <col min="13321" max="13321" width="9.25" style="9" bestFit="1" customWidth="1"/>
    <col min="13322" max="13322" width="45.625" style="9" bestFit="1" customWidth="1"/>
    <col min="13323" max="13323" width="29.375" style="9" bestFit="1" customWidth="1"/>
    <col min="13324" max="13324" width="6.625" style="9" customWidth="1"/>
    <col min="13325" max="13325" width="15.5" style="9" bestFit="1" customWidth="1"/>
    <col min="13326" max="13327" width="5.5" style="9" bestFit="1" customWidth="1"/>
    <col min="13328" max="13328" width="15.5" style="9" bestFit="1" customWidth="1"/>
    <col min="13329" max="13329" width="12.375" style="9" customWidth="1"/>
    <col min="13330" max="13330" width="9" style="9"/>
    <col min="13331" max="13331" width="18.125" style="9" customWidth="1"/>
    <col min="13332" max="13568" width="9" style="9"/>
    <col min="13569" max="13569" width="2.625" style="9" customWidth="1"/>
    <col min="13570" max="13570" width="10.625" style="9" bestFit="1" customWidth="1"/>
    <col min="13571" max="13572" width="12.625" style="9" customWidth="1"/>
    <col min="13573" max="13573" width="44" style="9" bestFit="1" customWidth="1"/>
    <col min="13574" max="13574" width="6.25" style="9" customWidth="1"/>
    <col min="13575" max="13576" width="9.875" style="9" bestFit="1" customWidth="1"/>
    <col min="13577" max="13577" width="9.25" style="9" bestFit="1" customWidth="1"/>
    <col min="13578" max="13578" width="45.625" style="9" bestFit="1" customWidth="1"/>
    <col min="13579" max="13579" width="29.375" style="9" bestFit="1" customWidth="1"/>
    <col min="13580" max="13580" width="6.625" style="9" customWidth="1"/>
    <col min="13581" max="13581" width="15.5" style="9" bestFit="1" customWidth="1"/>
    <col min="13582" max="13583" width="5.5" style="9" bestFit="1" customWidth="1"/>
    <col min="13584" max="13584" width="15.5" style="9" bestFit="1" customWidth="1"/>
    <col min="13585" max="13585" width="12.375" style="9" customWidth="1"/>
    <col min="13586" max="13586" width="9" style="9"/>
    <col min="13587" max="13587" width="18.125" style="9" customWidth="1"/>
    <col min="13588" max="13824" width="9" style="9"/>
    <col min="13825" max="13825" width="2.625" style="9" customWidth="1"/>
    <col min="13826" max="13826" width="10.625" style="9" bestFit="1" customWidth="1"/>
    <col min="13827" max="13828" width="12.625" style="9" customWidth="1"/>
    <col min="13829" max="13829" width="44" style="9" bestFit="1" customWidth="1"/>
    <col min="13830" max="13830" width="6.25" style="9" customWidth="1"/>
    <col min="13831" max="13832" width="9.875" style="9" bestFit="1" customWidth="1"/>
    <col min="13833" max="13833" width="9.25" style="9" bestFit="1" customWidth="1"/>
    <col min="13834" max="13834" width="45.625" style="9" bestFit="1" customWidth="1"/>
    <col min="13835" max="13835" width="29.375" style="9" bestFit="1" customWidth="1"/>
    <col min="13836" max="13836" width="6.625" style="9" customWidth="1"/>
    <col min="13837" max="13837" width="15.5" style="9" bestFit="1" customWidth="1"/>
    <col min="13838" max="13839" width="5.5" style="9" bestFit="1" customWidth="1"/>
    <col min="13840" max="13840" width="15.5" style="9" bestFit="1" customWidth="1"/>
    <col min="13841" max="13841" width="12.375" style="9" customWidth="1"/>
    <col min="13842" max="13842" width="9" style="9"/>
    <col min="13843" max="13843" width="18.125" style="9" customWidth="1"/>
    <col min="13844" max="14080" width="9" style="9"/>
    <col min="14081" max="14081" width="2.625" style="9" customWidth="1"/>
    <col min="14082" max="14082" width="10.625" style="9" bestFit="1" customWidth="1"/>
    <col min="14083" max="14084" width="12.625" style="9" customWidth="1"/>
    <col min="14085" max="14085" width="44" style="9" bestFit="1" customWidth="1"/>
    <col min="14086" max="14086" width="6.25" style="9" customWidth="1"/>
    <col min="14087" max="14088" width="9.875" style="9" bestFit="1" customWidth="1"/>
    <col min="14089" max="14089" width="9.25" style="9" bestFit="1" customWidth="1"/>
    <col min="14090" max="14090" width="45.625" style="9" bestFit="1" customWidth="1"/>
    <col min="14091" max="14091" width="29.375" style="9" bestFit="1" customWidth="1"/>
    <col min="14092" max="14092" width="6.625" style="9" customWidth="1"/>
    <col min="14093" max="14093" width="15.5" style="9" bestFit="1" customWidth="1"/>
    <col min="14094" max="14095" width="5.5" style="9" bestFit="1" customWidth="1"/>
    <col min="14096" max="14096" width="15.5" style="9" bestFit="1" customWidth="1"/>
    <col min="14097" max="14097" width="12.375" style="9" customWidth="1"/>
    <col min="14098" max="14098" width="9" style="9"/>
    <col min="14099" max="14099" width="18.125" style="9" customWidth="1"/>
    <col min="14100" max="14336" width="9" style="9"/>
    <col min="14337" max="14337" width="2.625" style="9" customWidth="1"/>
    <col min="14338" max="14338" width="10.625" style="9" bestFit="1" customWidth="1"/>
    <col min="14339" max="14340" width="12.625" style="9" customWidth="1"/>
    <col min="14341" max="14341" width="44" style="9" bestFit="1" customWidth="1"/>
    <col min="14342" max="14342" width="6.25" style="9" customWidth="1"/>
    <col min="14343" max="14344" width="9.875" style="9" bestFit="1" customWidth="1"/>
    <col min="14345" max="14345" width="9.25" style="9" bestFit="1" customWidth="1"/>
    <col min="14346" max="14346" width="45.625" style="9" bestFit="1" customWidth="1"/>
    <col min="14347" max="14347" width="29.375" style="9" bestFit="1" customWidth="1"/>
    <col min="14348" max="14348" width="6.625" style="9" customWidth="1"/>
    <col min="14349" max="14349" width="15.5" style="9" bestFit="1" customWidth="1"/>
    <col min="14350" max="14351" width="5.5" style="9" bestFit="1" customWidth="1"/>
    <col min="14352" max="14352" width="15.5" style="9" bestFit="1" customWidth="1"/>
    <col min="14353" max="14353" width="12.375" style="9" customWidth="1"/>
    <col min="14354" max="14354" width="9" style="9"/>
    <col min="14355" max="14355" width="18.125" style="9" customWidth="1"/>
    <col min="14356" max="14592" width="9" style="9"/>
    <col min="14593" max="14593" width="2.625" style="9" customWidth="1"/>
    <col min="14594" max="14594" width="10.625" style="9" bestFit="1" customWidth="1"/>
    <col min="14595" max="14596" width="12.625" style="9" customWidth="1"/>
    <col min="14597" max="14597" width="44" style="9" bestFit="1" customWidth="1"/>
    <col min="14598" max="14598" width="6.25" style="9" customWidth="1"/>
    <col min="14599" max="14600" width="9.875" style="9" bestFit="1" customWidth="1"/>
    <col min="14601" max="14601" width="9.25" style="9" bestFit="1" customWidth="1"/>
    <col min="14602" max="14602" width="45.625" style="9" bestFit="1" customWidth="1"/>
    <col min="14603" max="14603" width="29.375" style="9" bestFit="1" customWidth="1"/>
    <col min="14604" max="14604" width="6.625" style="9" customWidth="1"/>
    <col min="14605" max="14605" width="15.5" style="9" bestFit="1" customWidth="1"/>
    <col min="14606" max="14607" width="5.5" style="9" bestFit="1" customWidth="1"/>
    <col min="14608" max="14608" width="15.5" style="9" bestFit="1" customWidth="1"/>
    <col min="14609" max="14609" width="12.375" style="9" customWidth="1"/>
    <col min="14610" max="14610" width="9" style="9"/>
    <col min="14611" max="14611" width="18.125" style="9" customWidth="1"/>
    <col min="14612" max="14848" width="9" style="9"/>
    <col min="14849" max="14849" width="2.625" style="9" customWidth="1"/>
    <col min="14850" max="14850" width="10.625" style="9" bestFit="1" customWidth="1"/>
    <col min="14851" max="14852" width="12.625" style="9" customWidth="1"/>
    <col min="14853" max="14853" width="44" style="9" bestFit="1" customWidth="1"/>
    <col min="14854" max="14854" width="6.25" style="9" customWidth="1"/>
    <col min="14855" max="14856" width="9.875" style="9" bestFit="1" customWidth="1"/>
    <col min="14857" max="14857" width="9.25" style="9" bestFit="1" customWidth="1"/>
    <col min="14858" max="14858" width="45.625" style="9" bestFit="1" customWidth="1"/>
    <col min="14859" max="14859" width="29.375" style="9" bestFit="1" customWidth="1"/>
    <col min="14860" max="14860" width="6.625" style="9" customWidth="1"/>
    <col min="14861" max="14861" width="15.5" style="9" bestFit="1" customWidth="1"/>
    <col min="14862" max="14863" width="5.5" style="9" bestFit="1" customWidth="1"/>
    <col min="14864" max="14864" width="15.5" style="9" bestFit="1" customWidth="1"/>
    <col min="14865" max="14865" width="12.375" style="9" customWidth="1"/>
    <col min="14866" max="14866" width="9" style="9"/>
    <col min="14867" max="14867" width="18.125" style="9" customWidth="1"/>
    <col min="14868" max="15104" width="9" style="9"/>
    <col min="15105" max="15105" width="2.625" style="9" customWidth="1"/>
    <col min="15106" max="15106" width="10.625" style="9" bestFit="1" customWidth="1"/>
    <col min="15107" max="15108" width="12.625" style="9" customWidth="1"/>
    <col min="15109" max="15109" width="44" style="9" bestFit="1" customWidth="1"/>
    <col min="15110" max="15110" width="6.25" style="9" customWidth="1"/>
    <col min="15111" max="15112" width="9.875" style="9" bestFit="1" customWidth="1"/>
    <col min="15113" max="15113" width="9.25" style="9" bestFit="1" customWidth="1"/>
    <col min="15114" max="15114" width="45.625" style="9" bestFit="1" customWidth="1"/>
    <col min="15115" max="15115" width="29.375" style="9" bestFit="1" customWidth="1"/>
    <col min="15116" max="15116" width="6.625" style="9" customWidth="1"/>
    <col min="15117" max="15117" width="15.5" style="9" bestFit="1" customWidth="1"/>
    <col min="15118" max="15119" width="5.5" style="9" bestFit="1" customWidth="1"/>
    <col min="15120" max="15120" width="15.5" style="9" bestFit="1" customWidth="1"/>
    <col min="15121" max="15121" width="12.375" style="9" customWidth="1"/>
    <col min="15122" max="15122" width="9" style="9"/>
    <col min="15123" max="15123" width="18.125" style="9" customWidth="1"/>
    <col min="15124" max="15360" width="9" style="9"/>
    <col min="15361" max="15361" width="2.625" style="9" customWidth="1"/>
    <col min="15362" max="15362" width="10.625" style="9" bestFit="1" customWidth="1"/>
    <col min="15363" max="15364" width="12.625" style="9" customWidth="1"/>
    <col min="15365" max="15365" width="44" style="9" bestFit="1" customWidth="1"/>
    <col min="15366" max="15366" width="6.25" style="9" customWidth="1"/>
    <col min="15367" max="15368" width="9.875" style="9" bestFit="1" customWidth="1"/>
    <col min="15369" max="15369" width="9.25" style="9" bestFit="1" customWidth="1"/>
    <col min="15370" max="15370" width="45.625" style="9" bestFit="1" customWidth="1"/>
    <col min="15371" max="15371" width="29.375" style="9" bestFit="1" customWidth="1"/>
    <col min="15372" max="15372" width="6.625" style="9" customWidth="1"/>
    <col min="15373" max="15373" width="15.5" style="9" bestFit="1" customWidth="1"/>
    <col min="15374" max="15375" width="5.5" style="9" bestFit="1" customWidth="1"/>
    <col min="15376" max="15376" width="15.5" style="9" bestFit="1" customWidth="1"/>
    <col min="15377" max="15377" width="12.375" style="9" customWidth="1"/>
    <col min="15378" max="15378" width="9" style="9"/>
    <col min="15379" max="15379" width="18.125" style="9" customWidth="1"/>
    <col min="15380" max="15616" width="9" style="9"/>
    <col min="15617" max="15617" width="2.625" style="9" customWidth="1"/>
    <col min="15618" max="15618" width="10.625" style="9" bestFit="1" customWidth="1"/>
    <col min="15619" max="15620" width="12.625" style="9" customWidth="1"/>
    <col min="15621" max="15621" width="44" style="9" bestFit="1" customWidth="1"/>
    <col min="15622" max="15622" width="6.25" style="9" customWidth="1"/>
    <col min="15623" max="15624" width="9.875" style="9" bestFit="1" customWidth="1"/>
    <col min="15625" max="15625" width="9.25" style="9" bestFit="1" customWidth="1"/>
    <col min="15626" max="15626" width="45.625" style="9" bestFit="1" customWidth="1"/>
    <col min="15627" max="15627" width="29.375" style="9" bestFit="1" customWidth="1"/>
    <col min="15628" max="15628" width="6.625" style="9" customWidth="1"/>
    <col min="15629" max="15629" width="15.5" style="9" bestFit="1" customWidth="1"/>
    <col min="15630" max="15631" width="5.5" style="9" bestFit="1" customWidth="1"/>
    <col min="15632" max="15632" width="15.5" style="9" bestFit="1" customWidth="1"/>
    <col min="15633" max="15633" width="12.375" style="9" customWidth="1"/>
    <col min="15634" max="15634" width="9" style="9"/>
    <col min="15635" max="15635" width="18.125" style="9" customWidth="1"/>
    <col min="15636" max="15872" width="9" style="9"/>
    <col min="15873" max="15873" width="2.625" style="9" customWidth="1"/>
    <col min="15874" max="15874" width="10.625" style="9" bestFit="1" customWidth="1"/>
    <col min="15875" max="15876" width="12.625" style="9" customWidth="1"/>
    <col min="15877" max="15877" width="44" style="9" bestFit="1" customWidth="1"/>
    <col min="15878" max="15878" width="6.25" style="9" customWidth="1"/>
    <col min="15879" max="15880" width="9.875" style="9" bestFit="1" customWidth="1"/>
    <col min="15881" max="15881" width="9.25" style="9" bestFit="1" customWidth="1"/>
    <col min="15882" max="15882" width="45.625" style="9" bestFit="1" customWidth="1"/>
    <col min="15883" max="15883" width="29.375" style="9" bestFit="1" customWidth="1"/>
    <col min="15884" max="15884" width="6.625" style="9" customWidth="1"/>
    <col min="15885" max="15885" width="15.5" style="9" bestFit="1" customWidth="1"/>
    <col min="15886" max="15887" width="5.5" style="9" bestFit="1" customWidth="1"/>
    <col min="15888" max="15888" width="15.5" style="9" bestFit="1" customWidth="1"/>
    <col min="15889" max="15889" width="12.375" style="9" customWidth="1"/>
    <col min="15890" max="15890" width="9" style="9"/>
    <col min="15891" max="15891" width="18.125" style="9" customWidth="1"/>
    <col min="15892" max="16128" width="9" style="9"/>
    <col min="16129" max="16129" width="2.625" style="9" customWidth="1"/>
    <col min="16130" max="16130" width="10.625" style="9" bestFit="1" customWidth="1"/>
    <col min="16131" max="16132" width="12.625" style="9" customWidth="1"/>
    <col min="16133" max="16133" width="44" style="9" bestFit="1" customWidth="1"/>
    <col min="16134" max="16134" width="6.25" style="9" customWidth="1"/>
    <col min="16135" max="16136" width="9.875" style="9" bestFit="1" customWidth="1"/>
    <col min="16137" max="16137" width="9.25" style="9" bestFit="1" customWidth="1"/>
    <col min="16138" max="16138" width="45.625" style="9" bestFit="1" customWidth="1"/>
    <col min="16139" max="16139" width="29.375" style="9" bestFit="1" customWidth="1"/>
    <col min="16140" max="16140" width="6.625" style="9" customWidth="1"/>
    <col min="16141" max="16141" width="15.5" style="9" bestFit="1" customWidth="1"/>
    <col min="16142" max="16143" width="5.5" style="9" bestFit="1" customWidth="1"/>
    <col min="16144" max="16144" width="15.5" style="9" bestFit="1" customWidth="1"/>
    <col min="16145" max="16145" width="12.375" style="9" customWidth="1"/>
    <col min="16146" max="16146" width="9" style="9"/>
    <col min="16147" max="16147" width="18.125" style="9" customWidth="1"/>
    <col min="16148" max="16384" width="9" style="9"/>
  </cols>
  <sheetData>
    <row r="2" spans="2:17" ht="20.100000000000001" customHeight="1">
      <c r="B2" s="1" t="s">
        <v>0</v>
      </c>
      <c r="C2" s="1"/>
      <c r="D2" s="1"/>
      <c r="E2" s="2" t="s">
        <v>7634</v>
      </c>
      <c r="G2" s="4" t="s">
        <v>2</v>
      </c>
      <c r="H2" s="5"/>
      <c r="I2" s="6"/>
      <c r="J2" s="7">
        <f>SUM(H:H)</f>
        <v>130242</v>
      </c>
    </row>
    <row r="3" spans="2:17" ht="20.100000000000001" customHeight="1">
      <c r="B3" s="1" t="s">
        <v>3</v>
      </c>
      <c r="C3" s="1"/>
      <c r="D3" s="1"/>
      <c r="E3" s="13" t="s">
        <v>4</v>
      </c>
    </row>
    <row r="4" spans="2:17" ht="20.100000000000001" customHeight="1">
      <c r="B4" s="1" t="s">
        <v>5</v>
      </c>
      <c r="C4" s="1"/>
      <c r="D4" s="1"/>
      <c r="E4" s="13">
        <v>206166</v>
      </c>
    </row>
    <row r="5" spans="2:17" ht="20.100000000000001" customHeight="1">
      <c r="B5" s="1" t="s">
        <v>6</v>
      </c>
      <c r="C5" s="1"/>
      <c r="D5" s="1"/>
      <c r="E5" s="16"/>
    </row>
    <row r="6" spans="2:17" ht="20.100000000000001" customHeight="1">
      <c r="B6" s="1" t="s">
        <v>7</v>
      </c>
      <c r="C6" s="1"/>
      <c r="D6" s="1"/>
      <c r="E6" s="16">
        <v>45106</v>
      </c>
    </row>
    <row r="8" spans="2:17" s="8" customFormat="1" ht="19.5" customHeight="1">
      <c r="B8" s="17" t="s">
        <v>8</v>
      </c>
      <c r="C8" s="17" t="s">
        <v>9</v>
      </c>
      <c r="D8" s="17" t="s">
        <v>10</v>
      </c>
      <c r="E8" s="18" t="s">
        <v>11</v>
      </c>
      <c r="F8" s="19" t="s">
        <v>12</v>
      </c>
      <c r="G8" s="20" t="s">
        <v>13</v>
      </c>
      <c r="H8" s="21" t="s">
        <v>14</v>
      </c>
      <c r="I8" s="22" t="s">
        <v>15</v>
      </c>
      <c r="J8" s="18" t="s">
        <v>16</v>
      </c>
      <c r="K8" s="18" t="s">
        <v>17</v>
      </c>
      <c r="L8" s="18" t="s">
        <v>18</v>
      </c>
      <c r="M8" s="17" t="s">
        <v>19</v>
      </c>
      <c r="N8" s="17" t="s">
        <v>20</v>
      </c>
      <c r="O8" s="18" t="s">
        <v>21</v>
      </c>
      <c r="P8" s="1009" t="s">
        <v>22</v>
      </c>
      <c r="Q8" s="1009" t="s">
        <v>23</v>
      </c>
    </row>
    <row r="9" spans="2:17" s="8" customFormat="1" ht="19.5" customHeight="1">
      <c r="B9" s="17"/>
      <c r="C9" s="17" t="s">
        <v>7635</v>
      </c>
      <c r="D9" s="17" t="s">
        <v>7636</v>
      </c>
      <c r="E9" s="24" t="s">
        <v>7637</v>
      </c>
      <c r="F9" s="19">
        <v>1</v>
      </c>
      <c r="G9" s="20">
        <v>29182</v>
      </c>
      <c r="H9" s="20">
        <f>F9*G9</f>
        <v>29182</v>
      </c>
      <c r="I9" s="18"/>
      <c r="J9" s="24" t="s">
        <v>7638</v>
      </c>
      <c r="K9" s="25"/>
      <c r="L9" s="18"/>
      <c r="M9" s="1009">
        <v>45075</v>
      </c>
      <c r="N9" s="17"/>
      <c r="O9" s="29"/>
      <c r="P9" s="1009">
        <v>45077</v>
      </c>
      <c r="Q9" s="23">
        <v>45076</v>
      </c>
    </row>
    <row r="10" spans="2:17" s="41" customFormat="1" ht="19.5" customHeight="1">
      <c r="B10" s="33"/>
      <c r="C10" s="33" t="s">
        <v>30</v>
      </c>
      <c r="D10" s="33" t="s">
        <v>30</v>
      </c>
      <c r="E10" s="35" t="s">
        <v>7639</v>
      </c>
      <c r="F10" s="35">
        <v>1</v>
      </c>
      <c r="G10" s="35">
        <v>11465</v>
      </c>
      <c r="H10" s="36">
        <f t="shared" ref="H10:H18" si="0">F10*G10</f>
        <v>11465</v>
      </c>
      <c r="I10" s="37"/>
      <c r="J10" s="35" t="s">
        <v>7640</v>
      </c>
      <c r="K10" s="38" t="s">
        <v>7641</v>
      </c>
      <c r="L10" s="33"/>
      <c r="M10" s="1938"/>
      <c r="N10" s="35"/>
      <c r="O10" s="37"/>
      <c r="P10" s="1934"/>
      <c r="Q10" s="40">
        <v>45089</v>
      </c>
    </row>
    <row r="11" spans="2:17" s="473" customFormat="1" ht="19.5" customHeight="1">
      <c r="B11" s="34"/>
      <c r="C11" s="33" t="s">
        <v>30</v>
      </c>
      <c r="D11" s="33" t="s">
        <v>30</v>
      </c>
      <c r="E11" s="35" t="s">
        <v>7642</v>
      </c>
      <c r="F11" s="35">
        <v>1</v>
      </c>
      <c r="G11" s="35">
        <v>18314</v>
      </c>
      <c r="H11" s="36">
        <f t="shared" si="0"/>
        <v>18314</v>
      </c>
      <c r="I11" s="33"/>
      <c r="J11" s="471" t="s">
        <v>7643</v>
      </c>
      <c r="K11" s="38" t="s">
        <v>7641</v>
      </c>
      <c r="L11" s="33"/>
      <c r="M11" s="1938"/>
      <c r="N11" s="34"/>
      <c r="O11" s="33"/>
      <c r="P11" s="1938"/>
      <c r="Q11" s="40">
        <v>45089</v>
      </c>
    </row>
    <row r="12" spans="2:17" s="41" customFormat="1" ht="19.5" customHeight="1">
      <c r="B12" s="33"/>
      <c r="C12" s="33" t="s">
        <v>30</v>
      </c>
      <c r="D12" s="33" t="s">
        <v>30</v>
      </c>
      <c r="E12" s="35" t="s">
        <v>7644</v>
      </c>
      <c r="F12" s="35">
        <v>1</v>
      </c>
      <c r="G12" s="35">
        <v>1480</v>
      </c>
      <c r="H12" s="36">
        <f t="shared" si="0"/>
        <v>1480</v>
      </c>
      <c r="I12" s="37"/>
      <c r="J12" s="35" t="s">
        <v>7645</v>
      </c>
      <c r="K12" s="38" t="s">
        <v>7641</v>
      </c>
      <c r="L12" s="33"/>
      <c r="M12" s="1938"/>
      <c r="N12" s="35"/>
      <c r="O12" s="37"/>
      <c r="P12" s="1934"/>
      <c r="Q12" s="40">
        <v>45089</v>
      </c>
    </row>
    <row r="13" spans="2:17" s="41" customFormat="1" ht="19.5" customHeight="1">
      <c r="B13" s="33"/>
      <c r="C13" s="33" t="s">
        <v>30</v>
      </c>
      <c r="D13" s="33" t="s">
        <v>30</v>
      </c>
      <c r="E13" s="35" t="s">
        <v>7646</v>
      </c>
      <c r="F13" s="35">
        <v>1</v>
      </c>
      <c r="G13" s="35">
        <v>7367</v>
      </c>
      <c r="H13" s="36">
        <f t="shared" si="0"/>
        <v>7367</v>
      </c>
      <c r="I13" s="37"/>
      <c r="J13" s="35" t="s">
        <v>7647</v>
      </c>
      <c r="K13" s="38" t="s">
        <v>7641</v>
      </c>
      <c r="L13" s="33"/>
      <c r="M13" s="1938"/>
      <c r="N13" s="35"/>
      <c r="O13" s="37"/>
      <c r="P13" s="1934"/>
      <c r="Q13" s="40">
        <v>45089</v>
      </c>
    </row>
    <row r="14" spans="2:17" s="41" customFormat="1" ht="19.5" customHeight="1">
      <c r="B14" s="33"/>
      <c r="C14" s="33" t="s">
        <v>30</v>
      </c>
      <c r="D14" s="33" t="s">
        <v>30</v>
      </c>
      <c r="E14" s="35" t="s">
        <v>7648</v>
      </c>
      <c r="F14" s="35">
        <v>1</v>
      </c>
      <c r="G14" s="35">
        <v>7314</v>
      </c>
      <c r="H14" s="36">
        <f t="shared" si="0"/>
        <v>7314</v>
      </c>
      <c r="I14" s="37"/>
      <c r="J14" s="35" t="s">
        <v>7649</v>
      </c>
      <c r="K14" s="38" t="s">
        <v>7641</v>
      </c>
      <c r="L14" s="33"/>
      <c r="M14" s="1938"/>
      <c r="N14" s="35"/>
      <c r="O14" s="37"/>
      <c r="P14" s="1934"/>
      <c r="Q14" s="40">
        <v>45089</v>
      </c>
    </row>
    <row r="15" spans="2:17" s="41" customFormat="1" ht="19.5" customHeight="1">
      <c r="B15" s="33"/>
      <c r="C15" s="33" t="s">
        <v>30</v>
      </c>
      <c r="D15" s="33" t="s">
        <v>30</v>
      </c>
      <c r="E15" s="35" t="s">
        <v>7650</v>
      </c>
      <c r="F15" s="35">
        <v>12</v>
      </c>
      <c r="G15" s="35">
        <v>160</v>
      </c>
      <c r="H15" s="36">
        <f t="shared" si="0"/>
        <v>1920</v>
      </c>
      <c r="I15" s="37"/>
      <c r="J15" s="35" t="s">
        <v>7651</v>
      </c>
      <c r="K15" s="38" t="s">
        <v>7641</v>
      </c>
      <c r="L15" s="33"/>
      <c r="M15" s="1938"/>
      <c r="N15" s="35"/>
      <c r="O15" s="37"/>
      <c r="P15" s="1934"/>
      <c r="Q15" s="40">
        <v>45089</v>
      </c>
    </row>
    <row r="16" spans="2:17" ht="19.5" customHeight="1">
      <c r="B16" s="18"/>
      <c r="C16" s="18" t="s">
        <v>30</v>
      </c>
      <c r="D16" s="18" t="s">
        <v>30</v>
      </c>
      <c r="E16" s="26" t="s">
        <v>7652</v>
      </c>
      <c r="F16" s="26">
        <v>12</v>
      </c>
      <c r="G16" s="26">
        <v>160</v>
      </c>
      <c r="H16" s="20">
        <f>F16*G16</f>
        <v>1920</v>
      </c>
      <c r="I16" s="27"/>
      <c r="J16" s="26" t="s">
        <v>7651</v>
      </c>
      <c r="K16" s="31" t="s">
        <v>7641</v>
      </c>
      <c r="L16" s="18"/>
      <c r="M16" s="1009"/>
      <c r="N16" s="26"/>
      <c r="O16" s="27"/>
      <c r="P16" s="1042"/>
      <c r="Q16" s="23">
        <v>45092</v>
      </c>
    </row>
    <row r="17" spans="2:17" ht="56.25">
      <c r="B17" s="18"/>
      <c r="C17" s="18" t="s">
        <v>30</v>
      </c>
      <c r="D17" s="18" t="s">
        <v>30</v>
      </c>
      <c r="E17" s="26" t="s">
        <v>7653</v>
      </c>
      <c r="F17" s="26">
        <v>3</v>
      </c>
      <c r="G17" s="26">
        <v>760</v>
      </c>
      <c r="H17" s="20">
        <f t="shared" si="0"/>
        <v>2280</v>
      </c>
      <c r="I17" s="27"/>
      <c r="J17" s="26" t="s">
        <v>7654</v>
      </c>
      <c r="K17" s="2104" t="s">
        <v>7655</v>
      </c>
      <c r="L17" s="18"/>
      <c r="M17" s="1009"/>
      <c r="N17" s="26"/>
      <c r="O17" s="27"/>
      <c r="P17" s="1042"/>
      <c r="Q17" s="2105" t="s">
        <v>7656</v>
      </c>
    </row>
    <row r="18" spans="2:17" s="8" customFormat="1" ht="19.5" customHeight="1">
      <c r="B18" s="17"/>
      <c r="C18" s="18" t="s">
        <v>119</v>
      </c>
      <c r="D18" s="18" t="s">
        <v>119</v>
      </c>
      <c r="E18" s="24" t="s">
        <v>121</v>
      </c>
      <c r="F18" s="19">
        <v>2</v>
      </c>
      <c r="G18" s="20">
        <v>7000</v>
      </c>
      <c r="H18" s="20">
        <f t="shared" si="0"/>
        <v>14000</v>
      </c>
      <c r="I18" s="18"/>
      <c r="J18" s="24" t="s">
        <v>7657</v>
      </c>
      <c r="K18" s="54" t="s">
        <v>7658</v>
      </c>
      <c r="L18" s="18"/>
      <c r="M18" s="1009"/>
      <c r="N18" s="17"/>
      <c r="O18" s="18"/>
      <c r="P18" s="1009"/>
      <c r="Q18" s="23">
        <v>45089</v>
      </c>
    </row>
    <row r="19" spans="2:17" s="8" customFormat="1" ht="19.5" customHeight="1">
      <c r="B19" s="17"/>
      <c r="C19" s="17" t="s">
        <v>115</v>
      </c>
      <c r="D19" s="17" t="s">
        <v>115</v>
      </c>
      <c r="E19" s="24" t="s">
        <v>116</v>
      </c>
      <c r="F19" s="19">
        <v>5</v>
      </c>
      <c r="G19" s="20">
        <v>5000</v>
      </c>
      <c r="H19" s="20">
        <f>F19*G19</f>
        <v>25000</v>
      </c>
      <c r="I19" s="18"/>
      <c r="J19" s="24"/>
      <c r="K19" s="25"/>
      <c r="L19" s="18"/>
      <c r="M19" s="1009"/>
      <c r="N19" s="17"/>
      <c r="O19" s="18"/>
      <c r="P19" s="1009"/>
      <c r="Q19" s="1009"/>
    </row>
    <row r="20" spans="2:17" ht="19.5" customHeight="1">
      <c r="B20" s="18"/>
      <c r="C20" s="17" t="s">
        <v>115</v>
      </c>
      <c r="D20" s="17" t="s">
        <v>115</v>
      </c>
      <c r="E20" s="26" t="s">
        <v>5642</v>
      </c>
      <c r="F20" s="19">
        <v>2</v>
      </c>
      <c r="G20" s="20">
        <v>5000</v>
      </c>
      <c r="H20" s="20">
        <f>F20*G20</f>
        <v>10000</v>
      </c>
      <c r="I20" s="27"/>
      <c r="J20" s="26"/>
      <c r="K20" s="31"/>
      <c r="L20" s="18"/>
      <c r="M20" s="1009"/>
      <c r="N20" s="26"/>
      <c r="O20" s="27"/>
      <c r="P20" s="1042"/>
      <c r="Q20" s="23"/>
    </row>
  </sheetData>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12677-15EE-49F3-AF34-039F99D1DAFE}">
  <dimension ref="B2:Q118"/>
  <sheetViews>
    <sheetView topLeftCell="A82" zoomScale="78" zoomScaleNormal="78" workbookViewId="0">
      <pane xSplit="8" topLeftCell="K1" activePane="topRight" state="frozen"/>
      <selection pane="topRight" activeCell="A104" sqref="A104:XFD104"/>
    </sheetView>
  </sheetViews>
  <sheetFormatPr defaultColWidth="9" defaultRowHeight="18.75"/>
  <cols>
    <col min="1" max="1" width="2.625" style="9" customWidth="1"/>
    <col min="2" max="2" width="20.125" style="8" bestFit="1" customWidth="1"/>
    <col min="3" max="4" width="19.25" style="9" bestFit="1" customWidth="1"/>
    <col min="5" max="5" width="56" style="9" customWidth="1"/>
    <col min="6" max="6" width="6.25" style="9" customWidth="1"/>
    <col min="7" max="7" width="20.5" style="9" customWidth="1"/>
    <col min="8" max="8" width="11.875" style="9" bestFit="1" customWidth="1"/>
    <col min="9" max="9" width="8.875" style="10" customWidth="1"/>
    <col min="10" max="10" width="35.25" style="9" bestFit="1" customWidth="1"/>
    <col min="11" max="11" width="47.875" style="9" customWidth="1"/>
    <col min="12" max="12" width="28.125" style="8" customWidth="1"/>
    <col min="13" max="13" width="13.75" style="12" customWidth="1"/>
    <col min="14" max="14" width="6.375" style="9" customWidth="1"/>
    <col min="15" max="15" width="13.25" style="10" customWidth="1"/>
    <col min="16" max="16" width="14.5" style="49" customWidth="1"/>
    <col min="17" max="17" width="15.625" style="12" customWidth="1"/>
    <col min="18" max="16384" width="9" style="9"/>
  </cols>
  <sheetData>
    <row r="2" spans="2:17" ht="20.100000000000001" customHeight="1">
      <c r="B2" s="1" t="s">
        <v>0</v>
      </c>
      <c r="C2" s="1"/>
      <c r="D2" s="1"/>
      <c r="E2" s="2" t="s">
        <v>5832</v>
      </c>
      <c r="G2" s="4" t="s">
        <v>2</v>
      </c>
      <c r="H2" s="5"/>
      <c r="I2" s="6"/>
      <c r="J2" s="7">
        <f>SUM(H:H)</f>
        <v>2263873</v>
      </c>
    </row>
    <row r="3" spans="2:17" ht="20.100000000000001" customHeight="1">
      <c r="B3" s="1" t="s">
        <v>3</v>
      </c>
      <c r="C3" s="1"/>
      <c r="D3" s="1"/>
      <c r="E3" s="13" t="s">
        <v>5833</v>
      </c>
      <c r="P3" s="1852"/>
    </row>
    <row r="4" spans="2:17" ht="20.100000000000001" customHeight="1">
      <c r="B4" s="1" t="s">
        <v>5</v>
      </c>
      <c r="C4" s="1"/>
      <c r="D4" s="1"/>
      <c r="E4" s="13">
        <v>206197</v>
      </c>
      <c r="I4" s="83"/>
      <c r="J4" s="10"/>
      <c r="K4" s="1853"/>
      <c r="L4" s="529"/>
    </row>
    <row r="5" spans="2:17" ht="20.100000000000001" customHeight="1">
      <c r="B5" s="1" t="s">
        <v>6</v>
      </c>
      <c r="C5" s="1"/>
      <c r="D5" s="1"/>
      <c r="E5" s="16">
        <v>45222</v>
      </c>
      <c r="G5" s="8"/>
      <c r="I5" s="1854"/>
      <c r="J5" s="83"/>
      <c r="K5" s="1855"/>
      <c r="L5" s="1856"/>
    </row>
    <row r="6" spans="2:17" ht="20.100000000000001" customHeight="1">
      <c r="B6" s="1" t="s">
        <v>7</v>
      </c>
      <c r="C6" s="1"/>
      <c r="D6" s="1"/>
      <c r="E6" s="16">
        <v>45264</v>
      </c>
      <c r="I6" s="1857"/>
      <c r="J6" s="1856"/>
      <c r="K6" s="1858"/>
      <c r="L6" s="1859"/>
    </row>
    <row r="7" spans="2:17" ht="20.100000000000001" customHeight="1">
      <c r="B7" s="85"/>
      <c r="C7" s="85"/>
      <c r="D7" s="85"/>
      <c r="E7" s="86"/>
      <c r="J7" s="83"/>
      <c r="L7" s="83"/>
    </row>
    <row r="9" spans="2:17" s="8" customFormat="1" ht="19.7" customHeight="1">
      <c r="B9" s="17" t="s">
        <v>8</v>
      </c>
      <c r="C9" s="17" t="s">
        <v>9</v>
      </c>
      <c r="D9" s="17" t="s">
        <v>10</v>
      </c>
      <c r="E9" s="18" t="s">
        <v>11</v>
      </c>
      <c r="F9" s="18" t="s">
        <v>12</v>
      </c>
      <c r="G9" s="18" t="s">
        <v>13</v>
      </c>
      <c r="H9" s="22" t="s">
        <v>14</v>
      </c>
      <c r="I9" s="22" t="s">
        <v>15</v>
      </c>
      <c r="J9" s="18" t="s">
        <v>16</v>
      </c>
      <c r="K9" s="18" t="s">
        <v>17</v>
      </c>
      <c r="L9" s="18" t="s">
        <v>18</v>
      </c>
      <c r="M9" s="23" t="s">
        <v>19</v>
      </c>
      <c r="N9" s="17" t="s">
        <v>20</v>
      </c>
      <c r="O9" s="18" t="s">
        <v>21</v>
      </c>
      <c r="P9" s="30" t="s">
        <v>22</v>
      </c>
      <c r="Q9" s="23" t="s">
        <v>23</v>
      </c>
    </row>
    <row r="10" spans="2:17" s="8" customFormat="1" ht="19.7" customHeight="1">
      <c r="B10" s="17">
        <v>1</v>
      </c>
      <c r="C10" s="1177" t="s">
        <v>7659</v>
      </c>
      <c r="D10" s="1177" t="s">
        <v>7660</v>
      </c>
      <c r="E10" s="24" t="s">
        <v>7661</v>
      </c>
      <c r="F10" s="27">
        <v>1</v>
      </c>
      <c r="G10" s="27">
        <v>0</v>
      </c>
      <c r="H10" s="424">
        <v>0</v>
      </c>
      <c r="I10" s="22"/>
      <c r="J10" s="18"/>
      <c r="K10" s="674" t="s">
        <v>7662</v>
      </c>
      <c r="L10" s="18"/>
      <c r="M10" s="23">
        <v>45072</v>
      </c>
      <c r="N10" s="17"/>
      <c r="O10" s="29">
        <v>45202</v>
      </c>
      <c r="P10" s="30"/>
      <c r="Q10" s="23">
        <v>45202</v>
      </c>
    </row>
    <row r="11" spans="2:17" s="8" customFormat="1" ht="19.7" customHeight="1">
      <c r="B11" s="17">
        <v>2</v>
      </c>
      <c r="C11" s="26" t="s">
        <v>5838</v>
      </c>
      <c r="D11" s="26" t="s">
        <v>5838</v>
      </c>
      <c r="E11" s="26" t="s">
        <v>5962</v>
      </c>
      <c r="F11" s="35">
        <v>1</v>
      </c>
      <c r="G11" s="1434">
        <v>1254400</v>
      </c>
      <c r="H11" s="1434">
        <f t="shared" ref="H11:H74" si="0">G11*F11</f>
        <v>1254400</v>
      </c>
      <c r="I11" s="35"/>
      <c r="J11" s="35" t="s">
        <v>5963</v>
      </c>
      <c r="K11" s="18"/>
      <c r="L11" s="30"/>
      <c r="M11" s="23">
        <v>45078</v>
      </c>
      <c r="N11" s="29"/>
      <c r="O11" s="23">
        <v>45219</v>
      </c>
      <c r="P11" s="23"/>
      <c r="Q11" s="23">
        <v>45215</v>
      </c>
    </row>
    <row r="12" spans="2:17" s="8" customFormat="1" ht="19.7" customHeight="1">
      <c r="B12" s="17">
        <v>2</v>
      </c>
      <c r="C12" s="26" t="s">
        <v>5838</v>
      </c>
      <c r="D12" s="26" t="s">
        <v>5838</v>
      </c>
      <c r="E12" s="26" t="s">
        <v>5964</v>
      </c>
      <c r="F12" s="35">
        <v>2</v>
      </c>
      <c r="G12" s="2106">
        <v>80000</v>
      </c>
      <c r="H12" s="1434">
        <f t="shared" si="0"/>
        <v>160000</v>
      </c>
      <c r="I12" s="35"/>
      <c r="J12" s="35" t="s">
        <v>5965</v>
      </c>
      <c r="K12" s="18"/>
      <c r="L12" s="30"/>
      <c r="M12" s="23">
        <v>45078</v>
      </c>
      <c r="N12" s="29"/>
      <c r="O12" s="23">
        <v>45219</v>
      </c>
      <c r="P12" s="23"/>
      <c r="Q12" s="23">
        <v>45215</v>
      </c>
    </row>
    <row r="13" spans="2:17" s="8" customFormat="1" ht="19.7" customHeight="1">
      <c r="B13" s="17">
        <v>2</v>
      </c>
      <c r="C13" s="26" t="s">
        <v>5838</v>
      </c>
      <c r="D13" s="26" t="s">
        <v>5838</v>
      </c>
      <c r="E13" s="26" t="s">
        <v>5966</v>
      </c>
      <c r="F13" s="35">
        <v>2</v>
      </c>
      <c r="G13" s="2106">
        <v>9600</v>
      </c>
      <c r="H13" s="1434">
        <f t="shared" si="0"/>
        <v>19200</v>
      </c>
      <c r="I13" s="35"/>
      <c r="J13" s="35" t="s">
        <v>5967</v>
      </c>
      <c r="K13" s="18"/>
      <c r="L13" s="30"/>
      <c r="M13" s="23">
        <v>45078</v>
      </c>
      <c r="N13" s="29"/>
      <c r="O13" s="23">
        <v>45219</v>
      </c>
      <c r="P13" s="23"/>
      <c r="Q13" s="23">
        <v>45215</v>
      </c>
    </row>
    <row r="14" spans="2:17" s="8" customFormat="1" ht="19.7" customHeight="1">
      <c r="B14" s="17">
        <v>2</v>
      </c>
      <c r="C14" s="26" t="s">
        <v>5838</v>
      </c>
      <c r="D14" s="26" t="s">
        <v>5838</v>
      </c>
      <c r="E14" s="26" t="s">
        <v>5968</v>
      </c>
      <c r="F14" s="35">
        <v>2</v>
      </c>
      <c r="G14" s="2106">
        <v>78160</v>
      </c>
      <c r="H14" s="1434">
        <f t="shared" si="0"/>
        <v>156320</v>
      </c>
      <c r="I14" s="35"/>
      <c r="J14" s="35" t="s">
        <v>5969</v>
      </c>
      <c r="K14" s="18"/>
      <c r="L14" s="30"/>
      <c r="M14" s="23">
        <v>45078</v>
      </c>
      <c r="N14" s="29"/>
      <c r="O14" s="23">
        <v>45219</v>
      </c>
      <c r="P14" s="23"/>
      <c r="Q14" s="23">
        <v>45215</v>
      </c>
    </row>
    <row r="15" spans="2:17" s="8" customFormat="1" ht="19.7" customHeight="1">
      <c r="B15" s="17">
        <v>2</v>
      </c>
      <c r="C15" s="26" t="s">
        <v>5838</v>
      </c>
      <c r="D15" s="26" t="s">
        <v>5838</v>
      </c>
      <c r="E15" s="26" t="s">
        <v>5970</v>
      </c>
      <c r="F15" s="35">
        <v>2</v>
      </c>
      <c r="G15" s="2106">
        <v>36480</v>
      </c>
      <c r="H15" s="1434">
        <f t="shared" si="0"/>
        <v>72960</v>
      </c>
      <c r="I15" s="35"/>
      <c r="J15" s="35" t="s">
        <v>5971</v>
      </c>
      <c r="K15" s="18"/>
      <c r="L15" s="30"/>
      <c r="M15" s="23">
        <v>45078</v>
      </c>
      <c r="N15" s="29"/>
      <c r="O15" s="23">
        <v>45219</v>
      </c>
      <c r="P15" s="40"/>
      <c r="Q15" s="23">
        <v>45215</v>
      </c>
    </row>
    <row r="16" spans="2:17" s="8" customFormat="1" ht="19.7" customHeight="1">
      <c r="B16" s="17">
        <v>3</v>
      </c>
      <c r="C16" s="26" t="s">
        <v>5863</v>
      </c>
      <c r="D16" s="26" t="s">
        <v>5849</v>
      </c>
      <c r="E16" s="26" t="s">
        <v>5984</v>
      </c>
      <c r="F16" s="26">
        <v>1</v>
      </c>
      <c r="G16" s="109">
        <v>10840</v>
      </c>
      <c r="H16" s="118">
        <f t="shared" si="0"/>
        <v>10840</v>
      </c>
      <c r="I16" s="54"/>
      <c r="J16" s="26" t="s">
        <v>5985</v>
      </c>
      <c r="K16" s="65"/>
      <c r="L16" s="18"/>
      <c r="M16" s="23">
        <v>45078</v>
      </c>
      <c r="N16" s="29"/>
      <c r="O16" s="23">
        <v>45219</v>
      </c>
      <c r="P16" s="23">
        <v>45219</v>
      </c>
      <c r="Q16" s="23">
        <v>45092</v>
      </c>
    </row>
    <row r="17" spans="2:17" s="8" customFormat="1" ht="19.7" customHeight="1">
      <c r="B17" s="17">
        <v>3</v>
      </c>
      <c r="C17" s="26" t="s">
        <v>5980</v>
      </c>
      <c r="D17" s="26" t="s">
        <v>5849</v>
      </c>
      <c r="E17" s="26" t="s">
        <v>5987</v>
      </c>
      <c r="F17" s="26">
        <v>2</v>
      </c>
      <c r="G17" s="109">
        <v>530</v>
      </c>
      <c r="H17" s="118">
        <f t="shared" si="0"/>
        <v>1060</v>
      </c>
      <c r="I17" s="54"/>
      <c r="J17" s="26" t="s">
        <v>5988</v>
      </c>
      <c r="K17" s="65"/>
      <c r="L17" s="18"/>
      <c r="M17" s="23">
        <v>45078</v>
      </c>
      <c r="N17" s="29"/>
      <c r="O17" s="23">
        <v>45219</v>
      </c>
      <c r="P17" s="23">
        <v>45219</v>
      </c>
      <c r="Q17" s="23">
        <v>45218</v>
      </c>
    </row>
    <row r="18" spans="2:17" s="8" customFormat="1" ht="19.7" customHeight="1">
      <c r="B18" s="17">
        <v>3</v>
      </c>
      <c r="C18" s="26" t="s">
        <v>30</v>
      </c>
      <c r="D18" s="26" t="s">
        <v>30</v>
      </c>
      <c r="E18" s="26" t="s">
        <v>7663</v>
      </c>
      <c r="F18" s="26">
        <v>2</v>
      </c>
      <c r="G18" s="26">
        <v>318</v>
      </c>
      <c r="H18" s="118">
        <f t="shared" si="0"/>
        <v>636</v>
      </c>
      <c r="I18" s="54"/>
      <c r="J18" s="26" t="s">
        <v>5990</v>
      </c>
      <c r="K18" s="1191"/>
      <c r="L18" s="210"/>
      <c r="M18" s="825">
        <v>45078</v>
      </c>
      <c r="N18" s="1191"/>
      <c r="O18" s="23">
        <v>45219</v>
      </c>
      <c r="P18" s="825"/>
      <c r="Q18" s="2107" t="s">
        <v>7664</v>
      </c>
    </row>
    <row r="19" spans="2:17" s="8" customFormat="1" ht="19.7" customHeight="1">
      <c r="B19" s="1477">
        <v>3</v>
      </c>
      <c r="C19" s="1863" t="s">
        <v>5852</v>
      </c>
      <c r="D19" s="1863" t="s">
        <v>5991</v>
      </c>
      <c r="E19" s="2108" t="s">
        <v>5992</v>
      </c>
      <c r="F19" s="1863">
        <v>1</v>
      </c>
      <c r="G19" s="2109"/>
      <c r="H19" s="1434">
        <f t="shared" si="0"/>
        <v>0</v>
      </c>
      <c r="I19" s="54"/>
      <c r="J19" s="35" t="s">
        <v>5993</v>
      </c>
      <c r="K19" s="65" t="s">
        <v>7665</v>
      </c>
      <c r="L19" s="18"/>
      <c r="M19" s="23">
        <v>45078</v>
      </c>
      <c r="N19" s="17"/>
      <c r="O19" s="23">
        <v>45219</v>
      </c>
      <c r="P19" s="23"/>
      <c r="Q19" s="40"/>
    </row>
    <row r="20" spans="2:17" s="8" customFormat="1" ht="19.7" customHeight="1">
      <c r="B20" s="17">
        <v>3</v>
      </c>
      <c r="C20" s="26" t="s">
        <v>5994</v>
      </c>
      <c r="D20" s="26" t="s">
        <v>5995</v>
      </c>
      <c r="E20" s="26" t="s">
        <v>5996</v>
      </c>
      <c r="F20" s="26">
        <v>1</v>
      </c>
      <c r="G20" s="109">
        <v>8960</v>
      </c>
      <c r="H20" s="1434">
        <f t="shared" si="0"/>
        <v>8960</v>
      </c>
      <c r="I20" s="54"/>
      <c r="J20" s="26" t="s">
        <v>5997</v>
      </c>
      <c r="K20" s="65"/>
      <c r="L20" s="18"/>
      <c r="M20" s="23">
        <v>45078</v>
      </c>
      <c r="N20" s="17"/>
      <c r="O20" s="23">
        <v>45219</v>
      </c>
      <c r="P20" s="23">
        <v>45219</v>
      </c>
      <c r="Q20" s="40">
        <v>45219</v>
      </c>
    </row>
    <row r="21" spans="2:17" s="8" customFormat="1" ht="19.7" customHeight="1">
      <c r="B21" s="17">
        <v>3</v>
      </c>
      <c r="C21" s="26" t="s">
        <v>5994</v>
      </c>
      <c r="D21" s="26" t="s">
        <v>5995</v>
      </c>
      <c r="E21" s="26" t="s">
        <v>5998</v>
      </c>
      <c r="F21" s="26">
        <v>1</v>
      </c>
      <c r="G21" s="2110">
        <v>11760</v>
      </c>
      <c r="H21" s="1434">
        <f t="shared" si="0"/>
        <v>11760</v>
      </c>
      <c r="I21" s="54"/>
      <c r="J21" s="26" t="s">
        <v>5999</v>
      </c>
      <c r="K21" s="1884"/>
      <c r="L21" s="18"/>
      <c r="M21" s="23">
        <v>45078</v>
      </c>
      <c r="N21" s="17"/>
      <c r="O21" s="23">
        <v>45219</v>
      </c>
      <c r="P21" s="23">
        <v>45219</v>
      </c>
      <c r="Q21" s="40">
        <v>45219</v>
      </c>
    </row>
    <row r="22" spans="2:17" s="8" customFormat="1" ht="19.7" customHeight="1">
      <c r="B22" s="17">
        <v>3</v>
      </c>
      <c r="C22" s="26" t="s">
        <v>5980</v>
      </c>
      <c r="D22" s="26" t="s">
        <v>5849</v>
      </c>
      <c r="E22" s="26" t="s">
        <v>6001</v>
      </c>
      <c r="F22" s="26">
        <v>1</v>
      </c>
      <c r="G22" s="109">
        <v>250</v>
      </c>
      <c r="H22" s="118">
        <f t="shared" si="0"/>
        <v>250</v>
      </c>
      <c r="I22" s="54"/>
      <c r="J22" s="26" t="s">
        <v>6002</v>
      </c>
      <c r="K22" s="17"/>
      <c r="L22" s="18"/>
      <c r="M22" s="23">
        <v>45078</v>
      </c>
      <c r="N22" s="17"/>
      <c r="O22" s="23">
        <v>45219</v>
      </c>
      <c r="P22" s="23">
        <v>45219</v>
      </c>
      <c r="Q22" s="23">
        <v>45218</v>
      </c>
    </row>
    <row r="23" spans="2:17" s="8" customFormat="1" ht="19.7" customHeight="1">
      <c r="B23" s="17">
        <v>3</v>
      </c>
      <c r="C23" s="26" t="s">
        <v>5980</v>
      </c>
      <c r="D23" s="26" t="s">
        <v>5849</v>
      </c>
      <c r="E23" s="26" t="s">
        <v>6003</v>
      </c>
      <c r="F23" s="26">
        <v>1</v>
      </c>
      <c r="G23" s="109">
        <v>730</v>
      </c>
      <c r="H23" s="118">
        <f t="shared" si="0"/>
        <v>730</v>
      </c>
      <c r="I23" s="54"/>
      <c r="J23" s="26" t="s">
        <v>6004</v>
      </c>
      <c r="K23" s="17"/>
      <c r="L23" s="18"/>
      <c r="M23" s="23">
        <v>45078</v>
      </c>
      <c r="N23" s="17"/>
      <c r="O23" s="23">
        <v>45219</v>
      </c>
      <c r="P23" s="23">
        <v>45219</v>
      </c>
      <c r="Q23" s="23">
        <v>45218</v>
      </c>
    </row>
    <row r="24" spans="2:17" s="8" customFormat="1" ht="19.7" customHeight="1">
      <c r="B24" s="17">
        <v>3</v>
      </c>
      <c r="C24" s="26" t="s">
        <v>30</v>
      </c>
      <c r="D24" s="26" t="s">
        <v>30</v>
      </c>
      <c r="E24" s="26" t="s">
        <v>5872</v>
      </c>
      <c r="F24" s="26">
        <v>1</v>
      </c>
      <c r="G24" s="26">
        <v>2469</v>
      </c>
      <c r="H24" s="1434">
        <f t="shared" si="0"/>
        <v>2469</v>
      </c>
      <c r="I24" s="54"/>
      <c r="J24" s="26" t="s">
        <v>5873</v>
      </c>
      <c r="K24" s="65"/>
      <c r="L24" s="18"/>
      <c r="M24" s="23">
        <v>45078</v>
      </c>
      <c r="N24" s="17"/>
      <c r="O24" s="23">
        <v>45219</v>
      </c>
      <c r="P24" s="23">
        <v>45219</v>
      </c>
      <c r="Q24" s="23">
        <v>45219</v>
      </c>
    </row>
    <row r="25" spans="2:17" s="8" customFormat="1" ht="19.7" customHeight="1">
      <c r="B25" s="17">
        <v>3</v>
      </c>
      <c r="C25" s="26" t="s">
        <v>30</v>
      </c>
      <c r="D25" s="26" t="s">
        <v>30</v>
      </c>
      <c r="E25" s="26" t="s">
        <v>7666</v>
      </c>
      <c r="F25" s="26">
        <v>2</v>
      </c>
      <c r="G25" s="26">
        <v>110</v>
      </c>
      <c r="H25" s="1434">
        <f t="shared" si="0"/>
        <v>220</v>
      </c>
      <c r="I25" s="27"/>
      <c r="J25" s="26" t="s">
        <v>6927</v>
      </c>
      <c r="K25" s="65"/>
      <c r="L25" s="18"/>
      <c r="M25" s="23">
        <v>45078</v>
      </c>
      <c r="N25" s="17"/>
      <c r="O25" s="23">
        <v>45219</v>
      </c>
      <c r="P25" s="23">
        <v>45219</v>
      </c>
      <c r="Q25" s="23">
        <v>45219</v>
      </c>
    </row>
    <row r="26" spans="2:17" s="8" customFormat="1" ht="19.7" customHeight="1">
      <c r="B26" s="17">
        <v>3</v>
      </c>
      <c r="C26" s="26" t="s">
        <v>30</v>
      </c>
      <c r="D26" s="26" t="s">
        <v>30</v>
      </c>
      <c r="E26" s="26" t="s">
        <v>5874</v>
      </c>
      <c r="F26" s="26">
        <v>2</v>
      </c>
      <c r="G26" s="26">
        <v>1770</v>
      </c>
      <c r="H26" s="1434">
        <f t="shared" si="0"/>
        <v>3540</v>
      </c>
      <c r="I26" s="27"/>
      <c r="J26" s="26" t="s">
        <v>5875</v>
      </c>
      <c r="K26" s="65"/>
      <c r="L26" s="18"/>
      <c r="M26" s="23">
        <v>45078</v>
      </c>
      <c r="N26" s="17"/>
      <c r="O26" s="23">
        <v>45219</v>
      </c>
      <c r="P26" s="23">
        <v>45219</v>
      </c>
      <c r="Q26" s="23">
        <v>45219</v>
      </c>
    </row>
    <row r="27" spans="2:17" s="8" customFormat="1" ht="19.7" customHeight="1">
      <c r="B27" s="17">
        <v>3</v>
      </c>
      <c r="C27" s="26" t="s">
        <v>30</v>
      </c>
      <c r="D27" s="26" t="s">
        <v>30</v>
      </c>
      <c r="E27" s="26" t="s">
        <v>5878</v>
      </c>
      <c r="F27" s="26">
        <v>1</v>
      </c>
      <c r="G27" s="26">
        <v>1319</v>
      </c>
      <c r="H27" s="1434">
        <f t="shared" si="0"/>
        <v>1319</v>
      </c>
      <c r="I27" s="27"/>
      <c r="J27" s="26" t="s">
        <v>5879</v>
      </c>
      <c r="K27" s="65"/>
      <c r="L27" s="18"/>
      <c r="M27" s="23">
        <v>45078</v>
      </c>
      <c r="N27" s="17"/>
      <c r="O27" s="23">
        <v>45219</v>
      </c>
      <c r="P27" s="23">
        <v>45219</v>
      </c>
      <c r="Q27" s="23">
        <v>45219</v>
      </c>
    </row>
    <row r="28" spans="2:17" s="8" customFormat="1" ht="19.7" customHeight="1">
      <c r="B28" s="17">
        <v>3</v>
      </c>
      <c r="C28" s="26" t="s">
        <v>30</v>
      </c>
      <c r="D28" s="26" t="s">
        <v>30</v>
      </c>
      <c r="E28" s="26" t="s">
        <v>5880</v>
      </c>
      <c r="F28" s="26">
        <v>2</v>
      </c>
      <c r="G28" s="26">
        <v>160</v>
      </c>
      <c r="H28" s="1434">
        <f t="shared" si="0"/>
        <v>320</v>
      </c>
      <c r="I28" s="54"/>
      <c r="J28" s="26" t="s">
        <v>5881</v>
      </c>
      <c r="K28" s="65"/>
      <c r="L28" s="18"/>
      <c r="M28" s="23">
        <v>45078</v>
      </c>
      <c r="N28" s="17"/>
      <c r="O28" s="23">
        <v>45219</v>
      </c>
      <c r="P28" s="23">
        <v>45219</v>
      </c>
      <c r="Q28" s="23">
        <v>45219</v>
      </c>
    </row>
    <row r="29" spans="2:17" s="8" customFormat="1" ht="19.7" customHeight="1">
      <c r="B29" s="17">
        <v>3</v>
      </c>
      <c r="C29" s="26" t="s">
        <v>30</v>
      </c>
      <c r="D29" s="26" t="s">
        <v>30</v>
      </c>
      <c r="E29" s="26" t="s">
        <v>5882</v>
      </c>
      <c r="F29" s="26">
        <v>1</v>
      </c>
      <c r="G29" s="26">
        <v>34270</v>
      </c>
      <c r="H29" s="1434">
        <f t="shared" si="0"/>
        <v>34270</v>
      </c>
      <c r="I29" s="54"/>
      <c r="J29" s="26" t="s">
        <v>5883</v>
      </c>
      <c r="K29" s="65"/>
      <c r="L29" s="18"/>
      <c r="M29" s="23">
        <v>45078</v>
      </c>
      <c r="N29" s="17"/>
      <c r="O29" s="23">
        <v>45219</v>
      </c>
      <c r="P29" s="23">
        <v>45219</v>
      </c>
      <c r="Q29" s="23">
        <v>45219</v>
      </c>
    </row>
    <row r="30" spans="2:17" s="8" customFormat="1" ht="19.7" customHeight="1">
      <c r="B30" s="17">
        <v>3</v>
      </c>
      <c r="C30" s="26" t="s">
        <v>30</v>
      </c>
      <c r="D30" s="26" t="s">
        <v>30</v>
      </c>
      <c r="E30" s="26" t="s">
        <v>7667</v>
      </c>
      <c r="F30" s="26">
        <v>1</v>
      </c>
      <c r="G30" s="26">
        <v>2350</v>
      </c>
      <c r="H30" s="1434">
        <f t="shared" si="0"/>
        <v>2350</v>
      </c>
      <c r="I30" s="54"/>
      <c r="J30" s="26" t="s">
        <v>7668</v>
      </c>
      <c r="K30" s="65"/>
      <c r="L30" s="18"/>
      <c r="M30" s="23">
        <v>45078</v>
      </c>
      <c r="N30" s="17"/>
      <c r="O30" s="23">
        <v>45219</v>
      </c>
      <c r="P30" s="23">
        <v>45219</v>
      </c>
      <c r="Q30" s="23">
        <v>45219</v>
      </c>
    </row>
    <row r="31" spans="2:17" s="8" customFormat="1" ht="19.7" customHeight="1">
      <c r="B31" s="17">
        <v>3</v>
      </c>
      <c r="C31" s="26" t="s">
        <v>30</v>
      </c>
      <c r="D31" s="26" t="s">
        <v>30</v>
      </c>
      <c r="E31" s="26" t="s">
        <v>7669</v>
      </c>
      <c r="F31" s="26">
        <v>4</v>
      </c>
      <c r="G31" s="26">
        <v>460</v>
      </c>
      <c r="H31" s="1434">
        <f t="shared" si="0"/>
        <v>1840</v>
      </c>
      <c r="I31" s="54"/>
      <c r="J31" s="26" t="s">
        <v>6958</v>
      </c>
      <c r="K31" s="65"/>
      <c r="L31" s="18"/>
      <c r="M31" s="23">
        <v>45078</v>
      </c>
      <c r="N31" s="17"/>
      <c r="O31" s="23">
        <v>45219</v>
      </c>
      <c r="P31" s="23">
        <v>45219</v>
      </c>
      <c r="Q31" s="23">
        <v>45219</v>
      </c>
    </row>
    <row r="32" spans="2:17" ht="19.7" customHeight="1">
      <c r="B32" s="17">
        <v>3</v>
      </c>
      <c r="C32" s="26" t="s">
        <v>30</v>
      </c>
      <c r="D32" s="26" t="s">
        <v>30</v>
      </c>
      <c r="E32" s="26" t="s">
        <v>5886</v>
      </c>
      <c r="F32" s="26">
        <v>1</v>
      </c>
      <c r="G32" s="26">
        <v>69660</v>
      </c>
      <c r="H32" s="1434">
        <f t="shared" si="0"/>
        <v>69660</v>
      </c>
      <c r="I32" s="27"/>
      <c r="J32" s="26" t="s">
        <v>5887</v>
      </c>
      <c r="K32" s="65"/>
      <c r="L32" s="18"/>
      <c r="M32" s="23">
        <v>45078</v>
      </c>
      <c r="N32" s="17"/>
      <c r="O32" s="23">
        <v>45219</v>
      </c>
      <c r="P32" s="23">
        <v>45219</v>
      </c>
      <c r="Q32" s="23">
        <v>45219</v>
      </c>
    </row>
    <row r="33" spans="2:17" ht="19.7" customHeight="1">
      <c r="B33" s="17">
        <v>3</v>
      </c>
      <c r="C33" s="26" t="s">
        <v>30</v>
      </c>
      <c r="D33" s="26" t="s">
        <v>30</v>
      </c>
      <c r="E33" s="26" t="s">
        <v>7670</v>
      </c>
      <c r="F33" s="26">
        <v>6</v>
      </c>
      <c r="G33" s="26">
        <v>531</v>
      </c>
      <c r="H33" s="1434">
        <f t="shared" si="0"/>
        <v>3186</v>
      </c>
      <c r="I33" s="27"/>
      <c r="J33" s="26" t="s">
        <v>7671</v>
      </c>
      <c r="K33" s="65"/>
      <c r="L33" s="18"/>
      <c r="M33" s="23">
        <v>45078</v>
      </c>
      <c r="N33" s="17"/>
      <c r="O33" s="23">
        <v>45219</v>
      </c>
      <c r="P33" s="23">
        <v>45219</v>
      </c>
      <c r="Q33" s="23">
        <v>45219</v>
      </c>
    </row>
    <row r="34" spans="2:17" ht="19.7" customHeight="1">
      <c r="B34" s="17">
        <v>3</v>
      </c>
      <c r="C34" s="26" t="s">
        <v>30</v>
      </c>
      <c r="D34" s="26" t="s">
        <v>30</v>
      </c>
      <c r="E34" s="26" t="s">
        <v>7672</v>
      </c>
      <c r="F34" s="26">
        <v>2</v>
      </c>
      <c r="G34" s="26">
        <v>1000</v>
      </c>
      <c r="H34" s="1434">
        <f t="shared" si="0"/>
        <v>2000</v>
      </c>
      <c r="I34" s="27"/>
      <c r="J34" s="26" t="s">
        <v>7673</v>
      </c>
      <c r="K34" s="65"/>
      <c r="L34" s="18"/>
      <c r="M34" s="23">
        <v>45078</v>
      </c>
      <c r="N34" s="17"/>
      <c r="O34" s="23">
        <v>45219</v>
      </c>
      <c r="P34" s="23">
        <v>45219</v>
      </c>
      <c r="Q34" s="23">
        <v>45219</v>
      </c>
    </row>
    <row r="35" spans="2:17" ht="19.7" customHeight="1">
      <c r="B35" s="17">
        <v>3</v>
      </c>
      <c r="C35" s="26" t="s">
        <v>30</v>
      </c>
      <c r="D35" s="26" t="s">
        <v>30</v>
      </c>
      <c r="E35" s="26" t="s">
        <v>7674</v>
      </c>
      <c r="F35" s="26">
        <v>2</v>
      </c>
      <c r="G35" s="26">
        <v>3010</v>
      </c>
      <c r="H35" s="1434">
        <f t="shared" si="0"/>
        <v>6020</v>
      </c>
      <c r="I35" s="27"/>
      <c r="J35" s="26" t="s">
        <v>7675</v>
      </c>
      <c r="K35" s="65"/>
      <c r="L35" s="18"/>
      <c r="M35" s="23">
        <v>45078</v>
      </c>
      <c r="N35" s="17"/>
      <c r="O35" s="23">
        <v>45219</v>
      </c>
      <c r="P35" s="23">
        <v>45219</v>
      </c>
      <c r="Q35" s="23">
        <v>45219</v>
      </c>
    </row>
    <row r="36" spans="2:17" ht="19.7" customHeight="1">
      <c r="B36" s="17">
        <v>3</v>
      </c>
      <c r="C36" s="26" t="s">
        <v>30</v>
      </c>
      <c r="D36" s="26" t="s">
        <v>30</v>
      </c>
      <c r="E36" s="26" t="s">
        <v>7676</v>
      </c>
      <c r="F36" s="26">
        <v>2</v>
      </c>
      <c r="G36" s="26">
        <v>2380</v>
      </c>
      <c r="H36" s="1434">
        <f t="shared" si="0"/>
        <v>4760</v>
      </c>
      <c r="I36" s="27"/>
      <c r="J36" s="26" t="s">
        <v>7677</v>
      </c>
      <c r="K36" s="65"/>
      <c r="L36" s="18"/>
      <c r="M36" s="23">
        <v>45078</v>
      </c>
      <c r="N36" s="17"/>
      <c r="O36" s="23">
        <v>45219</v>
      </c>
      <c r="P36" s="23">
        <v>45219</v>
      </c>
      <c r="Q36" s="23">
        <v>45219</v>
      </c>
    </row>
    <row r="37" spans="2:17" ht="19.7" customHeight="1">
      <c r="B37" s="17">
        <v>3</v>
      </c>
      <c r="C37" s="26" t="s">
        <v>30</v>
      </c>
      <c r="D37" s="26" t="s">
        <v>30</v>
      </c>
      <c r="E37" s="26" t="s">
        <v>7678</v>
      </c>
      <c r="F37" s="26">
        <v>8</v>
      </c>
      <c r="G37" s="26">
        <v>180</v>
      </c>
      <c r="H37" s="1434">
        <f t="shared" si="0"/>
        <v>1440</v>
      </c>
      <c r="I37" s="27"/>
      <c r="J37" s="26" t="s">
        <v>7679</v>
      </c>
      <c r="K37" s="65"/>
      <c r="L37" s="18"/>
      <c r="M37" s="23">
        <v>45078</v>
      </c>
      <c r="N37" s="17"/>
      <c r="O37" s="23">
        <v>45219</v>
      </c>
      <c r="P37" s="23">
        <v>45219</v>
      </c>
      <c r="Q37" s="23">
        <v>45219</v>
      </c>
    </row>
    <row r="38" spans="2:17" ht="19.7" customHeight="1">
      <c r="B38" s="17">
        <v>3</v>
      </c>
      <c r="C38" s="26" t="s">
        <v>30</v>
      </c>
      <c r="D38" s="26" t="s">
        <v>30</v>
      </c>
      <c r="E38" s="26" t="s">
        <v>7680</v>
      </c>
      <c r="F38" s="26">
        <v>2</v>
      </c>
      <c r="G38" s="26">
        <v>1320</v>
      </c>
      <c r="H38" s="1434">
        <f t="shared" si="0"/>
        <v>2640</v>
      </c>
      <c r="I38" s="27"/>
      <c r="J38" s="26" t="s">
        <v>6935</v>
      </c>
      <c r="K38" s="65"/>
      <c r="L38" s="18"/>
      <c r="M38" s="23">
        <v>45078</v>
      </c>
      <c r="N38" s="17"/>
      <c r="O38" s="23">
        <v>45219</v>
      </c>
      <c r="P38" s="23">
        <v>45219</v>
      </c>
      <c r="Q38" s="23">
        <v>45219</v>
      </c>
    </row>
    <row r="39" spans="2:17" ht="19.7" customHeight="1">
      <c r="B39" s="17">
        <v>3</v>
      </c>
      <c r="C39" s="26" t="s">
        <v>30</v>
      </c>
      <c r="D39" s="26" t="s">
        <v>30</v>
      </c>
      <c r="E39" s="26" t="s">
        <v>5892</v>
      </c>
      <c r="F39" s="26">
        <v>12</v>
      </c>
      <c r="G39" s="26">
        <v>220</v>
      </c>
      <c r="H39" s="1434">
        <f t="shared" si="0"/>
        <v>2640</v>
      </c>
      <c r="I39" s="27"/>
      <c r="J39" s="26" t="s">
        <v>5810</v>
      </c>
      <c r="K39" s="65"/>
      <c r="L39" s="18"/>
      <c r="M39" s="23">
        <v>45078</v>
      </c>
      <c r="N39" s="17"/>
      <c r="O39" s="23">
        <v>45219</v>
      </c>
      <c r="P39" s="23">
        <v>45219</v>
      </c>
      <c r="Q39" s="23">
        <v>45219</v>
      </c>
    </row>
    <row r="40" spans="2:17" ht="19.7" customHeight="1">
      <c r="B40" s="17">
        <v>3</v>
      </c>
      <c r="C40" s="26" t="s">
        <v>30</v>
      </c>
      <c r="D40" s="26" t="s">
        <v>30</v>
      </c>
      <c r="E40" s="26" t="s">
        <v>7681</v>
      </c>
      <c r="F40" s="26">
        <v>2</v>
      </c>
      <c r="G40" s="26">
        <v>267</v>
      </c>
      <c r="H40" s="1434">
        <f t="shared" si="0"/>
        <v>534</v>
      </c>
      <c r="I40" s="27"/>
      <c r="J40" s="26" t="s">
        <v>5896</v>
      </c>
      <c r="K40" s="65"/>
      <c r="L40" s="18"/>
      <c r="M40" s="23">
        <v>45078</v>
      </c>
      <c r="N40" s="17"/>
      <c r="O40" s="23">
        <v>45219</v>
      </c>
      <c r="P40" s="23">
        <v>45219</v>
      </c>
      <c r="Q40" s="23">
        <v>45219</v>
      </c>
    </row>
    <row r="41" spans="2:17" ht="19.7" customHeight="1">
      <c r="B41" s="17">
        <v>3</v>
      </c>
      <c r="C41" s="26" t="s">
        <v>30</v>
      </c>
      <c r="D41" s="26" t="s">
        <v>30</v>
      </c>
      <c r="E41" s="26" t="s">
        <v>7682</v>
      </c>
      <c r="F41" s="26">
        <v>4</v>
      </c>
      <c r="G41" s="26">
        <v>510</v>
      </c>
      <c r="H41" s="1434">
        <f t="shared" si="0"/>
        <v>2040</v>
      </c>
      <c r="I41" s="27"/>
      <c r="J41" s="26" t="s">
        <v>5896</v>
      </c>
      <c r="K41" s="65"/>
      <c r="L41" s="18"/>
      <c r="M41" s="23">
        <v>45078</v>
      </c>
      <c r="N41" s="17"/>
      <c r="O41" s="23">
        <v>45219</v>
      </c>
      <c r="P41" s="23">
        <v>45219</v>
      </c>
      <c r="Q41" s="23">
        <v>45219</v>
      </c>
    </row>
    <row r="42" spans="2:17" ht="19.7" customHeight="1">
      <c r="B42" s="17">
        <v>3</v>
      </c>
      <c r="C42" s="26" t="s">
        <v>30</v>
      </c>
      <c r="D42" s="26" t="s">
        <v>30</v>
      </c>
      <c r="E42" s="26" t="s">
        <v>7683</v>
      </c>
      <c r="F42" s="26">
        <v>2</v>
      </c>
      <c r="G42" s="26">
        <v>180</v>
      </c>
      <c r="H42" s="1434">
        <f t="shared" si="0"/>
        <v>360</v>
      </c>
      <c r="I42" s="27"/>
      <c r="J42" s="26" t="s">
        <v>5896</v>
      </c>
      <c r="K42" s="65"/>
      <c r="L42" s="18"/>
      <c r="M42" s="23">
        <v>45078</v>
      </c>
      <c r="N42" s="17"/>
      <c r="O42" s="23">
        <v>45219</v>
      </c>
      <c r="P42" s="23">
        <v>45219</v>
      </c>
      <c r="Q42" s="23">
        <v>45219</v>
      </c>
    </row>
    <row r="43" spans="2:17" ht="19.7" customHeight="1">
      <c r="B43" s="17">
        <v>3</v>
      </c>
      <c r="C43" s="26" t="s">
        <v>30</v>
      </c>
      <c r="D43" s="26" t="s">
        <v>30</v>
      </c>
      <c r="E43" s="26" t="s">
        <v>7684</v>
      </c>
      <c r="F43" s="26">
        <v>2</v>
      </c>
      <c r="G43" s="26">
        <v>3460</v>
      </c>
      <c r="H43" s="1434">
        <f t="shared" si="0"/>
        <v>6920</v>
      </c>
      <c r="I43" s="27"/>
      <c r="J43" s="26" t="s">
        <v>7677</v>
      </c>
      <c r="K43" s="65"/>
      <c r="L43" s="18"/>
      <c r="M43" s="23">
        <v>45078</v>
      </c>
      <c r="N43" s="17"/>
      <c r="O43" s="23">
        <v>45219</v>
      </c>
      <c r="P43" s="23">
        <v>45219</v>
      </c>
      <c r="Q43" s="23">
        <v>45219</v>
      </c>
    </row>
    <row r="44" spans="2:17" ht="19.7" customHeight="1">
      <c r="B44" s="17">
        <v>3</v>
      </c>
      <c r="C44" s="26" t="s">
        <v>30</v>
      </c>
      <c r="D44" s="26" t="s">
        <v>30</v>
      </c>
      <c r="E44" s="26" t="s">
        <v>7685</v>
      </c>
      <c r="F44" s="26">
        <v>4</v>
      </c>
      <c r="G44" s="26">
        <v>357</v>
      </c>
      <c r="H44" s="1434">
        <f t="shared" si="0"/>
        <v>1428</v>
      </c>
      <c r="I44" s="1870"/>
      <c r="J44" s="26" t="s">
        <v>7686</v>
      </c>
      <c r="K44" s="65"/>
      <c r="L44" s="18"/>
      <c r="M44" s="23">
        <v>45078</v>
      </c>
      <c r="N44" s="17"/>
      <c r="O44" s="23">
        <v>45219</v>
      </c>
      <c r="P44" s="23">
        <v>45219</v>
      </c>
      <c r="Q44" s="23">
        <v>45219</v>
      </c>
    </row>
    <row r="45" spans="2:17" ht="19.7" customHeight="1">
      <c r="B45" s="17">
        <v>3</v>
      </c>
      <c r="C45" s="26" t="s">
        <v>30</v>
      </c>
      <c r="D45" s="26" t="s">
        <v>30</v>
      </c>
      <c r="E45" s="26" t="s">
        <v>7458</v>
      </c>
      <c r="F45" s="26">
        <v>1</v>
      </c>
      <c r="G45" s="26">
        <v>13738</v>
      </c>
      <c r="H45" s="1434">
        <f t="shared" si="0"/>
        <v>13738</v>
      </c>
      <c r="I45" s="27"/>
      <c r="J45" s="26" t="s">
        <v>7459</v>
      </c>
      <c r="K45" s="65"/>
      <c r="L45" s="18"/>
      <c r="M45" s="23">
        <v>45078</v>
      </c>
      <c r="N45" s="17"/>
      <c r="O45" s="23">
        <v>45219</v>
      </c>
      <c r="P45" s="23">
        <v>45219</v>
      </c>
      <c r="Q45" s="23">
        <v>45219</v>
      </c>
    </row>
    <row r="46" spans="2:17" ht="19.7" customHeight="1">
      <c r="B46" s="17">
        <v>3</v>
      </c>
      <c r="C46" s="26" t="s">
        <v>30</v>
      </c>
      <c r="D46" s="26" t="s">
        <v>30</v>
      </c>
      <c r="E46" s="26" t="s">
        <v>7687</v>
      </c>
      <c r="F46" s="26">
        <v>1</v>
      </c>
      <c r="G46" s="26">
        <v>188</v>
      </c>
      <c r="H46" s="1434">
        <f t="shared" si="0"/>
        <v>188</v>
      </c>
      <c r="I46" s="27"/>
      <c r="J46" s="26" t="s">
        <v>5829</v>
      </c>
      <c r="K46" s="65"/>
      <c r="L46" s="18"/>
      <c r="M46" s="23">
        <v>45078</v>
      </c>
      <c r="N46" s="17"/>
      <c r="O46" s="23">
        <v>45219</v>
      </c>
      <c r="P46" s="23">
        <v>45219</v>
      </c>
      <c r="Q46" s="23">
        <v>45219</v>
      </c>
    </row>
    <row r="47" spans="2:17" ht="19.7" customHeight="1">
      <c r="B47" s="17">
        <v>3</v>
      </c>
      <c r="C47" s="26" t="s">
        <v>30</v>
      </c>
      <c r="D47" s="26" t="s">
        <v>30</v>
      </c>
      <c r="E47" s="26" t="s">
        <v>7688</v>
      </c>
      <c r="F47" s="26">
        <v>1</v>
      </c>
      <c r="G47" s="26">
        <v>199</v>
      </c>
      <c r="H47" s="1434">
        <f t="shared" si="0"/>
        <v>199</v>
      </c>
      <c r="I47" s="27"/>
      <c r="J47" s="26" t="s">
        <v>5829</v>
      </c>
      <c r="K47" s="65"/>
      <c r="L47" s="18"/>
      <c r="M47" s="23">
        <v>45078</v>
      </c>
      <c r="N47" s="17"/>
      <c r="O47" s="23">
        <v>45219</v>
      </c>
      <c r="P47" s="23">
        <v>45219</v>
      </c>
      <c r="Q47" s="23">
        <v>45219</v>
      </c>
    </row>
    <row r="48" spans="2:17" ht="19.7" customHeight="1">
      <c r="B48" s="17">
        <v>3</v>
      </c>
      <c r="C48" s="26" t="s">
        <v>30</v>
      </c>
      <c r="D48" s="26" t="s">
        <v>30</v>
      </c>
      <c r="E48" s="26" t="s">
        <v>7689</v>
      </c>
      <c r="F48" s="26">
        <v>1</v>
      </c>
      <c r="G48" s="26">
        <v>3549</v>
      </c>
      <c r="H48" s="1434">
        <f t="shared" si="0"/>
        <v>3549</v>
      </c>
      <c r="I48" s="27"/>
      <c r="J48" s="26" t="s">
        <v>6506</v>
      </c>
      <c r="K48" s="65"/>
      <c r="L48" s="18"/>
      <c r="M48" s="23">
        <v>45078</v>
      </c>
      <c r="N48" s="17"/>
      <c r="O48" s="23">
        <v>45219</v>
      </c>
      <c r="P48" s="23">
        <v>45219</v>
      </c>
      <c r="Q48" s="23">
        <v>45219</v>
      </c>
    </row>
    <row r="49" spans="2:17" ht="19.7" customHeight="1">
      <c r="B49" s="17">
        <v>3</v>
      </c>
      <c r="C49" s="26" t="s">
        <v>30</v>
      </c>
      <c r="D49" s="26" t="s">
        <v>30</v>
      </c>
      <c r="E49" s="26" t="s">
        <v>7690</v>
      </c>
      <c r="F49" s="26">
        <v>2</v>
      </c>
      <c r="G49" s="26">
        <v>1238</v>
      </c>
      <c r="H49" s="1434">
        <f t="shared" si="0"/>
        <v>2476</v>
      </c>
      <c r="I49" s="27"/>
      <c r="J49" s="26" t="s">
        <v>7691</v>
      </c>
      <c r="K49" s="65"/>
      <c r="L49" s="18"/>
      <c r="M49" s="23">
        <v>45078</v>
      </c>
      <c r="N49" s="17"/>
      <c r="O49" s="23">
        <v>45219</v>
      </c>
      <c r="P49" s="23">
        <v>45219</v>
      </c>
      <c r="Q49" s="23">
        <v>45219</v>
      </c>
    </row>
    <row r="50" spans="2:17" ht="19.7" customHeight="1">
      <c r="B50" s="17">
        <v>3</v>
      </c>
      <c r="C50" s="26" t="s">
        <v>30</v>
      </c>
      <c r="D50" s="26" t="s">
        <v>30</v>
      </c>
      <c r="E50" s="26" t="s">
        <v>7692</v>
      </c>
      <c r="F50" s="26">
        <v>1</v>
      </c>
      <c r="G50" s="26">
        <v>1792</v>
      </c>
      <c r="H50" s="1434">
        <f t="shared" si="0"/>
        <v>1792</v>
      </c>
      <c r="I50" s="27"/>
      <c r="J50" s="26" t="s">
        <v>7693</v>
      </c>
      <c r="K50" s="65"/>
      <c r="L50" s="18"/>
      <c r="M50" s="23">
        <v>45078</v>
      </c>
      <c r="N50" s="17"/>
      <c r="O50" s="23">
        <v>45219</v>
      </c>
      <c r="P50" s="23">
        <v>45219</v>
      </c>
      <c r="Q50" s="23">
        <v>45219</v>
      </c>
    </row>
    <row r="51" spans="2:17" ht="19.7" customHeight="1">
      <c r="B51" s="17">
        <v>3</v>
      </c>
      <c r="C51" s="26" t="s">
        <v>30</v>
      </c>
      <c r="D51" s="26" t="s">
        <v>30</v>
      </c>
      <c r="E51" s="26" t="s">
        <v>7694</v>
      </c>
      <c r="F51" s="26">
        <v>1</v>
      </c>
      <c r="G51" s="26">
        <v>1507</v>
      </c>
      <c r="H51" s="1434">
        <f t="shared" si="0"/>
        <v>1507</v>
      </c>
      <c r="I51" s="27"/>
      <c r="J51" s="26" t="s">
        <v>7693</v>
      </c>
      <c r="K51" s="65"/>
      <c r="L51" s="18"/>
      <c r="M51" s="23">
        <v>45078</v>
      </c>
      <c r="N51" s="17"/>
      <c r="O51" s="23">
        <v>45219</v>
      </c>
      <c r="P51" s="23">
        <v>45219</v>
      </c>
      <c r="Q51" s="23">
        <v>45219</v>
      </c>
    </row>
    <row r="52" spans="2:17" ht="19.7" customHeight="1">
      <c r="B52" s="17">
        <v>3</v>
      </c>
      <c r="C52" s="26" t="s">
        <v>30</v>
      </c>
      <c r="D52" s="26" t="s">
        <v>30</v>
      </c>
      <c r="E52" s="26" t="s">
        <v>7695</v>
      </c>
      <c r="F52" s="26">
        <v>1</v>
      </c>
      <c r="G52" s="26">
        <v>560</v>
      </c>
      <c r="H52" s="1434">
        <f t="shared" si="0"/>
        <v>560</v>
      </c>
      <c r="I52" s="27"/>
      <c r="J52" s="26" t="s">
        <v>7693</v>
      </c>
      <c r="K52" s="65"/>
      <c r="L52" s="18"/>
      <c r="M52" s="23">
        <v>45078</v>
      </c>
      <c r="N52" s="17"/>
      <c r="O52" s="23">
        <v>45219</v>
      </c>
      <c r="P52" s="23">
        <v>45219</v>
      </c>
      <c r="Q52" s="23">
        <v>45219</v>
      </c>
    </row>
    <row r="53" spans="2:17" ht="19.7" customHeight="1">
      <c r="B53" s="17">
        <v>3</v>
      </c>
      <c r="C53" s="26" t="s">
        <v>30</v>
      </c>
      <c r="D53" s="26" t="s">
        <v>30</v>
      </c>
      <c r="E53" s="26" t="s">
        <v>7696</v>
      </c>
      <c r="F53" s="26">
        <v>1</v>
      </c>
      <c r="G53" s="26">
        <v>973</v>
      </c>
      <c r="H53" s="1434">
        <f t="shared" si="0"/>
        <v>973</v>
      </c>
      <c r="I53" s="27"/>
      <c r="J53" s="26" t="s">
        <v>7697</v>
      </c>
      <c r="K53" s="65"/>
      <c r="L53" s="18"/>
      <c r="M53" s="23">
        <v>45078</v>
      </c>
      <c r="N53" s="17"/>
      <c r="O53" s="23">
        <v>45219</v>
      </c>
      <c r="P53" s="23">
        <v>45219</v>
      </c>
      <c r="Q53" s="23">
        <v>45219</v>
      </c>
    </row>
    <row r="54" spans="2:17" ht="19.7" customHeight="1">
      <c r="B54" s="52">
        <v>3</v>
      </c>
      <c r="C54" s="26" t="s">
        <v>30</v>
      </c>
      <c r="D54" s="26" t="s">
        <v>30</v>
      </c>
      <c r="E54" s="26" t="s">
        <v>7698</v>
      </c>
      <c r="F54" s="26">
        <v>1</v>
      </c>
      <c r="G54" s="26">
        <v>1396</v>
      </c>
      <c r="H54" s="1434">
        <f t="shared" si="0"/>
        <v>1396</v>
      </c>
      <c r="I54" s="525"/>
      <c r="J54" s="26" t="s">
        <v>7693</v>
      </c>
      <c r="K54" s="52"/>
      <c r="L54" s="54"/>
      <c r="M54" s="23">
        <v>45078</v>
      </c>
      <c r="N54" s="17"/>
      <c r="O54" s="23">
        <v>45219</v>
      </c>
      <c r="P54" s="23">
        <v>45219</v>
      </c>
      <c r="Q54" s="23">
        <v>45219</v>
      </c>
    </row>
    <row r="55" spans="2:17" ht="19.7" customHeight="1">
      <c r="B55" s="17">
        <v>3</v>
      </c>
      <c r="C55" s="26" t="s">
        <v>30</v>
      </c>
      <c r="D55" s="26" t="s">
        <v>30</v>
      </c>
      <c r="E55" s="26" t="s">
        <v>5932</v>
      </c>
      <c r="F55" s="26">
        <v>1</v>
      </c>
      <c r="G55" s="26">
        <v>1050</v>
      </c>
      <c r="H55" s="1434">
        <f t="shared" si="0"/>
        <v>1050</v>
      </c>
      <c r="I55" s="27"/>
      <c r="J55" s="26" t="s">
        <v>5933</v>
      </c>
      <c r="K55" s="65"/>
      <c r="L55" s="18"/>
      <c r="M55" s="23">
        <v>45078</v>
      </c>
      <c r="N55" s="17"/>
      <c r="O55" s="23">
        <v>45219</v>
      </c>
      <c r="P55" s="23">
        <v>45219</v>
      </c>
      <c r="Q55" s="23">
        <v>45219</v>
      </c>
    </row>
    <row r="56" spans="2:17" ht="19.7" customHeight="1">
      <c r="B56" s="17">
        <v>3</v>
      </c>
      <c r="C56" s="26" t="s">
        <v>30</v>
      </c>
      <c r="D56" s="26" t="s">
        <v>30</v>
      </c>
      <c r="E56" s="26" t="s">
        <v>5882</v>
      </c>
      <c r="F56" s="26">
        <v>1</v>
      </c>
      <c r="G56" s="26">
        <v>34270</v>
      </c>
      <c r="H56" s="1434">
        <f t="shared" si="0"/>
        <v>34270</v>
      </c>
      <c r="I56" s="27"/>
      <c r="J56" s="26" t="s">
        <v>5883</v>
      </c>
      <c r="K56" s="65"/>
      <c r="L56" s="18"/>
      <c r="M56" s="23">
        <v>45078</v>
      </c>
      <c r="N56" s="17"/>
      <c r="O56" s="23">
        <v>45219</v>
      </c>
      <c r="P56" s="23">
        <v>45219</v>
      </c>
      <c r="Q56" s="23">
        <v>45219</v>
      </c>
    </row>
    <row r="57" spans="2:17" ht="19.7" customHeight="1">
      <c r="B57" s="17">
        <v>3</v>
      </c>
      <c r="C57" s="26" t="s">
        <v>30</v>
      </c>
      <c r="D57" s="26" t="s">
        <v>30</v>
      </c>
      <c r="E57" s="26" t="s">
        <v>7699</v>
      </c>
      <c r="F57" s="26">
        <v>1</v>
      </c>
      <c r="G57" s="26">
        <v>198</v>
      </c>
      <c r="H57" s="1434">
        <f t="shared" si="0"/>
        <v>198</v>
      </c>
      <c r="I57" s="27"/>
      <c r="J57" s="26" t="s">
        <v>7700</v>
      </c>
      <c r="K57" s="65"/>
      <c r="L57" s="18"/>
      <c r="M57" s="23">
        <v>45078</v>
      </c>
      <c r="N57" s="17"/>
      <c r="O57" s="23">
        <v>45219</v>
      </c>
      <c r="P57" s="23">
        <v>45219</v>
      </c>
      <c r="Q57" s="23">
        <v>45219</v>
      </c>
    </row>
    <row r="58" spans="2:17" ht="19.7" customHeight="1">
      <c r="B58" s="17">
        <v>3</v>
      </c>
      <c r="C58" s="26" t="s">
        <v>30</v>
      </c>
      <c r="D58" s="26" t="s">
        <v>30</v>
      </c>
      <c r="E58" s="26" t="s">
        <v>5934</v>
      </c>
      <c r="F58" s="26">
        <v>1</v>
      </c>
      <c r="G58" s="26">
        <v>12320</v>
      </c>
      <c r="H58" s="1434">
        <f t="shared" si="0"/>
        <v>12320</v>
      </c>
      <c r="I58" s="27"/>
      <c r="J58" s="26" t="s">
        <v>5935</v>
      </c>
      <c r="K58" s="65"/>
      <c r="L58" s="18"/>
      <c r="M58" s="23">
        <v>45078</v>
      </c>
      <c r="N58" s="17"/>
      <c r="O58" s="23">
        <v>45219</v>
      </c>
      <c r="P58" s="23">
        <v>45219</v>
      </c>
      <c r="Q58" s="23">
        <v>45219</v>
      </c>
    </row>
    <row r="59" spans="2:17" ht="19.7" customHeight="1">
      <c r="B59" s="17">
        <v>3</v>
      </c>
      <c r="C59" s="26" t="s">
        <v>30</v>
      </c>
      <c r="D59" s="26" t="s">
        <v>30</v>
      </c>
      <c r="E59" s="26" t="s">
        <v>7701</v>
      </c>
      <c r="F59" s="26">
        <v>2</v>
      </c>
      <c r="G59" s="26">
        <v>750</v>
      </c>
      <c r="H59" s="1434">
        <f t="shared" si="0"/>
        <v>1500</v>
      </c>
      <c r="I59" s="27"/>
      <c r="J59" s="26" t="s">
        <v>7702</v>
      </c>
      <c r="K59" s="65"/>
      <c r="L59" s="18"/>
      <c r="M59" s="23">
        <v>45078</v>
      </c>
      <c r="N59" s="17"/>
      <c r="O59" s="23">
        <v>45219</v>
      </c>
      <c r="P59" s="23">
        <v>45219</v>
      </c>
      <c r="Q59" s="23">
        <v>45219</v>
      </c>
    </row>
    <row r="60" spans="2:17" ht="19.7" customHeight="1">
      <c r="B60" s="17">
        <v>3</v>
      </c>
      <c r="C60" s="26" t="s">
        <v>30</v>
      </c>
      <c r="D60" s="26" t="s">
        <v>30</v>
      </c>
      <c r="E60" s="26" t="s">
        <v>5936</v>
      </c>
      <c r="F60" s="26">
        <v>1</v>
      </c>
      <c r="G60" s="26">
        <v>1710</v>
      </c>
      <c r="H60" s="1434">
        <f t="shared" si="0"/>
        <v>1710</v>
      </c>
      <c r="I60" s="27"/>
      <c r="J60" s="26" t="s">
        <v>5937</v>
      </c>
      <c r="K60" s="65"/>
      <c r="L60" s="18"/>
      <c r="M60" s="23">
        <v>45078</v>
      </c>
      <c r="N60" s="17"/>
      <c r="O60" s="23">
        <v>45219</v>
      </c>
      <c r="P60" s="23">
        <v>45219</v>
      </c>
      <c r="Q60" s="23">
        <v>45219</v>
      </c>
    </row>
    <row r="61" spans="2:17" ht="19.7" customHeight="1">
      <c r="B61" s="17">
        <v>3</v>
      </c>
      <c r="C61" s="26" t="s">
        <v>30</v>
      </c>
      <c r="D61" s="26" t="s">
        <v>30</v>
      </c>
      <c r="E61" s="26" t="s">
        <v>5938</v>
      </c>
      <c r="F61" s="26">
        <v>1</v>
      </c>
      <c r="G61" s="26">
        <v>3100</v>
      </c>
      <c r="H61" s="1434">
        <f t="shared" si="0"/>
        <v>3100</v>
      </c>
      <c r="I61" s="27"/>
      <c r="J61" s="26" t="s">
        <v>5939</v>
      </c>
      <c r="K61" s="65"/>
      <c r="L61" s="18"/>
      <c r="M61" s="23">
        <v>45078</v>
      </c>
      <c r="N61" s="17"/>
      <c r="O61" s="23">
        <v>45219</v>
      </c>
      <c r="P61" s="23">
        <v>45219</v>
      </c>
      <c r="Q61" s="23">
        <v>45219</v>
      </c>
    </row>
    <row r="62" spans="2:17" ht="19.7" customHeight="1">
      <c r="B62" s="17">
        <v>3</v>
      </c>
      <c r="C62" s="26" t="s">
        <v>30</v>
      </c>
      <c r="D62" s="26" t="s">
        <v>30</v>
      </c>
      <c r="E62" s="26" t="s">
        <v>5940</v>
      </c>
      <c r="F62" s="26">
        <v>1</v>
      </c>
      <c r="G62" s="26">
        <v>473</v>
      </c>
      <c r="H62" s="1434">
        <f t="shared" si="0"/>
        <v>473</v>
      </c>
      <c r="I62" s="27"/>
      <c r="J62" s="26" t="s">
        <v>5941</v>
      </c>
      <c r="K62" s="65"/>
      <c r="L62" s="18"/>
      <c r="M62" s="23">
        <v>45078</v>
      </c>
      <c r="N62" s="17"/>
      <c r="O62" s="23">
        <v>45219</v>
      </c>
      <c r="P62" s="23">
        <v>45219</v>
      </c>
      <c r="Q62" s="23">
        <v>45219</v>
      </c>
    </row>
    <row r="63" spans="2:17" ht="19.7" customHeight="1">
      <c r="B63" s="17">
        <v>3</v>
      </c>
      <c r="C63" s="26" t="s">
        <v>30</v>
      </c>
      <c r="D63" s="26" t="s">
        <v>30</v>
      </c>
      <c r="E63" s="26" t="s">
        <v>7703</v>
      </c>
      <c r="F63" s="26">
        <v>1</v>
      </c>
      <c r="G63" s="26">
        <v>1910</v>
      </c>
      <c r="H63" s="1434">
        <f t="shared" si="0"/>
        <v>1910</v>
      </c>
      <c r="I63" s="27"/>
      <c r="J63" s="26" t="s">
        <v>7704</v>
      </c>
      <c r="K63" s="65"/>
      <c r="L63" s="18"/>
      <c r="M63" s="23">
        <v>45078</v>
      </c>
      <c r="N63" s="17"/>
      <c r="O63" s="23">
        <v>45219</v>
      </c>
      <c r="P63" s="23">
        <v>45219</v>
      </c>
      <c r="Q63" s="23">
        <v>45219</v>
      </c>
    </row>
    <row r="64" spans="2:17" ht="19.7" customHeight="1">
      <c r="B64" s="17">
        <v>3</v>
      </c>
      <c r="C64" s="26" t="s">
        <v>30</v>
      </c>
      <c r="D64" s="26" t="s">
        <v>30</v>
      </c>
      <c r="E64" s="26" t="s">
        <v>6079</v>
      </c>
      <c r="F64" s="26">
        <v>1</v>
      </c>
      <c r="G64" s="26">
        <v>155</v>
      </c>
      <c r="H64" s="1434">
        <f t="shared" si="0"/>
        <v>155</v>
      </c>
      <c r="I64" s="27"/>
      <c r="J64" s="26" t="s">
        <v>7705</v>
      </c>
      <c r="K64" s="65"/>
      <c r="L64" s="18"/>
      <c r="M64" s="23">
        <v>45078</v>
      </c>
      <c r="N64" s="17"/>
      <c r="O64" s="23">
        <v>45219</v>
      </c>
      <c r="P64" s="23">
        <v>45219</v>
      </c>
      <c r="Q64" s="23">
        <v>45219</v>
      </c>
    </row>
    <row r="65" spans="2:17" ht="19.7" customHeight="1">
      <c r="B65" s="17">
        <v>3</v>
      </c>
      <c r="C65" s="26" t="s">
        <v>30</v>
      </c>
      <c r="D65" s="26" t="s">
        <v>30</v>
      </c>
      <c r="E65" s="26" t="s">
        <v>7706</v>
      </c>
      <c r="F65" s="26">
        <v>4</v>
      </c>
      <c r="G65" s="26">
        <v>198</v>
      </c>
      <c r="H65" s="1434">
        <f t="shared" si="0"/>
        <v>792</v>
      </c>
      <c r="I65" s="1870"/>
      <c r="J65" s="26" t="s">
        <v>5914</v>
      </c>
      <c r="K65" s="65"/>
      <c r="L65" s="18"/>
      <c r="M65" s="23">
        <v>45078</v>
      </c>
      <c r="N65" s="17"/>
      <c r="O65" s="23">
        <v>45219</v>
      </c>
      <c r="P65" s="23">
        <v>45219</v>
      </c>
      <c r="Q65" s="23">
        <v>45219</v>
      </c>
    </row>
    <row r="66" spans="2:17" ht="19.7" customHeight="1">
      <c r="B66" s="17">
        <v>3</v>
      </c>
      <c r="C66" s="26" t="s">
        <v>30</v>
      </c>
      <c r="D66" s="26" t="s">
        <v>30</v>
      </c>
      <c r="E66" s="26" t="s">
        <v>7707</v>
      </c>
      <c r="F66" s="26">
        <v>2</v>
      </c>
      <c r="G66" s="26">
        <v>198</v>
      </c>
      <c r="H66" s="1434">
        <f t="shared" si="0"/>
        <v>396</v>
      </c>
      <c r="I66" s="1870"/>
      <c r="J66" s="26" t="s">
        <v>5914</v>
      </c>
      <c r="K66" s="17"/>
      <c r="L66" s="18"/>
      <c r="M66" s="23">
        <v>45078</v>
      </c>
      <c r="N66" s="17"/>
      <c r="O66" s="23">
        <v>45219</v>
      </c>
      <c r="P66" s="23">
        <v>45219</v>
      </c>
      <c r="Q66" s="23">
        <v>45219</v>
      </c>
    </row>
    <row r="67" spans="2:17" ht="19.7" customHeight="1">
      <c r="B67" s="17">
        <v>3</v>
      </c>
      <c r="C67" s="26" t="s">
        <v>30</v>
      </c>
      <c r="D67" s="26" t="s">
        <v>30</v>
      </c>
      <c r="E67" s="26" t="s">
        <v>7708</v>
      </c>
      <c r="F67" s="26">
        <v>1</v>
      </c>
      <c r="G67" s="26">
        <v>212</v>
      </c>
      <c r="H67" s="1434">
        <f t="shared" si="0"/>
        <v>212</v>
      </c>
      <c r="I67" s="1870"/>
      <c r="J67" s="26" t="s">
        <v>5914</v>
      </c>
      <c r="K67" s="17"/>
      <c r="L67" s="18"/>
      <c r="M67" s="23">
        <v>45078</v>
      </c>
      <c r="N67" s="17"/>
      <c r="O67" s="23">
        <v>45219</v>
      </c>
      <c r="P67" s="23">
        <v>45219</v>
      </c>
      <c r="Q67" s="23">
        <v>45219</v>
      </c>
    </row>
    <row r="68" spans="2:17" ht="19.7" customHeight="1">
      <c r="B68" s="17">
        <v>3</v>
      </c>
      <c r="C68" s="26" t="s">
        <v>30</v>
      </c>
      <c r="D68" s="26" t="s">
        <v>30</v>
      </c>
      <c r="E68" s="26" t="s">
        <v>5942</v>
      </c>
      <c r="F68" s="26">
        <v>8</v>
      </c>
      <c r="G68" s="26">
        <v>212</v>
      </c>
      <c r="H68" s="1434">
        <f t="shared" si="0"/>
        <v>1696</v>
      </c>
      <c r="I68" s="1870"/>
      <c r="J68" s="26" t="s">
        <v>5914</v>
      </c>
      <c r="K68" s="65"/>
      <c r="L68" s="18"/>
      <c r="M68" s="23">
        <v>45078</v>
      </c>
      <c r="N68" s="17"/>
      <c r="O68" s="23">
        <v>45219</v>
      </c>
      <c r="P68" s="23">
        <v>45219</v>
      </c>
      <c r="Q68" s="23">
        <v>45219</v>
      </c>
    </row>
    <row r="69" spans="2:17" ht="19.7" customHeight="1">
      <c r="B69" s="17">
        <v>3</v>
      </c>
      <c r="C69" s="26" t="s">
        <v>30</v>
      </c>
      <c r="D69" s="26" t="s">
        <v>30</v>
      </c>
      <c r="E69" s="26" t="s">
        <v>7709</v>
      </c>
      <c r="F69" s="26">
        <v>2</v>
      </c>
      <c r="G69" s="26">
        <v>212</v>
      </c>
      <c r="H69" s="1434">
        <f t="shared" si="0"/>
        <v>424</v>
      </c>
      <c r="I69" s="1870"/>
      <c r="J69" s="26" t="s">
        <v>5914</v>
      </c>
      <c r="K69" s="65"/>
      <c r="L69" s="18"/>
      <c r="M69" s="23">
        <v>45078</v>
      </c>
      <c r="N69" s="17"/>
      <c r="O69" s="23">
        <v>45219</v>
      </c>
      <c r="P69" s="23">
        <v>45219</v>
      </c>
      <c r="Q69" s="23">
        <v>45219</v>
      </c>
    </row>
    <row r="70" spans="2:17" ht="19.7" customHeight="1">
      <c r="B70" s="17">
        <v>3</v>
      </c>
      <c r="C70" s="26" t="s">
        <v>30</v>
      </c>
      <c r="D70" s="26" t="s">
        <v>30</v>
      </c>
      <c r="E70" s="26" t="s">
        <v>7710</v>
      </c>
      <c r="F70" s="26">
        <v>4</v>
      </c>
      <c r="G70" s="26">
        <v>226</v>
      </c>
      <c r="H70" s="1434">
        <f t="shared" si="0"/>
        <v>904</v>
      </c>
      <c r="I70" s="1870"/>
      <c r="J70" s="26" t="s">
        <v>5914</v>
      </c>
      <c r="K70" s="65"/>
      <c r="L70" s="18"/>
      <c r="M70" s="23">
        <v>45078</v>
      </c>
      <c r="N70" s="17"/>
      <c r="O70" s="23">
        <v>45219</v>
      </c>
      <c r="P70" s="23">
        <v>45219</v>
      </c>
      <c r="Q70" s="23">
        <v>45219</v>
      </c>
    </row>
    <row r="71" spans="2:17" ht="19.7" customHeight="1">
      <c r="B71" s="17">
        <v>3</v>
      </c>
      <c r="C71" s="26" t="s">
        <v>30</v>
      </c>
      <c r="D71" s="26" t="s">
        <v>30</v>
      </c>
      <c r="E71" s="26" t="s">
        <v>2748</v>
      </c>
      <c r="F71" s="26">
        <v>6</v>
      </c>
      <c r="G71" s="26">
        <v>213</v>
      </c>
      <c r="H71" s="1434">
        <f t="shared" si="0"/>
        <v>1278</v>
      </c>
      <c r="I71" s="1870"/>
      <c r="J71" s="26" t="s">
        <v>5914</v>
      </c>
      <c r="K71" s="65"/>
      <c r="L71" s="18"/>
      <c r="M71" s="23">
        <v>45078</v>
      </c>
      <c r="N71" s="17"/>
      <c r="O71" s="23">
        <v>45219</v>
      </c>
      <c r="P71" s="23">
        <v>45219</v>
      </c>
      <c r="Q71" s="23">
        <v>45219</v>
      </c>
    </row>
    <row r="72" spans="2:17" ht="19.7" customHeight="1">
      <c r="B72" s="17">
        <v>3</v>
      </c>
      <c r="C72" s="26" t="s">
        <v>30</v>
      </c>
      <c r="D72" s="26" t="s">
        <v>30</v>
      </c>
      <c r="E72" s="26" t="s">
        <v>7711</v>
      </c>
      <c r="F72" s="26">
        <v>2</v>
      </c>
      <c r="G72" s="26">
        <v>344</v>
      </c>
      <c r="H72" s="1434">
        <f t="shared" si="0"/>
        <v>688</v>
      </c>
      <c r="I72" s="1870"/>
      <c r="J72" s="26" t="s">
        <v>7712</v>
      </c>
      <c r="K72" s="65"/>
      <c r="L72" s="18"/>
      <c r="M72" s="23">
        <v>45078</v>
      </c>
      <c r="N72" s="17"/>
      <c r="O72" s="23">
        <v>45219</v>
      </c>
      <c r="P72" s="23">
        <v>45219</v>
      </c>
      <c r="Q72" s="23">
        <v>45219</v>
      </c>
    </row>
    <row r="73" spans="2:17" ht="19.7" customHeight="1">
      <c r="B73" s="17">
        <v>3</v>
      </c>
      <c r="C73" s="26" t="s">
        <v>30</v>
      </c>
      <c r="D73" s="26" t="s">
        <v>30</v>
      </c>
      <c r="E73" s="26" t="s">
        <v>7713</v>
      </c>
      <c r="F73" s="26">
        <v>1</v>
      </c>
      <c r="G73" s="26">
        <v>704</v>
      </c>
      <c r="H73" s="1434">
        <f t="shared" si="0"/>
        <v>704</v>
      </c>
      <c r="I73" s="1870"/>
      <c r="J73" s="26" t="s">
        <v>3740</v>
      </c>
      <c r="K73" s="65"/>
      <c r="L73" s="18"/>
      <c r="M73" s="23">
        <v>45078</v>
      </c>
      <c r="N73" s="17"/>
      <c r="O73" s="23">
        <v>45219</v>
      </c>
      <c r="P73" s="23">
        <v>45219</v>
      </c>
      <c r="Q73" s="23">
        <v>45219</v>
      </c>
    </row>
    <row r="74" spans="2:17" ht="19.7" customHeight="1">
      <c r="B74" s="17">
        <v>3</v>
      </c>
      <c r="C74" s="35" t="s">
        <v>5950</v>
      </c>
      <c r="D74" s="35" t="s">
        <v>5950</v>
      </c>
      <c r="E74" s="35" t="s">
        <v>6089</v>
      </c>
      <c r="F74" s="35">
        <v>1</v>
      </c>
      <c r="G74" s="1434">
        <v>6300</v>
      </c>
      <c r="H74" s="1434">
        <f t="shared" si="0"/>
        <v>6300</v>
      </c>
      <c r="I74" s="1871"/>
      <c r="J74" s="35" t="s">
        <v>6090</v>
      </c>
      <c r="K74" s="17"/>
      <c r="L74" s="18"/>
      <c r="M74" s="23">
        <v>45078</v>
      </c>
      <c r="N74" s="17"/>
      <c r="O74" s="23">
        <v>45219</v>
      </c>
      <c r="P74" s="23">
        <v>45219</v>
      </c>
      <c r="Q74" s="23">
        <v>45205</v>
      </c>
    </row>
    <row r="75" spans="2:17" ht="19.7" customHeight="1">
      <c r="B75" s="17">
        <v>3</v>
      </c>
      <c r="C75" s="35" t="s">
        <v>5950</v>
      </c>
      <c r="D75" s="35" t="s">
        <v>5950</v>
      </c>
      <c r="E75" s="35" t="s">
        <v>6091</v>
      </c>
      <c r="F75" s="35">
        <v>1</v>
      </c>
      <c r="G75" s="1434">
        <v>5000</v>
      </c>
      <c r="H75" s="1434">
        <f t="shared" ref="H75:H108" si="1">G75*F75</f>
        <v>5000</v>
      </c>
      <c r="I75" s="1871"/>
      <c r="J75" s="35" t="s">
        <v>6092</v>
      </c>
      <c r="K75" s="17"/>
      <c r="L75" s="18"/>
      <c r="M75" s="23">
        <v>45078</v>
      </c>
      <c r="N75" s="17"/>
      <c r="O75" s="23">
        <v>45219</v>
      </c>
      <c r="P75" s="23">
        <v>45219</v>
      </c>
      <c r="Q75" s="23">
        <v>45205</v>
      </c>
    </row>
    <row r="76" spans="2:17" ht="19.7" customHeight="1">
      <c r="B76" s="17">
        <v>3</v>
      </c>
      <c r="C76" s="35" t="s">
        <v>5950</v>
      </c>
      <c r="D76" s="35" t="s">
        <v>5950</v>
      </c>
      <c r="E76" s="35" t="s">
        <v>6093</v>
      </c>
      <c r="F76" s="35">
        <v>1</v>
      </c>
      <c r="G76" s="1434">
        <v>4500</v>
      </c>
      <c r="H76" s="1434">
        <f t="shared" si="1"/>
        <v>4500</v>
      </c>
      <c r="I76" s="1871"/>
      <c r="J76" s="35" t="s">
        <v>6094</v>
      </c>
      <c r="K76" s="17"/>
      <c r="L76" s="18"/>
      <c r="M76" s="23">
        <v>45078</v>
      </c>
      <c r="N76" s="17"/>
      <c r="O76" s="23">
        <v>45219</v>
      </c>
      <c r="P76" s="23">
        <v>45219</v>
      </c>
      <c r="Q76" s="23">
        <v>45205</v>
      </c>
    </row>
    <row r="77" spans="2:17" ht="19.7" customHeight="1">
      <c r="B77" s="17">
        <v>3</v>
      </c>
      <c r="C77" s="35" t="s">
        <v>5950</v>
      </c>
      <c r="D77" s="35" t="s">
        <v>5950</v>
      </c>
      <c r="E77" s="35" t="s">
        <v>6095</v>
      </c>
      <c r="F77" s="35">
        <v>1</v>
      </c>
      <c r="G77" s="1434">
        <v>9500</v>
      </c>
      <c r="H77" s="1434">
        <f t="shared" si="1"/>
        <v>9500</v>
      </c>
      <c r="I77" s="1871"/>
      <c r="J77" s="35" t="s">
        <v>6096</v>
      </c>
      <c r="K77" s="17"/>
      <c r="L77" s="18"/>
      <c r="M77" s="23">
        <v>45078</v>
      </c>
      <c r="N77" s="17"/>
      <c r="O77" s="23">
        <v>45219</v>
      </c>
      <c r="P77" s="23">
        <v>45219</v>
      </c>
      <c r="Q77" s="23">
        <v>45205</v>
      </c>
    </row>
    <row r="78" spans="2:17" ht="19.7" customHeight="1">
      <c r="B78" s="17">
        <v>3</v>
      </c>
      <c r="C78" s="35" t="s">
        <v>5950</v>
      </c>
      <c r="D78" s="35" t="s">
        <v>5950</v>
      </c>
      <c r="E78" s="35" t="s">
        <v>6097</v>
      </c>
      <c r="F78" s="35">
        <v>1</v>
      </c>
      <c r="G78" s="1434">
        <v>4500</v>
      </c>
      <c r="H78" s="1434">
        <f t="shared" si="1"/>
        <v>4500</v>
      </c>
      <c r="I78" s="1871"/>
      <c r="J78" s="35" t="s">
        <v>6098</v>
      </c>
      <c r="K78" s="17"/>
      <c r="L78" s="18"/>
      <c r="M78" s="23">
        <v>45078</v>
      </c>
      <c r="N78" s="17"/>
      <c r="O78" s="23">
        <v>45219</v>
      </c>
      <c r="P78" s="23">
        <v>45219</v>
      </c>
      <c r="Q78" s="23">
        <v>45205</v>
      </c>
    </row>
    <row r="79" spans="2:17" ht="19.7" customHeight="1">
      <c r="B79" s="17">
        <v>3</v>
      </c>
      <c r="C79" s="35" t="s">
        <v>5950</v>
      </c>
      <c r="D79" s="35" t="s">
        <v>5950</v>
      </c>
      <c r="E79" s="35" t="s">
        <v>6099</v>
      </c>
      <c r="F79" s="35">
        <v>1</v>
      </c>
      <c r="G79" s="1434">
        <v>2600</v>
      </c>
      <c r="H79" s="1434">
        <f t="shared" si="1"/>
        <v>2600</v>
      </c>
      <c r="I79" s="1871"/>
      <c r="J79" s="35" t="s">
        <v>6100</v>
      </c>
      <c r="K79" s="17"/>
      <c r="L79" s="18"/>
      <c r="M79" s="23">
        <v>45078</v>
      </c>
      <c r="N79" s="17"/>
      <c r="O79" s="23">
        <v>45219</v>
      </c>
      <c r="P79" s="23">
        <v>45219</v>
      </c>
      <c r="Q79" s="23">
        <v>45205</v>
      </c>
    </row>
    <row r="80" spans="2:17" ht="19.7" customHeight="1">
      <c r="B80" s="17">
        <v>3</v>
      </c>
      <c r="C80" s="35" t="s">
        <v>5950</v>
      </c>
      <c r="D80" s="35" t="s">
        <v>5950</v>
      </c>
      <c r="E80" s="35" t="s">
        <v>6101</v>
      </c>
      <c r="F80" s="35">
        <v>1</v>
      </c>
      <c r="G80" s="1434">
        <v>1200</v>
      </c>
      <c r="H80" s="1434">
        <f t="shared" si="1"/>
        <v>1200</v>
      </c>
      <c r="I80" s="1871"/>
      <c r="J80" s="35" t="s">
        <v>6102</v>
      </c>
      <c r="K80" s="17"/>
      <c r="L80" s="18"/>
      <c r="M80" s="23">
        <v>45078</v>
      </c>
      <c r="N80" s="17"/>
      <c r="O80" s="23">
        <v>45219</v>
      </c>
      <c r="P80" s="23">
        <v>45219</v>
      </c>
      <c r="Q80" s="23">
        <v>45205</v>
      </c>
    </row>
    <row r="81" spans="2:17" ht="19.7" customHeight="1">
      <c r="B81" s="17">
        <v>3</v>
      </c>
      <c r="C81" s="35" t="s">
        <v>5950</v>
      </c>
      <c r="D81" s="35" t="s">
        <v>5950</v>
      </c>
      <c r="E81" s="35" t="s">
        <v>6103</v>
      </c>
      <c r="F81" s="35">
        <v>1</v>
      </c>
      <c r="G81" s="1434">
        <v>43000</v>
      </c>
      <c r="H81" s="1434">
        <f t="shared" si="1"/>
        <v>43000</v>
      </c>
      <c r="I81" s="1871"/>
      <c r="J81" s="35" t="s">
        <v>6104</v>
      </c>
      <c r="K81" s="17"/>
      <c r="L81" s="18"/>
      <c r="M81" s="23">
        <v>45078</v>
      </c>
      <c r="N81" s="17"/>
      <c r="O81" s="23">
        <v>45219</v>
      </c>
      <c r="P81" s="23">
        <v>45219</v>
      </c>
      <c r="Q81" s="23">
        <v>45205</v>
      </c>
    </row>
    <row r="82" spans="2:17" ht="19.7" customHeight="1">
      <c r="B82" s="17">
        <v>3</v>
      </c>
      <c r="C82" s="35" t="s">
        <v>5950</v>
      </c>
      <c r="D82" s="35" t="s">
        <v>5950</v>
      </c>
      <c r="E82" s="35" t="s">
        <v>6105</v>
      </c>
      <c r="F82" s="35">
        <v>3</v>
      </c>
      <c r="G82" s="1434">
        <v>12000</v>
      </c>
      <c r="H82" s="1434">
        <f t="shared" si="1"/>
        <v>36000</v>
      </c>
      <c r="I82" s="1871"/>
      <c r="J82" s="35" t="s">
        <v>6106</v>
      </c>
      <c r="K82" s="17"/>
      <c r="L82" s="18"/>
      <c r="M82" s="23">
        <v>45078</v>
      </c>
      <c r="N82" s="17"/>
      <c r="O82" s="23">
        <v>45219</v>
      </c>
      <c r="P82" s="23">
        <v>45219</v>
      </c>
      <c r="Q82" s="23">
        <v>45205</v>
      </c>
    </row>
    <row r="83" spans="2:17" ht="19.7" customHeight="1">
      <c r="B83" s="17">
        <v>3</v>
      </c>
      <c r="C83" s="35" t="s">
        <v>5950</v>
      </c>
      <c r="D83" s="35" t="s">
        <v>5950</v>
      </c>
      <c r="E83" s="35" t="s">
        <v>6107</v>
      </c>
      <c r="F83" s="35">
        <v>1</v>
      </c>
      <c r="G83" s="1434">
        <v>1500</v>
      </c>
      <c r="H83" s="1434">
        <f t="shared" si="1"/>
        <v>1500</v>
      </c>
      <c r="I83" s="1871"/>
      <c r="J83" s="35" t="s">
        <v>6108</v>
      </c>
      <c r="K83" s="17"/>
      <c r="L83" s="18"/>
      <c r="M83" s="23">
        <v>45078</v>
      </c>
      <c r="N83" s="17"/>
      <c r="O83" s="23">
        <v>45219</v>
      </c>
      <c r="P83" s="23">
        <v>45219</v>
      </c>
      <c r="Q83" s="23">
        <v>45205</v>
      </c>
    </row>
    <row r="84" spans="2:17" ht="19.7" customHeight="1">
      <c r="B84" s="17">
        <v>3</v>
      </c>
      <c r="C84" s="35" t="s">
        <v>5950</v>
      </c>
      <c r="D84" s="35" t="s">
        <v>5950</v>
      </c>
      <c r="E84" s="35" t="s">
        <v>6109</v>
      </c>
      <c r="F84" s="35">
        <v>1</v>
      </c>
      <c r="G84" s="1434">
        <v>2300</v>
      </c>
      <c r="H84" s="1434">
        <f t="shared" si="1"/>
        <v>2300</v>
      </c>
      <c r="I84" s="1871"/>
      <c r="J84" s="35" t="s">
        <v>6110</v>
      </c>
      <c r="K84" s="17"/>
      <c r="L84" s="18"/>
      <c r="M84" s="23">
        <v>45078</v>
      </c>
      <c r="N84" s="17"/>
      <c r="O84" s="23">
        <v>45219</v>
      </c>
      <c r="P84" s="23">
        <v>45219</v>
      </c>
      <c r="Q84" s="23">
        <v>45205</v>
      </c>
    </row>
    <row r="85" spans="2:17" ht="19.7" customHeight="1">
      <c r="B85" s="17">
        <v>3</v>
      </c>
      <c r="C85" s="35" t="s">
        <v>5950</v>
      </c>
      <c r="D85" s="35" t="s">
        <v>5950</v>
      </c>
      <c r="E85" s="35" t="s">
        <v>6111</v>
      </c>
      <c r="F85" s="35">
        <v>1</v>
      </c>
      <c r="G85" s="1434">
        <v>9000</v>
      </c>
      <c r="H85" s="1434">
        <f t="shared" si="1"/>
        <v>9000</v>
      </c>
      <c r="I85" s="1871"/>
      <c r="J85" s="35" t="s">
        <v>6112</v>
      </c>
      <c r="K85" s="17"/>
      <c r="L85" s="18"/>
      <c r="M85" s="23">
        <v>45078</v>
      </c>
      <c r="N85" s="17"/>
      <c r="O85" s="23">
        <v>45219</v>
      </c>
      <c r="P85" s="23">
        <v>45219</v>
      </c>
      <c r="Q85" s="23">
        <v>45205</v>
      </c>
    </row>
    <row r="86" spans="2:17" ht="19.7" customHeight="1">
      <c r="B86" s="17">
        <v>3</v>
      </c>
      <c r="C86" s="35" t="s">
        <v>5950</v>
      </c>
      <c r="D86" s="35" t="s">
        <v>5950</v>
      </c>
      <c r="E86" s="35" t="s">
        <v>6113</v>
      </c>
      <c r="F86" s="35">
        <v>2</v>
      </c>
      <c r="G86" s="1434">
        <v>4200</v>
      </c>
      <c r="H86" s="1434">
        <f t="shared" si="1"/>
        <v>8400</v>
      </c>
      <c r="I86" s="1871"/>
      <c r="J86" s="35" t="s">
        <v>6114</v>
      </c>
      <c r="K86" s="17"/>
      <c r="L86" s="18"/>
      <c r="M86" s="23">
        <v>45078</v>
      </c>
      <c r="N86" s="17"/>
      <c r="O86" s="23">
        <v>45219</v>
      </c>
      <c r="P86" s="23">
        <v>45219</v>
      </c>
      <c r="Q86" s="23">
        <v>45205</v>
      </c>
    </row>
    <row r="87" spans="2:17" ht="19.7" customHeight="1">
      <c r="B87" s="17">
        <v>3</v>
      </c>
      <c r="C87" s="35" t="s">
        <v>5950</v>
      </c>
      <c r="D87" s="35" t="s">
        <v>5950</v>
      </c>
      <c r="E87" s="35" t="s">
        <v>6115</v>
      </c>
      <c r="F87" s="35">
        <v>1</v>
      </c>
      <c r="G87" s="1434">
        <v>5800</v>
      </c>
      <c r="H87" s="1434">
        <f t="shared" si="1"/>
        <v>5800</v>
      </c>
      <c r="I87" s="1871"/>
      <c r="J87" s="35" t="s">
        <v>6116</v>
      </c>
      <c r="K87" s="17"/>
      <c r="L87" s="18"/>
      <c r="M87" s="23">
        <v>45078</v>
      </c>
      <c r="N87" s="17"/>
      <c r="O87" s="23">
        <v>45219</v>
      </c>
      <c r="P87" s="23">
        <v>45219</v>
      </c>
      <c r="Q87" s="23">
        <v>45205</v>
      </c>
    </row>
    <row r="88" spans="2:17" ht="19.7" customHeight="1">
      <c r="B88" s="17">
        <v>3</v>
      </c>
      <c r="C88" s="35" t="s">
        <v>5950</v>
      </c>
      <c r="D88" s="35" t="s">
        <v>5950</v>
      </c>
      <c r="E88" s="35" t="s">
        <v>6117</v>
      </c>
      <c r="F88" s="35">
        <v>1</v>
      </c>
      <c r="G88" s="1434">
        <v>8800</v>
      </c>
      <c r="H88" s="1434">
        <f t="shared" si="1"/>
        <v>8800</v>
      </c>
      <c r="I88" s="1871"/>
      <c r="J88" s="35" t="s">
        <v>6118</v>
      </c>
      <c r="K88" s="17"/>
      <c r="L88" s="18"/>
      <c r="M88" s="23">
        <v>45078</v>
      </c>
      <c r="N88" s="17"/>
      <c r="O88" s="23">
        <v>45219</v>
      </c>
      <c r="P88" s="23">
        <v>45219</v>
      </c>
      <c r="Q88" s="23">
        <v>45205</v>
      </c>
    </row>
    <row r="89" spans="2:17" ht="19.7" customHeight="1">
      <c r="B89" s="17">
        <v>3</v>
      </c>
      <c r="C89" s="35" t="s">
        <v>5950</v>
      </c>
      <c r="D89" s="35" t="s">
        <v>5950</v>
      </c>
      <c r="E89" s="35" t="s">
        <v>6119</v>
      </c>
      <c r="F89" s="35">
        <v>1</v>
      </c>
      <c r="G89" s="1434">
        <v>2000</v>
      </c>
      <c r="H89" s="1434">
        <f t="shared" si="1"/>
        <v>2000</v>
      </c>
      <c r="I89" s="1871"/>
      <c r="J89" s="35" t="s">
        <v>6120</v>
      </c>
      <c r="K89" s="17"/>
      <c r="L89" s="18"/>
      <c r="M89" s="23">
        <v>45078</v>
      </c>
      <c r="N89" s="17"/>
      <c r="O89" s="23">
        <v>45219</v>
      </c>
      <c r="P89" s="23">
        <v>45219</v>
      </c>
      <c r="Q89" s="23">
        <v>45205</v>
      </c>
    </row>
    <row r="90" spans="2:17" ht="19.7" customHeight="1">
      <c r="B90" s="17">
        <v>3</v>
      </c>
      <c r="C90" s="35" t="s">
        <v>5950</v>
      </c>
      <c r="D90" s="35" t="s">
        <v>5950</v>
      </c>
      <c r="E90" s="35" t="s">
        <v>6121</v>
      </c>
      <c r="F90" s="35">
        <v>1</v>
      </c>
      <c r="G90" s="1434">
        <v>7000</v>
      </c>
      <c r="H90" s="1434">
        <f t="shared" si="1"/>
        <v>7000</v>
      </c>
      <c r="I90" s="1871"/>
      <c r="J90" s="35" t="s">
        <v>6122</v>
      </c>
      <c r="K90" s="17"/>
      <c r="L90" s="18"/>
      <c r="M90" s="23">
        <v>45078</v>
      </c>
      <c r="N90" s="17"/>
      <c r="O90" s="23">
        <v>45219</v>
      </c>
      <c r="P90" s="23">
        <v>45219</v>
      </c>
      <c r="Q90" s="23">
        <v>45205</v>
      </c>
    </row>
    <row r="91" spans="2:17" ht="19.7" customHeight="1">
      <c r="B91" s="17">
        <v>3</v>
      </c>
      <c r="C91" s="35" t="s">
        <v>5950</v>
      </c>
      <c r="D91" s="35" t="s">
        <v>5950</v>
      </c>
      <c r="E91" s="35" t="s">
        <v>6123</v>
      </c>
      <c r="F91" s="35">
        <v>1</v>
      </c>
      <c r="G91" s="1434">
        <v>6300</v>
      </c>
      <c r="H91" s="1434">
        <f t="shared" si="1"/>
        <v>6300</v>
      </c>
      <c r="I91" s="1871"/>
      <c r="J91" s="35" t="s">
        <v>6090</v>
      </c>
      <c r="K91" s="17"/>
      <c r="L91" s="18"/>
      <c r="M91" s="23">
        <v>45078</v>
      </c>
      <c r="N91" s="17"/>
      <c r="O91" s="23">
        <v>45219</v>
      </c>
      <c r="P91" s="23">
        <v>45219</v>
      </c>
      <c r="Q91" s="23">
        <v>45205</v>
      </c>
    </row>
    <row r="92" spans="2:17" ht="19.7" customHeight="1">
      <c r="B92" s="17">
        <v>3</v>
      </c>
      <c r="C92" s="35" t="s">
        <v>5950</v>
      </c>
      <c r="D92" s="35" t="s">
        <v>5950</v>
      </c>
      <c r="E92" s="35" t="s">
        <v>6124</v>
      </c>
      <c r="F92" s="35">
        <v>1</v>
      </c>
      <c r="G92" s="1434">
        <v>10000</v>
      </c>
      <c r="H92" s="1434">
        <f t="shared" si="1"/>
        <v>10000</v>
      </c>
      <c r="I92" s="1871"/>
      <c r="J92" s="35" t="s">
        <v>6125</v>
      </c>
      <c r="K92" s="26"/>
      <c r="L92" s="18"/>
      <c r="M92" s="23">
        <v>45078</v>
      </c>
      <c r="N92" s="17"/>
      <c r="O92" s="23">
        <v>45219</v>
      </c>
      <c r="P92" s="23">
        <v>45219</v>
      </c>
      <c r="Q92" s="23">
        <v>45205</v>
      </c>
    </row>
    <row r="93" spans="2:17" ht="19.7" customHeight="1">
      <c r="B93" s="17">
        <v>3</v>
      </c>
      <c r="C93" s="35" t="s">
        <v>5950</v>
      </c>
      <c r="D93" s="35" t="s">
        <v>5950</v>
      </c>
      <c r="E93" s="35" t="s">
        <v>6126</v>
      </c>
      <c r="F93" s="35">
        <v>1</v>
      </c>
      <c r="G93" s="1434">
        <v>17500</v>
      </c>
      <c r="H93" s="1434">
        <f t="shared" si="1"/>
        <v>17500</v>
      </c>
      <c r="I93" s="1871"/>
      <c r="J93" s="35" t="s">
        <v>6127</v>
      </c>
      <c r="K93" s="26"/>
      <c r="L93" s="18"/>
      <c r="M93" s="23">
        <v>45078</v>
      </c>
      <c r="N93" s="17"/>
      <c r="O93" s="23">
        <v>45219</v>
      </c>
      <c r="P93" s="23">
        <v>45219</v>
      </c>
      <c r="Q93" s="23">
        <v>45205</v>
      </c>
    </row>
    <row r="94" spans="2:17" ht="19.5" customHeight="1">
      <c r="B94" s="17"/>
      <c r="C94" s="35"/>
      <c r="D94" s="35"/>
      <c r="E94" s="35"/>
      <c r="F94" s="35"/>
      <c r="G94" s="1434"/>
      <c r="H94" s="1434"/>
      <c r="I94" s="1871"/>
      <c r="J94" s="35"/>
      <c r="K94" s="26"/>
      <c r="L94" s="18"/>
      <c r="M94" s="23"/>
      <c r="N94" s="26"/>
      <c r="O94" s="27"/>
      <c r="P94" s="1845"/>
      <c r="Q94" s="23"/>
    </row>
    <row r="95" spans="2:17" ht="19.5" customHeight="1">
      <c r="B95" s="17">
        <v>3</v>
      </c>
      <c r="C95" s="26" t="s">
        <v>30</v>
      </c>
      <c r="D95" s="26" t="s">
        <v>30</v>
      </c>
      <c r="E95" s="26" t="s">
        <v>6130</v>
      </c>
      <c r="F95" s="26">
        <v>1</v>
      </c>
      <c r="G95" s="26">
        <v>24400</v>
      </c>
      <c r="H95" s="118">
        <f t="shared" si="1"/>
        <v>24400</v>
      </c>
      <c r="I95" s="1871"/>
      <c r="J95" s="26" t="s">
        <v>6129</v>
      </c>
      <c r="K95" s="18"/>
      <c r="L95" s="18"/>
      <c r="M95" s="23">
        <v>45078</v>
      </c>
      <c r="N95" s="26"/>
      <c r="O95" s="23">
        <v>45219</v>
      </c>
      <c r="P95" s="23">
        <v>45219</v>
      </c>
      <c r="Q95" s="2031">
        <v>45104</v>
      </c>
    </row>
    <row r="96" spans="2:17" s="41" customFormat="1" ht="19.5" customHeight="1">
      <c r="B96" s="34">
        <v>3</v>
      </c>
      <c r="C96" s="35" t="s">
        <v>30</v>
      </c>
      <c r="D96" s="35" t="s">
        <v>30</v>
      </c>
      <c r="E96" s="26" t="s">
        <v>6131</v>
      </c>
      <c r="F96" s="26">
        <v>1</v>
      </c>
      <c r="G96" s="26">
        <v>21430</v>
      </c>
      <c r="H96" s="118">
        <f t="shared" si="1"/>
        <v>21430</v>
      </c>
      <c r="I96" s="35"/>
      <c r="J96" s="26" t="s">
        <v>6132</v>
      </c>
      <c r="K96" s="35"/>
      <c r="L96" s="33"/>
      <c r="M96" s="23">
        <v>45078</v>
      </c>
      <c r="N96" s="26"/>
      <c r="O96" s="23">
        <v>45219</v>
      </c>
      <c r="P96" s="23">
        <v>45219</v>
      </c>
      <c r="Q96" s="23">
        <v>45219</v>
      </c>
    </row>
    <row r="97" spans="2:17" s="41" customFormat="1" ht="19.5" customHeight="1">
      <c r="B97" s="34">
        <v>3</v>
      </c>
      <c r="C97" s="35" t="s">
        <v>30</v>
      </c>
      <c r="D97" s="35" t="s">
        <v>30</v>
      </c>
      <c r="E97" s="26" t="s">
        <v>6133</v>
      </c>
      <c r="F97" s="26">
        <v>8</v>
      </c>
      <c r="G97" s="26">
        <v>74</v>
      </c>
      <c r="H97" s="118">
        <f t="shared" si="1"/>
        <v>592</v>
      </c>
      <c r="I97" s="35"/>
      <c r="J97" s="26" t="s">
        <v>6134</v>
      </c>
      <c r="K97" s="35"/>
      <c r="L97" s="33"/>
      <c r="M97" s="23">
        <v>45078</v>
      </c>
      <c r="N97" s="26"/>
      <c r="O97" s="23">
        <v>45219</v>
      </c>
      <c r="P97" s="23">
        <v>45219</v>
      </c>
      <c r="Q97" s="23">
        <v>45219</v>
      </c>
    </row>
    <row r="98" spans="2:17" s="41" customFormat="1" ht="19.5" customHeight="1">
      <c r="B98" s="34">
        <v>3</v>
      </c>
      <c r="C98" s="35" t="s">
        <v>30</v>
      </c>
      <c r="D98" s="35" t="s">
        <v>30</v>
      </c>
      <c r="E98" s="26" t="s">
        <v>6135</v>
      </c>
      <c r="F98" s="26">
        <v>7</v>
      </c>
      <c r="G98" s="26">
        <v>84</v>
      </c>
      <c r="H98" s="118">
        <f t="shared" si="1"/>
        <v>588</v>
      </c>
      <c r="I98" s="35"/>
      <c r="J98" s="26" t="s">
        <v>6134</v>
      </c>
      <c r="K98" s="35"/>
      <c r="L98" s="33"/>
      <c r="M98" s="23">
        <v>45078</v>
      </c>
      <c r="N98" s="26"/>
      <c r="O98" s="23">
        <v>45219</v>
      </c>
      <c r="P98" s="23">
        <v>45219</v>
      </c>
      <c r="Q98" s="23">
        <v>45219</v>
      </c>
    </row>
    <row r="99" spans="2:17" s="41" customFormat="1" ht="19.5" customHeight="1">
      <c r="B99" s="34">
        <v>3</v>
      </c>
      <c r="C99" s="35" t="s">
        <v>30</v>
      </c>
      <c r="D99" s="35" t="s">
        <v>30</v>
      </c>
      <c r="E99" s="26" t="s">
        <v>6136</v>
      </c>
      <c r="F99" s="26">
        <v>8</v>
      </c>
      <c r="G99" s="26">
        <v>77</v>
      </c>
      <c r="H99" s="118">
        <f t="shared" si="1"/>
        <v>616</v>
      </c>
      <c r="I99" s="35"/>
      <c r="J99" s="26" t="s">
        <v>6134</v>
      </c>
      <c r="K99" s="35"/>
      <c r="L99" s="33"/>
      <c r="M99" s="23">
        <v>45078</v>
      </c>
      <c r="N99" s="26"/>
      <c r="O99" s="23">
        <v>45219</v>
      </c>
      <c r="P99" s="23">
        <v>45219</v>
      </c>
      <c r="Q99" s="23">
        <v>45219</v>
      </c>
    </row>
    <row r="100" spans="2:17" s="41" customFormat="1" ht="19.5" customHeight="1">
      <c r="B100" s="34">
        <v>3</v>
      </c>
      <c r="C100" s="35" t="s">
        <v>30</v>
      </c>
      <c r="D100" s="35" t="s">
        <v>30</v>
      </c>
      <c r="E100" s="26" t="s">
        <v>6137</v>
      </c>
      <c r="F100" s="26">
        <v>7</v>
      </c>
      <c r="G100" s="26">
        <v>84</v>
      </c>
      <c r="H100" s="118">
        <f t="shared" si="1"/>
        <v>588</v>
      </c>
      <c r="I100" s="35"/>
      <c r="J100" s="26" t="s">
        <v>6134</v>
      </c>
      <c r="K100" s="35"/>
      <c r="L100" s="33"/>
      <c r="M100" s="23">
        <v>45078</v>
      </c>
      <c r="N100" s="26"/>
      <c r="O100" s="23">
        <v>45219</v>
      </c>
      <c r="P100" s="23">
        <v>45219</v>
      </c>
      <c r="Q100" s="23">
        <v>45219</v>
      </c>
    </row>
    <row r="101" spans="2:17" s="41" customFormat="1" ht="19.5" customHeight="1">
      <c r="B101" s="34">
        <v>3</v>
      </c>
      <c r="C101" s="35" t="s">
        <v>30</v>
      </c>
      <c r="D101" s="35" t="s">
        <v>30</v>
      </c>
      <c r="E101" s="26" t="s">
        <v>6138</v>
      </c>
      <c r="F101" s="26">
        <v>6</v>
      </c>
      <c r="G101" s="26">
        <v>98</v>
      </c>
      <c r="H101" s="118">
        <f t="shared" si="1"/>
        <v>588</v>
      </c>
      <c r="I101" s="35"/>
      <c r="J101" s="26" t="s">
        <v>6134</v>
      </c>
      <c r="K101" s="35"/>
      <c r="L101" s="33"/>
      <c r="M101" s="23">
        <v>45078</v>
      </c>
      <c r="N101" s="26"/>
      <c r="O101" s="23">
        <v>45219</v>
      </c>
      <c r="P101" s="23">
        <v>45219</v>
      </c>
      <c r="Q101" s="23">
        <v>45219</v>
      </c>
    </row>
    <row r="102" spans="2:17" s="41" customFormat="1" ht="19.5" customHeight="1">
      <c r="B102" s="34">
        <v>3</v>
      </c>
      <c r="C102" s="35" t="s">
        <v>30</v>
      </c>
      <c r="D102" s="35" t="s">
        <v>30</v>
      </c>
      <c r="E102" s="26" t="s">
        <v>6139</v>
      </c>
      <c r="F102" s="26">
        <v>1</v>
      </c>
      <c r="G102" s="26">
        <v>909</v>
      </c>
      <c r="H102" s="118">
        <f t="shared" si="1"/>
        <v>909</v>
      </c>
      <c r="I102" s="35"/>
      <c r="J102" s="26" t="s">
        <v>6140</v>
      </c>
      <c r="K102" s="35"/>
      <c r="L102" s="33"/>
      <c r="M102" s="23">
        <v>45078</v>
      </c>
      <c r="N102" s="26"/>
      <c r="O102" s="23">
        <v>45219</v>
      </c>
      <c r="P102" s="23">
        <v>45219</v>
      </c>
      <c r="Q102" s="23">
        <v>45219</v>
      </c>
    </row>
    <row r="103" spans="2:17" s="41" customFormat="1" ht="19.5" customHeight="1">
      <c r="B103" s="34">
        <v>3</v>
      </c>
      <c r="C103" s="35" t="s">
        <v>2260</v>
      </c>
      <c r="D103" s="35" t="s">
        <v>30</v>
      </c>
      <c r="E103" s="26" t="s">
        <v>6131</v>
      </c>
      <c r="F103" s="26">
        <v>1</v>
      </c>
      <c r="G103" s="26">
        <v>21430</v>
      </c>
      <c r="H103" s="118">
        <f t="shared" si="1"/>
        <v>21430</v>
      </c>
      <c r="I103" s="35"/>
      <c r="J103" s="26" t="s">
        <v>6132</v>
      </c>
      <c r="K103" s="35"/>
      <c r="L103" s="33"/>
      <c r="M103" s="23">
        <v>45078</v>
      </c>
      <c r="N103" s="26"/>
      <c r="O103" s="23">
        <v>45219</v>
      </c>
      <c r="P103" s="23">
        <v>45219</v>
      </c>
      <c r="Q103" s="23">
        <v>45219</v>
      </c>
    </row>
    <row r="104" spans="2:17" s="41" customFormat="1" ht="19.5" customHeight="1">
      <c r="B104" s="17">
        <v>3</v>
      </c>
      <c r="C104" s="26" t="s">
        <v>5972</v>
      </c>
      <c r="D104" s="35" t="s">
        <v>30</v>
      </c>
      <c r="E104" s="26" t="s">
        <v>7714</v>
      </c>
      <c r="F104" s="26">
        <v>2</v>
      </c>
      <c r="G104" s="26">
        <v>2151</v>
      </c>
      <c r="H104" s="118">
        <f t="shared" si="1"/>
        <v>4302</v>
      </c>
      <c r="I104" s="35"/>
      <c r="J104" s="26" t="s">
        <v>7715</v>
      </c>
      <c r="K104" s="17"/>
      <c r="L104" s="33"/>
      <c r="M104" s="23">
        <v>45078</v>
      </c>
      <c r="N104" s="26"/>
      <c r="O104" s="23">
        <v>45219</v>
      </c>
      <c r="P104" s="23">
        <v>45219</v>
      </c>
      <c r="Q104" s="23">
        <v>45219</v>
      </c>
    </row>
    <row r="105" spans="2:17" ht="19.5" customHeight="1">
      <c r="B105" s="34">
        <v>3</v>
      </c>
      <c r="C105" s="35" t="s">
        <v>915</v>
      </c>
      <c r="D105" s="35" t="s">
        <v>915</v>
      </c>
      <c r="E105" s="35" t="s">
        <v>6143</v>
      </c>
      <c r="F105" s="35">
        <v>1</v>
      </c>
      <c r="G105" s="35">
        <v>19600</v>
      </c>
      <c r="H105" s="1434">
        <f t="shared" si="1"/>
        <v>19600</v>
      </c>
      <c r="I105" s="37"/>
      <c r="J105" s="35" t="s">
        <v>7716</v>
      </c>
      <c r="K105" s="35"/>
      <c r="L105" s="33"/>
      <c r="M105" s="23">
        <v>45078</v>
      </c>
      <c r="N105" s="26"/>
      <c r="O105" s="23">
        <v>45219</v>
      </c>
      <c r="P105" s="1893"/>
      <c r="Q105" s="40"/>
    </row>
    <row r="106" spans="2:17" ht="19.5" customHeight="1">
      <c r="B106" s="34">
        <v>3</v>
      </c>
      <c r="C106" s="35" t="s">
        <v>915</v>
      </c>
      <c r="D106" s="35" t="s">
        <v>915</v>
      </c>
      <c r="E106" s="35" t="s">
        <v>6145</v>
      </c>
      <c r="F106" s="35">
        <v>1</v>
      </c>
      <c r="G106" s="35">
        <v>19600</v>
      </c>
      <c r="H106" s="1434">
        <f t="shared" si="1"/>
        <v>19600</v>
      </c>
      <c r="I106" s="37"/>
      <c r="J106" s="35" t="s">
        <v>7716</v>
      </c>
      <c r="K106" s="35"/>
      <c r="L106" s="33"/>
      <c r="M106" s="23">
        <v>45078</v>
      </c>
      <c r="N106" s="26"/>
      <c r="O106" s="23">
        <v>45219</v>
      </c>
      <c r="P106" s="1893"/>
      <c r="Q106" s="40"/>
    </row>
    <row r="107" spans="2:17" ht="19.5" customHeight="1">
      <c r="B107" s="34">
        <v>3</v>
      </c>
      <c r="C107" s="35" t="s">
        <v>915</v>
      </c>
      <c r="D107" s="35" t="s">
        <v>915</v>
      </c>
      <c r="E107" s="35" t="s">
        <v>6146</v>
      </c>
      <c r="F107" s="35">
        <v>2</v>
      </c>
      <c r="G107" s="35">
        <v>21800</v>
      </c>
      <c r="H107" s="1434">
        <f t="shared" si="1"/>
        <v>43600</v>
      </c>
      <c r="I107" s="37"/>
      <c r="J107" s="35" t="s">
        <v>7717</v>
      </c>
      <c r="K107" s="35"/>
      <c r="L107" s="33"/>
      <c r="M107" s="23">
        <v>45078</v>
      </c>
      <c r="N107" s="26"/>
      <c r="O107" s="23">
        <v>45219</v>
      </c>
      <c r="P107" s="1893"/>
      <c r="Q107" s="40"/>
    </row>
    <row r="108" spans="2:17" ht="19.5" customHeight="1">
      <c r="B108" s="34">
        <v>3</v>
      </c>
      <c r="C108" s="35" t="s">
        <v>915</v>
      </c>
      <c r="D108" s="35" t="s">
        <v>915</v>
      </c>
      <c r="E108" s="35" t="s">
        <v>1662</v>
      </c>
      <c r="F108" s="35">
        <v>1</v>
      </c>
      <c r="G108" s="35">
        <v>-22800</v>
      </c>
      <c r="H108" s="1434">
        <f t="shared" si="1"/>
        <v>-22800</v>
      </c>
      <c r="I108" s="37"/>
      <c r="J108" s="35"/>
      <c r="K108" s="35"/>
      <c r="L108" s="33"/>
      <c r="M108" s="23">
        <v>45078</v>
      </c>
      <c r="N108" s="26"/>
      <c r="O108" s="23">
        <v>45219</v>
      </c>
      <c r="P108" s="1893"/>
      <c r="Q108" s="40"/>
    </row>
    <row r="109" spans="2:17" ht="19.5" customHeight="1">
      <c r="B109" s="33"/>
      <c r="C109" s="35"/>
      <c r="D109" s="35"/>
      <c r="E109" s="35"/>
      <c r="F109" s="35"/>
      <c r="G109" s="35"/>
      <c r="H109" s="35"/>
      <c r="I109" s="37"/>
      <c r="J109" s="35"/>
      <c r="K109" s="35"/>
      <c r="L109" s="33"/>
      <c r="M109" s="40"/>
      <c r="N109" s="35"/>
      <c r="O109" s="37"/>
      <c r="P109" s="1893"/>
      <c r="Q109" s="40"/>
    </row>
    <row r="110" spans="2:17" ht="19.5" customHeight="1">
      <c r="B110" s="33"/>
      <c r="C110" s="35"/>
      <c r="D110" s="35"/>
      <c r="E110" s="35"/>
      <c r="F110" s="35"/>
      <c r="G110" s="35"/>
      <c r="H110" s="35"/>
      <c r="I110" s="37"/>
      <c r="J110" s="35"/>
      <c r="K110" s="35"/>
      <c r="L110" s="33"/>
      <c r="M110" s="40"/>
      <c r="N110" s="35"/>
      <c r="O110" s="37"/>
      <c r="P110" s="1893"/>
      <c r="Q110" s="40"/>
    </row>
    <row r="111" spans="2:17" ht="19.5" customHeight="1">
      <c r="B111" s="33"/>
      <c r="C111" s="35"/>
      <c r="D111" s="35"/>
      <c r="E111" s="35"/>
      <c r="F111" s="35"/>
      <c r="G111" s="35"/>
      <c r="H111" s="35"/>
      <c r="I111" s="37"/>
      <c r="J111" s="35"/>
      <c r="K111" s="35"/>
      <c r="L111" s="33"/>
      <c r="M111" s="40"/>
      <c r="N111" s="35"/>
      <c r="O111" s="37"/>
      <c r="P111" s="1893"/>
      <c r="Q111" s="40"/>
    </row>
    <row r="112" spans="2:17" ht="19.5" customHeight="1">
      <c r="B112" s="33"/>
      <c r="C112" s="35"/>
      <c r="D112" s="35"/>
      <c r="E112" s="35"/>
      <c r="F112" s="35"/>
      <c r="G112" s="35"/>
      <c r="H112" s="35"/>
      <c r="I112" s="37"/>
      <c r="J112" s="35"/>
      <c r="K112" s="35"/>
      <c r="L112" s="33"/>
      <c r="M112" s="40"/>
      <c r="N112" s="35"/>
      <c r="O112" s="37"/>
      <c r="P112" s="1893"/>
      <c r="Q112" s="40"/>
    </row>
    <row r="113" spans="2:17" ht="19.5" customHeight="1">
      <c r="B113" s="33"/>
      <c r="C113" s="35"/>
      <c r="D113" s="35"/>
      <c r="E113" s="35"/>
      <c r="F113" s="35"/>
      <c r="G113" s="35"/>
      <c r="H113" s="35"/>
      <c r="I113" s="37"/>
      <c r="J113" s="35"/>
      <c r="K113" s="35"/>
      <c r="L113" s="33"/>
      <c r="M113" s="40"/>
      <c r="N113" s="35"/>
      <c r="O113" s="37"/>
      <c r="P113" s="1893"/>
      <c r="Q113" s="40"/>
    </row>
    <row r="114" spans="2:17" ht="19.5" customHeight="1">
      <c r="B114" s="33"/>
      <c r="C114" s="35"/>
      <c r="D114" s="35"/>
      <c r="E114" s="35"/>
      <c r="F114" s="35"/>
      <c r="G114" s="35"/>
      <c r="H114" s="35"/>
      <c r="I114" s="37"/>
      <c r="J114" s="35"/>
      <c r="K114" s="35"/>
      <c r="L114" s="33"/>
      <c r="M114" s="40"/>
      <c r="N114" s="35"/>
      <c r="O114" s="37"/>
      <c r="P114" s="1893"/>
      <c r="Q114" s="40"/>
    </row>
    <row r="115" spans="2:17" ht="19.5" customHeight="1">
      <c r="B115" s="33"/>
      <c r="C115" s="35"/>
      <c r="D115" s="35"/>
      <c r="E115" s="35"/>
      <c r="F115" s="35"/>
      <c r="G115" s="35"/>
      <c r="H115" s="35"/>
      <c r="I115" s="37"/>
      <c r="J115" s="35"/>
      <c r="K115" s="35"/>
      <c r="L115" s="33"/>
      <c r="M115" s="40"/>
      <c r="N115" s="35"/>
      <c r="O115" s="37"/>
      <c r="P115" s="1893"/>
      <c r="Q115" s="40"/>
    </row>
    <row r="116" spans="2:17" ht="19.5" customHeight="1">
      <c r="B116" s="33"/>
      <c r="C116" s="35"/>
      <c r="D116" s="35"/>
      <c r="E116" s="35"/>
      <c r="F116" s="35"/>
      <c r="G116" s="35"/>
      <c r="H116" s="35"/>
      <c r="I116" s="37"/>
      <c r="J116" s="35"/>
      <c r="K116" s="35"/>
      <c r="L116" s="33"/>
      <c r="M116" s="40"/>
      <c r="N116" s="35"/>
      <c r="O116" s="37"/>
      <c r="P116" s="1893"/>
      <c r="Q116" s="40"/>
    </row>
    <row r="117" spans="2:17" ht="19.5" customHeight="1">
      <c r="B117" s="33"/>
      <c r="C117" s="35"/>
      <c r="D117" s="35"/>
      <c r="E117" s="35"/>
      <c r="F117" s="35"/>
      <c r="G117" s="35"/>
      <c r="H117" s="35"/>
      <c r="I117" s="37"/>
      <c r="J117" s="35"/>
      <c r="K117" s="35"/>
      <c r="L117" s="33"/>
      <c r="M117" s="40"/>
      <c r="N117" s="35"/>
      <c r="O117" s="37"/>
      <c r="P117" s="1893"/>
      <c r="Q117" s="40"/>
    </row>
    <row r="118" spans="2:17" ht="19.5" customHeight="1">
      <c r="B118" s="33"/>
      <c r="C118" s="35"/>
      <c r="D118" s="35"/>
      <c r="E118" s="35"/>
      <c r="F118" s="35"/>
      <c r="G118" s="35"/>
      <c r="H118" s="35"/>
      <c r="I118" s="37"/>
      <c r="J118" s="35"/>
      <c r="K118" s="35"/>
      <c r="L118" s="33"/>
      <c r="M118" s="40"/>
      <c r="N118" s="35"/>
      <c r="O118" s="37"/>
      <c r="P118" s="1893"/>
      <c r="Q118" s="40"/>
    </row>
  </sheetData>
  <autoFilter ref="B9:O29"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legacyDrawing r:id="rId2"/>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390D4-8EB5-469A-BD8B-4314CC02221C}">
  <dimension ref="A1:B5"/>
  <sheetViews>
    <sheetView view="pageBreakPreview" zoomScaleNormal="100" zoomScaleSheetLayoutView="100" workbookViewId="0">
      <selection activeCell="F14" sqref="F14:F15"/>
    </sheetView>
  </sheetViews>
  <sheetFormatPr defaultRowHeight="18.75"/>
  <cols>
    <col min="1" max="1" width="12.125" style="9" bestFit="1" customWidth="1"/>
    <col min="2" max="2" width="20.75" style="9" bestFit="1" customWidth="1"/>
    <col min="3" max="16384" width="9" style="9"/>
  </cols>
  <sheetData>
    <row r="1" spans="1:2">
      <c r="A1" s="73" t="s">
        <v>0</v>
      </c>
      <c r="B1" s="2" t="s">
        <v>5832</v>
      </c>
    </row>
    <row r="2" spans="1:2">
      <c r="A2" s="73" t="s">
        <v>3</v>
      </c>
      <c r="B2" s="13" t="s">
        <v>5833</v>
      </c>
    </row>
    <row r="3" spans="1:2">
      <c r="A3" s="73" t="s">
        <v>5</v>
      </c>
      <c r="B3" s="13">
        <v>201045</v>
      </c>
    </row>
    <row r="4" spans="1:2">
      <c r="A4" s="73" t="s">
        <v>6</v>
      </c>
      <c r="B4" s="16">
        <v>44946</v>
      </c>
    </row>
    <row r="5" spans="1:2">
      <c r="A5" s="73" t="s">
        <v>7</v>
      </c>
      <c r="B5" s="16">
        <v>45056</v>
      </c>
    </row>
  </sheetData>
  <phoneticPr fontId="3"/>
  <printOptions horizontalCentered="1" verticalCentered="1"/>
  <pageMargins left="0.70866141732283472" right="0.70866141732283472" top="0.74803149606299213" bottom="0.74803149606299213" header="0.31496062992125984" footer="0.31496062992125984"/>
  <pageSetup paperSize="9" scale="400" orientation="landscape"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28728-5338-4485-9A0F-99CB6A857E05}">
  <dimension ref="B2:Q95"/>
  <sheetViews>
    <sheetView topLeftCell="A64" zoomScale="70" zoomScaleNormal="70" workbookViewId="0">
      <pane xSplit="8" topLeftCell="L1" activePane="topRight" state="frozen"/>
      <selection pane="topRight" activeCell="Q80" sqref="Q80"/>
    </sheetView>
  </sheetViews>
  <sheetFormatPr defaultColWidth="9" defaultRowHeight="18.75"/>
  <cols>
    <col min="1" max="1" width="2.625" style="9" customWidth="1"/>
    <col min="2" max="2" width="20.125" style="8" bestFit="1" customWidth="1"/>
    <col min="3" max="4" width="19.25" style="9" bestFit="1" customWidth="1"/>
    <col min="5" max="5" width="56" style="9" customWidth="1"/>
    <col min="6" max="6" width="6.25" style="9" customWidth="1"/>
    <col min="7" max="8" width="20.5" style="9" customWidth="1"/>
    <col min="9" max="9" width="16" style="10" customWidth="1"/>
    <col min="10" max="10" width="35.25" style="9" bestFit="1" customWidth="1"/>
    <col min="11" max="11" width="45.25" style="9" bestFit="1" customWidth="1"/>
    <col min="12" max="12" width="72.75" style="8" bestFit="1" customWidth="1"/>
    <col min="13" max="13" width="13.75" style="48" customWidth="1"/>
    <col min="14" max="14" width="6.875" style="9" customWidth="1"/>
    <col min="15" max="15" width="17.25" style="10" customWidth="1"/>
    <col min="16" max="16" width="14.5" style="49" customWidth="1"/>
    <col min="17" max="17" width="39.625" style="11" bestFit="1" customWidth="1"/>
    <col min="18" max="16384" width="9" style="9"/>
  </cols>
  <sheetData>
    <row r="2" spans="2:17" ht="20.100000000000001" customHeight="1">
      <c r="B2" s="1" t="s">
        <v>0</v>
      </c>
      <c r="C2" s="1"/>
      <c r="D2" s="1"/>
      <c r="E2" s="2" t="s">
        <v>5832</v>
      </c>
      <c r="G2" s="2111"/>
      <c r="H2" s="2111"/>
      <c r="I2" s="2112" t="s">
        <v>2</v>
      </c>
      <c r="J2" s="7">
        <f>SUM(H:H)</f>
        <v>4173410</v>
      </c>
    </row>
    <row r="3" spans="2:17" ht="20.100000000000001" customHeight="1">
      <c r="B3" s="1" t="s">
        <v>3</v>
      </c>
      <c r="C3" s="1"/>
      <c r="D3" s="1"/>
      <c r="E3" s="13" t="s">
        <v>5833</v>
      </c>
    </row>
    <row r="4" spans="2:17" ht="20.100000000000001" customHeight="1">
      <c r="B4" s="1" t="s">
        <v>5</v>
      </c>
      <c r="C4" s="1"/>
      <c r="D4" s="1"/>
      <c r="E4" s="13">
        <v>206200</v>
      </c>
      <c r="I4" s="83"/>
      <c r="J4" s="83"/>
      <c r="L4" s="2113"/>
    </row>
    <row r="5" spans="2:17" ht="20.100000000000001" customHeight="1">
      <c r="B5" s="1" t="s">
        <v>6</v>
      </c>
      <c r="C5" s="1"/>
      <c r="D5" s="1"/>
      <c r="E5" s="16">
        <v>45222</v>
      </c>
      <c r="G5" s="8"/>
      <c r="J5" s="83"/>
      <c r="L5" s="2114"/>
    </row>
    <row r="6" spans="2:17" ht="20.100000000000001" customHeight="1">
      <c r="B6" s="1" t="s">
        <v>7</v>
      </c>
      <c r="C6" s="1"/>
      <c r="D6" s="1"/>
      <c r="E6" s="16">
        <v>45264</v>
      </c>
      <c r="J6" s="1856"/>
      <c r="L6" s="2115"/>
    </row>
    <row r="7" spans="2:17" ht="20.100000000000001" customHeight="1">
      <c r="B7" s="85"/>
      <c r="C7" s="85"/>
      <c r="D7" s="85"/>
      <c r="E7" s="86"/>
      <c r="J7" s="83"/>
      <c r="L7" s="2116"/>
      <c r="Q7" s="2117"/>
    </row>
    <row r="9" spans="2:17" s="8" customFormat="1" ht="19.7" customHeight="1">
      <c r="B9" s="17" t="s">
        <v>8</v>
      </c>
      <c r="C9" s="17" t="s">
        <v>9</v>
      </c>
      <c r="D9" s="17" t="s">
        <v>10</v>
      </c>
      <c r="E9" s="18" t="s">
        <v>11</v>
      </c>
      <c r="F9" s="18" t="s">
        <v>12</v>
      </c>
      <c r="G9" s="18" t="s">
        <v>13</v>
      </c>
      <c r="H9" s="22" t="s">
        <v>14</v>
      </c>
      <c r="I9" s="22" t="s">
        <v>15</v>
      </c>
      <c r="J9" s="18" t="s">
        <v>16</v>
      </c>
      <c r="K9" s="18" t="s">
        <v>17</v>
      </c>
      <c r="L9" s="18" t="s">
        <v>18</v>
      </c>
      <c r="M9" s="30" t="s">
        <v>19</v>
      </c>
      <c r="N9" s="17" t="s">
        <v>20</v>
      </c>
      <c r="O9" s="18" t="s">
        <v>21</v>
      </c>
      <c r="P9" s="30" t="s">
        <v>22</v>
      </c>
      <c r="Q9" s="23" t="s">
        <v>23</v>
      </c>
    </row>
    <row r="10" spans="2:17" s="8" customFormat="1" ht="19.7" customHeight="1">
      <c r="B10" s="17">
        <v>1</v>
      </c>
      <c r="C10" s="320" t="s">
        <v>24</v>
      </c>
      <c r="D10" s="320" t="s">
        <v>24</v>
      </c>
      <c r="E10" s="24" t="s">
        <v>5836</v>
      </c>
      <c r="F10" s="26">
        <v>1</v>
      </c>
      <c r="G10" s="18"/>
      <c r="H10" s="22"/>
      <c r="I10" s="22"/>
      <c r="J10" s="24" t="s">
        <v>7718</v>
      </c>
      <c r="K10" s="18" t="s">
        <v>6501</v>
      </c>
      <c r="L10" s="18"/>
      <c r="M10" s="30"/>
      <c r="N10" s="17"/>
      <c r="O10" s="18"/>
      <c r="P10" s="30"/>
      <c r="Q10" s="23"/>
    </row>
    <row r="11" spans="2:17" s="8" customFormat="1" ht="19.7" customHeight="1">
      <c r="B11" s="17">
        <v>2</v>
      </c>
      <c r="C11" s="471" t="s">
        <v>5838</v>
      </c>
      <c r="D11" s="471" t="s">
        <v>5838</v>
      </c>
      <c r="E11" s="26" t="s">
        <v>5839</v>
      </c>
      <c r="F11" s="26">
        <v>4</v>
      </c>
      <c r="G11" s="1434">
        <v>78160</v>
      </c>
      <c r="H11" s="1434">
        <f t="shared" ref="H11:H74" si="0">G11*F11</f>
        <v>312640</v>
      </c>
      <c r="I11" s="22"/>
      <c r="J11" s="35" t="s">
        <v>5840</v>
      </c>
      <c r="K11" s="65"/>
      <c r="L11" s="18"/>
      <c r="M11" s="30">
        <v>45078</v>
      </c>
      <c r="N11" s="17"/>
      <c r="O11" s="29">
        <v>45219</v>
      </c>
      <c r="P11" s="23"/>
      <c r="Q11" s="40">
        <v>45215</v>
      </c>
    </row>
    <row r="12" spans="2:17" s="8" customFormat="1" ht="19.7" customHeight="1">
      <c r="B12" s="17">
        <v>2</v>
      </c>
      <c r="C12" s="471" t="s">
        <v>5841</v>
      </c>
      <c r="D12" s="471" t="s">
        <v>5841</v>
      </c>
      <c r="E12" s="26" t="s">
        <v>7719</v>
      </c>
      <c r="F12" s="26">
        <v>2</v>
      </c>
      <c r="G12" s="1434">
        <v>1254400</v>
      </c>
      <c r="H12" s="1434">
        <f t="shared" si="0"/>
        <v>2508800</v>
      </c>
      <c r="I12" s="22"/>
      <c r="J12" s="35" t="s">
        <v>5843</v>
      </c>
      <c r="K12" s="18"/>
      <c r="L12" s="18"/>
      <c r="M12" s="30">
        <v>45078</v>
      </c>
      <c r="N12" s="17"/>
      <c r="O12" s="29">
        <v>45219</v>
      </c>
      <c r="P12" s="23"/>
      <c r="Q12" s="40">
        <v>45215</v>
      </c>
    </row>
    <row r="13" spans="2:17" s="8" customFormat="1" ht="19.7" customHeight="1">
      <c r="B13" s="17">
        <v>2</v>
      </c>
      <c r="C13" s="471" t="s">
        <v>5841</v>
      </c>
      <c r="D13" s="471" t="s">
        <v>5841</v>
      </c>
      <c r="E13" s="26" t="s">
        <v>5844</v>
      </c>
      <c r="F13" s="26">
        <v>4</v>
      </c>
      <c r="G13" s="1434">
        <v>36480</v>
      </c>
      <c r="H13" s="1434">
        <f t="shared" si="0"/>
        <v>145920</v>
      </c>
      <c r="I13" s="22"/>
      <c r="J13" s="35" t="s">
        <v>5846</v>
      </c>
      <c r="K13" s="18"/>
      <c r="L13" s="18"/>
      <c r="M13" s="30">
        <v>45078</v>
      </c>
      <c r="N13" s="17"/>
      <c r="O13" s="29">
        <v>45219</v>
      </c>
      <c r="P13" s="23"/>
      <c r="Q13" s="40">
        <v>45215</v>
      </c>
    </row>
    <row r="14" spans="2:17" s="8" customFormat="1" ht="19.7" customHeight="1">
      <c r="B14" s="17">
        <v>2</v>
      </c>
      <c r="C14" s="24" t="s">
        <v>5848</v>
      </c>
      <c r="D14" s="24" t="s">
        <v>5849</v>
      </c>
      <c r="E14" s="26" t="s">
        <v>5850</v>
      </c>
      <c r="F14" s="26">
        <v>4</v>
      </c>
      <c r="G14" s="118">
        <v>110000</v>
      </c>
      <c r="H14" s="118">
        <f t="shared" si="0"/>
        <v>440000</v>
      </c>
      <c r="I14" s="22"/>
      <c r="J14" s="26" t="s">
        <v>5851</v>
      </c>
      <c r="K14" s="18"/>
      <c r="L14" s="18"/>
      <c r="M14" s="30">
        <v>45078</v>
      </c>
      <c r="N14" s="17"/>
      <c r="O14" s="29">
        <v>45219</v>
      </c>
      <c r="P14" s="23">
        <v>45219</v>
      </c>
      <c r="Q14" s="23">
        <v>45218</v>
      </c>
    </row>
    <row r="15" spans="2:17" s="8" customFormat="1" ht="19.7" customHeight="1">
      <c r="B15" s="1477">
        <v>3</v>
      </c>
      <c r="C15" s="2118" t="s">
        <v>5852</v>
      </c>
      <c r="D15" s="2118" t="s">
        <v>5856</v>
      </c>
      <c r="E15" s="1863" t="s">
        <v>5853</v>
      </c>
      <c r="F15" s="1863">
        <v>2</v>
      </c>
      <c r="G15" s="118"/>
      <c r="H15" s="118">
        <f t="shared" si="0"/>
        <v>0</v>
      </c>
      <c r="I15" s="24"/>
      <c r="J15" s="26" t="s">
        <v>5854</v>
      </c>
      <c r="K15" s="65" t="s">
        <v>7665</v>
      </c>
      <c r="L15" s="18"/>
      <c r="M15" s="30">
        <v>45078</v>
      </c>
      <c r="N15" s="17"/>
      <c r="O15" s="29">
        <v>45219</v>
      </c>
      <c r="P15" s="23"/>
      <c r="Q15" s="23"/>
    </row>
    <row r="16" spans="2:17" s="8" customFormat="1" ht="19.7" customHeight="1">
      <c r="B16" s="17">
        <v>3</v>
      </c>
      <c r="C16" s="24" t="s">
        <v>5860</v>
      </c>
      <c r="D16" s="24" t="s">
        <v>5849</v>
      </c>
      <c r="E16" s="26" t="s">
        <v>5861</v>
      </c>
      <c r="F16" s="2119">
        <v>4</v>
      </c>
      <c r="G16" s="118">
        <v>2400</v>
      </c>
      <c r="H16" s="118">
        <f t="shared" si="0"/>
        <v>9600</v>
      </c>
      <c r="I16" s="54"/>
      <c r="J16" s="26" t="s">
        <v>5862</v>
      </c>
      <c r="K16" s="17"/>
      <c r="L16" s="18"/>
      <c r="M16" s="30">
        <v>45078</v>
      </c>
      <c r="N16" s="17"/>
      <c r="O16" s="29">
        <v>45219</v>
      </c>
      <c r="P16" s="23">
        <v>45219</v>
      </c>
      <c r="Q16" s="23">
        <v>45218</v>
      </c>
    </row>
    <row r="17" spans="2:17" s="8" customFormat="1" ht="19.7" customHeight="1">
      <c r="B17" s="17">
        <v>3</v>
      </c>
      <c r="C17" s="24" t="s">
        <v>5980</v>
      </c>
      <c r="D17" s="24" t="s">
        <v>7720</v>
      </c>
      <c r="E17" s="26" t="s">
        <v>6001</v>
      </c>
      <c r="F17" s="26">
        <v>2</v>
      </c>
      <c r="G17" s="118">
        <v>250</v>
      </c>
      <c r="H17" s="118">
        <f t="shared" si="0"/>
        <v>500</v>
      </c>
      <c r="I17" s="54"/>
      <c r="J17" s="26" t="s">
        <v>6002</v>
      </c>
      <c r="K17" s="17"/>
      <c r="L17" s="18"/>
      <c r="M17" s="30">
        <v>45078</v>
      </c>
      <c r="N17" s="17"/>
      <c r="O17" s="29">
        <v>45219</v>
      </c>
      <c r="P17" s="23">
        <v>45219</v>
      </c>
      <c r="Q17" s="23">
        <v>45218</v>
      </c>
    </row>
    <row r="18" spans="2:17" s="8" customFormat="1" ht="19.7" customHeight="1">
      <c r="B18" s="17">
        <v>3</v>
      </c>
      <c r="C18" s="24" t="s">
        <v>5980</v>
      </c>
      <c r="D18" s="24" t="s">
        <v>7720</v>
      </c>
      <c r="E18" s="26" t="s">
        <v>6003</v>
      </c>
      <c r="F18" s="26">
        <v>2</v>
      </c>
      <c r="G18" s="118">
        <v>730</v>
      </c>
      <c r="H18" s="118">
        <f t="shared" si="0"/>
        <v>1460</v>
      </c>
      <c r="I18" s="54"/>
      <c r="J18" s="26" t="s">
        <v>6004</v>
      </c>
      <c r="K18" s="17"/>
      <c r="L18" s="18"/>
      <c r="M18" s="30">
        <v>45078</v>
      </c>
      <c r="N18" s="17"/>
      <c r="O18" s="29">
        <v>45219</v>
      </c>
      <c r="P18" s="23">
        <v>45219</v>
      </c>
      <c r="Q18" s="23">
        <v>45218</v>
      </c>
    </row>
    <row r="19" spans="2:17" s="8" customFormat="1" ht="19.7" customHeight="1">
      <c r="B19" s="17">
        <v>3</v>
      </c>
      <c r="C19" s="24" t="s">
        <v>5863</v>
      </c>
      <c r="D19" s="24" t="s">
        <v>5849</v>
      </c>
      <c r="E19" s="26" t="s">
        <v>5864</v>
      </c>
      <c r="F19" s="26">
        <v>2</v>
      </c>
      <c r="G19" s="118">
        <v>10200</v>
      </c>
      <c r="H19" s="118">
        <f t="shared" si="0"/>
        <v>20400</v>
      </c>
      <c r="I19" s="54"/>
      <c r="J19" s="26" t="s">
        <v>5865</v>
      </c>
      <c r="K19" s="17"/>
      <c r="L19" s="18"/>
      <c r="M19" s="30">
        <v>45078</v>
      </c>
      <c r="N19" s="17"/>
      <c r="O19" s="29">
        <v>45219</v>
      </c>
      <c r="P19" s="23">
        <v>45219</v>
      </c>
      <c r="Q19" s="23">
        <v>45092</v>
      </c>
    </row>
    <row r="20" spans="2:17" s="8" customFormat="1" ht="19.7" customHeight="1">
      <c r="B20" s="17">
        <v>3</v>
      </c>
      <c r="C20" s="471" t="s">
        <v>5994</v>
      </c>
      <c r="D20" s="471" t="s">
        <v>7721</v>
      </c>
      <c r="E20" s="26" t="s">
        <v>5996</v>
      </c>
      <c r="F20" s="26">
        <v>2</v>
      </c>
      <c r="G20" s="1434">
        <v>8160</v>
      </c>
      <c r="H20" s="1434">
        <f t="shared" si="0"/>
        <v>16320</v>
      </c>
      <c r="I20" s="54"/>
      <c r="J20" s="35" t="s">
        <v>5997</v>
      </c>
      <c r="K20" s="65"/>
      <c r="L20" s="18"/>
      <c r="M20" s="30">
        <v>45078</v>
      </c>
      <c r="N20" s="17"/>
      <c r="O20" s="29">
        <v>45219</v>
      </c>
      <c r="P20" s="23">
        <v>45219</v>
      </c>
      <c r="Q20" s="23">
        <v>45219</v>
      </c>
    </row>
    <row r="21" spans="2:17" s="8" customFormat="1" ht="19.7" customHeight="1">
      <c r="B21" s="17">
        <v>3</v>
      </c>
      <c r="C21" s="471" t="s">
        <v>5994</v>
      </c>
      <c r="D21" s="471" t="s">
        <v>7721</v>
      </c>
      <c r="E21" s="26" t="s">
        <v>7722</v>
      </c>
      <c r="F21" s="26">
        <v>2</v>
      </c>
      <c r="G21" s="2120">
        <v>11200</v>
      </c>
      <c r="H21" s="1434">
        <f t="shared" si="0"/>
        <v>22400</v>
      </c>
      <c r="I21" s="54"/>
      <c r="J21" s="35" t="s">
        <v>7723</v>
      </c>
      <c r="K21" s="65"/>
      <c r="L21" s="18"/>
      <c r="M21" s="30">
        <v>45078</v>
      </c>
      <c r="N21" s="17"/>
      <c r="O21" s="29">
        <v>45219</v>
      </c>
      <c r="P21" s="23">
        <v>45219</v>
      </c>
      <c r="Q21" s="23">
        <v>45219</v>
      </c>
    </row>
    <row r="22" spans="2:17" s="8" customFormat="1" ht="19.7" customHeight="1">
      <c r="B22" s="17">
        <v>3</v>
      </c>
      <c r="C22" s="471" t="s">
        <v>7724</v>
      </c>
      <c r="D22" s="471" t="s">
        <v>7724</v>
      </c>
      <c r="E22" s="26" t="s">
        <v>7725</v>
      </c>
      <c r="F22" s="26">
        <v>2</v>
      </c>
      <c r="G22" s="26">
        <v>5295</v>
      </c>
      <c r="H22" s="1434">
        <f t="shared" si="0"/>
        <v>10590</v>
      </c>
      <c r="I22" s="54"/>
      <c r="J22" s="26" t="s">
        <v>5868</v>
      </c>
      <c r="K22" s="65"/>
      <c r="L22" s="18"/>
      <c r="M22" s="30">
        <v>45078</v>
      </c>
      <c r="N22" s="17"/>
      <c r="O22" s="29">
        <v>45219</v>
      </c>
      <c r="P22" s="23">
        <v>45219</v>
      </c>
      <c r="Q22" s="23">
        <v>45219</v>
      </c>
    </row>
    <row r="23" spans="2:17" s="8" customFormat="1" ht="19.7" customHeight="1">
      <c r="B23" s="17">
        <v>3</v>
      </c>
      <c r="C23" s="471" t="s">
        <v>7724</v>
      </c>
      <c r="D23" s="471" t="s">
        <v>7724</v>
      </c>
      <c r="E23" s="26" t="s">
        <v>5872</v>
      </c>
      <c r="F23" s="26">
        <v>2</v>
      </c>
      <c r="G23" s="26">
        <v>2469</v>
      </c>
      <c r="H23" s="1434">
        <f t="shared" si="0"/>
        <v>4938</v>
      </c>
      <c r="I23" s="27"/>
      <c r="J23" s="26" t="s">
        <v>5873</v>
      </c>
      <c r="K23" s="17"/>
      <c r="L23" s="18"/>
      <c r="M23" s="30">
        <v>45078</v>
      </c>
      <c r="N23" s="17"/>
      <c r="O23" s="29">
        <v>45219</v>
      </c>
      <c r="P23" s="23">
        <v>45219</v>
      </c>
      <c r="Q23" s="23">
        <v>45219</v>
      </c>
    </row>
    <row r="24" spans="2:17" s="8" customFormat="1" ht="19.7" customHeight="1">
      <c r="B24" s="17">
        <v>3</v>
      </c>
      <c r="C24" s="471" t="s">
        <v>7724</v>
      </c>
      <c r="D24" s="471" t="s">
        <v>7724</v>
      </c>
      <c r="E24" s="26" t="s">
        <v>5874</v>
      </c>
      <c r="F24" s="26">
        <v>4</v>
      </c>
      <c r="G24" s="26">
        <v>1770</v>
      </c>
      <c r="H24" s="1434">
        <f t="shared" si="0"/>
        <v>7080</v>
      </c>
      <c r="I24" s="27"/>
      <c r="J24" s="26" t="s">
        <v>5875</v>
      </c>
      <c r="K24" s="17"/>
      <c r="L24" s="18"/>
      <c r="M24" s="30">
        <v>45078</v>
      </c>
      <c r="N24" s="17"/>
      <c r="O24" s="29">
        <v>45219</v>
      </c>
      <c r="P24" s="23">
        <v>45219</v>
      </c>
      <c r="Q24" s="23">
        <v>45219</v>
      </c>
    </row>
    <row r="25" spans="2:17" s="8" customFormat="1" ht="19.7" customHeight="1">
      <c r="B25" s="17">
        <v>3</v>
      </c>
      <c r="C25" s="471" t="s">
        <v>7724</v>
      </c>
      <c r="D25" s="471" t="s">
        <v>7724</v>
      </c>
      <c r="E25" s="26" t="s">
        <v>5876</v>
      </c>
      <c r="F25" s="26">
        <v>2</v>
      </c>
      <c r="G25" s="26">
        <v>3890</v>
      </c>
      <c r="H25" s="1434">
        <f t="shared" si="0"/>
        <v>7780</v>
      </c>
      <c r="I25" s="27"/>
      <c r="J25" s="26" t="s">
        <v>5877</v>
      </c>
      <c r="K25" s="17"/>
      <c r="L25" s="18"/>
      <c r="M25" s="30">
        <v>45078</v>
      </c>
      <c r="N25" s="17"/>
      <c r="O25" s="29">
        <v>45219</v>
      </c>
      <c r="P25" s="23">
        <v>45219</v>
      </c>
      <c r="Q25" s="23">
        <v>45219</v>
      </c>
    </row>
    <row r="26" spans="2:17" s="8" customFormat="1" ht="19.7" customHeight="1">
      <c r="B26" s="17">
        <v>3</v>
      </c>
      <c r="C26" s="471" t="s">
        <v>7724</v>
      </c>
      <c r="D26" s="471" t="s">
        <v>7724</v>
      </c>
      <c r="E26" s="26" t="s">
        <v>5878</v>
      </c>
      <c r="F26" s="26">
        <v>2</v>
      </c>
      <c r="G26" s="26">
        <v>1319</v>
      </c>
      <c r="H26" s="1434">
        <f t="shared" si="0"/>
        <v>2638</v>
      </c>
      <c r="I26" s="54"/>
      <c r="J26" s="26" t="s">
        <v>5879</v>
      </c>
      <c r="K26" s="17"/>
      <c r="L26" s="18"/>
      <c r="M26" s="30">
        <v>45078</v>
      </c>
      <c r="N26" s="17"/>
      <c r="O26" s="29">
        <v>45219</v>
      </c>
      <c r="P26" s="23">
        <v>45219</v>
      </c>
      <c r="Q26" s="23">
        <v>45219</v>
      </c>
    </row>
    <row r="27" spans="2:17" s="8" customFormat="1" ht="19.7" customHeight="1">
      <c r="B27" s="17">
        <v>3</v>
      </c>
      <c r="C27" s="471" t="s">
        <v>7724</v>
      </c>
      <c r="D27" s="471" t="s">
        <v>7724</v>
      </c>
      <c r="E27" s="26" t="s">
        <v>5880</v>
      </c>
      <c r="F27" s="26">
        <v>2</v>
      </c>
      <c r="G27" s="26">
        <v>160</v>
      </c>
      <c r="H27" s="1434">
        <f t="shared" si="0"/>
        <v>320</v>
      </c>
      <c r="I27" s="54"/>
      <c r="J27" s="26" t="s">
        <v>5881</v>
      </c>
      <c r="K27" s="17"/>
      <c r="L27" s="18"/>
      <c r="M27" s="30">
        <v>45078</v>
      </c>
      <c r="N27" s="17"/>
      <c r="O27" s="29">
        <v>45219</v>
      </c>
      <c r="P27" s="23">
        <v>45219</v>
      </c>
      <c r="Q27" s="23">
        <v>45219</v>
      </c>
    </row>
    <row r="28" spans="2:17" s="8" customFormat="1" ht="19.7" customHeight="1">
      <c r="B28" s="17">
        <v>3</v>
      </c>
      <c r="C28" s="471" t="s">
        <v>7724</v>
      </c>
      <c r="D28" s="471" t="s">
        <v>7724</v>
      </c>
      <c r="E28" s="26" t="s">
        <v>5882</v>
      </c>
      <c r="F28" s="26">
        <v>2</v>
      </c>
      <c r="G28" s="26">
        <v>34270</v>
      </c>
      <c r="H28" s="1434">
        <f t="shared" si="0"/>
        <v>68540</v>
      </c>
      <c r="I28" s="54"/>
      <c r="J28" s="26" t="s">
        <v>5883</v>
      </c>
      <c r="K28" s="17"/>
      <c r="L28" s="18"/>
      <c r="M28" s="30">
        <v>45078</v>
      </c>
      <c r="N28" s="17"/>
      <c r="O28" s="29">
        <v>45219</v>
      </c>
      <c r="P28" s="23">
        <v>45219</v>
      </c>
      <c r="Q28" s="23">
        <v>45219</v>
      </c>
    </row>
    <row r="29" spans="2:17" s="8" customFormat="1" ht="19.7" customHeight="1">
      <c r="B29" s="17">
        <v>3</v>
      </c>
      <c r="C29" s="471" t="s">
        <v>7724</v>
      </c>
      <c r="D29" s="471" t="s">
        <v>7724</v>
      </c>
      <c r="E29" s="26" t="s">
        <v>5884</v>
      </c>
      <c r="F29" s="26">
        <v>8</v>
      </c>
      <c r="G29" s="26">
        <v>385</v>
      </c>
      <c r="H29" s="1434">
        <f t="shared" si="0"/>
        <v>3080</v>
      </c>
      <c r="I29" s="54"/>
      <c r="J29" s="26" t="s">
        <v>5885</v>
      </c>
      <c r="K29" s="17"/>
      <c r="L29" s="18"/>
      <c r="M29" s="30">
        <v>45078</v>
      </c>
      <c r="N29" s="17"/>
      <c r="O29" s="29">
        <v>45219</v>
      </c>
      <c r="P29" s="23">
        <v>45219</v>
      </c>
      <c r="Q29" s="23">
        <v>45219</v>
      </c>
    </row>
    <row r="30" spans="2:17" ht="19.7" customHeight="1">
      <c r="B30" s="17">
        <v>3</v>
      </c>
      <c r="C30" s="471" t="s">
        <v>7724</v>
      </c>
      <c r="D30" s="471" t="s">
        <v>7724</v>
      </c>
      <c r="E30" s="26" t="s">
        <v>5886</v>
      </c>
      <c r="F30" s="26">
        <v>2</v>
      </c>
      <c r="G30" s="26">
        <v>69660</v>
      </c>
      <c r="H30" s="1434">
        <f t="shared" si="0"/>
        <v>139320</v>
      </c>
      <c r="I30" s="27"/>
      <c r="J30" s="26" t="s">
        <v>5887</v>
      </c>
      <c r="K30" s="17"/>
      <c r="L30" s="18"/>
      <c r="M30" s="30">
        <v>45078</v>
      </c>
      <c r="N30" s="17"/>
      <c r="O30" s="29">
        <v>45219</v>
      </c>
      <c r="P30" s="23">
        <v>45219</v>
      </c>
      <c r="Q30" s="23">
        <v>45219</v>
      </c>
    </row>
    <row r="31" spans="2:17" ht="19.7" customHeight="1">
      <c r="B31" s="17">
        <v>3</v>
      </c>
      <c r="C31" s="471" t="s">
        <v>7724</v>
      </c>
      <c r="D31" s="471" t="s">
        <v>7724</v>
      </c>
      <c r="E31" s="26" t="s">
        <v>5888</v>
      </c>
      <c r="F31" s="26">
        <v>4</v>
      </c>
      <c r="G31" s="26">
        <v>620</v>
      </c>
      <c r="H31" s="1434">
        <f t="shared" si="0"/>
        <v>2480</v>
      </c>
      <c r="I31" s="27"/>
      <c r="J31" s="26" t="s">
        <v>5889</v>
      </c>
      <c r="K31" s="17"/>
      <c r="L31" s="18"/>
      <c r="M31" s="30">
        <v>45078</v>
      </c>
      <c r="N31" s="17"/>
      <c r="O31" s="29">
        <v>45219</v>
      </c>
      <c r="P31" s="23">
        <v>45219</v>
      </c>
      <c r="Q31" s="23">
        <v>45219</v>
      </c>
    </row>
    <row r="32" spans="2:17" ht="19.7" customHeight="1">
      <c r="B32" s="17">
        <v>3</v>
      </c>
      <c r="C32" s="471" t="s">
        <v>7724</v>
      </c>
      <c r="D32" s="471" t="s">
        <v>7724</v>
      </c>
      <c r="E32" s="26" t="s">
        <v>7726</v>
      </c>
      <c r="F32" s="26">
        <v>8</v>
      </c>
      <c r="G32" s="26">
        <v>1140</v>
      </c>
      <c r="H32" s="1434">
        <f t="shared" si="0"/>
        <v>9120</v>
      </c>
      <c r="I32" s="27"/>
      <c r="J32" s="26" t="s">
        <v>5891</v>
      </c>
      <c r="K32" s="17"/>
      <c r="L32" s="18"/>
      <c r="M32" s="30">
        <v>45078</v>
      </c>
      <c r="N32" s="17"/>
      <c r="O32" s="29">
        <v>45219</v>
      </c>
      <c r="P32" s="23">
        <v>45219</v>
      </c>
      <c r="Q32" s="23">
        <v>45219</v>
      </c>
    </row>
    <row r="33" spans="2:17" ht="19.7" customHeight="1">
      <c r="B33" s="17">
        <v>3</v>
      </c>
      <c r="C33" s="471" t="s">
        <v>7724</v>
      </c>
      <c r="D33" s="471" t="s">
        <v>7724</v>
      </c>
      <c r="E33" s="26" t="s">
        <v>5892</v>
      </c>
      <c r="F33" s="26">
        <v>48</v>
      </c>
      <c r="G33" s="26">
        <v>220</v>
      </c>
      <c r="H33" s="1434">
        <f t="shared" si="0"/>
        <v>10560</v>
      </c>
      <c r="I33" s="27"/>
      <c r="J33" s="26" t="s">
        <v>5810</v>
      </c>
      <c r="K33" s="17"/>
      <c r="L33" s="18"/>
      <c r="M33" s="30">
        <v>45078</v>
      </c>
      <c r="N33" s="17"/>
      <c r="O33" s="29">
        <v>45219</v>
      </c>
      <c r="P33" s="23">
        <v>45219</v>
      </c>
      <c r="Q33" s="23">
        <v>45219</v>
      </c>
    </row>
    <row r="34" spans="2:17" ht="19.7" customHeight="1">
      <c r="B34" s="17">
        <v>3</v>
      </c>
      <c r="C34" s="471" t="s">
        <v>7724</v>
      </c>
      <c r="D34" s="471" t="s">
        <v>7724</v>
      </c>
      <c r="E34" s="26" t="s">
        <v>5893</v>
      </c>
      <c r="F34" s="26">
        <v>16</v>
      </c>
      <c r="G34" s="26">
        <v>63</v>
      </c>
      <c r="H34" s="1434">
        <f t="shared" si="0"/>
        <v>1008</v>
      </c>
      <c r="I34" s="27"/>
      <c r="J34" s="26" t="s">
        <v>5810</v>
      </c>
      <c r="K34" s="17"/>
      <c r="L34" s="18"/>
      <c r="M34" s="30">
        <v>45078</v>
      </c>
      <c r="N34" s="17"/>
      <c r="O34" s="29">
        <v>45219</v>
      </c>
      <c r="P34" s="23">
        <v>45219</v>
      </c>
      <c r="Q34" s="23">
        <v>45219</v>
      </c>
    </row>
    <row r="35" spans="2:17" ht="19.7" customHeight="1">
      <c r="B35" s="17">
        <v>3</v>
      </c>
      <c r="C35" s="471" t="s">
        <v>7724</v>
      </c>
      <c r="D35" s="471" t="s">
        <v>7724</v>
      </c>
      <c r="E35" s="26" t="s">
        <v>7727</v>
      </c>
      <c r="F35" s="26">
        <v>16</v>
      </c>
      <c r="G35" s="26">
        <v>165</v>
      </c>
      <c r="H35" s="1434">
        <f t="shared" si="0"/>
        <v>2640</v>
      </c>
      <c r="I35" s="27"/>
      <c r="J35" s="26" t="s">
        <v>5812</v>
      </c>
      <c r="K35" s="17"/>
      <c r="L35" s="18"/>
      <c r="M35" s="30">
        <v>45078</v>
      </c>
      <c r="N35" s="17"/>
      <c r="O35" s="29">
        <v>45219</v>
      </c>
      <c r="P35" s="23">
        <v>45219</v>
      </c>
      <c r="Q35" s="23">
        <v>45219</v>
      </c>
    </row>
    <row r="36" spans="2:17" ht="19.7" customHeight="1">
      <c r="B36" s="17">
        <v>3</v>
      </c>
      <c r="C36" s="471" t="s">
        <v>7724</v>
      </c>
      <c r="D36" s="471" t="s">
        <v>7724</v>
      </c>
      <c r="E36" s="26" t="s">
        <v>5895</v>
      </c>
      <c r="F36" s="26">
        <v>8</v>
      </c>
      <c r="G36" s="26">
        <v>267</v>
      </c>
      <c r="H36" s="1434">
        <f t="shared" si="0"/>
        <v>2136</v>
      </c>
      <c r="I36" s="27"/>
      <c r="J36" s="26" t="s">
        <v>5896</v>
      </c>
      <c r="K36" s="17"/>
      <c r="L36" s="18"/>
      <c r="M36" s="30">
        <v>45078</v>
      </c>
      <c r="N36" s="17"/>
      <c r="O36" s="29">
        <v>45219</v>
      </c>
      <c r="P36" s="23">
        <v>45219</v>
      </c>
      <c r="Q36" s="23">
        <v>45219</v>
      </c>
    </row>
    <row r="37" spans="2:17" ht="19.7" customHeight="1">
      <c r="B37" s="17">
        <v>3</v>
      </c>
      <c r="C37" s="471" t="s">
        <v>7724</v>
      </c>
      <c r="D37" s="471" t="s">
        <v>7724</v>
      </c>
      <c r="E37" s="26" t="s">
        <v>5897</v>
      </c>
      <c r="F37" s="26">
        <v>8</v>
      </c>
      <c r="G37" s="26">
        <v>267</v>
      </c>
      <c r="H37" s="1434">
        <f t="shared" si="0"/>
        <v>2136</v>
      </c>
      <c r="I37" s="27"/>
      <c r="J37" s="26" t="s">
        <v>5896</v>
      </c>
      <c r="K37" s="17"/>
      <c r="L37" s="18"/>
      <c r="M37" s="30">
        <v>45078</v>
      </c>
      <c r="N37" s="17"/>
      <c r="O37" s="29">
        <v>45219</v>
      </c>
      <c r="P37" s="23">
        <v>45219</v>
      </c>
      <c r="Q37" s="23">
        <v>45219</v>
      </c>
    </row>
    <row r="38" spans="2:17" ht="19.7" customHeight="1">
      <c r="B38" s="17">
        <v>3</v>
      </c>
      <c r="C38" s="471" t="s">
        <v>7724</v>
      </c>
      <c r="D38" s="471" t="s">
        <v>7724</v>
      </c>
      <c r="E38" s="26" t="s">
        <v>5898</v>
      </c>
      <c r="F38" s="26">
        <v>8</v>
      </c>
      <c r="G38" s="26">
        <v>280</v>
      </c>
      <c r="H38" s="1434">
        <f t="shared" si="0"/>
        <v>2240</v>
      </c>
      <c r="I38" s="27"/>
      <c r="J38" s="26" t="s">
        <v>5896</v>
      </c>
      <c r="K38" s="17"/>
      <c r="L38" s="18"/>
      <c r="M38" s="30">
        <v>45078</v>
      </c>
      <c r="N38" s="17"/>
      <c r="O38" s="29">
        <v>45219</v>
      </c>
      <c r="P38" s="23">
        <v>45219</v>
      </c>
      <c r="Q38" s="23">
        <v>45219</v>
      </c>
    </row>
    <row r="39" spans="2:17" ht="19.7" customHeight="1">
      <c r="B39" s="17">
        <v>3</v>
      </c>
      <c r="C39" s="471" t="s">
        <v>7724</v>
      </c>
      <c r="D39" s="471" t="s">
        <v>7724</v>
      </c>
      <c r="E39" s="26" t="s">
        <v>5899</v>
      </c>
      <c r="F39" s="26">
        <v>8</v>
      </c>
      <c r="G39" s="26">
        <v>220</v>
      </c>
      <c r="H39" s="1434">
        <f t="shared" si="0"/>
        <v>1760</v>
      </c>
      <c r="I39" s="27"/>
      <c r="J39" s="26" t="s">
        <v>5900</v>
      </c>
      <c r="K39" s="17"/>
      <c r="L39" s="18"/>
      <c r="M39" s="30">
        <v>45078</v>
      </c>
      <c r="N39" s="17"/>
      <c r="O39" s="29">
        <v>45219</v>
      </c>
      <c r="P39" s="23">
        <v>45219</v>
      </c>
      <c r="Q39" s="23">
        <v>45219</v>
      </c>
    </row>
    <row r="40" spans="2:17" ht="19.7" customHeight="1">
      <c r="B40" s="17">
        <v>3</v>
      </c>
      <c r="C40" s="471" t="s">
        <v>7724</v>
      </c>
      <c r="D40" s="471" t="s">
        <v>7724</v>
      </c>
      <c r="E40" s="26" t="s">
        <v>5901</v>
      </c>
      <c r="F40" s="26">
        <v>8</v>
      </c>
      <c r="G40" s="26">
        <v>800</v>
      </c>
      <c r="H40" s="1434">
        <f t="shared" si="0"/>
        <v>6400</v>
      </c>
      <c r="I40" s="27"/>
      <c r="J40" s="26" t="s">
        <v>5902</v>
      </c>
      <c r="K40" s="17"/>
      <c r="L40" s="18"/>
      <c r="M40" s="30">
        <v>45078</v>
      </c>
      <c r="N40" s="17"/>
      <c r="O40" s="29">
        <v>45219</v>
      </c>
      <c r="P40" s="23">
        <v>45219</v>
      </c>
      <c r="Q40" s="23">
        <v>45219</v>
      </c>
    </row>
    <row r="41" spans="2:17" ht="19.7" customHeight="1">
      <c r="B41" s="17">
        <v>3</v>
      </c>
      <c r="C41" s="471" t="s">
        <v>7724</v>
      </c>
      <c r="D41" s="471" t="s">
        <v>7724</v>
      </c>
      <c r="E41" s="26" t="s">
        <v>5903</v>
      </c>
      <c r="F41" s="26">
        <v>4</v>
      </c>
      <c r="G41" s="26">
        <v>150</v>
      </c>
      <c r="H41" s="1434">
        <f t="shared" si="0"/>
        <v>600</v>
      </c>
      <c r="I41" s="27"/>
      <c r="J41" s="26" t="s">
        <v>5904</v>
      </c>
      <c r="K41" s="17"/>
      <c r="L41" s="18"/>
      <c r="M41" s="30">
        <v>45078</v>
      </c>
      <c r="N41" s="17"/>
      <c r="O41" s="29">
        <v>45219</v>
      </c>
      <c r="P41" s="23">
        <v>45219</v>
      </c>
      <c r="Q41" s="23">
        <v>45219</v>
      </c>
    </row>
    <row r="42" spans="2:17" ht="19.7" customHeight="1">
      <c r="B42" s="17">
        <v>3</v>
      </c>
      <c r="C42" s="471" t="s">
        <v>7724</v>
      </c>
      <c r="D42" s="471" t="s">
        <v>7724</v>
      </c>
      <c r="E42" s="26" t="s">
        <v>5905</v>
      </c>
      <c r="F42" s="26">
        <v>4</v>
      </c>
      <c r="G42" s="26">
        <v>6020</v>
      </c>
      <c r="H42" s="1434">
        <f t="shared" si="0"/>
        <v>24080</v>
      </c>
      <c r="I42" s="1870"/>
      <c r="J42" s="26" t="s">
        <v>5906</v>
      </c>
      <c r="K42" s="17"/>
      <c r="L42" s="18"/>
      <c r="M42" s="30">
        <v>45078</v>
      </c>
      <c r="N42" s="17"/>
      <c r="O42" s="29">
        <v>45219</v>
      </c>
      <c r="P42" s="23">
        <v>45219</v>
      </c>
      <c r="Q42" s="23">
        <v>45219</v>
      </c>
    </row>
    <row r="43" spans="2:17" ht="19.7" customHeight="1">
      <c r="B43" s="17">
        <v>3</v>
      </c>
      <c r="C43" s="471" t="s">
        <v>7724</v>
      </c>
      <c r="D43" s="471" t="s">
        <v>7724</v>
      </c>
      <c r="E43" s="26" t="s">
        <v>5907</v>
      </c>
      <c r="F43" s="26">
        <v>4</v>
      </c>
      <c r="G43" s="26">
        <v>130</v>
      </c>
      <c r="H43" s="1434">
        <f t="shared" si="0"/>
        <v>520</v>
      </c>
      <c r="I43" s="27"/>
      <c r="J43" s="26" t="s">
        <v>5908</v>
      </c>
      <c r="K43" s="17"/>
      <c r="L43" s="18"/>
      <c r="M43" s="30">
        <v>45078</v>
      </c>
      <c r="N43" s="17"/>
      <c r="O43" s="29">
        <v>45219</v>
      </c>
      <c r="P43" s="23">
        <v>45219</v>
      </c>
      <c r="Q43" s="23">
        <v>45219</v>
      </c>
    </row>
    <row r="44" spans="2:17" ht="19.7" customHeight="1">
      <c r="B44" s="17">
        <v>3</v>
      </c>
      <c r="C44" s="471" t="s">
        <v>7724</v>
      </c>
      <c r="D44" s="471" t="s">
        <v>7724</v>
      </c>
      <c r="E44" s="26" t="s">
        <v>5909</v>
      </c>
      <c r="F44" s="26">
        <v>8</v>
      </c>
      <c r="G44" s="26">
        <v>430</v>
      </c>
      <c r="H44" s="1434">
        <f t="shared" si="0"/>
        <v>3440</v>
      </c>
      <c r="I44" s="27"/>
      <c r="J44" s="26" t="s">
        <v>5910</v>
      </c>
      <c r="K44" s="17"/>
      <c r="L44" s="18"/>
      <c r="M44" s="30">
        <v>45078</v>
      </c>
      <c r="N44" s="17"/>
      <c r="O44" s="29">
        <v>45219</v>
      </c>
      <c r="P44" s="23">
        <v>45219</v>
      </c>
      <c r="Q44" s="23">
        <v>45219</v>
      </c>
    </row>
    <row r="45" spans="2:17" ht="19.7" customHeight="1">
      <c r="B45" s="17">
        <v>3</v>
      </c>
      <c r="C45" s="471" t="s">
        <v>7724</v>
      </c>
      <c r="D45" s="471" t="s">
        <v>7724</v>
      </c>
      <c r="E45" s="26" t="s">
        <v>5911</v>
      </c>
      <c r="F45" s="26">
        <v>4</v>
      </c>
      <c r="G45" s="26">
        <v>2260</v>
      </c>
      <c r="H45" s="1434">
        <f t="shared" si="0"/>
        <v>9040</v>
      </c>
      <c r="I45" s="27"/>
      <c r="J45" s="26" t="s">
        <v>5912</v>
      </c>
      <c r="K45" s="17"/>
      <c r="L45" s="18"/>
      <c r="M45" s="30">
        <v>45078</v>
      </c>
      <c r="N45" s="17"/>
      <c r="O45" s="29">
        <v>45219</v>
      </c>
      <c r="P45" s="23">
        <v>45219</v>
      </c>
      <c r="Q45" s="23">
        <v>45219</v>
      </c>
    </row>
    <row r="46" spans="2:17" ht="19.7" customHeight="1">
      <c r="B46" s="17">
        <v>3</v>
      </c>
      <c r="C46" s="471" t="s">
        <v>7724</v>
      </c>
      <c r="D46" s="471" t="s">
        <v>7724</v>
      </c>
      <c r="E46" s="26" t="s">
        <v>5913</v>
      </c>
      <c r="F46" s="26">
        <v>16</v>
      </c>
      <c r="G46" s="26">
        <v>43</v>
      </c>
      <c r="H46" s="1434">
        <f t="shared" si="0"/>
        <v>688</v>
      </c>
      <c r="I46" s="27"/>
      <c r="J46" s="26" t="s">
        <v>5914</v>
      </c>
      <c r="K46" s="17"/>
      <c r="L46" s="18"/>
      <c r="M46" s="30">
        <v>45078</v>
      </c>
      <c r="N46" s="17"/>
      <c r="O46" s="29">
        <v>45219</v>
      </c>
      <c r="P46" s="23">
        <v>45219</v>
      </c>
      <c r="Q46" s="23">
        <v>45219</v>
      </c>
    </row>
    <row r="47" spans="2:17" ht="19.7" customHeight="1">
      <c r="B47" s="17">
        <v>3</v>
      </c>
      <c r="C47" s="471" t="s">
        <v>7724</v>
      </c>
      <c r="D47" s="471" t="s">
        <v>7724</v>
      </c>
      <c r="E47" s="26" t="s">
        <v>5915</v>
      </c>
      <c r="F47" s="26">
        <v>8</v>
      </c>
      <c r="G47" s="26">
        <v>198</v>
      </c>
      <c r="H47" s="1434">
        <f t="shared" si="0"/>
        <v>1584</v>
      </c>
      <c r="I47" s="27"/>
      <c r="J47" s="26" t="s">
        <v>5914</v>
      </c>
      <c r="K47" s="17"/>
      <c r="L47" s="18"/>
      <c r="M47" s="30">
        <v>45078</v>
      </c>
      <c r="N47" s="17"/>
      <c r="O47" s="29">
        <v>45219</v>
      </c>
      <c r="P47" s="23">
        <v>45219</v>
      </c>
      <c r="Q47" s="23">
        <v>45219</v>
      </c>
    </row>
    <row r="48" spans="2:17" ht="19.7" customHeight="1">
      <c r="B48" s="17">
        <v>3</v>
      </c>
      <c r="C48" s="471" t="s">
        <v>7724</v>
      </c>
      <c r="D48" s="471" t="s">
        <v>7724</v>
      </c>
      <c r="E48" s="26" t="s">
        <v>5916</v>
      </c>
      <c r="F48" s="26">
        <v>16</v>
      </c>
      <c r="G48" s="26">
        <v>24</v>
      </c>
      <c r="H48" s="1434">
        <f t="shared" si="0"/>
        <v>384</v>
      </c>
      <c r="I48" s="27"/>
      <c r="J48" s="26" t="s">
        <v>5914</v>
      </c>
      <c r="K48" s="17"/>
      <c r="L48" s="18"/>
      <c r="M48" s="30">
        <v>45078</v>
      </c>
      <c r="N48" s="17"/>
      <c r="O48" s="29">
        <v>45219</v>
      </c>
      <c r="P48" s="23">
        <v>45219</v>
      </c>
      <c r="Q48" s="23">
        <v>45219</v>
      </c>
    </row>
    <row r="49" spans="2:17" ht="19.7" customHeight="1">
      <c r="B49" s="17">
        <v>3</v>
      </c>
      <c r="C49" s="471" t="s">
        <v>7724</v>
      </c>
      <c r="D49" s="471" t="s">
        <v>7724</v>
      </c>
      <c r="E49" s="26" t="s">
        <v>5917</v>
      </c>
      <c r="F49" s="26">
        <v>12</v>
      </c>
      <c r="G49" s="26">
        <v>38</v>
      </c>
      <c r="H49" s="1434">
        <f t="shared" si="0"/>
        <v>456</v>
      </c>
      <c r="I49" s="27"/>
      <c r="J49" s="26" t="s">
        <v>5914</v>
      </c>
      <c r="K49" s="17"/>
      <c r="L49" s="18"/>
      <c r="M49" s="30">
        <v>45078</v>
      </c>
      <c r="N49" s="17"/>
      <c r="O49" s="29">
        <v>45219</v>
      </c>
      <c r="P49" s="23">
        <v>45219</v>
      </c>
      <c r="Q49" s="23">
        <v>45219</v>
      </c>
    </row>
    <row r="50" spans="2:17" ht="19.7" customHeight="1">
      <c r="B50" s="17">
        <v>3</v>
      </c>
      <c r="C50" s="471" t="s">
        <v>7724</v>
      </c>
      <c r="D50" s="471" t="s">
        <v>7724</v>
      </c>
      <c r="E50" s="26" t="s">
        <v>5918</v>
      </c>
      <c r="F50" s="26">
        <v>32</v>
      </c>
      <c r="G50" s="26">
        <v>72</v>
      </c>
      <c r="H50" s="1434">
        <f t="shared" si="0"/>
        <v>2304</v>
      </c>
      <c r="I50" s="27"/>
      <c r="J50" s="26" t="s">
        <v>5919</v>
      </c>
      <c r="K50" s="17"/>
      <c r="L50" s="18"/>
      <c r="M50" s="30">
        <v>45078</v>
      </c>
      <c r="N50" s="17"/>
      <c r="O50" s="29">
        <v>45219</v>
      </c>
      <c r="P50" s="23">
        <v>45219</v>
      </c>
      <c r="Q50" s="23">
        <v>45219</v>
      </c>
    </row>
    <row r="51" spans="2:17" ht="19.7" customHeight="1">
      <c r="B51" s="17">
        <v>3</v>
      </c>
      <c r="C51" s="471" t="s">
        <v>7724</v>
      </c>
      <c r="D51" s="471" t="s">
        <v>7724</v>
      </c>
      <c r="E51" s="26" t="s">
        <v>5920</v>
      </c>
      <c r="F51" s="26">
        <v>12</v>
      </c>
      <c r="G51" s="26">
        <v>106</v>
      </c>
      <c r="H51" s="1434">
        <f t="shared" si="0"/>
        <v>1272</v>
      </c>
      <c r="I51" s="27"/>
      <c r="J51" s="26" t="s">
        <v>5921</v>
      </c>
      <c r="K51" s="17"/>
      <c r="L51" s="18"/>
      <c r="M51" s="30">
        <v>45078</v>
      </c>
      <c r="N51" s="17"/>
      <c r="O51" s="29">
        <v>45219</v>
      </c>
      <c r="P51" s="23">
        <v>45219</v>
      </c>
      <c r="Q51" s="23">
        <v>45219</v>
      </c>
    </row>
    <row r="52" spans="2:17" ht="19.7" customHeight="1">
      <c r="B52" s="17">
        <v>3</v>
      </c>
      <c r="C52" s="471" t="s">
        <v>7724</v>
      </c>
      <c r="D52" s="471" t="s">
        <v>7724</v>
      </c>
      <c r="E52" s="26" t="s">
        <v>5922</v>
      </c>
      <c r="F52" s="26">
        <v>4</v>
      </c>
      <c r="G52" s="26">
        <v>300</v>
      </c>
      <c r="H52" s="1434">
        <f t="shared" si="0"/>
        <v>1200</v>
      </c>
      <c r="I52" s="27"/>
      <c r="J52" s="26" t="s">
        <v>5923</v>
      </c>
      <c r="K52" s="17"/>
      <c r="L52" s="18"/>
      <c r="M52" s="30">
        <v>45078</v>
      </c>
      <c r="N52" s="17"/>
      <c r="O52" s="29">
        <v>45219</v>
      </c>
      <c r="P52" s="23">
        <v>45219</v>
      </c>
      <c r="Q52" s="23">
        <v>45219</v>
      </c>
    </row>
    <row r="53" spans="2:17" ht="19.7" customHeight="1">
      <c r="B53" s="17">
        <v>3</v>
      </c>
      <c r="C53" s="471" t="s">
        <v>7724</v>
      </c>
      <c r="D53" s="471" t="s">
        <v>7724</v>
      </c>
      <c r="E53" s="26" t="s">
        <v>5924</v>
      </c>
      <c r="F53" s="26">
        <v>4</v>
      </c>
      <c r="G53" s="26">
        <v>1280</v>
      </c>
      <c r="H53" s="1434">
        <f t="shared" si="0"/>
        <v>5120</v>
      </c>
      <c r="I53" s="27"/>
      <c r="J53" s="26" t="s">
        <v>5925</v>
      </c>
      <c r="K53" s="17"/>
      <c r="L53" s="18"/>
      <c r="M53" s="30">
        <v>45078</v>
      </c>
      <c r="N53" s="17"/>
      <c r="O53" s="29">
        <v>45219</v>
      </c>
      <c r="P53" s="23">
        <v>45219</v>
      </c>
      <c r="Q53" s="23">
        <v>45219</v>
      </c>
    </row>
    <row r="54" spans="2:17" ht="19.7" customHeight="1">
      <c r="B54" s="17">
        <v>3</v>
      </c>
      <c r="C54" s="471" t="s">
        <v>7724</v>
      </c>
      <c r="D54" s="471" t="s">
        <v>7724</v>
      </c>
      <c r="E54" s="26" t="s">
        <v>5926</v>
      </c>
      <c r="F54" s="26">
        <v>8</v>
      </c>
      <c r="G54" s="26">
        <v>280</v>
      </c>
      <c r="H54" s="1434">
        <f t="shared" si="0"/>
        <v>2240</v>
      </c>
      <c r="I54" s="27"/>
      <c r="J54" s="26" t="s">
        <v>5927</v>
      </c>
      <c r="K54" s="17"/>
      <c r="L54" s="18"/>
      <c r="M54" s="30">
        <v>45078</v>
      </c>
      <c r="N54" s="17"/>
      <c r="O54" s="29">
        <v>45219</v>
      </c>
      <c r="P54" s="23">
        <v>45219</v>
      </c>
      <c r="Q54" s="23">
        <v>45219</v>
      </c>
    </row>
    <row r="55" spans="2:17" ht="19.7" customHeight="1">
      <c r="B55" s="17">
        <v>3</v>
      </c>
      <c r="C55" s="471" t="s">
        <v>7724</v>
      </c>
      <c r="D55" s="471" t="s">
        <v>7724</v>
      </c>
      <c r="E55" s="26" t="s">
        <v>5928</v>
      </c>
      <c r="F55" s="26">
        <v>8</v>
      </c>
      <c r="G55" s="26">
        <v>1320</v>
      </c>
      <c r="H55" s="1434">
        <f t="shared" si="0"/>
        <v>10560</v>
      </c>
      <c r="I55" s="27"/>
      <c r="J55" s="26" t="s">
        <v>6882</v>
      </c>
      <c r="K55" s="29"/>
      <c r="L55" s="18"/>
      <c r="M55" s="30">
        <v>45078</v>
      </c>
      <c r="N55" s="17"/>
      <c r="O55" s="29">
        <v>45219</v>
      </c>
      <c r="P55" s="23">
        <v>45219</v>
      </c>
      <c r="Q55" s="23">
        <v>45219</v>
      </c>
    </row>
    <row r="56" spans="2:17" ht="19.7" customHeight="1">
      <c r="B56" s="17">
        <v>3</v>
      </c>
      <c r="C56" s="471" t="s">
        <v>7724</v>
      </c>
      <c r="D56" s="471" t="s">
        <v>7724</v>
      </c>
      <c r="E56" s="26" t="s">
        <v>5930</v>
      </c>
      <c r="F56" s="26">
        <v>8</v>
      </c>
      <c r="G56" s="26">
        <v>210</v>
      </c>
      <c r="H56" s="1434">
        <f t="shared" si="0"/>
        <v>1680</v>
      </c>
      <c r="I56" s="27"/>
      <c r="J56" s="26" t="s">
        <v>5931</v>
      </c>
      <c r="K56" s="17"/>
      <c r="L56" s="18"/>
      <c r="M56" s="30">
        <v>45078</v>
      </c>
      <c r="N56" s="17"/>
      <c r="O56" s="29">
        <v>45219</v>
      </c>
      <c r="P56" s="23">
        <v>45219</v>
      </c>
      <c r="Q56" s="23">
        <v>45219</v>
      </c>
    </row>
    <row r="57" spans="2:17" ht="19.7" customHeight="1">
      <c r="B57" s="17">
        <v>3</v>
      </c>
      <c r="C57" s="471" t="s">
        <v>7724</v>
      </c>
      <c r="D57" s="471" t="s">
        <v>7724</v>
      </c>
      <c r="E57" s="26" t="s">
        <v>5932</v>
      </c>
      <c r="F57" s="26">
        <v>2</v>
      </c>
      <c r="G57" s="26">
        <v>1050</v>
      </c>
      <c r="H57" s="1434">
        <f t="shared" si="0"/>
        <v>2100</v>
      </c>
      <c r="I57" s="27"/>
      <c r="J57" s="26" t="s">
        <v>5933</v>
      </c>
      <c r="K57" s="17"/>
      <c r="L57" s="18"/>
      <c r="M57" s="30">
        <v>45078</v>
      </c>
      <c r="N57" s="17"/>
      <c r="O57" s="29">
        <v>45219</v>
      </c>
      <c r="P57" s="23">
        <v>45219</v>
      </c>
      <c r="Q57" s="23">
        <v>45219</v>
      </c>
    </row>
    <row r="58" spans="2:17" ht="19.7" customHeight="1">
      <c r="B58" s="17">
        <v>3</v>
      </c>
      <c r="C58" s="471" t="s">
        <v>7724</v>
      </c>
      <c r="D58" s="471" t="s">
        <v>7724</v>
      </c>
      <c r="E58" s="26" t="s">
        <v>7699</v>
      </c>
      <c r="F58" s="26">
        <v>2</v>
      </c>
      <c r="G58" s="26">
        <v>198</v>
      </c>
      <c r="H58" s="1434">
        <f t="shared" si="0"/>
        <v>396</v>
      </c>
      <c r="I58" s="27"/>
      <c r="J58" s="26" t="s">
        <v>7700</v>
      </c>
      <c r="K58" s="17"/>
      <c r="L58" s="18"/>
      <c r="M58" s="30">
        <v>45078</v>
      </c>
      <c r="N58" s="17"/>
      <c r="O58" s="29">
        <v>45219</v>
      </c>
      <c r="P58" s="23">
        <v>45219</v>
      </c>
      <c r="Q58" s="23">
        <v>45219</v>
      </c>
    </row>
    <row r="59" spans="2:17" ht="19.7" customHeight="1">
      <c r="B59" s="17">
        <v>3</v>
      </c>
      <c r="C59" s="471" t="s">
        <v>7724</v>
      </c>
      <c r="D59" s="471" t="s">
        <v>7724</v>
      </c>
      <c r="E59" s="26" t="s">
        <v>5934</v>
      </c>
      <c r="F59" s="26">
        <v>2</v>
      </c>
      <c r="G59" s="26">
        <v>12320</v>
      </c>
      <c r="H59" s="1434">
        <f t="shared" si="0"/>
        <v>24640</v>
      </c>
      <c r="I59" s="27"/>
      <c r="J59" s="26" t="s">
        <v>5935</v>
      </c>
      <c r="K59" s="17"/>
      <c r="L59" s="18"/>
      <c r="M59" s="30">
        <v>45078</v>
      </c>
      <c r="N59" s="17"/>
      <c r="O59" s="29">
        <v>45219</v>
      </c>
      <c r="P59" s="23">
        <v>45219</v>
      </c>
      <c r="Q59" s="23">
        <v>45219</v>
      </c>
    </row>
    <row r="60" spans="2:17" ht="19.7" customHeight="1">
      <c r="B60" s="17">
        <v>3</v>
      </c>
      <c r="C60" s="471" t="s">
        <v>7724</v>
      </c>
      <c r="D60" s="471" t="s">
        <v>7724</v>
      </c>
      <c r="E60" s="26" t="s">
        <v>7701</v>
      </c>
      <c r="F60" s="26">
        <v>4</v>
      </c>
      <c r="G60" s="26">
        <v>750</v>
      </c>
      <c r="H60" s="1434">
        <f t="shared" si="0"/>
        <v>3000</v>
      </c>
      <c r="I60" s="27"/>
      <c r="J60" s="26" t="s">
        <v>7702</v>
      </c>
      <c r="K60" s="17"/>
      <c r="L60" s="18"/>
      <c r="M60" s="30">
        <v>45078</v>
      </c>
      <c r="N60" s="17"/>
      <c r="O60" s="29">
        <v>45219</v>
      </c>
      <c r="P60" s="23">
        <v>45219</v>
      </c>
      <c r="Q60" s="23">
        <v>45219</v>
      </c>
    </row>
    <row r="61" spans="2:17" ht="19.7" customHeight="1">
      <c r="B61" s="17">
        <v>3</v>
      </c>
      <c r="C61" s="471" t="s">
        <v>7724</v>
      </c>
      <c r="D61" s="471" t="s">
        <v>7724</v>
      </c>
      <c r="E61" s="26" t="s">
        <v>5936</v>
      </c>
      <c r="F61" s="26">
        <v>2</v>
      </c>
      <c r="G61" s="26">
        <v>1710</v>
      </c>
      <c r="H61" s="1434">
        <f t="shared" si="0"/>
        <v>3420</v>
      </c>
      <c r="I61" s="27"/>
      <c r="J61" s="26" t="s">
        <v>5937</v>
      </c>
      <c r="K61" s="17"/>
      <c r="L61" s="18"/>
      <c r="M61" s="30">
        <v>45078</v>
      </c>
      <c r="N61" s="17"/>
      <c r="O61" s="29">
        <v>45219</v>
      </c>
      <c r="P61" s="23">
        <v>45219</v>
      </c>
      <c r="Q61" s="23">
        <v>45219</v>
      </c>
    </row>
    <row r="62" spans="2:17" ht="19.7" customHeight="1">
      <c r="B62" s="17">
        <v>3</v>
      </c>
      <c r="C62" s="471" t="s">
        <v>7724</v>
      </c>
      <c r="D62" s="471" t="s">
        <v>7724</v>
      </c>
      <c r="E62" s="26" t="s">
        <v>5938</v>
      </c>
      <c r="F62" s="26">
        <v>2</v>
      </c>
      <c r="G62" s="26">
        <v>3100</v>
      </c>
      <c r="H62" s="1434">
        <f t="shared" si="0"/>
        <v>6200</v>
      </c>
      <c r="I62" s="27"/>
      <c r="J62" s="26" t="s">
        <v>5939</v>
      </c>
      <c r="K62" s="17"/>
      <c r="L62" s="18"/>
      <c r="M62" s="30">
        <v>45078</v>
      </c>
      <c r="N62" s="17"/>
      <c r="O62" s="29">
        <v>45219</v>
      </c>
      <c r="P62" s="23">
        <v>45219</v>
      </c>
      <c r="Q62" s="23">
        <v>45219</v>
      </c>
    </row>
    <row r="63" spans="2:17" ht="19.7" customHeight="1">
      <c r="B63" s="17">
        <v>3</v>
      </c>
      <c r="C63" s="471" t="s">
        <v>7724</v>
      </c>
      <c r="D63" s="471" t="s">
        <v>7724</v>
      </c>
      <c r="E63" s="26" t="s">
        <v>5940</v>
      </c>
      <c r="F63" s="26">
        <v>2</v>
      </c>
      <c r="G63" s="26">
        <v>473</v>
      </c>
      <c r="H63" s="1434">
        <f t="shared" si="0"/>
        <v>946</v>
      </c>
      <c r="I63" s="27"/>
      <c r="J63" s="26" t="s">
        <v>5941</v>
      </c>
      <c r="K63" s="17"/>
      <c r="L63" s="18"/>
      <c r="M63" s="30">
        <v>45078</v>
      </c>
      <c r="N63" s="17"/>
      <c r="O63" s="29">
        <v>45219</v>
      </c>
      <c r="P63" s="23">
        <v>45219</v>
      </c>
      <c r="Q63" s="23">
        <v>45219</v>
      </c>
    </row>
    <row r="64" spans="2:17" ht="19.7" customHeight="1">
      <c r="B64" s="17">
        <v>3</v>
      </c>
      <c r="C64" s="471" t="s">
        <v>7724</v>
      </c>
      <c r="D64" s="471" t="s">
        <v>7724</v>
      </c>
      <c r="E64" s="26" t="s">
        <v>7703</v>
      </c>
      <c r="F64" s="26">
        <v>2</v>
      </c>
      <c r="G64" s="26">
        <v>1910</v>
      </c>
      <c r="H64" s="1434">
        <f t="shared" si="0"/>
        <v>3820</v>
      </c>
      <c r="I64" s="27"/>
      <c r="J64" s="26" t="s">
        <v>7704</v>
      </c>
      <c r="K64" s="17"/>
      <c r="L64" s="18"/>
      <c r="M64" s="30">
        <v>45078</v>
      </c>
      <c r="N64" s="17"/>
      <c r="O64" s="29">
        <v>45219</v>
      </c>
      <c r="P64" s="23">
        <v>45219</v>
      </c>
      <c r="Q64" s="23">
        <v>45219</v>
      </c>
    </row>
    <row r="65" spans="2:17" ht="19.7" customHeight="1">
      <c r="B65" s="17">
        <v>3</v>
      </c>
      <c r="C65" s="471" t="s">
        <v>7724</v>
      </c>
      <c r="D65" s="471" t="s">
        <v>7724</v>
      </c>
      <c r="E65" s="26" t="s">
        <v>6079</v>
      </c>
      <c r="F65" s="26">
        <v>2</v>
      </c>
      <c r="G65" s="26">
        <v>155</v>
      </c>
      <c r="H65" s="1434">
        <f t="shared" si="0"/>
        <v>310</v>
      </c>
      <c r="I65" s="27"/>
      <c r="J65" s="26" t="s">
        <v>7705</v>
      </c>
      <c r="K65" s="17"/>
      <c r="L65" s="18"/>
      <c r="M65" s="30">
        <v>45078</v>
      </c>
      <c r="N65" s="17"/>
      <c r="O65" s="29">
        <v>45219</v>
      </c>
      <c r="P65" s="23">
        <v>45219</v>
      </c>
      <c r="Q65" s="23">
        <v>45219</v>
      </c>
    </row>
    <row r="66" spans="2:17" ht="19.7" customHeight="1">
      <c r="B66" s="17">
        <v>3</v>
      </c>
      <c r="C66" s="471" t="s">
        <v>7724</v>
      </c>
      <c r="D66" s="471" t="s">
        <v>7724</v>
      </c>
      <c r="E66" s="26" t="s">
        <v>7706</v>
      </c>
      <c r="F66" s="26">
        <v>8</v>
      </c>
      <c r="G66" s="26">
        <v>198</v>
      </c>
      <c r="H66" s="1434">
        <f t="shared" si="0"/>
        <v>1584</v>
      </c>
      <c r="I66" s="27"/>
      <c r="J66" s="26" t="s">
        <v>5914</v>
      </c>
      <c r="K66" s="17"/>
      <c r="L66" s="18"/>
      <c r="M66" s="30">
        <v>45078</v>
      </c>
      <c r="N66" s="17"/>
      <c r="O66" s="29">
        <v>45219</v>
      </c>
      <c r="P66" s="23">
        <v>45219</v>
      </c>
      <c r="Q66" s="23">
        <v>45219</v>
      </c>
    </row>
    <row r="67" spans="2:17" ht="19.7" customHeight="1">
      <c r="B67" s="17">
        <v>3</v>
      </c>
      <c r="C67" s="471" t="s">
        <v>7724</v>
      </c>
      <c r="D67" s="471" t="s">
        <v>7724</v>
      </c>
      <c r="E67" s="26" t="s">
        <v>7707</v>
      </c>
      <c r="F67" s="26">
        <v>6</v>
      </c>
      <c r="G67" s="26">
        <v>198</v>
      </c>
      <c r="H67" s="1434">
        <f t="shared" si="0"/>
        <v>1188</v>
      </c>
      <c r="I67" s="27"/>
      <c r="J67" s="26" t="s">
        <v>5914</v>
      </c>
      <c r="K67" s="29"/>
      <c r="L67" s="18"/>
      <c r="M67" s="30">
        <v>45078</v>
      </c>
      <c r="N67" s="17"/>
      <c r="O67" s="29">
        <v>45219</v>
      </c>
      <c r="P67" s="23">
        <v>45219</v>
      </c>
      <c r="Q67" s="23">
        <v>45219</v>
      </c>
    </row>
    <row r="68" spans="2:17" ht="19.7" customHeight="1">
      <c r="B68" s="17">
        <v>3</v>
      </c>
      <c r="C68" s="471" t="s">
        <v>7724</v>
      </c>
      <c r="D68" s="471" t="s">
        <v>7724</v>
      </c>
      <c r="E68" s="26" t="s">
        <v>7708</v>
      </c>
      <c r="F68" s="26">
        <v>2</v>
      </c>
      <c r="G68" s="26">
        <v>212</v>
      </c>
      <c r="H68" s="1434">
        <f t="shared" si="0"/>
        <v>424</v>
      </c>
      <c r="I68" s="2121"/>
      <c r="J68" s="26" t="s">
        <v>5914</v>
      </c>
      <c r="K68" s="29"/>
      <c r="L68" s="18"/>
      <c r="M68" s="30">
        <v>45078</v>
      </c>
      <c r="N68" s="17"/>
      <c r="O68" s="29">
        <v>45219</v>
      </c>
      <c r="P68" s="23">
        <v>45219</v>
      </c>
      <c r="Q68" s="23">
        <v>45219</v>
      </c>
    </row>
    <row r="69" spans="2:17" ht="19.7" customHeight="1">
      <c r="B69" s="17">
        <v>3</v>
      </c>
      <c r="C69" s="471" t="s">
        <v>7724</v>
      </c>
      <c r="D69" s="471" t="s">
        <v>7724</v>
      </c>
      <c r="E69" s="26" t="s">
        <v>5942</v>
      </c>
      <c r="F69" s="26">
        <v>16</v>
      </c>
      <c r="G69" s="26">
        <v>23</v>
      </c>
      <c r="H69" s="1434">
        <f t="shared" si="0"/>
        <v>368</v>
      </c>
      <c r="I69" s="27"/>
      <c r="J69" s="26" t="s">
        <v>5914</v>
      </c>
      <c r="K69" s="17"/>
      <c r="L69" s="18"/>
      <c r="M69" s="30">
        <v>45078</v>
      </c>
      <c r="N69" s="17"/>
      <c r="O69" s="29">
        <v>45219</v>
      </c>
      <c r="P69" s="23">
        <v>45219</v>
      </c>
      <c r="Q69" s="23">
        <v>45219</v>
      </c>
    </row>
    <row r="70" spans="2:17" ht="19.7" customHeight="1">
      <c r="B70" s="17">
        <v>3</v>
      </c>
      <c r="C70" s="471" t="s">
        <v>7724</v>
      </c>
      <c r="D70" s="471" t="s">
        <v>7724</v>
      </c>
      <c r="E70" s="26" t="s">
        <v>7709</v>
      </c>
      <c r="F70" s="26">
        <v>4</v>
      </c>
      <c r="G70" s="26">
        <v>212</v>
      </c>
      <c r="H70" s="1434">
        <f t="shared" si="0"/>
        <v>848</v>
      </c>
      <c r="I70" s="27"/>
      <c r="J70" s="26" t="s">
        <v>5914</v>
      </c>
      <c r="K70" s="17"/>
      <c r="L70" s="18"/>
      <c r="M70" s="30">
        <v>45078</v>
      </c>
      <c r="N70" s="17"/>
      <c r="O70" s="29">
        <v>45219</v>
      </c>
      <c r="P70" s="23">
        <v>45219</v>
      </c>
      <c r="Q70" s="23">
        <v>45219</v>
      </c>
    </row>
    <row r="71" spans="2:17" ht="19.7" customHeight="1">
      <c r="B71" s="17">
        <v>3</v>
      </c>
      <c r="C71" s="471" t="s">
        <v>7724</v>
      </c>
      <c r="D71" s="471" t="s">
        <v>7724</v>
      </c>
      <c r="E71" s="26" t="s">
        <v>7710</v>
      </c>
      <c r="F71" s="26">
        <v>8</v>
      </c>
      <c r="G71" s="26">
        <v>226</v>
      </c>
      <c r="H71" s="1434">
        <f t="shared" si="0"/>
        <v>1808</v>
      </c>
      <c r="I71" s="27"/>
      <c r="J71" s="26" t="s">
        <v>5914</v>
      </c>
      <c r="K71" s="17"/>
      <c r="L71" s="18"/>
      <c r="M71" s="30">
        <v>45078</v>
      </c>
      <c r="N71" s="17"/>
      <c r="O71" s="29">
        <v>45219</v>
      </c>
      <c r="P71" s="23">
        <v>45219</v>
      </c>
      <c r="Q71" s="23">
        <v>45219</v>
      </c>
    </row>
    <row r="72" spans="2:17" ht="19.7" customHeight="1">
      <c r="B72" s="17">
        <v>3</v>
      </c>
      <c r="C72" s="471" t="s">
        <v>7724</v>
      </c>
      <c r="D72" s="471" t="s">
        <v>7724</v>
      </c>
      <c r="E72" s="26" t="s">
        <v>2748</v>
      </c>
      <c r="F72" s="26">
        <v>12</v>
      </c>
      <c r="G72" s="26">
        <v>23</v>
      </c>
      <c r="H72" s="1434">
        <f t="shared" si="0"/>
        <v>276</v>
      </c>
      <c r="I72" s="27"/>
      <c r="J72" s="26" t="s">
        <v>5914</v>
      </c>
      <c r="K72" s="17"/>
      <c r="L72" s="18"/>
      <c r="M72" s="30">
        <v>45078</v>
      </c>
      <c r="N72" s="17"/>
      <c r="O72" s="29">
        <v>45219</v>
      </c>
      <c r="P72" s="23">
        <v>45219</v>
      </c>
      <c r="Q72" s="23">
        <v>45219</v>
      </c>
    </row>
    <row r="73" spans="2:17" ht="19.7" customHeight="1">
      <c r="B73" s="17">
        <v>3</v>
      </c>
      <c r="C73" s="471" t="s">
        <v>7724</v>
      </c>
      <c r="D73" s="471" t="s">
        <v>7724</v>
      </c>
      <c r="E73" s="26" t="s">
        <v>5943</v>
      </c>
      <c r="F73" s="26">
        <v>4</v>
      </c>
      <c r="G73" s="26">
        <v>1010</v>
      </c>
      <c r="H73" s="1434">
        <f t="shared" si="0"/>
        <v>4040</v>
      </c>
      <c r="I73" s="1870"/>
      <c r="J73" s="26" t="s">
        <v>6882</v>
      </c>
      <c r="K73" s="17"/>
      <c r="L73" s="18"/>
      <c r="M73" s="30">
        <v>45078</v>
      </c>
      <c r="N73" s="17"/>
      <c r="O73" s="29">
        <v>45219</v>
      </c>
      <c r="P73" s="23">
        <v>45219</v>
      </c>
      <c r="Q73" s="23">
        <v>45219</v>
      </c>
    </row>
    <row r="74" spans="2:17" ht="19.7" customHeight="1">
      <c r="B74" s="17">
        <v>3</v>
      </c>
      <c r="C74" s="471" t="s">
        <v>7724</v>
      </c>
      <c r="D74" s="471" t="s">
        <v>7724</v>
      </c>
      <c r="E74" s="26" t="s">
        <v>7711</v>
      </c>
      <c r="F74" s="26">
        <v>4</v>
      </c>
      <c r="G74" s="26">
        <v>344</v>
      </c>
      <c r="H74" s="1434">
        <f t="shared" si="0"/>
        <v>1376</v>
      </c>
      <c r="I74" s="57" t="s">
        <v>7728</v>
      </c>
      <c r="J74" s="26" t="s">
        <v>7712</v>
      </c>
      <c r="K74" s="17"/>
      <c r="L74" s="18"/>
      <c r="M74" s="30">
        <v>45078</v>
      </c>
      <c r="N74" s="17"/>
      <c r="O74" s="29">
        <v>45219</v>
      </c>
      <c r="P74" s="23">
        <v>45219</v>
      </c>
      <c r="Q74" s="23">
        <v>45219</v>
      </c>
    </row>
    <row r="75" spans="2:17" ht="19.7" customHeight="1">
      <c r="B75" s="17">
        <v>3</v>
      </c>
      <c r="C75" s="471" t="s">
        <v>7724</v>
      </c>
      <c r="D75" s="471" t="s">
        <v>7724</v>
      </c>
      <c r="E75" s="26" t="s">
        <v>7713</v>
      </c>
      <c r="F75" s="26">
        <v>2</v>
      </c>
      <c r="G75" s="26">
        <v>704</v>
      </c>
      <c r="H75" s="1434">
        <f t="shared" ref="H75:H95" si="1">G75*F75</f>
        <v>1408</v>
      </c>
      <c r="I75" s="57" t="s">
        <v>7729</v>
      </c>
      <c r="J75" s="26" t="s">
        <v>3740</v>
      </c>
      <c r="K75" s="17"/>
      <c r="L75" s="18"/>
      <c r="M75" s="30">
        <v>45078</v>
      </c>
      <c r="N75" s="17"/>
      <c r="O75" s="29">
        <v>45219</v>
      </c>
      <c r="P75" s="23">
        <v>45219</v>
      </c>
      <c r="Q75" s="23">
        <v>45219</v>
      </c>
    </row>
    <row r="76" spans="2:17" ht="19.7" customHeight="1">
      <c r="B76" s="17">
        <v>3</v>
      </c>
      <c r="C76" s="471" t="s">
        <v>7724</v>
      </c>
      <c r="D76" s="471" t="s">
        <v>7724</v>
      </c>
      <c r="E76" s="26" t="s">
        <v>7730</v>
      </c>
      <c r="F76" s="26">
        <v>6</v>
      </c>
      <c r="G76" s="26">
        <v>1281</v>
      </c>
      <c r="H76" s="1434">
        <f t="shared" si="1"/>
        <v>7686</v>
      </c>
      <c r="I76" s="1870"/>
      <c r="J76" s="26" t="s">
        <v>7731</v>
      </c>
      <c r="K76" s="17"/>
      <c r="L76" s="18"/>
      <c r="M76" s="30">
        <v>45078</v>
      </c>
      <c r="N76" s="17"/>
      <c r="O76" s="29">
        <v>45219</v>
      </c>
      <c r="P76" s="23">
        <v>45219</v>
      </c>
      <c r="Q76" s="23">
        <v>45219</v>
      </c>
    </row>
    <row r="77" spans="2:17" ht="19.7" customHeight="1">
      <c r="B77" s="17">
        <v>3</v>
      </c>
      <c r="C77" s="471" t="s">
        <v>7724</v>
      </c>
      <c r="D77" s="471" t="s">
        <v>7724</v>
      </c>
      <c r="E77" s="26" t="s">
        <v>7732</v>
      </c>
      <c r="F77" s="26">
        <v>1</v>
      </c>
      <c r="G77" s="26">
        <v>1470</v>
      </c>
      <c r="H77" s="1434">
        <f t="shared" si="1"/>
        <v>1470</v>
      </c>
      <c r="I77" s="1870"/>
      <c r="J77" s="26" t="s">
        <v>7733</v>
      </c>
      <c r="K77" s="17"/>
      <c r="L77" s="18"/>
      <c r="M77" s="30">
        <v>45078</v>
      </c>
      <c r="N77" s="17"/>
      <c r="O77" s="29">
        <v>45219</v>
      </c>
      <c r="P77" s="23">
        <v>45219</v>
      </c>
      <c r="Q77" s="23">
        <v>45219</v>
      </c>
    </row>
    <row r="78" spans="2:17" ht="19.7" customHeight="1">
      <c r="B78" s="17">
        <v>3</v>
      </c>
      <c r="C78" s="24" t="s">
        <v>7724</v>
      </c>
      <c r="D78" s="24" t="s">
        <v>7724</v>
      </c>
      <c r="E78" s="26" t="s">
        <v>7734</v>
      </c>
      <c r="F78" s="26">
        <v>8</v>
      </c>
      <c r="G78" s="26"/>
      <c r="H78" s="118">
        <f t="shared" si="1"/>
        <v>0</v>
      </c>
      <c r="I78" s="1870"/>
      <c r="J78" s="26" t="s">
        <v>92</v>
      </c>
      <c r="K78" s="17" t="s">
        <v>7735</v>
      </c>
      <c r="L78" s="18"/>
      <c r="M78" s="30">
        <v>45078</v>
      </c>
      <c r="N78" s="17"/>
      <c r="O78" s="29"/>
      <c r="P78" s="23"/>
      <c r="Q78" s="23"/>
    </row>
    <row r="79" spans="2:17" ht="19.7" customHeight="1">
      <c r="B79" s="17">
        <v>3</v>
      </c>
      <c r="C79" s="24" t="s">
        <v>7724</v>
      </c>
      <c r="D79" s="24" t="s">
        <v>7724</v>
      </c>
      <c r="E79" s="26" t="s">
        <v>7736</v>
      </c>
      <c r="F79" s="26">
        <v>8</v>
      </c>
      <c r="G79" s="26">
        <v>916</v>
      </c>
      <c r="H79" s="118">
        <f t="shared" si="1"/>
        <v>7328</v>
      </c>
      <c r="I79" s="1870"/>
      <c r="J79" s="26" t="s">
        <v>92</v>
      </c>
      <c r="K79" s="17" t="s">
        <v>5871</v>
      </c>
      <c r="L79" s="18"/>
      <c r="M79" s="30">
        <v>45112</v>
      </c>
      <c r="N79" s="17"/>
      <c r="O79" s="29">
        <v>45219</v>
      </c>
      <c r="P79" s="23">
        <v>45219</v>
      </c>
      <c r="Q79" s="23">
        <v>45219</v>
      </c>
    </row>
    <row r="80" spans="2:17" ht="19.7" customHeight="1">
      <c r="B80" s="17">
        <v>3</v>
      </c>
      <c r="C80" s="471" t="s">
        <v>5950</v>
      </c>
      <c r="D80" s="471" t="s">
        <v>5950</v>
      </c>
      <c r="E80" s="26" t="s">
        <v>7737</v>
      </c>
      <c r="F80" s="26">
        <v>2</v>
      </c>
      <c r="G80" s="1434">
        <v>17800</v>
      </c>
      <c r="H80" s="1434">
        <f t="shared" si="1"/>
        <v>35600</v>
      </c>
      <c r="I80" s="1870"/>
      <c r="J80" s="35" t="s">
        <v>5952</v>
      </c>
      <c r="K80" s="17"/>
      <c r="L80" s="18"/>
      <c r="M80" s="30">
        <v>45078</v>
      </c>
      <c r="N80" s="17"/>
      <c r="O80" s="29">
        <v>45219</v>
      </c>
      <c r="P80" s="23">
        <v>45219</v>
      </c>
      <c r="Q80" s="23">
        <v>45205</v>
      </c>
    </row>
    <row r="81" spans="2:17" ht="19.7" customHeight="1">
      <c r="B81" s="17">
        <v>3</v>
      </c>
      <c r="C81" s="471" t="s">
        <v>5950</v>
      </c>
      <c r="D81" s="471" t="s">
        <v>5950</v>
      </c>
      <c r="E81" s="26" t="s">
        <v>7738</v>
      </c>
      <c r="F81" s="26">
        <v>2</v>
      </c>
      <c r="G81" s="1434">
        <v>9200</v>
      </c>
      <c r="H81" s="1434">
        <f t="shared" si="1"/>
        <v>18400</v>
      </c>
      <c r="I81" s="1870"/>
      <c r="J81" s="35" t="s">
        <v>5952</v>
      </c>
      <c r="K81" s="17"/>
      <c r="L81" s="18"/>
      <c r="M81" s="30">
        <v>45078</v>
      </c>
      <c r="N81" s="17"/>
      <c r="O81" s="29">
        <v>45219</v>
      </c>
      <c r="P81" s="23">
        <v>45219</v>
      </c>
      <c r="Q81" s="23">
        <v>45205</v>
      </c>
    </row>
    <row r="82" spans="2:17" ht="19.7" customHeight="1">
      <c r="B82" s="17">
        <v>3</v>
      </c>
      <c r="C82" s="471" t="s">
        <v>5950</v>
      </c>
      <c r="D82" s="471" t="s">
        <v>5950</v>
      </c>
      <c r="E82" s="26" t="s">
        <v>7739</v>
      </c>
      <c r="F82" s="26">
        <v>2</v>
      </c>
      <c r="G82" s="1434">
        <v>12500</v>
      </c>
      <c r="H82" s="1434">
        <f t="shared" si="1"/>
        <v>25000</v>
      </c>
      <c r="I82" s="27"/>
      <c r="J82" s="35" t="s">
        <v>5952</v>
      </c>
      <c r="K82" s="17"/>
      <c r="L82" s="18"/>
      <c r="M82" s="30">
        <v>45078</v>
      </c>
      <c r="N82" s="17"/>
      <c r="O82" s="29">
        <v>45219</v>
      </c>
      <c r="P82" s="23">
        <v>45219</v>
      </c>
      <c r="Q82" s="23">
        <v>45205</v>
      </c>
    </row>
    <row r="83" spans="2:17" ht="19.7" customHeight="1">
      <c r="B83" s="17">
        <v>3</v>
      </c>
      <c r="C83" s="471" t="s">
        <v>5950</v>
      </c>
      <c r="D83" s="471" t="s">
        <v>5950</v>
      </c>
      <c r="E83" s="26" t="s">
        <v>7740</v>
      </c>
      <c r="F83" s="26">
        <v>2</v>
      </c>
      <c r="G83" s="1434">
        <v>13500</v>
      </c>
      <c r="H83" s="1434">
        <f t="shared" si="1"/>
        <v>27000</v>
      </c>
      <c r="I83" s="27"/>
      <c r="J83" s="35" t="s">
        <v>5952</v>
      </c>
      <c r="K83" s="17"/>
      <c r="L83" s="18"/>
      <c r="M83" s="30">
        <v>45078</v>
      </c>
      <c r="N83" s="17"/>
      <c r="O83" s="29">
        <v>45219</v>
      </c>
      <c r="P83" s="23">
        <v>45219</v>
      </c>
      <c r="Q83" s="23">
        <v>45205</v>
      </c>
    </row>
    <row r="84" spans="2:17" ht="19.7" customHeight="1">
      <c r="B84" s="17">
        <v>3</v>
      </c>
      <c r="C84" s="471" t="s">
        <v>5950</v>
      </c>
      <c r="D84" s="471" t="s">
        <v>5950</v>
      </c>
      <c r="E84" s="26" t="s">
        <v>7741</v>
      </c>
      <c r="F84" s="26">
        <v>2</v>
      </c>
      <c r="G84" s="1434">
        <v>4700</v>
      </c>
      <c r="H84" s="1434">
        <f t="shared" si="1"/>
        <v>9400</v>
      </c>
      <c r="I84" s="27"/>
      <c r="J84" s="35" t="s">
        <v>5952</v>
      </c>
      <c r="K84" s="17"/>
      <c r="L84" s="18"/>
      <c r="M84" s="30">
        <v>45078</v>
      </c>
      <c r="N84" s="17"/>
      <c r="O84" s="29">
        <v>45219</v>
      </c>
      <c r="P84" s="23">
        <v>45219</v>
      </c>
      <c r="Q84" s="23">
        <v>45205</v>
      </c>
    </row>
    <row r="85" spans="2:17" ht="19.7" customHeight="1">
      <c r="B85" s="17">
        <v>3</v>
      </c>
      <c r="C85" s="471" t="s">
        <v>5950</v>
      </c>
      <c r="D85" s="471" t="s">
        <v>5950</v>
      </c>
      <c r="E85" s="26" t="s">
        <v>7742</v>
      </c>
      <c r="F85" s="26">
        <v>2</v>
      </c>
      <c r="G85" s="1434">
        <v>8100</v>
      </c>
      <c r="H85" s="1434">
        <f t="shared" si="1"/>
        <v>16200</v>
      </c>
      <c r="I85" s="27"/>
      <c r="J85" s="35" t="s">
        <v>5952</v>
      </c>
      <c r="K85" s="17"/>
      <c r="L85" s="18"/>
      <c r="M85" s="30">
        <v>45078</v>
      </c>
      <c r="N85" s="17"/>
      <c r="O85" s="29">
        <v>45219</v>
      </c>
      <c r="P85" s="23">
        <v>45219</v>
      </c>
      <c r="Q85" s="23">
        <v>45205</v>
      </c>
    </row>
    <row r="86" spans="2:17" ht="19.7" customHeight="1">
      <c r="B86" s="17">
        <v>3</v>
      </c>
      <c r="C86" s="471" t="s">
        <v>5950</v>
      </c>
      <c r="D86" s="471" t="s">
        <v>5950</v>
      </c>
      <c r="E86" s="26" t="s">
        <v>7743</v>
      </c>
      <c r="F86" s="26">
        <v>2</v>
      </c>
      <c r="G86" s="1434">
        <v>1700</v>
      </c>
      <c r="H86" s="1434">
        <f t="shared" si="1"/>
        <v>3400</v>
      </c>
      <c r="I86" s="27"/>
      <c r="J86" s="35" t="s">
        <v>5952</v>
      </c>
      <c r="K86" s="17"/>
      <c r="L86" s="18"/>
      <c r="M86" s="30">
        <v>45078</v>
      </c>
      <c r="N86" s="17"/>
      <c r="O86" s="29">
        <v>45219</v>
      </c>
      <c r="P86" s="23">
        <v>45219</v>
      </c>
      <c r="Q86" s="23">
        <v>45205</v>
      </c>
    </row>
    <row r="87" spans="2:17" ht="19.7" customHeight="1">
      <c r="B87" s="17">
        <v>3</v>
      </c>
      <c r="C87" s="471" t="s">
        <v>5950</v>
      </c>
      <c r="D87" s="471" t="s">
        <v>5950</v>
      </c>
      <c r="E87" s="26" t="s">
        <v>7744</v>
      </c>
      <c r="F87" s="26">
        <v>1</v>
      </c>
      <c r="G87" s="1434">
        <v>14000</v>
      </c>
      <c r="H87" s="1434">
        <f t="shared" si="1"/>
        <v>14000</v>
      </c>
      <c r="I87" s="27"/>
      <c r="J87" s="35" t="s">
        <v>7745</v>
      </c>
      <c r="K87" s="17"/>
      <c r="L87" s="18"/>
      <c r="M87" s="30">
        <v>45078</v>
      </c>
      <c r="N87" s="17"/>
      <c r="O87" s="29">
        <v>45219</v>
      </c>
      <c r="P87" s="23">
        <v>45219</v>
      </c>
      <c r="Q87" s="23">
        <v>45205</v>
      </c>
    </row>
    <row r="88" spans="2:17" ht="19.7" customHeight="1">
      <c r="B88" s="17">
        <v>3</v>
      </c>
      <c r="C88" s="471" t="s">
        <v>5950</v>
      </c>
      <c r="D88" s="471" t="s">
        <v>5950</v>
      </c>
      <c r="E88" s="26" t="s">
        <v>7746</v>
      </c>
      <c r="F88" s="26">
        <v>2</v>
      </c>
      <c r="G88" s="1434">
        <v>3500</v>
      </c>
      <c r="H88" s="1434">
        <f t="shared" si="1"/>
        <v>7000</v>
      </c>
      <c r="I88" s="27"/>
      <c r="J88" s="35" t="s">
        <v>5952</v>
      </c>
      <c r="K88" s="17"/>
      <c r="L88" s="18"/>
      <c r="M88" s="30">
        <v>45078</v>
      </c>
      <c r="N88" s="17"/>
      <c r="O88" s="29">
        <v>45219</v>
      </c>
      <c r="P88" s="23">
        <v>45219</v>
      </c>
      <c r="Q88" s="23">
        <v>45205</v>
      </c>
    </row>
    <row r="89" spans="2:17" ht="19.7" customHeight="1">
      <c r="B89" s="17">
        <v>3</v>
      </c>
      <c r="C89" s="471" t="s">
        <v>5950</v>
      </c>
      <c r="D89" s="471" t="s">
        <v>5950</v>
      </c>
      <c r="E89" s="26" t="s">
        <v>7747</v>
      </c>
      <c r="F89" s="26">
        <v>2</v>
      </c>
      <c r="G89" s="1434">
        <v>5800</v>
      </c>
      <c r="H89" s="1434">
        <f t="shared" si="1"/>
        <v>11600</v>
      </c>
      <c r="I89" s="27"/>
      <c r="J89" s="35" t="s">
        <v>5952</v>
      </c>
      <c r="K89" s="17"/>
      <c r="L89" s="18"/>
      <c r="M89" s="30">
        <v>45078</v>
      </c>
      <c r="N89" s="17"/>
      <c r="O89" s="29">
        <v>45219</v>
      </c>
      <c r="P89" s="23">
        <v>45219</v>
      </c>
      <c r="Q89" s="23">
        <v>45205</v>
      </c>
    </row>
    <row r="90" spans="2:17" ht="19.7" customHeight="1">
      <c r="B90" s="17">
        <v>3</v>
      </c>
      <c r="C90" s="471" t="s">
        <v>5950</v>
      </c>
      <c r="D90" s="471" t="s">
        <v>5950</v>
      </c>
      <c r="E90" s="26" t="s">
        <v>7748</v>
      </c>
      <c r="F90" s="26">
        <v>2</v>
      </c>
      <c r="G90" s="1434">
        <v>8800</v>
      </c>
      <c r="H90" s="1434">
        <f t="shared" si="1"/>
        <v>17600</v>
      </c>
      <c r="I90" s="27"/>
      <c r="J90" s="35" t="s">
        <v>5952</v>
      </c>
      <c r="K90" s="17"/>
      <c r="L90" s="18"/>
      <c r="M90" s="30">
        <v>45078</v>
      </c>
      <c r="N90" s="17"/>
      <c r="O90" s="29">
        <v>45219</v>
      </c>
      <c r="P90" s="23">
        <v>45219</v>
      </c>
      <c r="Q90" s="23">
        <v>45205</v>
      </c>
    </row>
    <row r="91" spans="2:17" ht="19.7" customHeight="1">
      <c r="B91" s="17">
        <v>3</v>
      </c>
      <c r="C91" s="471" t="s">
        <v>5950</v>
      </c>
      <c r="D91" s="471" t="s">
        <v>5950</v>
      </c>
      <c r="E91" s="26" t="s">
        <v>7749</v>
      </c>
      <c r="F91" s="26">
        <v>2</v>
      </c>
      <c r="G91" s="1434">
        <v>2000</v>
      </c>
      <c r="H91" s="1434">
        <f t="shared" si="1"/>
        <v>4000</v>
      </c>
      <c r="I91" s="27"/>
      <c r="J91" s="35" t="s">
        <v>5952</v>
      </c>
      <c r="K91" s="17"/>
      <c r="L91" s="18"/>
      <c r="M91" s="30">
        <v>45078</v>
      </c>
      <c r="N91" s="17"/>
      <c r="O91" s="29">
        <v>45219</v>
      </c>
      <c r="P91" s="23">
        <v>45219</v>
      </c>
      <c r="Q91" s="23">
        <v>45205</v>
      </c>
    </row>
    <row r="92" spans="2:17" ht="19.7" customHeight="1">
      <c r="B92" s="17">
        <v>3</v>
      </c>
      <c r="C92" s="471" t="s">
        <v>5950</v>
      </c>
      <c r="D92" s="471" t="s">
        <v>5950</v>
      </c>
      <c r="E92" s="26" t="s">
        <v>7750</v>
      </c>
      <c r="F92" s="26">
        <v>2</v>
      </c>
      <c r="G92" s="1434">
        <v>7000</v>
      </c>
      <c r="H92" s="1434">
        <f t="shared" si="1"/>
        <v>14000</v>
      </c>
      <c r="I92" s="27"/>
      <c r="J92" s="35" t="s">
        <v>5952</v>
      </c>
      <c r="K92" s="17"/>
      <c r="L92" s="18"/>
      <c r="M92" s="30">
        <v>45078</v>
      </c>
      <c r="N92" s="17"/>
      <c r="O92" s="29">
        <v>45219</v>
      </c>
      <c r="P92" s="23">
        <v>45219</v>
      </c>
      <c r="Q92" s="23">
        <v>45205</v>
      </c>
    </row>
    <row r="93" spans="2:17" ht="19.7" customHeight="1">
      <c r="B93" s="17">
        <v>3</v>
      </c>
      <c r="C93" s="471" t="s">
        <v>5950</v>
      </c>
      <c r="D93" s="471" t="s">
        <v>5950</v>
      </c>
      <c r="E93" s="9" t="s">
        <v>7751</v>
      </c>
      <c r="F93" s="26">
        <v>2</v>
      </c>
      <c r="G93" s="1434">
        <v>6300</v>
      </c>
      <c r="H93" s="1434">
        <f t="shared" si="1"/>
        <v>12600</v>
      </c>
      <c r="I93" s="27"/>
      <c r="J93" s="35" t="s">
        <v>5952</v>
      </c>
      <c r="K93" s="17"/>
      <c r="L93" s="18"/>
      <c r="M93" s="30">
        <v>45078</v>
      </c>
      <c r="N93" s="17"/>
      <c r="O93" s="29">
        <v>45219</v>
      </c>
      <c r="P93" s="23">
        <v>45219</v>
      </c>
      <c r="Q93" s="23">
        <v>45205</v>
      </c>
    </row>
    <row r="94" spans="2:17" ht="19.7" customHeight="1">
      <c r="B94" s="17">
        <v>3</v>
      </c>
      <c r="C94" s="471" t="s">
        <v>5950</v>
      </c>
      <c r="D94" s="471" t="s">
        <v>5950</v>
      </c>
      <c r="E94" s="26" t="s">
        <v>5958</v>
      </c>
      <c r="F94" s="26">
        <v>2</v>
      </c>
      <c r="G94" s="1434">
        <v>10000</v>
      </c>
      <c r="H94" s="1434">
        <f t="shared" si="1"/>
        <v>20000</v>
      </c>
      <c r="I94" s="27"/>
      <c r="J94" s="35" t="s">
        <v>5952</v>
      </c>
      <c r="K94" s="17"/>
      <c r="L94" s="18"/>
      <c r="M94" s="30">
        <v>45078</v>
      </c>
      <c r="N94" s="17"/>
      <c r="O94" s="29">
        <v>45219</v>
      </c>
      <c r="P94" s="23">
        <v>45219</v>
      </c>
      <c r="Q94" s="23">
        <v>45205</v>
      </c>
    </row>
    <row r="95" spans="2:17" ht="19.7" customHeight="1">
      <c r="B95" s="17">
        <v>3</v>
      </c>
      <c r="C95" s="471" t="s">
        <v>5950</v>
      </c>
      <c r="D95" s="471" t="s">
        <v>5950</v>
      </c>
      <c r="E95" s="26" t="s">
        <v>5959</v>
      </c>
      <c r="F95" s="26">
        <v>2</v>
      </c>
      <c r="G95" s="1434">
        <v>17500</v>
      </c>
      <c r="H95" s="1434">
        <f t="shared" si="1"/>
        <v>35000</v>
      </c>
      <c r="I95" s="27"/>
      <c r="J95" s="35" t="s">
        <v>5952</v>
      </c>
      <c r="K95" s="17"/>
      <c r="L95" s="18"/>
      <c r="M95" s="30">
        <v>45078</v>
      </c>
      <c r="N95" s="17"/>
      <c r="O95" s="29">
        <v>45219</v>
      </c>
      <c r="P95" s="23">
        <v>45219</v>
      </c>
      <c r="Q95" s="23">
        <v>45205</v>
      </c>
    </row>
  </sheetData>
  <autoFilter ref="B9:O27" xr:uid="{00000000-0009-0000-0000-000000000000}"/>
  <mergeCells count="5">
    <mergeCell ref="B2:D2"/>
    <mergeCell ref="B3:D3"/>
    <mergeCell ref="B4:D4"/>
    <mergeCell ref="B5:D5"/>
    <mergeCell ref="B6:D6"/>
  </mergeCells>
  <phoneticPr fontId="3"/>
  <pageMargins left="0.2" right="0.2" top="0.36" bottom="0.41" header="0.3" footer="0.3"/>
  <pageSetup paperSize="9" scale="70" orientation="landscape"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96771-FFDE-49FC-AA80-43379BD6B746}">
  <dimension ref="B2:Q45"/>
  <sheetViews>
    <sheetView topLeftCell="A4" zoomScale="70" zoomScaleNormal="70" workbookViewId="0">
      <pane xSplit="8" topLeftCell="K1" activePane="topRight" state="frozen"/>
      <selection pane="topRight" activeCell="Q21" sqref="Q21:Q25"/>
    </sheetView>
  </sheetViews>
  <sheetFormatPr defaultColWidth="9" defaultRowHeight="18.75"/>
  <cols>
    <col min="1" max="1" width="2.625" style="9" customWidth="1"/>
    <col min="2" max="2" width="24.25" style="8" customWidth="1"/>
    <col min="3" max="4" width="19.25" style="9" bestFit="1" customWidth="1"/>
    <col min="5" max="5" width="56" style="9" customWidth="1"/>
    <col min="6" max="6" width="6.25" style="9" customWidth="1"/>
    <col min="7" max="7" width="20.5" style="9" customWidth="1"/>
    <col min="8" max="8" width="11.875" style="9" bestFit="1" customWidth="1"/>
    <col min="9" max="9" width="8.875" style="10" customWidth="1"/>
    <col min="10" max="10" width="35.25" style="9" bestFit="1" customWidth="1"/>
    <col min="11" max="11" width="47.875" style="9" customWidth="1"/>
    <col min="12" max="12" width="28.125" style="8" customWidth="1"/>
    <col min="13" max="13" width="13.75" style="12" customWidth="1"/>
    <col min="14" max="14" width="6.375" style="9" customWidth="1"/>
    <col min="15" max="15" width="13.25" style="10" customWidth="1"/>
    <col min="16" max="16" width="14.5" style="49" customWidth="1"/>
    <col min="17" max="17" width="15.625" style="12" customWidth="1"/>
    <col min="18" max="16384" width="9" style="9"/>
  </cols>
  <sheetData>
    <row r="2" spans="2:17" ht="20.100000000000001" customHeight="1">
      <c r="B2" s="1" t="s">
        <v>0</v>
      </c>
      <c r="C2" s="1"/>
      <c r="D2" s="1"/>
      <c r="E2" s="2" t="s">
        <v>5832</v>
      </c>
      <c r="G2" s="4" t="s">
        <v>2</v>
      </c>
      <c r="H2" s="5"/>
      <c r="I2" s="6"/>
      <c r="J2" s="7">
        <f>SUM(H:H)</f>
        <v>168447</v>
      </c>
    </row>
    <row r="3" spans="2:17" ht="20.100000000000001" customHeight="1">
      <c r="B3" s="1" t="s">
        <v>3</v>
      </c>
      <c r="C3" s="1"/>
      <c r="D3" s="1"/>
      <c r="E3" s="13" t="s">
        <v>5833</v>
      </c>
      <c r="P3" s="1852"/>
    </row>
    <row r="4" spans="2:17" ht="20.100000000000001" customHeight="1">
      <c r="B4" s="1" t="s">
        <v>5</v>
      </c>
      <c r="C4" s="1"/>
      <c r="D4" s="1"/>
      <c r="E4" s="13">
        <v>206549</v>
      </c>
      <c r="I4" s="83"/>
      <c r="J4" s="10"/>
      <c r="K4" s="1853"/>
      <c r="L4" s="529"/>
    </row>
    <row r="5" spans="2:17" ht="20.100000000000001" customHeight="1">
      <c r="B5" s="1" t="s">
        <v>6</v>
      </c>
      <c r="C5" s="1"/>
      <c r="D5" s="1"/>
      <c r="E5" s="16">
        <v>45104</v>
      </c>
      <c r="G5" s="8"/>
      <c r="I5" s="1854"/>
      <c r="J5" s="83"/>
      <c r="K5" s="1855"/>
      <c r="L5" s="1856"/>
    </row>
    <row r="6" spans="2:17" ht="20.100000000000001" customHeight="1">
      <c r="B6" s="1" t="s">
        <v>7</v>
      </c>
      <c r="C6" s="1"/>
      <c r="D6" s="1"/>
      <c r="E6" s="16">
        <v>45110</v>
      </c>
      <c r="I6" s="1857"/>
      <c r="J6" s="1856"/>
      <c r="K6" s="1858"/>
      <c r="L6" s="1859"/>
    </row>
    <row r="7" spans="2:17" ht="20.100000000000001" customHeight="1">
      <c r="B7" s="85"/>
      <c r="C7" s="85"/>
      <c r="D7" s="85"/>
      <c r="E7" s="86"/>
      <c r="J7" s="83"/>
      <c r="L7" s="83"/>
    </row>
    <row r="9" spans="2:17" s="8" customFormat="1" ht="19.7" customHeight="1">
      <c r="B9" s="17" t="s">
        <v>8</v>
      </c>
      <c r="C9" s="17" t="s">
        <v>9</v>
      </c>
      <c r="D9" s="17" t="s">
        <v>10</v>
      </c>
      <c r="E9" s="18" t="s">
        <v>11</v>
      </c>
      <c r="F9" s="18" t="s">
        <v>12</v>
      </c>
      <c r="G9" s="18" t="s">
        <v>13</v>
      </c>
      <c r="H9" s="22" t="s">
        <v>14</v>
      </c>
      <c r="I9" s="22" t="s">
        <v>15</v>
      </c>
      <c r="J9" s="18" t="s">
        <v>16</v>
      </c>
      <c r="K9" s="18" t="s">
        <v>17</v>
      </c>
      <c r="L9" s="18" t="s">
        <v>18</v>
      </c>
      <c r="M9" s="23" t="s">
        <v>19</v>
      </c>
      <c r="N9" s="17" t="s">
        <v>20</v>
      </c>
      <c r="O9" s="18" t="s">
        <v>21</v>
      </c>
      <c r="P9" s="30" t="s">
        <v>22</v>
      </c>
      <c r="Q9" s="23" t="s">
        <v>23</v>
      </c>
    </row>
    <row r="10" spans="2:17" s="8" customFormat="1" ht="19.7" customHeight="1">
      <c r="B10" s="17">
        <v>1</v>
      </c>
      <c r="C10" s="18" t="s">
        <v>5980</v>
      </c>
      <c r="D10" s="17" t="s">
        <v>5849</v>
      </c>
      <c r="E10" s="24" t="s">
        <v>6001</v>
      </c>
      <c r="F10" s="27">
        <v>16</v>
      </c>
      <c r="G10" s="27">
        <v>250</v>
      </c>
      <c r="H10" s="118">
        <f t="shared" ref="H10:H19" si="0">F10*G10</f>
        <v>4000</v>
      </c>
      <c r="I10" s="22"/>
      <c r="J10" s="24" t="s">
        <v>7752</v>
      </c>
      <c r="K10" s="352" t="s">
        <v>6150</v>
      </c>
      <c r="L10" s="17" t="s">
        <v>7753</v>
      </c>
      <c r="M10" s="23">
        <v>45089</v>
      </c>
      <c r="N10" s="17"/>
      <c r="O10" s="29">
        <v>45104</v>
      </c>
      <c r="P10" s="30"/>
      <c r="Q10" s="23">
        <v>45099</v>
      </c>
    </row>
    <row r="11" spans="2:17" s="473" customFormat="1" ht="19.7" customHeight="1">
      <c r="B11" s="34">
        <v>1</v>
      </c>
      <c r="C11" s="33" t="s">
        <v>7724</v>
      </c>
      <c r="D11" s="33" t="s">
        <v>7724</v>
      </c>
      <c r="E11" s="35" t="s">
        <v>7725</v>
      </c>
      <c r="F11" s="35">
        <v>1</v>
      </c>
      <c r="G11" s="35">
        <v>5295</v>
      </c>
      <c r="H11" s="1434">
        <f t="shared" si="0"/>
        <v>5295</v>
      </c>
      <c r="I11" s="1347"/>
      <c r="J11" s="35" t="s">
        <v>5868</v>
      </c>
      <c r="K11" s="34" t="s">
        <v>7641</v>
      </c>
      <c r="L11" s="34" t="s">
        <v>7754</v>
      </c>
      <c r="M11" s="40">
        <v>45096</v>
      </c>
      <c r="N11" s="34"/>
      <c r="O11" s="43">
        <v>45104</v>
      </c>
      <c r="P11" s="472"/>
      <c r="Q11" s="40">
        <v>45096</v>
      </c>
    </row>
    <row r="12" spans="2:17" s="473" customFormat="1" ht="19.7" customHeight="1">
      <c r="B12" s="34">
        <v>1</v>
      </c>
      <c r="C12" s="33" t="s">
        <v>7724</v>
      </c>
      <c r="D12" s="33" t="s">
        <v>7724</v>
      </c>
      <c r="E12" s="35" t="s">
        <v>4613</v>
      </c>
      <c r="F12" s="35">
        <v>16</v>
      </c>
      <c r="G12" s="35">
        <v>1708</v>
      </c>
      <c r="H12" s="1434">
        <f t="shared" si="0"/>
        <v>27328</v>
      </c>
      <c r="I12" s="327"/>
      <c r="J12" s="35" t="s">
        <v>7269</v>
      </c>
      <c r="K12" s="34" t="s">
        <v>7641</v>
      </c>
      <c r="L12" s="34" t="s">
        <v>7755</v>
      </c>
      <c r="M12" s="40">
        <v>45089</v>
      </c>
      <c r="N12" s="34"/>
      <c r="O12" s="43">
        <v>45104</v>
      </c>
      <c r="P12" s="472"/>
      <c r="Q12" s="40">
        <v>45089</v>
      </c>
    </row>
    <row r="13" spans="2:17" s="473" customFormat="1" ht="19.7" customHeight="1">
      <c r="B13" s="34">
        <v>1</v>
      </c>
      <c r="C13" s="33" t="s">
        <v>7724</v>
      </c>
      <c r="D13" s="33" t="s">
        <v>7724</v>
      </c>
      <c r="E13" s="35" t="s">
        <v>7687</v>
      </c>
      <c r="F13" s="35">
        <v>2</v>
      </c>
      <c r="G13" s="35">
        <v>188</v>
      </c>
      <c r="H13" s="1434">
        <f t="shared" si="0"/>
        <v>376</v>
      </c>
      <c r="I13" s="967"/>
      <c r="J13" s="35" t="s">
        <v>5829</v>
      </c>
      <c r="K13" s="34" t="s">
        <v>7641</v>
      </c>
      <c r="L13" s="34" t="s">
        <v>7755</v>
      </c>
      <c r="M13" s="40">
        <v>45089</v>
      </c>
      <c r="N13" s="34"/>
      <c r="O13" s="43">
        <v>45104</v>
      </c>
      <c r="P13" s="472"/>
      <c r="Q13" s="40">
        <v>45089</v>
      </c>
    </row>
    <row r="14" spans="2:17" s="473" customFormat="1" ht="19.7" customHeight="1">
      <c r="B14" s="34">
        <v>1</v>
      </c>
      <c r="C14" s="33" t="s">
        <v>7724</v>
      </c>
      <c r="D14" s="33" t="s">
        <v>7724</v>
      </c>
      <c r="E14" s="35" t="s">
        <v>7688</v>
      </c>
      <c r="F14" s="35">
        <v>2</v>
      </c>
      <c r="G14" s="35">
        <v>199</v>
      </c>
      <c r="H14" s="1434">
        <f t="shared" si="0"/>
        <v>398</v>
      </c>
      <c r="I14" s="967"/>
      <c r="J14" s="35" t="s">
        <v>5829</v>
      </c>
      <c r="K14" s="34" t="s">
        <v>7641</v>
      </c>
      <c r="L14" s="34" t="s">
        <v>7756</v>
      </c>
      <c r="M14" s="40">
        <v>45089</v>
      </c>
      <c r="N14" s="34"/>
      <c r="O14" s="43">
        <v>45104</v>
      </c>
      <c r="P14" s="472"/>
      <c r="Q14" s="40">
        <v>45089</v>
      </c>
    </row>
    <row r="15" spans="2:17" s="473" customFormat="1" ht="19.7" customHeight="1">
      <c r="B15" s="34">
        <v>1</v>
      </c>
      <c r="C15" s="33" t="s">
        <v>7724</v>
      </c>
      <c r="D15" s="33" t="s">
        <v>7724</v>
      </c>
      <c r="E15" s="35" t="s">
        <v>6200</v>
      </c>
      <c r="F15" s="35">
        <v>4</v>
      </c>
      <c r="G15" s="35">
        <v>528</v>
      </c>
      <c r="H15" s="1434">
        <f t="shared" si="0"/>
        <v>2112</v>
      </c>
      <c r="I15" s="327"/>
      <c r="J15" s="35" t="s">
        <v>5829</v>
      </c>
      <c r="K15" s="34" t="s">
        <v>7641</v>
      </c>
      <c r="L15" s="34" t="s">
        <v>7753</v>
      </c>
      <c r="M15" s="40">
        <v>45089</v>
      </c>
      <c r="N15" s="34"/>
      <c r="O15" s="43">
        <v>45104</v>
      </c>
      <c r="P15" s="472"/>
      <c r="Q15" s="40">
        <v>45089</v>
      </c>
    </row>
    <row r="16" spans="2:17" s="473" customFormat="1" ht="19.7" customHeight="1">
      <c r="B16" s="34">
        <v>1</v>
      </c>
      <c r="C16" s="33" t="s">
        <v>7724</v>
      </c>
      <c r="D16" s="33" t="s">
        <v>7724</v>
      </c>
      <c r="E16" s="35" t="s">
        <v>7757</v>
      </c>
      <c r="F16" s="35">
        <v>1</v>
      </c>
      <c r="G16" s="35">
        <v>5070</v>
      </c>
      <c r="H16" s="1434">
        <f t="shared" si="0"/>
        <v>5070</v>
      </c>
      <c r="I16" s="33"/>
      <c r="J16" s="471" t="s">
        <v>7758</v>
      </c>
      <c r="K16" s="34" t="s">
        <v>7641</v>
      </c>
      <c r="L16" s="34"/>
      <c r="M16" s="40">
        <v>45091</v>
      </c>
      <c r="N16" s="34"/>
      <c r="O16" s="43"/>
      <c r="P16" s="472"/>
      <c r="Q16" s="40">
        <v>45100</v>
      </c>
    </row>
    <row r="17" spans="2:17" s="473" customFormat="1" ht="19.7" customHeight="1">
      <c r="B17" s="34">
        <v>1</v>
      </c>
      <c r="C17" s="33" t="s">
        <v>7724</v>
      </c>
      <c r="D17" s="33" t="s">
        <v>7724</v>
      </c>
      <c r="E17" s="35" t="s">
        <v>42</v>
      </c>
      <c r="F17" s="35">
        <v>1</v>
      </c>
      <c r="G17" s="35">
        <v>251</v>
      </c>
      <c r="H17" s="1434">
        <f t="shared" si="0"/>
        <v>251</v>
      </c>
      <c r="I17" s="33"/>
      <c r="J17" s="35" t="s">
        <v>43</v>
      </c>
      <c r="K17" s="34" t="s">
        <v>7641</v>
      </c>
      <c r="L17" s="34"/>
      <c r="M17" s="40">
        <v>45091</v>
      </c>
      <c r="N17" s="34"/>
      <c r="O17" s="43"/>
      <c r="P17" s="472"/>
      <c r="Q17" s="40">
        <v>45100</v>
      </c>
    </row>
    <row r="18" spans="2:17" s="473" customFormat="1" ht="19.7" customHeight="1">
      <c r="B18" s="34">
        <v>1</v>
      </c>
      <c r="C18" s="33" t="s">
        <v>7724</v>
      </c>
      <c r="D18" s="33" t="s">
        <v>7724</v>
      </c>
      <c r="E18" s="35" t="s">
        <v>6812</v>
      </c>
      <c r="F18" s="35">
        <v>1</v>
      </c>
      <c r="G18" s="35">
        <v>958</v>
      </c>
      <c r="H18" s="1434">
        <f t="shared" si="0"/>
        <v>958</v>
      </c>
      <c r="I18" s="33"/>
      <c r="J18" s="35" t="s">
        <v>37</v>
      </c>
      <c r="K18" s="34" t="s">
        <v>7641</v>
      </c>
      <c r="L18" s="34"/>
      <c r="M18" s="40">
        <v>45091</v>
      </c>
      <c r="N18" s="34"/>
      <c r="O18" s="43"/>
      <c r="P18" s="472"/>
      <c r="Q18" s="40">
        <v>45100</v>
      </c>
    </row>
    <row r="19" spans="2:17" s="473" customFormat="1" ht="19.7" customHeight="1">
      <c r="B19" s="34">
        <v>1</v>
      </c>
      <c r="C19" s="33" t="s">
        <v>7724</v>
      </c>
      <c r="D19" s="33" t="s">
        <v>7724</v>
      </c>
      <c r="E19" s="35" t="s">
        <v>2971</v>
      </c>
      <c r="F19" s="35">
        <v>1</v>
      </c>
      <c r="G19" s="35">
        <v>1367</v>
      </c>
      <c r="H19" s="1434">
        <f t="shared" si="0"/>
        <v>1367</v>
      </c>
      <c r="I19" s="33"/>
      <c r="J19" s="35" t="s">
        <v>7759</v>
      </c>
      <c r="K19" s="34" t="s">
        <v>7641</v>
      </c>
      <c r="L19" s="34"/>
      <c r="M19" s="40">
        <v>45091</v>
      </c>
      <c r="N19" s="34"/>
      <c r="O19" s="43"/>
      <c r="P19" s="472"/>
      <c r="Q19" s="40">
        <v>45100</v>
      </c>
    </row>
    <row r="20" spans="2:17" s="473" customFormat="1" ht="19.7" customHeight="1">
      <c r="B20" s="2122">
        <v>2</v>
      </c>
      <c r="C20" s="33" t="s">
        <v>5950</v>
      </c>
      <c r="D20" s="33" t="s">
        <v>5950</v>
      </c>
      <c r="E20" s="35" t="s">
        <v>6115</v>
      </c>
      <c r="F20" s="35">
        <v>2</v>
      </c>
      <c r="G20" s="1434">
        <v>5800</v>
      </c>
      <c r="H20" s="1434">
        <f t="shared" ref="H20:H39" si="1">G20*F20</f>
        <v>11600</v>
      </c>
      <c r="I20" s="1891"/>
      <c r="J20" s="35" t="s">
        <v>6116</v>
      </c>
      <c r="K20" s="1936" t="s">
        <v>6150</v>
      </c>
      <c r="L20" s="2122"/>
      <c r="M20" s="40">
        <v>45089</v>
      </c>
      <c r="N20" s="34"/>
      <c r="O20" s="43">
        <v>45104</v>
      </c>
      <c r="P20" s="472"/>
      <c r="Q20" s="40">
        <v>45104</v>
      </c>
    </row>
    <row r="21" spans="2:17" s="8" customFormat="1" ht="19.7" customHeight="1">
      <c r="B21" s="1408">
        <v>2</v>
      </c>
      <c r="C21" s="33" t="s">
        <v>5950</v>
      </c>
      <c r="D21" s="33" t="s">
        <v>5950</v>
      </c>
      <c r="E21" s="35" t="s">
        <v>6117</v>
      </c>
      <c r="F21" s="35">
        <v>2</v>
      </c>
      <c r="G21" s="1434">
        <v>8800</v>
      </c>
      <c r="H21" s="1434">
        <f t="shared" si="1"/>
        <v>17600</v>
      </c>
      <c r="I21" s="1871"/>
      <c r="J21" s="35" t="s">
        <v>6118</v>
      </c>
      <c r="K21" s="352" t="s">
        <v>6150</v>
      </c>
      <c r="L21" s="1408"/>
      <c r="M21" s="23">
        <v>45089</v>
      </c>
      <c r="N21" s="17"/>
      <c r="O21" s="29">
        <v>45104</v>
      </c>
      <c r="P21" s="30"/>
      <c r="Q21" s="40">
        <v>45104</v>
      </c>
    </row>
    <row r="22" spans="2:17" s="8" customFormat="1" ht="19.7" customHeight="1">
      <c r="B22" s="1408">
        <v>2</v>
      </c>
      <c r="C22" s="33" t="s">
        <v>5950</v>
      </c>
      <c r="D22" s="33" t="s">
        <v>5950</v>
      </c>
      <c r="E22" s="35" t="s">
        <v>6119</v>
      </c>
      <c r="F22" s="35">
        <v>2</v>
      </c>
      <c r="G22" s="1434">
        <v>2000</v>
      </c>
      <c r="H22" s="1434">
        <f t="shared" si="1"/>
        <v>4000</v>
      </c>
      <c r="I22" s="1871"/>
      <c r="J22" s="35" t="s">
        <v>6120</v>
      </c>
      <c r="K22" s="352" t="s">
        <v>6150</v>
      </c>
      <c r="L22" s="1408"/>
      <c r="M22" s="23">
        <v>45089</v>
      </c>
      <c r="N22" s="17"/>
      <c r="O22" s="29">
        <v>45104</v>
      </c>
      <c r="P22" s="30"/>
      <c r="Q22" s="40">
        <v>45104</v>
      </c>
    </row>
    <row r="23" spans="2:17" s="8" customFormat="1" ht="19.7" customHeight="1">
      <c r="B23" s="1408">
        <v>2</v>
      </c>
      <c r="C23" s="33" t="s">
        <v>5950</v>
      </c>
      <c r="D23" s="33" t="s">
        <v>5950</v>
      </c>
      <c r="E23" s="35" t="s">
        <v>6121</v>
      </c>
      <c r="F23" s="35">
        <v>2</v>
      </c>
      <c r="G23" s="1434">
        <v>7000</v>
      </c>
      <c r="H23" s="1434">
        <f t="shared" si="1"/>
        <v>14000</v>
      </c>
      <c r="I23" s="1871"/>
      <c r="J23" s="35" t="s">
        <v>6122</v>
      </c>
      <c r="K23" s="352" t="s">
        <v>6150</v>
      </c>
      <c r="L23" s="1408"/>
      <c r="M23" s="23">
        <v>45089</v>
      </c>
      <c r="N23" s="17"/>
      <c r="O23" s="29">
        <v>45104</v>
      </c>
      <c r="P23" s="30"/>
      <c r="Q23" s="40">
        <v>45104</v>
      </c>
    </row>
    <row r="24" spans="2:17" s="8" customFormat="1" ht="19.7" customHeight="1">
      <c r="B24" s="1408">
        <v>2</v>
      </c>
      <c r="C24" s="33" t="s">
        <v>5950</v>
      </c>
      <c r="D24" s="33" t="s">
        <v>5950</v>
      </c>
      <c r="E24" s="35" t="s">
        <v>6124</v>
      </c>
      <c r="F24" s="35">
        <v>2</v>
      </c>
      <c r="G24" s="1434">
        <v>10000</v>
      </c>
      <c r="H24" s="1434">
        <f t="shared" si="1"/>
        <v>20000</v>
      </c>
      <c r="I24" s="1871"/>
      <c r="J24" s="35" t="s">
        <v>6125</v>
      </c>
      <c r="K24" s="352" t="s">
        <v>6150</v>
      </c>
      <c r="L24" s="1408"/>
      <c r="M24" s="23">
        <v>45089</v>
      </c>
      <c r="N24" s="17"/>
      <c r="O24" s="29">
        <v>45104</v>
      </c>
      <c r="P24" s="30"/>
      <c r="Q24" s="40">
        <v>45104</v>
      </c>
    </row>
    <row r="25" spans="2:17" s="8" customFormat="1" ht="19.7" customHeight="1">
      <c r="B25" s="1408">
        <v>2</v>
      </c>
      <c r="C25" s="33" t="s">
        <v>5950</v>
      </c>
      <c r="D25" s="33" t="s">
        <v>5950</v>
      </c>
      <c r="E25" s="35" t="s">
        <v>6126</v>
      </c>
      <c r="F25" s="35">
        <v>2</v>
      </c>
      <c r="G25" s="1434">
        <v>17500</v>
      </c>
      <c r="H25" s="1434">
        <f t="shared" si="1"/>
        <v>35000</v>
      </c>
      <c r="I25" s="1871"/>
      <c r="J25" s="35" t="s">
        <v>6127</v>
      </c>
      <c r="K25" s="352" t="s">
        <v>6150</v>
      </c>
      <c r="L25" s="1408"/>
      <c r="M25" s="23">
        <v>45089</v>
      </c>
      <c r="N25" s="17"/>
      <c r="O25" s="29">
        <v>45104</v>
      </c>
      <c r="P25" s="30"/>
      <c r="Q25" s="40">
        <v>45104</v>
      </c>
    </row>
    <row r="26" spans="2:17" s="473" customFormat="1" ht="19.7" customHeight="1">
      <c r="B26" s="2122">
        <v>2</v>
      </c>
      <c r="C26" s="33" t="s">
        <v>7724</v>
      </c>
      <c r="D26" s="33" t="s">
        <v>7724</v>
      </c>
      <c r="E26" s="35" t="s">
        <v>7703</v>
      </c>
      <c r="F26" s="35">
        <v>2</v>
      </c>
      <c r="G26" s="35">
        <v>1910</v>
      </c>
      <c r="H26" s="1434">
        <f t="shared" si="1"/>
        <v>3820</v>
      </c>
      <c r="I26" s="37"/>
      <c r="J26" s="35" t="s">
        <v>7704</v>
      </c>
      <c r="K26" s="34" t="s">
        <v>7641</v>
      </c>
      <c r="L26" s="2122"/>
      <c r="M26" s="40">
        <v>45089</v>
      </c>
      <c r="N26" s="34"/>
      <c r="O26" s="43">
        <v>45104</v>
      </c>
      <c r="P26" s="472"/>
      <c r="Q26" s="40">
        <v>45089</v>
      </c>
    </row>
    <row r="27" spans="2:17" s="473" customFormat="1" ht="19.7" customHeight="1">
      <c r="B27" s="2122">
        <v>2</v>
      </c>
      <c r="C27" s="33" t="s">
        <v>7724</v>
      </c>
      <c r="D27" s="33" t="s">
        <v>7724</v>
      </c>
      <c r="E27" s="35" t="s">
        <v>6079</v>
      </c>
      <c r="F27" s="35">
        <v>2</v>
      </c>
      <c r="G27" s="35">
        <v>155</v>
      </c>
      <c r="H27" s="1434">
        <f t="shared" si="1"/>
        <v>310</v>
      </c>
      <c r="I27" s="37"/>
      <c r="J27" s="35" t="s">
        <v>7705</v>
      </c>
      <c r="K27" s="34" t="s">
        <v>7641</v>
      </c>
      <c r="L27" s="2122"/>
      <c r="M27" s="40">
        <v>45089</v>
      </c>
      <c r="N27" s="34"/>
      <c r="O27" s="43">
        <v>45104</v>
      </c>
      <c r="P27" s="472"/>
      <c r="Q27" s="40">
        <v>45089</v>
      </c>
    </row>
    <row r="28" spans="2:17" s="473" customFormat="1" ht="19.7" customHeight="1">
      <c r="B28" s="2122">
        <v>2</v>
      </c>
      <c r="C28" s="33" t="s">
        <v>7724</v>
      </c>
      <c r="D28" s="33" t="s">
        <v>7724</v>
      </c>
      <c r="E28" s="35" t="s">
        <v>5940</v>
      </c>
      <c r="F28" s="35">
        <v>2</v>
      </c>
      <c r="G28" s="35">
        <v>473</v>
      </c>
      <c r="H28" s="1434">
        <f t="shared" si="1"/>
        <v>946</v>
      </c>
      <c r="I28" s="37"/>
      <c r="J28" s="35" t="s">
        <v>5941</v>
      </c>
      <c r="K28" s="34" t="s">
        <v>7641</v>
      </c>
      <c r="L28" s="2122"/>
      <c r="M28" s="40">
        <v>45089</v>
      </c>
      <c r="N28" s="34"/>
      <c r="O28" s="43">
        <v>45104</v>
      </c>
      <c r="P28" s="472"/>
      <c r="Q28" s="40">
        <v>45089</v>
      </c>
    </row>
    <row r="29" spans="2:17" s="473" customFormat="1" ht="19.7" customHeight="1">
      <c r="B29" s="2122">
        <v>2</v>
      </c>
      <c r="C29" s="33" t="s">
        <v>7724</v>
      </c>
      <c r="D29" s="33" t="s">
        <v>7724</v>
      </c>
      <c r="E29" s="35" t="s">
        <v>7699</v>
      </c>
      <c r="F29" s="35">
        <v>2</v>
      </c>
      <c r="G29" s="35">
        <v>198</v>
      </c>
      <c r="H29" s="1434">
        <f t="shared" si="1"/>
        <v>396</v>
      </c>
      <c r="I29" s="37"/>
      <c r="J29" s="35" t="s">
        <v>7700</v>
      </c>
      <c r="K29" s="34" t="s">
        <v>7641</v>
      </c>
      <c r="L29" s="2122"/>
      <c r="M29" s="40">
        <v>45089</v>
      </c>
      <c r="N29" s="34"/>
      <c r="O29" s="43">
        <v>45104</v>
      </c>
      <c r="P29" s="472"/>
      <c r="Q29" s="40">
        <v>45089</v>
      </c>
    </row>
    <row r="30" spans="2:17" s="473" customFormat="1" ht="19.7" customHeight="1">
      <c r="B30" s="2122">
        <v>2</v>
      </c>
      <c r="C30" s="33" t="s">
        <v>7724</v>
      </c>
      <c r="D30" s="33" t="s">
        <v>7724</v>
      </c>
      <c r="E30" s="35" t="s">
        <v>7708</v>
      </c>
      <c r="F30" s="35">
        <v>2</v>
      </c>
      <c r="G30" s="35">
        <v>212</v>
      </c>
      <c r="H30" s="1434">
        <f t="shared" si="1"/>
        <v>424</v>
      </c>
      <c r="I30" s="1890"/>
      <c r="J30" s="35" t="s">
        <v>5914</v>
      </c>
      <c r="K30" s="34" t="s">
        <v>7641</v>
      </c>
      <c r="L30" s="2122"/>
      <c r="M30" s="40">
        <v>45089</v>
      </c>
      <c r="N30" s="34"/>
      <c r="O30" s="43">
        <v>45104</v>
      </c>
      <c r="P30" s="472"/>
      <c r="Q30" s="40">
        <v>45089</v>
      </c>
    </row>
    <row r="31" spans="2:17" s="473" customFormat="1" ht="19.7" customHeight="1">
      <c r="B31" s="2122">
        <v>2</v>
      </c>
      <c r="C31" s="33" t="s">
        <v>7724</v>
      </c>
      <c r="D31" s="33" t="s">
        <v>7724</v>
      </c>
      <c r="E31" s="35" t="s">
        <v>7706</v>
      </c>
      <c r="F31" s="35">
        <v>8</v>
      </c>
      <c r="G31" s="35">
        <v>198</v>
      </c>
      <c r="H31" s="1434">
        <f t="shared" si="1"/>
        <v>1584</v>
      </c>
      <c r="I31" s="1890"/>
      <c r="J31" s="35" t="s">
        <v>5914</v>
      </c>
      <c r="K31" s="34" t="s">
        <v>7641</v>
      </c>
      <c r="L31" s="2122"/>
      <c r="M31" s="40">
        <v>45089</v>
      </c>
      <c r="N31" s="34"/>
      <c r="O31" s="43">
        <v>45104</v>
      </c>
      <c r="P31" s="472"/>
      <c r="Q31" s="40">
        <v>45089</v>
      </c>
    </row>
    <row r="32" spans="2:17" s="473" customFormat="1" ht="19.7" customHeight="1">
      <c r="B32" s="2122">
        <v>2</v>
      </c>
      <c r="C32" s="33" t="s">
        <v>7724</v>
      </c>
      <c r="D32" s="33" t="s">
        <v>7724</v>
      </c>
      <c r="E32" s="35" t="s">
        <v>7707</v>
      </c>
      <c r="F32" s="35">
        <v>4</v>
      </c>
      <c r="G32" s="35">
        <v>198</v>
      </c>
      <c r="H32" s="1434">
        <f t="shared" si="1"/>
        <v>792</v>
      </c>
      <c r="I32" s="1890"/>
      <c r="J32" s="35" t="s">
        <v>5914</v>
      </c>
      <c r="K32" s="34" t="s">
        <v>7641</v>
      </c>
      <c r="L32" s="33"/>
      <c r="M32" s="40">
        <v>45089</v>
      </c>
      <c r="N32" s="34"/>
      <c r="O32" s="43">
        <v>45104</v>
      </c>
      <c r="P32" s="472"/>
      <c r="Q32" s="40">
        <v>45089</v>
      </c>
    </row>
    <row r="33" spans="2:17" s="473" customFormat="1" ht="19.7" customHeight="1">
      <c r="B33" s="2122">
        <v>2</v>
      </c>
      <c r="C33" s="33" t="s">
        <v>7724</v>
      </c>
      <c r="D33" s="33" t="s">
        <v>7724</v>
      </c>
      <c r="E33" s="35" t="s">
        <v>7709</v>
      </c>
      <c r="F33" s="35">
        <v>4</v>
      </c>
      <c r="G33" s="35">
        <v>212</v>
      </c>
      <c r="H33" s="1434">
        <f t="shared" si="1"/>
        <v>848</v>
      </c>
      <c r="I33" s="1890"/>
      <c r="J33" s="35" t="s">
        <v>5914</v>
      </c>
      <c r="K33" s="34" t="s">
        <v>7641</v>
      </c>
      <c r="L33" s="33"/>
      <c r="M33" s="40">
        <v>45089</v>
      </c>
      <c r="N33" s="34"/>
      <c r="O33" s="43">
        <v>45104</v>
      </c>
      <c r="P33" s="472"/>
      <c r="Q33" s="40">
        <v>45089</v>
      </c>
    </row>
    <row r="34" spans="2:17" s="473" customFormat="1" ht="19.7" customHeight="1">
      <c r="B34" s="2122">
        <v>2</v>
      </c>
      <c r="C34" s="33" t="s">
        <v>7724</v>
      </c>
      <c r="D34" s="33" t="s">
        <v>7724</v>
      </c>
      <c r="E34" s="35" t="s">
        <v>7710</v>
      </c>
      <c r="F34" s="35">
        <v>8</v>
      </c>
      <c r="G34" s="35">
        <v>226</v>
      </c>
      <c r="H34" s="1434">
        <f t="shared" si="1"/>
        <v>1808</v>
      </c>
      <c r="I34" s="1890"/>
      <c r="J34" s="35" t="s">
        <v>5914</v>
      </c>
      <c r="K34" s="34" t="s">
        <v>7641</v>
      </c>
      <c r="L34" s="33"/>
      <c r="M34" s="40">
        <v>45089</v>
      </c>
      <c r="N34" s="34"/>
      <c r="O34" s="43">
        <v>45104</v>
      </c>
      <c r="P34" s="472"/>
      <c r="Q34" s="40">
        <v>45089</v>
      </c>
    </row>
    <row r="35" spans="2:17" s="473" customFormat="1" ht="19.7" customHeight="1">
      <c r="B35" s="2122">
        <v>2</v>
      </c>
      <c r="C35" s="33" t="s">
        <v>7724</v>
      </c>
      <c r="D35" s="33" t="s">
        <v>7724</v>
      </c>
      <c r="E35" s="35" t="s">
        <v>5942</v>
      </c>
      <c r="F35" s="35">
        <v>16</v>
      </c>
      <c r="G35" s="35">
        <v>23</v>
      </c>
      <c r="H35" s="1434">
        <f t="shared" si="1"/>
        <v>368</v>
      </c>
      <c r="I35" s="1890"/>
      <c r="J35" s="35" t="s">
        <v>5914</v>
      </c>
      <c r="K35" s="34" t="s">
        <v>7641</v>
      </c>
      <c r="L35" s="33"/>
      <c r="M35" s="40">
        <v>45089</v>
      </c>
      <c r="N35" s="34"/>
      <c r="O35" s="43">
        <v>45104</v>
      </c>
      <c r="P35" s="472"/>
      <c r="Q35" s="40">
        <v>45089</v>
      </c>
    </row>
    <row r="36" spans="2:17" s="473" customFormat="1" ht="19.7" customHeight="1">
      <c r="B36" s="2122">
        <v>2</v>
      </c>
      <c r="C36" s="33" t="s">
        <v>7724</v>
      </c>
      <c r="D36" s="33" t="s">
        <v>7724</v>
      </c>
      <c r="E36" s="35" t="s">
        <v>2748</v>
      </c>
      <c r="F36" s="35">
        <v>12</v>
      </c>
      <c r="G36" s="35">
        <v>23</v>
      </c>
      <c r="H36" s="1434">
        <f t="shared" si="1"/>
        <v>276</v>
      </c>
      <c r="I36" s="1890"/>
      <c r="J36" s="35" t="s">
        <v>5914</v>
      </c>
      <c r="K36" s="34" t="s">
        <v>7641</v>
      </c>
      <c r="L36" s="33"/>
      <c r="M36" s="40">
        <v>45089</v>
      </c>
      <c r="N36" s="34"/>
      <c r="O36" s="43">
        <v>45104</v>
      </c>
      <c r="P36" s="472"/>
      <c r="Q36" s="40">
        <v>45089</v>
      </c>
    </row>
    <row r="37" spans="2:17" s="8" customFormat="1" ht="19.7" customHeight="1">
      <c r="B37" s="1408">
        <v>2</v>
      </c>
      <c r="C37" s="18" t="s">
        <v>7724</v>
      </c>
      <c r="D37" s="18" t="s">
        <v>7724</v>
      </c>
      <c r="E37" s="26" t="s">
        <v>7701</v>
      </c>
      <c r="F37" s="26">
        <v>4</v>
      </c>
      <c r="G37" s="26">
        <v>750</v>
      </c>
      <c r="H37" s="1434">
        <f t="shared" si="1"/>
        <v>3000</v>
      </c>
      <c r="I37" s="27"/>
      <c r="J37" s="26" t="s">
        <v>7702</v>
      </c>
      <c r="K37" s="17" t="s">
        <v>7641</v>
      </c>
      <c r="L37" s="18"/>
      <c r="M37" s="23">
        <v>45096</v>
      </c>
      <c r="N37" s="17"/>
      <c r="O37" s="29">
        <v>45104</v>
      </c>
      <c r="P37" s="30"/>
      <c r="Q37" s="23">
        <v>45096</v>
      </c>
    </row>
    <row r="38" spans="2:17" s="8" customFormat="1" ht="19.7" customHeight="1">
      <c r="B38" s="1408">
        <v>2</v>
      </c>
      <c r="C38" s="18" t="s">
        <v>5980</v>
      </c>
      <c r="D38" s="18" t="s">
        <v>5849</v>
      </c>
      <c r="E38" s="53" t="s">
        <v>6003</v>
      </c>
      <c r="F38" s="26">
        <v>2</v>
      </c>
      <c r="G38" s="118">
        <v>730</v>
      </c>
      <c r="H38" s="1434">
        <f t="shared" si="1"/>
        <v>1460</v>
      </c>
      <c r="I38" s="54"/>
      <c r="J38" s="26" t="s">
        <v>6004</v>
      </c>
      <c r="K38" s="352" t="s">
        <v>6150</v>
      </c>
      <c r="L38" s="18" t="s">
        <v>7760</v>
      </c>
      <c r="M38" s="23">
        <v>45089</v>
      </c>
      <c r="N38" s="17"/>
      <c r="O38" s="29">
        <v>45104</v>
      </c>
      <c r="P38" s="30"/>
      <c r="Q38" s="23">
        <v>45099</v>
      </c>
    </row>
    <row r="39" spans="2:17" s="8" customFormat="1" ht="19.7" customHeight="1">
      <c r="B39" s="1408">
        <v>2</v>
      </c>
      <c r="C39" s="18" t="s">
        <v>5980</v>
      </c>
      <c r="D39" s="18" t="s">
        <v>5849</v>
      </c>
      <c r="E39" s="53" t="s">
        <v>6001</v>
      </c>
      <c r="F39" s="26">
        <v>2</v>
      </c>
      <c r="G39" s="118">
        <v>250</v>
      </c>
      <c r="H39" s="1434">
        <f t="shared" si="1"/>
        <v>500</v>
      </c>
      <c r="I39" s="54"/>
      <c r="J39" s="26" t="s">
        <v>6002</v>
      </c>
      <c r="K39" s="352" t="s">
        <v>6150</v>
      </c>
      <c r="L39" s="18" t="s">
        <v>7760</v>
      </c>
      <c r="M39" s="23">
        <v>45089</v>
      </c>
      <c r="N39" s="17"/>
      <c r="O39" s="29">
        <v>45104</v>
      </c>
      <c r="P39" s="30"/>
      <c r="Q39" s="23">
        <v>45099</v>
      </c>
    </row>
    <row r="40" spans="2:17" s="8" customFormat="1" ht="19.7" customHeight="1">
      <c r="B40" s="1408">
        <v>2</v>
      </c>
      <c r="C40" s="18" t="s">
        <v>5852</v>
      </c>
      <c r="D40" s="18" t="s">
        <v>5991</v>
      </c>
      <c r="E40" s="53" t="s">
        <v>5992</v>
      </c>
      <c r="F40" s="26">
        <v>2</v>
      </c>
      <c r="G40" s="118">
        <v>1280</v>
      </c>
      <c r="H40" s="1434">
        <f>G40*F40</f>
        <v>2560</v>
      </c>
      <c r="I40" s="54"/>
      <c r="J40" s="35" t="s">
        <v>5993</v>
      </c>
      <c r="K40" s="352" t="s">
        <v>6150</v>
      </c>
      <c r="L40" s="25" t="s">
        <v>7761</v>
      </c>
      <c r="M40" s="727" t="s">
        <v>7762</v>
      </c>
      <c r="N40" s="17"/>
      <c r="O40" s="29">
        <v>45104</v>
      </c>
      <c r="P40" s="30"/>
      <c r="Q40" s="23"/>
    </row>
    <row r="41" spans="2:17" s="8" customFormat="1" ht="19.7" customHeight="1">
      <c r="B41" s="1408">
        <v>2</v>
      </c>
      <c r="C41" s="18" t="s">
        <v>5994</v>
      </c>
      <c r="D41" s="18" t="s">
        <v>5995</v>
      </c>
      <c r="E41" s="53" t="s">
        <v>5996</v>
      </c>
      <c r="F41" s="26">
        <v>0</v>
      </c>
      <c r="G41" s="118">
        <v>0</v>
      </c>
      <c r="H41" s="1434">
        <f>G41*F41</f>
        <v>0</v>
      </c>
      <c r="I41" s="54"/>
      <c r="J41" s="26" t="s">
        <v>5997</v>
      </c>
      <c r="K41" s="25"/>
      <c r="L41" s="25" t="s">
        <v>7763</v>
      </c>
      <c r="M41" s="23"/>
      <c r="N41" s="17"/>
      <c r="O41" s="29">
        <v>45104</v>
      </c>
      <c r="P41" s="30"/>
      <c r="Q41" s="23"/>
    </row>
    <row r="42" spans="2:17" s="8" customFormat="1" ht="19.7" customHeight="1">
      <c r="B42" s="1408">
        <v>2</v>
      </c>
      <c r="C42" s="18" t="s">
        <v>5994</v>
      </c>
      <c r="D42" s="18" t="s">
        <v>5995</v>
      </c>
      <c r="E42" s="53" t="s">
        <v>5998</v>
      </c>
      <c r="F42" s="26">
        <v>0</v>
      </c>
      <c r="G42" s="169">
        <v>0</v>
      </c>
      <c r="H42" s="1434">
        <f>G42*F42</f>
        <v>0</v>
      </c>
      <c r="I42" s="54"/>
      <c r="J42" s="26" t="s">
        <v>5999</v>
      </c>
      <c r="K42" s="25"/>
      <c r="L42" s="25" t="s">
        <v>7763</v>
      </c>
      <c r="M42" s="23"/>
      <c r="N42" s="17"/>
      <c r="O42" s="29">
        <v>45104</v>
      </c>
      <c r="P42" s="30"/>
      <c r="Q42" s="23"/>
    </row>
    <row r="43" spans="2:17" s="8" customFormat="1" ht="19.7" customHeight="1">
      <c r="B43" s="17"/>
      <c r="C43" s="26"/>
      <c r="D43" s="26"/>
      <c r="E43" s="26"/>
      <c r="F43" s="26"/>
      <c r="G43" s="118"/>
      <c r="H43" s="118"/>
      <c r="I43" s="2123"/>
      <c r="J43" s="26"/>
      <c r="K43" s="18"/>
      <c r="L43" s="18"/>
      <c r="M43" s="23"/>
      <c r="N43" s="17"/>
      <c r="O43" s="18"/>
      <c r="P43" s="30"/>
      <c r="Q43" s="23"/>
    </row>
    <row r="44" spans="2:17" s="8" customFormat="1" ht="19.7" customHeight="1">
      <c r="B44" s="17"/>
      <c r="C44" s="26"/>
      <c r="D44" s="26"/>
      <c r="E44" s="26"/>
      <c r="F44" s="26"/>
      <c r="G44" s="118"/>
      <c r="H44" s="118">
        <f t="shared" ref="H44:H45" si="2">F44*G44</f>
        <v>0</v>
      </c>
      <c r="I44" s="2123"/>
      <c r="J44" s="26"/>
      <c r="K44" s="18"/>
      <c r="L44" s="18"/>
      <c r="M44" s="23"/>
      <c r="N44" s="17"/>
      <c r="O44" s="18"/>
      <c r="P44" s="30"/>
      <c r="Q44" s="23"/>
    </row>
    <row r="45" spans="2:17" s="8" customFormat="1" ht="19.7" customHeight="1">
      <c r="B45" s="17"/>
      <c r="C45" s="17"/>
      <c r="D45" s="17"/>
      <c r="E45" s="18"/>
      <c r="F45" s="18"/>
      <c r="G45" s="18"/>
      <c r="H45" s="118">
        <f t="shared" si="2"/>
        <v>0</v>
      </c>
      <c r="I45" s="22"/>
      <c r="J45" s="18"/>
      <c r="K45" s="18"/>
      <c r="L45" s="18"/>
      <c r="M45" s="23"/>
      <c r="N45" s="17"/>
      <c r="O45" s="18"/>
      <c r="P45" s="30"/>
      <c r="Q45" s="23"/>
    </row>
  </sheetData>
  <autoFilter ref="B9:O45"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A0EF6-3330-4A79-83AE-0A51A7273850}">
  <dimension ref="A1:B5"/>
  <sheetViews>
    <sheetView view="pageBreakPreview" zoomScaleNormal="100" zoomScaleSheetLayoutView="100" workbookViewId="0">
      <selection activeCell="F14" sqref="F14:F15"/>
    </sheetView>
  </sheetViews>
  <sheetFormatPr defaultRowHeight="18.75"/>
  <cols>
    <col min="1" max="1" width="12.125" style="9" bestFit="1" customWidth="1"/>
    <col min="2" max="2" width="20.75" style="9" bestFit="1" customWidth="1"/>
    <col min="3" max="16384" width="9" style="9"/>
  </cols>
  <sheetData>
    <row r="1" spans="1:2">
      <c r="A1" s="73" t="s">
        <v>0</v>
      </c>
      <c r="B1" s="2" t="s">
        <v>5832</v>
      </c>
    </row>
    <row r="2" spans="1:2">
      <c r="A2" s="73" t="s">
        <v>3</v>
      </c>
      <c r="B2" s="13" t="s">
        <v>5833</v>
      </c>
    </row>
    <row r="3" spans="1:2">
      <c r="A3" s="73" t="s">
        <v>5</v>
      </c>
      <c r="B3" s="13">
        <v>201045</v>
      </c>
    </row>
    <row r="4" spans="1:2">
      <c r="A4" s="73" t="s">
        <v>6</v>
      </c>
      <c r="B4" s="16">
        <v>44946</v>
      </c>
    </row>
    <row r="5" spans="1:2">
      <c r="A5" s="73" t="s">
        <v>7</v>
      </c>
      <c r="B5" s="16">
        <v>45056</v>
      </c>
    </row>
  </sheetData>
  <phoneticPr fontId="3"/>
  <printOptions horizontalCentered="1" verticalCentered="1"/>
  <pageMargins left="0.70866141732283472" right="0.70866141732283472" top="0.74803149606299213" bottom="0.74803149606299213" header="0.31496062992125984" footer="0.31496062992125984"/>
  <pageSetup paperSize="9" scale="400" orientation="landscape"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9EEFA-A9BF-4487-9541-FCA6CE9C7709}">
  <dimension ref="B2:Q42"/>
  <sheetViews>
    <sheetView zoomScale="70" zoomScaleNormal="70" workbookViewId="0">
      <pane xSplit="8" topLeftCell="K1" activePane="topRight" state="frozen"/>
      <selection pane="topRight" activeCell="R10" sqref="R10"/>
    </sheetView>
  </sheetViews>
  <sheetFormatPr defaultColWidth="9" defaultRowHeight="18.75"/>
  <cols>
    <col min="1" max="1" width="2.625" style="9" customWidth="1"/>
    <col min="2" max="2" width="24.25" style="8" customWidth="1"/>
    <col min="3" max="4" width="19.25" style="9" bestFit="1" customWidth="1"/>
    <col min="5" max="5" width="56" style="9" customWidth="1"/>
    <col min="6" max="6" width="6.25" style="9" customWidth="1"/>
    <col min="7" max="7" width="20.5" style="9" customWidth="1"/>
    <col min="8" max="8" width="11.875" style="9" bestFit="1" customWidth="1"/>
    <col min="9" max="9" width="8.875" style="10" customWidth="1"/>
    <col min="10" max="10" width="35.25" style="9" bestFit="1" customWidth="1"/>
    <col min="11" max="11" width="47.875" style="9" customWidth="1"/>
    <col min="12" max="12" width="28.125" style="8" customWidth="1"/>
    <col min="13" max="13" width="13.75" style="12" customWidth="1"/>
    <col min="14" max="14" width="6.375" style="9" customWidth="1"/>
    <col min="15" max="15" width="13.25" style="10" customWidth="1"/>
    <col min="16" max="16" width="14.5" style="49" customWidth="1"/>
    <col min="17" max="17" width="15.625" style="12" customWidth="1"/>
    <col min="18" max="16384" width="9" style="9"/>
  </cols>
  <sheetData>
    <row r="2" spans="2:17" ht="20.100000000000001" customHeight="1">
      <c r="B2" s="1" t="s">
        <v>0</v>
      </c>
      <c r="C2" s="1"/>
      <c r="D2" s="1"/>
      <c r="E2" s="2" t="s">
        <v>5832</v>
      </c>
      <c r="G2" s="4" t="s">
        <v>2</v>
      </c>
      <c r="H2" s="5"/>
      <c r="I2" s="6"/>
      <c r="J2" s="7">
        <f>SUM(H:H)</f>
        <v>39535</v>
      </c>
    </row>
    <row r="3" spans="2:17" ht="20.100000000000001" customHeight="1">
      <c r="B3" s="1" t="s">
        <v>3</v>
      </c>
      <c r="C3" s="1"/>
      <c r="D3" s="1"/>
      <c r="E3" s="13" t="s">
        <v>5833</v>
      </c>
      <c r="P3" s="1852"/>
    </row>
    <row r="4" spans="2:17" ht="20.100000000000001" customHeight="1">
      <c r="B4" s="1" t="s">
        <v>5</v>
      </c>
      <c r="C4" s="1"/>
      <c r="D4" s="1"/>
      <c r="E4" s="13">
        <v>206550</v>
      </c>
      <c r="I4" s="83"/>
      <c r="J4" s="10"/>
      <c r="K4" s="1853"/>
      <c r="L4" s="529"/>
    </row>
    <row r="5" spans="2:17" ht="20.100000000000001" customHeight="1">
      <c r="B5" s="1" t="s">
        <v>6</v>
      </c>
      <c r="C5" s="1"/>
      <c r="D5" s="1"/>
      <c r="E5" s="16">
        <v>45222</v>
      </c>
      <c r="G5" s="8"/>
      <c r="I5" s="1854"/>
      <c r="J5" s="83"/>
      <c r="K5" s="1855"/>
      <c r="L5" s="1856"/>
    </row>
    <row r="6" spans="2:17" ht="20.100000000000001" customHeight="1">
      <c r="B6" s="1" t="s">
        <v>7</v>
      </c>
      <c r="C6" s="1"/>
      <c r="D6" s="1"/>
      <c r="E6" s="16">
        <v>45264</v>
      </c>
      <c r="I6" s="1857"/>
      <c r="J6" s="1856"/>
      <c r="K6" s="1858"/>
      <c r="L6" s="1859"/>
    </row>
    <row r="7" spans="2:17" ht="20.100000000000001" customHeight="1">
      <c r="B7" s="85"/>
      <c r="C7" s="85"/>
      <c r="D7" s="85"/>
      <c r="E7" s="86"/>
      <c r="J7" s="83"/>
      <c r="L7" s="83"/>
    </row>
    <row r="9" spans="2:17" s="8" customFormat="1" ht="19.7" customHeight="1">
      <c r="B9" s="17" t="s">
        <v>8</v>
      </c>
      <c r="C9" s="17" t="s">
        <v>9</v>
      </c>
      <c r="D9" s="17" t="s">
        <v>10</v>
      </c>
      <c r="E9" s="18" t="s">
        <v>11</v>
      </c>
      <c r="F9" s="18" t="s">
        <v>12</v>
      </c>
      <c r="G9" s="18" t="s">
        <v>13</v>
      </c>
      <c r="H9" s="22" t="s">
        <v>14</v>
      </c>
      <c r="I9" s="22" t="s">
        <v>15</v>
      </c>
      <c r="J9" s="18" t="s">
        <v>16</v>
      </c>
      <c r="K9" s="18" t="s">
        <v>17</v>
      </c>
      <c r="L9" s="18" t="s">
        <v>18</v>
      </c>
      <c r="M9" s="23" t="s">
        <v>19</v>
      </c>
      <c r="N9" s="17" t="s">
        <v>20</v>
      </c>
      <c r="O9" s="18" t="s">
        <v>21</v>
      </c>
      <c r="P9" s="30" t="s">
        <v>22</v>
      </c>
      <c r="Q9" s="23" t="s">
        <v>23</v>
      </c>
    </row>
    <row r="10" spans="2:17" s="8" customFormat="1" ht="19.7" customHeight="1">
      <c r="B10" s="17">
        <v>1</v>
      </c>
      <c r="C10" s="18" t="s">
        <v>5980</v>
      </c>
      <c r="D10" s="17" t="s">
        <v>5849</v>
      </c>
      <c r="E10" s="24" t="s">
        <v>6001</v>
      </c>
      <c r="F10" s="27">
        <v>16</v>
      </c>
      <c r="G10" s="27">
        <v>250</v>
      </c>
      <c r="H10" s="118">
        <f t="shared" ref="H10:H17" si="0">F10*G10</f>
        <v>4000</v>
      </c>
      <c r="I10" s="22"/>
      <c r="J10" s="24" t="s">
        <v>7752</v>
      </c>
      <c r="K10" s="352" t="s">
        <v>6150</v>
      </c>
      <c r="L10" s="18"/>
      <c r="M10" s="23">
        <v>45089</v>
      </c>
      <c r="N10" s="17"/>
      <c r="O10" s="29">
        <v>45222</v>
      </c>
      <c r="P10" s="30">
        <v>45219</v>
      </c>
      <c r="Q10" s="23">
        <v>45218</v>
      </c>
    </row>
    <row r="11" spans="2:17" s="8" customFormat="1" ht="19.7" customHeight="1">
      <c r="B11" s="17">
        <v>1</v>
      </c>
      <c r="C11" s="420" t="s">
        <v>7724</v>
      </c>
      <c r="D11" s="420" t="s">
        <v>7724</v>
      </c>
      <c r="E11" s="981" t="s">
        <v>5870</v>
      </c>
      <c r="F11" s="981">
        <v>0</v>
      </c>
      <c r="G11" s="981">
        <v>0</v>
      </c>
      <c r="H11" s="419">
        <f>F11*G11</f>
        <v>0</v>
      </c>
      <c r="I11" s="690"/>
      <c r="J11" s="573" t="s">
        <v>5868</v>
      </c>
      <c r="K11" s="594" t="s">
        <v>7764</v>
      </c>
      <c r="L11" s="18"/>
      <c r="M11" s="23"/>
      <c r="N11" s="17"/>
      <c r="O11" s="29"/>
      <c r="P11" s="30"/>
      <c r="Q11" s="23"/>
    </row>
    <row r="12" spans="2:17" s="8" customFormat="1" ht="19.7" customHeight="1">
      <c r="B12" s="17">
        <v>1</v>
      </c>
      <c r="C12" s="18" t="s">
        <v>7724</v>
      </c>
      <c r="D12" s="18" t="s">
        <v>7724</v>
      </c>
      <c r="E12" s="26" t="s">
        <v>4613</v>
      </c>
      <c r="F12" s="26">
        <v>16</v>
      </c>
      <c r="G12" s="26">
        <v>1708</v>
      </c>
      <c r="H12" s="118">
        <f>F12*G12</f>
        <v>27328</v>
      </c>
      <c r="I12" s="22"/>
      <c r="J12" s="24" t="s">
        <v>6004</v>
      </c>
      <c r="K12" s="17" t="s">
        <v>5793</v>
      </c>
      <c r="L12" s="18"/>
      <c r="M12" s="23"/>
      <c r="N12" s="17"/>
      <c r="O12" s="29">
        <v>45222</v>
      </c>
      <c r="P12" s="30">
        <v>45089</v>
      </c>
      <c r="Q12" s="23">
        <v>45089</v>
      </c>
    </row>
    <row r="13" spans="2:17" s="8" customFormat="1" ht="19.7" customHeight="1">
      <c r="B13" s="17">
        <v>1</v>
      </c>
      <c r="C13" s="18" t="s">
        <v>7724</v>
      </c>
      <c r="D13" s="18" t="s">
        <v>7724</v>
      </c>
      <c r="E13" s="26" t="s">
        <v>7687</v>
      </c>
      <c r="F13" s="26">
        <v>2</v>
      </c>
      <c r="G13" s="26">
        <v>188</v>
      </c>
      <c r="H13" s="118">
        <f t="shared" si="0"/>
        <v>376</v>
      </c>
      <c r="I13" s="27"/>
      <c r="J13" s="24" t="s">
        <v>6048</v>
      </c>
      <c r="K13" s="17" t="s">
        <v>5793</v>
      </c>
      <c r="L13" s="18"/>
      <c r="M13" s="23"/>
      <c r="N13" s="17"/>
      <c r="O13" s="29">
        <v>45222</v>
      </c>
      <c r="P13" s="30">
        <v>45089</v>
      </c>
      <c r="Q13" s="23">
        <v>45089</v>
      </c>
    </row>
    <row r="14" spans="2:17" s="8" customFormat="1" ht="19.7" customHeight="1">
      <c r="B14" s="17">
        <v>1</v>
      </c>
      <c r="C14" s="18" t="s">
        <v>7724</v>
      </c>
      <c r="D14" s="18" t="s">
        <v>7724</v>
      </c>
      <c r="E14" s="26" t="s">
        <v>7688</v>
      </c>
      <c r="F14" s="26">
        <v>2</v>
      </c>
      <c r="G14" s="26">
        <v>199</v>
      </c>
      <c r="H14" s="118">
        <f t="shared" si="0"/>
        <v>398</v>
      </c>
      <c r="I14" s="27"/>
      <c r="J14" s="24" t="s">
        <v>6050</v>
      </c>
      <c r="K14" s="17" t="s">
        <v>5793</v>
      </c>
      <c r="L14" s="18"/>
      <c r="M14" s="23"/>
      <c r="N14" s="17"/>
      <c r="O14" s="29">
        <v>45222</v>
      </c>
      <c r="P14" s="30">
        <v>45089</v>
      </c>
      <c r="Q14" s="23">
        <v>45089</v>
      </c>
    </row>
    <row r="15" spans="2:17" s="8" customFormat="1" ht="19.7" customHeight="1">
      <c r="B15" s="17">
        <v>1</v>
      </c>
      <c r="C15" s="18" t="s">
        <v>7724</v>
      </c>
      <c r="D15" s="18" t="s">
        <v>7724</v>
      </c>
      <c r="E15" s="26" t="s">
        <v>6200</v>
      </c>
      <c r="F15" s="26">
        <v>4</v>
      </c>
      <c r="G15" s="26">
        <v>528</v>
      </c>
      <c r="H15" s="118">
        <f t="shared" si="0"/>
        <v>2112</v>
      </c>
      <c r="I15" s="22"/>
      <c r="J15" s="24" t="s">
        <v>7765</v>
      </c>
      <c r="K15" s="17" t="s">
        <v>5793</v>
      </c>
      <c r="L15" s="18"/>
      <c r="M15" s="23"/>
      <c r="N15" s="17"/>
      <c r="O15" s="29">
        <v>45222</v>
      </c>
      <c r="P15" s="30">
        <v>45089</v>
      </c>
      <c r="Q15" s="23">
        <v>45089</v>
      </c>
    </row>
    <row r="16" spans="2:17" s="473" customFormat="1" ht="19.7" customHeight="1">
      <c r="B16" s="34">
        <v>1</v>
      </c>
      <c r="C16" s="33" t="s">
        <v>7724</v>
      </c>
      <c r="D16" s="33" t="s">
        <v>7724</v>
      </c>
      <c r="E16" s="35" t="s">
        <v>7757</v>
      </c>
      <c r="F16" s="35">
        <v>1</v>
      </c>
      <c r="G16" s="35">
        <v>5070</v>
      </c>
      <c r="H16" s="1434">
        <f t="shared" si="0"/>
        <v>5070</v>
      </c>
      <c r="I16" s="33"/>
      <c r="J16" s="471" t="s">
        <v>7758</v>
      </c>
      <c r="K16" s="34" t="s">
        <v>7641</v>
      </c>
      <c r="L16" s="34"/>
      <c r="M16" s="40">
        <v>45091</v>
      </c>
      <c r="N16" s="34"/>
      <c r="O16" s="43"/>
      <c r="P16" s="472"/>
      <c r="Q16" s="40">
        <v>45100</v>
      </c>
    </row>
    <row r="17" spans="2:17" s="473" customFormat="1" ht="19.7" customHeight="1">
      <c r="B17" s="34">
        <v>1</v>
      </c>
      <c r="C17" s="33" t="s">
        <v>7724</v>
      </c>
      <c r="D17" s="33" t="s">
        <v>7724</v>
      </c>
      <c r="E17" s="35" t="s">
        <v>42</v>
      </c>
      <c r="F17" s="35">
        <v>1</v>
      </c>
      <c r="G17" s="35">
        <v>251</v>
      </c>
      <c r="H17" s="1434">
        <f t="shared" si="0"/>
        <v>251</v>
      </c>
      <c r="I17" s="33"/>
      <c r="J17" s="35" t="s">
        <v>43</v>
      </c>
      <c r="K17" s="34" t="s">
        <v>7641</v>
      </c>
      <c r="L17" s="34"/>
      <c r="M17" s="40">
        <v>45091</v>
      </c>
      <c r="N17" s="34"/>
      <c r="O17" s="43"/>
      <c r="P17" s="472"/>
      <c r="Q17" s="40">
        <v>45100</v>
      </c>
    </row>
    <row r="18" spans="2:17" s="8" customFormat="1" ht="19.7" customHeight="1">
      <c r="B18" s="1408"/>
      <c r="C18" s="35"/>
      <c r="D18" s="35"/>
      <c r="E18" s="35"/>
      <c r="F18" s="35"/>
      <c r="G18" s="1434"/>
      <c r="H18" s="1434"/>
      <c r="I18" s="1871"/>
      <c r="J18" s="35"/>
      <c r="K18" s="1408"/>
      <c r="L18" s="18"/>
      <c r="M18" s="23"/>
      <c r="N18" s="17"/>
      <c r="O18" s="18"/>
      <c r="P18" s="30"/>
      <c r="Q18" s="23"/>
    </row>
    <row r="19" spans="2:17" s="8" customFormat="1" ht="19.7" customHeight="1">
      <c r="B19" s="1408"/>
      <c r="C19" s="35"/>
      <c r="D19" s="35"/>
      <c r="E19" s="35"/>
      <c r="F19" s="35"/>
      <c r="G19" s="1434"/>
      <c r="H19" s="1434"/>
      <c r="I19" s="1871"/>
      <c r="J19" s="35"/>
      <c r="K19" s="1408"/>
      <c r="L19" s="18"/>
      <c r="M19" s="23"/>
      <c r="N19" s="17"/>
      <c r="O19" s="18"/>
      <c r="P19" s="30"/>
      <c r="Q19" s="23"/>
    </row>
    <row r="20" spans="2:17" s="8" customFormat="1" ht="19.7" customHeight="1">
      <c r="B20" s="1408"/>
      <c r="C20" s="35"/>
      <c r="D20" s="35"/>
      <c r="E20" s="35"/>
      <c r="F20" s="35"/>
      <c r="G20" s="1434"/>
      <c r="H20" s="1434"/>
      <c r="I20" s="1871"/>
      <c r="J20" s="35"/>
      <c r="K20" s="1408"/>
      <c r="L20" s="18"/>
      <c r="M20" s="23"/>
      <c r="N20" s="17"/>
      <c r="O20" s="18"/>
      <c r="P20" s="30"/>
      <c r="Q20" s="23"/>
    </row>
    <row r="21" spans="2:17" s="8" customFormat="1" ht="19.7" customHeight="1">
      <c r="B21" s="1408"/>
      <c r="C21" s="35"/>
      <c r="D21" s="35"/>
      <c r="E21" s="35"/>
      <c r="F21" s="35"/>
      <c r="G21" s="1434"/>
      <c r="H21" s="1434"/>
      <c r="I21" s="1871"/>
      <c r="J21" s="35"/>
      <c r="K21" s="1408"/>
      <c r="L21" s="18"/>
      <c r="M21" s="23"/>
      <c r="N21" s="17"/>
      <c r="O21" s="18"/>
      <c r="P21" s="30"/>
      <c r="Q21" s="23"/>
    </row>
    <row r="22" spans="2:17" s="8" customFormat="1" ht="19.7" customHeight="1">
      <c r="B22" s="1408"/>
      <c r="C22" s="35"/>
      <c r="D22" s="35"/>
      <c r="E22" s="35"/>
      <c r="F22" s="35"/>
      <c r="G22" s="1434"/>
      <c r="H22" s="1434"/>
      <c r="I22" s="1871"/>
      <c r="J22" s="35"/>
      <c r="K22" s="1408"/>
      <c r="L22" s="18"/>
      <c r="M22" s="23"/>
      <c r="N22" s="17"/>
      <c r="O22" s="18"/>
      <c r="P22" s="30"/>
      <c r="Q22" s="23"/>
    </row>
    <row r="23" spans="2:17" s="8" customFormat="1" ht="19.7" customHeight="1">
      <c r="B23" s="1408"/>
      <c r="C23" s="26"/>
      <c r="D23" s="26"/>
      <c r="E23" s="26"/>
      <c r="F23" s="26"/>
      <c r="G23" s="118"/>
      <c r="H23" s="1434"/>
      <c r="I23" s="27"/>
      <c r="J23" s="26"/>
      <c r="K23" s="1408"/>
      <c r="L23" s="18"/>
      <c r="M23" s="23"/>
      <c r="N23" s="17"/>
      <c r="O23" s="18"/>
      <c r="P23" s="30"/>
      <c r="Q23" s="23"/>
    </row>
    <row r="24" spans="2:17" s="8" customFormat="1" ht="19.7" customHeight="1">
      <c r="B24" s="1408"/>
      <c r="C24" s="26"/>
      <c r="D24" s="26"/>
      <c r="E24" s="9"/>
      <c r="F24" s="26"/>
      <c r="G24" s="118"/>
      <c r="H24" s="1434"/>
      <c r="I24" s="27"/>
      <c r="J24" s="26"/>
      <c r="K24" s="1408"/>
      <c r="L24" s="18"/>
      <c r="M24" s="23"/>
      <c r="N24" s="17"/>
      <c r="O24" s="18"/>
      <c r="P24" s="30"/>
      <c r="Q24" s="23"/>
    </row>
    <row r="25" spans="2:17" s="8" customFormat="1" ht="19.7" customHeight="1">
      <c r="B25" s="1408"/>
      <c r="C25" s="26"/>
      <c r="D25" s="26"/>
      <c r="E25" s="26"/>
      <c r="F25" s="26"/>
      <c r="G25" s="118"/>
      <c r="H25" s="1434"/>
      <c r="I25" s="27"/>
      <c r="J25" s="26"/>
      <c r="K25" s="1408"/>
      <c r="L25" s="18"/>
      <c r="M25" s="23"/>
      <c r="N25" s="17"/>
      <c r="O25" s="18"/>
      <c r="P25" s="30"/>
      <c r="Q25" s="23"/>
    </row>
    <row r="26" spans="2:17" s="8" customFormat="1" ht="19.7" customHeight="1">
      <c r="B26" s="1408"/>
      <c r="C26" s="26"/>
      <c r="D26" s="26"/>
      <c r="E26" s="26"/>
      <c r="F26" s="26"/>
      <c r="G26" s="118"/>
      <c r="H26" s="1434"/>
      <c r="I26" s="27"/>
      <c r="J26" s="26"/>
      <c r="K26" s="1408"/>
      <c r="L26" s="18"/>
      <c r="M26" s="23"/>
      <c r="N26" s="17"/>
      <c r="O26" s="18"/>
      <c r="P26" s="30"/>
      <c r="Q26" s="23"/>
    </row>
    <row r="27" spans="2:17" s="8" customFormat="1" ht="19.7" customHeight="1">
      <c r="B27" s="1408"/>
      <c r="C27" s="26"/>
      <c r="D27" s="26"/>
      <c r="E27" s="26"/>
      <c r="F27" s="26"/>
      <c r="G27" s="118"/>
      <c r="H27" s="1434"/>
      <c r="I27" s="1870"/>
      <c r="J27" s="26"/>
      <c r="K27" s="1408"/>
      <c r="L27" s="18"/>
      <c r="M27" s="23"/>
      <c r="N27" s="17"/>
      <c r="O27" s="18"/>
      <c r="P27" s="30"/>
      <c r="Q27" s="23"/>
    </row>
    <row r="28" spans="2:17" s="8" customFormat="1" ht="19.7" customHeight="1">
      <c r="B28" s="1408"/>
      <c r="C28" s="26"/>
      <c r="D28" s="26"/>
      <c r="E28" s="26"/>
      <c r="F28" s="26"/>
      <c r="G28" s="118"/>
      <c r="H28" s="1434"/>
      <c r="I28" s="1870"/>
      <c r="J28" s="26"/>
      <c r="K28" s="1408"/>
      <c r="L28" s="18"/>
      <c r="M28" s="23"/>
      <c r="N28" s="17"/>
      <c r="O28" s="18"/>
      <c r="P28" s="30"/>
      <c r="Q28" s="23"/>
    </row>
    <row r="29" spans="2:17" s="8" customFormat="1" ht="19.7" customHeight="1">
      <c r="B29" s="1408"/>
      <c r="C29" s="26"/>
      <c r="D29" s="26"/>
      <c r="E29" s="26"/>
      <c r="F29" s="26"/>
      <c r="G29" s="118"/>
      <c r="H29" s="1434"/>
      <c r="I29" s="1870"/>
      <c r="J29" s="26"/>
      <c r="K29" s="18"/>
      <c r="L29" s="18"/>
      <c r="M29" s="23"/>
      <c r="N29" s="17"/>
      <c r="O29" s="18"/>
      <c r="P29" s="30"/>
      <c r="Q29" s="23"/>
    </row>
    <row r="30" spans="2:17" s="8" customFormat="1" ht="19.7" customHeight="1">
      <c r="B30" s="1408"/>
      <c r="C30" s="26"/>
      <c r="D30" s="26"/>
      <c r="E30" s="26"/>
      <c r="F30" s="26"/>
      <c r="G30" s="118"/>
      <c r="H30" s="118"/>
      <c r="I30" s="1870"/>
      <c r="J30" s="26"/>
      <c r="K30" s="18"/>
      <c r="L30" s="18"/>
      <c r="M30" s="23"/>
      <c r="N30" s="17"/>
      <c r="O30" s="18"/>
      <c r="P30" s="30"/>
      <c r="Q30" s="23"/>
    </row>
    <row r="31" spans="2:17" s="8" customFormat="1" ht="19.7" customHeight="1">
      <c r="B31" s="1408"/>
      <c r="C31" s="26"/>
      <c r="D31" s="26"/>
      <c r="E31" s="26"/>
      <c r="F31" s="26"/>
      <c r="G31" s="118"/>
      <c r="H31" s="118"/>
      <c r="I31" s="1870"/>
      <c r="J31" s="26"/>
      <c r="K31" s="18"/>
      <c r="L31" s="18"/>
      <c r="M31" s="23"/>
      <c r="N31" s="17"/>
      <c r="O31" s="18"/>
      <c r="P31" s="30"/>
      <c r="Q31" s="23"/>
    </row>
    <row r="32" spans="2:17" s="8" customFormat="1" ht="19.7" customHeight="1">
      <c r="B32" s="1408"/>
      <c r="C32" s="26"/>
      <c r="D32" s="26"/>
      <c r="E32" s="26"/>
      <c r="F32" s="26"/>
      <c r="G32" s="118"/>
      <c r="H32" s="118"/>
      <c r="I32" s="1870"/>
      <c r="J32" s="26"/>
      <c r="K32" s="18"/>
      <c r="L32" s="18"/>
      <c r="M32" s="23"/>
      <c r="N32" s="17"/>
      <c r="O32" s="18"/>
      <c r="P32" s="30"/>
      <c r="Q32" s="23"/>
    </row>
    <row r="33" spans="2:17" s="8" customFormat="1" ht="19.7" customHeight="1">
      <c r="B33" s="1408"/>
      <c r="C33" s="26"/>
      <c r="D33" s="26"/>
      <c r="E33" s="26"/>
      <c r="F33" s="26"/>
      <c r="G33" s="118"/>
      <c r="H33" s="118"/>
      <c r="I33" s="1870"/>
      <c r="J33" s="26"/>
      <c r="K33" s="18"/>
      <c r="L33" s="18"/>
      <c r="M33" s="23"/>
      <c r="N33" s="17"/>
      <c r="O33" s="18"/>
      <c r="P33" s="30"/>
      <c r="Q33" s="23"/>
    </row>
    <row r="34" spans="2:17" s="8" customFormat="1" ht="19.7" customHeight="1">
      <c r="B34" s="1408"/>
      <c r="C34" s="26"/>
      <c r="D34" s="26"/>
      <c r="E34" s="26"/>
      <c r="F34" s="26"/>
      <c r="G34" s="118"/>
      <c r="H34" s="1434"/>
      <c r="I34" s="27"/>
      <c r="J34" s="26"/>
      <c r="K34" s="18"/>
      <c r="L34" s="18"/>
      <c r="M34" s="23"/>
      <c r="N34" s="17"/>
      <c r="O34" s="18"/>
      <c r="P34" s="30"/>
      <c r="Q34" s="23"/>
    </row>
    <row r="35" spans="2:17" s="8" customFormat="1" ht="19.7" customHeight="1">
      <c r="B35" s="1408"/>
      <c r="C35" s="26"/>
      <c r="D35" s="26"/>
      <c r="E35" s="53"/>
      <c r="F35" s="26"/>
      <c r="G35" s="118"/>
      <c r="H35" s="1434"/>
      <c r="I35" s="54"/>
      <c r="J35" s="26"/>
      <c r="K35" s="18"/>
      <c r="L35" s="18"/>
      <c r="M35" s="23"/>
      <c r="N35" s="17"/>
      <c r="O35" s="18"/>
      <c r="P35" s="30"/>
      <c r="Q35" s="23"/>
    </row>
    <row r="36" spans="2:17" s="8" customFormat="1" ht="19.7" customHeight="1">
      <c r="B36" s="1408"/>
      <c r="C36" s="26"/>
      <c r="D36" s="26"/>
      <c r="E36" s="53"/>
      <c r="F36" s="26"/>
      <c r="G36" s="118"/>
      <c r="H36" s="1434"/>
      <c r="I36" s="54"/>
      <c r="J36" s="26"/>
      <c r="K36" s="18"/>
      <c r="L36" s="18"/>
      <c r="M36" s="23"/>
      <c r="N36" s="17"/>
      <c r="O36" s="18"/>
      <c r="P36" s="30"/>
      <c r="Q36" s="23"/>
    </row>
    <row r="37" spans="2:17" s="8" customFormat="1" ht="19.7" customHeight="1">
      <c r="B37" s="1408"/>
      <c r="C37" s="26"/>
      <c r="D37" s="26"/>
      <c r="E37" s="53"/>
      <c r="F37" s="26"/>
      <c r="G37" s="118"/>
      <c r="H37" s="1434"/>
      <c r="I37" s="54"/>
      <c r="J37" s="26"/>
      <c r="K37" s="25"/>
      <c r="L37" s="18"/>
      <c r="M37" s="23"/>
      <c r="N37" s="17"/>
      <c r="O37" s="18"/>
      <c r="P37" s="30"/>
      <c r="Q37" s="23"/>
    </row>
    <row r="38" spans="2:17" s="8" customFormat="1" ht="19.7" customHeight="1">
      <c r="B38" s="1408"/>
      <c r="C38" s="26"/>
      <c r="D38" s="26"/>
      <c r="E38" s="53"/>
      <c r="F38" s="26"/>
      <c r="G38" s="169"/>
      <c r="H38" s="1434"/>
      <c r="I38" s="54"/>
      <c r="J38" s="26"/>
      <c r="K38" s="25"/>
      <c r="L38" s="18"/>
      <c r="M38" s="23"/>
      <c r="N38" s="17"/>
      <c r="O38" s="18"/>
      <c r="P38" s="30"/>
      <c r="Q38" s="23"/>
    </row>
    <row r="39" spans="2:17" s="8" customFormat="1" ht="19.7" customHeight="1">
      <c r="B39" s="1408"/>
      <c r="C39" s="26"/>
      <c r="D39" s="26"/>
      <c r="E39" s="53"/>
      <c r="F39" s="26"/>
      <c r="G39" s="118"/>
      <c r="H39" s="1434"/>
      <c r="I39" s="54"/>
      <c r="J39" s="35"/>
      <c r="K39" s="25"/>
      <c r="L39" s="18"/>
      <c r="M39" s="23"/>
      <c r="N39" s="17"/>
      <c r="O39" s="18"/>
      <c r="P39" s="30"/>
      <c r="Q39" s="23"/>
    </row>
    <row r="40" spans="2:17" s="8" customFormat="1" ht="19.7" customHeight="1">
      <c r="B40" s="17"/>
      <c r="C40" s="26"/>
      <c r="D40" s="26"/>
      <c r="E40" s="26"/>
      <c r="F40" s="26"/>
      <c r="G40" s="118"/>
      <c r="H40" s="118"/>
      <c r="I40" s="2123"/>
      <c r="J40" s="26"/>
      <c r="K40" s="18"/>
      <c r="L40" s="18"/>
      <c r="M40" s="23"/>
      <c r="N40" s="17"/>
      <c r="O40" s="18"/>
      <c r="P40" s="30"/>
      <c r="Q40" s="23"/>
    </row>
    <row r="41" spans="2:17" s="8" customFormat="1" ht="19.7" customHeight="1">
      <c r="B41" s="17"/>
      <c r="C41" s="26"/>
      <c r="D41" s="26"/>
      <c r="E41" s="26"/>
      <c r="F41" s="26"/>
      <c r="G41" s="118"/>
      <c r="H41" s="118">
        <f t="shared" ref="H41:H42" si="1">F41*G41</f>
        <v>0</v>
      </c>
      <c r="I41" s="2123"/>
      <c r="J41" s="26"/>
      <c r="K41" s="18"/>
      <c r="L41" s="18"/>
      <c r="M41" s="23"/>
      <c r="N41" s="17"/>
      <c r="O41" s="18"/>
      <c r="P41" s="30"/>
      <c r="Q41" s="23"/>
    </row>
    <row r="42" spans="2:17" s="8" customFormat="1" ht="19.7" customHeight="1">
      <c r="B42" s="17"/>
      <c r="C42" s="17"/>
      <c r="D42" s="17"/>
      <c r="E42" s="18"/>
      <c r="F42" s="18"/>
      <c r="G42" s="18"/>
      <c r="H42" s="118">
        <f t="shared" si="1"/>
        <v>0</v>
      </c>
      <c r="I42" s="22"/>
      <c r="J42" s="18"/>
      <c r="K42" s="18"/>
      <c r="L42" s="18"/>
      <c r="M42" s="23"/>
      <c r="N42" s="17"/>
      <c r="O42" s="18"/>
      <c r="P42" s="30"/>
      <c r="Q42" s="23"/>
    </row>
  </sheetData>
  <autoFilter ref="B9:O42"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86849-31E7-4250-96CF-F6140C3EAB7C}">
  <dimension ref="A1:B5"/>
  <sheetViews>
    <sheetView view="pageBreakPreview" zoomScaleNormal="100" zoomScaleSheetLayoutView="100" workbookViewId="0">
      <selection activeCell="F14" sqref="F14:F15"/>
    </sheetView>
  </sheetViews>
  <sheetFormatPr defaultRowHeight="18.75"/>
  <cols>
    <col min="1" max="1" width="12.125" style="9" bestFit="1" customWidth="1"/>
    <col min="2" max="2" width="20.75" style="9" bestFit="1" customWidth="1"/>
    <col min="3" max="16384" width="9" style="9"/>
  </cols>
  <sheetData>
    <row r="1" spans="1:2">
      <c r="A1" s="73" t="s">
        <v>0</v>
      </c>
      <c r="B1" s="2" t="s">
        <v>5832</v>
      </c>
    </row>
    <row r="2" spans="1:2">
      <c r="A2" s="73" t="s">
        <v>3</v>
      </c>
      <c r="B2" s="13" t="s">
        <v>5833</v>
      </c>
    </row>
    <row r="3" spans="1:2">
      <c r="A3" s="73" t="s">
        <v>5</v>
      </c>
      <c r="B3" s="13">
        <v>201045</v>
      </c>
    </row>
    <row r="4" spans="1:2">
      <c r="A4" s="73" t="s">
        <v>6</v>
      </c>
      <c r="B4" s="16">
        <v>44946</v>
      </c>
    </row>
    <row r="5" spans="1:2">
      <c r="A5" s="73" t="s">
        <v>7</v>
      </c>
      <c r="B5" s="16">
        <v>45056</v>
      </c>
    </row>
  </sheetData>
  <phoneticPr fontId="3"/>
  <printOptions horizontalCentered="1" verticalCentered="1"/>
  <pageMargins left="0.70866141732283472" right="0.70866141732283472" top="0.74803149606299213" bottom="0.74803149606299213" header="0.31496062992125984" footer="0.31496062992125984"/>
  <pageSetup paperSize="9" scale="400" orientation="landscape"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FB999-B25D-4408-AB7A-5B0A27721489}">
  <dimension ref="B2:Q122"/>
  <sheetViews>
    <sheetView zoomScaleNormal="100" workbookViewId="0">
      <pane xSplit="10" ySplit="9" topLeftCell="K67" activePane="bottomRight" state="frozen"/>
      <selection pane="topRight" activeCell="K1" sqref="K1"/>
      <selection pane="bottomLeft" activeCell="A9" sqref="A9"/>
      <selection pane="bottomRight" activeCell="O83" sqref="O83"/>
    </sheetView>
  </sheetViews>
  <sheetFormatPr defaultRowHeight="18.75"/>
  <cols>
    <col min="1" max="1" width="2.625" style="9" customWidth="1"/>
    <col min="2" max="2" width="18.75" style="8" bestFit="1" customWidth="1"/>
    <col min="3" max="3" width="14.375" style="9" bestFit="1" customWidth="1"/>
    <col min="4" max="4" width="13.125" style="9" bestFit="1" customWidth="1"/>
    <col min="5" max="5" width="51.125" style="9" bestFit="1" customWidth="1"/>
    <col min="6" max="6" width="6.25" style="9" customWidth="1"/>
    <col min="7" max="7" width="9.875" style="131" bestFit="1" customWidth="1"/>
    <col min="8" max="8" width="9.875" style="9" bestFit="1" customWidth="1"/>
    <col min="9" max="9" width="31.375" style="10" bestFit="1" customWidth="1"/>
    <col min="10" max="10" width="29.5" style="9" customWidth="1"/>
    <col min="11" max="11" width="23.625" style="9" customWidth="1"/>
    <col min="12" max="12" width="11"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8.75" style="9" bestFit="1" customWidth="1"/>
    <col min="259" max="259" width="14.375" style="9" bestFit="1" customWidth="1"/>
    <col min="260" max="260" width="13.125" style="9" bestFit="1" customWidth="1"/>
    <col min="261" max="261" width="51.125" style="9" bestFit="1" customWidth="1"/>
    <col min="262" max="262" width="6.25" style="9" customWidth="1"/>
    <col min="263" max="264" width="9.875" style="9" bestFit="1" customWidth="1"/>
    <col min="265" max="265" width="31.375" style="9" bestFit="1" customWidth="1"/>
    <col min="266" max="266" width="29.5" style="9" customWidth="1"/>
    <col min="267" max="267" width="23.625" style="9"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4.375" style="9" bestFit="1" customWidth="1"/>
    <col min="516" max="516" width="13.125" style="9" bestFit="1" customWidth="1"/>
    <col min="517" max="517" width="51.125" style="9" bestFit="1" customWidth="1"/>
    <col min="518" max="518" width="6.25" style="9" customWidth="1"/>
    <col min="519" max="520" width="9.875" style="9" bestFit="1" customWidth="1"/>
    <col min="521" max="521" width="31.375" style="9" bestFit="1" customWidth="1"/>
    <col min="522" max="522" width="29.5" style="9" customWidth="1"/>
    <col min="523" max="523" width="23.625" style="9"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4.375" style="9" bestFit="1" customWidth="1"/>
    <col min="772" max="772" width="13.125" style="9" bestFit="1" customWidth="1"/>
    <col min="773" max="773" width="51.125" style="9" bestFit="1" customWidth="1"/>
    <col min="774" max="774" width="6.25" style="9" customWidth="1"/>
    <col min="775" max="776" width="9.875" style="9" bestFit="1" customWidth="1"/>
    <col min="777" max="777" width="31.375" style="9" bestFit="1" customWidth="1"/>
    <col min="778" max="778" width="29.5" style="9" customWidth="1"/>
    <col min="779" max="779" width="23.625" style="9"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4.375" style="9" bestFit="1" customWidth="1"/>
    <col min="1028" max="1028" width="13.125" style="9" bestFit="1" customWidth="1"/>
    <col min="1029" max="1029" width="51.125" style="9" bestFit="1" customWidth="1"/>
    <col min="1030" max="1030" width="6.25" style="9" customWidth="1"/>
    <col min="1031" max="1032" width="9.875" style="9" bestFit="1" customWidth="1"/>
    <col min="1033" max="1033" width="31.375" style="9" bestFit="1" customWidth="1"/>
    <col min="1034" max="1034" width="29.5" style="9" customWidth="1"/>
    <col min="1035" max="1035" width="23.625" style="9"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4.375" style="9" bestFit="1" customWidth="1"/>
    <col min="1284" max="1284" width="13.125" style="9" bestFit="1" customWidth="1"/>
    <col min="1285" max="1285" width="51.125" style="9" bestFit="1" customWidth="1"/>
    <col min="1286" max="1286" width="6.25" style="9" customWidth="1"/>
    <col min="1287" max="1288" width="9.875" style="9" bestFit="1" customWidth="1"/>
    <col min="1289" max="1289" width="31.375" style="9" bestFit="1" customWidth="1"/>
    <col min="1290" max="1290" width="29.5" style="9" customWidth="1"/>
    <col min="1291" max="1291" width="23.625" style="9"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4.375" style="9" bestFit="1" customWidth="1"/>
    <col min="1540" max="1540" width="13.125" style="9" bestFit="1" customWidth="1"/>
    <col min="1541" max="1541" width="51.125" style="9" bestFit="1" customWidth="1"/>
    <col min="1542" max="1542" width="6.25" style="9" customWidth="1"/>
    <col min="1543" max="1544" width="9.875" style="9" bestFit="1" customWidth="1"/>
    <col min="1545" max="1545" width="31.375" style="9" bestFit="1" customWidth="1"/>
    <col min="1546" max="1546" width="29.5" style="9" customWidth="1"/>
    <col min="1547" max="1547" width="23.625" style="9"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4.375" style="9" bestFit="1" customWidth="1"/>
    <col min="1796" max="1796" width="13.125" style="9" bestFit="1" customWidth="1"/>
    <col min="1797" max="1797" width="51.125" style="9" bestFit="1" customWidth="1"/>
    <col min="1798" max="1798" width="6.25" style="9" customWidth="1"/>
    <col min="1799" max="1800" width="9.875" style="9" bestFit="1" customWidth="1"/>
    <col min="1801" max="1801" width="31.375" style="9" bestFit="1" customWidth="1"/>
    <col min="1802" max="1802" width="29.5" style="9" customWidth="1"/>
    <col min="1803" max="1803" width="23.625" style="9"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4.375" style="9" bestFit="1" customWidth="1"/>
    <col min="2052" max="2052" width="13.125" style="9" bestFit="1" customWidth="1"/>
    <col min="2053" max="2053" width="51.125" style="9" bestFit="1" customWidth="1"/>
    <col min="2054" max="2054" width="6.25" style="9" customWidth="1"/>
    <col min="2055" max="2056" width="9.875" style="9" bestFit="1" customWidth="1"/>
    <col min="2057" max="2057" width="31.375" style="9" bestFit="1" customWidth="1"/>
    <col min="2058" max="2058" width="29.5" style="9" customWidth="1"/>
    <col min="2059" max="2059" width="23.625" style="9"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4.375" style="9" bestFit="1" customWidth="1"/>
    <col min="2308" max="2308" width="13.125" style="9" bestFit="1" customWidth="1"/>
    <col min="2309" max="2309" width="51.125" style="9" bestFit="1" customWidth="1"/>
    <col min="2310" max="2310" width="6.25" style="9" customWidth="1"/>
    <col min="2311" max="2312" width="9.875" style="9" bestFit="1" customWidth="1"/>
    <col min="2313" max="2313" width="31.375" style="9" bestFit="1" customWidth="1"/>
    <col min="2314" max="2314" width="29.5" style="9" customWidth="1"/>
    <col min="2315" max="2315" width="23.625" style="9"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4.375" style="9" bestFit="1" customWidth="1"/>
    <col min="2564" max="2564" width="13.125" style="9" bestFit="1" customWidth="1"/>
    <col min="2565" max="2565" width="51.125" style="9" bestFit="1" customWidth="1"/>
    <col min="2566" max="2566" width="6.25" style="9" customWidth="1"/>
    <col min="2567" max="2568" width="9.875" style="9" bestFit="1" customWidth="1"/>
    <col min="2569" max="2569" width="31.375" style="9" bestFit="1" customWidth="1"/>
    <col min="2570" max="2570" width="29.5" style="9" customWidth="1"/>
    <col min="2571" max="2571" width="23.625" style="9"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4.375" style="9" bestFit="1" customWidth="1"/>
    <col min="2820" max="2820" width="13.125" style="9" bestFit="1" customWidth="1"/>
    <col min="2821" max="2821" width="51.125" style="9" bestFit="1" customWidth="1"/>
    <col min="2822" max="2822" width="6.25" style="9" customWidth="1"/>
    <col min="2823" max="2824" width="9.875" style="9" bestFit="1" customWidth="1"/>
    <col min="2825" max="2825" width="31.375" style="9" bestFit="1" customWidth="1"/>
    <col min="2826" max="2826" width="29.5" style="9" customWidth="1"/>
    <col min="2827" max="2827" width="23.625" style="9"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4.375" style="9" bestFit="1" customWidth="1"/>
    <col min="3076" max="3076" width="13.125" style="9" bestFit="1" customWidth="1"/>
    <col min="3077" max="3077" width="51.125" style="9" bestFit="1" customWidth="1"/>
    <col min="3078" max="3078" width="6.25" style="9" customWidth="1"/>
    <col min="3079" max="3080" width="9.875" style="9" bestFit="1" customWidth="1"/>
    <col min="3081" max="3081" width="31.375" style="9" bestFit="1" customWidth="1"/>
    <col min="3082" max="3082" width="29.5" style="9" customWidth="1"/>
    <col min="3083" max="3083" width="23.625" style="9"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4.375" style="9" bestFit="1" customWidth="1"/>
    <col min="3332" max="3332" width="13.125" style="9" bestFit="1" customWidth="1"/>
    <col min="3333" max="3333" width="51.125" style="9" bestFit="1" customWidth="1"/>
    <col min="3334" max="3334" width="6.25" style="9" customWidth="1"/>
    <col min="3335" max="3336" width="9.875" style="9" bestFit="1" customWidth="1"/>
    <col min="3337" max="3337" width="31.375" style="9" bestFit="1" customWidth="1"/>
    <col min="3338" max="3338" width="29.5" style="9" customWidth="1"/>
    <col min="3339" max="3339" width="23.625" style="9"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4.375" style="9" bestFit="1" customWidth="1"/>
    <col min="3588" max="3588" width="13.125" style="9" bestFit="1" customWidth="1"/>
    <col min="3589" max="3589" width="51.125" style="9" bestFit="1" customWidth="1"/>
    <col min="3590" max="3590" width="6.25" style="9" customWidth="1"/>
    <col min="3591" max="3592" width="9.875" style="9" bestFit="1" customWidth="1"/>
    <col min="3593" max="3593" width="31.375" style="9" bestFit="1" customWidth="1"/>
    <col min="3594" max="3594" width="29.5" style="9" customWidth="1"/>
    <col min="3595" max="3595" width="23.625" style="9"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4.375" style="9" bestFit="1" customWidth="1"/>
    <col min="3844" max="3844" width="13.125" style="9" bestFit="1" customWidth="1"/>
    <col min="3845" max="3845" width="51.125" style="9" bestFit="1" customWidth="1"/>
    <col min="3846" max="3846" width="6.25" style="9" customWidth="1"/>
    <col min="3847" max="3848" width="9.875" style="9" bestFit="1" customWidth="1"/>
    <col min="3849" max="3849" width="31.375" style="9" bestFit="1" customWidth="1"/>
    <col min="3850" max="3850" width="29.5" style="9" customWidth="1"/>
    <col min="3851" max="3851" width="23.625" style="9"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4.375" style="9" bestFit="1" customWidth="1"/>
    <col min="4100" max="4100" width="13.125" style="9" bestFit="1" customWidth="1"/>
    <col min="4101" max="4101" width="51.125" style="9" bestFit="1" customWidth="1"/>
    <col min="4102" max="4102" width="6.25" style="9" customWidth="1"/>
    <col min="4103" max="4104" width="9.875" style="9" bestFit="1" customWidth="1"/>
    <col min="4105" max="4105" width="31.375" style="9" bestFit="1" customWidth="1"/>
    <col min="4106" max="4106" width="29.5" style="9" customWidth="1"/>
    <col min="4107" max="4107" width="23.625" style="9"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4.375" style="9" bestFit="1" customWidth="1"/>
    <col min="4356" max="4356" width="13.125" style="9" bestFit="1" customWidth="1"/>
    <col min="4357" max="4357" width="51.125" style="9" bestFit="1" customWidth="1"/>
    <col min="4358" max="4358" width="6.25" style="9" customWidth="1"/>
    <col min="4359" max="4360" width="9.875" style="9" bestFit="1" customWidth="1"/>
    <col min="4361" max="4361" width="31.375" style="9" bestFit="1" customWidth="1"/>
    <col min="4362" max="4362" width="29.5" style="9" customWidth="1"/>
    <col min="4363" max="4363" width="23.625" style="9"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4.375" style="9" bestFit="1" customWidth="1"/>
    <col min="4612" max="4612" width="13.125" style="9" bestFit="1" customWidth="1"/>
    <col min="4613" max="4613" width="51.125" style="9" bestFit="1" customWidth="1"/>
    <col min="4614" max="4614" width="6.25" style="9" customWidth="1"/>
    <col min="4615" max="4616" width="9.875" style="9" bestFit="1" customWidth="1"/>
    <col min="4617" max="4617" width="31.375" style="9" bestFit="1" customWidth="1"/>
    <col min="4618" max="4618" width="29.5" style="9" customWidth="1"/>
    <col min="4619" max="4619" width="23.625" style="9"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4.375" style="9" bestFit="1" customWidth="1"/>
    <col min="4868" max="4868" width="13.125" style="9" bestFit="1" customWidth="1"/>
    <col min="4869" max="4869" width="51.125" style="9" bestFit="1" customWidth="1"/>
    <col min="4870" max="4870" width="6.25" style="9" customWidth="1"/>
    <col min="4871" max="4872" width="9.875" style="9" bestFit="1" customWidth="1"/>
    <col min="4873" max="4873" width="31.375" style="9" bestFit="1" customWidth="1"/>
    <col min="4874" max="4874" width="29.5" style="9" customWidth="1"/>
    <col min="4875" max="4875" width="23.625" style="9"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4.375" style="9" bestFit="1" customWidth="1"/>
    <col min="5124" max="5124" width="13.125" style="9" bestFit="1" customWidth="1"/>
    <col min="5125" max="5125" width="51.125" style="9" bestFit="1" customWidth="1"/>
    <col min="5126" max="5126" width="6.25" style="9" customWidth="1"/>
    <col min="5127" max="5128" width="9.875" style="9" bestFit="1" customWidth="1"/>
    <col min="5129" max="5129" width="31.375" style="9" bestFit="1" customWidth="1"/>
    <col min="5130" max="5130" width="29.5" style="9" customWidth="1"/>
    <col min="5131" max="5131" width="23.625" style="9"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4.375" style="9" bestFit="1" customWidth="1"/>
    <col min="5380" max="5380" width="13.125" style="9" bestFit="1" customWidth="1"/>
    <col min="5381" max="5381" width="51.125" style="9" bestFit="1" customWidth="1"/>
    <col min="5382" max="5382" width="6.25" style="9" customWidth="1"/>
    <col min="5383" max="5384" width="9.875" style="9" bestFit="1" customWidth="1"/>
    <col min="5385" max="5385" width="31.375" style="9" bestFit="1" customWidth="1"/>
    <col min="5386" max="5386" width="29.5" style="9" customWidth="1"/>
    <col min="5387" max="5387" width="23.625" style="9"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4.375" style="9" bestFit="1" customWidth="1"/>
    <col min="5636" max="5636" width="13.125" style="9" bestFit="1" customWidth="1"/>
    <col min="5637" max="5637" width="51.125" style="9" bestFit="1" customWidth="1"/>
    <col min="5638" max="5638" width="6.25" style="9" customWidth="1"/>
    <col min="5639" max="5640" width="9.875" style="9" bestFit="1" customWidth="1"/>
    <col min="5641" max="5641" width="31.375" style="9" bestFit="1" customWidth="1"/>
    <col min="5642" max="5642" width="29.5" style="9" customWidth="1"/>
    <col min="5643" max="5643" width="23.625" style="9"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4.375" style="9" bestFit="1" customWidth="1"/>
    <col min="5892" max="5892" width="13.125" style="9" bestFit="1" customWidth="1"/>
    <col min="5893" max="5893" width="51.125" style="9" bestFit="1" customWidth="1"/>
    <col min="5894" max="5894" width="6.25" style="9" customWidth="1"/>
    <col min="5895" max="5896" width="9.875" style="9" bestFit="1" customWidth="1"/>
    <col min="5897" max="5897" width="31.375" style="9" bestFit="1" customWidth="1"/>
    <col min="5898" max="5898" width="29.5" style="9" customWidth="1"/>
    <col min="5899" max="5899" width="23.625" style="9"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4.375" style="9" bestFit="1" customWidth="1"/>
    <col min="6148" max="6148" width="13.125" style="9" bestFit="1" customWidth="1"/>
    <col min="6149" max="6149" width="51.125" style="9" bestFit="1" customWidth="1"/>
    <col min="6150" max="6150" width="6.25" style="9" customWidth="1"/>
    <col min="6151" max="6152" width="9.875" style="9" bestFit="1" customWidth="1"/>
    <col min="6153" max="6153" width="31.375" style="9" bestFit="1" customWidth="1"/>
    <col min="6154" max="6154" width="29.5" style="9" customWidth="1"/>
    <col min="6155" max="6155" width="23.625" style="9"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4.375" style="9" bestFit="1" customWidth="1"/>
    <col min="6404" max="6404" width="13.125" style="9" bestFit="1" customWidth="1"/>
    <col min="6405" max="6405" width="51.125" style="9" bestFit="1" customWidth="1"/>
    <col min="6406" max="6406" width="6.25" style="9" customWidth="1"/>
    <col min="6407" max="6408" width="9.875" style="9" bestFit="1" customWidth="1"/>
    <col min="6409" max="6409" width="31.375" style="9" bestFit="1" customWidth="1"/>
    <col min="6410" max="6410" width="29.5" style="9" customWidth="1"/>
    <col min="6411" max="6411" width="23.625" style="9"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4.375" style="9" bestFit="1" customWidth="1"/>
    <col min="6660" max="6660" width="13.125" style="9" bestFit="1" customWidth="1"/>
    <col min="6661" max="6661" width="51.125" style="9" bestFit="1" customWidth="1"/>
    <col min="6662" max="6662" width="6.25" style="9" customWidth="1"/>
    <col min="6663" max="6664" width="9.875" style="9" bestFit="1" customWidth="1"/>
    <col min="6665" max="6665" width="31.375" style="9" bestFit="1" customWidth="1"/>
    <col min="6666" max="6666" width="29.5" style="9" customWidth="1"/>
    <col min="6667" max="6667" width="23.625" style="9"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4.375" style="9" bestFit="1" customWidth="1"/>
    <col min="6916" max="6916" width="13.125" style="9" bestFit="1" customWidth="1"/>
    <col min="6917" max="6917" width="51.125" style="9" bestFit="1" customWidth="1"/>
    <col min="6918" max="6918" width="6.25" style="9" customWidth="1"/>
    <col min="6919" max="6920" width="9.875" style="9" bestFit="1" customWidth="1"/>
    <col min="6921" max="6921" width="31.375" style="9" bestFit="1" customWidth="1"/>
    <col min="6922" max="6922" width="29.5" style="9" customWidth="1"/>
    <col min="6923" max="6923" width="23.625" style="9"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4.375" style="9" bestFit="1" customWidth="1"/>
    <col min="7172" max="7172" width="13.125" style="9" bestFit="1" customWidth="1"/>
    <col min="7173" max="7173" width="51.125" style="9" bestFit="1" customWidth="1"/>
    <col min="7174" max="7174" width="6.25" style="9" customWidth="1"/>
    <col min="7175" max="7176" width="9.875" style="9" bestFit="1" customWidth="1"/>
    <col min="7177" max="7177" width="31.375" style="9" bestFit="1" customWidth="1"/>
    <col min="7178" max="7178" width="29.5" style="9" customWidth="1"/>
    <col min="7179" max="7179" width="23.625" style="9"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4.375" style="9" bestFit="1" customWidth="1"/>
    <col min="7428" max="7428" width="13.125" style="9" bestFit="1" customWidth="1"/>
    <col min="7429" max="7429" width="51.125" style="9" bestFit="1" customWidth="1"/>
    <col min="7430" max="7430" width="6.25" style="9" customWidth="1"/>
    <col min="7431" max="7432" width="9.875" style="9" bestFit="1" customWidth="1"/>
    <col min="7433" max="7433" width="31.375" style="9" bestFit="1" customWidth="1"/>
    <col min="7434" max="7434" width="29.5" style="9" customWidth="1"/>
    <col min="7435" max="7435" width="23.625" style="9"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4.375" style="9" bestFit="1" customWidth="1"/>
    <col min="7684" max="7684" width="13.125" style="9" bestFit="1" customWidth="1"/>
    <col min="7685" max="7685" width="51.125" style="9" bestFit="1" customWidth="1"/>
    <col min="7686" max="7686" width="6.25" style="9" customWidth="1"/>
    <col min="7687" max="7688" width="9.875" style="9" bestFit="1" customWidth="1"/>
    <col min="7689" max="7689" width="31.375" style="9" bestFit="1" customWidth="1"/>
    <col min="7690" max="7690" width="29.5" style="9" customWidth="1"/>
    <col min="7691" max="7691" width="23.625" style="9"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4.375" style="9" bestFit="1" customWidth="1"/>
    <col min="7940" max="7940" width="13.125" style="9" bestFit="1" customWidth="1"/>
    <col min="7941" max="7941" width="51.125" style="9" bestFit="1" customWidth="1"/>
    <col min="7942" max="7942" width="6.25" style="9" customWidth="1"/>
    <col min="7943" max="7944" width="9.875" style="9" bestFit="1" customWidth="1"/>
    <col min="7945" max="7945" width="31.375" style="9" bestFit="1" customWidth="1"/>
    <col min="7946" max="7946" width="29.5" style="9" customWidth="1"/>
    <col min="7947" max="7947" width="23.625" style="9"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4.375" style="9" bestFit="1" customWidth="1"/>
    <col min="8196" max="8196" width="13.125" style="9" bestFit="1" customWidth="1"/>
    <col min="8197" max="8197" width="51.125" style="9" bestFit="1" customWidth="1"/>
    <col min="8198" max="8198" width="6.25" style="9" customWidth="1"/>
    <col min="8199" max="8200" width="9.875" style="9" bestFit="1" customWidth="1"/>
    <col min="8201" max="8201" width="31.375" style="9" bestFit="1" customWidth="1"/>
    <col min="8202" max="8202" width="29.5" style="9" customWidth="1"/>
    <col min="8203" max="8203" width="23.625" style="9"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4.375" style="9" bestFit="1" customWidth="1"/>
    <col min="8452" max="8452" width="13.125" style="9" bestFit="1" customWidth="1"/>
    <col min="8453" max="8453" width="51.125" style="9" bestFit="1" customWidth="1"/>
    <col min="8454" max="8454" width="6.25" style="9" customWidth="1"/>
    <col min="8455" max="8456" width="9.875" style="9" bestFit="1" customWidth="1"/>
    <col min="8457" max="8457" width="31.375" style="9" bestFit="1" customWidth="1"/>
    <col min="8458" max="8458" width="29.5" style="9" customWidth="1"/>
    <col min="8459" max="8459" width="23.625" style="9"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4.375" style="9" bestFit="1" customWidth="1"/>
    <col min="8708" max="8708" width="13.125" style="9" bestFit="1" customWidth="1"/>
    <col min="8709" max="8709" width="51.125" style="9" bestFit="1" customWidth="1"/>
    <col min="8710" max="8710" width="6.25" style="9" customWidth="1"/>
    <col min="8711" max="8712" width="9.875" style="9" bestFit="1" customWidth="1"/>
    <col min="8713" max="8713" width="31.375" style="9" bestFit="1" customWidth="1"/>
    <col min="8714" max="8714" width="29.5" style="9" customWidth="1"/>
    <col min="8715" max="8715" width="23.625" style="9"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4.375" style="9" bestFit="1" customWidth="1"/>
    <col min="8964" max="8964" width="13.125" style="9" bestFit="1" customWidth="1"/>
    <col min="8965" max="8965" width="51.125" style="9" bestFit="1" customWidth="1"/>
    <col min="8966" max="8966" width="6.25" style="9" customWidth="1"/>
    <col min="8967" max="8968" width="9.875" style="9" bestFit="1" customWidth="1"/>
    <col min="8969" max="8969" width="31.375" style="9" bestFit="1" customWidth="1"/>
    <col min="8970" max="8970" width="29.5" style="9" customWidth="1"/>
    <col min="8971" max="8971" width="23.625" style="9"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4.375" style="9" bestFit="1" customWidth="1"/>
    <col min="9220" max="9220" width="13.125" style="9" bestFit="1" customWidth="1"/>
    <col min="9221" max="9221" width="51.125" style="9" bestFit="1" customWidth="1"/>
    <col min="9222" max="9222" width="6.25" style="9" customWidth="1"/>
    <col min="9223" max="9224" width="9.875" style="9" bestFit="1" customWidth="1"/>
    <col min="9225" max="9225" width="31.375" style="9" bestFit="1" customWidth="1"/>
    <col min="9226" max="9226" width="29.5" style="9" customWidth="1"/>
    <col min="9227" max="9227" width="23.625" style="9"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4.375" style="9" bestFit="1" customWidth="1"/>
    <col min="9476" max="9476" width="13.125" style="9" bestFit="1" customWidth="1"/>
    <col min="9477" max="9477" width="51.125" style="9" bestFit="1" customWidth="1"/>
    <col min="9478" max="9478" width="6.25" style="9" customWidth="1"/>
    <col min="9479" max="9480" width="9.875" style="9" bestFit="1" customWidth="1"/>
    <col min="9481" max="9481" width="31.375" style="9" bestFit="1" customWidth="1"/>
    <col min="9482" max="9482" width="29.5" style="9" customWidth="1"/>
    <col min="9483" max="9483" width="23.625" style="9"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4.375" style="9" bestFit="1" customWidth="1"/>
    <col min="9732" max="9732" width="13.125" style="9" bestFit="1" customWidth="1"/>
    <col min="9733" max="9733" width="51.125" style="9" bestFit="1" customWidth="1"/>
    <col min="9734" max="9734" width="6.25" style="9" customWidth="1"/>
    <col min="9735" max="9736" width="9.875" style="9" bestFit="1" customWidth="1"/>
    <col min="9737" max="9737" width="31.375" style="9" bestFit="1" customWidth="1"/>
    <col min="9738" max="9738" width="29.5" style="9" customWidth="1"/>
    <col min="9739" max="9739" width="23.625" style="9"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4.375" style="9" bestFit="1" customWidth="1"/>
    <col min="9988" max="9988" width="13.125" style="9" bestFit="1" customWidth="1"/>
    <col min="9989" max="9989" width="51.125" style="9" bestFit="1" customWidth="1"/>
    <col min="9990" max="9990" width="6.25" style="9" customWidth="1"/>
    <col min="9991" max="9992" width="9.875" style="9" bestFit="1" customWidth="1"/>
    <col min="9993" max="9993" width="31.375" style="9" bestFit="1" customWidth="1"/>
    <col min="9994" max="9994" width="29.5" style="9" customWidth="1"/>
    <col min="9995" max="9995" width="23.625" style="9"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4.375" style="9" bestFit="1" customWidth="1"/>
    <col min="10244" max="10244" width="13.125" style="9" bestFit="1" customWidth="1"/>
    <col min="10245" max="10245" width="51.125" style="9" bestFit="1" customWidth="1"/>
    <col min="10246" max="10246" width="6.25" style="9" customWidth="1"/>
    <col min="10247" max="10248" width="9.875" style="9" bestFit="1" customWidth="1"/>
    <col min="10249" max="10249" width="31.375" style="9" bestFit="1" customWidth="1"/>
    <col min="10250" max="10250" width="29.5" style="9" customWidth="1"/>
    <col min="10251" max="10251" width="23.625" style="9"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4.375" style="9" bestFit="1" customWidth="1"/>
    <col min="10500" max="10500" width="13.125" style="9" bestFit="1" customWidth="1"/>
    <col min="10501" max="10501" width="51.125" style="9" bestFit="1" customWidth="1"/>
    <col min="10502" max="10502" width="6.25" style="9" customWidth="1"/>
    <col min="10503" max="10504" width="9.875" style="9" bestFit="1" customWidth="1"/>
    <col min="10505" max="10505" width="31.375" style="9" bestFit="1" customWidth="1"/>
    <col min="10506" max="10506" width="29.5" style="9" customWidth="1"/>
    <col min="10507" max="10507" width="23.625" style="9"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4.375" style="9" bestFit="1" customWidth="1"/>
    <col min="10756" max="10756" width="13.125" style="9" bestFit="1" customWidth="1"/>
    <col min="10757" max="10757" width="51.125" style="9" bestFit="1" customWidth="1"/>
    <col min="10758" max="10758" width="6.25" style="9" customWidth="1"/>
    <col min="10759" max="10760" width="9.875" style="9" bestFit="1" customWidth="1"/>
    <col min="10761" max="10761" width="31.375" style="9" bestFit="1" customWidth="1"/>
    <col min="10762" max="10762" width="29.5" style="9" customWidth="1"/>
    <col min="10763" max="10763" width="23.625" style="9"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4.375" style="9" bestFit="1" customWidth="1"/>
    <col min="11012" max="11012" width="13.125" style="9" bestFit="1" customWidth="1"/>
    <col min="11013" max="11013" width="51.125" style="9" bestFit="1" customWidth="1"/>
    <col min="11014" max="11014" width="6.25" style="9" customWidth="1"/>
    <col min="11015" max="11016" width="9.875" style="9" bestFit="1" customWidth="1"/>
    <col min="11017" max="11017" width="31.375" style="9" bestFit="1" customWidth="1"/>
    <col min="11018" max="11018" width="29.5" style="9" customWidth="1"/>
    <col min="11019" max="11019" width="23.625" style="9"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4.375" style="9" bestFit="1" customWidth="1"/>
    <col min="11268" max="11268" width="13.125" style="9" bestFit="1" customWidth="1"/>
    <col min="11269" max="11269" width="51.125" style="9" bestFit="1" customWidth="1"/>
    <col min="11270" max="11270" width="6.25" style="9" customWidth="1"/>
    <col min="11271" max="11272" width="9.875" style="9" bestFit="1" customWidth="1"/>
    <col min="11273" max="11273" width="31.375" style="9" bestFit="1" customWidth="1"/>
    <col min="11274" max="11274" width="29.5" style="9" customWidth="1"/>
    <col min="11275" max="11275" width="23.625" style="9"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4.375" style="9" bestFit="1" customWidth="1"/>
    <col min="11524" max="11524" width="13.125" style="9" bestFit="1" customWidth="1"/>
    <col min="11525" max="11525" width="51.125" style="9" bestFit="1" customWidth="1"/>
    <col min="11526" max="11526" width="6.25" style="9" customWidth="1"/>
    <col min="11527" max="11528" width="9.875" style="9" bestFit="1" customWidth="1"/>
    <col min="11529" max="11529" width="31.375" style="9" bestFit="1" customWidth="1"/>
    <col min="11530" max="11530" width="29.5" style="9" customWidth="1"/>
    <col min="11531" max="11531" width="23.625" style="9"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4.375" style="9" bestFit="1" customWidth="1"/>
    <col min="11780" max="11780" width="13.125" style="9" bestFit="1" customWidth="1"/>
    <col min="11781" max="11781" width="51.125" style="9" bestFit="1" customWidth="1"/>
    <col min="11782" max="11782" width="6.25" style="9" customWidth="1"/>
    <col min="11783" max="11784" width="9.875" style="9" bestFit="1" customWidth="1"/>
    <col min="11785" max="11785" width="31.375" style="9" bestFit="1" customWidth="1"/>
    <col min="11786" max="11786" width="29.5" style="9" customWidth="1"/>
    <col min="11787" max="11787" width="23.625" style="9"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4.375" style="9" bestFit="1" customWidth="1"/>
    <col min="12036" max="12036" width="13.125" style="9" bestFit="1" customWidth="1"/>
    <col min="12037" max="12037" width="51.125" style="9" bestFit="1" customWidth="1"/>
    <col min="12038" max="12038" width="6.25" style="9" customWidth="1"/>
    <col min="12039" max="12040" width="9.875" style="9" bestFit="1" customWidth="1"/>
    <col min="12041" max="12041" width="31.375" style="9" bestFit="1" customWidth="1"/>
    <col min="12042" max="12042" width="29.5" style="9" customWidth="1"/>
    <col min="12043" max="12043" width="23.625" style="9"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4.375" style="9" bestFit="1" customWidth="1"/>
    <col min="12292" max="12292" width="13.125" style="9" bestFit="1" customWidth="1"/>
    <col min="12293" max="12293" width="51.125" style="9" bestFit="1" customWidth="1"/>
    <col min="12294" max="12294" width="6.25" style="9" customWidth="1"/>
    <col min="12295" max="12296" width="9.875" style="9" bestFit="1" customWidth="1"/>
    <col min="12297" max="12297" width="31.375" style="9" bestFit="1" customWidth="1"/>
    <col min="12298" max="12298" width="29.5" style="9" customWidth="1"/>
    <col min="12299" max="12299" width="23.625" style="9"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4.375" style="9" bestFit="1" customWidth="1"/>
    <col min="12548" max="12548" width="13.125" style="9" bestFit="1" customWidth="1"/>
    <col min="12549" max="12549" width="51.125" style="9" bestFit="1" customWidth="1"/>
    <col min="12550" max="12550" width="6.25" style="9" customWidth="1"/>
    <col min="12551" max="12552" width="9.875" style="9" bestFit="1" customWidth="1"/>
    <col min="12553" max="12553" width="31.375" style="9" bestFit="1" customWidth="1"/>
    <col min="12554" max="12554" width="29.5" style="9" customWidth="1"/>
    <col min="12555" max="12555" width="23.625" style="9"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4.375" style="9" bestFit="1" customWidth="1"/>
    <col min="12804" max="12804" width="13.125" style="9" bestFit="1" customWidth="1"/>
    <col min="12805" max="12805" width="51.125" style="9" bestFit="1" customWidth="1"/>
    <col min="12806" max="12806" width="6.25" style="9" customWidth="1"/>
    <col min="12807" max="12808" width="9.875" style="9" bestFit="1" customWidth="1"/>
    <col min="12809" max="12809" width="31.375" style="9" bestFit="1" customWidth="1"/>
    <col min="12810" max="12810" width="29.5" style="9" customWidth="1"/>
    <col min="12811" max="12811" width="23.625" style="9"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4.375" style="9" bestFit="1" customWidth="1"/>
    <col min="13060" max="13060" width="13.125" style="9" bestFit="1" customWidth="1"/>
    <col min="13061" max="13061" width="51.125" style="9" bestFit="1" customWidth="1"/>
    <col min="13062" max="13062" width="6.25" style="9" customWidth="1"/>
    <col min="13063" max="13064" width="9.875" style="9" bestFit="1" customWidth="1"/>
    <col min="13065" max="13065" width="31.375" style="9" bestFit="1" customWidth="1"/>
    <col min="13066" max="13066" width="29.5" style="9" customWidth="1"/>
    <col min="13067" max="13067" width="23.625" style="9"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4.375" style="9" bestFit="1" customWidth="1"/>
    <col min="13316" max="13316" width="13.125" style="9" bestFit="1" customWidth="1"/>
    <col min="13317" max="13317" width="51.125" style="9" bestFit="1" customWidth="1"/>
    <col min="13318" max="13318" width="6.25" style="9" customWidth="1"/>
    <col min="13319" max="13320" width="9.875" style="9" bestFit="1" customWidth="1"/>
    <col min="13321" max="13321" width="31.375" style="9" bestFit="1" customWidth="1"/>
    <col min="13322" max="13322" width="29.5" style="9" customWidth="1"/>
    <col min="13323" max="13323" width="23.625" style="9"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4.375" style="9" bestFit="1" customWidth="1"/>
    <col min="13572" max="13572" width="13.125" style="9" bestFit="1" customWidth="1"/>
    <col min="13573" max="13573" width="51.125" style="9" bestFit="1" customWidth="1"/>
    <col min="13574" max="13574" width="6.25" style="9" customWidth="1"/>
    <col min="13575" max="13576" width="9.875" style="9" bestFit="1" customWidth="1"/>
    <col min="13577" max="13577" width="31.375" style="9" bestFit="1" customWidth="1"/>
    <col min="13578" max="13578" width="29.5" style="9" customWidth="1"/>
    <col min="13579" max="13579" width="23.625" style="9"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4.375" style="9" bestFit="1" customWidth="1"/>
    <col min="13828" max="13828" width="13.125" style="9" bestFit="1" customWidth="1"/>
    <col min="13829" max="13829" width="51.125" style="9" bestFit="1" customWidth="1"/>
    <col min="13830" max="13830" width="6.25" style="9" customWidth="1"/>
    <col min="13831" max="13832" width="9.875" style="9" bestFit="1" customWidth="1"/>
    <col min="13833" max="13833" width="31.375" style="9" bestFit="1" customWidth="1"/>
    <col min="13834" max="13834" width="29.5" style="9" customWidth="1"/>
    <col min="13835" max="13835" width="23.625" style="9"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4.375" style="9" bestFit="1" customWidth="1"/>
    <col min="14084" max="14084" width="13.125" style="9" bestFit="1" customWidth="1"/>
    <col min="14085" max="14085" width="51.125" style="9" bestFit="1" customWidth="1"/>
    <col min="14086" max="14086" width="6.25" style="9" customWidth="1"/>
    <col min="14087" max="14088" width="9.875" style="9" bestFit="1" customWidth="1"/>
    <col min="14089" max="14089" width="31.375" style="9" bestFit="1" customWidth="1"/>
    <col min="14090" max="14090" width="29.5" style="9" customWidth="1"/>
    <col min="14091" max="14091" width="23.625" style="9"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4.375" style="9" bestFit="1" customWidth="1"/>
    <col min="14340" max="14340" width="13.125" style="9" bestFit="1" customWidth="1"/>
    <col min="14341" max="14341" width="51.125" style="9" bestFit="1" customWidth="1"/>
    <col min="14342" max="14342" width="6.25" style="9" customWidth="1"/>
    <col min="14343" max="14344" width="9.875" style="9" bestFit="1" customWidth="1"/>
    <col min="14345" max="14345" width="31.375" style="9" bestFit="1" customWidth="1"/>
    <col min="14346" max="14346" width="29.5" style="9" customWidth="1"/>
    <col min="14347" max="14347" width="23.625" style="9"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4.375" style="9" bestFit="1" customWidth="1"/>
    <col min="14596" max="14596" width="13.125" style="9" bestFit="1" customWidth="1"/>
    <col min="14597" max="14597" width="51.125" style="9" bestFit="1" customWidth="1"/>
    <col min="14598" max="14598" width="6.25" style="9" customWidth="1"/>
    <col min="14599" max="14600" width="9.875" style="9" bestFit="1" customWidth="1"/>
    <col min="14601" max="14601" width="31.375" style="9" bestFit="1" customWidth="1"/>
    <col min="14602" max="14602" width="29.5" style="9" customWidth="1"/>
    <col min="14603" max="14603" width="23.625" style="9"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4.375" style="9" bestFit="1" customWidth="1"/>
    <col min="14852" max="14852" width="13.125" style="9" bestFit="1" customWidth="1"/>
    <col min="14853" max="14853" width="51.125" style="9" bestFit="1" customWidth="1"/>
    <col min="14854" max="14854" width="6.25" style="9" customWidth="1"/>
    <col min="14855" max="14856" width="9.875" style="9" bestFit="1" customWidth="1"/>
    <col min="14857" max="14857" width="31.375" style="9" bestFit="1" customWidth="1"/>
    <col min="14858" max="14858" width="29.5" style="9" customWidth="1"/>
    <col min="14859" max="14859" width="23.625" style="9"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4.375" style="9" bestFit="1" customWidth="1"/>
    <col min="15108" max="15108" width="13.125" style="9" bestFit="1" customWidth="1"/>
    <col min="15109" max="15109" width="51.125" style="9" bestFit="1" customWidth="1"/>
    <col min="15110" max="15110" width="6.25" style="9" customWidth="1"/>
    <col min="15111" max="15112" width="9.875" style="9" bestFit="1" customWidth="1"/>
    <col min="15113" max="15113" width="31.375" style="9" bestFit="1" customWidth="1"/>
    <col min="15114" max="15114" width="29.5" style="9" customWidth="1"/>
    <col min="15115" max="15115" width="23.625" style="9"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4.375" style="9" bestFit="1" customWidth="1"/>
    <col min="15364" max="15364" width="13.125" style="9" bestFit="1" customWidth="1"/>
    <col min="15365" max="15365" width="51.125" style="9" bestFit="1" customWidth="1"/>
    <col min="15366" max="15366" width="6.25" style="9" customWidth="1"/>
    <col min="15367" max="15368" width="9.875" style="9" bestFit="1" customWidth="1"/>
    <col min="15369" max="15369" width="31.375" style="9" bestFit="1" customWidth="1"/>
    <col min="15370" max="15370" width="29.5" style="9" customWidth="1"/>
    <col min="15371" max="15371" width="23.625" style="9"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4.375" style="9" bestFit="1" customWidth="1"/>
    <col min="15620" max="15620" width="13.125" style="9" bestFit="1" customWidth="1"/>
    <col min="15621" max="15621" width="51.125" style="9" bestFit="1" customWidth="1"/>
    <col min="15622" max="15622" width="6.25" style="9" customWidth="1"/>
    <col min="15623" max="15624" width="9.875" style="9" bestFit="1" customWidth="1"/>
    <col min="15625" max="15625" width="31.375" style="9" bestFit="1" customWidth="1"/>
    <col min="15626" max="15626" width="29.5" style="9" customWidth="1"/>
    <col min="15627" max="15627" width="23.625" style="9"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4.375" style="9" bestFit="1" customWidth="1"/>
    <col min="15876" max="15876" width="13.125" style="9" bestFit="1" customWidth="1"/>
    <col min="15877" max="15877" width="51.125" style="9" bestFit="1" customWidth="1"/>
    <col min="15878" max="15878" width="6.25" style="9" customWidth="1"/>
    <col min="15879" max="15880" width="9.875" style="9" bestFit="1" customWidth="1"/>
    <col min="15881" max="15881" width="31.375" style="9" bestFit="1" customWidth="1"/>
    <col min="15882" max="15882" width="29.5" style="9" customWidth="1"/>
    <col min="15883" max="15883" width="23.625" style="9"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4.375" style="9" bestFit="1" customWidth="1"/>
    <col min="16132" max="16132" width="13.125" style="9" bestFit="1" customWidth="1"/>
    <col min="16133" max="16133" width="51.125" style="9" bestFit="1" customWidth="1"/>
    <col min="16134" max="16134" width="6.25" style="9" customWidth="1"/>
    <col min="16135" max="16136" width="9.875" style="9" bestFit="1" customWidth="1"/>
    <col min="16137" max="16137" width="31.375" style="9" bestFit="1" customWidth="1"/>
    <col min="16138" max="16138" width="29.5" style="9" customWidth="1"/>
    <col min="16139" max="16139" width="23.625" style="9"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7766</v>
      </c>
      <c r="G2" s="4" t="s">
        <v>2</v>
      </c>
      <c r="H2" s="5"/>
      <c r="I2" s="6"/>
      <c r="J2" s="7">
        <f>SUM(H:H)</f>
        <v>2841201</v>
      </c>
    </row>
    <row r="3" spans="2:17" ht="20.100000000000001" customHeight="1">
      <c r="B3" s="1" t="s">
        <v>3</v>
      </c>
      <c r="C3" s="1"/>
      <c r="D3" s="1"/>
      <c r="E3" s="13" t="s">
        <v>6148</v>
      </c>
    </row>
    <row r="4" spans="2:17" ht="20.100000000000001" customHeight="1">
      <c r="B4" s="1" t="s">
        <v>5</v>
      </c>
      <c r="C4" s="1"/>
      <c r="D4" s="1"/>
      <c r="E4" s="13">
        <v>206700</v>
      </c>
      <c r="J4" s="83"/>
    </row>
    <row r="5" spans="2:17" ht="20.100000000000001" customHeight="1">
      <c r="B5" s="1" t="s">
        <v>6</v>
      </c>
      <c r="C5" s="1"/>
      <c r="D5" s="1"/>
      <c r="E5" s="16">
        <v>45180</v>
      </c>
      <c r="J5" s="83"/>
    </row>
    <row r="6" spans="2:17" ht="20.100000000000001" customHeight="1">
      <c r="B6" s="1" t="s">
        <v>7</v>
      </c>
      <c r="C6" s="1"/>
      <c r="D6" s="1"/>
      <c r="E6" s="16">
        <v>45196</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22"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24</v>
      </c>
      <c r="D10" s="17" t="s">
        <v>24</v>
      </c>
      <c r="E10" s="26" t="s">
        <v>7767</v>
      </c>
      <c r="F10" s="26">
        <v>1</v>
      </c>
      <c r="G10" s="118">
        <v>1050000</v>
      </c>
      <c r="H10" s="1894">
        <f t="shared" ref="H10:H73" si="0">F10*G10</f>
        <v>1050000</v>
      </c>
      <c r="I10" s="22"/>
      <c r="J10" s="1488"/>
      <c r="K10" s="138"/>
      <c r="L10" s="17"/>
      <c r="M10" s="30">
        <v>45091</v>
      </c>
      <c r="N10" s="17"/>
      <c r="O10" s="29"/>
      <c r="P10" s="30" t="s">
        <v>7768</v>
      </c>
      <c r="Q10" s="23">
        <v>45138</v>
      </c>
    </row>
    <row r="11" spans="2:17" s="8" customFormat="1" ht="19.7" customHeight="1">
      <c r="B11" s="17">
        <v>1</v>
      </c>
      <c r="C11" s="17" t="s">
        <v>24</v>
      </c>
      <c r="D11" s="17" t="s">
        <v>24</v>
      </c>
      <c r="E11" s="26" t="s">
        <v>4680</v>
      </c>
      <c r="F11" s="26">
        <v>1</v>
      </c>
      <c r="G11" s="118">
        <v>12000</v>
      </c>
      <c r="H11" s="1894">
        <f t="shared" si="0"/>
        <v>12000</v>
      </c>
      <c r="I11" s="22"/>
      <c r="J11" s="1488"/>
      <c r="K11" s="138"/>
      <c r="L11" s="17"/>
      <c r="M11" s="30">
        <v>45091</v>
      </c>
      <c r="N11" s="17"/>
      <c r="O11" s="29"/>
      <c r="P11" s="30" t="s">
        <v>7768</v>
      </c>
      <c r="Q11" s="23">
        <v>45138</v>
      </c>
    </row>
    <row r="12" spans="2:17" s="8" customFormat="1" ht="19.7" customHeight="1">
      <c r="B12" s="17">
        <v>2</v>
      </c>
      <c r="C12" s="17" t="s">
        <v>24</v>
      </c>
      <c r="D12" s="17" t="s">
        <v>24</v>
      </c>
      <c r="E12" s="26" t="s">
        <v>6152</v>
      </c>
      <c r="F12" s="26">
        <v>1</v>
      </c>
      <c r="G12" s="118">
        <v>25000</v>
      </c>
      <c r="H12" s="1894">
        <f t="shared" si="0"/>
        <v>25000</v>
      </c>
      <c r="I12" s="22"/>
      <c r="J12" s="1488"/>
      <c r="K12" s="138"/>
      <c r="L12" s="17"/>
      <c r="M12" s="30">
        <v>45091</v>
      </c>
      <c r="N12" s="17"/>
      <c r="O12" s="29"/>
      <c r="P12" s="30" t="s">
        <v>7768</v>
      </c>
      <c r="Q12" s="23">
        <v>45138</v>
      </c>
    </row>
    <row r="13" spans="2:17" s="8" customFormat="1" ht="19.7" customHeight="1">
      <c r="B13" s="17">
        <v>3</v>
      </c>
      <c r="C13" s="17" t="s">
        <v>24</v>
      </c>
      <c r="D13" s="17" t="s">
        <v>24</v>
      </c>
      <c r="E13" s="26" t="s">
        <v>7769</v>
      </c>
      <c r="F13" s="26">
        <v>1</v>
      </c>
      <c r="G13" s="118">
        <v>40000</v>
      </c>
      <c r="H13" s="1894">
        <f t="shared" si="0"/>
        <v>40000</v>
      </c>
      <c r="I13" s="22"/>
      <c r="J13" s="1488"/>
      <c r="K13" s="138"/>
      <c r="L13" s="17"/>
      <c r="M13" s="30">
        <v>45091</v>
      </c>
      <c r="N13" s="17"/>
      <c r="O13" s="29"/>
      <c r="P13" s="30" t="s">
        <v>7768</v>
      </c>
      <c r="Q13" s="23">
        <v>45138</v>
      </c>
    </row>
    <row r="14" spans="2:17" ht="19.5" customHeight="1">
      <c r="B14" s="2026" t="s">
        <v>7419</v>
      </c>
      <c r="C14" s="17" t="s">
        <v>30</v>
      </c>
      <c r="D14" s="17" t="s">
        <v>30</v>
      </c>
      <c r="E14" s="26" t="s">
        <v>7770</v>
      </c>
      <c r="F14" s="26">
        <v>1</v>
      </c>
      <c r="G14" s="26">
        <v>4110</v>
      </c>
      <c r="H14" s="826">
        <f t="shared" si="0"/>
        <v>4110</v>
      </c>
      <c r="I14" s="27"/>
      <c r="J14" s="26" t="s">
        <v>7771</v>
      </c>
      <c r="K14" s="18" t="s">
        <v>7422</v>
      </c>
      <c r="L14" s="18"/>
      <c r="M14" s="30">
        <v>45160</v>
      </c>
      <c r="N14" s="26"/>
      <c r="O14" s="27"/>
      <c r="P14" s="29">
        <v>45171</v>
      </c>
      <c r="Q14" s="23">
        <v>45173</v>
      </c>
    </row>
    <row r="15" spans="2:17" ht="19.5" customHeight="1">
      <c r="B15" s="1717"/>
      <c r="C15" s="17" t="s">
        <v>30</v>
      </c>
      <c r="D15" s="17" t="s">
        <v>30</v>
      </c>
      <c r="E15" s="26" t="s">
        <v>7772</v>
      </c>
      <c r="F15" s="26">
        <v>1</v>
      </c>
      <c r="G15" s="26">
        <v>8210</v>
      </c>
      <c r="H15" s="826">
        <f t="shared" si="0"/>
        <v>8210</v>
      </c>
      <c r="I15" s="27"/>
      <c r="J15" s="26" t="s">
        <v>7773</v>
      </c>
      <c r="K15" s="18" t="s">
        <v>7422</v>
      </c>
      <c r="L15" s="18"/>
      <c r="M15" s="30">
        <v>45160</v>
      </c>
      <c r="N15" s="26"/>
      <c r="O15" s="27"/>
      <c r="P15" s="29">
        <v>45171</v>
      </c>
      <c r="Q15" s="23">
        <v>45173</v>
      </c>
    </row>
    <row r="16" spans="2:17" ht="19.5" customHeight="1">
      <c r="B16" s="1717"/>
      <c r="C16" s="17" t="s">
        <v>30</v>
      </c>
      <c r="D16" s="17" t="s">
        <v>30</v>
      </c>
      <c r="E16" s="26" t="s">
        <v>7774</v>
      </c>
      <c r="F16" s="26">
        <v>1</v>
      </c>
      <c r="G16" s="26">
        <v>22600</v>
      </c>
      <c r="H16" s="826">
        <f t="shared" si="0"/>
        <v>22600</v>
      </c>
      <c r="I16" s="27"/>
      <c r="J16" s="26" t="s">
        <v>7775</v>
      </c>
      <c r="K16" s="18" t="s">
        <v>7422</v>
      </c>
      <c r="L16" s="18"/>
      <c r="M16" s="30">
        <v>45160</v>
      </c>
      <c r="N16" s="26"/>
      <c r="O16" s="27"/>
      <c r="P16" s="29">
        <v>45171</v>
      </c>
      <c r="Q16" s="23">
        <v>45173</v>
      </c>
    </row>
    <row r="17" spans="2:17" ht="19.5" customHeight="1">
      <c r="B17" s="1717"/>
      <c r="C17" s="17" t="s">
        <v>30</v>
      </c>
      <c r="D17" s="17" t="s">
        <v>30</v>
      </c>
      <c r="E17" s="26" t="s">
        <v>7776</v>
      </c>
      <c r="F17" s="26">
        <v>1</v>
      </c>
      <c r="G17" s="26">
        <v>12180</v>
      </c>
      <c r="H17" s="826">
        <f t="shared" si="0"/>
        <v>12180</v>
      </c>
      <c r="I17" s="27"/>
      <c r="J17" s="26" t="s">
        <v>7777</v>
      </c>
      <c r="K17" s="18" t="s">
        <v>7422</v>
      </c>
      <c r="L17" s="18"/>
      <c r="M17" s="30">
        <v>45160</v>
      </c>
      <c r="N17" s="26"/>
      <c r="O17" s="27"/>
      <c r="P17" s="29">
        <v>45171</v>
      </c>
      <c r="Q17" s="23">
        <v>45173</v>
      </c>
    </row>
    <row r="18" spans="2:17" ht="19.5" customHeight="1">
      <c r="B18" s="1717"/>
      <c r="C18" s="17" t="s">
        <v>30</v>
      </c>
      <c r="D18" s="17" t="s">
        <v>30</v>
      </c>
      <c r="E18" s="26" t="s">
        <v>5917</v>
      </c>
      <c r="F18" s="26">
        <v>4</v>
      </c>
      <c r="G18" s="26">
        <v>298</v>
      </c>
      <c r="H18" s="826">
        <f t="shared" si="0"/>
        <v>1192</v>
      </c>
      <c r="I18" s="27"/>
      <c r="J18" s="26" t="s">
        <v>5914</v>
      </c>
      <c r="K18" s="18" t="s">
        <v>7422</v>
      </c>
      <c r="L18" s="18"/>
      <c r="M18" s="30">
        <v>45160</v>
      </c>
      <c r="N18" s="26"/>
      <c r="O18" s="27"/>
      <c r="P18" s="29">
        <v>45171</v>
      </c>
      <c r="Q18" s="23">
        <v>45173</v>
      </c>
    </row>
    <row r="19" spans="2:17" ht="19.5" customHeight="1">
      <c r="B19" s="1717"/>
      <c r="C19" s="17" t="s">
        <v>30</v>
      </c>
      <c r="D19" s="17" t="s">
        <v>30</v>
      </c>
      <c r="E19" s="26" t="s">
        <v>5920</v>
      </c>
      <c r="F19" s="26">
        <v>4</v>
      </c>
      <c r="G19" s="26">
        <v>106</v>
      </c>
      <c r="H19" s="826">
        <f t="shared" si="0"/>
        <v>424</v>
      </c>
      <c r="I19" s="27"/>
      <c r="J19" s="26" t="s">
        <v>5921</v>
      </c>
      <c r="K19" s="18" t="s">
        <v>7422</v>
      </c>
      <c r="L19" s="18"/>
      <c r="M19" s="30">
        <v>45160</v>
      </c>
      <c r="N19" s="26"/>
      <c r="O19" s="27"/>
      <c r="P19" s="29">
        <v>45171</v>
      </c>
      <c r="Q19" s="23">
        <v>45173</v>
      </c>
    </row>
    <row r="20" spans="2:17" ht="19.5" customHeight="1">
      <c r="B20" s="1717"/>
      <c r="C20" s="17" t="s">
        <v>30</v>
      </c>
      <c r="D20" s="17" t="s">
        <v>30</v>
      </c>
      <c r="E20" s="26" t="s">
        <v>7778</v>
      </c>
      <c r="F20" s="26">
        <v>1</v>
      </c>
      <c r="G20" s="26">
        <v>8270</v>
      </c>
      <c r="H20" s="826">
        <f t="shared" si="0"/>
        <v>8270</v>
      </c>
      <c r="I20" s="27"/>
      <c r="J20" s="26" t="s">
        <v>7779</v>
      </c>
      <c r="K20" s="18" t="s">
        <v>7422</v>
      </c>
      <c r="L20" s="18"/>
      <c r="M20" s="30">
        <v>45160</v>
      </c>
      <c r="N20" s="26"/>
      <c r="O20" s="27"/>
      <c r="P20" s="29">
        <v>45171</v>
      </c>
      <c r="Q20" s="23">
        <v>45173</v>
      </c>
    </row>
    <row r="21" spans="2:17" s="8" customFormat="1" ht="19.7" customHeight="1">
      <c r="B21" s="1717"/>
      <c r="C21" s="17" t="s">
        <v>30</v>
      </c>
      <c r="D21" s="17" t="s">
        <v>30</v>
      </c>
      <c r="E21" s="26" t="s">
        <v>7780</v>
      </c>
      <c r="F21" s="26">
        <v>58</v>
      </c>
      <c r="G21" s="26">
        <v>17</v>
      </c>
      <c r="H21" s="826">
        <f t="shared" si="0"/>
        <v>986</v>
      </c>
      <c r="I21" s="26"/>
      <c r="J21" s="26" t="s">
        <v>7781</v>
      </c>
      <c r="K21" s="18" t="s">
        <v>7422</v>
      </c>
      <c r="L21" s="17"/>
      <c r="M21" s="30">
        <v>45160</v>
      </c>
      <c r="N21" s="17"/>
      <c r="O21" s="29"/>
      <c r="P21" s="29">
        <v>45171</v>
      </c>
      <c r="Q21" s="23">
        <v>45173</v>
      </c>
    </row>
    <row r="22" spans="2:17" s="8" customFormat="1" ht="19.7" customHeight="1">
      <c r="B22" s="1717"/>
      <c r="C22" s="17" t="s">
        <v>30</v>
      </c>
      <c r="D22" s="17" t="s">
        <v>30</v>
      </c>
      <c r="E22" s="26" t="s">
        <v>7782</v>
      </c>
      <c r="F22" s="26">
        <v>12</v>
      </c>
      <c r="G22" s="26">
        <v>44</v>
      </c>
      <c r="H22" s="826">
        <f t="shared" si="0"/>
        <v>528</v>
      </c>
      <c r="I22" s="26"/>
      <c r="J22" s="26" t="s">
        <v>7781</v>
      </c>
      <c r="K22" s="18" t="s">
        <v>7422</v>
      </c>
      <c r="L22" s="17"/>
      <c r="M22" s="30">
        <v>45160</v>
      </c>
      <c r="N22" s="17"/>
      <c r="O22" s="29"/>
      <c r="P22" s="29">
        <v>45171</v>
      </c>
      <c r="Q22" s="23">
        <v>45173</v>
      </c>
    </row>
    <row r="23" spans="2:17" s="8" customFormat="1" ht="19.7" customHeight="1">
      <c r="B23" s="1717"/>
      <c r="C23" s="17" t="s">
        <v>30</v>
      </c>
      <c r="D23" s="17" t="s">
        <v>30</v>
      </c>
      <c r="E23" s="26" t="s">
        <v>7783</v>
      </c>
      <c r="F23" s="26">
        <v>8</v>
      </c>
      <c r="G23" s="26">
        <v>466</v>
      </c>
      <c r="H23" s="826">
        <f t="shared" si="0"/>
        <v>3728</v>
      </c>
      <c r="I23" s="26"/>
      <c r="J23" s="26" t="s">
        <v>5810</v>
      </c>
      <c r="K23" s="18" t="s">
        <v>7422</v>
      </c>
      <c r="L23" s="17"/>
      <c r="M23" s="30">
        <v>45160</v>
      </c>
      <c r="N23" s="17"/>
      <c r="O23" s="29"/>
      <c r="P23" s="29">
        <v>45171</v>
      </c>
      <c r="Q23" s="23">
        <v>45173</v>
      </c>
    </row>
    <row r="24" spans="2:17" s="8" customFormat="1" ht="19.7" customHeight="1">
      <c r="B24" s="1717"/>
      <c r="C24" s="17" t="s">
        <v>30</v>
      </c>
      <c r="D24" s="17" t="s">
        <v>30</v>
      </c>
      <c r="E24" s="26" t="s">
        <v>7440</v>
      </c>
      <c r="F24" s="26">
        <v>72</v>
      </c>
      <c r="G24" s="26">
        <v>196</v>
      </c>
      <c r="H24" s="826">
        <f t="shared" si="0"/>
        <v>14112</v>
      </c>
      <c r="I24" s="26"/>
      <c r="J24" s="26" t="s">
        <v>5810</v>
      </c>
      <c r="K24" s="18" t="s">
        <v>7422</v>
      </c>
      <c r="L24" s="17"/>
      <c r="M24" s="30">
        <v>45160</v>
      </c>
      <c r="N24" s="17"/>
      <c r="O24" s="29"/>
      <c r="P24" s="29">
        <v>45171</v>
      </c>
      <c r="Q24" s="23">
        <v>45173</v>
      </c>
    </row>
    <row r="25" spans="2:17" ht="19.5" customHeight="1">
      <c r="B25" s="1717"/>
      <c r="C25" s="17" t="s">
        <v>30</v>
      </c>
      <c r="D25" s="17" t="s">
        <v>30</v>
      </c>
      <c r="E25" s="26" t="s">
        <v>7442</v>
      </c>
      <c r="F25" s="26">
        <v>14</v>
      </c>
      <c r="G25" s="26">
        <v>103</v>
      </c>
      <c r="H25" s="826">
        <f t="shared" si="0"/>
        <v>1442</v>
      </c>
      <c r="I25" s="26"/>
      <c r="J25" s="26" t="s">
        <v>6363</v>
      </c>
      <c r="K25" s="18" t="s">
        <v>7422</v>
      </c>
      <c r="L25" s="18"/>
      <c r="M25" s="30">
        <v>45160</v>
      </c>
      <c r="N25" s="26"/>
      <c r="O25" s="27"/>
      <c r="P25" s="29">
        <v>45171</v>
      </c>
      <c r="Q25" s="23">
        <v>45173</v>
      </c>
    </row>
    <row r="26" spans="2:17" ht="19.5" customHeight="1">
      <c r="B26" s="1717"/>
      <c r="C26" s="17" t="s">
        <v>30</v>
      </c>
      <c r="D26" s="17" t="s">
        <v>30</v>
      </c>
      <c r="E26" s="26" t="s">
        <v>4578</v>
      </c>
      <c r="F26" s="26">
        <v>5</v>
      </c>
      <c r="G26" s="26">
        <v>256</v>
      </c>
      <c r="H26" s="826">
        <f t="shared" si="0"/>
        <v>1280</v>
      </c>
      <c r="I26" s="26"/>
      <c r="J26" s="26" t="s">
        <v>5812</v>
      </c>
      <c r="K26" s="18" t="s">
        <v>7422</v>
      </c>
      <c r="L26" s="18"/>
      <c r="M26" s="30">
        <v>45160</v>
      </c>
      <c r="N26" s="26"/>
      <c r="O26" s="27"/>
      <c r="P26" s="29">
        <v>45171</v>
      </c>
      <c r="Q26" s="23">
        <v>45173</v>
      </c>
    </row>
    <row r="27" spans="2:17" ht="19.5" customHeight="1">
      <c r="B27" s="1717"/>
      <c r="C27" s="17" t="s">
        <v>30</v>
      </c>
      <c r="D27" s="17" t="s">
        <v>30</v>
      </c>
      <c r="E27" s="26" t="s">
        <v>7784</v>
      </c>
      <c r="F27" s="26">
        <v>1</v>
      </c>
      <c r="G27" s="26">
        <v>412</v>
      </c>
      <c r="H27" s="826">
        <f t="shared" si="0"/>
        <v>412</v>
      </c>
      <c r="I27" s="26"/>
      <c r="J27" s="26" t="s">
        <v>5896</v>
      </c>
      <c r="K27" s="18" t="s">
        <v>7422</v>
      </c>
      <c r="L27" s="18"/>
      <c r="M27" s="30">
        <v>45160</v>
      </c>
      <c r="N27" s="26"/>
      <c r="O27" s="27"/>
      <c r="P27" s="29">
        <v>45171</v>
      </c>
      <c r="Q27" s="23">
        <v>45173</v>
      </c>
    </row>
    <row r="28" spans="2:17" ht="19.5" customHeight="1">
      <c r="B28" s="1717"/>
      <c r="C28" s="17" t="s">
        <v>30</v>
      </c>
      <c r="D28" s="17" t="s">
        <v>30</v>
      </c>
      <c r="E28" s="26" t="s">
        <v>7785</v>
      </c>
      <c r="F28" s="26">
        <v>1</v>
      </c>
      <c r="G28" s="26">
        <v>412</v>
      </c>
      <c r="H28" s="826">
        <f t="shared" si="0"/>
        <v>412</v>
      </c>
      <c r="I28" s="26"/>
      <c r="J28" s="26" t="s">
        <v>5896</v>
      </c>
      <c r="K28" s="18" t="s">
        <v>7422</v>
      </c>
      <c r="L28" s="18"/>
      <c r="M28" s="30">
        <v>45160</v>
      </c>
      <c r="N28" s="26"/>
      <c r="O28" s="27"/>
      <c r="P28" s="29">
        <v>45171</v>
      </c>
      <c r="Q28" s="23">
        <v>45173</v>
      </c>
    </row>
    <row r="29" spans="2:17" ht="19.5" customHeight="1">
      <c r="B29" s="1717"/>
      <c r="C29" s="17" t="s">
        <v>30</v>
      </c>
      <c r="D29" s="17" t="s">
        <v>30</v>
      </c>
      <c r="E29" s="26" t="s">
        <v>7785</v>
      </c>
      <c r="F29" s="26">
        <v>2</v>
      </c>
      <c r="G29" s="26">
        <v>412</v>
      </c>
      <c r="H29" s="826">
        <f t="shared" si="0"/>
        <v>824</v>
      </c>
      <c r="I29" s="26"/>
      <c r="J29" s="26" t="s">
        <v>5896</v>
      </c>
      <c r="K29" s="18" t="s">
        <v>7422</v>
      </c>
      <c r="L29" s="18"/>
      <c r="M29" s="30">
        <v>45176</v>
      </c>
      <c r="N29" s="26"/>
      <c r="O29" s="27"/>
      <c r="P29" s="29">
        <v>45180</v>
      </c>
      <c r="Q29" s="23">
        <v>45180</v>
      </c>
    </row>
    <row r="30" spans="2:17" s="8" customFormat="1" ht="19.7" customHeight="1">
      <c r="B30" s="1717"/>
      <c r="C30" s="17" t="s">
        <v>30</v>
      </c>
      <c r="D30" s="17" t="s">
        <v>30</v>
      </c>
      <c r="E30" s="26" t="s">
        <v>4902</v>
      </c>
      <c r="F30" s="26">
        <v>3</v>
      </c>
      <c r="G30" s="26">
        <v>370</v>
      </c>
      <c r="H30" s="826">
        <f t="shared" si="0"/>
        <v>1110</v>
      </c>
      <c r="I30" s="26"/>
      <c r="J30" s="26" t="s">
        <v>5896</v>
      </c>
      <c r="K30" s="18" t="s">
        <v>7422</v>
      </c>
      <c r="L30" s="17"/>
      <c r="M30" s="30">
        <v>45160</v>
      </c>
      <c r="N30" s="17"/>
      <c r="O30" s="29"/>
      <c r="P30" s="29">
        <v>45171</v>
      </c>
      <c r="Q30" s="23">
        <v>45173</v>
      </c>
    </row>
    <row r="31" spans="2:17" s="8" customFormat="1" ht="19.7" customHeight="1">
      <c r="B31" s="1717"/>
      <c r="C31" s="17" t="s">
        <v>30</v>
      </c>
      <c r="D31" s="17" t="s">
        <v>30</v>
      </c>
      <c r="E31" s="26" t="s">
        <v>7786</v>
      </c>
      <c r="F31" s="26">
        <v>1</v>
      </c>
      <c r="G31" s="26">
        <v>420</v>
      </c>
      <c r="H31" s="826">
        <f t="shared" si="0"/>
        <v>420</v>
      </c>
      <c r="I31" s="26"/>
      <c r="J31" s="26" t="s">
        <v>5896</v>
      </c>
      <c r="K31" s="18" t="s">
        <v>7422</v>
      </c>
      <c r="L31" s="17"/>
      <c r="M31" s="30">
        <v>45176</v>
      </c>
      <c r="N31" s="17"/>
      <c r="O31" s="29"/>
      <c r="P31" s="29">
        <v>45180</v>
      </c>
      <c r="Q31" s="23">
        <v>45180</v>
      </c>
    </row>
    <row r="32" spans="2:17" ht="19.5" customHeight="1">
      <c r="B32" s="1717"/>
      <c r="C32" s="17" t="s">
        <v>30</v>
      </c>
      <c r="D32" s="17" t="s">
        <v>30</v>
      </c>
      <c r="E32" s="26" t="s">
        <v>7787</v>
      </c>
      <c r="F32" s="26">
        <v>2</v>
      </c>
      <c r="G32" s="26">
        <v>640</v>
      </c>
      <c r="H32" s="826">
        <f t="shared" si="0"/>
        <v>1280</v>
      </c>
      <c r="I32" s="26"/>
      <c r="J32" s="26" t="s">
        <v>5896</v>
      </c>
      <c r="K32" s="18" t="s">
        <v>7422</v>
      </c>
      <c r="L32" s="18"/>
      <c r="M32" s="30">
        <v>45160</v>
      </c>
      <c r="N32" s="26"/>
      <c r="O32" s="27"/>
      <c r="P32" s="29">
        <v>45171</v>
      </c>
      <c r="Q32" s="23">
        <v>45173</v>
      </c>
    </row>
    <row r="33" spans="2:17" s="8" customFormat="1" ht="19.7" customHeight="1">
      <c r="B33" s="1717"/>
      <c r="C33" s="17" t="s">
        <v>30</v>
      </c>
      <c r="D33" s="17" t="s">
        <v>30</v>
      </c>
      <c r="E33" s="26" t="s">
        <v>4903</v>
      </c>
      <c r="F33" s="26">
        <v>6</v>
      </c>
      <c r="G33" s="26">
        <v>780</v>
      </c>
      <c r="H33" s="826">
        <f t="shared" si="0"/>
        <v>4680</v>
      </c>
      <c r="I33" s="26"/>
      <c r="J33" s="26" t="s">
        <v>5896</v>
      </c>
      <c r="K33" s="18" t="s">
        <v>7422</v>
      </c>
      <c r="L33" s="17"/>
      <c r="M33" s="30">
        <v>45160</v>
      </c>
      <c r="N33" s="17"/>
      <c r="O33" s="29"/>
      <c r="P33" s="29">
        <v>45171</v>
      </c>
      <c r="Q33" s="23">
        <v>45173</v>
      </c>
    </row>
    <row r="34" spans="2:17" s="8" customFormat="1" ht="19.7" customHeight="1">
      <c r="B34" s="1717"/>
      <c r="C34" s="17" t="s">
        <v>30</v>
      </c>
      <c r="D34" s="17" t="s">
        <v>30</v>
      </c>
      <c r="E34" s="26" t="s">
        <v>7788</v>
      </c>
      <c r="F34" s="26">
        <v>7</v>
      </c>
      <c r="G34" s="26">
        <v>870</v>
      </c>
      <c r="H34" s="826">
        <f t="shared" si="0"/>
        <v>6090</v>
      </c>
      <c r="I34" s="26"/>
      <c r="J34" s="26" t="s">
        <v>5896</v>
      </c>
      <c r="K34" s="18" t="s">
        <v>7422</v>
      </c>
      <c r="L34" s="17"/>
      <c r="M34" s="30">
        <v>45160</v>
      </c>
      <c r="N34" s="17"/>
      <c r="O34" s="29"/>
      <c r="P34" s="29">
        <v>45171</v>
      </c>
      <c r="Q34" s="23">
        <v>45173</v>
      </c>
    </row>
    <row r="35" spans="2:17" s="8" customFormat="1" ht="19.7" customHeight="1">
      <c r="B35" s="1717"/>
      <c r="C35" s="17" t="s">
        <v>30</v>
      </c>
      <c r="D35" s="17" t="s">
        <v>30</v>
      </c>
      <c r="E35" s="26" t="s">
        <v>7789</v>
      </c>
      <c r="F35" s="26">
        <v>4</v>
      </c>
      <c r="G35" s="26">
        <v>920</v>
      </c>
      <c r="H35" s="826">
        <f t="shared" si="0"/>
        <v>3680</v>
      </c>
      <c r="I35" s="26"/>
      <c r="J35" s="26" t="s">
        <v>5896</v>
      </c>
      <c r="K35" s="18" t="s">
        <v>7422</v>
      </c>
      <c r="L35" s="17"/>
      <c r="M35" s="30">
        <v>45160</v>
      </c>
      <c r="N35" s="17"/>
      <c r="O35" s="29"/>
      <c r="P35" s="29">
        <v>45171</v>
      </c>
      <c r="Q35" s="23">
        <v>45173</v>
      </c>
    </row>
    <row r="36" spans="2:17" s="8" customFormat="1" ht="19.7" customHeight="1">
      <c r="B36" s="1717"/>
      <c r="C36" s="17" t="s">
        <v>30</v>
      </c>
      <c r="D36" s="17" t="s">
        <v>30</v>
      </c>
      <c r="E36" s="26" t="s">
        <v>7790</v>
      </c>
      <c r="F36" s="26">
        <v>2</v>
      </c>
      <c r="G36" s="26">
        <v>1490</v>
      </c>
      <c r="H36" s="826">
        <f t="shared" si="0"/>
        <v>2980</v>
      </c>
      <c r="I36" s="26"/>
      <c r="J36" s="26" t="s">
        <v>5896</v>
      </c>
      <c r="K36" s="18" t="s">
        <v>7422</v>
      </c>
      <c r="L36" s="17"/>
      <c r="M36" s="30">
        <v>45176</v>
      </c>
      <c r="N36" s="17"/>
      <c r="O36" s="29"/>
      <c r="P36" s="29">
        <v>45180</v>
      </c>
      <c r="Q36" s="23">
        <v>45180</v>
      </c>
    </row>
    <row r="37" spans="2:17" s="8" customFormat="1" ht="19.7" customHeight="1">
      <c r="B37" s="1717"/>
      <c r="C37" s="17" t="s">
        <v>30</v>
      </c>
      <c r="D37" s="17" t="s">
        <v>30</v>
      </c>
      <c r="E37" s="26" t="s">
        <v>7791</v>
      </c>
      <c r="F37" s="26">
        <v>3</v>
      </c>
      <c r="G37" s="26">
        <v>4278</v>
      </c>
      <c r="H37" s="826">
        <f t="shared" si="0"/>
        <v>12834</v>
      </c>
      <c r="I37" s="26"/>
      <c r="J37" s="26" t="s">
        <v>7792</v>
      </c>
      <c r="K37" s="18" t="s">
        <v>7422</v>
      </c>
      <c r="L37" s="17"/>
      <c r="M37" s="30">
        <v>45160</v>
      </c>
      <c r="N37" s="17"/>
      <c r="O37" s="29"/>
      <c r="P37" s="29">
        <v>45171</v>
      </c>
      <c r="Q37" s="23">
        <v>45173</v>
      </c>
    </row>
    <row r="38" spans="2:17" ht="19.5" customHeight="1">
      <c r="B38" s="1717"/>
      <c r="C38" s="17" t="s">
        <v>30</v>
      </c>
      <c r="D38" s="17" t="s">
        <v>30</v>
      </c>
      <c r="E38" s="26" t="s">
        <v>7793</v>
      </c>
      <c r="F38" s="26">
        <v>3</v>
      </c>
      <c r="G38" s="26">
        <v>2720</v>
      </c>
      <c r="H38" s="826">
        <f t="shared" si="0"/>
        <v>8160</v>
      </c>
      <c r="I38" s="26"/>
      <c r="J38" s="26" t="s">
        <v>7794</v>
      </c>
      <c r="K38" s="18" t="s">
        <v>7422</v>
      </c>
      <c r="L38" s="18"/>
      <c r="M38" s="30">
        <v>45160</v>
      </c>
      <c r="N38" s="26"/>
      <c r="O38" s="27"/>
      <c r="P38" s="29">
        <v>45171</v>
      </c>
      <c r="Q38" s="23">
        <v>45173</v>
      </c>
    </row>
    <row r="39" spans="2:17" ht="19.5" customHeight="1">
      <c r="B39" s="1717"/>
      <c r="C39" s="17" t="s">
        <v>30</v>
      </c>
      <c r="D39" s="17" t="s">
        <v>30</v>
      </c>
      <c r="E39" s="26" t="s">
        <v>7795</v>
      </c>
      <c r="F39" s="26">
        <v>2</v>
      </c>
      <c r="G39" s="26">
        <v>3570</v>
      </c>
      <c r="H39" s="826">
        <f t="shared" si="0"/>
        <v>7140</v>
      </c>
      <c r="I39" s="26"/>
      <c r="J39" s="26" t="s">
        <v>7794</v>
      </c>
      <c r="K39" s="18" t="s">
        <v>7422</v>
      </c>
      <c r="L39" s="18"/>
      <c r="M39" s="30">
        <v>45160</v>
      </c>
      <c r="N39" s="26"/>
      <c r="O39" s="27"/>
      <c r="P39" s="29">
        <v>45171</v>
      </c>
      <c r="Q39" s="23">
        <v>45173</v>
      </c>
    </row>
    <row r="40" spans="2:17" ht="19.5" customHeight="1">
      <c r="B40" s="1717"/>
      <c r="C40" s="17" t="s">
        <v>30</v>
      </c>
      <c r="D40" s="17" t="s">
        <v>30</v>
      </c>
      <c r="E40" s="26" t="s">
        <v>7796</v>
      </c>
      <c r="F40" s="26">
        <v>1</v>
      </c>
      <c r="G40" s="26">
        <v>3570</v>
      </c>
      <c r="H40" s="826">
        <f t="shared" si="0"/>
        <v>3570</v>
      </c>
      <c r="I40" s="26"/>
      <c r="J40" s="26" t="s">
        <v>7794</v>
      </c>
      <c r="K40" s="18" t="s">
        <v>7422</v>
      </c>
      <c r="L40" s="18"/>
      <c r="M40" s="30">
        <v>45160</v>
      </c>
      <c r="N40" s="26"/>
      <c r="O40" s="27"/>
      <c r="P40" s="29">
        <v>45171</v>
      </c>
      <c r="Q40" s="23">
        <v>45173</v>
      </c>
    </row>
    <row r="41" spans="2:17" ht="19.5" customHeight="1">
      <c r="B41" s="1717"/>
      <c r="C41" s="17" t="s">
        <v>30</v>
      </c>
      <c r="D41" s="17" t="s">
        <v>30</v>
      </c>
      <c r="E41" s="26" t="s">
        <v>7797</v>
      </c>
      <c r="F41" s="26">
        <v>2</v>
      </c>
      <c r="G41" s="26">
        <v>3510</v>
      </c>
      <c r="H41" s="826">
        <f t="shared" si="0"/>
        <v>7020</v>
      </c>
      <c r="I41" s="26"/>
      <c r="J41" s="26" t="s">
        <v>7794</v>
      </c>
      <c r="K41" s="18" t="s">
        <v>7422</v>
      </c>
      <c r="L41" s="18"/>
      <c r="M41" s="30">
        <v>45160</v>
      </c>
      <c r="N41" s="26"/>
      <c r="O41" s="27"/>
      <c r="P41" s="29">
        <v>45171</v>
      </c>
      <c r="Q41" s="23">
        <v>45173</v>
      </c>
    </row>
    <row r="42" spans="2:17" s="8" customFormat="1" ht="19.7" customHeight="1">
      <c r="B42" s="1717"/>
      <c r="C42" s="17" t="s">
        <v>30</v>
      </c>
      <c r="D42" s="17" t="s">
        <v>30</v>
      </c>
      <c r="E42" s="26" t="s">
        <v>7460</v>
      </c>
      <c r="F42" s="26">
        <v>4</v>
      </c>
      <c r="G42" s="26">
        <v>270</v>
      </c>
      <c r="H42" s="826">
        <f t="shared" si="0"/>
        <v>1080</v>
      </c>
      <c r="I42" s="26"/>
      <c r="J42" s="26" t="s">
        <v>7367</v>
      </c>
      <c r="K42" s="18" t="s">
        <v>7422</v>
      </c>
      <c r="L42" s="17"/>
      <c r="M42" s="30">
        <v>45160</v>
      </c>
      <c r="N42" s="17"/>
      <c r="O42" s="29"/>
      <c r="P42" s="29">
        <v>45171</v>
      </c>
      <c r="Q42" s="23">
        <v>45173</v>
      </c>
    </row>
    <row r="43" spans="2:17" ht="19.5" customHeight="1">
      <c r="B43" s="2026" t="s">
        <v>7798</v>
      </c>
      <c r="C43" s="17" t="s">
        <v>30</v>
      </c>
      <c r="D43" s="17" t="s">
        <v>30</v>
      </c>
      <c r="E43" s="26" t="s">
        <v>7780</v>
      </c>
      <c r="F43" s="26">
        <v>8</v>
      </c>
      <c r="G43" s="26">
        <v>92</v>
      </c>
      <c r="H43" s="826">
        <f t="shared" si="0"/>
        <v>736</v>
      </c>
      <c r="I43" s="26"/>
      <c r="J43" s="26" t="s">
        <v>7781</v>
      </c>
      <c r="K43" s="18" t="s">
        <v>7422</v>
      </c>
      <c r="L43" s="18"/>
      <c r="M43" s="30">
        <v>45160</v>
      </c>
      <c r="N43" s="26"/>
      <c r="O43" s="27"/>
      <c r="P43" s="29">
        <v>45171</v>
      </c>
      <c r="Q43" s="23">
        <v>45173</v>
      </c>
    </row>
    <row r="44" spans="2:17" ht="19.5" customHeight="1">
      <c r="B44" s="1717"/>
      <c r="C44" s="17" t="s">
        <v>30</v>
      </c>
      <c r="D44" s="17" t="s">
        <v>30</v>
      </c>
      <c r="E44" s="26" t="s">
        <v>7780</v>
      </c>
      <c r="F44" s="26">
        <v>4</v>
      </c>
      <c r="G44" s="26">
        <v>92</v>
      </c>
      <c r="H44" s="826">
        <f t="shared" si="0"/>
        <v>368</v>
      </c>
      <c r="I44" s="26"/>
      <c r="J44" s="26" t="s">
        <v>7781</v>
      </c>
      <c r="K44" s="18" t="s">
        <v>7422</v>
      </c>
      <c r="L44" s="18"/>
      <c r="M44" s="30">
        <v>45160</v>
      </c>
      <c r="N44" s="26"/>
      <c r="O44" s="27"/>
      <c r="P44" s="29">
        <v>45171</v>
      </c>
      <c r="Q44" s="23">
        <v>45173</v>
      </c>
    </row>
    <row r="45" spans="2:17" s="8" customFormat="1" ht="19.7" customHeight="1">
      <c r="B45" s="1717"/>
      <c r="C45" s="17" t="s">
        <v>30</v>
      </c>
      <c r="D45" s="17" t="s">
        <v>30</v>
      </c>
      <c r="E45" s="26" t="s">
        <v>7440</v>
      </c>
      <c r="F45" s="26">
        <v>8</v>
      </c>
      <c r="G45" s="26">
        <v>196</v>
      </c>
      <c r="H45" s="826">
        <f t="shared" si="0"/>
        <v>1568</v>
      </c>
      <c r="I45" s="26"/>
      <c r="J45" s="26" t="s">
        <v>5810</v>
      </c>
      <c r="K45" s="18" t="s">
        <v>7422</v>
      </c>
      <c r="L45" s="17"/>
      <c r="M45" s="30">
        <v>45160</v>
      </c>
      <c r="N45" s="17"/>
      <c r="O45" s="29"/>
      <c r="P45" s="29">
        <v>45171</v>
      </c>
      <c r="Q45" s="23">
        <v>45173</v>
      </c>
    </row>
    <row r="46" spans="2:17" s="8" customFormat="1" ht="19.7" customHeight="1">
      <c r="B46" s="1717"/>
      <c r="C46" s="17" t="s">
        <v>30</v>
      </c>
      <c r="D46" s="17" t="s">
        <v>30</v>
      </c>
      <c r="E46" s="26" t="s">
        <v>7442</v>
      </c>
      <c r="F46" s="26">
        <v>4</v>
      </c>
      <c r="G46" s="26">
        <v>108</v>
      </c>
      <c r="H46" s="826">
        <f t="shared" si="0"/>
        <v>432</v>
      </c>
      <c r="I46" s="26"/>
      <c r="J46" s="26" t="s">
        <v>6363</v>
      </c>
      <c r="K46" s="18" t="s">
        <v>7422</v>
      </c>
      <c r="L46" s="17"/>
      <c r="M46" s="30">
        <v>45160</v>
      </c>
      <c r="N46" s="17"/>
      <c r="O46" s="29"/>
      <c r="P46" s="29">
        <v>45171</v>
      </c>
      <c r="Q46" s="23">
        <v>45173</v>
      </c>
    </row>
    <row r="47" spans="2:17" s="8" customFormat="1" ht="19.7" customHeight="1">
      <c r="B47" s="1717"/>
      <c r="C47" s="17" t="s">
        <v>30</v>
      </c>
      <c r="D47" s="17" t="s">
        <v>30</v>
      </c>
      <c r="E47" s="26" t="s">
        <v>4578</v>
      </c>
      <c r="F47" s="26">
        <v>8</v>
      </c>
      <c r="G47" s="26">
        <v>256</v>
      </c>
      <c r="H47" s="826">
        <f t="shared" si="0"/>
        <v>2048</v>
      </c>
      <c r="I47" s="26"/>
      <c r="J47" s="26" t="s">
        <v>5812</v>
      </c>
      <c r="K47" s="18" t="s">
        <v>7422</v>
      </c>
      <c r="L47" s="17"/>
      <c r="M47" s="30">
        <v>45160</v>
      </c>
      <c r="N47" s="17"/>
      <c r="O47" s="29"/>
      <c r="P47" s="29">
        <v>45171</v>
      </c>
      <c r="Q47" s="23">
        <v>45173</v>
      </c>
    </row>
    <row r="48" spans="2:17" s="8" customFormat="1" ht="19.7" customHeight="1">
      <c r="B48" s="1717"/>
      <c r="C48" s="17" t="s">
        <v>30</v>
      </c>
      <c r="D48" s="17" t="s">
        <v>30</v>
      </c>
      <c r="E48" s="26" t="s">
        <v>7799</v>
      </c>
      <c r="F48" s="26">
        <v>4</v>
      </c>
      <c r="G48" s="26">
        <v>320</v>
      </c>
      <c r="H48" s="826">
        <f t="shared" si="0"/>
        <v>1280</v>
      </c>
      <c r="I48" s="26"/>
      <c r="J48" s="26" t="s">
        <v>5896</v>
      </c>
      <c r="K48" s="18" t="s">
        <v>7422</v>
      </c>
      <c r="L48" s="17"/>
      <c r="M48" s="30">
        <v>45160</v>
      </c>
      <c r="N48" s="17"/>
      <c r="O48" s="29"/>
      <c r="P48" s="29">
        <v>45171</v>
      </c>
      <c r="Q48" s="23">
        <v>45173</v>
      </c>
    </row>
    <row r="49" spans="2:17" s="8" customFormat="1" ht="19.7" customHeight="1">
      <c r="B49" s="1717"/>
      <c r="C49" s="17" t="s">
        <v>30</v>
      </c>
      <c r="D49" s="17" t="s">
        <v>30</v>
      </c>
      <c r="E49" s="26" t="s">
        <v>7800</v>
      </c>
      <c r="F49" s="26">
        <v>4</v>
      </c>
      <c r="G49" s="26">
        <v>630</v>
      </c>
      <c r="H49" s="826">
        <f t="shared" si="0"/>
        <v>2520</v>
      </c>
      <c r="I49" s="26"/>
      <c r="J49" s="26" t="s">
        <v>5896</v>
      </c>
      <c r="K49" s="18" t="s">
        <v>7422</v>
      </c>
      <c r="L49" s="17"/>
      <c r="M49" s="30">
        <v>45160</v>
      </c>
      <c r="N49" s="17"/>
      <c r="O49" s="29"/>
      <c r="P49" s="29">
        <v>45171</v>
      </c>
      <c r="Q49" s="23">
        <v>45173</v>
      </c>
    </row>
    <row r="50" spans="2:17" s="8" customFormat="1" ht="19.7" customHeight="1">
      <c r="B50" s="1717"/>
      <c r="C50" s="17" t="s">
        <v>30</v>
      </c>
      <c r="D50" s="17" t="s">
        <v>30</v>
      </c>
      <c r="E50" s="26" t="s">
        <v>7801</v>
      </c>
      <c r="F50" s="26">
        <v>4</v>
      </c>
      <c r="G50" s="26">
        <v>428</v>
      </c>
      <c r="H50" s="826">
        <f t="shared" si="0"/>
        <v>1712</v>
      </c>
      <c r="I50" s="26"/>
      <c r="J50" s="26" t="s">
        <v>7802</v>
      </c>
      <c r="K50" s="18" t="s">
        <v>7422</v>
      </c>
      <c r="L50" s="17"/>
      <c r="M50" s="30">
        <v>45160</v>
      </c>
      <c r="N50" s="17"/>
      <c r="O50" s="29"/>
      <c r="P50" s="29">
        <v>45171</v>
      </c>
      <c r="Q50" s="23">
        <v>45173</v>
      </c>
    </row>
    <row r="51" spans="2:17" s="8" customFormat="1" ht="19.7" customHeight="1">
      <c r="B51" s="1717"/>
      <c r="C51" s="17" t="s">
        <v>30</v>
      </c>
      <c r="D51" s="17" t="s">
        <v>30</v>
      </c>
      <c r="E51" s="26" t="s">
        <v>1912</v>
      </c>
      <c r="F51" s="26">
        <v>2</v>
      </c>
      <c r="G51" s="26">
        <v>428</v>
      </c>
      <c r="H51" s="826">
        <f t="shared" si="0"/>
        <v>856</v>
      </c>
      <c r="I51" s="26"/>
      <c r="J51" s="26" t="s">
        <v>7802</v>
      </c>
      <c r="K51" s="18" t="s">
        <v>7422</v>
      </c>
      <c r="L51" s="17"/>
      <c r="M51" s="30">
        <v>45176</v>
      </c>
      <c r="N51" s="17"/>
      <c r="O51" s="29"/>
      <c r="P51" s="29">
        <v>45177</v>
      </c>
      <c r="Q51" s="23">
        <v>45177</v>
      </c>
    </row>
    <row r="52" spans="2:17" s="8" customFormat="1" ht="19.7" customHeight="1">
      <c r="B52" s="1717"/>
      <c r="C52" s="17" t="s">
        <v>30</v>
      </c>
      <c r="D52" s="17" t="s">
        <v>30</v>
      </c>
      <c r="E52" s="26" t="s">
        <v>7485</v>
      </c>
      <c r="F52" s="26">
        <v>2</v>
      </c>
      <c r="G52" s="26">
        <v>936</v>
      </c>
      <c r="H52" s="826">
        <f t="shared" si="0"/>
        <v>1872</v>
      </c>
      <c r="I52" s="26"/>
      <c r="J52" s="26" t="s">
        <v>7486</v>
      </c>
      <c r="K52" s="18" t="s">
        <v>7422</v>
      </c>
      <c r="L52" s="17"/>
      <c r="M52" s="30">
        <v>45160</v>
      </c>
      <c r="N52" s="17"/>
      <c r="O52" s="29"/>
      <c r="P52" s="29">
        <v>45171</v>
      </c>
      <c r="Q52" s="23">
        <v>45173</v>
      </c>
    </row>
    <row r="53" spans="2:17" s="8" customFormat="1" ht="19.7" customHeight="1">
      <c r="B53" s="1717"/>
      <c r="C53" s="17" t="s">
        <v>30</v>
      </c>
      <c r="D53" s="17" t="s">
        <v>30</v>
      </c>
      <c r="E53" s="26" t="s">
        <v>7487</v>
      </c>
      <c r="F53" s="26">
        <v>2</v>
      </c>
      <c r="G53" s="26">
        <v>2015</v>
      </c>
      <c r="H53" s="826">
        <f t="shared" si="0"/>
        <v>4030</v>
      </c>
      <c r="I53" s="26"/>
      <c r="J53" s="26" t="s">
        <v>7486</v>
      </c>
      <c r="K53" s="18" t="s">
        <v>7422</v>
      </c>
      <c r="L53" s="17"/>
      <c r="M53" s="30">
        <v>45160</v>
      </c>
      <c r="N53" s="17"/>
      <c r="O53" s="29"/>
      <c r="P53" s="29">
        <v>45171</v>
      </c>
      <c r="Q53" s="23">
        <v>45173</v>
      </c>
    </row>
    <row r="54" spans="2:17" s="8" customFormat="1" ht="19.7" customHeight="1">
      <c r="B54" s="1717"/>
      <c r="C54" s="17" t="s">
        <v>30</v>
      </c>
      <c r="D54" s="17" t="s">
        <v>30</v>
      </c>
      <c r="E54" s="26" t="s">
        <v>7803</v>
      </c>
      <c r="F54" s="26">
        <v>4</v>
      </c>
      <c r="G54" s="26">
        <v>106</v>
      </c>
      <c r="H54" s="826">
        <f t="shared" si="0"/>
        <v>424</v>
      </c>
      <c r="I54" s="26"/>
      <c r="J54" s="26" t="s">
        <v>6619</v>
      </c>
      <c r="K54" s="18" t="s">
        <v>7422</v>
      </c>
      <c r="L54" s="17"/>
      <c r="M54" s="30">
        <v>45160</v>
      </c>
      <c r="N54" s="17"/>
      <c r="O54" s="29"/>
      <c r="P54" s="29">
        <v>45171</v>
      </c>
      <c r="Q54" s="23">
        <v>45173</v>
      </c>
    </row>
    <row r="55" spans="2:17" s="8" customFormat="1" ht="19.7" customHeight="1">
      <c r="B55" s="1717"/>
      <c r="C55" s="17" t="s">
        <v>30</v>
      </c>
      <c r="D55" s="17" t="s">
        <v>30</v>
      </c>
      <c r="E55" s="26" t="s">
        <v>7804</v>
      </c>
      <c r="F55" s="26">
        <v>16</v>
      </c>
      <c r="G55" s="26">
        <v>92</v>
      </c>
      <c r="H55" s="826">
        <f t="shared" si="0"/>
        <v>1472</v>
      </c>
      <c r="I55" s="26"/>
      <c r="J55" s="26" t="s">
        <v>7805</v>
      </c>
      <c r="K55" s="18" t="s">
        <v>7422</v>
      </c>
      <c r="L55" s="17"/>
      <c r="M55" s="30">
        <v>45160</v>
      </c>
      <c r="N55" s="17"/>
      <c r="O55" s="29"/>
      <c r="P55" s="29">
        <v>45171</v>
      </c>
      <c r="Q55" s="23">
        <v>45173</v>
      </c>
    </row>
    <row r="56" spans="2:17" s="8" customFormat="1" ht="19.7" customHeight="1">
      <c r="B56" s="1717"/>
      <c r="C56" s="17" t="s">
        <v>30</v>
      </c>
      <c r="D56" s="17" t="s">
        <v>30</v>
      </c>
      <c r="E56" s="26" t="s">
        <v>7511</v>
      </c>
      <c r="F56" s="26">
        <v>10</v>
      </c>
      <c r="G56" s="26">
        <v>73</v>
      </c>
      <c r="H56" s="826">
        <f t="shared" si="0"/>
        <v>730</v>
      </c>
      <c r="I56" s="26"/>
      <c r="J56" s="26" t="s">
        <v>7208</v>
      </c>
      <c r="K56" s="18" t="s">
        <v>7422</v>
      </c>
      <c r="L56" s="17"/>
      <c r="M56" s="30">
        <v>45160</v>
      </c>
      <c r="N56" s="17"/>
      <c r="O56" s="29"/>
      <c r="P56" s="29">
        <v>45171</v>
      </c>
      <c r="Q56" s="23">
        <v>45173</v>
      </c>
    </row>
    <row r="57" spans="2:17" s="8" customFormat="1" ht="19.7" customHeight="1">
      <c r="B57" s="1717"/>
      <c r="C57" s="17" t="s">
        <v>30</v>
      </c>
      <c r="D57" s="17" t="s">
        <v>30</v>
      </c>
      <c r="E57" s="26" t="s">
        <v>7512</v>
      </c>
      <c r="F57" s="26">
        <v>16</v>
      </c>
      <c r="G57" s="26">
        <v>73</v>
      </c>
      <c r="H57" s="826">
        <f t="shared" si="0"/>
        <v>1168</v>
      </c>
      <c r="I57" s="26"/>
      <c r="J57" s="26" t="s">
        <v>7208</v>
      </c>
      <c r="K57" s="18" t="s">
        <v>7422</v>
      </c>
      <c r="L57" s="17"/>
      <c r="M57" s="30">
        <v>45160</v>
      </c>
      <c r="N57" s="17"/>
      <c r="O57" s="29"/>
      <c r="P57" s="29">
        <v>45171</v>
      </c>
      <c r="Q57" s="23">
        <v>45173</v>
      </c>
    </row>
    <row r="58" spans="2:17" s="8" customFormat="1" ht="19.7" customHeight="1">
      <c r="B58" s="1717"/>
      <c r="C58" s="17" t="s">
        <v>30</v>
      </c>
      <c r="D58" s="17" t="s">
        <v>30</v>
      </c>
      <c r="E58" s="26" t="s">
        <v>7806</v>
      </c>
      <c r="F58" s="26">
        <v>2</v>
      </c>
      <c r="G58" s="26">
        <v>1469</v>
      </c>
      <c r="H58" s="826">
        <f t="shared" si="0"/>
        <v>2938</v>
      </c>
      <c r="I58" s="26"/>
      <c r="J58" s="26" t="s">
        <v>7807</v>
      </c>
      <c r="K58" s="18" t="s">
        <v>7422</v>
      </c>
      <c r="L58" s="17"/>
      <c r="M58" s="30">
        <v>45160</v>
      </c>
      <c r="N58" s="17"/>
      <c r="O58" s="29"/>
      <c r="P58" s="29">
        <v>45171</v>
      </c>
      <c r="Q58" s="23">
        <v>45173</v>
      </c>
    </row>
    <row r="59" spans="2:17" ht="19.5" customHeight="1">
      <c r="B59" s="1717"/>
      <c r="C59" s="17" t="s">
        <v>30</v>
      </c>
      <c r="D59" s="17" t="s">
        <v>30</v>
      </c>
      <c r="E59" s="26" t="s">
        <v>7808</v>
      </c>
      <c r="F59" s="26">
        <v>2</v>
      </c>
      <c r="G59" s="26">
        <v>3120</v>
      </c>
      <c r="H59" s="826">
        <f t="shared" si="0"/>
        <v>6240</v>
      </c>
      <c r="I59" s="26"/>
      <c r="J59" s="26" t="s">
        <v>7794</v>
      </c>
      <c r="K59" s="18" t="s">
        <v>7422</v>
      </c>
      <c r="L59" s="18"/>
      <c r="M59" s="30">
        <v>45160</v>
      </c>
      <c r="N59" s="26"/>
      <c r="O59" s="27"/>
      <c r="P59" s="29">
        <v>45171</v>
      </c>
      <c r="Q59" s="23">
        <v>45173</v>
      </c>
    </row>
    <row r="60" spans="2:17" s="8" customFormat="1" ht="19.7" customHeight="1">
      <c r="B60" s="1897" t="s">
        <v>7809</v>
      </c>
      <c r="C60" s="17" t="s">
        <v>30</v>
      </c>
      <c r="D60" s="17" t="s">
        <v>30</v>
      </c>
      <c r="E60" s="26" t="s">
        <v>6551</v>
      </c>
      <c r="F60" s="26">
        <v>8</v>
      </c>
      <c r="G60" s="26">
        <v>81</v>
      </c>
      <c r="H60" s="826">
        <f t="shared" si="0"/>
        <v>648</v>
      </c>
      <c r="I60" s="18"/>
      <c r="J60" s="26" t="s">
        <v>6552</v>
      </c>
      <c r="K60" s="18" t="s">
        <v>7422</v>
      </c>
      <c r="L60" s="17"/>
      <c r="M60" s="30">
        <v>45160</v>
      </c>
      <c r="N60" s="17"/>
      <c r="O60" s="29"/>
      <c r="P60" s="29">
        <v>45171</v>
      </c>
      <c r="Q60" s="23">
        <v>45173</v>
      </c>
    </row>
    <row r="61" spans="2:17" ht="19.5" customHeight="1">
      <c r="B61" s="1896"/>
      <c r="C61" s="17" t="s">
        <v>30</v>
      </c>
      <c r="D61" s="17" t="s">
        <v>30</v>
      </c>
      <c r="E61" s="26" t="s">
        <v>6812</v>
      </c>
      <c r="F61" s="26">
        <v>1</v>
      </c>
      <c r="G61" s="26">
        <v>1053</v>
      </c>
      <c r="H61" s="826">
        <f t="shared" si="0"/>
        <v>1053</v>
      </c>
      <c r="I61" s="18"/>
      <c r="J61" s="26" t="s">
        <v>37</v>
      </c>
      <c r="K61" s="18" t="s">
        <v>7422</v>
      </c>
      <c r="L61" s="18"/>
      <c r="M61" s="30">
        <v>45160</v>
      </c>
      <c r="N61" s="26"/>
      <c r="O61" s="27"/>
      <c r="P61" s="29">
        <v>45171</v>
      </c>
      <c r="Q61" s="23">
        <v>45173</v>
      </c>
    </row>
    <row r="62" spans="2:17" ht="19.5" customHeight="1">
      <c r="B62" s="1896"/>
      <c r="C62" s="17" t="s">
        <v>30</v>
      </c>
      <c r="D62" s="17" t="s">
        <v>30</v>
      </c>
      <c r="E62" s="26" t="s">
        <v>6202</v>
      </c>
      <c r="F62" s="26">
        <v>1</v>
      </c>
      <c r="G62" s="26">
        <v>19600</v>
      </c>
      <c r="H62" s="826">
        <f t="shared" si="0"/>
        <v>19600</v>
      </c>
      <c r="I62" s="18"/>
      <c r="J62" s="26" t="s">
        <v>6203</v>
      </c>
      <c r="K62" s="18" t="s">
        <v>7422</v>
      </c>
      <c r="L62" s="18"/>
      <c r="M62" s="30">
        <v>45160</v>
      </c>
      <c r="N62" s="26"/>
      <c r="O62" s="27"/>
      <c r="P62" s="29">
        <v>45171</v>
      </c>
      <c r="Q62" s="23">
        <v>45173</v>
      </c>
    </row>
    <row r="63" spans="2:17" ht="19.5" customHeight="1">
      <c r="B63" s="1896"/>
      <c r="C63" s="17" t="s">
        <v>30</v>
      </c>
      <c r="D63" s="17" t="s">
        <v>30</v>
      </c>
      <c r="E63" s="26" t="s">
        <v>7810</v>
      </c>
      <c r="F63" s="26">
        <v>1</v>
      </c>
      <c r="G63" s="26">
        <v>3150</v>
      </c>
      <c r="H63" s="826">
        <f t="shared" si="0"/>
        <v>3150</v>
      </c>
      <c r="I63" s="18"/>
      <c r="J63" s="26" t="s">
        <v>7811</v>
      </c>
      <c r="K63" s="18" t="s">
        <v>7422</v>
      </c>
      <c r="L63" s="18"/>
      <c r="M63" s="30">
        <v>45160</v>
      </c>
      <c r="N63" s="26"/>
      <c r="O63" s="27"/>
      <c r="P63" s="29">
        <v>45171</v>
      </c>
      <c r="Q63" s="23">
        <v>45173</v>
      </c>
    </row>
    <row r="64" spans="2:17" ht="19.5" customHeight="1">
      <c r="B64" s="1896"/>
      <c r="C64" s="17" t="s">
        <v>30</v>
      </c>
      <c r="D64" s="17" t="s">
        <v>30</v>
      </c>
      <c r="E64" s="26" t="s">
        <v>7812</v>
      </c>
      <c r="F64" s="26">
        <v>1</v>
      </c>
      <c r="G64" s="26">
        <v>4990</v>
      </c>
      <c r="H64" s="826">
        <f t="shared" si="0"/>
        <v>4990</v>
      </c>
      <c r="I64" s="18"/>
      <c r="J64" s="26" t="s">
        <v>7813</v>
      </c>
      <c r="K64" s="18" t="s">
        <v>7422</v>
      </c>
      <c r="L64" s="18"/>
      <c r="M64" s="30">
        <v>45160</v>
      </c>
      <c r="N64" s="26"/>
      <c r="O64" s="27"/>
      <c r="P64" s="29">
        <v>45171</v>
      </c>
      <c r="Q64" s="23">
        <v>45173</v>
      </c>
    </row>
    <row r="65" spans="2:17" ht="19.5" customHeight="1">
      <c r="B65" s="1896"/>
      <c r="C65" s="17" t="s">
        <v>30</v>
      </c>
      <c r="D65" s="17" t="s">
        <v>30</v>
      </c>
      <c r="E65" s="26" t="s">
        <v>7814</v>
      </c>
      <c r="F65" s="26">
        <v>1</v>
      </c>
      <c r="G65" s="26">
        <v>7490</v>
      </c>
      <c r="H65" s="826">
        <f t="shared" si="0"/>
        <v>7490</v>
      </c>
      <c r="I65" s="18"/>
      <c r="J65" s="26" t="s">
        <v>7815</v>
      </c>
      <c r="K65" s="18" t="s">
        <v>7422</v>
      </c>
      <c r="L65" s="18"/>
      <c r="M65" s="30">
        <v>45160</v>
      </c>
      <c r="N65" s="26"/>
      <c r="O65" s="27"/>
      <c r="P65" s="29">
        <v>45171</v>
      </c>
      <c r="Q65" s="23">
        <v>45173</v>
      </c>
    </row>
    <row r="66" spans="2:17" ht="19.5" customHeight="1">
      <c r="B66" s="1896"/>
      <c r="C66" s="17" t="s">
        <v>30</v>
      </c>
      <c r="D66" s="17" t="s">
        <v>30</v>
      </c>
      <c r="E66" s="26" t="s">
        <v>7816</v>
      </c>
      <c r="F66" s="26">
        <v>4</v>
      </c>
      <c r="G66" s="26">
        <v>1870</v>
      </c>
      <c r="H66" s="826">
        <f t="shared" si="0"/>
        <v>7480</v>
      </c>
      <c r="I66" s="18"/>
      <c r="J66" s="26" t="s">
        <v>7817</v>
      </c>
      <c r="K66" s="18" t="s">
        <v>7422</v>
      </c>
      <c r="L66" s="18"/>
      <c r="M66" s="30">
        <v>45160</v>
      </c>
      <c r="N66" s="26"/>
      <c r="O66" s="27"/>
      <c r="P66" s="29">
        <v>45171</v>
      </c>
      <c r="Q66" s="23">
        <v>45173</v>
      </c>
    </row>
    <row r="67" spans="2:17" ht="19.5" customHeight="1">
      <c r="B67" s="1896"/>
      <c r="C67" s="17" t="s">
        <v>30</v>
      </c>
      <c r="D67" s="17" t="s">
        <v>30</v>
      </c>
      <c r="E67" s="26" t="s">
        <v>7818</v>
      </c>
      <c r="F67" s="26">
        <v>1</v>
      </c>
      <c r="G67" s="26">
        <v>4320</v>
      </c>
      <c r="H67" s="826">
        <f t="shared" si="0"/>
        <v>4320</v>
      </c>
      <c r="I67" s="18"/>
      <c r="J67" s="26" t="s">
        <v>7819</v>
      </c>
      <c r="K67" s="18" t="s">
        <v>7422</v>
      </c>
      <c r="L67" s="18"/>
      <c r="M67" s="30">
        <v>45160</v>
      </c>
      <c r="N67" s="26"/>
      <c r="O67" s="27"/>
      <c r="P67" s="29">
        <v>45171</v>
      </c>
      <c r="Q67" s="23">
        <v>45173</v>
      </c>
    </row>
    <row r="68" spans="2:17" ht="19.5" customHeight="1">
      <c r="B68" s="1896"/>
      <c r="C68" s="17" t="s">
        <v>30</v>
      </c>
      <c r="D68" s="17" t="s">
        <v>30</v>
      </c>
      <c r="E68" s="26" t="s">
        <v>6195</v>
      </c>
      <c r="F68" s="26">
        <v>1</v>
      </c>
      <c r="G68" s="26">
        <v>4239</v>
      </c>
      <c r="H68" s="826">
        <f t="shared" si="0"/>
        <v>4239</v>
      </c>
      <c r="I68" s="27"/>
      <c r="J68" s="26" t="s">
        <v>6196</v>
      </c>
      <c r="K68" s="18" t="s">
        <v>7422</v>
      </c>
      <c r="L68" s="18"/>
      <c r="M68" s="30">
        <v>45160</v>
      </c>
      <c r="N68" s="26"/>
      <c r="O68" s="27"/>
      <c r="P68" s="29">
        <v>45171</v>
      </c>
      <c r="Q68" s="23">
        <v>45173</v>
      </c>
    </row>
    <row r="69" spans="2:17" ht="19.5" customHeight="1">
      <c r="B69" s="1896"/>
      <c r="C69" s="17" t="s">
        <v>30</v>
      </c>
      <c r="D69" s="17" t="s">
        <v>30</v>
      </c>
      <c r="E69" s="26" t="s">
        <v>6195</v>
      </c>
      <c r="F69" s="26">
        <v>1</v>
      </c>
      <c r="G69" s="26">
        <v>4239</v>
      </c>
      <c r="H69" s="826">
        <f t="shared" si="0"/>
        <v>4239</v>
      </c>
      <c r="I69" s="27"/>
      <c r="J69" s="26" t="s">
        <v>6196</v>
      </c>
      <c r="K69" s="18" t="s">
        <v>7422</v>
      </c>
      <c r="L69" s="18"/>
      <c r="M69" s="30">
        <v>45182</v>
      </c>
      <c r="N69" s="26"/>
      <c r="O69" s="27"/>
      <c r="P69" s="29">
        <v>45183</v>
      </c>
      <c r="Q69" s="23">
        <v>45183</v>
      </c>
    </row>
    <row r="70" spans="2:17" s="8" customFormat="1" ht="19.7" customHeight="1">
      <c r="B70" s="1896"/>
      <c r="C70" s="17" t="s">
        <v>30</v>
      </c>
      <c r="D70" s="17" t="s">
        <v>30</v>
      </c>
      <c r="E70" s="26" t="s">
        <v>38</v>
      </c>
      <c r="F70" s="26">
        <v>1</v>
      </c>
      <c r="G70" s="26">
        <v>5117</v>
      </c>
      <c r="H70" s="826">
        <f t="shared" si="0"/>
        <v>5117</v>
      </c>
      <c r="I70" s="27"/>
      <c r="J70" s="26" t="s">
        <v>39</v>
      </c>
      <c r="K70" s="18" t="s">
        <v>7422</v>
      </c>
      <c r="L70" s="17"/>
      <c r="M70" s="30">
        <v>45160</v>
      </c>
      <c r="N70" s="17"/>
      <c r="O70" s="29"/>
      <c r="P70" s="29">
        <v>45171</v>
      </c>
      <c r="Q70" s="23">
        <v>45173</v>
      </c>
    </row>
    <row r="71" spans="2:17" s="8" customFormat="1" ht="19.7" customHeight="1">
      <c r="B71" s="1896"/>
      <c r="C71" s="17" t="s">
        <v>30</v>
      </c>
      <c r="D71" s="17" t="s">
        <v>30</v>
      </c>
      <c r="E71" s="26" t="s">
        <v>6201</v>
      </c>
      <c r="F71" s="26">
        <v>1</v>
      </c>
      <c r="G71" s="26">
        <v>5906</v>
      </c>
      <c r="H71" s="826">
        <f t="shared" si="0"/>
        <v>5906</v>
      </c>
      <c r="I71" s="18"/>
      <c r="J71" s="26" t="s">
        <v>39</v>
      </c>
      <c r="K71" s="18" t="s">
        <v>7422</v>
      </c>
      <c r="L71" s="17"/>
      <c r="M71" s="30">
        <v>45160</v>
      </c>
      <c r="N71" s="17"/>
      <c r="O71" s="29"/>
      <c r="P71" s="29">
        <v>45171</v>
      </c>
      <c r="Q71" s="23">
        <v>45173</v>
      </c>
    </row>
    <row r="72" spans="2:17" s="8" customFormat="1" ht="19.7" customHeight="1">
      <c r="B72" s="1896"/>
      <c r="C72" s="17" t="s">
        <v>30</v>
      </c>
      <c r="D72" s="17" t="s">
        <v>30</v>
      </c>
      <c r="E72" s="26" t="s">
        <v>40</v>
      </c>
      <c r="F72" s="26">
        <v>1</v>
      </c>
      <c r="G72" s="26">
        <v>7015</v>
      </c>
      <c r="H72" s="826">
        <f t="shared" si="0"/>
        <v>7015</v>
      </c>
      <c r="I72" s="27"/>
      <c r="J72" s="26" t="s">
        <v>41</v>
      </c>
      <c r="K72" s="18" t="s">
        <v>7422</v>
      </c>
      <c r="L72" s="17"/>
      <c r="M72" s="30">
        <v>45160</v>
      </c>
      <c r="N72" s="17"/>
      <c r="O72" s="29"/>
      <c r="P72" s="29">
        <v>45171</v>
      </c>
      <c r="Q72" s="23">
        <v>45173</v>
      </c>
    </row>
    <row r="73" spans="2:17" s="8" customFormat="1" ht="19.7" customHeight="1">
      <c r="B73" s="1896"/>
      <c r="C73" s="17" t="s">
        <v>30</v>
      </c>
      <c r="D73" s="17" t="s">
        <v>30</v>
      </c>
      <c r="E73" s="26" t="s">
        <v>7820</v>
      </c>
      <c r="F73" s="26">
        <v>1</v>
      </c>
      <c r="G73" s="26">
        <v>15963</v>
      </c>
      <c r="H73" s="826">
        <f t="shared" si="0"/>
        <v>15963</v>
      </c>
      <c r="I73" s="18"/>
      <c r="J73" s="26" t="s">
        <v>7148</v>
      </c>
      <c r="K73" s="18" t="s">
        <v>7422</v>
      </c>
      <c r="L73" s="17"/>
      <c r="M73" s="30">
        <v>45160</v>
      </c>
      <c r="N73" s="17"/>
      <c r="O73" s="29"/>
      <c r="P73" s="29">
        <v>45171</v>
      </c>
      <c r="Q73" s="23">
        <v>45173</v>
      </c>
    </row>
    <row r="74" spans="2:17" s="8" customFormat="1" ht="19.7" customHeight="1">
      <c r="B74" s="1896"/>
      <c r="C74" s="17" t="s">
        <v>30</v>
      </c>
      <c r="D74" s="17" t="s">
        <v>30</v>
      </c>
      <c r="E74" s="26" t="s">
        <v>6187</v>
      </c>
      <c r="F74" s="26">
        <v>1</v>
      </c>
      <c r="G74" s="26">
        <v>5300</v>
      </c>
      <c r="H74" s="826">
        <f t="shared" ref="H74:H82" si="1">F74*G74</f>
        <v>5300</v>
      </c>
      <c r="I74" s="18"/>
      <c r="J74" s="26" t="s">
        <v>110</v>
      </c>
      <c r="K74" s="18" t="s">
        <v>7422</v>
      </c>
      <c r="L74" s="17"/>
      <c r="M74" s="30">
        <v>45160</v>
      </c>
      <c r="N74" s="17"/>
      <c r="O74" s="29"/>
      <c r="P74" s="29">
        <v>45171</v>
      </c>
      <c r="Q74" s="23">
        <v>45173</v>
      </c>
    </row>
    <row r="75" spans="2:17" s="8" customFormat="1" ht="19.7" customHeight="1">
      <c r="B75" s="1896"/>
      <c r="C75" s="17" t="s">
        <v>30</v>
      </c>
      <c r="D75" s="17" t="s">
        <v>30</v>
      </c>
      <c r="E75" s="26" t="s">
        <v>6502</v>
      </c>
      <c r="F75" s="26">
        <v>1</v>
      </c>
      <c r="G75" s="26">
        <v>798</v>
      </c>
      <c r="H75" s="1894">
        <f t="shared" si="1"/>
        <v>798</v>
      </c>
      <c r="I75" s="27"/>
      <c r="J75" s="26" t="s">
        <v>112</v>
      </c>
      <c r="K75" s="18" t="s">
        <v>7422</v>
      </c>
      <c r="L75" s="17"/>
      <c r="M75" s="30">
        <v>45160</v>
      </c>
      <c r="N75" s="17"/>
      <c r="O75" s="29"/>
      <c r="P75" s="29">
        <v>45171</v>
      </c>
      <c r="Q75" s="23">
        <v>45173</v>
      </c>
    </row>
    <row r="76" spans="2:17" s="8" customFormat="1" ht="19.7" customHeight="1">
      <c r="B76" s="1896"/>
      <c r="C76" s="17" t="s">
        <v>30</v>
      </c>
      <c r="D76" s="17" t="s">
        <v>30</v>
      </c>
      <c r="E76" s="26" t="s">
        <v>42</v>
      </c>
      <c r="F76" s="26">
        <v>2</v>
      </c>
      <c r="G76" s="26">
        <v>251</v>
      </c>
      <c r="H76" s="1894">
        <f t="shared" si="1"/>
        <v>502</v>
      </c>
      <c r="I76" s="27"/>
      <c r="J76" s="26" t="s">
        <v>43</v>
      </c>
      <c r="K76" s="18" t="s">
        <v>7422</v>
      </c>
      <c r="L76" s="17"/>
      <c r="M76" s="30">
        <v>45160</v>
      </c>
      <c r="N76" s="17"/>
      <c r="O76" s="29"/>
      <c r="P76" s="29">
        <v>45171</v>
      </c>
      <c r="Q76" s="23">
        <v>45173</v>
      </c>
    </row>
    <row r="77" spans="2:17" s="8" customFormat="1" ht="19.7" customHeight="1">
      <c r="B77" s="1896"/>
      <c r="C77" s="17" t="s">
        <v>30</v>
      </c>
      <c r="D77" s="17" t="s">
        <v>30</v>
      </c>
      <c r="E77" s="26" t="s">
        <v>7821</v>
      </c>
      <c r="F77" s="26">
        <v>1</v>
      </c>
      <c r="G77" s="26">
        <v>2781</v>
      </c>
      <c r="H77" s="826">
        <f t="shared" si="1"/>
        <v>2781</v>
      </c>
      <c r="I77" s="18"/>
      <c r="J77" s="26" t="s">
        <v>7822</v>
      </c>
      <c r="K77" s="18" t="s">
        <v>7422</v>
      </c>
      <c r="L77" s="17"/>
      <c r="M77" s="30">
        <v>45183</v>
      </c>
      <c r="N77" s="17"/>
      <c r="O77" s="29"/>
      <c r="P77" s="29">
        <v>45189</v>
      </c>
      <c r="Q77" s="23">
        <v>45189</v>
      </c>
    </row>
    <row r="78" spans="2:17" s="8" customFormat="1" ht="19.7" customHeight="1">
      <c r="B78" s="1896"/>
      <c r="C78" s="17" t="s">
        <v>30</v>
      </c>
      <c r="D78" s="17" t="s">
        <v>30</v>
      </c>
      <c r="E78" s="26" t="s">
        <v>343</v>
      </c>
      <c r="F78" s="26">
        <v>1</v>
      </c>
      <c r="G78" s="26">
        <v>434</v>
      </c>
      <c r="H78" s="826">
        <f t="shared" si="1"/>
        <v>434</v>
      </c>
      <c r="I78" s="18"/>
      <c r="J78" s="26" t="s">
        <v>344</v>
      </c>
      <c r="K78" s="18" t="s">
        <v>7422</v>
      </c>
      <c r="L78" s="17"/>
      <c r="M78" s="30">
        <v>45183</v>
      </c>
      <c r="N78" s="17"/>
      <c r="O78" s="29"/>
      <c r="P78" s="29">
        <v>45188</v>
      </c>
      <c r="Q78" s="23">
        <v>45188</v>
      </c>
    </row>
    <row r="79" spans="2:17" s="8" customFormat="1" ht="19.7" customHeight="1">
      <c r="B79" s="1847"/>
      <c r="C79" s="17" t="s">
        <v>30</v>
      </c>
      <c r="D79" s="17" t="s">
        <v>30</v>
      </c>
      <c r="E79" s="26" t="s">
        <v>7823</v>
      </c>
      <c r="F79" s="26">
        <v>1</v>
      </c>
      <c r="G79" s="26">
        <v>910</v>
      </c>
      <c r="H79" s="826">
        <f t="shared" si="1"/>
        <v>910</v>
      </c>
      <c r="I79" s="18"/>
      <c r="J79" s="26" t="s">
        <v>7824</v>
      </c>
      <c r="K79" s="18" t="s">
        <v>7422</v>
      </c>
      <c r="L79" s="17"/>
      <c r="M79" s="30">
        <v>45192</v>
      </c>
      <c r="N79" s="17"/>
      <c r="O79" s="29"/>
      <c r="P79" s="29">
        <v>45195</v>
      </c>
      <c r="Q79" s="23">
        <v>45194</v>
      </c>
    </row>
    <row r="80" spans="2:17" s="8" customFormat="1" ht="19.7" customHeight="1">
      <c r="B80" s="329">
        <v>5</v>
      </c>
      <c r="C80" s="17" t="s">
        <v>30</v>
      </c>
      <c r="D80" s="17" t="s">
        <v>30</v>
      </c>
      <c r="E80" s="26" t="s">
        <v>7825</v>
      </c>
      <c r="F80" s="26">
        <v>1</v>
      </c>
      <c r="G80" s="26">
        <v>14669</v>
      </c>
      <c r="H80" s="826">
        <f t="shared" si="1"/>
        <v>14669</v>
      </c>
      <c r="I80" s="18"/>
      <c r="J80" s="26" t="s">
        <v>7826</v>
      </c>
      <c r="K80" s="18" t="s">
        <v>7422</v>
      </c>
      <c r="L80" s="17"/>
      <c r="M80" s="30">
        <v>45160</v>
      </c>
      <c r="N80" s="17"/>
      <c r="O80" s="29"/>
      <c r="P80" s="29">
        <v>45171</v>
      </c>
      <c r="Q80" s="23">
        <v>45176</v>
      </c>
    </row>
    <row r="81" spans="2:17" s="8" customFormat="1" ht="19.7" customHeight="1">
      <c r="B81" s="329">
        <v>6</v>
      </c>
      <c r="C81" s="17" t="s">
        <v>24</v>
      </c>
      <c r="D81" s="17" t="s">
        <v>24</v>
      </c>
      <c r="E81" s="26" t="s">
        <v>34</v>
      </c>
      <c r="F81" s="26">
        <v>1</v>
      </c>
      <c r="G81" s="118">
        <v>38000</v>
      </c>
      <c r="H81" s="826">
        <f t="shared" si="1"/>
        <v>38000</v>
      </c>
      <c r="I81" s="22"/>
      <c r="J81" s="1488"/>
      <c r="K81" s="138"/>
      <c r="L81" s="17"/>
      <c r="M81" s="30">
        <v>45194</v>
      </c>
      <c r="N81" s="17"/>
      <c r="O81" s="29">
        <v>45198</v>
      </c>
      <c r="P81" s="30"/>
      <c r="Q81" s="23"/>
    </row>
    <row r="82" spans="2:17" s="8" customFormat="1" ht="19.7" customHeight="1">
      <c r="B82" s="329"/>
      <c r="C82" s="17" t="s">
        <v>24</v>
      </c>
      <c r="D82" s="17" t="s">
        <v>24</v>
      </c>
      <c r="E82" s="26" t="s">
        <v>291</v>
      </c>
      <c r="F82" s="26">
        <v>1</v>
      </c>
      <c r="G82" s="118">
        <v>1300</v>
      </c>
      <c r="H82" s="826">
        <f t="shared" si="1"/>
        <v>1300</v>
      </c>
      <c r="I82" s="22"/>
      <c r="J82" s="1488"/>
      <c r="K82" s="138"/>
      <c r="L82" s="17"/>
      <c r="M82" s="30">
        <v>45194</v>
      </c>
      <c r="N82" s="17"/>
      <c r="O82" s="29">
        <v>45198</v>
      </c>
      <c r="P82" s="30"/>
      <c r="Q82" s="23"/>
    </row>
    <row r="83" spans="2:17" s="8" customFormat="1" ht="19.7" customHeight="1">
      <c r="B83" s="17">
        <v>17</v>
      </c>
      <c r="C83" s="17" t="s">
        <v>30</v>
      </c>
      <c r="D83" s="17" t="s">
        <v>30</v>
      </c>
      <c r="E83" s="26" t="s">
        <v>7827</v>
      </c>
      <c r="F83" s="26">
        <v>1</v>
      </c>
      <c r="G83" s="26">
        <v>8250</v>
      </c>
      <c r="H83" s="1894">
        <f>F83*G83</f>
        <v>8250</v>
      </c>
      <c r="I83" s="18"/>
      <c r="J83" s="26" t="s">
        <v>7828</v>
      </c>
      <c r="K83" s="18" t="s">
        <v>7422</v>
      </c>
      <c r="L83" s="17"/>
      <c r="M83" s="30">
        <v>45160</v>
      </c>
      <c r="N83" s="17"/>
      <c r="O83" s="29"/>
      <c r="P83" s="29">
        <v>45171</v>
      </c>
      <c r="Q83" s="23">
        <v>45173</v>
      </c>
    </row>
    <row r="84" spans="2:17" s="8" customFormat="1" ht="20.25" customHeight="1">
      <c r="B84" s="1848" t="s">
        <v>7829</v>
      </c>
      <c r="C84" s="17" t="s">
        <v>30</v>
      </c>
      <c r="D84" s="17" t="s">
        <v>30</v>
      </c>
      <c r="E84" s="26" t="s">
        <v>7830</v>
      </c>
      <c r="F84" s="26">
        <v>1</v>
      </c>
      <c r="G84" s="26">
        <v>6277</v>
      </c>
      <c r="H84" s="1894">
        <f t="shared" ref="H84:H119" si="2">F84*G84</f>
        <v>6277</v>
      </c>
      <c r="I84" s="18"/>
      <c r="J84" s="26" t="s">
        <v>7831</v>
      </c>
      <c r="K84" s="18" t="s">
        <v>7422</v>
      </c>
      <c r="L84" s="17"/>
      <c r="M84" s="30">
        <v>45160</v>
      </c>
      <c r="N84" s="17"/>
      <c r="O84" s="29"/>
      <c r="P84" s="29">
        <v>45171</v>
      </c>
      <c r="Q84" s="23">
        <v>45173</v>
      </c>
    </row>
    <row r="85" spans="2:17" s="473" customFormat="1" ht="19.7" customHeight="1">
      <c r="B85" s="1849"/>
      <c r="C85" s="34" t="s">
        <v>30</v>
      </c>
      <c r="D85" s="34" t="s">
        <v>30</v>
      </c>
      <c r="E85" s="35" t="s">
        <v>7832</v>
      </c>
      <c r="F85" s="35">
        <v>1</v>
      </c>
      <c r="G85" s="35">
        <v>9416</v>
      </c>
      <c r="H85" s="1894">
        <f t="shared" si="2"/>
        <v>9416</v>
      </c>
      <c r="I85" s="33"/>
      <c r="J85" s="35" t="s">
        <v>7833</v>
      </c>
      <c r="K85" s="33"/>
      <c r="L85" s="34"/>
      <c r="M85" s="472">
        <v>45177</v>
      </c>
      <c r="N85" s="34"/>
      <c r="O85" s="43"/>
      <c r="P85" s="43">
        <v>45184</v>
      </c>
      <c r="Q85" s="40">
        <v>45184</v>
      </c>
    </row>
    <row r="86" spans="2:17" ht="19.5" customHeight="1">
      <c r="B86" s="1849"/>
      <c r="C86" s="17" t="s">
        <v>30</v>
      </c>
      <c r="D86" s="17" t="s">
        <v>30</v>
      </c>
      <c r="E86" s="26" t="s">
        <v>7834</v>
      </c>
      <c r="F86" s="26">
        <v>1</v>
      </c>
      <c r="G86" s="26">
        <v>8013</v>
      </c>
      <c r="H86" s="1894">
        <f t="shared" si="2"/>
        <v>8013</v>
      </c>
      <c r="I86" s="27"/>
      <c r="J86" s="2019" t="s">
        <v>7835</v>
      </c>
      <c r="K86" s="18" t="s">
        <v>7422</v>
      </c>
      <c r="L86" s="18"/>
      <c r="M86" s="30">
        <v>45160</v>
      </c>
      <c r="N86" s="26"/>
      <c r="O86" s="27"/>
      <c r="P86" s="29">
        <v>45171</v>
      </c>
      <c r="Q86" s="23">
        <v>45173</v>
      </c>
    </row>
    <row r="87" spans="2:17" ht="19.5" customHeight="1">
      <c r="B87" s="1849"/>
      <c r="C87" s="17" t="s">
        <v>30</v>
      </c>
      <c r="D87" s="17" t="s">
        <v>30</v>
      </c>
      <c r="E87" s="26" t="s">
        <v>7836</v>
      </c>
      <c r="F87" s="26">
        <v>1</v>
      </c>
      <c r="G87" s="26">
        <v>4100</v>
      </c>
      <c r="H87" s="826">
        <f t="shared" si="2"/>
        <v>4100</v>
      </c>
      <c r="I87" s="27"/>
      <c r="J87" s="2019"/>
      <c r="K87" s="18" t="s">
        <v>7422</v>
      </c>
      <c r="L87" s="18"/>
      <c r="M87" s="30">
        <v>45160</v>
      </c>
      <c r="N87" s="26"/>
      <c r="O87" s="27"/>
      <c r="P87" s="29">
        <v>45171</v>
      </c>
      <c r="Q87" s="23">
        <v>45173</v>
      </c>
    </row>
    <row r="88" spans="2:17" ht="19.5" customHeight="1">
      <c r="B88" s="1849"/>
      <c r="C88" s="17" t="s">
        <v>30</v>
      </c>
      <c r="D88" s="17" t="s">
        <v>30</v>
      </c>
      <c r="E88" s="26" t="s">
        <v>7837</v>
      </c>
      <c r="F88" s="26">
        <v>1</v>
      </c>
      <c r="G88" s="26">
        <v>7857</v>
      </c>
      <c r="H88" s="826">
        <f t="shared" si="2"/>
        <v>7857</v>
      </c>
      <c r="I88" s="27"/>
      <c r="J88" s="26" t="s">
        <v>7838</v>
      </c>
      <c r="K88" s="18" t="s">
        <v>7422</v>
      </c>
      <c r="L88" s="18"/>
      <c r="M88" s="30">
        <v>45160</v>
      </c>
      <c r="N88" s="26"/>
      <c r="O88" s="27"/>
      <c r="P88" s="29">
        <v>45171</v>
      </c>
      <c r="Q88" s="23">
        <v>45173</v>
      </c>
    </row>
    <row r="89" spans="2:17" ht="19.5" customHeight="1">
      <c r="B89" s="1849"/>
      <c r="C89" s="17" t="s">
        <v>30</v>
      </c>
      <c r="D89" s="17" t="s">
        <v>30</v>
      </c>
      <c r="E89" s="26" t="s">
        <v>7839</v>
      </c>
      <c r="F89" s="26">
        <v>1</v>
      </c>
      <c r="G89" s="26">
        <v>4006</v>
      </c>
      <c r="H89" s="826">
        <f t="shared" si="2"/>
        <v>4006</v>
      </c>
      <c r="I89" s="27"/>
      <c r="J89" s="26" t="s">
        <v>7840</v>
      </c>
      <c r="K89" s="18" t="s">
        <v>7422</v>
      </c>
      <c r="L89" s="18"/>
      <c r="M89" s="30">
        <v>45160</v>
      </c>
      <c r="N89" s="26"/>
      <c r="O89" s="27"/>
      <c r="P89" s="29">
        <v>45171</v>
      </c>
      <c r="Q89" s="23">
        <v>45173</v>
      </c>
    </row>
    <row r="90" spans="2:17" ht="19.5" customHeight="1">
      <c r="B90" s="1849"/>
      <c r="C90" s="17" t="s">
        <v>30</v>
      </c>
      <c r="D90" s="17" t="s">
        <v>30</v>
      </c>
      <c r="E90" s="26" t="s">
        <v>6827</v>
      </c>
      <c r="F90" s="26">
        <v>1</v>
      </c>
      <c r="G90" s="26">
        <v>250</v>
      </c>
      <c r="H90" s="826">
        <f t="shared" si="2"/>
        <v>250</v>
      </c>
      <c r="I90" s="27"/>
      <c r="J90" s="26" t="s">
        <v>5931</v>
      </c>
      <c r="K90" s="18" t="s">
        <v>7422</v>
      </c>
      <c r="L90" s="18"/>
      <c r="M90" s="30">
        <v>45160</v>
      </c>
      <c r="N90" s="26"/>
      <c r="O90" s="27"/>
      <c r="P90" s="29">
        <v>45171</v>
      </c>
      <c r="Q90" s="23">
        <v>45173</v>
      </c>
    </row>
    <row r="91" spans="2:17" s="8" customFormat="1" ht="19.7" customHeight="1">
      <c r="B91" s="1849"/>
      <c r="C91" s="17" t="s">
        <v>30</v>
      </c>
      <c r="D91" s="17" t="s">
        <v>30</v>
      </c>
      <c r="E91" s="26" t="s">
        <v>2756</v>
      </c>
      <c r="F91" s="26">
        <v>1</v>
      </c>
      <c r="G91" s="26">
        <v>1950</v>
      </c>
      <c r="H91" s="826">
        <f t="shared" si="2"/>
        <v>1950</v>
      </c>
      <c r="I91" s="18"/>
      <c r="J91" s="26" t="s">
        <v>6826</v>
      </c>
      <c r="K91" s="18" t="s">
        <v>7422</v>
      </c>
      <c r="L91" s="17"/>
      <c r="M91" s="30">
        <v>45160</v>
      </c>
      <c r="N91" s="17"/>
      <c r="O91" s="29"/>
      <c r="P91" s="29">
        <v>45171</v>
      </c>
      <c r="Q91" s="23">
        <v>45173</v>
      </c>
    </row>
    <row r="92" spans="2:17" s="8" customFormat="1" ht="19.7" customHeight="1">
      <c r="B92" s="1849"/>
      <c r="C92" s="17" t="s">
        <v>30</v>
      </c>
      <c r="D92" s="17" t="s">
        <v>30</v>
      </c>
      <c r="E92" s="26" t="s">
        <v>2753</v>
      </c>
      <c r="F92" s="26">
        <v>1</v>
      </c>
      <c r="G92" s="26">
        <v>1290</v>
      </c>
      <c r="H92" s="826">
        <f t="shared" si="2"/>
        <v>1290</v>
      </c>
      <c r="I92" s="18"/>
      <c r="J92" s="26" t="s">
        <v>6825</v>
      </c>
      <c r="K92" s="18" t="s">
        <v>7422</v>
      </c>
      <c r="L92" s="17"/>
      <c r="M92" s="30">
        <v>45160</v>
      </c>
      <c r="N92" s="17"/>
      <c r="O92" s="29"/>
      <c r="P92" s="29">
        <v>45171</v>
      </c>
      <c r="Q92" s="23">
        <v>45173</v>
      </c>
    </row>
    <row r="93" spans="2:17" s="8" customFormat="1" ht="19.7" customHeight="1">
      <c r="B93" s="1849"/>
      <c r="C93" s="17" t="s">
        <v>6153</v>
      </c>
      <c r="D93" s="17" t="s">
        <v>6154</v>
      </c>
      <c r="E93" s="26" t="s">
        <v>2684</v>
      </c>
      <c r="F93" s="26">
        <v>1</v>
      </c>
      <c r="G93" s="118">
        <v>29920</v>
      </c>
      <c r="H93" s="826">
        <f t="shared" si="2"/>
        <v>29920</v>
      </c>
      <c r="I93" s="18"/>
      <c r="J93" s="26"/>
      <c r="K93" s="138"/>
      <c r="L93" s="17"/>
      <c r="M93" s="30">
        <v>45161</v>
      </c>
      <c r="N93" s="17"/>
      <c r="O93" s="29"/>
      <c r="P93" s="29">
        <v>45177</v>
      </c>
      <c r="Q93" s="23">
        <v>45177</v>
      </c>
    </row>
    <row r="94" spans="2:17" ht="19.5" customHeight="1">
      <c r="B94" s="1849"/>
      <c r="C94" s="17" t="s">
        <v>6153</v>
      </c>
      <c r="D94" s="17" t="s">
        <v>6154</v>
      </c>
      <c r="E94" s="26" t="s">
        <v>7841</v>
      </c>
      <c r="F94" s="26">
        <v>1</v>
      </c>
      <c r="G94" s="118">
        <v>10640</v>
      </c>
      <c r="H94" s="826">
        <f t="shared" si="2"/>
        <v>10640</v>
      </c>
      <c r="I94" s="27"/>
      <c r="J94" s="26"/>
      <c r="K94" s="138"/>
      <c r="L94" s="18"/>
      <c r="M94" s="30">
        <v>45161</v>
      </c>
      <c r="N94" s="26"/>
      <c r="O94" s="27"/>
      <c r="P94" s="29">
        <v>45177</v>
      </c>
      <c r="Q94" s="23">
        <v>45177</v>
      </c>
    </row>
    <row r="95" spans="2:17" s="8" customFormat="1" ht="19.7" customHeight="1">
      <c r="B95" s="1850"/>
      <c r="C95" s="17" t="s">
        <v>6153</v>
      </c>
      <c r="D95" s="17" t="s">
        <v>6154</v>
      </c>
      <c r="E95" s="26" t="s">
        <v>3067</v>
      </c>
      <c r="F95" s="26">
        <v>1</v>
      </c>
      <c r="G95" s="118">
        <v>56800</v>
      </c>
      <c r="H95" s="826">
        <f t="shared" si="2"/>
        <v>56800</v>
      </c>
      <c r="I95" s="27"/>
      <c r="J95" s="26" t="s">
        <v>7842</v>
      </c>
      <c r="K95" s="138"/>
      <c r="L95" s="17"/>
      <c r="M95" s="30">
        <v>45161</v>
      </c>
      <c r="N95" s="17"/>
      <c r="O95" s="29"/>
      <c r="P95" s="29">
        <v>45177</v>
      </c>
      <c r="Q95" s="23">
        <v>45177</v>
      </c>
    </row>
    <row r="96" spans="2:17" s="8" customFormat="1" ht="19.7" customHeight="1">
      <c r="B96" s="1846" t="s">
        <v>7843</v>
      </c>
      <c r="C96" s="17" t="s">
        <v>119</v>
      </c>
      <c r="D96" s="17" t="s">
        <v>119</v>
      </c>
      <c r="E96" s="26" t="s">
        <v>7844</v>
      </c>
      <c r="F96" s="26">
        <v>1</v>
      </c>
      <c r="G96" s="20">
        <v>34800</v>
      </c>
      <c r="H96" s="826">
        <f t="shared" si="2"/>
        <v>34800</v>
      </c>
      <c r="I96" s="18"/>
      <c r="J96" s="26" t="s">
        <v>7844</v>
      </c>
      <c r="K96" s="138"/>
      <c r="L96" s="17"/>
      <c r="M96" s="30">
        <v>45161</v>
      </c>
      <c r="N96" s="17"/>
      <c r="O96" s="29"/>
      <c r="P96" s="29">
        <v>45177</v>
      </c>
      <c r="Q96" s="23">
        <v>45177</v>
      </c>
    </row>
    <row r="97" spans="2:17" s="8" customFormat="1" ht="19.7" customHeight="1">
      <c r="B97" s="1897"/>
      <c r="C97" s="17" t="s">
        <v>119</v>
      </c>
      <c r="D97" s="17" t="s">
        <v>119</v>
      </c>
      <c r="E97" s="26" t="s">
        <v>7845</v>
      </c>
      <c r="F97" s="26">
        <v>44</v>
      </c>
      <c r="G97" s="20">
        <v>2250</v>
      </c>
      <c r="H97" s="826">
        <f t="shared" si="2"/>
        <v>99000</v>
      </c>
      <c r="I97" s="18"/>
      <c r="J97" s="26" t="s">
        <v>7845</v>
      </c>
      <c r="K97" s="138"/>
      <c r="L97" s="17"/>
      <c r="M97" s="30">
        <v>45161</v>
      </c>
      <c r="N97" s="17"/>
      <c r="O97" s="29"/>
      <c r="P97" s="29">
        <v>45177</v>
      </c>
      <c r="Q97" s="23">
        <v>45177</v>
      </c>
    </row>
    <row r="98" spans="2:17" s="8" customFormat="1" ht="19.7" customHeight="1">
      <c r="B98" s="1897"/>
      <c r="C98" s="17" t="s">
        <v>119</v>
      </c>
      <c r="D98" s="17" t="s">
        <v>119</v>
      </c>
      <c r="E98" s="26" t="s">
        <v>7846</v>
      </c>
      <c r="F98" s="26">
        <v>26</v>
      </c>
      <c r="G98" s="20">
        <v>2250</v>
      </c>
      <c r="H98" s="826">
        <f t="shared" si="2"/>
        <v>58500</v>
      </c>
      <c r="I98" s="18"/>
      <c r="J98" s="26" t="s">
        <v>7846</v>
      </c>
      <c r="K98" s="138"/>
      <c r="L98" s="17"/>
      <c r="M98" s="30">
        <v>45161</v>
      </c>
      <c r="N98" s="17"/>
      <c r="O98" s="29"/>
      <c r="P98" s="29">
        <v>45177</v>
      </c>
      <c r="Q98" s="23">
        <v>45177</v>
      </c>
    </row>
    <row r="99" spans="2:17" s="8" customFormat="1" ht="19.7" customHeight="1">
      <c r="B99" s="1897"/>
      <c r="C99" s="17" t="s">
        <v>30</v>
      </c>
      <c r="D99" s="17" t="s">
        <v>30</v>
      </c>
      <c r="E99" s="26" t="s">
        <v>7847</v>
      </c>
      <c r="F99" s="26">
        <v>1</v>
      </c>
      <c r="G99" s="26">
        <v>42367</v>
      </c>
      <c r="H99" s="826">
        <f t="shared" si="2"/>
        <v>42367</v>
      </c>
      <c r="I99" s="18"/>
      <c r="J99" s="26" t="s">
        <v>7848</v>
      </c>
      <c r="K99" s="18" t="s">
        <v>7422</v>
      </c>
      <c r="L99" s="17"/>
      <c r="M99" s="30">
        <v>45160</v>
      </c>
      <c r="N99" s="17"/>
      <c r="O99" s="29"/>
      <c r="P99" s="29">
        <v>45171</v>
      </c>
      <c r="Q99" s="23">
        <v>45173</v>
      </c>
    </row>
    <row r="100" spans="2:17" s="8" customFormat="1" ht="19.7" customHeight="1">
      <c r="B100" s="1897"/>
      <c r="C100" s="17" t="s">
        <v>30</v>
      </c>
      <c r="D100" s="17" t="s">
        <v>30</v>
      </c>
      <c r="E100" s="26" t="s">
        <v>7849</v>
      </c>
      <c r="F100" s="26">
        <v>1</v>
      </c>
      <c r="G100" s="26">
        <v>42367</v>
      </c>
      <c r="H100" s="826">
        <f t="shared" si="2"/>
        <v>42367</v>
      </c>
      <c r="I100" s="18"/>
      <c r="J100" s="28" t="s">
        <v>7850</v>
      </c>
      <c r="K100" s="18" t="s">
        <v>7422</v>
      </c>
      <c r="L100" s="17"/>
      <c r="M100" s="30">
        <v>45160</v>
      </c>
      <c r="N100" s="17"/>
      <c r="O100" s="29"/>
      <c r="P100" s="29">
        <v>45171</v>
      </c>
      <c r="Q100" s="23">
        <v>45173</v>
      </c>
    </row>
    <row r="101" spans="2:17" ht="19.5" customHeight="1">
      <c r="B101" s="1897"/>
      <c r="C101" s="17" t="s">
        <v>30</v>
      </c>
      <c r="D101" s="17" t="s">
        <v>30</v>
      </c>
      <c r="E101" s="26" t="s">
        <v>7851</v>
      </c>
      <c r="F101" s="26">
        <v>1</v>
      </c>
      <c r="G101" s="26">
        <v>710</v>
      </c>
      <c r="H101" s="826">
        <f t="shared" si="2"/>
        <v>710</v>
      </c>
      <c r="I101" s="27"/>
      <c r="J101" s="26" t="s">
        <v>7852</v>
      </c>
      <c r="K101" s="18" t="s">
        <v>7422</v>
      </c>
      <c r="L101" s="18"/>
      <c r="M101" s="30">
        <v>45160</v>
      </c>
      <c r="N101" s="26"/>
      <c r="O101" s="27"/>
      <c r="P101" s="29">
        <v>45171</v>
      </c>
      <c r="Q101" s="23">
        <v>45173</v>
      </c>
    </row>
    <row r="102" spans="2:17" s="8" customFormat="1" ht="19.7" customHeight="1">
      <c r="B102" s="1897"/>
      <c r="C102" s="17" t="s">
        <v>30</v>
      </c>
      <c r="D102" s="17" t="s">
        <v>30</v>
      </c>
      <c r="E102" s="26" t="s">
        <v>7853</v>
      </c>
      <c r="F102" s="26">
        <v>1</v>
      </c>
      <c r="G102" s="26">
        <v>870</v>
      </c>
      <c r="H102" s="826">
        <f t="shared" si="2"/>
        <v>870</v>
      </c>
      <c r="I102" s="18"/>
      <c r="J102" s="26" t="s">
        <v>7854</v>
      </c>
      <c r="K102" s="18" t="s">
        <v>7422</v>
      </c>
      <c r="L102" s="17"/>
      <c r="M102" s="30">
        <v>45160</v>
      </c>
      <c r="N102" s="17"/>
      <c r="O102" s="29"/>
      <c r="P102" s="29">
        <v>45171</v>
      </c>
      <c r="Q102" s="23">
        <v>45173</v>
      </c>
    </row>
    <row r="103" spans="2:17" s="8" customFormat="1" ht="19.7" customHeight="1">
      <c r="B103" s="1897"/>
      <c r="C103" s="17" t="s">
        <v>30</v>
      </c>
      <c r="D103" s="17" t="s">
        <v>30</v>
      </c>
      <c r="E103" s="26" t="s">
        <v>7855</v>
      </c>
      <c r="F103" s="26">
        <v>2</v>
      </c>
      <c r="G103" s="26">
        <v>700</v>
      </c>
      <c r="H103" s="826">
        <f t="shared" si="2"/>
        <v>1400</v>
      </c>
      <c r="I103" s="18"/>
      <c r="J103" s="26" t="s">
        <v>7856</v>
      </c>
      <c r="K103" s="18" t="s">
        <v>7422</v>
      </c>
      <c r="L103" s="17"/>
      <c r="M103" s="30">
        <v>45160</v>
      </c>
      <c r="N103" s="17"/>
      <c r="O103" s="29"/>
      <c r="P103" s="29">
        <v>45171</v>
      </c>
      <c r="Q103" s="23">
        <v>45173</v>
      </c>
    </row>
    <row r="104" spans="2:17" s="8" customFormat="1" ht="19.7" customHeight="1">
      <c r="B104" s="1897"/>
      <c r="C104" s="17" t="s">
        <v>30</v>
      </c>
      <c r="D104" s="17" t="s">
        <v>30</v>
      </c>
      <c r="E104" s="26" t="s">
        <v>7857</v>
      </c>
      <c r="F104" s="26">
        <v>2</v>
      </c>
      <c r="G104" s="26">
        <v>610</v>
      </c>
      <c r="H104" s="826">
        <f t="shared" si="2"/>
        <v>1220</v>
      </c>
      <c r="I104" s="18"/>
      <c r="J104" s="26" t="s">
        <v>7856</v>
      </c>
      <c r="K104" s="18" t="s">
        <v>7422</v>
      </c>
      <c r="L104" s="17"/>
      <c r="M104" s="30">
        <v>45160</v>
      </c>
      <c r="N104" s="17"/>
      <c r="O104" s="29"/>
      <c r="P104" s="29">
        <v>45171</v>
      </c>
      <c r="Q104" s="23">
        <v>45173</v>
      </c>
    </row>
    <row r="105" spans="2:17" ht="19.7" customHeight="1">
      <c r="B105" s="1897"/>
      <c r="C105" s="17" t="s">
        <v>30</v>
      </c>
      <c r="D105" s="17" t="s">
        <v>30</v>
      </c>
      <c r="E105" s="62" t="s">
        <v>7858</v>
      </c>
      <c r="F105" s="26">
        <v>20</v>
      </c>
      <c r="G105" s="20"/>
      <c r="H105" s="826"/>
      <c r="I105" s="1673"/>
      <c r="J105" s="414" t="s">
        <v>7859</v>
      </c>
      <c r="K105" s="18" t="s">
        <v>7860</v>
      </c>
      <c r="L105" s="17"/>
      <c r="M105" s="30">
        <v>45181</v>
      </c>
      <c r="N105" s="17" t="s">
        <v>6724</v>
      </c>
      <c r="O105" s="29">
        <v>45182</v>
      </c>
      <c r="P105" s="29"/>
      <c r="Q105" s="23">
        <v>45182</v>
      </c>
    </row>
    <row r="106" spans="2:17" ht="19.7" customHeight="1">
      <c r="B106" s="1898"/>
      <c r="C106" s="17" t="s">
        <v>30</v>
      </c>
      <c r="D106" s="17" t="s">
        <v>30</v>
      </c>
      <c r="E106" s="62" t="s">
        <v>7861</v>
      </c>
      <c r="F106" s="26">
        <v>35</v>
      </c>
      <c r="G106" s="20"/>
      <c r="H106" s="826"/>
      <c r="I106" s="1673"/>
      <c r="J106" s="414" t="s">
        <v>7859</v>
      </c>
      <c r="K106" s="18" t="s">
        <v>7860</v>
      </c>
      <c r="L106" s="17"/>
      <c r="M106" s="30">
        <v>45181</v>
      </c>
      <c r="N106" s="17" t="s">
        <v>6724</v>
      </c>
      <c r="O106" s="29">
        <v>45182</v>
      </c>
      <c r="P106" s="29"/>
      <c r="Q106" s="23">
        <v>45182</v>
      </c>
    </row>
    <row r="107" spans="2:17" s="8" customFormat="1" ht="19.7" customHeight="1">
      <c r="B107" s="1846" t="s">
        <v>7862</v>
      </c>
      <c r="C107" s="17" t="s">
        <v>119</v>
      </c>
      <c r="D107" s="17" t="s">
        <v>119</v>
      </c>
      <c r="E107" s="26" t="s">
        <v>7863</v>
      </c>
      <c r="F107" s="26">
        <v>1</v>
      </c>
      <c r="G107" s="20">
        <v>89500</v>
      </c>
      <c r="H107" s="826">
        <f t="shared" si="2"/>
        <v>89500</v>
      </c>
      <c r="I107" s="2124"/>
      <c r="J107" s="26" t="s">
        <v>7863</v>
      </c>
      <c r="K107" s="138"/>
      <c r="L107" s="17"/>
      <c r="M107" s="30">
        <v>45161</v>
      </c>
      <c r="N107" s="17"/>
      <c r="O107" s="29"/>
      <c r="P107" s="29">
        <v>45177</v>
      </c>
      <c r="Q107" s="23">
        <v>45177</v>
      </c>
    </row>
    <row r="108" spans="2:17" s="8" customFormat="1" ht="19.7" customHeight="1">
      <c r="B108" s="1897"/>
      <c r="C108" s="17" t="s">
        <v>119</v>
      </c>
      <c r="D108" s="17" t="s">
        <v>119</v>
      </c>
      <c r="E108" s="26" t="s">
        <v>7864</v>
      </c>
      <c r="F108" s="26">
        <v>1</v>
      </c>
      <c r="G108" s="20">
        <v>89500</v>
      </c>
      <c r="H108" s="826">
        <f t="shared" si="2"/>
        <v>89500</v>
      </c>
      <c r="I108" s="2124"/>
      <c r="J108" s="26" t="s">
        <v>7864</v>
      </c>
      <c r="K108" s="138"/>
      <c r="L108" s="17"/>
      <c r="M108" s="30">
        <v>45161</v>
      </c>
      <c r="N108" s="17"/>
      <c r="O108" s="29"/>
      <c r="P108" s="29">
        <v>45177</v>
      </c>
      <c r="Q108" s="23">
        <v>45177</v>
      </c>
    </row>
    <row r="109" spans="2:17" s="8" customFormat="1" ht="19.7" customHeight="1">
      <c r="B109" s="1897"/>
      <c r="C109" s="17" t="s">
        <v>119</v>
      </c>
      <c r="D109" s="17" t="s">
        <v>119</v>
      </c>
      <c r="E109" s="26" t="s">
        <v>7865</v>
      </c>
      <c r="F109" s="26">
        <v>16</v>
      </c>
      <c r="G109" s="20">
        <v>2600</v>
      </c>
      <c r="H109" s="826">
        <f t="shared" si="2"/>
        <v>41600</v>
      </c>
      <c r="I109" s="18"/>
      <c r="J109" s="26" t="s">
        <v>7865</v>
      </c>
      <c r="K109" s="138"/>
      <c r="L109" s="17"/>
      <c r="M109" s="30">
        <v>45161</v>
      </c>
      <c r="N109" s="17"/>
      <c r="O109" s="29"/>
      <c r="P109" s="29">
        <v>45177</v>
      </c>
      <c r="Q109" s="23">
        <v>45177</v>
      </c>
    </row>
    <row r="110" spans="2:17" s="8" customFormat="1" ht="19.7" customHeight="1">
      <c r="B110" s="1897"/>
      <c r="C110" s="17" t="s">
        <v>119</v>
      </c>
      <c r="D110" s="17" t="s">
        <v>119</v>
      </c>
      <c r="E110" s="26" t="s">
        <v>7866</v>
      </c>
      <c r="F110" s="26">
        <v>78</v>
      </c>
      <c r="G110" s="20">
        <v>1850</v>
      </c>
      <c r="H110" s="826">
        <f t="shared" si="2"/>
        <v>144300</v>
      </c>
      <c r="I110" s="18"/>
      <c r="J110" s="26" t="s">
        <v>7867</v>
      </c>
      <c r="K110" s="138"/>
      <c r="L110" s="17"/>
      <c r="M110" s="30">
        <v>45161</v>
      </c>
      <c r="N110" s="17"/>
      <c r="O110" s="29"/>
      <c r="P110" s="29">
        <v>45177</v>
      </c>
      <c r="Q110" s="23">
        <v>45177</v>
      </c>
    </row>
    <row r="111" spans="2:17" s="8" customFormat="1" ht="19.7" customHeight="1">
      <c r="B111" s="1897"/>
      <c r="C111" s="17" t="s">
        <v>119</v>
      </c>
      <c r="D111" s="17" t="s">
        <v>119</v>
      </c>
      <c r="E111" s="26" t="s">
        <v>7868</v>
      </c>
      <c r="F111" s="26">
        <v>26</v>
      </c>
      <c r="G111" s="20">
        <v>2500</v>
      </c>
      <c r="H111" s="826">
        <f>F111*G111</f>
        <v>65000</v>
      </c>
      <c r="I111" s="18"/>
      <c r="J111" s="26" t="s">
        <v>7868</v>
      </c>
      <c r="K111" s="138"/>
      <c r="L111" s="17"/>
      <c r="M111" s="30">
        <v>45161</v>
      </c>
      <c r="N111" s="17"/>
      <c r="O111" s="29"/>
      <c r="P111" s="29">
        <v>45177</v>
      </c>
      <c r="Q111" s="23">
        <v>45177</v>
      </c>
    </row>
    <row r="112" spans="2:17" s="8" customFormat="1" ht="19.7" customHeight="1">
      <c r="B112" s="1897"/>
      <c r="C112" s="17" t="s">
        <v>119</v>
      </c>
      <c r="D112" s="17" t="s">
        <v>119</v>
      </c>
      <c r="E112" s="26" t="s">
        <v>7869</v>
      </c>
      <c r="F112" s="26">
        <v>1</v>
      </c>
      <c r="G112" s="20">
        <v>15000</v>
      </c>
      <c r="H112" s="826">
        <f>F112*G112</f>
        <v>15000</v>
      </c>
      <c r="I112" s="18"/>
      <c r="J112" s="26" t="s">
        <v>7869</v>
      </c>
      <c r="K112" s="25"/>
      <c r="L112" s="17"/>
      <c r="M112" s="30">
        <v>45169</v>
      </c>
      <c r="N112" s="17"/>
      <c r="O112" s="29"/>
      <c r="P112" s="29"/>
      <c r="Q112" s="23">
        <v>45177</v>
      </c>
    </row>
    <row r="113" spans="2:17" s="8" customFormat="1" ht="19.7" customHeight="1">
      <c r="B113" s="1897"/>
      <c r="C113" s="17" t="s">
        <v>30</v>
      </c>
      <c r="D113" s="17" t="s">
        <v>30</v>
      </c>
      <c r="E113" s="26" t="s">
        <v>7855</v>
      </c>
      <c r="F113" s="26">
        <v>2</v>
      </c>
      <c r="G113" s="26">
        <v>700</v>
      </c>
      <c r="H113" s="826">
        <f t="shared" si="2"/>
        <v>1400</v>
      </c>
      <c r="I113" s="18"/>
      <c r="J113" s="26" t="s">
        <v>7856</v>
      </c>
      <c r="K113" s="18" t="s">
        <v>7422</v>
      </c>
      <c r="L113" s="17"/>
      <c r="M113" s="30">
        <v>45160</v>
      </c>
      <c r="N113" s="17"/>
      <c r="O113" s="29"/>
      <c r="P113" s="29">
        <v>45171</v>
      </c>
      <c r="Q113" s="23">
        <v>45173</v>
      </c>
    </row>
    <row r="114" spans="2:17" s="8" customFormat="1" ht="19.7" customHeight="1">
      <c r="B114" s="1897"/>
      <c r="C114" s="17" t="s">
        <v>30</v>
      </c>
      <c r="D114" s="17" t="s">
        <v>30</v>
      </c>
      <c r="E114" s="26" t="s">
        <v>7857</v>
      </c>
      <c r="F114" s="26">
        <v>2</v>
      </c>
      <c r="G114" s="26">
        <v>610</v>
      </c>
      <c r="H114" s="826">
        <f t="shared" si="2"/>
        <v>1220</v>
      </c>
      <c r="I114" s="18"/>
      <c r="J114" s="26" t="s">
        <v>7856</v>
      </c>
      <c r="K114" s="18" t="s">
        <v>7422</v>
      </c>
      <c r="L114" s="17"/>
      <c r="M114" s="30">
        <v>45160</v>
      </c>
      <c r="N114" s="17"/>
      <c r="O114" s="29"/>
      <c r="P114" s="29">
        <v>45171</v>
      </c>
      <c r="Q114" s="23">
        <v>45173</v>
      </c>
    </row>
    <row r="115" spans="2:17" s="8" customFormat="1" ht="19.7" customHeight="1">
      <c r="B115" s="1898"/>
      <c r="C115" s="17" t="s">
        <v>30</v>
      </c>
      <c r="D115" s="17" t="s">
        <v>30</v>
      </c>
      <c r="E115" s="26" t="s">
        <v>7870</v>
      </c>
      <c r="F115" s="26">
        <v>1</v>
      </c>
      <c r="G115" s="26">
        <v>2016</v>
      </c>
      <c r="H115" s="826">
        <f t="shared" si="2"/>
        <v>2016</v>
      </c>
      <c r="I115" s="18"/>
      <c r="J115" s="26" t="s">
        <v>7871</v>
      </c>
      <c r="K115" s="18" t="s">
        <v>7422</v>
      </c>
      <c r="L115" s="17"/>
      <c r="M115" s="30">
        <v>45188</v>
      </c>
      <c r="N115" s="17"/>
      <c r="O115" s="29"/>
      <c r="P115" s="29">
        <v>45189</v>
      </c>
      <c r="Q115" s="23">
        <v>45189</v>
      </c>
    </row>
    <row r="116" spans="2:17" s="8" customFormat="1" ht="19.7" customHeight="1">
      <c r="B116" s="1848" t="s">
        <v>7872</v>
      </c>
      <c r="C116" s="17" t="s">
        <v>30</v>
      </c>
      <c r="D116" s="17" t="s">
        <v>30</v>
      </c>
      <c r="E116" s="26" t="s">
        <v>7873</v>
      </c>
      <c r="F116" s="26">
        <v>1</v>
      </c>
      <c r="G116" s="26">
        <v>1740</v>
      </c>
      <c r="H116" s="826">
        <f t="shared" si="2"/>
        <v>1740</v>
      </c>
      <c r="I116" s="18"/>
      <c r="J116" s="28" t="s">
        <v>7874</v>
      </c>
      <c r="K116" s="18" t="s">
        <v>7422</v>
      </c>
      <c r="L116" s="17"/>
      <c r="M116" s="30">
        <v>45160</v>
      </c>
      <c r="N116" s="17"/>
      <c r="O116" s="29"/>
      <c r="P116" s="29">
        <v>45171</v>
      </c>
      <c r="Q116" s="23">
        <v>45173</v>
      </c>
    </row>
    <row r="117" spans="2:17" ht="19.5" customHeight="1">
      <c r="B117" s="1903"/>
      <c r="C117" s="17" t="s">
        <v>30</v>
      </c>
      <c r="D117" s="17" t="s">
        <v>30</v>
      </c>
      <c r="E117" s="26" t="s">
        <v>7875</v>
      </c>
      <c r="F117" s="26">
        <v>1</v>
      </c>
      <c r="G117" s="26">
        <v>2710</v>
      </c>
      <c r="H117" s="826">
        <f t="shared" si="2"/>
        <v>2710</v>
      </c>
      <c r="I117" s="27"/>
      <c r="J117" s="26" t="s">
        <v>7876</v>
      </c>
      <c r="K117" s="18" t="s">
        <v>7422</v>
      </c>
      <c r="L117" s="18"/>
      <c r="M117" s="30">
        <v>45160</v>
      </c>
      <c r="N117" s="26"/>
      <c r="O117" s="27"/>
      <c r="P117" s="29">
        <v>45171</v>
      </c>
      <c r="Q117" s="23">
        <v>45173</v>
      </c>
    </row>
    <row r="118" spans="2:17" ht="19.5" customHeight="1">
      <c r="B118" s="1903"/>
      <c r="C118" s="17" t="s">
        <v>30</v>
      </c>
      <c r="D118" s="17" t="s">
        <v>30</v>
      </c>
      <c r="E118" s="26" t="s">
        <v>6535</v>
      </c>
      <c r="F118" s="26">
        <v>4</v>
      </c>
      <c r="G118" s="26">
        <v>290</v>
      </c>
      <c r="H118" s="826">
        <f t="shared" si="2"/>
        <v>1160</v>
      </c>
      <c r="I118" s="27"/>
      <c r="J118" s="26" t="s">
        <v>7356</v>
      </c>
      <c r="K118" s="18" t="s">
        <v>7422</v>
      </c>
      <c r="L118" s="18"/>
      <c r="M118" s="30">
        <v>45160</v>
      </c>
      <c r="N118" s="26"/>
      <c r="O118" s="27"/>
      <c r="P118" s="29">
        <v>45171</v>
      </c>
      <c r="Q118" s="23">
        <v>45173</v>
      </c>
    </row>
    <row r="119" spans="2:17" ht="19.5" customHeight="1">
      <c r="B119" s="1905"/>
      <c r="C119" s="17" t="s">
        <v>5821</v>
      </c>
      <c r="D119" s="17" t="s">
        <v>188</v>
      </c>
      <c r="E119" s="26" t="s">
        <v>7877</v>
      </c>
      <c r="F119" s="26">
        <v>1</v>
      </c>
      <c r="G119" s="20">
        <v>2000</v>
      </c>
      <c r="H119" s="826">
        <f t="shared" si="2"/>
        <v>2000</v>
      </c>
      <c r="I119" s="27"/>
      <c r="J119" s="26" t="s">
        <v>7877</v>
      </c>
      <c r="K119" s="138"/>
      <c r="L119" s="18"/>
      <c r="M119" s="30">
        <v>45161</v>
      </c>
      <c r="N119" s="26"/>
      <c r="O119" s="27"/>
      <c r="P119" s="29">
        <v>45173</v>
      </c>
      <c r="Q119" s="23">
        <v>45174</v>
      </c>
    </row>
    <row r="120" spans="2:17" s="8" customFormat="1" ht="19.7" customHeight="1">
      <c r="B120" s="17"/>
      <c r="C120" s="17" t="s">
        <v>115</v>
      </c>
      <c r="D120" s="17" t="s">
        <v>115</v>
      </c>
      <c r="E120" s="26" t="s">
        <v>892</v>
      </c>
      <c r="F120" s="26">
        <v>70</v>
      </c>
      <c r="G120" s="20">
        <v>5000</v>
      </c>
      <c r="H120" s="1894">
        <f>F120*G120</f>
        <v>350000</v>
      </c>
      <c r="I120" s="18"/>
      <c r="J120" s="28"/>
      <c r="K120" s="18"/>
      <c r="L120" s="17"/>
      <c r="M120" s="30"/>
      <c r="N120" s="17"/>
      <c r="O120" s="29"/>
      <c r="P120" s="29"/>
      <c r="Q120" s="23"/>
    </row>
    <row r="121" spans="2:17" s="8" customFormat="1" ht="19.7" customHeight="1">
      <c r="B121" s="17">
        <v>28</v>
      </c>
      <c r="C121" s="17" t="s">
        <v>115</v>
      </c>
      <c r="D121" s="17" t="s">
        <v>115</v>
      </c>
      <c r="E121" s="62" t="s">
        <v>117</v>
      </c>
      <c r="F121" s="26">
        <v>30</v>
      </c>
      <c r="G121" s="20">
        <v>5000</v>
      </c>
      <c r="H121" s="1894">
        <f>F121*G121</f>
        <v>150000</v>
      </c>
      <c r="I121" s="1673"/>
      <c r="J121" s="414"/>
      <c r="K121" s="18"/>
      <c r="L121" s="17"/>
      <c r="M121" s="30"/>
      <c r="N121" s="17"/>
      <c r="O121" s="29"/>
      <c r="P121" s="29"/>
      <c r="Q121" s="23"/>
    </row>
    <row r="122" spans="2:17" ht="19.7" customHeight="1">
      <c r="B122" s="17"/>
      <c r="C122" s="17"/>
      <c r="D122" s="17"/>
      <c r="E122" s="62"/>
      <c r="F122" s="26"/>
      <c r="G122" s="20"/>
      <c r="H122" s="1894"/>
      <c r="I122" s="1673"/>
      <c r="J122" s="414"/>
      <c r="K122" s="18"/>
      <c r="L122" s="17"/>
      <c r="M122" s="30"/>
      <c r="N122" s="17"/>
      <c r="O122" s="29"/>
      <c r="P122" s="29"/>
      <c r="Q122" s="23"/>
    </row>
  </sheetData>
  <autoFilter ref="B9:O13" xr:uid="{26AFE895-5DCA-4E89-9AC6-D7EF25ECFFF9}">
    <sortState xmlns:xlrd2="http://schemas.microsoft.com/office/spreadsheetml/2017/richdata2" ref="B10:O13">
      <sortCondition descending="1" ref="K9:K13"/>
    </sortState>
  </autoFilter>
  <mergeCells count="14">
    <mergeCell ref="B107:B115"/>
    <mergeCell ref="B116:B119"/>
    <mergeCell ref="B14:B42"/>
    <mergeCell ref="B43:B59"/>
    <mergeCell ref="B60:B79"/>
    <mergeCell ref="B84:B95"/>
    <mergeCell ref="J86:J87"/>
    <mergeCell ref="B96:B10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74BB2-08FA-41C3-B833-AFBD44D4D75A}">
  <dimension ref="B2:Q34"/>
  <sheetViews>
    <sheetView zoomScale="85" zoomScaleNormal="85" workbookViewId="0">
      <pane xSplit="10" ySplit="9" topLeftCell="K31" activePane="bottomRight" state="frozen"/>
      <selection pane="topRight" activeCell="K1" sqref="K1"/>
      <selection pane="bottomLeft" activeCell="A9" sqref="A9"/>
      <selection pane="bottomRight" activeCell="Q26" sqref="Q26:Q32"/>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13" style="10" bestFit="1" customWidth="1"/>
    <col min="10" max="10" width="29.5" style="9" customWidth="1"/>
    <col min="11" max="11" width="22.375" style="9"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13" style="9" bestFit="1"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13" style="9" bestFit="1"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13" style="9" bestFit="1"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13" style="9" bestFit="1"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13" style="9" bestFit="1"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13" style="9" bestFit="1"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13" style="9" bestFit="1"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13" style="9" bestFit="1"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13" style="9" bestFit="1"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13" style="9" bestFit="1"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13" style="9" bestFit="1"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13" style="9" bestFit="1"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13" style="9" bestFit="1"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13" style="9" bestFit="1"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13" style="9" bestFit="1"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13" style="9" bestFit="1"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13" style="9" bestFit="1"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13" style="9" bestFit="1"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13" style="9" bestFit="1"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13" style="9" bestFit="1"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13" style="9" bestFit="1"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13" style="9" bestFit="1"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13" style="9" bestFit="1"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13" style="9" bestFit="1"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13" style="9" bestFit="1"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13" style="9" bestFit="1"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13" style="9" bestFit="1"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13" style="9" bestFit="1"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13" style="9" bestFit="1"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13" style="9" bestFit="1"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13" style="9" bestFit="1"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13" style="9" bestFit="1"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13" style="9" bestFit="1"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13" style="9" bestFit="1"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13" style="9" bestFit="1"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13" style="9" bestFit="1"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13" style="9" bestFit="1"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13" style="9" bestFit="1"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13" style="9" bestFit="1"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13" style="9" bestFit="1"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13" style="9" bestFit="1"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13" style="9" bestFit="1"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13" style="9" bestFit="1"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13" style="9" bestFit="1"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13" style="9" bestFit="1"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13" style="9" bestFit="1"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13" style="9" bestFit="1"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13" style="9" bestFit="1"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13" style="9" bestFit="1"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13" style="9" bestFit="1"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13" style="9" bestFit="1"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13" style="9" bestFit="1"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13" style="9" bestFit="1"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13" style="9" bestFit="1"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13" style="9" bestFit="1"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13" style="9" bestFit="1"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13" style="9" bestFit="1"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13" style="9" bestFit="1"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13" style="9" bestFit="1"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13" style="9" bestFit="1"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13" style="9" bestFit="1"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13" style="9" bestFit="1"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13" style="9" bestFit="1"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7878</v>
      </c>
      <c r="G2" s="4" t="s">
        <v>2</v>
      </c>
      <c r="H2" s="5"/>
      <c r="I2" s="6"/>
      <c r="J2" s="7">
        <f>SUM(H:H)</f>
        <v>104707</v>
      </c>
    </row>
    <row r="3" spans="2:17" ht="20.100000000000001" customHeight="1">
      <c r="B3" s="1" t="s">
        <v>3</v>
      </c>
      <c r="C3" s="1"/>
      <c r="D3" s="1"/>
      <c r="E3" s="13" t="s">
        <v>7343</v>
      </c>
    </row>
    <row r="4" spans="2:17" ht="20.100000000000001" customHeight="1">
      <c r="B4" s="1" t="s">
        <v>5</v>
      </c>
      <c r="C4" s="1"/>
      <c r="D4" s="1"/>
      <c r="E4" s="13">
        <v>206785</v>
      </c>
      <c r="J4" s="83"/>
    </row>
    <row r="5" spans="2:17" ht="20.100000000000001" customHeight="1">
      <c r="B5" s="1" t="s">
        <v>6</v>
      </c>
      <c r="C5" s="1"/>
      <c r="D5" s="1"/>
      <c r="E5" s="16"/>
      <c r="J5" s="83"/>
    </row>
    <row r="6" spans="2:17" ht="20.100000000000001" customHeight="1">
      <c r="B6" s="1" t="s">
        <v>7</v>
      </c>
      <c r="C6" s="1"/>
      <c r="D6" s="1"/>
      <c r="E6" s="16">
        <v>45133</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24</v>
      </c>
      <c r="D10" s="17" t="s">
        <v>24</v>
      </c>
      <c r="E10" s="26" t="s">
        <v>6732</v>
      </c>
      <c r="F10" s="26">
        <v>1</v>
      </c>
      <c r="G10" s="26"/>
      <c r="H10" s="118">
        <f t="shared" ref="H10:H32" si="0">F10*G10</f>
        <v>0</v>
      </c>
      <c r="I10" s="18"/>
      <c r="J10" s="26" t="s">
        <v>7879</v>
      </c>
      <c r="K10" s="18" t="s">
        <v>28</v>
      </c>
      <c r="L10" s="17"/>
      <c r="M10" s="30"/>
      <c r="N10" s="17"/>
      <c r="O10" s="29"/>
      <c r="P10" s="30"/>
      <c r="Q10" s="23"/>
    </row>
    <row r="11" spans="2:17" s="8" customFormat="1" ht="19.7" customHeight="1">
      <c r="B11" s="17">
        <v>2</v>
      </c>
      <c r="C11" s="17" t="s">
        <v>24</v>
      </c>
      <c r="D11" s="17" t="s">
        <v>24</v>
      </c>
      <c r="E11" s="26" t="s">
        <v>27</v>
      </c>
      <c r="F11" s="26">
        <v>1</v>
      </c>
      <c r="G11" s="26"/>
      <c r="H11" s="118">
        <f t="shared" si="0"/>
        <v>0</v>
      </c>
      <c r="I11" s="18"/>
      <c r="J11" s="26" t="s">
        <v>6500</v>
      </c>
      <c r="K11" s="18" t="s">
        <v>28</v>
      </c>
      <c r="L11" s="17"/>
      <c r="M11" s="30"/>
      <c r="N11" s="17"/>
      <c r="O11" s="29"/>
      <c r="P11" s="30"/>
      <c r="Q11" s="23"/>
    </row>
    <row r="12" spans="2:17" s="8" customFormat="1" ht="19.7" customHeight="1">
      <c r="B12" s="1942">
        <v>3</v>
      </c>
      <c r="C12" s="17" t="s">
        <v>30</v>
      </c>
      <c r="D12" s="17" t="s">
        <v>30</v>
      </c>
      <c r="E12" s="26" t="s">
        <v>5828</v>
      </c>
      <c r="F12" s="26">
        <v>1</v>
      </c>
      <c r="G12" s="26">
        <v>168</v>
      </c>
      <c r="H12" s="118">
        <f t="shared" si="0"/>
        <v>168</v>
      </c>
      <c r="I12" s="18"/>
      <c r="J12" s="26" t="s">
        <v>5829</v>
      </c>
      <c r="K12" s="18" t="s">
        <v>6802</v>
      </c>
      <c r="L12" s="17"/>
      <c r="M12" s="30">
        <v>45100</v>
      </c>
      <c r="N12" s="17"/>
      <c r="O12" s="29"/>
      <c r="P12" s="30">
        <v>45113</v>
      </c>
      <c r="Q12" s="23">
        <v>45113</v>
      </c>
    </row>
    <row r="13" spans="2:17" s="8" customFormat="1" ht="19.7" customHeight="1">
      <c r="B13" s="1903"/>
      <c r="C13" s="17" t="s">
        <v>30</v>
      </c>
      <c r="D13" s="17" t="s">
        <v>30</v>
      </c>
      <c r="E13" s="26" t="s">
        <v>6748</v>
      </c>
      <c r="F13" s="26">
        <v>1</v>
      </c>
      <c r="G13" s="26">
        <v>266</v>
      </c>
      <c r="H13" s="118">
        <f t="shared" si="0"/>
        <v>266</v>
      </c>
      <c r="I13" s="18"/>
      <c r="J13" s="26" t="s">
        <v>6735</v>
      </c>
      <c r="K13" s="18" t="s">
        <v>6802</v>
      </c>
      <c r="L13" s="18"/>
      <c r="M13" s="30">
        <v>45100</v>
      </c>
      <c r="N13" s="17"/>
      <c r="O13" s="18"/>
      <c r="P13" s="30">
        <v>45113</v>
      </c>
      <c r="Q13" s="23">
        <v>45113</v>
      </c>
    </row>
    <row r="14" spans="2:17" s="8" customFormat="1" ht="19.7" customHeight="1">
      <c r="B14" s="1903"/>
      <c r="C14" s="17" t="s">
        <v>30</v>
      </c>
      <c r="D14" s="17" t="s">
        <v>30</v>
      </c>
      <c r="E14" s="26" t="s">
        <v>6733</v>
      </c>
      <c r="F14" s="26">
        <v>1</v>
      </c>
      <c r="G14" s="26">
        <v>418</v>
      </c>
      <c r="H14" s="118">
        <f t="shared" si="0"/>
        <v>418</v>
      </c>
      <c r="I14" s="18"/>
      <c r="J14" s="26" t="s">
        <v>5829</v>
      </c>
      <c r="K14" s="18" t="s">
        <v>6802</v>
      </c>
      <c r="L14" s="18"/>
      <c r="M14" s="30">
        <v>45100</v>
      </c>
      <c r="N14" s="17"/>
      <c r="O14" s="18"/>
      <c r="P14" s="30">
        <v>45113</v>
      </c>
      <c r="Q14" s="23">
        <v>45113</v>
      </c>
    </row>
    <row r="15" spans="2:17" s="8" customFormat="1" ht="19.7" customHeight="1">
      <c r="B15" s="1905"/>
      <c r="C15" s="17" t="s">
        <v>30</v>
      </c>
      <c r="D15" s="17" t="s">
        <v>30</v>
      </c>
      <c r="E15" s="26" t="s">
        <v>6734</v>
      </c>
      <c r="F15" s="26">
        <v>1</v>
      </c>
      <c r="G15" s="26">
        <v>391</v>
      </c>
      <c r="H15" s="118">
        <f t="shared" si="0"/>
        <v>391</v>
      </c>
      <c r="I15" s="18"/>
      <c r="J15" s="26" t="s">
        <v>6735</v>
      </c>
      <c r="K15" s="18" t="s">
        <v>6802</v>
      </c>
      <c r="L15" s="18"/>
      <c r="M15" s="30">
        <v>45100</v>
      </c>
      <c r="N15" s="17"/>
      <c r="O15" s="18"/>
      <c r="P15" s="30">
        <v>45113</v>
      </c>
      <c r="Q15" s="23">
        <v>45113</v>
      </c>
    </row>
    <row r="16" spans="2:17" s="8" customFormat="1" ht="19.7" customHeight="1">
      <c r="B16" s="1942">
        <v>4</v>
      </c>
      <c r="C16" s="17" t="s">
        <v>30</v>
      </c>
      <c r="D16" s="17" t="s">
        <v>30</v>
      </c>
      <c r="E16" s="26" t="s">
        <v>7880</v>
      </c>
      <c r="F16" s="26">
        <v>1</v>
      </c>
      <c r="G16" s="26">
        <v>6593</v>
      </c>
      <c r="H16" s="118">
        <f t="shared" si="0"/>
        <v>6593</v>
      </c>
      <c r="I16" s="18"/>
      <c r="J16" s="26" t="s">
        <v>7881</v>
      </c>
      <c r="K16" s="18" t="s">
        <v>6802</v>
      </c>
      <c r="L16" s="17"/>
      <c r="M16" s="30">
        <v>45100</v>
      </c>
      <c r="N16" s="17"/>
      <c r="O16" s="29"/>
      <c r="P16" s="30">
        <v>45113</v>
      </c>
      <c r="Q16" s="23">
        <v>45113</v>
      </c>
    </row>
    <row r="17" spans="2:17" s="8" customFormat="1" ht="19.7" customHeight="1">
      <c r="B17" s="1905"/>
      <c r="C17" s="17" t="s">
        <v>30</v>
      </c>
      <c r="D17" s="17" t="s">
        <v>30</v>
      </c>
      <c r="E17" s="26" t="s">
        <v>6590</v>
      </c>
      <c r="F17" s="26">
        <v>2</v>
      </c>
      <c r="G17" s="26">
        <v>70</v>
      </c>
      <c r="H17" s="118">
        <f t="shared" si="0"/>
        <v>140</v>
      </c>
      <c r="I17" s="18"/>
      <c r="J17" s="26" t="s">
        <v>90</v>
      </c>
      <c r="K17" s="18" t="s">
        <v>6802</v>
      </c>
      <c r="L17" s="17"/>
      <c r="M17" s="30">
        <v>45100</v>
      </c>
      <c r="N17" s="17"/>
      <c r="O17" s="29"/>
      <c r="P17" s="30">
        <v>45113</v>
      </c>
      <c r="Q17" s="23">
        <v>45113</v>
      </c>
    </row>
    <row r="18" spans="2:17" s="8" customFormat="1" ht="19.7" customHeight="1">
      <c r="B18" s="1942" t="s">
        <v>7882</v>
      </c>
      <c r="C18" s="17" t="s">
        <v>30</v>
      </c>
      <c r="D18" s="17" t="s">
        <v>30</v>
      </c>
      <c r="E18" s="26" t="s">
        <v>7883</v>
      </c>
      <c r="F18" s="26">
        <v>1</v>
      </c>
      <c r="G18" s="26">
        <v>4678</v>
      </c>
      <c r="H18" s="118">
        <f t="shared" si="0"/>
        <v>4678</v>
      </c>
      <c r="I18" s="18"/>
      <c r="J18" s="26" t="s">
        <v>7884</v>
      </c>
      <c r="K18" s="18" t="s">
        <v>6802</v>
      </c>
      <c r="L18" s="17"/>
      <c r="M18" s="30">
        <v>45100</v>
      </c>
      <c r="N18" s="17"/>
      <c r="O18" s="29"/>
      <c r="P18" s="30">
        <v>45113</v>
      </c>
      <c r="Q18" s="23">
        <v>45113</v>
      </c>
    </row>
    <row r="19" spans="2:17" s="8" customFormat="1" ht="19.7" customHeight="1">
      <c r="B19" s="1903"/>
      <c r="C19" s="17" t="s">
        <v>30</v>
      </c>
      <c r="D19" s="17" t="s">
        <v>30</v>
      </c>
      <c r="E19" s="26" t="s">
        <v>7885</v>
      </c>
      <c r="F19" s="26">
        <v>1</v>
      </c>
      <c r="G19" s="26">
        <v>4899</v>
      </c>
      <c r="H19" s="118">
        <f t="shared" si="0"/>
        <v>4899</v>
      </c>
      <c r="I19" s="18"/>
      <c r="J19" s="26" t="s">
        <v>7886</v>
      </c>
      <c r="K19" s="18" t="s">
        <v>6802</v>
      </c>
      <c r="L19" s="18"/>
      <c r="M19" s="30">
        <v>45100</v>
      </c>
      <c r="N19" s="17"/>
      <c r="O19" s="18"/>
      <c r="P19" s="30">
        <v>45113</v>
      </c>
      <c r="Q19" s="23">
        <v>45113</v>
      </c>
    </row>
    <row r="20" spans="2:17" s="8" customFormat="1" ht="19.7" customHeight="1">
      <c r="B20" s="1903"/>
      <c r="C20" s="17" t="s">
        <v>30</v>
      </c>
      <c r="D20" s="17" t="s">
        <v>30</v>
      </c>
      <c r="E20" s="26" t="s">
        <v>7887</v>
      </c>
      <c r="F20" s="26">
        <v>1</v>
      </c>
      <c r="G20" s="26">
        <v>4824</v>
      </c>
      <c r="H20" s="118">
        <f t="shared" si="0"/>
        <v>4824</v>
      </c>
      <c r="I20" s="18"/>
      <c r="J20" s="53" t="s">
        <v>7888</v>
      </c>
      <c r="K20" s="18" t="s">
        <v>6802</v>
      </c>
      <c r="L20" s="18"/>
      <c r="M20" s="30">
        <v>45100</v>
      </c>
      <c r="N20" s="17"/>
      <c r="O20" s="18"/>
      <c r="P20" s="30">
        <v>45113</v>
      </c>
      <c r="Q20" s="23">
        <v>45113</v>
      </c>
    </row>
    <row r="21" spans="2:17" s="8" customFormat="1" ht="19.7" customHeight="1">
      <c r="B21" s="1905"/>
      <c r="C21" s="17" t="s">
        <v>30</v>
      </c>
      <c r="D21" s="17" t="s">
        <v>30</v>
      </c>
      <c r="E21" s="26" t="s">
        <v>7012</v>
      </c>
      <c r="F21" s="26">
        <v>1</v>
      </c>
      <c r="G21" s="26">
        <v>70</v>
      </c>
      <c r="H21" s="118">
        <f t="shared" si="0"/>
        <v>70</v>
      </c>
      <c r="I21" s="18"/>
      <c r="J21" s="26" t="s">
        <v>6842</v>
      </c>
      <c r="K21" s="18" t="s">
        <v>6802</v>
      </c>
      <c r="L21" s="18"/>
      <c r="M21" s="30">
        <v>45100</v>
      </c>
      <c r="N21" s="17"/>
      <c r="O21" s="18"/>
      <c r="P21" s="30">
        <v>45113</v>
      </c>
      <c r="Q21" s="23">
        <v>45113</v>
      </c>
    </row>
    <row r="22" spans="2:17" s="8" customFormat="1" ht="19.7" customHeight="1">
      <c r="B22" s="1942">
        <v>8</v>
      </c>
      <c r="C22" s="17" t="s">
        <v>30</v>
      </c>
      <c r="D22" s="17" t="s">
        <v>30</v>
      </c>
      <c r="E22" s="26" t="s">
        <v>7889</v>
      </c>
      <c r="F22" s="26">
        <v>1</v>
      </c>
      <c r="G22" s="26">
        <v>3420</v>
      </c>
      <c r="H22" s="118">
        <f t="shared" si="0"/>
        <v>3420</v>
      </c>
      <c r="I22" s="18"/>
      <c r="J22" s="26" t="s">
        <v>7890</v>
      </c>
      <c r="K22" s="18" t="s">
        <v>6802</v>
      </c>
      <c r="L22" s="17"/>
      <c r="M22" s="30">
        <v>45100</v>
      </c>
      <c r="N22" s="17"/>
      <c r="O22" s="29"/>
      <c r="P22" s="30">
        <v>45113</v>
      </c>
      <c r="Q22" s="23">
        <v>45113</v>
      </c>
    </row>
    <row r="23" spans="2:17" s="8" customFormat="1" ht="19.7" customHeight="1">
      <c r="B23" s="1903"/>
      <c r="C23" s="17" t="s">
        <v>66</v>
      </c>
      <c r="D23" s="17" t="s">
        <v>67</v>
      </c>
      <c r="E23" s="50" t="s">
        <v>68</v>
      </c>
      <c r="F23" s="26">
        <v>1</v>
      </c>
      <c r="G23" s="20">
        <v>4000</v>
      </c>
      <c r="H23" s="118">
        <f t="shared" si="0"/>
        <v>4000</v>
      </c>
      <c r="I23" s="18"/>
      <c r="J23" s="26" t="s">
        <v>69</v>
      </c>
      <c r="K23" s="25" t="s">
        <v>7891</v>
      </c>
      <c r="L23" s="17"/>
      <c r="M23" s="30">
        <v>45103</v>
      </c>
      <c r="N23" s="17"/>
      <c r="O23" s="110"/>
      <c r="P23" s="30">
        <v>45112</v>
      </c>
      <c r="Q23" s="23">
        <v>45111</v>
      </c>
    </row>
    <row r="24" spans="2:17" s="8" customFormat="1" ht="19.7" customHeight="1">
      <c r="B24" s="1903"/>
      <c r="C24" s="17" t="s">
        <v>66</v>
      </c>
      <c r="D24" s="17" t="s">
        <v>67</v>
      </c>
      <c r="E24" s="50" t="s">
        <v>7892</v>
      </c>
      <c r="F24" s="26">
        <v>1</v>
      </c>
      <c r="G24" s="20">
        <v>190</v>
      </c>
      <c r="H24" s="118">
        <f t="shared" si="0"/>
        <v>190</v>
      </c>
      <c r="I24" s="18"/>
      <c r="J24" s="26"/>
      <c r="K24" s="25" t="s">
        <v>7891</v>
      </c>
      <c r="L24" s="17"/>
      <c r="M24" s="30">
        <v>45103</v>
      </c>
      <c r="N24" s="17"/>
      <c r="O24" s="110"/>
      <c r="P24" s="30">
        <v>45112</v>
      </c>
      <c r="Q24" s="23">
        <v>45111</v>
      </c>
    </row>
    <row r="25" spans="2:17" s="8" customFormat="1" ht="19.7" customHeight="1">
      <c r="B25" s="1903"/>
      <c r="C25" s="17" t="s">
        <v>66</v>
      </c>
      <c r="D25" s="17" t="s">
        <v>67</v>
      </c>
      <c r="E25" s="26" t="s">
        <v>4798</v>
      </c>
      <c r="F25" s="26">
        <v>1</v>
      </c>
      <c r="G25" s="26">
        <v>5410</v>
      </c>
      <c r="H25" s="118">
        <f t="shared" si="0"/>
        <v>5410</v>
      </c>
      <c r="I25" s="18"/>
      <c r="J25" s="26" t="s">
        <v>7893</v>
      </c>
      <c r="K25" s="25" t="s">
        <v>7894</v>
      </c>
      <c r="L25" s="17"/>
      <c r="M25" s="30">
        <v>45103</v>
      </c>
      <c r="N25" s="17"/>
      <c r="O25" s="29"/>
      <c r="P25" s="30">
        <v>45112</v>
      </c>
      <c r="Q25" s="23">
        <v>45111</v>
      </c>
    </row>
    <row r="26" spans="2:17" s="8" customFormat="1" ht="19.7" customHeight="1">
      <c r="B26" s="1903"/>
      <c r="C26" s="17" t="s">
        <v>30</v>
      </c>
      <c r="D26" s="17" t="s">
        <v>30</v>
      </c>
      <c r="E26" s="26" t="s">
        <v>74</v>
      </c>
      <c r="F26" s="26">
        <v>1</v>
      </c>
      <c r="G26" s="26">
        <v>210</v>
      </c>
      <c r="H26" s="118">
        <f t="shared" si="0"/>
        <v>210</v>
      </c>
      <c r="I26" s="18"/>
      <c r="J26" s="26" t="s">
        <v>75</v>
      </c>
      <c r="K26" s="18" t="s">
        <v>6802</v>
      </c>
      <c r="L26" s="18"/>
      <c r="M26" s="30">
        <v>45100</v>
      </c>
      <c r="N26" s="17"/>
      <c r="O26" s="18"/>
      <c r="P26" s="30">
        <v>45113</v>
      </c>
      <c r="Q26" s="23">
        <v>45113</v>
      </c>
    </row>
    <row r="27" spans="2:17" s="8" customFormat="1" ht="19.7" customHeight="1">
      <c r="B27" s="1903"/>
      <c r="C27" s="17" t="s">
        <v>30</v>
      </c>
      <c r="D27" s="17" t="s">
        <v>30</v>
      </c>
      <c r="E27" s="26" t="s">
        <v>76</v>
      </c>
      <c r="F27" s="26">
        <v>1</v>
      </c>
      <c r="G27" s="26">
        <v>160</v>
      </c>
      <c r="H27" s="118">
        <f t="shared" si="0"/>
        <v>160</v>
      </c>
      <c r="I27" s="18"/>
      <c r="J27" s="26" t="s">
        <v>77</v>
      </c>
      <c r="K27" s="18" t="s">
        <v>6802</v>
      </c>
      <c r="L27" s="18"/>
      <c r="M27" s="30">
        <v>45100</v>
      </c>
      <c r="N27" s="17"/>
      <c r="O27" s="18"/>
      <c r="P27" s="30">
        <v>45113</v>
      </c>
      <c r="Q27" s="23">
        <v>45113</v>
      </c>
    </row>
    <row r="28" spans="2:17" s="8" customFormat="1" ht="19.7" customHeight="1">
      <c r="B28" s="1903"/>
      <c r="C28" s="17" t="s">
        <v>30</v>
      </c>
      <c r="D28" s="17" t="s">
        <v>30</v>
      </c>
      <c r="E28" s="26" t="s">
        <v>78</v>
      </c>
      <c r="F28" s="26">
        <v>1</v>
      </c>
      <c r="G28" s="26">
        <v>170</v>
      </c>
      <c r="H28" s="118">
        <f t="shared" si="0"/>
        <v>170</v>
      </c>
      <c r="I28" s="18"/>
      <c r="J28" s="26" t="s">
        <v>79</v>
      </c>
      <c r="K28" s="18" t="s">
        <v>6802</v>
      </c>
      <c r="L28" s="18"/>
      <c r="M28" s="30">
        <v>45100</v>
      </c>
      <c r="N28" s="17"/>
      <c r="O28" s="18"/>
      <c r="P28" s="30">
        <v>45113</v>
      </c>
      <c r="Q28" s="23">
        <v>45113</v>
      </c>
    </row>
    <row r="29" spans="2:17" s="8" customFormat="1" ht="19.7" customHeight="1">
      <c r="B29" s="1903"/>
      <c r="C29" s="17" t="s">
        <v>30</v>
      </c>
      <c r="D29" s="17" t="s">
        <v>30</v>
      </c>
      <c r="E29" s="26" t="s">
        <v>80</v>
      </c>
      <c r="F29" s="26">
        <v>1</v>
      </c>
      <c r="G29" s="26">
        <v>210</v>
      </c>
      <c r="H29" s="118">
        <f t="shared" si="0"/>
        <v>210</v>
      </c>
      <c r="I29" s="18"/>
      <c r="J29" s="26" t="s">
        <v>79</v>
      </c>
      <c r="K29" s="18" t="s">
        <v>6802</v>
      </c>
      <c r="L29" s="17"/>
      <c r="M29" s="30">
        <v>45100</v>
      </c>
      <c r="N29" s="17"/>
      <c r="O29" s="29"/>
      <c r="P29" s="30">
        <v>45113</v>
      </c>
      <c r="Q29" s="23">
        <v>45113</v>
      </c>
    </row>
    <row r="30" spans="2:17" s="8" customFormat="1" ht="19.7" customHeight="1">
      <c r="B30" s="1903"/>
      <c r="C30" s="17" t="s">
        <v>30</v>
      </c>
      <c r="D30" s="17" t="s">
        <v>30</v>
      </c>
      <c r="E30" s="26" t="s">
        <v>81</v>
      </c>
      <c r="F30" s="26">
        <v>1</v>
      </c>
      <c r="G30" s="26">
        <v>2970</v>
      </c>
      <c r="H30" s="118">
        <f t="shared" si="0"/>
        <v>2970</v>
      </c>
      <c r="I30" s="18"/>
      <c r="J30" s="26" t="s">
        <v>82</v>
      </c>
      <c r="K30" s="18" t="s">
        <v>6802</v>
      </c>
      <c r="L30" s="17"/>
      <c r="M30" s="30">
        <v>45100</v>
      </c>
      <c r="N30" s="17"/>
      <c r="O30" s="110"/>
      <c r="P30" s="30">
        <v>45113</v>
      </c>
      <c r="Q30" s="23">
        <v>45113</v>
      </c>
    </row>
    <row r="31" spans="2:17" s="8" customFormat="1" ht="19.7" customHeight="1">
      <c r="B31" s="1903"/>
      <c r="C31" s="17" t="s">
        <v>30</v>
      </c>
      <c r="D31" s="17" t="s">
        <v>30</v>
      </c>
      <c r="E31" s="26" t="s">
        <v>83</v>
      </c>
      <c r="F31" s="26">
        <v>1</v>
      </c>
      <c r="G31" s="26">
        <v>250</v>
      </c>
      <c r="H31" s="118">
        <f t="shared" si="0"/>
        <v>250</v>
      </c>
      <c r="I31" s="18"/>
      <c r="J31" s="26" t="s">
        <v>84</v>
      </c>
      <c r="K31" s="18" t="s">
        <v>6802</v>
      </c>
      <c r="L31" s="17"/>
      <c r="M31" s="30">
        <v>45100</v>
      </c>
      <c r="N31" s="17"/>
      <c r="O31" s="29"/>
      <c r="P31" s="30">
        <v>45113</v>
      </c>
      <c r="Q31" s="23">
        <v>45113</v>
      </c>
    </row>
    <row r="32" spans="2:17" s="8" customFormat="1" ht="19.7" customHeight="1">
      <c r="B32" s="1905"/>
      <c r="C32" s="17" t="s">
        <v>30</v>
      </c>
      <c r="D32" s="17" t="s">
        <v>30</v>
      </c>
      <c r="E32" s="26" t="s">
        <v>85</v>
      </c>
      <c r="F32" s="26">
        <v>1</v>
      </c>
      <c r="G32" s="26">
        <v>270</v>
      </c>
      <c r="H32" s="118">
        <f t="shared" si="0"/>
        <v>270</v>
      </c>
      <c r="I32" s="18"/>
      <c r="J32" s="26" t="s">
        <v>86</v>
      </c>
      <c r="K32" s="18" t="s">
        <v>6802</v>
      </c>
      <c r="L32" s="18"/>
      <c r="M32" s="30">
        <v>45100</v>
      </c>
      <c r="N32" s="17"/>
      <c r="O32" s="18"/>
      <c r="P32" s="30">
        <v>45113</v>
      </c>
      <c r="Q32" s="23">
        <v>45113</v>
      </c>
    </row>
    <row r="33" spans="2:17" s="8" customFormat="1" ht="19.7" customHeight="1">
      <c r="B33" s="1942">
        <v>9</v>
      </c>
      <c r="C33" s="17" t="s">
        <v>115</v>
      </c>
      <c r="D33" s="17" t="s">
        <v>115</v>
      </c>
      <c r="E33" s="26" t="s">
        <v>892</v>
      </c>
      <c r="F33" s="26">
        <v>10</v>
      </c>
      <c r="G33" s="118">
        <v>5000</v>
      </c>
      <c r="H33" s="118">
        <f>F33*G33</f>
        <v>50000</v>
      </c>
      <c r="I33" s="18"/>
      <c r="J33" s="26" t="s">
        <v>892</v>
      </c>
      <c r="K33" s="18"/>
      <c r="L33" s="17"/>
      <c r="M33" s="30"/>
      <c r="N33" s="17"/>
      <c r="O33" s="29"/>
      <c r="P33" s="29"/>
      <c r="Q33" s="23"/>
    </row>
    <row r="34" spans="2:17" s="8" customFormat="1" ht="19.7" customHeight="1">
      <c r="B34" s="1905"/>
      <c r="C34" s="17" t="s">
        <v>115</v>
      </c>
      <c r="D34" s="17" t="s">
        <v>115</v>
      </c>
      <c r="E34" s="50" t="s">
        <v>5642</v>
      </c>
      <c r="F34" s="26">
        <v>3</v>
      </c>
      <c r="G34" s="20">
        <v>5000</v>
      </c>
      <c r="H34" s="118">
        <f>F34*G34</f>
        <v>15000</v>
      </c>
      <c r="I34" s="18"/>
      <c r="J34" s="50" t="s">
        <v>5642</v>
      </c>
      <c r="K34" s="24"/>
      <c r="L34" s="17"/>
      <c r="M34" s="30"/>
      <c r="N34" s="17"/>
      <c r="O34" s="110"/>
      <c r="P34" s="29"/>
      <c r="Q34" s="30"/>
    </row>
  </sheetData>
  <autoFilter ref="B9:O9" xr:uid="{0E841CD9-090F-4767-AF53-00107D604AB7}"/>
  <mergeCells count="11">
    <mergeCell ref="B12:B15"/>
    <mergeCell ref="B16:B17"/>
    <mergeCell ref="B18:B21"/>
    <mergeCell ref="B22:B32"/>
    <mergeCell ref="B33:B34"/>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3272-ED74-48F8-A385-D6EDCDDDE094}">
  <dimension ref="A1:B5"/>
  <sheetViews>
    <sheetView view="pageBreakPreview" zoomScale="60" zoomScaleNormal="100" workbookViewId="0">
      <selection activeCell="E8" sqref="E8"/>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1" spans="1:2">
      <c r="A1" s="73" t="s">
        <v>0</v>
      </c>
      <c r="B1" s="2" t="s">
        <v>6560</v>
      </c>
    </row>
    <row r="2" spans="1:2">
      <c r="A2" s="73" t="s">
        <v>3</v>
      </c>
      <c r="B2" s="13" t="s">
        <v>6561</v>
      </c>
    </row>
    <row r="3" spans="1:2">
      <c r="A3" s="73" t="s">
        <v>5</v>
      </c>
      <c r="B3" s="13">
        <v>200091</v>
      </c>
    </row>
    <row r="4" spans="1:2">
      <c r="A4" s="73" t="s">
        <v>6</v>
      </c>
      <c r="B4" s="16">
        <v>44837</v>
      </c>
    </row>
    <row r="5" spans="1:2">
      <c r="A5" s="73" t="s">
        <v>7</v>
      </c>
      <c r="B5" s="16"/>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277DB-333B-4A63-8B72-B2E5B7CA61D2}">
  <dimension ref="B2:R137"/>
  <sheetViews>
    <sheetView zoomScale="85" zoomScaleNormal="85" workbookViewId="0">
      <pane xSplit="10" ySplit="8" topLeftCell="K9" activePane="bottomRight" state="frozen"/>
      <selection pane="topRight" activeCell="K1" sqref="K1"/>
      <selection pane="bottomLeft" activeCell="A9" sqref="A9"/>
      <selection pane="bottomRight"/>
    </sheetView>
  </sheetViews>
  <sheetFormatPr defaultRowHeight="18.75"/>
  <cols>
    <col min="1" max="1" width="2.625" style="9" customWidth="1"/>
    <col min="2" max="2" width="15" style="8" bestFit="1"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27.75" style="9" customWidth="1"/>
    <col min="12" max="12" width="45.875" style="8" bestFit="1" customWidth="1"/>
    <col min="13" max="13" width="13.75" style="48" customWidth="1"/>
    <col min="14" max="14" width="22.75" style="10" customWidth="1"/>
    <col min="15" max="15" width="17" style="49" customWidth="1"/>
    <col min="16" max="16" width="15.625" style="11" customWidth="1"/>
    <col min="17" max="17" width="10.75" style="2125" customWidth="1"/>
    <col min="18" max="256" width="9" style="9"/>
    <col min="257" max="257" width="2.625" style="9" customWidth="1"/>
    <col min="258" max="258" width="15" style="9" bestFit="1"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27.75" style="9" customWidth="1"/>
    <col min="268" max="268" width="45.875" style="9" bestFit="1" customWidth="1"/>
    <col min="269" max="269" width="13.75" style="9" customWidth="1"/>
    <col min="270" max="270" width="22.75" style="9" customWidth="1"/>
    <col min="271" max="271" width="17" style="9" customWidth="1"/>
    <col min="272" max="272" width="15.625" style="9" customWidth="1"/>
    <col min="273" max="273" width="10.75" style="9" customWidth="1"/>
    <col min="274" max="512" width="9" style="9"/>
    <col min="513" max="513" width="2.625" style="9" customWidth="1"/>
    <col min="514" max="514" width="15" style="9" bestFit="1"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27.75" style="9" customWidth="1"/>
    <col min="524" max="524" width="45.875" style="9" bestFit="1" customWidth="1"/>
    <col min="525" max="525" width="13.75" style="9" customWidth="1"/>
    <col min="526" max="526" width="22.75" style="9" customWidth="1"/>
    <col min="527" max="527" width="17" style="9" customWidth="1"/>
    <col min="528" max="528" width="15.625" style="9" customWidth="1"/>
    <col min="529" max="529" width="10.75" style="9" customWidth="1"/>
    <col min="530" max="768" width="9" style="9"/>
    <col min="769" max="769" width="2.625" style="9" customWidth="1"/>
    <col min="770" max="770" width="15" style="9" bestFit="1"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27.75" style="9" customWidth="1"/>
    <col min="780" max="780" width="45.875" style="9" bestFit="1" customWidth="1"/>
    <col min="781" max="781" width="13.75" style="9" customWidth="1"/>
    <col min="782" max="782" width="22.75" style="9" customWidth="1"/>
    <col min="783" max="783" width="17" style="9" customWidth="1"/>
    <col min="784" max="784" width="15.625" style="9" customWidth="1"/>
    <col min="785" max="785" width="10.75" style="9" customWidth="1"/>
    <col min="786" max="1024" width="9" style="9"/>
    <col min="1025" max="1025" width="2.625" style="9" customWidth="1"/>
    <col min="1026" max="1026" width="15" style="9" bestFit="1"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27.75" style="9" customWidth="1"/>
    <col min="1036" max="1036" width="45.875" style="9" bestFit="1" customWidth="1"/>
    <col min="1037" max="1037" width="13.75" style="9" customWidth="1"/>
    <col min="1038" max="1038" width="22.75" style="9" customWidth="1"/>
    <col min="1039" max="1039" width="17" style="9" customWidth="1"/>
    <col min="1040" max="1040" width="15.625" style="9" customWidth="1"/>
    <col min="1041" max="1041" width="10.75" style="9" customWidth="1"/>
    <col min="1042" max="1280" width="9" style="9"/>
    <col min="1281" max="1281" width="2.625" style="9" customWidth="1"/>
    <col min="1282" max="1282" width="15" style="9" bestFit="1"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27.75" style="9" customWidth="1"/>
    <col min="1292" max="1292" width="45.875" style="9" bestFit="1" customWidth="1"/>
    <col min="1293" max="1293" width="13.75" style="9" customWidth="1"/>
    <col min="1294" max="1294" width="22.75" style="9" customWidth="1"/>
    <col min="1295" max="1295" width="17" style="9" customWidth="1"/>
    <col min="1296" max="1296" width="15.625" style="9" customWidth="1"/>
    <col min="1297" max="1297" width="10.75" style="9" customWidth="1"/>
    <col min="1298" max="1536" width="9" style="9"/>
    <col min="1537" max="1537" width="2.625" style="9" customWidth="1"/>
    <col min="1538" max="1538" width="15" style="9" bestFit="1"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27.75" style="9" customWidth="1"/>
    <col min="1548" max="1548" width="45.875" style="9" bestFit="1" customWidth="1"/>
    <col min="1549" max="1549" width="13.75" style="9" customWidth="1"/>
    <col min="1550" max="1550" width="22.75" style="9" customWidth="1"/>
    <col min="1551" max="1551" width="17" style="9" customWidth="1"/>
    <col min="1552" max="1552" width="15.625" style="9" customWidth="1"/>
    <col min="1553" max="1553" width="10.75" style="9" customWidth="1"/>
    <col min="1554" max="1792" width="9" style="9"/>
    <col min="1793" max="1793" width="2.625" style="9" customWidth="1"/>
    <col min="1794" max="1794" width="15" style="9" bestFit="1"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27.75" style="9" customWidth="1"/>
    <col min="1804" max="1804" width="45.875" style="9" bestFit="1" customWidth="1"/>
    <col min="1805" max="1805" width="13.75" style="9" customWidth="1"/>
    <col min="1806" max="1806" width="22.75" style="9" customWidth="1"/>
    <col min="1807" max="1807" width="17" style="9" customWidth="1"/>
    <col min="1808" max="1808" width="15.625" style="9" customWidth="1"/>
    <col min="1809" max="1809" width="10.75" style="9" customWidth="1"/>
    <col min="1810" max="2048" width="9" style="9"/>
    <col min="2049" max="2049" width="2.625" style="9" customWidth="1"/>
    <col min="2050" max="2050" width="15" style="9" bestFit="1"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27.75" style="9" customWidth="1"/>
    <col min="2060" max="2060" width="45.875" style="9" bestFit="1" customWidth="1"/>
    <col min="2061" max="2061" width="13.75" style="9" customWidth="1"/>
    <col min="2062" max="2062" width="22.75" style="9" customWidth="1"/>
    <col min="2063" max="2063" width="17" style="9" customWidth="1"/>
    <col min="2064" max="2064" width="15.625" style="9" customWidth="1"/>
    <col min="2065" max="2065" width="10.75" style="9" customWidth="1"/>
    <col min="2066" max="2304" width="9" style="9"/>
    <col min="2305" max="2305" width="2.625" style="9" customWidth="1"/>
    <col min="2306" max="2306" width="15" style="9" bestFit="1"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27.75" style="9" customWidth="1"/>
    <col min="2316" max="2316" width="45.875" style="9" bestFit="1" customWidth="1"/>
    <col min="2317" max="2317" width="13.75" style="9" customWidth="1"/>
    <col min="2318" max="2318" width="22.75" style="9" customWidth="1"/>
    <col min="2319" max="2319" width="17" style="9" customWidth="1"/>
    <col min="2320" max="2320" width="15.625" style="9" customWidth="1"/>
    <col min="2321" max="2321" width="10.75" style="9" customWidth="1"/>
    <col min="2322" max="2560" width="9" style="9"/>
    <col min="2561" max="2561" width="2.625" style="9" customWidth="1"/>
    <col min="2562" max="2562" width="15" style="9" bestFit="1"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27.75" style="9" customWidth="1"/>
    <col min="2572" max="2572" width="45.875" style="9" bestFit="1" customWidth="1"/>
    <col min="2573" max="2573" width="13.75" style="9" customWidth="1"/>
    <col min="2574" max="2574" width="22.75" style="9" customWidth="1"/>
    <col min="2575" max="2575" width="17" style="9" customWidth="1"/>
    <col min="2576" max="2576" width="15.625" style="9" customWidth="1"/>
    <col min="2577" max="2577" width="10.75" style="9" customWidth="1"/>
    <col min="2578" max="2816" width="9" style="9"/>
    <col min="2817" max="2817" width="2.625" style="9" customWidth="1"/>
    <col min="2818" max="2818" width="15" style="9" bestFit="1"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27.75" style="9" customWidth="1"/>
    <col min="2828" max="2828" width="45.875" style="9" bestFit="1" customWidth="1"/>
    <col min="2829" max="2829" width="13.75" style="9" customWidth="1"/>
    <col min="2830" max="2830" width="22.75" style="9" customWidth="1"/>
    <col min="2831" max="2831" width="17" style="9" customWidth="1"/>
    <col min="2832" max="2832" width="15.625" style="9" customWidth="1"/>
    <col min="2833" max="2833" width="10.75" style="9" customWidth="1"/>
    <col min="2834" max="3072" width="9" style="9"/>
    <col min="3073" max="3073" width="2.625" style="9" customWidth="1"/>
    <col min="3074" max="3074" width="15" style="9" bestFit="1"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27.75" style="9" customWidth="1"/>
    <col min="3084" max="3084" width="45.875" style="9" bestFit="1" customWidth="1"/>
    <col min="3085" max="3085" width="13.75" style="9" customWidth="1"/>
    <col min="3086" max="3086" width="22.75" style="9" customWidth="1"/>
    <col min="3087" max="3087" width="17" style="9" customWidth="1"/>
    <col min="3088" max="3088" width="15.625" style="9" customWidth="1"/>
    <col min="3089" max="3089" width="10.75" style="9" customWidth="1"/>
    <col min="3090" max="3328" width="9" style="9"/>
    <col min="3329" max="3329" width="2.625" style="9" customWidth="1"/>
    <col min="3330" max="3330" width="15" style="9" bestFit="1"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27.75" style="9" customWidth="1"/>
    <col min="3340" max="3340" width="45.875" style="9" bestFit="1" customWidth="1"/>
    <col min="3341" max="3341" width="13.75" style="9" customWidth="1"/>
    <col min="3342" max="3342" width="22.75" style="9" customWidth="1"/>
    <col min="3343" max="3343" width="17" style="9" customWidth="1"/>
    <col min="3344" max="3344" width="15.625" style="9" customWidth="1"/>
    <col min="3345" max="3345" width="10.75" style="9" customWidth="1"/>
    <col min="3346" max="3584" width="9" style="9"/>
    <col min="3585" max="3585" width="2.625" style="9" customWidth="1"/>
    <col min="3586" max="3586" width="15" style="9" bestFit="1"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27.75" style="9" customWidth="1"/>
    <col min="3596" max="3596" width="45.875" style="9" bestFit="1" customWidth="1"/>
    <col min="3597" max="3597" width="13.75" style="9" customWidth="1"/>
    <col min="3598" max="3598" width="22.75" style="9" customWidth="1"/>
    <col min="3599" max="3599" width="17" style="9" customWidth="1"/>
    <col min="3600" max="3600" width="15.625" style="9" customWidth="1"/>
    <col min="3601" max="3601" width="10.75" style="9" customWidth="1"/>
    <col min="3602" max="3840" width="9" style="9"/>
    <col min="3841" max="3841" width="2.625" style="9" customWidth="1"/>
    <col min="3842" max="3842" width="15" style="9" bestFit="1"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27.75" style="9" customWidth="1"/>
    <col min="3852" max="3852" width="45.875" style="9" bestFit="1" customWidth="1"/>
    <col min="3853" max="3853" width="13.75" style="9" customWidth="1"/>
    <col min="3854" max="3854" width="22.75" style="9" customWidth="1"/>
    <col min="3855" max="3855" width="17" style="9" customWidth="1"/>
    <col min="3856" max="3856" width="15.625" style="9" customWidth="1"/>
    <col min="3857" max="3857" width="10.75" style="9" customWidth="1"/>
    <col min="3858" max="4096" width="9" style="9"/>
    <col min="4097" max="4097" width="2.625" style="9" customWidth="1"/>
    <col min="4098" max="4098" width="15" style="9" bestFit="1"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27.75" style="9" customWidth="1"/>
    <col min="4108" max="4108" width="45.875" style="9" bestFit="1" customWidth="1"/>
    <col min="4109" max="4109" width="13.75" style="9" customWidth="1"/>
    <col min="4110" max="4110" width="22.75" style="9" customWidth="1"/>
    <col min="4111" max="4111" width="17" style="9" customWidth="1"/>
    <col min="4112" max="4112" width="15.625" style="9" customWidth="1"/>
    <col min="4113" max="4113" width="10.75" style="9" customWidth="1"/>
    <col min="4114" max="4352" width="9" style="9"/>
    <col min="4353" max="4353" width="2.625" style="9" customWidth="1"/>
    <col min="4354" max="4354" width="15" style="9" bestFit="1"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27.75" style="9" customWidth="1"/>
    <col min="4364" max="4364" width="45.875" style="9" bestFit="1" customWidth="1"/>
    <col min="4365" max="4365" width="13.75" style="9" customWidth="1"/>
    <col min="4366" max="4366" width="22.75" style="9" customWidth="1"/>
    <col min="4367" max="4367" width="17" style="9" customWidth="1"/>
    <col min="4368" max="4368" width="15.625" style="9" customWidth="1"/>
    <col min="4369" max="4369" width="10.75" style="9" customWidth="1"/>
    <col min="4370" max="4608" width="9" style="9"/>
    <col min="4609" max="4609" width="2.625" style="9" customWidth="1"/>
    <col min="4610" max="4610" width="15" style="9" bestFit="1"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27.75" style="9" customWidth="1"/>
    <col min="4620" max="4620" width="45.875" style="9" bestFit="1" customWidth="1"/>
    <col min="4621" max="4621" width="13.75" style="9" customWidth="1"/>
    <col min="4622" max="4622" width="22.75" style="9" customWidth="1"/>
    <col min="4623" max="4623" width="17" style="9" customWidth="1"/>
    <col min="4624" max="4624" width="15.625" style="9" customWidth="1"/>
    <col min="4625" max="4625" width="10.75" style="9" customWidth="1"/>
    <col min="4626" max="4864" width="9" style="9"/>
    <col min="4865" max="4865" width="2.625" style="9" customWidth="1"/>
    <col min="4866" max="4866" width="15" style="9" bestFit="1"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27.75" style="9" customWidth="1"/>
    <col min="4876" max="4876" width="45.875" style="9" bestFit="1" customWidth="1"/>
    <col min="4877" max="4877" width="13.75" style="9" customWidth="1"/>
    <col min="4878" max="4878" width="22.75" style="9" customWidth="1"/>
    <col min="4879" max="4879" width="17" style="9" customWidth="1"/>
    <col min="4880" max="4880" width="15.625" style="9" customWidth="1"/>
    <col min="4881" max="4881" width="10.75" style="9" customWidth="1"/>
    <col min="4882" max="5120" width="9" style="9"/>
    <col min="5121" max="5121" width="2.625" style="9" customWidth="1"/>
    <col min="5122" max="5122" width="15" style="9" bestFit="1"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27.75" style="9" customWidth="1"/>
    <col min="5132" max="5132" width="45.875" style="9" bestFit="1" customWidth="1"/>
    <col min="5133" max="5133" width="13.75" style="9" customWidth="1"/>
    <col min="5134" max="5134" width="22.75" style="9" customWidth="1"/>
    <col min="5135" max="5135" width="17" style="9" customWidth="1"/>
    <col min="5136" max="5136" width="15.625" style="9" customWidth="1"/>
    <col min="5137" max="5137" width="10.75" style="9" customWidth="1"/>
    <col min="5138" max="5376" width="9" style="9"/>
    <col min="5377" max="5377" width="2.625" style="9" customWidth="1"/>
    <col min="5378" max="5378" width="15" style="9" bestFit="1"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27.75" style="9" customWidth="1"/>
    <col min="5388" max="5388" width="45.875" style="9" bestFit="1" customWidth="1"/>
    <col min="5389" max="5389" width="13.75" style="9" customWidth="1"/>
    <col min="5390" max="5390" width="22.75" style="9" customWidth="1"/>
    <col min="5391" max="5391" width="17" style="9" customWidth="1"/>
    <col min="5392" max="5392" width="15.625" style="9" customWidth="1"/>
    <col min="5393" max="5393" width="10.75" style="9" customWidth="1"/>
    <col min="5394" max="5632" width="9" style="9"/>
    <col min="5633" max="5633" width="2.625" style="9" customWidth="1"/>
    <col min="5634" max="5634" width="15" style="9" bestFit="1"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27.75" style="9" customWidth="1"/>
    <col min="5644" max="5644" width="45.875" style="9" bestFit="1" customWidth="1"/>
    <col min="5645" max="5645" width="13.75" style="9" customWidth="1"/>
    <col min="5646" max="5646" width="22.75" style="9" customWidth="1"/>
    <col min="5647" max="5647" width="17" style="9" customWidth="1"/>
    <col min="5648" max="5648" width="15.625" style="9" customWidth="1"/>
    <col min="5649" max="5649" width="10.75" style="9" customWidth="1"/>
    <col min="5650" max="5888" width="9" style="9"/>
    <col min="5889" max="5889" width="2.625" style="9" customWidth="1"/>
    <col min="5890" max="5890" width="15" style="9" bestFit="1"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27.75" style="9" customWidth="1"/>
    <col min="5900" max="5900" width="45.875" style="9" bestFit="1" customWidth="1"/>
    <col min="5901" max="5901" width="13.75" style="9" customWidth="1"/>
    <col min="5902" max="5902" width="22.75" style="9" customWidth="1"/>
    <col min="5903" max="5903" width="17" style="9" customWidth="1"/>
    <col min="5904" max="5904" width="15.625" style="9" customWidth="1"/>
    <col min="5905" max="5905" width="10.75" style="9" customWidth="1"/>
    <col min="5906" max="6144" width="9" style="9"/>
    <col min="6145" max="6145" width="2.625" style="9" customWidth="1"/>
    <col min="6146" max="6146" width="15" style="9" bestFit="1"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27.75" style="9" customWidth="1"/>
    <col min="6156" max="6156" width="45.875" style="9" bestFit="1" customWidth="1"/>
    <col min="6157" max="6157" width="13.75" style="9" customWidth="1"/>
    <col min="6158" max="6158" width="22.75" style="9" customWidth="1"/>
    <col min="6159" max="6159" width="17" style="9" customWidth="1"/>
    <col min="6160" max="6160" width="15.625" style="9" customWidth="1"/>
    <col min="6161" max="6161" width="10.75" style="9" customWidth="1"/>
    <col min="6162" max="6400" width="9" style="9"/>
    <col min="6401" max="6401" width="2.625" style="9" customWidth="1"/>
    <col min="6402" max="6402" width="15" style="9" bestFit="1"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27.75" style="9" customWidth="1"/>
    <col min="6412" max="6412" width="45.875" style="9" bestFit="1" customWidth="1"/>
    <col min="6413" max="6413" width="13.75" style="9" customWidth="1"/>
    <col min="6414" max="6414" width="22.75" style="9" customWidth="1"/>
    <col min="6415" max="6415" width="17" style="9" customWidth="1"/>
    <col min="6416" max="6416" width="15.625" style="9" customWidth="1"/>
    <col min="6417" max="6417" width="10.75" style="9" customWidth="1"/>
    <col min="6418" max="6656" width="9" style="9"/>
    <col min="6657" max="6657" width="2.625" style="9" customWidth="1"/>
    <col min="6658" max="6658" width="15" style="9" bestFit="1"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27.75" style="9" customWidth="1"/>
    <col min="6668" max="6668" width="45.875" style="9" bestFit="1" customWidth="1"/>
    <col min="6669" max="6669" width="13.75" style="9" customWidth="1"/>
    <col min="6670" max="6670" width="22.75" style="9" customWidth="1"/>
    <col min="6671" max="6671" width="17" style="9" customWidth="1"/>
    <col min="6672" max="6672" width="15.625" style="9" customWidth="1"/>
    <col min="6673" max="6673" width="10.75" style="9" customWidth="1"/>
    <col min="6674" max="6912" width="9" style="9"/>
    <col min="6913" max="6913" width="2.625" style="9" customWidth="1"/>
    <col min="6914" max="6914" width="15" style="9" bestFit="1"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27.75" style="9" customWidth="1"/>
    <col min="6924" max="6924" width="45.875" style="9" bestFit="1" customWidth="1"/>
    <col min="6925" max="6925" width="13.75" style="9" customWidth="1"/>
    <col min="6926" max="6926" width="22.75" style="9" customWidth="1"/>
    <col min="6927" max="6927" width="17" style="9" customWidth="1"/>
    <col min="6928" max="6928" width="15.625" style="9" customWidth="1"/>
    <col min="6929" max="6929" width="10.75" style="9" customWidth="1"/>
    <col min="6930" max="7168" width="9" style="9"/>
    <col min="7169" max="7169" width="2.625" style="9" customWidth="1"/>
    <col min="7170" max="7170" width="15" style="9" bestFit="1"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27.75" style="9" customWidth="1"/>
    <col min="7180" max="7180" width="45.875" style="9" bestFit="1" customWidth="1"/>
    <col min="7181" max="7181" width="13.75" style="9" customWidth="1"/>
    <col min="7182" max="7182" width="22.75" style="9" customWidth="1"/>
    <col min="7183" max="7183" width="17" style="9" customWidth="1"/>
    <col min="7184" max="7184" width="15.625" style="9" customWidth="1"/>
    <col min="7185" max="7185" width="10.75" style="9" customWidth="1"/>
    <col min="7186" max="7424" width="9" style="9"/>
    <col min="7425" max="7425" width="2.625" style="9" customWidth="1"/>
    <col min="7426" max="7426" width="15" style="9" bestFit="1"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27.75" style="9" customWidth="1"/>
    <col min="7436" max="7436" width="45.875" style="9" bestFit="1" customWidth="1"/>
    <col min="7437" max="7437" width="13.75" style="9" customWidth="1"/>
    <col min="7438" max="7438" width="22.75" style="9" customWidth="1"/>
    <col min="7439" max="7439" width="17" style="9" customWidth="1"/>
    <col min="7440" max="7440" width="15.625" style="9" customWidth="1"/>
    <col min="7441" max="7441" width="10.75" style="9" customWidth="1"/>
    <col min="7442" max="7680" width="9" style="9"/>
    <col min="7681" max="7681" width="2.625" style="9" customWidth="1"/>
    <col min="7682" max="7682" width="15" style="9" bestFit="1"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27.75" style="9" customWidth="1"/>
    <col min="7692" max="7692" width="45.875" style="9" bestFit="1" customWidth="1"/>
    <col min="7693" max="7693" width="13.75" style="9" customWidth="1"/>
    <col min="7694" max="7694" width="22.75" style="9" customWidth="1"/>
    <col min="7695" max="7695" width="17" style="9" customWidth="1"/>
    <col min="7696" max="7696" width="15.625" style="9" customWidth="1"/>
    <col min="7697" max="7697" width="10.75" style="9" customWidth="1"/>
    <col min="7698" max="7936" width="9" style="9"/>
    <col min="7937" max="7937" width="2.625" style="9" customWidth="1"/>
    <col min="7938" max="7938" width="15" style="9" bestFit="1"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27.75" style="9" customWidth="1"/>
    <col min="7948" max="7948" width="45.875" style="9" bestFit="1" customWidth="1"/>
    <col min="7949" max="7949" width="13.75" style="9" customWidth="1"/>
    <col min="7950" max="7950" width="22.75" style="9" customWidth="1"/>
    <col min="7951" max="7951" width="17" style="9" customWidth="1"/>
    <col min="7952" max="7952" width="15.625" style="9" customWidth="1"/>
    <col min="7953" max="7953" width="10.75" style="9" customWidth="1"/>
    <col min="7954" max="8192" width="9" style="9"/>
    <col min="8193" max="8193" width="2.625" style="9" customWidth="1"/>
    <col min="8194" max="8194" width="15" style="9" bestFit="1"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27.75" style="9" customWidth="1"/>
    <col min="8204" max="8204" width="45.875" style="9" bestFit="1" customWidth="1"/>
    <col min="8205" max="8205" width="13.75" style="9" customWidth="1"/>
    <col min="8206" max="8206" width="22.75" style="9" customWidth="1"/>
    <col min="8207" max="8207" width="17" style="9" customWidth="1"/>
    <col min="8208" max="8208" width="15.625" style="9" customWidth="1"/>
    <col min="8209" max="8209" width="10.75" style="9" customWidth="1"/>
    <col min="8210" max="8448" width="9" style="9"/>
    <col min="8449" max="8449" width="2.625" style="9" customWidth="1"/>
    <col min="8450" max="8450" width="15" style="9" bestFit="1"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27.75" style="9" customWidth="1"/>
    <col min="8460" max="8460" width="45.875" style="9" bestFit="1" customWidth="1"/>
    <col min="8461" max="8461" width="13.75" style="9" customWidth="1"/>
    <col min="8462" max="8462" width="22.75" style="9" customWidth="1"/>
    <col min="8463" max="8463" width="17" style="9" customWidth="1"/>
    <col min="8464" max="8464" width="15.625" style="9" customWidth="1"/>
    <col min="8465" max="8465" width="10.75" style="9" customWidth="1"/>
    <col min="8466" max="8704" width="9" style="9"/>
    <col min="8705" max="8705" width="2.625" style="9" customWidth="1"/>
    <col min="8706" max="8706" width="15" style="9" bestFit="1"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27.75" style="9" customWidth="1"/>
    <col min="8716" max="8716" width="45.875" style="9" bestFit="1" customWidth="1"/>
    <col min="8717" max="8717" width="13.75" style="9" customWidth="1"/>
    <col min="8718" max="8718" width="22.75" style="9" customWidth="1"/>
    <col min="8719" max="8719" width="17" style="9" customWidth="1"/>
    <col min="8720" max="8720" width="15.625" style="9" customWidth="1"/>
    <col min="8721" max="8721" width="10.75" style="9" customWidth="1"/>
    <col min="8722" max="8960" width="9" style="9"/>
    <col min="8961" max="8961" width="2.625" style="9" customWidth="1"/>
    <col min="8962" max="8962" width="15" style="9" bestFit="1"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27.75" style="9" customWidth="1"/>
    <col min="8972" max="8972" width="45.875" style="9" bestFit="1" customWidth="1"/>
    <col min="8973" max="8973" width="13.75" style="9" customWidth="1"/>
    <col min="8974" max="8974" width="22.75" style="9" customWidth="1"/>
    <col min="8975" max="8975" width="17" style="9" customWidth="1"/>
    <col min="8976" max="8976" width="15.625" style="9" customWidth="1"/>
    <col min="8977" max="8977" width="10.75" style="9" customWidth="1"/>
    <col min="8978" max="9216" width="9" style="9"/>
    <col min="9217" max="9217" width="2.625" style="9" customWidth="1"/>
    <col min="9218" max="9218" width="15" style="9" bestFit="1"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27.75" style="9" customWidth="1"/>
    <col min="9228" max="9228" width="45.875" style="9" bestFit="1" customWidth="1"/>
    <col min="9229" max="9229" width="13.75" style="9" customWidth="1"/>
    <col min="9230" max="9230" width="22.75" style="9" customWidth="1"/>
    <col min="9231" max="9231" width="17" style="9" customWidth="1"/>
    <col min="9232" max="9232" width="15.625" style="9" customWidth="1"/>
    <col min="9233" max="9233" width="10.75" style="9" customWidth="1"/>
    <col min="9234" max="9472" width="9" style="9"/>
    <col min="9473" max="9473" width="2.625" style="9" customWidth="1"/>
    <col min="9474" max="9474" width="15" style="9" bestFit="1"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27.75" style="9" customWidth="1"/>
    <col min="9484" max="9484" width="45.875" style="9" bestFit="1" customWidth="1"/>
    <col min="9485" max="9485" width="13.75" style="9" customWidth="1"/>
    <col min="9486" max="9486" width="22.75" style="9" customWidth="1"/>
    <col min="9487" max="9487" width="17" style="9" customWidth="1"/>
    <col min="9488" max="9488" width="15.625" style="9" customWidth="1"/>
    <col min="9489" max="9489" width="10.75" style="9" customWidth="1"/>
    <col min="9490" max="9728" width="9" style="9"/>
    <col min="9729" max="9729" width="2.625" style="9" customWidth="1"/>
    <col min="9730" max="9730" width="15" style="9" bestFit="1"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27.75" style="9" customWidth="1"/>
    <col min="9740" max="9740" width="45.875" style="9" bestFit="1" customWidth="1"/>
    <col min="9741" max="9741" width="13.75" style="9" customWidth="1"/>
    <col min="9742" max="9742" width="22.75" style="9" customWidth="1"/>
    <col min="9743" max="9743" width="17" style="9" customWidth="1"/>
    <col min="9744" max="9744" width="15.625" style="9" customWidth="1"/>
    <col min="9745" max="9745" width="10.75" style="9" customWidth="1"/>
    <col min="9746" max="9984" width="9" style="9"/>
    <col min="9985" max="9985" width="2.625" style="9" customWidth="1"/>
    <col min="9986" max="9986" width="15" style="9" bestFit="1"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27.75" style="9" customWidth="1"/>
    <col min="9996" max="9996" width="45.875" style="9" bestFit="1" customWidth="1"/>
    <col min="9997" max="9997" width="13.75" style="9" customWidth="1"/>
    <col min="9998" max="9998" width="22.75" style="9" customWidth="1"/>
    <col min="9999" max="9999" width="17" style="9" customWidth="1"/>
    <col min="10000" max="10000" width="15.625" style="9" customWidth="1"/>
    <col min="10001" max="10001" width="10.75" style="9" customWidth="1"/>
    <col min="10002" max="10240" width="9" style="9"/>
    <col min="10241" max="10241" width="2.625" style="9" customWidth="1"/>
    <col min="10242" max="10242" width="15" style="9" bestFit="1"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27.75" style="9" customWidth="1"/>
    <col min="10252" max="10252" width="45.875" style="9" bestFit="1" customWidth="1"/>
    <col min="10253" max="10253" width="13.75" style="9" customWidth="1"/>
    <col min="10254" max="10254" width="22.75" style="9" customWidth="1"/>
    <col min="10255" max="10255" width="17" style="9" customWidth="1"/>
    <col min="10256" max="10256" width="15.625" style="9" customWidth="1"/>
    <col min="10257" max="10257" width="10.75" style="9" customWidth="1"/>
    <col min="10258" max="10496" width="9" style="9"/>
    <col min="10497" max="10497" width="2.625" style="9" customWidth="1"/>
    <col min="10498" max="10498" width="15" style="9" bestFit="1"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27.75" style="9" customWidth="1"/>
    <col min="10508" max="10508" width="45.875" style="9" bestFit="1" customWidth="1"/>
    <col min="10509" max="10509" width="13.75" style="9" customWidth="1"/>
    <col min="10510" max="10510" width="22.75" style="9" customWidth="1"/>
    <col min="10511" max="10511" width="17" style="9" customWidth="1"/>
    <col min="10512" max="10512" width="15.625" style="9" customWidth="1"/>
    <col min="10513" max="10513" width="10.75" style="9" customWidth="1"/>
    <col min="10514" max="10752" width="9" style="9"/>
    <col min="10753" max="10753" width="2.625" style="9" customWidth="1"/>
    <col min="10754" max="10754" width="15" style="9" bestFit="1"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27.75" style="9" customWidth="1"/>
    <col min="10764" max="10764" width="45.875" style="9" bestFit="1" customWidth="1"/>
    <col min="10765" max="10765" width="13.75" style="9" customWidth="1"/>
    <col min="10766" max="10766" width="22.75" style="9" customWidth="1"/>
    <col min="10767" max="10767" width="17" style="9" customWidth="1"/>
    <col min="10768" max="10768" width="15.625" style="9" customWidth="1"/>
    <col min="10769" max="10769" width="10.75" style="9" customWidth="1"/>
    <col min="10770" max="11008" width="9" style="9"/>
    <col min="11009" max="11009" width="2.625" style="9" customWidth="1"/>
    <col min="11010" max="11010" width="15" style="9" bestFit="1"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27.75" style="9" customWidth="1"/>
    <col min="11020" max="11020" width="45.875" style="9" bestFit="1" customWidth="1"/>
    <col min="11021" max="11021" width="13.75" style="9" customWidth="1"/>
    <col min="11022" max="11022" width="22.75" style="9" customWidth="1"/>
    <col min="11023" max="11023" width="17" style="9" customWidth="1"/>
    <col min="11024" max="11024" width="15.625" style="9" customWidth="1"/>
    <col min="11025" max="11025" width="10.75" style="9" customWidth="1"/>
    <col min="11026" max="11264" width="9" style="9"/>
    <col min="11265" max="11265" width="2.625" style="9" customWidth="1"/>
    <col min="11266" max="11266" width="15" style="9" bestFit="1"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27.75" style="9" customWidth="1"/>
    <col min="11276" max="11276" width="45.875" style="9" bestFit="1" customWidth="1"/>
    <col min="11277" max="11277" width="13.75" style="9" customWidth="1"/>
    <col min="11278" max="11278" width="22.75" style="9" customWidth="1"/>
    <col min="11279" max="11279" width="17" style="9" customWidth="1"/>
    <col min="11280" max="11280" width="15.625" style="9" customWidth="1"/>
    <col min="11281" max="11281" width="10.75" style="9" customWidth="1"/>
    <col min="11282" max="11520" width="9" style="9"/>
    <col min="11521" max="11521" width="2.625" style="9" customWidth="1"/>
    <col min="11522" max="11522" width="15" style="9" bestFit="1"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27.75" style="9" customWidth="1"/>
    <col min="11532" max="11532" width="45.875" style="9" bestFit="1" customWidth="1"/>
    <col min="11533" max="11533" width="13.75" style="9" customWidth="1"/>
    <col min="11534" max="11534" width="22.75" style="9" customWidth="1"/>
    <col min="11535" max="11535" width="17" style="9" customWidth="1"/>
    <col min="11536" max="11536" width="15.625" style="9" customWidth="1"/>
    <col min="11537" max="11537" width="10.75" style="9" customWidth="1"/>
    <col min="11538" max="11776" width="9" style="9"/>
    <col min="11777" max="11777" width="2.625" style="9" customWidth="1"/>
    <col min="11778" max="11778" width="15" style="9" bestFit="1"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27.75" style="9" customWidth="1"/>
    <col min="11788" max="11788" width="45.875" style="9" bestFit="1" customWidth="1"/>
    <col min="11789" max="11789" width="13.75" style="9" customWidth="1"/>
    <col min="11790" max="11790" width="22.75" style="9" customWidth="1"/>
    <col min="11791" max="11791" width="17" style="9" customWidth="1"/>
    <col min="11792" max="11792" width="15.625" style="9" customWidth="1"/>
    <col min="11793" max="11793" width="10.75" style="9" customWidth="1"/>
    <col min="11794" max="12032" width="9" style="9"/>
    <col min="12033" max="12033" width="2.625" style="9" customWidth="1"/>
    <col min="12034" max="12034" width="15" style="9" bestFit="1"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27.75" style="9" customWidth="1"/>
    <col min="12044" max="12044" width="45.875" style="9" bestFit="1" customWidth="1"/>
    <col min="12045" max="12045" width="13.75" style="9" customWidth="1"/>
    <col min="12046" max="12046" width="22.75" style="9" customWidth="1"/>
    <col min="12047" max="12047" width="17" style="9" customWidth="1"/>
    <col min="12048" max="12048" width="15.625" style="9" customWidth="1"/>
    <col min="12049" max="12049" width="10.75" style="9" customWidth="1"/>
    <col min="12050" max="12288" width="9" style="9"/>
    <col min="12289" max="12289" width="2.625" style="9" customWidth="1"/>
    <col min="12290" max="12290" width="15" style="9" bestFit="1"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27.75" style="9" customWidth="1"/>
    <col min="12300" max="12300" width="45.875" style="9" bestFit="1" customWidth="1"/>
    <col min="12301" max="12301" width="13.75" style="9" customWidth="1"/>
    <col min="12302" max="12302" width="22.75" style="9" customWidth="1"/>
    <col min="12303" max="12303" width="17" style="9" customWidth="1"/>
    <col min="12304" max="12304" width="15.625" style="9" customWidth="1"/>
    <col min="12305" max="12305" width="10.75" style="9" customWidth="1"/>
    <col min="12306" max="12544" width="9" style="9"/>
    <col min="12545" max="12545" width="2.625" style="9" customWidth="1"/>
    <col min="12546" max="12546" width="15" style="9" bestFit="1"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27.75" style="9" customWidth="1"/>
    <col min="12556" max="12556" width="45.875" style="9" bestFit="1" customWidth="1"/>
    <col min="12557" max="12557" width="13.75" style="9" customWidth="1"/>
    <col min="12558" max="12558" width="22.75" style="9" customWidth="1"/>
    <col min="12559" max="12559" width="17" style="9" customWidth="1"/>
    <col min="12560" max="12560" width="15.625" style="9" customWidth="1"/>
    <col min="12561" max="12561" width="10.75" style="9" customWidth="1"/>
    <col min="12562" max="12800" width="9" style="9"/>
    <col min="12801" max="12801" width="2.625" style="9" customWidth="1"/>
    <col min="12802" max="12802" width="15" style="9" bestFit="1"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27.75" style="9" customWidth="1"/>
    <col min="12812" max="12812" width="45.875" style="9" bestFit="1" customWidth="1"/>
    <col min="12813" max="12813" width="13.75" style="9" customWidth="1"/>
    <col min="12814" max="12814" width="22.75" style="9" customWidth="1"/>
    <col min="12815" max="12815" width="17" style="9" customWidth="1"/>
    <col min="12816" max="12816" width="15.625" style="9" customWidth="1"/>
    <col min="12817" max="12817" width="10.75" style="9" customWidth="1"/>
    <col min="12818" max="13056" width="9" style="9"/>
    <col min="13057" max="13057" width="2.625" style="9" customWidth="1"/>
    <col min="13058" max="13058" width="15" style="9" bestFit="1"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27.75" style="9" customWidth="1"/>
    <col min="13068" max="13068" width="45.875" style="9" bestFit="1" customWidth="1"/>
    <col min="13069" max="13069" width="13.75" style="9" customWidth="1"/>
    <col min="13070" max="13070" width="22.75" style="9" customWidth="1"/>
    <col min="13071" max="13071" width="17" style="9" customWidth="1"/>
    <col min="13072" max="13072" width="15.625" style="9" customWidth="1"/>
    <col min="13073" max="13073" width="10.75" style="9" customWidth="1"/>
    <col min="13074" max="13312" width="9" style="9"/>
    <col min="13313" max="13313" width="2.625" style="9" customWidth="1"/>
    <col min="13314" max="13314" width="15" style="9" bestFit="1"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27.75" style="9" customWidth="1"/>
    <col min="13324" max="13324" width="45.875" style="9" bestFit="1" customWidth="1"/>
    <col min="13325" max="13325" width="13.75" style="9" customWidth="1"/>
    <col min="13326" max="13326" width="22.75" style="9" customWidth="1"/>
    <col min="13327" max="13327" width="17" style="9" customWidth="1"/>
    <col min="13328" max="13328" width="15.625" style="9" customWidth="1"/>
    <col min="13329" max="13329" width="10.75" style="9" customWidth="1"/>
    <col min="13330" max="13568" width="9" style="9"/>
    <col min="13569" max="13569" width="2.625" style="9" customWidth="1"/>
    <col min="13570" max="13570" width="15" style="9" bestFit="1"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27.75" style="9" customWidth="1"/>
    <col min="13580" max="13580" width="45.875" style="9" bestFit="1" customWidth="1"/>
    <col min="13581" max="13581" width="13.75" style="9" customWidth="1"/>
    <col min="13582" max="13582" width="22.75" style="9" customWidth="1"/>
    <col min="13583" max="13583" width="17" style="9" customWidth="1"/>
    <col min="13584" max="13584" width="15.625" style="9" customWidth="1"/>
    <col min="13585" max="13585" width="10.75" style="9" customWidth="1"/>
    <col min="13586" max="13824" width="9" style="9"/>
    <col min="13825" max="13825" width="2.625" style="9" customWidth="1"/>
    <col min="13826" max="13826" width="15" style="9" bestFit="1"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27.75" style="9" customWidth="1"/>
    <col min="13836" max="13836" width="45.875" style="9" bestFit="1" customWidth="1"/>
    <col min="13837" max="13837" width="13.75" style="9" customWidth="1"/>
    <col min="13838" max="13838" width="22.75" style="9" customWidth="1"/>
    <col min="13839" max="13839" width="17" style="9" customWidth="1"/>
    <col min="13840" max="13840" width="15.625" style="9" customWidth="1"/>
    <col min="13841" max="13841" width="10.75" style="9" customWidth="1"/>
    <col min="13842" max="14080" width="9" style="9"/>
    <col min="14081" max="14081" width="2.625" style="9" customWidth="1"/>
    <col min="14082" max="14082" width="15" style="9" bestFit="1"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27.75" style="9" customWidth="1"/>
    <col min="14092" max="14092" width="45.875" style="9" bestFit="1" customWidth="1"/>
    <col min="14093" max="14093" width="13.75" style="9" customWidth="1"/>
    <col min="14094" max="14094" width="22.75" style="9" customWidth="1"/>
    <col min="14095" max="14095" width="17" style="9" customWidth="1"/>
    <col min="14096" max="14096" width="15.625" style="9" customWidth="1"/>
    <col min="14097" max="14097" width="10.75" style="9" customWidth="1"/>
    <col min="14098" max="14336" width="9" style="9"/>
    <col min="14337" max="14337" width="2.625" style="9" customWidth="1"/>
    <col min="14338" max="14338" width="15" style="9" bestFit="1"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27.75" style="9" customWidth="1"/>
    <col min="14348" max="14348" width="45.875" style="9" bestFit="1" customWidth="1"/>
    <col min="14349" max="14349" width="13.75" style="9" customWidth="1"/>
    <col min="14350" max="14350" width="22.75" style="9" customWidth="1"/>
    <col min="14351" max="14351" width="17" style="9" customWidth="1"/>
    <col min="14352" max="14352" width="15.625" style="9" customWidth="1"/>
    <col min="14353" max="14353" width="10.75" style="9" customWidth="1"/>
    <col min="14354" max="14592" width="9" style="9"/>
    <col min="14593" max="14593" width="2.625" style="9" customWidth="1"/>
    <col min="14594" max="14594" width="15" style="9" bestFit="1"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27.75" style="9" customWidth="1"/>
    <col min="14604" max="14604" width="45.875" style="9" bestFit="1" customWidth="1"/>
    <col min="14605" max="14605" width="13.75" style="9" customWidth="1"/>
    <col min="14606" max="14606" width="22.75" style="9" customWidth="1"/>
    <col min="14607" max="14607" width="17" style="9" customWidth="1"/>
    <col min="14608" max="14608" width="15.625" style="9" customWidth="1"/>
    <col min="14609" max="14609" width="10.75" style="9" customWidth="1"/>
    <col min="14610" max="14848" width="9" style="9"/>
    <col min="14849" max="14849" width="2.625" style="9" customWidth="1"/>
    <col min="14850" max="14850" width="15" style="9" bestFit="1"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27.75" style="9" customWidth="1"/>
    <col min="14860" max="14860" width="45.875" style="9" bestFit="1" customWidth="1"/>
    <col min="14861" max="14861" width="13.75" style="9" customWidth="1"/>
    <col min="14862" max="14862" width="22.75" style="9" customWidth="1"/>
    <col min="14863" max="14863" width="17" style="9" customWidth="1"/>
    <col min="14864" max="14864" width="15.625" style="9" customWidth="1"/>
    <col min="14865" max="14865" width="10.75" style="9" customWidth="1"/>
    <col min="14866" max="15104" width="9" style="9"/>
    <col min="15105" max="15105" width="2.625" style="9" customWidth="1"/>
    <col min="15106" max="15106" width="15" style="9" bestFit="1"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27.75" style="9" customWidth="1"/>
    <col min="15116" max="15116" width="45.875" style="9" bestFit="1" customWidth="1"/>
    <col min="15117" max="15117" width="13.75" style="9" customWidth="1"/>
    <col min="15118" max="15118" width="22.75" style="9" customWidth="1"/>
    <col min="15119" max="15119" width="17" style="9" customWidth="1"/>
    <col min="15120" max="15120" width="15.625" style="9" customWidth="1"/>
    <col min="15121" max="15121" width="10.75" style="9" customWidth="1"/>
    <col min="15122" max="15360" width="9" style="9"/>
    <col min="15361" max="15361" width="2.625" style="9" customWidth="1"/>
    <col min="15362" max="15362" width="15" style="9" bestFit="1"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27.75" style="9" customWidth="1"/>
    <col min="15372" max="15372" width="45.875" style="9" bestFit="1" customWidth="1"/>
    <col min="15373" max="15373" width="13.75" style="9" customWidth="1"/>
    <col min="15374" max="15374" width="22.75" style="9" customWidth="1"/>
    <col min="15375" max="15375" width="17" style="9" customWidth="1"/>
    <col min="15376" max="15376" width="15.625" style="9" customWidth="1"/>
    <col min="15377" max="15377" width="10.75" style="9" customWidth="1"/>
    <col min="15378" max="15616" width="9" style="9"/>
    <col min="15617" max="15617" width="2.625" style="9" customWidth="1"/>
    <col min="15618" max="15618" width="15" style="9" bestFit="1"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27.75" style="9" customWidth="1"/>
    <col min="15628" max="15628" width="45.875" style="9" bestFit="1" customWidth="1"/>
    <col min="15629" max="15629" width="13.75" style="9" customWidth="1"/>
    <col min="15630" max="15630" width="22.75" style="9" customWidth="1"/>
    <col min="15631" max="15631" width="17" style="9" customWidth="1"/>
    <col min="15632" max="15632" width="15.625" style="9" customWidth="1"/>
    <col min="15633" max="15633" width="10.75" style="9" customWidth="1"/>
    <col min="15634" max="15872" width="9" style="9"/>
    <col min="15873" max="15873" width="2.625" style="9" customWidth="1"/>
    <col min="15874" max="15874" width="15" style="9" bestFit="1"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27.75" style="9" customWidth="1"/>
    <col min="15884" max="15884" width="45.875" style="9" bestFit="1" customWidth="1"/>
    <col min="15885" max="15885" width="13.75" style="9" customWidth="1"/>
    <col min="15886" max="15886" width="22.75" style="9" customWidth="1"/>
    <col min="15887" max="15887" width="17" style="9" customWidth="1"/>
    <col min="15888" max="15888" width="15.625" style="9" customWidth="1"/>
    <col min="15889" max="15889" width="10.75" style="9" customWidth="1"/>
    <col min="15890" max="16128" width="9" style="9"/>
    <col min="16129" max="16129" width="2.625" style="9" customWidth="1"/>
    <col min="16130" max="16130" width="15" style="9" bestFit="1"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27.75" style="9" customWidth="1"/>
    <col min="16140" max="16140" width="45.875" style="9" bestFit="1" customWidth="1"/>
    <col min="16141" max="16141" width="13.75" style="9" customWidth="1"/>
    <col min="16142" max="16142" width="22.75" style="9" customWidth="1"/>
    <col min="16143" max="16143" width="17" style="9" customWidth="1"/>
    <col min="16144" max="16144" width="15.625" style="9" customWidth="1"/>
    <col min="16145" max="16145" width="10.75" style="9" customWidth="1"/>
    <col min="16146" max="16384" width="9" style="9"/>
  </cols>
  <sheetData>
    <row r="2" spans="2:17" ht="20.100000000000001" customHeight="1">
      <c r="B2" s="1" t="s">
        <v>0</v>
      </c>
      <c r="C2" s="1"/>
      <c r="D2" s="1"/>
      <c r="E2" s="2" t="s">
        <v>7895</v>
      </c>
      <c r="G2" s="4" t="s">
        <v>2</v>
      </c>
      <c r="H2" s="5"/>
      <c r="I2" s="6"/>
      <c r="J2" s="7">
        <f>SUM(H:H)</f>
        <v>3702462</v>
      </c>
    </row>
    <row r="3" spans="2:17" ht="20.100000000000001" customHeight="1">
      <c r="B3" s="1" t="s">
        <v>3</v>
      </c>
      <c r="C3" s="1"/>
      <c r="D3" s="1"/>
      <c r="E3" s="13" t="s">
        <v>7896</v>
      </c>
    </row>
    <row r="4" spans="2:17" ht="20.100000000000001" customHeight="1">
      <c r="B4" s="1" t="s">
        <v>5</v>
      </c>
      <c r="C4" s="1"/>
      <c r="D4" s="1"/>
      <c r="E4" s="13">
        <v>206867</v>
      </c>
    </row>
    <row r="5" spans="2:17" ht="20.100000000000001" customHeight="1">
      <c r="B5" s="1" t="s">
        <v>6</v>
      </c>
      <c r="C5" s="1"/>
      <c r="D5" s="1"/>
      <c r="E5" s="16"/>
    </row>
    <row r="6" spans="2:17" ht="20.100000000000001" customHeight="1">
      <c r="B6" s="1" t="s">
        <v>7</v>
      </c>
      <c r="C6" s="1"/>
      <c r="D6" s="1"/>
      <c r="E6" s="16">
        <v>45180</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8" t="s">
        <v>21</v>
      </c>
      <c r="O8" s="30" t="s">
        <v>22</v>
      </c>
      <c r="P8" s="23" t="s">
        <v>23</v>
      </c>
      <c r="Q8" s="2126"/>
    </row>
    <row r="9" spans="2:17" s="8" customFormat="1" ht="19.7" customHeight="1">
      <c r="B9" s="17">
        <v>1</v>
      </c>
      <c r="C9" s="17" t="s">
        <v>24</v>
      </c>
      <c r="D9" s="17" t="s">
        <v>24</v>
      </c>
      <c r="E9" s="24" t="s">
        <v>7897</v>
      </c>
      <c r="F9" s="1926">
        <v>1</v>
      </c>
      <c r="G9" s="51">
        <v>765000</v>
      </c>
      <c r="H9" s="51">
        <f>F9*G9</f>
        <v>765000</v>
      </c>
      <c r="I9" s="22"/>
      <c r="J9" s="24" t="s">
        <v>7898</v>
      </c>
      <c r="K9" s="18" t="s">
        <v>7899</v>
      </c>
      <c r="L9" s="18"/>
      <c r="M9" s="30">
        <v>45098</v>
      </c>
      <c r="N9" s="29" t="s">
        <v>7900</v>
      </c>
      <c r="O9" s="2127" t="s">
        <v>7901</v>
      </c>
      <c r="P9" s="30"/>
      <c r="Q9" s="2126"/>
    </row>
    <row r="10" spans="2:17" s="8" customFormat="1" ht="19.7" customHeight="1">
      <c r="B10" s="17">
        <v>1</v>
      </c>
      <c r="C10" s="17" t="s">
        <v>24</v>
      </c>
      <c r="D10" s="17" t="s">
        <v>24</v>
      </c>
      <c r="E10" s="24" t="s">
        <v>291</v>
      </c>
      <c r="F10" s="1926">
        <v>1</v>
      </c>
      <c r="G10" s="51">
        <v>12000</v>
      </c>
      <c r="H10" s="51">
        <f>F10*G10</f>
        <v>12000</v>
      </c>
      <c r="I10" s="22"/>
      <c r="J10" s="24"/>
      <c r="K10" s="18"/>
      <c r="L10" s="18"/>
      <c r="M10" s="30">
        <v>45098</v>
      </c>
      <c r="N10" s="29" t="s">
        <v>7900</v>
      </c>
      <c r="O10" s="2127" t="s">
        <v>7901</v>
      </c>
      <c r="P10" s="30"/>
      <c r="Q10" s="2126"/>
    </row>
    <row r="11" spans="2:17" s="8" customFormat="1" ht="19.7" customHeight="1">
      <c r="B11" s="17">
        <v>2</v>
      </c>
      <c r="C11" s="17" t="s">
        <v>24</v>
      </c>
      <c r="D11" s="17" t="s">
        <v>24</v>
      </c>
      <c r="E11" s="512" t="s">
        <v>7902</v>
      </c>
      <c r="F11" s="1926">
        <v>1</v>
      </c>
      <c r="G11" s="51"/>
      <c r="H11" s="51">
        <f>F11*G11</f>
        <v>0</v>
      </c>
      <c r="I11" s="22"/>
      <c r="J11" s="24" t="s">
        <v>7903</v>
      </c>
      <c r="K11" s="18" t="s">
        <v>7904</v>
      </c>
      <c r="L11" s="18"/>
      <c r="M11" s="30"/>
      <c r="N11" s="29" t="s">
        <v>7900</v>
      </c>
      <c r="O11" s="2127"/>
      <c r="P11" s="30"/>
      <c r="Q11" s="2126"/>
    </row>
    <row r="12" spans="2:17" s="8" customFormat="1" ht="19.7" customHeight="1">
      <c r="B12" s="17">
        <v>3</v>
      </c>
      <c r="C12" s="17" t="s">
        <v>24</v>
      </c>
      <c r="D12" s="17" t="s">
        <v>24</v>
      </c>
      <c r="E12" s="512" t="s">
        <v>7905</v>
      </c>
      <c r="F12" s="1926">
        <v>1</v>
      </c>
      <c r="G12" s="51">
        <v>38000</v>
      </c>
      <c r="H12" s="51">
        <f>F12*G12</f>
        <v>38000</v>
      </c>
      <c r="I12" s="22"/>
      <c r="J12" s="24" t="s">
        <v>7906</v>
      </c>
      <c r="K12" s="18"/>
      <c r="L12" s="18"/>
      <c r="M12" s="30">
        <v>45098</v>
      </c>
      <c r="N12" s="29" t="s">
        <v>7900</v>
      </c>
      <c r="O12" s="2127" t="s">
        <v>7901</v>
      </c>
      <c r="P12" s="30"/>
      <c r="Q12" s="2126"/>
    </row>
    <row r="13" spans="2:17" s="8" customFormat="1" ht="19.7" customHeight="1">
      <c r="B13" s="1848" t="s">
        <v>7907</v>
      </c>
      <c r="C13" s="17" t="s">
        <v>30</v>
      </c>
      <c r="D13" s="17" t="s">
        <v>30</v>
      </c>
      <c r="E13" s="26" t="s">
        <v>7908</v>
      </c>
      <c r="F13" s="26">
        <v>1</v>
      </c>
      <c r="G13" s="26">
        <v>2840</v>
      </c>
      <c r="H13" s="51">
        <f t="shared" ref="H13:H79" si="0">F13*G13</f>
        <v>2840</v>
      </c>
      <c r="I13" s="22"/>
      <c r="J13" s="50" t="s">
        <v>6684</v>
      </c>
      <c r="K13" s="18" t="s">
        <v>7641</v>
      </c>
      <c r="L13" s="18"/>
      <c r="M13" s="30">
        <v>45135</v>
      </c>
      <c r="N13" s="18"/>
      <c r="O13" s="30"/>
      <c r="P13" s="23">
        <v>45141</v>
      </c>
      <c r="Q13" s="2126"/>
    </row>
    <row r="14" spans="2:17" s="8" customFormat="1" ht="19.7" customHeight="1">
      <c r="B14" s="1903"/>
      <c r="C14" s="17" t="s">
        <v>30</v>
      </c>
      <c r="D14" s="17" t="s">
        <v>30</v>
      </c>
      <c r="E14" s="26" t="s">
        <v>7909</v>
      </c>
      <c r="F14" s="26">
        <v>1</v>
      </c>
      <c r="G14" s="26">
        <v>4190</v>
      </c>
      <c r="H14" s="51">
        <f t="shared" si="0"/>
        <v>4190</v>
      </c>
      <c r="I14" s="22"/>
      <c r="J14" s="50" t="s">
        <v>6686</v>
      </c>
      <c r="K14" s="18" t="s">
        <v>7641</v>
      </c>
      <c r="L14" s="18"/>
      <c r="M14" s="30">
        <v>45135</v>
      </c>
      <c r="N14" s="18"/>
      <c r="O14" s="30"/>
      <c r="P14" s="23">
        <v>45141</v>
      </c>
      <c r="Q14" s="2126"/>
    </row>
    <row r="15" spans="2:17" s="8" customFormat="1" ht="19.7" customHeight="1">
      <c r="B15" s="1903"/>
      <c r="C15" s="17" t="s">
        <v>30</v>
      </c>
      <c r="D15" s="17" t="s">
        <v>30</v>
      </c>
      <c r="E15" s="26" t="s">
        <v>6551</v>
      </c>
      <c r="F15" s="26">
        <v>8</v>
      </c>
      <c r="G15" s="26">
        <v>81</v>
      </c>
      <c r="H15" s="51">
        <f t="shared" si="0"/>
        <v>648</v>
      </c>
      <c r="I15" s="22"/>
      <c r="J15" s="26" t="s">
        <v>6552</v>
      </c>
      <c r="K15" s="18" t="s">
        <v>7641</v>
      </c>
      <c r="L15" s="18"/>
      <c r="M15" s="30">
        <v>45135</v>
      </c>
      <c r="N15" s="18"/>
      <c r="O15" s="30"/>
      <c r="P15" s="23">
        <v>45141</v>
      </c>
      <c r="Q15" s="2126"/>
    </row>
    <row r="16" spans="2:17" s="8" customFormat="1" ht="19.7" customHeight="1">
      <c r="B16" s="1903"/>
      <c r="C16" s="17" t="s">
        <v>30</v>
      </c>
      <c r="D16" s="17" t="s">
        <v>30</v>
      </c>
      <c r="E16" s="26" t="s">
        <v>7910</v>
      </c>
      <c r="F16" s="26">
        <v>4</v>
      </c>
      <c r="G16" s="26">
        <v>630</v>
      </c>
      <c r="H16" s="51">
        <f t="shared" si="0"/>
        <v>2520</v>
      </c>
      <c r="I16" s="22"/>
      <c r="J16" s="26" t="s">
        <v>5816</v>
      </c>
      <c r="K16" s="18" t="s">
        <v>7641</v>
      </c>
      <c r="L16" s="18"/>
      <c r="M16" s="30">
        <v>45135</v>
      </c>
      <c r="N16" s="18"/>
      <c r="O16" s="30"/>
      <c r="P16" s="23">
        <v>45141</v>
      </c>
      <c r="Q16" s="2126"/>
    </row>
    <row r="17" spans="2:17" s="8" customFormat="1" ht="19.7" customHeight="1">
      <c r="B17" s="1905"/>
      <c r="C17" s="17" t="s">
        <v>30</v>
      </c>
      <c r="D17" s="17" t="s">
        <v>30</v>
      </c>
      <c r="E17" s="26" t="s">
        <v>7911</v>
      </c>
      <c r="F17" s="26">
        <v>4</v>
      </c>
      <c r="G17" s="26">
        <v>393</v>
      </c>
      <c r="H17" s="51">
        <f t="shared" si="0"/>
        <v>1572</v>
      </c>
      <c r="I17" s="22"/>
      <c r="J17" s="26" t="s">
        <v>5914</v>
      </c>
      <c r="K17" s="18" t="s">
        <v>7641</v>
      </c>
      <c r="L17" s="18"/>
      <c r="M17" s="30">
        <v>45135</v>
      </c>
      <c r="N17" s="18"/>
      <c r="O17" s="30"/>
      <c r="P17" s="23">
        <v>45141</v>
      </c>
      <c r="Q17" s="2126"/>
    </row>
    <row r="18" spans="2:17" s="8" customFormat="1" ht="19.7" customHeight="1">
      <c r="B18" s="1848" t="s">
        <v>7912</v>
      </c>
      <c r="C18" s="17" t="s">
        <v>30</v>
      </c>
      <c r="D18" s="17" t="s">
        <v>30</v>
      </c>
      <c r="E18" s="26" t="s">
        <v>2753</v>
      </c>
      <c r="F18" s="26">
        <v>1</v>
      </c>
      <c r="G18" s="26">
        <v>1290</v>
      </c>
      <c r="H18" s="51">
        <f t="shared" si="0"/>
        <v>1290</v>
      </c>
      <c r="I18" s="22"/>
      <c r="J18" s="26" t="s">
        <v>6825</v>
      </c>
      <c r="K18" s="18" t="s">
        <v>7641</v>
      </c>
      <c r="L18" s="18"/>
      <c r="M18" s="30">
        <v>45135</v>
      </c>
      <c r="N18" s="18"/>
      <c r="O18" s="30"/>
      <c r="P18" s="23">
        <v>45141</v>
      </c>
      <c r="Q18" s="2126"/>
    </row>
    <row r="19" spans="2:17" s="8" customFormat="1" ht="19.7" customHeight="1">
      <c r="B19" s="1903"/>
      <c r="C19" s="17" t="s">
        <v>30</v>
      </c>
      <c r="D19" s="17" t="s">
        <v>30</v>
      </c>
      <c r="E19" s="26" t="s">
        <v>7913</v>
      </c>
      <c r="F19" s="26">
        <v>1</v>
      </c>
      <c r="G19" s="26">
        <v>8000</v>
      </c>
      <c r="H19" s="51">
        <f t="shared" si="0"/>
        <v>8000</v>
      </c>
      <c r="I19" s="22"/>
      <c r="J19" s="26" t="s">
        <v>7914</v>
      </c>
      <c r="K19" s="18" t="s">
        <v>7641</v>
      </c>
      <c r="L19" s="18"/>
      <c r="M19" s="30">
        <v>45135</v>
      </c>
      <c r="N19" s="18"/>
      <c r="O19" s="30"/>
      <c r="P19" s="23">
        <v>45141</v>
      </c>
      <c r="Q19" s="2126"/>
    </row>
    <row r="20" spans="2:17" s="8" customFormat="1" ht="19.7" customHeight="1">
      <c r="B20" s="1903"/>
      <c r="C20" s="17" t="s">
        <v>30</v>
      </c>
      <c r="D20" s="17" t="s">
        <v>30</v>
      </c>
      <c r="E20" s="26" t="s">
        <v>2756</v>
      </c>
      <c r="F20" s="26">
        <v>1</v>
      </c>
      <c r="G20" s="26">
        <v>1950</v>
      </c>
      <c r="H20" s="51">
        <f t="shared" si="0"/>
        <v>1950</v>
      </c>
      <c r="I20" s="22"/>
      <c r="J20" s="26" t="s">
        <v>6826</v>
      </c>
      <c r="K20" s="18" t="s">
        <v>7641</v>
      </c>
      <c r="L20" s="18"/>
      <c r="M20" s="30">
        <v>45135</v>
      </c>
      <c r="N20" s="18"/>
      <c r="O20" s="30"/>
      <c r="P20" s="23">
        <v>45141</v>
      </c>
      <c r="Q20" s="2126"/>
    </row>
    <row r="21" spans="2:17" s="8" customFormat="1" ht="19.7" customHeight="1">
      <c r="B21" s="1903"/>
      <c r="C21" s="17" t="s">
        <v>30</v>
      </c>
      <c r="D21" s="17" t="s">
        <v>30</v>
      </c>
      <c r="E21" s="26" t="s">
        <v>2759</v>
      </c>
      <c r="F21" s="26">
        <v>4</v>
      </c>
      <c r="G21" s="26">
        <v>284</v>
      </c>
      <c r="H21" s="51">
        <f t="shared" si="0"/>
        <v>1136</v>
      </c>
      <c r="I21" s="22"/>
      <c r="J21" s="26" t="s">
        <v>5914</v>
      </c>
      <c r="K21" s="18" t="s">
        <v>7641</v>
      </c>
      <c r="L21" s="18"/>
      <c r="M21" s="30">
        <v>45135</v>
      </c>
      <c r="N21" s="18"/>
      <c r="O21" s="30"/>
      <c r="P21" s="23">
        <v>45141</v>
      </c>
      <c r="Q21" s="2126"/>
    </row>
    <row r="22" spans="2:17" s="8" customFormat="1" ht="19.7" customHeight="1">
      <c r="B22" s="1903"/>
      <c r="C22" s="17" t="s">
        <v>30</v>
      </c>
      <c r="D22" s="17" t="s">
        <v>30</v>
      </c>
      <c r="E22" s="26" t="s">
        <v>7915</v>
      </c>
      <c r="F22" s="26">
        <v>4</v>
      </c>
      <c r="G22" s="26">
        <v>760</v>
      </c>
      <c r="H22" s="51">
        <f t="shared" si="0"/>
        <v>3040</v>
      </c>
      <c r="I22" s="22"/>
      <c r="J22" s="26" t="s">
        <v>7702</v>
      </c>
      <c r="K22" s="18" t="s">
        <v>7641</v>
      </c>
      <c r="L22" s="18"/>
      <c r="M22" s="30">
        <v>45135</v>
      </c>
      <c r="N22" s="18"/>
      <c r="O22" s="30"/>
      <c r="P22" s="23">
        <v>45141</v>
      </c>
      <c r="Q22" s="2126"/>
    </row>
    <row r="23" spans="2:17" s="8" customFormat="1" ht="19.7" customHeight="1">
      <c r="B23" s="1903"/>
      <c r="C23" s="17" t="s">
        <v>30</v>
      </c>
      <c r="D23" s="17" t="s">
        <v>30</v>
      </c>
      <c r="E23" s="26" t="s">
        <v>7916</v>
      </c>
      <c r="F23" s="26">
        <v>1</v>
      </c>
      <c r="G23" s="26">
        <v>7470</v>
      </c>
      <c r="H23" s="51">
        <f t="shared" si="0"/>
        <v>7470</v>
      </c>
      <c r="I23" s="22"/>
      <c r="J23" s="26" t="s">
        <v>7917</v>
      </c>
      <c r="K23" s="18" t="s">
        <v>7641</v>
      </c>
      <c r="L23" s="18"/>
      <c r="M23" s="30">
        <v>45135</v>
      </c>
      <c r="N23" s="18"/>
      <c r="O23" s="30"/>
      <c r="P23" s="23">
        <v>45141</v>
      </c>
      <c r="Q23" s="2126"/>
    </row>
    <row r="24" spans="2:17" s="8" customFormat="1" ht="19.7" customHeight="1">
      <c r="B24" s="1903"/>
      <c r="C24" s="17" t="s">
        <v>30</v>
      </c>
      <c r="D24" s="17" t="s">
        <v>30</v>
      </c>
      <c r="E24" s="26" t="s">
        <v>7918</v>
      </c>
      <c r="F24" s="26">
        <v>1</v>
      </c>
      <c r="G24" s="26">
        <v>480</v>
      </c>
      <c r="H24" s="51">
        <f t="shared" si="0"/>
        <v>480</v>
      </c>
      <c r="I24" s="22"/>
      <c r="J24" s="26" t="s">
        <v>6530</v>
      </c>
      <c r="K24" s="18" t="s">
        <v>7641</v>
      </c>
      <c r="L24" s="18"/>
      <c r="M24" s="30">
        <v>45135</v>
      </c>
      <c r="N24" s="18"/>
      <c r="O24" s="30"/>
      <c r="P24" s="23">
        <v>45141</v>
      </c>
      <c r="Q24" s="2126"/>
    </row>
    <row r="25" spans="2:17" s="8" customFormat="1" ht="19.7" customHeight="1">
      <c r="B25" s="1903"/>
      <c r="C25" s="17" t="s">
        <v>30</v>
      </c>
      <c r="D25" s="17" t="s">
        <v>30</v>
      </c>
      <c r="E25" s="26" t="s">
        <v>7919</v>
      </c>
      <c r="F25" s="26">
        <v>1</v>
      </c>
      <c r="G25" s="26">
        <v>14057</v>
      </c>
      <c r="H25" s="51">
        <f t="shared" si="0"/>
        <v>14057</v>
      </c>
      <c r="I25" s="22"/>
      <c r="J25" s="50" t="s">
        <v>7920</v>
      </c>
      <c r="K25" s="18" t="s">
        <v>7641</v>
      </c>
      <c r="L25" s="18"/>
      <c r="M25" s="30">
        <v>45135</v>
      </c>
      <c r="N25" s="18"/>
      <c r="O25" s="30"/>
      <c r="P25" s="23">
        <v>45148</v>
      </c>
      <c r="Q25" s="2126"/>
    </row>
    <row r="26" spans="2:17" s="8" customFormat="1" ht="19.7" customHeight="1">
      <c r="B26" s="1903"/>
      <c r="C26" s="17" t="s">
        <v>30</v>
      </c>
      <c r="D26" s="17" t="s">
        <v>30</v>
      </c>
      <c r="E26" s="26" t="s">
        <v>7921</v>
      </c>
      <c r="F26" s="26">
        <v>1</v>
      </c>
      <c r="G26" s="26">
        <v>6487</v>
      </c>
      <c r="H26" s="51">
        <f t="shared" si="0"/>
        <v>6487</v>
      </c>
      <c r="I26" s="22"/>
      <c r="J26" s="50" t="s">
        <v>7922</v>
      </c>
      <c r="K26" s="18" t="s">
        <v>7641</v>
      </c>
      <c r="L26" s="18"/>
      <c r="M26" s="30">
        <v>45135</v>
      </c>
      <c r="N26" s="18"/>
      <c r="O26" s="30"/>
      <c r="P26" s="23">
        <v>45148</v>
      </c>
      <c r="Q26" s="2126"/>
    </row>
    <row r="27" spans="2:17" s="8" customFormat="1" ht="19.7" customHeight="1">
      <c r="B27" s="1903"/>
      <c r="C27" s="17" t="s">
        <v>30</v>
      </c>
      <c r="D27" s="17" t="s">
        <v>30</v>
      </c>
      <c r="E27" s="26" t="s">
        <v>7923</v>
      </c>
      <c r="F27" s="26">
        <v>1</v>
      </c>
      <c r="G27" s="26">
        <v>2510</v>
      </c>
      <c r="H27" s="51">
        <f t="shared" si="0"/>
        <v>2510</v>
      </c>
      <c r="I27" s="22"/>
      <c r="J27" s="50" t="s">
        <v>7924</v>
      </c>
      <c r="K27" s="18" t="s">
        <v>7641</v>
      </c>
      <c r="L27" s="18"/>
      <c r="M27" s="30">
        <v>45135</v>
      </c>
      <c r="N27" s="18"/>
      <c r="O27" s="30"/>
      <c r="P27" s="23">
        <v>45141</v>
      </c>
      <c r="Q27" s="2126"/>
    </row>
    <row r="28" spans="2:17" s="8" customFormat="1" ht="19.7" customHeight="1">
      <c r="B28" s="1903"/>
      <c r="C28" s="17" t="s">
        <v>30</v>
      </c>
      <c r="D28" s="17" t="s">
        <v>30</v>
      </c>
      <c r="E28" s="26" t="s">
        <v>7925</v>
      </c>
      <c r="F28" s="26">
        <v>2</v>
      </c>
      <c r="G28" s="26">
        <v>4502</v>
      </c>
      <c r="H28" s="51">
        <f t="shared" si="0"/>
        <v>9004</v>
      </c>
      <c r="I28" s="22"/>
      <c r="J28" s="50" t="s">
        <v>7926</v>
      </c>
      <c r="K28" s="18" t="s">
        <v>7641</v>
      </c>
      <c r="L28" s="18"/>
      <c r="M28" s="30">
        <v>45135</v>
      </c>
      <c r="N28" s="18"/>
      <c r="O28" s="30"/>
      <c r="P28" s="23">
        <v>45148</v>
      </c>
      <c r="Q28" s="2126"/>
    </row>
    <row r="29" spans="2:17" s="8" customFormat="1" ht="19.7" customHeight="1">
      <c r="B29" s="1903"/>
      <c r="C29" s="17" t="s">
        <v>30</v>
      </c>
      <c r="D29" s="17" t="s">
        <v>30</v>
      </c>
      <c r="E29" s="26" t="s">
        <v>7927</v>
      </c>
      <c r="F29" s="26">
        <v>1</v>
      </c>
      <c r="G29" s="26">
        <v>3998</v>
      </c>
      <c r="H29" s="51">
        <f t="shared" si="0"/>
        <v>3998</v>
      </c>
      <c r="I29" s="22"/>
      <c r="J29" s="50" t="s">
        <v>7928</v>
      </c>
      <c r="K29" s="18" t="s">
        <v>7641</v>
      </c>
      <c r="L29" s="18"/>
      <c r="M29" s="30">
        <v>45135</v>
      </c>
      <c r="N29" s="18"/>
      <c r="O29" s="30"/>
      <c r="P29" s="23">
        <v>45148</v>
      </c>
      <c r="Q29" s="2126"/>
    </row>
    <row r="30" spans="2:17" s="473" customFormat="1" ht="19.7" customHeight="1">
      <c r="B30" s="1903"/>
      <c r="C30" s="34" t="s">
        <v>30</v>
      </c>
      <c r="D30" s="34" t="s">
        <v>30</v>
      </c>
      <c r="E30" s="35" t="s">
        <v>7929</v>
      </c>
      <c r="F30" s="35">
        <v>1</v>
      </c>
      <c r="G30" s="35">
        <v>3907</v>
      </c>
      <c r="H30" s="1045">
        <f t="shared" si="0"/>
        <v>3907</v>
      </c>
      <c r="I30" s="327"/>
      <c r="J30" s="1044" t="s">
        <v>7928</v>
      </c>
      <c r="K30" s="33"/>
      <c r="L30" s="1919" t="s">
        <v>7930</v>
      </c>
      <c r="M30" s="472">
        <v>45154</v>
      </c>
      <c r="N30" s="33"/>
      <c r="O30" s="472"/>
      <c r="P30" s="40"/>
      <c r="Q30" s="2128"/>
    </row>
    <row r="31" spans="2:17" s="8" customFormat="1" ht="19.7" customHeight="1">
      <c r="B31" s="1903"/>
      <c r="C31" s="17" t="s">
        <v>30</v>
      </c>
      <c r="D31" s="17" t="s">
        <v>30</v>
      </c>
      <c r="E31" s="26" t="s">
        <v>7931</v>
      </c>
      <c r="F31" s="26">
        <v>1</v>
      </c>
      <c r="G31" s="26">
        <v>1770</v>
      </c>
      <c r="H31" s="51">
        <f t="shared" si="0"/>
        <v>1770</v>
      </c>
      <c r="I31" s="22"/>
      <c r="J31" s="50" t="s">
        <v>7932</v>
      </c>
      <c r="K31" s="18" t="s">
        <v>7641</v>
      </c>
      <c r="L31" s="18"/>
      <c r="M31" s="30">
        <v>45135</v>
      </c>
      <c r="N31" s="18"/>
      <c r="O31" s="30"/>
      <c r="P31" s="23">
        <v>45141</v>
      </c>
      <c r="Q31" s="2126"/>
    </row>
    <row r="32" spans="2:17" s="8" customFormat="1" ht="19.7" customHeight="1">
      <c r="B32" s="1903"/>
      <c r="C32" s="17" t="s">
        <v>30</v>
      </c>
      <c r="D32" s="17" t="s">
        <v>30</v>
      </c>
      <c r="E32" s="26" t="s">
        <v>7933</v>
      </c>
      <c r="F32" s="26">
        <v>1</v>
      </c>
      <c r="G32" s="26">
        <v>5780</v>
      </c>
      <c r="H32" s="51">
        <f t="shared" si="0"/>
        <v>5780</v>
      </c>
      <c r="I32" s="22"/>
      <c r="J32" s="50" t="s">
        <v>7934</v>
      </c>
      <c r="K32" s="18" t="s">
        <v>7641</v>
      </c>
      <c r="L32" s="18"/>
      <c r="M32" s="30">
        <v>45135</v>
      </c>
      <c r="N32" s="18"/>
      <c r="O32" s="30"/>
      <c r="P32" s="23">
        <v>45148</v>
      </c>
      <c r="Q32" s="2126"/>
    </row>
    <row r="33" spans="2:17" s="8" customFormat="1" ht="19.7" customHeight="1">
      <c r="B33" s="1905"/>
      <c r="C33" s="17" t="s">
        <v>30</v>
      </c>
      <c r="D33" s="17" t="s">
        <v>30</v>
      </c>
      <c r="E33" s="26" t="s">
        <v>7935</v>
      </c>
      <c r="F33" s="26">
        <v>1</v>
      </c>
      <c r="G33" s="26">
        <v>3943</v>
      </c>
      <c r="H33" s="51">
        <f t="shared" si="0"/>
        <v>3943</v>
      </c>
      <c r="I33" s="22"/>
      <c r="J33" s="50" t="s">
        <v>7936</v>
      </c>
      <c r="K33" s="18" t="s">
        <v>7641</v>
      </c>
      <c r="L33" s="18"/>
      <c r="M33" s="30">
        <v>45135</v>
      </c>
      <c r="N33" s="18"/>
      <c r="O33" s="30"/>
      <c r="P33" s="23">
        <v>45156</v>
      </c>
      <c r="Q33" s="2126"/>
    </row>
    <row r="34" spans="2:17" s="8" customFormat="1" ht="19.7" customHeight="1">
      <c r="B34" s="1848" t="s">
        <v>7937</v>
      </c>
      <c r="C34" s="17" t="s">
        <v>30</v>
      </c>
      <c r="D34" s="17" t="s">
        <v>30</v>
      </c>
      <c r="E34" s="26" t="s">
        <v>7938</v>
      </c>
      <c r="F34" s="26">
        <v>1</v>
      </c>
      <c r="G34" s="26">
        <v>16107</v>
      </c>
      <c r="H34" s="51">
        <f t="shared" si="0"/>
        <v>16107</v>
      </c>
      <c r="I34" s="22"/>
      <c r="J34" s="26" t="s">
        <v>7459</v>
      </c>
      <c r="K34" s="18" t="s">
        <v>7641</v>
      </c>
      <c r="L34" s="18"/>
      <c r="M34" s="30">
        <v>45135</v>
      </c>
      <c r="N34" s="29"/>
      <c r="O34" s="30"/>
      <c r="P34" s="23">
        <v>45141</v>
      </c>
      <c r="Q34" s="2126"/>
    </row>
    <row r="35" spans="2:17" s="8" customFormat="1" ht="19.7" customHeight="1">
      <c r="B35" s="1903"/>
      <c r="C35" s="17" t="s">
        <v>30</v>
      </c>
      <c r="D35" s="17" t="s">
        <v>30</v>
      </c>
      <c r="E35" s="26" t="s">
        <v>7939</v>
      </c>
      <c r="F35" s="26">
        <v>1</v>
      </c>
      <c r="G35" s="26">
        <v>53000</v>
      </c>
      <c r="H35" s="51">
        <f t="shared" si="0"/>
        <v>53000</v>
      </c>
      <c r="I35" s="22"/>
      <c r="J35" s="26" t="s">
        <v>7940</v>
      </c>
      <c r="K35" s="18" t="s">
        <v>7641</v>
      </c>
      <c r="L35" s="18"/>
      <c r="M35" s="30">
        <v>45135</v>
      </c>
      <c r="N35" s="18"/>
      <c r="O35" s="30"/>
      <c r="P35" s="23">
        <v>45141</v>
      </c>
      <c r="Q35" s="2126"/>
    </row>
    <row r="36" spans="2:17" s="8" customFormat="1" ht="19.7" customHeight="1">
      <c r="B36" s="1903"/>
      <c r="C36" s="17" t="s">
        <v>30</v>
      </c>
      <c r="D36" s="17" t="s">
        <v>30</v>
      </c>
      <c r="E36" s="26" t="s">
        <v>7463</v>
      </c>
      <c r="F36" s="26">
        <v>6</v>
      </c>
      <c r="G36" s="26">
        <v>73</v>
      </c>
      <c r="H36" s="51">
        <f t="shared" si="0"/>
        <v>438</v>
      </c>
      <c r="I36" s="22"/>
      <c r="J36" s="26" t="s">
        <v>7208</v>
      </c>
      <c r="K36" s="18" t="s">
        <v>7641</v>
      </c>
      <c r="L36" s="18"/>
      <c r="M36" s="30">
        <v>45135</v>
      </c>
      <c r="N36" s="18"/>
      <c r="O36" s="30"/>
      <c r="P36" s="23">
        <v>45141</v>
      </c>
      <c r="Q36" s="2126"/>
    </row>
    <row r="37" spans="2:17" s="8" customFormat="1" ht="19.7" customHeight="1">
      <c r="B37" s="1903"/>
      <c r="C37" s="17" t="s">
        <v>30</v>
      </c>
      <c r="D37" s="17" t="s">
        <v>30</v>
      </c>
      <c r="E37" s="26" t="s">
        <v>7511</v>
      </c>
      <c r="F37" s="26">
        <v>20</v>
      </c>
      <c r="G37" s="26">
        <v>73</v>
      </c>
      <c r="H37" s="51">
        <f t="shared" si="0"/>
        <v>1460</v>
      </c>
      <c r="I37" s="22"/>
      <c r="J37" s="26" t="s">
        <v>7208</v>
      </c>
      <c r="K37" s="18" t="s">
        <v>7641</v>
      </c>
      <c r="L37" s="18"/>
      <c r="M37" s="30">
        <v>45135</v>
      </c>
      <c r="N37" s="29"/>
      <c r="O37" s="30"/>
      <c r="P37" s="23">
        <v>45141</v>
      </c>
      <c r="Q37" s="2126"/>
    </row>
    <row r="38" spans="2:17" s="8" customFormat="1" ht="19.7" customHeight="1">
      <c r="B38" s="1903"/>
      <c r="C38" s="17" t="s">
        <v>30</v>
      </c>
      <c r="D38" s="17" t="s">
        <v>30</v>
      </c>
      <c r="E38" s="26" t="s">
        <v>7941</v>
      </c>
      <c r="F38" s="26">
        <v>1</v>
      </c>
      <c r="G38" s="26">
        <v>6250</v>
      </c>
      <c r="H38" s="51">
        <f t="shared" si="0"/>
        <v>6250</v>
      </c>
      <c r="I38" s="22"/>
      <c r="J38" s="26" t="s">
        <v>7942</v>
      </c>
      <c r="K38" s="18" t="s">
        <v>7641</v>
      </c>
      <c r="L38" s="138"/>
      <c r="M38" s="30">
        <v>45135</v>
      </c>
      <c r="N38" s="29"/>
      <c r="O38" s="30"/>
      <c r="P38" s="23">
        <v>45141</v>
      </c>
      <c r="Q38" s="2126"/>
    </row>
    <row r="39" spans="2:17" s="8" customFormat="1" ht="19.7" customHeight="1">
      <c r="B39" s="1903"/>
      <c r="C39" s="17" t="s">
        <v>30</v>
      </c>
      <c r="D39" s="17" t="s">
        <v>30</v>
      </c>
      <c r="E39" s="26" t="s">
        <v>7943</v>
      </c>
      <c r="F39" s="26">
        <v>1</v>
      </c>
      <c r="G39" s="26">
        <v>6100</v>
      </c>
      <c r="H39" s="51">
        <f t="shared" si="0"/>
        <v>6100</v>
      </c>
      <c r="I39" s="22"/>
      <c r="J39" s="26" t="s">
        <v>7942</v>
      </c>
      <c r="K39" s="18" t="s">
        <v>7641</v>
      </c>
      <c r="L39" s="138"/>
      <c r="M39" s="30">
        <v>45135</v>
      </c>
      <c r="N39" s="29"/>
      <c r="O39" s="30"/>
      <c r="P39" s="23">
        <v>45141</v>
      </c>
      <c r="Q39" s="2126"/>
    </row>
    <row r="40" spans="2:17" s="8" customFormat="1" ht="19.7" customHeight="1">
      <c r="B40" s="1903"/>
      <c r="C40" s="17" t="s">
        <v>30</v>
      </c>
      <c r="D40" s="17" t="s">
        <v>30</v>
      </c>
      <c r="E40" s="26" t="s">
        <v>7944</v>
      </c>
      <c r="F40" s="26">
        <v>100</v>
      </c>
      <c r="G40" s="26">
        <v>14</v>
      </c>
      <c r="H40" s="51">
        <f t="shared" si="0"/>
        <v>1400</v>
      </c>
      <c r="I40" s="22"/>
      <c r="J40" s="26" t="s">
        <v>51</v>
      </c>
      <c r="K40" s="18" t="s">
        <v>7641</v>
      </c>
      <c r="L40" s="138"/>
      <c r="M40" s="30">
        <v>45135</v>
      </c>
      <c r="N40" s="29"/>
      <c r="O40" s="30"/>
      <c r="P40" s="23">
        <v>45141</v>
      </c>
      <c r="Q40" s="2126"/>
    </row>
    <row r="41" spans="2:17" s="8" customFormat="1" ht="19.7" customHeight="1">
      <c r="B41" s="1903"/>
      <c r="C41" s="17" t="s">
        <v>30</v>
      </c>
      <c r="D41" s="17" t="s">
        <v>30</v>
      </c>
      <c r="E41" s="26" t="s">
        <v>7945</v>
      </c>
      <c r="F41" s="26">
        <v>20</v>
      </c>
      <c r="G41" s="26">
        <v>89</v>
      </c>
      <c r="H41" s="51">
        <f t="shared" si="0"/>
        <v>1780</v>
      </c>
      <c r="I41" s="22"/>
      <c r="J41" s="26" t="s">
        <v>51</v>
      </c>
      <c r="K41" s="18" t="s">
        <v>7641</v>
      </c>
      <c r="L41" s="138"/>
      <c r="M41" s="30">
        <v>45135</v>
      </c>
      <c r="N41" s="29"/>
      <c r="O41" s="30"/>
      <c r="P41" s="23">
        <v>45141</v>
      </c>
      <c r="Q41" s="2126"/>
    </row>
    <row r="42" spans="2:17" s="8" customFormat="1" ht="19.7" customHeight="1">
      <c r="B42" s="1903"/>
      <c r="C42" s="17" t="s">
        <v>30</v>
      </c>
      <c r="D42" s="17" t="s">
        <v>30</v>
      </c>
      <c r="E42" s="26" t="s">
        <v>7440</v>
      </c>
      <c r="F42" s="26">
        <v>140</v>
      </c>
      <c r="G42" s="26">
        <v>193</v>
      </c>
      <c r="H42" s="51">
        <f t="shared" si="0"/>
        <v>27020</v>
      </c>
      <c r="I42" s="22"/>
      <c r="J42" s="26" t="s">
        <v>5810</v>
      </c>
      <c r="K42" s="18" t="s">
        <v>7641</v>
      </c>
      <c r="L42" s="138"/>
      <c r="M42" s="30">
        <v>45135</v>
      </c>
      <c r="N42" s="29"/>
      <c r="O42" s="30"/>
      <c r="P42" s="23">
        <v>45141</v>
      </c>
      <c r="Q42" s="2126"/>
    </row>
    <row r="43" spans="2:17" s="8" customFormat="1" ht="19.7" customHeight="1">
      <c r="B43" s="1903"/>
      <c r="C43" s="17" t="s">
        <v>30</v>
      </c>
      <c r="D43" s="17" t="s">
        <v>30</v>
      </c>
      <c r="E43" s="26" t="s">
        <v>7441</v>
      </c>
      <c r="F43" s="26">
        <v>4</v>
      </c>
      <c r="G43" s="26">
        <v>457</v>
      </c>
      <c r="H43" s="51">
        <f t="shared" si="0"/>
        <v>1828</v>
      </c>
      <c r="I43" s="22"/>
      <c r="J43" s="26" t="s">
        <v>5810</v>
      </c>
      <c r="K43" s="18" t="s">
        <v>7641</v>
      </c>
      <c r="L43" s="138"/>
      <c r="M43" s="30">
        <v>45135</v>
      </c>
      <c r="N43" s="29"/>
      <c r="O43" s="30"/>
      <c r="P43" s="23">
        <v>45141</v>
      </c>
      <c r="Q43" s="2126"/>
    </row>
    <row r="44" spans="2:17" s="8" customFormat="1" ht="19.7" customHeight="1">
      <c r="B44" s="1903"/>
      <c r="C44" s="17" t="s">
        <v>30</v>
      </c>
      <c r="D44" s="17" t="s">
        <v>30</v>
      </c>
      <c r="E44" s="26" t="s">
        <v>7442</v>
      </c>
      <c r="F44" s="26">
        <v>20</v>
      </c>
      <c r="G44" s="26">
        <v>103</v>
      </c>
      <c r="H44" s="51">
        <f t="shared" si="0"/>
        <v>2060</v>
      </c>
      <c r="I44" s="22"/>
      <c r="J44" s="26" t="s">
        <v>6363</v>
      </c>
      <c r="K44" s="18" t="s">
        <v>7641</v>
      </c>
      <c r="L44" s="138"/>
      <c r="M44" s="30">
        <v>45135</v>
      </c>
      <c r="N44" s="29"/>
      <c r="O44" s="30"/>
      <c r="P44" s="23">
        <v>45141</v>
      </c>
      <c r="Q44" s="2126"/>
    </row>
    <row r="45" spans="2:17" s="8" customFormat="1" ht="19.7" customHeight="1">
      <c r="B45" s="1903"/>
      <c r="C45" s="17" t="s">
        <v>30</v>
      </c>
      <c r="D45" s="17" t="s">
        <v>30</v>
      </c>
      <c r="E45" s="26" t="s">
        <v>7946</v>
      </c>
      <c r="F45" s="26">
        <v>4</v>
      </c>
      <c r="G45" s="26">
        <v>6995</v>
      </c>
      <c r="H45" s="51">
        <f t="shared" si="0"/>
        <v>27980</v>
      </c>
      <c r="I45" s="22"/>
      <c r="J45" s="26" t="s">
        <v>7947</v>
      </c>
      <c r="K45" s="18" t="s">
        <v>7641</v>
      </c>
      <c r="L45" s="138"/>
      <c r="M45" s="30">
        <v>45135</v>
      </c>
      <c r="N45" s="29"/>
      <c r="O45" s="30"/>
      <c r="P45" s="23">
        <v>45141</v>
      </c>
      <c r="Q45" s="2126"/>
    </row>
    <row r="46" spans="2:17" s="8" customFormat="1" ht="19.7" customHeight="1">
      <c r="B46" s="1903"/>
      <c r="C46" s="17" t="s">
        <v>30</v>
      </c>
      <c r="D46" s="17" t="s">
        <v>30</v>
      </c>
      <c r="E46" s="26" t="s">
        <v>4578</v>
      </c>
      <c r="F46" s="26">
        <v>4</v>
      </c>
      <c r="G46" s="26">
        <v>256</v>
      </c>
      <c r="H46" s="51">
        <f t="shared" si="0"/>
        <v>1024</v>
      </c>
      <c r="I46" s="22"/>
      <c r="J46" s="26" t="s">
        <v>5812</v>
      </c>
      <c r="K46" s="18" t="s">
        <v>7641</v>
      </c>
      <c r="L46" s="138"/>
      <c r="M46" s="30">
        <v>45135</v>
      </c>
      <c r="N46" s="29"/>
      <c r="O46" s="30"/>
      <c r="P46" s="23">
        <v>45141</v>
      </c>
      <c r="Q46" s="2126"/>
    </row>
    <row r="47" spans="2:17" s="8" customFormat="1" ht="19.7" customHeight="1">
      <c r="B47" s="1903"/>
      <c r="C47" s="17" t="s">
        <v>30</v>
      </c>
      <c r="D47" s="17" t="s">
        <v>30</v>
      </c>
      <c r="E47" s="26" t="s">
        <v>7948</v>
      </c>
      <c r="F47" s="26">
        <v>4</v>
      </c>
      <c r="G47" s="26">
        <v>1480</v>
      </c>
      <c r="H47" s="51">
        <f t="shared" si="0"/>
        <v>5920</v>
      </c>
      <c r="I47" s="22"/>
      <c r="J47" s="26" t="s">
        <v>5896</v>
      </c>
      <c r="K47" s="18" t="s">
        <v>7641</v>
      </c>
      <c r="L47" s="138"/>
      <c r="M47" s="30">
        <v>45135</v>
      </c>
      <c r="N47" s="29"/>
      <c r="O47" s="30"/>
      <c r="P47" s="23">
        <v>45141</v>
      </c>
      <c r="Q47" s="2126"/>
    </row>
    <row r="48" spans="2:17" s="8" customFormat="1" ht="19.7" customHeight="1">
      <c r="B48" s="1903"/>
      <c r="C48" s="17" t="s">
        <v>30</v>
      </c>
      <c r="D48" s="17" t="s">
        <v>30</v>
      </c>
      <c r="E48" s="26" t="s">
        <v>7949</v>
      </c>
      <c r="F48" s="26">
        <v>2</v>
      </c>
      <c r="G48" s="26">
        <v>412</v>
      </c>
      <c r="H48" s="51">
        <f t="shared" si="0"/>
        <v>824</v>
      </c>
      <c r="I48" s="22"/>
      <c r="J48" s="26" t="s">
        <v>5896</v>
      </c>
      <c r="K48" s="18" t="s">
        <v>7641</v>
      </c>
      <c r="L48" s="18"/>
      <c r="M48" s="30">
        <v>45135</v>
      </c>
      <c r="N48" s="18"/>
      <c r="O48" s="30"/>
      <c r="P48" s="23">
        <v>45141</v>
      </c>
      <c r="Q48" s="2126"/>
    </row>
    <row r="49" spans="2:17" s="8" customFormat="1" ht="19.7" customHeight="1">
      <c r="B49" s="1903"/>
      <c r="C49" s="17" t="s">
        <v>30</v>
      </c>
      <c r="D49" s="17" t="s">
        <v>30</v>
      </c>
      <c r="E49" s="26" t="s">
        <v>7950</v>
      </c>
      <c r="F49" s="26">
        <v>4</v>
      </c>
      <c r="G49" s="26">
        <v>412</v>
      </c>
      <c r="H49" s="51">
        <f t="shared" si="0"/>
        <v>1648</v>
      </c>
      <c r="I49" s="22"/>
      <c r="J49" s="26" t="s">
        <v>5896</v>
      </c>
      <c r="K49" s="18" t="s">
        <v>7641</v>
      </c>
      <c r="L49" s="18"/>
      <c r="M49" s="30">
        <v>45135</v>
      </c>
      <c r="N49" s="18"/>
      <c r="O49" s="30"/>
      <c r="P49" s="23">
        <v>45141</v>
      </c>
      <c r="Q49" s="2126"/>
    </row>
    <row r="50" spans="2:17" s="473" customFormat="1" ht="19.7" customHeight="1">
      <c r="B50" s="1903"/>
      <c r="C50" s="34" t="s">
        <v>30</v>
      </c>
      <c r="D50" s="34" t="s">
        <v>30</v>
      </c>
      <c r="E50" s="35" t="s">
        <v>7951</v>
      </c>
      <c r="F50" s="35">
        <v>4</v>
      </c>
      <c r="G50" s="35">
        <v>330</v>
      </c>
      <c r="H50" s="1045">
        <f>F50*G50</f>
        <v>1320</v>
      </c>
      <c r="I50" s="327"/>
      <c r="J50" s="35" t="s">
        <v>5896</v>
      </c>
      <c r="K50" s="33" t="s">
        <v>7641</v>
      </c>
      <c r="L50" s="33"/>
      <c r="M50" s="472">
        <v>45146</v>
      </c>
      <c r="N50" s="33"/>
      <c r="O50" s="472"/>
      <c r="P50" s="40">
        <v>45148</v>
      </c>
      <c r="Q50" s="2128"/>
    </row>
    <row r="51" spans="2:17" s="8" customFormat="1" ht="19.7" customHeight="1">
      <c r="B51" s="1903"/>
      <c r="C51" s="17" t="s">
        <v>30</v>
      </c>
      <c r="D51" s="17" t="s">
        <v>30</v>
      </c>
      <c r="E51" s="26" t="s">
        <v>7952</v>
      </c>
      <c r="F51" s="26">
        <v>2</v>
      </c>
      <c r="G51" s="26">
        <v>370</v>
      </c>
      <c r="H51" s="51">
        <f t="shared" si="0"/>
        <v>740</v>
      </c>
      <c r="I51" s="22"/>
      <c r="J51" s="26" t="s">
        <v>5896</v>
      </c>
      <c r="K51" s="18" t="s">
        <v>7641</v>
      </c>
      <c r="L51" s="18"/>
      <c r="M51" s="30">
        <v>45135</v>
      </c>
      <c r="N51" s="18"/>
      <c r="O51" s="30"/>
      <c r="P51" s="23">
        <v>45141</v>
      </c>
      <c r="Q51" s="2126"/>
    </row>
    <row r="52" spans="2:17" s="8" customFormat="1" ht="19.7" customHeight="1">
      <c r="B52" s="1903"/>
      <c r="C52" s="17" t="s">
        <v>30</v>
      </c>
      <c r="D52" s="17" t="s">
        <v>30</v>
      </c>
      <c r="E52" s="26" t="s">
        <v>7953</v>
      </c>
      <c r="F52" s="26">
        <v>14</v>
      </c>
      <c r="G52" s="26">
        <v>560</v>
      </c>
      <c r="H52" s="51">
        <f t="shared" si="0"/>
        <v>7840</v>
      </c>
      <c r="I52" s="22"/>
      <c r="J52" s="26" t="s">
        <v>5896</v>
      </c>
      <c r="K52" s="18" t="s">
        <v>7641</v>
      </c>
      <c r="L52" s="18"/>
      <c r="M52" s="30">
        <v>45135</v>
      </c>
      <c r="N52" s="18"/>
      <c r="O52" s="30"/>
      <c r="P52" s="23">
        <v>45141</v>
      </c>
      <c r="Q52" s="2126"/>
    </row>
    <row r="53" spans="2:17" s="8" customFormat="1" ht="19.7" customHeight="1">
      <c r="B53" s="1903"/>
      <c r="C53" s="17" t="s">
        <v>30</v>
      </c>
      <c r="D53" s="17" t="s">
        <v>30</v>
      </c>
      <c r="E53" s="26" t="s">
        <v>7954</v>
      </c>
      <c r="F53" s="26">
        <v>10</v>
      </c>
      <c r="G53" s="26">
        <v>650</v>
      </c>
      <c r="H53" s="51">
        <f t="shared" si="0"/>
        <v>6500</v>
      </c>
      <c r="I53" s="22"/>
      <c r="J53" s="26" t="s">
        <v>5896</v>
      </c>
      <c r="K53" s="18" t="s">
        <v>7641</v>
      </c>
      <c r="L53" s="18"/>
      <c r="M53" s="30">
        <v>45135</v>
      </c>
      <c r="N53" s="18"/>
      <c r="O53" s="30"/>
      <c r="P53" s="23">
        <v>45141</v>
      </c>
      <c r="Q53" s="2126"/>
    </row>
    <row r="54" spans="2:17" s="8" customFormat="1" ht="19.7" customHeight="1">
      <c r="B54" s="1903"/>
      <c r="C54" s="17" t="s">
        <v>30</v>
      </c>
      <c r="D54" s="17" t="s">
        <v>30</v>
      </c>
      <c r="E54" s="26" t="s">
        <v>7955</v>
      </c>
      <c r="F54" s="26">
        <v>2</v>
      </c>
      <c r="G54" s="26">
        <v>2070</v>
      </c>
      <c r="H54" s="51">
        <f t="shared" si="0"/>
        <v>4140</v>
      </c>
      <c r="I54" s="22"/>
      <c r="J54" s="26" t="s">
        <v>5896</v>
      </c>
      <c r="K54" s="18" t="s">
        <v>7641</v>
      </c>
      <c r="L54" s="18"/>
      <c r="M54" s="30">
        <v>45135</v>
      </c>
      <c r="N54" s="18"/>
      <c r="O54" s="30"/>
      <c r="P54" s="23">
        <v>45141</v>
      </c>
      <c r="Q54" s="2126"/>
    </row>
    <row r="55" spans="2:17" s="8" customFormat="1" ht="19.7" customHeight="1">
      <c r="B55" s="1903"/>
      <c r="C55" s="17" t="s">
        <v>30</v>
      </c>
      <c r="D55" s="17" t="s">
        <v>30</v>
      </c>
      <c r="E55" s="26" t="s">
        <v>7956</v>
      </c>
      <c r="F55" s="26">
        <v>4</v>
      </c>
      <c r="G55" s="26">
        <v>5940</v>
      </c>
      <c r="H55" s="51">
        <f t="shared" si="0"/>
        <v>23760</v>
      </c>
      <c r="I55" s="22"/>
      <c r="J55" s="26" t="s">
        <v>7792</v>
      </c>
      <c r="K55" s="18" t="s">
        <v>7641</v>
      </c>
      <c r="L55" s="18"/>
      <c r="M55" s="30">
        <v>45135</v>
      </c>
      <c r="N55" s="18"/>
      <c r="O55" s="30"/>
      <c r="P55" s="23">
        <v>45141</v>
      </c>
      <c r="Q55" s="2126"/>
    </row>
    <row r="56" spans="2:17" s="8" customFormat="1" ht="19.7" customHeight="1">
      <c r="B56" s="1903"/>
      <c r="C56" s="17" t="s">
        <v>30</v>
      </c>
      <c r="D56" s="17" t="s">
        <v>30</v>
      </c>
      <c r="E56" s="26" t="s">
        <v>7957</v>
      </c>
      <c r="F56" s="26">
        <v>2</v>
      </c>
      <c r="G56" s="26">
        <v>13570</v>
      </c>
      <c r="H56" s="51">
        <f t="shared" si="0"/>
        <v>27140</v>
      </c>
      <c r="I56" s="22"/>
      <c r="J56" s="26" t="s">
        <v>7792</v>
      </c>
      <c r="K56" s="18" t="s">
        <v>7641</v>
      </c>
      <c r="L56" s="18"/>
      <c r="M56" s="30">
        <v>45135</v>
      </c>
      <c r="N56" s="18"/>
      <c r="O56" s="30"/>
      <c r="P56" s="23">
        <v>45141</v>
      </c>
      <c r="Q56" s="2126"/>
    </row>
    <row r="57" spans="2:17" s="8" customFormat="1" ht="19.7" customHeight="1">
      <c r="B57" s="1903"/>
      <c r="C57" s="17" t="s">
        <v>30</v>
      </c>
      <c r="D57" s="17" t="s">
        <v>30</v>
      </c>
      <c r="E57" s="26" t="s">
        <v>7958</v>
      </c>
      <c r="F57" s="26">
        <v>3</v>
      </c>
      <c r="G57" s="26">
        <v>15052</v>
      </c>
      <c r="H57" s="51">
        <f t="shared" si="0"/>
        <v>45156</v>
      </c>
      <c r="I57" s="22"/>
      <c r="J57" s="26" t="s">
        <v>7792</v>
      </c>
      <c r="K57" s="18" t="s">
        <v>7641</v>
      </c>
      <c r="L57" s="18"/>
      <c r="M57" s="30">
        <v>45135</v>
      </c>
      <c r="N57" s="18"/>
      <c r="O57" s="30"/>
      <c r="P57" s="23">
        <v>45141</v>
      </c>
      <c r="Q57" s="2126"/>
    </row>
    <row r="58" spans="2:17" s="8" customFormat="1" ht="19.7" customHeight="1">
      <c r="B58" s="1903"/>
      <c r="C58" s="17" t="s">
        <v>30</v>
      </c>
      <c r="D58" s="17" t="s">
        <v>30</v>
      </c>
      <c r="E58" s="26" t="s">
        <v>7959</v>
      </c>
      <c r="F58" s="26">
        <v>1</v>
      </c>
      <c r="G58" s="26">
        <v>2790</v>
      </c>
      <c r="H58" s="51">
        <f t="shared" si="0"/>
        <v>2790</v>
      </c>
      <c r="I58" s="18"/>
      <c r="J58" s="50" t="s">
        <v>7960</v>
      </c>
      <c r="K58" s="18" t="s">
        <v>7641</v>
      </c>
      <c r="L58" s="18"/>
      <c r="M58" s="30">
        <v>45135</v>
      </c>
      <c r="N58" s="18"/>
      <c r="O58" s="30"/>
      <c r="P58" s="23">
        <v>45141</v>
      </c>
      <c r="Q58" s="2126"/>
    </row>
    <row r="59" spans="2:17" s="8" customFormat="1" ht="19.7" customHeight="1">
      <c r="B59" s="1903"/>
      <c r="C59" s="17" t="s">
        <v>30</v>
      </c>
      <c r="D59" s="17" t="s">
        <v>30</v>
      </c>
      <c r="E59" s="26" t="s">
        <v>7961</v>
      </c>
      <c r="F59" s="26">
        <v>1</v>
      </c>
      <c r="G59" s="26">
        <v>3010</v>
      </c>
      <c r="H59" s="51">
        <f t="shared" si="0"/>
        <v>3010</v>
      </c>
      <c r="I59" s="18"/>
      <c r="J59" s="50" t="s">
        <v>7962</v>
      </c>
      <c r="K59" s="18" t="s">
        <v>7641</v>
      </c>
      <c r="L59" s="18"/>
      <c r="M59" s="30">
        <v>45135</v>
      </c>
      <c r="N59" s="18"/>
      <c r="O59" s="30"/>
      <c r="P59" s="23">
        <v>45141</v>
      </c>
      <c r="Q59" s="2126"/>
    </row>
    <row r="60" spans="2:17" s="8" customFormat="1" ht="19.7" customHeight="1">
      <c r="B60" s="1903"/>
      <c r="C60" s="17" t="s">
        <v>30</v>
      </c>
      <c r="D60" s="17" t="s">
        <v>30</v>
      </c>
      <c r="E60" s="26" t="s">
        <v>7963</v>
      </c>
      <c r="F60" s="26">
        <v>1</v>
      </c>
      <c r="G60" s="26">
        <v>8290</v>
      </c>
      <c r="H60" s="51">
        <f t="shared" si="0"/>
        <v>8290</v>
      </c>
      <c r="I60" s="18"/>
      <c r="J60" s="50" t="s">
        <v>7964</v>
      </c>
      <c r="K60" s="18" t="s">
        <v>7641</v>
      </c>
      <c r="L60" s="18"/>
      <c r="M60" s="30">
        <v>45135</v>
      </c>
      <c r="N60" s="18"/>
      <c r="O60" s="30"/>
      <c r="P60" s="23">
        <v>45141</v>
      </c>
      <c r="Q60" s="2126"/>
    </row>
    <row r="61" spans="2:17" s="8" customFormat="1" ht="19.7" customHeight="1">
      <c r="B61" s="1903"/>
      <c r="C61" s="17" t="s">
        <v>30</v>
      </c>
      <c r="D61" s="17" t="s">
        <v>30</v>
      </c>
      <c r="E61" s="26" t="s">
        <v>7965</v>
      </c>
      <c r="F61" s="26">
        <v>1</v>
      </c>
      <c r="G61" s="26">
        <v>3520</v>
      </c>
      <c r="H61" s="51">
        <f t="shared" si="0"/>
        <v>3520</v>
      </c>
      <c r="I61" s="22"/>
      <c r="J61" s="50" t="s">
        <v>7966</v>
      </c>
      <c r="K61" s="18" t="s">
        <v>7641</v>
      </c>
      <c r="L61" s="18"/>
      <c r="M61" s="30">
        <v>45135</v>
      </c>
      <c r="N61" s="18"/>
      <c r="O61" s="30"/>
      <c r="P61" s="23">
        <v>45141</v>
      </c>
      <c r="Q61" s="2126"/>
    </row>
    <row r="62" spans="2:17" s="8" customFormat="1" ht="19.7" customHeight="1">
      <c r="B62" s="1903"/>
      <c r="C62" s="17" t="s">
        <v>30</v>
      </c>
      <c r="D62" s="17" t="s">
        <v>30</v>
      </c>
      <c r="E62" s="26" t="s">
        <v>7967</v>
      </c>
      <c r="F62" s="26">
        <v>1</v>
      </c>
      <c r="G62" s="26">
        <v>6220</v>
      </c>
      <c r="H62" s="51">
        <f t="shared" si="0"/>
        <v>6220</v>
      </c>
      <c r="I62" s="22"/>
      <c r="J62" s="50" t="s">
        <v>7968</v>
      </c>
      <c r="K62" s="18" t="s">
        <v>7641</v>
      </c>
      <c r="L62" s="18"/>
      <c r="M62" s="30">
        <v>45135</v>
      </c>
      <c r="N62" s="18"/>
      <c r="O62" s="30"/>
      <c r="P62" s="23">
        <v>45141</v>
      </c>
      <c r="Q62" s="2126"/>
    </row>
    <row r="63" spans="2:17" s="8" customFormat="1" ht="19.7" customHeight="1">
      <c r="B63" s="1903"/>
      <c r="C63" s="17" t="s">
        <v>30</v>
      </c>
      <c r="D63" s="17" t="s">
        <v>30</v>
      </c>
      <c r="E63" s="26" t="s">
        <v>7969</v>
      </c>
      <c r="F63" s="26">
        <v>1</v>
      </c>
      <c r="G63" s="26">
        <v>4500</v>
      </c>
      <c r="H63" s="51">
        <f t="shared" si="0"/>
        <v>4500</v>
      </c>
      <c r="I63" s="22"/>
      <c r="J63" s="50" t="s">
        <v>7970</v>
      </c>
      <c r="K63" s="18" t="s">
        <v>7641</v>
      </c>
      <c r="L63" s="18"/>
      <c r="M63" s="30">
        <v>45135</v>
      </c>
      <c r="N63" s="18"/>
      <c r="O63" s="30"/>
      <c r="P63" s="23">
        <v>45141</v>
      </c>
      <c r="Q63" s="2126"/>
    </row>
    <row r="64" spans="2:17" s="473" customFormat="1" ht="19.7" customHeight="1">
      <c r="B64" s="1903"/>
      <c r="C64" s="34" t="s">
        <v>30</v>
      </c>
      <c r="D64" s="34" t="s">
        <v>30</v>
      </c>
      <c r="E64" s="35" t="s">
        <v>7969</v>
      </c>
      <c r="F64" s="35">
        <v>3</v>
      </c>
      <c r="G64" s="35">
        <v>4050</v>
      </c>
      <c r="H64" s="1045">
        <f>F64*G64</f>
        <v>12150</v>
      </c>
      <c r="I64" s="327"/>
      <c r="J64" s="1044" t="s">
        <v>7970</v>
      </c>
      <c r="K64" s="33" t="s">
        <v>7641</v>
      </c>
      <c r="L64" s="33"/>
      <c r="M64" s="472">
        <v>45146</v>
      </c>
      <c r="N64" s="33"/>
      <c r="O64" s="472"/>
      <c r="P64" s="40">
        <v>45154</v>
      </c>
      <c r="Q64" s="2128"/>
    </row>
    <row r="65" spans="2:17" s="8" customFormat="1" ht="19.7" customHeight="1">
      <c r="B65" s="1903"/>
      <c r="C65" s="17" t="s">
        <v>30</v>
      </c>
      <c r="D65" s="17" t="s">
        <v>30</v>
      </c>
      <c r="E65" s="26" t="s">
        <v>7971</v>
      </c>
      <c r="F65" s="26">
        <v>1</v>
      </c>
      <c r="G65" s="26">
        <v>19910</v>
      </c>
      <c r="H65" s="51">
        <f t="shared" si="0"/>
        <v>19910</v>
      </c>
      <c r="I65" s="22"/>
      <c r="J65" s="50" t="s">
        <v>7972</v>
      </c>
      <c r="K65" s="18" t="s">
        <v>7641</v>
      </c>
      <c r="L65" s="18"/>
      <c r="M65" s="30">
        <v>45135</v>
      </c>
      <c r="N65" s="18"/>
      <c r="O65" s="30"/>
      <c r="P65" s="23">
        <v>45141</v>
      </c>
      <c r="Q65" s="2126"/>
    </row>
    <row r="66" spans="2:17" s="8" customFormat="1" ht="19.7" customHeight="1">
      <c r="B66" s="1905"/>
      <c r="C66" s="17" t="s">
        <v>30</v>
      </c>
      <c r="D66" s="17" t="s">
        <v>30</v>
      </c>
      <c r="E66" s="26" t="s">
        <v>7973</v>
      </c>
      <c r="F66" s="26">
        <v>1</v>
      </c>
      <c r="G66" s="26">
        <v>1880</v>
      </c>
      <c r="H66" s="51">
        <f t="shared" si="0"/>
        <v>1880</v>
      </c>
      <c r="I66" s="22"/>
      <c r="J66" s="50" t="s">
        <v>7974</v>
      </c>
      <c r="K66" s="18" t="s">
        <v>7641</v>
      </c>
      <c r="L66" s="18"/>
      <c r="M66" s="30">
        <v>45135</v>
      </c>
      <c r="N66" s="18"/>
      <c r="O66" s="30"/>
      <c r="P66" s="23">
        <v>45141</v>
      </c>
      <c r="Q66" s="2126"/>
    </row>
    <row r="67" spans="2:17" s="8" customFormat="1" ht="19.7" customHeight="1">
      <c r="B67" s="1848" t="s">
        <v>7975</v>
      </c>
      <c r="C67" s="17" t="s">
        <v>30</v>
      </c>
      <c r="D67" s="17" t="s">
        <v>30</v>
      </c>
      <c r="E67" s="26" t="s">
        <v>7976</v>
      </c>
      <c r="F67" s="26">
        <v>1</v>
      </c>
      <c r="G67" s="26">
        <v>26458</v>
      </c>
      <c r="H67" s="51">
        <f t="shared" si="0"/>
        <v>26458</v>
      </c>
      <c r="I67" s="22"/>
      <c r="J67" s="26" t="s">
        <v>7277</v>
      </c>
      <c r="K67" s="18" t="s">
        <v>7641</v>
      </c>
      <c r="L67" s="138" t="s">
        <v>7977</v>
      </c>
      <c r="M67" s="30">
        <v>45135</v>
      </c>
      <c r="N67" s="18"/>
      <c r="O67" s="30"/>
      <c r="P67" s="23">
        <v>45141</v>
      </c>
      <c r="Q67" s="2129" t="s">
        <v>7978</v>
      </c>
    </row>
    <row r="68" spans="2:17" s="8" customFormat="1" ht="19.7" customHeight="1">
      <c r="B68" s="1903"/>
      <c r="C68" s="17" t="s">
        <v>30</v>
      </c>
      <c r="D68" s="17" t="s">
        <v>30</v>
      </c>
      <c r="E68" s="26" t="s">
        <v>7979</v>
      </c>
      <c r="F68" s="26">
        <v>2</v>
      </c>
      <c r="G68" s="26">
        <v>899</v>
      </c>
      <c r="H68" s="51">
        <f t="shared" si="0"/>
        <v>1798</v>
      </c>
      <c r="I68" s="22"/>
      <c r="J68" s="26" t="s">
        <v>7263</v>
      </c>
      <c r="K68" s="18" t="s">
        <v>7641</v>
      </c>
      <c r="L68" s="138" t="s">
        <v>7977</v>
      </c>
      <c r="M68" s="30">
        <v>45135</v>
      </c>
      <c r="N68" s="18"/>
      <c r="O68" s="30"/>
      <c r="P68" s="23">
        <v>45141</v>
      </c>
      <c r="Q68" s="2129" t="s">
        <v>7978</v>
      </c>
    </row>
    <row r="69" spans="2:17" s="8" customFormat="1" ht="19.7" customHeight="1">
      <c r="B69" s="1903"/>
      <c r="C69" s="17" t="s">
        <v>30</v>
      </c>
      <c r="D69" s="17" t="s">
        <v>30</v>
      </c>
      <c r="E69" s="26" t="s">
        <v>7532</v>
      </c>
      <c r="F69" s="26">
        <v>1</v>
      </c>
      <c r="G69" s="26">
        <v>4375</v>
      </c>
      <c r="H69" s="51">
        <f t="shared" si="0"/>
        <v>4375</v>
      </c>
      <c r="I69" s="22"/>
      <c r="J69" s="26" t="s">
        <v>7267</v>
      </c>
      <c r="K69" s="18" t="s">
        <v>7641</v>
      </c>
      <c r="L69" s="138" t="s">
        <v>7977</v>
      </c>
      <c r="M69" s="30">
        <v>45135</v>
      </c>
      <c r="N69" s="18"/>
      <c r="O69" s="30"/>
      <c r="P69" s="23">
        <v>45141</v>
      </c>
      <c r="Q69" s="2129" t="s">
        <v>7978</v>
      </c>
    </row>
    <row r="70" spans="2:17" s="8" customFormat="1" ht="19.7" customHeight="1">
      <c r="B70" s="1903"/>
      <c r="C70" s="17" t="s">
        <v>30</v>
      </c>
      <c r="D70" s="17" t="s">
        <v>30</v>
      </c>
      <c r="E70" s="26" t="s">
        <v>7980</v>
      </c>
      <c r="F70" s="26">
        <v>1</v>
      </c>
      <c r="G70" s="26">
        <v>7045</v>
      </c>
      <c r="H70" s="51">
        <f t="shared" si="0"/>
        <v>7045</v>
      </c>
      <c r="I70" s="22"/>
      <c r="J70" s="26" t="s">
        <v>7267</v>
      </c>
      <c r="K70" s="18" t="s">
        <v>7641</v>
      </c>
      <c r="L70" s="138" t="s">
        <v>7977</v>
      </c>
      <c r="M70" s="30">
        <v>45135</v>
      </c>
      <c r="N70" s="18"/>
      <c r="O70" s="30"/>
      <c r="P70" s="23">
        <v>45141</v>
      </c>
      <c r="Q70" s="2129" t="s">
        <v>7978</v>
      </c>
    </row>
    <row r="71" spans="2:17" s="8" customFormat="1" ht="19.7" customHeight="1">
      <c r="B71" s="1903"/>
      <c r="C71" s="17" t="s">
        <v>30</v>
      </c>
      <c r="D71" s="17" t="s">
        <v>30</v>
      </c>
      <c r="E71" s="26" t="s">
        <v>7981</v>
      </c>
      <c r="F71" s="26">
        <v>2</v>
      </c>
      <c r="G71" s="26">
        <v>2714</v>
      </c>
      <c r="H71" s="51">
        <f t="shared" si="0"/>
        <v>5428</v>
      </c>
      <c r="I71" s="22"/>
      <c r="J71" s="26" t="s">
        <v>7982</v>
      </c>
      <c r="K71" s="18" t="s">
        <v>7641</v>
      </c>
      <c r="L71" s="138" t="s">
        <v>7977</v>
      </c>
      <c r="M71" s="30">
        <v>45135</v>
      </c>
      <c r="N71" s="18"/>
      <c r="O71" s="30"/>
      <c r="P71" s="23">
        <v>45141</v>
      </c>
      <c r="Q71" s="2129" t="s">
        <v>7978</v>
      </c>
    </row>
    <row r="72" spans="2:17" s="8" customFormat="1" ht="19.7" customHeight="1">
      <c r="B72" s="1903"/>
      <c r="C72" s="17" t="s">
        <v>30</v>
      </c>
      <c r="D72" s="17" t="s">
        <v>30</v>
      </c>
      <c r="E72" s="26" t="s">
        <v>6812</v>
      </c>
      <c r="F72" s="26">
        <v>1</v>
      </c>
      <c r="G72" s="26">
        <v>1053</v>
      </c>
      <c r="H72" s="51">
        <f t="shared" si="0"/>
        <v>1053</v>
      </c>
      <c r="I72" s="22"/>
      <c r="J72" s="26" t="s">
        <v>37</v>
      </c>
      <c r="K72" s="18" t="s">
        <v>7641</v>
      </c>
      <c r="L72" s="138" t="s">
        <v>7977</v>
      </c>
      <c r="M72" s="30">
        <v>45135</v>
      </c>
      <c r="N72" s="18"/>
      <c r="O72" s="30"/>
      <c r="P72" s="23">
        <v>45141</v>
      </c>
      <c r="Q72" s="2129" t="s">
        <v>7978</v>
      </c>
    </row>
    <row r="73" spans="2:17" s="8" customFormat="1" ht="19.7" customHeight="1">
      <c r="B73" s="1903"/>
      <c r="C73" s="17" t="s">
        <v>30</v>
      </c>
      <c r="D73" s="17" t="s">
        <v>30</v>
      </c>
      <c r="E73" s="26" t="s">
        <v>6191</v>
      </c>
      <c r="F73" s="26">
        <v>1</v>
      </c>
      <c r="G73" s="26">
        <v>7150</v>
      </c>
      <c r="H73" s="51">
        <f t="shared" si="0"/>
        <v>7150</v>
      </c>
      <c r="I73" s="22"/>
      <c r="J73" s="26" t="s">
        <v>6192</v>
      </c>
      <c r="K73" s="18" t="s">
        <v>7641</v>
      </c>
      <c r="L73" s="138" t="s">
        <v>7977</v>
      </c>
      <c r="M73" s="30">
        <v>45135</v>
      </c>
      <c r="N73" s="18"/>
      <c r="O73" s="30"/>
      <c r="P73" s="23">
        <v>45141</v>
      </c>
      <c r="Q73" s="2129" t="s">
        <v>7978</v>
      </c>
    </row>
    <row r="74" spans="2:17" s="8" customFormat="1" ht="19.7" customHeight="1">
      <c r="B74" s="1903"/>
      <c r="C74" s="17" t="s">
        <v>30</v>
      </c>
      <c r="D74" s="17" t="s">
        <v>30</v>
      </c>
      <c r="E74" s="26" t="s">
        <v>7270</v>
      </c>
      <c r="F74" s="26">
        <v>1</v>
      </c>
      <c r="G74" s="26">
        <v>2501</v>
      </c>
      <c r="H74" s="51">
        <f t="shared" si="0"/>
        <v>2501</v>
      </c>
      <c r="I74" s="22"/>
      <c r="J74" s="26" t="s">
        <v>7271</v>
      </c>
      <c r="K74" s="18" t="s">
        <v>7641</v>
      </c>
      <c r="L74" s="138" t="s">
        <v>7977</v>
      </c>
      <c r="M74" s="30">
        <v>45135</v>
      </c>
      <c r="N74" s="18"/>
      <c r="O74" s="30"/>
      <c r="P74" s="23">
        <v>45141</v>
      </c>
      <c r="Q74" s="2129" t="s">
        <v>7978</v>
      </c>
    </row>
    <row r="75" spans="2:17" s="8" customFormat="1" ht="19.7" customHeight="1">
      <c r="B75" s="1903"/>
      <c r="C75" s="17" t="s">
        <v>30</v>
      </c>
      <c r="D75" s="17" t="s">
        <v>30</v>
      </c>
      <c r="E75" s="26" t="s">
        <v>6195</v>
      </c>
      <c r="F75" s="26">
        <v>2</v>
      </c>
      <c r="G75" s="26">
        <v>4239</v>
      </c>
      <c r="H75" s="51">
        <f t="shared" si="0"/>
        <v>8478</v>
      </c>
      <c r="I75" s="22"/>
      <c r="J75" s="26" t="s">
        <v>6196</v>
      </c>
      <c r="K75" s="18" t="s">
        <v>7641</v>
      </c>
      <c r="L75" s="138" t="s">
        <v>7977</v>
      </c>
      <c r="M75" s="30">
        <v>45135</v>
      </c>
      <c r="N75" s="18"/>
      <c r="O75" s="30"/>
      <c r="P75" s="23">
        <v>45141</v>
      </c>
      <c r="Q75" s="2129" t="s">
        <v>7978</v>
      </c>
    </row>
    <row r="76" spans="2:17" s="8" customFormat="1" ht="19.7" customHeight="1">
      <c r="B76" s="1903"/>
      <c r="C76" s="17" t="s">
        <v>30</v>
      </c>
      <c r="D76" s="17" t="s">
        <v>30</v>
      </c>
      <c r="E76" s="26" t="s">
        <v>7983</v>
      </c>
      <c r="F76" s="26">
        <v>1</v>
      </c>
      <c r="G76" s="26">
        <v>3808</v>
      </c>
      <c r="H76" s="51">
        <f t="shared" si="0"/>
        <v>3808</v>
      </c>
      <c r="I76" s="22"/>
      <c r="J76" s="26" t="s">
        <v>39</v>
      </c>
      <c r="K76" s="18" t="s">
        <v>7641</v>
      </c>
      <c r="L76" s="138" t="s">
        <v>7977</v>
      </c>
      <c r="M76" s="30">
        <v>45135</v>
      </c>
      <c r="N76" s="18"/>
      <c r="O76" s="30"/>
      <c r="P76" s="23">
        <v>45141</v>
      </c>
      <c r="Q76" s="2129" t="s">
        <v>7978</v>
      </c>
    </row>
    <row r="77" spans="2:17" s="8" customFormat="1" ht="19.7" customHeight="1">
      <c r="B77" s="1903"/>
      <c r="C77" s="17" t="s">
        <v>30</v>
      </c>
      <c r="D77" s="17" t="s">
        <v>30</v>
      </c>
      <c r="E77" s="26" t="s">
        <v>38</v>
      </c>
      <c r="F77" s="26">
        <v>1</v>
      </c>
      <c r="G77" s="26">
        <v>5117</v>
      </c>
      <c r="H77" s="51">
        <f t="shared" si="0"/>
        <v>5117</v>
      </c>
      <c r="I77" s="22"/>
      <c r="J77" s="26" t="s">
        <v>39</v>
      </c>
      <c r="K77" s="18" t="s">
        <v>7641</v>
      </c>
      <c r="L77" s="138" t="s">
        <v>7977</v>
      </c>
      <c r="M77" s="30">
        <v>45135</v>
      </c>
      <c r="N77" s="18"/>
      <c r="O77" s="30"/>
      <c r="P77" s="23">
        <v>45141</v>
      </c>
      <c r="Q77" s="2129" t="s">
        <v>7978</v>
      </c>
    </row>
    <row r="78" spans="2:17" s="8" customFormat="1" ht="19.7" customHeight="1">
      <c r="B78" s="1903"/>
      <c r="C78" s="17" t="s">
        <v>30</v>
      </c>
      <c r="D78" s="17" t="s">
        <v>30</v>
      </c>
      <c r="E78" s="26" t="s">
        <v>7984</v>
      </c>
      <c r="F78" s="26">
        <v>1</v>
      </c>
      <c r="G78" s="26">
        <v>4985</v>
      </c>
      <c r="H78" s="51">
        <f t="shared" si="0"/>
        <v>4985</v>
      </c>
      <c r="I78" s="22"/>
      <c r="J78" s="26" t="s">
        <v>41</v>
      </c>
      <c r="K78" s="18" t="s">
        <v>7641</v>
      </c>
      <c r="L78" s="138" t="s">
        <v>7977</v>
      </c>
      <c r="M78" s="30">
        <v>45135</v>
      </c>
      <c r="N78" s="18"/>
      <c r="O78" s="30"/>
      <c r="P78" s="23">
        <v>45141</v>
      </c>
      <c r="Q78" s="2129" t="s">
        <v>7978</v>
      </c>
    </row>
    <row r="79" spans="2:17" s="8" customFormat="1" ht="19.7" customHeight="1">
      <c r="B79" s="1903"/>
      <c r="C79" s="17" t="s">
        <v>30</v>
      </c>
      <c r="D79" s="17" t="s">
        <v>30</v>
      </c>
      <c r="E79" s="26" t="s">
        <v>7985</v>
      </c>
      <c r="F79" s="26">
        <v>1</v>
      </c>
      <c r="G79" s="26">
        <v>6605</v>
      </c>
      <c r="H79" s="51">
        <f t="shared" si="0"/>
        <v>6605</v>
      </c>
      <c r="I79" s="22"/>
      <c r="J79" s="26" t="s">
        <v>41</v>
      </c>
      <c r="K79" s="18" t="s">
        <v>7641</v>
      </c>
      <c r="L79" s="138" t="s">
        <v>7977</v>
      </c>
      <c r="M79" s="30">
        <v>45135</v>
      </c>
      <c r="N79" s="18"/>
      <c r="O79" s="30"/>
      <c r="P79" s="23">
        <v>45141</v>
      </c>
      <c r="Q79" s="2129" t="s">
        <v>7978</v>
      </c>
    </row>
    <row r="80" spans="2:17" s="8" customFormat="1" ht="19.7" customHeight="1">
      <c r="B80" s="1903"/>
      <c r="C80" s="17" t="s">
        <v>30</v>
      </c>
      <c r="D80" s="17" t="s">
        <v>30</v>
      </c>
      <c r="E80" s="26" t="s">
        <v>7273</v>
      </c>
      <c r="F80" s="26">
        <v>1</v>
      </c>
      <c r="G80" s="26">
        <v>9990</v>
      </c>
      <c r="H80" s="51">
        <f t="shared" ref="H80:H128" si="1">F80*G80</f>
        <v>9990</v>
      </c>
      <c r="I80" s="22"/>
      <c r="J80" s="26" t="s">
        <v>7144</v>
      </c>
      <c r="K80" s="18" t="s">
        <v>7641</v>
      </c>
      <c r="L80" s="138" t="s">
        <v>7977</v>
      </c>
      <c r="M80" s="30">
        <v>45135</v>
      </c>
      <c r="N80" s="18"/>
      <c r="O80" s="30"/>
      <c r="P80" s="23">
        <v>45141</v>
      </c>
      <c r="Q80" s="2129" t="s">
        <v>7978</v>
      </c>
    </row>
    <row r="81" spans="2:17" s="8" customFormat="1" ht="19.7" customHeight="1">
      <c r="B81" s="1903"/>
      <c r="C81" s="17" t="s">
        <v>30</v>
      </c>
      <c r="D81" s="17" t="s">
        <v>30</v>
      </c>
      <c r="E81" s="26" t="s">
        <v>7986</v>
      </c>
      <c r="F81" s="26">
        <v>1</v>
      </c>
      <c r="G81" s="26">
        <v>2671</v>
      </c>
      <c r="H81" s="51">
        <f t="shared" si="1"/>
        <v>2671</v>
      </c>
      <c r="I81" s="22"/>
      <c r="J81" s="26" t="s">
        <v>7155</v>
      </c>
      <c r="K81" s="18" t="s">
        <v>7641</v>
      </c>
      <c r="L81" s="138" t="s">
        <v>7977</v>
      </c>
      <c r="M81" s="30">
        <v>45135</v>
      </c>
      <c r="N81" s="18"/>
      <c r="O81" s="30"/>
      <c r="P81" s="23">
        <v>45141</v>
      </c>
      <c r="Q81" s="2129" t="s">
        <v>7978</v>
      </c>
    </row>
    <row r="82" spans="2:17" s="8" customFormat="1" ht="19.7" customHeight="1">
      <c r="B82" s="1903"/>
      <c r="C82" s="17" t="s">
        <v>30</v>
      </c>
      <c r="D82" s="17" t="s">
        <v>30</v>
      </c>
      <c r="E82" s="26" t="s">
        <v>7987</v>
      </c>
      <c r="F82" s="26">
        <v>4</v>
      </c>
      <c r="G82" s="26">
        <v>297</v>
      </c>
      <c r="H82" s="51">
        <f t="shared" si="1"/>
        <v>1188</v>
      </c>
      <c r="I82" s="22"/>
      <c r="J82" s="26" t="s">
        <v>5914</v>
      </c>
      <c r="K82" s="18" t="s">
        <v>7641</v>
      </c>
      <c r="L82" s="138" t="s">
        <v>7977</v>
      </c>
      <c r="M82" s="30">
        <v>45135</v>
      </c>
      <c r="N82" s="18"/>
      <c r="O82" s="30"/>
      <c r="P82" s="23">
        <v>45141</v>
      </c>
      <c r="Q82" s="2129" t="s">
        <v>7978</v>
      </c>
    </row>
    <row r="83" spans="2:17" s="8" customFormat="1" ht="19.7" customHeight="1">
      <c r="B83" s="1903"/>
      <c r="C83" s="17" t="s">
        <v>30</v>
      </c>
      <c r="D83" s="17" t="s">
        <v>30</v>
      </c>
      <c r="E83" s="26" t="s">
        <v>7278</v>
      </c>
      <c r="F83" s="26">
        <v>1</v>
      </c>
      <c r="G83" s="26">
        <v>3972</v>
      </c>
      <c r="H83" s="51">
        <f t="shared" si="1"/>
        <v>3972</v>
      </c>
      <c r="I83" s="22"/>
      <c r="J83" s="26" t="s">
        <v>4479</v>
      </c>
      <c r="K83" s="18" t="s">
        <v>7641</v>
      </c>
      <c r="L83" s="138" t="s">
        <v>7977</v>
      </c>
      <c r="M83" s="30">
        <v>45135</v>
      </c>
      <c r="N83" s="18"/>
      <c r="O83" s="30"/>
      <c r="P83" s="1904">
        <v>45148</v>
      </c>
      <c r="Q83" s="2129" t="s">
        <v>7978</v>
      </c>
    </row>
    <row r="84" spans="2:17" s="8" customFormat="1" ht="19.7" customHeight="1">
      <c r="B84" s="1903"/>
      <c r="C84" s="17" t="s">
        <v>30</v>
      </c>
      <c r="D84" s="17" t="s">
        <v>30</v>
      </c>
      <c r="E84" s="26" t="s">
        <v>7512</v>
      </c>
      <c r="F84" s="26">
        <v>4</v>
      </c>
      <c r="G84" s="26">
        <v>73</v>
      </c>
      <c r="H84" s="51">
        <f t="shared" si="1"/>
        <v>292</v>
      </c>
      <c r="I84" s="22"/>
      <c r="J84" s="26" t="s">
        <v>7208</v>
      </c>
      <c r="K84" s="18" t="s">
        <v>7641</v>
      </c>
      <c r="L84" s="138" t="s">
        <v>7977</v>
      </c>
      <c r="M84" s="30">
        <v>45135</v>
      </c>
      <c r="N84" s="18"/>
      <c r="O84" s="30"/>
      <c r="P84" s="40">
        <v>45141</v>
      </c>
      <c r="Q84" s="2129" t="s">
        <v>7978</v>
      </c>
    </row>
    <row r="85" spans="2:17" s="8" customFormat="1" ht="19.7" customHeight="1">
      <c r="B85" s="1903"/>
      <c r="C85" s="17" t="s">
        <v>30</v>
      </c>
      <c r="D85" s="17" t="s">
        <v>30</v>
      </c>
      <c r="E85" s="26" t="s">
        <v>5920</v>
      </c>
      <c r="F85" s="26">
        <v>4</v>
      </c>
      <c r="G85" s="26">
        <v>106</v>
      </c>
      <c r="H85" s="51">
        <f t="shared" si="1"/>
        <v>424</v>
      </c>
      <c r="I85" s="22"/>
      <c r="J85" s="26" t="s">
        <v>5921</v>
      </c>
      <c r="K85" s="18" t="s">
        <v>7641</v>
      </c>
      <c r="L85" s="138" t="s">
        <v>7977</v>
      </c>
      <c r="M85" s="30">
        <v>45135</v>
      </c>
      <c r="N85" s="18"/>
      <c r="O85" s="30"/>
      <c r="P85" s="40">
        <v>45141</v>
      </c>
      <c r="Q85" s="2129" t="s">
        <v>7978</v>
      </c>
    </row>
    <row r="86" spans="2:17" s="8" customFormat="1" ht="19.7" customHeight="1">
      <c r="B86" s="1903"/>
      <c r="C86" s="17" t="s">
        <v>30</v>
      </c>
      <c r="D86" s="17" t="s">
        <v>30</v>
      </c>
      <c r="E86" s="26" t="s">
        <v>7988</v>
      </c>
      <c r="F86" s="26">
        <v>1</v>
      </c>
      <c r="G86" s="26">
        <v>3820</v>
      </c>
      <c r="H86" s="51">
        <f t="shared" si="1"/>
        <v>3820</v>
      </c>
      <c r="I86" s="22"/>
      <c r="J86" s="26" t="s">
        <v>7989</v>
      </c>
      <c r="K86" s="18" t="s">
        <v>7641</v>
      </c>
      <c r="L86" s="138" t="s">
        <v>7977</v>
      </c>
      <c r="M86" s="30">
        <v>45135</v>
      </c>
      <c r="N86" s="18"/>
      <c r="O86" s="30"/>
      <c r="P86" s="40">
        <v>45141</v>
      </c>
      <c r="Q86" s="2129" t="s">
        <v>7978</v>
      </c>
    </row>
    <row r="87" spans="2:17" s="8" customFormat="1" ht="19.7" customHeight="1">
      <c r="B87" s="1903"/>
      <c r="C87" s="17" t="s">
        <v>30</v>
      </c>
      <c r="D87" s="17" t="s">
        <v>30</v>
      </c>
      <c r="E87" s="26" t="s">
        <v>42</v>
      </c>
      <c r="F87" s="26">
        <v>3</v>
      </c>
      <c r="G87" s="26">
        <v>251</v>
      </c>
      <c r="H87" s="51">
        <f t="shared" si="1"/>
        <v>753</v>
      </c>
      <c r="I87" s="22"/>
      <c r="J87" s="26" t="s">
        <v>43</v>
      </c>
      <c r="K87" s="18" t="s">
        <v>7641</v>
      </c>
      <c r="L87" s="138" t="s">
        <v>7977</v>
      </c>
      <c r="M87" s="30">
        <v>45135</v>
      </c>
      <c r="N87" s="18"/>
      <c r="O87" s="30"/>
      <c r="P87" s="40">
        <v>45141</v>
      </c>
      <c r="Q87" s="2129" t="s">
        <v>7978</v>
      </c>
    </row>
    <row r="88" spans="2:17" s="8" customFormat="1" ht="19.7" customHeight="1">
      <c r="B88" s="1903"/>
      <c r="C88" s="17" t="s">
        <v>30</v>
      </c>
      <c r="D88" s="17" t="s">
        <v>30</v>
      </c>
      <c r="E88" s="26" t="s">
        <v>7990</v>
      </c>
      <c r="F88" s="26">
        <v>4</v>
      </c>
      <c r="G88" s="26">
        <v>1790</v>
      </c>
      <c r="H88" s="51">
        <f t="shared" si="1"/>
        <v>7160</v>
      </c>
      <c r="I88" s="22"/>
      <c r="J88" s="26" t="s">
        <v>7991</v>
      </c>
      <c r="K88" s="18" t="s">
        <v>7641</v>
      </c>
      <c r="L88" s="138" t="s">
        <v>7977</v>
      </c>
      <c r="M88" s="30">
        <v>45135</v>
      </c>
      <c r="N88" s="18"/>
      <c r="O88" s="30"/>
      <c r="P88" s="40">
        <v>45141</v>
      </c>
      <c r="Q88" s="2129" t="s">
        <v>7978</v>
      </c>
    </row>
    <row r="89" spans="2:17" s="8" customFormat="1" ht="19.7" customHeight="1">
      <c r="B89" s="1903"/>
      <c r="C89" s="17" t="s">
        <v>66</v>
      </c>
      <c r="D89" s="17" t="s">
        <v>67</v>
      </c>
      <c r="E89" s="50" t="s">
        <v>7992</v>
      </c>
      <c r="F89" s="19">
        <v>1</v>
      </c>
      <c r="G89" s="51">
        <v>18200</v>
      </c>
      <c r="H89" s="51">
        <f t="shared" si="1"/>
        <v>18200</v>
      </c>
      <c r="I89" s="18"/>
      <c r="J89" s="50" t="s">
        <v>7993</v>
      </c>
      <c r="K89" s="104" t="s">
        <v>6538</v>
      </c>
      <c r="L89" s="1919" t="s">
        <v>7977</v>
      </c>
      <c r="M89" s="30">
        <v>45139</v>
      </c>
      <c r="N89" s="18"/>
      <c r="O89" s="30">
        <v>45146</v>
      </c>
      <c r="P89" s="40">
        <v>45147</v>
      </c>
      <c r="Q89" s="2129" t="s">
        <v>7978</v>
      </c>
    </row>
    <row r="90" spans="2:17" s="8" customFormat="1" ht="19.7" customHeight="1">
      <c r="B90" s="1903"/>
      <c r="C90" s="17" t="s">
        <v>30</v>
      </c>
      <c r="D90" s="17" t="s">
        <v>30</v>
      </c>
      <c r="E90" s="26" t="s">
        <v>6970</v>
      </c>
      <c r="F90" s="26">
        <v>3</v>
      </c>
      <c r="G90" s="51">
        <v>618</v>
      </c>
      <c r="H90" s="51">
        <f t="shared" si="1"/>
        <v>1854</v>
      </c>
      <c r="I90" s="18"/>
      <c r="J90" s="26" t="s">
        <v>6971</v>
      </c>
      <c r="K90" s="18" t="s">
        <v>7641</v>
      </c>
      <c r="L90" s="138" t="s">
        <v>7977</v>
      </c>
      <c r="M90" s="30">
        <v>45139</v>
      </c>
      <c r="N90" s="18"/>
      <c r="O90" s="30">
        <v>45142</v>
      </c>
      <c r="P90" s="40">
        <v>45141</v>
      </c>
      <c r="Q90" s="2129" t="s">
        <v>7978</v>
      </c>
    </row>
    <row r="91" spans="2:17" s="8" customFormat="1" ht="19.7" customHeight="1">
      <c r="B91" s="1903"/>
      <c r="C91" s="17" t="s">
        <v>30</v>
      </c>
      <c r="D91" s="17" t="s">
        <v>30</v>
      </c>
      <c r="E91" s="26" t="s">
        <v>6201</v>
      </c>
      <c r="F91" s="26">
        <v>1</v>
      </c>
      <c r="G91" s="26">
        <v>5906</v>
      </c>
      <c r="H91" s="51">
        <f t="shared" si="1"/>
        <v>5906</v>
      </c>
      <c r="I91" s="18"/>
      <c r="J91" s="26" t="s">
        <v>39</v>
      </c>
      <c r="K91" s="18" t="s">
        <v>7641</v>
      </c>
      <c r="L91" s="138" t="s">
        <v>7977</v>
      </c>
      <c r="M91" s="30">
        <v>45139</v>
      </c>
      <c r="N91" s="18"/>
      <c r="O91" s="30">
        <v>45142</v>
      </c>
      <c r="P91" s="40">
        <v>45141</v>
      </c>
      <c r="Q91" s="2129" t="s">
        <v>7978</v>
      </c>
    </row>
    <row r="92" spans="2:17" s="8" customFormat="1" ht="19.7" customHeight="1">
      <c r="B92" s="1903"/>
      <c r="C92" s="17" t="s">
        <v>30</v>
      </c>
      <c r="D92" s="17" t="s">
        <v>30</v>
      </c>
      <c r="E92" s="26" t="s">
        <v>6202</v>
      </c>
      <c r="F92" s="26">
        <v>1</v>
      </c>
      <c r="G92" s="26">
        <v>19600</v>
      </c>
      <c r="H92" s="51">
        <f t="shared" si="1"/>
        <v>19600</v>
      </c>
      <c r="I92" s="18"/>
      <c r="J92" s="26" t="s">
        <v>6203</v>
      </c>
      <c r="K92" s="18" t="s">
        <v>7641</v>
      </c>
      <c r="L92" s="138" t="s">
        <v>7977</v>
      </c>
      <c r="M92" s="30">
        <v>45139</v>
      </c>
      <c r="N92" s="18"/>
      <c r="O92" s="30">
        <v>45154</v>
      </c>
      <c r="P92" s="1904">
        <v>45154</v>
      </c>
      <c r="Q92" s="2129" t="s">
        <v>7978</v>
      </c>
    </row>
    <row r="93" spans="2:17" s="8" customFormat="1" ht="19.7" customHeight="1">
      <c r="B93" s="1903"/>
      <c r="C93" s="17" t="s">
        <v>30</v>
      </c>
      <c r="D93" s="17" t="s">
        <v>30</v>
      </c>
      <c r="E93" s="26" t="s">
        <v>42</v>
      </c>
      <c r="F93" s="26">
        <v>1</v>
      </c>
      <c r="G93" s="26">
        <v>251</v>
      </c>
      <c r="H93" s="51">
        <f t="shared" si="1"/>
        <v>251</v>
      </c>
      <c r="I93" s="18"/>
      <c r="J93" s="26" t="s">
        <v>43</v>
      </c>
      <c r="K93" s="18" t="s">
        <v>7641</v>
      </c>
      <c r="L93" s="138"/>
      <c r="M93" s="30">
        <v>45139</v>
      </c>
      <c r="N93" s="18"/>
      <c r="O93" s="30"/>
      <c r="P93" s="40">
        <v>45141</v>
      </c>
      <c r="Q93" s="2126"/>
    </row>
    <row r="94" spans="2:17" s="8" customFormat="1" ht="19.7" customHeight="1">
      <c r="B94" s="1903"/>
      <c r="C94" s="17" t="s">
        <v>30</v>
      </c>
      <c r="D94" s="17" t="s">
        <v>30</v>
      </c>
      <c r="E94" s="26" t="s">
        <v>6190</v>
      </c>
      <c r="F94" s="26">
        <v>1</v>
      </c>
      <c r="G94" s="26">
        <v>468</v>
      </c>
      <c r="H94" s="51">
        <f t="shared" si="1"/>
        <v>468</v>
      </c>
      <c r="I94" s="18"/>
      <c r="J94" s="26" t="s">
        <v>37</v>
      </c>
      <c r="K94" s="18" t="s">
        <v>7641</v>
      </c>
      <c r="L94" s="138"/>
      <c r="M94" s="30">
        <v>45139</v>
      </c>
      <c r="N94" s="18"/>
      <c r="O94" s="30"/>
      <c r="P94" s="40">
        <v>45141</v>
      </c>
      <c r="Q94" s="2126"/>
    </row>
    <row r="95" spans="2:17" s="8" customFormat="1" ht="19.7" customHeight="1">
      <c r="B95" s="1903"/>
      <c r="C95" s="17" t="s">
        <v>30</v>
      </c>
      <c r="D95" s="17" t="s">
        <v>30</v>
      </c>
      <c r="E95" s="26" t="s">
        <v>7994</v>
      </c>
      <c r="F95" s="26">
        <v>1</v>
      </c>
      <c r="G95" s="26">
        <v>2480</v>
      </c>
      <c r="H95" s="51">
        <f t="shared" si="1"/>
        <v>2480</v>
      </c>
      <c r="I95" s="18"/>
      <c r="J95" s="26" t="s">
        <v>6235</v>
      </c>
      <c r="K95" s="18" t="s">
        <v>7641</v>
      </c>
      <c r="L95" s="138"/>
      <c r="M95" s="30">
        <v>45139</v>
      </c>
      <c r="N95" s="18"/>
      <c r="O95" s="30"/>
      <c r="P95" s="40">
        <v>45154</v>
      </c>
      <c r="Q95" s="2126"/>
    </row>
    <row r="96" spans="2:17" s="473" customFormat="1" ht="19.7" customHeight="1">
      <c r="B96" s="1903"/>
      <c r="C96" s="34" t="s">
        <v>30</v>
      </c>
      <c r="D96" s="34" t="s">
        <v>30</v>
      </c>
      <c r="E96" s="35" t="s">
        <v>7995</v>
      </c>
      <c r="F96" s="35">
        <v>1</v>
      </c>
      <c r="G96" s="35">
        <v>9521</v>
      </c>
      <c r="H96" s="1045">
        <f>F96*G96</f>
        <v>9521</v>
      </c>
      <c r="I96" s="33"/>
      <c r="J96" s="1044" t="s">
        <v>7922</v>
      </c>
      <c r="K96" s="33" t="s">
        <v>7641</v>
      </c>
      <c r="L96" s="1919" t="s">
        <v>7930</v>
      </c>
      <c r="M96" s="472">
        <v>45170</v>
      </c>
      <c r="N96" s="33"/>
      <c r="O96" s="472"/>
      <c r="P96" s="40"/>
      <c r="Q96" s="2128"/>
    </row>
    <row r="97" spans="2:18" s="473" customFormat="1" ht="19.7" customHeight="1">
      <c r="B97" s="1903"/>
      <c r="C97" s="34" t="s">
        <v>30</v>
      </c>
      <c r="D97" s="34" t="s">
        <v>30</v>
      </c>
      <c r="E97" s="35" t="s">
        <v>6553</v>
      </c>
      <c r="F97" s="35">
        <v>1</v>
      </c>
      <c r="G97" s="35">
        <v>3860</v>
      </c>
      <c r="H97" s="1045">
        <f>F97*G97</f>
        <v>3860</v>
      </c>
      <c r="I97" s="33"/>
      <c r="J97" s="35" t="s">
        <v>110</v>
      </c>
      <c r="K97" s="33" t="s">
        <v>7641</v>
      </c>
      <c r="L97" s="1919" t="s">
        <v>7930</v>
      </c>
      <c r="M97" s="472">
        <v>45170</v>
      </c>
      <c r="N97" s="33"/>
      <c r="O97" s="472"/>
      <c r="P97" s="40"/>
      <c r="Q97" s="2128"/>
    </row>
    <row r="98" spans="2:18" s="473" customFormat="1" ht="19.7" customHeight="1">
      <c r="B98" s="1905"/>
      <c r="C98" s="34" t="s">
        <v>30</v>
      </c>
      <c r="D98" s="34" t="s">
        <v>30</v>
      </c>
      <c r="E98" s="35" t="s">
        <v>7264</v>
      </c>
      <c r="F98" s="35">
        <v>1</v>
      </c>
      <c r="G98" s="35">
        <v>894</v>
      </c>
      <c r="H98" s="1045">
        <f>F98*G98</f>
        <v>894</v>
      </c>
      <c r="I98" s="33"/>
      <c r="J98" s="35" t="s">
        <v>3740</v>
      </c>
      <c r="K98" s="33" t="s">
        <v>7641</v>
      </c>
      <c r="L98" s="1919" t="s">
        <v>7930</v>
      </c>
      <c r="M98" s="472">
        <v>45170</v>
      </c>
      <c r="N98" s="33"/>
      <c r="O98" s="472"/>
      <c r="P98" s="40"/>
      <c r="Q98" s="2128"/>
    </row>
    <row r="99" spans="2:18" s="8" customFormat="1" ht="19.7" customHeight="1">
      <c r="B99" s="1848" t="s">
        <v>7996</v>
      </c>
      <c r="C99" s="17" t="s">
        <v>6153</v>
      </c>
      <c r="D99" s="17" t="s">
        <v>6154</v>
      </c>
      <c r="E99" s="50" t="s">
        <v>2684</v>
      </c>
      <c r="F99" s="19">
        <v>1</v>
      </c>
      <c r="G99" s="51">
        <v>29920</v>
      </c>
      <c r="H99" s="51">
        <f t="shared" si="1"/>
        <v>29920</v>
      </c>
      <c r="I99" s="22"/>
      <c r="J99" s="26"/>
      <c r="K99" s="104" t="s">
        <v>6538</v>
      </c>
      <c r="L99" s="18" t="s">
        <v>7997</v>
      </c>
      <c r="M99" s="30">
        <v>45140</v>
      </c>
      <c r="N99" s="29">
        <v>45176</v>
      </c>
      <c r="O99" s="30">
        <v>45166</v>
      </c>
      <c r="P99" s="23">
        <v>45166</v>
      </c>
      <c r="Q99" s="2126"/>
    </row>
    <row r="100" spans="2:18" s="8" customFormat="1" ht="19.7" customHeight="1">
      <c r="B100" s="1903"/>
      <c r="C100" s="17" t="s">
        <v>6153</v>
      </c>
      <c r="D100" s="17" t="s">
        <v>6154</v>
      </c>
      <c r="E100" s="50" t="s">
        <v>7998</v>
      </c>
      <c r="F100" s="19">
        <v>1</v>
      </c>
      <c r="G100" s="51">
        <v>5760</v>
      </c>
      <c r="H100" s="51">
        <f t="shared" si="1"/>
        <v>5760</v>
      </c>
      <c r="I100" s="327"/>
      <c r="J100" s="26"/>
      <c r="K100" s="104" t="s">
        <v>6538</v>
      </c>
      <c r="L100" s="18" t="s">
        <v>7997</v>
      </c>
      <c r="M100" s="30">
        <v>45140</v>
      </c>
      <c r="N100" s="29">
        <v>45176</v>
      </c>
      <c r="O100" s="30">
        <v>45166</v>
      </c>
      <c r="P100" s="23">
        <v>45166</v>
      </c>
      <c r="Q100" s="2126"/>
    </row>
    <row r="101" spans="2:18" s="8" customFormat="1" ht="19.7" customHeight="1">
      <c r="B101" s="1903"/>
      <c r="C101" s="17" t="s">
        <v>6153</v>
      </c>
      <c r="D101" s="17" t="s">
        <v>6154</v>
      </c>
      <c r="E101" s="50" t="s">
        <v>7999</v>
      </c>
      <c r="F101" s="19">
        <v>1</v>
      </c>
      <c r="G101" s="1045">
        <v>57760</v>
      </c>
      <c r="H101" s="51">
        <f t="shared" si="1"/>
        <v>57760</v>
      </c>
      <c r="I101" s="327"/>
      <c r="J101" s="26"/>
      <c r="K101" s="104" t="s">
        <v>6538</v>
      </c>
      <c r="L101" s="18" t="s">
        <v>7997</v>
      </c>
      <c r="M101" s="30">
        <v>45140</v>
      </c>
      <c r="N101" s="29">
        <v>45176</v>
      </c>
      <c r="O101" s="30">
        <v>45167</v>
      </c>
      <c r="P101" s="23">
        <v>45167</v>
      </c>
      <c r="Q101" s="2126"/>
    </row>
    <row r="102" spans="2:18" ht="19.5" customHeight="1">
      <c r="B102" s="1903"/>
      <c r="C102" s="17" t="s">
        <v>4785</v>
      </c>
      <c r="D102" s="17" t="s">
        <v>2261</v>
      </c>
      <c r="E102" s="122" t="s">
        <v>2276</v>
      </c>
      <c r="F102" s="19">
        <v>1</v>
      </c>
      <c r="G102" s="118">
        <v>135000</v>
      </c>
      <c r="H102" s="51">
        <f t="shared" si="1"/>
        <v>135000</v>
      </c>
      <c r="I102" s="411"/>
      <c r="J102" s="26" t="s">
        <v>8000</v>
      </c>
      <c r="K102" s="104" t="s">
        <v>6538</v>
      </c>
      <c r="L102" s="18" t="s">
        <v>8001</v>
      </c>
      <c r="M102" s="30">
        <v>45141</v>
      </c>
      <c r="N102" s="2130">
        <v>45155</v>
      </c>
      <c r="O102" s="1851">
        <v>45147</v>
      </c>
      <c r="P102" s="23">
        <v>45147</v>
      </c>
      <c r="Q102" s="2126"/>
      <c r="R102" s="8"/>
    </row>
    <row r="103" spans="2:18" ht="19.5" customHeight="1">
      <c r="B103" s="1903"/>
      <c r="C103" s="17" t="s">
        <v>4785</v>
      </c>
      <c r="D103" s="17" t="s">
        <v>2261</v>
      </c>
      <c r="E103" s="24" t="s">
        <v>2268</v>
      </c>
      <c r="F103" s="19">
        <v>1</v>
      </c>
      <c r="G103" s="118">
        <v>140000</v>
      </c>
      <c r="H103" s="51">
        <f t="shared" si="1"/>
        <v>140000</v>
      </c>
      <c r="I103" s="411"/>
      <c r="J103" s="26" t="s">
        <v>8002</v>
      </c>
      <c r="K103" s="104" t="s">
        <v>6538</v>
      </c>
      <c r="L103" s="18" t="s">
        <v>8001</v>
      </c>
      <c r="M103" s="30">
        <v>45141</v>
      </c>
      <c r="N103" s="2130">
        <v>45155</v>
      </c>
      <c r="O103" s="1851">
        <v>45147</v>
      </c>
      <c r="P103" s="23">
        <v>45147</v>
      </c>
      <c r="Q103" s="2126"/>
      <c r="R103" s="8"/>
    </row>
    <row r="104" spans="2:18" ht="19.5" customHeight="1">
      <c r="B104" s="1903"/>
      <c r="C104" s="17" t="s">
        <v>4785</v>
      </c>
      <c r="D104" s="17" t="s">
        <v>2261</v>
      </c>
      <c r="E104" s="26" t="s">
        <v>8003</v>
      </c>
      <c r="F104" s="19">
        <v>1</v>
      </c>
      <c r="G104" s="118">
        <v>16100</v>
      </c>
      <c r="H104" s="51">
        <f t="shared" si="1"/>
        <v>16100</v>
      </c>
      <c r="I104" s="411"/>
      <c r="J104" s="26" t="s">
        <v>8004</v>
      </c>
      <c r="K104" s="104" t="s">
        <v>6538</v>
      </c>
      <c r="L104" s="18" t="s">
        <v>8001</v>
      </c>
      <c r="M104" s="30">
        <v>45141</v>
      </c>
      <c r="N104" s="2130">
        <v>45155</v>
      </c>
      <c r="O104" s="1851">
        <v>45147</v>
      </c>
      <c r="P104" s="23">
        <v>45147</v>
      </c>
      <c r="Q104" s="2126"/>
      <c r="R104" s="8"/>
    </row>
    <row r="105" spans="2:18" ht="19.5" customHeight="1">
      <c r="B105" s="1903"/>
      <c r="C105" s="17" t="s">
        <v>4785</v>
      </c>
      <c r="D105" s="17" t="s">
        <v>2261</v>
      </c>
      <c r="E105" s="122" t="s">
        <v>8005</v>
      </c>
      <c r="F105" s="19">
        <v>1</v>
      </c>
      <c r="G105" s="118">
        <v>12500</v>
      </c>
      <c r="H105" s="51">
        <f t="shared" si="1"/>
        <v>12500</v>
      </c>
      <c r="I105" s="411"/>
      <c r="J105" s="26" t="s">
        <v>8006</v>
      </c>
      <c r="K105" s="104" t="s">
        <v>6538</v>
      </c>
      <c r="L105" s="18" t="s">
        <v>8001</v>
      </c>
      <c r="M105" s="30">
        <v>45141</v>
      </c>
      <c r="N105" s="2130">
        <v>45155</v>
      </c>
      <c r="O105" s="1851">
        <v>45147</v>
      </c>
      <c r="P105" s="23">
        <v>45147</v>
      </c>
      <c r="Q105" s="2126"/>
      <c r="R105" s="8"/>
    </row>
    <row r="106" spans="2:18" ht="19.5" customHeight="1">
      <c r="B106" s="1903"/>
      <c r="C106" s="17" t="s">
        <v>4785</v>
      </c>
      <c r="D106" s="17" t="s">
        <v>2261</v>
      </c>
      <c r="E106" s="122" t="s">
        <v>8007</v>
      </c>
      <c r="F106" s="19">
        <v>1</v>
      </c>
      <c r="G106" s="118">
        <v>86200</v>
      </c>
      <c r="H106" s="51">
        <f t="shared" si="1"/>
        <v>86200</v>
      </c>
      <c r="I106" s="411"/>
      <c r="J106" s="26" t="s">
        <v>8008</v>
      </c>
      <c r="K106" s="104" t="s">
        <v>6538</v>
      </c>
      <c r="L106" s="18" t="s">
        <v>8001</v>
      </c>
      <c r="M106" s="30">
        <v>45141</v>
      </c>
      <c r="N106" s="2130">
        <v>45155</v>
      </c>
      <c r="O106" s="1851">
        <v>45147</v>
      </c>
      <c r="P106" s="23">
        <v>45147</v>
      </c>
      <c r="Q106" s="2126"/>
    </row>
    <row r="107" spans="2:18" s="8" customFormat="1" ht="19.7" customHeight="1">
      <c r="B107" s="1903"/>
      <c r="C107" s="17" t="s">
        <v>4785</v>
      </c>
      <c r="D107" s="17" t="s">
        <v>2261</v>
      </c>
      <c r="E107" s="50" t="s">
        <v>8009</v>
      </c>
      <c r="F107" s="19">
        <v>1</v>
      </c>
      <c r="G107" s="1045">
        <v>52800</v>
      </c>
      <c r="H107" s="51">
        <f t="shared" si="1"/>
        <v>52800</v>
      </c>
      <c r="I107" s="327"/>
      <c r="J107" s="26" t="s">
        <v>8010</v>
      </c>
      <c r="K107" s="104" t="s">
        <v>6538</v>
      </c>
      <c r="L107" s="18" t="s">
        <v>8001</v>
      </c>
      <c r="M107" s="30">
        <v>45141</v>
      </c>
      <c r="N107" s="2130">
        <v>45155</v>
      </c>
      <c r="O107" s="1851">
        <v>45147</v>
      </c>
      <c r="P107" s="23">
        <v>45147</v>
      </c>
      <c r="Q107" s="2126"/>
    </row>
    <row r="108" spans="2:18" s="8" customFormat="1" ht="19.7" customHeight="1">
      <c r="B108" s="1903"/>
      <c r="C108" s="17" t="s">
        <v>4785</v>
      </c>
      <c r="D108" s="17" t="s">
        <v>2261</v>
      </c>
      <c r="E108" s="50" t="s">
        <v>8011</v>
      </c>
      <c r="F108" s="19">
        <v>1</v>
      </c>
      <c r="G108" s="1045">
        <v>3650</v>
      </c>
      <c r="H108" s="51">
        <f t="shared" si="1"/>
        <v>3650</v>
      </c>
      <c r="I108" s="327"/>
      <c r="J108" s="26" t="s">
        <v>568</v>
      </c>
      <c r="K108" s="104" t="s">
        <v>6538</v>
      </c>
      <c r="L108" s="18" t="s">
        <v>8001</v>
      </c>
      <c r="M108" s="30">
        <v>45141</v>
      </c>
      <c r="N108" s="2130">
        <v>45155</v>
      </c>
      <c r="O108" s="1851">
        <v>45147</v>
      </c>
      <c r="P108" s="23">
        <v>45147</v>
      </c>
      <c r="Q108" s="2126"/>
    </row>
    <row r="109" spans="2:18" s="8" customFormat="1" ht="19.7" customHeight="1">
      <c r="B109" s="1903"/>
      <c r="C109" s="17" t="s">
        <v>4785</v>
      </c>
      <c r="D109" s="17" t="s">
        <v>2261</v>
      </c>
      <c r="E109" s="50" t="s">
        <v>8012</v>
      </c>
      <c r="F109" s="19">
        <v>1</v>
      </c>
      <c r="G109" s="1045">
        <v>31700</v>
      </c>
      <c r="H109" s="51">
        <f t="shared" si="1"/>
        <v>31700</v>
      </c>
      <c r="I109" s="327"/>
      <c r="J109" s="26" t="s">
        <v>8013</v>
      </c>
      <c r="K109" s="104" t="s">
        <v>6538</v>
      </c>
      <c r="L109" s="18" t="s">
        <v>8001</v>
      </c>
      <c r="M109" s="30">
        <v>45141</v>
      </c>
      <c r="N109" s="2130">
        <v>45155</v>
      </c>
      <c r="O109" s="1851">
        <v>45147</v>
      </c>
      <c r="P109" s="23">
        <v>45147</v>
      </c>
      <c r="Q109" s="2126"/>
    </row>
    <row r="110" spans="2:18" s="8" customFormat="1" ht="19.7" customHeight="1">
      <c r="B110" s="1903"/>
      <c r="C110" s="17" t="s">
        <v>4296</v>
      </c>
      <c r="D110" s="17" t="s">
        <v>4296</v>
      </c>
      <c r="E110" s="50" t="s">
        <v>8014</v>
      </c>
      <c r="F110" s="19">
        <v>1</v>
      </c>
      <c r="G110" s="51">
        <v>93000</v>
      </c>
      <c r="H110" s="51">
        <f t="shared" si="1"/>
        <v>93000</v>
      </c>
      <c r="I110" s="22"/>
      <c r="J110" s="26" t="s">
        <v>7332</v>
      </c>
      <c r="K110" s="104" t="s">
        <v>6538</v>
      </c>
      <c r="L110" s="138" t="s">
        <v>7977</v>
      </c>
      <c r="M110" s="30"/>
      <c r="N110" s="18"/>
      <c r="O110" s="30"/>
      <c r="P110" s="23"/>
      <c r="Q110" s="2126"/>
    </row>
    <row r="111" spans="2:18" s="8" customFormat="1" ht="19.7" customHeight="1">
      <c r="B111" s="1903"/>
      <c r="C111" s="17" t="s">
        <v>4296</v>
      </c>
      <c r="D111" s="17" t="s">
        <v>4296</v>
      </c>
      <c r="E111" s="50" t="s">
        <v>8015</v>
      </c>
      <c r="F111" s="19">
        <v>1</v>
      </c>
      <c r="G111" s="51">
        <v>39000</v>
      </c>
      <c r="H111" s="51">
        <f t="shared" si="1"/>
        <v>39000</v>
      </c>
      <c r="I111" s="22"/>
      <c r="J111" s="26" t="s">
        <v>8016</v>
      </c>
      <c r="K111" s="104" t="s">
        <v>6538</v>
      </c>
      <c r="L111" s="138" t="s">
        <v>7977</v>
      </c>
      <c r="M111" s="30"/>
      <c r="N111" s="18"/>
      <c r="O111" s="30"/>
      <c r="P111" s="23"/>
      <c r="Q111" s="2126"/>
    </row>
    <row r="112" spans="2:18" s="8" customFormat="1" ht="19.7" customHeight="1">
      <c r="B112" s="1903"/>
      <c r="C112" s="17" t="s">
        <v>4296</v>
      </c>
      <c r="D112" s="17" t="s">
        <v>4296</v>
      </c>
      <c r="E112" s="50" t="s">
        <v>8017</v>
      </c>
      <c r="F112" s="19">
        <v>1</v>
      </c>
      <c r="G112" s="51">
        <v>9000</v>
      </c>
      <c r="H112" s="51">
        <f t="shared" si="1"/>
        <v>9000</v>
      </c>
      <c r="I112" s="22"/>
      <c r="J112" s="26" t="s">
        <v>8018</v>
      </c>
      <c r="K112" s="104" t="s">
        <v>6538</v>
      </c>
      <c r="L112" s="138" t="s">
        <v>7977</v>
      </c>
      <c r="M112" s="30"/>
      <c r="N112" s="18"/>
      <c r="O112" s="30"/>
      <c r="P112" s="23"/>
      <c r="Q112" s="2126"/>
    </row>
    <row r="113" spans="2:17" s="8" customFormat="1" ht="19.7" customHeight="1">
      <c r="B113" s="1903"/>
      <c r="C113" s="17" t="s">
        <v>4296</v>
      </c>
      <c r="D113" s="17" t="s">
        <v>4296</v>
      </c>
      <c r="E113" s="50" t="s">
        <v>8019</v>
      </c>
      <c r="F113" s="19">
        <v>1</v>
      </c>
      <c r="G113" s="51">
        <v>55000</v>
      </c>
      <c r="H113" s="51">
        <f t="shared" si="1"/>
        <v>55000</v>
      </c>
      <c r="I113" s="22"/>
      <c r="J113" s="26" t="s">
        <v>7334</v>
      </c>
      <c r="K113" s="104" t="s">
        <v>6538</v>
      </c>
      <c r="L113" s="138" t="s">
        <v>7977</v>
      </c>
      <c r="M113" s="30"/>
      <c r="N113" s="18"/>
      <c r="O113" s="30"/>
      <c r="P113" s="23"/>
      <c r="Q113" s="2126"/>
    </row>
    <row r="114" spans="2:17" s="8" customFormat="1" ht="19.7" customHeight="1">
      <c r="B114" s="1903"/>
      <c r="C114" s="17" t="s">
        <v>4296</v>
      </c>
      <c r="D114" s="17" t="s">
        <v>4296</v>
      </c>
      <c r="E114" s="50" t="s">
        <v>8020</v>
      </c>
      <c r="F114" s="19">
        <v>1</v>
      </c>
      <c r="G114" s="51">
        <v>3100</v>
      </c>
      <c r="H114" s="51">
        <f t="shared" si="1"/>
        <v>3100</v>
      </c>
      <c r="I114" s="22"/>
      <c r="J114" s="26" t="s">
        <v>568</v>
      </c>
      <c r="K114" s="104" t="s">
        <v>6538</v>
      </c>
      <c r="L114" s="138" t="s">
        <v>7977</v>
      </c>
      <c r="M114" s="30"/>
      <c r="N114" s="18"/>
      <c r="O114" s="30"/>
      <c r="P114" s="23"/>
      <c r="Q114" s="2126"/>
    </row>
    <row r="115" spans="2:17" s="8" customFormat="1" ht="19.7" customHeight="1">
      <c r="B115" s="1903"/>
      <c r="C115" s="17" t="s">
        <v>4296</v>
      </c>
      <c r="D115" s="17" t="s">
        <v>4296</v>
      </c>
      <c r="E115" s="50" t="s">
        <v>1662</v>
      </c>
      <c r="F115" s="19">
        <v>1</v>
      </c>
      <c r="G115" s="51">
        <v>-73100</v>
      </c>
      <c r="H115" s="51">
        <f t="shared" si="1"/>
        <v>-73100</v>
      </c>
      <c r="I115" s="22"/>
      <c r="J115" s="26"/>
      <c r="K115" s="104" t="s">
        <v>6538</v>
      </c>
      <c r="L115" s="138" t="s">
        <v>7977</v>
      </c>
      <c r="M115" s="30"/>
      <c r="N115" s="18"/>
      <c r="O115" s="30"/>
      <c r="P115" s="23"/>
      <c r="Q115" s="2126"/>
    </row>
    <row r="116" spans="2:17" s="8" customFormat="1" ht="19.7" customHeight="1">
      <c r="B116" s="1903"/>
      <c r="C116" s="17" t="s">
        <v>4296</v>
      </c>
      <c r="D116" s="17" t="s">
        <v>4296</v>
      </c>
      <c r="E116" s="50" t="s">
        <v>8021</v>
      </c>
      <c r="F116" s="19">
        <v>1</v>
      </c>
      <c r="G116" s="51">
        <v>133000</v>
      </c>
      <c r="H116" s="51">
        <f t="shared" si="1"/>
        <v>133000</v>
      </c>
      <c r="I116" s="22"/>
      <c r="J116" s="26" t="s">
        <v>8022</v>
      </c>
      <c r="K116" s="104" t="s">
        <v>6538</v>
      </c>
      <c r="L116" s="138" t="s">
        <v>7977</v>
      </c>
      <c r="M116" s="30"/>
      <c r="N116" s="18"/>
      <c r="O116" s="30"/>
      <c r="P116" s="23"/>
      <c r="Q116" s="2126"/>
    </row>
    <row r="117" spans="2:17" s="8" customFormat="1" ht="19.7" customHeight="1">
      <c r="B117" s="1903"/>
      <c r="C117" s="17" t="s">
        <v>4296</v>
      </c>
      <c r="D117" s="17" t="s">
        <v>4296</v>
      </c>
      <c r="E117" s="50" t="s">
        <v>8023</v>
      </c>
      <c r="F117" s="19">
        <v>1</v>
      </c>
      <c r="G117" s="51">
        <v>3500</v>
      </c>
      <c r="H117" s="51">
        <f t="shared" si="1"/>
        <v>3500</v>
      </c>
      <c r="I117" s="22"/>
      <c r="J117" s="26" t="s">
        <v>568</v>
      </c>
      <c r="K117" s="104" t="s">
        <v>6538</v>
      </c>
      <c r="L117" s="138" t="s">
        <v>7977</v>
      </c>
      <c r="M117" s="30"/>
      <c r="N117" s="18"/>
      <c r="O117" s="30"/>
      <c r="P117" s="23"/>
      <c r="Q117" s="2126"/>
    </row>
    <row r="118" spans="2:17" s="8" customFormat="1" ht="19.7" customHeight="1">
      <c r="B118" s="1903"/>
      <c r="C118" s="17" t="s">
        <v>4296</v>
      </c>
      <c r="D118" s="17" t="s">
        <v>4296</v>
      </c>
      <c r="E118" s="50" t="s">
        <v>8024</v>
      </c>
      <c r="F118" s="19">
        <v>1</v>
      </c>
      <c r="G118" s="51">
        <v>4400</v>
      </c>
      <c r="H118" s="51">
        <f t="shared" si="1"/>
        <v>4400</v>
      </c>
      <c r="I118" s="22"/>
      <c r="J118" s="26" t="s">
        <v>8025</v>
      </c>
      <c r="K118" s="104" t="s">
        <v>6538</v>
      </c>
      <c r="L118" s="138" t="s">
        <v>7977</v>
      </c>
      <c r="M118" s="30"/>
      <c r="N118" s="18"/>
      <c r="O118" s="30"/>
      <c r="P118" s="23"/>
      <c r="Q118" s="2126"/>
    </row>
    <row r="119" spans="2:17" s="8" customFormat="1" ht="19.7" customHeight="1">
      <c r="B119" s="1903"/>
      <c r="C119" s="17" t="s">
        <v>4296</v>
      </c>
      <c r="D119" s="17" t="s">
        <v>4296</v>
      </c>
      <c r="E119" s="50" t="s">
        <v>8026</v>
      </c>
      <c r="F119" s="19">
        <v>1</v>
      </c>
      <c r="G119" s="51">
        <v>4400</v>
      </c>
      <c r="H119" s="51">
        <f t="shared" si="1"/>
        <v>4400</v>
      </c>
      <c r="I119" s="22"/>
      <c r="J119" s="26" t="s">
        <v>8027</v>
      </c>
      <c r="K119" s="104" t="s">
        <v>6538</v>
      </c>
      <c r="L119" s="138" t="s">
        <v>7977</v>
      </c>
      <c r="M119" s="30"/>
      <c r="N119" s="18"/>
      <c r="O119" s="30"/>
      <c r="P119" s="23"/>
      <c r="Q119" s="2126"/>
    </row>
    <row r="120" spans="2:17" s="8" customFormat="1" ht="19.7" customHeight="1">
      <c r="B120" s="1903"/>
      <c r="C120" s="17" t="s">
        <v>4296</v>
      </c>
      <c r="D120" s="17" t="s">
        <v>4296</v>
      </c>
      <c r="E120" s="26" t="s">
        <v>8028</v>
      </c>
      <c r="F120" s="19">
        <v>1</v>
      </c>
      <c r="G120" s="51">
        <v>7700</v>
      </c>
      <c r="H120" s="51">
        <f t="shared" si="1"/>
        <v>7700</v>
      </c>
      <c r="I120" s="22"/>
      <c r="J120" s="26" t="s">
        <v>8029</v>
      </c>
      <c r="K120" s="104" t="s">
        <v>6538</v>
      </c>
      <c r="L120" s="138" t="s">
        <v>7977</v>
      </c>
      <c r="M120" s="30"/>
      <c r="N120" s="18"/>
      <c r="O120" s="30"/>
      <c r="P120" s="23"/>
      <c r="Q120" s="2126"/>
    </row>
    <row r="121" spans="2:17" s="8" customFormat="1" ht="19.7" customHeight="1">
      <c r="B121" s="1903"/>
      <c r="C121" s="17" t="s">
        <v>4296</v>
      </c>
      <c r="D121" s="17" t="s">
        <v>4296</v>
      </c>
      <c r="E121" s="26" t="s">
        <v>8030</v>
      </c>
      <c r="F121" s="19">
        <v>1</v>
      </c>
      <c r="G121" s="51">
        <v>0</v>
      </c>
      <c r="H121" s="51">
        <f t="shared" si="1"/>
        <v>0</v>
      </c>
      <c r="I121" s="22"/>
      <c r="J121" s="26" t="s">
        <v>8031</v>
      </c>
      <c r="K121" s="104" t="s">
        <v>6538</v>
      </c>
      <c r="L121" s="138" t="s">
        <v>7977</v>
      </c>
      <c r="M121" s="30"/>
      <c r="N121" s="18"/>
      <c r="O121" s="30"/>
      <c r="P121" s="23"/>
      <c r="Q121" s="2126"/>
    </row>
    <row r="122" spans="2:17" s="8" customFormat="1" ht="19.7" customHeight="1">
      <c r="B122" s="1903"/>
      <c r="C122" s="17" t="s">
        <v>4296</v>
      </c>
      <c r="D122" s="17" t="s">
        <v>4296</v>
      </c>
      <c r="E122" s="50" t="s">
        <v>1662</v>
      </c>
      <c r="F122" s="19">
        <v>1</v>
      </c>
      <c r="G122" s="51">
        <v>-20000</v>
      </c>
      <c r="H122" s="51">
        <f>F122*G122</f>
        <v>-20000</v>
      </c>
      <c r="I122" s="22"/>
      <c r="J122" s="26"/>
      <c r="K122" s="104" t="s">
        <v>6538</v>
      </c>
      <c r="L122" s="138" t="s">
        <v>7977</v>
      </c>
      <c r="M122" s="30"/>
      <c r="N122" s="18"/>
      <c r="O122" s="30"/>
      <c r="P122" s="23"/>
      <c r="Q122" s="2126"/>
    </row>
    <row r="123" spans="2:17" s="8" customFormat="1" ht="19.7" customHeight="1">
      <c r="B123" s="1903"/>
      <c r="C123" s="17" t="s">
        <v>4296</v>
      </c>
      <c r="D123" s="17" t="s">
        <v>4296</v>
      </c>
      <c r="E123" s="50" t="s">
        <v>8032</v>
      </c>
      <c r="F123" s="19">
        <v>1</v>
      </c>
      <c r="G123" s="51">
        <v>53000</v>
      </c>
      <c r="H123" s="51">
        <f t="shared" si="1"/>
        <v>53000</v>
      </c>
      <c r="I123" s="22"/>
      <c r="J123" s="26" t="s">
        <v>8033</v>
      </c>
      <c r="K123" s="104" t="s">
        <v>6538</v>
      </c>
      <c r="L123" s="138" t="s">
        <v>7977</v>
      </c>
      <c r="M123" s="30"/>
      <c r="N123" s="18"/>
      <c r="O123" s="30"/>
      <c r="P123" s="23"/>
      <c r="Q123" s="2126"/>
    </row>
    <row r="124" spans="2:17" s="8" customFormat="1" ht="19.7" customHeight="1">
      <c r="B124" s="1903"/>
      <c r="C124" s="17" t="s">
        <v>4296</v>
      </c>
      <c r="D124" s="17" t="s">
        <v>4296</v>
      </c>
      <c r="E124" s="50" t="s">
        <v>8034</v>
      </c>
      <c r="F124" s="19">
        <v>1</v>
      </c>
      <c r="G124" s="51">
        <v>75000</v>
      </c>
      <c r="H124" s="51">
        <f t="shared" si="1"/>
        <v>75000</v>
      </c>
      <c r="I124" s="22"/>
      <c r="J124" s="26" t="s">
        <v>8035</v>
      </c>
      <c r="K124" s="104" t="s">
        <v>6538</v>
      </c>
      <c r="L124" s="138" t="s">
        <v>7977</v>
      </c>
      <c r="M124" s="30"/>
      <c r="N124" s="18"/>
      <c r="O124" s="30"/>
      <c r="P124" s="23"/>
      <c r="Q124" s="2126"/>
    </row>
    <row r="125" spans="2:17" s="8" customFormat="1" ht="19.7" customHeight="1">
      <c r="B125" s="1903"/>
      <c r="C125" s="17" t="s">
        <v>4296</v>
      </c>
      <c r="D125" s="17" t="s">
        <v>4296</v>
      </c>
      <c r="E125" s="50" t="s">
        <v>8036</v>
      </c>
      <c r="F125" s="19">
        <v>1</v>
      </c>
      <c r="G125" s="51">
        <v>4700</v>
      </c>
      <c r="H125" s="51">
        <f t="shared" si="1"/>
        <v>4700</v>
      </c>
      <c r="I125" s="22"/>
      <c r="J125" s="26" t="s">
        <v>568</v>
      </c>
      <c r="K125" s="104" t="s">
        <v>6538</v>
      </c>
      <c r="L125" s="138" t="s">
        <v>7977</v>
      </c>
      <c r="M125" s="30"/>
      <c r="N125" s="18"/>
      <c r="O125" s="30"/>
      <c r="P125" s="23"/>
      <c r="Q125" s="2126"/>
    </row>
    <row r="126" spans="2:17" s="8" customFormat="1" ht="19.7" customHeight="1">
      <c r="B126" s="1903"/>
      <c r="C126" s="17" t="s">
        <v>4296</v>
      </c>
      <c r="D126" s="17" t="s">
        <v>4296</v>
      </c>
      <c r="E126" s="50" t="s">
        <v>1414</v>
      </c>
      <c r="F126" s="19">
        <v>1</v>
      </c>
      <c r="G126" s="51">
        <v>39000</v>
      </c>
      <c r="H126" s="51">
        <f t="shared" si="1"/>
        <v>39000</v>
      </c>
      <c r="I126" s="22"/>
      <c r="J126" s="26" t="s">
        <v>8037</v>
      </c>
      <c r="K126" s="104" t="s">
        <v>6538</v>
      </c>
      <c r="L126" s="138" t="s">
        <v>7977</v>
      </c>
      <c r="M126" s="30"/>
      <c r="N126" s="18"/>
      <c r="O126" s="30"/>
      <c r="P126" s="23"/>
      <c r="Q126" s="2126"/>
    </row>
    <row r="127" spans="2:17" s="8" customFormat="1" ht="19.7" customHeight="1">
      <c r="B127" s="1903"/>
      <c r="C127" s="17" t="s">
        <v>4296</v>
      </c>
      <c r="D127" s="17" t="s">
        <v>4296</v>
      </c>
      <c r="E127" s="50" t="s">
        <v>1662</v>
      </c>
      <c r="F127" s="19">
        <v>1</v>
      </c>
      <c r="G127" s="51">
        <v>-8500</v>
      </c>
      <c r="H127" s="51">
        <f>F127*G127</f>
        <v>-8500</v>
      </c>
      <c r="I127" s="22"/>
      <c r="J127" s="26"/>
      <c r="K127" s="104" t="s">
        <v>6538</v>
      </c>
      <c r="L127" s="138" t="s">
        <v>7977</v>
      </c>
      <c r="M127" s="30"/>
      <c r="N127" s="18"/>
      <c r="O127" s="30"/>
      <c r="P127" s="23"/>
      <c r="Q127" s="2126"/>
    </row>
    <row r="128" spans="2:17" s="8" customFormat="1" ht="19.7" customHeight="1">
      <c r="B128" s="1903"/>
      <c r="C128" s="17" t="s">
        <v>4296</v>
      </c>
      <c r="D128" s="17" t="s">
        <v>4296</v>
      </c>
      <c r="E128" s="50" t="s">
        <v>8038</v>
      </c>
      <c r="F128" s="19">
        <v>1</v>
      </c>
      <c r="G128" s="51">
        <v>770</v>
      </c>
      <c r="H128" s="51">
        <f t="shared" si="1"/>
        <v>770</v>
      </c>
      <c r="I128" s="22"/>
      <c r="J128" s="26"/>
      <c r="K128" s="25" t="s">
        <v>6538</v>
      </c>
      <c r="L128" s="138" t="s">
        <v>7977</v>
      </c>
      <c r="M128" s="30">
        <v>45141</v>
      </c>
      <c r="N128" s="18"/>
      <c r="O128" s="30"/>
      <c r="P128" s="23">
        <v>45147</v>
      </c>
      <c r="Q128" s="2129" t="s">
        <v>7978</v>
      </c>
    </row>
    <row r="129" spans="2:17" s="8" customFormat="1" ht="19.7" customHeight="1">
      <c r="B129" s="17">
        <v>17</v>
      </c>
      <c r="C129" s="17" t="s">
        <v>24</v>
      </c>
      <c r="D129" s="17" t="s">
        <v>24</v>
      </c>
      <c r="E129" s="50" t="s">
        <v>8039</v>
      </c>
      <c r="F129" s="1926">
        <v>1</v>
      </c>
      <c r="G129" s="1045">
        <v>174700</v>
      </c>
      <c r="H129" s="1045">
        <v>174700</v>
      </c>
      <c r="I129" s="22"/>
      <c r="J129" s="50" t="s">
        <v>8039</v>
      </c>
      <c r="K129" s="18" t="s">
        <v>7899</v>
      </c>
      <c r="L129" s="18"/>
      <c r="M129" s="30">
        <v>45098</v>
      </c>
      <c r="N129" s="29" t="s">
        <v>7900</v>
      </c>
      <c r="O129" s="2127" t="s">
        <v>7901</v>
      </c>
      <c r="P129" s="30"/>
      <c r="Q129" s="2126"/>
    </row>
    <row r="130" spans="2:17" s="189" customFormat="1" ht="19.7" customHeight="1">
      <c r="B130" s="65">
        <v>17</v>
      </c>
      <c r="C130" s="65" t="s">
        <v>24</v>
      </c>
      <c r="D130" s="65" t="s">
        <v>24</v>
      </c>
      <c r="E130" s="66" t="s">
        <v>8040</v>
      </c>
      <c r="F130" s="2131">
        <v>1</v>
      </c>
      <c r="G130" s="2132">
        <v>23000</v>
      </c>
      <c r="H130" s="2132">
        <v>23000</v>
      </c>
      <c r="I130" s="363"/>
      <c r="J130" s="66" t="s">
        <v>8040</v>
      </c>
      <c r="K130" s="138" t="s">
        <v>8041</v>
      </c>
      <c r="L130" s="138"/>
      <c r="M130" s="30">
        <v>45098</v>
      </c>
      <c r="N130" s="110" t="s">
        <v>8042</v>
      </c>
      <c r="O130" s="163"/>
      <c r="P130" s="163"/>
      <c r="Q130" s="2129"/>
    </row>
    <row r="131" spans="2:17" s="8" customFormat="1" ht="19.7" customHeight="1">
      <c r="B131" s="17">
        <v>19</v>
      </c>
      <c r="C131" s="17" t="s">
        <v>24</v>
      </c>
      <c r="D131" s="17" t="s">
        <v>24</v>
      </c>
      <c r="E131" s="50" t="s">
        <v>6797</v>
      </c>
      <c r="F131" s="1926">
        <v>1</v>
      </c>
      <c r="G131" s="1045">
        <v>18000</v>
      </c>
      <c r="H131" s="55">
        <f t="shared" ref="H131:H137" si="2">F131*G131</f>
        <v>18000</v>
      </c>
      <c r="I131" s="22"/>
      <c r="J131" s="50" t="s">
        <v>6797</v>
      </c>
      <c r="K131" s="18" t="s">
        <v>7899</v>
      </c>
      <c r="L131" s="18"/>
      <c r="M131" s="30">
        <v>45098</v>
      </c>
      <c r="N131" s="29" t="s">
        <v>7900</v>
      </c>
      <c r="O131" s="2127" t="s">
        <v>7901</v>
      </c>
      <c r="P131" s="30"/>
      <c r="Q131" s="2126"/>
    </row>
    <row r="132" spans="2:17" s="8" customFormat="1" ht="19.7" customHeight="1">
      <c r="B132" s="17">
        <v>19</v>
      </c>
      <c r="C132" s="17" t="s">
        <v>24</v>
      </c>
      <c r="D132" s="17" t="s">
        <v>24</v>
      </c>
      <c r="E132" s="50" t="s">
        <v>8043</v>
      </c>
      <c r="F132" s="1926">
        <v>1</v>
      </c>
      <c r="G132" s="1045">
        <v>25000</v>
      </c>
      <c r="H132" s="55">
        <f t="shared" si="2"/>
        <v>25000</v>
      </c>
      <c r="I132" s="22"/>
      <c r="J132" s="50" t="s">
        <v>8043</v>
      </c>
      <c r="K132" s="18" t="s">
        <v>7899</v>
      </c>
      <c r="L132" s="18"/>
      <c r="M132" s="30">
        <v>45098</v>
      </c>
      <c r="N132" s="29" t="s">
        <v>7900</v>
      </c>
      <c r="O132" s="2127" t="s">
        <v>7901</v>
      </c>
      <c r="P132" s="30"/>
      <c r="Q132" s="2126"/>
    </row>
    <row r="133" spans="2:17" s="61" customFormat="1" ht="19.7" customHeight="1">
      <c r="B133" s="17">
        <v>19</v>
      </c>
      <c r="C133" s="17" t="s">
        <v>24</v>
      </c>
      <c r="D133" s="17" t="s">
        <v>24</v>
      </c>
      <c r="E133" s="24" t="s">
        <v>1390</v>
      </c>
      <c r="F133" s="1926">
        <v>1</v>
      </c>
      <c r="G133" s="51">
        <v>18000</v>
      </c>
      <c r="H133" s="55">
        <f t="shared" si="2"/>
        <v>18000</v>
      </c>
      <c r="I133" s="56"/>
      <c r="J133" s="24" t="s">
        <v>1390</v>
      </c>
      <c r="K133" s="18" t="s">
        <v>7899</v>
      </c>
      <c r="L133" s="54"/>
      <c r="M133" s="30">
        <v>45098</v>
      </c>
      <c r="N133" s="29" t="s">
        <v>7900</v>
      </c>
      <c r="O133" s="2127" t="s">
        <v>7901</v>
      </c>
      <c r="P133" s="30"/>
      <c r="Q133" s="2133"/>
    </row>
    <row r="134" spans="2:17" s="8" customFormat="1" ht="19.7" customHeight="1">
      <c r="B134" s="17">
        <v>19</v>
      </c>
      <c r="C134" s="17" t="s">
        <v>24</v>
      </c>
      <c r="D134" s="17" t="s">
        <v>24</v>
      </c>
      <c r="E134" s="24" t="s">
        <v>8044</v>
      </c>
      <c r="F134" s="1926">
        <v>1</v>
      </c>
      <c r="G134" s="51">
        <v>18000</v>
      </c>
      <c r="H134" s="51">
        <f t="shared" si="2"/>
        <v>18000</v>
      </c>
      <c r="I134" s="22"/>
      <c r="J134" s="24" t="s">
        <v>8044</v>
      </c>
      <c r="K134" s="18" t="s">
        <v>7899</v>
      </c>
      <c r="L134" s="18"/>
      <c r="M134" s="30">
        <v>45098</v>
      </c>
      <c r="N134" s="29" t="s">
        <v>7900</v>
      </c>
      <c r="O134" s="2127" t="s">
        <v>7901</v>
      </c>
      <c r="P134" s="30"/>
      <c r="Q134" s="2126"/>
    </row>
    <row r="135" spans="2:17" s="8" customFormat="1" ht="19.7" customHeight="1">
      <c r="B135" s="17">
        <v>23</v>
      </c>
      <c r="C135" s="17" t="s">
        <v>24</v>
      </c>
      <c r="D135" s="17" t="s">
        <v>24</v>
      </c>
      <c r="E135" s="24" t="s">
        <v>8045</v>
      </c>
      <c r="F135" s="1926">
        <v>1</v>
      </c>
      <c r="G135" s="132">
        <v>18000</v>
      </c>
      <c r="H135" s="132">
        <f t="shared" si="2"/>
        <v>18000</v>
      </c>
      <c r="I135" s="22"/>
      <c r="J135" s="24" t="s">
        <v>8045</v>
      </c>
      <c r="K135" s="18" t="s">
        <v>7899</v>
      </c>
      <c r="L135" s="18"/>
      <c r="M135" s="30">
        <v>45098</v>
      </c>
      <c r="N135" s="29" t="s">
        <v>7900</v>
      </c>
      <c r="O135" s="2127" t="s">
        <v>7901</v>
      </c>
      <c r="P135" s="30"/>
      <c r="Q135" s="2126"/>
    </row>
    <row r="136" spans="2:17" s="8" customFormat="1" ht="19.7" customHeight="1">
      <c r="B136" s="2026" t="s">
        <v>8046</v>
      </c>
      <c r="C136" s="17" t="s">
        <v>115</v>
      </c>
      <c r="D136" s="17" t="s">
        <v>115</v>
      </c>
      <c r="E136" s="50" t="s">
        <v>116</v>
      </c>
      <c r="F136" s="19">
        <v>100</v>
      </c>
      <c r="G136" s="51">
        <v>5000</v>
      </c>
      <c r="H136" s="94">
        <f t="shared" si="2"/>
        <v>500000</v>
      </c>
      <c r="I136" s="18"/>
      <c r="J136" s="50" t="s">
        <v>116</v>
      </c>
      <c r="K136" s="18"/>
      <c r="L136" s="18"/>
      <c r="M136" s="30"/>
      <c r="N136" s="18"/>
      <c r="O136" s="30"/>
      <c r="P136" s="23"/>
      <c r="Q136" s="2126"/>
    </row>
    <row r="137" spans="2:17" s="8" customFormat="1" ht="19.7" customHeight="1">
      <c r="B137" s="1717"/>
      <c r="C137" s="17" t="s">
        <v>115</v>
      </c>
      <c r="D137" s="17" t="s">
        <v>115</v>
      </c>
      <c r="E137" s="50" t="s">
        <v>5642</v>
      </c>
      <c r="F137" s="19">
        <v>100</v>
      </c>
      <c r="G137" s="51">
        <v>5000</v>
      </c>
      <c r="H137" s="94">
        <f t="shared" si="2"/>
        <v>500000</v>
      </c>
      <c r="I137" s="18"/>
      <c r="J137" s="50" t="s">
        <v>5642</v>
      </c>
      <c r="K137" s="18"/>
      <c r="L137" s="18"/>
      <c r="M137" s="30"/>
      <c r="N137" s="18"/>
      <c r="O137" s="30"/>
      <c r="P137" s="23"/>
      <c r="Q137" s="2126"/>
    </row>
  </sheetData>
  <autoFilter ref="B8:N37" xr:uid="{BDC8F612-7C3B-4D35-A2D5-C4C5867F660E}"/>
  <mergeCells count="12">
    <mergeCell ref="B13:B17"/>
    <mergeCell ref="B18:B33"/>
    <mergeCell ref="B34:B66"/>
    <mergeCell ref="B67:B98"/>
    <mergeCell ref="B99:B128"/>
    <mergeCell ref="B136:B137"/>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C9164-E37F-4C27-AB13-C9FEAE91C2CD}">
  <dimension ref="B2:Q13"/>
  <sheetViews>
    <sheetView zoomScale="85" zoomScaleNormal="85" workbookViewId="0">
      <pane xSplit="10" ySplit="9" topLeftCell="K10" activePane="bottomRight" state="frozen"/>
      <selection pane="topRight" activeCell="K1" sqref="K1"/>
      <selection pane="bottomLeft" activeCell="A9" sqref="A9"/>
      <selection pane="bottomRight" activeCell="E2" sqref="E2:E6"/>
    </sheetView>
  </sheetViews>
  <sheetFormatPr defaultRowHeight="18.75"/>
  <cols>
    <col min="1" max="1" width="2.625" style="9" customWidth="1"/>
    <col min="2" max="2" width="18.75" style="8" bestFit="1" customWidth="1"/>
    <col min="3" max="3" width="14.375" style="9" bestFit="1" customWidth="1"/>
    <col min="4" max="4" width="13.125" style="9" bestFit="1" customWidth="1"/>
    <col min="5" max="5" width="51.125" style="9" bestFit="1" customWidth="1"/>
    <col min="6" max="6" width="6.25" style="9" customWidth="1"/>
    <col min="7" max="8" width="9.875" style="131" bestFit="1" customWidth="1"/>
    <col min="9" max="9" width="13.5" style="10" bestFit="1" customWidth="1"/>
    <col min="10" max="10" width="34.375" style="9" bestFit="1" customWidth="1"/>
    <col min="11" max="11" width="23.625" style="9" customWidth="1"/>
    <col min="12" max="12" width="11"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8.75" style="9" bestFit="1" customWidth="1"/>
    <col min="259" max="259" width="14.375" style="9" bestFit="1" customWidth="1"/>
    <col min="260" max="260" width="13.125" style="9" bestFit="1" customWidth="1"/>
    <col min="261" max="261" width="51.125" style="9" bestFit="1" customWidth="1"/>
    <col min="262" max="262" width="6.25" style="9" customWidth="1"/>
    <col min="263" max="264" width="9.875" style="9" bestFit="1" customWidth="1"/>
    <col min="265" max="265" width="13.5" style="9" bestFit="1" customWidth="1"/>
    <col min="266" max="266" width="34.375" style="9" bestFit="1" customWidth="1"/>
    <col min="267" max="267" width="23.625" style="9"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4.375" style="9" bestFit="1" customWidth="1"/>
    <col min="516" max="516" width="13.125" style="9" bestFit="1" customWidth="1"/>
    <col min="517" max="517" width="51.125" style="9" bestFit="1" customWidth="1"/>
    <col min="518" max="518" width="6.25" style="9" customWidth="1"/>
    <col min="519" max="520" width="9.875" style="9" bestFit="1" customWidth="1"/>
    <col min="521" max="521" width="13.5" style="9" bestFit="1" customWidth="1"/>
    <col min="522" max="522" width="34.375" style="9" bestFit="1" customWidth="1"/>
    <col min="523" max="523" width="23.625" style="9"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4.375" style="9" bestFit="1" customWidth="1"/>
    <col min="772" max="772" width="13.125" style="9" bestFit="1" customWidth="1"/>
    <col min="773" max="773" width="51.125" style="9" bestFit="1" customWidth="1"/>
    <col min="774" max="774" width="6.25" style="9" customWidth="1"/>
    <col min="775" max="776" width="9.875" style="9" bestFit="1" customWidth="1"/>
    <col min="777" max="777" width="13.5" style="9" bestFit="1" customWidth="1"/>
    <col min="778" max="778" width="34.375" style="9" bestFit="1" customWidth="1"/>
    <col min="779" max="779" width="23.625" style="9"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4.375" style="9" bestFit="1" customWidth="1"/>
    <col min="1028" max="1028" width="13.125" style="9" bestFit="1" customWidth="1"/>
    <col min="1029" max="1029" width="51.125" style="9" bestFit="1" customWidth="1"/>
    <col min="1030" max="1030" width="6.25" style="9" customWidth="1"/>
    <col min="1031" max="1032" width="9.875" style="9" bestFit="1" customWidth="1"/>
    <col min="1033" max="1033" width="13.5" style="9" bestFit="1" customWidth="1"/>
    <col min="1034" max="1034" width="34.375" style="9" bestFit="1" customWidth="1"/>
    <col min="1035" max="1035" width="23.625" style="9"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4.375" style="9" bestFit="1" customWidth="1"/>
    <col min="1284" max="1284" width="13.125" style="9" bestFit="1" customWidth="1"/>
    <col min="1285" max="1285" width="51.125" style="9" bestFit="1" customWidth="1"/>
    <col min="1286" max="1286" width="6.25" style="9" customWidth="1"/>
    <col min="1287" max="1288" width="9.875" style="9" bestFit="1" customWidth="1"/>
    <col min="1289" max="1289" width="13.5" style="9" bestFit="1" customWidth="1"/>
    <col min="1290" max="1290" width="34.375" style="9" bestFit="1" customWidth="1"/>
    <col min="1291" max="1291" width="23.625" style="9"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4.375" style="9" bestFit="1" customWidth="1"/>
    <col min="1540" max="1540" width="13.125" style="9" bestFit="1" customWidth="1"/>
    <col min="1541" max="1541" width="51.125" style="9" bestFit="1" customWidth="1"/>
    <col min="1542" max="1542" width="6.25" style="9" customWidth="1"/>
    <col min="1543" max="1544" width="9.875" style="9" bestFit="1" customWidth="1"/>
    <col min="1545" max="1545" width="13.5" style="9" bestFit="1" customWidth="1"/>
    <col min="1546" max="1546" width="34.375" style="9" bestFit="1" customWidth="1"/>
    <col min="1547" max="1547" width="23.625" style="9"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4.375" style="9" bestFit="1" customWidth="1"/>
    <col min="1796" max="1796" width="13.125" style="9" bestFit="1" customWidth="1"/>
    <col min="1797" max="1797" width="51.125" style="9" bestFit="1" customWidth="1"/>
    <col min="1798" max="1798" width="6.25" style="9" customWidth="1"/>
    <col min="1799" max="1800" width="9.875" style="9" bestFit="1" customWidth="1"/>
    <col min="1801" max="1801" width="13.5" style="9" bestFit="1" customWidth="1"/>
    <col min="1802" max="1802" width="34.375" style="9" bestFit="1" customWidth="1"/>
    <col min="1803" max="1803" width="23.625" style="9"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4.375" style="9" bestFit="1" customWidth="1"/>
    <col min="2052" max="2052" width="13.125" style="9" bestFit="1" customWidth="1"/>
    <col min="2053" max="2053" width="51.125" style="9" bestFit="1" customWidth="1"/>
    <col min="2054" max="2054" width="6.25" style="9" customWidth="1"/>
    <col min="2055" max="2056" width="9.875" style="9" bestFit="1" customWidth="1"/>
    <col min="2057" max="2057" width="13.5" style="9" bestFit="1" customWidth="1"/>
    <col min="2058" max="2058" width="34.375" style="9" bestFit="1" customWidth="1"/>
    <col min="2059" max="2059" width="23.625" style="9"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4.375" style="9" bestFit="1" customWidth="1"/>
    <col min="2308" max="2308" width="13.125" style="9" bestFit="1" customWidth="1"/>
    <col min="2309" max="2309" width="51.125" style="9" bestFit="1" customWidth="1"/>
    <col min="2310" max="2310" width="6.25" style="9" customWidth="1"/>
    <col min="2311" max="2312" width="9.875" style="9" bestFit="1" customWidth="1"/>
    <col min="2313" max="2313" width="13.5" style="9" bestFit="1" customWidth="1"/>
    <col min="2314" max="2314" width="34.375" style="9" bestFit="1" customWidth="1"/>
    <col min="2315" max="2315" width="23.625" style="9"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4.375" style="9" bestFit="1" customWidth="1"/>
    <col min="2564" max="2564" width="13.125" style="9" bestFit="1" customWidth="1"/>
    <col min="2565" max="2565" width="51.125" style="9" bestFit="1" customWidth="1"/>
    <col min="2566" max="2566" width="6.25" style="9" customWidth="1"/>
    <col min="2567" max="2568" width="9.875" style="9" bestFit="1" customWidth="1"/>
    <col min="2569" max="2569" width="13.5" style="9" bestFit="1" customWidth="1"/>
    <col min="2570" max="2570" width="34.375" style="9" bestFit="1" customWidth="1"/>
    <col min="2571" max="2571" width="23.625" style="9"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4.375" style="9" bestFit="1" customWidth="1"/>
    <col min="2820" max="2820" width="13.125" style="9" bestFit="1" customWidth="1"/>
    <col min="2821" max="2821" width="51.125" style="9" bestFit="1" customWidth="1"/>
    <col min="2822" max="2822" width="6.25" style="9" customWidth="1"/>
    <col min="2823" max="2824" width="9.875" style="9" bestFit="1" customWidth="1"/>
    <col min="2825" max="2825" width="13.5" style="9" bestFit="1" customWidth="1"/>
    <col min="2826" max="2826" width="34.375" style="9" bestFit="1" customWidth="1"/>
    <col min="2827" max="2827" width="23.625" style="9"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4.375" style="9" bestFit="1" customWidth="1"/>
    <col min="3076" max="3076" width="13.125" style="9" bestFit="1" customWidth="1"/>
    <col min="3077" max="3077" width="51.125" style="9" bestFit="1" customWidth="1"/>
    <col min="3078" max="3078" width="6.25" style="9" customWidth="1"/>
    <col min="3079" max="3080" width="9.875" style="9" bestFit="1" customWidth="1"/>
    <col min="3081" max="3081" width="13.5" style="9" bestFit="1" customWidth="1"/>
    <col min="3082" max="3082" width="34.375" style="9" bestFit="1" customWidth="1"/>
    <col min="3083" max="3083" width="23.625" style="9"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4.375" style="9" bestFit="1" customWidth="1"/>
    <col min="3332" max="3332" width="13.125" style="9" bestFit="1" customWidth="1"/>
    <col min="3333" max="3333" width="51.125" style="9" bestFit="1" customWidth="1"/>
    <col min="3334" max="3334" width="6.25" style="9" customWidth="1"/>
    <col min="3335" max="3336" width="9.875" style="9" bestFit="1" customWidth="1"/>
    <col min="3337" max="3337" width="13.5" style="9" bestFit="1" customWidth="1"/>
    <col min="3338" max="3338" width="34.375" style="9" bestFit="1" customWidth="1"/>
    <col min="3339" max="3339" width="23.625" style="9"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4.375" style="9" bestFit="1" customWidth="1"/>
    <col min="3588" max="3588" width="13.125" style="9" bestFit="1" customWidth="1"/>
    <col min="3589" max="3589" width="51.125" style="9" bestFit="1" customWidth="1"/>
    <col min="3590" max="3590" width="6.25" style="9" customWidth="1"/>
    <col min="3591" max="3592" width="9.875" style="9" bestFit="1" customWidth="1"/>
    <col min="3593" max="3593" width="13.5" style="9" bestFit="1" customWidth="1"/>
    <col min="3594" max="3594" width="34.375" style="9" bestFit="1" customWidth="1"/>
    <col min="3595" max="3595" width="23.625" style="9"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4.375" style="9" bestFit="1" customWidth="1"/>
    <col min="3844" max="3844" width="13.125" style="9" bestFit="1" customWidth="1"/>
    <col min="3845" max="3845" width="51.125" style="9" bestFit="1" customWidth="1"/>
    <col min="3846" max="3846" width="6.25" style="9" customWidth="1"/>
    <col min="3847" max="3848" width="9.875" style="9" bestFit="1" customWidth="1"/>
    <col min="3849" max="3849" width="13.5" style="9" bestFit="1" customWidth="1"/>
    <col min="3850" max="3850" width="34.375" style="9" bestFit="1" customWidth="1"/>
    <col min="3851" max="3851" width="23.625" style="9"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4.375" style="9" bestFit="1" customWidth="1"/>
    <col min="4100" max="4100" width="13.125" style="9" bestFit="1" customWidth="1"/>
    <col min="4101" max="4101" width="51.125" style="9" bestFit="1" customWidth="1"/>
    <col min="4102" max="4102" width="6.25" style="9" customWidth="1"/>
    <col min="4103" max="4104" width="9.875" style="9" bestFit="1" customWidth="1"/>
    <col min="4105" max="4105" width="13.5" style="9" bestFit="1" customWidth="1"/>
    <col min="4106" max="4106" width="34.375" style="9" bestFit="1" customWidth="1"/>
    <col min="4107" max="4107" width="23.625" style="9"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4.375" style="9" bestFit="1" customWidth="1"/>
    <col min="4356" max="4356" width="13.125" style="9" bestFit="1" customWidth="1"/>
    <col min="4357" max="4357" width="51.125" style="9" bestFit="1" customWidth="1"/>
    <col min="4358" max="4358" width="6.25" style="9" customWidth="1"/>
    <col min="4359" max="4360" width="9.875" style="9" bestFit="1" customWidth="1"/>
    <col min="4361" max="4361" width="13.5" style="9" bestFit="1" customWidth="1"/>
    <col min="4362" max="4362" width="34.375" style="9" bestFit="1" customWidth="1"/>
    <col min="4363" max="4363" width="23.625" style="9"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4.375" style="9" bestFit="1" customWidth="1"/>
    <col min="4612" max="4612" width="13.125" style="9" bestFit="1" customWidth="1"/>
    <col min="4613" max="4613" width="51.125" style="9" bestFit="1" customWidth="1"/>
    <col min="4614" max="4614" width="6.25" style="9" customWidth="1"/>
    <col min="4615" max="4616" width="9.875" style="9" bestFit="1" customWidth="1"/>
    <col min="4617" max="4617" width="13.5" style="9" bestFit="1" customWidth="1"/>
    <col min="4618" max="4618" width="34.375" style="9" bestFit="1" customWidth="1"/>
    <col min="4619" max="4619" width="23.625" style="9"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4.375" style="9" bestFit="1" customWidth="1"/>
    <col min="4868" max="4868" width="13.125" style="9" bestFit="1" customWidth="1"/>
    <col min="4869" max="4869" width="51.125" style="9" bestFit="1" customWidth="1"/>
    <col min="4870" max="4870" width="6.25" style="9" customWidth="1"/>
    <col min="4871" max="4872" width="9.875" style="9" bestFit="1" customWidth="1"/>
    <col min="4873" max="4873" width="13.5" style="9" bestFit="1" customWidth="1"/>
    <col min="4874" max="4874" width="34.375" style="9" bestFit="1" customWidth="1"/>
    <col min="4875" max="4875" width="23.625" style="9"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4.375" style="9" bestFit="1" customWidth="1"/>
    <col min="5124" max="5124" width="13.125" style="9" bestFit="1" customWidth="1"/>
    <col min="5125" max="5125" width="51.125" style="9" bestFit="1" customWidth="1"/>
    <col min="5126" max="5126" width="6.25" style="9" customWidth="1"/>
    <col min="5127" max="5128" width="9.875" style="9" bestFit="1" customWidth="1"/>
    <col min="5129" max="5129" width="13.5" style="9" bestFit="1" customWidth="1"/>
    <col min="5130" max="5130" width="34.375" style="9" bestFit="1" customWidth="1"/>
    <col min="5131" max="5131" width="23.625" style="9"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4.375" style="9" bestFit="1" customWidth="1"/>
    <col min="5380" max="5380" width="13.125" style="9" bestFit="1" customWidth="1"/>
    <col min="5381" max="5381" width="51.125" style="9" bestFit="1" customWidth="1"/>
    <col min="5382" max="5382" width="6.25" style="9" customWidth="1"/>
    <col min="5383" max="5384" width="9.875" style="9" bestFit="1" customWidth="1"/>
    <col min="5385" max="5385" width="13.5" style="9" bestFit="1" customWidth="1"/>
    <col min="5386" max="5386" width="34.375" style="9" bestFit="1" customWidth="1"/>
    <col min="5387" max="5387" width="23.625" style="9"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4.375" style="9" bestFit="1" customWidth="1"/>
    <col min="5636" max="5636" width="13.125" style="9" bestFit="1" customWidth="1"/>
    <col min="5637" max="5637" width="51.125" style="9" bestFit="1" customWidth="1"/>
    <col min="5638" max="5638" width="6.25" style="9" customWidth="1"/>
    <col min="5639" max="5640" width="9.875" style="9" bestFit="1" customWidth="1"/>
    <col min="5641" max="5641" width="13.5" style="9" bestFit="1" customWidth="1"/>
    <col min="5642" max="5642" width="34.375" style="9" bestFit="1" customWidth="1"/>
    <col min="5643" max="5643" width="23.625" style="9"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4.375" style="9" bestFit="1" customWidth="1"/>
    <col min="5892" max="5892" width="13.125" style="9" bestFit="1" customWidth="1"/>
    <col min="5893" max="5893" width="51.125" style="9" bestFit="1" customWidth="1"/>
    <col min="5894" max="5894" width="6.25" style="9" customWidth="1"/>
    <col min="5895" max="5896" width="9.875" style="9" bestFit="1" customWidth="1"/>
    <col min="5897" max="5897" width="13.5" style="9" bestFit="1" customWidth="1"/>
    <col min="5898" max="5898" width="34.375" style="9" bestFit="1" customWidth="1"/>
    <col min="5899" max="5899" width="23.625" style="9"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4.375" style="9" bestFit="1" customWidth="1"/>
    <col min="6148" max="6148" width="13.125" style="9" bestFit="1" customWidth="1"/>
    <col min="6149" max="6149" width="51.125" style="9" bestFit="1" customWidth="1"/>
    <col min="6150" max="6150" width="6.25" style="9" customWidth="1"/>
    <col min="6151" max="6152" width="9.875" style="9" bestFit="1" customWidth="1"/>
    <col min="6153" max="6153" width="13.5" style="9" bestFit="1" customWidth="1"/>
    <col min="6154" max="6154" width="34.375" style="9" bestFit="1" customWidth="1"/>
    <col min="6155" max="6155" width="23.625" style="9"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4.375" style="9" bestFit="1" customWidth="1"/>
    <col min="6404" max="6404" width="13.125" style="9" bestFit="1" customWidth="1"/>
    <col min="6405" max="6405" width="51.125" style="9" bestFit="1" customWidth="1"/>
    <col min="6406" max="6406" width="6.25" style="9" customWidth="1"/>
    <col min="6407" max="6408" width="9.875" style="9" bestFit="1" customWidth="1"/>
    <col min="6409" max="6409" width="13.5" style="9" bestFit="1" customWidth="1"/>
    <col min="6410" max="6410" width="34.375" style="9" bestFit="1" customWidth="1"/>
    <col min="6411" max="6411" width="23.625" style="9"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4.375" style="9" bestFit="1" customWidth="1"/>
    <col min="6660" max="6660" width="13.125" style="9" bestFit="1" customWidth="1"/>
    <col min="6661" max="6661" width="51.125" style="9" bestFit="1" customWidth="1"/>
    <col min="6662" max="6662" width="6.25" style="9" customWidth="1"/>
    <col min="6663" max="6664" width="9.875" style="9" bestFit="1" customWidth="1"/>
    <col min="6665" max="6665" width="13.5" style="9" bestFit="1" customWidth="1"/>
    <col min="6666" max="6666" width="34.375" style="9" bestFit="1" customWidth="1"/>
    <col min="6667" max="6667" width="23.625" style="9"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4.375" style="9" bestFit="1" customWidth="1"/>
    <col min="6916" max="6916" width="13.125" style="9" bestFit="1" customWidth="1"/>
    <col min="6917" max="6917" width="51.125" style="9" bestFit="1" customWidth="1"/>
    <col min="6918" max="6918" width="6.25" style="9" customWidth="1"/>
    <col min="6919" max="6920" width="9.875" style="9" bestFit="1" customWidth="1"/>
    <col min="6921" max="6921" width="13.5" style="9" bestFit="1" customWidth="1"/>
    <col min="6922" max="6922" width="34.375" style="9" bestFit="1" customWidth="1"/>
    <col min="6923" max="6923" width="23.625" style="9"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4.375" style="9" bestFit="1" customWidth="1"/>
    <col min="7172" max="7172" width="13.125" style="9" bestFit="1" customWidth="1"/>
    <col min="7173" max="7173" width="51.125" style="9" bestFit="1" customWidth="1"/>
    <col min="7174" max="7174" width="6.25" style="9" customWidth="1"/>
    <col min="7175" max="7176" width="9.875" style="9" bestFit="1" customWidth="1"/>
    <col min="7177" max="7177" width="13.5" style="9" bestFit="1" customWidth="1"/>
    <col min="7178" max="7178" width="34.375" style="9" bestFit="1" customWidth="1"/>
    <col min="7179" max="7179" width="23.625" style="9"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4.375" style="9" bestFit="1" customWidth="1"/>
    <col min="7428" max="7428" width="13.125" style="9" bestFit="1" customWidth="1"/>
    <col min="7429" max="7429" width="51.125" style="9" bestFit="1" customWidth="1"/>
    <col min="7430" max="7430" width="6.25" style="9" customWidth="1"/>
    <col min="7431" max="7432" width="9.875" style="9" bestFit="1" customWidth="1"/>
    <col min="7433" max="7433" width="13.5" style="9" bestFit="1" customWidth="1"/>
    <col min="7434" max="7434" width="34.375" style="9" bestFit="1" customWidth="1"/>
    <col min="7435" max="7435" width="23.625" style="9"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4.375" style="9" bestFit="1" customWidth="1"/>
    <col min="7684" max="7684" width="13.125" style="9" bestFit="1" customWidth="1"/>
    <col min="7685" max="7685" width="51.125" style="9" bestFit="1" customWidth="1"/>
    <col min="7686" max="7686" width="6.25" style="9" customWidth="1"/>
    <col min="7687" max="7688" width="9.875" style="9" bestFit="1" customWidth="1"/>
    <col min="7689" max="7689" width="13.5" style="9" bestFit="1" customWidth="1"/>
    <col min="7690" max="7690" width="34.375" style="9" bestFit="1" customWidth="1"/>
    <col min="7691" max="7691" width="23.625" style="9"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4.375" style="9" bestFit="1" customWidth="1"/>
    <col min="7940" max="7940" width="13.125" style="9" bestFit="1" customWidth="1"/>
    <col min="7941" max="7941" width="51.125" style="9" bestFit="1" customWidth="1"/>
    <col min="7942" max="7942" width="6.25" style="9" customWidth="1"/>
    <col min="7943" max="7944" width="9.875" style="9" bestFit="1" customWidth="1"/>
    <col min="7945" max="7945" width="13.5" style="9" bestFit="1" customWidth="1"/>
    <col min="7946" max="7946" width="34.375" style="9" bestFit="1" customWidth="1"/>
    <col min="7947" max="7947" width="23.625" style="9"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4.375" style="9" bestFit="1" customWidth="1"/>
    <col min="8196" max="8196" width="13.125" style="9" bestFit="1" customWidth="1"/>
    <col min="8197" max="8197" width="51.125" style="9" bestFit="1" customWidth="1"/>
    <col min="8198" max="8198" width="6.25" style="9" customWidth="1"/>
    <col min="8199" max="8200" width="9.875" style="9" bestFit="1" customWidth="1"/>
    <col min="8201" max="8201" width="13.5" style="9" bestFit="1" customWidth="1"/>
    <col min="8202" max="8202" width="34.375" style="9" bestFit="1" customWidth="1"/>
    <col min="8203" max="8203" width="23.625" style="9"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4.375" style="9" bestFit="1" customWidth="1"/>
    <col min="8452" max="8452" width="13.125" style="9" bestFit="1" customWidth="1"/>
    <col min="8453" max="8453" width="51.125" style="9" bestFit="1" customWidth="1"/>
    <col min="8454" max="8454" width="6.25" style="9" customWidth="1"/>
    <col min="8455" max="8456" width="9.875" style="9" bestFit="1" customWidth="1"/>
    <col min="8457" max="8457" width="13.5" style="9" bestFit="1" customWidth="1"/>
    <col min="8458" max="8458" width="34.375" style="9" bestFit="1" customWidth="1"/>
    <col min="8459" max="8459" width="23.625" style="9"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4.375" style="9" bestFit="1" customWidth="1"/>
    <col min="8708" max="8708" width="13.125" style="9" bestFit="1" customWidth="1"/>
    <col min="8709" max="8709" width="51.125" style="9" bestFit="1" customWidth="1"/>
    <col min="8710" max="8710" width="6.25" style="9" customWidth="1"/>
    <col min="8711" max="8712" width="9.875" style="9" bestFit="1" customWidth="1"/>
    <col min="8713" max="8713" width="13.5" style="9" bestFit="1" customWidth="1"/>
    <col min="8714" max="8714" width="34.375" style="9" bestFit="1" customWidth="1"/>
    <col min="8715" max="8715" width="23.625" style="9"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4.375" style="9" bestFit="1" customWidth="1"/>
    <col min="8964" max="8964" width="13.125" style="9" bestFit="1" customWidth="1"/>
    <col min="8965" max="8965" width="51.125" style="9" bestFit="1" customWidth="1"/>
    <col min="8966" max="8966" width="6.25" style="9" customWidth="1"/>
    <col min="8967" max="8968" width="9.875" style="9" bestFit="1" customWidth="1"/>
    <col min="8969" max="8969" width="13.5" style="9" bestFit="1" customWidth="1"/>
    <col min="8970" max="8970" width="34.375" style="9" bestFit="1" customWidth="1"/>
    <col min="8971" max="8971" width="23.625" style="9"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4.375" style="9" bestFit="1" customWidth="1"/>
    <col min="9220" max="9220" width="13.125" style="9" bestFit="1" customWidth="1"/>
    <col min="9221" max="9221" width="51.125" style="9" bestFit="1" customWidth="1"/>
    <col min="9222" max="9222" width="6.25" style="9" customWidth="1"/>
    <col min="9223" max="9224" width="9.875" style="9" bestFit="1" customWidth="1"/>
    <col min="9225" max="9225" width="13.5" style="9" bestFit="1" customWidth="1"/>
    <col min="9226" max="9226" width="34.375" style="9" bestFit="1" customWidth="1"/>
    <col min="9227" max="9227" width="23.625" style="9"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4.375" style="9" bestFit="1" customWidth="1"/>
    <col min="9476" max="9476" width="13.125" style="9" bestFit="1" customWidth="1"/>
    <col min="9477" max="9477" width="51.125" style="9" bestFit="1" customWidth="1"/>
    <col min="9478" max="9478" width="6.25" style="9" customWidth="1"/>
    <col min="9479" max="9480" width="9.875" style="9" bestFit="1" customWidth="1"/>
    <col min="9481" max="9481" width="13.5" style="9" bestFit="1" customWidth="1"/>
    <col min="9482" max="9482" width="34.375" style="9" bestFit="1" customWidth="1"/>
    <col min="9483" max="9483" width="23.625" style="9"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4.375" style="9" bestFit="1" customWidth="1"/>
    <col min="9732" max="9732" width="13.125" style="9" bestFit="1" customWidth="1"/>
    <col min="9733" max="9733" width="51.125" style="9" bestFit="1" customWidth="1"/>
    <col min="9734" max="9734" width="6.25" style="9" customWidth="1"/>
    <col min="9735" max="9736" width="9.875" style="9" bestFit="1" customWidth="1"/>
    <col min="9737" max="9737" width="13.5" style="9" bestFit="1" customWidth="1"/>
    <col min="9738" max="9738" width="34.375" style="9" bestFit="1" customWidth="1"/>
    <col min="9739" max="9739" width="23.625" style="9"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4.375" style="9" bestFit="1" customWidth="1"/>
    <col min="9988" max="9988" width="13.125" style="9" bestFit="1" customWidth="1"/>
    <col min="9989" max="9989" width="51.125" style="9" bestFit="1" customWidth="1"/>
    <col min="9990" max="9990" width="6.25" style="9" customWidth="1"/>
    <col min="9991" max="9992" width="9.875" style="9" bestFit="1" customWidth="1"/>
    <col min="9993" max="9993" width="13.5" style="9" bestFit="1" customWidth="1"/>
    <col min="9994" max="9994" width="34.375" style="9" bestFit="1" customWidth="1"/>
    <col min="9995" max="9995" width="23.625" style="9"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4.375" style="9" bestFit="1" customWidth="1"/>
    <col min="10244" max="10244" width="13.125" style="9" bestFit="1" customWidth="1"/>
    <col min="10245" max="10245" width="51.125" style="9" bestFit="1" customWidth="1"/>
    <col min="10246" max="10246" width="6.25" style="9" customWidth="1"/>
    <col min="10247" max="10248" width="9.875" style="9" bestFit="1" customWidth="1"/>
    <col min="10249" max="10249" width="13.5" style="9" bestFit="1" customWidth="1"/>
    <col min="10250" max="10250" width="34.375" style="9" bestFit="1" customWidth="1"/>
    <col min="10251" max="10251" width="23.625" style="9"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4.375" style="9" bestFit="1" customWidth="1"/>
    <col min="10500" max="10500" width="13.125" style="9" bestFit="1" customWidth="1"/>
    <col min="10501" max="10501" width="51.125" style="9" bestFit="1" customWidth="1"/>
    <col min="10502" max="10502" width="6.25" style="9" customWidth="1"/>
    <col min="10503" max="10504" width="9.875" style="9" bestFit="1" customWidth="1"/>
    <col min="10505" max="10505" width="13.5" style="9" bestFit="1" customWidth="1"/>
    <col min="10506" max="10506" width="34.375" style="9" bestFit="1" customWidth="1"/>
    <col min="10507" max="10507" width="23.625" style="9"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4.375" style="9" bestFit="1" customWidth="1"/>
    <col min="10756" max="10756" width="13.125" style="9" bestFit="1" customWidth="1"/>
    <col min="10757" max="10757" width="51.125" style="9" bestFit="1" customWidth="1"/>
    <col min="10758" max="10758" width="6.25" style="9" customWidth="1"/>
    <col min="10759" max="10760" width="9.875" style="9" bestFit="1" customWidth="1"/>
    <col min="10761" max="10761" width="13.5" style="9" bestFit="1" customWidth="1"/>
    <col min="10762" max="10762" width="34.375" style="9" bestFit="1" customWidth="1"/>
    <col min="10763" max="10763" width="23.625" style="9"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4.375" style="9" bestFit="1" customWidth="1"/>
    <col min="11012" max="11012" width="13.125" style="9" bestFit="1" customWidth="1"/>
    <col min="11013" max="11013" width="51.125" style="9" bestFit="1" customWidth="1"/>
    <col min="11014" max="11014" width="6.25" style="9" customWidth="1"/>
    <col min="11015" max="11016" width="9.875" style="9" bestFit="1" customWidth="1"/>
    <col min="11017" max="11017" width="13.5" style="9" bestFit="1" customWidth="1"/>
    <col min="11018" max="11018" width="34.375" style="9" bestFit="1" customWidth="1"/>
    <col min="11019" max="11019" width="23.625" style="9"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4.375" style="9" bestFit="1" customWidth="1"/>
    <col min="11268" max="11268" width="13.125" style="9" bestFit="1" customWidth="1"/>
    <col min="11269" max="11269" width="51.125" style="9" bestFit="1" customWidth="1"/>
    <col min="11270" max="11270" width="6.25" style="9" customWidth="1"/>
    <col min="11271" max="11272" width="9.875" style="9" bestFit="1" customWidth="1"/>
    <col min="11273" max="11273" width="13.5" style="9" bestFit="1" customWidth="1"/>
    <col min="11274" max="11274" width="34.375" style="9" bestFit="1" customWidth="1"/>
    <col min="11275" max="11275" width="23.625" style="9"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4.375" style="9" bestFit="1" customWidth="1"/>
    <col min="11524" max="11524" width="13.125" style="9" bestFit="1" customWidth="1"/>
    <col min="11525" max="11525" width="51.125" style="9" bestFit="1" customWidth="1"/>
    <col min="11526" max="11526" width="6.25" style="9" customWidth="1"/>
    <col min="11527" max="11528" width="9.875" style="9" bestFit="1" customWidth="1"/>
    <col min="11529" max="11529" width="13.5" style="9" bestFit="1" customWidth="1"/>
    <col min="11530" max="11530" width="34.375" style="9" bestFit="1" customWidth="1"/>
    <col min="11531" max="11531" width="23.625" style="9"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4.375" style="9" bestFit="1" customWidth="1"/>
    <col min="11780" max="11780" width="13.125" style="9" bestFit="1" customWidth="1"/>
    <col min="11781" max="11781" width="51.125" style="9" bestFit="1" customWidth="1"/>
    <col min="11782" max="11782" width="6.25" style="9" customWidth="1"/>
    <col min="11783" max="11784" width="9.875" style="9" bestFit="1" customWidth="1"/>
    <col min="11785" max="11785" width="13.5" style="9" bestFit="1" customWidth="1"/>
    <col min="11786" max="11786" width="34.375" style="9" bestFit="1" customWidth="1"/>
    <col min="11787" max="11787" width="23.625" style="9"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4.375" style="9" bestFit="1" customWidth="1"/>
    <col min="12036" max="12036" width="13.125" style="9" bestFit="1" customWidth="1"/>
    <col min="12037" max="12037" width="51.125" style="9" bestFit="1" customWidth="1"/>
    <col min="12038" max="12038" width="6.25" style="9" customWidth="1"/>
    <col min="12039" max="12040" width="9.875" style="9" bestFit="1" customWidth="1"/>
    <col min="12041" max="12041" width="13.5" style="9" bestFit="1" customWidth="1"/>
    <col min="12042" max="12042" width="34.375" style="9" bestFit="1" customWidth="1"/>
    <col min="12043" max="12043" width="23.625" style="9"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4.375" style="9" bestFit="1" customWidth="1"/>
    <col min="12292" max="12292" width="13.125" style="9" bestFit="1" customWidth="1"/>
    <col min="12293" max="12293" width="51.125" style="9" bestFit="1" customWidth="1"/>
    <col min="12294" max="12294" width="6.25" style="9" customWidth="1"/>
    <col min="12295" max="12296" width="9.875" style="9" bestFit="1" customWidth="1"/>
    <col min="12297" max="12297" width="13.5" style="9" bestFit="1" customWidth="1"/>
    <col min="12298" max="12298" width="34.375" style="9" bestFit="1" customWidth="1"/>
    <col min="12299" max="12299" width="23.625" style="9"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4.375" style="9" bestFit="1" customWidth="1"/>
    <col min="12548" max="12548" width="13.125" style="9" bestFit="1" customWidth="1"/>
    <col min="12549" max="12549" width="51.125" style="9" bestFit="1" customWidth="1"/>
    <col min="12550" max="12550" width="6.25" style="9" customWidth="1"/>
    <col min="12551" max="12552" width="9.875" style="9" bestFit="1" customWidth="1"/>
    <col min="12553" max="12553" width="13.5" style="9" bestFit="1" customWidth="1"/>
    <col min="12554" max="12554" width="34.375" style="9" bestFit="1" customWidth="1"/>
    <col min="12555" max="12555" width="23.625" style="9"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4.375" style="9" bestFit="1" customWidth="1"/>
    <col min="12804" max="12804" width="13.125" style="9" bestFit="1" customWidth="1"/>
    <col min="12805" max="12805" width="51.125" style="9" bestFit="1" customWidth="1"/>
    <col min="12806" max="12806" width="6.25" style="9" customWidth="1"/>
    <col min="12807" max="12808" width="9.875" style="9" bestFit="1" customWidth="1"/>
    <col min="12809" max="12809" width="13.5" style="9" bestFit="1" customWidth="1"/>
    <col min="12810" max="12810" width="34.375" style="9" bestFit="1" customWidth="1"/>
    <col min="12811" max="12811" width="23.625" style="9"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4.375" style="9" bestFit="1" customWidth="1"/>
    <col min="13060" max="13060" width="13.125" style="9" bestFit="1" customWidth="1"/>
    <col min="13061" max="13061" width="51.125" style="9" bestFit="1" customWidth="1"/>
    <col min="13062" max="13062" width="6.25" style="9" customWidth="1"/>
    <col min="13063" max="13064" width="9.875" style="9" bestFit="1" customWidth="1"/>
    <col min="13065" max="13065" width="13.5" style="9" bestFit="1" customWidth="1"/>
    <col min="13066" max="13066" width="34.375" style="9" bestFit="1" customWidth="1"/>
    <col min="13067" max="13067" width="23.625" style="9"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4.375" style="9" bestFit="1" customWidth="1"/>
    <col min="13316" max="13316" width="13.125" style="9" bestFit="1" customWidth="1"/>
    <col min="13317" max="13317" width="51.125" style="9" bestFit="1" customWidth="1"/>
    <col min="13318" max="13318" width="6.25" style="9" customWidth="1"/>
    <col min="13319" max="13320" width="9.875" style="9" bestFit="1" customWidth="1"/>
    <col min="13321" max="13321" width="13.5" style="9" bestFit="1" customWidth="1"/>
    <col min="13322" max="13322" width="34.375" style="9" bestFit="1" customWidth="1"/>
    <col min="13323" max="13323" width="23.625" style="9"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4.375" style="9" bestFit="1" customWidth="1"/>
    <col min="13572" max="13572" width="13.125" style="9" bestFit="1" customWidth="1"/>
    <col min="13573" max="13573" width="51.125" style="9" bestFit="1" customWidth="1"/>
    <col min="13574" max="13574" width="6.25" style="9" customWidth="1"/>
    <col min="13575" max="13576" width="9.875" style="9" bestFit="1" customWidth="1"/>
    <col min="13577" max="13577" width="13.5" style="9" bestFit="1" customWidth="1"/>
    <col min="13578" max="13578" width="34.375" style="9" bestFit="1" customWidth="1"/>
    <col min="13579" max="13579" width="23.625" style="9"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4.375" style="9" bestFit="1" customWidth="1"/>
    <col min="13828" max="13828" width="13.125" style="9" bestFit="1" customWidth="1"/>
    <col min="13829" max="13829" width="51.125" style="9" bestFit="1" customWidth="1"/>
    <col min="13830" max="13830" width="6.25" style="9" customWidth="1"/>
    <col min="13831" max="13832" width="9.875" style="9" bestFit="1" customWidth="1"/>
    <col min="13833" max="13833" width="13.5" style="9" bestFit="1" customWidth="1"/>
    <col min="13834" max="13834" width="34.375" style="9" bestFit="1" customWidth="1"/>
    <col min="13835" max="13835" width="23.625" style="9"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4.375" style="9" bestFit="1" customWidth="1"/>
    <col min="14084" max="14084" width="13.125" style="9" bestFit="1" customWidth="1"/>
    <col min="14085" max="14085" width="51.125" style="9" bestFit="1" customWidth="1"/>
    <col min="14086" max="14086" width="6.25" style="9" customWidth="1"/>
    <col min="14087" max="14088" width="9.875" style="9" bestFit="1" customWidth="1"/>
    <col min="14089" max="14089" width="13.5" style="9" bestFit="1" customWidth="1"/>
    <col min="14090" max="14090" width="34.375" style="9" bestFit="1" customWidth="1"/>
    <col min="14091" max="14091" width="23.625" style="9"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4.375" style="9" bestFit="1" customWidth="1"/>
    <col min="14340" max="14340" width="13.125" style="9" bestFit="1" customWidth="1"/>
    <col min="14341" max="14341" width="51.125" style="9" bestFit="1" customWidth="1"/>
    <col min="14342" max="14342" width="6.25" style="9" customWidth="1"/>
    <col min="14343" max="14344" width="9.875" style="9" bestFit="1" customWidth="1"/>
    <col min="14345" max="14345" width="13.5" style="9" bestFit="1" customWidth="1"/>
    <col min="14346" max="14346" width="34.375" style="9" bestFit="1" customWidth="1"/>
    <col min="14347" max="14347" width="23.625" style="9"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4.375" style="9" bestFit="1" customWidth="1"/>
    <col min="14596" max="14596" width="13.125" style="9" bestFit="1" customWidth="1"/>
    <col min="14597" max="14597" width="51.125" style="9" bestFit="1" customWidth="1"/>
    <col min="14598" max="14598" width="6.25" style="9" customWidth="1"/>
    <col min="14599" max="14600" width="9.875" style="9" bestFit="1" customWidth="1"/>
    <col min="14601" max="14601" width="13.5" style="9" bestFit="1" customWidth="1"/>
    <col min="14602" max="14602" width="34.375" style="9" bestFit="1" customWidth="1"/>
    <col min="14603" max="14603" width="23.625" style="9"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4.375" style="9" bestFit="1" customWidth="1"/>
    <col min="14852" max="14852" width="13.125" style="9" bestFit="1" customWidth="1"/>
    <col min="14853" max="14853" width="51.125" style="9" bestFit="1" customWidth="1"/>
    <col min="14854" max="14854" width="6.25" style="9" customWidth="1"/>
    <col min="14855" max="14856" width="9.875" style="9" bestFit="1" customWidth="1"/>
    <col min="14857" max="14857" width="13.5" style="9" bestFit="1" customWidth="1"/>
    <col min="14858" max="14858" width="34.375" style="9" bestFit="1" customWidth="1"/>
    <col min="14859" max="14859" width="23.625" style="9"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4.375" style="9" bestFit="1" customWidth="1"/>
    <col min="15108" max="15108" width="13.125" style="9" bestFit="1" customWidth="1"/>
    <col min="15109" max="15109" width="51.125" style="9" bestFit="1" customWidth="1"/>
    <col min="15110" max="15110" width="6.25" style="9" customWidth="1"/>
    <col min="15111" max="15112" width="9.875" style="9" bestFit="1" customWidth="1"/>
    <col min="15113" max="15113" width="13.5" style="9" bestFit="1" customWidth="1"/>
    <col min="15114" max="15114" width="34.375" style="9" bestFit="1" customWidth="1"/>
    <col min="15115" max="15115" width="23.625" style="9"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4.375" style="9" bestFit="1" customWidth="1"/>
    <col min="15364" max="15364" width="13.125" style="9" bestFit="1" customWidth="1"/>
    <col min="15365" max="15365" width="51.125" style="9" bestFit="1" customWidth="1"/>
    <col min="15366" max="15366" width="6.25" style="9" customWidth="1"/>
    <col min="15367" max="15368" width="9.875" style="9" bestFit="1" customWidth="1"/>
    <col min="15369" max="15369" width="13.5" style="9" bestFit="1" customWidth="1"/>
    <col min="15370" max="15370" width="34.375" style="9" bestFit="1" customWidth="1"/>
    <col min="15371" max="15371" width="23.625" style="9"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4.375" style="9" bestFit="1" customWidth="1"/>
    <col min="15620" max="15620" width="13.125" style="9" bestFit="1" customWidth="1"/>
    <col min="15621" max="15621" width="51.125" style="9" bestFit="1" customWidth="1"/>
    <col min="15622" max="15622" width="6.25" style="9" customWidth="1"/>
    <col min="15623" max="15624" width="9.875" style="9" bestFit="1" customWidth="1"/>
    <col min="15625" max="15625" width="13.5" style="9" bestFit="1" customWidth="1"/>
    <col min="15626" max="15626" width="34.375" style="9" bestFit="1" customWidth="1"/>
    <col min="15627" max="15627" width="23.625" style="9"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4.375" style="9" bestFit="1" customWidth="1"/>
    <col min="15876" max="15876" width="13.125" style="9" bestFit="1" customWidth="1"/>
    <col min="15877" max="15877" width="51.125" style="9" bestFit="1" customWidth="1"/>
    <col min="15878" max="15878" width="6.25" style="9" customWidth="1"/>
    <col min="15879" max="15880" width="9.875" style="9" bestFit="1" customWidth="1"/>
    <col min="15881" max="15881" width="13.5" style="9" bestFit="1" customWidth="1"/>
    <col min="15882" max="15882" width="34.375" style="9" bestFit="1" customWidth="1"/>
    <col min="15883" max="15883" width="23.625" style="9"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4.375" style="9" bestFit="1" customWidth="1"/>
    <col min="16132" max="16132" width="13.125" style="9" bestFit="1" customWidth="1"/>
    <col min="16133" max="16133" width="51.125" style="9" bestFit="1" customWidth="1"/>
    <col min="16134" max="16134" width="6.25" style="9" customWidth="1"/>
    <col min="16135" max="16136" width="9.875" style="9" bestFit="1" customWidth="1"/>
    <col min="16137" max="16137" width="13.5" style="9" bestFit="1" customWidth="1"/>
    <col min="16138" max="16138" width="34.375" style="9" bestFit="1" customWidth="1"/>
    <col min="16139" max="16139" width="23.625" style="9"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6783</v>
      </c>
      <c r="G2" s="4" t="s">
        <v>2</v>
      </c>
      <c r="H2" s="5"/>
      <c r="I2" s="6"/>
      <c r="J2" s="7">
        <f>SUM(H:H)</f>
        <v>9720</v>
      </c>
    </row>
    <row r="3" spans="2:17" ht="20.100000000000001" customHeight="1">
      <c r="B3" s="1" t="s">
        <v>3</v>
      </c>
      <c r="C3" s="1"/>
      <c r="D3" s="1"/>
      <c r="E3" s="13" t="s">
        <v>6148</v>
      </c>
    </row>
    <row r="4" spans="2:17" ht="20.100000000000001" customHeight="1">
      <c r="B4" s="1" t="s">
        <v>5</v>
      </c>
      <c r="C4" s="1"/>
      <c r="D4" s="1"/>
      <c r="E4" s="13">
        <v>206936</v>
      </c>
      <c r="J4" s="83"/>
    </row>
    <row r="5" spans="2:17" ht="20.100000000000001" customHeight="1">
      <c r="B5" s="1" t="s">
        <v>6</v>
      </c>
      <c r="C5" s="1"/>
      <c r="D5" s="1"/>
      <c r="E5" s="16"/>
      <c r="J5" s="83"/>
    </row>
    <row r="6" spans="2:17" ht="20.100000000000001" customHeight="1">
      <c r="B6" s="1" t="s">
        <v>7</v>
      </c>
      <c r="C6" s="1"/>
      <c r="D6" s="1"/>
      <c r="E6" s="16">
        <v>45106</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v>1</v>
      </c>
      <c r="C10" s="18" t="s">
        <v>167</v>
      </c>
      <c r="D10" s="18" t="s">
        <v>167</v>
      </c>
      <c r="E10" s="24" t="s">
        <v>8047</v>
      </c>
      <c r="F10" s="26">
        <v>1</v>
      </c>
      <c r="G10" s="118">
        <v>2770</v>
      </c>
      <c r="H10" s="1252">
        <f>F10*G10</f>
        <v>2770</v>
      </c>
      <c r="I10" s="18"/>
      <c r="J10" s="24" t="s">
        <v>8048</v>
      </c>
      <c r="K10" s="33" t="s">
        <v>7422</v>
      </c>
      <c r="L10" s="18"/>
      <c r="M10" s="30"/>
      <c r="N10" s="17"/>
      <c r="O10" s="18"/>
      <c r="P10" s="30"/>
      <c r="Q10" s="23">
        <v>45106</v>
      </c>
    </row>
    <row r="11" spans="2:17" s="8" customFormat="1" ht="19.7" customHeight="1">
      <c r="B11" s="17">
        <v>1</v>
      </c>
      <c r="C11" s="18" t="s">
        <v>167</v>
      </c>
      <c r="D11" s="18" t="s">
        <v>167</v>
      </c>
      <c r="E11" s="24" t="s">
        <v>8049</v>
      </c>
      <c r="F11" s="26">
        <v>1</v>
      </c>
      <c r="G11" s="118">
        <v>1950</v>
      </c>
      <c r="H11" s="1252">
        <f>F11*G11</f>
        <v>1950</v>
      </c>
      <c r="I11" s="18"/>
      <c r="J11" s="24" t="s">
        <v>8050</v>
      </c>
      <c r="K11" s="33" t="s">
        <v>7422</v>
      </c>
      <c r="L11" s="18"/>
      <c r="M11" s="30"/>
      <c r="N11" s="17"/>
      <c r="O11" s="18"/>
      <c r="P11" s="30"/>
      <c r="Q11" s="23">
        <v>45106</v>
      </c>
    </row>
    <row r="12" spans="2:17" s="8" customFormat="1" ht="19.7" customHeight="1">
      <c r="B12" s="17">
        <v>1</v>
      </c>
      <c r="C12" s="18" t="s">
        <v>115</v>
      </c>
      <c r="D12" s="18" t="s">
        <v>115</v>
      </c>
      <c r="E12" s="24" t="s">
        <v>116</v>
      </c>
      <c r="F12" s="26">
        <v>0.5</v>
      </c>
      <c r="G12" s="118">
        <v>5000</v>
      </c>
      <c r="H12" s="1252">
        <f>F12*G12</f>
        <v>2500</v>
      </c>
      <c r="I12" s="18"/>
      <c r="J12" s="24"/>
      <c r="K12" s="25"/>
      <c r="L12" s="18"/>
      <c r="M12" s="30"/>
      <c r="N12" s="17"/>
      <c r="O12" s="18"/>
      <c r="P12" s="30"/>
      <c r="Q12" s="23"/>
    </row>
    <row r="13" spans="2:17" ht="19.5" customHeight="1">
      <c r="B13" s="17">
        <v>1</v>
      </c>
      <c r="C13" s="18" t="s">
        <v>115</v>
      </c>
      <c r="D13" s="18" t="s">
        <v>115</v>
      </c>
      <c r="E13" s="26" t="s">
        <v>5642</v>
      </c>
      <c r="F13" s="26">
        <v>0.5</v>
      </c>
      <c r="G13" s="118">
        <v>5000</v>
      </c>
      <c r="H13" s="1941">
        <f>F13*G13</f>
        <v>2500</v>
      </c>
      <c r="I13" s="27"/>
      <c r="J13" s="26"/>
      <c r="K13" s="33"/>
      <c r="L13" s="17"/>
      <c r="M13" s="30">
        <v>45075</v>
      </c>
      <c r="N13" s="17"/>
      <c r="O13" s="29"/>
      <c r="P13" s="30"/>
      <c r="Q13" s="23"/>
    </row>
  </sheetData>
  <autoFilter ref="B9:O9" xr:uid="{F7BC59DB-F739-4ED7-B9D1-547B03DC1B6E}">
    <sortState xmlns:xlrd2="http://schemas.microsoft.com/office/spreadsheetml/2017/richdata2" ref="B10:O9">
      <sortCondition descending="1" ref="K9"/>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D1ABD-29D2-47E5-88E6-415873432C71}">
  <dimension ref="A3:B7"/>
  <sheetViews>
    <sheetView view="pageBreakPreview" zoomScale="130" zoomScaleNormal="100" zoomScaleSheetLayoutView="130" workbookViewId="0">
      <selection activeCell="E16" sqref="E16"/>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3" spans="1:2">
      <c r="A3" s="73" t="s">
        <v>0</v>
      </c>
      <c r="B3" s="2" t="s">
        <v>6783</v>
      </c>
    </row>
    <row r="4" spans="1:2">
      <c r="A4" s="73" t="s">
        <v>3</v>
      </c>
      <c r="B4" s="13" t="s">
        <v>6148</v>
      </c>
    </row>
    <row r="5" spans="1:2">
      <c r="A5" s="73" t="s">
        <v>5</v>
      </c>
      <c r="B5" s="13">
        <v>197902</v>
      </c>
    </row>
    <row r="6" spans="1:2">
      <c r="A6" s="73" t="s">
        <v>6</v>
      </c>
      <c r="B6" s="16">
        <v>44837</v>
      </c>
    </row>
    <row r="7" spans="1:2">
      <c r="A7" s="73" t="s">
        <v>7</v>
      </c>
      <c r="B7" s="16">
        <v>44860</v>
      </c>
    </row>
  </sheetData>
  <phoneticPr fontId="3"/>
  <pageMargins left="0.7" right="0.7" top="0.75" bottom="0.75" header="0.3" footer="0.3"/>
  <pageSetup paperSize="9" scale="378" orientation="landscape"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72B0C-8B30-4BBF-93FE-A73A72079EAD}">
  <dimension ref="B2:Q50"/>
  <sheetViews>
    <sheetView zoomScale="85" zoomScaleNormal="85" workbookViewId="0">
      <pane xSplit="10" ySplit="9" topLeftCell="K10" activePane="bottomRight" state="frozen"/>
      <selection pane="topRight" activeCell="K1" sqref="K1"/>
      <selection pane="bottomLeft" activeCell="A9" sqref="A9"/>
      <selection pane="bottomRight" activeCell="Q17" sqref="Q17"/>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13" style="10" bestFit="1" customWidth="1"/>
    <col min="10" max="10" width="29.5" style="9" customWidth="1"/>
    <col min="11" max="11" width="22.375" style="9"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13" style="9" bestFit="1"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13" style="9" bestFit="1"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13" style="9" bestFit="1"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13" style="9" bestFit="1"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13" style="9" bestFit="1"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13" style="9" bestFit="1"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13" style="9" bestFit="1"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13" style="9" bestFit="1"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13" style="9" bestFit="1"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13" style="9" bestFit="1"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13" style="9" bestFit="1"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13" style="9" bestFit="1"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13" style="9" bestFit="1"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13" style="9" bestFit="1"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13" style="9" bestFit="1"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13" style="9" bestFit="1"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13" style="9" bestFit="1"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13" style="9" bestFit="1"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13" style="9" bestFit="1"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13" style="9" bestFit="1"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13" style="9" bestFit="1"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13" style="9" bestFit="1"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13" style="9" bestFit="1"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13" style="9" bestFit="1"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13" style="9" bestFit="1"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13" style="9" bestFit="1"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13" style="9" bestFit="1"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13" style="9" bestFit="1"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13" style="9" bestFit="1"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13" style="9" bestFit="1"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13" style="9" bestFit="1"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13" style="9" bestFit="1"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13" style="9" bestFit="1"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13" style="9" bestFit="1"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13" style="9" bestFit="1"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13" style="9" bestFit="1"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13" style="9" bestFit="1"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13" style="9" bestFit="1"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13" style="9" bestFit="1"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13" style="9" bestFit="1"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13" style="9" bestFit="1"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13" style="9" bestFit="1"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13" style="9" bestFit="1"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13" style="9" bestFit="1"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13" style="9" bestFit="1"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13" style="9" bestFit="1"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13" style="9" bestFit="1"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13" style="9" bestFit="1"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13" style="9" bestFit="1"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13" style="9" bestFit="1"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13" style="9" bestFit="1"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13" style="9" bestFit="1"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13" style="9" bestFit="1"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13" style="9" bestFit="1"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13" style="9" bestFit="1"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13" style="9" bestFit="1"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13" style="9" bestFit="1"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13" style="9" bestFit="1"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13" style="9" bestFit="1"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13" style="9" bestFit="1"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13" style="9" bestFit="1"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13" style="9" bestFit="1"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13" style="9" bestFit="1"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8051</v>
      </c>
      <c r="G2" s="4" t="s">
        <v>2</v>
      </c>
      <c r="H2" s="5"/>
      <c r="I2" s="6"/>
      <c r="J2" s="7">
        <f>SUM(H:H)</f>
        <v>384501</v>
      </c>
    </row>
    <row r="3" spans="2:17" ht="20.100000000000001" customHeight="1">
      <c r="B3" s="1" t="s">
        <v>3</v>
      </c>
      <c r="C3" s="1"/>
      <c r="D3" s="1"/>
      <c r="E3" s="13" t="s">
        <v>7343</v>
      </c>
    </row>
    <row r="4" spans="2:17" ht="20.100000000000001" customHeight="1">
      <c r="B4" s="1" t="s">
        <v>5</v>
      </c>
      <c r="C4" s="1"/>
      <c r="D4" s="1"/>
      <c r="E4" s="13">
        <v>207154</v>
      </c>
      <c r="J4" s="83"/>
    </row>
    <row r="5" spans="2:17" ht="20.100000000000001" customHeight="1">
      <c r="B5" s="1" t="s">
        <v>6</v>
      </c>
      <c r="C5" s="1"/>
      <c r="D5" s="1"/>
      <c r="E5" s="16"/>
      <c r="J5" s="83"/>
    </row>
    <row r="6" spans="2:17" ht="20.100000000000001" customHeight="1">
      <c r="B6" s="1" t="s">
        <v>7</v>
      </c>
      <c r="C6" s="1"/>
      <c r="D6" s="1"/>
      <c r="E6" s="16">
        <v>45197</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115</v>
      </c>
      <c r="D10" s="17" t="s">
        <v>115</v>
      </c>
      <c r="E10" s="26" t="s">
        <v>8052</v>
      </c>
      <c r="F10" s="26">
        <v>1</v>
      </c>
      <c r="G10" s="118"/>
      <c r="H10" s="118">
        <f t="shared" ref="H10:H50" si="0">F10*G10</f>
        <v>0</v>
      </c>
      <c r="I10" s="18"/>
      <c r="J10" s="26" t="s">
        <v>7879</v>
      </c>
      <c r="K10" s="18"/>
      <c r="L10" s="17"/>
      <c r="M10" s="30"/>
      <c r="N10" s="17"/>
      <c r="O10" s="29"/>
      <c r="P10" s="30"/>
      <c r="Q10" s="23">
        <v>45181</v>
      </c>
    </row>
    <row r="11" spans="2:17" s="8" customFormat="1" ht="19.7" customHeight="1">
      <c r="B11" s="1942">
        <v>2</v>
      </c>
      <c r="C11" s="17" t="s">
        <v>30</v>
      </c>
      <c r="D11" s="17" t="s">
        <v>30</v>
      </c>
      <c r="E11" s="26" t="s">
        <v>8053</v>
      </c>
      <c r="F11" s="26">
        <v>1</v>
      </c>
      <c r="G11" s="118">
        <v>10793</v>
      </c>
      <c r="H11" s="118">
        <f t="shared" si="0"/>
        <v>10793</v>
      </c>
      <c r="I11" s="18"/>
      <c r="J11" s="26" t="s">
        <v>8054</v>
      </c>
      <c r="K11" s="18" t="s">
        <v>6883</v>
      </c>
      <c r="L11" s="17"/>
      <c r="M11" s="30">
        <v>45117</v>
      </c>
      <c r="N11" s="17"/>
      <c r="O11" s="29"/>
      <c r="P11" s="30">
        <v>45131</v>
      </c>
      <c r="Q11" s="23">
        <v>45131</v>
      </c>
    </row>
    <row r="12" spans="2:17" s="8" customFormat="1" ht="19.7" customHeight="1">
      <c r="B12" s="1903"/>
      <c r="C12" s="17" t="s">
        <v>30</v>
      </c>
      <c r="D12" s="17" t="s">
        <v>30</v>
      </c>
      <c r="E12" s="26" t="s">
        <v>8055</v>
      </c>
      <c r="F12" s="26">
        <v>1</v>
      </c>
      <c r="G12" s="118">
        <v>7958</v>
      </c>
      <c r="H12" s="118">
        <f t="shared" si="0"/>
        <v>7958</v>
      </c>
      <c r="I12" s="18"/>
      <c r="J12" s="26" t="s">
        <v>8056</v>
      </c>
      <c r="K12" s="18" t="s">
        <v>6883</v>
      </c>
      <c r="L12" s="17"/>
      <c r="M12" s="30">
        <v>45117</v>
      </c>
      <c r="N12" s="17"/>
      <c r="O12" s="29"/>
      <c r="P12" s="30">
        <v>45131</v>
      </c>
      <c r="Q12" s="23">
        <v>45131</v>
      </c>
    </row>
    <row r="13" spans="2:17" s="8" customFormat="1" ht="19.7" customHeight="1">
      <c r="B13" s="1903"/>
      <c r="C13" s="17" t="s">
        <v>30</v>
      </c>
      <c r="D13" s="17" t="s">
        <v>30</v>
      </c>
      <c r="E13" s="26" t="s">
        <v>8057</v>
      </c>
      <c r="F13" s="26">
        <v>1</v>
      </c>
      <c r="G13" s="118">
        <v>2710</v>
      </c>
      <c r="H13" s="118">
        <f t="shared" si="0"/>
        <v>2710</v>
      </c>
      <c r="I13" s="18"/>
      <c r="J13" s="26" t="s">
        <v>8058</v>
      </c>
      <c r="K13" s="18" t="s">
        <v>6883</v>
      </c>
      <c r="L13" s="18"/>
      <c r="M13" s="30">
        <v>45117</v>
      </c>
      <c r="N13" s="17"/>
      <c r="O13" s="18"/>
      <c r="P13" s="30">
        <v>45131</v>
      </c>
      <c r="Q13" s="23">
        <v>45131</v>
      </c>
    </row>
    <row r="14" spans="2:17" s="8" customFormat="1" ht="19.7" customHeight="1">
      <c r="B14" s="1903"/>
      <c r="C14" s="17" t="s">
        <v>30</v>
      </c>
      <c r="D14" s="17" t="s">
        <v>30</v>
      </c>
      <c r="E14" s="26" t="s">
        <v>8059</v>
      </c>
      <c r="F14" s="26">
        <v>1</v>
      </c>
      <c r="G14" s="118">
        <v>1990</v>
      </c>
      <c r="H14" s="118">
        <f t="shared" si="0"/>
        <v>1990</v>
      </c>
      <c r="I14" s="18"/>
      <c r="J14" s="26" t="s">
        <v>8060</v>
      </c>
      <c r="K14" s="18" t="s">
        <v>6883</v>
      </c>
      <c r="L14" s="18"/>
      <c r="M14" s="30">
        <v>45117</v>
      </c>
      <c r="N14" s="17"/>
      <c r="O14" s="18"/>
      <c r="P14" s="30">
        <v>45131</v>
      </c>
      <c r="Q14" s="23">
        <v>45131</v>
      </c>
    </row>
    <row r="15" spans="2:17" s="8" customFormat="1" ht="19.7" customHeight="1">
      <c r="B15" s="1903"/>
      <c r="C15" s="17" t="s">
        <v>30</v>
      </c>
      <c r="D15" s="17" t="s">
        <v>30</v>
      </c>
      <c r="E15" s="26" t="s">
        <v>8061</v>
      </c>
      <c r="F15" s="26">
        <v>2</v>
      </c>
      <c r="G15" s="118">
        <v>94</v>
      </c>
      <c r="H15" s="118">
        <f t="shared" si="0"/>
        <v>188</v>
      </c>
      <c r="I15" s="18"/>
      <c r="J15" s="26" t="s">
        <v>6842</v>
      </c>
      <c r="K15" s="18" t="s">
        <v>6883</v>
      </c>
      <c r="L15" s="18"/>
      <c r="M15" s="30">
        <v>45117</v>
      </c>
      <c r="N15" s="17"/>
      <c r="O15" s="18"/>
      <c r="P15" s="30">
        <v>45131</v>
      </c>
      <c r="Q15" s="23">
        <v>45131</v>
      </c>
    </row>
    <row r="16" spans="2:17" s="8" customFormat="1" ht="19.7" customHeight="1">
      <c r="B16" s="1903"/>
      <c r="C16" s="17" t="s">
        <v>30</v>
      </c>
      <c r="D16" s="17" t="s">
        <v>30</v>
      </c>
      <c r="E16" s="26" t="s">
        <v>765</v>
      </c>
      <c r="F16" s="26">
        <v>5</v>
      </c>
      <c r="G16" s="118">
        <v>70</v>
      </c>
      <c r="H16" s="118">
        <f t="shared" si="0"/>
        <v>350</v>
      </c>
      <c r="I16" s="18"/>
      <c r="J16" s="26" t="s">
        <v>6842</v>
      </c>
      <c r="K16" s="18" t="s">
        <v>6883</v>
      </c>
      <c r="L16" s="18"/>
      <c r="M16" s="30">
        <v>45194</v>
      </c>
      <c r="N16" s="17"/>
      <c r="O16" s="18"/>
      <c r="P16" s="30">
        <v>45195</v>
      </c>
      <c r="Q16" s="23">
        <v>45195</v>
      </c>
    </row>
    <row r="17" spans="2:17" s="8" customFormat="1" ht="19.7" customHeight="1">
      <c r="B17" s="1903"/>
      <c r="C17" s="17" t="s">
        <v>30</v>
      </c>
      <c r="D17" s="17" t="s">
        <v>30</v>
      </c>
      <c r="E17" s="26" t="s">
        <v>6590</v>
      </c>
      <c r="F17" s="26">
        <v>2</v>
      </c>
      <c r="G17" s="118">
        <v>70</v>
      </c>
      <c r="H17" s="118">
        <f t="shared" si="0"/>
        <v>140</v>
      </c>
      <c r="I17" s="18"/>
      <c r="J17" s="26" t="s">
        <v>90</v>
      </c>
      <c r="K17" s="18" t="s">
        <v>6883</v>
      </c>
      <c r="L17" s="18"/>
      <c r="M17" s="30">
        <v>45117</v>
      </c>
      <c r="N17" s="17"/>
      <c r="O17" s="18"/>
      <c r="P17" s="30">
        <v>45131</v>
      </c>
      <c r="Q17" s="23">
        <v>45131</v>
      </c>
    </row>
    <row r="18" spans="2:17" s="8" customFormat="1" ht="19.7" customHeight="1">
      <c r="B18" s="1942">
        <v>4</v>
      </c>
      <c r="C18" s="17" t="s">
        <v>66</v>
      </c>
      <c r="D18" s="17" t="s">
        <v>67</v>
      </c>
      <c r="E18" s="26" t="s">
        <v>8062</v>
      </c>
      <c r="F18" s="26">
        <v>1</v>
      </c>
      <c r="G18" s="118">
        <v>5620</v>
      </c>
      <c r="H18" s="118">
        <f t="shared" si="0"/>
        <v>5620</v>
      </c>
      <c r="I18" s="18"/>
      <c r="J18" s="26" t="s">
        <v>7893</v>
      </c>
      <c r="K18" s="25"/>
      <c r="L18" s="17"/>
      <c r="M18" s="30">
        <v>45118</v>
      </c>
      <c r="N18" s="17"/>
      <c r="O18" s="29">
        <v>45135</v>
      </c>
      <c r="P18" s="30">
        <v>45133</v>
      </c>
      <c r="Q18" s="23">
        <v>45132</v>
      </c>
    </row>
    <row r="19" spans="2:17" s="8" customFormat="1" ht="19.7" customHeight="1">
      <c r="B19" s="1903"/>
      <c r="C19" s="17" t="s">
        <v>66</v>
      </c>
      <c r="D19" s="17" t="s">
        <v>67</v>
      </c>
      <c r="E19" s="50" t="s">
        <v>68</v>
      </c>
      <c r="F19" s="26">
        <v>1</v>
      </c>
      <c r="G19" s="118">
        <v>4000</v>
      </c>
      <c r="H19" s="118">
        <f t="shared" si="0"/>
        <v>4000</v>
      </c>
      <c r="I19" s="18"/>
      <c r="J19" s="50" t="s">
        <v>6674</v>
      </c>
      <c r="K19" s="25"/>
      <c r="L19" s="17"/>
      <c r="M19" s="30">
        <v>45118</v>
      </c>
      <c r="N19" s="17"/>
      <c r="O19" s="29">
        <v>45135</v>
      </c>
      <c r="P19" s="30">
        <v>45133</v>
      </c>
      <c r="Q19" s="23">
        <v>45132</v>
      </c>
    </row>
    <row r="20" spans="2:17" s="8" customFormat="1" ht="19.7" customHeight="1">
      <c r="B20" s="1903"/>
      <c r="C20" s="17" t="s">
        <v>66</v>
      </c>
      <c r="D20" s="17" t="s">
        <v>67</v>
      </c>
      <c r="E20" s="50" t="s">
        <v>7892</v>
      </c>
      <c r="F20" s="26">
        <v>1</v>
      </c>
      <c r="G20" s="118">
        <v>190</v>
      </c>
      <c r="H20" s="118">
        <f t="shared" si="0"/>
        <v>190</v>
      </c>
      <c r="I20" s="18"/>
      <c r="J20" s="50" t="s">
        <v>8063</v>
      </c>
      <c r="K20" s="25"/>
      <c r="L20" s="17"/>
      <c r="M20" s="30">
        <v>45118</v>
      </c>
      <c r="N20" s="17"/>
      <c r="O20" s="29">
        <v>45135</v>
      </c>
      <c r="P20" s="30">
        <v>45133</v>
      </c>
      <c r="Q20" s="23">
        <v>45132</v>
      </c>
    </row>
    <row r="21" spans="2:17" s="8" customFormat="1" ht="19.7" customHeight="1">
      <c r="B21" s="1903"/>
      <c r="C21" s="17" t="s">
        <v>66</v>
      </c>
      <c r="D21" s="17" t="s">
        <v>67</v>
      </c>
      <c r="E21" s="50" t="s">
        <v>8064</v>
      </c>
      <c r="F21" s="26">
        <v>1</v>
      </c>
      <c r="G21" s="118">
        <v>1670</v>
      </c>
      <c r="H21" s="118">
        <f t="shared" si="0"/>
        <v>1670</v>
      </c>
      <c r="I21" s="18"/>
      <c r="J21" s="50" t="s">
        <v>6419</v>
      </c>
      <c r="K21" s="25"/>
      <c r="L21" s="17"/>
      <c r="M21" s="30">
        <v>45118</v>
      </c>
      <c r="N21" s="17"/>
      <c r="O21" s="29">
        <v>45135</v>
      </c>
      <c r="P21" s="30">
        <v>45133</v>
      </c>
      <c r="Q21" s="23">
        <v>45132</v>
      </c>
    </row>
    <row r="22" spans="2:17" s="8" customFormat="1" ht="19.7" customHeight="1">
      <c r="B22" s="1903"/>
      <c r="C22" s="17" t="s">
        <v>30</v>
      </c>
      <c r="D22" s="17" t="s">
        <v>30</v>
      </c>
      <c r="E22" s="26" t="s">
        <v>76</v>
      </c>
      <c r="F22" s="26">
        <v>1</v>
      </c>
      <c r="G22" s="118">
        <v>170</v>
      </c>
      <c r="H22" s="118">
        <f t="shared" si="0"/>
        <v>170</v>
      </c>
      <c r="I22" s="18"/>
      <c r="J22" s="26" t="s">
        <v>77</v>
      </c>
      <c r="K22" s="18" t="s">
        <v>6883</v>
      </c>
      <c r="L22" s="17"/>
      <c r="M22" s="30">
        <v>45117</v>
      </c>
      <c r="N22" s="17"/>
      <c r="O22" s="29"/>
      <c r="P22" s="30">
        <v>45131</v>
      </c>
      <c r="Q22" s="23">
        <v>45131</v>
      </c>
    </row>
    <row r="23" spans="2:17" s="8" customFormat="1" ht="19.7" customHeight="1">
      <c r="B23" s="1903"/>
      <c r="C23" s="17" t="s">
        <v>30</v>
      </c>
      <c r="D23" s="17" t="s">
        <v>30</v>
      </c>
      <c r="E23" s="26" t="s">
        <v>78</v>
      </c>
      <c r="F23" s="26">
        <v>1</v>
      </c>
      <c r="G23" s="118">
        <v>180</v>
      </c>
      <c r="H23" s="118">
        <f t="shared" si="0"/>
        <v>180</v>
      </c>
      <c r="I23" s="18"/>
      <c r="J23" s="26" t="s">
        <v>79</v>
      </c>
      <c r="K23" s="18" t="s">
        <v>6883</v>
      </c>
      <c r="L23" s="18"/>
      <c r="M23" s="30">
        <v>45117</v>
      </c>
      <c r="N23" s="17"/>
      <c r="O23" s="18"/>
      <c r="P23" s="30">
        <v>45131</v>
      </c>
      <c r="Q23" s="23">
        <v>45131</v>
      </c>
    </row>
    <row r="24" spans="2:17" s="8" customFormat="1" ht="19.7" customHeight="1">
      <c r="B24" s="1903"/>
      <c r="C24" s="17" t="s">
        <v>30</v>
      </c>
      <c r="D24" s="17" t="s">
        <v>30</v>
      </c>
      <c r="E24" s="26" t="s">
        <v>81</v>
      </c>
      <c r="F24" s="26">
        <v>1</v>
      </c>
      <c r="G24" s="118">
        <v>2970</v>
      </c>
      <c r="H24" s="118">
        <f t="shared" si="0"/>
        <v>2970</v>
      </c>
      <c r="I24" s="18"/>
      <c r="J24" s="26" t="s">
        <v>82</v>
      </c>
      <c r="K24" s="18" t="s">
        <v>6883</v>
      </c>
      <c r="L24" s="18"/>
      <c r="M24" s="30">
        <v>45117</v>
      </c>
      <c r="N24" s="17"/>
      <c r="O24" s="18"/>
      <c r="P24" s="30">
        <v>45131</v>
      </c>
      <c r="Q24" s="23">
        <v>45131</v>
      </c>
    </row>
    <row r="25" spans="2:17" s="8" customFormat="1" ht="19.7" customHeight="1">
      <c r="B25" s="1903"/>
      <c r="C25" s="17" t="s">
        <v>30</v>
      </c>
      <c r="D25" s="17" t="s">
        <v>30</v>
      </c>
      <c r="E25" s="26" t="s">
        <v>85</v>
      </c>
      <c r="F25" s="26">
        <v>1</v>
      </c>
      <c r="G25" s="118">
        <v>290</v>
      </c>
      <c r="H25" s="118">
        <f t="shared" si="0"/>
        <v>290</v>
      </c>
      <c r="I25" s="18"/>
      <c r="J25" s="26" t="s">
        <v>86</v>
      </c>
      <c r="K25" s="18" t="s">
        <v>6883</v>
      </c>
      <c r="L25" s="17"/>
      <c r="M25" s="30">
        <v>45117</v>
      </c>
      <c r="N25" s="17"/>
      <c r="O25" s="29"/>
      <c r="P25" s="30">
        <v>45131</v>
      </c>
      <c r="Q25" s="23">
        <v>45131</v>
      </c>
    </row>
    <row r="26" spans="2:17" s="8" customFormat="1" ht="19.7" customHeight="1">
      <c r="B26" s="1903"/>
      <c r="C26" s="17" t="s">
        <v>30</v>
      </c>
      <c r="D26" s="17" t="s">
        <v>30</v>
      </c>
      <c r="E26" s="26" t="s">
        <v>8065</v>
      </c>
      <c r="F26" s="26">
        <v>1</v>
      </c>
      <c r="G26" s="118">
        <v>3480</v>
      </c>
      <c r="H26" s="118">
        <f t="shared" si="0"/>
        <v>3480</v>
      </c>
      <c r="I26" s="18"/>
      <c r="J26" s="26" t="s">
        <v>8066</v>
      </c>
      <c r="K26" s="18" t="s">
        <v>6883</v>
      </c>
      <c r="L26" s="17"/>
      <c r="M26" s="30">
        <v>45117</v>
      </c>
      <c r="N26" s="17"/>
      <c r="O26" s="110"/>
      <c r="P26" s="30">
        <v>45131</v>
      </c>
      <c r="Q26" s="23">
        <v>45131</v>
      </c>
    </row>
    <row r="27" spans="2:17" s="473" customFormat="1" ht="19.7" customHeight="1">
      <c r="B27" s="1903"/>
      <c r="C27" s="34" t="s">
        <v>30</v>
      </c>
      <c r="D27" s="34" t="s">
        <v>30</v>
      </c>
      <c r="E27" s="35" t="s">
        <v>8067</v>
      </c>
      <c r="F27" s="35">
        <v>1</v>
      </c>
      <c r="G27" s="35">
        <v>2749</v>
      </c>
      <c r="H27" s="1434">
        <f t="shared" si="0"/>
        <v>2749</v>
      </c>
      <c r="I27" s="33"/>
      <c r="J27" s="35" t="s">
        <v>8068</v>
      </c>
      <c r="K27" s="33" t="s">
        <v>6883</v>
      </c>
      <c r="L27" s="34"/>
      <c r="M27" s="472">
        <v>45189</v>
      </c>
      <c r="N27" s="34"/>
      <c r="O27" s="1437"/>
      <c r="P27" s="472">
        <v>45191</v>
      </c>
      <c r="Q27" s="40">
        <v>45191</v>
      </c>
    </row>
    <row r="28" spans="2:17" s="473" customFormat="1" ht="19.7" customHeight="1">
      <c r="B28" s="1903"/>
      <c r="C28" s="34" t="s">
        <v>30</v>
      </c>
      <c r="D28" s="34" t="s">
        <v>30</v>
      </c>
      <c r="E28" s="35" t="s">
        <v>80</v>
      </c>
      <c r="F28" s="35">
        <v>1</v>
      </c>
      <c r="G28" s="35">
        <v>220</v>
      </c>
      <c r="H28" s="1434">
        <f t="shared" si="0"/>
        <v>220</v>
      </c>
      <c r="I28" s="33"/>
      <c r="J28" s="35" t="s">
        <v>79</v>
      </c>
      <c r="K28" s="33" t="s">
        <v>6883</v>
      </c>
      <c r="L28" s="34"/>
      <c r="M28" s="472">
        <v>45189</v>
      </c>
      <c r="N28" s="34"/>
      <c r="O28" s="1437"/>
      <c r="P28" s="472">
        <v>45190</v>
      </c>
      <c r="Q28" s="40">
        <v>45190</v>
      </c>
    </row>
    <row r="29" spans="2:17" s="473" customFormat="1" ht="19.7" customHeight="1">
      <c r="B29" s="1903"/>
      <c r="C29" s="34" t="s">
        <v>30</v>
      </c>
      <c r="D29" s="34" t="s">
        <v>30</v>
      </c>
      <c r="E29" s="35" t="s">
        <v>83</v>
      </c>
      <c r="F29" s="35">
        <v>1</v>
      </c>
      <c r="G29" s="35">
        <v>270</v>
      </c>
      <c r="H29" s="1434">
        <f t="shared" si="0"/>
        <v>270</v>
      </c>
      <c r="I29" s="33"/>
      <c r="J29" s="35" t="s">
        <v>84</v>
      </c>
      <c r="K29" s="33" t="s">
        <v>6883</v>
      </c>
      <c r="L29" s="34"/>
      <c r="M29" s="472">
        <v>45189</v>
      </c>
      <c r="N29" s="34"/>
      <c r="O29" s="1437"/>
      <c r="P29" s="472">
        <v>45190</v>
      </c>
      <c r="Q29" s="40">
        <v>45190</v>
      </c>
    </row>
    <row r="30" spans="2:17" s="473" customFormat="1" ht="19.7" customHeight="1">
      <c r="B30" s="1903"/>
      <c r="C30" s="34" t="s">
        <v>30</v>
      </c>
      <c r="D30" s="34" t="s">
        <v>30</v>
      </c>
      <c r="E30" s="35" t="s">
        <v>85</v>
      </c>
      <c r="F30" s="35">
        <v>1</v>
      </c>
      <c r="G30" s="35">
        <v>290</v>
      </c>
      <c r="H30" s="1434">
        <f t="shared" si="0"/>
        <v>290</v>
      </c>
      <c r="I30" s="33"/>
      <c r="J30" s="35" t="s">
        <v>86</v>
      </c>
      <c r="K30" s="33" t="s">
        <v>6883</v>
      </c>
      <c r="L30" s="34"/>
      <c r="M30" s="472">
        <v>45189</v>
      </c>
      <c r="N30" s="34"/>
      <c r="O30" s="1437"/>
      <c r="P30" s="472">
        <v>45190</v>
      </c>
      <c r="Q30" s="40">
        <v>45190</v>
      </c>
    </row>
    <row r="31" spans="2:17" s="473" customFormat="1" ht="19.7" customHeight="1">
      <c r="B31" s="1905"/>
      <c r="C31" s="34" t="s">
        <v>30</v>
      </c>
      <c r="D31" s="34" t="s">
        <v>30</v>
      </c>
      <c r="E31" s="35" t="s">
        <v>2907</v>
      </c>
      <c r="F31" s="35">
        <v>1</v>
      </c>
      <c r="G31" s="35">
        <v>270</v>
      </c>
      <c r="H31" s="1434">
        <f t="shared" si="0"/>
        <v>270</v>
      </c>
      <c r="I31" s="33"/>
      <c r="J31" s="35" t="s">
        <v>8069</v>
      </c>
      <c r="K31" s="33" t="s">
        <v>6883</v>
      </c>
      <c r="L31" s="34"/>
      <c r="M31" s="472">
        <v>45189</v>
      </c>
      <c r="N31" s="34"/>
      <c r="O31" s="1437"/>
      <c r="P31" s="472">
        <v>45190</v>
      </c>
      <c r="Q31" s="40">
        <v>45190</v>
      </c>
    </row>
    <row r="32" spans="2:17" s="473" customFormat="1" ht="19.7" customHeight="1">
      <c r="B32" s="323">
        <v>5</v>
      </c>
      <c r="C32" s="34" t="s">
        <v>119</v>
      </c>
      <c r="D32" s="34" t="s">
        <v>119</v>
      </c>
      <c r="E32" s="35" t="s">
        <v>8070</v>
      </c>
      <c r="F32" s="35">
        <v>1</v>
      </c>
      <c r="G32" s="1434">
        <v>33300</v>
      </c>
      <c r="H32" s="1434">
        <f t="shared" si="0"/>
        <v>33300</v>
      </c>
      <c r="I32" s="33"/>
      <c r="J32" s="35" t="s">
        <v>8070</v>
      </c>
      <c r="K32" s="42"/>
      <c r="L32" s="34"/>
      <c r="M32" s="472">
        <v>45120</v>
      </c>
      <c r="N32" s="34"/>
      <c r="O32" s="43">
        <v>45134</v>
      </c>
      <c r="P32" s="472">
        <v>45135</v>
      </c>
      <c r="Q32" s="40">
        <v>45134</v>
      </c>
    </row>
    <row r="33" spans="2:17" s="8" customFormat="1" ht="19.7" customHeight="1">
      <c r="B33" s="1942">
        <v>16</v>
      </c>
      <c r="C33" s="17" t="s">
        <v>119</v>
      </c>
      <c r="D33" s="17" t="s">
        <v>119</v>
      </c>
      <c r="E33" s="26" t="s">
        <v>8071</v>
      </c>
      <c r="F33" s="26">
        <v>1</v>
      </c>
      <c r="G33" s="118">
        <v>32700</v>
      </c>
      <c r="H33" s="118">
        <f t="shared" si="0"/>
        <v>32700</v>
      </c>
      <c r="I33" s="18"/>
      <c r="J33" s="26" t="s">
        <v>8071</v>
      </c>
      <c r="K33" s="25"/>
      <c r="L33" s="17"/>
      <c r="M33" s="30">
        <v>45120</v>
      </c>
      <c r="N33" s="17"/>
      <c r="O33" s="29">
        <v>45134</v>
      </c>
      <c r="P33" s="30">
        <v>45135</v>
      </c>
      <c r="Q33" s="23">
        <v>45134</v>
      </c>
    </row>
    <row r="34" spans="2:17" s="8" customFormat="1" ht="19.7" customHeight="1">
      <c r="B34" s="1903"/>
      <c r="C34" s="17" t="s">
        <v>119</v>
      </c>
      <c r="D34" s="17" t="s">
        <v>119</v>
      </c>
      <c r="E34" s="50" t="s">
        <v>8072</v>
      </c>
      <c r="F34" s="26">
        <v>1</v>
      </c>
      <c r="G34" s="20">
        <v>31900</v>
      </c>
      <c r="H34" s="118">
        <f t="shared" si="0"/>
        <v>31900</v>
      </c>
      <c r="I34" s="18"/>
      <c r="J34" s="50" t="s">
        <v>8072</v>
      </c>
      <c r="K34" s="25"/>
      <c r="L34" s="17"/>
      <c r="M34" s="30">
        <v>45120</v>
      </c>
      <c r="N34" s="17"/>
      <c r="O34" s="29">
        <v>45134</v>
      </c>
      <c r="P34" s="30">
        <v>45135</v>
      </c>
      <c r="Q34" s="23">
        <v>45134</v>
      </c>
    </row>
    <row r="35" spans="2:17" s="8" customFormat="1" ht="19.7" customHeight="1">
      <c r="B35" s="1903"/>
      <c r="C35" s="17" t="s">
        <v>30</v>
      </c>
      <c r="D35" s="17" t="s">
        <v>30</v>
      </c>
      <c r="E35" s="26" t="s">
        <v>8073</v>
      </c>
      <c r="F35" s="26">
        <v>1</v>
      </c>
      <c r="G35" s="118">
        <v>1720</v>
      </c>
      <c r="H35" s="118">
        <f t="shared" si="0"/>
        <v>1720</v>
      </c>
      <c r="I35" s="18"/>
      <c r="J35" s="26" t="s">
        <v>8074</v>
      </c>
      <c r="K35" s="18" t="s">
        <v>6883</v>
      </c>
      <c r="L35" s="17"/>
      <c r="M35" s="30">
        <v>45117</v>
      </c>
      <c r="N35" s="17"/>
      <c r="O35" s="29"/>
      <c r="P35" s="30">
        <v>45131</v>
      </c>
      <c r="Q35" s="23">
        <v>45131</v>
      </c>
    </row>
    <row r="36" spans="2:17" s="8" customFormat="1" ht="19.7" customHeight="1">
      <c r="B36" s="1903"/>
      <c r="C36" s="17" t="s">
        <v>30</v>
      </c>
      <c r="D36" s="17" t="s">
        <v>30</v>
      </c>
      <c r="E36" s="26" t="s">
        <v>8075</v>
      </c>
      <c r="F36" s="26">
        <v>1</v>
      </c>
      <c r="G36" s="118">
        <v>3130</v>
      </c>
      <c r="H36" s="118">
        <f t="shared" si="0"/>
        <v>3130</v>
      </c>
      <c r="I36" s="18"/>
      <c r="J36" s="26" t="s">
        <v>8076</v>
      </c>
      <c r="K36" s="18" t="s">
        <v>6883</v>
      </c>
      <c r="L36" s="18"/>
      <c r="M36" s="30">
        <v>45117</v>
      </c>
      <c r="N36" s="17"/>
      <c r="O36" s="18"/>
      <c r="P36" s="30">
        <v>45131</v>
      </c>
      <c r="Q36" s="23">
        <v>45131</v>
      </c>
    </row>
    <row r="37" spans="2:17" s="8" customFormat="1" ht="19.7" customHeight="1">
      <c r="B37" s="1903"/>
      <c r="C37" s="17" t="s">
        <v>30</v>
      </c>
      <c r="D37" s="17" t="s">
        <v>30</v>
      </c>
      <c r="E37" s="26" t="s">
        <v>8077</v>
      </c>
      <c r="F37" s="26">
        <v>4</v>
      </c>
      <c r="G37" s="118">
        <v>220</v>
      </c>
      <c r="H37" s="118">
        <f t="shared" si="0"/>
        <v>880</v>
      </c>
      <c r="I37" s="18"/>
      <c r="J37" s="26" t="s">
        <v>6177</v>
      </c>
      <c r="K37" s="18" t="s">
        <v>6883</v>
      </c>
      <c r="L37" s="18"/>
      <c r="M37" s="30">
        <v>45117</v>
      </c>
      <c r="N37" s="17"/>
      <c r="O37" s="18"/>
      <c r="P37" s="30">
        <v>45131</v>
      </c>
      <c r="Q37" s="23">
        <v>45131</v>
      </c>
    </row>
    <row r="38" spans="2:17" s="8" customFormat="1" ht="19.7" customHeight="1">
      <c r="B38" s="1903"/>
      <c r="C38" s="17" t="s">
        <v>30</v>
      </c>
      <c r="D38" s="17" t="s">
        <v>30</v>
      </c>
      <c r="E38" s="26" t="s">
        <v>8078</v>
      </c>
      <c r="F38" s="26">
        <v>4</v>
      </c>
      <c r="G38" s="118">
        <v>2310</v>
      </c>
      <c r="H38" s="118">
        <f t="shared" si="0"/>
        <v>9240</v>
      </c>
      <c r="I38" s="18"/>
      <c r="J38" s="26" t="s">
        <v>8079</v>
      </c>
      <c r="K38" s="18" t="s">
        <v>6883</v>
      </c>
      <c r="L38" s="18"/>
      <c r="M38" s="30">
        <v>45117</v>
      </c>
      <c r="N38" s="17"/>
      <c r="O38" s="18"/>
      <c r="P38" s="30">
        <v>45131</v>
      </c>
      <c r="Q38" s="23">
        <v>45131</v>
      </c>
    </row>
    <row r="39" spans="2:17" s="8" customFormat="1" ht="19.7" customHeight="1">
      <c r="B39" s="1903"/>
      <c r="C39" s="17" t="s">
        <v>30</v>
      </c>
      <c r="D39" s="17" t="s">
        <v>30</v>
      </c>
      <c r="E39" s="26" t="s">
        <v>8080</v>
      </c>
      <c r="F39" s="26">
        <v>1</v>
      </c>
      <c r="G39" s="118">
        <v>4060</v>
      </c>
      <c r="H39" s="118">
        <f t="shared" si="0"/>
        <v>4060</v>
      </c>
      <c r="I39" s="18"/>
      <c r="J39" s="26" t="s">
        <v>6175</v>
      </c>
      <c r="K39" s="18" t="s">
        <v>6883</v>
      </c>
      <c r="L39" s="17"/>
      <c r="M39" s="30">
        <v>45117</v>
      </c>
      <c r="N39" s="17"/>
      <c r="O39" s="29"/>
      <c r="P39" s="30">
        <v>45131</v>
      </c>
      <c r="Q39" s="23">
        <v>45131</v>
      </c>
    </row>
    <row r="40" spans="2:17" s="8" customFormat="1" ht="19.7" customHeight="1">
      <c r="B40" s="1903"/>
      <c r="C40" s="17" t="s">
        <v>30</v>
      </c>
      <c r="D40" s="17" t="s">
        <v>30</v>
      </c>
      <c r="E40" s="26" t="s">
        <v>7236</v>
      </c>
      <c r="F40" s="26">
        <v>1</v>
      </c>
      <c r="G40" s="118">
        <v>849</v>
      </c>
      <c r="H40" s="118">
        <f t="shared" si="0"/>
        <v>849</v>
      </c>
      <c r="I40" s="18"/>
      <c r="J40" s="26" t="s">
        <v>8081</v>
      </c>
      <c r="K40" s="18" t="s">
        <v>6883</v>
      </c>
      <c r="L40" s="17"/>
      <c r="M40" s="30">
        <v>45117</v>
      </c>
      <c r="N40" s="17"/>
      <c r="O40" s="110"/>
      <c r="P40" s="30">
        <v>45131</v>
      </c>
      <c r="Q40" s="23">
        <v>45131</v>
      </c>
    </row>
    <row r="41" spans="2:17" s="8" customFormat="1" ht="19.7" customHeight="1">
      <c r="B41" s="1903"/>
      <c r="C41" s="17" t="s">
        <v>30</v>
      </c>
      <c r="D41" s="17" t="s">
        <v>30</v>
      </c>
      <c r="E41" s="26" t="s">
        <v>8082</v>
      </c>
      <c r="F41" s="26">
        <v>1</v>
      </c>
      <c r="G41" s="118">
        <v>2780</v>
      </c>
      <c r="H41" s="118">
        <f t="shared" si="0"/>
        <v>2780</v>
      </c>
      <c r="I41" s="18"/>
      <c r="J41" s="26" t="s">
        <v>8083</v>
      </c>
      <c r="K41" s="18" t="s">
        <v>6883</v>
      </c>
      <c r="L41" s="17"/>
      <c r="M41" s="30">
        <v>45117</v>
      </c>
      <c r="N41" s="17"/>
      <c r="O41" s="29"/>
      <c r="P41" s="30">
        <v>45131</v>
      </c>
      <c r="Q41" s="23">
        <v>45131</v>
      </c>
    </row>
    <row r="42" spans="2:17" s="8" customFormat="1" ht="19.7" customHeight="1">
      <c r="B42" s="1903"/>
      <c r="C42" s="17" t="s">
        <v>30</v>
      </c>
      <c r="D42" s="17" t="s">
        <v>30</v>
      </c>
      <c r="E42" s="26" t="s">
        <v>8084</v>
      </c>
      <c r="F42" s="26">
        <v>1</v>
      </c>
      <c r="G42" s="118">
        <v>8680</v>
      </c>
      <c r="H42" s="118">
        <f t="shared" si="0"/>
        <v>8680</v>
      </c>
      <c r="I42" s="18"/>
      <c r="J42" s="26" t="s">
        <v>8085</v>
      </c>
      <c r="K42" s="18" t="s">
        <v>6883</v>
      </c>
      <c r="L42" s="17"/>
      <c r="M42" s="30">
        <v>45117</v>
      </c>
      <c r="N42" s="17"/>
      <c r="O42" s="29"/>
      <c r="P42" s="30">
        <v>45131</v>
      </c>
      <c r="Q42" s="23">
        <v>45131</v>
      </c>
    </row>
    <row r="43" spans="2:17" s="8" customFormat="1" ht="19.7" customHeight="1">
      <c r="B43" s="1903"/>
      <c r="C43" s="17" t="s">
        <v>30</v>
      </c>
      <c r="D43" s="17" t="s">
        <v>30</v>
      </c>
      <c r="E43" s="26" t="s">
        <v>8086</v>
      </c>
      <c r="F43" s="26">
        <v>1</v>
      </c>
      <c r="G43" s="118">
        <v>390</v>
      </c>
      <c r="H43" s="118">
        <f t="shared" si="0"/>
        <v>390</v>
      </c>
      <c r="I43" s="18"/>
      <c r="J43" s="26" t="s">
        <v>8087</v>
      </c>
      <c r="K43" s="18" t="s">
        <v>6883</v>
      </c>
      <c r="L43" s="17"/>
      <c r="M43" s="30">
        <v>45117</v>
      </c>
      <c r="N43" s="17"/>
      <c r="O43" s="29"/>
      <c r="P43" s="30">
        <v>45131</v>
      </c>
      <c r="Q43" s="23">
        <v>45131</v>
      </c>
    </row>
    <row r="44" spans="2:17" s="8" customFormat="1" ht="19.7" customHeight="1">
      <c r="B44" s="1903"/>
      <c r="C44" s="17" t="s">
        <v>30</v>
      </c>
      <c r="D44" s="17" t="s">
        <v>30</v>
      </c>
      <c r="E44" s="26" t="s">
        <v>8088</v>
      </c>
      <c r="F44" s="26">
        <v>1</v>
      </c>
      <c r="G44" s="118">
        <v>4600</v>
      </c>
      <c r="H44" s="118">
        <f t="shared" si="0"/>
        <v>4600</v>
      </c>
      <c r="I44" s="18"/>
      <c r="J44" s="26" t="s">
        <v>8089</v>
      </c>
      <c r="K44" s="18" t="s">
        <v>6883</v>
      </c>
      <c r="L44" s="17"/>
      <c r="M44" s="30">
        <v>45117</v>
      </c>
      <c r="N44" s="17"/>
      <c r="O44" s="29"/>
      <c r="P44" s="30">
        <v>45131</v>
      </c>
      <c r="Q44" s="23">
        <v>45131</v>
      </c>
    </row>
    <row r="45" spans="2:17" s="8" customFormat="1" ht="19.7" customHeight="1">
      <c r="B45" s="1903"/>
      <c r="C45" s="17" t="s">
        <v>30</v>
      </c>
      <c r="D45" s="17" t="s">
        <v>30</v>
      </c>
      <c r="E45" s="26" t="s">
        <v>8090</v>
      </c>
      <c r="F45" s="26">
        <v>2</v>
      </c>
      <c r="G45" s="118">
        <v>280</v>
      </c>
      <c r="H45" s="118">
        <f>F45*G45</f>
        <v>560</v>
      </c>
      <c r="I45" s="18"/>
      <c r="J45" s="26" t="s">
        <v>8091</v>
      </c>
      <c r="K45" s="18" t="s">
        <v>6883</v>
      </c>
      <c r="L45" s="18"/>
      <c r="M45" s="30">
        <v>45117</v>
      </c>
      <c r="N45" s="17"/>
      <c r="O45" s="18"/>
      <c r="P45" s="30">
        <v>45131</v>
      </c>
      <c r="Q45" s="23">
        <v>45131</v>
      </c>
    </row>
    <row r="46" spans="2:17" s="8" customFormat="1" ht="19.7" customHeight="1">
      <c r="B46" s="1903"/>
      <c r="C46" s="17" t="s">
        <v>30</v>
      </c>
      <c r="D46" s="17" t="s">
        <v>30</v>
      </c>
      <c r="E46" s="26" t="s">
        <v>5828</v>
      </c>
      <c r="F46" s="26">
        <v>1</v>
      </c>
      <c r="G46" s="118">
        <v>168</v>
      </c>
      <c r="H46" s="118">
        <f>F46*G46</f>
        <v>168</v>
      </c>
      <c r="I46" s="18"/>
      <c r="J46" s="26" t="s">
        <v>5829</v>
      </c>
      <c r="K46" s="18" t="s">
        <v>6883</v>
      </c>
      <c r="L46" s="18"/>
      <c r="M46" s="30">
        <v>45117</v>
      </c>
      <c r="N46" s="17"/>
      <c r="O46" s="18"/>
      <c r="P46" s="30">
        <v>45131</v>
      </c>
      <c r="Q46" s="23">
        <v>45131</v>
      </c>
    </row>
    <row r="47" spans="2:17" s="8" customFormat="1" ht="19.7" customHeight="1">
      <c r="B47" s="1903"/>
      <c r="C47" s="17" t="s">
        <v>30</v>
      </c>
      <c r="D47" s="17" t="s">
        <v>30</v>
      </c>
      <c r="E47" s="26" t="s">
        <v>6748</v>
      </c>
      <c r="F47" s="26">
        <v>1</v>
      </c>
      <c r="G47" s="118">
        <v>266</v>
      </c>
      <c r="H47" s="118">
        <f>F47*G47</f>
        <v>266</v>
      </c>
      <c r="I47" s="18"/>
      <c r="J47" s="26" t="s">
        <v>6735</v>
      </c>
      <c r="K47" s="18" t="s">
        <v>6883</v>
      </c>
      <c r="L47" s="18"/>
      <c r="M47" s="30">
        <v>45117</v>
      </c>
      <c r="N47" s="17"/>
      <c r="O47" s="18"/>
      <c r="P47" s="30">
        <v>45131</v>
      </c>
      <c r="Q47" s="23">
        <v>45131</v>
      </c>
    </row>
    <row r="48" spans="2:17" s="8" customFormat="1" ht="19.7" customHeight="1">
      <c r="B48" s="1905"/>
      <c r="C48" s="17" t="s">
        <v>30</v>
      </c>
      <c r="D48" s="17" t="s">
        <v>30</v>
      </c>
      <c r="E48" s="26" t="s">
        <v>8082</v>
      </c>
      <c r="F48" s="26">
        <v>1</v>
      </c>
      <c r="G48" s="118">
        <v>2780</v>
      </c>
      <c r="H48" s="118">
        <f>F48*G48</f>
        <v>2780</v>
      </c>
      <c r="I48" s="18"/>
      <c r="J48" s="26" t="s">
        <v>8083</v>
      </c>
      <c r="K48" s="18" t="s">
        <v>6883</v>
      </c>
      <c r="L48" s="17"/>
      <c r="M48" s="30">
        <v>45119</v>
      </c>
      <c r="N48" s="17"/>
      <c r="O48" s="29"/>
      <c r="P48" s="30">
        <v>45120</v>
      </c>
      <c r="Q48" s="23">
        <v>45120</v>
      </c>
    </row>
    <row r="49" spans="2:17" s="8" customFormat="1" ht="19.7" customHeight="1">
      <c r="B49" s="1942">
        <v>6</v>
      </c>
      <c r="C49" s="17" t="s">
        <v>115</v>
      </c>
      <c r="D49" s="17" t="s">
        <v>115</v>
      </c>
      <c r="E49" s="26" t="s">
        <v>892</v>
      </c>
      <c r="F49" s="26">
        <v>30</v>
      </c>
      <c r="G49" s="118">
        <v>5000</v>
      </c>
      <c r="H49" s="118">
        <f t="shared" si="0"/>
        <v>150000</v>
      </c>
      <c r="I49" s="18"/>
      <c r="J49" s="26" t="s">
        <v>892</v>
      </c>
      <c r="K49" s="18"/>
      <c r="L49" s="17"/>
      <c r="M49" s="30"/>
      <c r="N49" s="17"/>
      <c r="O49" s="29"/>
      <c r="P49" s="29"/>
      <c r="Q49" s="23"/>
    </row>
    <row r="50" spans="2:17" s="8" customFormat="1" ht="19.7" customHeight="1">
      <c r="B50" s="1905"/>
      <c r="C50" s="17" t="s">
        <v>115</v>
      </c>
      <c r="D50" s="17" t="s">
        <v>115</v>
      </c>
      <c r="E50" s="50" t="s">
        <v>5642</v>
      </c>
      <c r="F50" s="26">
        <v>10</v>
      </c>
      <c r="G50" s="20">
        <v>5000</v>
      </c>
      <c r="H50" s="118">
        <f t="shared" si="0"/>
        <v>50000</v>
      </c>
      <c r="I50" s="18"/>
      <c r="J50" s="50" t="s">
        <v>5642</v>
      </c>
      <c r="K50" s="24"/>
      <c r="L50" s="17"/>
      <c r="M50" s="30"/>
      <c r="N50" s="17"/>
      <c r="O50" s="110"/>
      <c r="P50" s="29"/>
      <c r="Q50" s="30"/>
    </row>
  </sheetData>
  <autoFilter ref="B9:O9" xr:uid="{E736760C-BE2B-4A30-BD49-8E5426856EF7}"/>
  <mergeCells count="10">
    <mergeCell ref="B11:B17"/>
    <mergeCell ref="B18:B31"/>
    <mergeCell ref="B33:B48"/>
    <mergeCell ref="B49:B50"/>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EC14E-2260-4CFC-923D-22D2E52C3138}">
  <dimension ref="A1:B5"/>
  <sheetViews>
    <sheetView view="pageBreakPreview" zoomScale="60" zoomScaleNormal="100" workbookViewId="0">
      <selection activeCell="E8" sqref="E8"/>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1" spans="1:2">
      <c r="A1" s="73" t="s">
        <v>0</v>
      </c>
      <c r="B1" s="2" t="s">
        <v>6560</v>
      </c>
    </row>
    <row r="2" spans="1:2">
      <c r="A2" s="73" t="s">
        <v>3</v>
      </c>
      <c r="B2" s="13" t="s">
        <v>6561</v>
      </c>
    </row>
    <row r="3" spans="1:2">
      <c r="A3" s="73" t="s">
        <v>5</v>
      </c>
      <c r="B3" s="13">
        <v>200091</v>
      </c>
    </row>
    <row r="4" spans="1:2">
      <c r="A4" s="73" t="s">
        <v>6</v>
      </c>
      <c r="B4" s="16">
        <v>44837</v>
      </c>
    </row>
    <row r="5" spans="1:2">
      <c r="A5" s="73" t="s">
        <v>7</v>
      </c>
      <c r="B5" s="16"/>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3C0BC-F952-46AF-92BB-DF4786AC47BB}">
  <dimension ref="B2:Q13"/>
  <sheetViews>
    <sheetView zoomScale="85" zoomScaleNormal="85" workbookViewId="0">
      <pane xSplit="10" ySplit="9" topLeftCell="K10" activePane="bottomRight" state="frozen"/>
      <selection pane="topRight" activeCell="K1" sqref="K1"/>
      <selection pane="bottomLeft" activeCell="A9" sqref="A9"/>
      <selection pane="bottomRight" activeCell="Q12" sqref="Q12"/>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13" style="10" bestFit="1" customWidth="1"/>
    <col min="10" max="10" width="29.5" style="9" customWidth="1"/>
    <col min="11" max="11" width="22.375" style="9"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13" style="9" bestFit="1"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13" style="9" bestFit="1"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13" style="9" bestFit="1"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13" style="9" bestFit="1"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13" style="9" bestFit="1"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13" style="9" bestFit="1"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13" style="9" bestFit="1"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13" style="9" bestFit="1"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13" style="9" bestFit="1"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13" style="9" bestFit="1"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13" style="9" bestFit="1"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13" style="9" bestFit="1"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13" style="9" bestFit="1"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13" style="9" bestFit="1"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13" style="9" bestFit="1"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13" style="9" bestFit="1"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13" style="9" bestFit="1"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13" style="9" bestFit="1"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13" style="9" bestFit="1"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13" style="9" bestFit="1"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13" style="9" bestFit="1"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13" style="9" bestFit="1"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13" style="9" bestFit="1"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13" style="9" bestFit="1"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13" style="9" bestFit="1"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13" style="9" bestFit="1"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13" style="9" bestFit="1"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13" style="9" bestFit="1"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13" style="9" bestFit="1"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13" style="9" bestFit="1"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13" style="9" bestFit="1"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13" style="9" bestFit="1"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13" style="9" bestFit="1"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13" style="9" bestFit="1"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13" style="9" bestFit="1"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13" style="9" bestFit="1"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13" style="9" bestFit="1"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13" style="9" bestFit="1"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13" style="9" bestFit="1"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13" style="9" bestFit="1"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13" style="9" bestFit="1"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13" style="9" bestFit="1"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13" style="9" bestFit="1"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13" style="9" bestFit="1"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13" style="9" bestFit="1"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13" style="9" bestFit="1"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13" style="9" bestFit="1"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13" style="9" bestFit="1"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13" style="9" bestFit="1"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13" style="9" bestFit="1"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13" style="9" bestFit="1"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13" style="9" bestFit="1"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13" style="9" bestFit="1"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13" style="9" bestFit="1"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13" style="9" bestFit="1"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13" style="9" bestFit="1"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13" style="9" bestFit="1"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13" style="9" bestFit="1"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13" style="9" bestFit="1"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13" style="9" bestFit="1"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13" style="9" bestFit="1"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13" style="9" bestFit="1"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13" style="9" bestFit="1"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7878</v>
      </c>
      <c r="G2" s="4" t="s">
        <v>2</v>
      </c>
      <c r="H2" s="5"/>
      <c r="I2" s="6"/>
      <c r="J2" s="7">
        <f>SUM(H:H)</f>
        <v>41392</v>
      </c>
    </row>
    <row r="3" spans="2:17" ht="20.100000000000001" customHeight="1">
      <c r="B3" s="1" t="s">
        <v>3</v>
      </c>
      <c r="C3" s="1"/>
      <c r="D3" s="1"/>
      <c r="E3" s="13" t="s">
        <v>7343</v>
      </c>
    </row>
    <row r="4" spans="2:17" ht="20.100000000000001" customHeight="1">
      <c r="B4" s="1" t="s">
        <v>5</v>
      </c>
      <c r="C4" s="1"/>
      <c r="D4" s="1"/>
      <c r="E4" s="13">
        <v>207207</v>
      </c>
      <c r="J4" s="83"/>
    </row>
    <row r="5" spans="2:17" ht="20.100000000000001" customHeight="1">
      <c r="B5" s="1" t="s">
        <v>6</v>
      </c>
      <c r="C5" s="1"/>
      <c r="D5" s="1"/>
      <c r="E5" s="16">
        <v>45140</v>
      </c>
      <c r="J5" s="83"/>
    </row>
    <row r="6" spans="2:17" ht="20.100000000000001" customHeight="1">
      <c r="B6" s="1" t="s">
        <v>7</v>
      </c>
      <c r="C6" s="1"/>
      <c r="D6" s="1"/>
      <c r="E6" s="16"/>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942">
        <v>1</v>
      </c>
      <c r="C10" s="17" t="s">
        <v>30</v>
      </c>
      <c r="D10" s="17" t="s">
        <v>30</v>
      </c>
      <c r="E10" s="26" t="s">
        <v>8092</v>
      </c>
      <c r="F10" s="26">
        <v>1</v>
      </c>
      <c r="G10" s="26">
        <v>36160</v>
      </c>
      <c r="H10" s="118">
        <f>F10*G10</f>
        <v>36160</v>
      </c>
      <c r="I10" s="18"/>
      <c r="J10" s="26" t="s">
        <v>8093</v>
      </c>
      <c r="K10" s="18"/>
      <c r="L10" s="17"/>
      <c r="M10" s="30"/>
      <c r="N10" s="17"/>
      <c r="O10" s="29"/>
      <c r="P10" s="30"/>
      <c r="Q10" s="23">
        <v>45140</v>
      </c>
    </row>
    <row r="11" spans="2:17" s="8" customFormat="1" ht="19.7" customHeight="1">
      <c r="B11" s="1905"/>
      <c r="C11" s="17" t="s">
        <v>30</v>
      </c>
      <c r="D11" s="17" t="s">
        <v>30</v>
      </c>
      <c r="E11" s="26" t="s">
        <v>8094</v>
      </c>
      <c r="F11" s="26">
        <v>4</v>
      </c>
      <c r="G11" s="26">
        <v>58</v>
      </c>
      <c r="H11" s="118">
        <f>F11*G11</f>
        <v>232</v>
      </c>
      <c r="I11" s="18"/>
      <c r="J11" s="26" t="s">
        <v>8095</v>
      </c>
      <c r="K11" s="18"/>
      <c r="L11" s="17"/>
      <c r="M11" s="30"/>
      <c r="N11" s="17"/>
      <c r="O11" s="29"/>
      <c r="P11" s="30"/>
      <c r="Q11" s="23">
        <v>45140</v>
      </c>
    </row>
    <row r="12" spans="2:17" s="8" customFormat="1" ht="19.7" customHeight="1">
      <c r="B12" s="1942">
        <v>9</v>
      </c>
      <c r="C12" s="17" t="s">
        <v>115</v>
      </c>
      <c r="D12" s="17" t="s">
        <v>115</v>
      </c>
      <c r="E12" s="26" t="s">
        <v>892</v>
      </c>
      <c r="F12" s="26">
        <v>1</v>
      </c>
      <c r="G12" s="118">
        <v>5000</v>
      </c>
      <c r="H12" s="118">
        <f>F12*G12</f>
        <v>5000</v>
      </c>
      <c r="I12" s="18"/>
      <c r="J12" s="26" t="s">
        <v>892</v>
      </c>
      <c r="K12" s="18"/>
      <c r="L12" s="17"/>
      <c r="M12" s="30"/>
      <c r="N12" s="17"/>
      <c r="O12" s="29"/>
      <c r="P12" s="29"/>
      <c r="Q12" s="23"/>
    </row>
    <row r="13" spans="2:17" s="8" customFormat="1" ht="19.7" customHeight="1">
      <c r="B13" s="1905"/>
      <c r="C13" s="17" t="s">
        <v>115</v>
      </c>
      <c r="D13" s="17" t="s">
        <v>115</v>
      </c>
      <c r="E13" s="50" t="s">
        <v>5642</v>
      </c>
      <c r="F13" s="26">
        <v>0</v>
      </c>
      <c r="G13" s="20">
        <v>5000</v>
      </c>
      <c r="H13" s="118">
        <f>F13*G13</f>
        <v>0</v>
      </c>
      <c r="I13" s="18"/>
      <c r="J13" s="50" t="s">
        <v>5642</v>
      </c>
      <c r="K13" s="24"/>
      <c r="L13" s="17"/>
      <c r="M13" s="30"/>
      <c r="N13" s="17"/>
      <c r="O13" s="110"/>
      <c r="P13" s="29"/>
      <c r="Q13" s="30"/>
    </row>
  </sheetData>
  <autoFilter ref="B9:O9" xr:uid="{72FA46EE-C214-4636-839B-54EF13D3A4FF}"/>
  <mergeCells count="8">
    <mergeCell ref="B10:B11"/>
    <mergeCell ref="B12:B13"/>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E8ED0-2E64-499C-8B93-126F74A05155}">
  <dimension ref="A1:B5"/>
  <sheetViews>
    <sheetView view="pageBreakPreview" zoomScale="60" zoomScaleNormal="100" workbookViewId="0">
      <selection activeCell="E8" sqref="E8"/>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1" spans="1:2">
      <c r="A1" s="73" t="s">
        <v>0</v>
      </c>
      <c r="B1" s="2" t="s">
        <v>6560</v>
      </c>
    </row>
    <row r="2" spans="1:2">
      <c r="A2" s="73" t="s">
        <v>3</v>
      </c>
      <c r="B2" s="13" t="s">
        <v>6561</v>
      </c>
    </row>
    <row r="3" spans="1:2">
      <c r="A3" s="73" t="s">
        <v>5</v>
      </c>
      <c r="B3" s="13">
        <v>200091</v>
      </c>
    </row>
    <row r="4" spans="1:2">
      <c r="A4" s="73" t="s">
        <v>6</v>
      </c>
      <c r="B4" s="16">
        <v>44837</v>
      </c>
    </row>
    <row r="5" spans="1:2">
      <c r="A5" s="73" t="s">
        <v>7</v>
      </c>
      <c r="B5" s="16"/>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CF5AE-1291-44DE-8006-0A0989181E1C}">
  <dimension ref="B2:Q138"/>
  <sheetViews>
    <sheetView zoomScale="85" zoomScaleNormal="85" workbookViewId="0">
      <pane xSplit="10" ySplit="9" topLeftCell="R10" activePane="bottomRight" state="frozen"/>
      <selection pane="topRight" activeCell="K1" sqref="K1"/>
      <selection pane="bottomLeft" activeCell="A9" sqref="A9"/>
      <selection pane="bottomRight" activeCell="E30" sqref="E30"/>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5.75" style="10" customWidth="1"/>
    <col min="10" max="10" width="29.5" style="9" customWidth="1"/>
    <col min="11" max="11" width="22.375" style="9" bestFit="1" customWidth="1"/>
    <col min="12" max="12" width="11" style="8" customWidth="1"/>
    <col min="13" max="13" width="13.75" style="48" customWidth="1"/>
    <col min="14" max="14" width="6.375" style="9" customWidth="1"/>
    <col min="15" max="15" width="21" style="10" customWidth="1"/>
    <col min="16" max="16" width="18.37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21" style="9" customWidth="1"/>
    <col min="272" max="272" width="18.37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21" style="9" customWidth="1"/>
    <col min="528" max="528" width="18.37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21" style="9" customWidth="1"/>
    <col min="784" max="784" width="18.37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21" style="9" customWidth="1"/>
    <col min="1040" max="1040" width="18.37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21" style="9" customWidth="1"/>
    <col min="1296" max="1296" width="18.37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21" style="9" customWidth="1"/>
    <col min="1552" max="1552" width="18.37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21" style="9" customWidth="1"/>
    <col min="1808" max="1808" width="18.37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21" style="9" customWidth="1"/>
    <col min="2064" max="2064" width="18.37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21" style="9" customWidth="1"/>
    <col min="2320" max="2320" width="18.37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21" style="9" customWidth="1"/>
    <col min="2576" max="2576" width="18.37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21" style="9" customWidth="1"/>
    <col min="2832" max="2832" width="18.37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21" style="9" customWidth="1"/>
    <col min="3088" max="3088" width="18.37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21" style="9" customWidth="1"/>
    <col min="3344" max="3344" width="18.37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21" style="9" customWidth="1"/>
    <col min="3600" max="3600" width="18.37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21" style="9" customWidth="1"/>
    <col min="3856" max="3856" width="18.37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21" style="9" customWidth="1"/>
    <col min="4112" max="4112" width="18.37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21" style="9" customWidth="1"/>
    <col min="4368" max="4368" width="18.37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21" style="9" customWidth="1"/>
    <col min="4624" max="4624" width="18.37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21" style="9" customWidth="1"/>
    <col min="4880" max="4880" width="18.37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21" style="9" customWidth="1"/>
    <col min="5136" max="5136" width="18.37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21" style="9" customWidth="1"/>
    <col min="5392" max="5392" width="18.37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21" style="9" customWidth="1"/>
    <col min="5648" max="5648" width="18.37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21" style="9" customWidth="1"/>
    <col min="5904" max="5904" width="18.37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21" style="9" customWidth="1"/>
    <col min="6160" max="6160" width="18.37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21" style="9" customWidth="1"/>
    <col min="6416" max="6416" width="18.37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21" style="9" customWidth="1"/>
    <col min="6672" max="6672" width="18.37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21" style="9" customWidth="1"/>
    <col min="6928" max="6928" width="18.37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21" style="9" customWidth="1"/>
    <col min="7184" max="7184" width="18.37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21" style="9" customWidth="1"/>
    <col min="7440" max="7440" width="18.37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21" style="9" customWidth="1"/>
    <col min="7696" max="7696" width="18.37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21" style="9" customWidth="1"/>
    <col min="7952" max="7952" width="18.37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21" style="9" customWidth="1"/>
    <col min="8208" max="8208" width="18.37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21" style="9" customWidth="1"/>
    <col min="8464" max="8464" width="18.37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21" style="9" customWidth="1"/>
    <col min="8720" max="8720" width="18.37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21" style="9" customWidth="1"/>
    <col min="8976" max="8976" width="18.37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21" style="9" customWidth="1"/>
    <col min="9232" max="9232" width="18.37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21" style="9" customWidth="1"/>
    <col min="9488" max="9488" width="18.37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21" style="9" customWidth="1"/>
    <col min="9744" max="9744" width="18.37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21" style="9" customWidth="1"/>
    <col min="10000" max="10000" width="18.37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21" style="9" customWidth="1"/>
    <col min="10256" max="10256" width="18.37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21" style="9" customWidth="1"/>
    <col min="10512" max="10512" width="18.37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21" style="9" customWidth="1"/>
    <col min="10768" max="10768" width="18.37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21" style="9" customWidth="1"/>
    <col min="11024" max="11024" width="18.37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21" style="9" customWidth="1"/>
    <col min="11280" max="11280" width="18.37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21" style="9" customWidth="1"/>
    <col min="11536" max="11536" width="18.37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21" style="9" customWidth="1"/>
    <col min="11792" max="11792" width="18.37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21" style="9" customWidth="1"/>
    <col min="12048" max="12048" width="18.37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21" style="9" customWidth="1"/>
    <col min="12304" max="12304" width="18.37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21" style="9" customWidth="1"/>
    <col min="12560" max="12560" width="18.37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21" style="9" customWidth="1"/>
    <col min="12816" max="12816" width="18.37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21" style="9" customWidth="1"/>
    <col min="13072" max="13072" width="18.37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21" style="9" customWidth="1"/>
    <col min="13328" max="13328" width="18.37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21" style="9" customWidth="1"/>
    <col min="13584" max="13584" width="18.37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21" style="9" customWidth="1"/>
    <col min="13840" max="13840" width="18.37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21" style="9" customWidth="1"/>
    <col min="14096" max="14096" width="18.37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21" style="9" customWidth="1"/>
    <col min="14352" max="14352" width="18.37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21" style="9" customWidth="1"/>
    <col min="14608" max="14608" width="18.37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21" style="9" customWidth="1"/>
    <col min="14864" max="14864" width="18.37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21" style="9" customWidth="1"/>
    <col min="15120" max="15120" width="18.37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21" style="9" customWidth="1"/>
    <col min="15376" max="15376" width="18.37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21" style="9" customWidth="1"/>
    <col min="15632" max="15632" width="18.37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21" style="9" customWidth="1"/>
    <col min="15888" max="15888" width="18.37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21" style="9" customWidth="1"/>
    <col min="16144" max="16144" width="18.375" style="9" customWidth="1"/>
    <col min="16145" max="16145" width="15.625" style="9" customWidth="1"/>
    <col min="16146" max="16384" width="9" style="9"/>
  </cols>
  <sheetData>
    <row r="2" spans="2:17" ht="20.100000000000001" customHeight="1">
      <c r="B2" s="1" t="s">
        <v>0</v>
      </c>
      <c r="C2" s="1"/>
      <c r="D2" s="1"/>
      <c r="E2" s="2" t="s">
        <v>3854</v>
      </c>
      <c r="G2" s="4" t="s">
        <v>2</v>
      </c>
      <c r="H2" s="5"/>
      <c r="I2" s="6"/>
      <c r="J2" s="7">
        <f>SUM(H:H)</f>
        <v>90116</v>
      </c>
    </row>
    <row r="3" spans="2:17" ht="20.100000000000001" customHeight="1">
      <c r="B3" s="1" t="s">
        <v>3</v>
      </c>
      <c r="C3" s="1"/>
      <c r="D3" s="1"/>
      <c r="E3" s="13" t="s">
        <v>6207</v>
      </c>
    </row>
    <row r="4" spans="2:17" ht="20.100000000000001" customHeight="1">
      <c r="B4" s="1" t="s">
        <v>5</v>
      </c>
      <c r="C4" s="1"/>
      <c r="D4" s="1"/>
      <c r="E4" s="13">
        <v>207568</v>
      </c>
      <c r="J4" s="83"/>
    </row>
    <row r="5" spans="2:17" ht="20.100000000000001" customHeight="1">
      <c r="B5" s="1" t="s">
        <v>6</v>
      </c>
      <c r="C5" s="1"/>
      <c r="D5" s="1"/>
      <c r="E5" s="16" t="s">
        <v>5977</v>
      </c>
      <c r="J5" s="83"/>
    </row>
    <row r="6" spans="2:17" ht="20.100000000000001" customHeight="1">
      <c r="B6" s="1" t="s">
        <v>7</v>
      </c>
      <c r="C6" s="1"/>
      <c r="D6" s="1"/>
      <c r="E6" s="16" t="s">
        <v>5977</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6208</v>
      </c>
      <c r="D10" s="17" t="s">
        <v>6208</v>
      </c>
      <c r="E10" s="26" t="s">
        <v>8096</v>
      </c>
      <c r="F10" s="26">
        <v>1</v>
      </c>
      <c r="G10" s="118">
        <v>3500</v>
      </c>
      <c r="H10" s="118">
        <f>F10*G10</f>
        <v>3500</v>
      </c>
      <c r="I10" s="22"/>
      <c r="J10" s="26" t="s">
        <v>8097</v>
      </c>
      <c r="K10" s="18"/>
      <c r="L10" s="18"/>
      <c r="M10" s="30">
        <v>45134</v>
      </c>
      <c r="N10" s="17"/>
      <c r="O10" s="29" t="s">
        <v>8098</v>
      </c>
      <c r="P10" s="29" t="s">
        <v>8098</v>
      </c>
      <c r="Q10" s="23"/>
    </row>
    <row r="11" spans="2:17" s="8" customFormat="1" ht="19.7" customHeight="1">
      <c r="B11" s="17">
        <v>1</v>
      </c>
      <c r="C11" s="17" t="s">
        <v>6208</v>
      </c>
      <c r="D11" s="17" t="s">
        <v>6208</v>
      </c>
      <c r="E11" s="26" t="s">
        <v>8099</v>
      </c>
      <c r="F11" s="26">
        <v>1</v>
      </c>
      <c r="G11" s="118">
        <v>4900</v>
      </c>
      <c r="H11" s="118">
        <f t="shared" ref="H11:H26" si="0">F11*G11</f>
        <v>4900</v>
      </c>
      <c r="I11" s="18"/>
      <c r="J11" s="912" t="s">
        <v>8100</v>
      </c>
      <c r="K11" s="25"/>
      <c r="L11" s="17"/>
      <c r="M11" s="30">
        <v>45134</v>
      </c>
      <c r="N11" s="17"/>
      <c r="O11" s="29" t="s">
        <v>8098</v>
      </c>
      <c r="P11" s="29" t="s">
        <v>8098</v>
      </c>
      <c r="Q11" s="23"/>
    </row>
    <row r="12" spans="2:17" s="8" customFormat="1" ht="19.7" customHeight="1">
      <c r="B12" s="17">
        <v>1</v>
      </c>
      <c r="C12" s="17" t="s">
        <v>6208</v>
      </c>
      <c r="D12" s="17" t="s">
        <v>6208</v>
      </c>
      <c r="E12" s="26" t="s">
        <v>8101</v>
      </c>
      <c r="F12" s="26">
        <v>1</v>
      </c>
      <c r="G12" s="26">
        <v>5800</v>
      </c>
      <c r="H12" s="118">
        <f t="shared" si="0"/>
        <v>5800</v>
      </c>
      <c r="I12" s="18"/>
      <c r="J12" s="26" t="s">
        <v>8102</v>
      </c>
      <c r="K12" s="25"/>
      <c r="L12" s="17"/>
      <c r="M12" s="30">
        <v>45134</v>
      </c>
      <c r="N12" s="17"/>
      <c r="O12" s="29" t="s">
        <v>8098</v>
      </c>
      <c r="P12" s="29" t="s">
        <v>8098</v>
      </c>
      <c r="Q12" s="23"/>
    </row>
    <row r="13" spans="2:17" s="8" customFormat="1" ht="19.7" customHeight="1">
      <c r="B13" s="17">
        <v>1</v>
      </c>
      <c r="C13" s="17" t="s">
        <v>6208</v>
      </c>
      <c r="D13" s="17" t="s">
        <v>6208</v>
      </c>
      <c r="E13" s="26" t="s">
        <v>8103</v>
      </c>
      <c r="F13" s="26">
        <v>1</v>
      </c>
      <c r="G13" s="118">
        <v>4700</v>
      </c>
      <c r="H13" s="118">
        <f t="shared" si="0"/>
        <v>4700</v>
      </c>
      <c r="I13" s="18"/>
      <c r="J13" s="912" t="s">
        <v>8104</v>
      </c>
      <c r="K13" s="18"/>
      <c r="L13" s="18"/>
      <c r="M13" s="30">
        <v>45134</v>
      </c>
      <c r="N13" s="17"/>
      <c r="O13" s="29" t="s">
        <v>8098</v>
      </c>
      <c r="P13" s="29" t="s">
        <v>8098</v>
      </c>
      <c r="Q13" s="23"/>
    </row>
    <row r="14" spans="2:17" s="8" customFormat="1" ht="19.7" customHeight="1">
      <c r="B14" s="17">
        <v>1</v>
      </c>
      <c r="C14" s="17" t="s">
        <v>6208</v>
      </c>
      <c r="D14" s="17" t="s">
        <v>6208</v>
      </c>
      <c r="E14" s="26" t="s">
        <v>8105</v>
      </c>
      <c r="F14" s="26">
        <v>1</v>
      </c>
      <c r="G14" s="26">
        <v>21800</v>
      </c>
      <c r="H14" s="118">
        <f t="shared" si="0"/>
        <v>21800</v>
      </c>
      <c r="I14" s="18"/>
      <c r="J14" s="26" t="s">
        <v>8106</v>
      </c>
      <c r="K14" s="25"/>
      <c r="L14" s="17"/>
      <c r="M14" s="30">
        <v>45134</v>
      </c>
      <c r="N14" s="17"/>
      <c r="O14" s="29" t="s">
        <v>8098</v>
      </c>
      <c r="P14" s="29" t="s">
        <v>8098</v>
      </c>
      <c r="Q14" s="23"/>
    </row>
    <row r="15" spans="2:17" s="8" customFormat="1" ht="19.7" customHeight="1">
      <c r="B15" s="17">
        <v>1</v>
      </c>
      <c r="C15" s="17" t="s">
        <v>6208</v>
      </c>
      <c r="D15" s="17" t="s">
        <v>6208</v>
      </c>
      <c r="E15" s="26" t="s">
        <v>8107</v>
      </c>
      <c r="F15" s="26">
        <v>1</v>
      </c>
      <c r="G15" s="26">
        <v>2400</v>
      </c>
      <c r="H15" s="118">
        <f t="shared" si="0"/>
        <v>2400</v>
      </c>
      <c r="I15" s="18"/>
      <c r="J15" s="26" t="s">
        <v>8108</v>
      </c>
      <c r="K15" s="25"/>
      <c r="L15" s="17"/>
      <c r="M15" s="30">
        <v>45134</v>
      </c>
      <c r="N15" s="17"/>
      <c r="O15" s="29" t="s">
        <v>8098</v>
      </c>
      <c r="P15" s="29" t="s">
        <v>8098</v>
      </c>
      <c r="Q15" s="23"/>
    </row>
    <row r="16" spans="2:17" s="8" customFormat="1" ht="19.7" customHeight="1">
      <c r="B16" s="17">
        <v>1</v>
      </c>
      <c r="C16" s="17" t="s">
        <v>6208</v>
      </c>
      <c r="D16" s="17" t="s">
        <v>6208</v>
      </c>
      <c r="E16" s="26" t="s">
        <v>8109</v>
      </c>
      <c r="F16" s="26">
        <v>1</v>
      </c>
      <c r="G16" s="26">
        <v>2400</v>
      </c>
      <c r="H16" s="118">
        <f t="shared" si="0"/>
        <v>2400</v>
      </c>
      <c r="I16" s="18"/>
      <c r="J16" s="26" t="s">
        <v>8110</v>
      </c>
      <c r="K16" s="25"/>
      <c r="L16" s="17"/>
      <c r="M16" s="30">
        <v>45134</v>
      </c>
      <c r="N16" s="17"/>
      <c r="O16" s="29" t="s">
        <v>8098</v>
      </c>
      <c r="P16" s="29" t="s">
        <v>8098</v>
      </c>
      <c r="Q16" s="23"/>
    </row>
    <row r="17" spans="2:17" s="8" customFormat="1" ht="19.7" customHeight="1">
      <c r="B17" s="17">
        <v>1</v>
      </c>
      <c r="C17" s="17" t="s">
        <v>6208</v>
      </c>
      <c r="D17" s="17" t="s">
        <v>6208</v>
      </c>
      <c r="E17" s="26" t="s">
        <v>8111</v>
      </c>
      <c r="F17" s="26">
        <v>1</v>
      </c>
      <c r="G17" s="26">
        <v>4700</v>
      </c>
      <c r="H17" s="118">
        <f t="shared" si="0"/>
        <v>4700</v>
      </c>
      <c r="I17" s="18"/>
      <c r="J17" s="26" t="s">
        <v>8112</v>
      </c>
      <c r="K17" s="18"/>
      <c r="L17" s="17"/>
      <c r="M17" s="30">
        <v>45134</v>
      </c>
      <c r="N17" s="17"/>
      <c r="O17" s="29" t="s">
        <v>8098</v>
      </c>
      <c r="P17" s="29" t="s">
        <v>8098</v>
      </c>
      <c r="Q17" s="23"/>
    </row>
    <row r="18" spans="2:17" s="8" customFormat="1" ht="19.7" customHeight="1">
      <c r="B18" s="17">
        <v>4</v>
      </c>
      <c r="C18" s="26" t="s">
        <v>6359</v>
      </c>
      <c r="D18" s="26" t="s">
        <v>6359</v>
      </c>
      <c r="E18" s="26" t="s">
        <v>8113</v>
      </c>
      <c r="F18" s="26">
        <v>5</v>
      </c>
      <c r="G18" s="26">
        <v>250</v>
      </c>
      <c r="H18" s="118">
        <f t="shared" si="0"/>
        <v>1250</v>
      </c>
      <c r="I18" s="18"/>
      <c r="J18" s="26" t="s">
        <v>8114</v>
      </c>
      <c r="K18" s="18"/>
      <c r="L18" s="17"/>
      <c r="M18" s="30"/>
      <c r="N18" s="17"/>
      <c r="O18" s="110"/>
      <c r="P18" s="29"/>
      <c r="Q18" s="23"/>
    </row>
    <row r="19" spans="2:17" s="8" customFormat="1" ht="19.7" customHeight="1">
      <c r="B19" s="17">
        <v>4</v>
      </c>
      <c r="C19" s="26" t="s">
        <v>6359</v>
      </c>
      <c r="D19" s="26" t="s">
        <v>6359</v>
      </c>
      <c r="E19" s="26" t="s">
        <v>8115</v>
      </c>
      <c r="F19" s="26">
        <v>7</v>
      </c>
      <c r="G19" s="26">
        <v>618</v>
      </c>
      <c r="H19" s="118">
        <f t="shared" si="0"/>
        <v>4326</v>
      </c>
      <c r="I19" s="18"/>
      <c r="J19" s="26" t="s">
        <v>8116</v>
      </c>
      <c r="K19" s="18"/>
      <c r="L19" s="17"/>
      <c r="M19" s="30"/>
      <c r="N19" s="17"/>
      <c r="O19" s="110"/>
      <c r="P19" s="29"/>
      <c r="Q19" s="23"/>
    </row>
    <row r="20" spans="2:17" s="8" customFormat="1" ht="19.7" customHeight="1">
      <c r="B20" s="17">
        <v>2</v>
      </c>
      <c r="C20" s="26" t="s">
        <v>6359</v>
      </c>
      <c r="D20" s="26" t="s">
        <v>6359</v>
      </c>
      <c r="E20" s="26" t="s">
        <v>8117</v>
      </c>
      <c r="F20" s="26">
        <v>1</v>
      </c>
      <c r="G20" s="26">
        <v>7340</v>
      </c>
      <c r="H20" s="118">
        <f t="shared" si="0"/>
        <v>7340</v>
      </c>
      <c r="I20" s="18"/>
      <c r="J20" s="26" t="s">
        <v>8118</v>
      </c>
      <c r="K20" s="18"/>
      <c r="L20" s="17"/>
      <c r="M20" s="30"/>
      <c r="N20" s="17"/>
      <c r="O20" s="110"/>
      <c r="P20" s="29"/>
      <c r="Q20" s="23"/>
    </row>
    <row r="21" spans="2:17" s="8" customFormat="1" ht="19.7" customHeight="1">
      <c r="B21" s="17">
        <v>1</v>
      </c>
      <c r="C21" s="17" t="s">
        <v>6208</v>
      </c>
      <c r="D21" s="17" t="s">
        <v>6208</v>
      </c>
      <c r="E21" s="26" t="s">
        <v>8119</v>
      </c>
      <c r="F21" s="26">
        <v>1</v>
      </c>
      <c r="G21" s="118">
        <v>5200</v>
      </c>
      <c r="H21" s="118">
        <f t="shared" si="0"/>
        <v>5200</v>
      </c>
      <c r="I21" s="18"/>
      <c r="J21" s="912" t="s">
        <v>8100</v>
      </c>
      <c r="K21" s="18"/>
      <c r="L21" s="17"/>
      <c r="M21" s="30"/>
      <c r="N21" s="17"/>
      <c r="O21" s="110"/>
      <c r="P21" s="29"/>
      <c r="Q21" s="23"/>
    </row>
    <row r="22" spans="2:17" s="8" customFormat="1" ht="19.7" customHeight="1">
      <c r="B22" s="17">
        <v>1</v>
      </c>
      <c r="C22" s="17" t="s">
        <v>6208</v>
      </c>
      <c r="D22" s="17" t="s">
        <v>6208</v>
      </c>
      <c r="E22" s="26" t="s">
        <v>8120</v>
      </c>
      <c r="F22" s="26">
        <v>1</v>
      </c>
      <c r="G22" s="118">
        <v>4700</v>
      </c>
      <c r="H22" s="118">
        <f t="shared" si="0"/>
        <v>4700</v>
      </c>
      <c r="I22" s="18"/>
      <c r="J22" s="912" t="s">
        <v>8104</v>
      </c>
      <c r="K22" s="18"/>
      <c r="L22" s="17"/>
      <c r="M22" s="30"/>
      <c r="N22" s="17"/>
      <c r="O22" s="110"/>
      <c r="P22" s="29"/>
      <c r="Q22" s="23"/>
    </row>
    <row r="23" spans="2:17" s="8" customFormat="1" ht="19.7" customHeight="1">
      <c r="B23" s="17">
        <v>1</v>
      </c>
      <c r="C23" s="17" t="s">
        <v>6208</v>
      </c>
      <c r="D23" s="17" t="s">
        <v>6208</v>
      </c>
      <c r="E23" s="26" t="s">
        <v>8121</v>
      </c>
      <c r="F23" s="26">
        <v>1</v>
      </c>
      <c r="G23" s="26">
        <v>6500</v>
      </c>
      <c r="H23" s="118">
        <f t="shared" si="0"/>
        <v>6500</v>
      </c>
      <c r="I23" s="18"/>
      <c r="J23" s="26" t="s">
        <v>8122</v>
      </c>
      <c r="K23" s="18"/>
      <c r="L23" s="17"/>
      <c r="M23" s="30"/>
      <c r="N23" s="17"/>
      <c r="O23" s="110"/>
      <c r="P23" s="29"/>
      <c r="Q23" s="23"/>
    </row>
    <row r="24" spans="2:17" s="8" customFormat="1" ht="19.7" customHeight="1">
      <c r="B24" s="17">
        <v>1</v>
      </c>
      <c r="C24" s="17" t="s">
        <v>6208</v>
      </c>
      <c r="D24" s="17" t="s">
        <v>6208</v>
      </c>
      <c r="E24" s="26" t="s">
        <v>8123</v>
      </c>
      <c r="F24" s="26">
        <v>1</v>
      </c>
      <c r="G24" s="26">
        <v>2700</v>
      </c>
      <c r="H24" s="118">
        <f t="shared" si="0"/>
        <v>2700</v>
      </c>
      <c r="I24" s="18"/>
      <c r="J24" s="26" t="s">
        <v>8108</v>
      </c>
      <c r="K24" s="18"/>
      <c r="L24" s="17"/>
      <c r="M24" s="30"/>
      <c r="N24" s="17"/>
      <c r="O24" s="110"/>
      <c r="P24" s="29"/>
      <c r="Q24" s="23"/>
    </row>
    <row r="25" spans="2:17" s="8" customFormat="1" ht="19.7" customHeight="1">
      <c r="B25" s="17">
        <v>1</v>
      </c>
      <c r="C25" s="17" t="s">
        <v>6208</v>
      </c>
      <c r="D25" s="17" t="s">
        <v>6208</v>
      </c>
      <c r="E25" s="26" t="s">
        <v>8124</v>
      </c>
      <c r="F25" s="26">
        <v>1</v>
      </c>
      <c r="G25" s="26">
        <v>2700</v>
      </c>
      <c r="H25" s="118">
        <f t="shared" si="0"/>
        <v>2700</v>
      </c>
      <c r="I25" s="18"/>
      <c r="J25" s="26" t="s">
        <v>8110</v>
      </c>
      <c r="K25" s="18"/>
      <c r="L25" s="17"/>
      <c r="M25" s="30"/>
      <c r="N25" s="17"/>
      <c r="O25" s="110"/>
      <c r="P25" s="29"/>
      <c r="Q25" s="23"/>
    </row>
    <row r="26" spans="2:17" s="8" customFormat="1" ht="19.7" customHeight="1">
      <c r="B26" s="17">
        <v>1</v>
      </c>
      <c r="C26" s="17" t="s">
        <v>6208</v>
      </c>
      <c r="D26" s="17" t="s">
        <v>6208</v>
      </c>
      <c r="E26" s="26" t="s">
        <v>8125</v>
      </c>
      <c r="F26" s="26">
        <v>1</v>
      </c>
      <c r="G26" s="26">
        <v>5200</v>
      </c>
      <c r="H26" s="118">
        <f t="shared" si="0"/>
        <v>5200</v>
      </c>
      <c r="I26" s="18"/>
      <c r="J26" s="26" t="s">
        <v>8112</v>
      </c>
      <c r="K26" s="18"/>
      <c r="L26" s="17"/>
      <c r="M26" s="30"/>
      <c r="N26" s="17"/>
      <c r="O26" s="110"/>
      <c r="P26" s="29"/>
      <c r="Q26" s="23"/>
    </row>
    <row r="27" spans="2:17" s="8" customFormat="1" ht="19.7" customHeight="1">
      <c r="B27" s="17"/>
      <c r="C27" s="26"/>
      <c r="D27" s="26"/>
      <c r="E27" s="26"/>
      <c r="F27" s="26"/>
      <c r="G27" s="26"/>
      <c r="H27" s="118"/>
      <c r="I27" s="18"/>
      <c r="J27" s="26"/>
      <c r="K27" s="18"/>
      <c r="L27" s="17"/>
      <c r="M27" s="30"/>
      <c r="N27" s="17"/>
      <c r="O27" s="110"/>
      <c r="P27" s="29"/>
      <c r="Q27" s="23"/>
    </row>
    <row r="28" spans="2:17" s="8" customFormat="1" ht="19.7" customHeight="1">
      <c r="B28" s="17"/>
      <c r="C28" s="26"/>
      <c r="D28" s="26"/>
      <c r="E28" s="26"/>
      <c r="F28" s="26"/>
      <c r="G28" s="26"/>
      <c r="H28" s="118"/>
      <c r="I28" s="18"/>
      <c r="J28" s="26"/>
      <c r="K28" s="18"/>
      <c r="L28" s="18"/>
      <c r="M28" s="30"/>
      <c r="N28" s="17"/>
      <c r="O28" s="18"/>
      <c r="P28" s="30"/>
      <c r="Q28" s="23"/>
    </row>
    <row r="29" spans="2:17" s="8" customFormat="1" ht="19.7" customHeight="1">
      <c r="B29" s="17"/>
      <c r="C29" s="26"/>
      <c r="D29" s="26"/>
      <c r="E29" s="26"/>
      <c r="F29" s="26"/>
      <c r="G29" s="26"/>
      <c r="H29" s="118"/>
      <c r="I29" s="18"/>
      <c r="J29" s="26"/>
      <c r="K29" s="25"/>
      <c r="L29" s="17"/>
      <c r="M29" s="30"/>
      <c r="N29" s="17"/>
      <c r="O29" s="29"/>
      <c r="P29" s="29"/>
      <c r="Q29" s="23"/>
    </row>
    <row r="30" spans="2:17" s="8" customFormat="1" ht="19.7" customHeight="1">
      <c r="B30" s="17"/>
      <c r="C30" s="26"/>
      <c r="D30" s="26"/>
      <c r="E30" s="26"/>
      <c r="F30" s="26"/>
      <c r="G30" s="26"/>
      <c r="H30" s="118"/>
      <c r="I30" s="18"/>
      <c r="J30" s="26"/>
      <c r="K30" s="18"/>
      <c r="L30" s="17"/>
      <c r="M30" s="30"/>
      <c r="N30" s="17"/>
      <c r="O30" s="29"/>
      <c r="P30" s="29"/>
      <c r="Q30" s="23"/>
    </row>
    <row r="31" spans="2:17" s="8" customFormat="1" ht="19.7" customHeight="1">
      <c r="B31" s="17"/>
      <c r="C31" s="26"/>
      <c r="D31" s="26"/>
      <c r="E31" s="26"/>
      <c r="F31" s="26"/>
      <c r="G31" s="26"/>
      <c r="H31" s="118"/>
      <c r="I31" s="18"/>
      <c r="J31" s="26"/>
      <c r="K31" s="18"/>
      <c r="L31" s="18"/>
      <c r="M31" s="30"/>
      <c r="N31" s="17"/>
      <c r="O31" s="18"/>
      <c r="P31" s="30"/>
      <c r="Q31" s="23"/>
    </row>
    <row r="32" spans="2:17" s="8" customFormat="1" ht="19.7" customHeight="1">
      <c r="B32" s="17"/>
      <c r="C32" s="26"/>
      <c r="D32" s="26"/>
      <c r="E32" s="26"/>
      <c r="F32" s="26"/>
      <c r="G32" s="26"/>
      <c r="H32" s="118"/>
      <c r="I32" s="18"/>
      <c r="J32" s="26"/>
      <c r="K32" s="18"/>
      <c r="L32" s="18"/>
      <c r="M32" s="30"/>
      <c r="N32" s="17"/>
      <c r="O32" s="18"/>
      <c r="P32" s="30"/>
      <c r="Q32" s="23"/>
    </row>
    <row r="33" spans="2:17" s="8" customFormat="1" ht="19.7" customHeight="1">
      <c r="B33" s="17"/>
      <c r="C33" s="26"/>
      <c r="D33" s="26"/>
      <c r="E33" s="26"/>
      <c r="F33" s="26"/>
      <c r="G33" s="26"/>
      <c r="H33" s="118"/>
      <c r="I33" s="18"/>
      <c r="J33" s="26"/>
      <c r="K33" s="18"/>
      <c r="L33" s="18"/>
      <c r="M33" s="30"/>
      <c r="N33" s="17"/>
      <c r="O33" s="18"/>
      <c r="P33" s="30"/>
      <c r="Q33" s="23"/>
    </row>
    <row r="34" spans="2:17" s="8" customFormat="1" ht="19.7" customHeight="1">
      <c r="B34" s="17"/>
      <c r="C34" s="26"/>
      <c r="D34" s="26"/>
      <c r="E34" s="26"/>
      <c r="F34" s="26"/>
      <c r="G34" s="26"/>
      <c r="H34" s="118"/>
      <c r="I34" s="18"/>
      <c r="J34" s="26"/>
      <c r="K34" s="18"/>
      <c r="L34" s="18"/>
      <c r="M34" s="30"/>
      <c r="N34" s="17"/>
      <c r="O34" s="18"/>
      <c r="P34" s="30"/>
      <c r="Q34" s="23"/>
    </row>
    <row r="35" spans="2:17" s="8" customFormat="1" ht="19.7" customHeight="1">
      <c r="B35" s="17"/>
      <c r="C35" s="26"/>
      <c r="D35" s="26"/>
      <c r="E35" s="26"/>
      <c r="F35" s="26"/>
      <c r="G35" s="26"/>
      <c r="H35" s="118"/>
      <c r="I35" s="18"/>
      <c r="J35" s="26"/>
      <c r="K35" s="18"/>
      <c r="L35" s="18"/>
      <c r="M35" s="30"/>
      <c r="N35" s="17"/>
      <c r="O35" s="18"/>
      <c r="P35" s="30"/>
      <c r="Q35" s="23"/>
    </row>
    <row r="36" spans="2:17" s="8" customFormat="1" ht="19.7" customHeight="1">
      <c r="B36" s="17"/>
      <c r="C36" s="26"/>
      <c r="D36" s="26"/>
      <c r="E36" s="26"/>
      <c r="F36" s="26"/>
      <c r="G36" s="26"/>
      <c r="H36" s="118"/>
      <c r="I36" s="18"/>
      <c r="J36" s="26"/>
      <c r="K36" s="18"/>
      <c r="L36" s="17"/>
      <c r="M36" s="30"/>
      <c r="N36" s="17"/>
      <c r="O36" s="29"/>
      <c r="P36" s="29"/>
      <c r="Q36" s="23"/>
    </row>
    <row r="37" spans="2:17" s="8" customFormat="1" ht="19.7" customHeight="1">
      <c r="B37" s="17"/>
      <c r="C37" s="26"/>
      <c r="D37" s="26"/>
      <c r="E37" s="26"/>
      <c r="F37" s="26"/>
      <c r="G37" s="26"/>
      <c r="H37" s="118"/>
      <c r="I37" s="18"/>
      <c r="J37" s="26"/>
      <c r="K37" s="18"/>
      <c r="L37" s="18"/>
      <c r="M37" s="30"/>
      <c r="N37" s="17"/>
      <c r="O37" s="18"/>
      <c r="P37" s="30"/>
      <c r="Q37" s="23"/>
    </row>
    <row r="38" spans="2:17" s="8" customFormat="1" ht="19.7" customHeight="1">
      <c r="B38" s="17"/>
      <c r="C38" s="26"/>
      <c r="D38" s="26"/>
      <c r="E38" s="26"/>
      <c r="F38" s="26"/>
      <c r="G38" s="26"/>
      <c r="H38" s="118"/>
      <c r="I38" s="18"/>
      <c r="J38" s="26"/>
      <c r="K38" s="18"/>
      <c r="L38" s="18"/>
      <c r="M38" s="30"/>
      <c r="N38" s="17"/>
      <c r="O38" s="18"/>
      <c r="P38" s="30"/>
      <c r="Q38" s="23"/>
    </row>
    <row r="39" spans="2:17" s="8" customFormat="1" ht="19.7" customHeight="1">
      <c r="B39" s="17"/>
      <c r="C39" s="26"/>
      <c r="D39" s="26"/>
      <c r="E39" s="26"/>
      <c r="F39" s="26"/>
      <c r="G39" s="26"/>
      <c r="H39" s="118"/>
      <c r="I39" s="18"/>
      <c r="J39" s="26"/>
      <c r="K39" s="25"/>
      <c r="L39" s="17"/>
      <c r="M39" s="30"/>
      <c r="N39" s="17"/>
      <c r="O39" s="29"/>
      <c r="P39" s="29"/>
      <c r="Q39" s="23"/>
    </row>
    <row r="40" spans="2:17" s="8" customFormat="1" ht="19.7" customHeight="1">
      <c r="B40" s="17"/>
      <c r="C40" s="26"/>
      <c r="D40" s="26"/>
      <c r="E40" s="26"/>
      <c r="F40" s="26"/>
      <c r="G40" s="26"/>
      <c r="H40" s="118"/>
      <c r="I40" s="18"/>
      <c r="J40" s="26"/>
      <c r="K40" s="25"/>
      <c r="L40" s="17"/>
      <c r="M40" s="30"/>
      <c r="N40" s="17"/>
      <c r="O40" s="29"/>
      <c r="P40" s="29"/>
      <c r="Q40" s="23"/>
    </row>
    <row r="41" spans="2:17" s="8" customFormat="1" ht="19.7" customHeight="1">
      <c r="B41" s="17"/>
      <c r="C41" s="26"/>
      <c r="D41" s="26"/>
      <c r="E41" s="26"/>
      <c r="F41" s="26"/>
      <c r="G41" s="26"/>
      <c r="H41" s="118"/>
      <c r="I41" s="18"/>
      <c r="J41" s="26"/>
      <c r="K41" s="18"/>
      <c r="L41" s="17"/>
      <c r="M41" s="30"/>
      <c r="N41" s="17"/>
      <c r="O41" s="29"/>
      <c r="P41" s="29"/>
      <c r="Q41" s="23"/>
    </row>
    <row r="42" spans="2:17" s="8" customFormat="1" ht="19.7" customHeight="1">
      <c r="B42" s="17"/>
      <c r="C42" s="26"/>
      <c r="D42" s="26"/>
      <c r="E42" s="26"/>
      <c r="F42" s="26"/>
      <c r="G42" s="26"/>
      <c r="H42" s="118"/>
      <c r="I42" s="18"/>
      <c r="J42" s="26"/>
      <c r="K42" s="18"/>
      <c r="L42" s="18"/>
      <c r="M42" s="30"/>
      <c r="N42" s="17"/>
      <c r="O42" s="18"/>
      <c r="P42" s="30"/>
      <c r="Q42" s="23"/>
    </row>
    <row r="43" spans="2:17" s="8" customFormat="1" ht="19.7" customHeight="1">
      <c r="B43" s="17"/>
      <c r="C43" s="26"/>
      <c r="D43" s="26"/>
      <c r="E43" s="26"/>
      <c r="F43" s="26"/>
      <c r="G43" s="26"/>
      <c r="H43" s="118"/>
      <c r="I43" s="18"/>
      <c r="J43" s="26"/>
      <c r="K43" s="18"/>
      <c r="L43" s="18"/>
      <c r="M43" s="30"/>
      <c r="N43" s="17"/>
      <c r="O43" s="18"/>
      <c r="P43" s="30"/>
      <c r="Q43" s="23"/>
    </row>
    <row r="44" spans="2:17" s="8" customFormat="1" ht="19.7" customHeight="1">
      <c r="B44" s="17"/>
      <c r="C44" s="26"/>
      <c r="D44" s="26"/>
      <c r="E44" s="26"/>
      <c r="F44" s="26"/>
      <c r="G44" s="26"/>
      <c r="H44" s="118"/>
      <c r="I44" s="18"/>
      <c r="J44" s="26"/>
      <c r="K44" s="18"/>
      <c r="L44" s="17"/>
      <c r="M44" s="30"/>
      <c r="N44" s="17"/>
      <c r="O44" s="29"/>
      <c r="P44" s="29"/>
      <c r="Q44" s="23"/>
    </row>
    <row r="45" spans="2:17" s="8" customFormat="1" ht="19.7" customHeight="1">
      <c r="B45" s="17"/>
      <c r="C45" s="26"/>
      <c r="D45" s="26"/>
      <c r="E45" s="26"/>
      <c r="F45" s="26"/>
      <c r="G45" s="26"/>
      <c r="H45" s="118"/>
      <c r="I45" s="18"/>
      <c r="J45" s="26"/>
      <c r="K45" s="18"/>
      <c r="L45" s="17"/>
      <c r="M45" s="30"/>
      <c r="N45" s="17"/>
      <c r="O45" s="29"/>
      <c r="P45" s="29"/>
      <c r="Q45" s="23"/>
    </row>
    <row r="46" spans="2:17" s="8" customFormat="1" ht="19.7" customHeight="1">
      <c r="B46" s="17"/>
      <c r="C46" s="26"/>
      <c r="D46" s="26"/>
      <c r="E46" s="26"/>
      <c r="F46" s="26"/>
      <c r="G46" s="26"/>
      <c r="H46" s="118"/>
      <c r="I46" s="18"/>
      <c r="J46" s="26"/>
      <c r="K46" s="25"/>
      <c r="L46" s="17"/>
      <c r="M46" s="30"/>
      <c r="N46" s="17"/>
      <c r="O46" s="29"/>
      <c r="P46" s="29"/>
      <c r="Q46" s="23"/>
    </row>
    <row r="47" spans="2:17" s="8" customFormat="1" ht="19.7" customHeight="1">
      <c r="B47" s="17"/>
      <c r="C47" s="26"/>
      <c r="D47" s="26"/>
      <c r="E47" s="26"/>
      <c r="F47" s="26"/>
      <c r="G47" s="26"/>
      <c r="H47" s="118"/>
      <c r="I47" s="18"/>
      <c r="J47" s="26"/>
      <c r="K47" s="25"/>
      <c r="L47" s="17"/>
      <c r="M47" s="30"/>
      <c r="N47" s="17"/>
      <c r="O47" s="110"/>
      <c r="P47" s="110"/>
      <c r="Q47" s="23"/>
    </row>
    <row r="48" spans="2:17" s="8" customFormat="1" ht="19.7" customHeight="1">
      <c r="B48" s="17"/>
      <c r="C48" s="26"/>
      <c r="D48" s="26"/>
      <c r="E48" s="26"/>
      <c r="F48" s="26"/>
      <c r="G48" s="26"/>
      <c r="H48" s="118"/>
      <c r="I48" s="18"/>
      <c r="J48" s="26"/>
      <c r="K48" s="18"/>
      <c r="L48" s="17"/>
      <c r="M48" s="30"/>
      <c r="N48" s="17"/>
      <c r="O48" s="29"/>
      <c r="P48" s="29"/>
      <c r="Q48" s="23"/>
    </row>
    <row r="49" spans="2:17" s="8" customFormat="1" ht="19.7" customHeight="1">
      <c r="B49" s="17"/>
      <c r="C49" s="26"/>
      <c r="D49" s="26"/>
      <c r="E49" s="26"/>
      <c r="F49" s="26"/>
      <c r="G49" s="26"/>
      <c r="H49" s="118"/>
      <c r="I49" s="18"/>
      <c r="J49" s="26"/>
      <c r="K49" s="18"/>
      <c r="L49" s="18"/>
      <c r="M49" s="30"/>
      <c r="N49" s="17"/>
      <c r="O49" s="18"/>
      <c r="P49" s="30"/>
      <c r="Q49" s="23"/>
    </row>
    <row r="50" spans="2:17" s="8" customFormat="1" ht="19.7" customHeight="1">
      <c r="B50" s="17"/>
      <c r="C50" s="26"/>
      <c r="D50" s="26"/>
      <c r="E50" s="26"/>
      <c r="F50" s="26"/>
      <c r="G50" s="26"/>
      <c r="H50" s="118"/>
      <c r="I50" s="18"/>
      <c r="J50" s="26"/>
      <c r="K50" s="18"/>
      <c r="L50" s="17"/>
      <c r="M50" s="30"/>
      <c r="N50" s="17"/>
      <c r="O50" s="29"/>
      <c r="P50" s="29"/>
      <c r="Q50" s="23"/>
    </row>
    <row r="51" spans="2:17" s="8" customFormat="1" ht="19.7" customHeight="1">
      <c r="B51" s="17"/>
      <c r="C51" s="26"/>
      <c r="D51" s="26"/>
      <c r="E51" s="26"/>
      <c r="F51" s="26"/>
      <c r="G51" s="26"/>
      <c r="H51" s="118"/>
      <c r="I51" s="18"/>
      <c r="J51" s="26"/>
      <c r="K51" s="18"/>
      <c r="L51" s="17"/>
      <c r="M51" s="30"/>
      <c r="N51" s="17"/>
      <c r="O51" s="29"/>
      <c r="P51" s="29"/>
      <c r="Q51" s="23"/>
    </row>
    <row r="52" spans="2:17" s="8" customFormat="1" ht="19.7" customHeight="1">
      <c r="B52" s="17"/>
      <c r="C52" s="26"/>
      <c r="D52" s="26"/>
      <c r="E52" s="26"/>
      <c r="F52" s="26"/>
      <c r="G52" s="26"/>
      <c r="H52" s="118"/>
      <c r="I52" s="18"/>
      <c r="J52" s="26"/>
      <c r="K52" s="18"/>
      <c r="L52" s="17"/>
      <c r="M52" s="30"/>
      <c r="N52" s="17"/>
      <c r="O52" s="29"/>
      <c r="P52" s="29"/>
      <c r="Q52" s="23"/>
    </row>
    <row r="53" spans="2:17" s="8" customFormat="1" ht="19.7" customHeight="1">
      <c r="B53" s="17"/>
      <c r="C53" s="26"/>
      <c r="D53" s="26"/>
      <c r="E53" s="26"/>
      <c r="F53" s="26"/>
      <c r="G53" s="26"/>
      <c r="H53" s="118"/>
      <c r="I53" s="18"/>
      <c r="J53" s="26"/>
      <c r="K53" s="18"/>
      <c r="L53" s="18"/>
      <c r="M53" s="30"/>
      <c r="N53" s="17"/>
      <c r="O53" s="18"/>
      <c r="P53" s="30"/>
      <c r="Q53" s="23"/>
    </row>
    <row r="54" spans="2:17" s="8" customFormat="1" ht="19.7" customHeight="1">
      <c r="B54" s="17"/>
      <c r="C54" s="26"/>
      <c r="D54" s="26"/>
      <c r="E54" s="26"/>
      <c r="F54" s="26"/>
      <c r="G54" s="26"/>
      <c r="H54" s="118"/>
      <c r="I54" s="18"/>
      <c r="J54" s="26"/>
      <c r="K54" s="18"/>
      <c r="L54" s="17"/>
      <c r="M54" s="30"/>
      <c r="N54" s="17"/>
      <c r="O54" s="29"/>
      <c r="P54" s="29"/>
      <c r="Q54" s="23"/>
    </row>
    <row r="55" spans="2:17" s="8" customFormat="1" ht="19.7" customHeight="1">
      <c r="B55" s="17"/>
      <c r="C55" s="26"/>
      <c r="D55" s="26"/>
      <c r="E55" s="26"/>
      <c r="F55" s="26"/>
      <c r="G55" s="26"/>
      <c r="H55" s="118"/>
      <c r="I55" s="18"/>
      <c r="J55" s="26"/>
      <c r="K55" s="24"/>
      <c r="L55" s="17"/>
      <c r="M55" s="30"/>
      <c r="N55" s="17"/>
      <c r="O55" s="110"/>
      <c r="P55" s="29"/>
      <c r="Q55" s="23"/>
    </row>
    <row r="56" spans="2:17" s="8" customFormat="1" ht="19.7" customHeight="1">
      <c r="B56" s="17"/>
      <c r="C56" s="26"/>
      <c r="D56" s="26"/>
      <c r="E56" s="26"/>
      <c r="F56" s="26"/>
      <c r="G56" s="26"/>
      <c r="H56" s="118"/>
      <c r="I56" s="33"/>
      <c r="J56" s="26"/>
      <c r="K56" s="33"/>
      <c r="L56" s="17"/>
      <c r="M56" s="30"/>
      <c r="N56" s="17"/>
      <c r="O56" s="29"/>
      <c r="P56" s="29"/>
      <c r="Q56" s="23"/>
    </row>
    <row r="57" spans="2:17" s="8" customFormat="1" ht="19.7" customHeight="1">
      <c r="B57" s="17"/>
      <c r="C57" s="26"/>
      <c r="D57" s="26"/>
      <c r="E57" s="26"/>
      <c r="F57" s="26"/>
      <c r="G57" s="26"/>
      <c r="H57" s="118"/>
      <c r="I57" s="33"/>
      <c r="J57" s="26"/>
      <c r="K57" s="33"/>
      <c r="L57" s="17"/>
      <c r="M57" s="30"/>
      <c r="N57" s="17"/>
      <c r="O57" s="29"/>
      <c r="P57" s="29"/>
      <c r="Q57" s="23"/>
    </row>
    <row r="58" spans="2:17" s="8" customFormat="1" ht="19.7" customHeight="1">
      <c r="B58" s="17"/>
      <c r="C58" s="26"/>
      <c r="D58" s="26"/>
      <c r="E58" s="26"/>
      <c r="F58" s="26"/>
      <c r="G58" s="26"/>
      <c r="H58" s="118"/>
      <c r="I58" s="18"/>
      <c r="J58" s="26"/>
      <c r="K58" s="25"/>
      <c r="L58" s="17"/>
      <c r="M58" s="30"/>
      <c r="N58" s="17"/>
      <c r="O58" s="29"/>
      <c r="P58" s="29"/>
      <c r="Q58" s="23"/>
    </row>
    <row r="59" spans="2:17" s="8" customFormat="1" ht="19.7" customHeight="1">
      <c r="B59" s="17"/>
      <c r="C59" s="26"/>
      <c r="D59" s="26"/>
      <c r="E59" s="26"/>
      <c r="F59" s="26"/>
      <c r="G59" s="26"/>
      <c r="H59" s="118"/>
      <c r="I59" s="18"/>
      <c r="J59" s="26"/>
      <c r="K59" s="25"/>
      <c r="L59" s="17"/>
      <c r="M59" s="30"/>
      <c r="N59" s="17"/>
      <c r="O59" s="29"/>
      <c r="P59" s="29"/>
      <c r="Q59" s="23"/>
    </row>
    <row r="60" spans="2:17" s="8" customFormat="1" ht="19.7" customHeight="1">
      <c r="B60" s="17"/>
      <c r="C60" s="26"/>
      <c r="D60" s="26"/>
      <c r="E60" s="26"/>
      <c r="F60" s="26"/>
      <c r="G60" s="26"/>
      <c r="H60" s="118"/>
      <c r="I60" s="18"/>
      <c r="J60" s="26"/>
      <c r="K60" s="25"/>
      <c r="L60" s="18"/>
      <c r="M60" s="30"/>
      <c r="N60" s="17"/>
      <c r="O60" s="18"/>
      <c r="P60" s="30"/>
      <c r="Q60" s="23"/>
    </row>
    <row r="61" spans="2:17" s="8" customFormat="1" ht="19.7" customHeight="1">
      <c r="B61" s="17"/>
      <c r="C61" s="26"/>
      <c r="D61" s="26"/>
      <c r="E61" s="26"/>
      <c r="F61" s="26"/>
      <c r="G61" s="26"/>
      <c r="H61" s="118"/>
      <c r="I61" s="18"/>
      <c r="J61" s="26"/>
      <c r="K61" s="18"/>
      <c r="L61" s="17"/>
      <c r="M61" s="30"/>
      <c r="N61" s="17"/>
      <c r="O61" s="29"/>
      <c r="P61" s="29"/>
      <c r="Q61" s="23"/>
    </row>
    <row r="62" spans="2:17" s="8" customFormat="1" ht="19.7" customHeight="1">
      <c r="B62" s="17"/>
      <c r="C62" s="26"/>
      <c r="D62" s="26"/>
      <c r="E62" s="26"/>
      <c r="F62" s="26"/>
      <c r="G62" s="26"/>
      <c r="H62" s="118"/>
      <c r="I62" s="18"/>
      <c r="J62" s="26"/>
      <c r="K62" s="18"/>
      <c r="L62" s="18"/>
      <c r="M62" s="30"/>
      <c r="N62" s="17"/>
      <c r="O62" s="18"/>
      <c r="P62" s="30"/>
      <c r="Q62" s="23"/>
    </row>
    <row r="63" spans="2:17" s="8" customFormat="1" ht="19.7" customHeight="1">
      <c r="B63" s="17"/>
      <c r="C63" s="26"/>
      <c r="D63" s="26"/>
      <c r="E63" s="26"/>
      <c r="F63" s="26"/>
      <c r="G63" s="26"/>
      <c r="H63" s="118"/>
      <c r="I63" s="18"/>
      <c r="J63" s="26"/>
      <c r="K63" s="18"/>
      <c r="L63" s="17"/>
      <c r="M63" s="30"/>
      <c r="N63" s="17"/>
      <c r="O63" s="29"/>
      <c r="P63" s="29"/>
      <c r="Q63" s="23"/>
    </row>
    <row r="64" spans="2:17" s="8" customFormat="1" ht="19.7" customHeight="1">
      <c r="B64" s="17"/>
      <c r="C64" s="26"/>
      <c r="D64" s="26"/>
      <c r="E64" s="26"/>
      <c r="F64" s="26"/>
      <c r="G64" s="26"/>
      <c r="H64" s="118"/>
      <c r="I64" s="18"/>
      <c r="J64" s="26"/>
      <c r="K64" s="24"/>
      <c r="L64" s="17"/>
      <c r="M64" s="30"/>
      <c r="N64" s="17"/>
      <c r="O64" s="110"/>
      <c r="P64" s="29"/>
      <c r="Q64" s="23"/>
    </row>
    <row r="65" spans="2:17" s="8" customFormat="1" ht="19.7" customHeight="1">
      <c r="B65" s="17"/>
      <c r="C65" s="26"/>
      <c r="D65" s="26"/>
      <c r="E65" s="26"/>
      <c r="F65" s="26"/>
      <c r="G65" s="26"/>
      <c r="H65" s="118"/>
      <c r="I65" s="33"/>
      <c r="J65" s="26"/>
      <c r="K65" s="33"/>
      <c r="L65" s="17"/>
      <c r="M65" s="30"/>
      <c r="N65" s="17"/>
      <c r="O65" s="29"/>
      <c r="P65" s="29"/>
      <c r="Q65" s="23"/>
    </row>
    <row r="66" spans="2:17" s="8" customFormat="1" ht="19.7" customHeight="1">
      <c r="B66" s="17"/>
      <c r="C66" s="26"/>
      <c r="D66" s="26"/>
      <c r="E66" s="26"/>
      <c r="F66" s="26"/>
      <c r="G66" s="26"/>
      <c r="H66" s="118"/>
      <c r="I66" s="33"/>
      <c r="J66" s="26"/>
      <c r="K66" s="33"/>
      <c r="L66" s="17"/>
      <c r="M66" s="30"/>
      <c r="N66" s="17"/>
      <c r="O66" s="29"/>
      <c r="P66" s="29"/>
      <c r="Q66" s="23"/>
    </row>
    <row r="67" spans="2:17" s="8" customFormat="1" ht="19.7" customHeight="1">
      <c r="B67" s="17"/>
      <c r="C67" s="26"/>
      <c r="D67" s="26"/>
      <c r="E67" s="26"/>
      <c r="F67" s="26"/>
      <c r="G67" s="26"/>
      <c r="H67" s="118"/>
      <c r="I67" s="18"/>
      <c r="J67" s="26"/>
      <c r="K67" s="25"/>
      <c r="L67" s="17"/>
      <c r="M67" s="30"/>
      <c r="N67" s="17"/>
      <c r="O67" s="29"/>
      <c r="P67" s="29"/>
      <c r="Q67" s="23"/>
    </row>
    <row r="68" spans="2:17" s="8" customFormat="1" ht="19.7" customHeight="1">
      <c r="B68" s="17"/>
      <c r="C68" s="26"/>
      <c r="D68" s="26"/>
      <c r="E68" s="26"/>
      <c r="F68" s="26"/>
      <c r="G68" s="26"/>
      <c r="H68" s="118"/>
      <c r="I68" s="18"/>
      <c r="J68" s="26"/>
      <c r="K68" s="25"/>
      <c r="L68" s="17"/>
      <c r="M68" s="30"/>
      <c r="N68" s="17"/>
      <c r="O68" s="29"/>
      <c r="P68" s="29"/>
      <c r="Q68" s="23"/>
    </row>
    <row r="69" spans="2:17" s="8" customFormat="1" ht="19.7" customHeight="1">
      <c r="B69" s="17"/>
      <c r="C69" s="26"/>
      <c r="D69" s="26"/>
      <c r="E69" s="26"/>
      <c r="F69" s="26"/>
      <c r="G69" s="26"/>
      <c r="H69" s="118"/>
      <c r="I69" s="18"/>
      <c r="J69" s="26"/>
      <c r="K69" s="25"/>
      <c r="L69" s="18"/>
      <c r="M69" s="30"/>
      <c r="N69" s="17"/>
      <c r="O69" s="18"/>
      <c r="P69" s="30"/>
      <c r="Q69" s="23"/>
    </row>
    <row r="70" spans="2:17" s="8" customFormat="1" ht="19.7" customHeight="1">
      <c r="B70" s="17"/>
      <c r="C70" s="26"/>
      <c r="D70" s="26"/>
      <c r="E70" s="26"/>
      <c r="F70" s="26"/>
      <c r="G70" s="26"/>
      <c r="H70" s="118"/>
      <c r="I70" s="18"/>
      <c r="J70" s="26"/>
      <c r="K70" s="18"/>
      <c r="L70" s="17"/>
      <c r="M70" s="30"/>
      <c r="N70" s="17"/>
      <c r="O70" s="29"/>
      <c r="P70" s="29"/>
      <c r="Q70" s="23"/>
    </row>
    <row r="71" spans="2:17" s="8" customFormat="1" ht="19.7" customHeight="1">
      <c r="B71" s="17"/>
      <c r="C71" s="26"/>
      <c r="D71" s="26"/>
      <c r="E71" s="26"/>
      <c r="F71" s="26"/>
      <c r="G71" s="26"/>
      <c r="H71" s="118"/>
      <c r="I71" s="18"/>
      <c r="J71" s="26"/>
      <c r="K71" s="18"/>
      <c r="L71" s="18"/>
      <c r="M71" s="30"/>
      <c r="N71" s="17"/>
      <c r="O71" s="18"/>
      <c r="P71" s="30"/>
      <c r="Q71" s="23"/>
    </row>
    <row r="72" spans="2:17" s="8" customFormat="1" ht="19.7" customHeight="1">
      <c r="B72" s="17"/>
      <c r="C72" s="26"/>
      <c r="D72" s="26"/>
      <c r="E72" s="26"/>
      <c r="F72" s="26"/>
      <c r="G72" s="26"/>
      <c r="H72" s="118"/>
      <c r="I72" s="18"/>
      <c r="J72" s="26"/>
      <c r="K72" s="18"/>
      <c r="L72" s="17"/>
      <c r="M72" s="30"/>
      <c r="N72" s="17"/>
      <c r="O72" s="29"/>
      <c r="P72" s="29"/>
      <c r="Q72" s="23"/>
    </row>
    <row r="73" spans="2:17" s="8" customFormat="1" ht="19.7" customHeight="1">
      <c r="B73" s="17"/>
      <c r="C73" s="26"/>
      <c r="D73" s="26"/>
      <c r="E73" s="26"/>
      <c r="F73" s="26"/>
      <c r="G73" s="26"/>
      <c r="H73" s="118"/>
      <c r="I73" s="18"/>
      <c r="J73" s="26"/>
      <c r="K73" s="24"/>
      <c r="L73" s="17"/>
      <c r="M73" s="30"/>
      <c r="N73" s="17"/>
      <c r="O73" s="110"/>
      <c r="P73" s="29"/>
      <c r="Q73" s="23"/>
    </row>
    <row r="74" spans="2:17" s="8" customFormat="1" ht="19.7" customHeight="1">
      <c r="B74" s="17"/>
      <c r="C74" s="26"/>
      <c r="D74" s="26"/>
      <c r="E74" s="26"/>
      <c r="F74" s="26"/>
      <c r="G74" s="26"/>
      <c r="H74" s="118"/>
      <c r="I74" s="33"/>
      <c r="J74" s="26"/>
      <c r="K74" s="33"/>
      <c r="L74" s="17"/>
      <c r="M74" s="30"/>
      <c r="N74" s="17"/>
      <c r="O74" s="29"/>
      <c r="P74" s="29"/>
      <c r="Q74" s="23"/>
    </row>
    <row r="75" spans="2:17" s="8" customFormat="1" ht="19.7" customHeight="1">
      <c r="B75" s="17"/>
      <c r="C75" s="26"/>
      <c r="D75" s="26"/>
      <c r="E75" s="26"/>
      <c r="F75" s="26"/>
      <c r="G75" s="26"/>
      <c r="H75" s="118"/>
      <c r="I75" s="33"/>
      <c r="J75" s="26"/>
      <c r="K75" s="33"/>
      <c r="L75" s="17"/>
      <c r="M75" s="30"/>
      <c r="N75" s="17"/>
      <c r="O75" s="29"/>
      <c r="P75" s="29"/>
      <c r="Q75" s="23"/>
    </row>
    <row r="76" spans="2:17" s="8" customFormat="1" ht="19.7" customHeight="1">
      <c r="B76" s="17"/>
      <c r="C76" s="26"/>
      <c r="D76" s="26"/>
      <c r="E76" s="26"/>
      <c r="F76" s="26"/>
      <c r="G76" s="26"/>
      <c r="H76" s="118"/>
      <c r="I76" s="18"/>
      <c r="J76" s="26"/>
      <c r="K76" s="25"/>
      <c r="L76" s="17"/>
      <c r="M76" s="30"/>
      <c r="N76" s="17"/>
      <c r="O76" s="29"/>
      <c r="P76" s="29"/>
      <c r="Q76" s="23"/>
    </row>
    <row r="77" spans="2:17" s="8" customFormat="1" ht="19.7" customHeight="1">
      <c r="B77" s="17"/>
      <c r="C77" s="26"/>
      <c r="D77" s="26"/>
      <c r="E77" s="26"/>
      <c r="F77" s="26"/>
      <c r="G77" s="26"/>
      <c r="H77" s="118"/>
      <c r="I77" s="18"/>
      <c r="J77" s="26"/>
      <c r="K77" s="25"/>
      <c r="L77" s="17"/>
      <c r="M77" s="30"/>
      <c r="N77" s="17"/>
      <c r="O77" s="29"/>
      <c r="P77" s="29"/>
      <c r="Q77" s="23"/>
    </row>
    <row r="78" spans="2:17" s="8" customFormat="1" ht="19.7" customHeight="1">
      <c r="B78" s="17"/>
      <c r="C78" s="26"/>
      <c r="D78" s="26"/>
      <c r="E78" s="26"/>
      <c r="F78" s="26"/>
      <c r="G78" s="26"/>
      <c r="H78" s="118"/>
      <c r="I78" s="18"/>
      <c r="J78" s="26"/>
      <c r="K78" s="25"/>
      <c r="L78" s="18"/>
      <c r="M78" s="30"/>
      <c r="N78" s="17"/>
      <c r="O78" s="18"/>
      <c r="P78" s="30"/>
      <c r="Q78" s="23"/>
    </row>
    <row r="79" spans="2:17" s="8" customFormat="1" ht="19.7" customHeight="1">
      <c r="B79" s="17"/>
      <c r="C79" s="17"/>
      <c r="D79" s="17"/>
      <c r="E79" s="26"/>
      <c r="F79" s="26"/>
      <c r="G79" s="118"/>
      <c r="H79" s="118"/>
      <c r="I79" s="22"/>
      <c r="J79" s="26"/>
      <c r="K79" s="18"/>
      <c r="L79" s="17"/>
      <c r="M79" s="30"/>
      <c r="N79" s="17"/>
      <c r="O79" s="29"/>
      <c r="P79" s="29"/>
      <c r="Q79" s="23"/>
    </row>
    <row r="80" spans="2:17" s="8" customFormat="1" ht="19.7" customHeight="1">
      <c r="B80" s="17"/>
      <c r="C80" s="26"/>
      <c r="D80" s="26"/>
      <c r="E80" s="26"/>
      <c r="F80" s="26"/>
      <c r="G80" s="26"/>
      <c r="H80" s="118"/>
      <c r="I80" s="18"/>
      <c r="J80" s="26"/>
      <c r="K80" s="18"/>
      <c r="L80" s="18"/>
      <c r="M80" s="30"/>
      <c r="N80" s="17"/>
      <c r="O80" s="18"/>
      <c r="P80" s="30"/>
      <c r="Q80" s="23"/>
    </row>
    <row r="81" spans="2:17" s="8" customFormat="1" ht="19.7" customHeight="1">
      <c r="B81" s="17"/>
      <c r="C81" s="26"/>
      <c r="D81" s="26"/>
      <c r="E81" s="26"/>
      <c r="F81" s="26"/>
      <c r="G81" s="26"/>
      <c r="H81" s="118"/>
      <c r="I81" s="18"/>
      <c r="J81" s="26"/>
      <c r="K81" s="18"/>
      <c r="L81" s="17"/>
      <c r="M81" s="30"/>
      <c r="N81" s="17"/>
      <c r="O81" s="29"/>
      <c r="P81" s="29"/>
      <c r="Q81" s="23"/>
    </row>
    <row r="82" spans="2:17" s="8" customFormat="1" ht="19.7" customHeight="1">
      <c r="B82" s="17"/>
      <c r="C82" s="26"/>
      <c r="D82" s="26"/>
      <c r="E82" s="26"/>
      <c r="F82" s="26"/>
      <c r="G82" s="26"/>
      <c r="H82" s="118"/>
      <c r="I82" s="18"/>
      <c r="J82" s="26"/>
      <c r="K82" s="24"/>
      <c r="L82" s="17"/>
      <c r="M82" s="30"/>
      <c r="N82" s="17"/>
      <c r="O82" s="110"/>
      <c r="P82" s="29"/>
      <c r="Q82" s="23"/>
    </row>
    <row r="83" spans="2:17" s="8" customFormat="1" ht="19.7" customHeight="1">
      <c r="B83" s="17"/>
      <c r="C83" s="26"/>
      <c r="D83" s="26"/>
      <c r="E83" s="26"/>
      <c r="F83" s="26"/>
      <c r="G83" s="26"/>
      <c r="H83" s="118"/>
      <c r="I83" s="33"/>
      <c r="J83" s="26"/>
      <c r="K83" s="33"/>
      <c r="L83" s="17"/>
      <c r="M83" s="30"/>
      <c r="N83" s="17"/>
      <c r="O83" s="29"/>
      <c r="P83" s="29"/>
      <c r="Q83" s="23"/>
    </row>
    <row r="84" spans="2:17" s="8" customFormat="1" ht="19.7" customHeight="1">
      <c r="B84" s="17"/>
      <c r="C84" s="26"/>
      <c r="D84" s="26"/>
      <c r="E84" s="26"/>
      <c r="F84" s="26"/>
      <c r="G84" s="26"/>
      <c r="H84" s="118"/>
      <c r="I84" s="33"/>
      <c r="J84" s="26"/>
      <c r="K84" s="33"/>
      <c r="L84" s="17"/>
      <c r="M84" s="30"/>
      <c r="N84" s="17"/>
      <c r="O84" s="29"/>
      <c r="P84" s="29"/>
      <c r="Q84" s="23"/>
    </row>
    <row r="85" spans="2:17" s="8" customFormat="1" ht="19.7" customHeight="1">
      <c r="B85" s="17"/>
      <c r="C85" s="26"/>
      <c r="D85" s="26"/>
      <c r="E85" s="26"/>
      <c r="F85" s="26"/>
      <c r="G85" s="26"/>
      <c r="H85" s="118"/>
      <c r="I85" s="18"/>
      <c r="J85" s="26"/>
      <c r="K85" s="25"/>
      <c r="L85" s="17"/>
      <c r="M85" s="30"/>
      <c r="N85" s="17"/>
      <c r="O85" s="29"/>
      <c r="P85" s="29"/>
      <c r="Q85" s="23"/>
    </row>
    <row r="86" spans="2:17" s="8" customFormat="1" ht="19.7" customHeight="1">
      <c r="B86" s="17"/>
      <c r="C86" s="1907"/>
      <c r="D86" s="1906"/>
      <c r="E86" s="26"/>
      <c r="F86" s="26"/>
      <c r="G86" s="26"/>
      <c r="H86" s="118"/>
      <c r="I86" s="18"/>
      <c r="J86" s="26"/>
      <c r="K86" s="25"/>
      <c r="L86" s="17"/>
      <c r="M86" s="30"/>
      <c r="N86" s="17"/>
      <c r="O86" s="29"/>
      <c r="P86" s="29"/>
      <c r="Q86" s="23"/>
    </row>
    <row r="87" spans="2:17" s="8" customFormat="1" ht="19.7" customHeight="1">
      <c r="B87" s="17"/>
      <c r="C87" s="1907"/>
      <c r="D87" s="1906"/>
      <c r="E87" s="26"/>
      <c r="F87" s="26"/>
      <c r="G87" s="118"/>
      <c r="H87" s="118"/>
      <c r="I87" s="18"/>
      <c r="J87" s="26"/>
      <c r="K87" s="25"/>
      <c r="L87" s="18"/>
      <c r="M87" s="30"/>
      <c r="N87" s="17"/>
      <c r="O87" s="18"/>
      <c r="P87" s="30"/>
      <c r="Q87" s="23"/>
    </row>
    <row r="88" spans="2:17" s="8" customFormat="1" ht="19.7" customHeight="1">
      <c r="B88" s="17"/>
      <c r="C88" s="1907"/>
      <c r="D88" s="1906"/>
      <c r="E88" s="26"/>
      <c r="F88" s="26"/>
      <c r="G88" s="26"/>
      <c r="H88" s="118"/>
      <c r="I88" s="18"/>
      <c r="J88" s="26"/>
      <c r="K88" s="25"/>
      <c r="L88" s="17"/>
      <c r="M88" s="30"/>
      <c r="N88" s="17"/>
      <c r="O88" s="29"/>
      <c r="P88" s="29"/>
      <c r="Q88" s="23"/>
    </row>
    <row r="89" spans="2:17" s="8" customFormat="1" ht="19.7" customHeight="1">
      <c r="B89" s="17"/>
      <c r="C89" s="1907"/>
      <c r="D89" s="1906"/>
      <c r="E89" s="26"/>
      <c r="F89" s="26"/>
      <c r="G89" s="118"/>
      <c r="H89" s="118"/>
      <c r="I89" s="18"/>
      <c r="J89" s="26"/>
      <c r="K89" s="25"/>
      <c r="L89" s="18"/>
      <c r="M89" s="30"/>
      <c r="N89" s="17"/>
      <c r="O89" s="18"/>
      <c r="P89" s="30"/>
      <c r="Q89" s="23"/>
    </row>
    <row r="90" spans="2:17" s="8" customFormat="1" ht="19.7" customHeight="1">
      <c r="B90" s="17"/>
      <c r="C90" s="1907"/>
      <c r="D90" s="1906"/>
      <c r="E90" s="26"/>
      <c r="F90" s="26"/>
      <c r="G90" s="26"/>
      <c r="H90" s="118"/>
      <c r="I90" s="18"/>
      <c r="J90" s="26"/>
      <c r="K90" s="25"/>
      <c r="L90" s="17"/>
      <c r="M90" s="30"/>
      <c r="N90" s="17"/>
      <c r="O90" s="29"/>
      <c r="P90" s="29"/>
      <c r="Q90" s="23"/>
    </row>
    <row r="91" spans="2:17" s="8" customFormat="1" ht="19.7" customHeight="1">
      <c r="B91" s="17"/>
      <c r="C91" s="26"/>
      <c r="D91" s="17"/>
      <c r="E91" s="26"/>
      <c r="F91" s="26"/>
      <c r="G91" s="26"/>
      <c r="H91" s="118"/>
      <c r="I91" s="18"/>
      <c r="J91" s="26"/>
      <c r="K91" s="25"/>
      <c r="L91" s="18"/>
      <c r="M91" s="30"/>
      <c r="N91" s="17"/>
      <c r="O91" s="18"/>
      <c r="P91" s="30"/>
      <c r="Q91" s="23"/>
    </row>
    <row r="92" spans="2:17" s="8" customFormat="1" ht="19.7" customHeight="1">
      <c r="B92" s="17"/>
      <c r="C92" s="26"/>
      <c r="D92" s="17"/>
      <c r="E92" s="26"/>
      <c r="F92" s="26"/>
      <c r="G92" s="26"/>
      <c r="H92" s="118"/>
      <c r="I92" s="18"/>
      <c r="J92" s="26"/>
      <c r="K92" s="25"/>
      <c r="L92" s="17"/>
      <c r="M92" s="30"/>
      <c r="N92" s="17"/>
      <c r="O92" s="29"/>
      <c r="P92" s="29"/>
      <c r="Q92" s="23"/>
    </row>
    <row r="93" spans="2:17" s="8" customFormat="1" ht="19.7" customHeight="1">
      <c r="B93" s="17"/>
      <c r="C93" s="26"/>
      <c r="D93" s="17"/>
      <c r="E93" s="26"/>
      <c r="F93" s="26"/>
      <c r="G93" s="26"/>
      <c r="H93" s="118"/>
      <c r="I93" s="18"/>
      <c r="J93" s="26"/>
      <c r="K93" s="25"/>
      <c r="L93" s="18"/>
      <c r="M93" s="30"/>
      <c r="N93" s="17"/>
      <c r="O93" s="18"/>
      <c r="P93" s="30"/>
      <c r="Q93" s="23"/>
    </row>
    <row r="94" spans="2:17" s="8" customFormat="1" ht="19.7" customHeight="1">
      <c r="B94" s="17"/>
      <c r="C94" s="26"/>
      <c r="D94" s="17"/>
      <c r="E94" s="26"/>
      <c r="F94" s="26"/>
      <c r="G94" s="26"/>
      <c r="H94" s="118"/>
      <c r="I94" s="18"/>
      <c r="J94" s="26"/>
      <c r="K94" s="25"/>
      <c r="L94" s="18"/>
      <c r="M94" s="30"/>
      <c r="N94" s="17"/>
      <c r="O94" s="18"/>
      <c r="P94" s="30"/>
      <c r="Q94" s="23"/>
    </row>
    <row r="95" spans="2:17" s="8" customFormat="1" ht="19.7" customHeight="1">
      <c r="B95" s="17"/>
      <c r="C95" s="26"/>
      <c r="D95" s="17"/>
      <c r="E95" s="26"/>
      <c r="F95" s="26"/>
      <c r="G95" s="26"/>
      <c r="H95" s="118"/>
      <c r="I95" s="18"/>
      <c r="J95" s="26"/>
      <c r="K95" s="25"/>
      <c r="L95" s="17"/>
      <c r="M95" s="30"/>
      <c r="N95" s="17"/>
      <c r="O95" s="29"/>
      <c r="P95" s="29"/>
      <c r="Q95" s="23"/>
    </row>
    <row r="96" spans="2:17" s="8" customFormat="1" ht="19.7" customHeight="1">
      <c r="B96" s="17"/>
      <c r="C96" s="26"/>
      <c r="D96" s="17"/>
      <c r="E96" s="26"/>
      <c r="F96" s="26"/>
      <c r="G96" s="26"/>
      <c r="H96" s="118"/>
      <c r="I96" s="18"/>
      <c r="J96" s="26"/>
      <c r="K96" s="25"/>
      <c r="L96" s="18"/>
      <c r="M96" s="30"/>
      <c r="N96" s="17"/>
      <c r="O96" s="18"/>
      <c r="P96" s="30"/>
      <c r="Q96" s="23"/>
    </row>
    <row r="97" spans="2:17" s="8" customFormat="1" ht="19.7" customHeight="1">
      <c r="B97" s="17"/>
      <c r="C97" s="26"/>
      <c r="D97" s="17"/>
      <c r="E97" s="26"/>
      <c r="F97" s="26"/>
      <c r="G97" s="26"/>
      <c r="H97" s="118"/>
      <c r="I97" s="18"/>
      <c r="J97" s="26"/>
      <c r="K97" s="25"/>
      <c r="L97" s="18"/>
      <c r="M97" s="30"/>
      <c r="N97" s="17"/>
      <c r="O97" s="18"/>
      <c r="P97" s="30"/>
      <c r="Q97" s="23"/>
    </row>
    <row r="98" spans="2:17" s="8" customFormat="1" ht="19.7" customHeight="1">
      <c r="B98" s="17"/>
      <c r="C98" s="26"/>
      <c r="D98" s="17"/>
      <c r="E98" s="26"/>
      <c r="F98" s="26"/>
      <c r="G98" s="26"/>
      <c r="H98" s="118">
        <f>F98*G98</f>
        <v>0</v>
      </c>
      <c r="I98" s="18"/>
      <c r="J98" s="26"/>
      <c r="K98" s="25"/>
      <c r="L98" s="17"/>
      <c r="M98" s="30"/>
      <c r="N98" s="17"/>
      <c r="O98" s="29"/>
      <c r="P98" s="29"/>
      <c r="Q98" s="23"/>
    </row>
    <row r="99" spans="2:17" s="8" customFormat="1" ht="19.7" customHeight="1">
      <c r="B99" s="17"/>
      <c r="C99" s="26"/>
      <c r="D99" s="17"/>
      <c r="E99" s="26"/>
      <c r="F99" s="26"/>
      <c r="G99" s="26"/>
      <c r="H99" s="118">
        <f>F99*G99</f>
        <v>0</v>
      </c>
      <c r="I99" s="18"/>
      <c r="J99" s="26"/>
      <c r="K99" s="25"/>
      <c r="L99" s="18"/>
      <c r="M99" s="30"/>
      <c r="N99" s="17"/>
      <c r="O99" s="18"/>
      <c r="P99" s="30"/>
      <c r="Q99" s="23"/>
    </row>
    <row r="100" spans="2:17" s="8" customFormat="1" ht="19.7" customHeight="1">
      <c r="B100" s="17"/>
      <c r="C100" s="26"/>
      <c r="D100" s="17"/>
      <c r="E100" s="26"/>
      <c r="F100" s="26"/>
      <c r="G100" s="26"/>
      <c r="H100" s="118">
        <f t="shared" ref="H100:H135" si="1">F100*G100</f>
        <v>0</v>
      </c>
      <c r="I100" s="18"/>
      <c r="J100" s="26"/>
      <c r="K100" s="25"/>
      <c r="L100" s="18"/>
      <c r="M100" s="30"/>
      <c r="N100" s="17"/>
      <c r="O100" s="18"/>
      <c r="P100" s="30"/>
      <c r="Q100" s="23"/>
    </row>
    <row r="101" spans="2:17" s="8" customFormat="1" ht="19.7" customHeight="1">
      <c r="B101" s="17"/>
      <c r="C101" s="26"/>
      <c r="D101" s="17"/>
      <c r="E101" s="26"/>
      <c r="F101" s="26"/>
      <c r="G101" s="26"/>
      <c r="H101" s="118">
        <f t="shared" si="1"/>
        <v>0</v>
      </c>
      <c r="I101" s="18"/>
      <c r="J101" s="26"/>
      <c r="K101" s="25"/>
      <c r="L101" s="17"/>
      <c r="M101" s="30"/>
      <c r="N101" s="17"/>
      <c r="O101" s="29"/>
      <c r="P101" s="29"/>
      <c r="Q101" s="23"/>
    </row>
    <row r="102" spans="2:17" s="8" customFormat="1" ht="19.7" customHeight="1">
      <c r="B102" s="17"/>
      <c r="C102" s="26"/>
      <c r="D102" s="17"/>
      <c r="E102" s="26"/>
      <c r="F102" s="26"/>
      <c r="G102" s="26"/>
      <c r="H102" s="118">
        <f t="shared" si="1"/>
        <v>0</v>
      </c>
      <c r="I102" s="18"/>
      <c r="J102" s="26"/>
      <c r="K102" s="25"/>
      <c r="L102" s="18"/>
      <c r="M102" s="30"/>
      <c r="N102" s="17"/>
      <c r="O102" s="18"/>
      <c r="P102" s="30"/>
      <c r="Q102" s="23"/>
    </row>
    <row r="103" spans="2:17" s="8" customFormat="1" ht="19.7" customHeight="1">
      <c r="B103" s="17"/>
      <c r="C103" s="26"/>
      <c r="D103" s="17"/>
      <c r="E103" s="26"/>
      <c r="F103" s="26"/>
      <c r="G103" s="26"/>
      <c r="H103" s="118">
        <f t="shared" si="1"/>
        <v>0</v>
      </c>
      <c r="I103" s="18"/>
      <c r="J103" s="26"/>
      <c r="K103" s="25"/>
      <c r="L103" s="18"/>
      <c r="M103" s="30"/>
      <c r="N103" s="17"/>
      <c r="O103" s="18"/>
      <c r="P103" s="30"/>
      <c r="Q103" s="23"/>
    </row>
    <row r="104" spans="2:17" s="8" customFormat="1" ht="19.7" customHeight="1">
      <c r="B104" s="17"/>
      <c r="C104" s="26"/>
      <c r="D104" s="17"/>
      <c r="E104" s="26"/>
      <c r="F104" s="26"/>
      <c r="G104" s="26"/>
      <c r="H104" s="118">
        <f t="shared" si="1"/>
        <v>0</v>
      </c>
      <c r="I104" s="18"/>
      <c r="J104" s="26"/>
      <c r="K104" s="25"/>
      <c r="L104" s="17"/>
      <c r="M104" s="30"/>
      <c r="N104" s="17"/>
      <c r="O104" s="29"/>
      <c r="P104" s="29"/>
      <c r="Q104" s="23"/>
    </row>
    <row r="105" spans="2:17" s="8" customFormat="1" ht="19.7" customHeight="1">
      <c r="B105" s="17"/>
      <c r="C105" s="26"/>
      <c r="D105" s="17"/>
      <c r="E105" s="26"/>
      <c r="F105" s="26"/>
      <c r="G105" s="26"/>
      <c r="H105" s="118">
        <f t="shared" si="1"/>
        <v>0</v>
      </c>
      <c r="I105" s="18"/>
      <c r="J105" s="26"/>
      <c r="K105" s="25"/>
      <c r="L105" s="18"/>
      <c r="M105" s="30"/>
      <c r="N105" s="17"/>
      <c r="O105" s="18"/>
      <c r="P105" s="30"/>
      <c r="Q105" s="23"/>
    </row>
    <row r="106" spans="2:17" s="8" customFormat="1" ht="19.7" customHeight="1">
      <c r="B106" s="17"/>
      <c r="C106" s="26"/>
      <c r="D106" s="17"/>
      <c r="E106" s="26"/>
      <c r="F106" s="26"/>
      <c r="G106" s="26"/>
      <c r="H106" s="118">
        <f t="shared" si="1"/>
        <v>0</v>
      </c>
      <c r="I106" s="18"/>
      <c r="J106" s="26"/>
      <c r="K106" s="25"/>
      <c r="L106" s="18"/>
      <c r="M106" s="30"/>
      <c r="N106" s="17"/>
      <c r="O106" s="18"/>
      <c r="P106" s="30"/>
      <c r="Q106" s="23"/>
    </row>
    <row r="107" spans="2:17" s="8" customFormat="1" ht="19.7" customHeight="1">
      <c r="B107" s="17"/>
      <c r="C107" s="26"/>
      <c r="D107" s="17"/>
      <c r="E107" s="26"/>
      <c r="F107" s="26"/>
      <c r="G107" s="26"/>
      <c r="H107" s="118">
        <f t="shared" si="1"/>
        <v>0</v>
      </c>
      <c r="I107" s="18"/>
      <c r="J107" s="26"/>
      <c r="K107" s="25"/>
      <c r="L107" s="17"/>
      <c r="M107" s="30"/>
      <c r="N107" s="17"/>
      <c r="O107" s="29"/>
      <c r="P107" s="29"/>
      <c r="Q107" s="23"/>
    </row>
    <row r="108" spans="2:17" s="8" customFormat="1" ht="19.7" customHeight="1">
      <c r="B108" s="17"/>
      <c r="C108" s="26"/>
      <c r="D108" s="17"/>
      <c r="E108" s="26"/>
      <c r="F108" s="26"/>
      <c r="G108" s="26"/>
      <c r="H108" s="118">
        <f t="shared" si="1"/>
        <v>0</v>
      </c>
      <c r="I108" s="18"/>
      <c r="J108" s="26"/>
      <c r="K108" s="25"/>
      <c r="L108" s="18"/>
      <c r="M108" s="30"/>
      <c r="N108" s="17"/>
      <c r="O108" s="18"/>
      <c r="P108" s="30"/>
      <c r="Q108" s="23"/>
    </row>
    <row r="109" spans="2:17" s="8" customFormat="1" ht="19.7" customHeight="1">
      <c r="B109" s="17"/>
      <c r="C109" s="26"/>
      <c r="D109" s="17"/>
      <c r="E109" s="26"/>
      <c r="F109" s="26"/>
      <c r="G109" s="26"/>
      <c r="H109" s="118">
        <f t="shared" si="1"/>
        <v>0</v>
      </c>
      <c r="I109" s="18"/>
      <c r="J109" s="26"/>
      <c r="K109" s="25"/>
      <c r="L109" s="18"/>
      <c r="M109" s="30"/>
      <c r="N109" s="17"/>
      <c r="O109" s="18"/>
      <c r="P109" s="30"/>
      <c r="Q109" s="23"/>
    </row>
    <row r="110" spans="2:17" s="8" customFormat="1" ht="19.7" customHeight="1">
      <c r="B110" s="17"/>
      <c r="C110" s="26"/>
      <c r="D110" s="17"/>
      <c r="E110" s="26"/>
      <c r="F110" s="26"/>
      <c r="G110" s="26"/>
      <c r="H110" s="118">
        <f t="shared" si="1"/>
        <v>0</v>
      </c>
      <c r="I110" s="18"/>
      <c r="J110" s="26"/>
      <c r="K110" s="25"/>
      <c r="L110" s="17"/>
      <c r="M110" s="30"/>
      <c r="N110" s="17"/>
      <c r="O110" s="29"/>
      <c r="P110" s="29"/>
      <c r="Q110" s="23"/>
    </row>
    <row r="111" spans="2:17" s="8" customFormat="1" ht="19.7" customHeight="1">
      <c r="B111" s="17"/>
      <c r="C111" s="26"/>
      <c r="D111" s="17"/>
      <c r="E111" s="26"/>
      <c r="F111" s="26"/>
      <c r="G111" s="26"/>
      <c r="H111" s="118">
        <f t="shared" si="1"/>
        <v>0</v>
      </c>
      <c r="I111" s="18"/>
      <c r="J111" s="26"/>
      <c r="K111" s="25"/>
      <c r="L111" s="18"/>
      <c r="M111" s="30"/>
      <c r="N111" s="17"/>
      <c r="O111" s="18"/>
      <c r="P111" s="30"/>
      <c r="Q111" s="23"/>
    </row>
    <row r="112" spans="2:17" s="8" customFormat="1" ht="19.7" customHeight="1">
      <c r="B112" s="17"/>
      <c r="C112" s="26"/>
      <c r="D112" s="17"/>
      <c r="E112" s="26"/>
      <c r="F112" s="26"/>
      <c r="G112" s="26"/>
      <c r="H112" s="118">
        <f t="shared" si="1"/>
        <v>0</v>
      </c>
      <c r="I112" s="18"/>
      <c r="J112" s="26"/>
      <c r="K112" s="25"/>
      <c r="L112" s="18"/>
      <c r="M112" s="30"/>
      <c r="N112" s="17"/>
      <c r="O112" s="18"/>
      <c r="P112" s="30"/>
      <c r="Q112" s="23"/>
    </row>
    <row r="113" spans="2:17" s="8" customFormat="1" ht="19.7" customHeight="1">
      <c r="B113" s="17"/>
      <c r="C113" s="320"/>
      <c r="D113" s="17"/>
      <c r="E113" s="26"/>
      <c r="F113" s="26"/>
      <c r="G113" s="26"/>
      <c r="H113" s="118">
        <f t="shared" si="1"/>
        <v>0</v>
      </c>
      <c r="I113" s="18"/>
      <c r="J113" s="26"/>
      <c r="K113" s="25"/>
      <c r="L113" s="17"/>
      <c r="M113" s="30"/>
      <c r="N113" s="17"/>
      <c r="O113" s="29"/>
      <c r="P113" s="29"/>
      <c r="Q113" s="23"/>
    </row>
    <row r="114" spans="2:17" s="8" customFormat="1" ht="19.7" customHeight="1">
      <c r="B114" s="17"/>
      <c r="C114" s="320"/>
      <c r="D114" s="17"/>
      <c r="E114" s="26"/>
      <c r="F114" s="26"/>
      <c r="G114" s="118"/>
      <c r="H114" s="118">
        <f t="shared" si="1"/>
        <v>0</v>
      </c>
      <c r="I114" s="18"/>
      <c r="J114" s="26"/>
      <c r="K114" s="25"/>
      <c r="L114" s="18"/>
      <c r="M114" s="30"/>
      <c r="N114" s="17"/>
      <c r="O114" s="18"/>
      <c r="P114" s="30"/>
      <c r="Q114" s="23"/>
    </row>
    <row r="115" spans="2:17" s="8" customFormat="1" ht="19.7" customHeight="1">
      <c r="B115" s="17"/>
      <c r="C115" s="320"/>
      <c r="D115" s="17"/>
      <c r="E115" s="26"/>
      <c r="F115" s="26"/>
      <c r="G115" s="118"/>
      <c r="H115" s="118">
        <f t="shared" si="1"/>
        <v>0</v>
      </c>
      <c r="I115" s="18"/>
      <c r="J115" s="26"/>
      <c r="K115" s="25"/>
      <c r="L115" s="18"/>
      <c r="M115" s="30"/>
      <c r="N115" s="17"/>
      <c r="O115" s="18"/>
      <c r="P115" s="30"/>
      <c r="Q115" s="23"/>
    </row>
    <row r="116" spans="2:17" s="8" customFormat="1" ht="19.7" customHeight="1">
      <c r="B116" s="17"/>
      <c r="C116" s="17"/>
      <c r="D116" s="17"/>
      <c r="E116" s="26"/>
      <c r="F116" s="26"/>
      <c r="G116" s="26"/>
      <c r="H116" s="118">
        <f t="shared" si="1"/>
        <v>0</v>
      </c>
      <c r="I116" s="18"/>
      <c r="J116" s="26"/>
      <c r="K116" s="25"/>
      <c r="L116" s="17"/>
      <c r="M116" s="30"/>
      <c r="N116" s="17"/>
      <c r="O116" s="29"/>
      <c r="P116" s="29"/>
      <c r="Q116" s="23"/>
    </row>
    <row r="117" spans="2:17" s="8" customFormat="1" ht="19.7" customHeight="1">
      <c r="B117" s="17"/>
      <c r="C117" s="17"/>
      <c r="D117" s="17"/>
      <c r="E117" s="26"/>
      <c r="F117" s="26"/>
      <c r="G117" s="118"/>
      <c r="H117" s="118">
        <f t="shared" si="1"/>
        <v>0</v>
      </c>
      <c r="I117" s="18"/>
      <c r="J117" s="26"/>
      <c r="K117" s="25"/>
      <c r="L117" s="18"/>
      <c r="M117" s="30"/>
      <c r="N117" s="17"/>
      <c r="O117" s="18"/>
      <c r="P117" s="30"/>
      <c r="Q117" s="23"/>
    </row>
    <row r="118" spans="2:17" s="8" customFormat="1" ht="19.7" customHeight="1">
      <c r="B118" s="17"/>
      <c r="C118" s="17"/>
      <c r="D118" s="17"/>
      <c r="E118" s="26"/>
      <c r="F118" s="26"/>
      <c r="G118" s="118"/>
      <c r="H118" s="118">
        <f t="shared" si="1"/>
        <v>0</v>
      </c>
      <c r="I118" s="18"/>
      <c r="J118" s="26"/>
      <c r="K118" s="25"/>
      <c r="L118" s="18"/>
      <c r="M118" s="30"/>
      <c r="N118" s="17"/>
      <c r="O118" s="18"/>
      <c r="P118" s="30"/>
      <c r="Q118" s="23"/>
    </row>
    <row r="119" spans="2:17" s="8" customFormat="1" ht="19.7" customHeight="1">
      <c r="B119" s="17"/>
      <c r="C119" s="17"/>
      <c r="D119" s="17"/>
      <c r="E119" s="26"/>
      <c r="F119" s="26"/>
      <c r="G119" s="26"/>
      <c r="H119" s="118">
        <f t="shared" si="1"/>
        <v>0</v>
      </c>
      <c r="I119" s="18"/>
      <c r="J119" s="26"/>
      <c r="K119" s="25"/>
      <c r="L119" s="17"/>
      <c r="M119" s="30"/>
      <c r="N119" s="17"/>
      <c r="O119" s="29"/>
      <c r="P119" s="29"/>
      <c r="Q119" s="23"/>
    </row>
    <row r="120" spans="2:17" s="8" customFormat="1" ht="19.7" customHeight="1">
      <c r="B120" s="17"/>
      <c r="C120" s="17"/>
      <c r="D120" s="17"/>
      <c r="E120" s="26"/>
      <c r="F120" s="26"/>
      <c r="G120" s="118"/>
      <c r="H120" s="118">
        <f t="shared" si="1"/>
        <v>0</v>
      </c>
      <c r="I120" s="18"/>
      <c r="J120" s="26"/>
      <c r="K120" s="25"/>
      <c r="L120" s="18"/>
      <c r="M120" s="30"/>
      <c r="N120" s="17"/>
      <c r="O120" s="18"/>
      <c r="P120" s="30"/>
      <c r="Q120" s="23"/>
    </row>
    <row r="121" spans="2:17" s="8" customFormat="1" ht="19.7" customHeight="1">
      <c r="B121" s="17"/>
      <c r="C121" s="17"/>
      <c r="D121" s="17"/>
      <c r="E121" s="26"/>
      <c r="F121" s="26"/>
      <c r="G121" s="118"/>
      <c r="H121" s="118">
        <f t="shared" si="1"/>
        <v>0</v>
      </c>
      <c r="I121" s="18"/>
      <c r="J121" s="26"/>
      <c r="K121" s="25"/>
      <c r="L121" s="18"/>
      <c r="M121" s="30"/>
      <c r="N121" s="17"/>
      <c r="O121" s="18"/>
      <c r="P121" s="30"/>
      <c r="Q121" s="23"/>
    </row>
    <row r="122" spans="2:17" s="8" customFormat="1" ht="19.7" customHeight="1">
      <c r="B122" s="17"/>
      <c r="C122" s="17"/>
      <c r="D122" s="17"/>
      <c r="E122" s="26"/>
      <c r="F122" s="26"/>
      <c r="G122" s="26"/>
      <c r="H122" s="118">
        <f t="shared" si="1"/>
        <v>0</v>
      </c>
      <c r="I122" s="18"/>
      <c r="J122" s="26"/>
      <c r="K122" s="25"/>
      <c r="L122" s="17"/>
      <c r="M122" s="30"/>
      <c r="N122" s="17"/>
      <c r="O122" s="29"/>
      <c r="P122" s="29"/>
      <c r="Q122" s="23"/>
    </row>
    <row r="123" spans="2:17" s="8" customFormat="1" ht="19.7" customHeight="1">
      <c r="B123" s="17"/>
      <c r="C123" s="17"/>
      <c r="D123" s="17"/>
      <c r="E123" s="26"/>
      <c r="F123" s="26"/>
      <c r="G123" s="118"/>
      <c r="H123" s="118">
        <f t="shared" si="1"/>
        <v>0</v>
      </c>
      <c r="I123" s="18"/>
      <c r="J123" s="26"/>
      <c r="K123" s="25"/>
      <c r="L123" s="18"/>
      <c r="M123" s="30"/>
      <c r="N123" s="17"/>
      <c r="O123" s="18"/>
      <c r="P123" s="30"/>
      <c r="Q123" s="23"/>
    </row>
    <row r="124" spans="2:17" s="8" customFormat="1" ht="19.7" customHeight="1">
      <c r="B124" s="17"/>
      <c r="C124" s="17"/>
      <c r="D124" s="17"/>
      <c r="E124" s="26"/>
      <c r="F124" s="26"/>
      <c r="G124" s="118"/>
      <c r="H124" s="118">
        <f t="shared" si="1"/>
        <v>0</v>
      </c>
      <c r="I124" s="18"/>
      <c r="J124" s="26"/>
      <c r="K124" s="25"/>
      <c r="L124" s="18"/>
      <c r="M124" s="30"/>
      <c r="N124" s="17"/>
      <c r="O124" s="18"/>
      <c r="P124" s="30"/>
      <c r="Q124" s="23"/>
    </row>
    <row r="125" spans="2:17" s="8" customFormat="1" ht="19.7" customHeight="1">
      <c r="B125" s="17"/>
      <c r="C125" s="17"/>
      <c r="D125" s="17"/>
      <c r="E125" s="26"/>
      <c r="F125" s="26"/>
      <c r="G125" s="26"/>
      <c r="H125" s="118">
        <f t="shared" si="1"/>
        <v>0</v>
      </c>
      <c r="I125" s="18"/>
      <c r="J125" s="26"/>
      <c r="K125" s="25"/>
      <c r="L125" s="17"/>
      <c r="M125" s="30"/>
      <c r="N125" s="17"/>
      <c r="O125" s="29"/>
      <c r="P125" s="29"/>
      <c r="Q125" s="23"/>
    </row>
    <row r="126" spans="2:17" s="8" customFormat="1" ht="19.7" customHeight="1">
      <c r="B126" s="17"/>
      <c r="C126" s="17"/>
      <c r="D126" s="17"/>
      <c r="E126" s="26"/>
      <c r="F126" s="26"/>
      <c r="G126" s="118"/>
      <c r="H126" s="118">
        <f t="shared" si="1"/>
        <v>0</v>
      </c>
      <c r="I126" s="18"/>
      <c r="J126" s="26"/>
      <c r="K126" s="25"/>
      <c r="L126" s="18"/>
      <c r="M126" s="30"/>
      <c r="N126" s="17"/>
      <c r="O126" s="18"/>
      <c r="P126" s="30"/>
      <c r="Q126" s="23"/>
    </row>
    <row r="127" spans="2:17" s="8" customFormat="1" ht="19.7" customHeight="1">
      <c r="B127" s="17"/>
      <c r="C127" s="17"/>
      <c r="D127" s="17"/>
      <c r="E127" s="26"/>
      <c r="F127" s="26"/>
      <c r="G127" s="118"/>
      <c r="H127" s="118">
        <f t="shared" si="1"/>
        <v>0</v>
      </c>
      <c r="I127" s="18"/>
      <c r="J127" s="26"/>
      <c r="K127" s="25"/>
      <c r="L127" s="18"/>
      <c r="M127" s="30"/>
      <c r="N127" s="17"/>
      <c r="O127" s="18"/>
      <c r="P127" s="30"/>
      <c r="Q127" s="23"/>
    </row>
    <row r="128" spans="2:17" s="8" customFormat="1" ht="19.7" customHeight="1">
      <c r="B128" s="17"/>
      <c r="C128" s="17"/>
      <c r="D128" s="17"/>
      <c r="E128" s="26"/>
      <c r="F128" s="26"/>
      <c r="G128" s="26"/>
      <c r="H128" s="118">
        <f t="shared" si="1"/>
        <v>0</v>
      </c>
      <c r="I128" s="18"/>
      <c r="J128" s="26"/>
      <c r="K128" s="25"/>
      <c r="L128" s="17"/>
      <c r="M128" s="30"/>
      <c r="N128" s="17"/>
      <c r="O128" s="29"/>
      <c r="P128" s="29"/>
      <c r="Q128" s="23"/>
    </row>
    <row r="129" spans="2:17" s="8" customFormat="1" ht="19.7" customHeight="1">
      <c r="B129" s="17"/>
      <c r="C129" s="17"/>
      <c r="D129" s="17"/>
      <c r="E129" s="26"/>
      <c r="F129" s="26"/>
      <c r="G129" s="118"/>
      <c r="H129" s="118">
        <f t="shared" si="1"/>
        <v>0</v>
      </c>
      <c r="I129" s="18"/>
      <c r="J129" s="26"/>
      <c r="K129" s="25"/>
      <c r="L129" s="18"/>
      <c r="M129" s="30"/>
      <c r="N129" s="17"/>
      <c r="O129" s="18"/>
      <c r="P129" s="30"/>
      <c r="Q129" s="23"/>
    </row>
    <row r="130" spans="2:17" s="8" customFormat="1" ht="19.7" customHeight="1">
      <c r="B130" s="17"/>
      <c r="C130" s="17"/>
      <c r="D130" s="17"/>
      <c r="E130" s="26"/>
      <c r="F130" s="26"/>
      <c r="G130" s="118"/>
      <c r="H130" s="118">
        <f t="shared" si="1"/>
        <v>0</v>
      </c>
      <c r="I130" s="18"/>
      <c r="J130" s="26"/>
      <c r="K130" s="25"/>
      <c r="L130" s="18"/>
      <c r="M130" s="30"/>
      <c r="N130" s="17"/>
      <c r="O130" s="18"/>
      <c r="P130" s="30"/>
      <c r="Q130" s="23"/>
    </row>
    <row r="131" spans="2:17" s="8" customFormat="1" ht="19.7" customHeight="1">
      <c r="B131" s="17"/>
      <c r="C131" s="17"/>
      <c r="D131" s="17"/>
      <c r="E131" s="26"/>
      <c r="F131" s="26"/>
      <c r="G131" s="26"/>
      <c r="H131" s="118">
        <f t="shared" si="1"/>
        <v>0</v>
      </c>
      <c r="I131" s="18"/>
      <c r="J131" s="26"/>
      <c r="K131" s="25"/>
      <c r="L131" s="17"/>
      <c r="M131" s="30"/>
      <c r="N131" s="17"/>
      <c r="O131" s="29"/>
      <c r="P131" s="29"/>
      <c r="Q131" s="23"/>
    </row>
    <row r="132" spans="2:17" s="8" customFormat="1" ht="19.7" customHeight="1">
      <c r="B132" s="17"/>
      <c r="C132" s="17"/>
      <c r="D132" s="17"/>
      <c r="E132" s="26"/>
      <c r="F132" s="26"/>
      <c r="G132" s="118"/>
      <c r="H132" s="118">
        <f t="shared" si="1"/>
        <v>0</v>
      </c>
      <c r="I132" s="18"/>
      <c r="J132" s="26"/>
      <c r="K132" s="25"/>
      <c r="L132" s="18"/>
      <c r="M132" s="30"/>
      <c r="N132" s="17"/>
      <c r="O132" s="18"/>
      <c r="P132" s="30"/>
      <c r="Q132" s="23"/>
    </row>
    <row r="133" spans="2:17" s="8" customFormat="1" ht="19.7" customHeight="1">
      <c r="B133" s="17"/>
      <c r="C133" s="17"/>
      <c r="D133" s="17"/>
      <c r="E133" s="26"/>
      <c r="F133" s="26"/>
      <c r="G133" s="118"/>
      <c r="H133" s="118">
        <f t="shared" si="1"/>
        <v>0</v>
      </c>
      <c r="I133" s="18"/>
      <c r="J133" s="26"/>
      <c r="K133" s="25"/>
      <c r="L133" s="18"/>
      <c r="M133" s="30"/>
      <c r="N133" s="17"/>
      <c r="O133" s="18"/>
      <c r="P133" s="30"/>
      <c r="Q133" s="23"/>
    </row>
    <row r="134" spans="2:17" s="8" customFormat="1" ht="19.7" customHeight="1">
      <c r="B134" s="17"/>
      <c r="C134" s="17"/>
      <c r="D134" s="17"/>
      <c r="E134" s="26"/>
      <c r="F134" s="26"/>
      <c r="G134" s="26"/>
      <c r="H134" s="118">
        <f t="shared" si="1"/>
        <v>0</v>
      </c>
      <c r="I134" s="18"/>
      <c r="J134" s="26"/>
      <c r="K134" s="25"/>
      <c r="L134" s="17"/>
      <c r="M134" s="30"/>
      <c r="N134" s="17"/>
      <c r="O134" s="29"/>
      <c r="P134" s="29"/>
      <c r="Q134" s="23"/>
    </row>
    <row r="135" spans="2:17" s="8" customFormat="1" ht="19.7" customHeight="1">
      <c r="B135" s="17"/>
      <c r="C135" s="17"/>
      <c r="D135" s="17"/>
      <c r="E135" s="26"/>
      <c r="F135" s="26"/>
      <c r="G135" s="118"/>
      <c r="H135" s="118">
        <f t="shared" si="1"/>
        <v>0</v>
      </c>
      <c r="I135" s="18"/>
      <c r="J135" s="26"/>
      <c r="K135" s="25"/>
      <c r="L135" s="18"/>
      <c r="M135" s="30"/>
      <c r="N135" s="17"/>
      <c r="O135" s="18"/>
      <c r="P135" s="30"/>
      <c r="Q135" s="23"/>
    </row>
    <row r="136" spans="2:17" s="8" customFormat="1" ht="19.7" customHeight="1">
      <c r="B136" s="17"/>
      <c r="C136" s="17"/>
      <c r="D136" s="17"/>
      <c r="E136" s="26"/>
      <c r="F136" s="26"/>
      <c r="G136" s="118"/>
      <c r="H136" s="118">
        <f>F136*G136</f>
        <v>0</v>
      </c>
      <c r="I136" s="18"/>
      <c r="J136" s="26"/>
      <c r="K136" s="25"/>
      <c r="L136" s="18"/>
      <c r="M136" s="30"/>
      <c r="N136" s="17"/>
      <c r="O136" s="18"/>
      <c r="P136" s="30"/>
      <c r="Q136" s="23"/>
    </row>
    <row r="137" spans="2:17" s="8" customFormat="1" ht="19.7" customHeight="1">
      <c r="B137" s="17"/>
      <c r="C137" s="17"/>
      <c r="D137" s="17"/>
      <c r="E137" s="26"/>
      <c r="F137" s="26"/>
      <c r="G137" s="26"/>
      <c r="H137" s="118">
        <f>F137*G137</f>
        <v>0</v>
      </c>
      <c r="I137" s="18"/>
      <c r="J137" s="26"/>
      <c r="K137" s="25"/>
      <c r="L137" s="17"/>
      <c r="M137" s="30"/>
      <c r="N137" s="17"/>
      <c r="O137" s="29"/>
      <c r="P137" s="29"/>
      <c r="Q137" s="23"/>
    </row>
    <row r="138" spans="2:17" s="8" customFormat="1" ht="19.7" customHeight="1">
      <c r="B138" s="17"/>
      <c r="C138" s="17"/>
      <c r="D138" s="17"/>
      <c r="E138" s="26"/>
      <c r="F138" s="26"/>
      <c r="G138" s="118"/>
      <c r="H138" s="118">
        <f>F138*G138</f>
        <v>0</v>
      </c>
      <c r="I138" s="18"/>
      <c r="J138" s="26"/>
      <c r="K138" s="25"/>
      <c r="L138" s="18"/>
      <c r="M138" s="30"/>
      <c r="N138" s="17"/>
      <c r="O138" s="18"/>
      <c r="P138" s="30"/>
      <c r="Q138" s="23"/>
    </row>
  </sheetData>
  <autoFilter ref="B9:O28" xr:uid="{FAAAC1AB-3FB7-4386-856A-BF3B56B79586}">
    <sortState xmlns:xlrd2="http://schemas.microsoft.com/office/spreadsheetml/2017/richdata2" ref="B10:O28">
      <sortCondition ref="D9:D28"/>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09722-00D1-4053-BC6F-3B2C6B829D53}">
  <dimension ref="A2:F9"/>
  <sheetViews>
    <sheetView workbookViewId="0">
      <selection activeCell="F17" sqref="F17"/>
    </sheetView>
  </sheetViews>
  <sheetFormatPr defaultRowHeight="18.75"/>
  <cols>
    <col min="1" max="1" width="5.625" style="9" customWidth="1"/>
    <col min="2" max="2" width="3.5" style="9" bestFit="1" customWidth="1"/>
    <col min="3" max="3" width="17.625" style="9" customWidth="1"/>
    <col min="4" max="4" width="25.75" style="9" bestFit="1" customWidth="1"/>
    <col min="5" max="5" width="5.875" style="9" bestFit="1" customWidth="1"/>
    <col min="6" max="6" width="15.625" style="9" customWidth="1"/>
    <col min="7" max="256" width="9" style="9"/>
    <col min="257" max="257" width="5.625" style="9" customWidth="1"/>
    <col min="258" max="258" width="3.5" style="9" bestFit="1" customWidth="1"/>
    <col min="259" max="259" width="17.625" style="9" customWidth="1"/>
    <col min="260" max="260" width="25.75" style="9" bestFit="1" customWidth="1"/>
    <col min="261" max="261" width="5.875" style="9" bestFit="1" customWidth="1"/>
    <col min="262" max="262" width="15.625" style="9" customWidth="1"/>
    <col min="263" max="512" width="9" style="9"/>
    <col min="513" max="513" width="5.625" style="9" customWidth="1"/>
    <col min="514" max="514" width="3.5" style="9" bestFit="1" customWidth="1"/>
    <col min="515" max="515" width="17.625" style="9" customWidth="1"/>
    <col min="516" max="516" width="25.75" style="9" bestFit="1" customWidth="1"/>
    <col min="517" max="517" width="5.875" style="9" bestFit="1" customWidth="1"/>
    <col min="518" max="518" width="15.625" style="9" customWidth="1"/>
    <col min="519" max="768" width="9" style="9"/>
    <col min="769" max="769" width="5.625" style="9" customWidth="1"/>
    <col min="770" max="770" width="3.5" style="9" bestFit="1" customWidth="1"/>
    <col min="771" max="771" width="17.625" style="9" customWidth="1"/>
    <col min="772" max="772" width="25.75" style="9" bestFit="1" customWidth="1"/>
    <col min="773" max="773" width="5.875" style="9" bestFit="1" customWidth="1"/>
    <col min="774" max="774" width="15.625" style="9" customWidth="1"/>
    <col min="775" max="1024" width="9" style="9"/>
    <col min="1025" max="1025" width="5.625" style="9" customWidth="1"/>
    <col min="1026" max="1026" width="3.5" style="9" bestFit="1" customWidth="1"/>
    <col min="1027" max="1027" width="17.625" style="9" customWidth="1"/>
    <col min="1028" max="1028" width="25.75" style="9" bestFit="1" customWidth="1"/>
    <col min="1029" max="1029" width="5.875" style="9" bestFit="1" customWidth="1"/>
    <col min="1030" max="1030" width="15.625" style="9" customWidth="1"/>
    <col min="1031" max="1280" width="9" style="9"/>
    <col min="1281" max="1281" width="5.625" style="9" customWidth="1"/>
    <col min="1282" max="1282" width="3.5" style="9" bestFit="1" customWidth="1"/>
    <col min="1283" max="1283" width="17.625" style="9" customWidth="1"/>
    <col min="1284" max="1284" width="25.75" style="9" bestFit="1" customWidth="1"/>
    <col min="1285" max="1285" width="5.875" style="9" bestFit="1" customWidth="1"/>
    <col min="1286" max="1286" width="15.625" style="9" customWidth="1"/>
    <col min="1287" max="1536" width="9" style="9"/>
    <col min="1537" max="1537" width="5.625" style="9" customWidth="1"/>
    <col min="1538" max="1538" width="3.5" style="9" bestFit="1" customWidth="1"/>
    <col min="1539" max="1539" width="17.625" style="9" customWidth="1"/>
    <col min="1540" max="1540" width="25.75" style="9" bestFit="1" customWidth="1"/>
    <col min="1541" max="1541" width="5.875" style="9" bestFit="1" customWidth="1"/>
    <col min="1542" max="1542" width="15.625" style="9" customWidth="1"/>
    <col min="1543" max="1792" width="9" style="9"/>
    <col min="1793" max="1793" width="5.625" style="9" customWidth="1"/>
    <col min="1794" max="1794" width="3.5" style="9" bestFit="1" customWidth="1"/>
    <col min="1795" max="1795" width="17.625" style="9" customWidth="1"/>
    <col min="1796" max="1796" width="25.75" style="9" bestFit="1" customWidth="1"/>
    <col min="1797" max="1797" width="5.875" style="9" bestFit="1" customWidth="1"/>
    <col min="1798" max="1798" width="15.625" style="9" customWidth="1"/>
    <col min="1799" max="2048" width="9" style="9"/>
    <col min="2049" max="2049" width="5.625" style="9" customWidth="1"/>
    <col min="2050" max="2050" width="3.5" style="9" bestFit="1" customWidth="1"/>
    <col min="2051" max="2051" width="17.625" style="9" customWidth="1"/>
    <col min="2052" max="2052" width="25.75" style="9" bestFit="1" customWidth="1"/>
    <col min="2053" max="2053" width="5.875" style="9" bestFit="1" customWidth="1"/>
    <col min="2054" max="2054" width="15.625" style="9" customWidth="1"/>
    <col min="2055" max="2304" width="9" style="9"/>
    <col min="2305" max="2305" width="5.625" style="9" customWidth="1"/>
    <col min="2306" max="2306" width="3.5" style="9" bestFit="1" customWidth="1"/>
    <col min="2307" max="2307" width="17.625" style="9" customWidth="1"/>
    <col min="2308" max="2308" width="25.75" style="9" bestFit="1" customWidth="1"/>
    <col min="2309" max="2309" width="5.875" style="9" bestFit="1" customWidth="1"/>
    <col min="2310" max="2310" width="15.625" style="9" customWidth="1"/>
    <col min="2311" max="2560" width="9" style="9"/>
    <col min="2561" max="2561" width="5.625" style="9" customWidth="1"/>
    <col min="2562" max="2562" width="3.5" style="9" bestFit="1" customWidth="1"/>
    <col min="2563" max="2563" width="17.625" style="9" customWidth="1"/>
    <col min="2564" max="2564" width="25.75" style="9" bestFit="1" customWidth="1"/>
    <col min="2565" max="2565" width="5.875" style="9" bestFit="1" customWidth="1"/>
    <col min="2566" max="2566" width="15.625" style="9" customWidth="1"/>
    <col min="2567" max="2816" width="9" style="9"/>
    <col min="2817" max="2817" width="5.625" style="9" customWidth="1"/>
    <col min="2818" max="2818" width="3.5" style="9" bestFit="1" customWidth="1"/>
    <col min="2819" max="2819" width="17.625" style="9" customWidth="1"/>
    <col min="2820" max="2820" width="25.75" style="9" bestFit="1" customWidth="1"/>
    <col min="2821" max="2821" width="5.875" style="9" bestFit="1" customWidth="1"/>
    <col min="2822" max="2822" width="15.625" style="9" customWidth="1"/>
    <col min="2823" max="3072" width="9" style="9"/>
    <col min="3073" max="3073" width="5.625" style="9" customWidth="1"/>
    <col min="3074" max="3074" width="3.5" style="9" bestFit="1" customWidth="1"/>
    <col min="3075" max="3075" width="17.625" style="9" customWidth="1"/>
    <col min="3076" max="3076" width="25.75" style="9" bestFit="1" customWidth="1"/>
    <col min="3077" max="3077" width="5.875" style="9" bestFit="1" customWidth="1"/>
    <col min="3078" max="3078" width="15.625" style="9" customWidth="1"/>
    <col min="3079" max="3328" width="9" style="9"/>
    <col min="3329" max="3329" width="5.625" style="9" customWidth="1"/>
    <col min="3330" max="3330" width="3.5" style="9" bestFit="1" customWidth="1"/>
    <col min="3331" max="3331" width="17.625" style="9" customWidth="1"/>
    <col min="3332" max="3332" width="25.75" style="9" bestFit="1" customWidth="1"/>
    <col min="3333" max="3333" width="5.875" style="9" bestFit="1" customWidth="1"/>
    <col min="3334" max="3334" width="15.625" style="9" customWidth="1"/>
    <col min="3335" max="3584" width="9" style="9"/>
    <col min="3585" max="3585" width="5.625" style="9" customWidth="1"/>
    <col min="3586" max="3586" width="3.5" style="9" bestFit="1" customWidth="1"/>
    <col min="3587" max="3587" width="17.625" style="9" customWidth="1"/>
    <col min="3588" max="3588" width="25.75" style="9" bestFit="1" customWidth="1"/>
    <col min="3589" max="3589" width="5.875" style="9" bestFit="1" customWidth="1"/>
    <col min="3590" max="3590" width="15.625" style="9" customWidth="1"/>
    <col min="3591" max="3840" width="9" style="9"/>
    <col min="3841" max="3841" width="5.625" style="9" customWidth="1"/>
    <col min="3842" max="3842" width="3.5" style="9" bestFit="1" customWidth="1"/>
    <col min="3843" max="3843" width="17.625" style="9" customWidth="1"/>
    <col min="3844" max="3844" width="25.75" style="9" bestFit="1" customWidth="1"/>
    <col min="3845" max="3845" width="5.875" style="9" bestFit="1" customWidth="1"/>
    <col min="3846" max="3846" width="15.625" style="9" customWidth="1"/>
    <col min="3847" max="4096" width="9" style="9"/>
    <col min="4097" max="4097" width="5.625" style="9" customWidth="1"/>
    <col min="4098" max="4098" width="3.5" style="9" bestFit="1" customWidth="1"/>
    <col min="4099" max="4099" width="17.625" style="9" customWidth="1"/>
    <col min="4100" max="4100" width="25.75" style="9" bestFit="1" customWidth="1"/>
    <col min="4101" max="4101" width="5.875" style="9" bestFit="1" customWidth="1"/>
    <col min="4102" max="4102" width="15.625" style="9" customWidth="1"/>
    <col min="4103" max="4352" width="9" style="9"/>
    <col min="4353" max="4353" width="5.625" style="9" customWidth="1"/>
    <col min="4354" max="4354" width="3.5" style="9" bestFit="1" customWidth="1"/>
    <col min="4355" max="4355" width="17.625" style="9" customWidth="1"/>
    <col min="4356" max="4356" width="25.75" style="9" bestFit="1" customWidth="1"/>
    <col min="4357" max="4357" width="5.875" style="9" bestFit="1" customWidth="1"/>
    <col min="4358" max="4358" width="15.625" style="9" customWidth="1"/>
    <col min="4359" max="4608" width="9" style="9"/>
    <col min="4609" max="4609" width="5.625" style="9" customWidth="1"/>
    <col min="4610" max="4610" width="3.5" style="9" bestFit="1" customWidth="1"/>
    <col min="4611" max="4611" width="17.625" style="9" customWidth="1"/>
    <col min="4612" max="4612" width="25.75" style="9" bestFit="1" customWidth="1"/>
    <col min="4613" max="4613" width="5.875" style="9" bestFit="1" customWidth="1"/>
    <col min="4614" max="4614" width="15.625" style="9" customWidth="1"/>
    <col min="4615" max="4864" width="9" style="9"/>
    <col min="4865" max="4865" width="5.625" style="9" customWidth="1"/>
    <col min="4866" max="4866" width="3.5" style="9" bestFit="1" customWidth="1"/>
    <col min="4867" max="4867" width="17.625" style="9" customWidth="1"/>
    <col min="4868" max="4868" width="25.75" style="9" bestFit="1" customWidth="1"/>
    <col min="4869" max="4869" width="5.875" style="9" bestFit="1" customWidth="1"/>
    <col min="4870" max="4870" width="15.625" style="9" customWidth="1"/>
    <col min="4871" max="5120" width="9" style="9"/>
    <col min="5121" max="5121" width="5.625" style="9" customWidth="1"/>
    <col min="5122" max="5122" width="3.5" style="9" bestFit="1" customWidth="1"/>
    <col min="5123" max="5123" width="17.625" style="9" customWidth="1"/>
    <col min="5124" max="5124" width="25.75" style="9" bestFit="1" customWidth="1"/>
    <col min="5125" max="5125" width="5.875" style="9" bestFit="1" customWidth="1"/>
    <col min="5126" max="5126" width="15.625" style="9" customWidth="1"/>
    <col min="5127" max="5376" width="9" style="9"/>
    <col min="5377" max="5377" width="5.625" style="9" customWidth="1"/>
    <col min="5378" max="5378" width="3.5" style="9" bestFit="1" customWidth="1"/>
    <col min="5379" max="5379" width="17.625" style="9" customWidth="1"/>
    <col min="5380" max="5380" width="25.75" style="9" bestFit="1" customWidth="1"/>
    <col min="5381" max="5381" width="5.875" style="9" bestFit="1" customWidth="1"/>
    <col min="5382" max="5382" width="15.625" style="9" customWidth="1"/>
    <col min="5383" max="5632" width="9" style="9"/>
    <col min="5633" max="5633" width="5.625" style="9" customWidth="1"/>
    <col min="5634" max="5634" width="3.5" style="9" bestFit="1" customWidth="1"/>
    <col min="5635" max="5635" width="17.625" style="9" customWidth="1"/>
    <col min="5636" max="5636" width="25.75" style="9" bestFit="1" customWidth="1"/>
    <col min="5637" max="5637" width="5.875" style="9" bestFit="1" customWidth="1"/>
    <col min="5638" max="5638" width="15.625" style="9" customWidth="1"/>
    <col min="5639" max="5888" width="9" style="9"/>
    <col min="5889" max="5889" width="5.625" style="9" customWidth="1"/>
    <col min="5890" max="5890" width="3.5" style="9" bestFit="1" customWidth="1"/>
    <col min="5891" max="5891" width="17.625" style="9" customWidth="1"/>
    <col min="5892" max="5892" width="25.75" style="9" bestFit="1" customWidth="1"/>
    <col min="5893" max="5893" width="5.875" style="9" bestFit="1" customWidth="1"/>
    <col min="5894" max="5894" width="15.625" style="9" customWidth="1"/>
    <col min="5895" max="6144" width="9" style="9"/>
    <col min="6145" max="6145" width="5.625" style="9" customWidth="1"/>
    <col min="6146" max="6146" width="3.5" style="9" bestFit="1" customWidth="1"/>
    <col min="6147" max="6147" width="17.625" style="9" customWidth="1"/>
    <col min="6148" max="6148" width="25.75" style="9" bestFit="1" customWidth="1"/>
    <col min="6149" max="6149" width="5.875" style="9" bestFit="1" customWidth="1"/>
    <col min="6150" max="6150" width="15.625" style="9" customWidth="1"/>
    <col min="6151" max="6400" width="9" style="9"/>
    <col min="6401" max="6401" width="5.625" style="9" customWidth="1"/>
    <col min="6402" max="6402" width="3.5" style="9" bestFit="1" customWidth="1"/>
    <col min="6403" max="6403" width="17.625" style="9" customWidth="1"/>
    <col min="6404" max="6404" width="25.75" style="9" bestFit="1" customWidth="1"/>
    <col min="6405" max="6405" width="5.875" style="9" bestFit="1" customWidth="1"/>
    <col min="6406" max="6406" width="15.625" style="9" customWidth="1"/>
    <col min="6407" max="6656" width="9" style="9"/>
    <col min="6657" max="6657" width="5.625" style="9" customWidth="1"/>
    <col min="6658" max="6658" width="3.5" style="9" bestFit="1" customWidth="1"/>
    <col min="6659" max="6659" width="17.625" style="9" customWidth="1"/>
    <col min="6660" max="6660" width="25.75" style="9" bestFit="1" customWidth="1"/>
    <col min="6661" max="6661" width="5.875" style="9" bestFit="1" customWidth="1"/>
    <col min="6662" max="6662" width="15.625" style="9" customWidth="1"/>
    <col min="6663" max="6912" width="9" style="9"/>
    <col min="6913" max="6913" width="5.625" style="9" customWidth="1"/>
    <col min="6914" max="6914" width="3.5" style="9" bestFit="1" customWidth="1"/>
    <col min="6915" max="6915" width="17.625" style="9" customWidth="1"/>
    <col min="6916" max="6916" width="25.75" style="9" bestFit="1" customWidth="1"/>
    <col min="6917" max="6917" width="5.875" style="9" bestFit="1" customWidth="1"/>
    <col min="6918" max="6918" width="15.625" style="9" customWidth="1"/>
    <col min="6919" max="7168" width="9" style="9"/>
    <col min="7169" max="7169" width="5.625" style="9" customWidth="1"/>
    <col min="7170" max="7170" width="3.5" style="9" bestFit="1" customWidth="1"/>
    <col min="7171" max="7171" width="17.625" style="9" customWidth="1"/>
    <col min="7172" max="7172" width="25.75" style="9" bestFit="1" customWidth="1"/>
    <col min="7173" max="7173" width="5.875" style="9" bestFit="1" customWidth="1"/>
    <col min="7174" max="7174" width="15.625" style="9" customWidth="1"/>
    <col min="7175" max="7424" width="9" style="9"/>
    <col min="7425" max="7425" width="5.625" style="9" customWidth="1"/>
    <col min="7426" max="7426" width="3.5" style="9" bestFit="1" customWidth="1"/>
    <col min="7427" max="7427" width="17.625" style="9" customWidth="1"/>
    <col min="7428" max="7428" width="25.75" style="9" bestFit="1" customWidth="1"/>
    <col min="7429" max="7429" width="5.875" style="9" bestFit="1" customWidth="1"/>
    <col min="7430" max="7430" width="15.625" style="9" customWidth="1"/>
    <col min="7431" max="7680" width="9" style="9"/>
    <col min="7681" max="7681" width="5.625" style="9" customWidth="1"/>
    <col min="7682" max="7682" width="3.5" style="9" bestFit="1" customWidth="1"/>
    <col min="7683" max="7683" width="17.625" style="9" customWidth="1"/>
    <col min="7684" max="7684" width="25.75" style="9" bestFit="1" customWidth="1"/>
    <col min="7685" max="7685" width="5.875" style="9" bestFit="1" customWidth="1"/>
    <col min="7686" max="7686" width="15.625" style="9" customWidth="1"/>
    <col min="7687" max="7936" width="9" style="9"/>
    <col min="7937" max="7937" width="5.625" style="9" customWidth="1"/>
    <col min="7938" max="7938" width="3.5" style="9" bestFit="1" customWidth="1"/>
    <col min="7939" max="7939" width="17.625" style="9" customWidth="1"/>
    <col min="7940" max="7940" width="25.75" style="9" bestFit="1" customWidth="1"/>
    <col min="7941" max="7941" width="5.875" style="9" bestFit="1" customWidth="1"/>
    <col min="7942" max="7942" width="15.625" style="9" customWidth="1"/>
    <col min="7943" max="8192" width="9" style="9"/>
    <col min="8193" max="8193" width="5.625" style="9" customWidth="1"/>
    <col min="8194" max="8194" width="3.5" style="9" bestFit="1" customWidth="1"/>
    <col min="8195" max="8195" width="17.625" style="9" customWidth="1"/>
    <col min="8196" max="8196" width="25.75" style="9" bestFit="1" customWidth="1"/>
    <col min="8197" max="8197" width="5.875" style="9" bestFit="1" customWidth="1"/>
    <col min="8198" max="8198" width="15.625" style="9" customWidth="1"/>
    <col min="8199" max="8448" width="9" style="9"/>
    <col min="8449" max="8449" width="5.625" style="9" customWidth="1"/>
    <col min="8450" max="8450" width="3.5" style="9" bestFit="1" customWidth="1"/>
    <col min="8451" max="8451" width="17.625" style="9" customWidth="1"/>
    <col min="8452" max="8452" width="25.75" style="9" bestFit="1" customWidth="1"/>
    <col min="8453" max="8453" width="5.875" style="9" bestFit="1" customWidth="1"/>
    <col min="8454" max="8454" width="15.625" style="9" customWidth="1"/>
    <col min="8455" max="8704" width="9" style="9"/>
    <col min="8705" max="8705" width="5.625" style="9" customWidth="1"/>
    <col min="8706" max="8706" width="3.5" style="9" bestFit="1" customWidth="1"/>
    <col min="8707" max="8707" width="17.625" style="9" customWidth="1"/>
    <col min="8708" max="8708" width="25.75" style="9" bestFit="1" customWidth="1"/>
    <col min="8709" max="8709" width="5.875" style="9" bestFit="1" customWidth="1"/>
    <col min="8710" max="8710" width="15.625" style="9" customWidth="1"/>
    <col min="8711" max="8960" width="9" style="9"/>
    <col min="8961" max="8961" width="5.625" style="9" customWidth="1"/>
    <col min="8962" max="8962" width="3.5" style="9" bestFit="1" customWidth="1"/>
    <col min="8963" max="8963" width="17.625" style="9" customWidth="1"/>
    <col min="8964" max="8964" width="25.75" style="9" bestFit="1" customWidth="1"/>
    <col min="8965" max="8965" width="5.875" style="9" bestFit="1" customWidth="1"/>
    <col min="8966" max="8966" width="15.625" style="9" customWidth="1"/>
    <col min="8967" max="9216" width="9" style="9"/>
    <col min="9217" max="9217" width="5.625" style="9" customWidth="1"/>
    <col min="9218" max="9218" width="3.5" style="9" bestFit="1" customWidth="1"/>
    <col min="9219" max="9219" width="17.625" style="9" customWidth="1"/>
    <col min="9220" max="9220" width="25.75" style="9" bestFit="1" customWidth="1"/>
    <col min="9221" max="9221" width="5.875" style="9" bestFit="1" customWidth="1"/>
    <col min="9222" max="9222" width="15.625" style="9" customWidth="1"/>
    <col min="9223" max="9472" width="9" style="9"/>
    <col min="9473" max="9473" width="5.625" style="9" customWidth="1"/>
    <col min="9474" max="9474" width="3.5" style="9" bestFit="1" customWidth="1"/>
    <col min="9475" max="9475" width="17.625" style="9" customWidth="1"/>
    <col min="9476" max="9476" width="25.75" style="9" bestFit="1" customWidth="1"/>
    <col min="9477" max="9477" width="5.875" style="9" bestFit="1" customWidth="1"/>
    <col min="9478" max="9478" width="15.625" style="9" customWidth="1"/>
    <col min="9479" max="9728" width="9" style="9"/>
    <col min="9729" max="9729" width="5.625" style="9" customWidth="1"/>
    <col min="9730" max="9730" width="3.5" style="9" bestFit="1" customWidth="1"/>
    <col min="9731" max="9731" width="17.625" style="9" customWidth="1"/>
    <col min="9732" max="9732" width="25.75" style="9" bestFit="1" customWidth="1"/>
    <col min="9733" max="9733" width="5.875" style="9" bestFit="1" customWidth="1"/>
    <col min="9734" max="9734" width="15.625" style="9" customWidth="1"/>
    <col min="9735" max="9984" width="9" style="9"/>
    <col min="9985" max="9985" width="5.625" style="9" customWidth="1"/>
    <col min="9986" max="9986" width="3.5" style="9" bestFit="1" customWidth="1"/>
    <col min="9987" max="9987" width="17.625" style="9" customWidth="1"/>
    <col min="9988" max="9988" width="25.75" style="9" bestFit="1" customWidth="1"/>
    <col min="9989" max="9989" width="5.875" style="9" bestFit="1" customWidth="1"/>
    <col min="9990" max="9990" width="15.625" style="9" customWidth="1"/>
    <col min="9991" max="10240" width="9" style="9"/>
    <col min="10241" max="10241" width="5.625" style="9" customWidth="1"/>
    <col min="10242" max="10242" width="3.5" style="9" bestFit="1" customWidth="1"/>
    <col min="10243" max="10243" width="17.625" style="9" customWidth="1"/>
    <col min="10244" max="10244" width="25.75" style="9" bestFit="1" customWidth="1"/>
    <col min="10245" max="10245" width="5.875" style="9" bestFit="1" customWidth="1"/>
    <col min="10246" max="10246" width="15.625" style="9" customWidth="1"/>
    <col min="10247" max="10496" width="9" style="9"/>
    <col min="10497" max="10497" width="5.625" style="9" customWidth="1"/>
    <col min="10498" max="10498" width="3.5" style="9" bestFit="1" customWidth="1"/>
    <col min="10499" max="10499" width="17.625" style="9" customWidth="1"/>
    <col min="10500" max="10500" width="25.75" style="9" bestFit="1" customWidth="1"/>
    <col min="10501" max="10501" width="5.875" style="9" bestFit="1" customWidth="1"/>
    <col min="10502" max="10502" width="15.625" style="9" customWidth="1"/>
    <col min="10503" max="10752" width="9" style="9"/>
    <col min="10753" max="10753" width="5.625" style="9" customWidth="1"/>
    <col min="10754" max="10754" width="3.5" style="9" bestFit="1" customWidth="1"/>
    <col min="10755" max="10755" width="17.625" style="9" customWidth="1"/>
    <col min="10756" max="10756" width="25.75" style="9" bestFit="1" customWidth="1"/>
    <col min="10757" max="10757" width="5.875" style="9" bestFit="1" customWidth="1"/>
    <col min="10758" max="10758" width="15.625" style="9" customWidth="1"/>
    <col min="10759" max="11008" width="9" style="9"/>
    <col min="11009" max="11009" width="5.625" style="9" customWidth="1"/>
    <col min="11010" max="11010" width="3.5" style="9" bestFit="1" customWidth="1"/>
    <col min="11011" max="11011" width="17.625" style="9" customWidth="1"/>
    <col min="11012" max="11012" width="25.75" style="9" bestFit="1" customWidth="1"/>
    <col min="11013" max="11013" width="5.875" style="9" bestFit="1" customWidth="1"/>
    <col min="11014" max="11014" width="15.625" style="9" customWidth="1"/>
    <col min="11015" max="11264" width="9" style="9"/>
    <col min="11265" max="11265" width="5.625" style="9" customWidth="1"/>
    <col min="11266" max="11266" width="3.5" style="9" bestFit="1" customWidth="1"/>
    <col min="11267" max="11267" width="17.625" style="9" customWidth="1"/>
    <col min="11268" max="11268" width="25.75" style="9" bestFit="1" customWidth="1"/>
    <col min="11269" max="11269" width="5.875" style="9" bestFit="1" customWidth="1"/>
    <col min="11270" max="11270" width="15.625" style="9" customWidth="1"/>
    <col min="11271" max="11520" width="9" style="9"/>
    <col min="11521" max="11521" width="5.625" style="9" customWidth="1"/>
    <col min="11522" max="11522" width="3.5" style="9" bestFit="1" customWidth="1"/>
    <col min="11523" max="11523" width="17.625" style="9" customWidth="1"/>
    <col min="11524" max="11524" width="25.75" style="9" bestFit="1" customWidth="1"/>
    <col min="11525" max="11525" width="5.875" style="9" bestFit="1" customWidth="1"/>
    <col min="11526" max="11526" width="15.625" style="9" customWidth="1"/>
    <col min="11527" max="11776" width="9" style="9"/>
    <col min="11777" max="11777" width="5.625" style="9" customWidth="1"/>
    <col min="11778" max="11778" width="3.5" style="9" bestFit="1" customWidth="1"/>
    <col min="11779" max="11779" width="17.625" style="9" customWidth="1"/>
    <col min="11780" max="11780" width="25.75" style="9" bestFit="1" customWidth="1"/>
    <col min="11781" max="11781" width="5.875" style="9" bestFit="1" customWidth="1"/>
    <col min="11782" max="11782" width="15.625" style="9" customWidth="1"/>
    <col min="11783" max="12032" width="9" style="9"/>
    <col min="12033" max="12033" width="5.625" style="9" customWidth="1"/>
    <col min="12034" max="12034" width="3.5" style="9" bestFit="1" customWidth="1"/>
    <col min="12035" max="12035" width="17.625" style="9" customWidth="1"/>
    <col min="12036" max="12036" width="25.75" style="9" bestFit="1" customWidth="1"/>
    <col min="12037" max="12037" width="5.875" style="9" bestFit="1" customWidth="1"/>
    <col min="12038" max="12038" width="15.625" style="9" customWidth="1"/>
    <col min="12039" max="12288" width="9" style="9"/>
    <col min="12289" max="12289" width="5.625" style="9" customWidth="1"/>
    <col min="12290" max="12290" width="3.5" style="9" bestFit="1" customWidth="1"/>
    <col min="12291" max="12291" width="17.625" style="9" customWidth="1"/>
    <col min="12292" max="12292" width="25.75" style="9" bestFit="1" customWidth="1"/>
    <col min="12293" max="12293" width="5.875" style="9" bestFit="1" customWidth="1"/>
    <col min="12294" max="12294" width="15.625" style="9" customWidth="1"/>
    <col min="12295" max="12544" width="9" style="9"/>
    <col min="12545" max="12545" width="5.625" style="9" customWidth="1"/>
    <col min="12546" max="12546" width="3.5" style="9" bestFit="1" customWidth="1"/>
    <col min="12547" max="12547" width="17.625" style="9" customWidth="1"/>
    <col min="12548" max="12548" width="25.75" style="9" bestFit="1" customWidth="1"/>
    <col min="12549" max="12549" width="5.875" style="9" bestFit="1" customWidth="1"/>
    <col min="12550" max="12550" width="15.625" style="9" customWidth="1"/>
    <col min="12551" max="12800" width="9" style="9"/>
    <col min="12801" max="12801" width="5.625" style="9" customWidth="1"/>
    <col min="12802" max="12802" width="3.5" style="9" bestFit="1" customWidth="1"/>
    <col min="12803" max="12803" width="17.625" style="9" customWidth="1"/>
    <col min="12804" max="12804" width="25.75" style="9" bestFit="1" customWidth="1"/>
    <col min="12805" max="12805" width="5.875" style="9" bestFit="1" customWidth="1"/>
    <col min="12806" max="12806" width="15.625" style="9" customWidth="1"/>
    <col min="12807" max="13056" width="9" style="9"/>
    <col min="13057" max="13057" width="5.625" style="9" customWidth="1"/>
    <col min="13058" max="13058" width="3.5" style="9" bestFit="1" customWidth="1"/>
    <col min="13059" max="13059" width="17.625" style="9" customWidth="1"/>
    <col min="13060" max="13060" width="25.75" style="9" bestFit="1" customWidth="1"/>
    <col min="13061" max="13061" width="5.875" style="9" bestFit="1" customWidth="1"/>
    <col min="13062" max="13062" width="15.625" style="9" customWidth="1"/>
    <col min="13063" max="13312" width="9" style="9"/>
    <col min="13313" max="13313" width="5.625" style="9" customWidth="1"/>
    <col min="13314" max="13314" width="3.5" style="9" bestFit="1" customWidth="1"/>
    <col min="13315" max="13315" width="17.625" style="9" customWidth="1"/>
    <col min="13316" max="13316" width="25.75" style="9" bestFit="1" customWidth="1"/>
    <col min="13317" max="13317" width="5.875" style="9" bestFit="1" customWidth="1"/>
    <col min="13318" max="13318" width="15.625" style="9" customWidth="1"/>
    <col min="13319" max="13568" width="9" style="9"/>
    <col min="13569" max="13569" width="5.625" style="9" customWidth="1"/>
    <col min="13570" max="13570" width="3.5" style="9" bestFit="1" customWidth="1"/>
    <col min="13571" max="13571" width="17.625" style="9" customWidth="1"/>
    <col min="13572" max="13572" width="25.75" style="9" bestFit="1" customWidth="1"/>
    <col min="13573" max="13573" width="5.875" style="9" bestFit="1" customWidth="1"/>
    <col min="13574" max="13574" width="15.625" style="9" customWidth="1"/>
    <col min="13575" max="13824" width="9" style="9"/>
    <col min="13825" max="13825" width="5.625" style="9" customWidth="1"/>
    <col min="13826" max="13826" width="3.5" style="9" bestFit="1" customWidth="1"/>
    <col min="13827" max="13827" width="17.625" style="9" customWidth="1"/>
    <col min="13828" max="13828" width="25.75" style="9" bestFit="1" customWidth="1"/>
    <col min="13829" max="13829" width="5.875" style="9" bestFit="1" customWidth="1"/>
    <col min="13830" max="13830" width="15.625" style="9" customWidth="1"/>
    <col min="13831" max="14080" width="9" style="9"/>
    <col min="14081" max="14081" width="5.625" style="9" customWidth="1"/>
    <col min="14082" max="14082" width="3.5" style="9" bestFit="1" customWidth="1"/>
    <col min="14083" max="14083" width="17.625" style="9" customWidth="1"/>
    <col min="14084" max="14084" width="25.75" style="9" bestFit="1" customWidth="1"/>
    <col min="14085" max="14085" width="5.875" style="9" bestFit="1" customWidth="1"/>
    <col min="14086" max="14086" width="15.625" style="9" customWidth="1"/>
    <col min="14087" max="14336" width="9" style="9"/>
    <col min="14337" max="14337" width="5.625" style="9" customWidth="1"/>
    <col min="14338" max="14338" width="3.5" style="9" bestFit="1" customWidth="1"/>
    <col min="14339" max="14339" width="17.625" style="9" customWidth="1"/>
    <col min="14340" max="14340" width="25.75" style="9" bestFit="1" customWidth="1"/>
    <col min="14341" max="14341" width="5.875" style="9" bestFit="1" customWidth="1"/>
    <col min="14342" max="14342" width="15.625" style="9" customWidth="1"/>
    <col min="14343" max="14592" width="9" style="9"/>
    <col min="14593" max="14593" width="5.625" style="9" customWidth="1"/>
    <col min="14594" max="14594" width="3.5" style="9" bestFit="1" customWidth="1"/>
    <col min="14595" max="14595" width="17.625" style="9" customWidth="1"/>
    <col min="14596" max="14596" width="25.75" style="9" bestFit="1" customWidth="1"/>
    <col min="14597" max="14597" width="5.875" style="9" bestFit="1" customWidth="1"/>
    <col min="14598" max="14598" width="15.625" style="9" customWidth="1"/>
    <col min="14599" max="14848" width="9" style="9"/>
    <col min="14849" max="14849" width="5.625" style="9" customWidth="1"/>
    <col min="14850" max="14850" width="3.5" style="9" bestFit="1" customWidth="1"/>
    <col min="14851" max="14851" width="17.625" style="9" customWidth="1"/>
    <col min="14852" max="14852" width="25.75" style="9" bestFit="1" customWidth="1"/>
    <col min="14853" max="14853" width="5.875" style="9" bestFit="1" customWidth="1"/>
    <col min="14854" max="14854" width="15.625" style="9" customWidth="1"/>
    <col min="14855" max="15104" width="9" style="9"/>
    <col min="15105" max="15105" width="5.625" style="9" customWidth="1"/>
    <col min="15106" max="15106" width="3.5" style="9" bestFit="1" customWidth="1"/>
    <col min="15107" max="15107" width="17.625" style="9" customWidth="1"/>
    <col min="15108" max="15108" width="25.75" style="9" bestFit="1" customWidth="1"/>
    <col min="15109" max="15109" width="5.875" style="9" bestFit="1" customWidth="1"/>
    <col min="15110" max="15110" width="15.625" style="9" customWidth="1"/>
    <col min="15111" max="15360" width="9" style="9"/>
    <col min="15361" max="15361" width="5.625" style="9" customWidth="1"/>
    <col min="15362" max="15362" width="3.5" style="9" bestFit="1" customWidth="1"/>
    <col min="15363" max="15363" width="17.625" style="9" customWidth="1"/>
    <col min="15364" max="15364" width="25.75" style="9" bestFit="1" customWidth="1"/>
    <col min="15365" max="15365" width="5.875" style="9" bestFit="1" customWidth="1"/>
    <col min="15366" max="15366" width="15.625" style="9" customWidth="1"/>
    <col min="15367" max="15616" width="9" style="9"/>
    <col min="15617" max="15617" width="5.625" style="9" customWidth="1"/>
    <col min="15618" max="15618" width="3.5" style="9" bestFit="1" customWidth="1"/>
    <col min="15619" max="15619" width="17.625" style="9" customWidth="1"/>
    <col min="15620" max="15620" width="25.75" style="9" bestFit="1" customWidth="1"/>
    <col min="15621" max="15621" width="5.875" style="9" bestFit="1" customWidth="1"/>
    <col min="15622" max="15622" width="15.625" style="9" customWidth="1"/>
    <col min="15623" max="15872" width="9" style="9"/>
    <col min="15873" max="15873" width="5.625" style="9" customWidth="1"/>
    <col min="15874" max="15874" width="3.5" style="9" bestFit="1" customWidth="1"/>
    <col min="15875" max="15875" width="17.625" style="9" customWidth="1"/>
    <col min="15876" max="15876" width="25.75" style="9" bestFit="1" customWidth="1"/>
    <col min="15877" max="15877" width="5.875" style="9" bestFit="1" customWidth="1"/>
    <col min="15878" max="15878" width="15.625" style="9" customWidth="1"/>
    <col min="15879" max="16128" width="9" style="9"/>
    <col min="16129" max="16129" width="5.625" style="9" customWidth="1"/>
    <col min="16130" max="16130" width="3.5" style="9" bestFit="1" customWidth="1"/>
    <col min="16131" max="16131" width="17.625" style="9" customWidth="1"/>
    <col min="16132" max="16132" width="25.75" style="9" bestFit="1" customWidth="1"/>
    <col min="16133" max="16133" width="5.875" style="9" bestFit="1" customWidth="1"/>
    <col min="16134" max="16134" width="15.625" style="9" customWidth="1"/>
    <col min="16135" max="16384" width="9" style="9"/>
  </cols>
  <sheetData>
    <row r="2" spans="1:6">
      <c r="D2" s="10"/>
      <c r="F2" s="10" t="s">
        <v>6398</v>
      </c>
    </row>
    <row r="3" spans="1:6">
      <c r="A3" s="1908" t="s">
        <v>6399</v>
      </c>
    </row>
    <row r="5" spans="1:6">
      <c r="B5" s="332" t="s">
        <v>6400</v>
      </c>
      <c r="C5" s="332" t="s">
        <v>6401</v>
      </c>
      <c r="D5" s="332" t="s">
        <v>6402</v>
      </c>
      <c r="E5" s="332" t="s">
        <v>6403</v>
      </c>
      <c r="F5" s="332" t="s">
        <v>6404</v>
      </c>
    </row>
    <row r="6" spans="1:6" ht="20.100000000000001" customHeight="1">
      <c r="B6" s="1909">
        <v>1</v>
      </c>
      <c r="C6" s="1910" t="s">
        <v>6405</v>
      </c>
      <c r="D6" s="1910" t="s">
        <v>6406</v>
      </c>
      <c r="E6" s="1909">
        <v>2</v>
      </c>
      <c r="F6" s="1911" t="s">
        <v>6407</v>
      </c>
    </row>
    <row r="7" spans="1:6" ht="20.100000000000001" customHeight="1">
      <c r="B7" s="1909">
        <v>2</v>
      </c>
      <c r="C7" s="1912" t="s">
        <v>5560</v>
      </c>
      <c r="D7" s="1910" t="s">
        <v>6408</v>
      </c>
      <c r="E7" s="1909">
        <v>2</v>
      </c>
      <c r="F7" s="1913"/>
    </row>
    <row r="8" spans="1:6" ht="20.100000000000001" customHeight="1">
      <c r="B8" s="1909">
        <v>3</v>
      </c>
      <c r="C8" s="1910" t="s">
        <v>6409</v>
      </c>
      <c r="D8" s="1910" t="s">
        <v>6410</v>
      </c>
      <c r="E8" s="1909">
        <v>2</v>
      </c>
      <c r="F8" s="1914"/>
    </row>
    <row r="9" spans="1:6" ht="20.100000000000001" customHeight="1">
      <c r="B9" s="210">
        <v>4</v>
      </c>
      <c r="C9" s="1376" t="s">
        <v>6411</v>
      </c>
      <c r="D9" s="1376" t="s">
        <v>6412</v>
      </c>
      <c r="E9" s="210">
        <v>2</v>
      </c>
      <c r="F9" s="210" t="s">
        <v>6413</v>
      </c>
    </row>
  </sheetData>
  <mergeCells count="1">
    <mergeCell ref="F6:F8"/>
  </mergeCells>
  <phoneticPr fontId="3"/>
  <pageMargins left="0.7" right="0.7" top="0.75" bottom="0.75" header="0.3" footer="0.3"/>
  <pageSetup paperSize="9" orientation="portrait" r:id="rId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D7313-BB25-4A2E-9C1A-942FE4550BB1}">
  <dimension ref="B2:Q33"/>
  <sheetViews>
    <sheetView zoomScaleNormal="100" workbookViewId="0">
      <pane xSplit="10" ySplit="9" topLeftCell="M19" activePane="bottomRight" state="frozen"/>
      <selection pane="topRight" activeCell="K1" sqref="K1"/>
      <selection pane="bottomLeft" activeCell="A9" sqref="A9"/>
      <selection pane="bottomRight" activeCell="E2" sqref="E2:E6"/>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13" style="10" bestFit="1" customWidth="1"/>
    <col min="10" max="10" width="29.5" style="9" customWidth="1"/>
    <col min="11" max="11" width="22.375" style="9"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13" style="9" bestFit="1"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13" style="9" bestFit="1"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13" style="9" bestFit="1"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13" style="9" bestFit="1"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13" style="9" bestFit="1"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13" style="9" bestFit="1"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13" style="9" bestFit="1"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13" style="9" bestFit="1"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13" style="9" bestFit="1"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13" style="9" bestFit="1"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13" style="9" bestFit="1"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13" style="9" bestFit="1"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13" style="9" bestFit="1"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13" style="9" bestFit="1"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13" style="9" bestFit="1"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13" style="9" bestFit="1"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13" style="9" bestFit="1"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13" style="9" bestFit="1"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13" style="9" bestFit="1"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13" style="9" bestFit="1"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13" style="9" bestFit="1"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13" style="9" bestFit="1"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13" style="9" bestFit="1"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13" style="9" bestFit="1"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13" style="9" bestFit="1"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13" style="9" bestFit="1"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13" style="9" bestFit="1"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13" style="9" bestFit="1"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13" style="9" bestFit="1"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13" style="9" bestFit="1"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13" style="9" bestFit="1"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13" style="9" bestFit="1"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13" style="9" bestFit="1"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13" style="9" bestFit="1"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13" style="9" bestFit="1"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13" style="9" bestFit="1"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13" style="9" bestFit="1"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13" style="9" bestFit="1"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13" style="9" bestFit="1"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13" style="9" bestFit="1"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13" style="9" bestFit="1"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13" style="9" bestFit="1"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13" style="9" bestFit="1"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13" style="9" bestFit="1"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13" style="9" bestFit="1"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13" style="9" bestFit="1"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13" style="9" bestFit="1"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13" style="9" bestFit="1"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13" style="9" bestFit="1"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13" style="9" bestFit="1"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13" style="9" bestFit="1"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13" style="9" bestFit="1"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13" style="9" bestFit="1"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13" style="9" bestFit="1"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13" style="9" bestFit="1"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13" style="9" bestFit="1"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13" style="9" bestFit="1"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13" style="9" bestFit="1"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13" style="9" bestFit="1"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13" style="9" bestFit="1"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13" style="9" bestFit="1"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13" style="9" bestFit="1"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13" style="9" bestFit="1"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8126</v>
      </c>
      <c r="G2" s="4" t="s">
        <v>2</v>
      </c>
      <c r="H2" s="5"/>
      <c r="I2" s="6"/>
      <c r="J2" s="7">
        <f>SUM(H:H)</f>
        <v>275970</v>
      </c>
    </row>
    <row r="3" spans="2:17" ht="20.100000000000001" customHeight="1">
      <c r="B3" s="1" t="s">
        <v>3</v>
      </c>
      <c r="C3" s="1"/>
      <c r="D3" s="1"/>
      <c r="E3" s="13" t="s">
        <v>6642</v>
      </c>
    </row>
    <row r="4" spans="2:17" ht="20.100000000000001" customHeight="1">
      <c r="B4" s="1" t="s">
        <v>5</v>
      </c>
      <c r="C4" s="1"/>
      <c r="D4" s="1"/>
      <c r="E4" s="13">
        <v>207606</v>
      </c>
      <c r="J4" s="83"/>
    </row>
    <row r="5" spans="2:17" ht="20.100000000000001" customHeight="1">
      <c r="B5" s="1" t="s">
        <v>6</v>
      </c>
      <c r="C5" s="1"/>
      <c r="D5" s="1"/>
      <c r="E5" s="16"/>
      <c r="J5" s="83"/>
    </row>
    <row r="6" spans="2:17" ht="20.100000000000001" customHeight="1">
      <c r="B6" s="1" t="s">
        <v>7</v>
      </c>
      <c r="C6" s="1"/>
      <c r="D6" s="1"/>
      <c r="E6" s="16">
        <v>45167</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473" customFormat="1" ht="19.7" customHeight="1">
      <c r="B10" s="1930">
        <v>1</v>
      </c>
      <c r="C10" s="34" t="s">
        <v>119</v>
      </c>
      <c r="D10" s="34" t="s">
        <v>119</v>
      </c>
      <c r="E10" s="1044" t="s">
        <v>8127</v>
      </c>
      <c r="F10" s="35">
        <v>1</v>
      </c>
      <c r="G10" s="36">
        <v>32700</v>
      </c>
      <c r="H10" s="1434">
        <f>F10*G10</f>
        <v>32700</v>
      </c>
      <c r="I10" s="33"/>
      <c r="J10" s="1044" t="s">
        <v>8127</v>
      </c>
      <c r="K10" s="42"/>
      <c r="L10" s="34"/>
      <c r="M10" s="472">
        <v>45132</v>
      </c>
      <c r="N10" s="34"/>
      <c r="O10" s="43"/>
      <c r="P10" s="472">
        <v>45160</v>
      </c>
      <c r="Q10" s="40">
        <v>45160</v>
      </c>
    </row>
    <row r="11" spans="2:17" s="473" customFormat="1" ht="19.7" customHeight="1">
      <c r="B11" s="1930"/>
      <c r="C11" s="34" t="s">
        <v>119</v>
      </c>
      <c r="D11" s="34" t="s">
        <v>119</v>
      </c>
      <c r="E11" s="35" t="s">
        <v>8128</v>
      </c>
      <c r="F11" s="35">
        <v>1</v>
      </c>
      <c r="G11" s="1434">
        <v>31900</v>
      </c>
      <c r="H11" s="1434">
        <f>F11*G11</f>
        <v>31900</v>
      </c>
      <c r="I11" s="33"/>
      <c r="J11" s="35" t="s">
        <v>8128</v>
      </c>
      <c r="K11" s="42"/>
      <c r="L11" s="34"/>
      <c r="M11" s="472">
        <v>45132</v>
      </c>
      <c r="N11" s="34"/>
      <c r="O11" s="43"/>
      <c r="P11" s="472">
        <v>45160</v>
      </c>
      <c r="Q11" s="40">
        <v>45160</v>
      </c>
    </row>
    <row r="12" spans="2:17" s="473" customFormat="1" ht="19.7" customHeight="1">
      <c r="B12" s="1930"/>
      <c r="C12" s="34" t="s">
        <v>119</v>
      </c>
      <c r="D12" s="34" t="s">
        <v>119</v>
      </c>
      <c r="E12" s="35" t="s">
        <v>8129</v>
      </c>
      <c r="F12" s="35">
        <v>1</v>
      </c>
      <c r="G12" s="1434">
        <v>33300</v>
      </c>
      <c r="H12" s="1434">
        <f>F12*G12</f>
        <v>33300</v>
      </c>
      <c r="I12" s="33"/>
      <c r="J12" s="35" t="s">
        <v>8129</v>
      </c>
      <c r="K12" s="42"/>
      <c r="L12" s="34"/>
      <c r="M12" s="472">
        <v>45132</v>
      </c>
      <c r="N12" s="34"/>
      <c r="O12" s="1437"/>
      <c r="P12" s="472">
        <v>45160</v>
      </c>
      <c r="Q12" s="40">
        <v>45160</v>
      </c>
    </row>
    <row r="13" spans="2:17" s="8" customFormat="1" ht="19.7" customHeight="1">
      <c r="B13" s="1930"/>
      <c r="C13" s="17" t="s">
        <v>30</v>
      </c>
      <c r="D13" s="17" t="s">
        <v>30</v>
      </c>
      <c r="E13" s="26" t="s">
        <v>8077</v>
      </c>
      <c r="F13" s="26">
        <v>4</v>
      </c>
      <c r="G13" s="118">
        <v>220</v>
      </c>
      <c r="H13" s="118">
        <f t="shared" ref="H13:H31" si="0">F13*G13</f>
        <v>880</v>
      </c>
      <c r="I13" s="18"/>
      <c r="J13" s="26" t="s">
        <v>6177</v>
      </c>
      <c r="K13" s="18" t="s">
        <v>6883</v>
      </c>
      <c r="L13" s="18"/>
      <c r="M13" s="30">
        <v>45131</v>
      </c>
      <c r="N13" s="17"/>
      <c r="O13" s="18"/>
      <c r="P13" s="30">
        <v>45140</v>
      </c>
      <c r="Q13" s="23">
        <v>45140</v>
      </c>
    </row>
    <row r="14" spans="2:17" s="8" customFormat="1" ht="19.7" customHeight="1">
      <c r="B14" s="1930"/>
      <c r="C14" s="17" t="s">
        <v>30</v>
      </c>
      <c r="D14" s="17" t="s">
        <v>30</v>
      </c>
      <c r="E14" s="26" t="s">
        <v>8078</v>
      </c>
      <c r="F14" s="26">
        <v>4</v>
      </c>
      <c r="G14" s="118">
        <v>2310</v>
      </c>
      <c r="H14" s="118">
        <f t="shared" si="0"/>
        <v>9240</v>
      </c>
      <c r="I14" s="18"/>
      <c r="J14" s="26" t="s">
        <v>8079</v>
      </c>
      <c r="K14" s="18" t="s">
        <v>6883</v>
      </c>
      <c r="L14" s="18"/>
      <c r="M14" s="30">
        <v>45131</v>
      </c>
      <c r="N14" s="17"/>
      <c r="O14" s="18"/>
      <c r="P14" s="30">
        <v>45140</v>
      </c>
      <c r="Q14" s="23">
        <v>45140</v>
      </c>
    </row>
    <row r="15" spans="2:17" s="8" customFormat="1" ht="19.7" customHeight="1">
      <c r="B15" s="1930">
        <v>3</v>
      </c>
      <c r="C15" s="17" t="s">
        <v>30</v>
      </c>
      <c r="D15" s="17" t="s">
        <v>30</v>
      </c>
      <c r="E15" s="26" t="s">
        <v>8064</v>
      </c>
      <c r="F15" s="26">
        <v>1</v>
      </c>
      <c r="G15" s="118">
        <v>2552</v>
      </c>
      <c r="H15" s="118">
        <f t="shared" si="0"/>
        <v>2552</v>
      </c>
      <c r="I15" s="18"/>
      <c r="J15" s="26" t="s">
        <v>7248</v>
      </c>
      <c r="K15" s="18" t="s">
        <v>6883</v>
      </c>
      <c r="L15" s="17"/>
      <c r="M15" s="30">
        <v>45131</v>
      </c>
      <c r="N15" s="17"/>
      <c r="O15" s="110"/>
      <c r="P15" s="30">
        <v>45140</v>
      </c>
      <c r="Q15" s="23">
        <v>45140</v>
      </c>
    </row>
    <row r="16" spans="2:17" s="8" customFormat="1" ht="19.7" customHeight="1">
      <c r="B16" s="1930"/>
      <c r="C16" s="17" t="s">
        <v>30</v>
      </c>
      <c r="D16" s="17" t="s">
        <v>30</v>
      </c>
      <c r="E16" s="26" t="s">
        <v>7236</v>
      </c>
      <c r="F16" s="26">
        <v>1</v>
      </c>
      <c r="G16" s="118">
        <v>849</v>
      </c>
      <c r="H16" s="118">
        <f t="shared" si="0"/>
        <v>849</v>
      </c>
      <c r="I16" s="18"/>
      <c r="J16" s="26" t="s">
        <v>8081</v>
      </c>
      <c r="K16" s="18" t="s">
        <v>6883</v>
      </c>
      <c r="L16" s="17"/>
      <c r="M16" s="30">
        <v>45131</v>
      </c>
      <c r="N16" s="17"/>
      <c r="O16" s="110"/>
      <c r="P16" s="30">
        <v>45140</v>
      </c>
      <c r="Q16" s="23">
        <v>45140</v>
      </c>
    </row>
    <row r="17" spans="2:17" s="8" customFormat="1" ht="19.7" customHeight="1">
      <c r="B17" s="1930"/>
      <c r="C17" s="17" t="s">
        <v>30</v>
      </c>
      <c r="D17" s="17" t="s">
        <v>30</v>
      </c>
      <c r="E17" s="26" t="s">
        <v>8090</v>
      </c>
      <c r="F17" s="26">
        <v>2</v>
      </c>
      <c r="G17" s="118">
        <v>280</v>
      </c>
      <c r="H17" s="118">
        <f t="shared" si="0"/>
        <v>560</v>
      </c>
      <c r="I17" s="18"/>
      <c r="J17" s="26" t="s">
        <v>8091</v>
      </c>
      <c r="K17" s="18" t="s">
        <v>6883</v>
      </c>
      <c r="L17" s="18"/>
      <c r="M17" s="30">
        <v>45131</v>
      </c>
      <c r="N17" s="17"/>
      <c r="O17" s="18"/>
      <c r="P17" s="30">
        <v>45140</v>
      </c>
      <c r="Q17" s="23">
        <v>45140</v>
      </c>
    </row>
    <row r="18" spans="2:17" s="8" customFormat="1" ht="19.7" customHeight="1">
      <c r="B18" s="1930">
        <v>5</v>
      </c>
      <c r="C18" s="17" t="s">
        <v>30</v>
      </c>
      <c r="D18" s="17" t="s">
        <v>30</v>
      </c>
      <c r="E18" s="26" t="s">
        <v>8080</v>
      </c>
      <c r="F18" s="26">
        <v>1</v>
      </c>
      <c r="G18" s="118">
        <v>4060</v>
      </c>
      <c r="H18" s="118">
        <f t="shared" si="0"/>
        <v>4060</v>
      </c>
      <c r="I18" s="18"/>
      <c r="J18" s="26" t="s">
        <v>6175</v>
      </c>
      <c r="K18" s="18" t="s">
        <v>6883</v>
      </c>
      <c r="L18" s="17"/>
      <c r="M18" s="30">
        <v>45131</v>
      </c>
      <c r="N18" s="17"/>
      <c r="O18" s="29"/>
      <c r="P18" s="30">
        <v>45140</v>
      </c>
      <c r="Q18" s="23">
        <v>45140</v>
      </c>
    </row>
    <row r="19" spans="2:17" s="8" customFormat="1" ht="19.7" customHeight="1">
      <c r="B19" s="1930"/>
      <c r="C19" s="17" t="s">
        <v>30</v>
      </c>
      <c r="D19" s="17" t="s">
        <v>30</v>
      </c>
      <c r="E19" s="26" t="s">
        <v>8080</v>
      </c>
      <c r="F19" s="26">
        <v>1</v>
      </c>
      <c r="G19" s="118">
        <v>4860</v>
      </c>
      <c r="H19" s="118">
        <f>F19*G19</f>
        <v>4860</v>
      </c>
      <c r="I19" s="18"/>
      <c r="J19" s="26" t="s">
        <v>6175</v>
      </c>
      <c r="K19" s="18" t="s">
        <v>6883</v>
      </c>
      <c r="L19" s="17"/>
      <c r="M19" s="30">
        <v>45163</v>
      </c>
      <c r="N19" s="17"/>
      <c r="O19" s="29"/>
      <c r="P19" s="30">
        <v>45165</v>
      </c>
      <c r="Q19" s="23">
        <v>45166</v>
      </c>
    </row>
    <row r="20" spans="2:17" s="8" customFormat="1" ht="19.7" customHeight="1">
      <c r="B20" s="1930"/>
      <c r="C20" s="17" t="s">
        <v>30</v>
      </c>
      <c r="D20" s="17" t="s">
        <v>30</v>
      </c>
      <c r="E20" s="26" t="s">
        <v>8080</v>
      </c>
      <c r="F20" s="26">
        <v>1</v>
      </c>
      <c r="G20" s="118">
        <v>4860</v>
      </c>
      <c r="H20" s="118">
        <f>F20*G20</f>
        <v>4860</v>
      </c>
      <c r="I20" s="18"/>
      <c r="J20" s="26" t="s">
        <v>6175</v>
      </c>
      <c r="K20" s="18" t="s">
        <v>6883</v>
      </c>
      <c r="L20" s="17"/>
      <c r="M20" s="30">
        <v>45163</v>
      </c>
      <c r="N20" s="17"/>
      <c r="O20" s="29"/>
      <c r="P20" s="30">
        <v>45168</v>
      </c>
      <c r="Q20" s="23">
        <v>45168</v>
      </c>
    </row>
    <row r="21" spans="2:17" s="8" customFormat="1" ht="19.7" customHeight="1">
      <c r="B21" s="1930"/>
      <c r="C21" s="17" t="s">
        <v>30</v>
      </c>
      <c r="D21" s="17" t="s">
        <v>30</v>
      </c>
      <c r="E21" s="26" t="s">
        <v>8082</v>
      </c>
      <c r="F21" s="26">
        <v>2</v>
      </c>
      <c r="G21" s="118">
        <v>2780</v>
      </c>
      <c r="H21" s="118">
        <f t="shared" si="0"/>
        <v>5560</v>
      </c>
      <c r="I21" s="18"/>
      <c r="J21" s="26" t="s">
        <v>8083</v>
      </c>
      <c r="K21" s="18" t="s">
        <v>6883</v>
      </c>
      <c r="L21" s="17"/>
      <c r="M21" s="30">
        <v>45131</v>
      </c>
      <c r="N21" s="17"/>
      <c r="O21" s="29"/>
      <c r="P21" s="30">
        <v>45140</v>
      </c>
      <c r="Q21" s="23">
        <v>45140</v>
      </c>
    </row>
    <row r="22" spans="2:17" s="8" customFormat="1" ht="19.7" customHeight="1">
      <c r="B22" s="1930"/>
      <c r="C22" s="17" t="s">
        <v>30</v>
      </c>
      <c r="D22" s="17" t="s">
        <v>30</v>
      </c>
      <c r="E22" s="26" t="s">
        <v>8084</v>
      </c>
      <c r="F22" s="26">
        <v>1</v>
      </c>
      <c r="G22" s="118">
        <v>8680</v>
      </c>
      <c r="H22" s="118">
        <f t="shared" si="0"/>
        <v>8680</v>
      </c>
      <c r="I22" s="18"/>
      <c r="J22" s="26" t="s">
        <v>8085</v>
      </c>
      <c r="K22" s="18" t="s">
        <v>6883</v>
      </c>
      <c r="L22" s="17"/>
      <c r="M22" s="30">
        <v>45131</v>
      </c>
      <c r="N22" s="17"/>
      <c r="O22" s="29"/>
      <c r="P22" s="30">
        <v>45140</v>
      </c>
      <c r="Q22" s="23">
        <v>45140</v>
      </c>
    </row>
    <row r="23" spans="2:17" s="8" customFormat="1" ht="19.7" customHeight="1">
      <c r="B23" s="1930"/>
      <c r="C23" s="17" t="s">
        <v>30</v>
      </c>
      <c r="D23" s="17" t="s">
        <v>30</v>
      </c>
      <c r="E23" s="26" t="s">
        <v>8084</v>
      </c>
      <c r="F23" s="26">
        <v>1</v>
      </c>
      <c r="G23" s="118">
        <v>8680</v>
      </c>
      <c r="H23" s="118">
        <f>F23*G23</f>
        <v>8680</v>
      </c>
      <c r="I23" s="18"/>
      <c r="J23" s="26" t="s">
        <v>8085</v>
      </c>
      <c r="K23" s="18" t="s">
        <v>6883</v>
      </c>
      <c r="L23" s="17"/>
      <c r="M23" s="30">
        <v>45166</v>
      </c>
      <c r="N23" s="17"/>
      <c r="O23" s="29"/>
      <c r="P23" s="30">
        <v>45168</v>
      </c>
      <c r="Q23" s="23">
        <v>45168</v>
      </c>
    </row>
    <row r="24" spans="2:17" s="473" customFormat="1" ht="19.7" customHeight="1">
      <c r="B24" s="1930"/>
      <c r="C24" s="34" t="s">
        <v>30</v>
      </c>
      <c r="D24" s="34" t="s">
        <v>30</v>
      </c>
      <c r="E24" s="2030" t="s">
        <v>8130</v>
      </c>
      <c r="F24" s="35">
        <v>1</v>
      </c>
      <c r="G24" s="1434">
        <v>2749</v>
      </c>
      <c r="H24" s="1434">
        <f t="shared" si="0"/>
        <v>2749</v>
      </c>
      <c r="I24" s="33"/>
      <c r="J24" s="35" t="s">
        <v>568</v>
      </c>
      <c r="K24" s="33" t="s">
        <v>6883</v>
      </c>
      <c r="L24" s="34"/>
      <c r="M24" s="472">
        <v>45160</v>
      </c>
      <c r="N24" s="34"/>
      <c r="O24" s="43"/>
      <c r="P24" s="472">
        <v>45162</v>
      </c>
      <c r="Q24" s="40">
        <v>45162</v>
      </c>
    </row>
    <row r="25" spans="2:17" s="8" customFormat="1" ht="19.7" customHeight="1">
      <c r="B25" s="1930"/>
      <c r="C25" s="17" t="s">
        <v>30</v>
      </c>
      <c r="D25" s="17" t="s">
        <v>30</v>
      </c>
      <c r="E25" s="26" t="s">
        <v>8086</v>
      </c>
      <c r="F25" s="26">
        <v>1</v>
      </c>
      <c r="G25" s="118">
        <v>390</v>
      </c>
      <c r="H25" s="118">
        <f t="shared" si="0"/>
        <v>390</v>
      </c>
      <c r="I25" s="18"/>
      <c r="J25" s="26" t="s">
        <v>8087</v>
      </c>
      <c r="K25" s="18" t="s">
        <v>6883</v>
      </c>
      <c r="L25" s="17"/>
      <c r="M25" s="30">
        <v>45131</v>
      </c>
      <c r="N25" s="17"/>
      <c r="O25" s="29"/>
      <c r="P25" s="30">
        <v>45140</v>
      </c>
      <c r="Q25" s="23">
        <v>45140</v>
      </c>
    </row>
    <row r="26" spans="2:17" s="8" customFormat="1" ht="19.7" customHeight="1">
      <c r="B26" s="17">
        <v>7</v>
      </c>
      <c r="C26" s="17" t="s">
        <v>5821</v>
      </c>
      <c r="D26" s="17" t="s">
        <v>67</v>
      </c>
      <c r="E26" s="26" t="s">
        <v>8131</v>
      </c>
      <c r="F26" s="26">
        <v>1</v>
      </c>
      <c r="G26" s="118">
        <v>35000</v>
      </c>
      <c r="H26" s="118">
        <f t="shared" si="0"/>
        <v>35000</v>
      </c>
      <c r="I26" s="18"/>
      <c r="J26" s="26" t="s">
        <v>8132</v>
      </c>
      <c r="K26" s="25"/>
      <c r="L26" s="17"/>
      <c r="M26" s="30">
        <v>45133</v>
      </c>
      <c r="N26" s="17"/>
      <c r="O26" s="29"/>
      <c r="P26" s="2134">
        <v>45142</v>
      </c>
      <c r="Q26" s="23">
        <v>45141</v>
      </c>
    </row>
    <row r="27" spans="2:17" s="8" customFormat="1" ht="19.7" customHeight="1">
      <c r="B27" s="1930">
        <v>8</v>
      </c>
      <c r="C27" s="17" t="s">
        <v>30</v>
      </c>
      <c r="D27" s="17" t="s">
        <v>30</v>
      </c>
      <c r="E27" s="26" t="s">
        <v>8073</v>
      </c>
      <c r="F27" s="26">
        <v>1</v>
      </c>
      <c r="G27" s="118">
        <v>1720</v>
      </c>
      <c r="H27" s="118">
        <f t="shared" si="0"/>
        <v>1720</v>
      </c>
      <c r="I27" s="18"/>
      <c r="J27" s="26" t="s">
        <v>8133</v>
      </c>
      <c r="K27" s="18" t="s">
        <v>6883</v>
      </c>
      <c r="L27" s="17"/>
      <c r="M27" s="30">
        <v>45131</v>
      </c>
      <c r="N27" s="17"/>
      <c r="O27" s="29"/>
      <c r="P27" s="30">
        <v>45140</v>
      </c>
      <c r="Q27" s="23">
        <v>45140</v>
      </c>
    </row>
    <row r="28" spans="2:17" s="8" customFormat="1" ht="19.7" customHeight="1">
      <c r="B28" s="1930"/>
      <c r="C28" s="17" t="s">
        <v>30</v>
      </c>
      <c r="D28" s="17" t="s">
        <v>30</v>
      </c>
      <c r="E28" s="26" t="s">
        <v>8075</v>
      </c>
      <c r="F28" s="26">
        <v>1</v>
      </c>
      <c r="G28" s="118">
        <v>3130</v>
      </c>
      <c r="H28" s="118">
        <f t="shared" si="0"/>
        <v>3130</v>
      </c>
      <c r="I28" s="18"/>
      <c r="J28" s="26" t="s">
        <v>8134</v>
      </c>
      <c r="K28" s="18" t="s">
        <v>6883</v>
      </c>
      <c r="L28" s="18"/>
      <c r="M28" s="30">
        <v>45131</v>
      </c>
      <c r="N28" s="17"/>
      <c r="O28" s="18"/>
      <c r="P28" s="30">
        <v>45140</v>
      </c>
      <c r="Q28" s="23">
        <v>45140</v>
      </c>
    </row>
    <row r="29" spans="2:17" s="8" customFormat="1" ht="19.7" customHeight="1">
      <c r="B29" s="1930"/>
      <c r="C29" s="17" t="s">
        <v>30</v>
      </c>
      <c r="D29" s="17" t="s">
        <v>30</v>
      </c>
      <c r="E29" s="26" t="s">
        <v>8088</v>
      </c>
      <c r="F29" s="26">
        <v>1</v>
      </c>
      <c r="G29" s="118">
        <v>4600</v>
      </c>
      <c r="H29" s="118">
        <f t="shared" si="0"/>
        <v>4600</v>
      </c>
      <c r="I29" s="18"/>
      <c r="J29" s="26" t="s">
        <v>8089</v>
      </c>
      <c r="K29" s="18" t="s">
        <v>6883</v>
      </c>
      <c r="L29" s="17"/>
      <c r="M29" s="30">
        <v>45131</v>
      </c>
      <c r="N29" s="17"/>
      <c r="O29" s="29"/>
      <c r="P29" s="30">
        <v>45140</v>
      </c>
      <c r="Q29" s="23">
        <v>45140</v>
      </c>
    </row>
    <row r="30" spans="2:17" s="8" customFormat="1" ht="19.7" customHeight="1">
      <c r="B30" s="1930"/>
      <c r="C30" s="17" t="s">
        <v>30</v>
      </c>
      <c r="D30" s="17" t="s">
        <v>30</v>
      </c>
      <c r="E30" s="26" t="s">
        <v>8057</v>
      </c>
      <c r="F30" s="26">
        <v>1</v>
      </c>
      <c r="G30" s="118">
        <v>2710</v>
      </c>
      <c r="H30" s="118">
        <f t="shared" si="0"/>
        <v>2710</v>
      </c>
      <c r="I30" s="18"/>
      <c r="J30" s="26" t="s">
        <v>8135</v>
      </c>
      <c r="K30" s="18" t="s">
        <v>6883</v>
      </c>
      <c r="L30" s="18"/>
      <c r="M30" s="30">
        <v>45131</v>
      </c>
      <c r="N30" s="17"/>
      <c r="O30" s="18"/>
      <c r="P30" s="30">
        <v>45140</v>
      </c>
      <c r="Q30" s="23">
        <v>45140</v>
      </c>
    </row>
    <row r="31" spans="2:17" s="8" customFormat="1" ht="19.7" customHeight="1">
      <c r="B31" s="1930"/>
      <c r="C31" s="17" t="s">
        <v>30</v>
      </c>
      <c r="D31" s="17" t="s">
        <v>30</v>
      </c>
      <c r="E31" s="26" t="s">
        <v>8059</v>
      </c>
      <c r="F31" s="26">
        <v>1</v>
      </c>
      <c r="G31" s="118">
        <v>1990</v>
      </c>
      <c r="H31" s="118">
        <f t="shared" si="0"/>
        <v>1990</v>
      </c>
      <c r="I31" s="18"/>
      <c r="J31" s="26" t="s">
        <v>8136</v>
      </c>
      <c r="K31" s="18" t="s">
        <v>6883</v>
      </c>
      <c r="L31" s="18"/>
      <c r="M31" s="30">
        <v>45131</v>
      </c>
      <c r="N31" s="17"/>
      <c r="O31" s="18"/>
      <c r="P31" s="30">
        <v>45140</v>
      </c>
      <c r="Q31" s="23">
        <v>45140</v>
      </c>
    </row>
    <row r="32" spans="2:17" s="8" customFormat="1" ht="19.7" customHeight="1">
      <c r="B32" s="1930"/>
      <c r="C32" s="17" t="s">
        <v>115</v>
      </c>
      <c r="D32" s="17" t="s">
        <v>115</v>
      </c>
      <c r="E32" s="26" t="s">
        <v>892</v>
      </c>
      <c r="F32" s="26">
        <v>10</v>
      </c>
      <c r="G32" s="118">
        <v>5000</v>
      </c>
      <c r="H32" s="118">
        <f>F32*G32</f>
        <v>50000</v>
      </c>
      <c r="I32" s="18"/>
      <c r="J32" s="26"/>
      <c r="K32" s="18"/>
      <c r="L32" s="17"/>
      <c r="M32" s="30"/>
      <c r="N32" s="17"/>
      <c r="O32" s="29"/>
      <c r="P32" s="29"/>
      <c r="Q32" s="23"/>
    </row>
    <row r="33" spans="2:17" s="8" customFormat="1" ht="19.7" customHeight="1">
      <c r="B33" s="1930"/>
      <c r="C33" s="17" t="s">
        <v>115</v>
      </c>
      <c r="D33" s="17" t="s">
        <v>115</v>
      </c>
      <c r="E33" s="50" t="s">
        <v>5642</v>
      </c>
      <c r="F33" s="26">
        <v>5</v>
      </c>
      <c r="G33" s="20">
        <v>5000</v>
      </c>
      <c r="H33" s="118">
        <f>F33*G33</f>
        <v>25000</v>
      </c>
      <c r="I33" s="18"/>
      <c r="J33" s="26"/>
      <c r="K33" s="24"/>
      <c r="L33" s="17"/>
      <c r="M33" s="30"/>
      <c r="N33" s="17"/>
      <c r="O33" s="110"/>
      <c r="P33" s="29"/>
      <c r="Q33" s="30"/>
    </row>
  </sheetData>
  <autoFilter ref="B9:O9" xr:uid="{49E085B6-D4E2-4C82-8FDA-08E3F35AA81A}"/>
  <mergeCells count="12">
    <mergeCell ref="B10:B14"/>
    <mergeCell ref="B15:B17"/>
    <mergeCell ref="B18:B25"/>
    <mergeCell ref="B27:B29"/>
    <mergeCell ref="B30:B31"/>
    <mergeCell ref="B32:B33"/>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C16E2-5255-4F3C-B090-2F9B3336D0B0}">
  <dimension ref="A1:B5"/>
  <sheetViews>
    <sheetView view="pageBreakPreview" zoomScale="60" zoomScaleNormal="100" workbookViewId="0">
      <selection activeCell="E8" sqref="E8"/>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1" spans="1:2">
      <c r="A1" s="73" t="s">
        <v>0</v>
      </c>
      <c r="B1" s="2" t="s">
        <v>6560</v>
      </c>
    </row>
    <row r="2" spans="1:2">
      <c r="A2" s="73" t="s">
        <v>3</v>
      </c>
      <c r="B2" s="13" t="s">
        <v>6561</v>
      </c>
    </row>
    <row r="3" spans="1:2">
      <c r="A3" s="73" t="s">
        <v>5</v>
      </c>
      <c r="B3" s="13">
        <v>200091</v>
      </c>
    </row>
    <row r="4" spans="1:2">
      <c r="A4" s="73" t="s">
        <v>6</v>
      </c>
      <c r="B4" s="16">
        <v>44837</v>
      </c>
    </row>
    <row r="5" spans="1:2">
      <c r="A5" s="73" t="s">
        <v>7</v>
      </c>
      <c r="B5" s="16"/>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DA0E5-8A31-41DA-A7E0-FEA52BCED290}">
  <dimension ref="B2:Q35"/>
  <sheetViews>
    <sheetView zoomScale="115" zoomScaleNormal="115" workbookViewId="0">
      <pane xSplit="10" ySplit="9" topLeftCell="Q18" activePane="bottomRight" state="frozen"/>
      <selection pane="topRight" activeCell="K1" sqref="K1"/>
      <selection pane="bottomLeft" activeCell="A9" sqref="A9"/>
      <selection pane="bottomRight" activeCell="Q24" sqref="Q24"/>
    </sheetView>
  </sheetViews>
  <sheetFormatPr defaultRowHeight="18.75"/>
  <cols>
    <col min="1" max="1" width="2.625" style="9" customWidth="1"/>
    <col min="2" max="2" width="15" style="8" bestFit="1" customWidth="1"/>
    <col min="3" max="3" width="14.375" style="9" bestFit="1" customWidth="1"/>
    <col min="4" max="4" width="13.125" style="9" bestFit="1" customWidth="1"/>
    <col min="5" max="5" width="53.125" style="9" bestFit="1" customWidth="1"/>
    <col min="6" max="6" width="6.25" style="10" customWidth="1"/>
    <col min="7" max="8" width="9.875" style="9" bestFit="1" customWidth="1"/>
    <col min="9" max="9" width="5.75" style="10" customWidth="1"/>
    <col min="10" max="10" width="54.25" style="9" bestFit="1" customWidth="1"/>
    <col min="11" max="11" width="37.25" style="9"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5" style="9" bestFit="1" customWidth="1"/>
    <col min="259" max="259" width="14.375" style="9" bestFit="1" customWidth="1"/>
    <col min="260" max="260" width="13.125" style="9" bestFit="1" customWidth="1"/>
    <col min="261" max="261" width="53.125" style="9" bestFit="1" customWidth="1"/>
    <col min="262" max="262" width="6.25" style="9" customWidth="1"/>
    <col min="263" max="264" width="9.875" style="9" bestFit="1" customWidth="1"/>
    <col min="265" max="265" width="5.75" style="9" customWidth="1"/>
    <col min="266" max="266" width="54.25" style="9" bestFit="1" customWidth="1"/>
    <col min="267" max="267" width="37.25"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5" style="9" bestFit="1" customWidth="1"/>
    <col min="515" max="515" width="14.375" style="9" bestFit="1" customWidth="1"/>
    <col min="516" max="516" width="13.125" style="9" bestFit="1" customWidth="1"/>
    <col min="517" max="517" width="53.125" style="9" bestFit="1" customWidth="1"/>
    <col min="518" max="518" width="6.25" style="9" customWidth="1"/>
    <col min="519" max="520" width="9.875" style="9" bestFit="1" customWidth="1"/>
    <col min="521" max="521" width="5.75" style="9" customWidth="1"/>
    <col min="522" max="522" width="54.25" style="9" bestFit="1" customWidth="1"/>
    <col min="523" max="523" width="37.25"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5" style="9" bestFit="1" customWidth="1"/>
    <col min="771" max="771" width="14.375" style="9" bestFit="1" customWidth="1"/>
    <col min="772" max="772" width="13.125" style="9" bestFit="1" customWidth="1"/>
    <col min="773" max="773" width="53.125" style="9" bestFit="1" customWidth="1"/>
    <col min="774" max="774" width="6.25" style="9" customWidth="1"/>
    <col min="775" max="776" width="9.875" style="9" bestFit="1" customWidth="1"/>
    <col min="777" max="777" width="5.75" style="9" customWidth="1"/>
    <col min="778" max="778" width="54.25" style="9" bestFit="1" customWidth="1"/>
    <col min="779" max="779" width="37.25"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5" style="9" bestFit="1" customWidth="1"/>
    <col min="1027" max="1027" width="14.375" style="9" bestFit="1" customWidth="1"/>
    <col min="1028" max="1028" width="13.125" style="9" bestFit="1" customWidth="1"/>
    <col min="1029" max="1029" width="53.125" style="9" bestFit="1" customWidth="1"/>
    <col min="1030" max="1030" width="6.25" style="9" customWidth="1"/>
    <col min="1031" max="1032" width="9.875" style="9" bestFit="1" customWidth="1"/>
    <col min="1033" max="1033" width="5.75" style="9" customWidth="1"/>
    <col min="1034" max="1034" width="54.25" style="9" bestFit="1" customWidth="1"/>
    <col min="1035" max="1035" width="37.25"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5" style="9" bestFit="1" customWidth="1"/>
    <col min="1283" max="1283" width="14.375" style="9" bestFit="1" customWidth="1"/>
    <col min="1284" max="1284" width="13.125" style="9" bestFit="1" customWidth="1"/>
    <col min="1285" max="1285" width="53.125" style="9" bestFit="1" customWidth="1"/>
    <col min="1286" max="1286" width="6.25" style="9" customWidth="1"/>
    <col min="1287" max="1288" width="9.875" style="9" bestFit="1" customWidth="1"/>
    <col min="1289" max="1289" width="5.75" style="9" customWidth="1"/>
    <col min="1290" max="1290" width="54.25" style="9" bestFit="1" customWidth="1"/>
    <col min="1291" max="1291" width="37.25"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5" style="9" bestFit="1" customWidth="1"/>
    <col min="1539" max="1539" width="14.375" style="9" bestFit="1" customWidth="1"/>
    <col min="1540" max="1540" width="13.125" style="9" bestFit="1" customWidth="1"/>
    <col min="1541" max="1541" width="53.125" style="9" bestFit="1" customWidth="1"/>
    <col min="1542" max="1542" width="6.25" style="9" customWidth="1"/>
    <col min="1543" max="1544" width="9.875" style="9" bestFit="1" customWidth="1"/>
    <col min="1545" max="1545" width="5.75" style="9" customWidth="1"/>
    <col min="1546" max="1546" width="54.25" style="9" bestFit="1" customWidth="1"/>
    <col min="1547" max="1547" width="37.25"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5" style="9" bestFit="1" customWidth="1"/>
    <col min="1795" max="1795" width="14.375" style="9" bestFit="1" customWidth="1"/>
    <col min="1796" max="1796" width="13.125" style="9" bestFit="1" customWidth="1"/>
    <col min="1797" max="1797" width="53.125" style="9" bestFit="1" customWidth="1"/>
    <col min="1798" max="1798" width="6.25" style="9" customWidth="1"/>
    <col min="1799" max="1800" width="9.875" style="9" bestFit="1" customWidth="1"/>
    <col min="1801" max="1801" width="5.75" style="9" customWidth="1"/>
    <col min="1802" max="1802" width="54.25" style="9" bestFit="1" customWidth="1"/>
    <col min="1803" max="1803" width="37.25"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5" style="9" bestFit="1" customWidth="1"/>
    <col min="2051" max="2051" width="14.375" style="9" bestFit="1" customWidth="1"/>
    <col min="2052" max="2052" width="13.125" style="9" bestFit="1" customWidth="1"/>
    <col min="2053" max="2053" width="53.125" style="9" bestFit="1" customWidth="1"/>
    <col min="2054" max="2054" width="6.25" style="9" customWidth="1"/>
    <col min="2055" max="2056" width="9.875" style="9" bestFit="1" customWidth="1"/>
    <col min="2057" max="2057" width="5.75" style="9" customWidth="1"/>
    <col min="2058" max="2058" width="54.25" style="9" bestFit="1" customWidth="1"/>
    <col min="2059" max="2059" width="37.25"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5" style="9" bestFit="1" customWidth="1"/>
    <col min="2307" max="2307" width="14.375" style="9" bestFit="1" customWidth="1"/>
    <col min="2308" max="2308" width="13.125" style="9" bestFit="1" customWidth="1"/>
    <col min="2309" max="2309" width="53.125" style="9" bestFit="1" customWidth="1"/>
    <col min="2310" max="2310" width="6.25" style="9" customWidth="1"/>
    <col min="2311" max="2312" width="9.875" style="9" bestFit="1" customWidth="1"/>
    <col min="2313" max="2313" width="5.75" style="9" customWidth="1"/>
    <col min="2314" max="2314" width="54.25" style="9" bestFit="1" customWidth="1"/>
    <col min="2315" max="2315" width="37.25"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5" style="9" bestFit="1" customWidth="1"/>
    <col min="2563" max="2563" width="14.375" style="9" bestFit="1" customWidth="1"/>
    <col min="2564" max="2564" width="13.125" style="9" bestFit="1" customWidth="1"/>
    <col min="2565" max="2565" width="53.125" style="9" bestFit="1" customWidth="1"/>
    <col min="2566" max="2566" width="6.25" style="9" customWidth="1"/>
    <col min="2567" max="2568" width="9.875" style="9" bestFit="1" customWidth="1"/>
    <col min="2569" max="2569" width="5.75" style="9" customWidth="1"/>
    <col min="2570" max="2570" width="54.25" style="9" bestFit="1" customWidth="1"/>
    <col min="2571" max="2571" width="37.25"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5" style="9" bestFit="1" customWidth="1"/>
    <col min="2819" max="2819" width="14.375" style="9" bestFit="1" customWidth="1"/>
    <col min="2820" max="2820" width="13.125" style="9" bestFit="1" customWidth="1"/>
    <col min="2821" max="2821" width="53.125" style="9" bestFit="1" customWidth="1"/>
    <col min="2822" max="2822" width="6.25" style="9" customWidth="1"/>
    <col min="2823" max="2824" width="9.875" style="9" bestFit="1" customWidth="1"/>
    <col min="2825" max="2825" width="5.75" style="9" customWidth="1"/>
    <col min="2826" max="2826" width="54.25" style="9" bestFit="1" customWidth="1"/>
    <col min="2827" max="2827" width="37.25"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5" style="9" bestFit="1" customWidth="1"/>
    <col min="3075" max="3075" width="14.375" style="9" bestFit="1" customWidth="1"/>
    <col min="3076" max="3076" width="13.125" style="9" bestFit="1" customWidth="1"/>
    <col min="3077" max="3077" width="53.125" style="9" bestFit="1" customWidth="1"/>
    <col min="3078" max="3078" width="6.25" style="9" customWidth="1"/>
    <col min="3079" max="3080" width="9.875" style="9" bestFit="1" customWidth="1"/>
    <col min="3081" max="3081" width="5.75" style="9" customWidth="1"/>
    <col min="3082" max="3082" width="54.25" style="9" bestFit="1" customWidth="1"/>
    <col min="3083" max="3083" width="37.25"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5" style="9" bestFit="1" customWidth="1"/>
    <col min="3331" max="3331" width="14.375" style="9" bestFit="1" customWidth="1"/>
    <col min="3332" max="3332" width="13.125" style="9" bestFit="1" customWidth="1"/>
    <col min="3333" max="3333" width="53.125" style="9" bestFit="1" customWidth="1"/>
    <col min="3334" max="3334" width="6.25" style="9" customWidth="1"/>
    <col min="3335" max="3336" width="9.875" style="9" bestFit="1" customWidth="1"/>
    <col min="3337" max="3337" width="5.75" style="9" customWidth="1"/>
    <col min="3338" max="3338" width="54.25" style="9" bestFit="1" customWidth="1"/>
    <col min="3339" max="3339" width="37.25"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5" style="9" bestFit="1" customWidth="1"/>
    <col min="3587" max="3587" width="14.375" style="9" bestFit="1" customWidth="1"/>
    <col min="3588" max="3588" width="13.125" style="9" bestFit="1" customWidth="1"/>
    <col min="3589" max="3589" width="53.125" style="9" bestFit="1" customWidth="1"/>
    <col min="3590" max="3590" width="6.25" style="9" customWidth="1"/>
    <col min="3591" max="3592" width="9.875" style="9" bestFit="1" customWidth="1"/>
    <col min="3593" max="3593" width="5.75" style="9" customWidth="1"/>
    <col min="3594" max="3594" width="54.25" style="9" bestFit="1" customWidth="1"/>
    <col min="3595" max="3595" width="37.25"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5" style="9" bestFit="1" customWidth="1"/>
    <col min="3843" max="3843" width="14.375" style="9" bestFit="1" customWidth="1"/>
    <col min="3844" max="3844" width="13.125" style="9" bestFit="1" customWidth="1"/>
    <col min="3845" max="3845" width="53.125" style="9" bestFit="1" customWidth="1"/>
    <col min="3846" max="3846" width="6.25" style="9" customWidth="1"/>
    <col min="3847" max="3848" width="9.875" style="9" bestFit="1" customWidth="1"/>
    <col min="3849" max="3849" width="5.75" style="9" customWidth="1"/>
    <col min="3850" max="3850" width="54.25" style="9" bestFit="1" customWidth="1"/>
    <col min="3851" max="3851" width="37.25"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5" style="9" bestFit="1" customWidth="1"/>
    <col min="4099" max="4099" width="14.375" style="9" bestFit="1" customWidth="1"/>
    <col min="4100" max="4100" width="13.125" style="9" bestFit="1" customWidth="1"/>
    <col min="4101" max="4101" width="53.125" style="9" bestFit="1" customWidth="1"/>
    <col min="4102" max="4102" width="6.25" style="9" customWidth="1"/>
    <col min="4103" max="4104" width="9.875" style="9" bestFit="1" customWidth="1"/>
    <col min="4105" max="4105" width="5.75" style="9" customWidth="1"/>
    <col min="4106" max="4106" width="54.25" style="9" bestFit="1" customWidth="1"/>
    <col min="4107" max="4107" width="37.25"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5" style="9" bestFit="1" customWidth="1"/>
    <col min="4355" max="4355" width="14.375" style="9" bestFit="1" customWidth="1"/>
    <col min="4356" max="4356" width="13.125" style="9" bestFit="1" customWidth="1"/>
    <col min="4357" max="4357" width="53.125" style="9" bestFit="1" customWidth="1"/>
    <col min="4358" max="4358" width="6.25" style="9" customWidth="1"/>
    <col min="4359" max="4360" width="9.875" style="9" bestFit="1" customWidth="1"/>
    <col min="4361" max="4361" width="5.75" style="9" customWidth="1"/>
    <col min="4362" max="4362" width="54.25" style="9" bestFit="1" customWidth="1"/>
    <col min="4363" max="4363" width="37.25"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5" style="9" bestFit="1" customWidth="1"/>
    <col min="4611" max="4611" width="14.375" style="9" bestFit="1" customWidth="1"/>
    <col min="4612" max="4612" width="13.125" style="9" bestFit="1" customWidth="1"/>
    <col min="4613" max="4613" width="53.125" style="9" bestFit="1" customWidth="1"/>
    <col min="4614" max="4614" width="6.25" style="9" customWidth="1"/>
    <col min="4615" max="4616" width="9.875" style="9" bestFit="1" customWidth="1"/>
    <col min="4617" max="4617" width="5.75" style="9" customWidth="1"/>
    <col min="4618" max="4618" width="54.25" style="9" bestFit="1" customWidth="1"/>
    <col min="4619" max="4619" width="37.25"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5" style="9" bestFit="1" customWidth="1"/>
    <col min="4867" max="4867" width="14.375" style="9" bestFit="1" customWidth="1"/>
    <col min="4868" max="4868" width="13.125" style="9" bestFit="1" customWidth="1"/>
    <col min="4869" max="4869" width="53.125" style="9" bestFit="1" customWidth="1"/>
    <col min="4870" max="4870" width="6.25" style="9" customWidth="1"/>
    <col min="4871" max="4872" width="9.875" style="9" bestFit="1" customWidth="1"/>
    <col min="4873" max="4873" width="5.75" style="9" customWidth="1"/>
    <col min="4874" max="4874" width="54.25" style="9" bestFit="1" customWidth="1"/>
    <col min="4875" max="4875" width="37.25"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5" style="9" bestFit="1" customWidth="1"/>
    <col min="5123" max="5123" width="14.375" style="9" bestFit="1" customWidth="1"/>
    <col min="5124" max="5124" width="13.125" style="9" bestFit="1" customWidth="1"/>
    <col min="5125" max="5125" width="53.125" style="9" bestFit="1" customWidth="1"/>
    <col min="5126" max="5126" width="6.25" style="9" customWidth="1"/>
    <col min="5127" max="5128" width="9.875" style="9" bestFit="1" customWidth="1"/>
    <col min="5129" max="5129" width="5.75" style="9" customWidth="1"/>
    <col min="5130" max="5130" width="54.25" style="9" bestFit="1" customWidth="1"/>
    <col min="5131" max="5131" width="37.25"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5" style="9" bestFit="1" customWidth="1"/>
    <col min="5379" max="5379" width="14.375" style="9" bestFit="1" customWidth="1"/>
    <col min="5380" max="5380" width="13.125" style="9" bestFit="1" customWidth="1"/>
    <col min="5381" max="5381" width="53.125" style="9" bestFit="1" customWidth="1"/>
    <col min="5382" max="5382" width="6.25" style="9" customWidth="1"/>
    <col min="5383" max="5384" width="9.875" style="9" bestFit="1" customWidth="1"/>
    <col min="5385" max="5385" width="5.75" style="9" customWidth="1"/>
    <col min="5386" max="5386" width="54.25" style="9" bestFit="1" customWidth="1"/>
    <col min="5387" max="5387" width="37.25"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5" style="9" bestFit="1" customWidth="1"/>
    <col min="5635" max="5635" width="14.375" style="9" bestFit="1" customWidth="1"/>
    <col min="5636" max="5636" width="13.125" style="9" bestFit="1" customWidth="1"/>
    <col min="5637" max="5637" width="53.125" style="9" bestFit="1" customWidth="1"/>
    <col min="5638" max="5638" width="6.25" style="9" customWidth="1"/>
    <col min="5639" max="5640" width="9.875" style="9" bestFit="1" customWidth="1"/>
    <col min="5641" max="5641" width="5.75" style="9" customWidth="1"/>
    <col min="5642" max="5642" width="54.25" style="9" bestFit="1" customWidth="1"/>
    <col min="5643" max="5643" width="37.25"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5" style="9" bestFit="1" customWidth="1"/>
    <col min="5891" max="5891" width="14.375" style="9" bestFit="1" customWidth="1"/>
    <col min="5892" max="5892" width="13.125" style="9" bestFit="1" customWidth="1"/>
    <col min="5893" max="5893" width="53.125" style="9" bestFit="1" customWidth="1"/>
    <col min="5894" max="5894" width="6.25" style="9" customWidth="1"/>
    <col min="5895" max="5896" width="9.875" style="9" bestFit="1" customWidth="1"/>
    <col min="5897" max="5897" width="5.75" style="9" customWidth="1"/>
    <col min="5898" max="5898" width="54.25" style="9" bestFit="1" customWidth="1"/>
    <col min="5899" max="5899" width="37.25"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5" style="9" bestFit="1" customWidth="1"/>
    <col min="6147" max="6147" width="14.375" style="9" bestFit="1" customWidth="1"/>
    <col min="6148" max="6148" width="13.125" style="9" bestFit="1" customWidth="1"/>
    <col min="6149" max="6149" width="53.125" style="9" bestFit="1" customWidth="1"/>
    <col min="6150" max="6150" width="6.25" style="9" customWidth="1"/>
    <col min="6151" max="6152" width="9.875" style="9" bestFit="1" customWidth="1"/>
    <col min="6153" max="6153" width="5.75" style="9" customWidth="1"/>
    <col min="6154" max="6154" width="54.25" style="9" bestFit="1" customWidth="1"/>
    <col min="6155" max="6155" width="37.25"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5" style="9" bestFit="1" customWidth="1"/>
    <col min="6403" max="6403" width="14.375" style="9" bestFit="1" customWidth="1"/>
    <col min="6404" max="6404" width="13.125" style="9" bestFit="1" customWidth="1"/>
    <col min="6405" max="6405" width="53.125" style="9" bestFit="1" customWidth="1"/>
    <col min="6406" max="6406" width="6.25" style="9" customWidth="1"/>
    <col min="6407" max="6408" width="9.875" style="9" bestFit="1" customWidth="1"/>
    <col min="6409" max="6409" width="5.75" style="9" customWidth="1"/>
    <col min="6410" max="6410" width="54.25" style="9" bestFit="1" customWidth="1"/>
    <col min="6411" max="6411" width="37.25"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5" style="9" bestFit="1" customWidth="1"/>
    <col min="6659" max="6659" width="14.375" style="9" bestFit="1" customWidth="1"/>
    <col min="6660" max="6660" width="13.125" style="9" bestFit="1" customWidth="1"/>
    <col min="6661" max="6661" width="53.125" style="9" bestFit="1" customWidth="1"/>
    <col min="6662" max="6662" width="6.25" style="9" customWidth="1"/>
    <col min="6663" max="6664" width="9.875" style="9" bestFit="1" customWidth="1"/>
    <col min="6665" max="6665" width="5.75" style="9" customWidth="1"/>
    <col min="6666" max="6666" width="54.25" style="9" bestFit="1" customWidth="1"/>
    <col min="6667" max="6667" width="37.25"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5" style="9" bestFit="1" customWidth="1"/>
    <col min="6915" max="6915" width="14.375" style="9" bestFit="1" customWidth="1"/>
    <col min="6916" max="6916" width="13.125" style="9" bestFit="1" customWidth="1"/>
    <col min="6917" max="6917" width="53.125" style="9" bestFit="1" customWidth="1"/>
    <col min="6918" max="6918" width="6.25" style="9" customWidth="1"/>
    <col min="6919" max="6920" width="9.875" style="9" bestFit="1" customWidth="1"/>
    <col min="6921" max="6921" width="5.75" style="9" customWidth="1"/>
    <col min="6922" max="6922" width="54.25" style="9" bestFit="1" customWidth="1"/>
    <col min="6923" max="6923" width="37.25"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5" style="9" bestFit="1" customWidth="1"/>
    <col min="7171" max="7171" width="14.375" style="9" bestFit="1" customWidth="1"/>
    <col min="7172" max="7172" width="13.125" style="9" bestFit="1" customWidth="1"/>
    <col min="7173" max="7173" width="53.125" style="9" bestFit="1" customWidth="1"/>
    <col min="7174" max="7174" width="6.25" style="9" customWidth="1"/>
    <col min="7175" max="7176" width="9.875" style="9" bestFit="1" customWidth="1"/>
    <col min="7177" max="7177" width="5.75" style="9" customWidth="1"/>
    <col min="7178" max="7178" width="54.25" style="9" bestFit="1" customWidth="1"/>
    <col min="7179" max="7179" width="37.25"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5" style="9" bestFit="1" customWidth="1"/>
    <col min="7427" max="7427" width="14.375" style="9" bestFit="1" customWidth="1"/>
    <col min="7428" max="7428" width="13.125" style="9" bestFit="1" customWidth="1"/>
    <col min="7429" max="7429" width="53.125" style="9" bestFit="1" customWidth="1"/>
    <col min="7430" max="7430" width="6.25" style="9" customWidth="1"/>
    <col min="7431" max="7432" width="9.875" style="9" bestFit="1" customWidth="1"/>
    <col min="7433" max="7433" width="5.75" style="9" customWidth="1"/>
    <col min="7434" max="7434" width="54.25" style="9" bestFit="1" customWidth="1"/>
    <col min="7435" max="7435" width="37.25"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5" style="9" bestFit="1" customWidth="1"/>
    <col min="7683" max="7683" width="14.375" style="9" bestFit="1" customWidth="1"/>
    <col min="7684" max="7684" width="13.125" style="9" bestFit="1" customWidth="1"/>
    <col min="7685" max="7685" width="53.125" style="9" bestFit="1" customWidth="1"/>
    <col min="7686" max="7686" width="6.25" style="9" customWidth="1"/>
    <col min="7687" max="7688" width="9.875" style="9" bestFit="1" customWidth="1"/>
    <col min="7689" max="7689" width="5.75" style="9" customWidth="1"/>
    <col min="7690" max="7690" width="54.25" style="9" bestFit="1" customWidth="1"/>
    <col min="7691" max="7691" width="37.25"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5" style="9" bestFit="1" customWidth="1"/>
    <col min="7939" max="7939" width="14.375" style="9" bestFit="1" customWidth="1"/>
    <col min="7940" max="7940" width="13.125" style="9" bestFit="1" customWidth="1"/>
    <col min="7941" max="7941" width="53.125" style="9" bestFit="1" customWidth="1"/>
    <col min="7942" max="7942" width="6.25" style="9" customWidth="1"/>
    <col min="7943" max="7944" width="9.875" style="9" bestFit="1" customWidth="1"/>
    <col min="7945" max="7945" width="5.75" style="9" customWidth="1"/>
    <col min="7946" max="7946" width="54.25" style="9" bestFit="1" customWidth="1"/>
    <col min="7947" max="7947" width="37.25"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5" style="9" bestFit="1" customWidth="1"/>
    <col min="8195" max="8195" width="14.375" style="9" bestFit="1" customWidth="1"/>
    <col min="8196" max="8196" width="13.125" style="9" bestFit="1" customWidth="1"/>
    <col min="8197" max="8197" width="53.125" style="9" bestFit="1" customWidth="1"/>
    <col min="8198" max="8198" width="6.25" style="9" customWidth="1"/>
    <col min="8199" max="8200" width="9.875" style="9" bestFit="1" customWidth="1"/>
    <col min="8201" max="8201" width="5.75" style="9" customWidth="1"/>
    <col min="8202" max="8202" width="54.25" style="9" bestFit="1" customWidth="1"/>
    <col min="8203" max="8203" width="37.25"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5" style="9" bestFit="1" customWidth="1"/>
    <col min="8451" max="8451" width="14.375" style="9" bestFit="1" customWidth="1"/>
    <col min="8452" max="8452" width="13.125" style="9" bestFit="1" customWidth="1"/>
    <col min="8453" max="8453" width="53.125" style="9" bestFit="1" customWidth="1"/>
    <col min="8454" max="8454" width="6.25" style="9" customWidth="1"/>
    <col min="8455" max="8456" width="9.875" style="9" bestFit="1" customWidth="1"/>
    <col min="8457" max="8457" width="5.75" style="9" customWidth="1"/>
    <col min="8458" max="8458" width="54.25" style="9" bestFit="1" customWidth="1"/>
    <col min="8459" max="8459" width="37.25"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5" style="9" bestFit="1" customWidth="1"/>
    <col min="8707" max="8707" width="14.375" style="9" bestFit="1" customWidth="1"/>
    <col min="8708" max="8708" width="13.125" style="9" bestFit="1" customWidth="1"/>
    <col min="8709" max="8709" width="53.125" style="9" bestFit="1" customWidth="1"/>
    <col min="8710" max="8710" width="6.25" style="9" customWidth="1"/>
    <col min="8711" max="8712" width="9.875" style="9" bestFit="1" customWidth="1"/>
    <col min="8713" max="8713" width="5.75" style="9" customWidth="1"/>
    <col min="8714" max="8714" width="54.25" style="9" bestFit="1" customWidth="1"/>
    <col min="8715" max="8715" width="37.25"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5" style="9" bestFit="1" customWidth="1"/>
    <col min="8963" max="8963" width="14.375" style="9" bestFit="1" customWidth="1"/>
    <col min="8964" max="8964" width="13.125" style="9" bestFit="1" customWidth="1"/>
    <col min="8965" max="8965" width="53.125" style="9" bestFit="1" customWidth="1"/>
    <col min="8966" max="8966" width="6.25" style="9" customWidth="1"/>
    <col min="8967" max="8968" width="9.875" style="9" bestFit="1" customWidth="1"/>
    <col min="8969" max="8969" width="5.75" style="9" customWidth="1"/>
    <col min="8970" max="8970" width="54.25" style="9" bestFit="1" customWidth="1"/>
    <col min="8971" max="8971" width="37.25"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5" style="9" bestFit="1" customWidth="1"/>
    <col min="9219" max="9219" width="14.375" style="9" bestFit="1" customWidth="1"/>
    <col min="9220" max="9220" width="13.125" style="9" bestFit="1" customWidth="1"/>
    <col min="9221" max="9221" width="53.125" style="9" bestFit="1" customWidth="1"/>
    <col min="9222" max="9222" width="6.25" style="9" customWidth="1"/>
    <col min="9223" max="9224" width="9.875" style="9" bestFit="1" customWidth="1"/>
    <col min="9225" max="9225" width="5.75" style="9" customWidth="1"/>
    <col min="9226" max="9226" width="54.25" style="9" bestFit="1" customWidth="1"/>
    <col min="9227" max="9227" width="37.25"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5" style="9" bestFit="1" customWidth="1"/>
    <col min="9475" max="9475" width="14.375" style="9" bestFit="1" customWidth="1"/>
    <col min="9476" max="9476" width="13.125" style="9" bestFit="1" customWidth="1"/>
    <col min="9477" max="9477" width="53.125" style="9" bestFit="1" customWidth="1"/>
    <col min="9478" max="9478" width="6.25" style="9" customWidth="1"/>
    <col min="9479" max="9480" width="9.875" style="9" bestFit="1" customWidth="1"/>
    <col min="9481" max="9481" width="5.75" style="9" customWidth="1"/>
    <col min="9482" max="9482" width="54.25" style="9" bestFit="1" customWidth="1"/>
    <col min="9483" max="9483" width="37.25"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5" style="9" bestFit="1" customWidth="1"/>
    <col min="9731" max="9731" width="14.375" style="9" bestFit="1" customWidth="1"/>
    <col min="9732" max="9732" width="13.125" style="9" bestFit="1" customWidth="1"/>
    <col min="9733" max="9733" width="53.125" style="9" bestFit="1" customWidth="1"/>
    <col min="9734" max="9734" width="6.25" style="9" customWidth="1"/>
    <col min="9735" max="9736" width="9.875" style="9" bestFit="1" customWidth="1"/>
    <col min="9737" max="9737" width="5.75" style="9" customWidth="1"/>
    <col min="9738" max="9738" width="54.25" style="9" bestFit="1" customWidth="1"/>
    <col min="9739" max="9739" width="37.25"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5" style="9" bestFit="1" customWidth="1"/>
    <col min="9987" max="9987" width="14.375" style="9" bestFit="1" customWidth="1"/>
    <col min="9988" max="9988" width="13.125" style="9" bestFit="1" customWidth="1"/>
    <col min="9989" max="9989" width="53.125" style="9" bestFit="1" customWidth="1"/>
    <col min="9990" max="9990" width="6.25" style="9" customWidth="1"/>
    <col min="9991" max="9992" width="9.875" style="9" bestFit="1" customWidth="1"/>
    <col min="9993" max="9993" width="5.75" style="9" customWidth="1"/>
    <col min="9994" max="9994" width="54.25" style="9" bestFit="1" customWidth="1"/>
    <col min="9995" max="9995" width="37.25"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5" style="9" bestFit="1" customWidth="1"/>
    <col min="10243" max="10243" width="14.375" style="9" bestFit="1" customWidth="1"/>
    <col min="10244" max="10244" width="13.125" style="9" bestFit="1" customWidth="1"/>
    <col min="10245" max="10245" width="53.125" style="9" bestFit="1" customWidth="1"/>
    <col min="10246" max="10246" width="6.25" style="9" customWidth="1"/>
    <col min="10247" max="10248" width="9.875" style="9" bestFit="1" customWidth="1"/>
    <col min="10249" max="10249" width="5.75" style="9" customWidth="1"/>
    <col min="10250" max="10250" width="54.25" style="9" bestFit="1" customWidth="1"/>
    <col min="10251" max="10251" width="37.25"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5" style="9" bestFit="1" customWidth="1"/>
    <col min="10499" max="10499" width="14.375" style="9" bestFit="1" customWidth="1"/>
    <col min="10500" max="10500" width="13.125" style="9" bestFit="1" customWidth="1"/>
    <col min="10501" max="10501" width="53.125" style="9" bestFit="1" customWidth="1"/>
    <col min="10502" max="10502" width="6.25" style="9" customWidth="1"/>
    <col min="10503" max="10504" width="9.875" style="9" bestFit="1" customWidth="1"/>
    <col min="10505" max="10505" width="5.75" style="9" customWidth="1"/>
    <col min="10506" max="10506" width="54.25" style="9" bestFit="1" customWidth="1"/>
    <col min="10507" max="10507" width="37.25"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5" style="9" bestFit="1" customWidth="1"/>
    <col min="10755" max="10755" width="14.375" style="9" bestFit="1" customWidth="1"/>
    <col min="10756" max="10756" width="13.125" style="9" bestFit="1" customWidth="1"/>
    <col min="10757" max="10757" width="53.125" style="9" bestFit="1" customWidth="1"/>
    <col min="10758" max="10758" width="6.25" style="9" customWidth="1"/>
    <col min="10759" max="10760" width="9.875" style="9" bestFit="1" customWidth="1"/>
    <col min="10761" max="10761" width="5.75" style="9" customWidth="1"/>
    <col min="10762" max="10762" width="54.25" style="9" bestFit="1" customWidth="1"/>
    <col min="10763" max="10763" width="37.25"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5" style="9" bestFit="1" customWidth="1"/>
    <col min="11011" max="11011" width="14.375" style="9" bestFit="1" customWidth="1"/>
    <col min="11012" max="11012" width="13.125" style="9" bestFit="1" customWidth="1"/>
    <col min="11013" max="11013" width="53.125" style="9" bestFit="1" customWidth="1"/>
    <col min="11014" max="11014" width="6.25" style="9" customWidth="1"/>
    <col min="11015" max="11016" width="9.875" style="9" bestFit="1" customWidth="1"/>
    <col min="11017" max="11017" width="5.75" style="9" customWidth="1"/>
    <col min="11018" max="11018" width="54.25" style="9" bestFit="1" customWidth="1"/>
    <col min="11019" max="11019" width="37.25"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5" style="9" bestFit="1" customWidth="1"/>
    <col min="11267" max="11267" width="14.375" style="9" bestFit="1" customWidth="1"/>
    <col min="11268" max="11268" width="13.125" style="9" bestFit="1" customWidth="1"/>
    <col min="11269" max="11269" width="53.125" style="9" bestFit="1" customWidth="1"/>
    <col min="11270" max="11270" width="6.25" style="9" customWidth="1"/>
    <col min="11271" max="11272" width="9.875" style="9" bestFit="1" customWidth="1"/>
    <col min="11273" max="11273" width="5.75" style="9" customWidth="1"/>
    <col min="11274" max="11274" width="54.25" style="9" bestFit="1" customWidth="1"/>
    <col min="11275" max="11275" width="37.25"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5" style="9" bestFit="1" customWidth="1"/>
    <col min="11523" max="11523" width="14.375" style="9" bestFit="1" customWidth="1"/>
    <col min="11524" max="11524" width="13.125" style="9" bestFit="1" customWidth="1"/>
    <col min="11525" max="11525" width="53.125" style="9" bestFit="1" customWidth="1"/>
    <col min="11526" max="11526" width="6.25" style="9" customWidth="1"/>
    <col min="11527" max="11528" width="9.875" style="9" bestFit="1" customWidth="1"/>
    <col min="11529" max="11529" width="5.75" style="9" customWidth="1"/>
    <col min="11530" max="11530" width="54.25" style="9" bestFit="1" customWidth="1"/>
    <col min="11531" max="11531" width="37.25"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5" style="9" bestFit="1" customWidth="1"/>
    <col min="11779" max="11779" width="14.375" style="9" bestFit="1" customWidth="1"/>
    <col min="11780" max="11780" width="13.125" style="9" bestFit="1" customWidth="1"/>
    <col min="11781" max="11781" width="53.125" style="9" bestFit="1" customWidth="1"/>
    <col min="11782" max="11782" width="6.25" style="9" customWidth="1"/>
    <col min="11783" max="11784" width="9.875" style="9" bestFit="1" customWidth="1"/>
    <col min="11785" max="11785" width="5.75" style="9" customWidth="1"/>
    <col min="11786" max="11786" width="54.25" style="9" bestFit="1" customWidth="1"/>
    <col min="11787" max="11787" width="37.25"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5" style="9" bestFit="1" customWidth="1"/>
    <col min="12035" max="12035" width="14.375" style="9" bestFit="1" customWidth="1"/>
    <col min="12036" max="12036" width="13.125" style="9" bestFit="1" customWidth="1"/>
    <col min="12037" max="12037" width="53.125" style="9" bestFit="1" customWidth="1"/>
    <col min="12038" max="12038" width="6.25" style="9" customWidth="1"/>
    <col min="12039" max="12040" width="9.875" style="9" bestFit="1" customWidth="1"/>
    <col min="12041" max="12041" width="5.75" style="9" customWidth="1"/>
    <col min="12042" max="12042" width="54.25" style="9" bestFit="1" customWidth="1"/>
    <col min="12043" max="12043" width="37.25"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5" style="9" bestFit="1" customWidth="1"/>
    <col min="12291" max="12291" width="14.375" style="9" bestFit="1" customWidth="1"/>
    <col min="12292" max="12292" width="13.125" style="9" bestFit="1" customWidth="1"/>
    <col min="12293" max="12293" width="53.125" style="9" bestFit="1" customWidth="1"/>
    <col min="12294" max="12294" width="6.25" style="9" customWidth="1"/>
    <col min="12295" max="12296" width="9.875" style="9" bestFit="1" customWidth="1"/>
    <col min="12297" max="12297" width="5.75" style="9" customWidth="1"/>
    <col min="12298" max="12298" width="54.25" style="9" bestFit="1" customWidth="1"/>
    <col min="12299" max="12299" width="37.25"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5" style="9" bestFit="1" customWidth="1"/>
    <col min="12547" max="12547" width="14.375" style="9" bestFit="1" customWidth="1"/>
    <col min="12548" max="12548" width="13.125" style="9" bestFit="1" customWidth="1"/>
    <col min="12549" max="12549" width="53.125" style="9" bestFit="1" customWidth="1"/>
    <col min="12550" max="12550" width="6.25" style="9" customWidth="1"/>
    <col min="12551" max="12552" width="9.875" style="9" bestFit="1" customWidth="1"/>
    <col min="12553" max="12553" width="5.75" style="9" customWidth="1"/>
    <col min="12554" max="12554" width="54.25" style="9" bestFit="1" customWidth="1"/>
    <col min="12555" max="12555" width="37.25"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5" style="9" bestFit="1" customWidth="1"/>
    <col min="12803" max="12803" width="14.375" style="9" bestFit="1" customWidth="1"/>
    <col min="12804" max="12804" width="13.125" style="9" bestFit="1" customWidth="1"/>
    <col min="12805" max="12805" width="53.125" style="9" bestFit="1" customWidth="1"/>
    <col min="12806" max="12806" width="6.25" style="9" customWidth="1"/>
    <col min="12807" max="12808" width="9.875" style="9" bestFit="1" customWidth="1"/>
    <col min="12809" max="12809" width="5.75" style="9" customWidth="1"/>
    <col min="12810" max="12810" width="54.25" style="9" bestFit="1" customWidth="1"/>
    <col min="12811" max="12811" width="37.25"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5" style="9" bestFit="1" customWidth="1"/>
    <col min="13059" max="13059" width="14.375" style="9" bestFit="1" customWidth="1"/>
    <col min="13060" max="13060" width="13.125" style="9" bestFit="1" customWidth="1"/>
    <col min="13061" max="13061" width="53.125" style="9" bestFit="1" customWidth="1"/>
    <col min="13062" max="13062" width="6.25" style="9" customWidth="1"/>
    <col min="13063" max="13064" width="9.875" style="9" bestFit="1" customWidth="1"/>
    <col min="13065" max="13065" width="5.75" style="9" customWidth="1"/>
    <col min="13066" max="13066" width="54.25" style="9" bestFit="1" customWidth="1"/>
    <col min="13067" max="13067" width="37.25"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5" style="9" bestFit="1" customWidth="1"/>
    <col min="13315" max="13315" width="14.375" style="9" bestFit="1" customWidth="1"/>
    <col min="13316" max="13316" width="13.125" style="9" bestFit="1" customWidth="1"/>
    <col min="13317" max="13317" width="53.125" style="9" bestFit="1" customWidth="1"/>
    <col min="13318" max="13318" width="6.25" style="9" customWidth="1"/>
    <col min="13319" max="13320" width="9.875" style="9" bestFit="1" customWidth="1"/>
    <col min="13321" max="13321" width="5.75" style="9" customWidth="1"/>
    <col min="13322" max="13322" width="54.25" style="9" bestFit="1" customWidth="1"/>
    <col min="13323" max="13323" width="37.25"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5" style="9" bestFit="1" customWidth="1"/>
    <col min="13571" max="13571" width="14.375" style="9" bestFit="1" customWidth="1"/>
    <col min="13572" max="13572" width="13.125" style="9" bestFit="1" customWidth="1"/>
    <col min="13573" max="13573" width="53.125" style="9" bestFit="1" customWidth="1"/>
    <col min="13574" max="13574" width="6.25" style="9" customWidth="1"/>
    <col min="13575" max="13576" width="9.875" style="9" bestFit="1" customWidth="1"/>
    <col min="13577" max="13577" width="5.75" style="9" customWidth="1"/>
    <col min="13578" max="13578" width="54.25" style="9" bestFit="1" customWidth="1"/>
    <col min="13579" max="13579" width="37.25"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5" style="9" bestFit="1" customWidth="1"/>
    <col min="13827" max="13827" width="14.375" style="9" bestFit="1" customWidth="1"/>
    <col min="13828" max="13828" width="13.125" style="9" bestFit="1" customWidth="1"/>
    <col min="13829" max="13829" width="53.125" style="9" bestFit="1" customWidth="1"/>
    <col min="13830" max="13830" width="6.25" style="9" customWidth="1"/>
    <col min="13831" max="13832" width="9.875" style="9" bestFit="1" customWidth="1"/>
    <col min="13833" max="13833" width="5.75" style="9" customWidth="1"/>
    <col min="13834" max="13834" width="54.25" style="9" bestFit="1" customWidth="1"/>
    <col min="13835" max="13835" width="37.25"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5" style="9" bestFit="1" customWidth="1"/>
    <col min="14083" max="14083" width="14.375" style="9" bestFit="1" customWidth="1"/>
    <col min="14084" max="14084" width="13.125" style="9" bestFit="1" customWidth="1"/>
    <col min="14085" max="14085" width="53.125" style="9" bestFit="1" customWidth="1"/>
    <col min="14086" max="14086" width="6.25" style="9" customWidth="1"/>
    <col min="14087" max="14088" width="9.875" style="9" bestFit="1" customWidth="1"/>
    <col min="14089" max="14089" width="5.75" style="9" customWidth="1"/>
    <col min="14090" max="14090" width="54.25" style="9" bestFit="1" customWidth="1"/>
    <col min="14091" max="14091" width="37.25"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5" style="9" bestFit="1" customWidth="1"/>
    <col min="14339" max="14339" width="14.375" style="9" bestFit="1" customWidth="1"/>
    <col min="14340" max="14340" width="13.125" style="9" bestFit="1" customWidth="1"/>
    <col min="14341" max="14341" width="53.125" style="9" bestFit="1" customWidth="1"/>
    <col min="14342" max="14342" width="6.25" style="9" customWidth="1"/>
    <col min="14343" max="14344" width="9.875" style="9" bestFit="1" customWidth="1"/>
    <col min="14345" max="14345" width="5.75" style="9" customWidth="1"/>
    <col min="14346" max="14346" width="54.25" style="9" bestFit="1" customWidth="1"/>
    <col min="14347" max="14347" width="37.25"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5" style="9" bestFit="1" customWidth="1"/>
    <col min="14595" max="14595" width="14.375" style="9" bestFit="1" customWidth="1"/>
    <col min="14596" max="14596" width="13.125" style="9" bestFit="1" customWidth="1"/>
    <col min="14597" max="14597" width="53.125" style="9" bestFit="1" customWidth="1"/>
    <col min="14598" max="14598" width="6.25" style="9" customWidth="1"/>
    <col min="14599" max="14600" width="9.875" style="9" bestFit="1" customWidth="1"/>
    <col min="14601" max="14601" width="5.75" style="9" customWidth="1"/>
    <col min="14602" max="14602" width="54.25" style="9" bestFit="1" customWidth="1"/>
    <col min="14603" max="14603" width="37.25"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5" style="9" bestFit="1" customWidth="1"/>
    <col min="14851" max="14851" width="14.375" style="9" bestFit="1" customWidth="1"/>
    <col min="14852" max="14852" width="13.125" style="9" bestFit="1" customWidth="1"/>
    <col min="14853" max="14853" width="53.125" style="9" bestFit="1" customWidth="1"/>
    <col min="14854" max="14854" width="6.25" style="9" customWidth="1"/>
    <col min="14855" max="14856" width="9.875" style="9" bestFit="1" customWidth="1"/>
    <col min="14857" max="14857" width="5.75" style="9" customWidth="1"/>
    <col min="14858" max="14858" width="54.25" style="9" bestFit="1" customWidth="1"/>
    <col min="14859" max="14859" width="37.25"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5" style="9" bestFit="1" customWidth="1"/>
    <col min="15107" max="15107" width="14.375" style="9" bestFit="1" customWidth="1"/>
    <col min="15108" max="15108" width="13.125" style="9" bestFit="1" customWidth="1"/>
    <col min="15109" max="15109" width="53.125" style="9" bestFit="1" customWidth="1"/>
    <col min="15110" max="15110" width="6.25" style="9" customWidth="1"/>
    <col min="15111" max="15112" width="9.875" style="9" bestFit="1" customWidth="1"/>
    <col min="15113" max="15113" width="5.75" style="9" customWidth="1"/>
    <col min="15114" max="15114" width="54.25" style="9" bestFit="1" customWidth="1"/>
    <col min="15115" max="15115" width="37.25"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5" style="9" bestFit="1" customWidth="1"/>
    <col min="15363" max="15363" width="14.375" style="9" bestFit="1" customWidth="1"/>
    <col min="15364" max="15364" width="13.125" style="9" bestFit="1" customWidth="1"/>
    <col min="15365" max="15365" width="53.125" style="9" bestFit="1" customWidth="1"/>
    <col min="15366" max="15366" width="6.25" style="9" customWidth="1"/>
    <col min="15367" max="15368" width="9.875" style="9" bestFit="1" customWidth="1"/>
    <col min="15369" max="15369" width="5.75" style="9" customWidth="1"/>
    <col min="15370" max="15370" width="54.25" style="9" bestFit="1" customWidth="1"/>
    <col min="15371" max="15371" width="37.25"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5" style="9" bestFit="1" customWidth="1"/>
    <col min="15619" max="15619" width="14.375" style="9" bestFit="1" customWidth="1"/>
    <col min="15620" max="15620" width="13.125" style="9" bestFit="1" customWidth="1"/>
    <col min="15621" max="15621" width="53.125" style="9" bestFit="1" customWidth="1"/>
    <col min="15622" max="15622" width="6.25" style="9" customWidth="1"/>
    <col min="15623" max="15624" width="9.875" style="9" bestFit="1" customWidth="1"/>
    <col min="15625" max="15625" width="5.75" style="9" customWidth="1"/>
    <col min="15626" max="15626" width="54.25" style="9" bestFit="1" customWidth="1"/>
    <col min="15627" max="15627" width="37.25"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5" style="9" bestFit="1" customWidth="1"/>
    <col min="15875" max="15875" width="14.375" style="9" bestFit="1" customWidth="1"/>
    <col min="15876" max="15876" width="13.125" style="9" bestFit="1" customWidth="1"/>
    <col min="15877" max="15877" width="53.125" style="9" bestFit="1" customWidth="1"/>
    <col min="15878" max="15878" width="6.25" style="9" customWidth="1"/>
    <col min="15879" max="15880" width="9.875" style="9" bestFit="1" customWidth="1"/>
    <col min="15881" max="15881" width="5.75" style="9" customWidth="1"/>
    <col min="15882" max="15882" width="54.25" style="9" bestFit="1" customWidth="1"/>
    <col min="15883" max="15883" width="37.25"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5" style="9" bestFit="1" customWidth="1"/>
    <col min="16131" max="16131" width="14.375" style="9" bestFit="1" customWidth="1"/>
    <col min="16132" max="16132" width="13.125" style="9" bestFit="1" customWidth="1"/>
    <col min="16133" max="16133" width="53.125" style="9" bestFit="1" customWidth="1"/>
    <col min="16134" max="16134" width="6.25" style="9" customWidth="1"/>
    <col min="16135" max="16136" width="9.875" style="9" bestFit="1" customWidth="1"/>
    <col min="16137" max="16137" width="5.75" style="9" customWidth="1"/>
    <col min="16138" max="16138" width="54.25" style="9" bestFit="1" customWidth="1"/>
    <col min="16139" max="16139" width="37.25"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8137</v>
      </c>
      <c r="G2" s="4" t="s">
        <v>2</v>
      </c>
      <c r="H2" s="5"/>
      <c r="I2" s="6"/>
      <c r="J2" s="7">
        <f>SUM(H:H)</f>
        <v>178298</v>
      </c>
    </row>
    <row r="3" spans="2:17" ht="20.100000000000001" customHeight="1">
      <c r="B3" s="1" t="s">
        <v>3</v>
      </c>
      <c r="C3" s="1"/>
      <c r="D3" s="1"/>
      <c r="E3" s="13" t="s">
        <v>5787</v>
      </c>
    </row>
    <row r="4" spans="2:17" ht="20.100000000000001" customHeight="1">
      <c r="B4" s="1" t="s">
        <v>5</v>
      </c>
      <c r="C4" s="1"/>
      <c r="D4" s="1"/>
      <c r="E4" s="13">
        <v>207744</v>
      </c>
      <c r="J4" s="83"/>
      <c r="K4" s="84"/>
    </row>
    <row r="5" spans="2:17" ht="20.100000000000001" customHeight="1">
      <c r="B5" s="1" t="s">
        <v>6</v>
      </c>
      <c r="C5" s="1"/>
      <c r="D5" s="1"/>
      <c r="E5" s="16"/>
      <c r="J5" s="83"/>
      <c r="K5" s="84"/>
    </row>
    <row r="6" spans="2:17" ht="20.100000000000001" customHeight="1">
      <c r="B6" s="1" t="s">
        <v>7</v>
      </c>
      <c r="C6" s="1"/>
      <c r="D6" s="1"/>
      <c r="E6" s="16">
        <v>45162</v>
      </c>
      <c r="J6" s="83"/>
      <c r="K6" s="84"/>
    </row>
    <row r="7" spans="2:17" ht="19.5" customHeight="1">
      <c r="B7" s="85"/>
      <c r="C7" s="85"/>
      <c r="D7" s="85"/>
      <c r="E7" s="86"/>
      <c r="J7" s="83"/>
      <c r="K7" s="84"/>
      <c r="L7" s="89"/>
    </row>
    <row r="8" spans="2:17" ht="19.5" customHeight="1"/>
    <row r="9" spans="2:17" s="8" customFormat="1" ht="19.5" customHeight="1">
      <c r="B9" s="17" t="s">
        <v>8</v>
      </c>
      <c r="C9" s="17" t="s">
        <v>9</v>
      </c>
      <c r="D9" s="17" t="s">
        <v>10</v>
      </c>
      <c r="E9" s="18" t="s">
        <v>11</v>
      </c>
      <c r="F9" s="18" t="s">
        <v>12</v>
      </c>
      <c r="G9" s="18" t="s">
        <v>13</v>
      </c>
      <c r="H9" s="18" t="s">
        <v>14</v>
      </c>
      <c r="I9" s="18" t="s">
        <v>15</v>
      </c>
      <c r="J9" s="18" t="s">
        <v>16</v>
      </c>
      <c r="K9" s="18" t="s">
        <v>17</v>
      </c>
      <c r="L9" s="18" t="s">
        <v>18</v>
      </c>
      <c r="M9" s="30" t="s">
        <v>19</v>
      </c>
      <c r="N9" s="17" t="s">
        <v>20</v>
      </c>
      <c r="O9" s="18" t="s">
        <v>21</v>
      </c>
      <c r="P9" s="30" t="s">
        <v>22</v>
      </c>
      <c r="Q9" s="23" t="s">
        <v>23</v>
      </c>
    </row>
    <row r="10" spans="2:17" ht="19.5" customHeight="1">
      <c r="B10" s="18">
        <v>1</v>
      </c>
      <c r="C10" s="18" t="s">
        <v>115</v>
      </c>
      <c r="D10" s="18" t="s">
        <v>115</v>
      </c>
      <c r="E10" s="26" t="s">
        <v>8052</v>
      </c>
      <c r="F10" s="26">
        <v>1</v>
      </c>
      <c r="G10" s="26"/>
      <c r="H10" s="26"/>
      <c r="I10" s="27"/>
      <c r="J10" s="26"/>
      <c r="K10" s="25" t="s">
        <v>7658</v>
      </c>
      <c r="L10" s="18"/>
      <c r="M10" s="30">
        <v>45132</v>
      </c>
      <c r="N10" s="26"/>
      <c r="O10" s="27"/>
      <c r="P10" s="1845"/>
      <c r="Q10" s="23">
        <v>45156</v>
      </c>
    </row>
    <row r="11" spans="2:17" ht="19.5" customHeight="1">
      <c r="B11" s="18">
        <v>2</v>
      </c>
      <c r="C11" s="18" t="s">
        <v>115</v>
      </c>
      <c r="D11" s="18" t="s">
        <v>115</v>
      </c>
      <c r="E11" s="26" t="s">
        <v>8138</v>
      </c>
      <c r="F11" s="26">
        <v>1</v>
      </c>
      <c r="G11" s="26"/>
      <c r="H11" s="26"/>
      <c r="I11" s="27"/>
      <c r="J11" s="26"/>
      <c r="K11" s="25" t="s">
        <v>7658</v>
      </c>
      <c r="L11" s="18"/>
      <c r="M11" s="30">
        <v>45132</v>
      </c>
      <c r="N11" s="26"/>
      <c r="O11" s="27"/>
      <c r="P11" s="1845"/>
      <c r="Q11" s="23">
        <v>45156</v>
      </c>
    </row>
    <row r="12" spans="2:17" s="8" customFormat="1" ht="19.7" customHeight="1">
      <c r="B12" s="1848" t="s">
        <v>5796</v>
      </c>
      <c r="C12" s="52" t="s">
        <v>30</v>
      </c>
      <c r="D12" s="52" t="s">
        <v>30</v>
      </c>
      <c r="E12" s="26" t="s">
        <v>8139</v>
      </c>
      <c r="F12" s="26">
        <v>1</v>
      </c>
      <c r="G12" s="26">
        <v>9907</v>
      </c>
      <c r="H12" s="21">
        <f t="shared" ref="H12:H35" si="0">F12*G12</f>
        <v>9907</v>
      </c>
      <c r="I12" s="54"/>
      <c r="J12" s="149" t="s">
        <v>8140</v>
      </c>
      <c r="K12" s="17" t="s">
        <v>6883</v>
      </c>
      <c r="L12" s="18"/>
      <c r="M12" s="30">
        <v>45139</v>
      </c>
      <c r="N12" s="17"/>
      <c r="O12" s="110"/>
      <c r="P12" s="29">
        <v>45154</v>
      </c>
      <c r="Q12" s="23">
        <v>45154</v>
      </c>
    </row>
    <row r="13" spans="2:17" ht="19.5" customHeight="1">
      <c r="B13" s="1849"/>
      <c r="C13" s="52" t="s">
        <v>30</v>
      </c>
      <c r="D13" s="52" t="s">
        <v>30</v>
      </c>
      <c r="E13" s="26" t="s">
        <v>8141</v>
      </c>
      <c r="F13" s="26">
        <v>1</v>
      </c>
      <c r="G13" s="26">
        <v>30330</v>
      </c>
      <c r="H13" s="21">
        <f>F13*G13</f>
        <v>30330</v>
      </c>
      <c r="I13" s="27"/>
      <c r="J13" s="26" t="s">
        <v>8142</v>
      </c>
      <c r="K13" s="17" t="s">
        <v>6883</v>
      </c>
      <c r="L13" s="18"/>
      <c r="M13" s="30">
        <v>45139</v>
      </c>
      <c r="N13" s="26"/>
      <c r="O13" s="27"/>
      <c r="P13" s="29">
        <v>45154</v>
      </c>
      <c r="Q13" s="23">
        <v>45154</v>
      </c>
    </row>
    <row r="14" spans="2:17" ht="19.5" customHeight="1">
      <c r="B14" s="1849"/>
      <c r="C14" s="52" t="s">
        <v>30</v>
      </c>
      <c r="D14" s="52" t="s">
        <v>30</v>
      </c>
      <c r="E14" s="26" t="s">
        <v>8143</v>
      </c>
      <c r="F14" s="26">
        <v>4</v>
      </c>
      <c r="G14" s="26">
        <v>1540</v>
      </c>
      <c r="H14" s="21">
        <f>F14*G14</f>
        <v>6160</v>
      </c>
      <c r="I14" s="27"/>
      <c r="J14" s="26" t="s">
        <v>8144</v>
      </c>
      <c r="K14" s="17" t="s">
        <v>6883</v>
      </c>
      <c r="L14" s="18"/>
      <c r="M14" s="30">
        <v>45139</v>
      </c>
      <c r="N14" s="26"/>
      <c r="O14" s="27"/>
      <c r="P14" s="29">
        <v>45154</v>
      </c>
      <c r="Q14" s="23">
        <v>45154</v>
      </c>
    </row>
    <row r="15" spans="2:17" ht="19.5" customHeight="1">
      <c r="B15" s="1849"/>
      <c r="C15" s="52" t="s">
        <v>30</v>
      </c>
      <c r="D15" s="52" t="s">
        <v>30</v>
      </c>
      <c r="E15" s="26" t="s">
        <v>8145</v>
      </c>
      <c r="F15" s="26">
        <v>2</v>
      </c>
      <c r="G15" s="26">
        <v>1850</v>
      </c>
      <c r="H15" s="21">
        <f>F15*G15</f>
        <v>3700</v>
      </c>
      <c r="I15" s="27"/>
      <c r="J15" s="26" t="s">
        <v>8146</v>
      </c>
      <c r="K15" s="17" t="s">
        <v>6883</v>
      </c>
      <c r="L15" s="18"/>
      <c r="M15" s="30">
        <v>45139</v>
      </c>
      <c r="N15" s="26"/>
      <c r="O15" s="27"/>
      <c r="P15" s="29">
        <v>45154</v>
      </c>
      <c r="Q15" s="23">
        <v>45154</v>
      </c>
    </row>
    <row r="16" spans="2:17" ht="19.5" customHeight="1">
      <c r="B16" s="1849"/>
      <c r="C16" s="52" t="s">
        <v>30</v>
      </c>
      <c r="D16" s="52" t="s">
        <v>30</v>
      </c>
      <c r="E16" s="26" t="s">
        <v>8147</v>
      </c>
      <c r="F16" s="26">
        <v>1</v>
      </c>
      <c r="G16" s="26">
        <v>1840</v>
      </c>
      <c r="H16" s="21">
        <f>F16*G16</f>
        <v>1840</v>
      </c>
      <c r="I16" s="27"/>
      <c r="J16" s="26" t="s">
        <v>8148</v>
      </c>
      <c r="K16" s="17" t="s">
        <v>6883</v>
      </c>
      <c r="L16" s="18"/>
      <c r="M16" s="30">
        <v>45139</v>
      </c>
      <c r="N16" s="26"/>
      <c r="O16" s="27"/>
      <c r="P16" s="29">
        <v>45154</v>
      </c>
      <c r="Q16" s="23">
        <v>45154</v>
      </c>
    </row>
    <row r="17" spans="2:17" ht="19.5" customHeight="1">
      <c r="B17" s="1849"/>
      <c r="C17" s="52" t="s">
        <v>30</v>
      </c>
      <c r="D17" s="52" t="s">
        <v>30</v>
      </c>
      <c r="E17" s="26" t="s">
        <v>8149</v>
      </c>
      <c r="F17" s="26">
        <v>1</v>
      </c>
      <c r="G17" s="26">
        <v>2090</v>
      </c>
      <c r="H17" s="21"/>
      <c r="I17" s="27"/>
      <c r="J17" s="26" t="s">
        <v>8150</v>
      </c>
      <c r="K17" s="17" t="s">
        <v>6883</v>
      </c>
      <c r="L17" s="18"/>
      <c r="M17" s="30">
        <v>45139</v>
      </c>
      <c r="N17" s="26"/>
      <c r="O17" s="27"/>
      <c r="P17" s="29">
        <v>45154</v>
      </c>
      <c r="Q17" s="23">
        <v>45154</v>
      </c>
    </row>
    <row r="18" spans="2:17" s="8" customFormat="1" ht="19.7" customHeight="1">
      <c r="B18" s="1849"/>
      <c r="C18" s="52" t="s">
        <v>30</v>
      </c>
      <c r="D18" s="52" t="s">
        <v>30</v>
      </c>
      <c r="E18" s="26" t="s">
        <v>5805</v>
      </c>
      <c r="F18" s="26">
        <v>6</v>
      </c>
      <c r="G18" s="26">
        <v>210</v>
      </c>
      <c r="H18" s="21">
        <f t="shared" si="0"/>
        <v>1260</v>
      </c>
      <c r="I18" s="54"/>
      <c r="J18" s="26" t="s">
        <v>5806</v>
      </c>
      <c r="K18" s="17" t="s">
        <v>6883</v>
      </c>
      <c r="L18" s="18"/>
      <c r="M18" s="30">
        <v>45139</v>
      </c>
      <c r="N18" s="17"/>
      <c r="O18" s="18"/>
      <c r="P18" s="29">
        <v>45154</v>
      </c>
      <c r="Q18" s="23">
        <v>45154</v>
      </c>
    </row>
    <row r="19" spans="2:17" s="8" customFormat="1" ht="19.7" customHeight="1">
      <c r="B19" s="1849"/>
      <c r="C19" s="52" t="s">
        <v>30</v>
      </c>
      <c r="D19" s="52" t="s">
        <v>30</v>
      </c>
      <c r="E19" s="26" t="s">
        <v>5807</v>
      </c>
      <c r="F19" s="26">
        <v>6</v>
      </c>
      <c r="G19" s="26">
        <v>280</v>
      </c>
      <c r="H19" s="21">
        <f t="shared" si="0"/>
        <v>1680</v>
      </c>
      <c r="I19" s="54"/>
      <c r="J19" s="26" t="s">
        <v>5808</v>
      </c>
      <c r="K19" s="17" t="s">
        <v>6883</v>
      </c>
      <c r="L19" s="18"/>
      <c r="M19" s="30">
        <v>45139</v>
      </c>
      <c r="N19" s="17"/>
      <c r="O19" s="18"/>
      <c r="P19" s="29">
        <v>45154</v>
      </c>
      <c r="Q19" s="23">
        <v>45154</v>
      </c>
    </row>
    <row r="20" spans="2:17" s="8" customFormat="1" ht="19.7" customHeight="1">
      <c r="B20" s="1849"/>
      <c r="C20" s="52" t="s">
        <v>30</v>
      </c>
      <c r="D20" s="52" t="s">
        <v>30</v>
      </c>
      <c r="E20" s="26" t="s">
        <v>5809</v>
      </c>
      <c r="F20" s="26">
        <v>10</v>
      </c>
      <c r="G20" s="26">
        <v>157</v>
      </c>
      <c r="H20" s="21">
        <f t="shared" si="0"/>
        <v>1570</v>
      </c>
      <c r="I20" s="54"/>
      <c r="J20" s="26" t="s">
        <v>5810</v>
      </c>
      <c r="K20" s="17" t="s">
        <v>6883</v>
      </c>
      <c r="L20" s="18"/>
      <c r="M20" s="30">
        <v>45139</v>
      </c>
      <c r="N20" s="17"/>
      <c r="O20" s="18"/>
      <c r="P20" s="29">
        <v>45154</v>
      </c>
      <c r="Q20" s="23">
        <v>45154</v>
      </c>
    </row>
    <row r="21" spans="2:17" s="8" customFormat="1" ht="19.7" customHeight="1">
      <c r="B21" s="1849"/>
      <c r="C21" s="52" t="s">
        <v>30</v>
      </c>
      <c r="D21" s="52" t="s">
        <v>30</v>
      </c>
      <c r="E21" s="26" t="s">
        <v>5811</v>
      </c>
      <c r="F21" s="26">
        <v>8</v>
      </c>
      <c r="G21" s="26">
        <v>245</v>
      </c>
      <c r="H21" s="21">
        <f t="shared" si="0"/>
        <v>1960</v>
      </c>
      <c r="I21" s="54"/>
      <c r="J21" s="26" t="s">
        <v>5812</v>
      </c>
      <c r="K21" s="17" t="s">
        <v>6883</v>
      </c>
      <c r="L21" s="18"/>
      <c r="M21" s="30">
        <v>45139</v>
      </c>
      <c r="N21" s="17"/>
      <c r="O21" s="18"/>
      <c r="P21" s="29">
        <v>45154</v>
      </c>
      <c r="Q21" s="23">
        <v>45154</v>
      </c>
    </row>
    <row r="22" spans="2:17" s="8" customFormat="1" ht="19.7" customHeight="1">
      <c r="B22" s="1849"/>
      <c r="C22" s="52" t="s">
        <v>30</v>
      </c>
      <c r="D22" s="52" t="s">
        <v>30</v>
      </c>
      <c r="E22" s="26" t="s">
        <v>5813</v>
      </c>
      <c r="F22" s="26">
        <v>14</v>
      </c>
      <c r="G22" s="26">
        <v>37</v>
      </c>
      <c r="H22" s="21">
        <f t="shared" si="0"/>
        <v>518</v>
      </c>
      <c r="I22" s="54"/>
      <c r="J22" s="26" t="s">
        <v>5814</v>
      </c>
      <c r="K22" s="17" t="s">
        <v>6883</v>
      </c>
      <c r="L22" s="18"/>
      <c r="M22" s="30">
        <v>45139</v>
      </c>
      <c r="N22" s="17"/>
      <c r="O22" s="18"/>
      <c r="P22" s="29">
        <v>45154</v>
      </c>
      <c r="Q22" s="23">
        <v>45154</v>
      </c>
    </row>
    <row r="23" spans="2:17" s="473" customFormat="1" ht="19.7" customHeight="1">
      <c r="B23" s="1849"/>
      <c r="C23" s="846" t="s">
        <v>30</v>
      </c>
      <c r="D23" s="846" t="s">
        <v>30</v>
      </c>
      <c r="E23" s="35" t="s">
        <v>8151</v>
      </c>
      <c r="F23" s="35">
        <v>10</v>
      </c>
      <c r="G23" s="35">
        <v>37</v>
      </c>
      <c r="H23" s="2135">
        <f>F23*G23</f>
        <v>370</v>
      </c>
      <c r="I23" s="1630"/>
      <c r="J23" s="35" t="s">
        <v>5814</v>
      </c>
      <c r="K23" s="34" t="s">
        <v>6883</v>
      </c>
      <c r="L23" s="33"/>
      <c r="M23" s="472">
        <v>45159</v>
      </c>
      <c r="N23" s="34"/>
      <c r="O23" s="33"/>
      <c r="P23" s="43">
        <v>45160</v>
      </c>
      <c r="Q23" s="40">
        <v>45160</v>
      </c>
    </row>
    <row r="24" spans="2:17" s="8" customFormat="1" ht="19.7" customHeight="1">
      <c r="B24" s="1849"/>
      <c r="C24" s="52" t="s">
        <v>30</v>
      </c>
      <c r="D24" s="52" t="s">
        <v>30</v>
      </c>
      <c r="E24" s="26" t="s">
        <v>5815</v>
      </c>
      <c r="F24" s="26">
        <v>2</v>
      </c>
      <c r="G24" s="26">
        <v>340</v>
      </c>
      <c r="H24" s="21">
        <f t="shared" si="0"/>
        <v>680</v>
      </c>
      <c r="I24" s="54"/>
      <c r="J24" s="26" t="s">
        <v>5816</v>
      </c>
      <c r="K24" s="17" t="s">
        <v>6883</v>
      </c>
      <c r="L24" s="18"/>
      <c r="M24" s="30">
        <v>45139</v>
      </c>
      <c r="N24" s="17"/>
      <c r="O24" s="18"/>
      <c r="P24" s="29">
        <v>45154</v>
      </c>
      <c r="Q24" s="23">
        <v>45154</v>
      </c>
    </row>
    <row r="25" spans="2:17" ht="19.5" customHeight="1">
      <c r="B25" s="1849"/>
      <c r="C25" s="52" t="s">
        <v>30</v>
      </c>
      <c r="D25" s="52" t="s">
        <v>30</v>
      </c>
      <c r="E25" s="26" t="s">
        <v>5817</v>
      </c>
      <c r="F25" s="26">
        <v>4</v>
      </c>
      <c r="G25" s="26">
        <v>169</v>
      </c>
      <c r="H25" s="21">
        <f t="shared" si="0"/>
        <v>676</v>
      </c>
      <c r="I25" s="27"/>
      <c r="J25" s="26" t="s">
        <v>108</v>
      </c>
      <c r="K25" s="17" t="s">
        <v>6883</v>
      </c>
      <c r="L25" s="18"/>
      <c r="M25" s="30">
        <v>45139</v>
      </c>
      <c r="N25" s="26"/>
      <c r="O25" s="27"/>
      <c r="P25" s="29">
        <v>45154</v>
      </c>
      <c r="Q25" s="23">
        <v>45154</v>
      </c>
    </row>
    <row r="26" spans="2:17" ht="19.5" customHeight="1">
      <c r="B26" s="1849"/>
      <c r="C26" s="52" t="s">
        <v>30</v>
      </c>
      <c r="D26" s="52" t="s">
        <v>30</v>
      </c>
      <c r="E26" s="26" t="s">
        <v>8152</v>
      </c>
      <c r="F26" s="26">
        <v>2</v>
      </c>
      <c r="G26" s="26">
        <v>670</v>
      </c>
      <c r="H26" s="21">
        <f t="shared" si="0"/>
        <v>1340</v>
      </c>
      <c r="I26" s="27"/>
      <c r="J26" s="26" t="s">
        <v>5819</v>
      </c>
      <c r="K26" s="17" t="s">
        <v>6883</v>
      </c>
      <c r="L26" s="18"/>
      <c r="M26" s="30">
        <v>45139</v>
      </c>
      <c r="N26" s="26"/>
      <c r="O26" s="27"/>
      <c r="P26" s="29">
        <v>45154</v>
      </c>
      <c r="Q26" s="23">
        <v>45154</v>
      </c>
    </row>
    <row r="27" spans="2:17" ht="19.5" customHeight="1">
      <c r="B27" s="1849"/>
      <c r="C27" s="52" t="s">
        <v>30</v>
      </c>
      <c r="D27" s="52" t="s">
        <v>30</v>
      </c>
      <c r="E27" s="26" t="s">
        <v>8153</v>
      </c>
      <c r="F27" s="26">
        <v>2</v>
      </c>
      <c r="G27" s="26">
        <v>180</v>
      </c>
      <c r="H27" s="21">
        <f t="shared" si="0"/>
        <v>360</v>
      </c>
      <c r="I27" s="27"/>
      <c r="J27" s="26" t="s">
        <v>5819</v>
      </c>
      <c r="K27" s="17" t="s">
        <v>6883</v>
      </c>
      <c r="L27" s="18"/>
      <c r="M27" s="30">
        <v>45139</v>
      </c>
      <c r="N27" s="26"/>
      <c r="O27" s="27"/>
      <c r="P27" s="29">
        <v>45154</v>
      </c>
      <c r="Q27" s="23">
        <v>45154</v>
      </c>
    </row>
    <row r="28" spans="2:17" ht="19.5" customHeight="1">
      <c r="B28" s="1849"/>
      <c r="C28" s="52" t="s">
        <v>30</v>
      </c>
      <c r="D28" s="52" t="s">
        <v>30</v>
      </c>
      <c r="E28" s="26" t="s">
        <v>36</v>
      </c>
      <c r="F28" s="26">
        <v>1</v>
      </c>
      <c r="G28" s="26">
        <v>584</v>
      </c>
      <c r="H28" s="21">
        <f t="shared" si="0"/>
        <v>584</v>
      </c>
      <c r="I28" s="27"/>
      <c r="J28" s="26" t="s">
        <v>37</v>
      </c>
      <c r="K28" s="17" t="s">
        <v>6883</v>
      </c>
      <c r="L28" s="18"/>
      <c r="M28" s="30">
        <v>45139</v>
      </c>
      <c r="N28" s="26"/>
      <c r="O28" s="27"/>
      <c r="P28" s="29">
        <v>45154</v>
      </c>
      <c r="Q28" s="23">
        <v>45154</v>
      </c>
    </row>
    <row r="29" spans="2:17" ht="19.5" customHeight="1">
      <c r="B29" s="1849"/>
      <c r="C29" s="52" t="s">
        <v>30</v>
      </c>
      <c r="D29" s="52" t="s">
        <v>30</v>
      </c>
      <c r="E29" s="26" t="s">
        <v>38</v>
      </c>
      <c r="F29" s="26">
        <v>1</v>
      </c>
      <c r="G29" s="26">
        <v>5117</v>
      </c>
      <c r="H29" s="21">
        <f t="shared" si="0"/>
        <v>5117</v>
      </c>
      <c r="I29" s="27"/>
      <c r="J29" s="26" t="s">
        <v>39</v>
      </c>
      <c r="K29" s="17" t="s">
        <v>6883</v>
      </c>
      <c r="L29" s="18"/>
      <c r="M29" s="30">
        <v>45139</v>
      </c>
      <c r="N29" s="26"/>
      <c r="O29" s="27"/>
      <c r="P29" s="29">
        <v>45154</v>
      </c>
      <c r="Q29" s="23">
        <v>45154</v>
      </c>
    </row>
    <row r="30" spans="2:17" ht="19.5" customHeight="1">
      <c r="B30" s="1849"/>
      <c r="C30" s="52" t="s">
        <v>30</v>
      </c>
      <c r="D30" s="52" t="s">
        <v>30</v>
      </c>
      <c r="E30" s="26" t="s">
        <v>5827</v>
      </c>
      <c r="F30" s="26">
        <v>1</v>
      </c>
      <c r="G30" s="26">
        <v>6810</v>
      </c>
      <c r="H30" s="21">
        <f t="shared" si="0"/>
        <v>6810</v>
      </c>
      <c r="I30" s="27"/>
      <c r="J30" s="26" t="s">
        <v>7282</v>
      </c>
      <c r="K30" s="17" t="s">
        <v>6883</v>
      </c>
      <c r="L30" s="18"/>
      <c r="M30" s="30">
        <v>45139</v>
      </c>
      <c r="N30" s="26"/>
      <c r="O30" s="27"/>
      <c r="P30" s="29">
        <v>45154</v>
      </c>
      <c r="Q30" s="23">
        <v>45154</v>
      </c>
    </row>
    <row r="31" spans="2:17" s="8" customFormat="1" ht="19.7" customHeight="1">
      <c r="B31" s="1849"/>
      <c r="C31" s="52" t="s">
        <v>30</v>
      </c>
      <c r="D31" s="52" t="s">
        <v>30</v>
      </c>
      <c r="E31" s="26" t="s">
        <v>5828</v>
      </c>
      <c r="F31" s="26">
        <v>1</v>
      </c>
      <c r="G31" s="26">
        <v>168</v>
      </c>
      <c r="H31" s="21">
        <f>F31*G31</f>
        <v>168</v>
      </c>
      <c r="I31" s="27"/>
      <c r="J31" s="26" t="s">
        <v>5829</v>
      </c>
      <c r="K31" s="17" t="s">
        <v>6883</v>
      </c>
      <c r="L31" s="18"/>
      <c r="M31" s="30">
        <v>45139</v>
      </c>
      <c r="N31" s="17"/>
      <c r="O31" s="18"/>
      <c r="P31" s="29">
        <v>45154</v>
      </c>
      <c r="Q31" s="23">
        <v>45154</v>
      </c>
    </row>
    <row r="32" spans="2:17" s="8" customFormat="1" ht="19.7" customHeight="1">
      <c r="B32" s="1849"/>
      <c r="C32" s="52" t="s">
        <v>30</v>
      </c>
      <c r="D32" s="52" t="s">
        <v>30</v>
      </c>
      <c r="E32" s="26" t="s">
        <v>5830</v>
      </c>
      <c r="F32" s="26">
        <v>1</v>
      </c>
      <c r="G32" s="26">
        <v>388</v>
      </c>
      <c r="H32" s="21">
        <f>F32*G32</f>
        <v>388</v>
      </c>
      <c r="I32" s="54"/>
      <c r="J32" s="26" t="s">
        <v>5831</v>
      </c>
      <c r="K32" s="17" t="s">
        <v>6883</v>
      </c>
      <c r="L32" s="18"/>
      <c r="M32" s="30">
        <v>45139</v>
      </c>
      <c r="N32" s="17"/>
      <c r="O32" s="18"/>
      <c r="P32" s="29">
        <v>45154</v>
      </c>
      <c r="Q32" s="23">
        <v>45154</v>
      </c>
    </row>
    <row r="33" spans="2:17" ht="19.5" customHeight="1">
      <c r="B33" s="1850"/>
      <c r="C33" s="18" t="s">
        <v>5821</v>
      </c>
      <c r="D33" s="52" t="s">
        <v>188</v>
      </c>
      <c r="E33" s="26" t="s">
        <v>5822</v>
      </c>
      <c r="F33" s="26">
        <v>1</v>
      </c>
      <c r="G33" s="26">
        <v>2880</v>
      </c>
      <c r="H33" s="21">
        <f t="shared" si="0"/>
        <v>2880</v>
      </c>
      <c r="I33" s="27"/>
      <c r="J33" s="26" t="s">
        <v>5823</v>
      </c>
      <c r="K33" s="25"/>
      <c r="L33" s="18"/>
      <c r="M33" s="30">
        <v>45140</v>
      </c>
      <c r="N33" s="26"/>
      <c r="O33" s="1851">
        <v>45155</v>
      </c>
      <c r="P33" s="1845"/>
      <c r="Q33" s="23">
        <v>45146</v>
      </c>
    </row>
    <row r="34" spans="2:17" ht="19.5" customHeight="1">
      <c r="B34" s="18"/>
      <c r="C34" s="17" t="s">
        <v>115</v>
      </c>
      <c r="D34" s="17" t="s">
        <v>115</v>
      </c>
      <c r="E34" s="26" t="s">
        <v>116</v>
      </c>
      <c r="F34" s="26">
        <v>15</v>
      </c>
      <c r="G34" s="20">
        <v>5000</v>
      </c>
      <c r="H34" s="21">
        <f t="shared" si="0"/>
        <v>75000</v>
      </c>
      <c r="I34" s="27"/>
      <c r="J34" s="26"/>
      <c r="K34" s="17"/>
      <c r="L34" s="18"/>
      <c r="M34" s="30"/>
      <c r="N34" s="26"/>
      <c r="O34" s="27"/>
      <c r="P34" s="1845"/>
      <c r="Q34" s="23"/>
    </row>
    <row r="35" spans="2:17" ht="19.5" customHeight="1">
      <c r="B35" s="18"/>
      <c r="C35" s="52" t="s">
        <v>115</v>
      </c>
      <c r="D35" s="52" t="s">
        <v>115</v>
      </c>
      <c r="E35" s="26" t="s">
        <v>5642</v>
      </c>
      <c r="F35" s="26">
        <v>5</v>
      </c>
      <c r="G35" s="20">
        <v>5000</v>
      </c>
      <c r="H35" s="21">
        <f t="shared" si="0"/>
        <v>25000</v>
      </c>
      <c r="I35" s="27"/>
      <c r="J35" s="26"/>
      <c r="K35" s="17"/>
      <c r="L35" s="18"/>
      <c r="M35" s="30"/>
      <c r="N35" s="26"/>
      <c r="O35" s="27"/>
      <c r="P35" s="1845"/>
      <c r="Q35" s="23"/>
    </row>
  </sheetData>
  <autoFilter ref="B9:O11" xr:uid="{8E3AF89F-A20A-482B-8856-B012F4F74FA1}"/>
  <mergeCells count="7">
    <mergeCell ref="B12:B33"/>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453F2-1AC8-45B9-A52A-872622EA1D38}">
  <dimension ref="B2:Q20"/>
  <sheetViews>
    <sheetView zoomScaleNormal="100" workbookViewId="0">
      <pane xSplit="10" ySplit="9" topLeftCell="M10" activePane="bottomRight" state="frozen"/>
      <selection pane="topRight" activeCell="K1" sqref="K1"/>
      <selection pane="bottomLeft" activeCell="A9" sqref="A9"/>
      <selection pane="bottomRight" activeCell="Q17" sqref="Q17:Q18"/>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13" style="10" bestFit="1" customWidth="1"/>
    <col min="10" max="10" width="29.5" style="9" customWidth="1"/>
    <col min="11" max="11" width="22.375" style="9"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13" style="9" bestFit="1"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13" style="9" bestFit="1"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13" style="9" bestFit="1"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13" style="9" bestFit="1"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13" style="9" bestFit="1"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13" style="9" bestFit="1"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13" style="9" bestFit="1"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13" style="9" bestFit="1"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13" style="9" bestFit="1"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13" style="9" bestFit="1"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13" style="9" bestFit="1"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13" style="9" bestFit="1"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13" style="9" bestFit="1"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13" style="9" bestFit="1"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13" style="9" bestFit="1"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13" style="9" bestFit="1"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13" style="9" bestFit="1"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13" style="9" bestFit="1"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13" style="9" bestFit="1"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13" style="9" bestFit="1"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13" style="9" bestFit="1"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13" style="9" bestFit="1"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13" style="9" bestFit="1"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13" style="9" bestFit="1"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13" style="9" bestFit="1"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13" style="9" bestFit="1"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13" style="9" bestFit="1"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13" style="9" bestFit="1"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13" style="9" bestFit="1"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13" style="9" bestFit="1"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13" style="9" bestFit="1"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13" style="9" bestFit="1"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13" style="9" bestFit="1"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13" style="9" bestFit="1"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13" style="9" bestFit="1"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13" style="9" bestFit="1"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13" style="9" bestFit="1"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13" style="9" bestFit="1"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13" style="9" bestFit="1"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13" style="9" bestFit="1"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13" style="9" bestFit="1"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13" style="9" bestFit="1"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13" style="9" bestFit="1"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13" style="9" bestFit="1"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13" style="9" bestFit="1"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13" style="9" bestFit="1"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13" style="9" bestFit="1"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13" style="9" bestFit="1"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13" style="9" bestFit="1"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13" style="9" bestFit="1"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13" style="9" bestFit="1"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13" style="9" bestFit="1"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13" style="9" bestFit="1"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13" style="9" bestFit="1"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13" style="9" bestFit="1"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13" style="9" bestFit="1"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13" style="9" bestFit="1"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13" style="9" bestFit="1"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13" style="9" bestFit="1"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13" style="9" bestFit="1"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13" style="9" bestFit="1"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13" style="9" bestFit="1"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13" style="9" bestFit="1"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8154</v>
      </c>
      <c r="G2" s="4" t="s">
        <v>2</v>
      </c>
      <c r="H2" s="5"/>
      <c r="I2" s="6"/>
      <c r="J2" s="7">
        <f>SUM(H:H)</f>
        <v>90675</v>
      </c>
    </row>
    <row r="3" spans="2:17" ht="20.100000000000001" customHeight="1">
      <c r="B3" s="1" t="s">
        <v>3</v>
      </c>
      <c r="C3" s="1"/>
      <c r="D3" s="1"/>
      <c r="E3" s="13" t="s">
        <v>6570</v>
      </c>
    </row>
    <row r="4" spans="2:17" ht="20.100000000000001" customHeight="1">
      <c r="B4" s="1" t="s">
        <v>5</v>
      </c>
      <c r="C4" s="1"/>
      <c r="D4" s="1"/>
      <c r="E4" s="13">
        <v>207801</v>
      </c>
      <c r="J4" s="83"/>
    </row>
    <row r="5" spans="2:17" ht="20.100000000000001" customHeight="1">
      <c r="B5" s="1" t="s">
        <v>6</v>
      </c>
      <c r="C5" s="1"/>
      <c r="D5" s="1"/>
      <c r="E5" s="16">
        <v>45167</v>
      </c>
      <c r="J5" s="83"/>
    </row>
    <row r="6" spans="2:17" ht="20.100000000000001" customHeight="1">
      <c r="B6" s="1" t="s">
        <v>7</v>
      </c>
      <c r="C6" s="1"/>
      <c r="D6" s="1"/>
      <c r="E6" s="16">
        <v>45168</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930" t="s">
        <v>8155</v>
      </c>
      <c r="C10" s="17" t="s">
        <v>30</v>
      </c>
      <c r="D10" s="17" t="s">
        <v>30</v>
      </c>
      <c r="E10" s="26" t="s">
        <v>6590</v>
      </c>
      <c r="F10" s="26">
        <v>2</v>
      </c>
      <c r="G10" s="26">
        <v>79</v>
      </c>
      <c r="H10" s="118">
        <f t="shared" ref="H10:H20" si="0">F10*G10</f>
        <v>158</v>
      </c>
      <c r="I10" s="18"/>
      <c r="J10" s="26" t="s">
        <v>90</v>
      </c>
      <c r="K10" s="54" t="s">
        <v>7641</v>
      </c>
      <c r="L10" s="18"/>
      <c r="M10" s="30">
        <v>45148</v>
      </c>
      <c r="N10" s="17"/>
      <c r="O10" s="29"/>
      <c r="P10" s="30">
        <v>45166</v>
      </c>
      <c r="Q10" s="23">
        <v>45166</v>
      </c>
    </row>
    <row r="11" spans="2:17" s="8" customFormat="1" ht="19.7" customHeight="1">
      <c r="B11" s="1930"/>
      <c r="C11" s="17" t="s">
        <v>30</v>
      </c>
      <c r="D11" s="17" t="s">
        <v>30</v>
      </c>
      <c r="E11" s="26" t="s">
        <v>8156</v>
      </c>
      <c r="F11" s="26">
        <v>2</v>
      </c>
      <c r="G11" s="26">
        <v>756</v>
      </c>
      <c r="H11" s="118">
        <f t="shared" si="0"/>
        <v>1512</v>
      </c>
      <c r="I11" s="18"/>
      <c r="J11" s="26" t="s">
        <v>8157</v>
      </c>
      <c r="K11" s="54" t="s">
        <v>7641</v>
      </c>
      <c r="L11" s="18"/>
      <c r="M11" s="30">
        <v>45148</v>
      </c>
      <c r="N11" s="17"/>
      <c r="O11" s="29"/>
      <c r="P11" s="30">
        <v>45166</v>
      </c>
      <c r="Q11" s="23">
        <v>45166</v>
      </c>
    </row>
    <row r="12" spans="2:17" s="8" customFormat="1" ht="19.7" customHeight="1">
      <c r="B12" s="1930"/>
      <c r="C12" s="17" t="s">
        <v>30</v>
      </c>
      <c r="D12" s="17" t="s">
        <v>30</v>
      </c>
      <c r="E12" s="26" t="s">
        <v>8158</v>
      </c>
      <c r="F12" s="26">
        <v>4</v>
      </c>
      <c r="G12" s="26">
        <v>550</v>
      </c>
      <c r="H12" s="118">
        <f t="shared" si="0"/>
        <v>2200</v>
      </c>
      <c r="I12" s="18"/>
      <c r="J12" s="26" t="s">
        <v>5885</v>
      </c>
      <c r="K12" s="54" t="s">
        <v>7641</v>
      </c>
      <c r="L12" s="18"/>
      <c r="M12" s="30">
        <v>45148</v>
      </c>
      <c r="N12" s="17"/>
      <c r="O12" s="29"/>
      <c r="P12" s="30">
        <v>45166</v>
      </c>
      <c r="Q12" s="23">
        <v>45166</v>
      </c>
    </row>
    <row r="13" spans="2:17" s="8" customFormat="1" ht="19.7" customHeight="1">
      <c r="B13" s="1930"/>
      <c r="C13" s="17" t="s">
        <v>30</v>
      </c>
      <c r="D13" s="17" t="s">
        <v>30</v>
      </c>
      <c r="E13" s="26" t="s">
        <v>8159</v>
      </c>
      <c r="F13" s="26">
        <v>1</v>
      </c>
      <c r="G13" s="26">
        <v>2050</v>
      </c>
      <c r="H13" s="118">
        <f t="shared" si="0"/>
        <v>2050</v>
      </c>
      <c r="I13" s="18"/>
      <c r="J13" s="26" t="s">
        <v>6600</v>
      </c>
      <c r="K13" s="54" t="s">
        <v>7641</v>
      </c>
      <c r="L13" s="18"/>
      <c r="M13" s="30">
        <v>45148</v>
      </c>
      <c r="N13" s="17"/>
      <c r="O13" s="29"/>
      <c r="P13" s="30">
        <v>45166</v>
      </c>
      <c r="Q13" s="23">
        <v>45166</v>
      </c>
    </row>
    <row r="14" spans="2:17" s="8" customFormat="1" ht="19.7" customHeight="1">
      <c r="B14" s="1930"/>
      <c r="C14" s="17" t="s">
        <v>30</v>
      </c>
      <c r="D14" s="17" t="s">
        <v>30</v>
      </c>
      <c r="E14" s="26" t="s">
        <v>8160</v>
      </c>
      <c r="F14" s="26">
        <v>1</v>
      </c>
      <c r="G14" s="26">
        <v>1100</v>
      </c>
      <c r="H14" s="118">
        <f t="shared" si="0"/>
        <v>1100</v>
      </c>
      <c r="I14" s="18"/>
      <c r="J14" s="26" t="s">
        <v>8161</v>
      </c>
      <c r="K14" s="54" t="s">
        <v>7641</v>
      </c>
      <c r="L14" s="18"/>
      <c r="M14" s="30">
        <v>45148</v>
      </c>
      <c r="N14" s="17"/>
      <c r="O14" s="29"/>
      <c r="P14" s="30">
        <v>45166</v>
      </c>
      <c r="Q14" s="23">
        <v>45166</v>
      </c>
    </row>
    <row r="15" spans="2:17" s="8" customFormat="1" ht="19.7" customHeight="1">
      <c r="B15" s="1930"/>
      <c r="C15" s="17" t="s">
        <v>30</v>
      </c>
      <c r="D15" s="17" t="s">
        <v>30</v>
      </c>
      <c r="E15" s="26" t="s">
        <v>8162</v>
      </c>
      <c r="F15" s="26">
        <v>1</v>
      </c>
      <c r="G15" s="26">
        <v>8597</v>
      </c>
      <c r="H15" s="118">
        <f t="shared" si="0"/>
        <v>8597</v>
      </c>
      <c r="I15" s="18"/>
      <c r="J15" s="26" t="s">
        <v>8163</v>
      </c>
      <c r="K15" s="54" t="s">
        <v>7641</v>
      </c>
      <c r="L15" s="18"/>
      <c r="M15" s="30">
        <v>45148</v>
      </c>
      <c r="N15" s="17"/>
      <c r="O15" s="29"/>
      <c r="P15" s="30">
        <v>45166</v>
      </c>
      <c r="Q15" s="23">
        <v>45166</v>
      </c>
    </row>
    <row r="16" spans="2:17" s="8" customFormat="1" ht="19.7" customHeight="1">
      <c r="B16" s="1930"/>
      <c r="C16" s="17" t="s">
        <v>6208</v>
      </c>
      <c r="D16" s="17" t="s">
        <v>6208</v>
      </c>
      <c r="E16" s="26" t="s">
        <v>8164</v>
      </c>
      <c r="F16" s="26">
        <v>1</v>
      </c>
      <c r="G16" s="26">
        <v>18300</v>
      </c>
      <c r="H16" s="118">
        <f t="shared" si="0"/>
        <v>18300</v>
      </c>
      <c r="I16" s="18"/>
      <c r="J16" s="26" t="s">
        <v>8164</v>
      </c>
      <c r="K16" s="25"/>
      <c r="L16" s="18"/>
      <c r="M16" s="30">
        <v>45154</v>
      </c>
      <c r="N16" s="17"/>
      <c r="O16" s="29">
        <v>45167</v>
      </c>
      <c r="P16" s="30"/>
      <c r="Q16" s="23">
        <v>45162</v>
      </c>
    </row>
    <row r="17" spans="2:17" s="8" customFormat="1" ht="19.7" customHeight="1">
      <c r="B17" s="1930"/>
      <c r="C17" s="17" t="s">
        <v>30</v>
      </c>
      <c r="D17" s="17" t="s">
        <v>30</v>
      </c>
      <c r="E17" s="26" t="s">
        <v>8165</v>
      </c>
      <c r="F17" s="26">
        <v>1</v>
      </c>
      <c r="G17" s="26">
        <v>4687</v>
      </c>
      <c r="H17" s="118">
        <f t="shared" si="0"/>
        <v>4687</v>
      </c>
      <c r="I17" s="18"/>
      <c r="J17" s="26" t="s">
        <v>8166</v>
      </c>
      <c r="K17" s="54" t="s">
        <v>7641</v>
      </c>
      <c r="L17" s="18"/>
      <c r="M17" s="30">
        <v>45148</v>
      </c>
      <c r="N17" s="17"/>
      <c r="O17" s="29"/>
      <c r="P17" s="30">
        <v>45166</v>
      </c>
      <c r="Q17" s="23">
        <v>45166</v>
      </c>
    </row>
    <row r="18" spans="2:17" s="8" customFormat="1" ht="19.7" customHeight="1">
      <c r="B18" s="1930"/>
      <c r="C18" s="17" t="s">
        <v>30</v>
      </c>
      <c r="D18" s="17" t="s">
        <v>30</v>
      </c>
      <c r="E18" s="26" t="s">
        <v>8167</v>
      </c>
      <c r="F18" s="26">
        <v>1</v>
      </c>
      <c r="G18" s="26">
        <v>7071</v>
      </c>
      <c r="H18" s="118">
        <f t="shared" si="0"/>
        <v>7071</v>
      </c>
      <c r="I18" s="18"/>
      <c r="J18" s="26" t="s">
        <v>8168</v>
      </c>
      <c r="K18" s="54" t="s">
        <v>7641</v>
      </c>
      <c r="L18" s="18"/>
      <c r="M18" s="30">
        <v>45148</v>
      </c>
      <c r="N18" s="17"/>
      <c r="O18" s="29"/>
      <c r="P18" s="30">
        <v>45166</v>
      </c>
      <c r="Q18" s="23">
        <v>45166</v>
      </c>
    </row>
    <row r="19" spans="2:17" s="8" customFormat="1" ht="19.7" customHeight="1">
      <c r="B19" s="1942">
        <v>8</v>
      </c>
      <c r="C19" s="17" t="s">
        <v>115</v>
      </c>
      <c r="D19" s="17" t="s">
        <v>115</v>
      </c>
      <c r="E19" s="26" t="s">
        <v>892</v>
      </c>
      <c r="F19" s="26">
        <v>8</v>
      </c>
      <c r="G19" s="118">
        <v>5000</v>
      </c>
      <c r="H19" s="118">
        <f t="shared" si="0"/>
        <v>40000</v>
      </c>
      <c r="I19" s="18"/>
      <c r="J19" s="26" t="s">
        <v>892</v>
      </c>
      <c r="K19" s="54"/>
      <c r="L19" s="17"/>
      <c r="M19" s="30"/>
      <c r="N19" s="17"/>
      <c r="O19" s="29"/>
      <c r="P19" s="29"/>
      <c r="Q19" s="23"/>
    </row>
    <row r="20" spans="2:17" s="8" customFormat="1" ht="19.7" customHeight="1">
      <c r="B20" s="1905"/>
      <c r="C20" s="17" t="s">
        <v>115</v>
      </c>
      <c r="D20" s="17" t="s">
        <v>115</v>
      </c>
      <c r="E20" s="50" t="s">
        <v>5642</v>
      </c>
      <c r="F20" s="26">
        <v>1</v>
      </c>
      <c r="G20" s="20">
        <v>5000</v>
      </c>
      <c r="H20" s="118">
        <f t="shared" si="0"/>
        <v>5000</v>
      </c>
      <c r="I20" s="18"/>
      <c r="J20" s="50" t="s">
        <v>5642</v>
      </c>
      <c r="K20" s="54"/>
      <c r="L20" s="17"/>
      <c r="M20" s="30"/>
      <c r="N20" s="17"/>
      <c r="O20" s="110"/>
      <c r="P20" s="29"/>
      <c r="Q20" s="30"/>
    </row>
  </sheetData>
  <autoFilter ref="B9:O18" xr:uid="{90938E2F-6B0C-430F-AB93-DF18BA0EF5F8}"/>
  <mergeCells count="8">
    <mergeCell ref="B10:B18"/>
    <mergeCell ref="B19:B20"/>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6E830-4ACC-4B55-8C49-9808CFF87799}">
  <dimension ref="A1:B5"/>
  <sheetViews>
    <sheetView view="pageBreakPreview" topLeftCell="A27" zoomScaleNormal="100" zoomScaleSheetLayoutView="100" workbookViewId="0">
      <selection activeCell="E91" sqref="E91"/>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1" spans="1:2">
      <c r="A1" s="73" t="s">
        <v>0</v>
      </c>
      <c r="B1" s="2" t="s">
        <v>6641</v>
      </c>
    </row>
    <row r="2" spans="1:2">
      <c r="A2" s="73" t="s">
        <v>3</v>
      </c>
      <c r="B2" s="13" t="s">
        <v>6642</v>
      </c>
    </row>
    <row r="3" spans="1:2">
      <c r="A3" s="73" t="s">
        <v>5</v>
      </c>
      <c r="B3" s="13">
        <v>202853</v>
      </c>
    </row>
    <row r="4" spans="1:2">
      <c r="A4" s="73" t="s">
        <v>6</v>
      </c>
      <c r="B4" s="16"/>
    </row>
    <row r="5" spans="1:2">
      <c r="A5" s="73" t="s">
        <v>7</v>
      </c>
      <c r="B5" s="16"/>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B0AF6-A510-48F5-8672-E65F99DA6053}">
  <dimension ref="B2:Q11"/>
  <sheetViews>
    <sheetView zoomScale="85" zoomScaleNormal="85" workbookViewId="0">
      <pane xSplit="10" ySplit="9" topLeftCell="K10" activePane="bottomRight" state="frozen"/>
      <selection pane="topRight" activeCell="K1" sqref="K1"/>
      <selection pane="bottomLeft" activeCell="A9" sqref="A9"/>
      <selection pane="bottomRight" activeCell="E2" sqref="E2:E4"/>
    </sheetView>
  </sheetViews>
  <sheetFormatPr defaultRowHeight="18.75"/>
  <cols>
    <col min="1" max="1" width="2.625" style="9" customWidth="1"/>
    <col min="2" max="2" width="18.75" style="8" bestFit="1" customWidth="1"/>
    <col min="3" max="3" width="14.375" style="9" bestFit="1" customWidth="1"/>
    <col min="4" max="4" width="13.125" style="9" bestFit="1" customWidth="1"/>
    <col min="5" max="5" width="51.125" style="9" bestFit="1" customWidth="1"/>
    <col min="6" max="6" width="6.25" style="9" customWidth="1"/>
    <col min="7" max="8" width="9.875" style="131" bestFit="1" customWidth="1"/>
    <col min="9" max="9" width="13.5" style="10" bestFit="1" customWidth="1"/>
    <col min="10" max="10" width="34.375" style="9" bestFit="1" customWidth="1"/>
    <col min="11" max="11" width="23.625" style="9" customWidth="1"/>
    <col min="12" max="12" width="11"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8.75" style="9" bestFit="1" customWidth="1"/>
    <col min="259" max="259" width="14.375" style="9" bestFit="1" customWidth="1"/>
    <col min="260" max="260" width="13.125" style="9" bestFit="1" customWidth="1"/>
    <col min="261" max="261" width="51.125" style="9" bestFit="1" customWidth="1"/>
    <col min="262" max="262" width="6.25" style="9" customWidth="1"/>
    <col min="263" max="264" width="9.875" style="9" bestFit="1" customWidth="1"/>
    <col min="265" max="265" width="13.5" style="9" bestFit="1" customWidth="1"/>
    <col min="266" max="266" width="34.375" style="9" bestFit="1" customWidth="1"/>
    <col min="267" max="267" width="23.625" style="9"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4.375" style="9" bestFit="1" customWidth="1"/>
    <col min="516" max="516" width="13.125" style="9" bestFit="1" customWidth="1"/>
    <col min="517" max="517" width="51.125" style="9" bestFit="1" customWidth="1"/>
    <col min="518" max="518" width="6.25" style="9" customWidth="1"/>
    <col min="519" max="520" width="9.875" style="9" bestFit="1" customWidth="1"/>
    <col min="521" max="521" width="13.5" style="9" bestFit="1" customWidth="1"/>
    <col min="522" max="522" width="34.375" style="9" bestFit="1" customWidth="1"/>
    <col min="523" max="523" width="23.625" style="9"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4.375" style="9" bestFit="1" customWidth="1"/>
    <col min="772" max="772" width="13.125" style="9" bestFit="1" customWidth="1"/>
    <col min="773" max="773" width="51.125" style="9" bestFit="1" customWidth="1"/>
    <col min="774" max="774" width="6.25" style="9" customWidth="1"/>
    <col min="775" max="776" width="9.875" style="9" bestFit="1" customWidth="1"/>
    <col min="777" max="777" width="13.5" style="9" bestFit="1" customWidth="1"/>
    <col min="778" max="778" width="34.375" style="9" bestFit="1" customWidth="1"/>
    <col min="779" max="779" width="23.625" style="9"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4.375" style="9" bestFit="1" customWidth="1"/>
    <col min="1028" max="1028" width="13.125" style="9" bestFit="1" customWidth="1"/>
    <col min="1029" max="1029" width="51.125" style="9" bestFit="1" customWidth="1"/>
    <col min="1030" max="1030" width="6.25" style="9" customWidth="1"/>
    <col min="1031" max="1032" width="9.875" style="9" bestFit="1" customWidth="1"/>
    <col min="1033" max="1033" width="13.5" style="9" bestFit="1" customWidth="1"/>
    <col min="1034" max="1034" width="34.375" style="9" bestFit="1" customWidth="1"/>
    <col min="1035" max="1035" width="23.625" style="9"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4.375" style="9" bestFit="1" customWidth="1"/>
    <col min="1284" max="1284" width="13.125" style="9" bestFit="1" customWidth="1"/>
    <col min="1285" max="1285" width="51.125" style="9" bestFit="1" customWidth="1"/>
    <col min="1286" max="1286" width="6.25" style="9" customWidth="1"/>
    <col min="1287" max="1288" width="9.875" style="9" bestFit="1" customWidth="1"/>
    <col min="1289" max="1289" width="13.5" style="9" bestFit="1" customWidth="1"/>
    <col min="1290" max="1290" width="34.375" style="9" bestFit="1" customWidth="1"/>
    <col min="1291" max="1291" width="23.625" style="9"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4.375" style="9" bestFit="1" customWidth="1"/>
    <col min="1540" max="1540" width="13.125" style="9" bestFit="1" customWidth="1"/>
    <col min="1541" max="1541" width="51.125" style="9" bestFit="1" customWidth="1"/>
    <col min="1542" max="1542" width="6.25" style="9" customWidth="1"/>
    <col min="1543" max="1544" width="9.875" style="9" bestFit="1" customWidth="1"/>
    <col min="1545" max="1545" width="13.5" style="9" bestFit="1" customWidth="1"/>
    <col min="1546" max="1546" width="34.375" style="9" bestFit="1" customWidth="1"/>
    <col min="1547" max="1547" width="23.625" style="9"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4.375" style="9" bestFit="1" customWidth="1"/>
    <col min="1796" max="1796" width="13.125" style="9" bestFit="1" customWidth="1"/>
    <col min="1797" max="1797" width="51.125" style="9" bestFit="1" customWidth="1"/>
    <col min="1798" max="1798" width="6.25" style="9" customWidth="1"/>
    <col min="1799" max="1800" width="9.875" style="9" bestFit="1" customWidth="1"/>
    <col min="1801" max="1801" width="13.5" style="9" bestFit="1" customWidth="1"/>
    <col min="1802" max="1802" width="34.375" style="9" bestFit="1" customWidth="1"/>
    <col min="1803" max="1803" width="23.625" style="9"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4.375" style="9" bestFit="1" customWidth="1"/>
    <col min="2052" max="2052" width="13.125" style="9" bestFit="1" customWidth="1"/>
    <col min="2053" max="2053" width="51.125" style="9" bestFit="1" customWidth="1"/>
    <col min="2054" max="2054" width="6.25" style="9" customWidth="1"/>
    <col min="2055" max="2056" width="9.875" style="9" bestFit="1" customWidth="1"/>
    <col min="2057" max="2057" width="13.5" style="9" bestFit="1" customWidth="1"/>
    <col min="2058" max="2058" width="34.375" style="9" bestFit="1" customWidth="1"/>
    <col min="2059" max="2059" width="23.625" style="9"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4.375" style="9" bestFit="1" customWidth="1"/>
    <col min="2308" max="2308" width="13.125" style="9" bestFit="1" customWidth="1"/>
    <col min="2309" max="2309" width="51.125" style="9" bestFit="1" customWidth="1"/>
    <col min="2310" max="2310" width="6.25" style="9" customWidth="1"/>
    <col min="2311" max="2312" width="9.875" style="9" bestFit="1" customWidth="1"/>
    <col min="2313" max="2313" width="13.5" style="9" bestFit="1" customWidth="1"/>
    <col min="2314" max="2314" width="34.375" style="9" bestFit="1" customWidth="1"/>
    <col min="2315" max="2315" width="23.625" style="9"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4.375" style="9" bestFit="1" customWidth="1"/>
    <col min="2564" max="2564" width="13.125" style="9" bestFit="1" customWidth="1"/>
    <col min="2565" max="2565" width="51.125" style="9" bestFit="1" customWidth="1"/>
    <col min="2566" max="2566" width="6.25" style="9" customWidth="1"/>
    <col min="2567" max="2568" width="9.875" style="9" bestFit="1" customWidth="1"/>
    <col min="2569" max="2569" width="13.5" style="9" bestFit="1" customWidth="1"/>
    <col min="2570" max="2570" width="34.375" style="9" bestFit="1" customWidth="1"/>
    <col min="2571" max="2571" width="23.625" style="9"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4.375" style="9" bestFit="1" customWidth="1"/>
    <col min="2820" max="2820" width="13.125" style="9" bestFit="1" customWidth="1"/>
    <col min="2821" max="2821" width="51.125" style="9" bestFit="1" customWidth="1"/>
    <col min="2822" max="2822" width="6.25" style="9" customWidth="1"/>
    <col min="2823" max="2824" width="9.875" style="9" bestFit="1" customWidth="1"/>
    <col min="2825" max="2825" width="13.5" style="9" bestFit="1" customWidth="1"/>
    <col min="2826" max="2826" width="34.375" style="9" bestFit="1" customWidth="1"/>
    <col min="2827" max="2827" width="23.625" style="9"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4.375" style="9" bestFit="1" customWidth="1"/>
    <col min="3076" max="3076" width="13.125" style="9" bestFit="1" customWidth="1"/>
    <col min="3077" max="3077" width="51.125" style="9" bestFit="1" customWidth="1"/>
    <col min="3078" max="3078" width="6.25" style="9" customWidth="1"/>
    <col min="3079" max="3080" width="9.875" style="9" bestFit="1" customWidth="1"/>
    <col min="3081" max="3081" width="13.5" style="9" bestFit="1" customWidth="1"/>
    <col min="3082" max="3082" width="34.375" style="9" bestFit="1" customWidth="1"/>
    <col min="3083" max="3083" width="23.625" style="9"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4.375" style="9" bestFit="1" customWidth="1"/>
    <col min="3332" max="3332" width="13.125" style="9" bestFit="1" customWidth="1"/>
    <col min="3333" max="3333" width="51.125" style="9" bestFit="1" customWidth="1"/>
    <col min="3334" max="3334" width="6.25" style="9" customWidth="1"/>
    <col min="3335" max="3336" width="9.875" style="9" bestFit="1" customWidth="1"/>
    <col min="3337" max="3337" width="13.5" style="9" bestFit="1" customWidth="1"/>
    <col min="3338" max="3338" width="34.375" style="9" bestFit="1" customWidth="1"/>
    <col min="3339" max="3339" width="23.625" style="9"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4.375" style="9" bestFit="1" customWidth="1"/>
    <col min="3588" max="3588" width="13.125" style="9" bestFit="1" customWidth="1"/>
    <col min="3589" max="3589" width="51.125" style="9" bestFit="1" customWidth="1"/>
    <col min="3590" max="3590" width="6.25" style="9" customWidth="1"/>
    <col min="3591" max="3592" width="9.875" style="9" bestFit="1" customWidth="1"/>
    <col min="3593" max="3593" width="13.5" style="9" bestFit="1" customWidth="1"/>
    <col min="3594" max="3594" width="34.375" style="9" bestFit="1" customWidth="1"/>
    <col min="3595" max="3595" width="23.625" style="9"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4.375" style="9" bestFit="1" customWidth="1"/>
    <col min="3844" max="3844" width="13.125" style="9" bestFit="1" customWidth="1"/>
    <col min="3845" max="3845" width="51.125" style="9" bestFit="1" customWidth="1"/>
    <col min="3846" max="3846" width="6.25" style="9" customWidth="1"/>
    <col min="3847" max="3848" width="9.875" style="9" bestFit="1" customWidth="1"/>
    <col min="3849" max="3849" width="13.5" style="9" bestFit="1" customWidth="1"/>
    <col min="3850" max="3850" width="34.375" style="9" bestFit="1" customWidth="1"/>
    <col min="3851" max="3851" width="23.625" style="9"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4.375" style="9" bestFit="1" customWidth="1"/>
    <col min="4100" max="4100" width="13.125" style="9" bestFit="1" customWidth="1"/>
    <col min="4101" max="4101" width="51.125" style="9" bestFit="1" customWidth="1"/>
    <col min="4102" max="4102" width="6.25" style="9" customWidth="1"/>
    <col min="4103" max="4104" width="9.875" style="9" bestFit="1" customWidth="1"/>
    <col min="4105" max="4105" width="13.5" style="9" bestFit="1" customWidth="1"/>
    <col min="4106" max="4106" width="34.375" style="9" bestFit="1" customWidth="1"/>
    <col min="4107" max="4107" width="23.625" style="9"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4.375" style="9" bestFit="1" customWidth="1"/>
    <col min="4356" max="4356" width="13.125" style="9" bestFit="1" customWidth="1"/>
    <col min="4357" max="4357" width="51.125" style="9" bestFit="1" customWidth="1"/>
    <col min="4358" max="4358" width="6.25" style="9" customWidth="1"/>
    <col min="4359" max="4360" width="9.875" style="9" bestFit="1" customWidth="1"/>
    <col min="4361" max="4361" width="13.5" style="9" bestFit="1" customWidth="1"/>
    <col min="4362" max="4362" width="34.375" style="9" bestFit="1" customWidth="1"/>
    <col min="4363" max="4363" width="23.625" style="9"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4.375" style="9" bestFit="1" customWidth="1"/>
    <col min="4612" max="4612" width="13.125" style="9" bestFit="1" customWidth="1"/>
    <col min="4613" max="4613" width="51.125" style="9" bestFit="1" customWidth="1"/>
    <col min="4614" max="4614" width="6.25" style="9" customWidth="1"/>
    <col min="4615" max="4616" width="9.875" style="9" bestFit="1" customWidth="1"/>
    <col min="4617" max="4617" width="13.5" style="9" bestFit="1" customWidth="1"/>
    <col min="4618" max="4618" width="34.375" style="9" bestFit="1" customWidth="1"/>
    <col min="4619" max="4619" width="23.625" style="9"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4.375" style="9" bestFit="1" customWidth="1"/>
    <col min="4868" max="4868" width="13.125" style="9" bestFit="1" customWidth="1"/>
    <col min="4869" max="4869" width="51.125" style="9" bestFit="1" customWidth="1"/>
    <col min="4870" max="4870" width="6.25" style="9" customWidth="1"/>
    <col min="4871" max="4872" width="9.875" style="9" bestFit="1" customWidth="1"/>
    <col min="4873" max="4873" width="13.5" style="9" bestFit="1" customWidth="1"/>
    <col min="4874" max="4874" width="34.375" style="9" bestFit="1" customWidth="1"/>
    <col min="4875" max="4875" width="23.625" style="9"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4.375" style="9" bestFit="1" customWidth="1"/>
    <col min="5124" max="5124" width="13.125" style="9" bestFit="1" customWidth="1"/>
    <col min="5125" max="5125" width="51.125" style="9" bestFit="1" customWidth="1"/>
    <col min="5126" max="5126" width="6.25" style="9" customWidth="1"/>
    <col min="5127" max="5128" width="9.875" style="9" bestFit="1" customWidth="1"/>
    <col min="5129" max="5129" width="13.5" style="9" bestFit="1" customWidth="1"/>
    <col min="5130" max="5130" width="34.375" style="9" bestFit="1" customWidth="1"/>
    <col min="5131" max="5131" width="23.625" style="9"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4.375" style="9" bestFit="1" customWidth="1"/>
    <col min="5380" max="5380" width="13.125" style="9" bestFit="1" customWidth="1"/>
    <col min="5381" max="5381" width="51.125" style="9" bestFit="1" customWidth="1"/>
    <col min="5382" max="5382" width="6.25" style="9" customWidth="1"/>
    <col min="5383" max="5384" width="9.875" style="9" bestFit="1" customWidth="1"/>
    <col min="5385" max="5385" width="13.5" style="9" bestFit="1" customWidth="1"/>
    <col min="5386" max="5386" width="34.375" style="9" bestFit="1" customWidth="1"/>
    <col min="5387" max="5387" width="23.625" style="9"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4.375" style="9" bestFit="1" customWidth="1"/>
    <col min="5636" max="5636" width="13.125" style="9" bestFit="1" customWidth="1"/>
    <col min="5637" max="5637" width="51.125" style="9" bestFit="1" customWidth="1"/>
    <col min="5638" max="5638" width="6.25" style="9" customWidth="1"/>
    <col min="5639" max="5640" width="9.875" style="9" bestFit="1" customWidth="1"/>
    <col min="5641" max="5641" width="13.5" style="9" bestFit="1" customWidth="1"/>
    <col min="5642" max="5642" width="34.375" style="9" bestFit="1" customWidth="1"/>
    <col min="5643" max="5643" width="23.625" style="9"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4.375" style="9" bestFit="1" customWidth="1"/>
    <col min="5892" max="5892" width="13.125" style="9" bestFit="1" customWidth="1"/>
    <col min="5893" max="5893" width="51.125" style="9" bestFit="1" customWidth="1"/>
    <col min="5894" max="5894" width="6.25" style="9" customWidth="1"/>
    <col min="5895" max="5896" width="9.875" style="9" bestFit="1" customWidth="1"/>
    <col min="5897" max="5897" width="13.5" style="9" bestFit="1" customWidth="1"/>
    <col min="5898" max="5898" width="34.375" style="9" bestFit="1" customWidth="1"/>
    <col min="5899" max="5899" width="23.625" style="9"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4.375" style="9" bestFit="1" customWidth="1"/>
    <col min="6148" max="6148" width="13.125" style="9" bestFit="1" customWidth="1"/>
    <col min="6149" max="6149" width="51.125" style="9" bestFit="1" customWidth="1"/>
    <col min="6150" max="6150" width="6.25" style="9" customWidth="1"/>
    <col min="6151" max="6152" width="9.875" style="9" bestFit="1" customWidth="1"/>
    <col min="6153" max="6153" width="13.5" style="9" bestFit="1" customWidth="1"/>
    <col min="6154" max="6154" width="34.375" style="9" bestFit="1" customWidth="1"/>
    <col min="6155" max="6155" width="23.625" style="9"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4.375" style="9" bestFit="1" customWidth="1"/>
    <col min="6404" max="6404" width="13.125" style="9" bestFit="1" customWidth="1"/>
    <col min="6405" max="6405" width="51.125" style="9" bestFit="1" customWidth="1"/>
    <col min="6406" max="6406" width="6.25" style="9" customWidth="1"/>
    <col min="6407" max="6408" width="9.875" style="9" bestFit="1" customWidth="1"/>
    <col min="6409" max="6409" width="13.5" style="9" bestFit="1" customWidth="1"/>
    <col min="6410" max="6410" width="34.375" style="9" bestFit="1" customWidth="1"/>
    <col min="6411" max="6411" width="23.625" style="9"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4.375" style="9" bestFit="1" customWidth="1"/>
    <col min="6660" max="6660" width="13.125" style="9" bestFit="1" customWidth="1"/>
    <col min="6661" max="6661" width="51.125" style="9" bestFit="1" customWidth="1"/>
    <col min="6662" max="6662" width="6.25" style="9" customWidth="1"/>
    <col min="6663" max="6664" width="9.875" style="9" bestFit="1" customWidth="1"/>
    <col min="6665" max="6665" width="13.5" style="9" bestFit="1" customWidth="1"/>
    <col min="6666" max="6666" width="34.375" style="9" bestFit="1" customWidth="1"/>
    <col min="6667" max="6667" width="23.625" style="9"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4.375" style="9" bestFit="1" customWidth="1"/>
    <col min="6916" max="6916" width="13.125" style="9" bestFit="1" customWidth="1"/>
    <col min="6917" max="6917" width="51.125" style="9" bestFit="1" customWidth="1"/>
    <col min="6918" max="6918" width="6.25" style="9" customWidth="1"/>
    <col min="6919" max="6920" width="9.875" style="9" bestFit="1" customWidth="1"/>
    <col min="6921" max="6921" width="13.5" style="9" bestFit="1" customWidth="1"/>
    <col min="6922" max="6922" width="34.375" style="9" bestFit="1" customWidth="1"/>
    <col min="6923" max="6923" width="23.625" style="9"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4.375" style="9" bestFit="1" customWidth="1"/>
    <col min="7172" max="7172" width="13.125" style="9" bestFit="1" customWidth="1"/>
    <col min="7173" max="7173" width="51.125" style="9" bestFit="1" customWidth="1"/>
    <col min="7174" max="7174" width="6.25" style="9" customWidth="1"/>
    <col min="7175" max="7176" width="9.875" style="9" bestFit="1" customWidth="1"/>
    <col min="7177" max="7177" width="13.5" style="9" bestFit="1" customWidth="1"/>
    <col min="7178" max="7178" width="34.375" style="9" bestFit="1" customWidth="1"/>
    <col min="7179" max="7179" width="23.625" style="9"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4.375" style="9" bestFit="1" customWidth="1"/>
    <col min="7428" max="7428" width="13.125" style="9" bestFit="1" customWidth="1"/>
    <col min="7429" max="7429" width="51.125" style="9" bestFit="1" customWidth="1"/>
    <col min="7430" max="7430" width="6.25" style="9" customWidth="1"/>
    <col min="7431" max="7432" width="9.875" style="9" bestFit="1" customWidth="1"/>
    <col min="7433" max="7433" width="13.5" style="9" bestFit="1" customWidth="1"/>
    <col min="7434" max="7434" width="34.375" style="9" bestFit="1" customWidth="1"/>
    <col min="7435" max="7435" width="23.625" style="9"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4.375" style="9" bestFit="1" customWidth="1"/>
    <col min="7684" max="7684" width="13.125" style="9" bestFit="1" customWidth="1"/>
    <col min="7685" max="7685" width="51.125" style="9" bestFit="1" customWidth="1"/>
    <col min="7686" max="7686" width="6.25" style="9" customWidth="1"/>
    <col min="7687" max="7688" width="9.875" style="9" bestFit="1" customWidth="1"/>
    <col min="7689" max="7689" width="13.5" style="9" bestFit="1" customWidth="1"/>
    <col min="7690" max="7690" width="34.375" style="9" bestFit="1" customWidth="1"/>
    <col min="7691" max="7691" width="23.625" style="9"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4.375" style="9" bestFit="1" customWidth="1"/>
    <col min="7940" max="7940" width="13.125" style="9" bestFit="1" customWidth="1"/>
    <col min="7941" max="7941" width="51.125" style="9" bestFit="1" customWidth="1"/>
    <col min="7942" max="7942" width="6.25" style="9" customWidth="1"/>
    <col min="7943" max="7944" width="9.875" style="9" bestFit="1" customWidth="1"/>
    <col min="7945" max="7945" width="13.5" style="9" bestFit="1" customWidth="1"/>
    <col min="7946" max="7946" width="34.375" style="9" bestFit="1" customWidth="1"/>
    <col min="7947" max="7947" width="23.625" style="9"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4.375" style="9" bestFit="1" customWidth="1"/>
    <col min="8196" max="8196" width="13.125" style="9" bestFit="1" customWidth="1"/>
    <col min="8197" max="8197" width="51.125" style="9" bestFit="1" customWidth="1"/>
    <col min="8198" max="8198" width="6.25" style="9" customWidth="1"/>
    <col min="8199" max="8200" width="9.875" style="9" bestFit="1" customWidth="1"/>
    <col min="8201" max="8201" width="13.5" style="9" bestFit="1" customWidth="1"/>
    <col min="8202" max="8202" width="34.375" style="9" bestFit="1" customWidth="1"/>
    <col min="8203" max="8203" width="23.625" style="9"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4.375" style="9" bestFit="1" customWidth="1"/>
    <col min="8452" max="8452" width="13.125" style="9" bestFit="1" customWidth="1"/>
    <col min="8453" max="8453" width="51.125" style="9" bestFit="1" customWidth="1"/>
    <col min="8454" max="8454" width="6.25" style="9" customWidth="1"/>
    <col min="8455" max="8456" width="9.875" style="9" bestFit="1" customWidth="1"/>
    <col min="8457" max="8457" width="13.5" style="9" bestFit="1" customWidth="1"/>
    <col min="8458" max="8458" width="34.375" style="9" bestFit="1" customWidth="1"/>
    <col min="8459" max="8459" width="23.625" style="9"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4.375" style="9" bestFit="1" customWidth="1"/>
    <col min="8708" max="8708" width="13.125" style="9" bestFit="1" customWidth="1"/>
    <col min="8709" max="8709" width="51.125" style="9" bestFit="1" customWidth="1"/>
    <col min="8710" max="8710" width="6.25" style="9" customWidth="1"/>
    <col min="8711" max="8712" width="9.875" style="9" bestFit="1" customWidth="1"/>
    <col min="8713" max="8713" width="13.5" style="9" bestFit="1" customWidth="1"/>
    <col min="8714" max="8714" width="34.375" style="9" bestFit="1" customWidth="1"/>
    <col min="8715" max="8715" width="23.625" style="9"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4.375" style="9" bestFit="1" customWidth="1"/>
    <col min="8964" max="8964" width="13.125" style="9" bestFit="1" customWidth="1"/>
    <col min="8965" max="8965" width="51.125" style="9" bestFit="1" customWidth="1"/>
    <col min="8966" max="8966" width="6.25" style="9" customWidth="1"/>
    <col min="8967" max="8968" width="9.875" style="9" bestFit="1" customWidth="1"/>
    <col min="8969" max="8969" width="13.5" style="9" bestFit="1" customWidth="1"/>
    <col min="8970" max="8970" width="34.375" style="9" bestFit="1" customWidth="1"/>
    <col min="8971" max="8971" width="23.625" style="9"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4.375" style="9" bestFit="1" customWidth="1"/>
    <col min="9220" max="9220" width="13.125" style="9" bestFit="1" customWidth="1"/>
    <col min="9221" max="9221" width="51.125" style="9" bestFit="1" customWidth="1"/>
    <col min="9222" max="9222" width="6.25" style="9" customWidth="1"/>
    <col min="9223" max="9224" width="9.875" style="9" bestFit="1" customWidth="1"/>
    <col min="9225" max="9225" width="13.5" style="9" bestFit="1" customWidth="1"/>
    <col min="9226" max="9226" width="34.375" style="9" bestFit="1" customWidth="1"/>
    <col min="9227" max="9227" width="23.625" style="9"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4.375" style="9" bestFit="1" customWidth="1"/>
    <col min="9476" max="9476" width="13.125" style="9" bestFit="1" customWidth="1"/>
    <col min="9477" max="9477" width="51.125" style="9" bestFit="1" customWidth="1"/>
    <col min="9478" max="9478" width="6.25" style="9" customWidth="1"/>
    <col min="9479" max="9480" width="9.875" style="9" bestFit="1" customWidth="1"/>
    <col min="9481" max="9481" width="13.5" style="9" bestFit="1" customWidth="1"/>
    <col min="9482" max="9482" width="34.375" style="9" bestFit="1" customWidth="1"/>
    <col min="9483" max="9483" width="23.625" style="9"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4.375" style="9" bestFit="1" customWidth="1"/>
    <col min="9732" max="9732" width="13.125" style="9" bestFit="1" customWidth="1"/>
    <col min="9733" max="9733" width="51.125" style="9" bestFit="1" customWidth="1"/>
    <col min="9734" max="9734" width="6.25" style="9" customWidth="1"/>
    <col min="9735" max="9736" width="9.875" style="9" bestFit="1" customWidth="1"/>
    <col min="9737" max="9737" width="13.5" style="9" bestFit="1" customWidth="1"/>
    <col min="9738" max="9738" width="34.375" style="9" bestFit="1" customWidth="1"/>
    <col min="9739" max="9739" width="23.625" style="9"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4.375" style="9" bestFit="1" customWidth="1"/>
    <col min="9988" max="9988" width="13.125" style="9" bestFit="1" customWidth="1"/>
    <col min="9989" max="9989" width="51.125" style="9" bestFit="1" customWidth="1"/>
    <col min="9990" max="9990" width="6.25" style="9" customWidth="1"/>
    <col min="9991" max="9992" width="9.875" style="9" bestFit="1" customWidth="1"/>
    <col min="9993" max="9993" width="13.5" style="9" bestFit="1" customWidth="1"/>
    <col min="9994" max="9994" width="34.375" style="9" bestFit="1" customWidth="1"/>
    <col min="9995" max="9995" width="23.625" style="9"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4.375" style="9" bestFit="1" customWidth="1"/>
    <col min="10244" max="10244" width="13.125" style="9" bestFit="1" customWidth="1"/>
    <col min="10245" max="10245" width="51.125" style="9" bestFit="1" customWidth="1"/>
    <col min="10246" max="10246" width="6.25" style="9" customWidth="1"/>
    <col min="10247" max="10248" width="9.875" style="9" bestFit="1" customWidth="1"/>
    <col min="10249" max="10249" width="13.5" style="9" bestFit="1" customWidth="1"/>
    <col min="10250" max="10250" width="34.375" style="9" bestFit="1" customWidth="1"/>
    <col min="10251" max="10251" width="23.625" style="9"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4.375" style="9" bestFit="1" customWidth="1"/>
    <col min="10500" max="10500" width="13.125" style="9" bestFit="1" customWidth="1"/>
    <col min="10501" max="10501" width="51.125" style="9" bestFit="1" customWidth="1"/>
    <col min="10502" max="10502" width="6.25" style="9" customWidth="1"/>
    <col min="10503" max="10504" width="9.875" style="9" bestFit="1" customWidth="1"/>
    <col min="10505" max="10505" width="13.5" style="9" bestFit="1" customWidth="1"/>
    <col min="10506" max="10506" width="34.375" style="9" bestFit="1" customWidth="1"/>
    <col min="10507" max="10507" width="23.625" style="9"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4.375" style="9" bestFit="1" customWidth="1"/>
    <col min="10756" max="10756" width="13.125" style="9" bestFit="1" customWidth="1"/>
    <col min="10757" max="10757" width="51.125" style="9" bestFit="1" customWidth="1"/>
    <col min="10758" max="10758" width="6.25" style="9" customWidth="1"/>
    <col min="10759" max="10760" width="9.875" style="9" bestFit="1" customWidth="1"/>
    <col min="10761" max="10761" width="13.5" style="9" bestFit="1" customWidth="1"/>
    <col min="10762" max="10762" width="34.375" style="9" bestFit="1" customWidth="1"/>
    <col min="10763" max="10763" width="23.625" style="9"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4.375" style="9" bestFit="1" customWidth="1"/>
    <col min="11012" max="11012" width="13.125" style="9" bestFit="1" customWidth="1"/>
    <col min="11013" max="11013" width="51.125" style="9" bestFit="1" customWidth="1"/>
    <col min="11014" max="11014" width="6.25" style="9" customWidth="1"/>
    <col min="11015" max="11016" width="9.875" style="9" bestFit="1" customWidth="1"/>
    <col min="11017" max="11017" width="13.5" style="9" bestFit="1" customWidth="1"/>
    <col min="11018" max="11018" width="34.375" style="9" bestFit="1" customWidth="1"/>
    <col min="11019" max="11019" width="23.625" style="9"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4.375" style="9" bestFit="1" customWidth="1"/>
    <col min="11268" max="11268" width="13.125" style="9" bestFit="1" customWidth="1"/>
    <col min="11269" max="11269" width="51.125" style="9" bestFit="1" customWidth="1"/>
    <col min="11270" max="11270" width="6.25" style="9" customWidth="1"/>
    <col min="11271" max="11272" width="9.875" style="9" bestFit="1" customWidth="1"/>
    <col min="11273" max="11273" width="13.5" style="9" bestFit="1" customWidth="1"/>
    <col min="11274" max="11274" width="34.375" style="9" bestFit="1" customWidth="1"/>
    <col min="11275" max="11275" width="23.625" style="9"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4.375" style="9" bestFit="1" customWidth="1"/>
    <col min="11524" max="11524" width="13.125" style="9" bestFit="1" customWidth="1"/>
    <col min="11525" max="11525" width="51.125" style="9" bestFit="1" customWidth="1"/>
    <col min="11526" max="11526" width="6.25" style="9" customWidth="1"/>
    <col min="11527" max="11528" width="9.875" style="9" bestFit="1" customWidth="1"/>
    <col min="11529" max="11529" width="13.5" style="9" bestFit="1" customWidth="1"/>
    <col min="11530" max="11530" width="34.375" style="9" bestFit="1" customWidth="1"/>
    <col min="11531" max="11531" width="23.625" style="9"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4.375" style="9" bestFit="1" customWidth="1"/>
    <col min="11780" max="11780" width="13.125" style="9" bestFit="1" customWidth="1"/>
    <col min="11781" max="11781" width="51.125" style="9" bestFit="1" customWidth="1"/>
    <col min="11782" max="11782" width="6.25" style="9" customWidth="1"/>
    <col min="11783" max="11784" width="9.875" style="9" bestFit="1" customWidth="1"/>
    <col min="11785" max="11785" width="13.5" style="9" bestFit="1" customWidth="1"/>
    <col min="11786" max="11786" width="34.375" style="9" bestFit="1" customWidth="1"/>
    <col min="11787" max="11787" width="23.625" style="9"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4.375" style="9" bestFit="1" customWidth="1"/>
    <col min="12036" max="12036" width="13.125" style="9" bestFit="1" customWidth="1"/>
    <col min="12037" max="12037" width="51.125" style="9" bestFit="1" customWidth="1"/>
    <col min="12038" max="12038" width="6.25" style="9" customWidth="1"/>
    <col min="12039" max="12040" width="9.875" style="9" bestFit="1" customWidth="1"/>
    <col min="12041" max="12041" width="13.5" style="9" bestFit="1" customWidth="1"/>
    <col min="12042" max="12042" width="34.375" style="9" bestFit="1" customWidth="1"/>
    <col min="12043" max="12043" width="23.625" style="9"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4.375" style="9" bestFit="1" customWidth="1"/>
    <col min="12292" max="12292" width="13.125" style="9" bestFit="1" customWidth="1"/>
    <col min="12293" max="12293" width="51.125" style="9" bestFit="1" customWidth="1"/>
    <col min="12294" max="12294" width="6.25" style="9" customWidth="1"/>
    <col min="12295" max="12296" width="9.875" style="9" bestFit="1" customWidth="1"/>
    <col min="12297" max="12297" width="13.5" style="9" bestFit="1" customWidth="1"/>
    <col min="12298" max="12298" width="34.375" style="9" bestFit="1" customWidth="1"/>
    <col min="12299" max="12299" width="23.625" style="9"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4.375" style="9" bestFit="1" customWidth="1"/>
    <col min="12548" max="12548" width="13.125" style="9" bestFit="1" customWidth="1"/>
    <col min="12549" max="12549" width="51.125" style="9" bestFit="1" customWidth="1"/>
    <col min="12550" max="12550" width="6.25" style="9" customWidth="1"/>
    <col min="12551" max="12552" width="9.875" style="9" bestFit="1" customWidth="1"/>
    <col min="12553" max="12553" width="13.5" style="9" bestFit="1" customWidth="1"/>
    <col min="12554" max="12554" width="34.375" style="9" bestFit="1" customWidth="1"/>
    <col min="12555" max="12555" width="23.625" style="9"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4.375" style="9" bestFit="1" customWidth="1"/>
    <col min="12804" max="12804" width="13.125" style="9" bestFit="1" customWidth="1"/>
    <col min="12805" max="12805" width="51.125" style="9" bestFit="1" customWidth="1"/>
    <col min="12806" max="12806" width="6.25" style="9" customWidth="1"/>
    <col min="12807" max="12808" width="9.875" style="9" bestFit="1" customWidth="1"/>
    <col min="12809" max="12809" width="13.5" style="9" bestFit="1" customWidth="1"/>
    <col min="12810" max="12810" width="34.375" style="9" bestFit="1" customWidth="1"/>
    <col min="12811" max="12811" width="23.625" style="9"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4.375" style="9" bestFit="1" customWidth="1"/>
    <col min="13060" max="13060" width="13.125" style="9" bestFit="1" customWidth="1"/>
    <col min="13061" max="13061" width="51.125" style="9" bestFit="1" customWidth="1"/>
    <col min="13062" max="13062" width="6.25" style="9" customWidth="1"/>
    <col min="13063" max="13064" width="9.875" style="9" bestFit="1" customWidth="1"/>
    <col min="13065" max="13065" width="13.5" style="9" bestFit="1" customWidth="1"/>
    <col min="13066" max="13066" width="34.375" style="9" bestFit="1" customWidth="1"/>
    <col min="13067" max="13067" width="23.625" style="9"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4.375" style="9" bestFit="1" customWidth="1"/>
    <col min="13316" max="13316" width="13.125" style="9" bestFit="1" customWidth="1"/>
    <col min="13317" max="13317" width="51.125" style="9" bestFit="1" customWidth="1"/>
    <col min="13318" max="13318" width="6.25" style="9" customWidth="1"/>
    <col min="13319" max="13320" width="9.875" style="9" bestFit="1" customWidth="1"/>
    <col min="13321" max="13321" width="13.5" style="9" bestFit="1" customWidth="1"/>
    <col min="13322" max="13322" width="34.375" style="9" bestFit="1" customWidth="1"/>
    <col min="13323" max="13323" width="23.625" style="9"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4.375" style="9" bestFit="1" customWidth="1"/>
    <col min="13572" max="13572" width="13.125" style="9" bestFit="1" customWidth="1"/>
    <col min="13573" max="13573" width="51.125" style="9" bestFit="1" customWidth="1"/>
    <col min="13574" max="13574" width="6.25" style="9" customWidth="1"/>
    <col min="13575" max="13576" width="9.875" style="9" bestFit="1" customWidth="1"/>
    <col min="13577" max="13577" width="13.5" style="9" bestFit="1" customWidth="1"/>
    <col min="13578" max="13578" width="34.375" style="9" bestFit="1" customWidth="1"/>
    <col min="13579" max="13579" width="23.625" style="9"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4.375" style="9" bestFit="1" customWidth="1"/>
    <col min="13828" max="13828" width="13.125" style="9" bestFit="1" customWidth="1"/>
    <col min="13829" max="13829" width="51.125" style="9" bestFit="1" customWidth="1"/>
    <col min="13830" max="13830" width="6.25" style="9" customWidth="1"/>
    <col min="13831" max="13832" width="9.875" style="9" bestFit="1" customWidth="1"/>
    <col min="13833" max="13833" width="13.5" style="9" bestFit="1" customWidth="1"/>
    <col min="13834" max="13834" width="34.375" style="9" bestFit="1" customWidth="1"/>
    <col min="13835" max="13835" width="23.625" style="9"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4.375" style="9" bestFit="1" customWidth="1"/>
    <col min="14084" max="14084" width="13.125" style="9" bestFit="1" customWidth="1"/>
    <col min="14085" max="14085" width="51.125" style="9" bestFit="1" customWidth="1"/>
    <col min="14086" max="14086" width="6.25" style="9" customWidth="1"/>
    <col min="14087" max="14088" width="9.875" style="9" bestFit="1" customWidth="1"/>
    <col min="14089" max="14089" width="13.5" style="9" bestFit="1" customWidth="1"/>
    <col min="14090" max="14090" width="34.375" style="9" bestFit="1" customWidth="1"/>
    <col min="14091" max="14091" width="23.625" style="9"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4.375" style="9" bestFit="1" customWidth="1"/>
    <col min="14340" max="14340" width="13.125" style="9" bestFit="1" customWidth="1"/>
    <col min="14341" max="14341" width="51.125" style="9" bestFit="1" customWidth="1"/>
    <col min="14342" max="14342" width="6.25" style="9" customWidth="1"/>
    <col min="14343" max="14344" width="9.875" style="9" bestFit="1" customWidth="1"/>
    <col min="14345" max="14345" width="13.5" style="9" bestFit="1" customWidth="1"/>
    <col min="14346" max="14346" width="34.375" style="9" bestFit="1" customWidth="1"/>
    <col min="14347" max="14347" width="23.625" style="9"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4.375" style="9" bestFit="1" customWidth="1"/>
    <col min="14596" max="14596" width="13.125" style="9" bestFit="1" customWidth="1"/>
    <col min="14597" max="14597" width="51.125" style="9" bestFit="1" customWidth="1"/>
    <col min="14598" max="14598" width="6.25" style="9" customWidth="1"/>
    <col min="14599" max="14600" width="9.875" style="9" bestFit="1" customWidth="1"/>
    <col min="14601" max="14601" width="13.5" style="9" bestFit="1" customWidth="1"/>
    <col min="14602" max="14602" width="34.375" style="9" bestFit="1" customWidth="1"/>
    <col min="14603" max="14603" width="23.625" style="9"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4.375" style="9" bestFit="1" customWidth="1"/>
    <col min="14852" max="14852" width="13.125" style="9" bestFit="1" customWidth="1"/>
    <col min="14853" max="14853" width="51.125" style="9" bestFit="1" customWidth="1"/>
    <col min="14854" max="14854" width="6.25" style="9" customWidth="1"/>
    <col min="14855" max="14856" width="9.875" style="9" bestFit="1" customWidth="1"/>
    <col min="14857" max="14857" width="13.5" style="9" bestFit="1" customWidth="1"/>
    <col min="14858" max="14858" width="34.375" style="9" bestFit="1" customWidth="1"/>
    <col min="14859" max="14859" width="23.625" style="9"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4.375" style="9" bestFit="1" customWidth="1"/>
    <col min="15108" max="15108" width="13.125" style="9" bestFit="1" customWidth="1"/>
    <col min="15109" max="15109" width="51.125" style="9" bestFit="1" customWidth="1"/>
    <col min="15110" max="15110" width="6.25" style="9" customWidth="1"/>
    <col min="15111" max="15112" width="9.875" style="9" bestFit="1" customWidth="1"/>
    <col min="15113" max="15113" width="13.5" style="9" bestFit="1" customWidth="1"/>
    <col min="15114" max="15114" width="34.375" style="9" bestFit="1" customWidth="1"/>
    <col min="15115" max="15115" width="23.625" style="9"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4.375" style="9" bestFit="1" customWidth="1"/>
    <col min="15364" max="15364" width="13.125" style="9" bestFit="1" customWidth="1"/>
    <col min="15365" max="15365" width="51.125" style="9" bestFit="1" customWidth="1"/>
    <col min="15366" max="15366" width="6.25" style="9" customWidth="1"/>
    <col min="15367" max="15368" width="9.875" style="9" bestFit="1" customWidth="1"/>
    <col min="15369" max="15369" width="13.5" style="9" bestFit="1" customWidth="1"/>
    <col min="15370" max="15370" width="34.375" style="9" bestFit="1" customWidth="1"/>
    <col min="15371" max="15371" width="23.625" style="9"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4.375" style="9" bestFit="1" customWidth="1"/>
    <col min="15620" max="15620" width="13.125" style="9" bestFit="1" customWidth="1"/>
    <col min="15621" max="15621" width="51.125" style="9" bestFit="1" customWidth="1"/>
    <col min="15622" max="15622" width="6.25" style="9" customWidth="1"/>
    <col min="15623" max="15624" width="9.875" style="9" bestFit="1" customWidth="1"/>
    <col min="15625" max="15625" width="13.5" style="9" bestFit="1" customWidth="1"/>
    <col min="15626" max="15626" width="34.375" style="9" bestFit="1" customWidth="1"/>
    <col min="15627" max="15627" width="23.625" style="9"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4.375" style="9" bestFit="1" customWidth="1"/>
    <col min="15876" max="15876" width="13.125" style="9" bestFit="1" customWidth="1"/>
    <col min="15877" max="15877" width="51.125" style="9" bestFit="1" customWidth="1"/>
    <col min="15878" max="15878" width="6.25" style="9" customWidth="1"/>
    <col min="15879" max="15880" width="9.875" style="9" bestFit="1" customWidth="1"/>
    <col min="15881" max="15881" width="13.5" style="9" bestFit="1" customWidth="1"/>
    <col min="15882" max="15882" width="34.375" style="9" bestFit="1" customWidth="1"/>
    <col min="15883" max="15883" width="23.625" style="9"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4.375" style="9" bestFit="1" customWidth="1"/>
    <col min="16132" max="16132" width="13.125" style="9" bestFit="1" customWidth="1"/>
    <col min="16133" max="16133" width="51.125" style="9" bestFit="1" customWidth="1"/>
    <col min="16134" max="16134" width="6.25" style="9" customWidth="1"/>
    <col min="16135" max="16136" width="9.875" style="9" bestFit="1" customWidth="1"/>
    <col min="16137" max="16137" width="13.5" style="9" bestFit="1" customWidth="1"/>
    <col min="16138" max="16138" width="34.375" style="9" bestFit="1" customWidth="1"/>
    <col min="16139" max="16139" width="23.625" style="9"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6795</v>
      </c>
      <c r="G2" s="4" t="s">
        <v>2</v>
      </c>
      <c r="H2" s="5"/>
      <c r="I2" s="6"/>
      <c r="J2" s="7">
        <f>SUM(H:H)</f>
        <v>10327</v>
      </c>
    </row>
    <row r="3" spans="2:17" ht="20.100000000000001" customHeight="1">
      <c r="B3" s="1" t="s">
        <v>3</v>
      </c>
      <c r="C3" s="1"/>
      <c r="D3" s="1"/>
      <c r="E3" s="13" t="s">
        <v>6575</v>
      </c>
    </row>
    <row r="4" spans="2:17" ht="20.100000000000001" customHeight="1">
      <c r="B4" s="1" t="s">
        <v>5</v>
      </c>
      <c r="C4" s="1"/>
      <c r="D4" s="1"/>
      <c r="E4" s="13">
        <v>207832</v>
      </c>
      <c r="J4" s="83"/>
    </row>
    <row r="5" spans="2:17" ht="20.100000000000001" customHeight="1">
      <c r="B5" s="1" t="s">
        <v>6</v>
      </c>
      <c r="C5" s="1"/>
      <c r="D5" s="1"/>
      <c r="E5" s="16"/>
      <c r="J5" s="83"/>
    </row>
    <row r="6" spans="2:17" ht="20.100000000000001" customHeight="1">
      <c r="B6" s="1" t="s">
        <v>7</v>
      </c>
      <c r="C6" s="1"/>
      <c r="D6" s="1"/>
      <c r="E6" s="16"/>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177" t="s">
        <v>14</v>
      </c>
      <c r="I9" s="18" t="s">
        <v>15</v>
      </c>
      <c r="J9" s="18" t="s">
        <v>16</v>
      </c>
      <c r="K9" s="18" t="s">
        <v>17</v>
      </c>
      <c r="L9" s="18" t="s">
        <v>18</v>
      </c>
      <c r="M9" s="30" t="s">
        <v>19</v>
      </c>
      <c r="N9" s="17" t="s">
        <v>20</v>
      </c>
      <c r="O9" s="18" t="s">
        <v>21</v>
      </c>
      <c r="P9" s="30" t="s">
        <v>22</v>
      </c>
      <c r="Q9" s="23" t="s">
        <v>23</v>
      </c>
    </row>
    <row r="10" spans="2:17" s="8" customFormat="1" ht="19.7" customHeight="1">
      <c r="B10" s="17">
        <v>1</v>
      </c>
      <c r="C10" s="33" t="s">
        <v>30</v>
      </c>
      <c r="D10" s="33" t="s">
        <v>30</v>
      </c>
      <c r="E10" s="24" t="s">
        <v>8169</v>
      </c>
      <c r="F10" s="26">
        <v>1</v>
      </c>
      <c r="G10" s="118">
        <v>7827</v>
      </c>
      <c r="H10" s="20">
        <f>F10*G10</f>
        <v>7827</v>
      </c>
      <c r="I10" s="18"/>
      <c r="J10" s="24"/>
      <c r="K10" s="25"/>
      <c r="L10" s="18"/>
      <c r="M10" s="30"/>
      <c r="N10" s="17"/>
      <c r="O10" s="29"/>
      <c r="P10" s="30"/>
      <c r="Q10" s="23">
        <v>45147</v>
      </c>
    </row>
    <row r="11" spans="2:17" s="8" customFormat="1" ht="19.7" customHeight="1">
      <c r="B11" s="2136" t="s">
        <v>6869</v>
      </c>
      <c r="C11" s="33" t="s">
        <v>115</v>
      </c>
      <c r="D11" s="33" t="s">
        <v>115</v>
      </c>
      <c r="E11" s="471" t="s">
        <v>116</v>
      </c>
      <c r="F11" s="26">
        <v>0.5</v>
      </c>
      <c r="G11" s="118">
        <v>5000</v>
      </c>
      <c r="H11" s="1252">
        <f>F11*G11</f>
        <v>2500</v>
      </c>
      <c r="I11" s="18"/>
      <c r="J11" s="26"/>
      <c r="K11" s="18"/>
      <c r="L11" s="17"/>
      <c r="M11" s="30"/>
      <c r="N11" s="17"/>
      <c r="O11" s="29"/>
      <c r="P11" s="30"/>
      <c r="Q11" s="23"/>
    </row>
  </sheetData>
  <autoFilter ref="B9:O9" xr:uid="{83E3B5E2-3331-4EC6-9649-63792BC659A6}">
    <sortState xmlns:xlrd2="http://schemas.microsoft.com/office/spreadsheetml/2017/richdata2" ref="B10:O9">
      <sortCondition descending="1" ref="K9"/>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4BE8-2DB2-47AA-B4A8-A28EC7364742}">
  <sheetPr>
    <pageSetUpPr fitToPage="1"/>
  </sheetPr>
  <dimension ref="B2:Q17"/>
  <sheetViews>
    <sheetView topLeftCell="C1" zoomScale="70" zoomScaleNormal="70" workbookViewId="0">
      <selection activeCell="O23" sqref="O23"/>
    </sheetView>
  </sheetViews>
  <sheetFormatPr defaultRowHeight="18.75"/>
  <cols>
    <col min="1" max="1" width="3.75" style="9" customWidth="1"/>
    <col min="2" max="2" width="12.75" style="8" bestFit="1" customWidth="1"/>
    <col min="3" max="4" width="18.875" style="9" bestFit="1" customWidth="1"/>
    <col min="5" max="5" width="57.875" style="9" customWidth="1"/>
    <col min="6" max="6" width="8.875" style="8" customWidth="1"/>
    <col min="7" max="8" width="14" style="1915" bestFit="1" customWidth="1"/>
    <col min="9" max="9" width="44.125" style="10" bestFit="1" customWidth="1"/>
    <col min="10" max="10" width="29.75" style="9" bestFit="1" customWidth="1"/>
    <col min="11" max="11" width="12.875" style="9" customWidth="1"/>
    <col min="12" max="12" width="15.625" style="8" customWidth="1"/>
    <col min="13" max="13" width="19.5" style="48" customWidth="1"/>
    <col min="14" max="14" width="9" style="9" customWidth="1"/>
    <col min="15" max="15" width="18.875" style="10" customWidth="1"/>
    <col min="16" max="16" width="20.5" style="49" customWidth="1"/>
    <col min="17" max="17" width="22.375" style="11" customWidth="1"/>
    <col min="18" max="256" width="9" style="9"/>
    <col min="257" max="257" width="3.75" style="9" customWidth="1"/>
    <col min="258" max="258" width="12.75" style="9" bestFit="1" customWidth="1"/>
    <col min="259" max="260" width="18.875" style="9" bestFit="1" customWidth="1"/>
    <col min="261" max="261" width="57.875" style="9" customWidth="1"/>
    <col min="262" max="262" width="8.875" style="9" customWidth="1"/>
    <col min="263" max="264" width="14" style="9" bestFit="1" customWidth="1"/>
    <col min="265" max="265" width="44.125" style="9" bestFit="1" customWidth="1"/>
    <col min="266" max="266" width="29.75" style="9" bestFit="1" customWidth="1"/>
    <col min="267" max="267" width="12.875" style="9" customWidth="1"/>
    <col min="268" max="268" width="15.625" style="9" customWidth="1"/>
    <col min="269" max="269" width="19.5" style="9" customWidth="1"/>
    <col min="270" max="270" width="9" style="9"/>
    <col min="271" max="271" width="18.875" style="9" customWidth="1"/>
    <col min="272" max="272" width="20.5" style="9" customWidth="1"/>
    <col min="273" max="273" width="22.375" style="9" customWidth="1"/>
    <col min="274" max="512" width="9" style="9"/>
    <col min="513" max="513" width="3.75" style="9" customWidth="1"/>
    <col min="514" max="514" width="12.75" style="9" bestFit="1" customWidth="1"/>
    <col min="515" max="516" width="18.875" style="9" bestFit="1" customWidth="1"/>
    <col min="517" max="517" width="57.875" style="9" customWidth="1"/>
    <col min="518" max="518" width="8.875" style="9" customWidth="1"/>
    <col min="519" max="520" width="14" style="9" bestFit="1" customWidth="1"/>
    <col min="521" max="521" width="44.125" style="9" bestFit="1" customWidth="1"/>
    <col min="522" max="522" width="29.75" style="9" bestFit="1" customWidth="1"/>
    <col min="523" max="523" width="12.875" style="9" customWidth="1"/>
    <col min="524" max="524" width="15.625" style="9" customWidth="1"/>
    <col min="525" max="525" width="19.5" style="9" customWidth="1"/>
    <col min="526" max="526" width="9" style="9"/>
    <col min="527" max="527" width="18.875" style="9" customWidth="1"/>
    <col min="528" max="528" width="20.5" style="9" customWidth="1"/>
    <col min="529" max="529" width="22.375" style="9" customWidth="1"/>
    <col min="530" max="768" width="9" style="9"/>
    <col min="769" max="769" width="3.75" style="9" customWidth="1"/>
    <col min="770" max="770" width="12.75" style="9" bestFit="1" customWidth="1"/>
    <col min="771" max="772" width="18.875" style="9" bestFit="1" customWidth="1"/>
    <col min="773" max="773" width="57.875" style="9" customWidth="1"/>
    <col min="774" max="774" width="8.875" style="9" customWidth="1"/>
    <col min="775" max="776" width="14" style="9" bestFit="1" customWidth="1"/>
    <col min="777" max="777" width="44.125" style="9" bestFit="1" customWidth="1"/>
    <col min="778" max="778" width="29.75" style="9" bestFit="1" customWidth="1"/>
    <col min="779" max="779" width="12.875" style="9" customWidth="1"/>
    <col min="780" max="780" width="15.625" style="9" customWidth="1"/>
    <col min="781" max="781" width="19.5" style="9" customWidth="1"/>
    <col min="782" max="782" width="9" style="9"/>
    <col min="783" max="783" width="18.875" style="9" customWidth="1"/>
    <col min="784" max="784" width="20.5" style="9" customWidth="1"/>
    <col min="785" max="785" width="22.375" style="9" customWidth="1"/>
    <col min="786" max="1024" width="9" style="9"/>
    <col min="1025" max="1025" width="3.75" style="9" customWidth="1"/>
    <col min="1026" max="1026" width="12.75" style="9" bestFit="1" customWidth="1"/>
    <col min="1027" max="1028" width="18.875" style="9" bestFit="1" customWidth="1"/>
    <col min="1029" max="1029" width="57.875" style="9" customWidth="1"/>
    <col min="1030" max="1030" width="8.875" style="9" customWidth="1"/>
    <col min="1031" max="1032" width="14" style="9" bestFit="1" customWidth="1"/>
    <col min="1033" max="1033" width="44.125" style="9" bestFit="1" customWidth="1"/>
    <col min="1034" max="1034" width="29.75" style="9" bestFit="1" customWidth="1"/>
    <col min="1035" max="1035" width="12.875" style="9" customWidth="1"/>
    <col min="1036" max="1036" width="15.625" style="9" customWidth="1"/>
    <col min="1037" max="1037" width="19.5" style="9" customWidth="1"/>
    <col min="1038" max="1038" width="9" style="9"/>
    <col min="1039" max="1039" width="18.875" style="9" customWidth="1"/>
    <col min="1040" max="1040" width="20.5" style="9" customWidth="1"/>
    <col min="1041" max="1041" width="22.375" style="9" customWidth="1"/>
    <col min="1042" max="1280" width="9" style="9"/>
    <col min="1281" max="1281" width="3.75" style="9" customWidth="1"/>
    <col min="1282" max="1282" width="12.75" style="9" bestFit="1" customWidth="1"/>
    <col min="1283" max="1284" width="18.875" style="9" bestFit="1" customWidth="1"/>
    <col min="1285" max="1285" width="57.875" style="9" customWidth="1"/>
    <col min="1286" max="1286" width="8.875" style="9" customWidth="1"/>
    <col min="1287" max="1288" width="14" style="9" bestFit="1" customWidth="1"/>
    <col min="1289" max="1289" width="44.125" style="9" bestFit="1" customWidth="1"/>
    <col min="1290" max="1290" width="29.75" style="9" bestFit="1" customWidth="1"/>
    <col min="1291" max="1291" width="12.875" style="9" customWidth="1"/>
    <col min="1292" max="1292" width="15.625" style="9" customWidth="1"/>
    <col min="1293" max="1293" width="19.5" style="9" customWidth="1"/>
    <col min="1294" max="1294" width="9" style="9"/>
    <col min="1295" max="1295" width="18.875" style="9" customWidth="1"/>
    <col min="1296" max="1296" width="20.5" style="9" customWidth="1"/>
    <col min="1297" max="1297" width="22.375" style="9" customWidth="1"/>
    <col min="1298" max="1536" width="9" style="9"/>
    <col min="1537" max="1537" width="3.75" style="9" customWidth="1"/>
    <col min="1538" max="1538" width="12.75" style="9" bestFit="1" customWidth="1"/>
    <col min="1539" max="1540" width="18.875" style="9" bestFit="1" customWidth="1"/>
    <col min="1541" max="1541" width="57.875" style="9" customWidth="1"/>
    <col min="1542" max="1542" width="8.875" style="9" customWidth="1"/>
    <col min="1543" max="1544" width="14" style="9" bestFit="1" customWidth="1"/>
    <col min="1545" max="1545" width="44.125" style="9" bestFit="1" customWidth="1"/>
    <col min="1546" max="1546" width="29.75" style="9" bestFit="1" customWidth="1"/>
    <col min="1547" max="1547" width="12.875" style="9" customWidth="1"/>
    <col min="1548" max="1548" width="15.625" style="9" customWidth="1"/>
    <col min="1549" max="1549" width="19.5" style="9" customWidth="1"/>
    <col min="1550" max="1550" width="9" style="9"/>
    <col min="1551" max="1551" width="18.875" style="9" customWidth="1"/>
    <col min="1552" max="1552" width="20.5" style="9" customWidth="1"/>
    <col min="1553" max="1553" width="22.375" style="9" customWidth="1"/>
    <col min="1554" max="1792" width="9" style="9"/>
    <col min="1793" max="1793" width="3.75" style="9" customWidth="1"/>
    <col min="1794" max="1794" width="12.75" style="9" bestFit="1" customWidth="1"/>
    <col min="1795" max="1796" width="18.875" style="9" bestFit="1" customWidth="1"/>
    <col min="1797" max="1797" width="57.875" style="9" customWidth="1"/>
    <col min="1798" max="1798" width="8.875" style="9" customWidth="1"/>
    <col min="1799" max="1800" width="14" style="9" bestFit="1" customWidth="1"/>
    <col min="1801" max="1801" width="44.125" style="9" bestFit="1" customWidth="1"/>
    <col min="1802" max="1802" width="29.75" style="9" bestFit="1" customWidth="1"/>
    <col min="1803" max="1803" width="12.875" style="9" customWidth="1"/>
    <col min="1804" max="1804" width="15.625" style="9" customWidth="1"/>
    <col min="1805" max="1805" width="19.5" style="9" customWidth="1"/>
    <col min="1806" max="1806" width="9" style="9"/>
    <col min="1807" max="1807" width="18.875" style="9" customWidth="1"/>
    <col min="1808" max="1808" width="20.5" style="9" customWidth="1"/>
    <col min="1809" max="1809" width="22.375" style="9" customWidth="1"/>
    <col min="1810" max="2048" width="9" style="9"/>
    <col min="2049" max="2049" width="3.75" style="9" customWidth="1"/>
    <col min="2050" max="2050" width="12.75" style="9" bestFit="1" customWidth="1"/>
    <col min="2051" max="2052" width="18.875" style="9" bestFit="1" customWidth="1"/>
    <col min="2053" max="2053" width="57.875" style="9" customWidth="1"/>
    <col min="2054" max="2054" width="8.875" style="9" customWidth="1"/>
    <col min="2055" max="2056" width="14" style="9" bestFit="1" customWidth="1"/>
    <col min="2057" max="2057" width="44.125" style="9" bestFit="1" customWidth="1"/>
    <col min="2058" max="2058" width="29.75" style="9" bestFit="1" customWidth="1"/>
    <col min="2059" max="2059" width="12.875" style="9" customWidth="1"/>
    <col min="2060" max="2060" width="15.625" style="9" customWidth="1"/>
    <col min="2061" max="2061" width="19.5" style="9" customWidth="1"/>
    <col min="2062" max="2062" width="9" style="9"/>
    <col min="2063" max="2063" width="18.875" style="9" customWidth="1"/>
    <col min="2064" max="2064" width="20.5" style="9" customWidth="1"/>
    <col min="2065" max="2065" width="22.375" style="9" customWidth="1"/>
    <col min="2066" max="2304" width="9" style="9"/>
    <col min="2305" max="2305" width="3.75" style="9" customWidth="1"/>
    <col min="2306" max="2306" width="12.75" style="9" bestFit="1" customWidth="1"/>
    <col min="2307" max="2308" width="18.875" style="9" bestFit="1" customWidth="1"/>
    <col min="2309" max="2309" width="57.875" style="9" customWidth="1"/>
    <col min="2310" max="2310" width="8.875" style="9" customWidth="1"/>
    <col min="2311" max="2312" width="14" style="9" bestFit="1" customWidth="1"/>
    <col min="2313" max="2313" width="44.125" style="9" bestFit="1" customWidth="1"/>
    <col min="2314" max="2314" width="29.75" style="9" bestFit="1" customWidth="1"/>
    <col min="2315" max="2315" width="12.875" style="9" customWidth="1"/>
    <col min="2316" max="2316" width="15.625" style="9" customWidth="1"/>
    <col min="2317" max="2317" width="19.5" style="9" customWidth="1"/>
    <col min="2318" max="2318" width="9" style="9"/>
    <col min="2319" max="2319" width="18.875" style="9" customWidth="1"/>
    <col min="2320" max="2320" width="20.5" style="9" customWidth="1"/>
    <col min="2321" max="2321" width="22.375" style="9" customWidth="1"/>
    <col min="2322" max="2560" width="9" style="9"/>
    <col min="2561" max="2561" width="3.75" style="9" customWidth="1"/>
    <col min="2562" max="2562" width="12.75" style="9" bestFit="1" customWidth="1"/>
    <col min="2563" max="2564" width="18.875" style="9" bestFit="1" customWidth="1"/>
    <col min="2565" max="2565" width="57.875" style="9" customWidth="1"/>
    <col min="2566" max="2566" width="8.875" style="9" customWidth="1"/>
    <col min="2567" max="2568" width="14" style="9" bestFit="1" customWidth="1"/>
    <col min="2569" max="2569" width="44.125" style="9" bestFit="1" customWidth="1"/>
    <col min="2570" max="2570" width="29.75" style="9" bestFit="1" customWidth="1"/>
    <col min="2571" max="2571" width="12.875" style="9" customWidth="1"/>
    <col min="2572" max="2572" width="15.625" style="9" customWidth="1"/>
    <col min="2573" max="2573" width="19.5" style="9" customWidth="1"/>
    <col min="2574" max="2574" width="9" style="9"/>
    <col min="2575" max="2575" width="18.875" style="9" customWidth="1"/>
    <col min="2576" max="2576" width="20.5" style="9" customWidth="1"/>
    <col min="2577" max="2577" width="22.375" style="9" customWidth="1"/>
    <col min="2578" max="2816" width="9" style="9"/>
    <col min="2817" max="2817" width="3.75" style="9" customWidth="1"/>
    <col min="2818" max="2818" width="12.75" style="9" bestFit="1" customWidth="1"/>
    <col min="2819" max="2820" width="18.875" style="9" bestFit="1" customWidth="1"/>
    <col min="2821" max="2821" width="57.875" style="9" customWidth="1"/>
    <col min="2822" max="2822" width="8.875" style="9" customWidth="1"/>
    <col min="2823" max="2824" width="14" style="9" bestFit="1" customWidth="1"/>
    <col min="2825" max="2825" width="44.125" style="9" bestFit="1" customWidth="1"/>
    <col min="2826" max="2826" width="29.75" style="9" bestFit="1" customWidth="1"/>
    <col min="2827" max="2827" width="12.875" style="9" customWidth="1"/>
    <col min="2828" max="2828" width="15.625" style="9" customWidth="1"/>
    <col min="2829" max="2829" width="19.5" style="9" customWidth="1"/>
    <col min="2830" max="2830" width="9" style="9"/>
    <col min="2831" max="2831" width="18.875" style="9" customWidth="1"/>
    <col min="2832" max="2832" width="20.5" style="9" customWidth="1"/>
    <col min="2833" max="2833" width="22.375" style="9" customWidth="1"/>
    <col min="2834" max="3072" width="9" style="9"/>
    <col min="3073" max="3073" width="3.75" style="9" customWidth="1"/>
    <col min="3074" max="3074" width="12.75" style="9" bestFit="1" customWidth="1"/>
    <col min="3075" max="3076" width="18.875" style="9" bestFit="1" customWidth="1"/>
    <col min="3077" max="3077" width="57.875" style="9" customWidth="1"/>
    <col min="3078" max="3078" width="8.875" style="9" customWidth="1"/>
    <col min="3079" max="3080" width="14" style="9" bestFit="1" customWidth="1"/>
    <col min="3081" max="3081" width="44.125" style="9" bestFit="1" customWidth="1"/>
    <col min="3082" max="3082" width="29.75" style="9" bestFit="1" customWidth="1"/>
    <col min="3083" max="3083" width="12.875" style="9" customWidth="1"/>
    <col min="3084" max="3084" width="15.625" style="9" customWidth="1"/>
    <col min="3085" max="3085" width="19.5" style="9" customWidth="1"/>
    <col min="3086" max="3086" width="9" style="9"/>
    <col min="3087" max="3087" width="18.875" style="9" customWidth="1"/>
    <col min="3088" max="3088" width="20.5" style="9" customWidth="1"/>
    <col min="3089" max="3089" width="22.375" style="9" customWidth="1"/>
    <col min="3090" max="3328" width="9" style="9"/>
    <col min="3329" max="3329" width="3.75" style="9" customWidth="1"/>
    <col min="3330" max="3330" width="12.75" style="9" bestFit="1" customWidth="1"/>
    <col min="3331" max="3332" width="18.875" style="9" bestFit="1" customWidth="1"/>
    <col min="3333" max="3333" width="57.875" style="9" customWidth="1"/>
    <col min="3334" max="3334" width="8.875" style="9" customWidth="1"/>
    <col min="3335" max="3336" width="14" style="9" bestFit="1" customWidth="1"/>
    <col min="3337" max="3337" width="44.125" style="9" bestFit="1" customWidth="1"/>
    <col min="3338" max="3338" width="29.75" style="9" bestFit="1" customWidth="1"/>
    <col min="3339" max="3339" width="12.875" style="9" customWidth="1"/>
    <col min="3340" max="3340" width="15.625" style="9" customWidth="1"/>
    <col min="3341" max="3341" width="19.5" style="9" customWidth="1"/>
    <col min="3342" max="3342" width="9" style="9"/>
    <col min="3343" max="3343" width="18.875" style="9" customWidth="1"/>
    <col min="3344" max="3344" width="20.5" style="9" customWidth="1"/>
    <col min="3345" max="3345" width="22.375" style="9" customWidth="1"/>
    <col min="3346" max="3584" width="9" style="9"/>
    <col min="3585" max="3585" width="3.75" style="9" customWidth="1"/>
    <col min="3586" max="3586" width="12.75" style="9" bestFit="1" customWidth="1"/>
    <col min="3587" max="3588" width="18.875" style="9" bestFit="1" customWidth="1"/>
    <col min="3589" max="3589" width="57.875" style="9" customWidth="1"/>
    <col min="3590" max="3590" width="8.875" style="9" customWidth="1"/>
    <col min="3591" max="3592" width="14" style="9" bestFit="1" customWidth="1"/>
    <col min="3593" max="3593" width="44.125" style="9" bestFit="1" customWidth="1"/>
    <col min="3594" max="3594" width="29.75" style="9" bestFit="1" customWidth="1"/>
    <col min="3595" max="3595" width="12.875" style="9" customWidth="1"/>
    <col min="3596" max="3596" width="15.625" style="9" customWidth="1"/>
    <col min="3597" max="3597" width="19.5" style="9" customWidth="1"/>
    <col min="3598" max="3598" width="9" style="9"/>
    <col min="3599" max="3599" width="18.875" style="9" customWidth="1"/>
    <col min="3600" max="3600" width="20.5" style="9" customWidth="1"/>
    <col min="3601" max="3601" width="22.375" style="9" customWidth="1"/>
    <col min="3602" max="3840" width="9" style="9"/>
    <col min="3841" max="3841" width="3.75" style="9" customWidth="1"/>
    <col min="3842" max="3842" width="12.75" style="9" bestFit="1" customWidth="1"/>
    <col min="3843" max="3844" width="18.875" style="9" bestFit="1" customWidth="1"/>
    <col min="3845" max="3845" width="57.875" style="9" customWidth="1"/>
    <col min="3846" max="3846" width="8.875" style="9" customWidth="1"/>
    <col min="3847" max="3848" width="14" style="9" bestFit="1" customWidth="1"/>
    <col min="3849" max="3849" width="44.125" style="9" bestFit="1" customWidth="1"/>
    <col min="3850" max="3850" width="29.75" style="9" bestFit="1" customWidth="1"/>
    <col min="3851" max="3851" width="12.875" style="9" customWidth="1"/>
    <col min="3852" max="3852" width="15.625" style="9" customWidth="1"/>
    <col min="3853" max="3853" width="19.5" style="9" customWidth="1"/>
    <col min="3854" max="3854" width="9" style="9"/>
    <col min="3855" max="3855" width="18.875" style="9" customWidth="1"/>
    <col min="3856" max="3856" width="20.5" style="9" customWidth="1"/>
    <col min="3857" max="3857" width="22.375" style="9" customWidth="1"/>
    <col min="3858" max="4096" width="9" style="9"/>
    <col min="4097" max="4097" width="3.75" style="9" customWidth="1"/>
    <col min="4098" max="4098" width="12.75" style="9" bestFit="1" customWidth="1"/>
    <col min="4099" max="4100" width="18.875" style="9" bestFit="1" customWidth="1"/>
    <col min="4101" max="4101" width="57.875" style="9" customWidth="1"/>
    <col min="4102" max="4102" width="8.875" style="9" customWidth="1"/>
    <col min="4103" max="4104" width="14" style="9" bestFit="1" customWidth="1"/>
    <col min="4105" max="4105" width="44.125" style="9" bestFit="1" customWidth="1"/>
    <col min="4106" max="4106" width="29.75" style="9" bestFit="1" customWidth="1"/>
    <col min="4107" max="4107" width="12.875" style="9" customWidth="1"/>
    <col min="4108" max="4108" width="15.625" style="9" customWidth="1"/>
    <col min="4109" max="4109" width="19.5" style="9" customWidth="1"/>
    <col min="4110" max="4110" width="9" style="9"/>
    <col min="4111" max="4111" width="18.875" style="9" customWidth="1"/>
    <col min="4112" max="4112" width="20.5" style="9" customWidth="1"/>
    <col min="4113" max="4113" width="22.375" style="9" customWidth="1"/>
    <col min="4114" max="4352" width="9" style="9"/>
    <col min="4353" max="4353" width="3.75" style="9" customWidth="1"/>
    <col min="4354" max="4354" width="12.75" style="9" bestFit="1" customWidth="1"/>
    <col min="4355" max="4356" width="18.875" style="9" bestFit="1" customWidth="1"/>
    <col min="4357" max="4357" width="57.875" style="9" customWidth="1"/>
    <col min="4358" max="4358" width="8.875" style="9" customWidth="1"/>
    <col min="4359" max="4360" width="14" style="9" bestFit="1" customWidth="1"/>
    <col min="4361" max="4361" width="44.125" style="9" bestFit="1" customWidth="1"/>
    <col min="4362" max="4362" width="29.75" style="9" bestFit="1" customWidth="1"/>
    <col min="4363" max="4363" width="12.875" style="9" customWidth="1"/>
    <col min="4364" max="4364" width="15.625" style="9" customWidth="1"/>
    <col min="4365" max="4365" width="19.5" style="9" customWidth="1"/>
    <col min="4366" max="4366" width="9" style="9"/>
    <col min="4367" max="4367" width="18.875" style="9" customWidth="1"/>
    <col min="4368" max="4368" width="20.5" style="9" customWidth="1"/>
    <col min="4369" max="4369" width="22.375" style="9" customWidth="1"/>
    <col min="4370" max="4608" width="9" style="9"/>
    <col min="4609" max="4609" width="3.75" style="9" customWidth="1"/>
    <col min="4610" max="4610" width="12.75" style="9" bestFit="1" customWidth="1"/>
    <col min="4611" max="4612" width="18.875" style="9" bestFit="1" customWidth="1"/>
    <col min="4613" max="4613" width="57.875" style="9" customWidth="1"/>
    <col min="4614" max="4614" width="8.875" style="9" customWidth="1"/>
    <col min="4615" max="4616" width="14" style="9" bestFit="1" customWidth="1"/>
    <col min="4617" max="4617" width="44.125" style="9" bestFit="1" customWidth="1"/>
    <col min="4618" max="4618" width="29.75" style="9" bestFit="1" customWidth="1"/>
    <col min="4619" max="4619" width="12.875" style="9" customWidth="1"/>
    <col min="4620" max="4620" width="15.625" style="9" customWidth="1"/>
    <col min="4621" max="4621" width="19.5" style="9" customWidth="1"/>
    <col min="4622" max="4622" width="9" style="9"/>
    <col min="4623" max="4623" width="18.875" style="9" customWidth="1"/>
    <col min="4624" max="4624" width="20.5" style="9" customWidth="1"/>
    <col min="4625" max="4625" width="22.375" style="9" customWidth="1"/>
    <col min="4626" max="4864" width="9" style="9"/>
    <col min="4865" max="4865" width="3.75" style="9" customWidth="1"/>
    <col min="4866" max="4866" width="12.75" style="9" bestFit="1" customWidth="1"/>
    <col min="4867" max="4868" width="18.875" style="9" bestFit="1" customWidth="1"/>
    <col min="4869" max="4869" width="57.875" style="9" customWidth="1"/>
    <col min="4870" max="4870" width="8.875" style="9" customWidth="1"/>
    <col min="4871" max="4872" width="14" style="9" bestFit="1" customWidth="1"/>
    <col min="4873" max="4873" width="44.125" style="9" bestFit="1" customWidth="1"/>
    <col min="4874" max="4874" width="29.75" style="9" bestFit="1" customWidth="1"/>
    <col min="4875" max="4875" width="12.875" style="9" customWidth="1"/>
    <col min="4876" max="4876" width="15.625" style="9" customWidth="1"/>
    <col min="4877" max="4877" width="19.5" style="9" customWidth="1"/>
    <col min="4878" max="4878" width="9" style="9"/>
    <col min="4879" max="4879" width="18.875" style="9" customWidth="1"/>
    <col min="4880" max="4880" width="20.5" style="9" customWidth="1"/>
    <col min="4881" max="4881" width="22.375" style="9" customWidth="1"/>
    <col min="4882" max="5120" width="9" style="9"/>
    <col min="5121" max="5121" width="3.75" style="9" customWidth="1"/>
    <col min="5122" max="5122" width="12.75" style="9" bestFit="1" customWidth="1"/>
    <col min="5123" max="5124" width="18.875" style="9" bestFit="1" customWidth="1"/>
    <col min="5125" max="5125" width="57.875" style="9" customWidth="1"/>
    <col min="5126" max="5126" width="8.875" style="9" customWidth="1"/>
    <col min="5127" max="5128" width="14" style="9" bestFit="1" customWidth="1"/>
    <col min="5129" max="5129" width="44.125" style="9" bestFit="1" customWidth="1"/>
    <col min="5130" max="5130" width="29.75" style="9" bestFit="1" customWidth="1"/>
    <col min="5131" max="5131" width="12.875" style="9" customWidth="1"/>
    <col min="5132" max="5132" width="15.625" style="9" customWidth="1"/>
    <col min="5133" max="5133" width="19.5" style="9" customWidth="1"/>
    <col min="5134" max="5134" width="9" style="9"/>
    <col min="5135" max="5135" width="18.875" style="9" customWidth="1"/>
    <col min="5136" max="5136" width="20.5" style="9" customWidth="1"/>
    <col min="5137" max="5137" width="22.375" style="9" customWidth="1"/>
    <col min="5138" max="5376" width="9" style="9"/>
    <col min="5377" max="5377" width="3.75" style="9" customWidth="1"/>
    <col min="5378" max="5378" width="12.75" style="9" bestFit="1" customWidth="1"/>
    <col min="5379" max="5380" width="18.875" style="9" bestFit="1" customWidth="1"/>
    <col min="5381" max="5381" width="57.875" style="9" customWidth="1"/>
    <col min="5382" max="5382" width="8.875" style="9" customWidth="1"/>
    <col min="5383" max="5384" width="14" style="9" bestFit="1" customWidth="1"/>
    <col min="5385" max="5385" width="44.125" style="9" bestFit="1" customWidth="1"/>
    <col min="5386" max="5386" width="29.75" style="9" bestFit="1" customWidth="1"/>
    <col min="5387" max="5387" width="12.875" style="9" customWidth="1"/>
    <col min="5388" max="5388" width="15.625" style="9" customWidth="1"/>
    <col min="5389" max="5389" width="19.5" style="9" customWidth="1"/>
    <col min="5390" max="5390" width="9" style="9"/>
    <col min="5391" max="5391" width="18.875" style="9" customWidth="1"/>
    <col min="5392" max="5392" width="20.5" style="9" customWidth="1"/>
    <col min="5393" max="5393" width="22.375" style="9" customWidth="1"/>
    <col min="5394" max="5632" width="9" style="9"/>
    <col min="5633" max="5633" width="3.75" style="9" customWidth="1"/>
    <col min="5634" max="5634" width="12.75" style="9" bestFit="1" customWidth="1"/>
    <col min="5635" max="5636" width="18.875" style="9" bestFit="1" customWidth="1"/>
    <col min="5637" max="5637" width="57.875" style="9" customWidth="1"/>
    <col min="5638" max="5638" width="8.875" style="9" customWidth="1"/>
    <col min="5639" max="5640" width="14" style="9" bestFit="1" customWidth="1"/>
    <col min="5641" max="5641" width="44.125" style="9" bestFit="1" customWidth="1"/>
    <col min="5642" max="5642" width="29.75" style="9" bestFit="1" customWidth="1"/>
    <col min="5643" max="5643" width="12.875" style="9" customWidth="1"/>
    <col min="5644" max="5644" width="15.625" style="9" customWidth="1"/>
    <col min="5645" max="5645" width="19.5" style="9" customWidth="1"/>
    <col min="5646" max="5646" width="9" style="9"/>
    <col min="5647" max="5647" width="18.875" style="9" customWidth="1"/>
    <col min="5648" max="5648" width="20.5" style="9" customWidth="1"/>
    <col min="5649" max="5649" width="22.375" style="9" customWidth="1"/>
    <col min="5650" max="5888" width="9" style="9"/>
    <col min="5889" max="5889" width="3.75" style="9" customWidth="1"/>
    <col min="5890" max="5890" width="12.75" style="9" bestFit="1" customWidth="1"/>
    <col min="5891" max="5892" width="18.875" style="9" bestFit="1" customWidth="1"/>
    <col min="5893" max="5893" width="57.875" style="9" customWidth="1"/>
    <col min="5894" max="5894" width="8.875" style="9" customWidth="1"/>
    <col min="5895" max="5896" width="14" style="9" bestFit="1" customWidth="1"/>
    <col min="5897" max="5897" width="44.125" style="9" bestFit="1" customWidth="1"/>
    <col min="5898" max="5898" width="29.75" style="9" bestFit="1" customWidth="1"/>
    <col min="5899" max="5899" width="12.875" style="9" customWidth="1"/>
    <col min="5900" max="5900" width="15.625" style="9" customWidth="1"/>
    <col min="5901" max="5901" width="19.5" style="9" customWidth="1"/>
    <col min="5902" max="5902" width="9" style="9"/>
    <col min="5903" max="5903" width="18.875" style="9" customWidth="1"/>
    <col min="5904" max="5904" width="20.5" style="9" customWidth="1"/>
    <col min="5905" max="5905" width="22.375" style="9" customWidth="1"/>
    <col min="5906" max="6144" width="9" style="9"/>
    <col min="6145" max="6145" width="3.75" style="9" customWidth="1"/>
    <col min="6146" max="6146" width="12.75" style="9" bestFit="1" customWidth="1"/>
    <col min="6147" max="6148" width="18.875" style="9" bestFit="1" customWidth="1"/>
    <col min="6149" max="6149" width="57.875" style="9" customWidth="1"/>
    <col min="6150" max="6150" width="8.875" style="9" customWidth="1"/>
    <col min="6151" max="6152" width="14" style="9" bestFit="1" customWidth="1"/>
    <col min="6153" max="6153" width="44.125" style="9" bestFit="1" customWidth="1"/>
    <col min="6154" max="6154" width="29.75" style="9" bestFit="1" customWidth="1"/>
    <col min="6155" max="6155" width="12.875" style="9" customWidth="1"/>
    <col min="6156" max="6156" width="15.625" style="9" customWidth="1"/>
    <col min="6157" max="6157" width="19.5" style="9" customWidth="1"/>
    <col min="6158" max="6158" width="9" style="9"/>
    <col min="6159" max="6159" width="18.875" style="9" customWidth="1"/>
    <col min="6160" max="6160" width="20.5" style="9" customWidth="1"/>
    <col min="6161" max="6161" width="22.375" style="9" customWidth="1"/>
    <col min="6162" max="6400" width="9" style="9"/>
    <col min="6401" max="6401" width="3.75" style="9" customWidth="1"/>
    <col min="6402" max="6402" width="12.75" style="9" bestFit="1" customWidth="1"/>
    <col min="6403" max="6404" width="18.875" style="9" bestFit="1" customWidth="1"/>
    <col min="6405" max="6405" width="57.875" style="9" customWidth="1"/>
    <col min="6406" max="6406" width="8.875" style="9" customWidth="1"/>
    <col min="6407" max="6408" width="14" style="9" bestFit="1" customWidth="1"/>
    <col min="6409" max="6409" width="44.125" style="9" bestFit="1" customWidth="1"/>
    <col min="6410" max="6410" width="29.75" style="9" bestFit="1" customWidth="1"/>
    <col min="6411" max="6411" width="12.875" style="9" customWidth="1"/>
    <col min="6412" max="6412" width="15.625" style="9" customWidth="1"/>
    <col min="6413" max="6413" width="19.5" style="9" customWidth="1"/>
    <col min="6414" max="6414" width="9" style="9"/>
    <col min="6415" max="6415" width="18.875" style="9" customWidth="1"/>
    <col min="6416" max="6416" width="20.5" style="9" customWidth="1"/>
    <col min="6417" max="6417" width="22.375" style="9" customWidth="1"/>
    <col min="6418" max="6656" width="9" style="9"/>
    <col min="6657" max="6657" width="3.75" style="9" customWidth="1"/>
    <col min="6658" max="6658" width="12.75" style="9" bestFit="1" customWidth="1"/>
    <col min="6659" max="6660" width="18.875" style="9" bestFit="1" customWidth="1"/>
    <col min="6661" max="6661" width="57.875" style="9" customWidth="1"/>
    <col min="6662" max="6662" width="8.875" style="9" customWidth="1"/>
    <col min="6663" max="6664" width="14" style="9" bestFit="1" customWidth="1"/>
    <col min="6665" max="6665" width="44.125" style="9" bestFit="1" customWidth="1"/>
    <col min="6666" max="6666" width="29.75" style="9" bestFit="1" customWidth="1"/>
    <col min="6667" max="6667" width="12.875" style="9" customWidth="1"/>
    <col min="6668" max="6668" width="15.625" style="9" customWidth="1"/>
    <col min="6669" max="6669" width="19.5" style="9" customWidth="1"/>
    <col min="6670" max="6670" width="9" style="9"/>
    <col min="6671" max="6671" width="18.875" style="9" customWidth="1"/>
    <col min="6672" max="6672" width="20.5" style="9" customWidth="1"/>
    <col min="6673" max="6673" width="22.375" style="9" customWidth="1"/>
    <col min="6674" max="6912" width="9" style="9"/>
    <col min="6913" max="6913" width="3.75" style="9" customWidth="1"/>
    <col min="6914" max="6914" width="12.75" style="9" bestFit="1" customWidth="1"/>
    <col min="6915" max="6916" width="18.875" style="9" bestFit="1" customWidth="1"/>
    <col min="6917" max="6917" width="57.875" style="9" customWidth="1"/>
    <col min="6918" max="6918" width="8.875" style="9" customWidth="1"/>
    <col min="6919" max="6920" width="14" style="9" bestFit="1" customWidth="1"/>
    <col min="6921" max="6921" width="44.125" style="9" bestFit="1" customWidth="1"/>
    <col min="6922" max="6922" width="29.75" style="9" bestFit="1" customWidth="1"/>
    <col min="6923" max="6923" width="12.875" style="9" customWidth="1"/>
    <col min="6924" max="6924" width="15.625" style="9" customWidth="1"/>
    <col min="6925" max="6925" width="19.5" style="9" customWidth="1"/>
    <col min="6926" max="6926" width="9" style="9"/>
    <col min="6927" max="6927" width="18.875" style="9" customWidth="1"/>
    <col min="6928" max="6928" width="20.5" style="9" customWidth="1"/>
    <col min="6929" max="6929" width="22.375" style="9" customWidth="1"/>
    <col min="6930" max="7168" width="9" style="9"/>
    <col min="7169" max="7169" width="3.75" style="9" customWidth="1"/>
    <col min="7170" max="7170" width="12.75" style="9" bestFit="1" customWidth="1"/>
    <col min="7171" max="7172" width="18.875" style="9" bestFit="1" customWidth="1"/>
    <col min="7173" max="7173" width="57.875" style="9" customWidth="1"/>
    <col min="7174" max="7174" width="8.875" style="9" customWidth="1"/>
    <col min="7175" max="7176" width="14" style="9" bestFit="1" customWidth="1"/>
    <col min="7177" max="7177" width="44.125" style="9" bestFit="1" customWidth="1"/>
    <col min="7178" max="7178" width="29.75" style="9" bestFit="1" customWidth="1"/>
    <col min="7179" max="7179" width="12.875" style="9" customWidth="1"/>
    <col min="7180" max="7180" width="15.625" style="9" customWidth="1"/>
    <col min="7181" max="7181" width="19.5" style="9" customWidth="1"/>
    <col min="7182" max="7182" width="9" style="9"/>
    <col min="7183" max="7183" width="18.875" style="9" customWidth="1"/>
    <col min="7184" max="7184" width="20.5" style="9" customWidth="1"/>
    <col min="7185" max="7185" width="22.375" style="9" customWidth="1"/>
    <col min="7186" max="7424" width="9" style="9"/>
    <col min="7425" max="7425" width="3.75" style="9" customWidth="1"/>
    <col min="7426" max="7426" width="12.75" style="9" bestFit="1" customWidth="1"/>
    <col min="7427" max="7428" width="18.875" style="9" bestFit="1" customWidth="1"/>
    <col min="7429" max="7429" width="57.875" style="9" customWidth="1"/>
    <col min="7430" max="7430" width="8.875" style="9" customWidth="1"/>
    <col min="7431" max="7432" width="14" style="9" bestFit="1" customWidth="1"/>
    <col min="7433" max="7433" width="44.125" style="9" bestFit="1" customWidth="1"/>
    <col min="7434" max="7434" width="29.75" style="9" bestFit="1" customWidth="1"/>
    <col min="7435" max="7435" width="12.875" style="9" customWidth="1"/>
    <col min="7436" max="7436" width="15.625" style="9" customWidth="1"/>
    <col min="7437" max="7437" width="19.5" style="9" customWidth="1"/>
    <col min="7438" max="7438" width="9" style="9"/>
    <col min="7439" max="7439" width="18.875" style="9" customWidth="1"/>
    <col min="7440" max="7440" width="20.5" style="9" customWidth="1"/>
    <col min="7441" max="7441" width="22.375" style="9" customWidth="1"/>
    <col min="7442" max="7680" width="9" style="9"/>
    <col min="7681" max="7681" width="3.75" style="9" customWidth="1"/>
    <col min="7682" max="7682" width="12.75" style="9" bestFit="1" customWidth="1"/>
    <col min="7683" max="7684" width="18.875" style="9" bestFit="1" customWidth="1"/>
    <col min="7685" max="7685" width="57.875" style="9" customWidth="1"/>
    <col min="7686" max="7686" width="8.875" style="9" customWidth="1"/>
    <col min="7687" max="7688" width="14" style="9" bestFit="1" customWidth="1"/>
    <col min="7689" max="7689" width="44.125" style="9" bestFit="1" customWidth="1"/>
    <col min="7690" max="7690" width="29.75" style="9" bestFit="1" customWidth="1"/>
    <col min="7691" max="7691" width="12.875" style="9" customWidth="1"/>
    <col min="7692" max="7692" width="15.625" style="9" customWidth="1"/>
    <col min="7693" max="7693" width="19.5" style="9" customWidth="1"/>
    <col min="7694" max="7694" width="9" style="9"/>
    <col min="7695" max="7695" width="18.875" style="9" customWidth="1"/>
    <col min="7696" max="7696" width="20.5" style="9" customWidth="1"/>
    <col min="7697" max="7697" width="22.375" style="9" customWidth="1"/>
    <col min="7698" max="7936" width="9" style="9"/>
    <col min="7937" max="7937" width="3.75" style="9" customWidth="1"/>
    <col min="7938" max="7938" width="12.75" style="9" bestFit="1" customWidth="1"/>
    <col min="7939" max="7940" width="18.875" style="9" bestFit="1" customWidth="1"/>
    <col min="7941" max="7941" width="57.875" style="9" customWidth="1"/>
    <col min="7942" max="7942" width="8.875" style="9" customWidth="1"/>
    <col min="7943" max="7944" width="14" style="9" bestFit="1" customWidth="1"/>
    <col min="7945" max="7945" width="44.125" style="9" bestFit="1" customWidth="1"/>
    <col min="7946" max="7946" width="29.75" style="9" bestFit="1" customWidth="1"/>
    <col min="7947" max="7947" width="12.875" style="9" customWidth="1"/>
    <col min="7948" max="7948" width="15.625" style="9" customWidth="1"/>
    <col min="7949" max="7949" width="19.5" style="9" customWidth="1"/>
    <col min="7950" max="7950" width="9" style="9"/>
    <col min="7951" max="7951" width="18.875" style="9" customWidth="1"/>
    <col min="7952" max="7952" width="20.5" style="9" customWidth="1"/>
    <col min="7953" max="7953" width="22.375" style="9" customWidth="1"/>
    <col min="7954" max="8192" width="9" style="9"/>
    <col min="8193" max="8193" width="3.75" style="9" customWidth="1"/>
    <col min="8194" max="8194" width="12.75" style="9" bestFit="1" customWidth="1"/>
    <col min="8195" max="8196" width="18.875" style="9" bestFit="1" customWidth="1"/>
    <col min="8197" max="8197" width="57.875" style="9" customWidth="1"/>
    <col min="8198" max="8198" width="8.875" style="9" customWidth="1"/>
    <col min="8199" max="8200" width="14" style="9" bestFit="1" customWidth="1"/>
    <col min="8201" max="8201" width="44.125" style="9" bestFit="1" customWidth="1"/>
    <col min="8202" max="8202" width="29.75" style="9" bestFit="1" customWidth="1"/>
    <col min="8203" max="8203" width="12.875" style="9" customWidth="1"/>
    <col min="8204" max="8204" width="15.625" style="9" customWidth="1"/>
    <col min="8205" max="8205" width="19.5" style="9" customWidth="1"/>
    <col min="8206" max="8206" width="9" style="9"/>
    <col min="8207" max="8207" width="18.875" style="9" customWidth="1"/>
    <col min="8208" max="8208" width="20.5" style="9" customWidth="1"/>
    <col min="8209" max="8209" width="22.375" style="9" customWidth="1"/>
    <col min="8210" max="8448" width="9" style="9"/>
    <col min="8449" max="8449" width="3.75" style="9" customWidth="1"/>
    <col min="8450" max="8450" width="12.75" style="9" bestFit="1" customWidth="1"/>
    <col min="8451" max="8452" width="18.875" style="9" bestFit="1" customWidth="1"/>
    <col min="8453" max="8453" width="57.875" style="9" customWidth="1"/>
    <col min="8454" max="8454" width="8.875" style="9" customWidth="1"/>
    <col min="8455" max="8456" width="14" style="9" bestFit="1" customWidth="1"/>
    <col min="8457" max="8457" width="44.125" style="9" bestFit="1" customWidth="1"/>
    <col min="8458" max="8458" width="29.75" style="9" bestFit="1" customWidth="1"/>
    <col min="8459" max="8459" width="12.875" style="9" customWidth="1"/>
    <col min="8460" max="8460" width="15.625" style="9" customWidth="1"/>
    <col min="8461" max="8461" width="19.5" style="9" customWidth="1"/>
    <col min="8462" max="8462" width="9" style="9"/>
    <col min="8463" max="8463" width="18.875" style="9" customWidth="1"/>
    <col min="8464" max="8464" width="20.5" style="9" customWidth="1"/>
    <col min="8465" max="8465" width="22.375" style="9" customWidth="1"/>
    <col min="8466" max="8704" width="9" style="9"/>
    <col min="8705" max="8705" width="3.75" style="9" customWidth="1"/>
    <col min="8706" max="8706" width="12.75" style="9" bestFit="1" customWidth="1"/>
    <col min="8707" max="8708" width="18.875" style="9" bestFit="1" customWidth="1"/>
    <col min="8709" max="8709" width="57.875" style="9" customWidth="1"/>
    <col min="8710" max="8710" width="8.875" style="9" customWidth="1"/>
    <col min="8711" max="8712" width="14" style="9" bestFit="1" customWidth="1"/>
    <col min="8713" max="8713" width="44.125" style="9" bestFit="1" customWidth="1"/>
    <col min="8714" max="8714" width="29.75" style="9" bestFit="1" customWidth="1"/>
    <col min="8715" max="8715" width="12.875" style="9" customWidth="1"/>
    <col min="8716" max="8716" width="15.625" style="9" customWidth="1"/>
    <col min="8717" max="8717" width="19.5" style="9" customWidth="1"/>
    <col min="8718" max="8718" width="9" style="9"/>
    <col min="8719" max="8719" width="18.875" style="9" customWidth="1"/>
    <col min="8720" max="8720" width="20.5" style="9" customWidth="1"/>
    <col min="8721" max="8721" width="22.375" style="9" customWidth="1"/>
    <col min="8722" max="8960" width="9" style="9"/>
    <col min="8961" max="8961" width="3.75" style="9" customWidth="1"/>
    <col min="8962" max="8962" width="12.75" style="9" bestFit="1" customWidth="1"/>
    <col min="8963" max="8964" width="18.875" style="9" bestFit="1" customWidth="1"/>
    <col min="8965" max="8965" width="57.875" style="9" customWidth="1"/>
    <col min="8966" max="8966" width="8.875" style="9" customWidth="1"/>
    <col min="8967" max="8968" width="14" style="9" bestFit="1" customWidth="1"/>
    <col min="8969" max="8969" width="44.125" style="9" bestFit="1" customWidth="1"/>
    <col min="8970" max="8970" width="29.75" style="9" bestFit="1" customWidth="1"/>
    <col min="8971" max="8971" width="12.875" style="9" customWidth="1"/>
    <col min="8972" max="8972" width="15.625" style="9" customWidth="1"/>
    <col min="8973" max="8973" width="19.5" style="9" customWidth="1"/>
    <col min="8974" max="8974" width="9" style="9"/>
    <col min="8975" max="8975" width="18.875" style="9" customWidth="1"/>
    <col min="8976" max="8976" width="20.5" style="9" customWidth="1"/>
    <col min="8977" max="8977" width="22.375" style="9" customWidth="1"/>
    <col min="8978" max="9216" width="9" style="9"/>
    <col min="9217" max="9217" width="3.75" style="9" customWidth="1"/>
    <col min="9218" max="9218" width="12.75" style="9" bestFit="1" customWidth="1"/>
    <col min="9219" max="9220" width="18.875" style="9" bestFit="1" customWidth="1"/>
    <col min="9221" max="9221" width="57.875" style="9" customWidth="1"/>
    <col min="9222" max="9222" width="8.875" style="9" customWidth="1"/>
    <col min="9223" max="9224" width="14" style="9" bestFit="1" customWidth="1"/>
    <col min="9225" max="9225" width="44.125" style="9" bestFit="1" customWidth="1"/>
    <col min="9226" max="9226" width="29.75" style="9" bestFit="1" customWidth="1"/>
    <col min="9227" max="9227" width="12.875" style="9" customWidth="1"/>
    <col min="9228" max="9228" width="15.625" style="9" customWidth="1"/>
    <col min="9229" max="9229" width="19.5" style="9" customWidth="1"/>
    <col min="9230" max="9230" width="9" style="9"/>
    <col min="9231" max="9231" width="18.875" style="9" customWidth="1"/>
    <col min="9232" max="9232" width="20.5" style="9" customWidth="1"/>
    <col min="9233" max="9233" width="22.375" style="9" customWidth="1"/>
    <col min="9234" max="9472" width="9" style="9"/>
    <col min="9473" max="9473" width="3.75" style="9" customWidth="1"/>
    <col min="9474" max="9474" width="12.75" style="9" bestFit="1" customWidth="1"/>
    <col min="9475" max="9476" width="18.875" style="9" bestFit="1" customWidth="1"/>
    <col min="9477" max="9477" width="57.875" style="9" customWidth="1"/>
    <col min="9478" max="9478" width="8.875" style="9" customWidth="1"/>
    <col min="9479" max="9480" width="14" style="9" bestFit="1" customWidth="1"/>
    <col min="9481" max="9481" width="44.125" style="9" bestFit="1" customWidth="1"/>
    <col min="9482" max="9482" width="29.75" style="9" bestFit="1" customWidth="1"/>
    <col min="9483" max="9483" width="12.875" style="9" customWidth="1"/>
    <col min="9484" max="9484" width="15.625" style="9" customWidth="1"/>
    <col min="9485" max="9485" width="19.5" style="9" customWidth="1"/>
    <col min="9486" max="9486" width="9" style="9"/>
    <col min="9487" max="9487" width="18.875" style="9" customWidth="1"/>
    <col min="9488" max="9488" width="20.5" style="9" customWidth="1"/>
    <col min="9489" max="9489" width="22.375" style="9" customWidth="1"/>
    <col min="9490" max="9728" width="9" style="9"/>
    <col min="9729" max="9729" width="3.75" style="9" customWidth="1"/>
    <col min="9730" max="9730" width="12.75" style="9" bestFit="1" customWidth="1"/>
    <col min="9731" max="9732" width="18.875" style="9" bestFit="1" customWidth="1"/>
    <col min="9733" max="9733" width="57.875" style="9" customWidth="1"/>
    <col min="9734" max="9734" width="8.875" style="9" customWidth="1"/>
    <col min="9735" max="9736" width="14" style="9" bestFit="1" customWidth="1"/>
    <col min="9737" max="9737" width="44.125" style="9" bestFit="1" customWidth="1"/>
    <col min="9738" max="9738" width="29.75" style="9" bestFit="1" customWidth="1"/>
    <col min="9739" max="9739" width="12.875" style="9" customWidth="1"/>
    <col min="9740" max="9740" width="15.625" style="9" customWidth="1"/>
    <col min="9741" max="9741" width="19.5" style="9" customWidth="1"/>
    <col min="9742" max="9742" width="9" style="9"/>
    <col min="9743" max="9743" width="18.875" style="9" customWidth="1"/>
    <col min="9744" max="9744" width="20.5" style="9" customWidth="1"/>
    <col min="9745" max="9745" width="22.375" style="9" customWidth="1"/>
    <col min="9746" max="9984" width="9" style="9"/>
    <col min="9985" max="9985" width="3.75" style="9" customWidth="1"/>
    <col min="9986" max="9986" width="12.75" style="9" bestFit="1" customWidth="1"/>
    <col min="9987" max="9988" width="18.875" style="9" bestFit="1" customWidth="1"/>
    <col min="9989" max="9989" width="57.875" style="9" customWidth="1"/>
    <col min="9990" max="9990" width="8.875" style="9" customWidth="1"/>
    <col min="9991" max="9992" width="14" style="9" bestFit="1" customWidth="1"/>
    <col min="9993" max="9993" width="44.125" style="9" bestFit="1" customWidth="1"/>
    <col min="9994" max="9994" width="29.75" style="9" bestFit="1" customWidth="1"/>
    <col min="9995" max="9995" width="12.875" style="9" customWidth="1"/>
    <col min="9996" max="9996" width="15.625" style="9" customWidth="1"/>
    <col min="9997" max="9997" width="19.5" style="9" customWidth="1"/>
    <col min="9998" max="9998" width="9" style="9"/>
    <col min="9999" max="9999" width="18.875" style="9" customWidth="1"/>
    <col min="10000" max="10000" width="20.5" style="9" customWidth="1"/>
    <col min="10001" max="10001" width="22.375" style="9" customWidth="1"/>
    <col min="10002" max="10240" width="9" style="9"/>
    <col min="10241" max="10241" width="3.75" style="9" customWidth="1"/>
    <col min="10242" max="10242" width="12.75" style="9" bestFit="1" customWidth="1"/>
    <col min="10243" max="10244" width="18.875" style="9" bestFit="1" customWidth="1"/>
    <col min="10245" max="10245" width="57.875" style="9" customWidth="1"/>
    <col min="10246" max="10246" width="8.875" style="9" customWidth="1"/>
    <col min="10247" max="10248" width="14" style="9" bestFit="1" customWidth="1"/>
    <col min="10249" max="10249" width="44.125" style="9" bestFit="1" customWidth="1"/>
    <col min="10250" max="10250" width="29.75" style="9" bestFit="1" customWidth="1"/>
    <col min="10251" max="10251" width="12.875" style="9" customWidth="1"/>
    <col min="10252" max="10252" width="15.625" style="9" customWidth="1"/>
    <col min="10253" max="10253" width="19.5" style="9" customWidth="1"/>
    <col min="10254" max="10254" width="9" style="9"/>
    <col min="10255" max="10255" width="18.875" style="9" customWidth="1"/>
    <col min="10256" max="10256" width="20.5" style="9" customWidth="1"/>
    <col min="10257" max="10257" width="22.375" style="9" customWidth="1"/>
    <col min="10258" max="10496" width="9" style="9"/>
    <col min="10497" max="10497" width="3.75" style="9" customWidth="1"/>
    <col min="10498" max="10498" width="12.75" style="9" bestFit="1" customWidth="1"/>
    <col min="10499" max="10500" width="18.875" style="9" bestFit="1" customWidth="1"/>
    <col min="10501" max="10501" width="57.875" style="9" customWidth="1"/>
    <col min="10502" max="10502" width="8.875" style="9" customWidth="1"/>
    <col min="10503" max="10504" width="14" style="9" bestFit="1" customWidth="1"/>
    <col min="10505" max="10505" width="44.125" style="9" bestFit="1" customWidth="1"/>
    <col min="10506" max="10506" width="29.75" style="9" bestFit="1" customWidth="1"/>
    <col min="10507" max="10507" width="12.875" style="9" customWidth="1"/>
    <col min="10508" max="10508" width="15.625" style="9" customWidth="1"/>
    <col min="10509" max="10509" width="19.5" style="9" customWidth="1"/>
    <col min="10510" max="10510" width="9" style="9"/>
    <col min="10511" max="10511" width="18.875" style="9" customWidth="1"/>
    <col min="10512" max="10512" width="20.5" style="9" customWidth="1"/>
    <col min="10513" max="10513" width="22.375" style="9" customWidth="1"/>
    <col min="10514" max="10752" width="9" style="9"/>
    <col min="10753" max="10753" width="3.75" style="9" customWidth="1"/>
    <col min="10754" max="10754" width="12.75" style="9" bestFit="1" customWidth="1"/>
    <col min="10755" max="10756" width="18.875" style="9" bestFit="1" customWidth="1"/>
    <col min="10757" max="10757" width="57.875" style="9" customWidth="1"/>
    <col min="10758" max="10758" width="8.875" style="9" customWidth="1"/>
    <col min="10759" max="10760" width="14" style="9" bestFit="1" customWidth="1"/>
    <col min="10761" max="10761" width="44.125" style="9" bestFit="1" customWidth="1"/>
    <col min="10762" max="10762" width="29.75" style="9" bestFit="1" customWidth="1"/>
    <col min="10763" max="10763" width="12.875" style="9" customWidth="1"/>
    <col min="10764" max="10764" width="15.625" style="9" customWidth="1"/>
    <col min="10765" max="10765" width="19.5" style="9" customWidth="1"/>
    <col min="10766" max="10766" width="9" style="9"/>
    <col min="10767" max="10767" width="18.875" style="9" customWidth="1"/>
    <col min="10768" max="10768" width="20.5" style="9" customWidth="1"/>
    <col min="10769" max="10769" width="22.375" style="9" customWidth="1"/>
    <col min="10770" max="11008" width="9" style="9"/>
    <col min="11009" max="11009" width="3.75" style="9" customWidth="1"/>
    <col min="11010" max="11010" width="12.75" style="9" bestFit="1" customWidth="1"/>
    <col min="11011" max="11012" width="18.875" style="9" bestFit="1" customWidth="1"/>
    <col min="11013" max="11013" width="57.875" style="9" customWidth="1"/>
    <col min="11014" max="11014" width="8.875" style="9" customWidth="1"/>
    <col min="11015" max="11016" width="14" style="9" bestFit="1" customWidth="1"/>
    <col min="11017" max="11017" width="44.125" style="9" bestFit="1" customWidth="1"/>
    <col min="11018" max="11018" width="29.75" style="9" bestFit="1" customWidth="1"/>
    <col min="11019" max="11019" width="12.875" style="9" customWidth="1"/>
    <col min="11020" max="11020" width="15.625" style="9" customWidth="1"/>
    <col min="11021" max="11021" width="19.5" style="9" customWidth="1"/>
    <col min="11022" max="11022" width="9" style="9"/>
    <col min="11023" max="11023" width="18.875" style="9" customWidth="1"/>
    <col min="11024" max="11024" width="20.5" style="9" customWidth="1"/>
    <col min="11025" max="11025" width="22.375" style="9" customWidth="1"/>
    <col min="11026" max="11264" width="9" style="9"/>
    <col min="11265" max="11265" width="3.75" style="9" customWidth="1"/>
    <col min="11266" max="11266" width="12.75" style="9" bestFit="1" customWidth="1"/>
    <col min="11267" max="11268" width="18.875" style="9" bestFit="1" customWidth="1"/>
    <col min="11269" max="11269" width="57.875" style="9" customWidth="1"/>
    <col min="11270" max="11270" width="8.875" style="9" customWidth="1"/>
    <col min="11271" max="11272" width="14" style="9" bestFit="1" customWidth="1"/>
    <col min="11273" max="11273" width="44.125" style="9" bestFit="1" customWidth="1"/>
    <col min="11274" max="11274" width="29.75" style="9" bestFit="1" customWidth="1"/>
    <col min="11275" max="11275" width="12.875" style="9" customWidth="1"/>
    <col min="11276" max="11276" width="15.625" style="9" customWidth="1"/>
    <col min="11277" max="11277" width="19.5" style="9" customWidth="1"/>
    <col min="11278" max="11278" width="9" style="9"/>
    <col min="11279" max="11279" width="18.875" style="9" customWidth="1"/>
    <col min="11280" max="11280" width="20.5" style="9" customWidth="1"/>
    <col min="11281" max="11281" width="22.375" style="9" customWidth="1"/>
    <col min="11282" max="11520" width="9" style="9"/>
    <col min="11521" max="11521" width="3.75" style="9" customWidth="1"/>
    <col min="11522" max="11522" width="12.75" style="9" bestFit="1" customWidth="1"/>
    <col min="11523" max="11524" width="18.875" style="9" bestFit="1" customWidth="1"/>
    <col min="11525" max="11525" width="57.875" style="9" customWidth="1"/>
    <col min="11526" max="11526" width="8.875" style="9" customWidth="1"/>
    <col min="11527" max="11528" width="14" style="9" bestFit="1" customWidth="1"/>
    <col min="11529" max="11529" width="44.125" style="9" bestFit="1" customWidth="1"/>
    <col min="11530" max="11530" width="29.75" style="9" bestFit="1" customWidth="1"/>
    <col min="11531" max="11531" width="12.875" style="9" customWidth="1"/>
    <col min="11532" max="11532" width="15.625" style="9" customWidth="1"/>
    <col min="11533" max="11533" width="19.5" style="9" customWidth="1"/>
    <col min="11534" max="11534" width="9" style="9"/>
    <col min="11535" max="11535" width="18.875" style="9" customWidth="1"/>
    <col min="11536" max="11536" width="20.5" style="9" customWidth="1"/>
    <col min="11537" max="11537" width="22.375" style="9" customWidth="1"/>
    <col min="11538" max="11776" width="9" style="9"/>
    <col min="11777" max="11777" width="3.75" style="9" customWidth="1"/>
    <col min="11778" max="11778" width="12.75" style="9" bestFit="1" customWidth="1"/>
    <col min="11779" max="11780" width="18.875" style="9" bestFit="1" customWidth="1"/>
    <col min="11781" max="11781" width="57.875" style="9" customWidth="1"/>
    <col min="11782" max="11782" width="8.875" style="9" customWidth="1"/>
    <col min="11783" max="11784" width="14" style="9" bestFit="1" customWidth="1"/>
    <col min="11785" max="11785" width="44.125" style="9" bestFit="1" customWidth="1"/>
    <col min="11786" max="11786" width="29.75" style="9" bestFit="1" customWidth="1"/>
    <col min="11787" max="11787" width="12.875" style="9" customWidth="1"/>
    <col min="11788" max="11788" width="15.625" style="9" customWidth="1"/>
    <col min="11789" max="11789" width="19.5" style="9" customWidth="1"/>
    <col min="11790" max="11790" width="9" style="9"/>
    <col min="11791" max="11791" width="18.875" style="9" customWidth="1"/>
    <col min="11792" max="11792" width="20.5" style="9" customWidth="1"/>
    <col min="11793" max="11793" width="22.375" style="9" customWidth="1"/>
    <col min="11794" max="12032" width="9" style="9"/>
    <col min="12033" max="12033" width="3.75" style="9" customWidth="1"/>
    <col min="12034" max="12034" width="12.75" style="9" bestFit="1" customWidth="1"/>
    <col min="12035" max="12036" width="18.875" style="9" bestFit="1" customWidth="1"/>
    <col min="12037" max="12037" width="57.875" style="9" customWidth="1"/>
    <col min="12038" max="12038" width="8.875" style="9" customWidth="1"/>
    <col min="12039" max="12040" width="14" style="9" bestFit="1" customWidth="1"/>
    <col min="12041" max="12041" width="44.125" style="9" bestFit="1" customWidth="1"/>
    <col min="12042" max="12042" width="29.75" style="9" bestFit="1" customWidth="1"/>
    <col min="12043" max="12043" width="12.875" style="9" customWidth="1"/>
    <col min="12044" max="12044" width="15.625" style="9" customWidth="1"/>
    <col min="12045" max="12045" width="19.5" style="9" customWidth="1"/>
    <col min="12046" max="12046" width="9" style="9"/>
    <col min="12047" max="12047" width="18.875" style="9" customWidth="1"/>
    <col min="12048" max="12048" width="20.5" style="9" customWidth="1"/>
    <col min="12049" max="12049" width="22.375" style="9" customWidth="1"/>
    <col min="12050" max="12288" width="9" style="9"/>
    <col min="12289" max="12289" width="3.75" style="9" customWidth="1"/>
    <col min="12290" max="12290" width="12.75" style="9" bestFit="1" customWidth="1"/>
    <col min="12291" max="12292" width="18.875" style="9" bestFit="1" customWidth="1"/>
    <col min="12293" max="12293" width="57.875" style="9" customWidth="1"/>
    <col min="12294" max="12294" width="8.875" style="9" customWidth="1"/>
    <col min="12295" max="12296" width="14" style="9" bestFit="1" customWidth="1"/>
    <col min="12297" max="12297" width="44.125" style="9" bestFit="1" customWidth="1"/>
    <col min="12298" max="12298" width="29.75" style="9" bestFit="1" customWidth="1"/>
    <col min="12299" max="12299" width="12.875" style="9" customWidth="1"/>
    <col min="12300" max="12300" width="15.625" style="9" customWidth="1"/>
    <col min="12301" max="12301" width="19.5" style="9" customWidth="1"/>
    <col min="12302" max="12302" width="9" style="9"/>
    <col min="12303" max="12303" width="18.875" style="9" customWidth="1"/>
    <col min="12304" max="12304" width="20.5" style="9" customWidth="1"/>
    <col min="12305" max="12305" width="22.375" style="9" customWidth="1"/>
    <col min="12306" max="12544" width="9" style="9"/>
    <col min="12545" max="12545" width="3.75" style="9" customWidth="1"/>
    <col min="12546" max="12546" width="12.75" style="9" bestFit="1" customWidth="1"/>
    <col min="12547" max="12548" width="18.875" style="9" bestFit="1" customWidth="1"/>
    <col min="12549" max="12549" width="57.875" style="9" customWidth="1"/>
    <col min="12550" max="12550" width="8.875" style="9" customWidth="1"/>
    <col min="12551" max="12552" width="14" style="9" bestFit="1" customWidth="1"/>
    <col min="12553" max="12553" width="44.125" style="9" bestFit="1" customWidth="1"/>
    <col min="12554" max="12554" width="29.75" style="9" bestFit="1" customWidth="1"/>
    <col min="12555" max="12555" width="12.875" style="9" customWidth="1"/>
    <col min="12556" max="12556" width="15.625" style="9" customWidth="1"/>
    <col min="12557" max="12557" width="19.5" style="9" customWidth="1"/>
    <col min="12558" max="12558" width="9" style="9"/>
    <col min="12559" max="12559" width="18.875" style="9" customWidth="1"/>
    <col min="12560" max="12560" width="20.5" style="9" customWidth="1"/>
    <col min="12561" max="12561" width="22.375" style="9" customWidth="1"/>
    <col min="12562" max="12800" width="9" style="9"/>
    <col min="12801" max="12801" width="3.75" style="9" customWidth="1"/>
    <col min="12802" max="12802" width="12.75" style="9" bestFit="1" customWidth="1"/>
    <col min="12803" max="12804" width="18.875" style="9" bestFit="1" customWidth="1"/>
    <col min="12805" max="12805" width="57.875" style="9" customWidth="1"/>
    <col min="12806" max="12806" width="8.875" style="9" customWidth="1"/>
    <col min="12807" max="12808" width="14" style="9" bestFit="1" customWidth="1"/>
    <col min="12809" max="12809" width="44.125" style="9" bestFit="1" customWidth="1"/>
    <col min="12810" max="12810" width="29.75" style="9" bestFit="1" customWidth="1"/>
    <col min="12811" max="12811" width="12.875" style="9" customWidth="1"/>
    <col min="12812" max="12812" width="15.625" style="9" customWidth="1"/>
    <col min="12813" max="12813" width="19.5" style="9" customWidth="1"/>
    <col min="12814" max="12814" width="9" style="9"/>
    <col min="12815" max="12815" width="18.875" style="9" customWidth="1"/>
    <col min="12816" max="12816" width="20.5" style="9" customWidth="1"/>
    <col min="12817" max="12817" width="22.375" style="9" customWidth="1"/>
    <col min="12818" max="13056" width="9" style="9"/>
    <col min="13057" max="13057" width="3.75" style="9" customWidth="1"/>
    <col min="13058" max="13058" width="12.75" style="9" bestFit="1" customWidth="1"/>
    <col min="13059" max="13060" width="18.875" style="9" bestFit="1" customWidth="1"/>
    <col min="13061" max="13061" width="57.875" style="9" customWidth="1"/>
    <col min="13062" max="13062" width="8.875" style="9" customWidth="1"/>
    <col min="13063" max="13064" width="14" style="9" bestFit="1" customWidth="1"/>
    <col min="13065" max="13065" width="44.125" style="9" bestFit="1" customWidth="1"/>
    <col min="13066" max="13066" width="29.75" style="9" bestFit="1" customWidth="1"/>
    <col min="13067" max="13067" width="12.875" style="9" customWidth="1"/>
    <col min="13068" max="13068" width="15.625" style="9" customWidth="1"/>
    <col min="13069" max="13069" width="19.5" style="9" customWidth="1"/>
    <col min="13070" max="13070" width="9" style="9"/>
    <col min="13071" max="13071" width="18.875" style="9" customWidth="1"/>
    <col min="13072" max="13072" width="20.5" style="9" customWidth="1"/>
    <col min="13073" max="13073" width="22.375" style="9" customWidth="1"/>
    <col min="13074" max="13312" width="9" style="9"/>
    <col min="13313" max="13313" width="3.75" style="9" customWidth="1"/>
    <col min="13314" max="13314" width="12.75" style="9" bestFit="1" customWidth="1"/>
    <col min="13315" max="13316" width="18.875" style="9" bestFit="1" customWidth="1"/>
    <col min="13317" max="13317" width="57.875" style="9" customWidth="1"/>
    <col min="13318" max="13318" width="8.875" style="9" customWidth="1"/>
    <col min="13319" max="13320" width="14" style="9" bestFit="1" customWidth="1"/>
    <col min="13321" max="13321" width="44.125" style="9" bestFit="1" customWidth="1"/>
    <col min="13322" max="13322" width="29.75" style="9" bestFit="1" customWidth="1"/>
    <col min="13323" max="13323" width="12.875" style="9" customWidth="1"/>
    <col min="13324" max="13324" width="15.625" style="9" customWidth="1"/>
    <col min="13325" max="13325" width="19.5" style="9" customWidth="1"/>
    <col min="13326" max="13326" width="9" style="9"/>
    <col min="13327" max="13327" width="18.875" style="9" customWidth="1"/>
    <col min="13328" max="13328" width="20.5" style="9" customWidth="1"/>
    <col min="13329" max="13329" width="22.375" style="9" customWidth="1"/>
    <col min="13330" max="13568" width="9" style="9"/>
    <col min="13569" max="13569" width="3.75" style="9" customWidth="1"/>
    <col min="13570" max="13570" width="12.75" style="9" bestFit="1" customWidth="1"/>
    <col min="13571" max="13572" width="18.875" style="9" bestFit="1" customWidth="1"/>
    <col min="13573" max="13573" width="57.875" style="9" customWidth="1"/>
    <col min="13574" max="13574" width="8.875" style="9" customWidth="1"/>
    <col min="13575" max="13576" width="14" style="9" bestFit="1" customWidth="1"/>
    <col min="13577" max="13577" width="44.125" style="9" bestFit="1" customWidth="1"/>
    <col min="13578" max="13578" width="29.75" style="9" bestFit="1" customWidth="1"/>
    <col min="13579" max="13579" width="12.875" style="9" customWidth="1"/>
    <col min="13580" max="13580" width="15.625" style="9" customWidth="1"/>
    <col min="13581" max="13581" width="19.5" style="9" customWidth="1"/>
    <col min="13582" max="13582" width="9" style="9"/>
    <col min="13583" max="13583" width="18.875" style="9" customWidth="1"/>
    <col min="13584" max="13584" width="20.5" style="9" customWidth="1"/>
    <col min="13585" max="13585" width="22.375" style="9" customWidth="1"/>
    <col min="13586" max="13824" width="9" style="9"/>
    <col min="13825" max="13825" width="3.75" style="9" customWidth="1"/>
    <col min="13826" max="13826" width="12.75" style="9" bestFit="1" customWidth="1"/>
    <col min="13827" max="13828" width="18.875" style="9" bestFit="1" customWidth="1"/>
    <col min="13829" max="13829" width="57.875" style="9" customWidth="1"/>
    <col min="13830" max="13830" width="8.875" style="9" customWidth="1"/>
    <col min="13831" max="13832" width="14" style="9" bestFit="1" customWidth="1"/>
    <col min="13833" max="13833" width="44.125" style="9" bestFit="1" customWidth="1"/>
    <col min="13834" max="13834" width="29.75" style="9" bestFit="1" customWidth="1"/>
    <col min="13835" max="13835" width="12.875" style="9" customWidth="1"/>
    <col min="13836" max="13836" width="15.625" style="9" customWidth="1"/>
    <col min="13837" max="13837" width="19.5" style="9" customWidth="1"/>
    <col min="13838" max="13838" width="9" style="9"/>
    <col min="13839" max="13839" width="18.875" style="9" customWidth="1"/>
    <col min="13840" max="13840" width="20.5" style="9" customWidth="1"/>
    <col min="13841" max="13841" width="22.375" style="9" customWidth="1"/>
    <col min="13842" max="14080" width="9" style="9"/>
    <col min="14081" max="14081" width="3.75" style="9" customWidth="1"/>
    <col min="14082" max="14082" width="12.75" style="9" bestFit="1" customWidth="1"/>
    <col min="14083" max="14084" width="18.875" style="9" bestFit="1" customWidth="1"/>
    <col min="14085" max="14085" width="57.875" style="9" customWidth="1"/>
    <col min="14086" max="14086" width="8.875" style="9" customWidth="1"/>
    <col min="14087" max="14088" width="14" style="9" bestFit="1" customWidth="1"/>
    <col min="14089" max="14089" width="44.125" style="9" bestFit="1" customWidth="1"/>
    <col min="14090" max="14090" width="29.75" style="9" bestFit="1" customWidth="1"/>
    <col min="14091" max="14091" width="12.875" style="9" customWidth="1"/>
    <col min="14092" max="14092" width="15.625" style="9" customWidth="1"/>
    <col min="14093" max="14093" width="19.5" style="9" customWidth="1"/>
    <col min="14094" max="14094" width="9" style="9"/>
    <col min="14095" max="14095" width="18.875" style="9" customWidth="1"/>
    <col min="14096" max="14096" width="20.5" style="9" customWidth="1"/>
    <col min="14097" max="14097" width="22.375" style="9" customWidth="1"/>
    <col min="14098" max="14336" width="9" style="9"/>
    <col min="14337" max="14337" width="3.75" style="9" customWidth="1"/>
    <col min="14338" max="14338" width="12.75" style="9" bestFit="1" customWidth="1"/>
    <col min="14339" max="14340" width="18.875" style="9" bestFit="1" customWidth="1"/>
    <col min="14341" max="14341" width="57.875" style="9" customWidth="1"/>
    <col min="14342" max="14342" width="8.875" style="9" customWidth="1"/>
    <col min="14343" max="14344" width="14" style="9" bestFit="1" customWidth="1"/>
    <col min="14345" max="14345" width="44.125" style="9" bestFit="1" customWidth="1"/>
    <col min="14346" max="14346" width="29.75" style="9" bestFit="1" customWidth="1"/>
    <col min="14347" max="14347" width="12.875" style="9" customWidth="1"/>
    <col min="14348" max="14348" width="15.625" style="9" customWidth="1"/>
    <col min="14349" max="14349" width="19.5" style="9" customWidth="1"/>
    <col min="14350" max="14350" width="9" style="9"/>
    <col min="14351" max="14351" width="18.875" style="9" customWidth="1"/>
    <col min="14352" max="14352" width="20.5" style="9" customWidth="1"/>
    <col min="14353" max="14353" width="22.375" style="9" customWidth="1"/>
    <col min="14354" max="14592" width="9" style="9"/>
    <col min="14593" max="14593" width="3.75" style="9" customWidth="1"/>
    <col min="14594" max="14594" width="12.75" style="9" bestFit="1" customWidth="1"/>
    <col min="14595" max="14596" width="18.875" style="9" bestFit="1" customWidth="1"/>
    <col min="14597" max="14597" width="57.875" style="9" customWidth="1"/>
    <col min="14598" max="14598" width="8.875" style="9" customWidth="1"/>
    <col min="14599" max="14600" width="14" style="9" bestFit="1" customWidth="1"/>
    <col min="14601" max="14601" width="44.125" style="9" bestFit="1" customWidth="1"/>
    <col min="14602" max="14602" width="29.75" style="9" bestFit="1" customWidth="1"/>
    <col min="14603" max="14603" width="12.875" style="9" customWidth="1"/>
    <col min="14604" max="14604" width="15.625" style="9" customWidth="1"/>
    <col min="14605" max="14605" width="19.5" style="9" customWidth="1"/>
    <col min="14606" max="14606" width="9" style="9"/>
    <col min="14607" max="14607" width="18.875" style="9" customWidth="1"/>
    <col min="14608" max="14608" width="20.5" style="9" customWidth="1"/>
    <col min="14609" max="14609" width="22.375" style="9" customWidth="1"/>
    <col min="14610" max="14848" width="9" style="9"/>
    <col min="14849" max="14849" width="3.75" style="9" customWidth="1"/>
    <col min="14850" max="14850" width="12.75" style="9" bestFit="1" customWidth="1"/>
    <col min="14851" max="14852" width="18.875" style="9" bestFit="1" customWidth="1"/>
    <col min="14853" max="14853" width="57.875" style="9" customWidth="1"/>
    <col min="14854" max="14854" width="8.875" style="9" customWidth="1"/>
    <col min="14855" max="14856" width="14" style="9" bestFit="1" customWidth="1"/>
    <col min="14857" max="14857" width="44.125" style="9" bestFit="1" customWidth="1"/>
    <col min="14858" max="14858" width="29.75" style="9" bestFit="1" customWidth="1"/>
    <col min="14859" max="14859" width="12.875" style="9" customWidth="1"/>
    <col min="14860" max="14860" width="15.625" style="9" customWidth="1"/>
    <col min="14861" max="14861" width="19.5" style="9" customWidth="1"/>
    <col min="14862" max="14862" width="9" style="9"/>
    <col min="14863" max="14863" width="18.875" style="9" customWidth="1"/>
    <col min="14864" max="14864" width="20.5" style="9" customWidth="1"/>
    <col min="14865" max="14865" width="22.375" style="9" customWidth="1"/>
    <col min="14866" max="15104" width="9" style="9"/>
    <col min="15105" max="15105" width="3.75" style="9" customWidth="1"/>
    <col min="15106" max="15106" width="12.75" style="9" bestFit="1" customWidth="1"/>
    <col min="15107" max="15108" width="18.875" style="9" bestFit="1" customWidth="1"/>
    <col min="15109" max="15109" width="57.875" style="9" customWidth="1"/>
    <col min="15110" max="15110" width="8.875" style="9" customWidth="1"/>
    <col min="15111" max="15112" width="14" style="9" bestFit="1" customWidth="1"/>
    <col min="15113" max="15113" width="44.125" style="9" bestFit="1" customWidth="1"/>
    <col min="15114" max="15114" width="29.75" style="9" bestFit="1" customWidth="1"/>
    <col min="15115" max="15115" width="12.875" style="9" customWidth="1"/>
    <col min="15116" max="15116" width="15.625" style="9" customWidth="1"/>
    <col min="15117" max="15117" width="19.5" style="9" customWidth="1"/>
    <col min="15118" max="15118" width="9" style="9"/>
    <col min="15119" max="15119" width="18.875" style="9" customWidth="1"/>
    <col min="15120" max="15120" width="20.5" style="9" customWidth="1"/>
    <col min="15121" max="15121" width="22.375" style="9" customWidth="1"/>
    <col min="15122" max="15360" width="9" style="9"/>
    <col min="15361" max="15361" width="3.75" style="9" customWidth="1"/>
    <col min="15362" max="15362" width="12.75" style="9" bestFit="1" customWidth="1"/>
    <col min="15363" max="15364" width="18.875" style="9" bestFit="1" customWidth="1"/>
    <col min="15365" max="15365" width="57.875" style="9" customWidth="1"/>
    <col min="15366" max="15366" width="8.875" style="9" customWidth="1"/>
    <col min="15367" max="15368" width="14" style="9" bestFit="1" customWidth="1"/>
    <col min="15369" max="15369" width="44.125" style="9" bestFit="1" customWidth="1"/>
    <col min="15370" max="15370" width="29.75" style="9" bestFit="1" customWidth="1"/>
    <col min="15371" max="15371" width="12.875" style="9" customWidth="1"/>
    <col min="15372" max="15372" width="15.625" style="9" customWidth="1"/>
    <col min="15373" max="15373" width="19.5" style="9" customWidth="1"/>
    <col min="15374" max="15374" width="9" style="9"/>
    <col min="15375" max="15375" width="18.875" style="9" customWidth="1"/>
    <col min="15376" max="15376" width="20.5" style="9" customWidth="1"/>
    <col min="15377" max="15377" width="22.375" style="9" customWidth="1"/>
    <col min="15378" max="15616" width="9" style="9"/>
    <col min="15617" max="15617" width="3.75" style="9" customWidth="1"/>
    <col min="15618" max="15618" width="12.75" style="9" bestFit="1" customWidth="1"/>
    <col min="15619" max="15620" width="18.875" style="9" bestFit="1" customWidth="1"/>
    <col min="15621" max="15621" width="57.875" style="9" customWidth="1"/>
    <col min="15622" max="15622" width="8.875" style="9" customWidth="1"/>
    <col min="15623" max="15624" width="14" style="9" bestFit="1" customWidth="1"/>
    <col min="15625" max="15625" width="44.125" style="9" bestFit="1" customWidth="1"/>
    <col min="15626" max="15626" width="29.75" style="9" bestFit="1" customWidth="1"/>
    <col min="15627" max="15627" width="12.875" style="9" customWidth="1"/>
    <col min="15628" max="15628" width="15.625" style="9" customWidth="1"/>
    <col min="15629" max="15629" width="19.5" style="9" customWidth="1"/>
    <col min="15630" max="15630" width="9" style="9"/>
    <col min="15631" max="15631" width="18.875" style="9" customWidth="1"/>
    <col min="15632" max="15632" width="20.5" style="9" customWidth="1"/>
    <col min="15633" max="15633" width="22.375" style="9" customWidth="1"/>
    <col min="15634" max="15872" width="9" style="9"/>
    <col min="15873" max="15873" width="3.75" style="9" customWidth="1"/>
    <col min="15874" max="15874" width="12.75" style="9" bestFit="1" customWidth="1"/>
    <col min="15875" max="15876" width="18.875" style="9" bestFit="1" customWidth="1"/>
    <col min="15877" max="15877" width="57.875" style="9" customWidth="1"/>
    <col min="15878" max="15878" width="8.875" style="9" customWidth="1"/>
    <col min="15879" max="15880" width="14" style="9" bestFit="1" customWidth="1"/>
    <col min="15881" max="15881" width="44.125" style="9" bestFit="1" customWidth="1"/>
    <col min="15882" max="15882" width="29.75" style="9" bestFit="1" customWidth="1"/>
    <col min="15883" max="15883" width="12.875" style="9" customWidth="1"/>
    <col min="15884" max="15884" width="15.625" style="9" customWidth="1"/>
    <col min="15885" max="15885" width="19.5" style="9" customWidth="1"/>
    <col min="15886" max="15886" width="9" style="9"/>
    <col min="15887" max="15887" width="18.875" style="9" customWidth="1"/>
    <col min="15888" max="15888" width="20.5" style="9" customWidth="1"/>
    <col min="15889" max="15889" width="22.375" style="9" customWidth="1"/>
    <col min="15890" max="16128" width="9" style="9"/>
    <col min="16129" max="16129" width="3.75" style="9" customWidth="1"/>
    <col min="16130" max="16130" width="12.75" style="9" bestFit="1" customWidth="1"/>
    <col min="16131" max="16132" width="18.875" style="9" bestFit="1" customWidth="1"/>
    <col min="16133" max="16133" width="57.875" style="9" customWidth="1"/>
    <col min="16134" max="16134" width="8.875" style="9" customWidth="1"/>
    <col min="16135" max="16136" width="14" style="9" bestFit="1" customWidth="1"/>
    <col min="16137" max="16137" width="44.125" style="9" bestFit="1" customWidth="1"/>
    <col min="16138" max="16138" width="29.75" style="9" bestFit="1" customWidth="1"/>
    <col min="16139" max="16139" width="12.875" style="9" customWidth="1"/>
    <col min="16140" max="16140" width="15.625" style="9" customWidth="1"/>
    <col min="16141" max="16141" width="19.5" style="9" customWidth="1"/>
    <col min="16142" max="16142" width="9" style="9"/>
    <col min="16143" max="16143" width="18.875" style="9" customWidth="1"/>
    <col min="16144" max="16144" width="20.5" style="9" customWidth="1"/>
    <col min="16145" max="16145" width="22.375" style="9" customWidth="1"/>
    <col min="16146" max="16384" width="9" style="9"/>
  </cols>
  <sheetData>
    <row r="2" spans="2:17" ht="20.100000000000001" customHeight="1">
      <c r="B2" s="1" t="s">
        <v>0</v>
      </c>
      <c r="C2" s="1"/>
      <c r="D2" s="1"/>
      <c r="E2" s="2" t="s">
        <v>8170</v>
      </c>
      <c r="G2" s="4" t="s">
        <v>2</v>
      </c>
      <c r="H2" s="5"/>
      <c r="I2" s="6"/>
      <c r="J2" s="7">
        <f>SUM(H:H)</f>
        <v>922300</v>
      </c>
    </row>
    <row r="3" spans="2:17" ht="20.100000000000001" customHeight="1">
      <c r="B3" s="1" t="s">
        <v>3</v>
      </c>
      <c r="C3" s="1"/>
      <c r="D3" s="1"/>
      <c r="E3" s="13" t="s">
        <v>8171</v>
      </c>
    </row>
    <row r="4" spans="2:17" ht="20.100000000000001" customHeight="1">
      <c r="B4" s="1" t="s">
        <v>5</v>
      </c>
      <c r="C4" s="1"/>
      <c r="D4" s="1"/>
      <c r="E4" s="13">
        <v>208192</v>
      </c>
      <c r="I4" s="9"/>
      <c r="J4" s="8"/>
      <c r="K4" s="48"/>
      <c r="L4" s="9"/>
      <c r="M4" s="10"/>
      <c r="N4" s="49"/>
      <c r="O4" s="11"/>
      <c r="P4" s="9"/>
      <c r="Q4" s="9"/>
    </row>
    <row r="5" spans="2:17" ht="20.100000000000001" customHeight="1">
      <c r="B5" s="1" t="s">
        <v>6</v>
      </c>
      <c r="C5" s="1"/>
      <c r="D5" s="1"/>
      <c r="E5" s="16"/>
      <c r="G5" s="2137"/>
      <c r="I5" s="9"/>
      <c r="J5" s="8"/>
      <c r="K5" s="48"/>
      <c r="L5" s="9"/>
      <c r="M5" s="10"/>
      <c r="N5" s="49"/>
      <c r="O5" s="11"/>
      <c r="P5" s="9"/>
      <c r="Q5" s="9"/>
    </row>
    <row r="6" spans="2:17" ht="20.100000000000001" customHeight="1">
      <c r="B6" s="1" t="s">
        <v>7</v>
      </c>
      <c r="C6" s="1"/>
      <c r="D6" s="1"/>
      <c r="E6" s="16">
        <v>45202</v>
      </c>
      <c r="G6" s="2137"/>
      <c r="I6" s="9"/>
      <c r="J6" s="8"/>
      <c r="K6" s="48"/>
      <c r="L6" s="9"/>
      <c r="M6" s="10"/>
      <c r="N6" s="49"/>
      <c r="O6" s="11"/>
      <c r="P6" s="9"/>
      <c r="Q6" s="9"/>
    </row>
    <row r="8" spans="2:17" s="8" customFormat="1" ht="19.7" customHeight="1">
      <c r="B8" s="17" t="s">
        <v>8</v>
      </c>
      <c r="C8" s="17" t="s">
        <v>9</v>
      </c>
      <c r="D8" s="17" t="s">
        <v>10</v>
      </c>
      <c r="E8" s="18" t="s">
        <v>11</v>
      </c>
      <c r="F8" s="18" t="s">
        <v>12</v>
      </c>
      <c r="G8" s="17" t="s">
        <v>13</v>
      </c>
      <c r="H8" s="477" t="s">
        <v>14</v>
      </c>
      <c r="I8" s="22" t="s">
        <v>15</v>
      </c>
      <c r="J8" s="18" t="s">
        <v>16</v>
      </c>
      <c r="K8" s="18" t="s">
        <v>17</v>
      </c>
      <c r="L8" s="18" t="s">
        <v>18</v>
      </c>
      <c r="M8" s="30" t="s">
        <v>19</v>
      </c>
      <c r="N8" s="17" t="s">
        <v>20</v>
      </c>
      <c r="O8" s="18" t="s">
        <v>21</v>
      </c>
      <c r="P8" s="30" t="s">
        <v>22</v>
      </c>
      <c r="Q8" s="23" t="s">
        <v>23</v>
      </c>
    </row>
    <row r="9" spans="2:17" s="8" customFormat="1" ht="19.7" customHeight="1">
      <c r="B9" s="17">
        <v>1</v>
      </c>
      <c r="C9" s="17" t="s">
        <v>24</v>
      </c>
      <c r="D9" s="17" t="s">
        <v>24</v>
      </c>
      <c r="E9" s="24" t="s">
        <v>8172</v>
      </c>
      <c r="F9" s="26">
        <v>1</v>
      </c>
      <c r="G9" s="132">
        <v>792000</v>
      </c>
      <c r="H9" s="132">
        <f>F9*G9</f>
        <v>792000</v>
      </c>
      <c r="I9" s="22"/>
      <c r="J9" s="138" t="s">
        <v>8173</v>
      </c>
      <c r="K9" s="18"/>
      <c r="L9" s="18"/>
      <c r="M9" s="30">
        <v>45148</v>
      </c>
      <c r="N9" s="17"/>
      <c r="O9" s="29">
        <v>45195</v>
      </c>
      <c r="P9" s="29">
        <v>45195</v>
      </c>
      <c r="Q9" s="23">
        <v>45195</v>
      </c>
    </row>
    <row r="10" spans="2:17" s="8" customFormat="1" ht="19.7" customHeight="1">
      <c r="B10" s="17"/>
      <c r="C10" s="17" t="s">
        <v>24</v>
      </c>
      <c r="D10" s="17" t="s">
        <v>24</v>
      </c>
      <c r="E10" s="24" t="s">
        <v>4680</v>
      </c>
      <c r="F10" s="26">
        <v>1</v>
      </c>
      <c r="G10" s="132">
        <v>12000</v>
      </c>
      <c r="H10" s="132">
        <f t="shared" ref="H10:H15" si="0">F10*G10</f>
        <v>12000</v>
      </c>
      <c r="I10" s="22"/>
      <c r="J10" s="138"/>
      <c r="K10" s="18"/>
      <c r="L10" s="18"/>
      <c r="M10" s="30">
        <v>45148</v>
      </c>
      <c r="N10" s="17"/>
      <c r="O10" s="29">
        <v>45195</v>
      </c>
      <c r="P10" s="29">
        <v>45195</v>
      </c>
      <c r="Q10" s="23">
        <v>45195</v>
      </c>
    </row>
    <row r="11" spans="2:17" s="8" customFormat="1" ht="19.7" customHeight="1">
      <c r="B11" s="17">
        <v>2</v>
      </c>
      <c r="C11" s="17" t="s">
        <v>24</v>
      </c>
      <c r="D11" s="17" t="s">
        <v>24</v>
      </c>
      <c r="E11" s="24" t="s">
        <v>8174</v>
      </c>
      <c r="F11" s="26">
        <v>1</v>
      </c>
      <c r="G11" s="132">
        <v>8500</v>
      </c>
      <c r="H11" s="132">
        <f t="shared" si="0"/>
        <v>8500</v>
      </c>
      <c r="I11" s="22"/>
      <c r="J11" s="138"/>
      <c r="K11" s="18"/>
      <c r="L11" s="18"/>
      <c r="M11" s="30">
        <v>45148</v>
      </c>
      <c r="N11" s="17"/>
      <c r="O11" s="29">
        <v>45195</v>
      </c>
      <c r="P11" s="29">
        <v>45195</v>
      </c>
      <c r="Q11" s="23">
        <v>45195</v>
      </c>
    </row>
    <row r="12" spans="2:17" ht="19.5" customHeight="1">
      <c r="B12" s="17">
        <v>3</v>
      </c>
      <c r="C12" s="17" t="s">
        <v>24</v>
      </c>
      <c r="D12" s="17" t="s">
        <v>24</v>
      </c>
      <c r="E12" s="24" t="s">
        <v>8175</v>
      </c>
      <c r="F12" s="26">
        <v>1</v>
      </c>
      <c r="G12" s="132">
        <v>12800</v>
      </c>
      <c r="H12" s="132">
        <f t="shared" si="0"/>
        <v>12800</v>
      </c>
      <c r="I12" s="22"/>
      <c r="J12" s="138"/>
      <c r="K12" s="18"/>
      <c r="L12" s="18"/>
      <c r="M12" s="30">
        <v>45148</v>
      </c>
      <c r="N12" s="17"/>
      <c r="O12" s="29">
        <v>45195</v>
      </c>
      <c r="P12" s="29">
        <v>45195</v>
      </c>
      <c r="Q12" s="23">
        <v>45195</v>
      </c>
    </row>
    <row r="13" spans="2:17" ht="19.5" customHeight="1">
      <c r="B13" s="17">
        <v>4</v>
      </c>
      <c r="C13" s="17" t="s">
        <v>24</v>
      </c>
      <c r="D13" s="17" t="s">
        <v>24</v>
      </c>
      <c r="E13" s="24" t="s">
        <v>8176</v>
      </c>
      <c r="F13" s="26">
        <v>1</v>
      </c>
      <c r="G13" s="132">
        <v>26400</v>
      </c>
      <c r="H13" s="132">
        <f t="shared" si="0"/>
        <v>26400</v>
      </c>
      <c r="I13" s="22"/>
      <c r="J13" s="138"/>
      <c r="K13" s="18"/>
      <c r="L13" s="18"/>
      <c r="M13" s="30">
        <v>45148</v>
      </c>
      <c r="N13" s="17"/>
      <c r="O13" s="29">
        <v>45195</v>
      </c>
      <c r="P13" s="29">
        <v>45195</v>
      </c>
      <c r="Q13" s="23">
        <v>45195</v>
      </c>
    </row>
    <row r="14" spans="2:17" ht="19.5" customHeight="1">
      <c r="B14" s="17">
        <v>5</v>
      </c>
      <c r="C14" s="17" t="s">
        <v>24</v>
      </c>
      <c r="D14" s="17" t="s">
        <v>24</v>
      </c>
      <c r="E14" s="24" t="s">
        <v>8177</v>
      </c>
      <c r="F14" s="26">
        <v>1</v>
      </c>
      <c r="G14" s="132">
        <v>11100</v>
      </c>
      <c r="H14" s="132">
        <f t="shared" si="0"/>
        <v>11100</v>
      </c>
      <c r="I14" s="22"/>
      <c r="J14" s="138"/>
      <c r="K14" s="18"/>
      <c r="L14" s="18"/>
      <c r="M14" s="30">
        <v>45148</v>
      </c>
      <c r="N14" s="17"/>
      <c r="O14" s="29">
        <v>45195</v>
      </c>
      <c r="P14" s="29">
        <v>45195</v>
      </c>
      <c r="Q14" s="23">
        <v>45195</v>
      </c>
    </row>
    <row r="15" spans="2:17" ht="19.5" customHeight="1">
      <c r="B15" s="17">
        <v>6</v>
      </c>
      <c r="C15" s="17" t="s">
        <v>24</v>
      </c>
      <c r="D15" s="17" t="s">
        <v>24</v>
      </c>
      <c r="E15" s="24" t="s">
        <v>8178</v>
      </c>
      <c r="F15" s="26">
        <v>1</v>
      </c>
      <c r="G15" s="132">
        <v>59500</v>
      </c>
      <c r="H15" s="132">
        <f t="shared" si="0"/>
        <v>59500</v>
      </c>
      <c r="I15" s="22"/>
      <c r="J15" s="138"/>
      <c r="K15" s="18"/>
      <c r="L15" s="18"/>
      <c r="M15" s="30">
        <v>45148</v>
      </c>
      <c r="N15" s="17"/>
      <c r="O15" s="29">
        <v>45195</v>
      </c>
      <c r="P15" s="29">
        <v>45195</v>
      </c>
      <c r="Q15" s="23">
        <v>45195</v>
      </c>
    </row>
    <row r="16" spans="2:17" ht="19.5" customHeight="1"/>
    <row r="17" ht="19.5" customHeight="1"/>
  </sheetData>
  <mergeCells count="6">
    <mergeCell ref="B2:D2"/>
    <mergeCell ref="G2:I2"/>
    <mergeCell ref="B3:D3"/>
    <mergeCell ref="B4:D4"/>
    <mergeCell ref="B5:D5"/>
    <mergeCell ref="B6:D6"/>
  </mergeCells>
  <phoneticPr fontId="3"/>
  <pageMargins left="0.70866141732283472" right="0.70866141732283472" top="0.74803149606299213" bottom="0.74803149606299213" header="0.31496062992125984" footer="0.31496062992125984"/>
  <pageSetup paperSize="9" scale="38" orientation="landscape" r:id="rId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7663B-3B8B-44DF-9496-E52D4AC056AB}">
  <dimension ref="B2:Q74"/>
  <sheetViews>
    <sheetView zoomScale="70" zoomScaleNormal="70" workbookViewId="0">
      <pane xSplit="8" topLeftCell="K1" activePane="topRight" state="frozen"/>
      <selection pane="topRight" activeCell="Q11" sqref="Q11:Q13"/>
    </sheetView>
  </sheetViews>
  <sheetFormatPr defaultColWidth="9" defaultRowHeight="18.75"/>
  <cols>
    <col min="1" max="1" width="2.625" style="9" customWidth="1"/>
    <col min="2" max="2" width="20.125" style="8" bestFit="1" customWidth="1"/>
    <col min="3" max="4" width="19.25" style="9" bestFit="1" customWidth="1"/>
    <col min="5" max="5" width="56" style="9" customWidth="1"/>
    <col min="6" max="6" width="6.25" style="9" customWidth="1"/>
    <col min="7" max="7" width="20.5" style="9" customWidth="1"/>
    <col min="8" max="8" width="11.875" style="9" customWidth="1"/>
    <col min="9" max="9" width="37.75" style="10" customWidth="1"/>
    <col min="10" max="10" width="38.25" style="9" customWidth="1"/>
    <col min="11" max="11" width="47.875" style="9" customWidth="1"/>
    <col min="12" max="12" width="28.125" style="8" customWidth="1"/>
    <col min="13" max="13" width="13.75" style="12" customWidth="1"/>
    <col min="14" max="14" width="6.375" style="9" customWidth="1"/>
    <col min="15" max="15" width="13.25" style="10" customWidth="1"/>
    <col min="16" max="16" width="14.5" style="49" customWidth="1"/>
    <col min="17" max="17" width="15.625" style="11" customWidth="1"/>
    <col min="18" max="16384" width="9" style="9"/>
  </cols>
  <sheetData>
    <row r="2" spans="2:17" ht="20.100000000000001" customHeight="1">
      <c r="B2" s="1" t="s">
        <v>0</v>
      </c>
      <c r="C2" s="1"/>
      <c r="D2" s="1"/>
      <c r="E2" s="2" t="s">
        <v>5832</v>
      </c>
      <c r="G2" s="4" t="s">
        <v>2</v>
      </c>
      <c r="H2" s="5"/>
      <c r="I2" s="6"/>
      <c r="J2" s="7">
        <f>SUM(H:H)</f>
        <v>2372480</v>
      </c>
    </row>
    <row r="3" spans="2:17" ht="20.100000000000001" customHeight="1">
      <c r="B3" s="1" t="s">
        <v>3</v>
      </c>
      <c r="C3" s="1"/>
      <c r="D3" s="1"/>
      <c r="E3" s="13" t="s">
        <v>5833</v>
      </c>
      <c r="P3" s="1852"/>
    </row>
    <row r="4" spans="2:17" ht="20.100000000000001" customHeight="1">
      <c r="B4" s="1" t="s">
        <v>5</v>
      </c>
      <c r="C4" s="1"/>
      <c r="D4" s="1"/>
      <c r="E4" s="13">
        <v>208211</v>
      </c>
      <c r="I4" s="83"/>
      <c r="J4" s="10"/>
      <c r="K4" s="1853"/>
      <c r="L4" s="529"/>
    </row>
    <row r="5" spans="2:17" ht="20.100000000000001" customHeight="1">
      <c r="B5" s="1" t="s">
        <v>6</v>
      </c>
      <c r="C5" s="1"/>
      <c r="D5" s="1"/>
      <c r="E5" s="16">
        <v>45210</v>
      </c>
      <c r="G5" s="8"/>
      <c r="I5" s="1854"/>
      <c r="J5" s="83"/>
      <c r="K5" s="2138"/>
      <c r="L5" s="1856"/>
    </row>
    <row r="6" spans="2:17" ht="20.100000000000001" customHeight="1">
      <c r="B6" s="1" t="s">
        <v>7</v>
      </c>
      <c r="C6" s="1"/>
      <c r="D6" s="1"/>
      <c r="E6" s="16">
        <v>45271</v>
      </c>
      <c r="I6" s="1857"/>
      <c r="J6" s="1856"/>
      <c r="K6" s="1858"/>
      <c r="L6" s="1859"/>
    </row>
    <row r="7" spans="2:17" ht="20.100000000000001" customHeight="1">
      <c r="B7" s="85"/>
      <c r="C7" s="85"/>
      <c r="D7" s="85"/>
      <c r="E7" s="86"/>
      <c r="J7" s="83"/>
      <c r="L7" s="83"/>
    </row>
    <row r="9" spans="2:17" s="8" customFormat="1" ht="19.7" customHeight="1">
      <c r="B9" s="17" t="s">
        <v>8</v>
      </c>
      <c r="C9" s="17" t="s">
        <v>9</v>
      </c>
      <c r="D9" s="17" t="s">
        <v>10</v>
      </c>
      <c r="E9" s="18" t="s">
        <v>11</v>
      </c>
      <c r="F9" s="18"/>
      <c r="G9" s="18" t="s">
        <v>13</v>
      </c>
      <c r="H9" s="22" t="s">
        <v>14</v>
      </c>
      <c r="I9" s="22" t="s">
        <v>15</v>
      </c>
      <c r="J9" s="18" t="s">
        <v>16</v>
      </c>
      <c r="K9" s="18" t="s">
        <v>17</v>
      </c>
      <c r="L9" s="18" t="s">
        <v>18</v>
      </c>
      <c r="M9" s="23" t="s">
        <v>19</v>
      </c>
      <c r="N9" s="17" t="s">
        <v>20</v>
      </c>
      <c r="O9" s="18" t="s">
        <v>21</v>
      </c>
      <c r="P9" s="30" t="s">
        <v>22</v>
      </c>
      <c r="Q9" s="23" t="s">
        <v>23</v>
      </c>
    </row>
    <row r="10" spans="2:17" s="8" customFormat="1" ht="19.7" customHeight="1">
      <c r="B10" s="17">
        <v>1</v>
      </c>
      <c r="C10" s="320" t="s">
        <v>288</v>
      </c>
      <c r="D10" s="320" t="s">
        <v>288</v>
      </c>
      <c r="E10" s="24" t="s">
        <v>8179</v>
      </c>
      <c r="F10" s="27">
        <v>1</v>
      </c>
      <c r="G10" s="1177">
        <v>593000</v>
      </c>
      <c r="H10" s="1178">
        <f>F10*G10</f>
        <v>593000</v>
      </c>
      <c r="I10" s="22"/>
      <c r="J10" s="24" t="s">
        <v>8180</v>
      </c>
      <c r="K10" s="18"/>
      <c r="L10" s="18" t="s">
        <v>6501</v>
      </c>
      <c r="M10" s="23"/>
      <c r="N10" s="17"/>
      <c r="O10" s="18"/>
      <c r="P10" s="30"/>
      <c r="Q10" s="23"/>
    </row>
    <row r="11" spans="2:17" s="8" customFormat="1" ht="19.7" customHeight="1">
      <c r="B11" s="17">
        <v>2</v>
      </c>
      <c r="C11" s="26" t="s">
        <v>5838</v>
      </c>
      <c r="D11" s="26" t="s">
        <v>5838</v>
      </c>
      <c r="E11" s="26" t="s">
        <v>5839</v>
      </c>
      <c r="F11" s="26">
        <v>2</v>
      </c>
      <c r="G11" s="118">
        <v>78160</v>
      </c>
      <c r="H11" s="118">
        <f t="shared" ref="H11:H62" si="0">G11*F11</f>
        <v>156320</v>
      </c>
      <c r="I11" s="26"/>
      <c r="J11" s="26" t="s">
        <v>5840</v>
      </c>
      <c r="K11" s="18"/>
      <c r="L11" s="163"/>
      <c r="M11" s="23">
        <v>45156</v>
      </c>
      <c r="N11" s="29"/>
      <c r="O11" s="23">
        <v>45210</v>
      </c>
      <c r="P11" s="23"/>
      <c r="Q11" s="23">
        <v>45243</v>
      </c>
    </row>
    <row r="12" spans="2:17" s="8" customFormat="1" ht="19.7" customHeight="1">
      <c r="B12" s="17">
        <v>2</v>
      </c>
      <c r="C12" s="26" t="s">
        <v>5841</v>
      </c>
      <c r="D12" s="26" t="s">
        <v>5841</v>
      </c>
      <c r="E12" s="26" t="s">
        <v>5842</v>
      </c>
      <c r="F12" s="26">
        <v>1</v>
      </c>
      <c r="G12" s="118">
        <v>1254400</v>
      </c>
      <c r="H12" s="118">
        <f t="shared" si="0"/>
        <v>1254400</v>
      </c>
      <c r="I12" s="26"/>
      <c r="J12" s="26" t="s">
        <v>5843</v>
      </c>
      <c r="K12" s="18"/>
      <c r="L12" s="163"/>
      <c r="M12" s="23">
        <v>45156</v>
      </c>
      <c r="N12" s="29"/>
      <c r="O12" s="23">
        <v>45210</v>
      </c>
      <c r="P12" s="23"/>
      <c r="Q12" s="23">
        <v>45243</v>
      </c>
    </row>
    <row r="13" spans="2:17" s="8" customFormat="1" ht="19.7" customHeight="1">
      <c r="B13" s="17">
        <v>2</v>
      </c>
      <c r="C13" s="26" t="s">
        <v>5841</v>
      </c>
      <c r="D13" s="26" t="s">
        <v>5841</v>
      </c>
      <c r="E13" s="26" t="s">
        <v>5844</v>
      </c>
      <c r="F13" s="26">
        <v>2</v>
      </c>
      <c r="G13" s="118">
        <v>36480</v>
      </c>
      <c r="H13" s="118">
        <f t="shared" si="0"/>
        <v>72960</v>
      </c>
      <c r="I13" s="26"/>
      <c r="J13" s="26" t="s">
        <v>5846</v>
      </c>
      <c r="K13" s="18"/>
      <c r="L13" s="163"/>
      <c r="M13" s="23">
        <v>45156</v>
      </c>
      <c r="N13" s="29"/>
      <c r="O13" s="23">
        <v>45210</v>
      </c>
      <c r="P13" s="23"/>
      <c r="Q13" s="23">
        <v>45243</v>
      </c>
    </row>
    <row r="14" spans="2:17" s="8" customFormat="1" ht="19.7" customHeight="1">
      <c r="B14" s="17">
        <v>3</v>
      </c>
      <c r="C14" s="26" t="s">
        <v>5863</v>
      </c>
      <c r="D14" s="26" t="s">
        <v>5849</v>
      </c>
      <c r="E14" s="26" t="s">
        <v>5864</v>
      </c>
      <c r="F14" s="26">
        <v>1</v>
      </c>
      <c r="G14" s="109">
        <v>10840</v>
      </c>
      <c r="H14" s="109">
        <f t="shared" si="0"/>
        <v>10840</v>
      </c>
      <c r="I14" s="54"/>
      <c r="J14" s="53" t="s">
        <v>5865</v>
      </c>
      <c r="K14" s="52"/>
      <c r="L14" s="163"/>
      <c r="M14" s="23">
        <v>45154</v>
      </c>
      <c r="N14" s="17"/>
      <c r="O14" s="23">
        <v>45210</v>
      </c>
      <c r="P14" s="23"/>
      <c r="Q14" s="23">
        <v>45183</v>
      </c>
    </row>
    <row r="15" spans="2:17" s="8" customFormat="1" ht="19.7" customHeight="1">
      <c r="B15" s="17">
        <v>3</v>
      </c>
      <c r="C15" s="26" t="s">
        <v>5994</v>
      </c>
      <c r="D15" s="26" t="s">
        <v>5995</v>
      </c>
      <c r="E15" s="53" t="s">
        <v>5996</v>
      </c>
      <c r="F15" s="26">
        <v>1</v>
      </c>
      <c r="G15" s="109">
        <v>8960</v>
      </c>
      <c r="H15" s="109">
        <f t="shared" si="0"/>
        <v>8960</v>
      </c>
      <c r="I15" s="54"/>
      <c r="J15" s="53" t="s">
        <v>5997</v>
      </c>
      <c r="K15" s="52"/>
      <c r="L15" s="163"/>
      <c r="M15" s="23">
        <v>45154</v>
      </c>
      <c r="N15" s="17"/>
      <c r="O15" s="23">
        <v>45210</v>
      </c>
      <c r="P15" s="60">
        <v>45210</v>
      </c>
      <c r="Q15" s="23">
        <v>45210</v>
      </c>
    </row>
    <row r="16" spans="2:17" s="8" customFormat="1" ht="19.7" customHeight="1">
      <c r="B16" s="17">
        <v>3</v>
      </c>
      <c r="C16" s="26" t="s">
        <v>5994</v>
      </c>
      <c r="D16" s="26" t="s">
        <v>5995</v>
      </c>
      <c r="E16" s="53" t="s">
        <v>5998</v>
      </c>
      <c r="F16" s="26">
        <v>1</v>
      </c>
      <c r="G16" s="2110">
        <v>11760</v>
      </c>
      <c r="H16" s="109">
        <f t="shared" si="0"/>
        <v>11760</v>
      </c>
      <c r="I16" s="54"/>
      <c r="J16" s="53" t="s">
        <v>5999</v>
      </c>
      <c r="K16" s="2139" t="s">
        <v>8181</v>
      </c>
      <c r="L16" s="163"/>
      <c r="M16" s="23">
        <v>45154</v>
      </c>
      <c r="N16" s="17"/>
      <c r="O16" s="23">
        <v>45210</v>
      </c>
      <c r="P16" s="60">
        <v>45210</v>
      </c>
      <c r="Q16" s="23">
        <v>45210</v>
      </c>
    </row>
    <row r="17" spans="2:17" s="8" customFormat="1" ht="19.7" customHeight="1">
      <c r="B17" s="17">
        <v>3</v>
      </c>
      <c r="C17" s="26" t="s">
        <v>5980</v>
      </c>
      <c r="D17" s="26" t="s">
        <v>5849</v>
      </c>
      <c r="E17" s="53" t="s">
        <v>6001</v>
      </c>
      <c r="F17" s="26">
        <v>1</v>
      </c>
      <c r="G17" s="109">
        <v>250</v>
      </c>
      <c r="H17" s="109">
        <f t="shared" si="0"/>
        <v>250</v>
      </c>
      <c r="I17" s="54"/>
      <c r="J17" s="53" t="s">
        <v>6002</v>
      </c>
      <c r="K17" s="52"/>
      <c r="L17" s="163"/>
      <c r="M17" s="23">
        <v>45154</v>
      </c>
      <c r="N17" s="17"/>
      <c r="O17" s="23">
        <v>45210</v>
      </c>
      <c r="P17" s="60"/>
      <c r="Q17" s="23">
        <v>45183</v>
      </c>
    </row>
    <row r="18" spans="2:17" s="8" customFormat="1" ht="19.7" customHeight="1">
      <c r="B18" s="17">
        <v>3</v>
      </c>
      <c r="C18" s="26" t="s">
        <v>5980</v>
      </c>
      <c r="D18" s="26" t="s">
        <v>5849</v>
      </c>
      <c r="E18" s="53" t="s">
        <v>6003</v>
      </c>
      <c r="F18" s="26">
        <v>1</v>
      </c>
      <c r="G18" s="109">
        <v>730</v>
      </c>
      <c r="H18" s="109">
        <f t="shared" si="0"/>
        <v>730</v>
      </c>
      <c r="I18" s="54"/>
      <c r="J18" s="53" t="s">
        <v>6004</v>
      </c>
      <c r="K18" s="52"/>
      <c r="L18" s="163"/>
      <c r="M18" s="23">
        <v>45154</v>
      </c>
      <c r="N18" s="17"/>
      <c r="O18" s="23">
        <v>45210</v>
      </c>
      <c r="P18" s="60"/>
      <c r="Q18" s="23">
        <v>45183</v>
      </c>
    </row>
    <row r="19" spans="2:17" s="8" customFormat="1" ht="19.7" customHeight="1">
      <c r="B19" s="17">
        <v>3</v>
      </c>
      <c r="C19" s="26" t="s">
        <v>5866</v>
      </c>
      <c r="D19" s="26" t="s">
        <v>5866</v>
      </c>
      <c r="E19" s="26" t="s">
        <v>5870</v>
      </c>
      <c r="F19" s="26">
        <v>1</v>
      </c>
      <c r="G19" s="53">
        <v>5295</v>
      </c>
      <c r="H19" s="109">
        <f t="shared" si="0"/>
        <v>5295</v>
      </c>
      <c r="I19" s="54"/>
      <c r="J19" s="53" t="s">
        <v>8182</v>
      </c>
      <c r="K19" s="52"/>
      <c r="L19" s="163"/>
      <c r="M19" s="23">
        <v>45154</v>
      </c>
      <c r="N19" s="17"/>
      <c r="O19" s="23"/>
      <c r="P19" s="60">
        <v>45184</v>
      </c>
      <c r="Q19" s="23">
        <v>45184</v>
      </c>
    </row>
    <row r="20" spans="2:17" s="8" customFormat="1" ht="19.7" customHeight="1">
      <c r="B20" s="17">
        <v>3</v>
      </c>
      <c r="C20" s="26" t="s">
        <v>5866</v>
      </c>
      <c r="D20" s="26" t="s">
        <v>5866</v>
      </c>
      <c r="E20" s="26" t="s">
        <v>5872</v>
      </c>
      <c r="F20" s="26">
        <v>2</v>
      </c>
      <c r="G20" s="53">
        <v>2469</v>
      </c>
      <c r="H20" s="109">
        <f t="shared" si="0"/>
        <v>4938</v>
      </c>
      <c r="I20" s="525"/>
      <c r="J20" s="53" t="s">
        <v>5873</v>
      </c>
      <c r="K20" s="52"/>
      <c r="L20" s="163"/>
      <c r="M20" s="23">
        <v>45154</v>
      </c>
      <c r="N20" s="17"/>
      <c r="O20" s="23"/>
      <c r="P20" s="60">
        <v>45184</v>
      </c>
      <c r="Q20" s="23">
        <v>45184</v>
      </c>
    </row>
    <row r="21" spans="2:17" s="8" customFormat="1" ht="19.7" customHeight="1">
      <c r="B21" s="17">
        <v>3</v>
      </c>
      <c r="C21" s="26" t="s">
        <v>5866</v>
      </c>
      <c r="D21" s="26" t="s">
        <v>5866</v>
      </c>
      <c r="E21" s="26" t="s">
        <v>5874</v>
      </c>
      <c r="F21" s="26">
        <v>2</v>
      </c>
      <c r="G21" s="53">
        <v>1770</v>
      </c>
      <c r="H21" s="109">
        <f t="shared" si="0"/>
        <v>3540</v>
      </c>
      <c r="I21" s="525"/>
      <c r="J21" s="53" t="s">
        <v>5875</v>
      </c>
      <c r="K21" s="52"/>
      <c r="L21" s="163"/>
      <c r="M21" s="23">
        <v>45154</v>
      </c>
      <c r="N21" s="17"/>
      <c r="O21" s="23"/>
      <c r="P21" s="23">
        <v>45184</v>
      </c>
      <c r="Q21" s="23">
        <v>45184</v>
      </c>
    </row>
    <row r="22" spans="2:17" s="8" customFormat="1" ht="19.7" customHeight="1">
      <c r="B22" s="17">
        <v>3</v>
      </c>
      <c r="C22" s="26" t="s">
        <v>5866</v>
      </c>
      <c r="D22" s="26" t="s">
        <v>5866</v>
      </c>
      <c r="E22" s="26" t="s">
        <v>5876</v>
      </c>
      <c r="F22" s="26">
        <v>1</v>
      </c>
      <c r="G22" s="53">
        <v>3890</v>
      </c>
      <c r="H22" s="109">
        <f t="shared" si="0"/>
        <v>3890</v>
      </c>
      <c r="I22" s="525"/>
      <c r="J22" s="53" t="s">
        <v>5877</v>
      </c>
      <c r="K22" s="52"/>
      <c r="L22" s="163"/>
      <c r="M22" s="23">
        <v>45154</v>
      </c>
      <c r="N22" s="17"/>
      <c r="O22" s="23"/>
      <c r="P22" s="23">
        <v>45184</v>
      </c>
      <c r="Q22" s="23">
        <v>45184</v>
      </c>
    </row>
    <row r="23" spans="2:17" s="8" customFormat="1" ht="19.7" customHeight="1">
      <c r="B23" s="17">
        <v>3</v>
      </c>
      <c r="C23" s="26" t="s">
        <v>5866</v>
      </c>
      <c r="D23" s="26" t="s">
        <v>5866</v>
      </c>
      <c r="E23" s="26" t="s">
        <v>5878</v>
      </c>
      <c r="F23" s="26">
        <v>1</v>
      </c>
      <c r="G23" s="53">
        <v>1319</v>
      </c>
      <c r="H23" s="109">
        <f t="shared" si="0"/>
        <v>1319</v>
      </c>
      <c r="I23" s="54"/>
      <c r="J23" s="53" t="s">
        <v>5879</v>
      </c>
      <c r="K23" s="52"/>
      <c r="L23" s="163"/>
      <c r="M23" s="23">
        <v>45154</v>
      </c>
      <c r="N23" s="17"/>
      <c r="O23" s="23"/>
      <c r="P23" s="23">
        <v>45184</v>
      </c>
      <c r="Q23" s="23">
        <v>45184</v>
      </c>
    </row>
    <row r="24" spans="2:17" s="8" customFormat="1" ht="19.7" customHeight="1">
      <c r="B24" s="17">
        <v>3</v>
      </c>
      <c r="C24" s="26" t="s">
        <v>5866</v>
      </c>
      <c r="D24" s="26" t="s">
        <v>5866</v>
      </c>
      <c r="E24" s="26" t="s">
        <v>5880</v>
      </c>
      <c r="F24" s="26">
        <v>2</v>
      </c>
      <c r="G24" s="53">
        <v>160</v>
      </c>
      <c r="H24" s="109">
        <f t="shared" si="0"/>
        <v>320</v>
      </c>
      <c r="I24" s="54"/>
      <c r="J24" s="53" t="s">
        <v>5881</v>
      </c>
      <c r="K24" s="52"/>
      <c r="L24" s="163"/>
      <c r="M24" s="23">
        <v>45154</v>
      </c>
      <c r="N24" s="17"/>
      <c r="O24" s="23"/>
      <c r="P24" s="23">
        <v>45184</v>
      </c>
      <c r="Q24" s="23">
        <v>45184</v>
      </c>
    </row>
    <row r="25" spans="2:17" s="8" customFormat="1" ht="19.7" customHeight="1">
      <c r="B25" s="17">
        <v>3</v>
      </c>
      <c r="C25" s="26" t="s">
        <v>5866</v>
      </c>
      <c r="D25" s="26" t="s">
        <v>5866</v>
      </c>
      <c r="E25" s="26" t="s">
        <v>5882</v>
      </c>
      <c r="F25" s="26">
        <v>1</v>
      </c>
      <c r="G25" s="53">
        <v>34270</v>
      </c>
      <c r="H25" s="109">
        <f t="shared" si="0"/>
        <v>34270</v>
      </c>
      <c r="I25" s="54"/>
      <c r="J25" s="53" t="s">
        <v>5883</v>
      </c>
      <c r="K25" s="52"/>
      <c r="L25" s="163"/>
      <c r="M25" s="23">
        <v>45154</v>
      </c>
      <c r="N25" s="17"/>
      <c r="O25" s="23"/>
      <c r="P25" s="23">
        <v>45184</v>
      </c>
      <c r="Q25" s="23">
        <v>45184</v>
      </c>
    </row>
    <row r="26" spans="2:17" s="8" customFormat="1" ht="19.7" customHeight="1">
      <c r="B26" s="17">
        <v>3</v>
      </c>
      <c r="C26" s="26" t="s">
        <v>5866</v>
      </c>
      <c r="D26" s="26" t="s">
        <v>5866</v>
      </c>
      <c r="E26" s="26" t="s">
        <v>5884</v>
      </c>
      <c r="F26" s="26">
        <v>4</v>
      </c>
      <c r="G26" s="53">
        <v>385</v>
      </c>
      <c r="H26" s="109">
        <f t="shared" si="0"/>
        <v>1540</v>
      </c>
      <c r="I26" s="54"/>
      <c r="J26" s="53" t="s">
        <v>5885</v>
      </c>
      <c r="K26" s="52"/>
      <c r="L26" s="163"/>
      <c r="M26" s="23">
        <v>45154</v>
      </c>
      <c r="N26" s="17"/>
      <c r="O26" s="23"/>
      <c r="P26" s="23">
        <v>45184</v>
      </c>
      <c r="Q26" s="23">
        <v>45184</v>
      </c>
    </row>
    <row r="27" spans="2:17" ht="19.7" customHeight="1">
      <c r="B27" s="17">
        <v>3</v>
      </c>
      <c r="C27" s="26" t="s">
        <v>5866</v>
      </c>
      <c r="D27" s="26" t="s">
        <v>5866</v>
      </c>
      <c r="E27" s="26" t="s">
        <v>5886</v>
      </c>
      <c r="F27" s="26">
        <v>1</v>
      </c>
      <c r="G27" s="53">
        <v>69660</v>
      </c>
      <c r="H27" s="109">
        <f t="shared" si="0"/>
        <v>69660</v>
      </c>
      <c r="I27" s="525"/>
      <c r="J27" s="53" t="s">
        <v>5887</v>
      </c>
      <c r="K27" s="52"/>
      <c r="L27" s="163"/>
      <c r="M27" s="23">
        <v>45154</v>
      </c>
      <c r="N27" s="17"/>
      <c r="O27" s="23"/>
      <c r="P27" s="23">
        <v>45184</v>
      </c>
      <c r="Q27" s="23">
        <v>45184</v>
      </c>
    </row>
    <row r="28" spans="2:17" ht="19.7" customHeight="1">
      <c r="B28" s="17">
        <v>3</v>
      </c>
      <c r="C28" s="26" t="s">
        <v>5866</v>
      </c>
      <c r="D28" s="26" t="s">
        <v>5866</v>
      </c>
      <c r="E28" s="26" t="s">
        <v>6068</v>
      </c>
      <c r="F28" s="26">
        <v>1</v>
      </c>
      <c r="G28" s="109">
        <v>12320</v>
      </c>
      <c r="H28" s="109">
        <f t="shared" ref="H28" si="1">F28*G28</f>
        <v>12320</v>
      </c>
      <c r="I28" s="525"/>
      <c r="J28" s="53" t="s">
        <v>6069</v>
      </c>
      <c r="K28" s="52"/>
      <c r="L28" s="163"/>
      <c r="M28" s="23">
        <v>45154</v>
      </c>
      <c r="N28" s="17"/>
      <c r="O28" s="23"/>
      <c r="P28" s="23">
        <v>45184</v>
      </c>
      <c r="Q28" s="23">
        <v>45184</v>
      </c>
    </row>
    <row r="29" spans="2:17" ht="19.7" customHeight="1">
      <c r="B29" s="17">
        <v>3</v>
      </c>
      <c r="C29" s="26" t="s">
        <v>5866</v>
      </c>
      <c r="D29" s="26" t="s">
        <v>5866</v>
      </c>
      <c r="E29" s="26" t="s">
        <v>6066</v>
      </c>
      <c r="F29" s="26">
        <v>1</v>
      </c>
      <c r="G29" s="109">
        <v>198</v>
      </c>
      <c r="H29" s="109">
        <f t="shared" ref="H29:H38" si="2">G29*F29</f>
        <v>198</v>
      </c>
      <c r="I29" s="525"/>
      <c r="J29" s="53" t="s">
        <v>6067</v>
      </c>
      <c r="K29" s="52"/>
      <c r="L29" s="163"/>
      <c r="M29" s="23">
        <v>45154</v>
      </c>
      <c r="N29" s="17"/>
      <c r="O29" s="23"/>
      <c r="P29" s="23">
        <v>45184</v>
      </c>
      <c r="Q29" s="23">
        <v>45184</v>
      </c>
    </row>
    <row r="30" spans="2:17" ht="19.7" customHeight="1">
      <c r="B30" s="17">
        <v>3</v>
      </c>
      <c r="C30" s="26" t="s">
        <v>5866</v>
      </c>
      <c r="D30" s="26" t="s">
        <v>5866</v>
      </c>
      <c r="E30" s="26" t="s">
        <v>6070</v>
      </c>
      <c r="F30" s="26">
        <v>2</v>
      </c>
      <c r="G30" s="109">
        <v>710</v>
      </c>
      <c r="H30" s="109">
        <f t="shared" si="2"/>
        <v>1420</v>
      </c>
      <c r="I30" s="525"/>
      <c r="J30" s="53" t="s">
        <v>6021</v>
      </c>
      <c r="K30" s="52"/>
      <c r="L30" s="163"/>
      <c r="M30" s="23">
        <v>45154</v>
      </c>
      <c r="N30" s="17"/>
      <c r="O30" s="23"/>
      <c r="P30" s="23">
        <v>45184</v>
      </c>
      <c r="Q30" s="23">
        <v>45184</v>
      </c>
    </row>
    <row r="31" spans="2:17" ht="19.7" customHeight="1">
      <c r="B31" s="17">
        <v>3</v>
      </c>
      <c r="C31" s="26" t="s">
        <v>5866</v>
      </c>
      <c r="D31" s="26" t="s">
        <v>5866</v>
      </c>
      <c r="E31" s="26" t="s">
        <v>6077</v>
      </c>
      <c r="F31" s="26">
        <v>1</v>
      </c>
      <c r="G31" s="109">
        <v>1820</v>
      </c>
      <c r="H31" s="109">
        <f t="shared" si="2"/>
        <v>1820</v>
      </c>
      <c r="I31" s="525"/>
      <c r="J31" s="53" t="s">
        <v>6078</v>
      </c>
      <c r="K31" s="52"/>
      <c r="L31" s="163"/>
      <c r="M31" s="23">
        <v>45154</v>
      </c>
      <c r="N31" s="17"/>
      <c r="O31" s="23"/>
      <c r="P31" s="23">
        <v>45184</v>
      </c>
      <c r="Q31" s="23">
        <v>45184</v>
      </c>
    </row>
    <row r="32" spans="2:17" ht="19.7" customHeight="1">
      <c r="B32" s="17">
        <v>3</v>
      </c>
      <c r="C32" s="26" t="s">
        <v>5866</v>
      </c>
      <c r="D32" s="26" t="s">
        <v>5866</v>
      </c>
      <c r="E32" s="26" t="s">
        <v>8183</v>
      </c>
      <c r="F32" s="26">
        <v>1</v>
      </c>
      <c r="G32" s="109">
        <v>151</v>
      </c>
      <c r="H32" s="109">
        <f t="shared" si="2"/>
        <v>151</v>
      </c>
      <c r="I32" s="525"/>
      <c r="J32" s="53" t="s">
        <v>6080</v>
      </c>
      <c r="K32" s="52"/>
      <c r="L32" s="163"/>
      <c r="M32" s="23">
        <v>45154</v>
      </c>
      <c r="N32" s="17"/>
      <c r="O32" s="23"/>
      <c r="P32" s="23">
        <v>45184</v>
      </c>
      <c r="Q32" s="23">
        <v>45184</v>
      </c>
    </row>
    <row r="33" spans="2:17" ht="19.7" customHeight="1">
      <c r="B33" s="17">
        <v>3</v>
      </c>
      <c r="C33" s="26" t="s">
        <v>5866</v>
      </c>
      <c r="D33" s="26" t="s">
        <v>5866</v>
      </c>
      <c r="E33" s="26" t="s">
        <v>6081</v>
      </c>
      <c r="F33" s="26">
        <v>4</v>
      </c>
      <c r="G33" s="109">
        <v>198</v>
      </c>
      <c r="H33" s="109">
        <f t="shared" si="2"/>
        <v>792</v>
      </c>
      <c r="I33" s="525"/>
      <c r="J33" s="53" t="s">
        <v>6082</v>
      </c>
      <c r="K33" s="52"/>
      <c r="L33" s="163"/>
      <c r="M33" s="23">
        <v>45154</v>
      </c>
      <c r="N33" s="17"/>
      <c r="O33" s="23"/>
      <c r="P33" s="23">
        <v>45184</v>
      </c>
      <c r="Q33" s="23">
        <v>45184</v>
      </c>
    </row>
    <row r="34" spans="2:17" ht="19.7" customHeight="1">
      <c r="B34" s="17">
        <v>3</v>
      </c>
      <c r="C34" s="26" t="s">
        <v>5866</v>
      </c>
      <c r="D34" s="26" t="s">
        <v>5866</v>
      </c>
      <c r="E34" s="26" t="s">
        <v>6083</v>
      </c>
      <c r="F34" s="26">
        <v>2</v>
      </c>
      <c r="G34" s="109">
        <v>198</v>
      </c>
      <c r="H34" s="109">
        <f t="shared" si="2"/>
        <v>396</v>
      </c>
      <c r="I34" s="525"/>
      <c r="J34" s="53" t="s">
        <v>6082</v>
      </c>
      <c r="K34" s="59"/>
      <c r="L34" s="163"/>
      <c r="M34" s="23">
        <v>45154</v>
      </c>
      <c r="N34" s="17"/>
      <c r="O34" s="23"/>
      <c r="P34" s="23">
        <v>45184</v>
      </c>
      <c r="Q34" s="23">
        <v>45184</v>
      </c>
    </row>
    <row r="35" spans="2:17" ht="19.7" customHeight="1">
      <c r="B35" s="17">
        <v>3</v>
      </c>
      <c r="C35" s="26" t="s">
        <v>5866</v>
      </c>
      <c r="D35" s="26" t="s">
        <v>5866</v>
      </c>
      <c r="E35" s="26" t="s">
        <v>8184</v>
      </c>
      <c r="F35" s="26">
        <v>1</v>
      </c>
      <c r="G35" s="109">
        <v>212</v>
      </c>
      <c r="H35" s="109">
        <f t="shared" si="2"/>
        <v>212</v>
      </c>
      <c r="I35" s="525"/>
      <c r="J35" s="53" t="s">
        <v>8185</v>
      </c>
      <c r="K35" s="52"/>
      <c r="L35" s="163"/>
      <c r="M35" s="23">
        <v>45154</v>
      </c>
      <c r="N35" s="17"/>
      <c r="O35" s="23"/>
      <c r="P35" s="23">
        <v>45184</v>
      </c>
      <c r="Q35" s="23">
        <v>45184</v>
      </c>
    </row>
    <row r="36" spans="2:17" ht="19.7" customHeight="1">
      <c r="B36" s="17">
        <v>3</v>
      </c>
      <c r="C36" s="26" t="s">
        <v>5866</v>
      </c>
      <c r="D36" s="26" t="s">
        <v>5866</v>
      </c>
      <c r="E36" s="26" t="s">
        <v>6086</v>
      </c>
      <c r="F36" s="26">
        <v>2</v>
      </c>
      <c r="G36" s="109">
        <v>212</v>
      </c>
      <c r="H36" s="109">
        <f t="shared" si="2"/>
        <v>424</v>
      </c>
      <c r="I36" s="525"/>
      <c r="J36" s="53" t="s">
        <v>6082</v>
      </c>
      <c r="K36" s="52"/>
      <c r="L36" s="163"/>
      <c r="M36" s="23">
        <v>45154</v>
      </c>
      <c r="N36" s="17"/>
      <c r="O36" s="23"/>
      <c r="P36" s="23">
        <v>45184</v>
      </c>
      <c r="Q36" s="23">
        <v>45184</v>
      </c>
    </row>
    <row r="37" spans="2:17" ht="19.7" customHeight="1">
      <c r="B37" s="17">
        <v>3</v>
      </c>
      <c r="C37" s="26" t="s">
        <v>5866</v>
      </c>
      <c r="D37" s="26" t="s">
        <v>5866</v>
      </c>
      <c r="E37" s="26" t="s">
        <v>6087</v>
      </c>
      <c r="F37" s="26">
        <v>4</v>
      </c>
      <c r="G37" s="109">
        <v>226</v>
      </c>
      <c r="H37" s="109">
        <f t="shared" si="2"/>
        <v>904</v>
      </c>
      <c r="I37" s="525"/>
      <c r="J37" s="53" t="s">
        <v>6082</v>
      </c>
      <c r="K37" s="52"/>
      <c r="L37" s="163"/>
      <c r="M37" s="23">
        <v>45154</v>
      </c>
      <c r="N37" s="17"/>
      <c r="O37" s="23"/>
      <c r="P37" s="23">
        <v>45184</v>
      </c>
      <c r="Q37" s="23">
        <v>45184</v>
      </c>
    </row>
    <row r="38" spans="2:17" ht="19.7" customHeight="1">
      <c r="B38" s="17">
        <v>3</v>
      </c>
      <c r="C38" s="26" t="s">
        <v>5866</v>
      </c>
      <c r="D38" s="26" t="s">
        <v>5866</v>
      </c>
      <c r="E38" s="26" t="s">
        <v>6088</v>
      </c>
      <c r="F38" s="26">
        <v>6</v>
      </c>
      <c r="G38" s="109">
        <v>212</v>
      </c>
      <c r="H38" s="109">
        <f t="shared" si="2"/>
        <v>1272</v>
      </c>
      <c r="I38" s="525"/>
      <c r="J38" s="53" t="s">
        <v>6082</v>
      </c>
      <c r="K38" s="52"/>
      <c r="L38" s="163"/>
      <c r="M38" s="23">
        <v>45154</v>
      </c>
      <c r="N38" s="17"/>
      <c r="O38" s="23"/>
      <c r="P38" s="23">
        <v>45184</v>
      </c>
      <c r="Q38" s="23">
        <v>45184</v>
      </c>
    </row>
    <row r="39" spans="2:17" ht="19.7" customHeight="1">
      <c r="B39" s="17">
        <v>3</v>
      </c>
      <c r="C39" s="26" t="s">
        <v>5866</v>
      </c>
      <c r="D39" s="26" t="s">
        <v>5866</v>
      </c>
      <c r="E39" s="26" t="s">
        <v>5888</v>
      </c>
      <c r="F39" s="26">
        <v>4</v>
      </c>
      <c r="G39" s="53">
        <v>1140</v>
      </c>
      <c r="H39" s="109">
        <f t="shared" si="0"/>
        <v>4560</v>
      </c>
      <c r="I39" s="525"/>
      <c r="J39" s="53" t="s">
        <v>5891</v>
      </c>
      <c r="K39" s="52"/>
      <c r="L39" s="163"/>
      <c r="M39" s="23">
        <v>45154</v>
      </c>
      <c r="N39" s="17"/>
      <c r="O39" s="23"/>
      <c r="P39" s="23">
        <v>45184</v>
      </c>
      <c r="Q39" s="23">
        <v>45184</v>
      </c>
    </row>
    <row r="40" spans="2:17" ht="19.7" customHeight="1">
      <c r="B40" s="17">
        <v>3</v>
      </c>
      <c r="C40" s="26" t="s">
        <v>5866</v>
      </c>
      <c r="D40" s="26" t="s">
        <v>5866</v>
      </c>
      <c r="E40" s="26" t="s">
        <v>5928</v>
      </c>
      <c r="F40" s="26">
        <v>4</v>
      </c>
      <c r="G40" s="53">
        <v>1320</v>
      </c>
      <c r="H40" s="109">
        <f t="shared" si="0"/>
        <v>5280</v>
      </c>
      <c r="I40" s="525"/>
      <c r="J40" s="53" t="s">
        <v>5929</v>
      </c>
      <c r="K40" s="52"/>
      <c r="L40" s="163"/>
      <c r="M40" s="23">
        <v>45154</v>
      </c>
      <c r="N40" s="17"/>
      <c r="O40" s="23"/>
      <c r="P40" s="23">
        <v>45184</v>
      </c>
      <c r="Q40" s="23">
        <v>45184</v>
      </c>
    </row>
    <row r="41" spans="2:17" ht="19.7" customHeight="1">
      <c r="B41" s="17">
        <v>3</v>
      </c>
      <c r="C41" s="26" t="s">
        <v>5866</v>
      </c>
      <c r="D41" s="26" t="s">
        <v>5866</v>
      </c>
      <c r="E41" s="26" t="s">
        <v>5932</v>
      </c>
      <c r="F41" s="26">
        <v>1</v>
      </c>
      <c r="G41" s="53">
        <v>1050</v>
      </c>
      <c r="H41" s="109">
        <f t="shared" si="0"/>
        <v>1050</v>
      </c>
      <c r="I41" s="525"/>
      <c r="J41" s="53" t="s">
        <v>5933</v>
      </c>
      <c r="K41" s="52"/>
      <c r="L41" s="163"/>
      <c r="M41" s="23">
        <v>45154</v>
      </c>
      <c r="N41" s="17"/>
      <c r="O41" s="23"/>
      <c r="P41" s="23">
        <v>45184</v>
      </c>
      <c r="Q41" s="23">
        <v>45184</v>
      </c>
    </row>
    <row r="42" spans="2:17" ht="19.7" customHeight="1">
      <c r="B42" s="17">
        <v>3</v>
      </c>
      <c r="C42" s="26" t="s">
        <v>5866</v>
      </c>
      <c r="D42" s="26" t="s">
        <v>5866</v>
      </c>
      <c r="E42" s="26" t="s">
        <v>5934</v>
      </c>
      <c r="F42" s="26">
        <v>1</v>
      </c>
      <c r="G42" s="53">
        <v>12320</v>
      </c>
      <c r="H42" s="109">
        <f t="shared" si="0"/>
        <v>12320</v>
      </c>
      <c r="I42" s="525"/>
      <c r="J42" s="53" t="s">
        <v>5935</v>
      </c>
      <c r="K42" s="52"/>
      <c r="L42" s="163"/>
      <c r="M42" s="23">
        <v>45154</v>
      </c>
      <c r="N42" s="17"/>
      <c r="O42" s="23"/>
      <c r="P42" s="23">
        <v>45184</v>
      </c>
      <c r="Q42" s="23">
        <v>45184</v>
      </c>
    </row>
    <row r="43" spans="2:17" ht="19.7" customHeight="1">
      <c r="B43" s="17">
        <v>3</v>
      </c>
      <c r="C43" s="26" t="s">
        <v>5866</v>
      </c>
      <c r="D43" s="26" t="s">
        <v>5866</v>
      </c>
      <c r="E43" s="26" t="s">
        <v>5936</v>
      </c>
      <c r="F43" s="26">
        <v>1</v>
      </c>
      <c r="G43" s="53">
        <v>1710</v>
      </c>
      <c r="H43" s="109">
        <f t="shared" si="0"/>
        <v>1710</v>
      </c>
      <c r="I43" s="525"/>
      <c r="J43" s="53" t="s">
        <v>5937</v>
      </c>
      <c r="K43" s="52"/>
      <c r="L43" s="163"/>
      <c r="M43" s="23">
        <v>45154</v>
      </c>
      <c r="N43" s="17"/>
      <c r="O43" s="23"/>
      <c r="P43" s="23">
        <v>45184</v>
      </c>
      <c r="Q43" s="23">
        <v>45184</v>
      </c>
    </row>
    <row r="44" spans="2:17" ht="19.7" customHeight="1">
      <c r="B44" s="17">
        <v>3</v>
      </c>
      <c r="C44" s="26" t="s">
        <v>5866</v>
      </c>
      <c r="D44" s="26" t="s">
        <v>5866</v>
      </c>
      <c r="E44" s="26" t="s">
        <v>5938</v>
      </c>
      <c r="F44" s="26">
        <v>1</v>
      </c>
      <c r="G44" s="53">
        <v>3100</v>
      </c>
      <c r="H44" s="109">
        <f t="shared" si="0"/>
        <v>3100</v>
      </c>
      <c r="I44" s="525"/>
      <c r="J44" s="53" t="s">
        <v>5939</v>
      </c>
      <c r="K44" s="52"/>
      <c r="L44" s="163"/>
      <c r="M44" s="23">
        <v>45154</v>
      </c>
      <c r="N44" s="17"/>
      <c r="O44" s="23"/>
      <c r="P44" s="23">
        <v>45184</v>
      </c>
      <c r="Q44" s="23">
        <v>45184</v>
      </c>
    </row>
    <row r="45" spans="2:17" ht="19.7" customHeight="1">
      <c r="B45" s="17">
        <v>3</v>
      </c>
      <c r="C45" s="26" t="s">
        <v>5866</v>
      </c>
      <c r="D45" s="26" t="s">
        <v>5866</v>
      </c>
      <c r="E45" s="26" t="s">
        <v>5940</v>
      </c>
      <c r="F45" s="26">
        <v>1</v>
      </c>
      <c r="G45" s="53">
        <v>473</v>
      </c>
      <c r="H45" s="109">
        <f t="shared" si="0"/>
        <v>473</v>
      </c>
      <c r="I45" s="525"/>
      <c r="J45" s="53" t="s">
        <v>5941</v>
      </c>
      <c r="K45" s="52"/>
      <c r="L45" s="163"/>
      <c r="M45" s="23">
        <v>45154</v>
      </c>
      <c r="N45" s="17"/>
      <c r="O45" s="23"/>
      <c r="P45" s="23">
        <v>45184</v>
      </c>
      <c r="Q45" s="23">
        <v>45184</v>
      </c>
    </row>
    <row r="46" spans="2:17" ht="19.7" customHeight="1">
      <c r="B46" s="17">
        <v>3</v>
      </c>
      <c r="C46" s="26" t="s">
        <v>5866</v>
      </c>
      <c r="D46" s="26" t="s">
        <v>5866</v>
      </c>
      <c r="E46" s="26" t="s">
        <v>5942</v>
      </c>
      <c r="F46" s="26">
        <v>8</v>
      </c>
      <c r="G46" s="53">
        <v>23</v>
      </c>
      <c r="H46" s="109">
        <f t="shared" si="0"/>
        <v>184</v>
      </c>
      <c r="I46" s="525"/>
      <c r="J46" s="53" t="s">
        <v>5914</v>
      </c>
      <c r="K46" s="52"/>
      <c r="L46" s="163"/>
      <c r="M46" s="23">
        <v>45154</v>
      </c>
      <c r="N46" s="17"/>
      <c r="O46" s="23"/>
      <c r="P46" s="23">
        <v>45184</v>
      </c>
      <c r="Q46" s="23">
        <v>45184</v>
      </c>
    </row>
    <row r="47" spans="2:17" ht="19.7" customHeight="1">
      <c r="B47" s="17">
        <v>3</v>
      </c>
      <c r="C47" s="26" t="s">
        <v>5866</v>
      </c>
      <c r="D47" s="26" t="s">
        <v>5866</v>
      </c>
      <c r="E47" s="26" t="s">
        <v>1126</v>
      </c>
      <c r="F47" s="26">
        <v>2</v>
      </c>
      <c r="G47" s="109">
        <v>94</v>
      </c>
      <c r="H47" s="109">
        <f t="shared" si="0"/>
        <v>188</v>
      </c>
      <c r="I47" s="2140"/>
      <c r="J47" s="53" t="s">
        <v>5945</v>
      </c>
      <c r="K47" s="2140" t="s">
        <v>8186</v>
      </c>
      <c r="L47" s="163"/>
      <c r="M47" s="23">
        <v>45154</v>
      </c>
      <c r="N47" s="17"/>
      <c r="O47" s="23"/>
      <c r="P47" s="23">
        <v>45184</v>
      </c>
      <c r="Q47" s="23">
        <v>45184</v>
      </c>
    </row>
    <row r="48" spans="2:17" ht="19.7" customHeight="1">
      <c r="B48" s="17">
        <v>3</v>
      </c>
      <c r="C48" s="26" t="s">
        <v>5866</v>
      </c>
      <c r="D48" s="26" t="s">
        <v>5866</v>
      </c>
      <c r="E48" s="26" t="s">
        <v>4989</v>
      </c>
      <c r="F48" s="26">
        <v>1</v>
      </c>
      <c r="G48" s="109">
        <v>704</v>
      </c>
      <c r="H48" s="109">
        <f t="shared" si="0"/>
        <v>704</v>
      </c>
      <c r="I48" s="2140"/>
      <c r="J48" s="53" t="s">
        <v>5947</v>
      </c>
      <c r="K48" s="2140" t="s">
        <v>8187</v>
      </c>
      <c r="L48" s="163"/>
      <c r="M48" s="23">
        <v>45154</v>
      </c>
      <c r="N48" s="17"/>
      <c r="O48" s="23"/>
      <c r="P48" s="23">
        <v>45184</v>
      </c>
      <c r="Q48" s="23">
        <v>45184</v>
      </c>
    </row>
    <row r="49" spans="2:17" ht="19.7" customHeight="1">
      <c r="B49" s="17">
        <v>3</v>
      </c>
      <c r="C49" s="26" t="s">
        <v>5866</v>
      </c>
      <c r="D49" s="26" t="s">
        <v>5866</v>
      </c>
      <c r="E49" s="26" t="s">
        <v>5948</v>
      </c>
      <c r="F49" s="26">
        <v>1</v>
      </c>
      <c r="G49" s="53">
        <v>1910</v>
      </c>
      <c r="H49" s="109">
        <f t="shared" si="0"/>
        <v>1910</v>
      </c>
      <c r="I49" s="2140"/>
      <c r="J49" s="53" t="s">
        <v>5949</v>
      </c>
      <c r="K49" s="52"/>
      <c r="L49" s="163"/>
      <c r="M49" s="23">
        <v>45154</v>
      </c>
      <c r="N49" s="17"/>
      <c r="O49" s="23"/>
      <c r="P49" s="23">
        <v>45184</v>
      </c>
      <c r="Q49" s="23">
        <v>45184</v>
      </c>
    </row>
    <row r="50" spans="2:17" ht="19.7" customHeight="1">
      <c r="B50" s="17">
        <v>3</v>
      </c>
      <c r="C50" s="26" t="s">
        <v>5950</v>
      </c>
      <c r="D50" s="26" t="s">
        <v>5950</v>
      </c>
      <c r="E50" s="26" t="s">
        <v>6115</v>
      </c>
      <c r="F50" s="26">
        <v>1</v>
      </c>
      <c r="G50" s="109">
        <v>5800</v>
      </c>
      <c r="H50" s="109">
        <f t="shared" si="0"/>
        <v>5800</v>
      </c>
      <c r="I50" s="2141"/>
      <c r="J50" s="53" t="s">
        <v>6116</v>
      </c>
      <c r="K50" s="52"/>
      <c r="L50" s="163"/>
      <c r="M50" s="23">
        <v>45154</v>
      </c>
      <c r="N50" s="17"/>
      <c r="O50" s="23">
        <v>45210</v>
      </c>
      <c r="P50" s="23"/>
      <c r="Q50" s="23">
        <v>45205</v>
      </c>
    </row>
    <row r="51" spans="2:17" ht="19.7" customHeight="1">
      <c r="B51" s="17">
        <v>3</v>
      </c>
      <c r="C51" s="26" t="s">
        <v>5950</v>
      </c>
      <c r="D51" s="26" t="s">
        <v>5950</v>
      </c>
      <c r="E51" s="26" t="s">
        <v>6117</v>
      </c>
      <c r="F51" s="26">
        <v>1</v>
      </c>
      <c r="G51" s="109">
        <v>8800</v>
      </c>
      <c r="H51" s="109">
        <f t="shared" si="0"/>
        <v>8800</v>
      </c>
      <c r="I51" s="2141"/>
      <c r="J51" s="53" t="s">
        <v>6118</v>
      </c>
      <c r="K51" s="52"/>
      <c r="L51" s="163"/>
      <c r="M51" s="23">
        <v>45154</v>
      </c>
      <c r="N51" s="17"/>
      <c r="O51" s="23">
        <v>45210</v>
      </c>
      <c r="P51" s="23"/>
      <c r="Q51" s="23">
        <v>45205</v>
      </c>
    </row>
    <row r="52" spans="2:17" ht="19.7" customHeight="1">
      <c r="B52" s="17">
        <v>3</v>
      </c>
      <c r="C52" s="26" t="s">
        <v>5950</v>
      </c>
      <c r="D52" s="26" t="s">
        <v>5950</v>
      </c>
      <c r="E52" s="26" t="s">
        <v>6119</v>
      </c>
      <c r="F52" s="26">
        <v>1</v>
      </c>
      <c r="G52" s="109">
        <v>2000</v>
      </c>
      <c r="H52" s="109">
        <f t="shared" si="0"/>
        <v>2000</v>
      </c>
      <c r="I52" s="2141"/>
      <c r="J52" s="53" t="s">
        <v>6120</v>
      </c>
      <c r="K52" s="52"/>
      <c r="L52" s="163"/>
      <c r="M52" s="23">
        <v>45154</v>
      </c>
      <c r="N52" s="17"/>
      <c r="O52" s="23">
        <v>45210</v>
      </c>
      <c r="P52" s="23"/>
      <c r="Q52" s="23">
        <v>45205</v>
      </c>
    </row>
    <row r="53" spans="2:17" ht="19.7" customHeight="1">
      <c r="B53" s="17">
        <v>3</v>
      </c>
      <c r="C53" s="26" t="s">
        <v>5950</v>
      </c>
      <c r="D53" s="26" t="s">
        <v>5950</v>
      </c>
      <c r="E53" s="26" t="s">
        <v>6121</v>
      </c>
      <c r="F53" s="26">
        <v>1</v>
      </c>
      <c r="G53" s="109">
        <v>7000</v>
      </c>
      <c r="H53" s="109">
        <f t="shared" si="0"/>
        <v>7000</v>
      </c>
      <c r="I53" s="2141"/>
      <c r="J53" s="53" t="s">
        <v>6122</v>
      </c>
      <c r="K53" s="52"/>
      <c r="L53" s="163"/>
      <c r="M53" s="23">
        <v>45154</v>
      </c>
      <c r="N53" s="17"/>
      <c r="O53" s="23">
        <v>45210</v>
      </c>
      <c r="P53" s="23"/>
      <c r="Q53" s="23">
        <v>45205</v>
      </c>
    </row>
    <row r="54" spans="2:17" ht="19.7" customHeight="1">
      <c r="B54" s="17">
        <v>3</v>
      </c>
      <c r="C54" s="26" t="s">
        <v>5950</v>
      </c>
      <c r="D54" s="26" t="s">
        <v>5950</v>
      </c>
      <c r="E54" s="26" t="s">
        <v>6123</v>
      </c>
      <c r="F54" s="26">
        <v>1</v>
      </c>
      <c r="G54" s="109">
        <v>6300</v>
      </c>
      <c r="H54" s="109">
        <f t="shared" si="0"/>
        <v>6300</v>
      </c>
      <c r="I54" s="2141"/>
      <c r="J54" s="53" t="s">
        <v>6090</v>
      </c>
      <c r="K54" s="52"/>
      <c r="L54" s="163"/>
      <c r="M54" s="23">
        <v>45154</v>
      </c>
      <c r="N54" s="17"/>
      <c r="O54" s="23">
        <v>45210</v>
      </c>
      <c r="P54" s="23"/>
      <c r="Q54" s="23">
        <v>45205</v>
      </c>
    </row>
    <row r="55" spans="2:17" ht="19.7" customHeight="1">
      <c r="B55" s="17">
        <v>3</v>
      </c>
      <c r="C55" s="26" t="s">
        <v>5950</v>
      </c>
      <c r="D55" s="26" t="s">
        <v>5950</v>
      </c>
      <c r="E55" s="26" t="s">
        <v>5958</v>
      </c>
      <c r="F55" s="26">
        <v>1</v>
      </c>
      <c r="G55" s="109">
        <v>10000</v>
      </c>
      <c r="H55" s="109">
        <f t="shared" si="0"/>
        <v>10000</v>
      </c>
      <c r="I55" s="2141"/>
      <c r="J55" s="53" t="s">
        <v>5952</v>
      </c>
      <c r="K55" s="52"/>
      <c r="L55" s="163"/>
      <c r="M55" s="23">
        <v>45154</v>
      </c>
      <c r="N55" s="17"/>
      <c r="O55" s="23">
        <v>45210</v>
      </c>
      <c r="P55" s="23"/>
      <c r="Q55" s="23">
        <v>45205</v>
      </c>
    </row>
    <row r="56" spans="2:17" ht="19.7" customHeight="1">
      <c r="B56" s="17">
        <v>3</v>
      </c>
      <c r="C56" s="26" t="s">
        <v>5950</v>
      </c>
      <c r="D56" s="26" t="s">
        <v>5950</v>
      </c>
      <c r="E56" s="26" t="s">
        <v>5959</v>
      </c>
      <c r="F56" s="26">
        <v>1</v>
      </c>
      <c r="G56" s="118">
        <v>17500</v>
      </c>
      <c r="H56" s="118">
        <f t="shared" si="0"/>
        <v>17500</v>
      </c>
      <c r="I56" s="1871"/>
      <c r="J56" s="26" t="s">
        <v>5952</v>
      </c>
      <c r="K56" s="17"/>
      <c r="L56" s="163"/>
      <c r="M56" s="23">
        <v>45154</v>
      </c>
      <c r="N56" s="17"/>
      <c r="O56" s="23">
        <v>45210</v>
      </c>
      <c r="P56" s="23"/>
      <c r="Q56" s="23">
        <v>45205</v>
      </c>
    </row>
    <row r="57" spans="2:17" ht="19.7" customHeight="1">
      <c r="B57" s="17">
        <v>3</v>
      </c>
      <c r="C57" s="26" t="s">
        <v>5950</v>
      </c>
      <c r="D57" s="26" t="s">
        <v>5950</v>
      </c>
      <c r="E57" s="26" t="s">
        <v>7746</v>
      </c>
      <c r="F57" s="26">
        <v>1</v>
      </c>
      <c r="G57" s="118">
        <v>3500</v>
      </c>
      <c r="H57" s="118">
        <f t="shared" si="0"/>
        <v>3500</v>
      </c>
      <c r="I57" s="1871"/>
      <c r="J57" s="26" t="s">
        <v>5952</v>
      </c>
      <c r="K57" s="65" t="s">
        <v>8188</v>
      </c>
      <c r="L57" s="163"/>
      <c r="M57" s="23">
        <v>45154</v>
      </c>
      <c r="N57" s="17"/>
      <c r="O57" s="23">
        <v>45210</v>
      </c>
      <c r="P57" s="23"/>
      <c r="Q57" s="23">
        <v>45205</v>
      </c>
    </row>
    <row r="58" spans="2:17" ht="19.7" customHeight="1">
      <c r="B58" s="17">
        <v>3</v>
      </c>
      <c r="C58" s="26" t="s">
        <v>5950</v>
      </c>
      <c r="D58" s="26" t="s">
        <v>5950</v>
      </c>
      <c r="E58" s="26" t="s">
        <v>5951</v>
      </c>
      <c r="F58" s="26">
        <v>1</v>
      </c>
      <c r="G58" s="118">
        <v>5000</v>
      </c>
      <c r="H58" s="118">
        <f t="shared" si="0"/>
        <v>5000</v>
      </c>
      <c r="I58" s="1871"/>
      <c r="J58" s="26" t="s">
        <v>5952</v>
      </c>
      <c r="K58" s="17"/>
      <c r="L58" s="163"/>
      <c r="M58" s="23">
        <v>45154</v>
      </c>
      <c r="N58" s="17"/>
      <c r="O58" s="23">
        <v>45210</v>
      </c>
      <c r="P58" s="23"/>
      <c r="Q58" s="23">
        <v>45205</v>
      </c>
    </row>
    <row r="59" spans="2:17" ht="19.7" customHeight="1">
      <c r="B59" s="17">
        <v>3</v>
      </c>
      <c r="C59" s="26" t="s">
        <v>5950</v>
      </c>
      <c r="D59" s="26" t="s">
        <v>5950</v>
      </c>
      <c r="E59" s="26" t="s">
        <v>5953</v>
      </c>
      <c r="F59" s="26">
        <v>1</v>
      </c>
      <c r="G59" s="118">
        <v>4500</v>
      </c>
      <c r="H59" s="118">
        <f t="shared" si="0"/>
        <v>4500</v>
      </c>
      <c r="I59" s="1871"/>
      <c r="J59" s="26" t="s">
        <v>5952</v>
      </c>
      <c r="K59" s="17"/>
      <c r="L59" s="163"/>
      <c r="M59" s="23">
        <v>45154</v>
      </c>
      <c r="N59" s="17"/>
      <c r="O59" s="23">
        <v>45210</v>
      </c>
      <c r="P59" s="23"/>
      <c r="Q59" s="23">
        <v>45205</v>
      </c>
    </row>
    <row r="60" spans="2:17" ht="19.7" customHeight="1">
      <c r="B60" s="17">
        <v>3</v>
      </c>
      <c r="C60" s="26" t="s">
        <v>5950</v>
      </c>
      <c r="D60" s="26" t="s">
        <v>5950</v>
      </c>
      <c r="E60" s="26" t="s">
        <v>5954</v>
      </c>
      <c r="F60" s="26">
        <v>1</v>
      </c>
      <c r="G60" s="118">
        <v>9500</v>
      </c>
      <c r="H60" s="118">
        <f t="shared" si="0"/>
        <v>9500</v>
      </c>
      <c r="I60" s="1871"/>
      <c r="J60" s="26" t="s">
        <v>5952</v>
      </c>
      <c r="K60" s="17"/>
      <c r="L60" s="163"/>
      <c r="M60" s="23">
        <v>45154</v>
      </c>
      <c r="N60" s="17"/>
      <c r="O60" s="23">
        <v>45210</v>
      </c>
      <c r="P60" s="23"/>
      <c r="Q60" s="23">
        <v>45205</v>
      </c>
    </row>
    <row r="61" spans="2:17" ht="19.7" customHeight="1">
      <c r="B61" s="17">
        <v>3</v>
      </c>
      <c r="C61" s="26" t="s">
        <v>5950</v>
      </c>
      <c r="D61" s="26" t="s">
        <v>5950</v>
      </c>
      <c r="E61" s="26" t="s">
        <v>5955</v>
      </c>
      <c r="F61" s="26">
        <v>1</v>
      </c>
      <c r="G61" s="118">
        <v>1700</v>
      </c>
      <c r="H61" s="118">
        <f t="shared" si="0"/>
        <v>1700</v>
      </c>
      <c r="I61" s="1871"/>
      <c r="J61" s="26" t="s">
        <v>5952</v>
      </c>
      <c r="K61" s="17"/>
      <c r="L61" s="163"/>
      <c r="M61" s="23">
        <v>45154</v>
      </c>
      <c r="N61" s="17"/>
      <c r="O61" s="23">
        <v>45210</v>
      </c>
      <c r="P61" s="23"/>
      <c r="Q61" s="23">
        <v>45205</v>
      </c>
    </row>
    <row r="62" spans="2:17" ht="19.7" customHeight="1">
      <c r="B62" s="17">
        <v>3</v>
      </c>
      <c r="C62" s="26" t="s">
        <v>5950</v>
      </c>
      <c r="D62" s="26" t="s">
        <v>5950</v>
      </c>
      <c r="E62" s="26" t="s">
        <v>5956</v>
      </c>
      <c r="F62" s="26">
        <v>1</v>
      </c>
      <c r="G62" s="118">
        <v>5500</v>
      </c>
      <c r="H62" s="118">
        <f t="shared" si="0"/>
        <v>5500</v>
      </c>
      <c r="I62" s="1871"/>
      <c r="J62" s="26" t="s">
        <v>5952</v>
      </c>
      <c r="K62" s="17"/>
      <c r="L62" s="163"/>
      <c r="M62" s="23">
        <v>45154</v>
      </c>
      <c r="N62" s="17"/>
      <c r="O62" s="23">
        <v>45210</v>
      </c>
      <c r="P62" s="23"/>
      <c r="Q62" s="23">
        <v>45205</v>
      </c>
    </row>
    <row r="63" spans="2:17" ht="19.7" customHeight="1">
      <c r="B63" s="17"/>
      <c r="C63" s="35"/>
      <c r="D63" s="35"/>
      <c r="E63" s="35"/>
      <c r="F63" s="26"/>
      <c r="G63" s="1434"/>
      <c r="H63" s="118"/>
      <c r="I63" s="1871"/>
      <c r="J63" s="35"/>
      <c r="K63" s="17"/>
      <c r="L63" s="18"/>
      <c r="M63" s="23"/>
      <c r="N63" s="26"/>
      <c r="O63" s="23"/>
      <c r="P63" s="23"/>
      <c r="Q63" s="23"/>
    </row>
    <row r="64" spans="2:17" ht="19.7" customHeight="1">
      <c r="B64" s="17"/>
      <c r="C64" s="35"/>
      <c r="D64" s="35"/>
      <c r="E64" s="35"/>
      <c r="F64" s="26"/>
      <c r="G64" s="1434"/>
      <c r="H64" s="118"/>
      <c r="I64" s="1871"/>
      <c r="J64" s="35"/>
      <c r="K64" s="17"/>
      <c r="L64" s="18"/>
      <c r="M64" s="23"/>
      <c r="N64" s="26"/>
      <c r="O64" s="23"/>
      <c r="P64" s="23"/>
      <c r="Q64" s="23"/>
    </row>
    <row r="65" spans="2:17" ht="19.7" customHeight="1">
      <c r="B65" s="17"/>
      <c r="C65" s="26"/>
      <c r="D65" s="26"/>
      <c r="E65" s="53"/>
      <c r="F65" s="26"/>
      <c r="G65" s="890"/>
      <c r="H65" s="1434"/>
      <c r="I65" s="54"/>
      <c r="J65" s="26"/>
      <c r="K65" s="65"/>
      <c r="L65" s="18"/>
      <c r="M65" s="23"/>
      <c r="N65" s="17"/>
      <c r="O65" s="23"/>
      <c r="P65" s="23"/>
      <c r="Q65" s="40"/>
    </row>
    <row r="66" spans="2:17" ht="19.7" customHeight="1">
      <c r="B66" s="17"/>
      <c r="C66" s="26"/>
      <c r="D66" s="26"/>
      <c r="E66" s="53"/>
      <c r="F66" s="26"/>
      <c r="G66" s="1883"/>
      <c r="H66" s="1434"/>
      <c r="I66" s="54"/>
      <c r="J66" s="26"/>
      <c r="K66" s="1884"/>
      <c r="L66" s="18"/>
      <c r="M66" s="23"/>
      <c r="N66" s="17"/>
      <c r="O66" s="23"/>
      <c r="P66" s="1885"/>
      <c r="Q66" s="40"/>
    </row>
    <row r="67" spans="2:17" ht="21.95" customHeight="1">
      <c r="B67" s="17"/>
      <c r="C67" s="26"/>
      <c r="D67" s="26"/>
      <c r="E67" s="53"/>
      <c r="F67" s="26"/>
      <c r="G67" s="118"/>
      <c r="H67" s="1434"/>
      <c r="I67" s="54"/>
      <c r="J67" s="26"/>
      <c r="K67" s="17"/>
      <c r="L67" s="18"/>
      <c r="M67" s="23"/>
      <c r="N67" s="17"/>
      <c r="O67" s="23"/>
      <c r="P67" s="23"/>
      <c r="Q67" s="23"/>
    </row>
    <row r="68" spans="2:17" ht="21.95" customHeight="1">
      <c r="B68" s="17"/>
      <c r="C68" s="26"/>
      <c r="D68" s="26"/>
      <c r="E68" s="53"/>
      <c r="F68" s="26"/>
      <c r="G68" s="118"/>
      <c r="H68" s="1434"/>
      <c r="I68" s="54"/>
      <c r="J68" s="26"/>
      <c r="K68" s="17"/>
      <c r="L68" s="18"/>
      <c r="M68" s="23"/>
      <c r="N68" s="17"/>
      <c r="O68" s="23"/>
      <c r="P68" s="23"/>
      <c r="Q68" s="23"/>
    </row>
    <row r="69" spans="2:17" ht="21.95" customHeight="1">
      <c r="B69" s="17"/>
      <c r="C69" s="35"/>
      <c r="D69" s="35"/>
      <c r="E69" s="26"/>
      <c r="F69" s="35"/>
      <c r="G69" s="1434"/>
      <c r="H69" s="1434"/>
      <c r="I69" s="1870"/>
      <c r="J69" s="35"/>
      <c r="K69" s="17"/>
      <c r="L69" s="18"/>
      <c r="M69" s="23"/>
      <c r="N69" s="26"/>
      <c r="O69" s="27"/>
      <c r="P69" s="23"/>
      <c r="Q69" s="23"/>
    </row>
    <row r="70" spans="2:17" ht="21.95" customHeight="1">
      <c r="B70" s="17"/>
      <c r="C70" s="35"/>
      <c r="D70" s="35"/>
      <c r="E70" s="35"/>
      <c r="F70" s="35"/>
      <c r="G70" s="1434"/>
      <c r="H70" s="1434"/>
      <c r="I70" s="1871"/>
      <c r="J70" s="35"/>
      <c r="K70" s="17"/>
      <c r="L70" s="18"/>
      <c r="M70" s="23"/>
      <c r="N70" s="26"/>
      <c r="O70" s="23"/>
      <c r="P70" s="23"/>
      <c r="Q70" s="23"/>
    </row>
    <row r="71" spans="2:17" ht="21.95" customHeight="1">
      <c r="B71" s="17"/>
      <c r="C71" s="35"/>
      <c r="D71" s="35"/>
      <c r="E71" s="35"/>
      <c r="F71" s="35"/>
      <c r="G71" s="1434"/>
      <c r="H71" s="1434"/>
      <c r="I71" s="1871"/>
      <c r="J71" s="35"/>
      <c r="K71" s="17"/>
      <c r="L71" s="18"/>
      <c r="M71" s="23"/>
      <c r="N71" s="26"/>
      <c r="O71" s="23"/>
      <c r="P71" s="23"/>
      <c r="Q71" s="23"/>
    </row>
    <row r="72" spans="2:17" ht="21.95" customHeight="1">
      <c r="B72" s="17"/>
      <c r="C72" s="35"/>
      <c r="D72" s="35"/>
      <c r="E72" s="35"/>
      <c r="F72" s="35"/>
      <c r="G72" s="1434"/>
      <c r="H72" s="1434"/>
      <c r="I72" s="1871"/>
      <c r="J72" s="35"/>
      <c r="K72" s="17"/>
      <c r="L72" s="18"/>
      <c r="M72" s="23"/>
      <c r="N72" s="26"/>
      <c r="O72" s="23"/>
      <c r="P72" s="23"/>
      <c r="Q72" s="23"/>
    </row>
    <row r="73" spans="2:17" ht="21.95" customHeight="1">
      <c r="B73" s="17"/>
      <c r="C73" s="35"/>
      <c r="D73" s="35"/>
      <c r="E73" s="35"/>
      <c r="F73" s="35"/>
      <c r="G73" s="1434"/>
      <c r="H73" s="1434"/>
      <c r="I73" s="1871"/>
      <c r="J73" s="35"/>
      <c r="K73" s="17"/>
      <c r="L73" s="18"/>
      <c r="M73" s="23"/>
      <c r="N73" s="26"/>
      <c r="O73" s="23"/>
      <c r="P73" s="23"/>
      <c r="Q73" s="23"/>
    </row>
    <row r="74" spans="2:17" ht="21.95" customHeight="1">
      <c r="B74" s="17"/>
      <c r="C74" s="35"/>
      <c r="D74" s="35"/>
      <c r="E74" s="35"/>
      <c r="F74" s="35"/>
      <c r="G74" s="1434"/>
      <c r="H74" s="1434"/>
      <c r="I74" s="1871"/>
      <c r="J74" s="35"/>
      <c r="K74" s="17"/>
      <c r="L74" s="18"/>
      <c r="M74" s="23"/>
      <c r="N74" s="26"/>
      <c r="O74" s="23"/>
      <c r="P74" s="23"/>
      <c r="Q74" s="23"/>
    </row>
  </sheetData>
  <autoFilter ref="B9:O24"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90819-5E03-4E87-A1A7-5BC6852D9F8D}">
  <dimension ref="B2:Q68"/>
  <sheetViews>
    <sheetView zoomScale="70" zoomScaleNormal="70" workbookViewId="0">
      <pane xSplit="8" topLeftCell="L1" activePane="topRight" state="frozen"/>
      <selection pane="topRight" activeCell="Q11" sqref="Q11:Q13"/>
    </sheetView>
  </sheetViews>
  <sheetFormatPr defaultColWidth="9" defaultRowHeight="18.75"/>
  <cols>
    <col min="1" max="1" width="2.625" style="9" customWidth="1"/>
    <col min="2" max="2" width="20.125" style="8" bestFit="1" customWidth="1"/>
    <col min="3" max="4" width="19.25" style="9" bestFit="1" customWidth="1"/>
    <col min="5" max="5" width="56" style="9" customWidth="1"/>
    <col min="6" max="6" width="6.25" style="9" customWidth="1"/>
    <col min="7" max="8" width="20.5" style="9" customWidth="1"/>
    <col min="9" max="9" width="16" style="10" customWidth="1"/>
    <col min="10" max="10" width="35.25" style="9" bestFit="1" customWidth="1"/>
    <col min="11" max="11" width="62.125" style="9" bestFit="1" customWidth="1"/>
    <col min="12" max="12" width="72.75" style="8" bestFit="1" customWidth="1"/>
    <col min="13" max="13" width="13.75" style="48" customWidth="1"/>
    <col min="14" max="14" width="6.875" style="9" customWidth="1"/>
    <col min="15" max="15" width="17.25" style="10" customWidth="1"/>
    <col min="16" max="16" width="14.5" style="49" customWidth="1"/>
    <col min="17" max="17" width="14.25" style="11" customWidth="1"/>
    <col min="18" max="16384" width="9" style="9"/>
  </cols>
  <sheetData>
    <row r="2" spans="2:17" ht="20.100000000000001" customHeight="1">
      <c r="B2" s="1" t="s">
        <v>0</v>
      </c>
      <c r="C2" s="1"/>
      <c r="D2" s="1"/>
      <c r="E2" s="2" t="s">
        <v>5832</v>
      </c>
      <c r="G2" s="2111"/>
      <c r="H2" s="2111"/>
      <c r="I2" s="2112" t="s">
        <v>2</v>
      </c>
      <c r="J2" s="7">
        <f>SUM(H:H)</f>
        <v>4188009</v>
      </c>
    </row>
    <row r="3" spans="2:17" ht="20.100000000000001" customHeight="1">
      <c r="B3" s="1" t="s">
        <v>3</v>
      </c>
      <c r="C3" s="1"/>
      <c r="D3" s="1"/>
      <c r="E3" s="13" t="s">
        <v>5833</v>
      </c>
    </row>
    <row r="4" spans="2:17" ht="20.100000000000001" customHeight="1">
      <c r="B4" s="1" t="s">
        <v>5</v>
      </c>
      <c r="C4" s="1"/>
      <c r="D4" s="1"/>
      <c r="E4" s="13">
        <v>208212</v>
      </c>
      <c r="I4" s="83"/>
      <c r="J4" s="83"/>
      <c r="L4" s="2113"/>
    </row>
    <row r="5" spans="2:17" ht="20.100000000000001" customHeight="1">
      <c r="B5" s="1" t="s">
        <v>6</v>
      </c>
      <c r="C5" s="1"/>
      <c r="D5" s="1"/>
      <c r="E5" s="16">
        <v>45210</v>
      </c>
      <c r="G5" s="8"/>
      <c r="J5" s="83"/>
      <c r="L5" s="2114"/>
    </row>
    <row r="6" spans="2:17" ht="20.100000000000001" customHeight="1">
      <c r="B6" s="1" t="s">
        <v>7</v>
      </c>
      <c r="C6" s="1"/>
      <c r="D6" s="1"/>
      <c r="E6" s="16">
        <v>45271</v>
      </c>
      <c r="J6" s="1856"/>
      <c r="L6" s="2115"/>
    </row>
    <row r="7" spans="2:17" ht="20.100000000000001" customHeight="1">
      <c r="B7" s="85"/>
      <c r="C7" s="85"/>
      <c r="D7" s="85"/>
      <c r="E7" s="86"/>
      <c r="J7" s="83"/>
      <c r="L7" s="2116"/>
      <c r="Q7" s="2117"/>
    </row>
    <row r="9" spans="2:17" s="8" customFormat="1" ht="19.7" customHeight="1">
      <c r="B9" s="17" t="s">
        <v>8</v>
      </c>
      <c r="C9" s="17" t="s">
        <v>9</v>
      </c>
      <c r="D9" s="17" t="s">
        <v>10</v>
      </c>
      <c r="E9" s="18" t="s">
        <v>11</v>
      </c>
      <c r="F9" s="18" t="s">
        <v>12</v>
      </c>
      <c r="G9" s="18" t="s">
        <v>13</v>
      </c>
      <c r="H9" s="22" t="s">
        <v>14</v>
      </c>
      <c r="I9" s="22" t="s">
        <v>15</v>
      </c>
      <c r="J9" s="18" t="s">
        <v>16</v>
      </c>
      <c r="K9" s="18" t="s">
        <v>17</v>
      </c>
      <c r="L9" s="18" t="s">
        <v>18</v>
      </c>
      <c r="M9" s="30" t="s">
        <v>19</v>
      </c>
      <c r="N9" s="17" t="s">
        <v>20</v>
      </c>
      <c r="O9" s="18" t="s">
        <v>21</v>
      </c>
      <c r="P9" s="30" t="s">
        <v>22</v>
      </c>
      <c r="Q9" s="23" t="s">
        <v>23</v>
      </c>
    </row>
    <row r="10" spans="2:17" s="8" customFormat="1" ht="19.7" customHeight="1">
      <c r="B10" s="17">
        <v>1</v>
      </c>
      <c r="C10" s="320" t="s">
        <v>288</v>
      </c>
      <c r="D10" s="320" t="s">
        <v>288</v>
      </c>
      <c r="E10" s="24" t="s">
        <v>8179</v>
      </c>
      <c r="F10" s="27">
        <v>1</v>
      </c>
      <c r="G10" s="1177">
        <v>593000</v>
      </c>
      <c r="H10" s="1178">
        <f>G10*F10</f>
        <v>593000</v>
      </c>
      <c r="I10" s="22"/>
      <c r="J10" s="24" t="s">
        <v>8180</v>
      </c>
      <c r="K10" s="18"/>
      <c r="L10" s="18" t="s">
        <v>6501</v>
      </c>
      <c r="M10" s="23"/>
      <c r="N10" s="17"/>
      <c r="O10" s="18"/>
      <c r="P10" s="30"/>
      <c r="Q10" s="23"/>
    </row>
    <row r="11" spans="2:17" s="8" customFormat="1" ht="19.7" customHeight="1">
      <c r="B11" s="17">
        <v>2</v>
      </c>
      <c r="C11" s="35" t="s">
        <v>5838</v>
      </c>
      <c r="D11" s="35" t="s">
        <v>5838</v>
      </c>
      <c r="E11" s="26" t="s">
        <v>5839</v>
      </c>
      <c r="F11" s="26">
        <v>4</v>
      </c>
      <c r="G11" s="1434">
        <v>78160</v>
      </c>
      <c r="H11" s="1434">
        <f t="shared" ref="H11:H61" si="0">G11*F11</f>
        <v>312640</v>
      </c>
      <c r="I11" s="22"/>
      <c r="J11" s="35" t="s">
        <v>5840</v>
      </c>
      <c r="K11" s="65"/>
      <c r="L11" s="65"/>
      <c r="M11" s="30">
        <v>45156</v>
      </c>
      <c r="N11" s="17"/>
      <c r="O11" s="29">
        <v>45210</v>
      </c>
      <c r="P11" s="23"/>
      <c r="Q11" s="40">
        <v>45243</v>
      </c>
    </row>
    <row r="12" spans="2:17" s="8" customFormat="1" ht="19.7" customHeight="1">
      <c r="B12" s="17">
        <v>2</v>
      </c>
      <c r="C12" s="35" t="s">
        <v>5841</v>
      </c>
      <c r="D12" s="35" t="s">
        <v>5841</v>
      </c>
      <c r="E12" s="26" t="s">
        <v>7719</v>
      </c>
      <c r="F12" s="26">
        <v>2</v>
      </c>
      <c r="G12" s="1434">
        <v>1254400</v>
      </c>
      <c r="H12" s="1434">
        <f t="shared" si="0"/>
        <v>2508800</v>
      </c>
      <c r="I12" s="22"/>
      <c r="J12" s="35" t="s">
        <v>5843</v>
      </c>
      <c r="K12" s="18"/>
      <c r="L12" s="65"/>
      <c r="M12" s="30">
        <v>45156</v>
      </c>
      <c r="N12" s="17"/>
      <c r="O12" s="29">
        <v>45210</v>
      </c>
      <c r="P12" s="23"/>
      <c r="Q12" s="40">
        <v>45243</v>
      </c>
    </row>
    <row r="13" spans="2:17" s="8" customFormat="1" ht="19.7" customHeight="1">
      <c r="B13" s="17">
        <v>2</v>
      </c>
      <c r="C13" s="35" t="s">
        <v>5841</v>
      </c>
      <c r="D13" s="35" t="s">
        <v>5841</v>
      </c>
      <c r="E13" s="26" t="s">
        <v>5844</v>
      </c>
      <c r="F13" s="26">
        <v>4</v>
      </c>
      <c r="G13" s="1434">
        <v>36480</v>
      </c>
      <c r="H13" s="1434">
        <f t="shared" si="0"/>
        <v>145920</v>
      </c>
      <c r="I13" s="22"/>
      <c r="J13" s="35" t="s">
        <v>5846</v>
      </c>
      <c r="K13" s="18"/>
      <c r="L13" s="65"/>
      <c r="M13" s="30">
        <v>45156</v>
      </c>
      <c r="N13" s="17"/>
      <c r="O13" s="29">
        <v>45210</v>
      </c>
      <c r="P13" s="23"/>
      <c r="Q13" s="40">
        <v>45243</v>
      </c>
    </row>
    <row r="14" spans="2:17" s="473" customFormat="1" ht="19.7" customHeight="1">
      <c r="B14" s="34">
        <v>3</v>
      </c>
      <c r="C14" s="35" t="s">
        <v>5980</v>
      </c>
      <c r="D14" s="35" t="s">
        <v>7720</v>
      </c>
      <c r="E14" s="35" t="s">
        <v>6001</v>
      </c>
      <c r="F14" s="35">
        <v>2</v>
      </c>
      <c r="G14" s="1434">
        <v>250</v>
      </c>
      <c r="H14" s="1434">
        <f t="shared" si="0"/>
        <v>500</v>
      </c>
      <c r="I14" s="1630"/>
      <c r="J14" s="35" t="s">
        <v>6002</v>
      </c>
      <c r="K14" s="34"/>
      <c r="L14" s="2142"/>
      <c r="M14" s="472">
        <v>45154</v>
      </c>
      <c r="N14" s="34"/>
      <c r="O14" s="43">
        <v>45210</v>
      </c>
      <c r="P14" s="40"/>
      <c r="Q14" s="40">
        <v>45183</v>
      </c>
    </row>
    <row r="15" spans="2:17" s="473" customFormat="1" ht="19.7" customHeight="1">
      <c r="B15" s="34">
        <v>3</v>
      </c>
      <c r="C15" s="35" t="s">
        <v>5980</v>
      </c>
      <c r="D15" s="35" t="s">
        <v>7720</v>
      </c>
      <c r="E15" s="35" t="s">
        <v>6003</v>
      </c>
      <c r="F15" s="35">
        <v>2</v>
      </c>
      <c r="G15" s="1434">
        <v>730</v>
      </c>
      <c r="H15" s="1434">
        <f t="shared" si="0"/>
        <v>1460</v>
      </c>
      <c r="I15" s="1630"/>
      <c r="J15" s="35" t="s">
        <v>6004</v>
      </c>
      <c r="K15" s="34"/>
      <c r="L15" s="2142"/>
      <c r="M15" s="472">
        <v>45154</v>
      </c>
      <c r="N15" s="34"/>
      <c r="O15" s="43">
        <v>45210</v>
      </c>
      <c r="P15" s="40"/>
      <c r="Q15" s="40">
        <v>45183</v>
      </c>
    </row>
    <row r="16" spans="2:17" s="473" customFormat="1" ht="19.7" customHeight="1">
      <c r="B16" s="34">
        <v>3</v>
      </c>
      <c r="C16" s="35" t="s">
        <v>5863</v>
      </c>
      <c r="D16" s="35" t="s">
        <v>5849</v>
      </c>
      <c r="E16" s="35" t="s">
        <v>5864</v>
      </c>
      <c r="F16" s="35">
        <v>2</v>
      </c>
      <c r="G16" s="2143">
        <v>10840</v>
      </c>
      <c r="H16" s="2143">
        <f t="shared" si="0"/>
        <v>21680</v>
      </c>
      <c r="I16" s="1630"/>
      <c r="J16" s="35" t="s">
        <v>5865</v>
      </c>
      <c r="K16" s="34"/>
      <c r="L16" s="2142"/>
      <c r="M16" s="472">
        <v>45154</v>
      </c>
      <c r="N16" s="34"/>
      <c r="O16" s="43">
        <v>45210</v>
      </c>
      <c r="P16" s="40"/>
      <c r="Q16" s="40">
        <v>45183</v>
      </c>
    </row>
    <row r="17" spans="2:17" s="8" customFormat="1" ht="19.7" customHeight="1">
      <c r="B17" s="17">
        <v>3</v>
      </c>
      <c r="C17" s="35" t="s">
        <v>5994</v>
      </c>
      <c r="D17" s="35" t="s">
        <v>7721</v>
      </c>
      <c r="E17" s="26" t="s">
        <v>5996</v>
      </c>
      <c r="F17" s="26">
        <v>2</v>
      </c>
      <c r="G17" s="2143">
        <v>8960</v>
      </c>
      <c r="H17" s="2143">
        <f t="shared" si="0"/>
        <v>17920</v>
      </c>
      <c r="I17" s="54"/>
      <c r="J17" s="35" t="s">
        <v>5997</v>
      </c>
      <c r="K17" s="65"/>
      <c r="L17" s="65"/>
      <c r="M17" s="30">
        <v>45154</v>
      </c>
      <c r="N17" s="17"/>
      <c r="O17" s="29">
        <v>45210</v>
      </c>
      <c r="P17" s="23">
        <v>45210</v>
      </c>
      <c r="Q17" s="23">
        <v>45210</v>
      </c>
    </row>
    <row r="18" spans="2:17" s="8" customFormat="1" ht="19.7" customHeight="1">
      <c r="B18" s="17">
        <v>3</v>
      </c>
      <c r="C18" s="35" t="s">
        <v>5994</v>
      </c>
      <c r="D18" s="35" t="s">
        <v>7721</v>
      </c>
      <c r="E18" s="26" t="s">
        <v>7722</v>
      </c>
      <c r="F18" s="26">
        <v>2</v>
      </c>
      <c r="G18" s="2144">
        <v>11760</v>
      </c>
      <c r="H18" s="2144">
        <f t="shared" si="0"/>
        <v>23520</v>
      </c>
      <c r="I18" s="54"/>
      <c r="J18" s="35" t="s">
        <v>7723</v>
      </c>
      <c r="K18" s="65"/>
      <c r="L18" s="65"/>
      <c r="M18" s="30">
        <v>45154</v>
      </c>
      <c r="N18" s="17"/>
      <c r="O18" s="29">
        <v>45210</v>
      </c>
      <c r="P18" s="23">
        <v>45210</v>
      </c>
      <c r="Q18" s="23">
        <v>45210</v>
      </c>
    </row>
    <row r="19" spans="2:17" s="8" customFormat="1" ht="19.7" customHeight="1">
      <c r="B19" s="17">
        <v>3</v>
      </c>
      <c r="C19" s="35" t="s">
        <v>5866</v>
      </c>
      <c r="D19" s="35" t="s">
        <v>5866</v>
      </c>
      <c r="E19" s="26" t="s">
        <v>8189</v>
      </c>
      <c r="F19" s="1888">
        <v>2</v>
      </c>
      <c r="G19" s="2120">
        <v>5295</v>
      </c>
      <c r="H19" s="1434">
        <v>4630</v>
      </c>
      <c r="I19" s="54"/>
      <c r="J19" s="35" t="s">
        <v>8190</v>
      </c>
      <c r="K19" s="65"/>
      <c r="L19" s="65"/>
      <c r="M19" s="30">
        <v>45154</v>
      </c>
      <c r="N19" s="17"/>
      <c r="O19" s="29"/>
      <c r="P19" s="23">
        <v>45184</v>
      </c>
      <c r="Q19" s="23">
        <v>45184</v>
      </c>
    </row>
    <row r="20" spans="2:17" s="8" customFormat="1" ht="19.7" customHeight="1">
      <c r="B20" s="17">
        <v>3</v>
      </c>
      <c r="C20" s="35" t="s">
        <v>5866</v>
      </c>
      <c r="D20" s="35" t="s">
        <v>5866</v>
      </c>
      <c r="E20" s="26" t="s">
        <v>6006</v>
      </c>
      <c r="F20" s="26">
        <v>2</v>
      </c>
      <c r="G20" s="1434">
        <v>2014</v>
      </c>
      <c r="H20" s="1434">
        <f t="shared" si="0"/>
        <v>4028</v>
      </c>
      <c r="I20" s="27"/>
      <c r="J20" s="35" t="s">
        <v>6007</v>
      </c>
      <c r="K20" s="17"/>
      <c r="L20" s="65"/>
      <c r="M20" s="30">
        <v>45154</v>
      </c>
      <c r="N20" s="17"/>
      <c r="O20" s="29"/>
      <c r="P20" s="23">
        <v>45184</v>
      </c>
      <c r="Q20" s="23">
        <v>45184</v>
      </c>
    </row>
    <row r="21" spans="2:17" s="8" customFormat="1" ht="19.7" customHeight="1">
      <c r="B21" s="17">
        <v>3</v>
      </c>
      <c r="C21" s="35" t="s">
        <v>5866</v>
      </c>
      <c r="D21" s="35" t="s">
        <v>5866</v>
      </c>
      <c r="E21" s="26" t="s">
        <v>6010</v>
      </c>
      <c r="F21" s="26">
        <v>4</v>
      </c>
      <c r="G21" s="1434">
        <v>1680</v>
      </c>
      <c r="H21" s="1434">
        <f t="shared" si="0"/>
        <v>6720</v>
      </c>
      <c r="I21" s="27"/>
      <c r="J21" s="35" t="s">
        <v>6011</v>
      </c>
      <c r="K21" s="17"/>
      <c r="L21" s="65"/>
      <c r="M21" s="30">
        <v>45154</v>
      </c>
      <c r="N21" s="17"/>
      <c r="O21" s="29"/>
      <c r="P21" s="23">
        <v>45184</v>
      </c>
      <c r="Q21" s="23">
        <v>45184</v>
      </c>
    </row>
    <row r="22" spans="2:17" s="8" customFormat="1" ht="19.7" customHeight="1">
      <c r="B22" s="17">
        <v>3</v>
      </c>
      <c r="C22" s="35" t="s">
        <v>5866</v>
      </c>
      <c r="D22" s="35" t="s">
        <v>5866</v>
      </c>
      <c r="E22" s="9" t="s">
        <v>8191</v>
      </c>
      <c r="F22" s="26">
        <v>2</v>
      </c>
      <c r="G22" s="1434">
        <v>3700</v>
      </c>
      <c r="H22" s="1434">
        <f t="shared" si="0"/>
        <v>7400</v>
      </c>
      <c r="I22" s="27"/>
      <c r="J22" s="35" t="s">
        <v>6031</v>
      </c>
      <c r="K22" s="17"/>
      <c r="L22" s="65"/>
      <c r="M22" s="30">
        <v>45154</v>
      </c>
      <c r="N22" s="17"/>
      <c r="O22" s="29"/>
      <c r="P22" s="23">
        <v>45184</v>
      </c>
      <c r="Q22" s="23">
        <v>45184</v>
      </c>
    </row>
    <row r="23" spans="2:17" s="8" customFormat="1" ht="19.7" customHeight="1">
      <c r="B23" s="17">
        <v>3</v>
      </c>
      <c r="C23" s="35" t="s">
        <v>5866</v>
      </c>
      <c r="D23" s="35" t="s">
        <v>5866</v>
      </c>
      <c r="E23" s="26" t="s">
        <v>6012</v>
      </c>
      <c r="F23" s="26">
        <v>2</v>
      </c>
      <c r="G23" s="1434">
        <v>1256</v>
      </c>
      <c r="H23" s="1434">
        <f t="shared" si="0"/>
        <v>2512</v>
      </c>
      <c r="I23" s="54"/>
      <c r="J23" s="35" t="s">
        <v>8192</v>
      </c>
      <c r="K23" s="17"/>
      <c r="L23" s="65"/>
      <c r="M23" s="30">
        <v>45154</v>
      </c>
      <c r="N23" s="17"/>
      <c r="O23" s="29"/>
      <c r="P23" s="23">
        <v>45184</v>
      </c>
      <c r="Q23" s="23">
        <v>45184</v>
      </c>
    </row>
    <row r="24" spans="2:17" s="8" customFormat="1" ht="19.7" customHeight="1">
      <c r="B24" s="17">
        <v>3</v>
      </c>
      <c r="C24" s="35" t="s">
        <v>5866</v>
      </c>
      <c r="D24" s="35" t="s">
        <v>5866</v>
      </c>
      <c r="E24" s="2145" t="s">
        <v>6014</v>
      </c>
      <c r="F24" s="26">
        <v>2</v>
      </c>
      <c r="G24" s="1434">
        <v>150</v>
      </c>
      <c r="H24" s="1434">
        <f t="shared" si="0"/>
        <v>300</v>
      </c>
      <c r="I24" s="54"/>
      <c r="J24" s="35" t="s">
        <v>8193</v>
      </c>
      <c r="K24" s="17"/>
      <c r="L24" s="65"/>
      <c r="M24" s="30">
        <v>45154</v>
      </c>
      <c r="N24" s="17"/>
      <c r="O24" s="29"/>
      <c r="P24" s="23">
        <v>45184</v>
      </c>
      <c r="Q24" s="23">
        <v>45184</v>
      </c>
    </row>
    <row r="25" spans="2:17" s="8" customFormat="1" ht="19.7" customHeight="1">
      <c r="B25" s="17">
        <v>3</v>
      </c>
      <c r="C25" s="35" t="s">
        <v>5866</v>
      </c>
      <c r="D25" s="35" t="s">
        <v>5866</v>
      </c>
      <c r="E25" s="26" t="s">
        <v>6016</v>
      </c>
      <c r="F25" s="26">
        <v>2</v>
      </c>
      <c r="G25" s="1434">
        <v>32640</v>
      </c>
      <c r="H25" s="1434">
        <f t="shared" si="0"/>
        <v>65280</v>
      </c>
      <c r="I25" s="54"/>
      <c r="J25" s="35" t="s">
        <v>6065</v>
      </c>
      <c r="K25" s="17"/>
      <c r="L25" s="65"/>
      <c r="M25" s="30">
        <v>45154</v>
      </c>
      <c r="N25" s="17"/>
      <c r="O25" s="29"/>
      <c r="P25" s="23">
        <v>45184</v>
      </c>
      <c r="Q25" s="23">
        <v>45184</v>
      </c>
    </row>
    <row r="26" spans="2:17" s="8" customFormat="1" ht="19.7" customHeight="1">
      <c r="B26" s="17">
        <v>3</v>
      </c>
      <c r="C26" s="35" t="s">
        <v>5866</v>
      </c>
      <c r="D26" s="35" t="s">
        <v>5866</v>
      </c>
      <c r="E26" s="26" t="s">
        <v>8194</v>
      </c>
      <c r="F26" s="26">
        <v>8</v>
      </c>
      <c r="G26" s="1434">
        <v>480</v>
      </c>
      <c r="H26" s="1434">
        <f t="shared" si="0"/>
        <v>3840</v>
      </c>
      <c r="I26" s="54"/>
      <c r="J26" s="35" t="s">
        <v>8195</v>
      </c>
      <c r="K26" s="17"/>
      <c r="L26" s="65"/>
      <c r="M26" s="30">
        <v>45154</v>
      </c>
      <c r="N26" s="17"/>
      <c r="O26" s="29"/>
      <c r="P26" s="23">
        <v>45184</v>
      </c>
      <c r="Q26" s="23">
        <v>45184</v>
      </c>
    </row>
    <row r="27" spans="2:17" ht="19.7" customHeight="1">
      <c r="B27" s="17">
        <v>3</v>
      </c>
      <c r="C27" s="35" t="s">
        <v>5866</v>
      </c>
      <c r="D27" s="35" t="s">
        <v>5866</v>
      </c>
      <c r="E27" s="26" t="s">
        <v>6022</v>
      </c>
      <c r="F27" s="26">
        <v>2</v>
      </c>
      <c r="G27" s="1434">
        <v>69660</v>
      </c>
      <c r="H27" s="1434">
        <f t="shared" si="0"/>
        <v>139320</v>
      </c>
      <c r="I27" s="27"/>
      <c r="J27" s="35" t="s">
        <v>8196</v>
      </c>
      <c r="K27" s="17"/>
      <c r="L27" s="65"/>
      <c r="M27" s="30">
        <v>45154</v>
      </c>
      <c r="N27" s="17"/>
      <c r="O27" s="29"/>
      <c r="P27" s="23">
        <v>45184</v>
      </c>
      <c r="Q27" s="23">
        <v>45184</v>
      </c>
    </row>
    <row r="28" spans="2:17" ht="19.7" customHeight="1">
      <c r="B28" s="17">
        <v>3</v>
      </c>
      <c r="C28" s="35" t="s">
        <v>5866</v>
      </c>
      <c r="D28" s="35" t="s">
        <v>5866</v>
      </c>
      <c r="E28" s="9" t="s">
        <v>8197</v>
      </c>
      <c r="F28" s="26">
        <v>8</v>
      </c>
      <c r="G28" s="1434">
        <v>1260</v>
      </c>
      <c r="H28" s="1434">
        <f t="shared" si="0"/>
        <v>10080</v>
      </c>
      <c r="I28" s="27"/>
      <c r="J28" s="35" t="s">
        <v>8198</v>
      </c>
      <c r="K28" s="29"/>
      <c r="L28" s="65"/>
      <c r="M28" s="30">
        <v>45154</v>
      </c>
      <c r="N28" s="17"/>
      <c r="O28" s="29"/>
      <c r="P28" s="23">
        <v>45184</v>
      </c>
      <c r="Q28" s="23">
        <v>45184</v>
      </c>
    </row>
    <row r="29" spans="2:17" ht="19.7" customHeight="1">
      <c r="B29" s="17">
        <v>3</v>
      </c>
      <c r="C29" s="35" t="s">
        <v>5866</v>
      </c>
      <c r="D29" s="35" t="s">
        <v>5866</v>
      </c>
      <c r="E29" s="2119" t="s">
        <v>6063</v>
      </c>
      <c r="F29" s="26">
        <v>2</v>
      </c>
      <c r="G29" s="1434">
        <v>1000</v>
      </c>
      <c r="H29" s="1434">
        <f t="shared" si="0"/>
        <v>2000</v>
      </c>
      <c r="I29" s="27"/>
      <c r="J29" s="35" t="s">
        <v>6064</v>
      </c>
      <c r="K29" s="17"/>
      <c r="L29" s="65"/>
      <c r="M29" s="30">
        <v>45154</v>
      </c>
      <c r="N29" s="17"/>
      <c r="O29" s="29"/>
      <c r="P29" s="23">
        <v>45184</v>
      </c>
      <c r="Q29" s="23">
        <v>45184</v>
      </c>
    </row>
    <row r="30" spans="2:17" ht="19.7" customHeight="1">
      <c r="B30" s="17">
        <v>3</v>
      </c>
      <c r="C30" s="35" t="s">
        <v>5866</v>
      </c>
      <c r="D30" s="35" t="s">
        <v>5866</v>
      </c>
      <c r="E30" s="26" t="s">
        <v>6066</v>
      </c>
      <c r="F30" s="26">
        <v>2</v>
      </c>
      <c r="G30" s="1434">
        <v>198</v>
      </c>
      <c r="H30" s="1434">
        <f t="shared" si="0"/>
        <v>396</v>
      </c>
      <c r="I30" s="27"/>
      <c r="J30" s="35" t="s">
        <v>6067</v>
      </c>
      <c r="K30" s="17"/>
      <c r="L30" s="65"/>
      <c r="M30" s="30">
        <v>45154</v>
      </c>
      <c r="N30" s="17"/>
      <c r="O30" s="29"/>
      <c r="P30" s="23">
        <v>45184</v>
      </c>
      <c r="Q30" s="23">
        <v>45184</v>
      </c>
    </row>
    <row r="31" spans="2:17" ht="19.7" customHeight="1">
      <c r="B31" s="17">
        <v>3</v>
      </c>
      <c r="C31" s="35" t="s">
        <v>5866</v>
      </c>
      <c r="D31" s="35" t="s">
        <v>5866</v>
      </c>
      <c r="E31" s="26" t="s">
        <v>6068</v>
      </c>
      <c r="F31" s="26">
        <v>2</v>
      </c>
      <c r="G31" s="1434">
        <v>12320</v>
      </c>
      <c r="H31" s="1434">
        <f t="shared" si="0"/>
        <v>24640</v>
      </c>
      <c r="I31" s="27"/>
      <c r="J31" s="35" t="s">
        <v>6069</v>
      </c>
      <c r="K31" s="17"/>
      <c r="L31" s="65"/>
      <c r="M31" s="30">
        <v>45154</v>
      </c>
      <c r="N31" s="17"/>
      <c r="O31" s="29"/>
      <c r="P31" s="23">
        <v>45184</v>
      </c>
      <c r="Q31" s="23">
        <v>45184</v>
      </c>
    </row>
    <row r="32" spans="2:17" ht="19.7" customHeight="1">
      <c r="B32" s="17">
        <v>3</v>
      </c>
      <c r="C32" s="35" t="s">
        <v>5866</v>
      </c>
      <c r="D32" s="35" t="s">
        <v>5866</v>
      </c>
      <c r="E32" s="26" t="s">
        <v>6070</v>
      </c>
      <c r="F32" s="26">
        <v>4</v>
      </c>
      <c r="G32" s="1434">
        <v>710</v>
      </c>
      <c r="H32" s="1434">
        <f t="shared" si="0"/>
        <v>2840</v>
      </c>
      <c r="I32" s="27"/>
      <c r="J32" s="35" t="s">
        <v>6021</v>
      </c>
      <c r="K32" s="17"/>
      <c r="L32" s="65"/>
      <c r="M32" s="30">
        <v>45154</v>
      </c>
      <c r="N32" s="17"/>
      <c r="O32" s="29"/>
      <c r="P32" s="23">
        <v>45184</v>
      </c>
      <c r="Q32" s="23">
        <v>45184</v>
      </c>
    </row>
    <row r="33" spans="2:17" ht="19.7" customHeight="1">
      <c r="B33" s="17">
        <v>3</v>
      </c>
      <c r="C33" s="35" t="s">
        <v>5866</v>
      </c>
      <c r="D33" s="35" t="s">
        <v>5866</v>
      </c>
      <c r="E33" s="26" t="s">
        <v>6071</v>
      </c>
      <c r="F33" s="26">
        <v>2</v>
      </c>
      <c r="G33" s="1434">
        <v>1632</v>
      </c>
      <c r="H33" s="1434">
        <f t="shared" si="0"/>
        <v>3264</v>
      </c>
      <c r="I33" s="27"/>
      <c r="J33" s="35" t="s">
        <v>6072</v>
      </c>
      <c r="K33" s="17"/>
      <c r="L33" s="65"/>
      <c r="M33" s="30">
        <v>45154</v>
      </c>
      <c r="N33" s="17"/>
      <c r="O33" s="29"/>
      <c r="P33" s="23">
        <v>45184</v>
      </c>
      <c r="Q33" s="23">
        <v>45184</v>
      </c>
    </row>
    <row r="34" spans="2:17" ht="19.7" customHeight="1">
      <c r="B34" s="17">
        <v>3</v>
      </c>
      <c r="C34" s="35" t="s">
        <v>5866</v>
      </c>
      <c r="D34" s="35" t="s">
        <v>5866</v>
      </c>
      <c r="E34" s="26" t="s">
        <v>6073</v>
      </c>
      <c r="F34" s="26">
        <v>2</v>
      </c>
      <c r="G34" s="1434">
        <v>2950</v>
      </c>
      <c r="H34" s="1434">
        <f t="shared" si="0"/>
        <v>5900</v>
      </c>
      <c r="I34" s="27"/>
      <c r="J34" s="35" t="s">
        <v>6074</v>
      </c>
      <c r="K34" s="17"/>
      <c r="L34" s="65"/>
      <c r="M34" s="30">
        <v>45154</v>
      </c>
      <c r="N34" s="17"/>
      <c r="O34" s="29"/>
      <c r="P34" s="23">
        <v>45184</v>
      </c>
      <c r="Q34" s="23">
        <v>45184</v>
      </c>
    </row>
    <row r="35" spans="2:17" ht="19.7" customHeight="1">
      <c r="B35" s="17">
        <v>3</v>
      </c>
      <c r="C35" s="35" t="s">
        <v>5866</v>
      </c>
      <c r="D35" s="35" t="s">
        <v>5866</v>
      </c>
      <c r="E35" s="26" t="s">
        <v>6075</v>
      </c>
      <c r="F35" s="26">
        <v>2</v>
      </c>
      <c r="G35" s="1434">
        <v>450</v>
      </c>
      <c r="H35" s="1434">
        <f t="shared" si="0"/>
        <v>900</v>
      </c>
      <c r="I35" s="27"/>
      <c r="J35" s="35" t="s">
        <v>6076</v>
      </c>
      <c r="K35" s="17"/>
      <c r="L35" s="65"/>
      <c r="M35" s="30">
        <v>45154</v>
      </c>
      <c r="N35" s="17"/>
      <c r="O35" s="29"/>
      <c r="P35" s="23">
        <v>45184</v>
      </c>
      <c r="Q35" s="23">
        <v>45184</v>
      </c>
    </row>
    <row r="36" spans="2:17" ht="19.7" customHeight="1">
      <c r="B36" s="17">
        <v>3</v>
      </c>
      <c r="C36" s="35" t="s">
        <v>5866</v>
      </c>
      <c r="D36" s="35" t="s">
        <v>5866</v>
      </c>
      <c r="E36" s="26" t="s">
        <v>6077</v>
      </c>
      <c r="F36" s="26">
        <v>2</v>
      </c>
      <c r="G36" s="1434">
        <v>1820</v>
      </c>
      <c r="H36" s="1434">
        <f t="shared" si="0"/>
        <v>3640</v>
      </c>
      <c r="I36" s="27"/>
      <c r="J36" s="35" t="s">
        <v>6078</v>
      </c>
      <c r="K36" s="17"/>
      <c r="L36" s="65"/>
      <c r="M36" s="30">
        <v>45154</v>
      </c>
      <c r="N36" s="17"/>
      <c r="O36" s="29"/>
      <c r="P36" s="23">
        <v>45184</v>
      </c>
      <c r="Q36" s="23">
        <v>45184</v>
      </c>
    </row>
    <row r="37" spans="2:17" ht="19.7" customHeight="1">
      <c r="B37" s="17">
        <v>3</v>
      </c>
      <c r="C37" s="35" t="s">
        <v>5866</v>
      </c>
      <c r="D37" s="35" t="s">
        <v>5866</v>
      </c>
      <c r="E37" s="26" t="s">
        <v>8183</v>
      </c>
      <c r="F37" s="26">
        <v>2</v>
      </c>
      <c r="G37" s="1434">
        <v>151</v>
      </c>
      <c r="H37" s="1434">
        <f t="shared" si="0"/>
        <v>302</v>
      </c>
      <c r="I37" s="27"/>
      <c r="J37" s="35" t="s">
        <v>6080</v>
      </c>
      <c r="K37" s="17"/>
      <c r="L37" s="65"/>
      <c r="M37" s="30">
        <v>45154</v>
      </c>
      <c r="N37" s="17"/>
      <c r="O37" s="29"/>
      <c r="P37" s="23">
        <v>45184</v>
      </c>
      <c r="Q37" s="23">
        <v>45184</v>
      </c>
    </row>
    <row r="38" spans="2:17" ht="19.7" customHeight="1">
      <c r="B38" s="17">
        <v>3</v>
      </c>
      <c r="C38" s="35" t="s">
        <v>5866</v>
      </c>
      <c r="D38" s="35" t="s">
        <v>5866</v>
      </c>
      <c r="E38" s="26" t="s">
        <v>6081</v>
      </c>
      <c r="F38" s="26">
        <v>8</v>
      </c>
      <c r="G38" s="1434">
        <v>198</v>
      </c>
      <c r="H38" s="1434">
        <f t="shared" si="0"/>
        <v>1584</v>
      </c>
      <c r="I38" s="27"/>
      <c r="J38" s="35" t="s">
        <v>6082</v>
      </c>
      <c r="K38" s="17"/>
      <c r="L38" s="65"/>
      <c r="M38" s="30">
        <v>45154</v>
      </c>
      <c r="N38" s="17"/>
      <c r="O38" s="29"/>
      <c r="P38" s="23">
        <v>45184</v>
      </c>
      <c r="Q38" s="23">
        <v>45184</v>
      </c>
    </row>
    <row r="39" spans="2:17" ht="19.7" customHeight="1">
      <c r="B39" s="17">
        <v>3</v>
      </c>
      <c r="C39" s="35" t="s">
        <v>5866</v>
      </c>
      <c r="D39" s="35" t="s">
        <v>5866</v>
      </c>
      <c r="E39" s="26" t="s">
        <v>6083</v>
      </c>
      <c r="F39" s="26">
        <v>6</v>
      </c>
      <c r="G39" s="1434">
        <v>198</v>
      </c>
      <c r="H39" s="1434">
        <f t="shared" si="0"/>
        <v>1188</v>
      </c>
      <c r="I39" s="27"/>
      <c r="J39" s="35" t="s">
        <v>6082</v>
      </c>
      <c r="K39" s="29"/>
      <c r="L39" s="65"/>
      <c r="M39" s="30">
        <v>45154</v>
      </c>
      <c r="N39" s="17"/>
      <c r="O39" s="29"/>
      <c r="P39" s="23">
        <v>45184</v>
      </c>
      <c r="Q39" s="23">
        <v>45184</v>
      </c>
    </row>
    <row r="40" spans="2:17" ht="19.7" customHeight="1">
      <c r="B40" s="17">
        <v>3</v>
      </c>
      <c r="C40" s="35" t="s">
        <v>5866</v>
      </c>
      <c r="D40" s="35" t="s">
        <v>5866</v>
      </c>
      <c r="E40" s="26" t="s">
        <v>6084</v>
      </c>
      <c r="F40" s="26">
        <v>2</v>
      </c>
      <c r="G40" s="1434">
        <v>212</v>
      </c>
      <c r="H40" s="1434">
        <f t="shared" si="0"/>
        <v>424</v>
      </c>
      <c r="I40" s="2121"/>
      <c r="J40" s="35" t="s">
        <v>6082</v>
      </c>
      <c r="K40" s="29"/>
      <c r="L40" s="65"/>
      <c r="M40" s="30">
        <v>45154</v>
      </c>
      <c r="N40" s="17"/>
      <c r="O40" s="29"/>
      <c r="P40" s="23">
        <v>45184</v>
      </c>
      <c r="Q40" s="23">
        <v>45184</v>
      </c>
    </row>
    <row r="41" spans="2:17" ht="19.7" customHeight="1">
      <c r="B41" s="17">
        <v>3</v>
      </c>
      <c r="C41" s="35" t="s">
        <v>5866</v>
      </c>
      <c r="D41" s="35" t="s">
        <v>5866</v>
      </c>
      <c r="E41" s="26" t="s">
        <v>6085</v>
      </c>
      <c r="F41" s="26">
        <v>16</v>
      </c>
      <c r="G41" s="1434">
        <v>212</v>
      </c>
      <c r="H41" s="1434">
        <f t="shared" si="0"/>
        <v>3392</v>
      </c>
      <c r="I41" s="27"/>
      <c r="J41" s="35" t="s">
        <v>6082</v>
      </c>
      <c r="K41" s="17"/>
      <c r="L41" s="65"/>
      <c r="M41" s="30">
        <v>45154</v>
      </c>
      <c r="N41" s="17"/>
      <c r="O41" s="29"/>
      <c r="P41" s="23">
        <v>45184</v>
      </c>
      <c r="Q41" s="23">
        <v>45184</v>
      </c>
    </row>
    <row r="42" spans="2:17" ht="19.7" customHeight="1">
      <c r="B42" s="17">
        <v>3</v>
      </c>
      <c r="C42" s="35" t="s">
        <v>5866</v>
      </c>
      <c r="D42" s="35" t="s">
        <v>5866</v>
      </c>
      <c r="E42" s="26" t="s">
        <v>6086</v>
      </c>
      <c r="F42" s="26">
        <v>4</v>
      </c>
      <c r="G42" s="1434">
        <v>212</v>
      </c>
      <c r="H42" s="1434">
        <f t="shared" si="0"/>
        <v>848</v>
      </c>
      <c r="I42" s="27"/>
      <c r="J42" s="35" t="s">
        <v>6082</v>
      </c>
      <c r="K42" s="17"/>
      <c r="L42" s="65"/>
      <c r="M42" s="30">
        <v>45154</v>
      </c>
      <c r="N42" s="17"/>
      <c r="O42" s="29"/>
      <c r="P42" s="23">
        <v>45184</v>
      </c>
      <c r="Q42" s="23">
        <v>45184</v>
      </c>
    </row>
    <row r="43" spans="2:17" ht="19.7" customHeight="1">
      <c r="B43" s="17">
        <v>3</v>
      </c>
      <c r="C43" s="35" t="s">
        <v>5866</v>
      </c>
      <c r="D43" s="35" t="s">
        <v>5866</v>
      </c>
      <c r="E43" s="26" t="s">
        <v>6087</v>
      </c>
      <c r="F43" s="26">
        <v>8</v>
      </c>
      <c r="G43" s="1434">
        <v>226</v>
      </c>
      <c r="H43" s="1434">
        <f t="shared" si="0"/>
        <v>1808</v>
      </c>
      <c r="I43" s="27"/>
      <c r="J43" s="35" t="s">
        <v>6082</v>
      </c>
      <c r="K43" s="17"/>
      <c r="L43" s="65"/>
      <c r="M43" s="30">
        <v>45154</v>
      </c>
      <c r="N43" s="17"/>
      <c r="O43" s="29"/>
      <c r="P43" s="23">
        <v>45184</v>
      </c>
      <c r="Q43" s="23">
        <v>45184</v>
      </c>
    </row>
    <row r="44" spans="2:17" ht="19.7" customHeight="1">
      <c r="B44" s="17">
        <v>3</v>
      </c>
      <c r="C44" s="35" t="s">
        <v>5866</v>
      </c>
      <c r="D44" s="35" t="s">
        <v>5866</v>
      </c>
      <c r="E44" s="26" t="s">
        <v>6088</v>
      </c>
      <c r="F44" s="26">
        <v>12</v>
      </c>
      <c r="G44" s="1434">
        <v>212</v>
      </c>
      <c r="H44" s="1434">
        <f t="shared" si="0"/>
        <v>2544</v>
      </c>
      <c r="I44" s="27"/>
      <c r="J44" s="35" t="s">
        <v>6082</v>
      </c>
      <c r="K44" s="17"/>
      <c r="L44" s="65"/>
      <c r="M44" s="30">
        <v>45154</v>
      </c>
      <c r="N44" s="17"/>
      <c r="O44" s="29"/>
      <c r="P44" s="23">
        <v>45184</v>
      </c>
      <c r="Q44" s="23">
        <v>45184</v>
      </c>
    </row>
    <row r="45" spans="2:17" ht="19.7" customHeight="1">
      <c r="B45" s="17">
        <v>3</v>
      </c>
      <c r="C45" s="35" t="s">
        <v>5866</v>
      </c>
      <c r="D45" s="35" t="s">
        <v>5866</v>
      </c>
      <c r="E45" s="26" t="s">
        <v>1126</v>
      </c>
      <c r="F45" s="26">
        <v>4</v>
      </c>
      <c r="G45" s="1434">
        <v>244</v>
      </c>
      <c r="H45" s="1434">
        <f t="shared" si="0"/>
        <v>976</v>
      </c>
      <c r="I45" s="57" t="s">
        <v>7728</v>
      </c>
      <c r="J45" s="35" t="s">
        <v>5945</v>
      </c>
      <c r="K45" s="17"/>
      <c r="L45" s="65"/>
      <c r="M45" s="30">
        <v>45154</v>
      </c>
      <c r="N45" s="17"/>
      <c r="O45" s="29"/>
      <c r="P45" s="23">
        <v>45184</v>
      </c>
      <c r="Q45" s="23">
        <v>45184</v>
      </c>
    </row>
    <row r="46" spans="2:17" ht="19.7" customHeight="1">
      <c r="B46" s="17">
        <v>3</v>
      </c>
      <c r="C46" s="35" t="s">
        <v>5866</v>
      </c>
      <c r="D46" s="35" t="s">
        <v>5866</v>
      </c>
      <c r="E46" s="26" t="s">
        <v>4989</v>
      </c>
      <c r="F46" s="26">
        <v>2</v>
      </c>
      <c r="G46" s="1434">
        <v>704</v>
      </c>
      <c r="H46" s="1434">
        <f t="shared" si="0"/>
        <v>1408</v>
      </c>
      <c r="I46" s="57" t="s">
        <v>7729</v>
      </c>
      <c r="J46" s="35" t="s">
        <v>5947</v>
      </c>
      <c r="K46" s="17"/>
      <c r="L46" s="65"/>
      <c r="M46" s="30">
        <v>45154</v>
      </c>
      <c r="N46" s="17"/>
      <c r="O46" s="29"/>
      <c r="P46" s="23">
        <v>45184</v>
      </c>
      <c r="Q46" s="23">
        <v>45184</v>
      </c>
    </row>
    <row r="47" spans="2:17" ht="19.7" customHeight="1">
      <c r="B47" s="17">
        <v>3</v>
      </c>
      <c r="C47" s="35" t="s">
        <v>5866</v>
      </c>
      <c r="D47" s="35" t="s">
        <v>5866</v>
      </c>
      <c r="E47" s="26" t="s">
        <v>8199</v>
      </c>
      <c r="F47" s="26">
        <v>1</v>
      </c>
      <c r="G47" s="1434">
        <v>1470</v>
      </c>
      <c r="H47" s="1434">
        <f t="shared" si="0"/>
        <v>1470</v>
      </c>
      <c r="I47" s="1870"/>
      <c r="J47" s="35" t="s">
        <v>8200</v>
      </c>
      <c r="K47" s="17"/>
      <c r="L47" s="65"/>
      <c r="M47" s="30">
        <v>45154</v>
      </c>
      <c r="N47" s="17"/>
      <c r="O47" s="29"/>
      <c r="P47" s="23">
        <v>45184</v>
      </c>
      <c r="Q47" s="23">
        <v>45184</v>
      </c>
    </row>
    <row r="48" spans="2:17" ht="19.7" customHeight="1">
      <c r="B48" s="17">
        <v>3</v>
      </c>
      <c r="C48" s="35" t="s">
        <v>5950</v>
      </c>
      <c r="D48" s="35" t="s">
        <v>5950</v>
      </c>
      <c r="E48" s="26" t="s">
        <v>7739</v>
      </c>
      <c r="F48" s="26">
        <v>2</v>
      </c>
      <c r="G48" s="1434">
        <v>12500</v>
      </c>
      <c r="H48" s="1434">
        <f t="shared" si="0"/>
        <v>25000</v>
      </c>
      <c r="I48" s="27"/>
      <c r="J48" s="35" t="s">
        <v>5952</v>
      </c>
      <c r="K48" s="17"/>
      <c r="L48" s="65"/>
      <c r="M48" s="30">
        <v>45154</v>
      </c>
      <c r="N48" s="17"/>
      <c r="O48" s="29">
        <v>45210</v>
      </c>
      <c r="P48" s="23"/>
      <c r="Q48" s="23">
        <v>45205</v>
      </c>
    </row>
    <row r="49" spans="2:17" ht="19.7" customHeight="1">
      <c r="B49" s="17">
        <v>3</v>
      </c>
      <c r="C49" s="35" t="s">
        <v>5950</v>
      </c>
      <c r="D49" s="35" t="s">
        <v>5950</v>
      </c>
      <c r="E49" s="26" t="s">
        <v>7740</v>
      </c>
      <c r="F49" s="26">
        <v>2</v>
      </c>
      <c r="G49" s="1434">
        <v>13500</v>
      </c>
      <c r="H49" s="1434">
        <f t="shared" si="0"/>
        <v>27000</v>
      </c>
      <c r="I49" s="27"/>
      <c r="J49" s="35" t="s">
        <v>5952</v>
      </c>
      <c r="K49" s="17"/>
      <c r="L49" s="65"/>
      <c r="M49" s="30">
        <v>45154</v>
      </c>
      <c r="N49" s="17"/>
      <c r="O49" s="29">
        <v>45210</v>
      </c>
      <c r="P49" s="23"/>
      <c r="Q49" s="23">
        <v>45205</v>
      </c>
    </row>
    <row r="50" spans="2:17" ht="19.7" customHeight="1">
      <c r="B50" s="17">
        <v>3</v>
      </c>
      <c r="C50" s="35" t="s">
        <v>5950</v>
      </c>
      <c r="D50" s="35" t="s">
        <v>5950</v>
      </c>
      <c r="E50" s="26" t="s">
        <v>7741</v>
      </c>
      <c r="F50" s="26">
        <v>2</v>
      </c>
      <c r="G50" s="1434">
        <v>4700</v>
      </c>
      <c r="H50" s="1434">
        <f t="shared" si="0"/>
        <v>9400</v>
      </c>
      <c r="I50" s="27"/>
      <c r="J50" s="35" t="s">
        <v>5952</v>
      </c>
      <c r="K50" s="17"/>
      <c r="L50" s="65"/>
      <c r="M50" s="30">
        <v>45154</v>
      </c>
      <c r="N50" s="17"/>
      <c r="O50" s="29">
        <v>45210</v>
      </c>
      <c r="P50" s="23"/>
      <c r="Q50" s="23">
        <v>45205</v>
      </c>
    </row>
    <row r="51" spans="2:17" ht="19.7" customHeight="1">
      <c r="B51" s="17">
        <v>3</v>
      </c>
      <c r="C51" s="35" t="s">
        <v>5950</v>
      </c>
      <c r="D51" s="35" t="s">
        <v>5950</v>
      </c>
      <c r="E51" s="26" t="s">
        <v>7742</v>
      </c>
      <c r="F51" s="26">
        <v>2</v>
      </c>
      <c r="G51" s="1434">
        <v>8100</v>
      </c>
      <c r="H51" s="1434">
        <f t="shared" si="0"/>
        <v>16200</v>
      </c>
      <c r="I51" s="27"/>
      <c r="J51" s="35" t="s">
        <v>5952</v>
      </c>
      <c r="K51" s="17"/>
      <c r="L51" s="65"/>
      <c r="M51" s="30">
        <v>45154</v>
      </c>
      <c r="N51" s="17"/>
      <c r="O51" s="29">
        <v>45210</v>
      </c>
      <c r="P51" s="23"/>
      <c r="Q51" s="23">
        <v>45205</v>
      </c>
    </row>
    <row r="52" spans="2:17" ht="19.7" customHeight="1">
      <c r="B52" s="17">
        <v>3</v>
      </c>
      <c r="C52" s="35" t="s">
        <v>5950</v>
      </c>
      <c r="D52" s="35" t="s">
        <v>5950</v>
      </c>
      <c r="E52" s="26" t="s">
        <v>7743</v>
      </c>
      <c r="F52" s="26">
        <v>2</v>
      </c>
      <c r="G52" s="1434">
        <v>1700</v>
      </c>
      <c r="H52" s="1434">
        <f t="shared" si="0"/>
        <v>3400</v>
      </c>
      <c r="I52" s="27"/>
      <c r="J52" s="35" t="s">
        <v>5952</v>
      </c>
      <c r="K52" s="17"/>
      <c r="L52" s="65"/>
      <c r="M52" s="30">
        <v>45154</v>
      </c>
      <c r="N52" s="17"/>
      <c r="O52" s="29">
        <v>45210</v>
      </c>
      <c r="P52" s="23"/>
      <c r="Q52" s="23">
        <v>45205</v>
      </c>
    </row>
    <row r="53" spans="2:17" ht="19.7" customHeight="1">
      <c r="B53" s="17">
        <v>3</v>
      </c>
      <c r="C53" s="35" t="s">
        <v>5950</v>
      </c>
      <c r="D53" s="35" t="s">
        <v>5950</v>
      </c>
      <c r="E53" s="26" t="s">
        <v>7744</v>
      </c>
      <c r="F53" s="26">
        <v>1</v>
      </c>
      <c r="G53" s="1434">
        <v>14000</v>
      </c>
      <c r="H53" s="1434">
        <f t="shared" si="0"/>
        <v>14000</v>
      </c>
      <c r="I53" s="27"/>
      <c r="J53" s="35" t="s">
        <v>7745</v>
      </c>
      <c r="K53" s="17"/>
      <c r="L53" s="65"/>
      <c r="M53" s="30">
        <v>45154</v>
      </c>
      <c r="N53" s="17"/>
      <c r="O53" s="29">
        <v>45210</v>
      </c>
      <c r="P53" s="23"/>
      <c r="Q53" s="23">
        <v>45205</v>
      </c>
    </row>
    <row r="54" spans="2:17" ht="19.7" customHeight="1">
      <c r="B54" s="17">
        <v>3</v>
      </c>
      <c r="C54" s="35" t="s">
        <v>5950</v>
      </c>
      <c r="D54" s="35" t="s">
        <v>5950</v>
      </c>
      <c r="E54" s="26" t="s">
        <v>7747</v>
      </c>
      <c r="F54" s="26">
        <v>2</v>
      </c>
      <c r="G54" s="1434">
        <v>5800</v>
      </c>
      <c r="H54" s="1434">
        <f t="shared" si="0"/>
        <v>11600</v>
      </c>
      <c r="I54" s="27"/>
      <c r="J54" s="35" t="s">
        <v>5952</v>
      </c>
      <c r="K54" s="17"/>
      <c r="L54" s="65"/>
      <c r="M54" s="30">
        <v>45154</v>
      </c>
      <c r="N54" s="17"/>
      <c r="O54" s="29">
        <v>45210</v>
      </c>
      <c r="P54" s="23"/>
      <c r="Q54" s="23">
        <v>45205</v>
      </c>
    </row>
    <row r="55" spans="2:17" ht="19.7" customHeight="1">
      <c r="B55" s="17">
        <v>3</v>
      </c>
      <c r="C55" s="35" t="s">
        <v>5950</v>
      </c>
      <c r="D55" s="35" t="s">
        <v>5950</v>
      </c>
      <c r="E55" s="26" t="s">
        <v>7748</v>
      </c>
      <c r="F55" s="26">
        <v>2</v>
      </c>
      <c r="G55" s="1434">
        <v>8800</v>
      </c>
      <c r="H55" s="1434">
        <f t="shared" si="0"/>
        <v>17600</v>
      </c>
      <c r="I55" s="27"/>
      <c r="J55" s="35" t="s">
        <v>5952</v>
      </c>
      <c r="K55" s="17"/>
      <c r="L55" s="65"/>
      <c r="M55" s="30">
        <v>45154</v>
      </c>
      <c r="N55" s="17"/>
      <c r="O55" s="29">
        <v>45210</v>
      </c>
      <c r="P55" s="23"/>
      <c r="Q55" s="23">
        <v>45205</v>
      </c>
    </row>
    <row r="56" spans="2:17" ht="19.7" customHeight="1">
      <c r="B56" s="17">
        <v>3</v>
      </c>
      <c r="C56" s="35" t="s">
        <v>5950</v>
      </c>
      <c r="D56" s="35" t="s">
        <v>5950</v>
      </c>
      <c r="E56" s="26" t="s">
        <v>7749</v>
      </c>
      <c r="F56" s="26">
        <v>2</v>
      </c>
      <c r="G56" s="1434">
        <v>2000</v>
      </c>
      <c r="H56" s="1434">
        <f t="shared" si="0"/>
        <v>4000</v>
      </c>
      <c r="I56" s="27"/>
      <c r="J56" s="35" t="s">
        <v>5952</v>
      </c>
      <c r="K56" s="17"/>
      <c r="L56" s="65"/>
      <c r="M56" s="30">
        <v>45154</v>
      </c>
      <c r="N56" s="17"/>
      <c r="O56" s="29">
        <v>45210</v>
      </c>
      <c r="P56" s="23"/>
      <c r="Q56" s="23">
        <v>45205</v>
      </c>
    </row>
    <row r="57" spans="2:17" ht="19.7" customHeight="1">
      <c r="B57" s="17">
        <v>3</v>
      </c>
      <c r="C57" s="35" t="s">
        <v>5950</v>
      </c>
      <c r="D57" s="35" t="s">
        <v>5950</v>
      </c>
      <c r="E57" s="26" t="s">
        <v>7750</v>
      </c>
      <c r="F57" s="26">
        <v>2</v>
      </c>
      <c r="G57" s="1434">
        <v>7000</v>
      </c>
      <c r="H57" s="1434">
        <f t="shared" si="0"/>
        <v>14000</v>
      </c>
      <c r="I57" s="27"/>
      <c r="J57" s="35" t="s">
        <v>5952</v>
      </c>
      <c r="K57" s="17"/>
      <c r="L57" s="65"/>
      <c r="M57" s="30">
        <v>45154</v>
      </c>
      <c r="N57" s="17"/>
      <c r="O57" s="29">
        <v>45210</v>
      </c>
      <c r="P57" s="23"/>
      <c r="Q57" s="23">
        <v>45205</v>
      </c>
    </row>
    <row r="58" spans="2:17" ht="19.7" customHeight="1">
      <c r="B58" s="17">
        <v>3</v>
      </c>
      <c r="C58" s="35" t="s">
        <v>5950</v>
      </c>
      <c r="D58" s="35" t="s">
        <v>5950</v>
      </c>
      <c r="E58" s="9" t="s">
        <v>7751</v>
      </c>
      <c r="F58" s="26">
        <v>2</v>
      </c>
      <c r="G58" s="1434">
        <v>6300</v>
      </c>
      <c r="H58" s="1434">
        <f t="shared" si="0"/>
        <v>12600</v>
      </c>
      <c r="I58" s="27"/>
      <c r="J58" s="35" t="s">
        <v>5952</v>
      </c>
      <c r="K58" s="17"/>
      <c r="L58" s="65"/>
      <c r="M58" s="30">
        <v>45154</v>
      </c>
      <c r="N58" s="17"/>
      <c r="O58" s="29">
        <v>45210</v>
      </c>
      <c r="P58" s="23"/>
      <c r="Q58" s="23">
        <v>45205</v>
      </c>
    </row>
    <row r="59" spans="2:17" ht="19.7" customHeight="1">
      <c r="B59" s="17">
        <v>3</v>
      </c>
      <c r="C59" s="35" t="s">
        <v>5950</v>
      </c>
      <c r="D59" s="35" t="s">
        <v>5950</v>
      </c>
      <c r="E59" s="26" t="s">
        <v>5958</v>
      </c>
      <c r="F59" s="26">
        <v>2</v>
      </c>
      <c r="G59" s="1434">
        <v>10000</v>
      </c>
      <c r="H59" s="1434">
        <f t="shared" si="0"/>
        <v>20000</v>
      </c>
      <c r="I59" s="27"/>
      <c r="J59" s="35" t="s">
        <v>5952</v>
      </c>
      <c r="K59" s="17"/>
      <c r="L59" s="65"/>
      <c r="M59" s="30">
        <v>45154</v>
      </c>
      <c r="N59" s="17"/>
      <c r="O59" s="29">
        <v>45210</v>
      </c>
      <c r="P59" s="23"/>
      <c r="Q59" s="23">
        <v>45205</v>
      </c>
    </row>
    <row r="60" spans="2:17" ht="19.7" customHeight="1">
      <c r="B60" s="17">
        <v>3</v>
      </c>
      <c r="C60" s="35" t="s">
        <v>5950</v>
      </c>
      <c r="D60" s="35" t="s">
        <v>5950</v>
      </c>
      <c r="E60" s="26" t="s">
        <v>5959</v>
      </c>
      <c r="F60" s="26">
        <v>2</v>
      </c>
      <c r="G60" s="1434">
        <v>17500</v>
      </c>
      <c r="H60" s="1434">
        <f t="shared" si="0"/>
        <v>35000</v>
      </c>
      <c r="I60" s="27"/>
      <c r="J60" s="35" t="s">
        <v>5952</v>
      </c>
      <c r="K60" s="17"/>
      <c r="L60" s="65"/>
      <c r="M60" s="30">
        <v>45154</v>
      </c>
      <c r="N60" s="17"/>
      <c r="O60" s="29">
        <v>45210</v>
      </c>
      <c r="P60" s="23"/>
      <c r="Q60" s="23">
        <v>45205</v>
      </c>
    </row>
    <row r="61" spans="2:17" ht="19.7" customHeight="1">
      <c r="B61" s="17">
        <v>3</v>
      </c>
      <c r="C61" s="35" t="s">
        <v>5950</v>
      </c>
      <c r="D61" s="35" t="s">
        <v>5950</v>
      </c>
      <c r="E61" s="26" t="s">
        <v>8201</v>
      </c>
      <c r="F61" s="26">
        <v>2</v>
      </c>
      <c r="G61" s="1434">
        <v>4800</v>
      </c>
      <c r="H61" s="1434">
        <f t="shared" si="0"/>
        <v>9600</v>
      </c>
      <c r="I61" s="27"/>
      <c r="J61" s="35" t="s">
        <v>5952</v>
      </c>
      <c r="K61" s="17"/>
      <c r="L61" s="65"/>
      <c r="M61" s="30">
        <v>45154</v>
      </c>
      <c r="N61" s="17"/>
      <c r="O61" s="29">
        <v>45210</v>
      </c>
      <c r="P61" s="23"/>
      <c r="Q61" s="23">
        <v>45205</v>
      </c>
    </row>
    <row r="62" spans="2:17" ht="19.7" customHeight="1">
      <c r="B62" s="17">
        <v>3</v>
      </c>
      <c r="C62" s="24" t="s">
        <v>5980</v>
      </c>
      <c r="D62" s="320" t="s">
        <v>5849</v>
      </c>
      <c r="E62" s="24" t="s">
        <v>6001</v>
      </c>
      <c r="F62" s="27">
        <v>16</v>
      </c>
      <c r="G62" s="27">
        <v>250</v>
      </c>
      <c r="H62" s="118">
        <f t="shared" ref="H62:H68" si="1">F62*G62</f>
        <v>4000</v>
      </c>
      <c r="I62" s="22"/>
      <c r="J62" s="24" t="s">
        <v>7752</v>
      </c>
      <c r="K62" s="352" t="s">
        <v>8202</v>
      </c>
      <c r="L62" s="65"/>
      <c r="M62" s="30">
        <v>45154</v>
      </c>
      <c r="N62" s="17"/>
      <c r="O62" s="29">
        <v>45210</v>
      </c>
      <c r="P62" s="23"/>
      <c r="Q62" s="23">
        <v>45183</v>
      </c>
    </row>
    <row r="63" spans="2:17" ht="19.7" customHeight="1">
      <c r="B63" s="17">
        <v>3</v>
      </c>
      <c r="C63" s="24" t="s">
        <v>7724</v>
      </c>
      <c r="D63" s="24" t="s">
        <v>7724</v>
      </c>
      <c r="E63" s="26" t="s">
        <v>4613</v>
      </c>
      <c r="F63" s="26">
        <v>16</v>
      </c>
      <c r="G63" s="26">
        <v>1708</v>
      </c>
      <c r="H63" s="118">
        <f>F63*G63</f>
        <v>27328</v>
      </c>
      <c r="I63" s="22"/>
      <c r="J63" s="24" t="s">
        <v>6004</v>
      </c>
      <c r="K63" s="352" t="s">
        <v>8203</v>
      </c>
      <c r="L63" s="65"/>
      <c r="M63" s="30">
        <v>45154</v>
      </c>
      <c r="N63" s="17"/>
      <c r="O63" s="29"/>
      <c r="P63" s="23">
        <v>45184</v>
      </c>
      <c r="Q63" s="23">
        <v>45184</v>
      </c>
    </row>
    <row r="64" spans="2:17" ht="19.7" customHeight="1">
      <c r="B64" s="17">
        <v>3</v>
      </c>
      <c r="C64" s="24" t="s">
        <v>7724</v>
      </c>
      <c r="D64" s="24" t="s">
        <v>7724</v>
      </c>
      <c r="E64" s="26" t="s">
        <v>7687</v>
      </c>
      <c r="F64" s="26">
        <v>2</v>
      </c>
      <c r="G64" s="26">
        <v>188</v>
      </c>
      <c r="H64" s="118">
        <f t="shared" si="1"/>
        <v>376</v>
      </c>
      <c r="I64" s="27"/>
      <c r="J64" s="24" t="s">
        <v>6048</v>
      </c>
      <c r="K64" s="352" t="s">
        <v>8204</v>
      </c>
      <c r="L64" s="65"/>
      <c r="M64" s="30">
        <v>45154</v>
      </c>
      <c r="N64" s="17"/>
      <c r="O64" s="29"/>
      <c r="P64" s="23">
        <v>45184</v>
      </c>
      <c r="Q64" s="23">
        <v>45184</v>
      </c>
    </row>
    <row r="65" spans="2:17" ht="19.7" customHeight="1">
      <c r="B65" s="17">
        <v>3</v>
      </c>
      <c r="C65" s="24" t="s">
        <v>7724</v>
      </c>
      <c r="D65" s="24" t="s">
        <v>7724</v>
      </c>
      <c r="E65" s="26" t="s">
        <v>7688</v>
      </c>
      <c r="F65" s="26">
        <v>2</v>
      </c>
      <c r="G65" s="26">
        <v>199</v>
      </c>
      <c r="H65" s="118">
        <f t="shared" si="1"/>
        <v>398</v>
      </c>
      <c r="I65" s="27"/>
      <c r="J65" s="24" t="s">
        <v>6050</v>
      </c>
      <c r="K65" s="352" t="s">
        <v>8205</v>
      </c>
      <c r="L65" s="65"/>
      <c r="M65" s="30">
        <v>45154</v>
      </c>
      <c r="N65" s="17"/>
      <c r="O65" s="29"/>
      <c r="P65" s="23">
        <v>45184</v>
      </c>
      <c r="Q65" s="23">
        <v>45184</v>
      </c>
    </row>
    <row r="66" spans="2:17" ht="19.7" customHeight="1">
      <c r="B66" s="17">
        <v>3</v>
      </c>
      <c r="C66" s="24" t="s">
        <v>7724</v>
      </c>
      <c r="D66" s="24" t="s">
        <v>7724</v>
      </c>
      <c r="E66" s="26" t="s">
        <v>6200</v>
      </c>
      <c r="F66" s="26">
        <v>4</v>
      </c>
      <c r="G66" s="26">
        <v>528</v>
      </c>
      <c r="H66" s="118">
        <f t="shared" si="1"/>
        <v>2112</v>
      </c>
      <c r="I66" s="22"/>
      <c r="J66" s="24" t="s">
        <v>7765</v>
      </c>
      <c r="K66" s="352" t="s">
        <v>8206</v>
      </c>
      <c r="L66" s="65"/>
      <c r="M66" s="30">
        <v>45154</v>
      </c>
      <c r="N66" s="17"/>
      <c r="O66" s="29"/>
      <c r="P66" s="23">
        <v>45184</v>
      </c>
      <c r="Q66" s="23">
        <v>45184</v>
      </c>
    </row>
    <row r="67" spans="2:17" ht="19.7" customHeight="1">
      <c r="B67" s="17">
        <v>3</v>
      </c>
      <c r="C67" s="471" t="s">
        <v>7724</v>
      </c>
      <c r="D67" s="471" t="s">
        <v>7724</v>
      </c>
      <c r="E67" s="35" t="s">
        <v>7757</v>
      </c>
      <c r="F67" s="35">
        <v>1</v>
      </c>
      <c r="G67" s="35">
        <v>5070</v>
      </c>
      <c r="H67" s="1434">
        <f t="shared" si="1"/>
        <v>5070</v>
      </c>
      <c r="I67" s="33"/>
      <c r="J67" s="471" t="s">
        <v>7758</v>
      </c>
      <c r="K67" s="352" t="s">
        <v>8207</v>
      </c>
      <c r="L67" s="65"/>
      <c r="M67" s="30">
        <v>45154</v>
      </c>
      <c r="N67" s="17"/>
      <c r="O67" s="29"/>
      <c r="P67" s="23">
        <v>45184</v>
      </c>
      <c r="Q67" s="23">
        <v>45184</v>
      </c>
    </row>
    <row r="68" spans="2:17" ht="19.7" customHeight="1">
      <c r="B68" s="17">
        <v>3</v>
      </c>
      <c r="C68" s="471" t="s">
        <v>7724</v>
      </c>
      <c r="D68" s="471" t="s">
        <v>7724</v>
      </c>
      <c r="E68" s="35" t="s">
        <v>42</v>
      </c>
      <c r="F68" s="35">
        <v>1</v>
      </c>
      <c r="G68" s="35">
        <v>251</v>
      </c>
      <c r="H68" s="1434">
        <f t="shared" si="1"/>
        <v>251</v>
      </c>
      <c r="I68" s="33"/>
      <c r="J68" s="35" t="s">
        <v>43</v>
      </c>
      <c r="K68" s="352" t="s">
        <v>8208</v>
      </c>
      <c r="L68" s="65"/>
      <c r="M68" s="30">
        <v>45154</v>
      </c>
      <c r="N68" s="17"/>
      <c r="O68" s="29"/>
      <c r="P68" s="23">
        <v>45184</v>
      </c>
      <c r="Q68" s="23">
        <v>45184</v>
      </c>
    </row>
  </sheetData>
  <autoFilter ref="B9:O24" xr:uid="{00000000-0009-0000-0000-000000000000}"/>
  <mergeCells count="5">
    <mergeCell ref="B2:D2"/>
    <mergeCell ref="B3:D3"/>
    <mergeCell ref="B4:D4"/>
    <mergeCell ref="B5:D5"/>
    <mergeCell ref="B6:D6"/>
  </mergeCells>
  <phoneticPr fontId="3"/>
  <pageMargins left="0.2" right="0.2" top="0.36" bottom="0.41" header="0.3" footer="0.3"/>
  <pageSetup paperSize="9" scale="70" orientation="landscape" r:id="rId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7FCA1-B325-4DC2-852A-7AF354D03917}">
  <dimension ref="B2:R34"/>
  <sheetViews>
    <sheetView zoomScale="85" zoomScaleNormal="85" workbookViewId="0">
      <pane xSplit="10" ySplit="8" topLeftCell="K9" activePane="bottomRight" state="frozen"/>
      <selection pane="topRight" activeCell="K1" sqref="K1"/>
      <selection pane="bottomLeft" activeCell="A9" sqref="A9"/>
      <selection pane="bottomRight" activeCell="L17" sqref="L17"/>
    </sheetView>
  </sheetViews>
  <sheetFormatPr defaultRowHeight="18.75"/>
  <cols>
    <col min="1" max="1" width="2.625" style="9" customWidth="1"/>
    <col min="2" max="2" width="15" style="8" bestFit="1" customWidth="1"/>
    <col min="3" max="3" width="12.75" style="9" bestFit="1" customWidth="1"/>
    <col min="4" max="4" width="11.75" style="9" bestFit="1" customWidth="1"/>
    <col min="5" max="5" width="49.875" style="9" bestFit="1" customWidth="1"/>
    <col min="6" max="6" width="6.25" style="9" customWidth="1"/>
    <col min="7" max="8" width="9.875" style="9" bestFit="1" customWidth="1"/>
    <col min="9" max="9" width="5.75" style="10" customWidth="1"/>
    <col min="10" max="10" width="26.625" style="9" customWidth="1"/>
    <col min="11" max="11" width="11.375" style="9" customWidth="1"/>
    <col min="12" max="12" width="20.625" style="8" customWidth="1"/>
    <col min="13" max="13" width="13.75" style="8" customWidth="1"/>
    <col min="14" max="14" width="7.5" style="9" customWidth="1"/>
    <col min="15" max="15" width="13.25" style="10" customWidth="1"/>
    <col min="16" max="16" width="14.5" style="1004" customWidth="1"/>
    <col min="17" max="17" width="15.625" style="11" customWidth="1"/>
    <col min="18" max="256" width="9" style="9"/>
    <col min="257" max="257" width="2.625" style="9" customWidth="1"/>
    <col min="258" max="258" width="15" style="9" bestFit="1" customWidth="1"/>
    <col min="259" max="259" width="12.75" style="9" bestFit="1" customWidth="1"/>
    <col min="260" max="260" width="11.75" style="9" bestFit="1" customWidth="1"/>
    <col min="261" max="261" width="49.875" style="9" bestFit="1" customWidth="1"/>
    <col min="262" max="262" width="6.25" style="9" customWidth="1"/>
    <col min="263" max="264" width="9.875" style="9" bestFit="1" customWidth="1"/>
    <col min="265" max="265" width="5.75" style="9" customWidth="1"/>
    <col min="266" max="266" width="26.625" style="9" customWidth="1"/>
    <col min="267" max="267" width="11.375" style="9" customWidth="1"/>
    <col min="268" max="268" width="20.625" style="9" customWidth="1"/>
    <col min="269" max="269" width="13.75" style="9" customWidth="1"/>
    <col min="270" max="270" width="7.5" style="9" customWidth="1"/>
    <col min="271" max="271" width="13.25" style="9" customWidth="1"/>
    <col min="272" max="272" width="14.5" style="9" customWidth="1"/>
    <col min="273" max="273" width="15.625" style="9" customWidth="1"/>
    <col min="274" max="512" width="9" style="9"/>
    <col min="513" max="513" width="2.625" style="9" customWidth="1"/>
    <col min="514" max="514" width="15" style="9" bestFit="1" customWidth="1"/>
    <col min="515" max="515" width="12.75" style="9" bestFit="1" customWidth="1"/>
    <col min="516" max="516" width="11.75" style="9" bestFit="1" customWidth="1"/>
    <col min="517" max="517" width="49.875" style="9" bestFit="1" customWidth="1"/>
    <col min="518" max="518" width="6.25" style="9" customWidth="1"/>
    <col min="519" max="520" width="9.875" style="9" bestFit="1" customWidth="1"/>
    <col min="521" max="521" width="5.75" style="9" customWidth="1"/>
    <col min="522" max="522" width="26.625" style="9" customWidth="1"/>
    <col min="523" max="523" width="11.375" style="9" customWidth="1"/>
    <col min="524" max="524" width="20.625" style="9" customWidth="1"/>
    <col min="525" max="525" width="13.75" style="9" customWidth="1"/>
    <col min="526" max="526" width="7.5" style="9" customWidth="1"/>
    <col min="527" max="527" width="13.25" style="9" customWidth="1"/>
    <col min="528" max="528" width="14.5" style="9" customWidth="1"/>
    <col min="529" max="529" width="15.625" style="9" customWidth="1"/>
    <col min="530" max="768" width="9" style="9"/>
    <col min="769" max="769" width="2.625" style="9" customWidth="1"/>
    <col min="770" max="770" width="15" style="9" bestFit="1" customWidth="1"/>
    <col min="771" max="771" width="12.75" style="9" bestFit="1" customWidth="1"/>
    <col min="772" max="772" width="11.75" style="9" bestFit="1" customWidth="1"/>
    <col min="773" max="773" width="49.875" style="9" bestFit="1" customWidth="1"/>
    <col min="774" max="774" width="6.25" style="9" customWidth="1"/>
    <col min="775" max="776" width="9.875" style="9" bestFit="1" customWidth="1"/>
    <col min="777" max="777" width="5.75" style="9" customWidth="1"/>
    <col min="778" max="778" width="26.625" style="9" customWidth="1"/>
    <col min="779" max="779" width="11.375" style="9" customWidth="1"/>
    <col min="780" max="780" width="20.625" style="9" customWidth="1"/>
    <col min="781" max="781" width="13.75" style="9" customWidth="1"/>
    <col min="782" max="782" width="7.5" style="9" customWidth="1"/>
    <col min="783" max="783" width="13.25" style="9" customWidth="1"/>
    <col min="784" max="784" width="14.5" style="9" customWidth="1"/>
    <col min="785" max="785" width="15.625" style="9" customWidth="1"/>
    <col min="786" max="1024" width="9" style="9"/>
    <col min="1025" max="1025" width="2.625" style="9" customWidth="1"/>
    <col min="1026" max="1026" width="15" style="9" bestFit="1" customWidth="1"/>
    <col min="1027" max="1027" width="12.75" style="9" bestFit="1" customWidth="1"/>
    <col min="1028" max="1028" width="11.75" style="9" bestFit="1" customWidth="1"/>
    <col min="1029" max="1029" width="49.875" style="9" bestFit="1" customWidth="1"/>
    <col min="1030" max="1030" width="6.25" style="9" customWidth="1"/>
    <col min="1031" max="1032" width="9.875" style="9" bestFit="1" customWidth="1"/>
    <col min="1033" max="1033" width="5.75" style="9" customWidth="1"/>
    <col min="1034" max="1034" width="26.625" style="9" customWidth="1"/>
    <col min="1035" max="1035" width="11.375" style="9" customWidth="1"/>
    <col min="1036" max="1036" width="20.625" style="9" customWidth="1"/>
    <col min="1037" max="1037" width="13.75" style="9" customWidth="1"/>
    <col min="1038" max="1038" width="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5" style="9" bestFit="1" customWidth="1"/>
    <col min="1283" max="1283" width="12.75" style="9" bestFit="1" customWidth="1"/>
    <col min="1284" max="1284" width="11.75" style="9" bestFit="1" customWidth="1"/>
    <col min="1285" max="1285" width="49.875" style="9" bestFit="1" customWidth="1"/>
    <col min="1286" max="1286" width="6.25" style="9" customWidth="1"/>
    <col min="1287" max="1288" width="9.875" style="9" bestFit="1" customWidth="1"/>
    <col min="1289" max="1289" width="5.75" style="9" customWidth="1"/>
    <col min="1290" max="1290" width="26.625" style="9" customWidth="1"/>
    <col min="1291" max="1291" width="11.375" style="9" customWidth="1"/>
    <col min="1292" max="1292" width="20.625" style="9" customWidth="1"/>
    <col min="1293" max="1293" width="13.75" style="9" customWidth="1"/>
    <col min="1294" max="1294" width="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5" style="9" bestFit="1" customWidth="1"/>
    <col min="1539" max="1539" width="12.75" style="9" bestFit="1" customWidth="1"/>
    <col min="1540" max="1540" width="11.75" style="9" bestFit="1" customWidth="1"/>
    <col min="1541" max="1541" width="49.875" style="9" bestFit="1" customWidth="1"/>
    <col min="1542" max="1542" width="6.25" style="9" customWidth="1"/>
    <col min="1543" max="1544" width="9.875" style="9" bestFit="1" customWidth="1"/>
    <col min="1545" max="1545" width="5.75" style="9" customWidth="1"/>
    <col min="1546" max="1546" width="26.625" style="9" customWidth="1"/>
    <col min="1547" max="1547" width="11.375" style="9" customWidth="1"/>
    <col min="1548" max="1548" width="20.625" style="9" customWidth="1"/>
    <col min="1549" max="1549" width="13.75" style="9" customWidth="1"/>
    <col min="1550" max="1550" width="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5" style="9" bestFit="1" customWidth="1"/>
    <col min="1795" max="1795" width="12.75" style="9" bestFit="1" customWidth="1"/>
    <col min="1796" max="1796" width="11.75" style="9" bestFit="1" customWidth="1"/>
    <col min="1797" max="1797" width="49.875" style="9" bestFit="1" customWidth="1"/>
    <col min="1798" max="1798" width="6.25" style="9" customWidth="1"/>
    <col min="1799" max="1800" width="9.875" style="9" bestFit="1" customWidth="1"/>
    <col min="1801" max="1801" width="5.75" style="9" customWidth="1"/>
    <col min="1802" max="1802" width="26.625" style="9" customWidth="1"/>
    <col min="1803" max="1803" width="11.375" style="9" customWidth="1"/>
    <col min="1804" max="1804" width="20.625" style="9" customWidth="1"/>
    <col min="1805" max="1805" width="13.75" style="9" customWidth="1"/>
    <col min="1806" max="1806" width="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5" style="9" bestFit="1" customWidth="1"/>
    <col min="2051" max="2051" width="12.75" style="9" bestFit="1" customWidth="1"/>
    <col min="2052" max="2052" width="11.75" style="9" bestFit="1" customWidth="1"/>
    <col min="2053" max="2053" width="49.875" style="9" bestFit="1" customWidth="1"/>
    <col min="2054" max="2054" width="6.25" style="9" customWidth="1"/>
    <col min="2055" max="2056" width="9.875" style="9" bestFit="1" customWidth="1"/>
    <col min="2057" max="2057" width="5.75" style="9" customWidth="1"/>
    <col min="2058" max="2058" width="26.625" style="9" customWidth="1"/>
    <col min="2059" max="2059" width="11.375" style="9" customWidth="1"/>
    <col min="2060" max="2060" width="20.625" style="9" customWidth="1"/>
    <col min="2061" max="2061" width="13.75" style="9" customWidth="1"/>
    <col min="2062" max="2062" width="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5" style="9" bestFit="1" customWidth="1"/>
    <col min="2307" max="2307" width="12.75" style="9" bestFit="1" customWidth="1"/>
    <col min="2308" max="2308" width="11.75" style="9" bestFit="1" customWidth="1"/>
    <col min="2309" max="2309" width="49.875" style="9" bestFit="1" customWidth="1"/>
    <col min="2310" max="2310" width="6.25" style="9" customWidth="1"/>
    <col min="2311" max="2312" width="9.875" style="9" bestFit="1" customWidth="1"/>
    <col min="2313" max="2313" width="5.75" style="9" customWidth="1"/>
    <col min="2314" max="2314" width="26.625" style="9" customWidth="1"/>
    <col min="2315" max="2315" width="11.375" style="9" customWidth="1"/>
    <col min="2316" max="2316" width="20.625" style="9" customWidth="1"/>
    <col min="2317" max="2317" width="13.75" style="9" customWidth="1"/>
    <col min="2318" max="2318" width="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5" style="9" bestFit="1" customWidth="1"/>
    <col min="2563" max="2563" width="12.75" style="9" bestFit="1" customWidth="1"/>
    <col min="2564" max="2564" width="11.75" style="9" bestFit="1" customWidth="1"/>
    <col min="2565" max="2565" width="49.875" style="9" bestFit="1" customWidth="1"/>
    <col min="2566" max="2566" width="6.25" style="9" customWidth="1"/>
    <col min="2567" max="2568" width="9.875" style="9" bestFit="1" customWidth="1"/>
    <col min="2569" max="2569" width="5.75" style="9" customWidth="1"/>
    <col min="2570" max="2570" width="26.625" style="9" customWidth="1"/>
    <col min="2571" max="2571" width="11.375" style="9" customWidth="1"/>
    <col min="2572" max="2572" width="20.625" style="9" customWidth="1"/>
    <col min="2573" max="2573" width="13.75" style="9" customWidth="1"/>
    <col min="2574" max="2574" width="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5" style="9" bestFit="1" customWidth="1"/>
    <col min="2819" max="2819" width="12.75" style="9" bestFit="1" customWidth="1"/>
    <col min="2820" max="2820" width="11.75" style="9" bestFit="1" customWidth="1"/>
    <col min="2821" max="2821" width="49.875" style="9" bestFit="1" customWidth="1"/>
    <col min="2822" max="2822" width="6.25" style="9" customWidth="1"/>
    <col min="2823" max="2824" width="9.875" style="9" bestFit="1" customWidth="1"/>
    <col min="2825" max="2825" width="5.75" style="9" customWidth="1"/>
    <col min="2826" max="2826" width="26.625" style="9" customWidth="1"/>
    <col min="2827" max="2827" width="11.375" style="9" customWidth="1"/>
    <col min="2828" max="2828" width="20.625" style="9" customWidth="1"/>
    <col min="2829" max="2829" width="13.75" style="9" customWidth="1"/>
    <col min="2830" max="2830" width="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5" style="9" bestFit="1" customWidth="1"/>
    <col min="3075" max="3075" width="12.75" style="9" bestFit="1" customWidth="1"/>
    <col min="3076" max="3076" width="11.75" style="9" bestFit="1" customWidth="1"/>
    <col min="3077" max="3077" width="49.875" style="9" bestFit="1" customWidth="1"/>
    <col min="3078" max="3078" width="6.25" style="9" customWidth="1"/>
    <col min="3079" max="3080" width="9.875" style="9" bestFit="1" customWidth="1"/>
    <col min="3081" max="3081" width="5.75" style="9" customWidth="1"/>
    <col min="3082" max="3082" width="26.625" style="9" customWidth="1"/>
    <col min="3083" max="3083" width="11.375" style="9" customWidth="1"/>
    <col min="3084" max="3084" width="20.625" style="9" customWidth="1"/>
    <col min="3085" max="3085" width="13.75" style="9" customWidth="1"/>
    <col min="3086" max="3086" width="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5" style="9" bestFit="1" customWidth="1"/>
    <col min="3331" max="3331" width="12.75" style="9" bestFit="1" customWidth="1"/>
    <col min="3332" max="3332" width="11.75" style="9" bestFit="1" customWidth="1"/>
    <col min="3333" max="3333" width="49.875" style="9" bestFit="1" customWidth="1"/>
    <col min="3334" max="3334" width="6.25" style="9" customWidth="1"/>
    <col min="3335" max="3336" width="9.875" style="9" bestFit="1" customWidth="1"/>
    <col min="3337" max="3337" width="5.75" style="9" customWidth="1"/>
    <col min="3338" max="3338" width="26.625" style="9" customWidth="1"/>
    <col min="3339" max="3339" width="11.375" style="9" customWidth="1"/>
    <col min="3340" max="3340" width="20.625" style="9" customWidth="1"/>
    <col min="3341" max="3341" width="13.75" style="9" customWidth="1"/>
    <col min="3342" max="3342" width="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5" style="9" bestFit="1" customWidth="1"/>
    <col min="3587" max="3587" width="12.75" style="9" bestFit="1" customWidth="1"/>
    <col min="3588" max="3588" width="11.75" style="9" bestFit="1" customWidth="1"/>
    <col min="3589" max="3589" width="49.875" style="9" bestFit="1" customWidth="1"/>
    <col min="3590" max="3590" width="6.25" style="9" customWidth="1"/>
    <col min="3591" max="3592" width="9.875" style="9" bestFit="1" customWidth="1"/>
    <col min="3593" max="3593" width="5.75" style="9" customWidth="1"/>
    <col min="3594" max="3594" width="26.625" style="9" customWidth="1"/>
    <col min="3595" max="3595" width="11.375" style="9" customWidth="1"/>
    <col min="3596" max="3596" width="20.625" style="9" customWidth="1"/>
    <col min="3597" max="3597" width="13.75" style="9" customWidth="1"/>
    <col min="3598" max="3598" width="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5" style="9" bestFit="1" customWidth="1"/>
    <col min="3843" max="3843" width="12.75" style="9" bestFit="1" customWidth="1"/>
    <col min="3844" max="3844" width="11.75" style="9" bestFit="1" customWidth="1"/>
    <col min="3845" max="3845" width="49.875" style="9" bestFit="1" customWidth="1"/>
    <col min="3846" max="3846" width="6.25" style="9" customWidth="1"/>
    <col min="3847" max="3848" width="9.875" style="9" bestFit="1" customWidth="1"/>
    <col min="3849" max="3849" width="5.75" style="9" customWidth="1"/>
    <col min="3850" max="3850" width="26.625" style="9" customWidth="1"/>
    <col min="3851" max="3851" width="11.375" style="9" customWidth="1"/>
    <col min="3852" max="3852" width="20.625" style="9" customWidth="1"/>
    <col min="3853" max="3853" width="13.75" style="9" customWidth="1"/>
    <col min="3854" max="3854" width="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5" style="9" bestFit="1" customWidth="1"/>
    <col min="4099" max="4099" width="12.75" style="9" bestFit="1" customWidth="1"/>
    <col min="4100" max="4100" width="11.75" style="9" bestFit="1" customWidth="1"/>
    <col min="4101" max="4101" width="49.875" style="9" bestFit="1" customWidth="1"/>
    <col min="4102" max="4102" width="6.25" style="9" customWidth="1"/>
    <col min="4103" max="4104" width="9.875" style="9" bestFit="1" customWidth="1"/>
    <col min="4105" max="4105" width="5.75" style="9" customWidth="1"/>
    <col min="4106" max="4106" width="26.625" style="9" customWidth="1"/>
    <col min="4107" max="4107" width="11.375" style="9" customWidth="1"/>
    <col min="4108" max="4108" width="20.625" style="9" customWidth="1"/>
    <col min="4109" max="4109" width="13.75" style="9" customWidth="1"/>
    <col min="4110" max="4110" width="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5" style="9" bestFit="1" customWidth="1"/>
    <col min="4355" max="4355" width="12.75" style="9" bestFit="1" customWidth="1"/>
    <col min="4356" max="4356" width="11.75" style="9" bestFit="1" customWidth="1"/>
    <col min="4357" max="4357" width="49.875" style="9" bestFit="1" customWidth="1"/>
    <col min="4358" max="4358" width="6.25" style="9" customWidth="1"/>
    <col min="4359" max="4360" width="9.875" style="9" bestFit="1" customWidth="1"/>
    <col min="4361" max="4361" width="5.75" style="9" customWidth="1"/>
    <col min="4362" max="4362" width="26.625" style="9" customWidth="1"/>
    <col min="4363" max="4363" width="11.375" style="9" customWidth="1"/>
    <col min="4364" max="4364" width="20.625" style="9" customWidth="1"/>
    <col min="4365" max="4365" width="13.75" style="9" customWidth="1"/>
    <col min="4366" max="4366" width="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5" style="9" bestFit="1" customWidth="1"/>
    <col min="4611" max="4611" width="12.75" style="9" bestFit="1" customWidth="1"/>
    <col min="4612" max="4612" width="11.75" style="9" bestFit="1" customWidth="1"/>
    <col min="4613" max="4613" width="49.875" style="9" bestFit="1" customWidth="1"/>
    <col min="4614" max="4614" width="6.25" style="9" customWidth="1"/>
    <col min="4615" max="4616" width="9.875" style="9" bestFit="1" customWidth="1"/>
    <col min="4617" max="4617" width="5.75" style="9" customWidth="1"/>
    <col min="4618" max="4618" width="26.625" style="9" customWidth="1"/>
    <col min="4619" max="4619" width="11.375" style="9" customWidth="1"/>
    <col min="4620" max="4620" width="20.625" style="9" customWidth="1"/>
    <col min="4621" max="4621" width="13.75" style="9" customWidth="1"/>
    <col min="4622" max="4622" width="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5" style="9" bestFit="1" customWidth="1"/>
    <col min="4867" max="4867" width="12.75" style="9" bestFit="1" customWidth="1"/>
    <col min="4868" max="4868" width="11.75" style="9" bestFit="1" customWidth="1"/>
    <col min="4869" max="4869" width="49.875" style="9" bestFit="1" customWidth="1"/>
    <col min="4870" max="4870" width="6.25" style="9" customWidth="1"/>
    <col min="4871" max="4872" width="9.875" style="9" bestFit="1" customWidth="1"/>
    <col min="4873" max="4873" width="5.75" style="9" customWidth="1"/>
    <col min="4874" max="4874" width="26.625" style="9" customWidth="1"/>
    <col min="4875" max="4875" width="11.375" style="9" customWidth="1"/>
    <col min="4876" max="4876" width="20.625" style="9" customWidth="1"/>
    <col min="4877" max="4877" width="13.75" style="9" customWidth="1"/>
    <col min="4878" max="4878" width="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5" style="9" bestFit="1" customWidth="1"/>
    <col min="5123" max="5123" width="12.75" style="9" bestFit="1" customWidth="1"/>
    <col min="5124" max="5124" width="11.75" style="9" bestFit="1" customWidth="1"/>
    <col min="5125" max="5125" width="49.875" style="9" bestFit="1" customWidth="1"/>
    <col min="5126" max="5126" width="6.25" style="9" customWidth="1"/>
    <col min="5127" max="5128" width="9.875" style="9" bestFit="1" customWidth="1"/>
    <col min="5129" max="5129" width="5.75" style="9" customWidth="1"/>
    <col min="5130" max="5130" width="26.625" style="9" customWidth="1"/>
    <col min="5131" max="5131" width="11.375" style="9" customWidth="1"/>
    <col min="5132" max="5132" width="20.625" style="9" customWidth="1"/>
    <col min="5133" max="5133" width="13.75" style="9" customWidth="1"/>
    <col min="5134" max="5134" width="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5" style="9" bestFit="1" customWidth="1"/>
    <col min="5379" max="5379" width="12.75" style="9" bestFit="1" customWidth="1"/>
    <col min="5380" max="5380" width="11.75" style="9" bestFit="1" customWidth="1"/>
    <col min="5381" max="5381" width="49.875" style="9" bestFit="1" customWidth="1"/>
    <col min="5382" max="5382" width="6.25" style="9" customWidth="1"/>
    <col min="5383" max="5384" width="9.875" style="9" bestFit="1" customWidth="1"/>
    <col min="5385" max="5385" width="5.75" style="9" customWidth="1"/>
    <col min="5386" max="5386" width="26.625" style="9" customWidth="1"/>
    <col min="5387" max="5387" width="11.375" style="9" customWidth="1"/>
    <col min="5388" max="5388" width="20.625" style="9" customWidth="1"/>
    <col min="5389" max="5389" width="13.75" style="9" customWidth="1"/>
    <col min="5390" max="5390" width="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5" style="9" bestFit="1" customWidth="1"/>
    <col min="5635" max="5635" width="12.75" style="9" bestFit="1" customWidth="1"/>
    <col min="5636" max="5636" width="11.75" style="9" bestFit="1" customWidth="1"/>
    <col min="5637" max="5637" width="49.875" style="9" bestFit="1" customWidth="1"/>
    <col min="5638" max="5638" width="6.25" style="9" customWidth="1"/>
    <col min="5639" max="5640" width="9.875" style="9" bestFit="1" customWidth="1"/>
    <col min="5641" max="5641" width="5.75" style="9" customWidth="1"/>
    <col min="5642" max="5642" width="26.625" style="9" customWidth="1"/>
    <col min="5643" max="5643" width="11.375" style="9" customWidth="1"/>
    <col min="5644" max="5644" width="20.625" style="9" customWidth="1"/>
    <col min="5645" max="5645" width="13.75" style="9" customWidth="1"/>
    <col min="5646" max="5646" width="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5" style="9" bestFit="1" customWidth="1"/>
    <col min="5891" max="5891" width="12.75" style="9" bestFit="1" customWidth="1"/>
    <col min="5892" max="5892" width="11.75" style="9" bestFit="1" customWidth="1"/>
    <col min="5893" max="5893" width="49.875" style="9" bestFit="1" customWidth="1"/>
    <col min="5894" max="5894" width="6.25" style="9" customWidth="1"/>
    <col min="5895" max="5896" width="9.875" style="9" bestFit="1" customWidth="1"/>
    <col min="5897" max="5897" width="5.75" style="9" customWidth="1"/>
    <col min="5898" max="5898" width="26.625" style="9" customWidth="1"/>
    <col min="5899" max="5899" width="11.375" style="9" customWidth="1"/>
    <col min="5900" max="5900" width="20.625" style="9" customWidth="1"/>
    <col min="5901" max="5901" width="13.75" style="9" customWidth="1"/>
    <col min="5902" max="5902" width="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5" style="9" bestFit="1" customWidth="1"/>
    <col min="6147" max="6147" width="12.75" style="9" bestFit="1" customWidth="1"/>
    <col min="6148" max="6148" width="11.75" style="9" bestFit="1" customWidth="1"/>
    <col min="6149" max="6149" width="49.875" style="9" bestFit="1" customWidth="1"/>
    <col min="6150" max="6150" width="6.25" style="9" customWidth="1"/>
    <col min="6151" max="6152" width="9.875" style="9" bestFit="1" customWidth="1"/>
    <col min="6153" max="6153" width="5.75" style="9" customWidth="1"/>
    <col min="6154" max="6154" width="26.625" style="9" customWidth="1"/>
    <col min="6155" max="6155" width="11.375" style="9" customWidth="1"/>
    <col min="6156" max="6156" width="20.625" style="9" customWidth="1"/>
    <col min="6157" max="6157" width="13.75" style="9" customWidth="1"/>
    <col min="6158" max="6158" width="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5" style="9" bestFit="1" customWidth="1"/>
    <col min="6403" max="6403" width="12.75" style="9" bestFit="1" customWidth="1"/>
    <col min="6404" max="6404" width="11.75" style="9" bestFit="1" customWidth="1"/>
    <col min="6405" max="6405" width="49.875" style="9" bestFit="1" customWidth="1"/>
    <col min="6406" max="6406" width="6.25" style="9" customWidth="1"/>
    <col min="6407" max="6408" width="9.875" style="9" bestFit="1" customWidth="1"/>
    <col min="6409" max="6409" width="5.75" style="9" customWidth="1"/>
    <col min="6410" max="6410" width="26.625" style="9" customWidth="1"/>
    <col min="6411" max="6411" width="11.375" style="9" customWidth="1"/>
    <col min="6412" max="6412" width="20.625" style="9" customWidth="1"/>
    <col min="6413" max="6413" width="13.75" style="9" customWidth="1"/>
    <col min="6414" max="6414" width="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5" style="9" bestFit="1" customWidth="1"/>
    <col min="6659" max="6659" width="12.75" style="9" bestFit="1" customWidth="1"/>
    <col min="6660" max="6660" width="11.75" style="9" bestFit="1" customWidth="1"/>
    <col min="6661" max="6661" width="49.875" style="9" bestFit="1" customWidth="1"/>
    <col min="6662" max="6662" width="6.25" style="9" customWidth="1"/>
    <col min="6663" max="6664" width="9.875" style="9" bestFit="1" customWidth="1"/>
    <col min="6665" max="6665" width="5.75" style="9" customWidth="1"/>
    <col min="6666" max="6666" width="26.625" style="9" customWidth="1"/>
    <col min="6667" max="6667" width="11.375" style="9" customWidth="1"/>
    <col min="6668" max="6668" width="20.625" style="9" customWidth="1"/>
    <col min="6669" max="6669" width="13.75" style="9" customWidth="1"/>
    <col min="6670" max="6670" width="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5" style="9" bestFit="1" customWidth="1"/>
    <col min="6915" max="6915" width="12.75" style="9" bestFit="1" customWidth="1"/>
    <col min="6916" max="6916" width="11.75" style="9" bestFit="1" customWidth="1"/>
    <col min="6917" max="6917" width="49.875" style="9" bestFit="1" customWidth="1"/>
    <col min="6918" max="6918" width="6.25" style="9" customWidth="1"/>
    <col min="6919" max="6920" width="9.875" style="9" bestFit="1" customWidth="1"/>
    <col min="6921" max="6921" width="5.75" style="9" customWidth="1"/>
    <col min="6922" max="6922" width="26.625" style="9" customWidth="1"/>
    <col min="6923" max="6923" width="11.375" style="9" customWidth="1"/>
    <col min="6924" max="6924" width="20.625" style="9" customWidth="1"/>
    <col min="6925" max="6925" width="13.75" style="9" customWidth="1"/>
    <col min="6926" max="6926" width="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5" style="9" bestFit="1" customWidth="1"/>
    <col min="7171" max="7171" width="12.75" style="9" bestFit="1" customWidth="1"/>
    <col min="7172" max="7172" width="11.75" style="9" bestFit="1" customWidth="1"/>
    <col min="7173" max="7173" width="49.875" style="9" bestFit="1" customWidth="1"/>
    <col min="7174" max="7174" width="6.25" style="9" customWidth="1"/>
    <col min="7175" max="7176" width="9.875" style="9" bestFit="1" customWidth="1"/>
    <col min="7177" max="7177" width="5.75" style="9" customWidth="1"/>
    <col min="7178" max="7178" width="26.625" style="9" customWidth="1"/>
    <col min="7179" max="7179" width="11.375" style="9" customWidth="1"/>
    <col min="7180" max="7180" width="20.625" style="9" customWidth="1"/>
    <col min="7181" max="7181" width="13.75" style="9" customWidth="1"/>
    <col min="7182" max="7182" width="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5" style="9" bestFit="1" customWidth="1"/>
    <col min="7427" max="7427" width="12.75" style="9" bestFit="1" customWidth="1"/>
    <col min="7428" max="7428" width="11.75" style="9" bestFit="1" customWidth="1"/>
    <col min="7429" max="7429" width="49.875" style="9" bestFit="1" customWidth="1"/>
    <col min="7430" max="7430" width="6.25" style="9" customWidth="1"/>
    <col min="7431" max="7432" width="9.875" style="9" bestFit="1" customWidth="1"/>
    <col min="7433" max="7433" width="5.75" style="9" customWidth="1"/>
    <col min="7434" max="7434" width="26.625" style="9" customWidth="1"/>
    <col min="7435" max="7435" width="11.375" style="9" customWidth="1"/>
    <col min="7436" max="7436" width="20.625" style="9" customWidth="1"/>
    <col min="7437" max="7437" width="13.75" style="9" customWidth="1"/>
    <col min="7438" max="7438" width="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5" style="9" bestFit="1" customWidth="1"/>
    <col min="7683" max="7683" width="12.75" style="9" bestFit="1" customWidth="1"/>
    <col min="7684" max="7684" width="11.75" style="9" bestFit="1" customWidth="1"/>
    <col min="7685" max="7685" width="49.875" style="9" bestFit="1" customWidth="1"/>
    <col min="7686" max="7686" width="6.25" style="9" customWidth="1"/>
    <col min="7687" max="7688" width="9.875" style="9" bestFit="1" customWidth="1"/>
    <col min="7689" max="7689" width="5.75" style="9" customWidth="1"/>
    <col min="7690" max="7690" width="26.625" style="9" customWidth="1"/>
    <col min="7691" max="7691" width="11.375" style="9" customWidth="1"/>
    <col min="7692" max="7692" width="20.625" style="9" customWidth="1"/>
    <col min="7693" max="7693" width="13.75" style="9" customWidth="1"/>
    <col min="7694" max="7694" width="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5" style="9" bestFit="1" customWidth="1"/>
    <col min="7939" max="7939" width="12.75" style="9" bestFit="1" customWidth="1"/>
    <col min="7940" max="7940" width="11.75" style="9" bestFit="1" customWidth="1"/>
    <col min="7941" max="7941" width="49.875" style="9" bestFit="1" customWidth="1"/>
    <col min="7942" max="7942" width="6.25" style="9" customWidth="1"/>
    <col min="7943" max="7944" width="9.875" style="9" bestFit="1" customWidth="1"/>
    <col min="7945" max="7945" width="5.75" style="9" customWidth="1"/>
    <col min="7946" max="7946" width="26.625" style="9" customWidth="1"/>
    <col min="7947" max="7947" width="11.375" style="9" customWidth="1"/>
    <col min="7948" max="7948" width="20.625" style="9" customWidth="1"/>
    <col min="7949" max="7949" width="13.75" style="9" customWidth="1"/>
    <col min="7950" max="7950" width="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5" style="9" bestFit="1" customWidth="1"/>
    <col min="8195" max="8195" width="12.75" style="9" bestFit="1" customWidth="1"/>
    <col min="8196" max="8196" width="11.75" style="9" bestFit="1" customWidth="1"/>
    <col min="8197" max="8197" width="49.875" style="9" bestFit="1" customWidth="1"/>
    <col min="8198" max="8198" width="6.25" style="9" customWidth="1"/>
    <col min="8199" max="8200" width="9.875" style="9" bestFit="1" customWidth="1"/>
    <col min="8201" max="8201" width="5.75" style="9" customWidth="1"/>
    <col min="8202" max="8202" width="26.625" style="9" customWidth="1"/>
    <col min="8203" max="8203" width="11.375" style="9" customWidth="1"/>
    <col min="8204" max="8204" width="20.625" style="9" customWidth="1"/>
    <col min="8205" max="8205" width="13.75" style="9" customWidth="1"/>
    <col min="8206" max="8206" width="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5" style="9" bestFit="1" customWidth="1"/>
    <col min="8451" max="8451" width="12.75" style="9" bestFit="1" customWidth="1"/>
    <col min="8452" max="8452" width="11.75" style="9" bestFit="1" customWidth="1"/>
    <col min="8453" max="8453" width="49.875" style="9" bestFit="1" customWidth="1"/>
    <col min="8454" max="8454" width="6.25" style="9" customWidth="1"/>
    <col min="8455" max="8456" width="9.875" style="9" bestFit="1" customWidth="1"/>
    <col min="8457" max="8457" width="5.75" style="9" customWidth="1"/>
    <col min="8458" max="8458" width="26.625" style="9" customWidth="1"/>
    <col min="8459" max="8459" width="11.375" style="9" customWidth="1"/>
    <col min="8460" max="8460" width="20.625" style="9" customWidth="1"/>
    <col min="8461" max="8461" width="13.75" style="9" customWidth="1"/>
    <col min="8462" max="8462" width="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5" style="9" bestFit="1" customWidth="1"/>
    <col min="8707" max="8707" width="12.75" style="9" bestFit="1" customWidth="1"/>
    <col min="8708" max="8708" width="11.75" style="9" bestFit="1" customWidth="1"/>
    <col min="8709" max="8709" width="49.875" style="9" bestFit="1" customWidth="1"/>
    <col min="8710" max="8710" width="6.25" style="9" customWidth="1"/>
    <col min="8711" max="8712" width="9.875" style="9" bestFit="1" customWidth="1"/>
    <col min="8713" max="8713" width="5.75" style="9" customWidth="1"/>
    <col min="8714" max="8714" width="26.625" style="9" customWidth="1"/>
    <col min="8715" max="8715" width="11.375" style="9" customWidth="1"/>
    <col min="8716" max="8716" width="20.625" style="9" customWidth="1"/>
    <col min="8717" max="8717" width="13.75" style="9" customWidth="1"/>
    <col min="8718" max="8718" width="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5" style="9" bestFit="1" customWidth="1"/>
    <col min="8963" max="8963" width="12.75" style="9" bestFit="1" customWidth="1"/>
    <col min="8964" max="8964" width="11.75" style="9" bestFit="1" customWidth="1"/>
    <col min="8965" max="8965" width="49.875" style="9" bestFit="1" customWidth="1"/>
    <col min="8966" max="8966" width="6.25" style="9" customWidth="1"/>
    <col min="8967" max="8968" width="9.875" style="9" bestFit="1" customWidth="1"/>
    <col min="8969" max="8969" width="5.75" style="9" customWidth="1"/>
    <col min="8970" max="8970" width="26.625" style="9" customWidth="1"/>
    <col min="8971" max="8971" width="11.375" style="9" customWidth="1"/>
    <col min="8972" max="8972" width="20.625" style="9" customWidth="1"/>
    <col min="8973" max="8973" width="13.75" style="9" customWidth="1"/>
    <col min="8974" max="8974" width="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5" style="9" bestFit="1" customWidth="1"/>
    <col min="9219" max="9219" width="12.75" style="9" bestFit="1" customWidth="1"/>
    <col min="9220" max="9220" width="11.75" style="9" bestFit="1" customWidth="1"/>
    <col min="9221" max="9221" width="49.875" style="9" bestFit="1" customWidth="1"/>
    <col min="9222" max="9222" width="6.25" style="9" customWidth="1"/>
    <col min="9223" max="9224" width="9.875" style="9" bestFit="1" customWidth="1"/>
    <col min="9225" max="9225" width="5.75" style="9" customWidth="1"/>
    <col min="9226" max="9226" width="26.625" style="9" customWidth="1"/>
    <col min="9227" max="9227" width="11.375" style="9" customWidth="1"/>
    <col min="9228" max="9228" width="20.625" style="9" customWidth="1"/>
    <col min="9229" max="9229" width="13.75" style="9" customWidth="1"/>
    <col min="9230" max="9230" width="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5" style="9" bestFit="1" customWidth="1"/>
    <col min="9475" max="9475" width="12.75" style="9" bestFit="1" customWidth="1"/>
    <col min="9476" max="9476" width="11.75" style="9" bestFit="1" customWidth="1"/>
    <col min="9477" max="9477" width="49.875" style="9" bestFit="1" customWidth="1"/>
    <col min="9478" max="9478" width="6.25" style="9" customWidth="1"/>
    <col min="9479" max="9480" width="9.875" style="9" bestFit="1" customWidth="1"/>
    <col min="9481" max="9481" width="5.75" style="9" customWidth="1"/>
    <col min="9482" max="9482" width="26.625" style="9" customWidth="1"/>
    <col min="9483" max="9483" width="11.375" style="9" customWidth="1"/>
    <col min="9484" max="9484" width="20.625" style="9" customWidth="1"/>
    <col min="9485" max="9485" width="13.75" style="9" customWidth="1"/>
    <col min="9486" max="9486" width="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5" style="9" bestFit="1" customWidth="1"/>
    <col min="9731" max="9731" width="12.75" style="9" bestFit="1" customWidth="1"/>
    <col min="9732" max="9732" width="11.75" style="9" bestFit="1" customWidth="1"/>
    <col min="9733" max="9733" width="49.875" style="9" bestFit="1" customWidth="1"/>
    <col min="9734" max="9734" width="6.25" style="9" customWidth="1"/>
    <col min="9735" max="9736" width="9.875" style="9" bestFit="1" customWidth="1"/>
    <col min="9737" max="9737" width="5.75" style="9" customWidth="1"/>
    <col min="9738" max="9738" width="26.625" style="9" customWidth="1"/>
    <col min="9739" max="9739" width="11.375" style="9" customWidth="1"/>
    <col min="9740" max="9740" width="20.625" style="9" customWidth="1"/>
    <col min="9741" max="9741" width="13.75" style="9" customWidth="1"/>
    <col min="9742" max="9742" width="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5" style="9" bestFit="1" customWidth="1"/>
    <col min="9987" max="9987" width="12.75" style="9" bestFit="1" customWidth="1"/>
    <col min="9988" max="9988" width="11.75" style="9" bestFit="1" customWidth="1"/>
    <col min="9989" max="9989" width="49.875" style="9" bestFit="1" customWidth="1"/>
    <col min="9990" max="9990" width="6.25" style="9" customWidth="1"/>
    <col min="9991" max="9992" width="9.875" style="9" bestFit="1" customWidth="1"/>
    <col min="9993" max="9993" width="5.75" style="9" customWidth="1"/>
    <col min="9994" max="9994" width="26.625" style="9" customWidth="1"/>
    <col min="9995" max="9995" width="11.375" style="9" customWidth="1"/>
    <col min="9996" max="9996" width="20.625" style="9" customWidth="1"/>
    <col min="9997" max="9997" width="13.75" style="9" customWidth="1"/>
    <col min="9998" max="9998" width="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5" style="9" bestFit="1" customWidth="1"/>
    <col min="10243" max="10243" width="12.75" style="9" bestFit="1" customWidth="1"/>
    <col min="10244" max="10244" width="11.75" style="9" bestFit="1" customWidth="1"/>
    <col min="10245" max="10245" width="49.875" style="9" bestFit="1" customWidth="1"/>
    <col min="10246" max="10246" width="6.25" style="9" customWidth="1"/>
    <col min="10247" max="10248" width="9.875" style="9" bestFit="1" customWidth="1"/>
    <col min="10249" max="10249" width="5.75" style="9" customWidth="1"/>
    <col min="10250" max="10250" width="26.625" style="9" customWidth="1"/>
    <col min="10251" max="10251" width="11.375" style="9" customWidth="1"/>
    <col min="10252" max="10252" width="20.625" style="9" customWidth="1"/>
    <col min="10253" max="10253" width="13.75" style="9" customWidth="1"/>
    <col min="10254" max="10254" width="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5" style="9" bestFit="1" customWidth="1"/>
    <col min="10499" max="10499" width="12.75" style="9" bestFit="1" customWidth="1"/>
    <col min="10500" max="10500" width="11.75" style="9" bestFit="1" customWidth="1"/>
    <col min="10501" max="10501" width="49.875" style="9" bestFit="1" customWidth="1"/>
    <col min="10502" max="10502" width="6.25" style="9" customWidth="1"/>
    <col min="10503" max="10504" width="9.875" style="9" bestFit="1" customWidth="1"/>
    <col min="10505" max="10505" width="5.75" style="9" customWidth="1"/>
    <col min="10506" max="10506" width="26.625" style="9" customWidth="1"/>
    <col min="10507" max="10507" width="11.375" style="9" customWidth="1"/>
    <col min="10508" max="10508" width="20.625" style="9" customWidth="1"/>
    <col min="10509" max="10509" width="13.75" style="9" customWidth="1"/>
    <col min="10510" max="10510" width="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5" style="9" bestFit="1" customWidth="1"/>
    <col min="10755" max="10755" width="12.75" style="9" bestFit="1" customWidth="1"/>
    <col min="10756" max="10756" width="11.75" style="9" bestFit="1" customWidth="1"/>
    <col min="10757" max="10757" width="49.875" style="9" bestFit="1" customWidth="1"/>
    <col min="10758" max="10758" width="6.25" style="9" customWidth="1"/>
    <col min="10759" max="10760" width="9.875" style="9" bestFit="1" customWidth="1"/>
    <col min="10761" max="10761" width="5.75" style="9" customWidth="1"/>
    <col min="10762" max="10762" width="26.625" style="9" customWidth="1"/>
    <col min="10763" max="10763" width="11.375" style="9" customWidth="1"/>
    <col min="10764" max="10764" width="20.625" style="9" customWidth="1"/>
    <col min="10765" max="10765" width="13.75" style="9" customWidth="1"/>
    <col min="10766" max="10766" width="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5" style="9" bestFit="1" customWidth="1"/>
    <col min="11011" max="11011" width="12.75" style="9" bestFit="1" customWidth="1"/>
    <col min="11012" max="11012" width="11.75" style="9" bestFit="1" customWidth="1"/>
    <col min="11013" max="11013" width="49.875" style="9" bestFit="1" customWidth="1"/>
    <col min="11014" max="11014" width="6.25" style="9" customWidth="1"/>
    <col min="11015" max="11016" width="9.875" style="9" bestFit="1" customWidth="1"/>
    <col min="11017" max="11017" width="5.75" style="9" customWidth="1"/>
    <col min="11018" max="11018" width="26.625" style="9" customWidth="1"/>
    <col min="11019" max="11019" width="11.375" style="9" customWidth="1"/>
    <col min="11020" max="11020" width="20.625" style="9" customWidth="1"/>
    <col min="11021" max="11021" width="13.75" style="9" customWidth="1"/>
    <col min="11022" max="11022" width="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5" style="9" bestFit="1" customWidth="1"/>
    <col min="11267" max="11267" width="12.75" style="9" bestFit="1" customWidth="1"/>
    <col min="11268" max="11268" width="11.75" style="9" bestFit="1" customWidth="1"/>
    <col min="11269" max="11269" width="49.875" style="9" bestFit="1" customWidth="1"/>
    <col min="11270" max="11270" width="6.25" style="9" customWidth="1"/>
    <col min="11271" max="11272" width="9.875" style="9" bestFit="1" customWidth="1"/>
    <col min="11273" max="11273" width="5.75" style="9" customWidth="1"/>
    <col min="11274" max="11274" width="26.625" style="9" customWidth="1"/>
    <col min="11275" max="11275" width="11.375" style="9" customWidth="1"/>
    <col min="11276" max="11276" width="20.625" style="9" customWidth="1"/>
    <col min="11277" max="11277" width="13.75" style="9" customWidth="1"/>
    <col min="11278" max="11278" width="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5" style="9" bestFit="1" customWidth="1"/>
    <col min="11523" max="11523" width="12.75" style="9" bestFit="1" customWidth="1"/>
    <col min="11524" max="11524" width="11.75" style="9" bestFit="1" customWidth="1"/>
    <col min="11525" max="11525" width="49.875" style="9" bestFit="1" customWidth="1"/>
    <col min="11526" max="11526" width="6.25" style="9" customWidth="1"/>
    <col min="11527" max="11528" width="9.875" style="9" bestFit="1" customWidth="1"/>
    <col min="11529" max="11529" width="5.75" style="9" customWidth="1"/>
    <col min="11530" max="11530" width="26.625" style="9" customWidth="1"/>
    <col min="11531" max="11531" width="11.375" style="9" customWidth="1"/>
    <col min="11532" max="11532" width="20.625" style="9" customWidth="1"/>
    <col min="11533" max="11533" width="13.75" style="9" customWidth="1"/>
    <col min="11534" max="11534" width="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5" style="9" bestFit="1" customWidth="1"/>
    <col min="11779" max="11779" width="12.75" style="9" bestFit="1" customWidth="1"/>
    <col min="11780" max="11780" width="11.75" style="9" bestFit="1" customWidth="1"/>
    <col min="11781" max="11781" width="49.875" style="9" bestFit="1" customWidth="1"/>
    <col min="11782" max="11782" width="6.25" style="9" customWidth="1"/>
    <col min="11783" max="11784" width="9.875" style="9" bestFit="1" customWidth="1"/>
    <col min="11785" max="11785" width="5.75" style="9" customWidth="1"/>
    <col min="11786" max="11786" width="26.625" style="9" customWidth="1"/>
    <col min="11787" max="11787" width="11.375" style="9" customWidth="1"/>
    <col min="11788" max="11788" width="20.625" style="9" customWidth="1"/>
    <col min="11789" max="11789" width="13.75" style="9" customWidth="1"/>
    <col min="11790" max="11790" width="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5" style="9" bestFit="1" customWidth="1"/>
    <col min="12035" max="12035" width="12.75" style="9" bestFit="1" customWidth="1"/>
    <col min="12036" max="12036" width="11.75" style="9" bestFit="1" customWidth="1"/>
    <col min="12037" max="12037" width="49.875" style="9" bestFit="1" customWidth="1"/>
    <col min="12038" max="12038" width="6.25" style="9" customWidth="1"/>
    <col min="12039" max="12040" width="9.875" style="9" bestFit="1" customWidth="1"/>
    <col min="12041" max="12041" width="5.75" style="9" customWidth="1"/>
    <col min="12042" max="12042" width="26.625" style="9" customWidth="1"/>
    <col min="12043" max="12043" width="11.375" style="9" customWidth="1"/>
    <col min="12044" max="12044" width="20.625" style="9" customWidth="1"/>
    <col min="12045" max="12045" width="13.75" style="9" customWidth="1"/>
    <col min="12046" max="12046" width="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5" style="9" bestFit="1" customWidth="1"/>
    <col min="12291" max="12291" width="12.75" style="9" bestFit="1" customWidth="1"/>
    <col min="12292" max="12292" width="11.75" style="9" bestFit="1" customWidth="1"/>
    <col min="12293" max="12293" width="49.875" style="9" bestFit="1" customWidth="1"/>
    <col min="12294" max="12294" width="6.25" style="9" customWidth="1"/>
    <col min="12295" max="12296" width="9.875" style="9" bestFit="1" customWidth="1"/>
    <col min="12297" max="12297" width="5.75" style="9" customWidth="1"/>
    <col min="12298" max="12298" width="26.625" style="9" customWidth="1"/>
    <col min="12299" max="12299" width="11.375" style="9" customWidth="1"/>
    <col min="12300" max="12300" width="20.625" style="9" customWidth="1"/>
    <col min="12301" max="12301" width="13.75" style="9" customWidth="1"/>
    <col min="12302" max="12302" width="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5" style="9" bestFit="1" customWidth="1"/>
    <col min="12547" max="12547" width="12.75" style="9" bestFit="1" customWidth="1"/>
    <col min="12548" max="12548" width="11.75" style="9" bestFit="1" customWidth="1"/>
    <col min="12549" max="12549" width="49.875" style="9" bestFit="1" customWidth="1"/>
    <col min="12550" max="12550" width="6.25" style="9" customWidth="1"/>
    <col min="12551" max="12552" width="9.875" style="9" bestFit="1" customWidth="1"/>
    <col min="12553" max="12553" width="5.75" style="9" customWidth="1"/>
    <col min="12554" max="12554" width="26.625" style="9" customWidth="1"/>
    <col min="12555" max="12555" width="11.375" style="9" customWidth="1"/>
    <col min="12556" max="12556" width="20.625" style="9" customWidth="1"/>
    <col min="12557" max="12557" width="13.75" style="9" customWidth="1"/>
    <col min="12558" max="12558" width="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5" style="9" bestFit="1" customWidth="1"/>
    <col min="12803" max="12803" width="12.75" style="9" bestFit="1" customWidth="1"/>
    <col min="12804" max="12804" width="11.75" style="9" bestFit="1" customWidth="1"/>
    <col min="12805" max="12805" width="49.875" style="9" bestFit="1" customWidth="1"/>
    <col min="12806" max="12806" width="6.25" style="9" customWidth="1"/>
    <col min="12807" max="12808" width="9.875" style="9" bestFit="1" customWidth="1"/>
    <col min="12809" max="12809" width="5.75" style="9" customWidth="1"/>
    <col min="12810" max="12810" width="26.625" style="9" customWidth="1"/>
    <col min="12811" max="12811" width="11.375" style="9" customWidth="1"/>
    <col min="12812" max="12812" width="20.625" style="9" customWidth="1"/>
    <col min="12813" max="12813" width="13.75" style="9" customWidth="1"/>
    <col min="12814" max="12814" width="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5" style="9" bestFit="1" customWidth="1"/>
    <col min="13059" max="13059" width="12.75" style="9" bestFit="1" customWidth="1"/>
    <col min="13060" max="13060" width="11.75" style="9" bestFit="1" customWidth="1"/>
    <col min="13061" max="13061" width="49.875" style="9" bestFit="1" customWidth="1"/>
    <col min="13062" max="13062" width="6.25" style="9" customWidth="1"/>
    <col min="13063" max="13064" width="9.875" style="9" bestFit="1" customWidth="1"/>
    <col min="13065" max="13065" width="5.75" style="9" customWidth="1"/>
    <col min="13066" max="13066" width="26.625" style="9" customWidth="1"/>
    <col min="13067" max="13067" width="11.375" style="9" customWidth="1"/>
    <col min="13068" max="13068" width="20.625" style="9" customWidth="1"/>
    <col min="13069" max="13069" width="13.75" style="9" customWidth="1"/>
    <col min="13070" max="13070" width="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5" style="9" bestFit="1" customWidth="1"/>
    <col min="13315" max="13315" width="12.75" style="9" bestFit="1" customWidth="1"/>
    <col min="13316" max="13316" width="11.75" style="9" bestFit="1" customWidth="1"/>
    <col min="13317" max="13317" width="49.875" style="9" bestFit="1" customWidth="1"/>
    <col min="13318" max="13318" width="6.25" style="9" customWidth="1"/>
    <col min="13319" max="13320" width="9.875" style="9" bestFit="1" customWidth="1"/>
    <col min="13321" max="13321" width="5.75" style="9" customWidth="1"/>
    <col min="13322" max="13322" width="26.625" style="9" customWidth="1"/>
    <col min="13323" max="13323" width="11.375" style="9" customWidth="1"/>
    <col min="13324" max="13324" width="20.625" style="9" customWidth="1"/>
    <col min="13325" max="13325" width="13.75" style="9" customWidth="1"/>
    <col min="13326" max="13326" width="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5" style="9" bestFit="1" customWidth="1"/>
    <col min="13571" max="13571" width="12.75" style="9" bestFit="1" customWidth="1"/>
    <col min="13572" max="13572" width="11.75" style="9" bestFit="1" customWidth="1"/>
    <col min="13573" max="13573" width="49.875" style="9" bestFit="1" customWidth="1"/>
    <col min="13574" max="13574" width="6.25" style="9" customWidth="1"/>
    <col min="13575" max="13576" width="9.875" style="9" bestFit="1" customWidth="1"/>
    <col min="13577" max="13577" width="5.75" style="9" customWidth="1"/>
    <col min="13578" max="13578" width="26.625" style="9" customWidth="1"/>
    <col min="13579" max="13579" width="11.375" style="9" customWidth="1"/>
    <col min="13580" max="13580" width="20.625" style="9" customWidth="1"/>
    <col min="13581" max="13581" width="13.75" style="9" customWidth="1"/>
    <col min="13582" max="13582" width="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5" style="9" bestFit="1" customWidth="1"/>
    <col min="13827" max="13827" width="12.75" style="9" bestFit="1" customWidth="1"/>
    <col min="13828" max="13828" width="11.75" style="9" bestFit="1" customWidth="1"/>
    <col min="13829" max="13829" width="49.875" style="9" bestFit="1" customWidth="1"/>
    <col min="13830" max="13830" width="6.25" style="9" customWidth="1"/>
    <col min="13831" max="13832" width="9.875" style="9" bestFit="1" customWidth="1"/>
    <col min="13833" max="13833" width="5.75" style="9" customWidth="1"/>
    <col min="13834" max="13834" width="26.625" style="9" customWidth="1"/>
    <col min="13835" max="13835" width="11.375" style="9" customWidth="1"/>
    <col min="13836" max="13836" width="20.625" style="9" customWidth="1"/>
    <col min="13837" max="13837" width="13.75" style="9" customWidth="1"/>
    <col min="13838" max="13838" width="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5" style="9" bestFit="1" customWidth="1"/>
    <col min="14083" max="14083" width="12.75" style="9" bestFit="1" customWidth="1"/>
    <col min="14084" max="14084" width="11.75" style="9" bestFit="1" customWidth="1"/>
    <col min="14085" max="14085" width="49.875" style="9" bestFit="1" customWidth="1"/>
    <col min="14086" max="14086" width="6.25" style="9" customWidth="1"/>
    <col min="14087" max="14088" width="9.875" style="9" bestFit="1" customWidth="1"/>
    <col min="14089" max="14089" width="5.75" style="9" customWidth="1"/>
    <col min="14090" max="14090" width="26.625" style="9" customWidth="1"/>
    <col min="14091" max="14091" width="11.375" style="9" customWidth="1"/>
    <col min="14092" max="14092" width="20.625" style="9" customWidth="1"/>
    <col min="14093" max="14093" width="13.75" style="9" customWidth="1"/>
    <col min="14094" max="14094" width="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5" style="9" bestFit="1" customWidth="1"/>
    <col min="14339" max="14339" width="12.75" style="9" bestFit="1" customWidth="1"/>
    <col min="14340" max="14340" width="11.75" style="9" bestFit="1" customWidth="1"/>
    <col min="14341" max="14341" width="49.875" style="9" bestFit="1" customWidth="1"/>
    <col min="14342" max="14342" width="6.25" style="9" customWidth="1"/>
    <col min="14343" max="14344" width="9.875" style="9" bestFit="1" customWidth="1"/>
    <col min="14345" max="14345" width="5.75" style="9" customWidth="1"/>
    <col min="14346" max="14346" width="26.625" style="9" customWidth="1"/>
    <col min="14347" max="14347" width="11.375" style="9" customWidth="1"/>
    <col min="14348" max="14348" width="20.625" style="9" customWidth="1"/>
    <col min="14349" max="14349" width="13.75" style="9" customWidth="1"/>
    <col min="14350" max="14350" width="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5" style="9" bestFit="1" customWidth="1"/>
    <col min="14595" max="14595" width="12.75" style="9" bestFit="1" customWidth="1"/>
    <col min="14596" max="14596" width="11.75" style="9" bestFit="1" customWidth="1"/>
    <col min="14597" max="14597" width="49.875" style="9" bestFit="1" customWidth="1"/>
    <col min="14598" max="14598" width="6.25" style="9" customWidth="1"/>
    <col min="14599" max="14600" width="9.875" style="9" bestFit="1" customWidth="1"/>
    <col min="14601" max="14601" width="5.75" style="9" customWidth="1"/>
    <col min="14602" max="14602" width="26.625" style="9" customWidth="1"/>
    <col min="14603" max="14603" width="11.375" style="9" customWidth="1"/>
    <col min="14604" max="14604" width="20.625" style="9" customWidth="1"/>
    <col min="14605" max="14605" width="13.75" style="9" customWidth="1"/>
    <col min="14606" max="14606" width="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5" style="9" bestFit="1" customWidth="1"/>
    <col min="14851" max="14851" width="12.75" style="9" bestFit="1" customWidth="1"/>
    <col min="14852" max="14852" width="11.75" style="9" bestFit="1" customWidth="1"/>
    <col min="14853" max="14853" width="49.875" style="9" bestFit="1" customWidth="1"/>
    <col min="14854" max="14854" width="6.25" style="9" customWidth="1"/>
    <col min="14855" max="14856" width="9.875" style="9" bestFit="1" customWidth="1"/>
    <col min="14857" max="14857" width="5.75" style="9" customWidth="1"/>
    <col min="14858" max="14858" width="26.625" style="9" customWidth="1"/>
    <col min="14859" max="14859" width="11.375" style="9" customWidth="1"/>
    <col min="14860" max="14860" width="20.625" style="9" customWidth="1"/>
    <col min="14861" max="14861" width="13.75" style="9" customWidth="1"/>
    <col min="14862" max="14862" width="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5" style="9" bestFit="1" customWidth="1"/>
    <col min="15107" max="15107" width="12.75" style="9" bestFit="1" customWidth="1"/>
    <col min="15108" max="15108" width="11.75" style="9" bestFit="1" customWidth="1"/>
    <col min="15109" max="15109" width="49.875" style="9" bestFit="1" customWidth="1"/>
    <col min="15110" max="15110" width="6.25" style="9" customWidth="1"/>
    <col min="15111" max="15112" width="9.875" style="9" bestFit="1" customWidth="1"/>
    <col min="15113" max="15113" width="5.75" style="9" customWidth="1"/>
    <col min="15114" max="15114" width="26.625" style="9" customWidth="1"/>
    <col min="15115" max="15115" width="11.375" style="9" customWidth="1"/>
    <col min="15116" max="15116" width="20.625" style="9" customWidth="1"/>
    <col min="15117" max="15117" width="13.75" style="9" customWidth="1"/>
    <col min="15118" max="15118" width="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5" style="9" bestFit="1" customWidth="1"/>
    <col min="15363" max="15363" width="12.75" style="9" bestFit="1" customWidth="1"/>
    <col min="15364" max="15364" width="11.75" style="9" bestFit="1" customWidth="1"/>
    <col min="15365" max="15365" width="49.875" style="9" bestFit="1" customWidth="1"/>
    <col min="15366" max="15366" width="6.25" style="9" customWidth="1"/>
    <col min="15367" max="15368" width="9.875" style="9" bestFit="1" customWidth="1"/>
    <col min="15369" max="15369" width="5.75" style="9" customWidth="1"/>
    <col min="15370" max="15370" width="26.625" style="9" customWidth="1"/>
    <col min="15371" max="15371" width="11.375" style="9" customWidth="1"/>
    <col min="15372" max="15372" width="20.625" style="9" customWidth="1"/>
    <col min="15373" max="15373" width="13.75" style="9" customWidth="1"/>
    <col min="15374" max="15374" width="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5" style="9" bestFit="1" customWidth="1"/>
    <col min="15619" max="15619" width="12.75" style="9" bestFit="1" customWidth="1"/>
    <col min="15620" max="15620" width="11.75" style="9" bestFit="1" customWidth="1"/>
    <col min="15621" max="15621" width="49.875" style="9" bestFit="1" customWidth="1"/>
    <col min="15622" max="15622" width="6.25" style="9" customWidth="1"/>
    <col min="15623" max="15624" width="9.875" style="9" bestFit="1" customWidth="1"/>
    <col min="15625" max="15625" width="5.75" style="9" customWidth="1"/>
    <col min="15626" max="15626" width="26.625" style="9" customWidth="1"/>
    <col min="15627" max="15627" width="11.375" style="9" customWidth="1"/>
    <col min="15628" max="15628" width="20.625" style="9" customWidth="1"/>
    <col min="15629" max="15629" width="13.75" style="9" customWidth="1"/>
    <col min="15630" max="15630" width="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5" style="9" bestFit="1" customWidth="1"/>
    <col min="15875" max="15875" width="12.75" style="9" bestFit="1" customWidth="1"/>
    <col min="15876" max="15876" width="11.75" style="9" bestFit="1" customWidth="1"/>
    <col min="15877" max="15877" width="49.875" style="9" bestFit="1" customWidth="1"/>
    <col min="15878" max="15878" width="6.25" style="9" customWidth="1"/>
    <col min="15879" max="15880" width="9.875" style="9" bestFit="1" customWidth="1"/>
    <col min="15881" max="15881" width="5.75" style="9" customWidth="1"/>
    <col min="15882" max="15882" width="26.625" style="9" customWidth="1"/>
    <col min="15883" max="15883" width="11.375" style="9" customWidth="1"/>
    <col min="15884" max="15884" width="20.625" style="9" customWidth="1"/>
    <col min="15885" max="15885" width="13.75" style="9" customWidth="1"/>
    <col min="15886" max="15886" width="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5" style="9" bestFit="1" customWidth="1"/>
    <col min="16131" max="16131" width="12.75" style="9" bestFit="1" customWidth="1"/>
    <col min="16132" max="16132" width="11.75" style="9" bestFit="1" customWidth="1"/>
    <col min="16133" max="16133" width="49.875" style="9" bestFit="1" customWidth="1"/>
    <col min="16134" max="16134" width="6.25" style="9" customWidth="1"/>
    <col min="16135" max="16136" width="9.875" style="9" bestFit="1" customWidth="1"/>
    <col min="16137" max="16137" width="5.75" style="9" customWidth="1"/>
    <col min="16138" max="16138" width="26.625" style="9" customWidth="1"/>
    <col min="16139" max="16139" width="11.375" style="9" customWidth="1"/>
    <col min="16140" max="16140" width="20.625" style="9" customWidth="1"/>
    <col min="16141" max="16141" width="13.75" style="9" customWidth="1"/>
    <col min="16142" max="16142" width="7.5" style="9" customWidth="1"/>
    <col min="16143" max="16143" width="13.25" style="9" customWidth="1"/>
    <col min="16144" max="16144" width="14.5" style="9" customWidth="1"/>
    <col min="16145" max="16145" width="15.625" style="9" customWidth="1"/>
    <col min="16146" max="16384" width="9" style="9"/>
  </cols>
  <sheetData>
    <row r="2" spans="2:18" ht="20.100000000000001" customHeight="1">
      <c r="B2" s="1" t="s">
        <v>0</v>
      </c>
      <c r="C2" s="1"/>
      <c r="D2" s="1"/>
      <c r="E2" s="2" t="s">
        <v>8209</v>
      </c>
      <c r="G2" s="4" t="s">
        <v>2</v>
      </c>
      <c r="H2" s="5"/>
      <c r="I2" s="6"/>
      <c r="J2" s="7">
        <f>SUM(H:H)</f>
        <v>17212</v>
      </c>
    </row>
    <row r="3" spans="2:18" ht="20.100000000000001" customHeight="1">
      <c r="B3" s="1" t="s">
        <v>3</v>
      </c>
      <c r="C3" s="1"/>
      <c r="D3" s="1"/>
      <c r="E3" s="13" t="s">
        <v>6721</v>
      </c>
    </row>
    <row r="4" spans="2:18" ht="20.100000000000001" customHeight="1">
      <c r="B4" s="1" t="s">
        <v>5</v>
      </c>
      <c r="C4" s="1"/>
      <c r="D4" s="1"/>
      <c r="E4" s="13">
        <v>208293</v>
      </c>
    </row>
    <row r="5" spans="2:18" ht="20.100000000000001" customHeight="1">
      <c r="B5" s="1" t="s">
        <v>6</v>
      </c>
      <c r="C5" s="1"/>
      <c r="D5" s="1"/>
      <c r="E5" s="16">
        <v>45166</v>
      </c>
    </row>
    <row r="6" spans="2:18" ht="20.100000000000001" customHeight="1">
      <c r="B6" s="1" t="s">
        <v>7</v>
      </c>
      <c r="C6" s="1"/>
      <c r="D6" s="1"/>
      <c r="E6" s="16">
        <v>45166</v>
      </c>
    </row>
    <row r="8" spans="2:18" s="8" customFormat="1" ht="19.7" customHeight="1">
      <c r="B8" s="17" t="s">
        <v>8</v>
      </c>
      <c r="C8" s="17" t="s">
        <v>9</v>
      </c>
      <c r="D8" s="17" t="s">
        <v>10</v>
      </c>
      <c r="E8" s="18" t="s">
        <v>11</v>
      </c>
      <c r="F8" s="18" t="s">
        <v>12</v>
      </c>
      <c r="G8" s="18" t="s">
        <v>13</v>
      </c>
      <c r="H8" s="22" t="s">
        <v>14</v>
      </c>
      <c r="I8" s="22" t="s">
        <v>15</v>
      </c>
      <c r="J8" s="18" t="s">
        <v>16</v>
      </c>
      <c r="K8" s="18" t="s">
        <v>17</v>
      </c>
      <c r="L8" s="18" t="s">
        <v>18</v>
      </c>
      <c r="M8" s="17" t="s">
        <v>19</v>
      </c>
      <c r="N8" s="17" t="s">
        <v>20</v>
      </c>
      <c r="O8" s="18" t="s">
        <v>21</v>
      </c>
      <c r="P8" s="1009" t="s">
        <v>22</v>
      </c>
      <c r="Q8" s="23" t="s">
        <v>23</v>
      </c>
    </row>
    <row r="9" spans="2:18" s="8" customFormat="1" ht="19.7" customHeight="1">
      <c r="B9" s="65"/>
      <c r="C9" s="17" t="s">
        <v>6208</v>
      </c>
      <c r="D9" s="17" t="s">
        <v>6208</v>
      </c>
      <c r="E9" s="50" t="s">
        <v>8210</v>
      </c>
      <c r="F9" s="18">
        <v>1</v>
      </c>
      <c r="G9" s="132">
        <v>7600</v>
      </c>
      <c r="H9" s="118">
        <f>F9*G9</f>
        <v>7600</v>
      </c>
      <c r="I9" s="22"/>
      <c r="J9" s="26" t="s">
        <v>8211</v>
      </c>
      <c r="K9" s="68"/>
      <c r="L9" s="18"/>
      <c r="M9" s="30">
        <v>45156</v>
      </c>
      <c r="N9" s="17"/>
      <c r="O9" s="29">
        <v>45166</v>
      </c>
      <c r="P9" s="30"/>
      <c r="Q9" s="23"/>
    </row>
    <row r="10" spans="2:18" s="8" customFormat="1" ht="19.7" customHeight="1">
      <c r="B10" s="65"/>
      <c r="C10" s="17"/>
      <c r="D10" s="17"/>
      <c r="E10" s="50"/>
      <c r="F10" s="18"/>
      <c r="G10" s="132"/>
      <c r="H10" s="118">
        <f t="shared" ref="H10:H33" si="0">F10*G10</f>
        <v>0</v>
      </c>
      <c r="I10" s="22"/>
      <c r="J10" s="26"/>
      <c r="K10" s="68"/>
      <c r="L10" s="18"/>
      <c r="M10" s="30"/>
      <c r="N10" s="17"/>
      <c r="O10" s="29"/>
      <c r="P10" s="30"/>
      <c r="Q10" s="23"/>
    </row>
    <row r="11" spans="2:18" s="8" customFormat="1" ht="19.7" customHeight="1">
      <c r="B11" s="1177"/>
      <c r="C11" s="17" t="s">
        <v>167</v>
      </c>
      <c r="D11" s="17" t="s">
        <v>167</v>
      </c>
      <c r="E11" s="50" t="s">
        <v>8061</v>
      </c>
      <c r="F11" s="18">
        <v>2</v>
      </c>
      <c r="G11" s="132">
        <v>94</v>
      </c>
      <c r="H11" s="118">
        <f t="shared" si="0"/>
        <v>188</v>
      </c>
      <c r="I11" s="22"/>
      <c r="J11" s="26" t="s">
        <v>8212</v>
      </c>
      <c r="K11" s="18"/>
      <c r="L11" s="18"/>
      <c r="M11" s="30">
        <v>45156</v>
      </c>
      <c r="N11" s="17"/>
      <c r="O11" s="29">
        <v>45160</v>
      </c>
      <c r="P11" s="30"/>
      <c r="Q11" s="23"/>
    </row>
    <row r="12" spans="2:18" s="8" customFormat="1" ht="19.7" customHeight="1">
      <c r="B12" s="1177"/>
      <c r="C12" s="17" t="s">
        <v>167</v>
      </c>
      <c r="D12" s="17" t="s">
        <v>167</v>
      </c>
      <c r="E12" s="50" t="s">
        <v>8213</v>
      </c>
      <c r="F12" s="18">
        <v>1</v>
      </c>
      <c r="G12" s="132">
        <v>2510</v>
      </c>
      <c r="H12" s="118">
        <f t="shared" si="0"/>
        <v>2510</v>
      </c>
      <c r="I12" s="22"/>
      <c r="J12" s="26" t="s">
        <v>8214</v>
      </c>
      <c r="K12" s="18"/>
      <c r="L12" s="18"/>
      <c r="M12" s="30">
        <v>45156</v>
      </c>
      <c r="N12" s="17"/>
      <c r="O12" s="29">
        <v>45160</v>
      </c>
      <c r="P12" s="29"/>
      <c r="Q12" s="23"/>
    </row>
    <row r="13" spans="2:18" s="8" customFormat="1" ht="19.7" customHeight="1">
      <c r="B13" s="1177"/>
      <c r="C13" s="17" t="s">
        <v>167</v>
      </c>
      <c r="D13" s="17" t="s">
        <v>167</v>
      </c>
      <c r="E13" s="50" t="s">
        <v>8215</v>
      </c>
      <c r="F13" s="18">
        <v>1</v>
      </c>
      <c r="G13" s="132">
        <v>2422</v>
      </c>
      <c r="H13" s="118">
        <f t="shared" si="0"/>
        <v>2422</v>
      </c>
      <c r="I13" s="22"/>
      <c r="J13" s="26" t="s">
        <v>8216</v>
      </c>
      <c r="K13" s="18"/>
      <c r="L13" s="18"/>
      <c r="M13" s="30">
        <v>45156</v>
      </c>
      <c r="N13" s="17"/>
      <c r="O13" s="29">
        <v>45160</v>
      </c>
      <c r="P13" s="29"/>
      <c r="Q13" s="23"/>
    </row>
    <row r="14" spans="2:18" s="8" customFormat="1" ht="19.7" customHeight="1">
      <c r="B14" s="1177"/>
      <c r="C14" s="17" t="s">
        <v>167</v>
      </c>
      <c r="D14" s="17" t="s">
        <v>167</v>
      </c>
      <c r="E14" s="50" t="s">
        <v>6729</v>
      </c>
      <c r="F14" s="18">
        <v>1</v>
      </c>
      <c r="G14" s="132">
        <v>1100</v>
      </c>
      <c r="H14" s="118">
        <f t="shared" si="0"/>
        <v>1100</v>
      </c>
      <c r="I14" s="22"/>
      <c r="J14" s="26" t="s">
        <v>6730</v>
      </c>
      <c r="K14" s="18"/>
      <c r="L14" s="18"/>
      <c r="M14" s="30">
        <v>45156</v>
      </c>
      <c r="N14" s="17"/>
      <c r="O14" s="29">
        <v>45160</v>
      </c>
      <c r="P14" s="29"/>
      <c r="Q14" s="23"/>
    </row>
    <row r="15" spans="2:18" s="8" customFormat="1" ht="19.7" customHeight="1">
      <c r="B15" s="1177"/>
      <c r="C15" s="17" t="s">
        <v>167</v>
      </c>
      <c r="D15" s="17" t="s">
        <v>167</v>
      </c>
      <c r="E15" s="50" t="s">
        <v>8217</v>
      </c>
      <c r="F15" s="18">
        <v>1</v>
      </c>
      <c r="G15" s="132">
        <v>1880</v>
      </c>
      <c r="H15" s="118">
        <f t="shared" si="0"/>
        <v>1880</v>
      </c>
      <c r="I15" s="22"/>
      <c r="J15" s="26" t="s">
        <v>6730</v>
      </c>
      <c r="K15" s="18"/>
      <c r="L15" s="18"/>
      <c r="M15" s="30">
        <v>45156</v>
      </c>
      <c r="N15" s="17"/>
      <c r="O15" s="29">
        <v>45160</v>
      </c>
      <c r="P15" s="29"/>
      <c r="Q15" s="23"/>
    </row>
    <row r="16" spans="2:18" s="473" customFormat="1" ht="19.7" customHeight="1">
      <c r="B16" s="34" t="s">
        <v>8218</v>
      </c>
      <c r="C16" s="1960" t="s">
        <v>167</v>
      </c>
      <c r="D16" s="1960" t="s">
        <v>167</v>
      </c>
      <c r="E16" s="2146" t="s">
        <v>8219</v>
      </c>
      <c r="F16" s="1631">
        <v>2</v>
      </c>
      <c r="G16" s="2146">
        <v>756</v>
      </c>
      <c r="H16" s="1434">
        <f t="shared" si="0"/>
        <v>1512</v>
      </c>
      <c r="I16" s="2147"/>
      <c r="J16" s="2148"/>
      <c r="K16" s="33"/>
      <c r="L16" s="33"/>
      <c r="M16" s="472">
        <v>45163</v>
      </c>
      <c r="N16" s="34"/>
      <c r="O16" s="43">
        <v>45166</v>
      </c>
      <c r="P16" s="43"/>
      <c r="Q16" s="40">
        <v>45166</v>
      </c>
      <c r="R16" s="2149" t="s">
        <v>8220</v>
      </c>
    </row>
    <row r="17" spans="2:17" ht="19.7" customHeight="1">
      <c r="B17" s="17"/>
      <c r="C17" s="1960"/>
      <c r="D17" s="1960"/>
      <c r="E17" s="1044"/>
      <c r="F17" s="33"/>
      <c r="G17" s="1917"/>
      <c r="H17" s="1434">
        <f t="shared" si="0"/>
        <v>0</v>
      </c>
      <c r="I17" s="327"/>
      <c r="J17" s="35"/>
      <c r="K17" s="18"/>
      <c r="L17" s="18"/>
      <c r="M17" s="30"/>
      <c r="N17" s="17"/>
      <c r="O17" s="29"/>
      <c r="P17" s="29"/>
      <c r="Q17" s="23"/>
    </row>
    <row r="18" spans="2:17" ht="19.7" customHeight="1">
      <c r="B18" s="17"/>
      <c r="C18" s="1960"/>
      <c r="D18" s="1960"/>
      <c r="E18" s="50"/>
      <c r="F18" s="18"/>
      <c r="G18" s="132"/>
      <c r="H18" s="1434">
        <f t="shared" si="0"/>
        <v>0</v>
      </c>
      <c r="I18" s="22"/>
      <c r="J18" s="26"/>
      <c r="K18" s="18"/>
      <c r="L18" s="18"/>
      <c r="M18" s="30"/>
      <c r="N18" s="17"/>
      <c r="O18" s="29"/>
      <c r="P18" s="30"/>
      <c r="Q18" s="23"/>
    </row>
    <row r="19" spans="2:17" ht="19.7" customHeight="1">
      <c r="B19" s="17"/>
      <c r="C19" s="1960"/>
      <c r="D19" s="1960"/>
      <c r="E19" s="50"/>
      <c r="F19" s="18"/>
      <c r="G19" s="132"/>
      <c r="H19" s="1434">
        <f t="shared" si="0"/>
        <v>0</v>
      </c>
      <c r="I19" s="22"/>
      <c r="J19" s="26"/>
      <c r="K19" s="18"/>
      <c r="L19" s="18"/>
      <c r="M19" s="30"/>
      <c r="N19" s="17"/>
      <c r="O19" s="29"/>
      <c r="P19" s="30"/>
      <c r="Q19" s="23"/>
    </row>
    <row r="20" spans="2:17" ht="19.7" customHeight="1">
      <c r="B20" s="17"/>
      <c r="C20" s="17"/>
      <c r="D20" s="17"/>
      <c r="E20" s="50"/>
      <c r="F20" s="18"/>
      <c r="G20" s="132"/>
      <c r="H20" s="1434">
        <f t="shared" si="0"/>
        <v>0</v>
      </c>
      <c r="I20" s="22"/>
      <c r="J20" s="26"/>
      <c r="K20" s="18"/>
      <c r="L20" s="18"/>
      <c r="M20" s="30"/>
      <c r="N20" s="17"/>
      <c r="O20" s="29"/>
      <c r="P20" s="30"/>
      <c r="Q20" s="23"/>
    </row>
    <row r="21" spans="2:17" ht="19.7" customHeight="1">
      <c r="B21" s="17"/>
      <c r="C21" s="17"/>
      <c r="D21" s="17"/>
      <c r="E21" s="50"/>
      <c r="F21" s="26"/>
      <c r="G21" s="132"/>
      <c r="H21" s="1434">
        <f t="shared" si="0"/>
        <v>0</v>
      </c>
      <c r="I21" s="22"/>
      <c r="J21" s="26"/>
      <c r="K21" s="18"/>
      <c r="L21" s="18"/>
      <c r="M21" s="30"/>
      <c r="N21" s="17"/>
      <c r="O21" s="18"/>
      <c r="P21" s="30"/>
      <c r="Q21" s="23"/>
    </row>
    <row r="22" spans="2:17" ht="19.7" customHeight="1">
      <c r="B22" s="17"/>
      <c r="C22" s="17"/>
      <c r="D22" s="17"/>
      <c r="E22" s="50"/>
      <c r="F22" s="26"/>
      <c r="G22" s="132"/>
      <c r="H22" s="1434">
        <f t="shared" si="0"/>
        <v>0</v>
      </c>
      <c r="I22" s="22"/>
      <c r="J22" s="26"/>
      <c r="K22" s="18"/>
      <c r="L22" s="18"/>
      <c r="M22" s="30"/>
      <c r="N22" s="17"/>
      <c r="O22" s="18"/>
      <c r="P22" s="30"/>
      <c r="Q22" s="23"/>
    </row>
    <row r="23" spans="2:17" ht="19.7" customHeight="1">
      <c r="B23" s="17"/>
      <c r="C23" s="17"/>
      <c r="D23" s="17"/>
      <c r="E23" s="50"/>
      <c r="F23" s="26"/>
      <c r="G23" s="132"/>
      <c r="H23" s="1434">
        <f t="shared" si="0"/>
        <v>0</v>
      </c>
      <c r="I23" s="22"/>
      <c r="J23" s="26"/>
      <c r="K23" s="18"/>
      <c r="L23" s="18"/>
      <c r="M23" s="30"/>
      <c r="N23" s="17"/>
      <c r="O23" s="18"/>
      <c r="P23" s="30"/>
      <c r="Q23" s="23"/>
    </row>
    <row r="24" spans="2:17" ht="19.7" customHeight="1">
      <c r="B24" s="17"/>
      <c r="C24" s="17"/>
      <c r="D24" s="17"/>
      <c r="E24" s="50"/>
      <c r="F24" s="26"/>
      <c r="G24" s="132"/>
      <c r="H24" s="1434">
        <f t="shared" si="0"/>
        <v>0</v>
      </c>
      <c r="I24" s="22"/>
      <c r="J24" s="26"/>
      <c r="K24" s="18"/>
      <c r="L24" s="18"/>
      <c r="M24" s="30"/>
      <c r="N24" s="17"/>
      <c r="O24" s="18"/>
      <c r="P24" s="30"/>
      <c r="Q24" s="23"/>
    </row>
    <row r="25" spans="2:17" ht="19.7" customHeight="1">
      <c r="B25" s="17"/>
      <c r="C25" s="17"/>
      <c r="D25" s="17"/>
      <c r="E25" s="50"/>
      <c r="F25" s="26"/>
      <c r="G25" s="132"/>
      <c r="H25" s="1434">
        <f t="shared" si="0"/>
        <v>0</v>
      </c>
      <c r="I25" s="22"/>
      <c r="J25" s="26"/>
      <c r="K25" s="18"/>
      <c r="L25" s="18"/>
      <c r="M25" s="30"/>
      <c r="N25" s="17"/>
      <c r="O25" s="18"/>
      <c r="P25" s="30"/>
      <c r="Q25" s="23"/>
    </row>
    <row r="26" spans="2:17" ht="19.7" customHeight="1">
      <c r="B26" s="17"/>
      <c r="C26" s="17"/>
      <c r="D26" s="17"/>
      <c r="E26" s="50"/>
      <c r="F26" s="26"/>
      <c r="G26" s="132"/>
      <c r="H26" s="1434">
        <f t="shared" si="0"/>
        <v>0</v>
      </c>
      <c r="I26" s="22"/>
      <c r="J26" s="26"/>
      <c r="K26" s="18"/>
      <c r="L26" s="18"/>
      <c r="M26" s="30"/>
      <c r="N26" s="17"/>
      <c r="O26" s="18"/>
      <c r="P26" s="30"/>
      <c r="Q26" s="23"/>
    </row>
    <row r="27" spans="2:17" ht="19.7" customHeight="1">
      <c r="B27" s="17"/>
      <c r="C27" s="17"/>
      <c r="D27" s="17"/>
      <c r="E27" s="50"/>
      <c r="F27" s="26"/>
      <c r="G27" s="132"/>
      <c r="H27" s="1434">
        <f t="shared" si="0"/>
        <v>0</v>
      </c>
      <c r="I27" s="22"/>
      <c r="J27" s="26"/>
      <c r="K27" s="18"/>
      <c r="L27" s="18"/>
      <c r="M27" s="30"/>
      <c r="N27" s="17"/>
      <c r="O27" s="18"/>
      <c r="P27" s="30"/>
      <c r="Q27" s="23"/>
    </row>
    <row r="28" spans="2:17" ht="19.7" customHeight="1">
      <c r="B28" s="17"/>
      <c r="C28" s="17"/>
      <c r="D28" s="17"/>
      <c r="E28" s="50"/>
      <c r="F28" s="26"/>
      <c r="G28" s="132"/>
      <c r="H28" s="118">
        <f t="shared" si="0"/>
        <v>0</v>
      </c>
      <c r="I28" s="22"/>
      <c r="J28" s="26"/>
      <c r="K28" s="18"/>
      <c r="L28" s="18"/>
      <c r="M28" s="30"/>
      <c r="N28" s="17"/>
      <c r="O28" s="18"/>
      <c r="P28" s="30"/>
      <c r="Q28" s="23"/>
    </row>
    <row r="29" spans="2:17" ht="19.7" customHeight="1">
      <c r="B29" s="17"/>
      <c r="C29" s="17"/>
      <c r="D29" s="17"/>
      <c r="E29" s="50"/>
      <c r="F29" s="26"/>
      <c r="G29" s="132"/>
      <c r="H29" s="118">
        <f t="shared" si="0"/>
        <v>0</v>
      </c>
      <c r="I29" s="22"/>
      <c r="J29" s="26"/>
      <c r="K29" s="18"/>
      <c r="L29" s="18"/>
      <c r="M29" s="30"/>
      <c r="N29" s="17"/>
      <c r="O29" s="18"/>
      <c r="P29" s="30"/>
      <c r="Q29" s="23"/>
    </row>
    <row r="30" spans="2:17" ht="19.7" customHeight="1">
      <c r="B30" s="17"/>
      <c r="C30" s="17"/>
      <c r="D30" s="17"/>
      <c r="E30" s="50"/>
      <c r="F30" s="26"/>
      <c r="G30" s="132"/>
      <c r="H30" s="118">
        <f t="shared" si="0"/>
        <v>0</v>
      </c>
      <c r="I30" s="22"/>
      <c r="J30" s="26"/>
      <c r="K30" s="18"/>
      <c r="L30" s="18"/>
      <c r="M30" s="30"/>
      <c r="N30" s="17"/>
      <c r="O30" s="18"/>
      <c r="P30" s="30"/>
      <c r="Q30" s="23"/>
    </row>
    <row r="31" spans="2:17" ht="19.7" customHeight="1">
      <c r="B31" s="17"/>
      <c r="C31" s="17"/>
      <c r="D31" s="17"/>
      <c r="E31" s="50"/>
      <c r="F31" s="26"/>
      <c r="G31" s="132"/>
      <c r="H31" s="118">
        <f t="shared" si="0"/>
        <v>0</v>
      </c>
      <c r="I31" s="22"/>
      <c r="J31" s="26"/>
      <c r="K31" s="18"/>
      <c r="L31" s="18"/>
      <c r="M31" s="30"/>
      <c r="N31" s="17"/>
      <c r="O31" s="18"/>
      <c r="P31" s="30"/>
      <c r="Q31" s="23"/>
    </row>
    <row r="32" spans="2:17" ht="19.7" customHeight="1">
      <c r="B32" s="17"/>
      <c r="C32" s="17"/>
      <c r="D32" s="17"/>
      <c r="E32" s="50"/>
      <c r="F32" s="26"/>
      <c r="G32" s="132"/>
      <c r="H32" s="118">
        <f t="shared" si="0"/>
        <v>0</v>
      </c>
      <c r="I32" s="22"/>
      <c r="J32" s="26"/>
      <c r="K32" s="18"/>
      <c r="L32" s="18"/>
      <c r="M32" s="30"/>
      <c r="N32" s="17"/>
      <c r="O32" s="18"/>
      <c r="P32" s="30"/>
      <c r="Q32" s="23"/>
    </row>
    <row r="33" spans="2:17" ht="19.7" customHeight="1">
      <c r="B33" s="17"/>
      <c r="C33" s="17"/>
      <c r="D33" s="17"/>
      <c r="E33" s="50"/>
      <c r="F33" s="26"/>
      <c r="G33" s="132"/>
      <c r="H33" s="118">
        <f t="shared" si="0"/>
        <v>0</v>
      </c>
      <c r="I33" s="22"/>
      <c r="J33" s="26"/>
      <c r="K33" s="18"/>
      <c r="L33" s="18"/>
      <c r="M33" s="30"/>
      <c r="N33" s="17"/>
      <c r="O33" s="18"/>
      <c r="P33" s="30"/>
      <c r="Q33" s="23"/>
    </row>
    <row r="34" spans="2:17" ht="19.7" customHeight="1">
      <c r="B34" s="17"/>
      <c r="C34" s="17"/>
      <c r="D34" s="17"/>
      <c r="E34" s="50"/>
      <c r="F34" s="26"/>
      <c r="G34" s="132"/>
      <c r="H34" s="118">
        <f>F35*G35</f>
        <v>0</v>
      </c>
      <c r="I34" s="22"/>
      <c r="J34" s="26"/>
      <c r="K34" s="18"/>
      <c r="L34" s="18"/>
      <c r="M34" s="30"/>
      <c r="N34" s="17"/>
      <c r="O34" s="18"/>
      <c r="P34" s="30"/>
      <c r="Q34" s="23"/>
    </row>
  </sheetData>
  <autoFilter ref="B8:O16" xr:uid="{A4D7DF7D-B2B3-4524-B774-39C1976395F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5D778-66B9-4011-9450-C5118BB740AB}">
  <dimension ref="A2:F7"/>
  <sheetViews>
    <sheetView workbookViewId="0">
      <selection activeCell="C10" sqref="C10"/>
    </sheetView>
  </sheetViews>
  <sheetFormatPr defaultRowHeight="19.5"/>
  <cols>
    <col min="1" max="1" width="5.625" style="2053" customWidth="1"/>
    <col min="2" max="2" width="3.5" style="2053" bestFit="1" customWidth="1"/>
    <col min="3" max="3" width="16.625" style="2053" customWidth="1"/>
    <col min="4" max="4" width="25.75" style="2053" bestFit="1" customWidth="1"/>
    <col min="5" max="5" width="5.875" style="2053" bestFit="1" customWidth="1"/>
    <col min="6" max="6" width="15.625" style="2053" customWidth="1"/>
    <col min="7" max="256" width="9" style="2053"/>
    <col min="257" max="257" width="5.625" style="2053" customWidth="1"/>
    <col min="258" max="258" width="3.5" style="2053" bestFit="1" customWidth="1"/>
    <col min="259" max="259" width="16.625" style="2053" customWidth="1"/>
    <col min="260" max="260" width="25.75" style="2053" bestFit="1" customWidth="1"/>
    <col min="261" max="261" width="5.875" style="2053" bestFit="1" customWidth="1"/>
    <col min="262" max="262" width="15.625" style="2053" customWidth="1"/>
    <col min="263" max="512" width="9" style="2053"/>
    <col min="513" max="513" width="5.625" style="2053" customWidth="1"/>
    <col min="514" max="514" width="3.5" style="2053" bestFit="1" customWidth="1"/>
    <col min="515" max="515" width="16.625" style="2053" customWidth="1"/>
    <col min="516" max="516" width="25.75" style="2053" bestFit="1" customWidth="1"/>
    <col min="517" max="517" width="5.875" style="2053" bestFit="1" customWidth="1"/>
    <col min="518" max="518" width="15.625" style="2053" customWidth="1"/>
    <col min="519" max="768" width="9" style="2053"/>
    <col min="769" max="769" width="5.625" style="2053" customWidth="1"/>
    <col min="770" max="770" width="3.5" style="2053" bestFit="1" customWidth="1"/>
    <col min="771" max="771" width="16.625" style="2053" customWidth="1"/>
    <col min="772" max="772" width="25.75" style="2053" bestFit="1" customWidth="1"/>
    <col min="773" max="773" width="5.875" style="2053" bestFit="1" customWidth="1"/>
    <col min="774" max="774" width="15.625" style="2053" customWidth="1"/>
    <col min="775" max="1024" width="9" style="2053"/>
    <col min="1025" max="1025" width="5.625" style="2053" customWidth="1"/>
    <col min="1026" max="1026" width="3.5" style="2053" bestFit="1" customWidth="1"/>
    <col min="1027" max="1027" width="16.625" style="2053" customWidth="1"/>
    <col min="1028" max="1028" width="25.75" style="2053" bestFit="1" customWidth="1"/>
    <col min="1029" max="1029" width="5.875" style="2053" bestFit="1" customWidth="1"/>
    <col min="1030" max="1030" width="15.625" style="2053" customWidth="1"/>
    <col min="1031" max="1280" width="9" style="2053"/>
    <col min="1281" max="1281" width="5.625" style="2053" customWidth="1"/>
    <col min="1282" max="1282" width="3.5" style="2053" bestFit="1" customWidth="1"/>
    <col min="1283" max="1283" width="16.625" style="2053" customWidth="1"/>
    <col min="1284" max="1284" width="25.75" style="2053" bestFit="1" customWidth="1"/>
    <col min="1285" max="1285" width="5.875" style="2053" bestFit="1" customWidth="1"/>
    <col min="1286" max="1286" width="15.625" style="2053" customWidth="1"/>
    <col min="1287" max="1536" width="9" style="2053"/>
    <col min="1537" max="1537" width="5.625" style="2053" customWidth="1"/>
    <col min="1538" max="1538" width="3.5" style="2053" bestFit="1" customWidth="1"/>
    <col min="1539" max="1539" width="16.625" style="2053" customWidth="1"/>
    <col min="1540" max="1540" width="25.75" style="2053" bestFit="1" customWidth="1"/>
    <col min="1541" max="1541" width="5.875" style="2053" bestFit="1" customWidth="1"/>
    <col min="1542" max="1542" width="15.625" style="2053" customWidth="1"/>
    <col min="1543" max="1792" width="9" style="2053"/>
    <col min="1793" max="1793" width="5.625" style="2053" customWidth="1"/>
    <col min="1794" max="1794" width="3.5" style="2053" bestFit="1" customWidth="1"/>
    <col min="1795" max="1795" width="16.625" style="2053" customWidth="1"/>
    <col min="1796" max="1796" width="25.75" style="2053" bestFit="1" customWidth="1"/>
    <col min="1797" max="1797" width="5.875" style="2053" bestFit="1" customWidth="1"/>
    <col min="1798" max="1798" width="15.625" style="2053" customWidth="1"/>
    <col min="1799" max="2048" width="9" style="2053"/>
    <col min="2049" max="2049" width="5.625" style="2053" customWidth="1"/>
    <col min="2050" max="2050" width="3.5" style="2053" bestFit="1" customWidth="1"/>
    <col min="2051" max="2051" width="16.625" style="2053" customWidth="1"/>
    <col min="2052" max="2052" width="25.75" style="2053" bestFit="1" customWidth="1"/>
    <col min="2053" max="2053" width="5.875" style="2053" bestFit="1" customWidth="1"/>
    <col min="2054" max="2054" width="15.625" style="2053" customWidth="1"/>
    <col min="2055" max="2304" width="9" style="2053"/>
    <col min="2305" max="2305" width="5.625" style="2053" customWidth="1"/>
    <col min="2306" max="2306" width="3.5" style="2053" bestFit="1" customWidth="1"/>
    <col min="2307" max="2307" width="16.625" style="2053" customWidth="1"/>
    <col min="2308" max="2308" width="25.75" style="2053" bestFit="1" customWidth="1"/>
    <col min="2309" max="2309" width="5.875" style="2053" bestFit="1" customWidth="1"/>
    <col min="2310" max="2310" width="15.625" style="2053" customWidth="1"/>
    <col min="2311" max="2560" width="9" style="2053"/>
    <col min="2561" max="2561" width="5.625" style="2053" customWidth="1"/>
    <col min="2562" max="2562" width="3.5" style="2053" bestFit="1" customWidth="1"/>
    <col min="2563" max="2563" width="16.625" style="2053" customWidth="1"/>
    <col min="2564" max="2564" width="25.75" style="2053" bestFit="1" customWidth="1"/>
    <col min="2565" max="2565" width="5.875" style="2053" bestFit="1" customWidth="1"/>
    <col min="2566" max="2566" width="15.625" style="2053" customWidth="1"/>
    <col min="2567" max="2816" width="9" style="2053"/>
    <col min="2817" max="2817" width="5.625" style="2053" customWidth="1"/>
    <col min="2818" max="2818" width="3.5" style="2053" bestFit="1" customWidth="1"/>
    <col min="2819" max="2819" width="16.625" style="2053" customWidth="1"/>
    <col min="2820" max="2820" width="25.75" style="2053" bestFit="1" customWidth="1"/>
    <col min="2821" max="2821" width="5.875" style="2053" bestFit="1" customWidth="1"/>
    <col min="2822" max="2822" width="15.625" style="2053" customWidth="1"/>
    <col min="2823" max="3072" width="9" style="2053"/>
    <col min="3073" max="3073" width="5.625" style="2053" customWidth="1"/>
    <col min="3074" max="3074" width="3.5" style="2053" bestFit="1" customWidth="1"/>
    <col min="3075" max="3075" width="16.625" style="2053" customWidth="1"/>
    <col min="3076" max="3076" width="25.75" style="2053" bestFit="1" customWidth="1"/>
    <col min="3077" max="3077" width="5.875" style="2053" bestFit="1" customWidth="1"/>
    <col min="3078" max="3078" width="15.625" style="2053" customWidth="1"/>
    <col min="3079" max="3328" width="9" style="2053"/>
    <col min="3329" max="3329" width="5.625" style="2053" customWidth="1"/>
    <col min="3330" max="3330" width="3.5" style="2053" bestFit="1" customWidth="1"/>
    <col min="3331" max="3331" width="16.625" style="2053" customWidth="1"/>
    <col min="3332" max="3332" width="25.75" style="2053" bestFit="1" customWidth="1"/>
    <col min="3333" max="3333" width="5.875" style="2053" bestFit="1" customWidth="1"/>
    <col min="3334" max="3334" width="15.625" style="2053" customWidth="1"/>
    <col min="3335" max="3584" width="9" style="2053"/>
    <col min="3585" max="3585" width="5.625" style="2053" customWidth="1"/>
    <col min="3586" max="3586" width="3.5" style="2053" bestFit="1" customWidth="1"/>
    <col min="3587" max="3587" width="16.625" style="2053" customWidth="1"/>
    <col min="3588" max="3588" width="25.75" style="2053" bestFit="1" customWidth="1"/>
    <col min="3589" max="3589" width="5.875" style="2053" bestFit="1" customWidth="1"/>
    <col min="3590" max="3590" width="15.625" style="2053" customWidth="1"/>
    <col min="3591" max="3840" width="9" style="2053"/>
    <col min="3841" max="3841" width="5.625" style="2053" customWidth="1"/>
    <col min="3842" max="3842" width="3.5" style="2053" bestFit="1" customWidth="1"/>
    <col min="3843" max="3843" width="16.625" style="2053" customWidth="1"/>
    <col min="3844" max="3844" width="25.75" style="2053" bestFit="1" customWidth="1"/>
    <col min="3845" max="3845" width="5.875" style="2053" bestFit="1" customWidth="1"/>
    <col min="3846" max="3846" width="15.625" style="2053" customWidth="1"/>
    <col min="3847" max="4096" width="9" style="2053"/>
    <col min="4097" max="4097" width="5.625" style="2053" customWidth="1"/>
    <col min="4098" max="4098" width="3.5" style="2053" bestFit="1" customWidth="1"/>
    <col min="4099" max="4099" width="16.625" style="2053" customWidth="1"/>
    <col min="4100" max="4100" width="25.75" style="2053" bestFit="1" customWidth="1"/>
    <col min="4101" max="4101" width="5.875" style="2053" bestFit="1" customWidth="1"/>
    <col min="4102" max="4102" width="15.625" style="2053" customWidth="1"/>
    <col min="4103" max="4352" width="9" style="2053"/>
    <col min="4353" max="4353" width="5.625" style="2053" customWidth="1"/>
    <col min="4354" max="4354" width="3.5" style="2053" bestFit="1" customWidth="1"/>
    <col min="4355" max="4355" width="16.625" style="2053" customWidth="1"/>
    <col min="4356" max="4356" width="25.75" style="2053" bestFit="1" customWidth="1"/>
    <col min="4357" max="4357" width="5.875" style="2053" bestFit="1" customWidth="1"/>
    <col min="4358" max="4358" width="15.625" style="2053" customWidth="1"/>
    <col min="4359" max="4608" width="9" style="2053"/>
    <col min="4609" max="4609" width="5.625" style="2053" customWidth="1"/>
    <col min="4610" max="4610" width="3.5" style="2053" bestFit="1" customWidth="1"/>
    <col min="4611" max="4611" width="16.625" style="2053" customWidth="1"/>
    <col min="4612" max="4612" width="25.75" style="2053" bestFit="1" customWidth="1"/>
    <col min="4613" max="4613" width="5.875" style="2053" bestFit="1" customWidth="1"/>
    <col min="4614" max="4614" width="15.625" style="2053" customWidth="1"/>
    <col min="4615" max="4864" width="9" style="2053"/>
    <col min="4865" max="4865" width="5.625" style="2053" customWidth="1"/>
    <col min="4866" max="4866" width="3.5" style="2053" bestFit="1" customWidth="1"/>
    <col min="4867" max="4867" width="16.625" style="2053" customWidth="1"/>
    <col min="4868" max="4868" width="25.75" style="2053" bestFit="1" customWidth="1"/>
    <col min="4869" max="4869" width="5.875" style="2053" bestFit="1" customWidth="1"/>
    <col min="4870" max="4870" width="15.625" style="2053" customWidth="1"/>
    <col min="4871" max="5120" width="9" style="2053"/>
    <col min="5121" max="5121" width="5.625" style="2053" customWidth="1"/>
    <col min="5122" max="5122" width="3.5" style="2053" bestFit="1" customWidth="1"/>
    <col min="5123" max="5123" width="16.625" style="2053" customWidth="1"/>
    <col min="5124" max="5124" width="25.75" style="2053" bestFit="1" customWidth="1"/>
    <col min="5125" max="5125" width="5.875" style="2053" bestFit="1" customWidth="1"/>
    <col min="5126" max="5126" width="15.625" style="2053" customWidth="1"/>
    <col min="5127" max="5376" width="9" style="2053"/>
    <col min="5377" max="5377" width="5.625" style="2053" customWidth="1"/>
    <col min="5378" max="5378" width="3.5" style="2053" bestFit="1" customWidth="1"/>
    <col min="5379" max="5379" width="16.625" style="2053" customWidth="1"/>
    <col min="5380" max="5380" width="25.75" style="2053" bestFit="1" customWidth="1"/>
    <col min="5381" max="5381" width="5.875" style="2053" bestFit="1" customWidth="1"/>
    <col min="5382" max="5382" width="15.625" style="2053" customWidth="1"/>
    <col min="5383" max="5632" width="9" style="2053"/>
    <col min="5633" max="5633" width="5.625" style="2053" customWidth="1"/>
    <col min="5634" max="5634" width="3.5" style="2053" bestFit="1" customWidth="1"/>
    <col min="5635" max="5635" width="16.625" style="2053" customWidth="1"/>
    <col min="5636" max="5636" width="25.75" style="2053" bestFit="1" customWidth="1"/>
    <col min="5637" max="5637" width="5.875" style="2053" bestFit="1" customWidth="1"/>
    <col min="5638" max="5638" width="15.625" style="2053" customWidth="1"/>
    <col min="5639" max="5888" width="9" style="2053"/>
    <col min="5889" max="5889" width="5.625" style="2053" customWidth="1"/>
    <col min="5890" max="5890" width="3.5" style="2053" bestFit="1" customWidth="1"/>
    <col min="5891" max="5891" width="16.625" style="2053" customWidth="1"/>
    <col min="5892" max="5892" width="25.75" style="2053" bestFit="1" customWidth="1"/>
    <col min="5893" max="5893" width="5.875" style="2053" bestFit="1" customWidth="1"/>
    <col min="5894" max="5894" width="15.625" style="2053" customWidth="1"/>
    <col min="5895" max="6144" width="9" style="2053"/>
    <col min="6145" max="6145" width="5.625" style="2053" customWidth="1"/>
    <col min="6146" max="6146" width="3.5" style="2053" bestFit="1" customWidth="1"/>
    <col min="6147" max="6147" width="16.625" style="2053" customWidth="1"/>
    <col min="6148" max="6148" width="25.75" style="2053" bestFit="1" customWidth="1"/>
    <col min="6149" max="6149" width="5.875" style="2053" bestFit="1" customWidth="1"/>
    <col min="6150" max="6150" width="15.625" style="2053" customWidth="1"/>
    <col min="6151" max="6400" width="9" style="2053"/>
    <col min="6401" max="6401" width="5.625" style="2053" customWidth="1"/>
    <col min="6402" max="6402" width="3.5" style="2053" bestFit="1" customWidth="1"/>
    <col min="6403" max="6403" width="16.625" style="2053" customWidth="1"/>
    <col min="6404" max="6404" width="25.75" style="2053" bestFit="1" customWidth="1"/>
    <col min="6405" max="6405" width="5.875" style="2053" bestFit="1" customWidth="1"/>
    <col min="6406" max="6406" width="15.625" style="2053" customWidth="1"/>
    <col min="6407" max="6656" width="9" style="2053"/>
    <col min="6657" max="6657" width="5.625" style="2053" customWidth="1"/>
    <col min="6658" max="6658" width="3.5" style="2053" bestFit="1" customWidth="1"/>
    <col min="6659" max="6659" width="16.625" style="2053" customWidth="1"/>
    <col min="6660" max="6660" width="25.75" style="2053" bestFit="1" customWidth="1"/>
    <col min="6661" max="6661" width="5.875" style="2053" bestFit="1" customWidth="1"/>
    <col min="6662" max="6662" width="15.625" style="2053" customWidth="1"/>
    <col min="6663" max="6912" width="9" style="2053"/>
    <col min="6913" max="6913" width="5.625" style="2053" customWidth="1"/>
    <col min="6914" max="6914" width="3.5" style="2053" bestFit="1" customWidth="1"/>
    <col min="6915" max="6915" width="16.625" style="2053" customWidth="1"/>
    <col min="6916" max="6916" width="25.75" style="2053" bestFit="1" customWidth="1"/>
    <col min="6917" max="6917" width="5.875" style="2053" bestFit="1" customWidth="1"/>
    <col min="6918" max="6918" width="15.625" style="2053" customWidth="1"/>
    <col min="6919" max="7168" width="9" style="2053"/>
    <col min="7169" max="7169" width="5.625" style="2053" customWidth="1"/>
    <col min="7170" max="7170" width="3.5" style="2053" bestFit="1" customWidth="1"/>
    <col min="7171" max="7171" width="16.625" style="2053" customWidth="1"/>
    <col min="7172" max="7172" width="25.75" style="2053" bestFit="1" customWidth="1"/>
    <col min="7173" max="7173" width="5.875" style="2053" bestFit="1" customWidth="1"/>
    <col min="7174" max="7174" width="15.625" style="2053" customWidth="1"/>
    <col min="7175" max="7424" width="9" style="2053"/>
    <col min="7425" max="7425" width="5.625" style="2053" customWidth="1"/>
    <col min="7426" max="7426" width="3.5" style="2053" bestFit="1" customWidth="1"/>
    <col min="7427" max="7427" width="16.625" style="2053" customWidth="1"/>
    <col min="7428" max="7428" width="25.75" style="2053" bestFit="1" customWidth="1"/>
    <col min="7429" max="7429" width="5.875" style="2053" bestFit="1" customWidth="1"/>
    <col min="7430" max="7430" width="15.625" style="2053" customWidth="1"/>
    <col min="7431" max="7680" width="9" style="2053"/>
    <col min="7681" max="7681" width="5.625" style="2053" customWidth="1"/>
    <col min="7682" max="7682" width="3.5" style="2053" bestFit="1" customWidth="1"/>
    <col min="7683" max="7683" width="16.625" style="2053" customWidth="1"/>
    <col min="7684" max="7684" width="25.75" style="2053" bestFit="1" customWidth="1"/>
    <col min="7685" max="7685" width="5.875" style="2053" bestFit="1" customWidth="1"/>
    <col min="7686" max="7686" width="15.625" style="2053" customWidth="1"/>
    <col min="7687" max="7936" width="9" style="2053"/>
    <col min="7937" max="7937" width="5.625" style="2053" customWidth="1"/>
    <col min="7938" max="7938" width="3.5" style="2053" bestFit="1" customWidth="1"/>
    <col min="7939" max="7939" width="16.625" style="2053" customWidth="1"/>
    <col min="7940" max="7940" width="25.75" style="2053" bestFit="1" customWidth="1"/>
    <col min="7941" max="7941" width="5.875" style="2053" bestFit="1" customWidth="1"/>
    <col min="7942" max="7942" width="15.625" style="2053" customWidth="1"/>
    <col min="7943" max="8192" width="9" style="2053"/>
    <col min="8193" max="8193" width="5.625" style="2053" customWidth="1"/>
    <col min="8194" max="8194" width="3.5" style="2053" bestFit="1" customWidth="1"/>
    <col min="8195" max="8195" width="16.625" style="2053" customWidth="1"/>
    <col min="8196" max="8196" width="25.75" style="2053" bestFit="1" customWidth="1"/>
    <col min="8197" max="8197" width="5.875" style="2053" bestFit="1" customWidth="1"/>
    <col min="8198" max="8198" width="15.625" style="2053" customWidth="1"/>
    <col min="8199" max="8448" width="9" style="2053"/>
    <col min="8449" max="8449" width="5.625" style="2053" customWidth="1"/>
    <col min="8450" max="8450" width="3.5" style="2053" bestFit="1" customWidth="1"/>
    <col min="8451" max="8451" width="16.625" style="2053" customWidth="1"/>
    <col min="8452" max="8452" width="25.75" style="2053" bestFit="1" customWidth="1"/>
    <col min="8453" max="8453" width="5.875" style="2053" bestFit="1" customWidth="1"/>
    <col min="8454" max="8454" width="15.625" style="2053" customWidth="1"/>
    <col min="8455" max="8704" width="9" style="2053"/>
    <col min="8705" max="8705" width="5.625" style="2053" customWidth="1"/>
    <col min="8706" max="8706" width="3.5" style="2053" bestFit="1" customWidth="1"/>
    <col min="8707" max="8707" width="16.625" style="2053" customWidth="1"/>
    <col min="8708" max="8708" width="25.75" style="2053" bestFit="1" customWidth="1"/>
    <col min="8709" max="8709" width="5.875" style="2053" bestFit="1" customWidth="1"/>
    <col min="8710" max="8710" width="15.625" style="2053" customWidth="1"/>
    <col min="8711" max="8960" width="9" style="2053"/>
    <col min="8961" max="8961" width="5.625" style="2053" customWidth="1"/>
    <col min="8962" max="8962" width="3.5" style="2053" bestFit="1" customWidth="1"/>
    <col min="8963" max="8963" width="16.625" style="2053" customWidth="1"/>
    <col min="8964" max="8964" width="25.75" style="2053" bestFit="1" customWidth="1"/>
    <col min="8965" max="8965" width="5.875" style="2053" bestFit="1" customWidth="1"/>
    <col min="8966" max="8966" width="15.625" style="2053" customWidth="1"/>
    <col min="8967" max="9216" width="9" style="2053"/>
    <col min="9217" max="9217" width="5.625" style="2053" customWidth="1"/>
    <col min="9218" max="9218" width="3.5" style="2053" bestFit="1" customWidth="1"/>
    <col min="9219" max="9219" width="16.625" style="2053" customWidth="1"/>
    <col min="9220" max="9220" width="25.75" style="2053" bestFit="1" customWidth="1"/>
    <col min="9221" max="9221" width="5.875" style="2053" bestFit="1" customWidth="1"/>
    <col min="9222" max="9222" width="15.625" style="2053" customWidth="1"/>
    <col min="9223" max="9472" width="9" style="2053"/>
    <col min="9473" max="9473" width="5.625" style="2053" customWidth="1"/>
    <col min="9474" max="9474" width="3.5" style="2053" bestFit="1" customWidth="1"/>
    <col min="9475" max="9475" width="16.625" style="2053" customWidth="1"/>
    <col min="9476" max="9476" width="25.75" style="2053" bestFit="1" customWidth="1"/>
    <col min="9477" max="9477" width="5.875" style="2053" bestFit="1" customWidth="1"/>
    <col min="9478" max="9478" width="15.625" style="2053" customWidth="1"/>
    <col min="9479" max="9728" width="9" style="2053"/>
    <col min="9729" max="9729" width="5.625" style="2053" customWidth="1"/>
    <col min="9730" max="9730" width="3.5" style="2053" bestFit="1" customWidth="1"/>
    <col min="9731" max="9731" width="16.625" style="2053" customWidth="1"/>
    <col min="9732" max="9732" width="25.75" style="2053" bestFit="1" customWidth="1"/>
    <col min="9733" max="9733" width="5.875" style="2053" bestFit="1" customWidth="1"/>
    <col min="9734" max="9734" width="15.625" style="2053" customWidth="1"/>
    <col min="9735" max="9984" width="9" style="2053"/>
    <col min="9985" max="9985" width="5.625" style="2053" customWidth="1"/>
    <col min="9986" max="9986" width="3.5" style="2053" bestFit="1" customWidth="1"/>
    <col min="9987" max="9987" width="16.625" style="2053" customWidth="1"/>
    <col min="9988" max="9988" width="25.75" style="2053" bestFit="1" customWidth="1"/>
    <col min="9989" max="9989" width="5.875" style="2053" bestFit="1" customWidth="1"/>
    <col min="9990" max="9990" width="15.625" style="2053" customWidth="1"/>
    <col min="9991" max="10240" width="9" style="2053"/>
    <col min="10241" max="10241" width="5.625" style="2053" customWidth="1"/>
    <col min="10242" max="10242" width="3.5" style="2053" bestFit="1" customWidth="1"/>
    <col min="10243" max="10243" width="16.625" style="2053" customWidth="1"/>
    <col min="10244" max="10244" width="25.75" style="2053" bestFit="1" customWidth="1"/>
    <col min="10245" max="10245" width="5.875" style="2053" bestFit="1" customWidth="1"/>
    <col min="10246" max="10246" width="15.625" style="2053" customWidth="1"/>
    <col min="10247" max="10496" width="9" style="2053"/>
    <col min="10497" max="10497" width="5.625" style="2053" customWidth="1"/>
    <col min="10498" max="10498" width="3.5" style="2053" bestFit="1" customWidth="1"/>
    <col min="10499" max="10499" width="16.625" style="2053" customWidth="1"/>
    <col min="10500" max="10500" width="25.75" style="2053" bestFit="1" customWidth="1"/>
    <col min="10501" max="10501" width="5.875" style="2053" bestFit="1" customWidth="1"/>
    <col min="10502" max="10502" width="15.625" style="2053" customWidth="1"/>
    <col min="10503" max="10752" width="9" style="2053"/>
    <col min="10753" max="10753" width="5.625" style="2053" customWidth="1"/>
    <col min="10754" max="10754" width="3.5" style="2053" bestFit="1" customWidth="1"/>
    <col min="10755" max="10755" width="16.625" style="2053" customWidth="1"/>
    <col min="10756" max="10756" width="25.75" style="2053" bestFit="1" customWidth="1"/>
    <col min="10757" max="10757" width="5.875" style="2053" bestFit="1" customWidth="1"/>
    <col min="10758" max="10758" width="15.625" style="2053" customWidth="1"/>
    <col min="10759" max="11008" width="9" style="2053"/>
    <col min="11009" max="11009" width="5.625" style="2053" customWidth="1"/>
    <col min="11010" max="11010" width="3.5" style="2053" bestFit="1" customWidth="1"/>
    <col min="11011" max="11011" width="16.625" style="2053" customWidth="1"/>
    <col min="11012" max="11012" width="25.75" style="2053" bestFit="1" customWidth="1"/>
    <col min="11013" max="11013" width="5.875" style="2053" bestFit="1" customWidth="1"/>
    <col min="11014" max="11014" width="15.625" style="2053" customWidth="1"/>
    <col min="11015" max="11264" width="9" style="2053"/>
    <col min="11265" max="11265" width="5.625" style="2053" customWidth="1"/>
    <col min="11266" max="11266" width="3.5" style="2053" bestFit="1" customWidth="1"/>
    <col min="11267" max="11267" width="16.625" style="2053" customWidth="1"/>
    <col min="11268" max="11268" width="25.75" style="2053" bestFit="1" customWidth="1"/>
    <col min="11269" max="11269" width="5.875" style="2053" bestFit="1" customWidth="1"/>
    <col min="11270" max="11270" width="15.625" style="2053" customWidth="1"/>
    <col min="11271" max="11520" width="9" style="2053"/>
    <col min="11521" max="11521" width="5.625" style="2053" customWidth="1"/>
    <col min="11522" max="11522" width="3.5" style="2053" bestFit="1" customWidth="1"/>
    <col min="11523" max="11523" width="16.625" style="2053" customWidth="1"/>
    <col min="11524" max="11524" width="25.75" style="2053" bestFit="1" customWidth="1"/>
    <col min="11525" max="11525" width="5.875" style="2053" bestFit="1" customWidth="1"/>
    <col min="11526" max="11526" width="15.625" style="2053" customWidth="1"/>
    <col min="11527" max="11776" width="9" style="2053"/>
    <col min="11777" max="11777" width="5.625" style="2053" customWidth="1"/>
    <col min="11778" max="11778" width="3.5" style="2053" bestFit="1" customWidth="1"/>
    <col min="11779" max="11779" width="16.625" style="2053" customWidth="1"/>
    <col min="11780" max="11780" width="25.75" style="2053" bestFit="1" customWidth="1"/>
    <col min="11781" max="11781" width="5.875" style="2053" bestFit="1" customWidth="1"/>
    <col min="11782" max="11782" width="15.625" style="2053" customWidth="1"/>
    <col min="11783" max="12032" width="9" style="2053"/>
    <col min="12033" max="12033" width="5.625" style="2053" customWidth="1"/>
    <col min="12034" max="12034" width="3.5" style="2053" bestFit="1" customWidth="1"/>
    <col min="12035" max="12035" width="16.625" style="2053" customWidth="1"/>
    <col min="12036" max="12036" width="25.75" style="2053" bestFit="1" customWidth="1"/>
    <col min="12037" max="12037" width="5.875" style="2053" bestFit="1" customWidth="1"/>
    <col min="12038" max="12038" width="15.625" style="2053" customWidth="1"/>
    <col min="12039" max="12288" width="9" style="2053"/>
    <col min="12289" max="12289" width="5.625" style="2053" customWidth="1"/>
    <col min="12290" max="12290" width="3.5" style="2053" bestFit="1" customWidth="1"/>
    <col min="12291" max="12291" width="16.625" style="2053" customWidth="1"/>
    <col min="12292" max="12292" width="25.75" style="2053" bestFit="1" customWidth="1"/>
    <col min="12293" max="12293" width="5.875" style="2053" bestFit="1" customWidth="1"/>
    <col min="12294" max="12294" width="15.625" style="2053" customWidth="1"/>
    <col min="12295" max="12544" width="9" style="2053"/>
    <col min="12545" max="12545" width="5.625" style="2053" customWidth="1"/>
    <col min="12546" max="12546" width="3.5" style="2053" bestFit="1" customWidth="1"/>
    <col min="12547" max="12547" width="16.625" style="2053" customWidth="1"/>
    <col min="12548" max="12548" width="25.75" style="2053" bestFit="1" customWidth="1"/>
    <col min="12549" max="12549" width="5.875" style="2053" bestFit="1" customWidth="1"/>
    <col min="12550" max="12550" width="15.625" style="2053" customWidth="1"/>
    <col min="12551" max="12800" width="9" style="2053"/>
    <col min="12801" max="12801" width="5.625" style="2053" customWidth="1"/>
    <col min="12802" max="12802" width="3.5" style="2053" bestFit="1" customWidth="1"/>
    <col min="12803" max="12803" width="16.625" style="2053" customWidth="1"/>
    <col min="12804" max="12804" width="25.75" style="2053" bestFit="1" customWidth="1"/>
    <col min="12805" max="12805" width="5.875" style="2053" bestFit="1" customWidth="1"/>
    <col min="12806" max="12806" width="15.625" style="2053" customWidth="1"/>
    <col min="12807" max="13056" width="9" style="2053"/>
    <col min="13057" max="13057" width="5.625" style="2053" customWidth="1"/>
    <col min="13058" max="13058" width="3.5" style="2053" bestFit="1" customWidth="1"/>
    <col min="13059" max="13059" width="16.625" style="2053" customWidth="1"/>
    <col min="13060" max="13060" width="25.75" style="2053" bestFit="1" customWidth="1"/>
    <col min="13061" max="13061" width="5.875" style="2053" bestFit="1" customWidth="1"/>
    <col min="13062" max="13062" width="15.625" style="2053" customWidth="1"/>
    <col min="13063" max="13312" width="9" style="2053"/>
    <col min="13313" max="13313" width="5.625" style="2053" customWidth="1"/>
    <col min="13314" max="13314" width="3.5" style="2053" bestFit="1" customWidth="1"/>
    <col min="13315" max="13315" width="16.625" style="2053" customWidth="1"/>
    <col min="13316" max="13316" width="25.75" style="2053" bestFit="1" customWidth="1"/>
    <col min="13317" max="13317" width="5.875" style="2053" bestFit="1" customWidth="1"/>
    <col min="13318" max="13318" width="15.625" style="2053" customWidth="1"/>
    <col min="13319" max="13568" width="9" style="2053"/>
    <col min="13569" max="13569" width="5.625" style="2053" customWidth="1"/>
    <col min="13570" max="13570" width="3.5" style="2053" bestFit="1" customWidth="1"/>
    <col min="13571" max="13571" width="16.625" style="2053" customWidth="1"/>
    <col min="13572" max="13572" width="25.75" style="2053" bestFit="1" customWidth="1"/>
    <col min="13573" max="13573" width="5.875" style="2053" bestFit="1" customWidth="1"/>
    <col min="13574" max="13574" width="15.625" style="2053" customWidth="1"/>
    <col min="13575" max="13824" width="9" style="2053"/>
    <col min="13825" max="13825" width="5.625" style="2053" customWidth="1"/>
    <col min="13826" max="13826" width="3.5" style="2053" bestFit="1" customWidth="1"/>
    <col min="13827" max="13827" width="16.625" style="2053" customWidth="1"/>
    <col min="13828" max="13828" width="25.75" style="2053" bestFit="1" customWidth="1"/>
    <col min="13829" max="13829" width="5.875" style="2053" bestFit="1" customWidth="1"/>
    <col min="13830" max="13830" width="15.625" style="2053" customWidth="1"/>
    <col min="13831" max="14080" width="9" style="2053"/>
    <col min="14081" max="14081" width="5.625" style="2053" customWidth="1"/>
    <col min="14082" max="14082" width="3.5" style="2053" bestFit="1" customWidth="1"/>
    <col min="14083" max="14083" width="16.625" style="2053" customWidth="1"/>
    <col min="14084" max="14084" width="25.75" style="2053" bestFit="1" customWidth="1"/>
    <col min="14085" max="14085" width="5.875" style="2053" bestFit="1" customWidth="1"/>
    <col min="14086" max="14086" width="15.625" style="2053" customWidth="1"/>
    <col min="14087" max="14336" width="9" style="2053"/>
    <col min="14337" max="14337" width="5.625" style="2053" customWidth="1"/>
    <col min="14338" max="14338" width="3.5" style="2053" bestFit="1" customWidth="1"/>
    <col min="14339" max="14339" width="16.625" style="2053" customWidth="1"/>
    <col min="14340" max="14340" width="25.75" style="2053" bestFit="1" customWidth="1"/>
    <col min="14341" max="14341" width="5.875" style="2053" bestFit="1" customWidth="1"/>
    <col min="14342" max="14342" width="15.625" style="2053" customWidth="1"/>
    <col min="14343" max="14592" width="9" style="2053"/>
    <col min="14593" max="14593" width="5.625" style="2053" customWidth="1"/>
    <col min="14594" max="14594" width="3.5" style="2053" bestFit="1" customWidth="1"/>
    <col min="14595" max="14595" width="16.625" style="2053" customWidth="1"/>
    <col min="14596" max="14596" width="25.75" style="2053" bestFit="1" customWidth="1"/>
    <col min="14597" max="14597" width="5.875" style="2053" bestFit="1" customWidth="1"/>
    <col min="14598" max="14598" width="15.625" style="2053" customWidth="1"/>
    <col min="14599" max="14848" width="9" style="2053"/>
    <col min="14849" max="14849" width="5.625" style="2053" customWidth="1"/>
    <col min="14850" max="14850" width="3.5" style="2053" bestFit="1" customWidth="1"/>
    <col min="14851" max="14851" width="16.625" style="2053" customWidth="1"/>
    <col min="14852" max="14852" width="25.75" style="2053" bestFit="1" customWidth="1"/>
    <col min="14853" max="14853" width="5.875" style="2053" bestFit="1" customWidth="1"/>
    <col min="14854" max="14854" width="15.625" style="2053" customWidth="1"/>
    <col min="14855" max="15104" width="9" style="2053"/>
    <col min="15105" max="15105" width="5.625" style="2053" customWidth="1"/>
    <col min="15106" max="15106" width="3.5" style="2053" bestFit="1" customWidth="1"/>
    <col min="15107" max="15107" width="16.625" style="2053" customWidth="1"/>
    <col min="15108" max="15108" width="25.75" style="2053" bestFit="1" customWidth="1"/>
    <col min="15109" max="15109" width="5.875" style="2053" bestFit="1" customWidth="1"/>
    <col min="15110" max="15110" width="15.625" style="2053" customWidth="1"/>
    <col min="15111" max="15360" width="9" style="2053"/>
    <col min="15361" max="15361" width="5.625" style="2053" customWidth="1"/>
    <col min="15362" max="15362" width="3.5" style="2053" bestFit="1" customWidth="1"/>
    <col min="15363" max="15363" width="16.625" style="2053" customWidth="1"/>
    <col min="15364" max="15364" width="25.75" style="2053" bestFit="1" customWidth="1"/>
    <col min="15365" max="15365" width="5.875" style="2053" bestFit="1" customWidth="1"/>
    <col min="15366" max="15366" width="15.625" style="2053" customWidth="1"/>
    <col min="15367" max="15616" width="9" style="2053"/>
    <col min="15617" max="15617" width="5.625" style="2053" customWidth="1"/>
    <col min="15618" max="15618" width="3.5" style="2053" bestFit="1" customWidth="1"/>
    <col min="15619" max="15619" width="16.625" style="2053" customWidth="1"/>
    <col min="15620" max="15620" width="25.75" style="2053" bestFit="1" customWidth="1"/>
    <col min="15621" max="15621" width="5.875" style="2053" bestFit="1" customWidth="1"/>
    <col min="15622" max="15622" width="15.625" style="2053" customWidth="1"/>
    <col min="15623" max="15872" width="9" style="2053"/>
    <col min="15873" max="15873" width="5.625" style="2053" customWidth="1"/>
    <col min="15874" max="15874" width="3.5" style="2053" bestFit="1" customWidth="1"/>
    <col min="15875" max="15875" width="16.625" style="2053" customWidth="1"/>
    <col min="15876" max="15876" width="25.75" style="2053" bestFit="1" customWidth="1"/>
    <col min="15877" max="15877" width="5.875" style="2053" bestFit="1" customWidth="1"/>
    <col min="15878" max="15878" width="15.625" style="2053" customWidth="1"/>
    <col min="15879" max="16128" width="9" style="2053"/>
    <col min="16129" max="16129" width="5.625" style="2053" customWidth="1"/>
    <col min="16130" max="16130" width="3.5" style="2053" bestFit="1" customWidth="1"/>
    <col min="16131" max="16131" width="16.625" style="2053" customWidth="1"/>
    <col min="16132" max="16132" width="25.75" style="2053" bestFit="1" customWidth="1"/>
    <col min="16133" max="16133" width="5.875" style="2053" bestFit="1" customWidth="1"/>
    <col min="16134" max="16134" width="15.625" style="2053" customWidth="1"/>
    <col min="16135" max="16384" width="9" style="2053"/>
  </cols>
  <sheetData>
    <row r="2" spans="1:6">
      <c r="D2" s="2054"/>
      <c r="F2" s="2054" t="s">
        <v>7388</v>
      </c>
    </row>
    <row r="3" spans="1:6">
      <c r="A3" s="2055" t="s">
        <v>7389</v>
      </c>
    </row>
    <row r="5" spans="1:6">
      <c r="B5" s="2056" t="s">
        <v>6400</v>
      </c>
      <c r="C5" s="2056" t="s">
        <v>6401</v>
      </c>
      <c r="D5" s="2056" t="s">
        <v>7390</v>
      </c>
      <c r="E5" s="2056" t="s">
        <v>6403</v>
      </c>
      <c r="F5" s="2056" t="s">
        <v>6404</v>
      </c>
    </row>
    <row r="6" spans="1:6" ht="20.100000000000001" customHeight="1">
      <c r="B6" s="2057">
        <v>1</v>
      </c>
      <c r="C6" s="50" t="s">
        <v>7391</v>
      </c>
      <c r="D6" s="26" t="s">
        <v>7392</v>
      </c>
      <c r="E6" s="2057">
        <v>3</v>
      </c>
      <c r="F6" s="2058" t="s">
        <v>7393</v>
      </c>
    </row>
    <row r="7" spans="1:6" ht="20.100000000000001" customHeight="1">
      <c r="B7" s="2057">
        <v>2</v>
      </c>
      <c r="C7" s="50" t="s">
        <v>7394</v>
      </c>
      <c r="D7" s="26" t="s">
        <v>7395</v>
      </c>
      <c r="E7" s="2057">
        <v>5</v>
      </c>
      <c r="F7" s="2058" t="s">
        <v>7393</v>
      </c>
    </row>
  </sheetData>
  <phoneticPr fontId="3"/>
  <pageMargins left="0.7" right="0.7" top="0.75" bottom="0.75" header="0.3" footer="0.3"/>
  <pageSetup paperSize="9" orientation="portrait" r:id="rId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5AD79-9318-487E-BD7A-E02054DAD7B4}">
  <dimension ref="B2:Q127"/>
  <sheetViews>
    <sheetView zoomScale="85" zoomScaleNormal="85" workbookViewId="0">
      <pane xSplit="10" ySplit="9" topLeftCell="M10" activePane="bottomRight" state="frozen"/>
      <selection pane="topRight" activeCell="K1" sqref="K1"/>
      <selection pane="bottomLeft" activeCell="A9" sqref="A9"/>
      <selection pane="bottomRight" activeCell="E31" sqref="E31"/>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5.75" style="10" customWidth="1"/>
    <col min="10" max="10" width="29.5" style="9" customWidth="1"/>
    <col min="11" max="11" width="22.375" style="9" bestFit="1" customWidth="1"/>
    <col min="12" max="12" width="11" style="8" customWidth="1"/>
    <col min="13" max="13" width="13.75" style="48" customWidth="1"/>
    <col min="14" max="14" width="6.375" style="9" customWidth="1"/>
    <col min="15" max="15" width="21" style="10" customWidth="1"/>
    <col min="16" max="16" width="18.37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21" style="9" customWidth="1"/>
    <col min="272" max="272" width="18.37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21" style="9" customWidth="1"/>
    <col min="528" max="528" width="18.37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21" style="9" customWidth="1"/>
    <col min="784" max="784" width="18.37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21" style="9" customWidth="1"/>
    <col min="1040" max="1040" width="18.37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21" style="9" customWidth="1"/>
    <col min="1296" max="1296" width="18.37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21" style="9" customWidth="1"/>
    <col min="1552" max="1552" width="18.37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21" style="9" customWidth="1"/>
    <col min="1808" max="1808" width="18.37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21" style="9" customWidth="1"/>
    <col min="2064" max="2064" width="18.37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21" style="9" customWidth="1"/>
    <col min="2320" max="2320" width="18.37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21" style="9" customWidth="1"/>
    <col min="2576" max="2576" width="18.37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21" style="9" customWidth="1"/>
    <col min="2832" max="2832" width="18.37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21" style="9" customWidth="1"/>
    <col min="3088" max="3088" width="18.37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21" style="9" customWidth="1"/>
    <col min="3344" max="3344" width="18.37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21" style="9" customWidth="1"/>
    <col min="3600" max="3600" width="18.37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21" style="9" customWidth="1"/>
    <col min="3856" max="3856" width="18.37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21" style="9" customWidth="1"/>
    <col min="4112" max="4112" width="18.37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21" style="9" customWidth="1"/>
    <col min="4368" max="4368" width="18.37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21" style="9" customWidth="1"/>
    <col min="4624" max="4624" width="18.37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21" style="9" customWidth="1"/>
    <col min="4880" max="4880" width="18.37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21" style="9" customWidth="1"/>
    <col min="5136" max="5136" width="18.37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21" style="9" customWidth="1"/>
    <col min="5392" max="5392" width="18.37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21" style="9" customWidth="1"/>
    <col min="5648" max="5648" width="18.37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21" style="9" customWidth="1"/>
    <col min="5904" max="5904" width="18.37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21" style="9" customWidth="1"/>
    <col min="6160" max="6160" width="18.37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21" style="9" customWidth="1"/>
    <col min="6416" max="6416" width="18.37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21" style="9" customWidth="1"/>
    <col min="6672" max="6672" width="18.37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21" style="9" customWidth="1"/>
    <col min="6928" max="6928" width="18.37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21" style="9" customWidth="1"/>
    <col min="7184" max="7184" width="18.37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21" style="9" customWidth="1"/>
    <col min="7440" max="7440" width="18.37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21" style="9" customWidth="1"/>
    <col min="7696" max="7696" width="18.37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21" style="9" customWidth="1"/>
    <col min="7952" max="7952" width="18.37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21" style="9" customWidth="1"/>
    <col min="8208" max="8208" width="18.37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21" style="9" customWidth="1"/>
    <col min="8464" max="8464" width="18.37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21" style="9" customWidth="1"/>
    <col min="8720" max="8720" width="18.37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21" style="9" customWidth="1"/>
    <col min="8976" max="8976" width="18.37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21" style="9" customWidth="1"/>
    <col min="9232" max="9232" width="18.37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21" style="9" customWidth="1"/>
    <col min="9488" max="9488" width="18.37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21" style="9" customWidth="1"/>
    <col min="9744" max="9744" width="18.37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21" style="9" customWidth="1"/>
    <col min="10000" max="10000" width="18.37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21" style="9" customWidth="1"/>
    <col min="10256" max="10256" width="18.37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21" style="9" customWidth="1"/>
    <col min="10512" max="10512" width="18.37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21" style="9" customWidth="1"/>
    <col min="10768" max="10768" width="18.37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21" style="9" customWidth="1"/>
    <col min="11024" max="11024" width="18.37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21" style="9" customWidth="1"/>
    <col min="11280" max="11280" width="18.37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21" style="9" customWidth="1"/>
    <col min="11536" max="11536" width="18.37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21" style="9" customWidth="1"/>
    <col min="11792" max="11792" width="18.37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21" style="9" customWidth="1"/>
    <col min="12048" max="12048" width="18.37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21" style="9" customWidth="1"/>
    <col min="12304" max="12304" width="18.37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21" style="9" customWidth="1"/>
    <col min="12560" max="12560" width="18.37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21" style="9" customWidth="1"/>
    <col min="12816" max="12816" width="18.37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21" style="9" customWidth="1"/>
    <col min="13072" max="13072" width="18.37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21" style="9" customWidth="1"/>
    <col min="13328" max="13328" width="18.37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21" style="9" customWidth="1"/>
    <col min="13584" max="13584" width="18.37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21" style="9" customWidth="1"/>
    <col min="13840" max="13840" width="18.37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21" style="9" customWidth="1"/>
    <col min="14096" max="14096" width="18.37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21" style="9" customWidth="1"/>
    <col min="14352" max="14352" width="18.37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21" style="9" customWidth="1"/>
    <col min="14608" max="14608" width="18.37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21" style="9" customWidth="1"/>
    <col min="14864" max="14864" width="18.37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21" style="9" customWidth="1"/>
    <col min="15120" max="15120" width="18.37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21" style="9" customWidth="1"/>
    <col min="15376" max="15376" width="18.37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21" style="9" customWidth="1"/>
    <col min="15632" max="15632" width="18.37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21" style="9" customWidth="1"/>
    <col min="15888" max="15888" width="18.37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21" style="9" customWidth="1"/>
    <col min="16144" max="16144" width="18.375" style="9" customWidth="1"/>
    <col min="16145" max="16145" width="15.625" style="9" customWidth="1"/>
    <col min="16146" max="16384" width="9" style="9"/>
  </cols>
  <sheetData>
    <row r="2" spans="2:17" ht="20.100000000000001" customHeight="1">
      <c r="B2" s="1" t="s">
        <v>0</v>
      </c>
      <c r="C2" s="1"/>
      <c r="D2" s="1"/>
      <c r="E2" s="2" t="s">
        <v>8221</v>
      </c>
      <c r="G2" s="4" t="s">
        <v>2</v>
      </c>
      <c r="H2" s="5"/>
      <c r="I2" s="6"/>
      <c r="J2" s="7">
        <f>SUM(H:H)</f>
        <v>510906</v>
      </c>
    </row>
    <row r="3" spans="2:17" ht="20.100000000000001" customHeight="1">
      <c r="B3" s="1" t="s">
        <v>3</v>
      </c>
      <c r="C3" s="1"/>
      <c r="D3" s="1"/>
      <c r="E3" s="13" t="s">
        <v>8222</v>
      </c>
    </row>
    <row r="4" spans="2:17" ht="20.100000000000001" customHeight="1">
      <c r="B4" s="1" t="s">
        <v>5</v>
      </c>
      <c r="C4" s="1"/>
      <c r="D4" s="1"/>
      <c r="E4" s="13">
        <v>208341</v>
      </c>
      <c r="J4" s="83"/>
    </row>
    <row r="5" spans="2:17" ht="20.100000000000001" customHeight="1">
      <c r="B5" s="1" t="s">
        <v>6</v>
      </c>
      <c r="C5" s="1"/>
      <c r="D5" s="1"/>
      <c r="E5" s="16" t="s">
        <v>5977</v>
      </c>
      <c r="J5" s="83"/>
    </row>
    <row r="6" spans="2:17" ht="20.100000000000001" customHeight="1">
      <c r="B6" s="1" t="s">
        <v>7</v>
      </c>
      <c r="C6" s="1"/>
      <c r="D6" s="1"/>
      <c r="E6" s="16" t="s">
        <v>5977</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6208</v>
      </c>
      <c r="D10" s="17" t="s">
        <v>6208</v>
      </c>
      <c r="E10" s="26" t="s">
        <v>8223</v>
      </c>
      <c r="F10" s="26">
        <v>24</v>
      </c>
      <c r="G10" s="118">
        <v>4500</v>
      </c>
      <c r="H10" s="118">
        <f t="shared" ref="H10:H30" si="0">F10*G10</f>
        <v>108000</v>
      </c>
      <c r="I10" s="18"/>
      <c r="J10" s="912" t="s">
        <v>8224</v>
      </c>
      <c r="K10" s="18"/>
      <c r="L10" s="17"/>
      <c r="M10" s="30"/>
      <c r="N10" s="17"/>
      <c r="O10" s="29"/>
      <c r="P10" s="29"/>
      <c r="Q10" s="23"/>
    </row>
    <row r="11" spans="2:17" s="8" customFormat="1" ht="19.7" customHeight="1">
      <c r="B11" s="17">
        <v>2</v>
      </c>
      <c r="C11" s="17" t="s">
        <v>6208</v>
      </c>
      <c r="D11" s="17" t="s">
        <v>6208</v>
      </c>
      <c r="E11" s="26" t="s">
        <v>8225</v>
      </c>
      <c r="F11" s="26">
        <v>30</v>
      </c>
      <c r="G11" s="118">
        <v>5100</v>
      </c>
      <c r="H11" s="118">
        <f t="shared" si="0"/>
        <v>153000</v>
      </c>
      <c r="I11" s="18"/>
      <c r="J11" s="912" t="s">
        <v>8226</v>
      </c>
      <c r="K11" s="18"/>
      <c r="L11" s="17"/>
      <c r="M11" s="30"/>
      <c r="N11" s="17"/>
      <c r="O11" s="29"/>
      <c r="P11" s="29"/>
      <c r="Q11" s="23"/>
    </row>
    <row r="12" spans="2:17" s="8" customFormat="1" ht="19.7" customHeight="1">
      <c r="B12" s="17">
        <v>1</v>
      </c>
      <c r="C12" s="17" t="s">
        <v>6208</v>
      </c>
      <c r="D12" s="17" t="s">
        <v>6208</v>
      </c>
      <c r="E12" s="26" t="s">
        <v>8227</v>
      </c>
      <c r="F12" s="26">
        <v>6</v>
      </c>
      <c r="G12" s="26">
        <v>6500</v>
      </c>
      <c r="H12" s="118">
        <f t="shared" si="0"/>
        <v>39000</v>
      </c>
      <c r="I12" s="18"/>
      <c r="J12" s="26" t="s">
        <v>8228</v>
      </c>
      <c r="K12" s="18"/>
      <c r="L12" s="17"/>
      <c r="M12" s="30"/>
      <c r="N12" s="17"/>
      <c r="O12" s="29"/>
      <c r="P12" s="29"/>
      <c r="Q12" s="23"/>
    </row>
    <row r="13" spans="2:17" s="8" customFormat="1" ht="19.7" customHeight="1">
      <c r="B13" s="17">
        <v>2</v>
      </c>
      <c r="C13" s="17" t="s">
        <v>6208</v>
      </c>
      <c r="D13" s="17" t="s">
        <v>6208</v>
      </c>
      <c r="E13" s="26" t="s">
        <v>8229</v>
      </c>
      <c r="F13" s="26">
        <v>6</v>
      </c>
      <c r="G13" s="26">
        <v>7100</v>
      </c>
      <c r="H13" s="118">
        <f t="shared" si="0"/>
        <v>42600</v>
      </c>
      <c r="I13" s="18"/>
      <c r="J13" s="26" t="s">
        <v>8230</v>
      </c>
      <c r="K13" s="18"/>
      <c r="L13" s="17"/>
      <c r="M13" s="30"/>
      <c r="N13" s="17"/>
      <c r="O13" s="29"/>
      <c r="P13" s="29"/>
      <c r="Q13" s="23"/>
    </row>
    <row r="14" spans="2:17" s="8" customFormat="1" ht="19.7" customHeight="1">
      <c r="B14" s="17" t="s">
        <v>8231</v>
      </c>
      <c r="C14" s="17" t="s">
        <v>6208</v>
      </c>
      <c r="D14" s="17" t="s">
        <v>6208</v>
      </c>
      <c r="E14" s="26" t="s">
        <v>8232</v>
      </c>
      <c r="F14" s="26">
        <v>4</v>
      </c>
      <c r="G14" s="26">
        <v>7900</v>
      </c>
      <c r="H14" s="118">
        <f t="shared" si="0"/>
        <v>31600</v>
      </c>
      <c r="I14" s="18"/>
      <c r="J14" s="26" t="s">
        <v>8233</v>
      </c>
      <c r="K14" s="18"/>
      <c r="L14" s="17"/>
      <c r="M14" s="30"/>
      <c r="N14" s="17"/>
      <c r="O14" s="29"/>
      <c r="P14" s="29"/>
      <c r="Q14" s="23"/>
    </row>
    <row r="15" spans="2:17" s="8" customFormat="1" ht="19.7" customHeight="1">
      <c r="B15" s="17" t="s">
        <v>8231</v>
      </c>
      <c r="C15" s="17" t="s">
        <v>6208</v>
      </c>
      <c r="D15" s="17" t="s">
        <v>6208</v>
      </c>
      <c r="E15" s="26" t="s">
        <v>8234</v>
      </c>
      <c r="F15" s="26">
        <v>1</v>
      </c>
      <c r="G15" s="26">
        <v>11400</v>
      </c>
      <c r="H15" s="118">
        <f t="shared" si="0"/>
        <v>11400</v>
      </c>
      <c r="I15" s="18"/>
      <c r="J15" s="26" t="s">
        <v>8235</v>
      </c>
      <c r="K15" s="18"/>
      <c r="L15" s="17"/>
      <c r="M15" s="30"/>
      <c r="N15" s="17"/>
      <c r="O15" s="29"/>
      <c r="P15" s="29"/>
      <c r="Q15" s="23"/>
    </row>
    <row r="16" spans="2:17" s="8" customFormat="1" ht="19.7" customHeight="1">
      <c r="B16" s="17" t="s">
        <v>8231</v>
      </c>
      <c r="C16" s="17" t="s">
        <v>6208</v>
      </c>
      <c r="D16" s="17" t="s">
        <v>6208</v>
      </c>
      <c r="E16" s="26" t="s">
        <v>8236</v>
      </c>
      <c r="F16" s="26">
        <v>1</v>
      </c>
      <c r="G16" s="26">
        <v>3500</v>
      </c>
      <c r="H16" s="118">
        <f t="shared" si="0"/>
        <v>3500</v>
      </c>
      <c r="I16" s="18"/>
      <c r="J16" s="26" t="s">
        <v>8237</v>
      </c>
      <c r="K16" s="18"/>
      <c r="L16" s="17"/>
      <c r="M16" s="30"/>
      <c r="N16" s="17"/>
      <c r="O16" s="110"/>
      <c r="P16" s="29"/>
      <c r="Q16" s="23"/>
    </row>
    <row r="17" spans="2:17" s="8" customFormat="1" ht="19.7" customHeight="1">
      <c r="B17" s="17" t="s">
        <v>8231</v>
      </c>
      <c r="C17" s="26" t="s">
        <v>30</v>
      </c>
      <c r="D17" s="26" t="s">
        <v>30</v>
      </c>
      <c r="E17" s="26" t="s">
        <v>8238</v>
      </c>
      <c r="F17" s="26">
        <v>1</v>
      </c>
      <c r="G17" s="26">
        <v>3120</v>
      </c>
      <c r="H17" s="118">
        <f t="shared" si="0"/>
        <v>3120</v>
      </c>
      <c r="I17" s="18"/>
      <c r="J17" s="26" t="s">
        <v>6235</v>
      </c>
      <c r="K17" s="18"/>
      <c r="L17" s="18"/>
      <c r="M17" s="30"/>
      <c r="N17" s="17"/>
      <c r="O17" s="18"/>
      <c r="P17" s="30"/>
      <c r="Q17" s="23"/>
    </row>
    <row r="18" spans="2:17" s="8" customFormat="1" ht="19.7" customHeight="1">
      <c r="B18" s="17" t="s">
        <v>8231</v>
      </c>
      <c r="C18" s="26" t="s">
        <v>30</v>
      </c>
      <c r="D18" s="26" t="s">
        <v>30</v>
      </c>
      <c r="E18" s="26" t="s">
        <v>8239</v>
      </c>
      <c r="F18" s="26">
        <v>8</v>
      </c>
      <c r="G18" s="26">
        <v>462</v>
      </c>
      <c r="H18" s="118">
        <f t="shared" si="0"/>
        <v>3696</v>
      </c>
      <c r="I18" s="18"/>
      <c r="J18" s="26" t="s">
        <v>8240</v>
      </c>
      <c r="K18" s="25"/>
      <c r="L18" s="17"/>
      <c r="M18" s="30"/>
      <c r="N18" s="17"/>
      <c r="O18" s="29"/>
      <c r="P18" s="29"/>
      <c r="Q18" s="23"/>
    </row>
    <row r="19" spans="2:17" s="8" customFormat="1" ht="19.7" customHeight="1">
      <c r="B19" s="17" t="s">
        <v>8231</v>
      </c>
      <c r="C19" s="26" t="s">
        <v>30</v>
      </c>
      <c r="D19" s="26" t="s">
        <v>30</v>
      </c>
      <c r="E19" s="26" t="s">
        <v>8241</v>
      </c>
      <c r="F19" s="26">
        <v>12</v>
      </c>
      <c r="G19" s="26">
        <v>280</v>
      </c>
      <c r="H19" s="118">
        <f t="shared" si="0"/>
        <v>3360</v>
      </c>
      <c r="I19" s="18"/>
      <c r="J19" s="26" t="s">
        <v>8242</v>
      </c>
      <c r="K19" s="18"/>
      <c r="L19" s="17"/>
      <c r="M19" s="30"/>
      <c r="N19" s="17"/>
      <c r="O19" s="29"/>
      <c r="P19" s="29"/>
      <c r="Q19" s="23"/>
    </row>
    <row r="20" spans="2:17" s="8" customFormat="1" ht="19.7" customHeight="1">
      <c r="B20" s="17" t="s">
        <v>8231</v>
      </c>
      <c r="C20" s="26" t="s">
        <v>30</v>
      </c>
      <c r="D20" s="26" t="s">
        <v>30</v>
      </c>
      <c r="E20" s="26" t="s">
        <v>8243</v>
      </c>
      <c r="F20" s="26">
        <v>1</v>
      </c>
      <c r="G20" s="26">
        <v>930</v>
      </c>
      <c r="H20" s="118">
        <f t="shared" si="0"/>
        <v>930</v>
      </c>
      <c r="I20" s="18"/>
      <c r="J20" s="26" t="s">
        <v>8244</v>
      </c>
      <c r="K20" s="18"/>
      <c r="L20" s="18"/>
      <c r="M20" s="30"/>
      <c r="N20" s="17"/>
      <c r="O20" s="18"/>
      <c r="P20" s="30"/>
      <c r="Q20" s="23"/>
    </row>
    <row r="21" spans="2:17" s="8" customFormat="1" ht="19.7" customHeight="1">
      <c r="B21" s="17" t="s">
        <v>8231</v>
      </c>
      <c r="C21" s="26" t="s">
        <v>30</v>
      </c>
      <c r="D21" s="26" t="s">
        <v>30</v>
      </c>
      <c r="E21" s="26" t="s">
        <v>8245</v>
      </c>
      <c r="F21" s="26">
        <v>16</v>
      </c>
      <c r="G21" s="26">
        <v>644</v>
      </c>
      <c r="H21" s="118">
        <f t="shared" si="0"/>
        <v>10304</v>
      </c>
      <c r="I21" s="18"/>
      <c r="J21" s="26" t="s">
        <v>6716</v>
      </c>
      <c r="K21" s="18"/>
      <c r="L21" s="18"/>
      <c r="M21" s="30"/>
      <c r="N21" s="17"/>
      <c r="O21" s="18"/>
      <c r="P21" s="30"/>
      <c r="Q21" s="23"/>
    </row>
    <row r="22" spans="2:17" s="8" customFormat="1" ht="19.7" customHeight="1">
      <c r="B22" s="17" t="s">
        <v>8231</v>
      </c>
      <c r="C22" s="26" t="s">
        <v>30</v>
      </c>
      <c r="D22" s="26" t="s">
        <v>30</v>
      </c>
      <c r="E22" s="26" t="s">
        <v>8246</v>
      </c>
      <c r="F22" s="26">
        <v>4</v>
      </c>
      <c r="G22" s="26">
        <v>1060</v>
      </c>
      <c r="H22" s="118">
        <f t="shared" si="0"/>
        <v>4240</v>
      </c>
      <c r="I22" s="18"/>
      <c r="J22" s="26" t="s">
        <v>8247</v>
      </c>
      <c r="K22" s="18"/>
      <c r="L22" s="18"/>
      <c r="M22" s="30"/>
      <c r="N22" s="17"/>
      <c r="O22" s="18"/>
      <c r="P22" s="30"/>
      <c r="Q22" s="23"/>
    </row>
    <row r="23" spans="2:17" s="8" customFormat="1" ht="19.7" customHeight="1">
      <c r="B23" s="17" t="s">
        <v>8231</v>
      </c>
      <c r="C23" s="26" t="s">
        <v>30</v>
      </c>
      <c r="D23" s="26" t="s">
        <v>30</v>
      </c>
      <c r="E23" s="26" t="s">
        <v>8248</v>
      </c>
      <c r="F23" s="26">
        <v>25</v>
      </c>
      <c r="G23" s="26">
        <v>284</v>
      </c>
      <c r="H23" s="118">
        <f t="shared" si="0"/>
        <v>7100</v>
      </c>
      <c r="I23" s="18"/>
      <c r="J23" s="26" t="s">
        <v>8249</v>
      </c>
      <c r="K23" s="18"/>
      <c r="L23" s="18"/>
      <c r="M23" s="30"/>
      <c r="N23" s="17"/>
      <c r="O23" s="18"/>
      <c r="P23" s="30"/>
      <c r="Q23" s="23"/>
    </row>
    <row r="24" spans="2:17" s="8" customFormat="1" ht="19.7" customHeight="1">
      <c r="B24" s="17" t="s">
        <v>8231</v>
      </c>
      <c r="C24" s="26" t="s">
        <v>30</v>
      </c>
      <c r="D24" s="26" t="s">
        <v>30</v>
      </c>
      <c r="E24" s="26" t="s">
        <v>8250</v>
      </c>
      <c r="F24" s="26">
        <v>30</v>
      </c>
      <c r="G24" s="26">
        <v>450</v>
      </c>
      <c r="H24" s="118">
        <f t="shared" si="0"/>
        <v>13500</v>
      </c>
      <c r="I24" s="18"/>
      <c r="J24" s="26" t="s">
        <v>8251</v>
      </c>
      <c r="K24" s="18"/>
      <c r="L24" s="18"/>
      <c r="M24" s="30"/>
      <c r="N24" s="17"/>
      <c r="O24" s="18"/>
      <c r="P24" s="30"/>
      <c r="Q24" s="23"/>
    </row>
    <row r="25" spans="2:17" s="8" customFormat="1" ht="19.7" customHeight="1">
      <c r="B25" s="17" t="s">
        <v>8231</v>
      </c>
      <c r="C25" s="26" t="s">
        <v>30</v>
      </c>
      <c r="D25" s="26" t="s">
        <v>30</v>
      </c>
      <c r="E25" s="26" t="s">
        <v>8252</v>
      </c>
      <c r="F25" s="26">
        <v>30</v>
      </c>
      <c r="G25" s="26">
        <v>808</v>
      </c>
      <c r="H25" s="118">
        <f t="shared" si="0"/>
        <v>24240</v>
      </c>
      <c r="I25" s="18"/>
      <c r="J25" s="26" t="s">
        <v>8253</v>
      </c>
      <c r="K25" s="18"/>
      <c r="L25" s="17"/>
      <c r="M25" s="30"/>
      <c r="N25" s="17"/>
      <c r="O25" s="29"/>
      <c r="P25" s="29"/>
      <c r="Q25" s="23"/>
    </row>
    <row r="26" spans="2:17" s="8" customFormat="1" ht="19.7" customHeight="1">
      <c r="B26" s="17" t="s">
        <v>8231</v>
      </c>
      <c r="C26" s="26" t="s">
        <v>30</v>
      </c>
      <c r="D26" s="26" t="s">
        <v>30</v>
      </c>
      <c r="E26" s="26" t="s">
        <v>8254</v>
      </c>
      <c r="F26" s="26">
        <v>135</v>
      </c>
      <c r="G26" s="26">
        <v>246</v>
      </c>
      <c r="H26" s="118">
        <f t="shared" si="0"/>
        <v>33210</v>
      </c>
      <c r="I26" s="18"/>
      <c r="J26" s="26" t="s">
        <v>8249</v>
      </c>
      <c r="K26" s="18"/>
      <c r="L26" s="18"/>
      <c r="M26" s="30"/>
      <c r="N26" s="17"/>
      <c r="O26" s="18"/>
      <c r="P26" s="30"/>
      <c r="Q26" s="23"/>
    </row>
    <row r="27" spans="2:17" s="8" customFormat="1" ht="19.7" customHeight="1">
      <c r="B27" s="17" t="s">
        <v>8231</v>
      </c>
      <c r="C27" s="26" t="s">
        <v>30</v>
      </c>
      <c r="D27" s="26" t="s">
        <v>30</v>
      </c>
      <c r="E27" s="26" t="s">
        <v>8255</v>
      </c>
      <c r="F27" s="26">
        <v>1</v>
      </c>
      <c r="G27" s="26">
        <v>2470</v>
      </c>
      <c r="H27" s="118">
        <f t="shared" si="0"/>
        <v>2470</v>
      </c>
      <c r="I27" s="18"/>
      <c r="J27" s="26" t="s">
        <v>8256</v>
      </c>
      <c r="K27" s="18"/>
      <c r="L27" s="18"/>
      <c r="M27" s="30"/>
      <c r="N27" s="17"/>
      <c r="O27" s="18"/>
      <c r="P27" s="30"/>
      <c r="Q27" s="23"/>
    </row>
    <row r="28" spans="2:17" s="8" customFormat="1" ht="19.7" customHeight="1">
      <c r="B28" s="17" t="s">
        <v>8231</v>
      </c>
      <c r="C28" s="26" t="s">
        <v>30</v>
      </c>
      <c r="D28" s="26" t="s">
        <v>30</v>
      </c>
      <c r="E28" s="26" t="s">
        <v>8257</v>
      </c>
      <c r="F28" s="26">
        <v>50</v>
      </c>
      <c r="G28" s="26">
        <v>52</v>
      </c>
      <c r="H28" s="118">
        <f t="shared" si="0"/>
        <v>2600</v>
      </c>
      <c r="I28" s="18"/>
      <c r="J28" s="26" t="s">
        <v>8258</v>
      </c>
      <c r="K28" s="25"/>
      <c r="L28" s="17"/>
      <c r="M28" s="30"/>
      <c r="N28" s="17"/>
      <c r="O28" s="29"/>
      <c r="P28" s="29"/>
      <c r="Q28" s="23"/>
    </row>
    <row r="29" spans="2:17" s="8" customFormat="1" ht="19.7" customHeight="1">
      <c r="B29" s="17" t="s">
        <v>8231</v>
      </c>
      <c r="C29" s="26" t="s">
        <v>30</v>
      </c>
      <c r="D29" s="26" t="s">
        <v>30</v>
      </c>
      <c r="E29" s="26" t="s">
        <v>8259</v>
      </c>
      <c r="F29" s="26">
        <v>4</v>
      </c>
      <c r="G29" s="26">
        <v>979</v>
      </c>
      <c r="H29" s="118">
        <f t="shared" si="0"/>
        <v>3916</v>
      </c>
      <c r="I29" s="18"/>
      <c r="J29" s="26" t="s">
        <v>8260</v>
      </c>
      <c r="K29" s="25"/>
      <c r="L29" s="17"/>
      <c r="M29" s="30"/>
      <c r="N29" s="17"/>
      <c r="O29" s="29"/>
      <c r="P29" s="29"/>
      <c r="Q29" s="23"/>
    </row>
    <row r="30" spans="2:17" s="8" customFormat="1" ht="19.7" customHeight="1">
      <c r="B30" s="17" t="s">
        <v>8231</v>
      </c>
      <c r="C30" s="26" t="s">
        <v>30</v>
      </c>
      <c r="D30" s="26" t="s">
        <v>30</v>
      </c>
      <c r="E30" s="26" t="s">
        <v>8261</v>
      </c>
      <c r="F30" s="26">
        <v>30</v>
      </c>
      <c r="G30" s="26">
        <v>304</v>
      </c>
      <c r="H30" s="118">
        <f t="shared" si="0"/>
        <v>9120</v>
      </c>
      <c r="I30" s="18"/>
      <c r="J30" s="26" t="s">
        <v>8262</v>
      </c>
      <c r="K30" s="18"/>
      <c r="L30" s="17"/>
      <c r="M30" s="30"/>
      <c r="N30" s="17"/>
      <c r="O30" s="29"/>
      <c r="P30" s="29"/>
      <c r="Q30" s="23"/>
    </row>
    <row r="31" spans="2:17" s="8" customFormat="1" ht="19.7" customHeight="1">
      <c r="B31" s="17"/>
      <c r="C31" s="26"/>
      <c r="D31" s="26"/>
      <c r="E31" s="26"/>
      <c r="F31" s="26"/>
      <c r="G31" s="26"/>
      <c r="H31" s="118"/>
      <c r="I31" s="18"/>
      <c r="J31" s="26"/>
      <c r="K31" s="18"/>
      <c r="L31" s="18"/>
      <c r="M31" s="30"/>
      <c r="N31" s="17"/>
      <c r="O31" s="18"/>
      <c r="P31" s="30"/>
      <c r="Q31" s="23"/>
    </row>
    <row r="32" spans="2:17" s="8" customFormat="1" ht="19.7" customHeight="1">
      <c r="B32" s="17"/>
      <c r="C32" s="26"/>
      <c r="D32" s="26"/>
      <c r="E32" s="26"/>
      <c r="F32" s="26"/>
      <c r="G32" s="26"/>
      <c r="H32" s="118"/>
      <c r="I32" s="18"/>
      <c r="J32" s="26"/>
      <c r="K32" s="18"/>
      <c r="L32" s="18"/>
      <c r="M32" s="30"/>
      <c r="N32" s="17"/>
      <c r="O32" s="18"/>
      <c r="P32" s="30"/>
      <c r="Q32" s="23"/>
    </row>
    <row r="33" spans="2:17" s="8" customFormat="1" ht="19.7" customHeight="1">
      <c r="B33" s="17"/>
      <c r="C33" s="26"/>
      <c r="D33" s="26"/>
      <c r="E33" s="26"/>
      <c r="F33" s="26"/>
      <c r="G33" s="26"/>
      <c r="H33" s="118"/>
      <c r="I33" s="18"/>
      <c r="J33" s="26"/>
      <c r="K33" s="18"/>
      <c r="L33" s="17"/>
      <c r="M33" s="30"/>
      <c r="N33" s="17"/>
      <c r="O33" s="29"/>
      <c r="P33" s="29"/>
      <c r="Q33" s="23"/>
    </row>
    <row r="34" spans="2:17" s="8" customFormat="1" ht="19.7" customHeight="1">
      <c r="B34" s="17"/>
      <c r="C34" s="26"/>
      <c r="D34" s="26"/>
      <c r="E34" s="26"/>
      <c r="F34" s="26"/>
      <c r="G34" s="26"/>
      <c r="H34" s="118"/>
      <c r="I34" s="18"/>
      <c r="J34" s="26"/>
      <c r="K34" s="18"/>
      <c r="L34" s="17"/>
      <c r="M34" s="30"/>
      <c r="N34" s="17"/>
      <c r="O34" s="29"/>
      <c r="P34" s="29"/>
      <c r="Q34" s="23"/>
    </row>
    <row r="35" spans="2:17" s="8" customFormat="1" ht="19.7" customHeight="1">
      <c r="B35" s="17"/>
      <c r="C35" s="26"/>
      <c r="D35" s="26"/>
      <c r="E35" s="26"/>
      <c r="F35" s="26"/>
      <c r="G35" s="26"/>
      <c r="H35" s="118"/>
      <c r="I35" s="18"/>
      <c r="J35" s="26"/>
      <c r="K35" s="25"/>
      <c r="L35" s="17"/>
      <c r="M35" s="30"/>
      <c r="N35" s="17"/>
      <c r="O35" s="29"/>
      <c r="P35" s="29"/>
      <c r="Q35" s="23"/>
    </row>
    <row r="36" spans="2:17" s="8" customFormat="1" ht="19.7" customHeight="1">
      <c r="B36" s="17"/>
      <c r="C36" s="26"/>
      <c r="D36" s="26"/>
      <c r="E36" s="26"/>
      <c r="F36" s="26"/>
      <c r="G36" s="26"/>
      <c r="H36" s="118"/>
      <c r="I36" s="18"/>
      <c r="J36" s="26"/>
      <c r="K36" s="25"/>
      <c r="L36" s="17"/>
      <c r="M36" s="30"/>
      <c r="N36" s="17"/>
      <c r="O36" s="110"/>
      <c r="P36" s="110"/>
      <c r="Q36" s="23"/>
    </row>
    <row r="37" spans="2:17" s="8" customFormat="1" ht="19.7" customHeight="1">
      <c r="B37" s="17"/>
      <c r="C37" s="26"/>
      <c r="D37" s="26"/>
      <c r="E37" s="26"/>
      <c r="F37" s="26"/>
      <c r="G37" s="26"/>
      <c r="H37" s="118"/>
      <c r="I37" s="18"/>
      <c r="J37" s="26"/>
      <c r="K37" s="18"/>
      <c r="L37" s="17"/>
      <c r="M37" s="30"/>
      <c r="N37" s="17"/>
      <c r="O37" s="29"/>
      <c r="P37" s="29"/>
      <c r="Q37" s="23"/>
    </row>
    <row r="38" spans="2:17" s="8" customFormat="1" ht="19.7" customHeight="1">
      <c r="B38" s="17"/>
      <c r="C38" s="26"/>
      <c r="D38" s="26"/>
      <c r="E38" s="26"/>
      <c r="F38" s="26"/>
      <c r="G38" s="26"/>
      <c r="H38" s="118"/>
      <c r="I38" s="18"/>
      <c r="J38" s="26"/>
      <c r="K38" s="18"/>
      <c r="L38" s="18"/>
      <c r="M38" s="30"/>
      <c r="N38" s="17"/>
      <c r="O38" s="18"/>
      <c r="P38" s="30"/>
      <c r="Q38" s="23"/>
    </row>
    <row r="39" spans="2:17" s="8" customFormat="1" ht="19.7" customHeight="1">
      <c r="B39" s="17"/>
      <c r="C39" s="26"/>
      <c r="D39" s="26"/>
      <c r="E39" s="26"/>
      <c r="F39" s="26"/>
      <c r="G39" s="26"/>
      <c r="H39" s="118"/>
      <c r="I39" s="18"/>
      <c r="J39" s="26"/>
      <c r="K39" s="18"/>
      <c r="L39" s="17"/>
      <c r="M39" s="30"/>
      <c r="N39" s="17"/>
      <c r="O39" s="29"/>
      <c r="P39" s="29"/>
      <c r="Q39" s="23"/>
    </row>
    <row r="40" spans="2:17" s="8" customFormat="1" ht="19.7" customHeight="1">
      <c r="B40" s="17"/>
      <c r="C40" s="26"/>
      <c r="D40" s="26"/>
      <c r="E40" s="26"/>
      <c r="F40" s="26"/>
      <c r="G40" s="26"/>
      <c r="H40" s="118"/>
      <c r="I40" s="18"/>
      <c r="J40" s="26"/>
      <c r="K40" s="18"/>
      <c r="L40" s="17"/>
      <c r="M40" s="30"/>
      <c r="N40" s="17"/>
      <c r="O40" s="29"/>
      <c r="P40" s="29"/>
      <c r="Q40" s="23"/>
    </row>
    <row r="41" spans="2:17" s="8" customFormat="1" ht="19.7" customHeight="1">
      <c r="B41" s="17"/>
      <c r="C41" s="26"/>
      <c r="D41" s="26"/>
      <c r="E41" s="26"/>
      <c r="F41" s="26"/>
      <c r="G41" s="26"/>
      <c r="H41" s="118"/>
      <c r="I41" s="18"/>
      <c r="J41" s="26"/>
      <c r="K41" s="18"/>
      <c r="L41" s="17"/>
      <c r="M41" s="30"/>
      <c r="N41" s="17"/>
      <c r="O41" s="29"/>
      <c r="P41" s="29"/>
      <c r="Q41" s="23"/>
    </row>
    <row r="42" spans="2:17" s="8" customFormat="1" ht="19.7" customHeight="1">
      <c r="B42" s="17"/>
      <c r="C42" s="26"/>
      <c r="D42" s="26"/>
      <c r="E42" s="26"/>
      <c r="F42" s="26"/>
      <c r="G42" s="26"/>
      <c r="H42" s="118"/>
      <c r="I42" s="18"/>
      <c r="J42" s="26"/>
      <c r="K42" s="18"/>
      <c r="L42" s="18"/>
      <c r="M42" s="30"/>
      <c r="N42" s="17"/>
      <c r="O42" s="18"/>
      <c r="P42" s="30"/>
      <c r="Q42" s="23"/>
    </row>
    <row r="43" spans="2:17" s="8" customFormat="1" ht="19.7" customHeight="1">
      <c r="B43" s="17"/>
      <c r="C43" s="26"/>
      <c r="D43" s="26"/>
      <c r="E43" s="26"/>
      <c r="F43" s="26"/>
      <c r="G43" s="26"/>
      <c r="H43" s="118"/>
      <c r="I43" s="18"/>
      <c r="J43" s="26"/>
      <c r="K43" s="18"/>
      <c r="L43" s="17"/>
      <c r="M43" s="30"/>
      <c r="N43" s="17"/>
      <c r="O43" s="29"/>
      <c r="P43" s="29"/>
      <c r="Q43" s="23"/>
    </row>
    <row r="44" spans="2:17" s="8" customFormat="1" ht="19.7" customHeight="1">
      <c r="B44" s="17"/>
      <c r="C44" s="26"/>
      <c r="D44" s="26"/>
      <c r="E44" s="26"/>
      <c r="F44" s="26"/>
      <c r="G44" s="26"/>
      <c r="H44" s="118"/>
      <c r="I44" s="18"/>
      <c r="J44" s="26"/>
      <c r="K44" s="24"/>
      <c r="L44" s="17"/>
      <c r="M44" s="30"/>
      <c r="N44" s="17"/>
      <c r="O44" s="110"/>
      <c r="P44" s="29"/>
      <c r="Q44" s="23"/>
    </row>
    <row r="45" spans="2:17" s="8" customFormat="1" ht="19.7" customHeight="1">
      <c r="B45" s="17"/>
      <c r="C45" s="26"/>
      <c r="D45" s="26"/>
      <c r="E45" s="26"/>
      <c r="F45" s="26"/>
      <c r="G45" s="26"/>
      <c r="H45" s="118"/>
      <c r="I45" s="33"/>
      <c r="J45" s="26"/>
      <c r="K45" s="33"/>
      <c r="L45" s="17"/>
      <c r="M45" s="30"/>
      <c r="N45" s="17"/>
      <c r="O45" s="29"/>
      <c r="P45" s="29"/>
      <c r="Q45" s="23"/>
    </row>
    <row r="46" spans="2:17" s="8" customFormat="1" ht="19.7" customHeight="1">
      <c r="B46" s="17"/>
      <c r="C46" s="26"/>
      <c r="D46" s="26"/>
      <c r="E46" s="26"/>
      <c r="F46" s="26"/>
      <c r="G46" s="26"/>
      <c r="H46" s="118"/>
      <c r="I46" s="33"/>
      <c r="J46" s="26"/>
      <c r="K46" s="33"/>
      <c r="L46" s="17"/>
      <c r="M46" s="30"/>
      <c r="N46" s="17"/>
      <c r="O46" s="29"/>
      <c r="P46" s="29"/>
      <c r="Q46" s="23"/>
    </row>
    <row r="47" spans="2:17" s="8" customFormat="1" ht="19.7" customHeight="1">
      <c r="B47" s="17"/>
      <c r="C47" s="26"/>
      <c r="D47" s="26"/>
      <c r="E47" s="26"/>
      <c r="F47" s="26"/>
      <c r="G47" s="26"/>
      <c r="H47" s="118"/>
      <c r="I47" s="18"/>
      <c r="J47" s="26"/>
      <c r="K47" s="25"/>
      <c r="L47" s="17"/>
      <c r="M47" s="30"/>
      <c r="N47" s="17"/>
      <c r="O47" s="29"/>
      <c r="P47" s="29"/>
      <c r="Q47" s="23"/>
    </row>
    <row r="48" spans="2:17" s="8" customFormat="1" ht="19.7" customHeight="1">
      <c r="B48" s="17"/>
      <c r="C48" s="26"/>
      <c r="D48" s="26"/>
      <c r="E48" s="26"/>
      <c r="F48" s="26"/>
      <c r="G48" s="26"/>
      <c r="H48" s="118"/>
      <c r="I48" s="18"/>
      <c r="J48" s="26"/>
      <c r="K48" s="25"/>
      <c r="L48" s="17"/>
      <c r="M48" s="30"/>
      <c r="N48" s="17"/>
      <c r="O48" s="29"/>
      <c r="P48" s="29"/>
      <c r="Q48" s="23"/>
    </row>
    <row r="49" spans="2:17" s="8" customFormat="1" ht="19.7" customHeight="1">
      <c r="B49" s="17"/>
      <c r="C49" s="26"/>
      <c r="D49" s="26"/>
      <c r="E49" s="26"/>
      <c r="F49" s="26"/>
      <c r="G49" s="26"/>
      <c r="H49" s="118"/>
      <c r="I49" s="18"/>
      <c r="J49" s="26"/>
      <c r="K49" s="25"/>
      <c r="L49" s="18"/>
      <c r="M49" s="30"/>
      <c r="N49" s="17"/>
      <c r="O49" s="18"/>
      <c r="P49" s="30"/>
      <c r="Q49" s="23"/>
    </row>
    <row r="50" spans="2:17" s="8" customFormat="1" ht="19.7" customHeight="1">
      <c r="B50" s="17"/>
      <c r="C50" s="26"/>
      <c r="D50" s="26"/>
      <c r="E50" s="26"/>
      <c r="F50" s="26"/>
      <c r="G50" s="26"/>
      <c r="H50" s="118"/>
      <c r="I50" s="18"/>
      <c r="J50" s="26"/>
      <c r="K50" s="18"/>
      <c r="L50" s="17"/>
      <c r="M50" s="30"/>
      <c r="N50" s="17"/>
      <c r="O50" s="29"/>
      <c r="P50" s="29"/>
      <c r="Q50" s="23"/>
    </row>
    <row r="51" spans="2:17" s="8" customFormat="1" ht="19.7" customHeight="1">
      <c r="B51" s="17"/>
      <c r="C51" s="26"/>
      <c r="D51" s="26"/>
      <c r="E51" s="26"/>
      <c r="F51" s="26"/>
      <c r="G51" s="26"/>
      <c r="H51" s="118"/>
      <c r="I51" s="18"/>
      <c r="J51" s="26"/>
      <c r="K51" s="18"/>
      <c r="L51" s="18"/>
      <c r="M51" s="30"/>
      <c r="N51" s="17"/>
      <c r="O51" s="18"/>
      <c r="P51" s="30"/>
      <c r="Q51" s="23"/>
    </row>
    <row r="52" spans="2:17" s="8" customFormat="1" ht="19.7" customHeight="1">
      <c r="B52" s="17"/>
      <c r="C52" s="26"/>
      <c r="D52" s="26"/>
      <c r="E52" s="26"/>
      <c r="F52" s="26"/>
      <c r="G52" s="26"/>
      <c r="H52" s="118"/>
      <c r="I52" s="18"/>
      <c r="J52" s="26"/>
      <c r="K52" s="18"/>
      <c r="L52" s="17"/>
      <c r="M52" s="30"/>
      <c r="N52" s="17"/>
      <c r="O52" s="29"/>
      <c r="P52" s="29"/>
      <c r="Q52" s="23"/>
    </row>
    <row r="53" spans="2:17" s="8" customFormat="1" ht="19.7" customHeight="1">
      <c r="B53" s="17"/>
      <c r="C53" s="26"/>
      <c r="D53" s="26"/>
      <c r="E53" s="26"/>
      <c r="F53" s="26"/>
      <c r="G53" s="26"/>
      <c r="H53" s="118"/>
      <c r="I53" s="18"/>
      <c r="J53" s="26"/>
      <c r="K53" s="24"/>
      <c r="L53" s="17"/>
      <c r="M53" s="30"/>
      <c r="N53" s="17"/>
      <c r="O53" s="110"/>
      <c r="P53" s="29"/>
      <c r="Q53" s="23"/>
    </row>
    <row r="54" spans="2:17" s="8" customFormat="1" ht="19.7" customHeight="1">
      <c r="B54" s="17"/>
      <c r="C54" s="26"/>
      <c r="D54" s="26"/>
      <c r="E54" s="26"/>
      <c r="F54" s="26"/>
      <c r="G54" s="26"/>
      <c r="H54" s="118"/>
      <c r="I54" s="33"/>
      <c r="J54" s="26"/>
      <c r="K54" s="33"/>
      <c r="L54" s="17"/>
      <c r="M54" s="30"/>
      <c r="N54" s="17"/>
      <c r="O54" s="29"/>
      <c r="P54" s="29"/>
      <c r="Q54" s="23"/>
    </row>
    <row r="55" spans="2:17" s="8" customFormat="1" ht="19.7" customHeight="1">
      <c r="B55" s="17"/>
      <c r="C55" s="26"/>
      <c r="D55" s="26"/>
      <c r="E55" s="26"/>
      <c r="F55" s="26"/>
      <c r="G55" s="26"/>
      <c r="H55" s="118"/>
      <c r="I55" s="33"/>
      <c r="J55" s="26"/>
      <c r="K55" s="33"/>
      <c r="L55" s="17"/>
      <c r="M55" s="30"/>
      <c r="N55" s="17"/>
      <c r="O55" s="29"/>
      <c r="P55" s="29"/>
      <c r="Q55" s="23"/>
    </row>
    <row r="56" spans="2:17" s="8" customFormat="1" ht="19.7" customHeight="1">
      <c r="B56" s="17"/>
      <c r="C56" s="26"/>
      <c r="D56" s="26"/>
      <c r="E56" s="26"/>
      <c r="F56" s="26"/>
      <c r="G56" s="26"/>
      <c r="H56" s="118"/>
      <c r="I56" s="18"/>
      <c r="J56" s="26"/>
      <c r="K56" s="25"/>
      <c r="L56" s="17"/>
      <c r="M56" s="30"/>
      <c r="N56" s="17"/>
      <c r="O56" s="29"/>
      <c r="P56" s="29"/>
      <c r="Q56" s="23"/>
    </row>
    <row r="57" spans="2:17" s="8" customFormat="1" ht="19.7" customHeight="1">
      <c r="B57" s="17"/>
      <c r="C57" s="26"/>
      <c r="D57" s="26"/>
      <c r="E57" s="26"/>
      <c r="F57" s="26"/>
      <c r="G57" s="26"/>
      <c r="H57" s="118"/>
      <c r="I57" s="18"/>
      <c r="J57" s="26"/>
      <c r="K57" s="25"/>
      <c r="L57" s="17"/>
      <c r="M57" s="30"/>
      <c r="N57" s="17"/>
      <c r="O57" s="29"/>
      <c r="P57" s="29"/>
      <c r="Q57" s="23"/>
    </row>
    <row r="58" spans="2:17" s="8" customFormat="1" ht="19.7" customHeight="1">
      <c r="B58" s="17"/>
      <c r="C58" s="26"/>
      <c r="D58" s="26"/>
      <c r="E58" s="26"/>
      <c r="F58" s="26"/>
      <c r="G58" s="26"/>
      <c r="H58" s="118"/>
      <c r="I58" s="18"/>
      <c r="J58" s="26"/>
      <c r="K58" s="25"/>
      <c r="L58" s="18"/>
      <c r="M58" s="30"/>
      <c r="N58" s="17"/>
      <c r="O58" s="18"/>
      <c r="P58" s="30"/>
      <c r="Q58" s="23"/>
    </row>
    <row r="59" spans="2:17" s="8" customFormat="1" ht="19.7" customHeight="1">
      <c r="B59" s="17"/>
      <c r="C59" s="26"/>
      <c r="D59" s="26"/>
      <c r="E59" s="26"/>
      <c r="F59" s="26"/>
      <c r="G59" s="26"/>
      <c r="H59" s="118"/>
      <c r="I59" s="18"/>
      <c r="J59" s="26"/>
      <c r="K59" s="18"/>
      <c r="L59" s="17"/>
      <c r="M59" s="30"/>
      <c r="N59" s="17"/>
      <c r="O59" s="29"/>
      <c r="P59" s="29"/>
      <c r="Q59" s="23"/>
    </row>
    <row r="60" spans="2:17" s="8" customFormat="1" ht="19.7" customHeight="1">
      <c r="B60" s="17"/>
      <c r="C60" s="26"/>
      <c r="D60" s="26"/>
      <c r="E60" s="26"/>
      <c r="F60" s="26"/>
      <c r="G60" s="26"/>
      <c r="H60" s="118"/>
      <c r="I60" s="18"/>
      <c r="J60" s="26"/>
      <c r="K60" s="18"/>
      <c r="L60" s="18"/>
      <c r="M60" s="30"/>
      <c r="N60" s="17"/>
      <c r="O60" s="18"/>
      <c r="P60" s="30"/>
      <c r="Q60" s="23"/>
    </row>
    <row r="61" spans="2:17" s="8" customFormat="1" ht="19.7" customHeight="1">
      <c r="B61" s="17"/>
      <c r="C61" s="26"/>
      <c r="D61" s="26"/>
      <c r="E61" s="26"/>
      <c r="F61" s="26"/>
      <c r="G61" s="26"/>
      <c r="H61" s="118"/>
      <c r="I61" s="18"/>
      <c r="J61" s="26"/>
      <c r="K61" s="18"/>
      <c r="L61" s="17"/>
      <c r="M61" s="30"/>
      <c r="N61" s="17"/>
      <c r="O61" s="29"/>
      <c r="P61" s="29"/>
      <c r="Q61" s="23"/>
    </row>
    <row r="62" spans="2:17" s="8" customFormat="1" ht="19.7" customHeight="1">
      <c r="B62" s="17"/>
      <c r="C62" s="26"/>
      <c r="D62" s="26"/>
      <c r="E62" s="26"/>
      <c r="F62" s="26"/>
      <c r="G62" s="26"/>
      <c r="H62" s="118"/>
      <c r="I62" s="18"/>
      <c r="J62" s="26"/>
      <c r="K62" s="24"/>
      <c r="L62" s="17"/>
      <c r="M62" s="30"/>
      <c r="N62" s="17"/>
      <c r="O62" s="110"/>
      <c r="P62" s="29"/>
      <c r="Q62" s="23"/>
    </row>
    <row r="63" spans="2:17" s="8" customFormat="1" ht="19.7" customHeight="1">
      <c r="B63" s="17"/>
      <c r="C63" s="26"/>
      <c r="D63" s="26"/>
      <c r="E63" s="26"/>
      <c r="F63" s="26"/>
      <c r="G63" s="26"/>
      <c r="H63" s="118"/>
      <c r="I63" s="33"/>
      <c r="J63" s="26"/>
      <c r="K63" s="33"/>
      <c r="L63" s="17"/>
      <c r="M63" s="30"/>
      <c r="N63" s="17"/>
      <c r="O63" s="29"/>
      <c r="P63" s="29"/>
      <c r="Q63" s="23"/>
    </row>
    <row r="64" spans="2:17" s="8" customFormat="1" ht="19.7" customHeight="1">
      <c r="B64" s="17"/>
      <c r="C64" s="26"/>
      <c r="D64" s="26"/>
      <c r="E64" s="26"/>
      <c r="F64" s="26"/>
      <c r="G64" s="26"/>
      <c r="H64" s="118"/>
      <c r="I64" s="33"/>
      <c r="J64" s="26"/>
      <c r="K64" s="33"/>
      <c r="L64" s="17"/>
      <c r="M64" s="30"/>
      <c r="N64" s="17"/>
      <c r="O64" s="29"/>
      <c r="P64" s="29"/>
      <c r="Q64" s="23"/>
    </row>
    <row r="65" spans="2:17" s="8" customFormat="1" ht="19.7" customHeight="1">
      <c r="B65" s="17"/>
      <c r="C65" s="26"/>
      <c r="D65" s="26"/>
      <c r="E65" s="26"/>
      <c r="F65" s="26"/>
      <c r="G65" s="26"/>
      <c r="H65" s="118"/>
      <c r="I65" s="18"/>
      <c r="J65" s="26"/>
      <c r="K65" s="25"/>
      <c r="L65" s="17"/>
      <c r="M65" s="30"/>
      <c r="N65" s="17"/>
      <c r="O65" s="29"/>
      <c r="P65" s="29"/>
      <c r="Q65" s="23"/>
    </row>
    <row r="66" spans="2:17" s="8" customFormat="1" ht="19.7" customHeight="1">
      <c r="B66" s="17"/>
      <c r="C66" s="26"/>
      <c r="D66" s="26"/>
      <c r="E66" s="26"/>
      <c r="F66" s="26"/>
      <c r="G66" s="26"/>
      <c r="H66" s="118"/>
      <c r="I66" s="18"/>
      <c r="J66" s="26"/>
      <c r="K66" s="25"/>
      <c r="L66" s="17"/>
      <c r="M66" s="30"/>
      <c r="N66" s="17"/>
      <c r="O66" s="29"/>
      <c r="P66" s="29"/>
      <c r="Q66" s="23"/>
    </row>
    <row r="67" spans="2:17" s="8" customFormat="1" ht="19.7" customHeight="1">
      <c r="B67" s="17"/>
      <c r="C67" s="26"/>
      <c r="D67" s="26"/>
      <c r="E67" s="26"/>
      <c r="F67" s="26"/>
      <c r="G67" s="26"/>
      <c r="H67" s="118"/>
      <c r="I67" s="18"/>
      <c r="J67" s="26"/>
      <c r="K67" s="25"/>
      <c r="L67" s="18"/>
      <c r="M67" s="30"/>
      <c r="N67" s="17"/>
      <c r="O67" s="18"/>
      <c r="P67" s="30"/>
      <c r="Q67" s="23"/>
    </row>
    <row r="68" spans="2:17" s="8" customFormat="1" ht="19.7" customHeight="1">
      <c r="B68" s="17"/>
      <c r="C68" s="17"/>
      <c r="D68" s="17"/>
      <c r="E68" s="26"/>
      <c r="F68" s="26"/>
      <c r="G68" s="118"/>
      <c r="H68" s="118"/>
      <c r="I68" s="22"/>
      <c r="J68" s="26"/>
      <c r="K68" s="18"/>
      <c r="L68" s="17"/>
      <c r="M68" s="30"/>
      <c r="N68" s="17"/>
      <c r="O68" s="29"/>
      <c r="P68" s="29"/>
      <c r="Q68" s="23"/>
    </row>
    <row r="69" spans="2:17" s="8" customFormat="1" ht="19.7" customHeight="1">
      <c r="B69" s="17"/>
      <c r="C69" s="26"/>
      <c r="D69" s="26"/>
      <c r="E69" s="26"/>
      <c r="F69" s="26"/>
      <c r="G69" s="26"/>
      <c r="H69" s="118"/>
      <c r="I69" s="18"/>
      <c r="J69" s="26"/>
      <c r="K69" s="18"/>
      <c r="L69" s="18"/>
      <c r="M69" s="30"/>
      <c r="N69" s="17"/>
      <c r="O69" s="18"/>
      <c r="P69" s="30"/>
      <c r="Q69" s="23"/>
    </row>
    <row r="70" spans="2:17" s="8" customFormat="1" ht="19.7" customHeight="1">
      <c r="B70" s="17"/>
      <c r="C70" s="26"/>
      <c r="D70" s="26"/>
      <c r="E70" s="26"/>
      <c r="F70" s="26"/>
      <c r="G70" s="26"/>
      <c r="H70" s="118"/>
      <c r="I70" s="18"/>
      <c r="J70" s="26"/>
      <c r="K70" s="18"/>
      <c r="L70" s="17"/>
      <c r="M70" s="30"/>
      <c r="N70" s="17"/>
      <c r="O70" s="29"/>
      <c r="P70" s="29"/>
      <c r="Q70" s="23"/>
    </row>
    <row r="71" spans="2:17" s="8" customFormat="1" ht="19.7" customHeight="1">
      <c r="B71" s="17"/>
      <c r="C71" s="26"/>
      <c r="D71" s="26"/>
      <c r="E71" s="26"/>
      <c r="F71" s="26"/>
      <c r="G71" s="26"/>
      <c r="H71" s="118"/>
      <c r="I71" s="18"/>
      <c r="J71" s="26"/>
      <c r="K71" s="24"/>
      <c r="L71" s="17"/>
      <c r="M71" s="30"/>
      <c r="N71" s="17"/>
      <c r="O71" s="110"/>
      <c r="P71" s="29"/>
      <c r="Q71" s="23"/>
    </row>
    <row r="72" spans="2:17" s="8" customFormat="1" ht="19.7" customHeight="1">
      <c r="B72" s="17"/>
      <c r="C72" s="26"/>
      <c r="D72" s="26"/>
      <c r="E72" s="26"/>
      <c r="F72" s="26"/>
      <c r="G72" s="26"/>
      <c r="H72" s="118"/>
      <c r="I72" s="33"/>
      <c r="J72" s="26"/>
      <c r="K72" s="33"/>
      <c r="L72" s="17"/>
      <c r="M72" s="30"/>
      <c r="N72" s="17"/>
      <c r="O72" s="29"/>
      <c r="P72" s="29"/>
      <c r="Q72" s="23"/>
    </row>
    <row r="73" spans="2:17" s="8" customFormat="1" ht="19.7" customHeight="1">
      <c r="B73" s="17"/>
      <c r="C73" s="26"/>
      <c r="D73" s="26"/>
      <c r="E73" s="26"/>
      <c r="F73" s="26"/>
      <c r="G73" s="26"/>
      <c r="H73" s="118"/>
      <c r="I73" s="33"/>
      <c r="J73" s="26"/>
      <c r="K73" s="33"/>
      <c r="L73" s="17"/>
      <c r="M73" s="30"/>
      <c r="N73" s="17"/>
      <c r="O73" s="29"/>
      <c r="P73" s="29"/>
      <c r="Q73" s="23"/>
    </row>
    <row r="74" spans="2:17" s="8" customFormat="1" ht="19.7" customHeight="1">
      <c r="B74" s="17"/>
      <c r="C74" s="26"/>
      <c r="D74" s="26"/>
      <c r="E74" s="26"/>
      <c r="F74" s="26"/>
      <c r="G74" s="26"/>
      <c r="H74" s="118"/>
      <c r="I74" s="18"/>
      <c r="J74" s="26"/>
      <c r="K74" s="25"/>
      <c r="L74" s="17"/>
      <c r="M74" s="30"/>
      <c r="N74" s="17"/>
      <c r="O74" s="29"/>
      <c r="P74" s="29"/>
      <c r="Q74" s="23"/>
    </row>
    <row r="75" spans="2:17" s="8" customFormat="1" ht="19.7" customHeight="1">
      <c r="B75" s="17"/>
      <c r="C75" s="1907"/>
      <c r="D75" s="1906"/>
      <c r="E75" s="26"/>
      <c r="F75" s="26"/>
      <c r="G75" s="26"/>
      <c r="H75" s="118"/>
      <c r="I75" s="18"/>
      <c r="J75" s="26"/>
      <c r="K75" s="25"/>
      <c r="L75" s="17"/>
      <c r="M75" s="30"/>
      <c r="N75" s="17"/>
      <c r="O75" s="29"/>
      <c r="P75" s="29"/>
      <c r="Q75" s="23"/>
    </row>
    <row r="76" spans="2:17" s="8" customFormat="1" ht="19.7" customHeight="1">
      <c r="B76" s="17"/>
      <c r="C76" s="1907"/>
      <c r="D76" s="1906"/>
      <c r="E76" s="26"/>
      <c r="F76" s="26"/>
      <c r="G76" s="118"/>
      <c r="H76" s="118"/>
      <c r="I76" s="18"/>
      <c r="J76" s="26"/>
      <c r="K76" s="25"/>
      <c r="L76" s="18"/>
      <c r="M76" s="30"/>
      <c r="N76" s="17"/>
      <c r="O76" s="18"/>
      <c r="P76" s="30"/>
      <c r="Q76" s="23"/>
    </row>
    <row r="77" spans="2:17" s="8" customFormat="1" ht="19.7" customHeight="1">
      <c r="B77" s="17"/>
      <c r="C77" s="1907"/>
      <c r="D77" s="1906"/>
      <c r="E77" s="26"/>
      <c r="F77" s="26"/>
      <c r="G77" s="26"/>
      <c r="H77" s="118"/>
      <c r="I77" s="18"/>
      <c r="J77" s="26"/>
      <c r="K77" s="25"/>
      <c r="L77" s="17"/>
      <c r="M77" s="30"/>
      <c r="N77" s="17"/>
      <c r="O77" s="29"/>
      <c r="P77" s="29"/>
      <c r="Q77" s="23"/>
    </row>
    <row r="78" spans="2:17" s="8" customFormat="1" ht="19.7" customHeight="1">
      <c r="B78" s="17"/>
      <c r="C78" s="1907"/>
      <c r="D78" s="1906"/>
      <c r="E78" s="26"/>
      <c r="F78" s="26"/>
      <c r="G78" s="118"/>
      <c r="H78" s="118"/>
      <c r="I78" s="18"/>
      <c r="J78" s="26"/>
      <c r="K78" s="25"/>
      <c r="L78" s="18"/>
      <c r="M78" s="30"/>
      <c r="N78" s="17"/>
      <c r="O78" s="18"/>
      <c r="P78" s="30"/>
      <c r="Q78" s="23"/>
    </row>
    <row r="79" spans="2:17" s="8" customFormat="1" ht="19.7" customHeight="1">
      <c r="B79" s="17"/>
      <c r="C79" s="1907"/>
      <c r="D79" s="1906"/>
      <c r="E79" s="26"/>
      <c r="F79" s="26"/>
      <c r="G79" s="26"/>
      <c r="H79" s="118"/>
      <c r="I79" s="18"/>
      <c r="J79" s="26"/>
      <c r="K79" s="25"/>
      <c r="L79" s="17"/>
      <c r="M79" s="30"/>
      <c r="N79" s="17"/>
      <c r="O79" s="29"/>
      <c r="P79" s="29"/>
      <c r="Q79" s="23"/>
    </row>
    <row r="80" spans="2:17" s="8" customFormat="1" ht="19.7" customHeight="1">
      <c r="B80" s="17"/>
      <c r="C80" s="26"/>
      <c r="D80" s="17"/>
      <c r="E80" s="26"/>
      <c r="F80" s="26"/>
      <c r="G80" s="26"/>
      <c r="H80" s="118"/>
      <c r="I80" s="18"/>
      <c r="J80" s="26"/>
      <c r="K80" s="25"/>
      <c r="L80" s="18"/>
      <c r="M80" s="30"/>
      <c r="N80" s="17"/>
      <c r="O80" s="18"/>
      <c r="P80" s="30"/>
      <c r="Q80" s="23"/>
    </row>
    <row r="81" spans="2:17" s="8" customFormat="1" ht="19.7" customHeight="1">
      <c r="B81" s="17"/>
      <c r="C81" s="26"/>
      <c r="D81" s="17"/>
      <c r="E81" s="26"/>
      <c r="F81" s="26"/>
      <c r="G81" s="26"/>
      <c r="H81" s="118"/>
      <c r="I81" s="18"/>
      <c r="J81" s="26"/>
      <c r="K81" s="25"/>
      <c r="L81" s="17"/>
      <c r="M81" s="30"/>
      <c r="N81" s="17"/>
      <c r="O81" s="29"/>
      <c r="P81" s="29"/>
      <c r="Q81" s="23"/>
    </row>
    <row r="82" spans="2:17" s="8" customFormat="1" ht="19.7" customHeight="1">
      <c r="B82" s="17"/>
      <c r="C82" s="26"/>
      <c r="D82" s="17"/>
      <c r="E82" s="26"/>
      <c r="F82" s="26"/>
      <c r="G82" s="26"/>
      <c r="H82" s="118"/>
      <c r="I82" s="18"/>
      <c r="J82" s="26"/>
      <c r="K82" s="25"/>
      <c r="L82" s="18"/>
      <c r="M82" s="30"/>
      <c r="N82" s="17"/>
      <c r="O82" s="18"/>
      <c r="P82" s="30"/>
      <c r="Q82" s="23"/>
    </row>
    <row r="83" spans="2:17" s="8" customFormat="1" ht="19.7" customHeight="1">
      <c r="B83" s="17"/>
      <c r="C83" s="26"/>
      <c r="D83" s="17"/>
      <c r="E83" s="26"/>
      <c r="F83" s="26"/>
      <c r="G83" s="26"/>
      <c r="H83" s="118"/>
      <c r="I83" s="18"/>
      <c r="J83" s="26"/>
      <c r="K83" s="25"/>
      <c r="L83" s="18"/>
      <c r="M83" s="30"/>
      <c r="N83" s="17"/>
      <c r="O83" s="18"/>
      <c r="P83" s="30"/>
      <c r="Q83" s="23"/>
    </row>
    <row r="84" spans="2:17" s="8" customFormat="1" ht="19.7" customHeight="1">
      <c r="B84" s="17"/>
      <c r="C84" s="26"/>
      <c r="D84" s="17"/>
      <c r="E84" s="26"/>
      <c r="F84" s="26"/>
      <c r="G84" s="26"/>
      <c r="H84" s="118"/>
      <c r="I84" s="18"/>
      <c r="J84" s="26"/>
      <c r="K84" s="25"/>
      <c r="L84" s="17"/>
      <c r="M84" s="30"/>
      <c r="N84" s="17"/>
      <c r="O84" s="29"/>
      <c r="P84" s="29"/>
      <c r="Q84" s="23"/>
    </row>
    <row r="85" spans="2:17" s="8" customFormat="1" ht="19.7" customHeight="1">
      <c r="B85" s="17"/>
      <c r="C85" s="26"/>
      <c r="D85" s="17"/>
      <c r="E85" s="26"/>
      <c r="F85" s="26"/>
      <c r="G85" s="26"/>
      <c r="H85" s="118"/>
      <c r="I85" s="18"/>
      <c r="J85" s="26"/>
      <c r="K85" s="25"/>
      <c r="L85" s="18"/>
      <c r="M85" s="30"/>
      <c r="N85" s="17"/>
      <c r="O85" s="18"/>
      <c r="P85" s="30"/>
      <c r="Q85" s="23"/>
    </row>
    <row r="86" spans="2:17" s="8" customFormat="1" ht="19.7" customHeight="1">
      <c r="B86" s="17"/>
      <c r="C86" s="26"/>
      <c r="D86" s="17"/>
      <c r="E86" s="26"/>
      <c r="F86" s="26"/>
      <c r="G86" s="26"/>
      <c r="H86" s="118"/>
      <c r="I86" s="18"/>
      <c r="J86" s="26"/>
      <c r="K86" s="25"/>
      <c r="L86" s="18"/>
      <c r="M86" s="30"/>
      <c r="N86" s="17"/>
      <c r="O86" s="18"/>
      <c r="P86" s="30"/>
      <c r="Q86" s="23"/>
    </row>
    <row r="87" spans="2:17" s="8" customFormat="1" ht="19.7" customHeight="1">
      <c r="B87" s="17"/>
      <c r="C87" s="26"/>
      <c r="D87" s="17"/>
      <c r="E87" s="26"/>
      <c r="F87" s="26"/>
      <c r="G87" s="26"/>
      <c r="H87" s="118">
        <f>F87*G87</f>
        <v>0</v>
      </c>
      <c r="I87" s="18"/>
      <c r="J87" s="26"/>
      <c r="K87" s="25"/>
      <c r="L87" s="17"/>
      <c r="M87" s="30"/>
      <c r="N87" s="17"/>
      <c r="O87" s="29"/>
      <c r="P87" s="29"/>
      <c r="Q87" s="23"/>
    </row>
    <row r="88" spans="2:17" s="8" customFormat="1" ht="19.7" customHeight="1">
      <c r="B88" s="17"/>
      <c r="C88" s="26"/>
      <c r="D88" s="17"/>
      <c r="E88" s="26"/>
      <c r="F88" s="26"/>
      <c r="G88" s="26"/>
      <c r="H88" s="118">
        <f>F88*G88</f>
        <v>0</v>
      </c>
      <c r="I88" s="18"/>
      <c r="J88" s="26"/>
      <c r="K88" s="25"/>
      <c r="L88" s="18"/>
      <c r="M88" s="30"/>
      <c r="N88" s="17"/>
      <c r="O88" s="18"/>
      <c r="P88" s="30"/>
      <c r="Q88" s="23"/>
    </row>
    <row r="89" spans="2:17" s="8" customFormat="1" ht="19.7" customHeight="1">
      <c r="B89" s="17"/>
      <c r="C89" s="26"/>
      <c r="D89" s="17"/>
      <c r="E89" s="26"/>
      <c r="F89" s="26"/>
      <c r="G89" s="26"/>
      <c r="H89" s="118">
        <f t="shared" ref="H89:H124" si="1">F89*G89</f>
        <v>0</v>
      </c>
      <c r="I89" s="18"/>
      <c r="J89" s="26"/>
      <c r="K89" s="25"/>
      <c r="L89" s="18"/>
      <c r="M89" s="30"/>
      <c r="N89" s="17"/>
      <c r="O89" s="18"/>
      <c r="P89" s="30"/>
      <c r="Q89" s="23"/>
    </row>
    <row r="90" spans="2:17" s="8" customFormat="1" ht="19.7" customHeight="1">
      <c r="B90" s="17"/>
      <c r="C90" s="26"/>
      <c r="D90" s="17"/>
      <c r="E90" s="26"/>
      <c r="F90" s="26"/>
      <c r="G90" s="26"/>
      <c r="H90" s="118">
        <f t="shared" si="1"/>
        <v>0</v>
      </c>
      <c r="I90" s="18"/>
      <c r="J90" s="26"/>
      <c r="K90" s="25"/>
      <c r="L90" s="17"/>
      <c r="M90" s="30"/>
      <c r="N90" s="17"/>
      <c r="O90" s="29"/>
      <c r="P90" s="29"/>
      <c r="Q90" s="23"/>
    </row>
    <row r="91" spans="2:17" s="8" customFormat="1" ht="19.7" customHeight="1">
      <c r="B91" s="17"/>
      <c r="C91" s="26"/>
      <c r="D91" s="17"/>
      <c r="E91" s="26"/>
      <c r="F91" s="26"/>
      <c r="G91" s="26"/>
      <c r="H91" s="118">
        <f t="shared" si="1"/>
        <v>0</v>
      </c>
      <c r="I91" s="18"/>
      <c r="J91" s="26"/>
      <c r="K91" s="25"/>
      <c r="L91" s="18"/>
      <c r="M91" s="30"/>
      <c r="N91" s="17"/>
      <c r="O91" s="18"/>
      <c r="P91" s="30"/>
      <c r="Q91" s="23"/>
    </row>
    <row r="92" spans="2:17" s="8" customFormat="1" ht="19.7" customHeight="1">
      <c r="B92" s="17"/>
      <c r="C92" s="26"/>
      <c r="D92" s="17"/>
      <c r="E92" s="26"/>
      <c r="F92" s="26"/>
      <c r="G92" s="26"/>
      <c r="H92" s="118">
        <f t="shared" si="1"/>
        <v>0</v>
      </c>
      <c r="I92" s="18"/>
      <c r="J92" s="26"/>
      <c r="K92" s="25"/>
      <c r="L92" s="18"/>
      <c r="M92" s="30"/>
      <c r="N92" s="17"/>
      <c r="O92" s="18"/>
      <c r="P92" s="30"/>
      <c r="Q92" s="23"/>
    </row>
    <row r="93" spans="2:17" s="8" customFormat="1" ht="19.7" customHeight="1">
      <c r="B93" s="17"/>
      <c r="C93" s="26"/>
      <c r="D93" s="17"/>
      <c r="E93" s="26"/>
      <c r="F93" s="26"/>
      <c r="G93" s="26"/>
      <c r="H93" s="118">
        <f t="shared" si="1"/>
        <v>0</v>
      </c>
      <c r="I93" s="18"/>
      <c r="J93" s="26"/>
      <c r="K93" s="25"/>
      <c r="L93" s="17"/>
      <c r="M93" s="30"/>
      <c r="N93" s="17"/>
      <c r="O93" s="29"/>
      <c r="P93" s="29"/>
      <c r="Q93" s="23"/>
    </row>
    <row r="94" spans="2:17" s="8" customFormat="1" ht="19.7" customHeight="1">
      <c r="B94" s="17"/>
      <c r="C94" s="26"/>
      <c r="D94" s="17"/>
      <c r="E94" s="26"/>
      <c r="F94" s="26"/>
      <c r="G94" s="26"/>
      <c r="H94" s="118">
        <f t="shared" si="1"/>
        <v>0</v>
      </c>
      <c r="I94" s="18"/>
      <c r="J94" s="26"/>
      <c r="K94" s="25"/>
      <c r="L94" s="18"/>
      <c r="M94" s="30"/>
      <c r="N94" s="17"/>
      <c r="O94" s="18"/>
      <c r="P94" s="30"/>
      <c r="Q94" s="23"/>
    </row>
    <row r="95" spans="2:17" s="8" customFormat="1" ht="19.7" customHeight="1">
      <c r="B95" s="17"/>
      <c r="C95" s="26"/>
      <c r="D95" s="17"/>
      <c r="E95" s="26"/>
      <c r="F95" s="26"/>
      <c r="G95" s="26"/>
      <c r="H95" s="118">
        <f t="shared" si="1"/>
        <v>0</v>
      </c>
      <c r="I95" s="18"/>
      <c r="J95" s="26"/>
      <c r="K95" s="25"/>
      <c r="L95" s="18"/>
      <c r="M95" s="30"/>
      <c r="N95" s="17"/>
      <c r="O95" s="18"/>
      <c r="P95" s="30"/>
      <c r="Q95" s="23"/>
    </row>
    <row r="96" spans="2:17" s="8" customFormat="1" ht="19.7" customHeight="1">
      <c r="B96" s="17"/>
      <c r="C96" s="26"/>
      <c r="D96" s="17"/>
      <c r="E96" s="26"/>
      <c r="F96" s="26"/>
      <c r="G96" s="26"/>
      <c r="H96" s="118">
        <f t="shared" si="1"/>
        <v>0</v>
      </c>
      <c r="I96" s="18"/>
      <c r="J96" s="26"/>
      <c r="K96" s="25"/>
      <c r="L96" s="17"/>
      <c r="M96" s="30"/>
      <c r="N96" s="17"/>
      <c r="O96" s="29"/>
      <c r="P96" s="29"/>
      <c r="Q96" s="23"/>
    </row>
    <row r="97" spans="2:17" s="8" customFormat="1" ht="19.7" customHeight="1">
      <c r="B97" s="17"/>
      <c r="C97" s="26"/>
      <c r="D97" s="17"/>
      <c r="E97" s="26"/>
      <c r="F97" s="26"/>
      <c r="G97" s="26"/>
      <c r="H97" s="118">
        <f t="shared" si="1"/>
        <v>0</v>
      </c>
      <c r="I97" s="18"/>
      <c r="J97" s="26"/>
      <c r="K97" s="25"/>
      <c r="L97" s="18"/>
      <c r="M97" s="30"/>
      <c r="N97" s="17"/>
      <c r="O97" s="18"/>
      <c r="P97" s="30"/>
      <c r="Q97" s="23"/>
    </row>
    <row r="98" spans="2:17" s="8" customFormat="1" ht="19.7" customHeight="1">
      <c r="B98" s="17"/>
      <c r="C98" s="26"/>
      <c r="D98" s="17"/>
      <c r="E98" s="26"/>
      <c r="F98" s="26"/>
      <c r="G98" s="26"/>
      <c r="H98" s="118">
        <f t="shared" si="1"/>
        <v>0</v>
      </c>
      <c r="I98" s="18"/>
      <c r="J98" s="26"/>
      <c r="K98" s="25"/>
      <c r="L98" s="18"/>
      <c r="M98" s="30"/>
      <c r="N98" s="17"/>
      <c r="O98" s="18"/>
      <c r="P98" s="30"/>
      <c r="Q98" s="23"/>
    </row>
    <row r="99" spans="2:17" s="8" customFormat="1" ht="19.7" customHeight="1">
      <c r="B99" s="17"/>
      <c r="C99" s="26"/>
      <c r="D99" s="17"/>
      <c r="E99" s="26"/>
      <c r="F99" s="26"/>
      <c r="G99" s="26"/>
      <c r="H99" s="118">
        <f t="shared" si="1"/>
        <v>0</v>
      </c>
      <c r="I99" s="18"/>
      <c r="J99" s="26"/>
      <c r="K99" s="25"/>
      <c r="L99" s="17"/>
      <c r="M99" s="30"/>
      <c r="N99" s="17"/>
      <c r="O99" s="29"/>
      <c r="P99" s="29"/>
      <c r="Q99" s="23"/>
    </row>
    <row r="100" spans="2:17" s="8" customFormat="1" ht="19.7" customHeight="1">
      <c r="B100" s="17"/>
      <c r="C100" s="26"/>
      <c r="D100" s="17"/>
      <c r="E100" s="26"/>
      <c r="F100" s="26"/>
      <c r="G100" s="26"/>
      <c r="H100" s="118">
        <f t="shared" si="1"/>
        <v>0</v>
      </c>
      <c r="I100" s="18"/>
      <c r="J100" s="26"/>
      <c r="K100" s="25"/>
      <c r="L100" s="18"/>
      <c r="M100" s="30"/>
      <c r="N100" s="17"/>
      <c r="O100" s="18"/>
      <c r="P100" s="30"/>
      <c r="Q100" s="23"/>
    </row>
    <row r="101" spans="2:17" s="8" customFormat="1" ht="19.7" customHeight="1">
      <c r="B101" s="17"/>
      <c r="C101" s="26"/>
      <c r="D101" s="17"/>
      <c r="E101" s="26"/>
      <c r="F101" s="26"/>
      <c r="G101" s="26"/>
      <c r="H101" s="118">
        <f t="shared" si="1"/>
        <v>0</v>
      </c>
      <c r="I101" s="18"/>
      <c r="J101" s="26"/>
      <c r="K101" s="25"/>
      <c r="L101" s="18"/>
      <c r="M101" s="30"/>
      <c r="N101" s="17"/>
      <c r="O101" s="18"/>
      <c r="P101" s="30"/>
      <c r="Q101" s="23"/>
    </row>
    <row r="102" spans="2:17" s="8" customFormat="1" ht="19.7" customHeight="1">
      <c r="B102" s="17"/>
      <c r="C102" s="320"/>
      <c r="D102" s="17"/>
      <c r="E102" s="26"/>
      <c r="F102" s="26"/>
      <c r="G102" s="26"/>
      <c r="H102" s="118">
        <f t="shared" si="1"/>
        <v>0</v>
      </c>
      <c r="I102" s="18"/>
      <c r="J102" s="26"/>
      <c r="K102" s="25"/>
      <c r="L102" s="17"/>
      <c r="M102" s="30"/>
      <c r="N102" s="17"/>
      <c r="O102" s="29"/>
      <c r="P102" s="29"/>
      <c r="Q102" s="23"/>
    </row>
    <row r="103" spans="2:17" s="8" customFormat="1" ht="19.7" customHeight="1">
      <c r="B103" s="17"/>
      <c r="C103" s="320"/>
      <c r="D103" s="17"/>
      <c r="E103" s="26"/>
      <c r="F103" s="26"/>
      <c r="G103" s="118"/>
      <c r="H103" s="118">
        <f t="shared" si="1"/>
        <v>0</v>
      </c>
      <c r="I103" s="18"/>
      <c r="J103" s="26"/>
      <c r="K103" s="25"/>
      <c r="L103" s="18"/>
      <c r="M103" s="30"/>
      <c r="N103" s="17"/>
      <c r="O103" s="18"/>
      <c r="P103" s="30"/>
      <c r="Q103" s="23"/>
    </row>
    <row r="104" spans="2:17" s="8" customFormat="1" ht="19.7" customHeight="1">
      <c r="B104" s="17"/>
      <c r="C104" s="320"/>
      <c r="D104" s="17"/>
      <c r="E104" s="26"/>
      <c r="F104" s="26"/>
      <c r="G104" s="118"/>
      <c r="H104" s="118">
        <f t="shared" si="1"/>
        <v>0</v>
      </c>
      <c r="I104" s="18"/>
      <c r="J104" s="26"/>
      <c r="K104" s="25"/>
      <c r="L104" s="18"/>
      <c r="M104" s="30"/>
      <c r="N104" s="17"/>
      <c r="O104" s="18"/>
      <c r="P104" s="30"/>
      <c r="Q104" s="23"/>
    </row>
    <row r="105" spans="2:17" s="8" customFormat="1" ht="19.7" customHeight="1">
      <c r="B105" s="17"/>
      <c r="C105" s="17"/>
      <c r="D105" s="17"/>
      <c r="E105" s="26"/>
      <c r="F105" s="26"/>
      <c r="G105" s="26"/>
      <c r="H105" s="118">
        <f t="shared" si="1"/>
        <v>0</v>
      </c>
      <c r="I105" s="18"/>
      <c r="J105" s="26"/>
      <c r="K105" s="25"/>
      <c r="L105" s="17"/>
      <c r="M105" s="30"/>
      <c r="N105" s="17"/>
      <c r="O105" s="29"/>
      <c r="P105" s="29"/>
      <c r="Q105" s="23"/>
    </row>
    <row r="106" spans="2:17" s="8" customFormat="1" ht="19.7" customHeight="1">
      <c r="B106" s="17"/>
      <c r="C106" s="17"/>
      <c r="D106" s="17"/>
      <c r="E106" s="26"/>
      <c r="F106" s="26"/>
      <c r="G106" s="118"/>
      <c r="H106" s="118">
        <f t="shared" si="1"/>
        <v>0</v>
      </c>
      <c r="I106" s="18"/>
      <c r="J106" s="26"/>
      <c r="K106" s="25"/>
      <c r="L106" s="18"/>
      <c r="M106" s="30"/>
      <c r="N106" s="17"/>
      <c r="O106" s="18"/>
      <c r="P106" s="30"/>
      <c r="Q106" s="23"/>
    </row>
    <row r="107" spans="2:17" s="8" customFormat="1" ht="19.7" customHeight="1">
      <c r="B107" s="17"/>
      <c r="C107" s="17"/>
      <c r="D107" s="17"/>
      <c r="E107" s="26"/>
      <c r="F107" s="26"/>
      <c r="G107" s="118"/>
      <c r="H107" s="118">
        <f t="shared" si="1"/>
        <v>0</v>
      </c>
      <c r="I107" s="18"/>
      <c r="J107" s="26"/>
      <c r="K107" s="25"/>
      <c r="L107" s="18"/>
      <c r="M107" s="30"/>
      <c r="N107" s="17"/>
      <c r="O107" s="18"/>
      <c r="P107" s="30"/>
      <c r="Q107" s="23"/>
    </row>
    <row r="108" spans="2:17" s="8" customFormat="1" ht="19.7" customHeight="1">
      <c r="B108" s="17"/>
      <c r="C108" s="17"/>
      <c r="D108" s="17"/>
      <c r="E108" s="26"/>
      <c r="F108" s="26"/>
      <c r="G108" s="26"/>
      <c r="H108" s="118">
        <f t="shared" si="1"/>
        <v>0</v>
      </c>
      <c r="I108" s="18"/>
      <c r="J108" s="26"/>
      <c r="K108" s="25"/>
      <c r="L108" s="17"/>
      <c r="M108" s="30"/>
      <c r="N108" s="17"/>
      <c r="O108" s="29"/>
      <c r="P108" s="29"/>
      <c r="Q108" s="23"/>
    </row>
    <row r="109" spans="2:17" s="8" customFormat="1" ht="19.7" customHeight="1">
      <c r="B109" s="17"/>
      <c r="C109" s="17"/>
      <c r="D109" s="17"/>
      <c r="E109" s="26"/>
      <c r="F109" s="26"/>
      <c r="G109" s="118"/>
      <c r="H109" s="118">
        <f t="shared" si="1"/>
        <v>0</v>
      </c>
      <c r="I109" s="18"/>
      <c r="J109" s="26"/>
      <c r="K109" s="25"/>
      <c r="L109" s="18"/>
      <c r="M109" s="30"/>
      <c r="N109" s="17"/>
      <c r="O109" s="18"/>
      <c r="P109" s="30"/>
      <c r="Q109" s="23"/>
    </row>
    <row r="110" spans="2:17" s="8" customFormat="1" ht="19.7" customHeight="1">
      <c r="B110" s="17"/>
      <c r="C110" s="17"/>
      <c r="D110" s="17"/>
      <c r="E110" s="26"/>
      <c r="F110" s="26"/>
      <c r="G110" s="118"/>
      <c r="H110" s="118">
        <f t="shared" si="1"/>
        <v>0</v>
      </c>
      <c r="I110" s="18"/>
      <c r="J110" s="26"/>
      <c r="K110" s="25"/>
      <c r="L110" s="18"/>
      <c r="M110" s="30"/>
      <c r="N110" s="17"/>
      <c r="O110" s="18"/>
      <c r="P110" s="30"/>
      <c r="Q110" s="23"/>
    </row>
    <row r="111" spans="2:17" s="8" customFormat="1" ht="19.7" customHeight="1">
      <c r="B111" s="17"/>
      <c r="C111" s="17"/>
      <c r="D111" s="17"/>
      <c r="E111" s="26"/>
      <c r="F111" s="26"/>
      <c r="G111" s="26"/>
      <c r="H111" s="118">
        <f t="shared" si="1"/>
        <v>0</v>
      </c>
      <c r="I111" s="18"/>
      <c r="J111" s="26"/>
      <c r="K111" s="25"/>
      <c r="L111" s="17"/>
      <c r="M111" s="30"/>
      <c r="N111" s="17"/>
      <c r="O111" s="29"/>
      <c r="P111" s="29"/>
      <c r="Q111" s="23"/>
    </row>
    <row r="112" spans="2:17" s="8" customFormat="1" ht="19.7" customHeight="1">
      <c r="B112" s="17"/>
      <c r="C112" s="17"/>
      <c r="D112" s="17"/>
      <c r="E112" s="26"/>
      <c r="F112" s="26"/>
      <c r="G112" s="118"/>
      <c r="H112" s="118">
        <f t="shared" si="1"/>
        <v>0</v>
      </c>
      <c r="I112" s="18"/>
      <c r="J112" s="26"/>
      <c r="K112" s="25"/>
      <c r="L112" s="18"/>
      <c r="M112" s="30"/>
      <c r="N112" s="17"/>
      <c r="O112" s="18"/>
      <c r="P112" s="30"/>
      <c r="Q112" s="23"/>
    </row>
    <row r="113" spans="2:17" s="8" customFormat="1" ht="19.7" customHeight="1">
      <c r="B113" s="17"/>
      <c r="C113" s="17"/>
      <c r="D113" s="17"/>
      <c r="E113" s="26"/>
      <c r="F113" s="26"/>
      <c r="G113" s="118"/>
      <c r="H113" s="118">
        <f t="shared" si="1"/>
        <v>0</v>
      </c>
      <c r="I113" s="18"/>
      <c r="J113" s="26"/>
      <c r="K113" s="25"/>
      <c r="L113" s="18"/>
      <c r="M113" s="30"/>
      <c r="N113" s="17"/>
      <c r="O113" s="18"/>
      <c r="P113" s="30"/>
      <c r="Q113" s="23"/>
    </row>
    <row r="114" spans="2:17" s="8" customFormat="1" ht="19.7" customHeight="1">
      <c r="B114" s="17"/>
      <c r="C114" s="17"/>
      <c r="D114" s="17"/>
      <c r="E114" s="26"/>
      <c r="F114" s="26"/>
      <c r="G114" s="26"/>
      <c r="H114" s="118">
        <f t="shared" si="1"/>
        <v>0</v>
      </c>
      <c r="I114" s="18"/>
      <c r="J114" s="26"/>
      <c r="K114" s="25"/>
      <c r="L114" s="17"/>
      <c r="M114" s="30"/>
      <c r="N114" s="17"/>
      <c r="O114" s="29"/>
      <c r="P114" s="29"/>
      <c r="Q114" s="23"/>
    </row>
    <row r="115" spans="2:17" s="8" customFormat="1" ht="19.7" customHeight="1">
      <c r="B115" s="17"/>
      <c r="C115" s="17"/>
      <c r="D115" s="17"/>
      <c r="E115" s="26"/>
      <c r="F115" s="26"/>
      <c r="G115" s="118"/>
      <c r="H115" s="118">
        <f t="shared" si="1"/>
        <v>0</v>
      </c>
      <c r="I115" s="18"/>
      <c r="J115" s="26"/>
      <c r="K115" s="25"/>
      <c r="L115" s="18"/>
      <c r="M115" s="30"/>
      <c r="N115" s="17"/>
      <c r="O115" s="18"/>
      <c r="P115" s="30"/>
      <c r="Q115" s="23"/>
    </row>
    <row r="116" spans="2:17" s="8" customFormat="1" ht="19.7" customHeight="1">
      <c r="B116" s="17"/>
      <c r="C116" s="17"/>
      <c r="D116" s="17"/>
      <c r="E116" s="26"/>
      <c r="F116" s="26"/>
      <c r="G116" s="118"/>
      <c r="H116" s="118">
        <f t="shared" si="1"/>
        <v>0</v>
      </c>
      <c r="I116" s="18"/>
      <c r="J116" s="26"/>
      <c r="K116" s="25"/>
      <c r="L116" s="18"/>
      <c r="M116" s="30"/>
      <c r="N116" s="17"/>
      <c r="O116" s="18"/>
      <c r="P116" s="30"/>
      <c r="Q116" s="23"/>
    </row>
    <row r="117" spans="2:17" s="8" customFormat="1" ht="19.7" customHeight="1">
      <c r="B117" s="17"/>
      <c r="C117" s="17"/>
      <c r="D117" s="17"/>
      <c r="E117" s="26"/>
      <c r="F117" s="26"/>
      <c r="G117" s="26"/>
      <c r="H117" s="118">
        <f t="shared" si="1"/>
        <v>0</v>
      </c>
      <c r="I117" s="18"/>
      <c r="J117" s="26"/>
      <c r="K117" s="25"/>
      <c r="L117" s="17"/>
      <c r="M117" s="30"/>
      <c r="N117" s="17"/>
      <c r="O117" s="29"/>
      <c r="P117" s="29"/>
      <c r="Q117" s="23"/>
    </row>
    <row r="118" spans="2:17" s="8" customFormat="1" ht="19.7" customHeight="1">
      <c r="B118" s="17"/>
      <c r="C118" s="17"/>
      <c r="D118" s="17"/>
      <c r="E118" s="26"/>
      <c r="F118" s="26"/>
      <c r="G118" s="118"/>
      <c r="H118" s="118">
        <f t="shared" si="1"/>
        <v>0</v>
      </c>
      <c r="I118" s="18"/>
      <c r="J118" s="26"/>
      <c r="K118" s="25"/>
      <c r="L118" s="18"/>
      <c r="M118" s="30"/>
      <c r="N118" s="17"/>
      <c r="O118" s="18"/>
      <c r="P118" s="30"/>
      <c r="Q118" s="23"/>
    </row>
    <row r="119" spans="2:17" s="8" customFormat="1" ht="19.7" customHeight="1">
      <c r="B119" s="17"/>
      <c r="C119" s="17"/>
      <c r="D119" s="17"/>
      <c r="E119" s="26"/>
      <c r="F119" s="26"/>
      <c r="G119" s="118"/>
      <c r="H119" s="118">
        <f t="shared" si="1"/>
        <v>0</v>
      </c>
      <c r="I119" s="18"/>
      <c r="J119" s="26"/>
      <c r="K119" s="25"/>
      <c r="L119" s="18"/>
      <c r="M119" s="30"/>
      <c r="N119" s="17"/>
      <c r="O119" s="18"/>
      <c r="P119" s="30"/>
      <c r="Q119" s="23"/>
    </row>
    <row r="120" spans="2:17" s="8" customFormat="1" ht="19.7" customHeight="1">
      <c r="B120" s="17"/>
      <c r="C120" s="17"/>
      <c r="D120" s="17"/>
      <c r="E120" s="26"/>
      <c r="F120" s="26"/>
      <c r="G120" s="26"/>
      <c r="H120" s="118">
        <f t="shared" si="1"/>
        <v>0</v>
      </c>
      <c r="I120" s="18"/>
      <c r="J120" s="26"/>
      <c r="K120" s="25"/>
      <c r="L120" s="17"/>
      <c r="M120" s="30"/>
      <c r="N120" s="17"/>
      <c r="O120" s="29"/>
      <c r="P120" s="29"/>
      <c r="Q120" s="23"/>
    </row>
    <row r="121" spans="2:17" s="8" customFormat="1" ht="19.7" customHeight="1">
      <c r="B121" s="17"/>
      <c r="C121" s="17"/>
      <c r="D121" s="17"/>
      <c r="E121" s="26"/>
      <c r="F121" s="26"/>
      <c r="G121" s="118"/>
      <c r="H121" s="118">
        <f t="shared" si="1"/>
        <v>0</v>
      </c>
      <c r="I121" s="18"/>
      <c r="J121" s="26"/>
      <c r="K121" s="25"/>
      <c r="L121" s="18"/>
      <c r="M121" s="30"/>
      <c r="N121" s="17"/>
      <c r="O121" s="18"/>
      <c r="P121" s="30"/>
      <c r="Q121" s="23"/>
    </row>
    <row r="122" spans="2:17" s="8" customFormat="1" ht="19.7" customHeight="1">
      <c r="B122" s="17"/>
      <c r="C122" s="17"/>
      <c r="D122" s="17"/>
      <c r="E122" s="26"/>
      <c r="F122" s="26"/>
      <c r="G122" s="118"/>
      <c r="H122" s="118">
        <f t="shared" si="1"/>
        <v>0</v>
      </c>
      <c r="I122" s="18"/>
      <c r="J122" s="26"/>
      <c r="K122" s="25"/>
      <c r="L122" s="18"/>
      <c r="M122" s="30"/>
      <c r="N122" s="17"/>
      <c r="O122" s="18"/>
      <c r="P122" s="30"/>
      <c r="Q122" s="23"/>
    </row>
    <row r="123" spans="2:17" s="8" customFormat="1" ht="19.7" customHeight="1">
      <c r="B123" s="17"/>
      <c r="C123" s="17"/>
      <c r="D123" s="17"/>
      <c r="E123" s="26"/>
      <c r="F123" s="26"/>
      <c r="G123" s="26"/>
      <c r="H123" s="118">
        <f t="shared" si="1"/>
        <v>0</v>
      </c>
      <c r="I123" s="18"/>
      <c r="J123" s="26"/>
      <c r="K123" s="25"/>
      <c r="L123" s="17"/>
      <c r="M123" s="30"/>
      <c r="N123" s="17"/>
      <c r="O123" s="29"/>
      <c r="P123" s="29"/>
      <c r="Q123" s="23"/>
    </row>
    <row r="124" spans="2:17" s="8" customFormat="1" ht="19.7" customHeight="1">
      <c r="B124" s="17"/>
      <c r="C124" s="17"/>
      <c r="D124" s="17"/>
      <c r="E124" s="26"/>
      <c r="F124" s="26"/>
      <c r="G124" s="118"/>
      <c r="H124" s="118">
        <f t="shared" si="1"/>
        <v>0</v>
      </c>
      <c r="I124" s="18"/>
      <c r="J124" s="26"/>
      <c r="K124" s="25"/>
      <c r="L124" s="18"/>
      <c r="M124" s="30"/>
      <c r="N124" s="17"/>
      <c r="O124" s="18"/>
      <c r="P124" s="30"/>
      <c r="Q124" s="23"/>
    </row>
    <row r="125" spans="2:17" s="8" customFormat="1" ht="19.7" customHeight="1">
      <c r="B125" s="17"/>
      <c r="C125" s="17"/>
      <c r="D125" s="17"/>
      <c r="E125" s="26"/>
      <c r="F125" s="26"/>
      <c r="G125" s="118"/>
      <c r="H125" s="118">
        <f>F125*G125</f>
        <v>0</v>
      </c>
      <c r="I125" s="18"/>
      <c r="J125" s="26"/>
      <c r="K125" s="25"/>
      <c r="L125" s="18"/>
      <c r="M125" s="30"/>
      <c r="N125" s="17"/>
      <c r="O125" s="18"/>
      <c r="P125" s="30"/>
      <c r="Q125" s="23"/>
    </row>
    <row r="126" spans="2:17" s="8" customFormat="1" ht="19.7" customHeight="1">
      <c r="B126" s="17"/>
      <c r="C126" s="17"/>
      <c r="D126" s="17"/>
      <c r="E126" s="26"/>
      <c r="F126" s="26"/>
      <c r="G126" s="26"/>
      <c r="H126" s="118">
        <f>F126*G126</f>
        <v>0</v>
      </c>
      <c r="I126" s="18"/>
      <c r="J126" s="26"/>
      <c r="K126" s="25"/>
      <c r="L126" s="17"/>
      <c r="M126" s="30"/>
      <c r="N126" s="17"/>
      <c r="O126" s="29"/>
      <c r="P126" s="29"/>
      <c r="Q126" s="23"/>
    </row>
    <row r="127" spans="2:17" s="8" customFormat="1" ht="19.7" customHeight="1">
      <c r="B127" s="17"/>
      <c r="C127" s="17"/>
      <c r="D127" s="17"/>
      <c r="E127" s="26"/>
      <c r="F127" s="26"/>
      <c r="G127" s="118"/>
      <c r="H127" s="118">
        <f>F127*G127</f>
        <v>0</v>
      </c>
      <c r="I127" s="18"/>
      <c r="J127" s="26"/>
      <c r="K127" s="25"/>
      <c r="L127" s="18"/>
      <c r="M127" s="30"/>
      <c r="N127" s="17"/>
      <c r="O127" s="18"/>
      <c r="P127" s="30"/>
      <c r="Q127" s="23"/>
    </row>
  </sheetData>
  <autoFilter ref="B9:O17" xr:uid="{68408874-14A2-4BE1-A580-B525F21A2F99}">
    <sortState xmlns:xlrd2="http://schemas.microsoft.com/office/spreadsheetml/2017/richdata2" ref="B10:O17">
      <sortCondition ref="D9:D17"/>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80790-8082-45FC-97D2-C6BA8B8DF672}">
  <dimension ref="A2:F9"/>
  <sheetViews>
    <sheetView workbookViewId="0">
      <selection activeCell="F17" sqref="F17"/>
    </sheetView>
  </sheetViews>
  <sheetFormatPr defaultRowHeight="18.75"/>
  <cols>
    <col min="1" max="1" width="5.625" style="9" customWidth="1"/>
    <col min="2" max="2" width="3.5" style="9" bestFit="1" customWidth="1"/>
    <col min="3" max="3" width="17.625" style="9" customWidth="1"/>
    <col min="4" max="4" width="25.75" style="9" bestFit="1" customWidth="1"/>
    <col min="5" max="5" width="5.875" style="9" bestFit="1" customWidth="1"/>
    <col min="6" max="6" width="15.625" style="9" customWidth="1"/>
    <col min="7" max="256" width="9" style="9"/>
    <col min="257" max="257" width="5.625" style="9" customWidth="1"/>
    <col min="258" max="258" width="3.5" style="9" bestFit="1" customWidth="1"/>
    <col min="259" max="259" width="17.625" style="9" customWidth="1"/>
    <col min="260" max="260" width="25.75" style="9" bestFit="1" customWidth="1"/>
    <col min="261" max="261" width="5.875" style="9" bestFit="1" customWidth="1"/>
    <col min="262" max="262" width="15.625" style="9" customWidth="1"/>
    <col min="263" max="512" width="9" style="9"/>
    <col min="513" max="513" width="5.625" style="9" customWidth="1"/>
    <col min="514" max="514" width="3.5" style="9" bestFit="1" customWidth="1"/>
    <col min="515" max="515" width="17.625" style="9" customWidth="1"/>
    <col min="516" max="516" width="25.75" style="9" bestFit="1" customWidth="1"/>
    <col min="517" max="517" width="5.875" style="9" bestFit="1" customWidth="1"/>
    <col min="518" max="518" width="15.625" style="9" customWidth="1"/>
    <col min="519" max="768" width="9" style="9"/>
    <col min="769" max="769" width="5.625" style="9" customWidth="1"/>
    <col min="770" max="770" width="3.5" style="9" bestFit="1" customWidth="1"/>
    <col min="771" max="771" width="17.625" style="9" customWidth="1"/>
    <col min="772" max="772" width="25.75" style="9" bestFit="1" customWidth="1"/>
    <col min="773" max="773" width="5.875" style="9" bestFit="1" customWidth="1"/>
    <col min="774" max="774" width="15.625" style="9" customWidth="1"/>
    <col min="775" max="1024" width="9" style="9"/>
    <col min="1025" max="1025" width="5.625" style="9" customWidth="1"/>
    <col min="1026" max="1026" width="3.5" style="9" bestFit="1" customWidth="1"/>
    <col min="1027" max="1027" width="17.625" style="9" customWidth="1"/>
    <col min="1028" max="1028" width="25.75" style="9" bestFit="1" customWidth="1"/>
    <col min="1029" max="1029" width="5.875" style="9" bestFit="1" customWidth="1"/>
    <col min="1030" max="1030" width="15.625" style="9" customWidth="1"/>
    <col min="1031" max="1280" width="9" style="9"/>
    <col min="1281" max="1281" width="5.625" style="9" customWidth="1"/>
    <col min="1282" max="1282" width="3.5" style="9" bestFit="1" customWidth="1"/>
    <col min="1283" max="1283" width="17.625" style="9" customWidth="1"/>
    <col min="1284" max="1284" width="25.75" style="9" bestFit="1" customWidth="1"/>
    <col min="1285" max="1285" width="5.875" style="9" bestFit="1" customWidth="1"/>
    <col min="1286" max="1286" width="15.625" style="9" customWidth="1"/>
    <col min="1287" max="1536" width="9" style="9"/>
    <col min="1537" max="1537" width="5.625" style="9" customWidth="1"/>
    <col min="1538" max="1538" width="3.5" style="9" bestFit="1" customWidth="1"/>
    <col min="1539" max="1539" width="17.625" style="9" customWidth="1"/>
    <col min="1540" max="1540" width="25.75" style="9" bestFit="1" customWidth="1"/>
    <col min="1541" max="1541" width="5.875" style="9" bestFit="1" customWidth="1"/>
    <col min="1542" max="1542" width="15.625" style="9" customWidth="1"/>
    <col min="1543" max="1792" width="9" style="9"/>
    <col min="1793" max="1793" width="5.625" style="9" customWidth="1"/>
    <col min="1794" max="1794" width="3.5" style="9" bestFit="1" customWidth="1"/>
    <col min="1795" max="1795" width="17.625" style="9" customWidth="1"/>
    <col min="1796" max="1796" width="25.75" style="9" bestFit="1" customWidth="1"/>
    <col min="1797" max="1797" width="5.875" style="9" bestFit="1" customWidth="1"/>
    <col min="1798" max="1798" width="15.625" style="9" customWidth="1"/>
    <col min="1799" max="2048" width="9" style="9"/>
    <col min="2049" max="2049" width="5.625" style="9" customWidth="1"/>
    <col min="2050" max="2050" width="3.5" style="9" bestFit="1" customWidth="1"/>
    <col min="2051" max="2051" width="17.625" style="9" customWidth="1"/>
    <col min="2052" max="2052" width="25.75" style="9" bestFit="1" customWidth="1"/>
    <col min="2053" max="2053" width="5.875" style="9" bestFit="1" customWidth="1"/>
    <col min="2054" max="2054" width="15.625" style="9" customWidth="1"/>
    <col min="2055" max="2304" width="9" style="9"/>
    <col min="2305" max="2305" width="5.625" style="9" customWidth="1"/>
    <col min="2306" max="2306" width="3.5" style="9" bestFit="1" customWidth="1"/>
    <col min="2307" max="2307" width="17.625" style="9" customWidth="1"/>
    <col min="2308" max="2308" width="25.75" style="9" bestFit="1" customWidth="1"/>
    <col min="2309" max="2309" width="5.875" style="9" bestFit="1" customWidth="1"/>
    <col min="2310" max="2310" width="15.625" style="9" customWidth="1"/>
    <col min="2311" max="2560" width="9" style="9"/>
    <col min="2561" max="2561" width="5.625" style="9" customWidth="1"/>
    <col min="2562" max="2562" width="3.5" style="9" bestFit="1" customWidth="1"/>
    <col min="2563" max="2563" width="17.625" style="9" customWidth="1"/>
    <col min="2564" max="2564" width="25.75" style="9" bestFit="1" customWidth="1"/>
    <col min="2565" max="2565" width="5.875" style="9" bestFit="1" customWidth="1"/>
    <col min="2566" max="2566" width="15.625" style="9" customWidth="1"/>
    <col min="2567" max="2816" width="9" style="9"/>
    <col min="2817" max="2817" width="5.625" style="9" customWidth="1"/>
    <col min="2818" max="2818" width="3.5" style="9" bestFit="1" customWidth="1"/>
    <col min="2819" max="2819" width="17.625" style="9" customWidth="1"/>
    <col min="2820" max="2820" width="25.75" style="9" bestFit="1" customWidth="1"/>
    <col min="2821" max="2821" width="5.875" style="9" bestFit="1" customWidth="1"/>
    <col min="2822" max="2822" width="15.625" style="9" customWidth="1"/>
    <col min="2823" max="3072" width="9" style="9"/>
    <col min="3073" max="3073" width="5.625" style="9" customWidth="1"/>
    <col min="3074" max="3074" width="3.5" style="9" bestFit="1" customWidth="1"/>
    <col min="3075" max="3075" width="17.625" style="9" customWidth="1"/>
    <col min="3076" max="3076" width="25.75" style="9" bestFit="1" customWidth="1"/>
    <col min="3077" max="3077" width="5.875" style="9" bestFit="1" customWidth="1"/>
    <col min="3078" max="3078" width="15.625" style="9" customWidth="1"/>
    <col min="3079" max="3328" width="9" style="9"/>
    <col min="3329" max="3329" width="5.625" style="9" customWidth="1"/>
    <col min="3330" max="3330" width="3.5" style="9" bestFit="1" customWidth="1"/>
    <col min="3331" max="3331" width="17.625" style="9" customWidth="1"/>
    <col min="3332" max="3332" width="25.75" style="9" bestFit="1" customWidth="1"/>
    <col min="3333" max="3333" width="5.875" style="9" bestFit="1" customWidth="1"/>
    <col min="3334" max="3334" width="15.625" style="9" customWidth="1"/>
    <col min="3335" max="3584" width="9" style="9"/>
    <col min="3585" max="3585" width="5.625" style="9" customWidth="1"/>
    <col min="3586" max="3586" width="3.5" style="9" bestFit="1" customWidth="1"/>
    <col min="3587" max="3587" width="17.625" style="9" customWidth="1"/>
    <col min="3588" max="3588" width="25.75" style="9" bestFit="1" customWidth="1"/>
    <col min="3589" max="3589" width="5.875" style="9" bestFit="1" customWidth="1"/>
    <col min="3590" max="3590" width="15.625" style="9" customWidth="1"/>
    <col min="3591" max="3840" width="9" style="9"/>
    <col min="3841" max="3841" width="5.625" style="9" customWidth="1"/>
    <col min="3842" max="3842" width="3.5" style="9" bestFit="1" customWidth="1"/>
    <col min="3843" max="3843" width="17.625" style="9" customWidth="1"/>
    <col min="3844" max="3844" width="25.75" style="9" bestFit="1" customWidth="1"/>
    <col min="3845" max="3845" width="5.875" style="9" bestFit="1" customWidth="1"/>
    <col min="3846" max="3846" width="15.625" style="9" customWidth="1"/>
    <col min="3847" max="4096" width="9" style="9"/>
    <col min="4097" max="4097" width="5.625" style="9" customWidth="1"/>
    <col min="4098" max="4098" width="3.5" style="9" bestFit="1" customWidth="1"/>
    <col min="4099" max="4099" width="17.625" style="9" customWidth="1"/>
    <col min="4100" max="4100" width="25.75" style="9" bestFit="1" customWidth="1"/>
    <col min="4101" max="4101" width="5.875" style="9" bestFit="1" customWidth="1"/>
    <col min="4102" max="4102" width="15.625" style="9" customWidth="1"/>
    <col min="4103" max="4352" width="9" style="9"/>
    <col min="4353" max="4353" width="5.625" style="9" customWidth="1"/>
    <col min="4354" max="4354" width="3.5" style="9" bestFit="1" customWidth="1"/>
    <col min="4355" max="4355" width="17.625" style="9" customWidth="1"/>
    <col min="4356" max="4356" width="25.75" style="9" bestFit="1" customWidth="1"/>
    <col min="4357" max="4357" width="5.875" style="9" bestFit="1" customWidth="1"/>
    <col min="4358" max="4358" width="15.625" style="9" customWidth="1"/>
    <col min="4359" max="4608" width="9" style="9"/>
    <col min="4609" max="4609" width="5.625" style="9" customWidth="1"/>
    <col min="4610" max="4610" width="3.5" style="9" bestFit="1" customWidth="1"/>
    <col min="4611" max="4611" width="17.625" style="9" customWidth="1"/>
    <col min="4612" max="4612" width="25.75" style="9" bestFit="1" customWidth="1"/>
    <col min="4613" max="4613" width="5.875" style="9" bestFit="1" customWidth="1"/>
    <col min="4614" max="4614" width="15.625" style="9" customWidth="1"/>
    <col min="4615" max="4864" width="9" style="9"/>
    <col min="4865" max="4865" width="5.625" style="9" customWidth="1"/>
    <col min="4866" max="4866" width="3.5" style="9" bestFit="1" customWidth="1"/>
    <col min="4867" max="4867" width="17.625" style="9" customWidth="1"/>
    <col min="4868" max="4868" width="25.75" style="9" bestFit="1" customWidth="1"/>
    <col min="4869" max="4869" width="5.875" style="9" bestFit="1" customWidth="1"/>
    <col min="4870" max="4870" width="15.625" style="9" customWidth="1"/>
    <col min="4871" max="5120" width="9" style="9"/>
    <col min="5121" max="5121" width="5.625" style="9" customWidth="1"/>
    <col min="5122" max="5122" width="3.5" style="9" bestFit="1" customWidth="1"/>
    <col min="5123" max="5123" width="17.625" style="9" customWidth="1"/>
    <col min="5124" max="5124" width="25.75" style="9" bestFit="1" customWidth="1"/>
    <col min="5125" max="5125" width="5.875" style="9" bestFit="1" customWidth="1"/>
    <col min="5126" max="5126" width="15.625" style="9" customWidth="1"/>
    <col min="5127" max="5376" width="9" style="9"/>
    <col min="5377" max="5377" width="5.625" style="9" customWidth="1"/>
    <col min="5378" max="5378" width="3.5" style="9" bestFit="1" customWidth="1"/>
    <col min="5379" max="5379" width="17.625" style="9" customWidth="1"/>
    <col min="5380" max="5380" width="25.75" style="9" bestFit="1" customWidth="1"/>
    <col min="5381" max="5381" width="5.875" style="9" bestFit="1" customWidth="1"/>
    <col min="5382" max="5382" width="15.625" style="9" customWidth="1"/>
    <col min="5383" max="5632" width="9" style="9"/>
    <col min="5633" max="5633" width="5.625" style="9" customWidth="1"/>
    <col min="5634" max="5634" width="3.5" style="9" bestFit="1" customWidth="1"/>
    <col min="5635" max="5635" width="17.625" style="9" customWidth="1"/>
    <col min="5636" max="5636" width="25.75" style="9" bestFit="1" customWidth="1"/>
    <col min="5637" max="5637" width="5.875" style="9" bestFit="1" customWidth="1"/>
    <col min="5638" max="5638" width="15.625" style="9" customWidth="1"/>
    <col min="5639" max="5888" width="9" style="9"/>
    <col min="5889" max="5889" width="5.625" style="9" customWidth="1"/>
    <col min="5890" max="5890" width="3.5" style="9" bestFit="1" customWidth="1"/>
    <col min="5891" max="5891" width="17.625" style="9" customWidth="1"/>
    <col min="5892" max="5892" width="25.75" style="9" bestFit="1" customWidth="1"/>
    <col min="5893" max="5893" width="5.875" style="9" bestFit="1" customWidth="1"/>
    <col min="5894" max="5894" width="15.625" style="9" customWidth="1"/>
    <col min="5895" max="6144" width="9" style="9"/>
    <col min="6145" max="6145" width="5.625" style="9" customWidth="1"/>
    <col min="6146" max="6146" width="3.5" style="9" bestFit="1" customWidth="1"/>
    <col min="6147" max="6147" width="17.625" style="9" customWidth="1"/>
    <col min="6148" max="6148" width="25.75" style="9" bestFit="1" customWidth="1"/>
    <col min="6149" max="6149" width="5.875" style="9" bestFit="1" customWidth="1"/>
    <col min="6150" max="6150" width="15.625" style="9" customWidth="1"/>
    <col min="6151" max="6400" width="9" style="9"/>
    <col min="6401" max="6401" width="5.625" style="9" customWidth="1"/>
    <col min="6402" max="6402" width="3.5" style="9" bestFit="1" customWidth="1"/>
    <col min="6403" max="6403" width="17.625" style="9" customWidth="1"/>
    <col min="6404" max="6404" width="25.75" style="9" bestFit="1" customWidth="1"/>
    <col min="6405" max="6405" width="5.875" style="9" bestFit="1" customWidth="1"/>
    <col min="6406" max="6406" width="15.625" style="9" customWidth="1"/>
    <col min="6407" max="6656" width="9" style="9"/>
    <col min="6657" max="6657" width="5.625" style="9" customWidth="1"/>
    <col min="6658" max="6658" width="3.5" style="9" bestFit="1" customWidth="1"/>
    <col min="6659" max="6659" width="17.625" style="9" customWidth="1"/>
    <col min="6660" max="6660" width="25.75" style="9" bestFit="1" customWidth="1"/>
    <col min="6661" max="6661" width="5.875" style="9" bestFit="1" customWidth="1"/>
    <col min="6662" max="6662" width="15.625" style="9" customWidth="1"/>
    <col min="6663" max="6912" width="9" style="9"/>
    <col min="6913" max="6913" width="5.625" style="9" customWidth="1"/>
    <col min="6914" max="6914" width="3.5" style="9" bestFit="1" customWidth="1"/>
    <col min="6915" max="6915" width="17.625" style="9" customWidth="1"/>
    <col min="6916" max="6916" width="25.75" style="9" bestFit="1" customWidth="1"/>
    <col min="6917" max="6917" width="5.875" style="9" bestFit="1" customWidth="1"/>
    <col min="6918" max="6918" width="15.625" style="9" customWidth="1"/>
    <col min="6919" max="7168" width="9" style="9"/>
    <col min="7169" max="7169" width="5.625" style="9" customWidth="1"/>
    <col min="7170" max="7170" width="3.5" style="9" bestFit="1" customWidth="1"/>
    <col min="7171" max="7171" width="17.625" style="9" customWidth="1"/>
    <col min="7172" max="7172" width="25.75" style="9" bestFit="1" customWidth="1"/>
    <col min="7173" max="7173" width="5.875" style="9" bestFit="1" customWidth="1"/>
    <col min="7174" max="7174" width="15.625" style="9" customWidth="1"/>
    <col min="7175" max="7424" width="9" style="9"/>
    <col min="7425" max="7425" width="5.625" style="9" customWidth="1"/>
    <col min="7426" max="7426" width="3.5" style="9" bestFit="1" customWidth="1"/>
    <col min="7427" max="7427" width="17.625" style="9" customWidth="1"/>
    <col min="7428" max="7428" width="25.75" style="9" bestFit="1" customWidth="1"/>
    <col min="7429" max="7429" width="5.875" style="9" bestFit="1" customWidth="1"/>
    <col min="7430" max="7430" width="15.625" style="9" customWidth="1"/>
    <col min="7431" max="7680" width="9" style="9"/>
    <col min="7681" max="7681" width="5.625" style="9" customWidth="1"/>
    <col min="7682" max="7682" width="3.5" style="9" bestFit="1" customWidth="1"/>
    <col min="7683" max="7683" width="17.625" style="9" customWidth="1"/>
    <col min="7684" max="7684" width="25.75" style="9" bestFit="1" customWidth="1"/>
    <col min="7685" max="7685" width="5.875" style="9" bestFit="1" customWidth="1"/>
    <col min="7686" max="7686" width="15.625" style="9" customWidth="1"/>
    <col min="7687" max="7936" width="9" style="9"/>
    <col min="7937" max="7937" width="5.625" style="9" customWidth="1"/>
    <col min="7938" max="7938" width="3.5" style="9" bestFit="1" customWidth="1"/>
    <col min="7939" max="7939" width="17.625" style="9" customWidth="1"/>
    <col min="7940" max="7940" width="25.75" style="9" bestFit="1" customWidth="1"/>
    <col min="7941" max="7941" width="5.875" style="9" bestFit="1" customWidth="1"/>
    <col min="7942" max="7942" width="15.625" style="9" customWidth="1"/>
    <col min="7943" max="8192" width="9" style="9"/>
    <col min="8193" max="8193" width="5.625" style="9" customWidth="1"/>
    <col min="8194" max="8194" width="3.5" style="9" bestFit="1" customWidth="1"/>
    <col min="8195" max="8195" width="17.625" style="9" customWidth="1"/>
    <col min="8196" max="8196" width="25.75" style="9" bestFit="1" customWidth="1"/>
    <col min="8197" max="8197" width="5.875" style="9" bestFit="1" customWidth="1"/>
    <col min="8198" max="8198" width="15.625" style="9" customWidth="1"/>
    <col min="8199" max="8448" width="9" style="9"/>
    <col min="8449" max="8449" width="5.625" style="9" customWidth="1"/>
    <col min="8450" max="8450" width="3.5" style="9" bestFit="1" customWidth="1"/>
    <col min="8451" max="8451" width="17.625" style="9" customWidth="1"/>
    <col min="8452" max="8452" width="25.75" style="9" bestFit="1" customWidth="1"/>
    <col min="8453" max="8453" width="5.875" style="9" bestFit="1" customWidth="1"/>
    <col min="8454" max="8454" width="15.625" style="9" customWidth="1"/>
    <col min="8455" max="8704" width="9" style="9"/>
    <col min="8705" max="8705" width="5.625" style="9" customWidth="1"/>
    <col min="8706" max="8706" width="3.5" style="9" bestFit="1" customWidth="1"/>
    <col min="8707" max="8707" width="17.625" style="9" customWidth="1"/>
    <col min="8708" max="8708" width="25.75" style="9" bestFit="1" customWidth="1"/>
    <col min="8709" max="8709" width="5.875" style="9" bestFit="1" customWidth="1"/>
    <col min="8710" max="8710" width="15.625" style="9" customWidth="1"/>
    <col min="8711" max="8960" width="9" style="9"/>
    <col min="8961" max="8961" width="5.625" style="9" customWidth="1"/>
    <col min="8962" max="8962" width="3.5" style="9" bestFit="1" customWidth="1"/>
    <col min="8963" max="8963" width="17.625" style="9" customWidth="1"/>
    <col min="8964" max="8964" width="25.75" style="9" bestFit="1" customWidth="1"/>
    <col min="8965" max="8965" width="5.875" style="9" bestFit="1" customWidth="1"/>
    <col min="8966" max="8966" width="15.625" style="9" customWidth="1"/>
    <col min="8967" max="9216" width="9" style="9"/>
    <col min="9217" max="9217" width="5.625" style="9" customWidth="1"/>
    <col min="9218" max="9218" width="3.5" style="9" bestFit="1" customWidth="1"/>
    <col min="9219" max="9219" width="17.625" style="9" customWidth="1"/>
    <col min="9220" max="9220" width="25.75" style="9" bestFit="1" customWidth="1"/>
    <col min="9221" max="9221" width="5.875" style="9" bestFit="1" customWidth="1"/>
    <col min="9222" max="9222" width="15.625" style="9" customWidth="1"/>
    <col min="9223" max="9472" width="9" style="9"/>
    <col min="9473" max="9473" width="5.625" style="9" customWidth="1"/>
    <col min="9474" max="9474" width="3.5" style="9" bestFit="1" customWidth="1"/>
    <col min="9475" max="9475" width="17.625" style="9" customWidth="1"/>
    <col min="9476" max="9476" width="25.75" style="9" bestFit="1" customWidth="1"/>
    <col min="9477" max="9477" width="5.875" style="9" bestFit="1" customWidth="1"/>
    <col min="9478" max="9478" width="15.625" style="9" customWidth="1"/>
    <col min="9479" max="9728" width="9" style="9"/>
    <col min="9729" max="9729" width="5.625" style="9" customWidth="1"/>
    <col min="9730" max="9730" width="3.5" style="9" bestFit="1" customWidth="1"/>
    <col min="9731" max="9731" width="17.625" style="9" customWidth="1"/>
    <col min="9732" max="9732" width="25.75" style="9" bestFit="1" customWidth="1"/>
    <col min="9733" max="9733" width="5.875" style="9" bestFit="1" customWidth="1"/>
    <col min="9734" max="9734" width="15.625" style="9" customWidth="1"/>
    <col min="9735" max="9984" width="9" style="9"/>
    <col min="9985" max="9985" width="5.625" style="9" customWidth="1"/>
    <col min="9986" max="9986" width="3.5" style="9" bestFit="1" customWidth="1"/>
    <col min="9987" max="9987" width="17.625" style="9" customWidth="1"/>
    <col min="9988" max="9988" width="25.75" style="9" bestFit="1" customWidth="1"/>
    <col min="9989" max="9989" width="5.875" style="9" bestFit="1" customWidth="1"/>
    <col min="9990" max="9990" width="15.625" style="9" customWidth="1"/>
    <col min="9991" max="10240" width="9" style="9"/>
    <col min="10241" max="10241" width="5.625" style="9" customWidth="1"/>
    <col min="10242" max="10242" width="3.5" style="9" bestFit="1" customWidth="1"/>
    <col min="10243" max="10243" width="17.625" style="9" customWidth="1"/>
    <col min="10244" max="10244" width="25.75" style="9" bestFit="1" customWidth="1"/>
    <col min="10245" max="10245" width="5.875" style="9" bestFit="1" customWidth="1"/>
    <col min="10246" max="10246" width="15.625" style="9" customWidth="1"/>
    <col min="10247" max="10496" width="9" style="9"/>
    <col min="10497" max="10497" width="5.625" style="9" customWidth="1"/>
    <col min="10498" max="10498" width="3.5" style="9" bestFit="1" customWidth="1"/>
    <col min="10499" max="10499" width="17.625" style="9" customWidth="1"/>
    <col min="10500" max="10500" width="25.75" style="9" bestFit="1" customWidth="1"/>
    <col min="10501" max="10501" width="5.875" style="9" bestFit="1" customWidth="1"/>
    <col min="10502" max="10502" width="15.625" style="9" customWidth="1"/>
    <col min="10503" max="10752" width="9" style="9"/>
    <col min="10753" max="10753" width="5.625" style="9" customWidth="1"/>
    <col min="10754" max="10754" width="3.5" style="9" bestFit="1" customWidth="1"/>
    <col min="10755" max="10755" width="17.625" style="9" customWidth="1"/>
    <col min="10756" max="10756" width="25.75" style="9" bestFit="1" customWidth="1"/>
    <col min="10757" max="10757" width="5.875" style="9" bestFit="1" customWidth="1"/>
    <col min="10758" max="10758" width="15.625" style="9" customWidth="1"/>
    <col min="10759" max="11008" width="9" style="9"/>
    <col min="11009" max="11009" width="5.625" style="9" customWidth="1"/>
    <col min="11010" max="11010" width="3.5" style="9" bestFit="1" customWidth="1"/>
    <col min="11011" max="11011" width="17.625" style="9" customWidth="1"/>
    <col min="11012" max="11012" width="25.75" style="9" bestFit="1" customWidth="1"/>
    <col min="11013" max="11013" width="5.875" style="9" bestFit="1" customWidth="1"/>
    <col min="11014" max="11014" width="15.625" style="9" customWidth="1"/>
    <col min="11015" max="11264" width="9" style="9"/>
    <col min="11265" max="11265" width="5.625" style="9" customWidth="1"/>
    <col min="11266" max="11266" width="3.5" style="9" bestFit="1" customWidth="1"/>
    <col min="11267" max="11267" width="17.625" style="9" customWidth="1"/>
    <col min="11268" max="11268" width="25.75" style="9" bestFit="1" customWidth="1"/>
    <col min="11269" max="11269" width="5.875" style="9" bestFit="1" customWidth="1"/>
    <col min="11270" max="11270" width="15.625" style="9" customWidth="1"/>
    <col min="11271" max="11520" width="9" style="9"/>
    <col min="11521" max="11521" width="5.625" style="9" customWidth="1"/>
    <col min="11522" max="11522" width="3.5" style="9" bestFit="1" customWidth="1"/>
    <col min="11523" max="11523" width="17.625" style="9" customWidth="1"/>
    <col min="11524" max="11524" width="25.75" style="9" bestFit="1" customWidth="1"/>
    <col min="11525" max="11525" width="5.875" style="9" bestFit="1" customWidth="1"/>
    <col min="11526" max="11526" width="15.625" style="9" customWidth="1"/>
    <col min="11527" max="11776" width="9" style="9"/>
    <col min="11777" max="11777" width="5.625" style="9" customWidth="1"/>
    <col min="11778" max="11778" width="3.5" style="9" bestFit="1" customWidth="1"/>
    <col min="11779" max="11779" width="17.625" style="9" customWidth="1"/>
    <col min="11780" max="11780" width="25.75" style="9" bestFit="1" customWidth="1"/>
    <col min="11781" max="11781" width="5.875" style="9" bestFit="1" customWidth="1"/>
    <col min="11782" max="11782" width="15.625" style="9" customWidth="1"/>
    <col min="11783" max="12032" width="9" style="9"/>
    <col min="12033" max="12033" width="5.625" style="9" customWidth="1"/>
    <col min="12034" max="12034" width="3.5" style="9" bestFit="1" customWidth="1"/>
    <col min="12035" max="12035" width="17.625" style="9" customWidth="1"/>
    <col min="12036" max="12036" width="25.75" style="9" bestFit="1" customWidth="1"/>
    <col min="12037" max="12037" width="5.875" style="9" bestFit="1" customWidth="1"/>
    <col min="12038" max="12038" width="15.625" style="9" customWidth="1"/>
    <col min="12039" max="12288" width="9" style="9"/>
    <col min="12289" max="12289" width="5.625" style="9" customWidth="1"/>
    <col min="12290" max="12290" width="3.5" style="9" bestFit="1" customWidth="1"/>
    <col min="12291" max="12291" width="17.625" style="9" customWidth="1"/>
    <col min="12292" max="12292" width="25.75" style="9" bestFit="1" customWidth="1"/>
    <col min="12293" max="12293" width="5.875" style="9" bestFit="1" customWidth="1"/>
    <col min="12294" max="12294" width="15.625" style="9" customWidth="1"/>
    <col min="12295" max="12544" width="9" style="9"/>
    <col min="12545" max="12545" width="5.625" style="9" customWidth="1"/>
    <col min="12546" max="12546" width="3.5" style="9" bestFit="1" customWidth="1"/>
    <col min="12547" max="12547" width="17.625" style="9" customWidth="1"/>
    <col min="12548" max="12548" width="25.75" style="9" bestFit="1" customWidth="1"/>
    <col min="12549" max="12549" width="5.875" style="9" bestFit="1" customWidth="1"/>
    <col min="12550" max="12550" width="15.625" style="9" customWidth="1"/>
    <col min="12551" max="12800" width="9" style="9"/>
    <col min="12801" max="12801" width="5.625" style="9" customWidth="1"/>
    <col min="12802" max="12802" width="3.5" style="9" bestFit="1" customWidth="1"/>
    <col min="12803" max="12803" width="17.625" style="9" customWidth="1"/>
    <col min="12804" max="12804" width="25.75" style="9" bestFit="1" customWidth="1"/>
    <col min="12805" max="12805" width="5.875" style="9" bestFit="1" customWidth="1"/>
    <col min="12806" max="12806" width="15.625" style="9" customWidth="1"/>
    <col min="12807" max="13056" width="9" style="9"/>
    <col min="13057" max="13057" width="5.625" style="9" customWidth="1"/>
    <col min="13058" max="13058" width="3.5" style="9" bestFit="1" customWidth="1"/>
    <col min="13059" max="13059" width="17.625" style="9" customWidth="1"/>
    <col min="13060" max="13060" width="25.75" style="9" bestFit="1" customWidth="1"/>
    <col min="13061" max="13061" width="5.875" style="9" bestFit="1" customWidth="1"/>
    <col min="13062" max="13062" width="15.625" style="9" customWidth="1"/>
    <col min="13063" max="13312" width="9" style="9"/>
    <col min="13313" max="13313" width="5.625" style="9" customWidth="1"/>
    <col min="13314" max="13314" width="3.5" style="9" bestFit="1" customWidth="1"/>
    <col min="13315" max="13315" width="17.625" style="9" customWidth="1"/>
    <col min="13316" max="13316" width="25.75" style="9" bestFit="1" customWidth="1"/>
    <col min="13317" max="13317" width="5.875" style="9" bestFit="1" customWidth="1"/>
    <col min="13318" max="13318" width="15.625" style="9" customWidth="1"/>
    <col min="13319" max="13568" width="9" style="9"/>
    <col min="13569" max="13569" width="5.625" style="9" customWidth="1"/>
    <col min="13570" max="13570" width="3.5" style="9" bestFit="1" customWidth="1"/>
    <col min="13571" max="13571" width="17.625" style="9" customWidth="1"/>
    <col min="13572" max="13572" width="25.75" style="9" bestFit="1" customWidth="1"/>
    <col min="13573" max="13573" width="5.875" style="9" bestFit="1" customWidth="1"/>
    <col min="13574" max="13574" width="15.625" style="9" customWidth="1"/>
    <col min="13575" max="13824" width="9" style="9"/>
    <col min="13825" max="13825" width="5.625" style="9" customWidth="1"/>
    <col min="13826" max="13826" width="3.5" style="9" bestFit="1" customWidth="1"/>
    <col min="13827" max="13827" width="17.625" style="9" customWidth="1"/>
    <col min="13828" max="13828" width="25.75" style="9" bestFit="1" customWidth="1"/>
    <col min="13829" max="13829" width="5.875" style="9" bestFit="1" customWidth="1"/>
    <col min="13830" max="13830" width="15.625" style="9" customWidth="1"/>
    <col min="13831" max="14080" width="9" style="9"/>
    <col min="14081" max="14081" width="5.625" style="9" customWidth="1"/>
    <col min="14082" max="14082" width="3.5" style="9" bestFit="1" customWidth="1"/>
    <col min="14083" max="14083" width="17.625" style="9" customWidth="1"/>
    <col min="14084" max="14084" width="25.75" style="9" bestFit="1" customWidth="1"/>
    <col min="14085" max="14085" width="5.875" style="9" bestFit="1" customWidth="1"/>
    <col min="14086" max="14086" width="15.625" style="9" customWidth="1"/>
    <col min="14087" max="14336" width="9" style="9"/>
    <col min="14337" max="14337" width="5.625" style="9" customWidth="1"/>
    <col min="14338" max="14338" width="3.5" style="9" bestFit="1" customWidth="1"/>
    <col min="14339" max="14339" width="17.625" style="9" customWidth="1"/>
    <col min="14340" max="14340" width="25.75" style="9" bestFit="1" customWidth="1"/>
    <col min="14341" max="14341" width="5.875" style="9" bestFit="1" customWidth="1"/>
    <col min="14342" max="14342" width="15.625" style="9" customWidth="1"/>
    <col min="14343" max="14592" width="9" style="9"/>
    <col min="14593" max="14593" width="5.625" style="9" customWidth="1"/>
    <col min="14594" max="14594" width="3.5" style="9" bestFit="1" customWidth="1"/>
    <col min="14595" max="14595" width="17.625" style="9" customWidth="1"/>
    <col min="14596" max="14596" width="25.75" style="9" bestFit="1" customWidth="1"/>
    <col min="14597" max="14597" width="5.875" style="9" bestFit="1" customWidth="1"/>
    <col min="14598" max="14598" width="15.625" style="9" customWidth="1"/>
    <col min="14599" max="14848" width="9" style="9"/>
    <col min="14849" max="14849" width="5.625" style="9" customWidth="1"/>
    <col min="14850" max="14850" width="3.5" style="9" bestFit="1" customWidth="1"/>
    <col min="14851" max="14851" width="17.625" style="9" customWidth="1"/>
    <col min="14852" max="14852" width="25.75" style="9" bestFit="1" customWidth="1"/>
    <col min="14853" max="14853" width="5.875" style="9" bestFit="1" customWidth="1"/>
    <col min="14854" max="14854" width="15.625" style="9" customWidth="1"/>
    <col min="14855" max="15104" width="9" style="9"/>
    <col min="15105" max="15105" width="5.625" style="9" customWidth="1"/>
    <col min="15106" max="15106" width="3.5" style="9" bestFit="1" customWidth="1"/>
    <col min="15107" max="15107" width="17.625" style="9" customWidth="1"/>
    <col min="15108" max="15108" width="25.75" style="9" bestFit="1" customWidth="1"/>
    <col min="15109" max="15109" width="5.875" style="9" bestFit="1" customWidth="1"/>
    <col min="15110" max="15110" width="15.625" style="9" customWidth="1"/>
    <col min="15111" max="15360" width="9" style="9"/>
    <col min="15361" max="15361" width="5.625" style="9" customWidth="1"/>
    <col min="15362" max="15362" width="3.5" style="9" bestFit="1" customWidth="1"/>
    <col min="15363" max="15363" width="17.625" style="9" customWidth="1"/>
    <col min="15364" max="15364" width="25.75" style="9" bestFit="1" customWidth="1"/>
    <col min="15365" max="15365" width="5.875" style="9" bestFit="1" customWidth="1"/>
    <col min="15366" max="15366" width="15.625" style="9" customWidth="1"/>
    <col min="15367" max="15616" width="9" style="9"/>
    <col min="15617" max="15617" width="5.625" style="9" customWidth="1"/>
    <col min="15618" max="15618" width="3.5" style="9" bestFit="1" customWidth="1"/>
    <col min="15619" max="15619" width="17.625" style="9" customWidth="1"/>
    <col min="15620" max="15620" width="25.75" style="9" bestFit="1" customWidth="1"/>
    <col min="15621" max="15621" width="5.875" style="9" bestFit="1" customWidth="1"/>
    <col min="15622" max="15622" width="15.625" style="9" customWidth="1"/>
    <col min="15623" max="15872" width="9" style="9"/>
    <col min="15873" max="15873" width="5.625" style="9" customWidth="1"/>
    <col min="15874" max="15874" width="3.5" style="9" bestFit="1" customWidth="1"/>
    <col min="15875" max="15875" width="17.625" style="9" customWidth="1"/>
    <col min="15876" max="15876" width="25.75" style="9" bestFit="1" customWidth="1"/>
    <col min="15877" max="15877" width="5.875" style="9" bestFit="1" customWidth="1"/>
    <col min="15878" max="15878" width="15.625" style="9" customWidth="1"/>
    <col min="15879" max="16128" width="9" style="9"/>
    <col min="16129" max="16129" width="5.625" style="9" customWidth="1"/>
    <col min="16130" max="16130" width="3.5" style="9" bestFit="1" customWidth="1"/>
    <col min="16131" max="16131" width="17.625" style="9" customWidth="1"/>
    <col min="16132" max="16132" width="25.75" style="9" bestFit="1" customWidth="1"/>
    <col min="16133" max="16133" width="5.875" style="9" bestFit="1" customWidth="1"/>
    <col min="16134" max="16134" width="15.625" style="9" customWidth="1"/>
    <col min="16135" max="16384" width="9" style="9"/>
  </cols>
  <sheetData>
    <row r="2" spans="1:6">
      <c r="D2" s="10"/>
      <c r="F2" s="10" t="s">
        <v>6398</v>
      </c>
    </row>
    <row r="3" spans="1:6">
      <c r="A3" s="1908" t="s">
        <v>6399</v>
      </c>
    </row>
    <row r="5" spans="1:6">
      <c r="B5" s="332" t="s">
        <v>6400</v>
      </c>
      <c r="C5" s="332" t="s">
        <v>6401</v>
      </c>
      <c r="D5" s="332" t="s">
        <v>6402</v>
      </c>
      <c r="E5" s="332" t="s">
        <v>6403</v>
      </c>
      <c r="F5" s="332" t="s">
        <v>6404</v>
      </c>
    </row>
    <row r="6" spans="1:6" ht="20.100000000000001" customHeight="1">
      <c r="B6" s="1909">
        <v>1</v>
      </c>
      <c r="C6" s="1910" t="s">
        <v>6405</v>
      </c>
      <c r="D6" s="1910" t="s">
        <v>6406</v>
      </c>
      <c r="E6" s="1909">
        <v>2</v>
      </c>
      <c r="F6" s="1911" t="s">
        <v>6407</v>
      </c>
    </row>
    <row r="7" spans="1:6" ht="20.100000000000001" customHeight="1">
      <c r="B7" s="1909">
        <v>2</v>
      </c>
      <c r="C7" s="1912" t="s">
        <v>5560</v>
      </c>
      <c r="D7" s="1910" t="s">
        <v>6408</v>
      </c>
      <c r="E7" s="1909">
        <v>2</v>
      </c>
      <c r="F7" s="1913"/>
    </row>
    <row r="8" spans="1:6" ht="20.100000000000001" customHeight="1">
      <c r="B8" s="1909">
        <v>3</v>
      </c>
      <c r="C8" s="1910" t="s">
        <v>6409</v>
      </c>
      <c r="D8" s="1910" t="s">
        <v>6410</v>
      </c>
      <c r="E8" s="1909">
        <v>2</v>
      </c>
      <c r="F8" s="1914"/>
    </row>
    <row r="9" spans="1:6" ht="20.100000000000001" customHeight="1">
      <c r="B9" s="210">
        <v>4</v>
      </c>
      <c r="C9" s="1376" t="s">
        <v>6411</v>
      </c>
      <c r="D9" s="1376" t="s">
        <v>6412</v>
      </c>
      <c r="E9" s="210">
        <v>2</v>
      </c>
      <c r="F9" s="210" t="s">
        <v>6413</v>
      </c>
    </row>
  </sheetData>
  <mergeCells count="1">
    <mergeCell ref="F6:F8"/>
  </mergeCells>
  <phoneticPr fontId="3"/>
  <pageMargins left="0.7" right="0.7" top="0.75" bottom="0.75" header="0.3" footer="0.3"/>
  <pageSetup paperSize="9" orientation="portrait" r:id="rId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40A92-01AB-4BB7-B4E1-B56AC218CCF4}">
  <dimension ref="B2:R15"/>
  <sheetViews>
    <sheetView zoomScale="85" zoomScaleNormal="85" workbookViewId="0">
      <pane xSplit="10" ySplit="8" topLeftCell="L9" activePane="bottomRight" state="frozen"/>
      <selection pane="topRight" activeCell="K1" sqref="K1"/>
      <selection pane="bottomLeft" activeCell="A9" sqref="A9"/>
      <selection pane="bottomRight" activeCell="Q12" sqref="Q12"/>
    </sheetView>
  </sheetViews>
  <sheetFormatPr defaultRowHeight="18.75"/>
  <cols>
    <col min="1" max="1" width="2.625" style="9" customWidth="1"/>
    <col min="2" max="2" width="10.625" style="8" bestFit="1" customWidth="1"/>
    <col min="3" max="4" width="12.625" style="9" customWidth="1"/>
    <col min="5" max="5" width="44" style="9" bestFit="1" customWidth="1"/>
    <col min="6" max="6" width="6.25" style="3" customWidth="1"/>
    <col min="7" max="7" width="9.875" style="2150" bestFit="1" customWidth="1"/>
    <col min="8" max="8" width="9.875" style="3" bestFit="1" customWidth="1"/>
    <col min="9" max="9" width="9.25" style="10" bestFit="1" customWidth="1"/>
    <col min="10" max="10" width="45.625" style="9" bestFit="1" customWidth="1"/>
    <col min="11" max="11" width="29.375" style="8" bestFit="1" customWidth="1"/>
    <col min="12" max="12" width="6.625" style="8" customWidth="1"/>
    <col min="13" max="13" width="22.75" style="8" bestFit="1" customWidth="1"/>
    <col min="14" max="14" width="6.375" style="9" customWidth="1"/>
    <col min="15" max="15" width="18" style="10" customWidth="1"/>
    <col min="16" max="16" width="14.5" style="1004" customWidth="1"/>
    <col min="17" max="17" width="15.625" style="188" customWidth="1"/>
    <col min="18" max="18" width="9" style="9"/>
    <col min="19" max="19" width="18.125" style="9" customWidth="1"/>
    <col min="20" max="256" width="9" style="9"/>
    <col min="257" max="257" width="2.625" style="9" customWidth="1"/>
    <col min="258" max="258" width="10.625" style="9" bestFit="1" customWidth="1"/>
    <col min="259" max="260" width="12.625" style="9" customWidth="1"/>
    <col min="261" max="261" width="44" style="9" bestFit="1" customWidth="1"/>
    <col min="262" max="262" width="6.25" style="9" customWidth="1"/>
    <col min="263" max="264" width="9.875" style="9" bestFit="1" customWidth="1"/>
    <col min="265" max="265" width="9.25" style="9" bestFit="1" customWidth="1"/>
    <col min="266" max="266" width="45.625" style="9" bestFit="1" customWidth="1"/>
    <col min="267" max="267" width="29.375" style="9" bestFit="1" customWidth="1"/>
    <col min="268" max="268" width="6.625" style="9" customWidth="1"/>
    <col min="269" max="269" width="22.75" style="9" bestFit="1" customWidth="1"/>
    <col min="270" max="270" width="6.375" style="9" customWidth="1"/>
    <col min="271" max="271" width="18" style="9" customWidth="1"/>
    <col min="272" max="272" width="14.5" style="9" customWidth="1"/>
    <col min="273" max="273" width="15.625" style="9" customWidth="1"/>
    <col min="274" max="274" width="9" style="9"/>
    <col min="275" max="275" width="18.125" style="9" customWidth="1"/>
    <col min="276" max="512" width="9" style="9"/>
    <col min="513" max="513" width="2.625" style="9" customWidth="1"/>
    <col min="514" max="514" width="10.625" style="9" bestFit="1" customWidth="1"/>
    <col min="515" max="516" width="12.625" style="9" customWidth="1"/>
    <col min="517" max="517" width="44" style="9" bestFit="1" customWidth="1"/>
    <col min="518" max="518" width="6.25" style="9" customWidth="1"/>
    <col min="519" max="520" width="9.875" style="9" bestFit="1" customWidth="1"/>
    <col min="521" max="521" width="9.25" style="9" bestFit="1" customWidth="1"/>
    <col min="522" max="522" width="45.625" style="9" bestFit="1" customWidth="1"/>
    <col min="523" max="523" width="29.375" style="9" bestFit="1" customWidth="1"/>
    <col min="524" max="524" width="6.625" style="9" customWidth="1"/>
    <col min="525" max="525" width="22.75" style="9" bestFit="1" customWidth="1"/>
    <col min="526" max="526" width="6.375" style="9" customWidth="1"/>
    <col min="527" max="527" width="18" style="9" customWidth="1"/>
    <col min="528" max="528" width="14.5" style="9" customWidth="1"/>
    <col min="529" max="529" width="15.625" style="9" customWidth="1"/>
    <col min="530" max="530" width="9" style="9"/>
    <col min="531" max="531" width="18.125" style="9" customWidth="1"/>
    <col min="532" max="768" width="9" style="9"/>
    <col min="769" max="769" width="2.625" style="9" customWidth="1"/>
    <col min="770" max="770" width="10.625" style="9" bestFit="1" customWidth="1"/>
    <col min="771" max="772" width="12.625" style="9" customWidth="1"/>
    <col min="773" max="773" width="44" style="9" bestFit="1" customWidth="1"/>
    <col min="774" max="774" width="6.25" style="9" customWidth="1"/>
    <col min="775" max="776" width="9.875" style="9" bestFit="1" customWidth="1"/>
    <col min="777" max="777" width="9.25" style="9" bestFit="1" customWidth="1"/>
    <col min="778" max="778" width="45.625" style="9" bestFit="1" customWidth="1"/>
    <col min="779" max="779" width="29.375" style="9" bestFit="1" customWidth="1"/>
    <col min="780" max="780" width="6.625" style="9" customWidth="1"/>
    <col min="781" max="781" width="22.75" style="9" bestFit="1" customWidth="1"/>
    <col min="782" max="782" width="6.375" style="9" customWidth="1"/>
    <col min="783" max="783" width="18" style="9" customWidth="1"/>
    <col min="784" max="784" width="14.5" style="9" customWidth="1"/>
    <col min="785" max="785" width="15.625" style="9" customWidth="1"/>
    <col min="786" max="786" width="9" style="9"/>
    <col min="787" max="787" width="18.125" style="9" customWidth="1"/>
    <col min="788" max="1024" width="9" style="9"/>
    <col min="1025" max="1025" width="2.625" style="9" customWidth="1"/>
    <col min="1026" max="1026" width="10.625" style="9" bestFit="1" customWidth="1"/>
    <col min="1027" max="1028" width="12.625" style="9" customWidth="1"/>
    <col min="1029" max="1029" width="44" style="9" bestFit="1" customWidth="1"/>
    <col min="1030" max="1030" width="6.25" style="9" customWidth="1"/>
    <col min="1031" max="1032" width="9.875" style="9" bestFit="1" customWidth="1"/>
    <col min="1033" max="1033" width="9.25" style="9" bestFit="1" customWidth="1"/>
    <col min="1034" max="1034" width="45.625" style="9" bestFit="1" customWidth="1"/>
    <col min="1035" max="1035" width="29.375" style="9" bestFit="1" customWidth="1"/>
    <col min="1036" max="1036" width="6.625" style="9" customWidth="1"/>
    <col min="1037" max="1037" width="22.75" style="9" bestFit="1" customWidth="1"/>
    <col min="1038" max="1038" width="6.375" style="9" customWidth="1"/>
    <col min="1039" max="1039" width="18" style="9" customWidth="1"/>
    <col min="1040" max="1040" width="14.5" style="9" customWidth="1"/>
    <col min="1041" max="1041" width="15.625" style="9" customWidth="1"/>
    <col min="1042" max="1042" width="9" style="9"/>
    <col min="1043" max="1043" width="18.125" style="9" customWidth="1"/>
    <col min="1044" max="1280" width="9" style="9"/>
    <col min="1281" max="1281" width="2.625" style="9" customWidth="1"/>
    <col min="1282" max="1282" width="10.625" style="9" bestFit="1" customWidth="1"/>
    <col min="1283" max="1284" width="12.625" style="9" customWidth="1"/>
    <col min="1285" max="1285" width="44" style="9" bestFit="1" customWidth="1"/>
    <col min="1286" max="1286" width="6.25" style="9" customWidth="1"/>
    <col min="1287" max="1288" width="9.875" style="9" bestFit="1" customWidth="1"/>
    <col min="1289" max="1289" width="9.25" style="9" bestFit="1" customWidth="1"/>
    <col min="1290" max="1290" width="45.625" style="9" bestFit="1" customWidth="1"/>
    <col min="1291" max="1291" width="29.375" style="9" bestFit="1" customWidth="1"/>
    <col min="1292" max="1292" width="6.625" style="9" customWidth="1"/>
    <col min="1293" max="1293" width="22.75" style="9" bestFit="1" customWidth="1"/>
    <col min="1294" max="1294" width="6.375" style="9" customWidth="1"/>
    <col min="1295" max="1295" width="18" style="9" customWidth="1"/>
    <col min="1296" max="1296" width="14.5" style="9" customWidth="1"/>
    <col min="1297" max="1297" width="15.625" style="9" customWidth="1"/>
    <col min="1298" max="1298" width="9" style="9"/>
    <col min="1299" max="1299" width="18.125" style="9" customWidth="1"/>
    <col min="1300" max="1536" width="9" style="9"/>
    <col min="1537" max="1537" width="2.625" style="9" customWidth="1"/>
    <col min="1538" max="1538" width="10.625" style="9" bestFit="1" customWidth="1"/>
    <col min="1539" max="1540" width="12.625" style="9" customWidth="1"/>
    <col min="1541" max="1541" width="44" style="9" bestFit="1" customWidth="1"/>
    <col min="1542" max="1542" width="6.25" style="9" customWidth="1"/>
    <col min="1543" max="1544" width="9.875" style="9" bestFit="1" customWidth="1"/>
    <col min="1545" max="1545" width="9.25" style="9" bestFit="1" customWidth="1"/>
    <col min="1546" max="1546" width="45.625" style="9" bestFit="1" customWidth="1"/>
    <col min="1547" max="1547" width="29.375" style="9" bestFit="1" customWidth="1"/>
    <col min="1548" max="1548" width="6.625" style="9" customWidth="1"/>
    <col min="1549" max="1549" width="22.75" style="9" bestFit="1" customWidth="1"/>
    <col min="1550" max="1550" width="6.375" style="9" customWidth="1"/>
    <col min="1551" max="1551" width="18" style="9" customWidth="1"/>
    <col min="1552" max="1552" width="14.5" style="9" customWidth="1"/>
    <col min="1553" max="1553" width="15.625" style="9" customWidth="1"/>
    <col min="1554" max="1554" width="9" style="9"/>
    <col min="1555" max="1555" width="18.125" style="9" customWidth="1"/>
    <col min="1556" max="1792" width="9" style="9"/>
    <col min="1793" max="1793" width="2.625" style="9" customWidth="1"/>
    <col min="1794" max="1794" width="10.625" style="9" bestFit="1" customWidth="1"/>
    <col min="1795" max="1796" width="12.625" style="9" customWidth="1"/>
    <col min="1797" max="1797" width="44" style="9" bestFit="1" customWidth="1"/>
    <col min="1798" max="1798" width="6.25" style="9" customWidth="1"/>
    <col min="1799" max="1800" width="9.875" style="9" bestFit="1" customWidth="1"/>
    <col min="1801" max="1801" width="9.25" style="9" bestFit="1" customWidth="1"/>
    <col min="1802" max="1802" width="45.625" style="9" bestFit="1" customWidth="1"/>
    <col min="1803" max="1803" width="29.375" style="9" bestFit="1" customWidth="1"/>
    <col min="1804" max="1804" width="6.625" style="9" customWidth="1"/>
    <col min="1805" max="1805" width="22.75" style="9" bestFit="1" customWidth="1"/>
    <col min="1806" max="1806" width="6.375" style="9" customWidth="1"/>
    <col min="1807" max="1807" width="18" style="9" customWidth="1"/>
    <col min="1808" max="1808" width="14.5" style="9" customWidth="1"/>
    <col min="1809" max="1809" width="15.625" style="9" customWidth="1"/>
    <col min="1810" max="1810" width="9" style="9"/>
    <col min="1811" max="1811" width="18.125" style="9" customWidth="1"/>
    <col min="1812" max="2048" width="9" style="9"/>
    <col min="2049" max="2049" width="2.625" style="9" customWidth="1"/>
    <col min="2050" max="2050" width="10.625" style="9" bestFit="1" customWidth="1"/>
    <col min="2051" max="2052" width="12.625" style="9" customWidth="1"/>
    <col min="2053" max="2053" width="44" style="9" bestFit="1" customWidth="1"/>
    <col min="2054" max="2054" width="6.25" style="9" customWidth="1"/>
    <col min="2055" max="2056" width="9.875" style="9" bestFit="1" customWidth="1"/>
    <col min="2057" max="2057" width="9.25" style="9" bestFit="1" customWidth="1"/>
    <col min="2058" max="2058" width="45.625" style="9" bestFit="1" customWidth="1"/>
    <col min="2059" max="2059" width="29.375" style="9" bestFit="1" customWidth="1"/>
    <col min="2060" max="2060" width="6.625" style="9" customWidth="1"/>
    <col min="2061" max="2061" width="22.75" style="9" bestFit="1" customWidth="1"/>
    <col min="2062" max="2062" width="6.375" style="9" customWidth="1"/>
    <col min="2063" max="2063" width="18" style="9" customWidth="1"/>
    <col min="2064" max="2064" width="14.5" style="9" customWidth="1"/>
    <col min="2065" max="2065" width="15.625" style="9" customWidth="1"/>
    <col min="2066" max="2066" width="9" style="9"/>
    <col min="2067" max="2067" width="18.125" style="9" customWidth="1"/>
    <col min="2068" max="2304" width="9" style="9"/>
    <col min="2305" max="2305" width="2.625" style="9" customWidth="1"/>
    <col min="2306" max="2306" width="10.625" style="9" bestFit="1" customWidth="1"/>
    <col min="2307" max="2308" width="12.625" style="9" customWidth="1"/>
    <col min="2309" max="2309" width="44" style="9" bestFit="1" customWidth="1"/>
    <col min="2310" max="2310" width="6.25" style="9" customWidth="1"/>
    <col min="2311" max="2312" width="9.875" style="9" bestFit="1" customWidth="1"/>
    <col min="2313" max="2313" width="9.25" style="9" bestFit="1" customWidth="1"/>
    <col min="2314" max="2314" width="45.625" style="9" bestFit="1" customWidth="1"/>
    <col min="2315" max="2315" width="29.375" style="9" bestFit="1" customWidth="1"/>
    <col min="2316" max="2316" width="6.625" style="9" customWidth="1"/>
    <col min="2317" max="2317" width="22.75" style="9" bestFit="1" customWidth="1"/>
    <col min="2318" max="2318" width="6.375" style="9" customWidth="1"/>
    <col min="2319" max="2319" width="18" style="9" customWidth="1"/>
    <col min="2320" max="2320" width="14.5" style="9" customWidth="1"/>
    <col min="2321" max="2321" width="15.625" style="9" customWidth="1"/>
    <col min="2322" max="2322" width="9" style="9"/>
    <col min="2323" max="2323" width="18.125" style="9" customWidth="1"/>
    <col min="2324" max="2560" width="9" style="9"/>
    <col min="2561" max="2561" width="2.625" style="9" customWidth="1"/>
    <col min="2562" max="2562" width="10.625" style="9" bestFit="1" customWidth="1"/>
    <col min="2563" max="2564" width="12.625" style="9" customWidth="1"/>
    <col min="2565" max="2565" width="44" style="9" bestFit="1" customWidth="1"/>
    <col min="2566" max="2566" width="6.25" style="9" customWidth="1"/>
    <col min="2567" max="2568" width="9.875" style="9" bestFit="1" customWidth="1"/>
    <col min="2569" max="2569" width="9.25" style="9" bestFit="1" customWidth="1"/>
    <col min="2570" max="2570" width="45.625" style="9" bestFit="1" customWidth="1"/>
    <col min="2571" max="2571" width="29.375" style="9" bestFit="1" customWidth="1"/>
    <col min="2572" max="2572" width="6.625" style="9" customWidth="1"/>
    <col min="2573" max="2573" width="22.75" style="9" bestFit="1" customWidth="1"/>
    <col min="2574" max="2574" width="6.375" style="9" customWidth="1"/>
    <col min="2575" max="2575" width="18" style="9" customWidth="1"/>
    <col min="2576" max="2576" width="14.5" style="9" customWidth="1"/>
    <col min="2577" max="2577" width="15.625" style="9" customWidth="1"/>
    <col min="2578" max="2578" width="9" style="9"/>
    <col min="2579" max="2579" width="18.125" style="9" customWidth="1"/>
    <col min="2580" max="2816" width="9" style="9"/>
    <col min="2817" max="2817" width="2.625" style="9" customWidth="1"/>
    <col min="2818" max="2818" width="10.625" style="9" bestFit="1" customWidth="1"/>
    <col min="2819" max="2820" width="12.625" style="9" customWidth="1"/>
    <col min="2821" max="2821" width="44" style="9" bestFit="1" customWidth="1"/>
    <col min="2822" max="2822" width="6.25" style="9" customWidth="1"/>
    <col min="2823" max="2824" width="9.875" style="9" bestFit="1" customWidth="1"/>
    <col min="2825" max="2825" width="9.25" style="9" bestFit="1" customWidth="1"/>
    <col min="2826" max="2826" width="45.625" style="9" bestFit="1" customWidth="1"/>
    <col min="2827" max="2827" width="29.375" style="9" bestFit="1" customWidth="1"/>
    <col min="2828" max="2828" width="6.625" style="9" customWidth="1"/>
    <col min="2829" max="2829" width="22.75" style="9" bestFit="1" customWidth="1"/>
    <col min="2830" max="2830" width="6.375" style="9" customWidth="1"/>
    <col min="2831" max="2831" width="18" style="9" customWidth="1"/>
    <col min="2832" max="2832" width="14.5" style="9" customWidth="1"/>
    <col min="2833" max="2833" width="15.625" style="9" customWidth="1"/>
    <col min="2834" max="2834" width="9" style="9"/>
    <col min="2835" max="2835" width="18.125" style="9" customWidth="1"/>
    <col min="2836" max="3072" width="9" style="9"/>
    <col min="3073" max="3073" width="2.625" style="9" customWidth="1"/>
    <col min="3074" max="3074" width="10.625" style="9" bestFit="1" customWidth="1"/>
    <col min="3075" max="3076" width="12.625" style="9" customWidth="1"/>
    <col min="3077" max="3077" width="44" style="9" bestFit="1" customWidth="1"/>
    <col min="3078" max="3078" width="6.25" style="9" customWidth="1"/>
    <col min="3079" max="3080" width="9.875" style="9" bestFit="1" customWidth="1"/>
    <col min="3081" max="3081" width="9.25" style="9" bestFit="1" customWidth="1"/>
    <col min="3082" max="3082" width="45.625" style="9" bestFit="1" customWidth="1"/>
    <col min="3083" max="3083" width="29.375" style="9" bestFit="1" customWidth="1"/>
    <col min="3084" max="3084" width="6.625" style="9" customWidth="1"/>
    <col min="3085" max="3085" width="22.75" style="9" bestFit="1" customWidth="1"/>
    <col min="3086" max="3086" width="6.375" style="9" customWidth="1"/>
    <col min="3087" max="3087" width="18" style="9" customWidth="1"/>
    <col min="3088" max="3088" width="14.5" style="9" customWidth="1"/>
    <col min="3089" max="3089" width="15.625" style="9" customWidth="1"/>
    <col min="3090" max="3090" width="9" style="9"/>
    <col min="3091" max="3091" width="18.125" style="9" customWidth="1"/>
    <col min="3092" max="3328" width="9" style="9"/>
    <col min="3329" max="3329" width="2.625" style="9" customWidth="1"/>
    <col min="3330" max="3330" width="10.625" style="9" bestFit="1" customWidth="1"/>
    <col min="3331" max="3332" width="12.625" style="9" customWidth="1"/>
    <col min="3333" max="3333" width="44" style="9" bestFit="1" customWidth="1"/>
    <col min="3334" max="3334" width="6.25" style="9" customWidth="1"/>
    <col min="3335" max="3336" width="9.875" style="9" bestFit="1" customWidth="1"/>
    <col min="3337" max="3337" width="9.25" style="9" bestFit="1" customWidth="1"/>
    <col min="3338" max="3338" width="45.625" style="9" bestFit="1" customWidth="1"/>
    <col min="3339" max="3339" width="29.375" style="9" bestFit="1" customWidth="1"/>
    <col min="3340" max="3340" width="6.625" style="9" customWidth="1"/>
    <col min="3341" max="3341" width="22.75" style="9" bestFit="1" customWidth="1"/>
    <col min="3342" max="3342" width="6.375" style="9" customWidth="1"/>
    <col min="3343" max="3343" width="18" style="9" customWidth="1"/>
    <col min="3344" max="3344" width="14.5" style="9" customWidth="1"/>
    <col min="3345" max="3345" width="15.625" style="9" customWidth="1"/>
    <col min="3346" max="3346" width="9" style="9"/>
    <col min="3347" max="3347" width="18.125" style="9" customWidth="1"/>
    <col min="3348" max="3584" width="9" style="9"/>
    <col min="3585" max="3585" width="2.625" style="9" customWidth="1"/>
    <col min="3586" max="3586" width="10.625" style="9" bestFit="1" customWidth="1"/>
    <col min="3587" max="3588" width="12.625" style="9" customWidth="1"/>
    <col min="3589" max="3589" width="44" style="9" bestFit="1" customWidth="1"/>
    <col min="3590" max="3590" width="6.25" style="9" customWidth="1"/>
    <col min="3591" max="3592" width="9.875" style="9" bestFit="1" customWidth="1"/>
    <col min="3593" max="3593" width="9.25" style="9" bestFit="1" customWidth="1"/>
    <col min="3594" max="3594" width="45.625" style="9" bestFit="1" customWidth="1"/>
    <col min="3595" max="3595" width="29.375" style="9" bestFit="1" customWidth="1"/>
    <col min="3596" max="3596" width="6.625" style="9" customWidth="1"/>
    <col min="3597" max="3597" width="22.75" style="9" bestFit="1" customWidth="1"/>
    <col min="3598" max="3598" width="6.375" style="9" customWidth="1"/>
    <col min="3599" max="3599" width="18" style="9" customWidth="1"/>
    <col min="3600" max="3600" width="14.5" style="9" customWidth="1"/>
    <col min="3601" max="3601" width="15.625" style="9" customWidth="1"/>
    <col min="3602" max="3602" width="9" style="9"/>
    <col min="3603" max="3603" width="18.125" style="9" customWidth="1"/>
    <col min="3604" max="3840" width="9" style="9"/>
    <col min="3841" max="3841" width="2.625" style="9" customWidth="1"/>
    <col min="3842" max="3842" width="10.625" style="9" bestFit="1" customWidth="1"/>
    <col min="3843" max="3844" width="12.625" style="9" customWidth="1"/>
    <col min="3845" max="3845" width="44" style="9" bestFit="1" customWidth="1"/>
    <col min="3846" max="3846" width="6.25" style="9" customWidth="1"/>
    <col min="3847" max="3848" width="9.875" style="9" bestFit="1" customWidth="1"/>
    <col min="3849" max="3849" width="9.25" style="9" bestFit="1" customWidth="1"/>
    <col min="3850" max="3850" width="45.625" style="9" bestFit="1" customWidth="1"/>
    <col min="3851" max="3851" width="29.375" style="9" bestFit="1" customWidth="1"/>
    <col min="3852" max="3852" width="6.625" style="9" customWidth="1"/>
    <col min="3853" max="3853" width="22.75" style="9" bestFit="1" customWidth="1"/>
    <col min="3854" max="3854" width="6.375" style="9" customWidth="1"/>
    <col min="3855" max="3855" width="18" style="9" customWidth="1"/>
    <col min="3856" max="3856" width="14.5" style="9" customWidth="1"/>
    <col min="3857" max="3857" width="15.625" style="9" customWidth="1"/>
    <col min="3858" max="3858" width="9" style="9"/>
    <col min="3859" max="3859" width="18.125" style="9" customWidth="1"/>
    <col min="3860" max="4096" width="9" style="9"/>
    <col min="4097" max="4097" width="2.625" style="9" customWidth="1"/>
    <col min="4098" max="4098" width="10.625" style="9" bestFit="1" customWidth="1"/>
    <col min="4099" max="4100" width="12.625" style="9" customWidth="1"/>
    <col min="4101" max="4101" width="44" style="9" bestFit="1" customWidth="1"/>
    <col min="4102" max="4102" width="6.25" style="9" customWidth="1"/>
    <col min="4103" max="4104" width="9.875" style="9" bestFit="1" customWidth="1"/>
    <col min="4105" max="4105" width="9.25" style="9" bestFit="1" customWidth="1"/>
    <col min="4106" max="4106" width="45.625" style="9" bestFit="1" customWidth="1"/>
    <col min="4107" max="4107" width="29.375" style="9" bestFit="1" customWidth="1"/>
    <col min="4108" max="4108" width="6.625" style="9" customWidth="1"/>
    <col min="4109" max="4109" width="22.75" style="9" bestFit="1" customWidth="1"/>
    <col min="4110" max="4110" width="6.375" style="9" customWidth="1"/>
    <col min="4111" max="4111" width="18" style="9" customWidth="1"/>
    <col min="4112" max="4112" width="14.5" style="9" customWidth="1"/>
    <col min="4113" max="4113" width="15.625" style="9" customWidth="1"/>
    <col min="4114" max="4114" width="9" style="9"/>
    <col min="4115" max="4115" width="18.125" style="9" customWidth="1"/>
    <col min="4116" max="4352" width="9" style="9"/>
    <col min="4353" max="4353" width="2.625" style="9" customWidth="1"/>
    <col min="4354" max="4354" width="10.625" style="9" bestFit="1" customWidth="1"/>
    <col min="4355" max="4356" width="12.625" style="9" customWidth="1"/>
    <col min="4357" max="4357" width="44" style="9" bestFit="1" customWidth="1"/>
    <col min="4358" max="4358" width="6.25" style="9" customWidth="1"/>
    <col min="4359" max="4360" width="9.875" style="9" bestFit="1" customWidth="1"/>
    <col min="4361" max="4361" width="9.25" style="9" bestFit="1" customWidth="1"/>
    <col min="4362" max="4362" width="45.625" style="9" bestFit="1" customWidth="1"/>
    <col min="4363" max="4363" width="29.375" style="9" bestFit="1" customWidth="1"/>
    <col min="4364" max="4364" width="6.625" style="9" customWidth="1"/>
    <col min="4365" max="4365" width="22.75" style="9" bestFit="1" customWidth="1"/>
    <col min="4366" max="4366" width="6.375" style="9" customWidth="1"/>
    <col min="4367" max="4367" width="18" style="9" customWidth="1"/>
    <col min="4368" max="4368" width="14.5" style="9" customWidth="1"/>
    <col min="4369" max="4369" width="15.625" style="9" customWidth="1"/>
    <col min="4370" max="4370" width="9" style="9"/>
    <col min="4371" max="4371" width="18.125" style="9" customWidth="1"/>
    <col min="4372" max="4608" width="9" style="9"/>
    <col min="4609" max="4609" width="2.625" style="9" customWidth="1"/>
    <col min="4610" max="4610" width="10.625" style="9" bestFit="1" customWidth="1"/>
    <col min="4611" max="4612" width="12.625" style="9" customWidth="1"/>
    <col min="4613" max="4613" width="44" style="9" bestFit="1" customWidth="1"/>
    <col min="4614" max="4614" width="6.25" style="9" customWidth="1"/>
    <col min="4615" max="4616" width="9.875" style="9" bestFit="1" customWidth="1"/>
    <col min="4617" max="4617" width="9.25" style="9" bestFit="1" customWidth="1"/>
    <col min="4618" max="4618" width="45.625" style="9" bestFit="1" customWidth="1"/>
    <col min="4619" max="4619" width="29.375" style="9" bestFit="1" customWidth="1"/>
    <col min="4620" max="4620" width="6.625" style="9" customWidth="1"/>
    <col min="4621" max="4621" width="22.75" style="9" bestFit="1" customWidth="1"/>
    <col min="4622" max="4622" width="6.375" style="9" customWidth="1"/>
    <col min="4623" max="4623" width="18" style="9" customWidth="1"/>
    <col min="4624" max="4624" width="14.5" style="9" customWidth="1"/>
    <col min="4625" max="4625" width="15.625" style="9" customWidth="1"/>
    <col min="4626" max="4626" width="9" style="9"/>
    <col min="4627" max="4627" width="18.125" style="9" customWidth="1"/>
    <col min="4628" max="4864" width="9" style="9"/>
    <col min="4865" max="4865" width="2.625" style="9" customWidth="1"/>
    <col min="4866" max="4866" width="10.625" style="9" bestFit="1" customWidth="1"/>
    <col min="4867" max="4868" width="12.625" style="9" customWidth="1"/>
    <col min="4869" max="4869" width="44" style="9" bestFit="1" customWidth="1"/>
    <col min="4870" max="4870" width="6.25" style="9" customWidth="1"/>
    <col min="4871" max="4872" width="9.875" style="9" bestFit="1" customWidth="1"/>
    <col min="4873" max="4873" width="9.25" style="9" bestFit="1" customWidth="1"/>
    <col min="4874" max="4874" width="45.625" style="9" bestFit="1" customWidth="1"/>
    <col min="4875" max="4875" width="29.375" style="9" bestFit="1" customWidth="1"/>
    <col min="4876" max="4876" width="6.625" style="9" customWidth="1"/>
    <col min="4877" max="4877" width="22.75" style="9" bestFit="1" customWidth="1"/>
    <col min="4878" max="4878" width="6.375" style="9" customWidth="1"/>
    <col min="4879" max="4879" width="18" style="9" customWidth="1"/>
    <col min="4880" max="4880" width="14.5" style="9" customWidth="1"/>
    <col min="4881" max="4881" width="15.625" style="9" customWidth="1"/>
    <col min="4882" max="4882" width="9" style="9"/>
    <col min="4883" max="4883" width="18.125" style="9" customWidth="1"/>
    <col min="4884" max="5120" width="9" style="9"/>
    <col min="5121" max="5121" width="2.625" style="9" customWidth="1"/>
    <col min="5122" max="5122" width="10.625" style="9" bestFit="1" customWidth="1"/>
    <col min="5123" max="5124" width="12.625" style="9" customWidth="1"/>
    <col min="5125" max="5125" width="44" style="9" bestFit="1" customWidth="1"/>
    <col min="5126" max="5126" width="6.25" style="9" customWidth="1"/>
    <col min="5127" max="5128" width="9.875" style="9" bestFit="1" customWidth="1"/>
    <col min="5129" max="5129" width="9.25" style="9" bestFit="1" customWidth="1"/>
    <col min="5130" max="5130" width="45.625" style="9" bestFit="1" customWidth="1"/>
    <col min="5131" max="5131" width="29.375" style="9" bestFit="1" customWidth="1"/>
    <col min="5132" max="5132" width="6.625" style="9" customWidth="1"/>
    <col min="5133" max="5133" width="22.75" style="9" bestFit="1" customWidth="1"/>
    <col min="5134" max="5134" width="6.375" style="9" customWidth="1"/>
    <col min="5135" max="5135" width="18" style="9" customWidth="1"/>
    <col min="5136" max="5136" width="14.5" style="9" customWidth="1"/>
    <col min="5137" max="5137" width="15.625" style="9" customWidth="1"/>
    <col min="5138" max="5138" width="9" style="9"/>
    <col min="5139" max="5139" width="18.125" style="9" customWidth="1"/>
    <col min="5140" max="5376" width="9" style="9"/>
    <col min="5377" max="5377" width="2.625" style="9" customWidth="1"/>
    <col min="5378" max="5378" width="10.625" style="9" bestFit="1" customWidth="1"/>
    <col min="5379" max="5380" width="12.625" style="9" customWidth="1"/>
    <col min="5381" max="5381" width="44" style="9" bestFit="1" customWidth="1"/>
    <col min="5382" max="5382" width="6.25" style="9" customWidth="1"/>
    <col min="5383" max="5384" width="9.875" style="9" bestFit="1" customWidth="1"/>
    <col min="5385" max="5385" width="9.25" style="9" bestFit="1" customWidth="1"/>
    <col min="5386" max="5386" width="45.625" style="9" bestFit="1" customWidth="1"/>
    <col min="5387" max="5387" width="29.375" style="9" bestFit="1" customWidth="1"/>
    <col min="5388" max="5388" width="6.625" style="9" customWidth="1"/>
    <col min="5389" max="5389" width="22.75" style="9" bestFit="1" customWidth="1"/>
    <col min="5390" max="5390" width="6.375" style="9" customWidth="1"/>
    <col min="5391" max="5391" width="18" style="9" customWidth="1"/>
    <col min="5392" max="5392" width="14.5" style="9" customWidth="1"/>
    <col min="5393" max="5393" width="15.625" style="9" customWidth="1"/>
    <col min="5394" max="5394" width="9" style="9"/>
    <col min="5395" max="5395" width="18.125" style="9" customWidth="1"/>
    <col min="5396" max="5632" width="9" style="9"/>
    <col min="5633" max="5633" width="2.625" style="9" customWidth="1"/>
    <col min="5634" max="5634" width="10.625" style="9" bestFit="1" customWidth="1"/>
    <col min="5635" max="5636" width="12.625" style="9" customWidth="1"/>
    <col min="5637" max="5637" width="44" style="9" bestFit="1" customWidth="1"/>
    <col min="5638" max="5638" width="6.25" style="9" customWidth="1"/>
    <col min="5639" max="5640" width="9.875" style="9" bestFit="1" customWidth="1"/>
    <col min="5641" max="5641" width="9.25" style="9" bestFit="1" customWidth="1"/>
    <col min="5642" max="5642" width="45.625" style="9" bestFit="1" customWidth="1"/>
    <col min="5643" max="5643" width="29.375" style="9" bestFit="1" customWidth="1"/>
    <col min="5644" max="5644" width="6.625" style="9" customWidth="1"/>
    <col min="5645" max="5645" width="22.75" style="9" bestFit="1" customWidth="1"/>
    <col min="5646" max="5646" width="6.375" style="9" customWidth="1"/>
    <col min="5647" max="5647" width="18" style="9" customWidth="1"/>
    <col min="5648" max="5648" width="14.5" style="9" customWidth="1"/>
    <col min="5649" max="5649" width="15.625" style="9" customWidth="1"/>
    <col min="5650" max="5650" width="9" style="9"/>
    <col min="5651" max="5651" width="18.125" style="9" customWidth="1"/>
    <col min="5652" max="5888" width="9" style="9"/>
    <col min="5889" max="5889" width="2.625" style="9" customWidth="1"/>
    <col min="5890" max="5890" width="10.625" style="9" bestFit="1" customWidth="1"/>
    <col min="5891" max="5892" width="12.625" style="9" customWidth="1"/>
    <col min="5893" max="5893" width="44" style="9" bestFit="1" customWidth="1"/>
    <col min="5894" max="5894" width="6.25" style="9" customWidth="1"/>
    <col min="5895" max="5896" width="9.875" style="9" bestFit="1" customWidth="1"/>
    <col min="5897" max="5897" width="9.25" style="9" bestFit="1" customWidth="1"/>
    <col min="5898" max="5898" width="45.625" style="9" bestFit="1" customWidth="1"/>
    <col min="5899" max="5899" width="29.375" style="9" bestFit="1" customWidth="1"/>
    <col min="5900" max="5900" width="6.625" style="9" customWidth="1"/>
    <col min="5901" max="5901" width="22.75" style="9" bestFit="1" customWidth="1"/>
    <col min="5902" max="5902" width="6.375" style="9" customWidth="1"/>
    <col min="5903" max="5903" width="18" style="9" customWidth="1"/>
    <col min="5904" max="5904" width="14.5" style="9" customWidth="1"/>
    <col min="5905" max="5905" width="15.625" style="9" customWidth="1"/>
    <col min="5906" max="5906" width="9" style="9"/>
    <col min="5907" max="5907" width="18.125" style="9" customWidth="1"/>
    <col min="5908" max="6144" width="9" style="9"/>
    <col min="6145" max="6145" width="2.625" style="9" customWidth="1"/>
    <col min="6146" max="6146" width="10.625" style="9" bestFit="1" customWidth="1"/>
    <col min="6147" max="6148" width="12.625" style="9" customWidth="1"/>
    <col min="6149" max="6149" width="44" style="9" bestFit="1" customWidth="1"/>
    <col min="6150" max="6150" width="6.25" style="9" customWidth="1"/>
    <col min="6151" max="6152" width="9.875" style="9" bestFit="1" customWidth="1"/>
    <col min="6153" max="6153" width="9.25" style="9" bestFit="1" customWidth="1"/>
    <col min="6154" max="6154" width="45.625" style="9" bestFit="1" customWidth="1"/>
    <col min="6155" max="6155" width="29.375" style="9" bestFit="1" customWidth="1"/>
    <col min="6156" max="6156" width="6.625" style="9" customWidth="1"/>
    <col min="6157" max="6157" width="22.75" style="9" bestFit="1" customWidth="1"/>
    <col min="6158" max="6158" width="6.375" style="9" customWidth="1"/>
    <col min="6159" max="6159" width="18" style="9" customWidth="1"/>
    <col min="6160" max="6160" width="14.5" style="9" customWidth="1"/>
    <col min="6161" max="6161" width="15.625" style="9" customWidth="1"/>
    <col min="6162" max="6162" width="9" style="9"/>
    <col min="6163" max="6163" width="18.125" style="9" customWidth="1"/>
    <col min="6164" max="6400" width="9" style="9"/>
    <col min="6401" max="6401" width="2.625" style="9" customWidth="1"/>
    <col min="6402" max="6402" width="10.625" style="9" bestFit="1" customWidth="1"/>
    <col min="6403" max="6404" width="12.625" style="9" customWidth="1"/>
    <col min="6405" max="6405" width="44" style="9" bestFit="1" customWidth="1"/>
    <col min="6406" max="6406" width="6.25" style="9" customWidth="1"/>
    <col min="6407" max="6408" width="9.875" style="9" bestFit="1" customWidth="1"/>
    <col min="6409" max="6409" width="9.25" style="9" bestFit="1" customWidth="1"/>
    <col min="6410" max="6410" width="45.625" style="9" bestFit="1" customWidth="1"/>
    <col min="6411" max="6411" width="29.375" style="9" bestFit="1" customWidth="1"/>
    <col min="6412" max="6412" width="6.625" style="9" customWidth="1"/>
    <col min="6413" max="6413" width="22.75" style="9" bestFit="1" customWidth="1"/>
    <col min="6414" max="6414" width="6.375" style="9" customWidth="1"/>
    <col min="6415" max="6415" width="18" style="9" customWidth="1"/>
    <col min="6416" max="6416" width="14.5" style="9" customWidth="1"/>
    <col min="6417" max="6417" width="15.625" style="9" customWidth="1"/>
    <col min="6418" max="6418" width="9" style="9"/>
    <col min="6419" max="6419" width="18.125" style="9" customWidth="1"/>
    <col min="6420" max="6656" width="9" style="9"/>
    <col min="6657" max="6657" width="2.625" style="9" customWidth="1"/>
    <col min="6658" max="6658" width="10.625" style="9" bestFit="1" customWidth="1"/>
    <col min="6659" max="6660" width="12.625" style="9" customWidth="1"/>
    <col min="6661" max="6661" width="44" style="9" bestFit="1" customWidth="1"/>
    <col min="6662" max="6662" width="6.25" style="9" customWidth="1"/>
    <col min="6663" max="6664" width="9.875" style="9" bestFit="1" customWidth="1"/>
    <col min="6665" max="6665" width="9.25" style="9" bestFit="1" customWidth="1"/>
    <col min="6666" max="6666" width="45.625" style="9" bestFit="1" customWidth="1"/>
    <col min="6667" max="6667" width="29.375" style="9" bestFit="1" customWidth="1"/>
    <col min="6668" max="6668" width="6.625" style="9" customWidth="1"/>
    <col min="6669" max="6669" width="22.75" style="9" bestFit="1" customWidth="1"/>
    <col min="6670" max="6670" width="6.375" style="9" customWidth="1"/>
    <col min="6671" max="6671" width="18" style="9" customWidth="1"/>
    <col min="6672" max="6672" width="14.5" style="9" customWidth="1"/>
    <col min="6673" max="6673" width="15.625" style="9" customWidth="1"/>
    <col min="6674" max="6674" width="9" style="9"/>
    <col min="6675" max="6675" width="18.125" style="9" customWidth="1"/>
    <col min="6676" max="6912" width="9" style="9"/>
    <col min="6913" max="6913" width="2.625" style="9" customWidth="1"/>
    <col min="6914" max="6914" width="10.625" style="9" bestFit="1" customWidth="1"/>
    <col min="6915" max="6916" width="12.625" style="9" customWidth="1"/>
    <col min="6917" max="6917" width="44" style="9" bestFit="1" customWidth="1"/>
    <col min="6918" max="6918" width="6.25" style="9" customWidth="1"/>
    <col min="6919" max="6920" width="9.875" style="9" bestFit="1" customWidth="1"/>
    <col min="6921" max="6921" width="9.25" style="9" bestFit="1" customWidth="1"/>
    <col min="6922" max="6922" width="45.625" style="9" bestFit="1" customWidth="1"/>
    <col min="6923" max="6923" width="29.375" style="9" bestFit="1" customWidth="1"/>
    <col min="6924" max="6924" width="6.625" style="9" customWidth="1"/>
    <col min="6925" max="6925" width="22.75" style="9" bestFit="1" customWidth="1"/>
    <col min="6926" max="6926" width="6.375" style="9" customWidth="1"/>
    <col min="6927" max="6927" width="18" style="9" customWidth="1"/>
    <col min="6928" max="6928" width="14.5" style="9" customWidth="1"/>
    <col min="6929" max="6929" width="15.625" style="9" customWidth="1"/>
    <col min="6930" max="6930" width="9" style="9"/>
    <col min="6931" max="6931" width="18.125" style="9" customWidth="1"/>
    <col min="6932" max="7168" width="9" style="9"/>
    <col min="7169" max="7169" width="2.625" style="9" customWidth="1"/>
    <col min="7170" max="7170" width="10.625" style="9" bestFit="1" customWidth="1"/>
    <col min="7171" max="7172" width="12.625" style="9" customWidth="1"/>
    <col min="7173" max="7173" width="44" style="9" bestFit="1" customWidth="1"/>
    <col min="7174" max="7174" width="6.25" style="9" customWidth="1"/>
    <col min="7175" max="7176" width="9.875" style="9" bestFit="1" customWidth="1"/>
    <col min="7177" max="7177" width="9.25" style="9" bestFit="1" customWidth="1"/>
    <col min="7178" max="7178" width="45.625" style="9" bestFit="1" customWidth="1"/>
    <col min="7179" max="7179" width="29.375" style="9" bestFit="1" customWidth="1"/>
    <col min="7180" max="7180" width="6.625" style="9" customWidth="1"/>
    <col min="7181" max="7181" width="22.75" style="9" bestFit="1" customWidth="1"/>
    <col min="7182" max="7182" width="6.375" style="9" customWidth="1"/>
    <col min="7183" max="7183" width="18" style="9" customWidth="1"/>
    <col min="7184" max="7184" width="14.5" style="9" customWidth="1"/>
    <col min="7185" max="7185" width="15.625" style="9" customWidth="1"/>
    <col min="7186" max="7186" width="9" style="9"/>
    <col min="7187" max="7187" width="18.125" style="9" customWidth="1"/>
    <col min="7188" max="7424" width="9" style="9"/>
    <col min="7425" max="7425" width="2.625" style="9" customWidth="1"/>
    <col min="7426" max="7426" width="10.625" style="9" bestFit="1" customWidth="1"/>
    <col min="7427" max="7428" width="12.625" style="9" customWidth="1"/>
    <col min="7429" max="7429" width="44" style="9" bestFit="1" customWidth="1"/>
    <col min="7430" max="7430" width="6.25" style="9" customWidth="1"/>
    <col min="7431" max="7432" width="9.875" style="9" bestFit="1" customWidth="1"/>
    <col min="7433" max="7433" width="9.25" style="9" bestFit="1" customWidth="1"/>
    <col min="7434" max="7434" width="45.625" style="9" bestFit="1" customWidth="1"/>
    <col min="7435" max="7435" width="29.375" style="9" bestFit="1" customWidth="1"/>
    <col min="7436" max="7436" width="6.625" style="9" customWidth="1"/>
    <col min="7437" max="7437" width="22.75" style="9" bestFit="1" customWidth="1"/>
    <col min="7438" max="7438" width="6.375" style="9" customWidth="1"/>
    <col min="7439" max="7439" width="18" style="9" customWidth="1"/>
    <col min="7440" max="7440" width="14.5" style="9" customWidth="1"/>
    <col min="7441" max="7441" width="15.625" style="9" customWidth="1"/>
    <col min="7442" max="7442" width="9" style="9"/>
    <col min="7443" max="7443" width="18.125" style="9" customWidth="1"/>
    <col min="7444" max="7680" width="9" style="9"/>
    <col min="7681" max="7681" width="2.625" style="9" customWidth="1"/>
    <col min="7682" max="7682" width="10.625" style="9" bestFit="1" customWidth="1"/>
    <col min="7683" max="7684" width="12.625" style="9" customWidth="1"/>
    <col min="7685" max="7685" width="44" style="9" bestFit="1" customWidth="1"/>
    <col min="7686" max="7686" width="6.25" style="9" customWidth="1"/>
    <col min="7687" max="7688" width="9.875" style="9" bestFit="1" customWidth="1"/>
    <col min="7689" max="7689" width="9.25" style="9" bestFit="1" customWidth="1"/>
    <col min="7690" max="7690" width="45.625" style="9" bestFit="1" customWidth="1"/>
    <col min="7691" max="7691" width="29.375" style="9" bestFit="1" customWidth="1"/>
    <col min="7692" max="7692" width="6.625" style="9" customWidth="1"/>
    <col min="7693" max="7693" width="22.75" style="9" bestFit="1" customWidth="1"/>
    <col min="7694" max="7694" width="6.375" style="9" customWidth="1"/>
    <col min="7695" max="7695" width="18" style="9" customWidth="1"/>
    <col min="7696" max="7696" width="14.5" style="9" customWidth="1"/>
    <col min="7697" max="7697" width="15.625" style="9" customWidth="1"/>
    <col min="7698" max="7698" width="9" style="9"/>
    <col min="7699" max="7699" width="18.125" style="9" customWidth="1"/>
    <col min="7700" max="7936" width="9" style="9"/>
    <col min="7937" max="7937" width="2.625" style="9" customWidth="1"/>
    <col min="7938" max="7938" width="10.625" style="9" bestFit="1" customWidth="1"/>
    <col min="7939" max="7940" width="12.625" style="9" customWidth="1"/>
    <col min="7941" max="7941" width="44" style="9" bestFit="1" customWidth="1"/>
    <col min="7942" max="7942" width="6.25" style="9" customWidth="1"/>
    <col min="7943" max="7944" width="9.875" style="9" bestFit="1" customWidth="1"/>
    <col min="7945" max="7945" width="9.25" style="9" bestFit="1" customWidth="1"/>
    <col min="7946" max="7946" width="45.625" style="9" bestFit="1" customWidth="1"/>
    <col min="7947" max="7947" width="29.375" style="9" bestFit="1" customWidth="1"/>
    <col min="7948" max="7948" width="6.625" style="9" customWidth="1"/>
    <col min="7949" max="7949" width="22.75" style="9" bestFit="1" customWidth="1"/>
    <col min="7950" max="7950" width="6.375" style="9" customWidth="1"/>
    <col min="7951" max="7951" width="18" style="9" customWidth="1"/>
    <col min="7952" max="7952" width="14.5" style="9" customWidth="1"/>
    <col min="7953" max="7953" width="15.625" style="9" customWidth="1"/>
    <col min="7954" max="7954" width="9" style="9"/>
    <col min="7955" max="7955" width="18.125" style="9" customWidth="1"/>
    <col min="7956" max="8192" width="9" style="9"/>
    <col min="8193" max="8193" width="2.625" style="9" customWidth="1"/>
    <col min="8194" max="8194" width="10.625" style="9" bestFit="1" customWidth="1"/>
    <col min="8195" max="8196" width="12.625" style="9" customWidth="1"/>
    <col min="8197" max="8197" width="44" style="9" bestFit="1" customWidth="1"/>
    <col min="8198" max="8198" width="6.25" style="9" customWidth="1"/>
    <col min="8199" max="8200" width="9.875" style="9" bestFit="1" customWidth="1"/>
    <col min="8201" max="8201" width="9.25" style="9" bestFit="1" customWidth="1"/>
    <col min="8202" max="8202" width="45.625" style="9" bestFit="1" customWidth="1"/>
    <col min="8203" max="8203" width="29.375" style="9" bestFit="1" customWidth="1"/>
    <col min="8204" max="8204" width="6.625" style="9" customWidth="1"/>
    <col min="8205" max="8205" width="22.75" style="9" bestFit="1" customWidth="1"/>
    <col min="8206" max="8206" width="6.375" style="9" customWidth="1"/>
    <col min="8207" max="8207" width="18" style="9" customWidth="1"/>
    <col min="8208" max="8208" width="14.5" style="9" customWidth="1"/>
    <col min="8209" max="8209" width="15.625" style="9" customWidth="1"/>
    <col min="8210" max="8210" width="9" style="9"/>
    <col min="8211" max="8211" width="18.125" style="9" customWidth="1"/>
    <col min="8212" max="8448" width="9" style="9"/>
    <col min="8449" max="8449" width="2.625" style="9" customWidth="1"/>
    <col min="8450" max="8450" width="10.625" style="9" bestFit="1" customWidth="1"/>
    <col min="8451" max="8452" width="12.625" style="9" customWidth="1"/>
    <col min="8453" max="8453" width="44" style="9" bestFit="1" customWidth="1"/>
    <col min="8454" max="8454" width="6.25" style="9" customWidth="1"/>
    <col min="8455" max="8456" width="9.875" style="9" bestFit="1" customWidth="1"/>
    <col min="8457" max="8457" width="9.25" style="9" bestFit="1" customWidth="1"/>
    <col min="8458" max="8458" width="45.625" style="9" bestFit="1" customWidth="1"/>
    <col min="8459" max="8459" width="29.375" style="9" bestFit="1" customWidth="1"/>
    <col min="8460" max="8460" width="6.625" style="9" customWidth="1"/>
    <col min="8461" max="8461" width="22.75" style="9" bestFit="1" customWidth="1"/>
    <col min="8462" max="8462" width="6.375" style="9" customWidth="1"/>
    <col min="8463" max="8463" width="18" style="9" customWidth="1"/>
    <col min="8464" max="8464" width="14.5" style="9" customWidth="1"/>
    <col min="8465" max="8465" width="15.625" style="9" customWidth="1"/>
    <col min="8466" max="8466" width="9" style="9"/>
    <col min="8467" max="8467" width="18.125" style="9" customWidth="1"/>
    <col min="8468" max="8704" width="9" style="9"/>
    <col min="8705" max="8705" width="2.625" style="9" customWidth="1"/>
    <col min="8706" max="8706" width="10.625" style="9" bestFit="1" customWidth="1"/>
    <col min="8707" max="8708" width="12.625" style="9" customWidth="1"/>
    <col min="8709" max="8709" width="44" style="9" bestFit="1" customWidth="1"/>
    <col min="8710" max="8710" width="6.25" style="9" customWidth="1"/>
    <col min="8711" max="8712" width="9.875" style="9" bestFit="1" customWidth="1"/>
    <col min="8713" max="8713" width="9.25" style="9" bestFit="1" customWidth="1"/>
    <col min="8714" max="8714" width="45.625" style="9" bestFit="1" customWidth="1"/>
    <col min="8715" max="8715" width="29.375" style="9" bestFit="1" customWidth="1"/>
    <col min="8716" max="8716" width="6.625" style="9" customWidth="1"/>
    <col min="8717" max="8717" width="22.75" style="9" bestFit="1" customWidth="1"/>
    <col min="8718" max="8718" width="6.375" style="9" customWidth="1"/>
    <col min="8719" max="8719" width="18" style="9" customWidth="1"/>
    <col min="8720" max="8720" width="14.5" style="9" customWidth="1"/>
    <col min="8721" max="8721" width="15.625" style="9" customWidth="1"/>
    <col min="8722" max="8722" width="9" style="9"/>
    <col min="8723" max="8723" width="18.125" style="9" customWidth="1"/>
    <col min="8724" max="8960" width="9" style="9"/>
    <col min="8961" max="8961" width="2.625" style="9" customWidth="1"/>
    <col min="8962" max="8962" width="10.625" style="9" bestFit="1" customWidth="1"/>
    <col min="8963" max="8964" width="12.625" style="9" customWidth="1"/>
    <col min="8965" max="8965" width="44" style="9" bestFit="1" customWidth="1"/>
    <col min="8966" max="8966" width="6.25" style="9" customWidth="1"/>
    <col min="8967" max="8968" width="9.875" style="9" bestFit="1" customWidth="1"/>
    <col min="8969" max="8969" width="9.25" style="9" bestFit="1" customWidth="1"/>
    <col min="8970" max="8970" width="45.625" style="9" bestFit="1" customWidth="1"/>
    <col min="8971" max="8971" width="29.375" style="9" bestFit="1" customWidth="1"/>
    <col min="8972" max="8972" width="6.625" style="9" customWidth="1"/>
    <col min="8973" max="8973" width="22.75" style="9" bestFit="1" customWidth="1"/>
    <col min="8974" max="8974" width="6.375" style="9" customWidth="1"/>
    <col min="8975" max="8975" width="18" style="9" customWidth="1"/>
    <col min="8976" max="8976" width="14.5" style="9" customWidth="1"/>
    <col min="8977" max="8977" width="15.625" style="9" customWidth="1"/>
    <col min="8978" max="8978" width="9" style="9"/>
    <col min="8979" max="8979" width="18.125" style="9" customWidth="1"/>
    <col min="8980" max="9216" width="9" style="9"/>
    <col min="9217" max="9217" width="2.625" style="9" customWidth="1"/>
    <col min="9218" max="9218" width="10.625" style="9" bestFit="1" customWidth="1"/>
    <col min="9219" max="9220" width="12.625" style="9" customWidth="1"/>
    <col min="9221" max="9221" width="44" style="9" bestFit="1" customWidth="1"/>
    <col min="9222" max="9222" width="6.25" style="9" customWidth="1"/>
    <col min="9223" max="9224" width="9.875" style="9" bestFit="1" customWidth="1"/>
    <col min="9225" max="9225" width="9.25" style="9" bestFit="1" customWidth="1"/>
    <col min="9226" max="9226" width="45.625" style="9" bestFit="1" customWidth="1"/>
    <col min="9227" max="9227" width="29.375" style="9" bestFit="1" customWidth="1"/>
    <col min="9228" max="9228" width="6.625" style="9" customWidth="1"/>
    <col min="9229" max="9229" width="22.75" style="9" bestFit="1" customWidth="1"/>
    <col min="9230" max="9230" width="6.375" style="9" customWidth="1"/>
    <col min="9231" max="9231" width="18" style="9" customWidth="1"/>
    <col min="9232" max="9232" width="14.5" style="9" customWidth="1"/>
    <col min="9233" max="9233" width="15.625" style="9" customWidth="1"/>
    <col min="9234" max="9234" width="9" style="9"/>
    <col min="9235" max="9235" width="18.125" style="9" customWidth="1"/>
    <col min="9236" max="9472" width="9" style="9"/>
    <col min="9473" max="9473" width="2.625" style="9" customWidth="1"/>
    <col min="9474" max="9474" width="10.625" style="9" bestFit="1" customWidth="1"/>
    <col min="9475" max="9476" width="12.625" style="9" customWidth="1"/>
    <col min="9477" max="9477" width="44" style="9" bestFit="1" customWidth="1"/>
    <col min="9478" max="9478" width="6.25" style="9" customWidth="1"/>
    <col min="9479" max="9480" width="9.875" style="9" bestFit="1" customWidth="1"/>
    <col min="9481" max="9481" width="9.25" style="9" bestFit="1" customWidth="1"/>
    <col min="9482" max="9482" width="45.625" style="9" bestFit="1" customWidth="1"/>
    <col min="9483" max="9483" width="29.375" style="9" bestFit="1" customWidth="1"/>
    <col min="9484" max="9484" width="6.625" style="9" customWidth="1"/>
    <col min="9485" max="9485" width="22.75" style="9" bestFit="1" customWidth="1"/>
    <col min="9486" max="9486" width="6.375" style="9" customWidth="1"/>
    <col min="9487" max="9487" width="18" style="9" customWidth="1"/>
    <col min="9488" max="9488" width="14.5" style="9" customWidth="1"/>
    <col min="9489" max="9489" width="15.625" style="9" customWidth="1"/>
    <col min="9490" max="9490" width="9" style="9"/>
    <col min="9491" max="9491" width="18.125" style="9" customWidth="1"/>
    <col min="9492" max="9728" width="9" style="9"/>
    <col min="9729" max="9729" width="2.625" style="9" customWidth="1"/>
    <col min="9730" max="9730" width="10.625" style="9" bestFit="1" customWidth="1"/>
    <col min="9731" max="9732" width="12.625" style="9" customWidth="1"/>
    <col min="9733" max="9733" width="44" style="9" bestFit="1" customWidth="1"/>
    <col min="9734" max="9734" width="6.25" style="9" customWidth="1"/>
    <col min="9735" max="9736" width="9.875" style="9" bestFit="1" customWidth="1"/>
    <col min="9737" max="9737" width="9.25" style="9" bestFit="1" customWidth="1"/>
    <col min="9738" max="9738" width="45.625" style="9" bestFit="1" customWidth="1"/>
    <col min="9739" max="9739" width="29.375" style="9" bestFit="1" customWidth="1"/>
    <col min="9740" max="9740" width="6.625" style="9" customWidth="1"/>
    <col min="9741" max="9741" width="22.75" style="9" bestFit="1" customWidth="1"/>
    <col min="9742" max="9742" width="6.375" style="9" customWidth="1"/>
    <col min="9743" max="9743" width="18" style="9" customWidth="1"/>
    <col min="9744" max="9744" width="14.5" style="9" customWidth="1"/>
    <col min="9745" max="9745" width="15.625" style="9" customWidth="1"/>
    <col min="9746" max="9746" width="9" style="9"/>
    <col min="9747" max="9747" width="18.125" style="9" customWidth="1"/>
    <col min="9748" max="9984" width="9" style="9"/>
    <col min="9985" max="9985" width="2.625" style="9" customWidth="1"/>
    <col min="9986" max="9986" width="10.625" style="9" bestFit="1" customWidth="1"/>
    <col min="9987" max="9988" width="12.625" style="9" customWidth="1"/>
    <col min="9989" max="9989" width="44" style="9" bestFit="1" customWidth="1"/>
    <col min="9990" max="9990" width="6.25" style="9" customWidth="1"/>
    <col min="9991" max="9992" width="9.875" style="9" bestFit="1" customWidth="1"/>
    <col min="9993" max="9993" width="9.25" style="9" bestFit="1" customWidth="1"/>
    <col min="9994" max="9994" width="45.625" style="9" bestFit="1" customWidth="1"/>
    <col min="9995" max="9995" width="29.375" style="9" bestFit="1" customWidth="1"/>
    <col min="9996" max="9996" width="6.625" style="9" customWidth="1"/>
    <col min="9997" max="9997" width="22.75" style="9" bestFit="1" customWidth="1"/>
    <col min="9998" max="9998" width="6.375" style="9" customWidth="1"/>
    <col min="9999" max="9999" width="18" style="9" customWidth="1"/>
    <col min="10000" max="10000" width="14.5" style="9" customWidth="1"/>
    <col min="10001" max="10001" width="15.625" style="9" customWidth="1"/>
    <col min="10002" max="10002" width="9" style="9"/>
    <col min="10003" max="10003" width="18.125" style="9" customWidth="1"/>
    <col min="10004" max="10240" width="9" style="9"/>
    <col min="10241" max="10241" width="2.625" style="9" customWidth="1"/>
    <col min="10242" max="10242" width="10.625" style="9" bestFit="1" customWidth="1"/>
    <col min="10243" max="10244" width="12.625" style="9" customWidth="1"/>
    <col min="10245" max="10245" width="44" style="9" bestFit="1" customWidth="1"/>
    <col min="10246" max="10246" width="6.25" style="9" customWidth="1"/>
    <col min="10247" max="10248" width="9.875" style="9" bestFit="1" customWidth="1"/>
    <col min="10249" max="10249" width="9.25" style="9" bestFit="1" customWidth="1"/>
    <col min="10250" max="10250" width="45.625" style="9" bestFit="1" customWidth="1"/>
    <col min="10251" max="10251" width="29.375" style="9" bestFit="1" customWidth="1"/>
    <col min="10252" max="10252" width="6.625" style="9" customWidth="1"/>
    <col min="10253" max="10253" width="22.75" style="9" bestFit="1" customWidth="1"/>
    <col min="10254" max="10254" width="6.375" style="9" customWidth="1"/>
    <col min="10255" max="10255" width="18" style="9" customWidth="1"/>
    <col min="10256" max="10256" width="14.5" style="9" customWidth="1"/>
    <col min="10257" max="10257" width="15.625" style="9" customWidth="1"/>
    <col min="10258" max="10258" width="9" style="9"/>
    <col min="10259" max="10259" width="18.125" style="9" customWidth="1"/>
    <col min="10260" max="10496" width="9" style="9"/>
    <col min="10497" max="10497" width="2.625" style="9" customWidth="1"/>
    <col min="10498" max="10498" width="10.625" style="9" bestFit="1" customWidth="1"/>
    <col min="10499" max="10500" width="12.625" style="9" customWidth="1"/>
    <col min="10501" max="10501" width="44" style="9" bestFit="1" customWidth="1"/>
    <col min="10502" max="10502" width="6.25" style="9" customWidth="1"/>
    <col min="10503" max="10504" width="9.875" style="9" bestFit="1" customWidth="1"/>
    <col min="10505" max="10505" width="9.25" style="9" bestFit="1" customWidth="1"/>
    <col min="10506" max="10506" width="45.625" style="9" bestFit="1" customWidth="1"/>
    <col min="10507" max="10507" width="29.375" style="9" bestFit="1" customWidth="1"/>
    <col min="10508" max="10508" width="6.625" style="9" customWidth="1"/>
    <col min="10509" max="10509" width="22.75" style="9" bestFit="1" customWidth="1"/>
    <col min="10510" max="10510" width="6.375" style="9" customWidth="1"/>
    <col min="10511" max="10511" width="18" style="9" customWidth="1"/>
    <col min="10512" max="10512" width="14.5" style="9" customWidth="1"/>
    <col min="10513" max="10513" width="15.625" style="9" customWidth="1"/>
    <col min="10514" max="10514" width="9" style="9"/>
    <col min="10515" max="10515" width="18.125" style="9" customWidth="1"/>
    <col min="10516" max="10752" width="9" style="9"/>
    <col min="10753" max="10753" width="2.625" style="9" customWidth="1"/>
    <col min="10754" max="10754" width="10.625" style="9" bestFit="1" customWidth="1"/>
    <col min="10755" max="10756" width="12.625" style="9" customWidth="1"/>
    <col min="10757" max="10757" width="44" style="9" bestFit="1" customWidth="1"/>
    <col min="10758" max="10758" width="6.25" style="9" customWidth="1"/>
    <col min="10759" max="10760" width="9.875" style="9" bestFit="1" customWidth="1"/>
    <col min="10761" max="10761" width="9.25" style="9" bestFit="1" customWidth="1"/>
    <col min="10762" max="10762" width="45.625" style="9" bestFit="1" customWidth="1"/>
    <col min="10763" max="10763" width="29.375" style="9" bestFit="1" customWidth="1"/>
    <col min="10764" max="10764" width="6.625" style="9" customWidth="1"/>
    <col min="10765" max="10765" width="22.75" style="9" bestFit="1" customWidth="1"/>
    <col min="10766" max="10766" width="6.375" style="9" customWidth="1"/>
    <col min="10767" max="10767" width="18" style="9" customWidth="1"/>
    <col min="10768" max="10768" width="14.5" style="9" customWidth="1"/>
    <col min="10769" max="10769" width="15.625" style="9" customWidth="1"/>
    <col min="10770" max="10770" width="9" style="9"/>
    <col min="10771" max="10771" width="18.125" style="9" customWidth="1"/>
    <col min="10772" max="11008" width="9" style="9"/>
    <col min="11009" max="11009" width="2.625" style="9" customWidth="1"/>
    <col min="11010" max="11010" width="10.625" style="9" bestFit="1" customWidth="1"/>
    <col min="11011" max="11012" width="12.625" style="9" customWidth="1"/>
    <col min="11013" max="11013" width="44" style="9" bestFit="1" customWidth="1"/>
    <col min="11014" max="11014" width="6.25" style="9" customWidth="1"/>
    <col min="11015" max="11016" width="9.875" style="9" bestFit="1" customWidth="1"/>
    <col min="11017" max="11017" width="9.25" style="9" bestFit="1" customWidth="1"/>
    <col min="11018" max="11018" width="45.625" style="9" bestFit="1" customWidth="1"/>
    <col min="11019" max="11019" width="29.375" style="9" bestFit="1" customWidth="1"/>
    <col min="11020" max="11020" width="6.625" style="9" customWidth="1"/>
    <col min="11021" max="11021" width="22.75" style="9" bestFit="1" customWidth="1"/>
    <col min="11022" max="11022" width="6.375" style="9" customWidth="1"/>
    <col min="11023" max="11023" width="18" style="9" customWidth="1"/>
    <col min="11024" max="11024" width="14.5" style="9" customWidth="1"/>
    <col min="11025" max="11025" width="15.625" style="9" customWidth="1"/>
    <col min="11026" max="11026" width="9" style="9"/>
    <col min="11027" max="11027" width="18.125" style="9" customWidth="1"/>
    <col min="11028" max="11264" width="9" style="9"/>
    <col min="11265" max="11265" width="2.625" style="9" customWidth="1"/>
    <col min="11266" max="11266" width="10.625" style="9" bestFit="1" customWidth="1"/>
    <col min="11267" max="11268" width="12.625" style="9" customWidth="1"/>
    <col min="11269" max="11269" width="44" style="9" bestFit="1" customWidth="1"/>
    <col min="11270" max="11270" width="6.25" style="9" customWidth="1"/>
    <col min="11271" max="11272" width="9.875" style="9" bestFit="1" customWidth="1"/>
    <col min="11273" max="11273" width="9.25" style="9" bestFit="1" customWidth="1"/>
    <col min="11274" max="11274" width="45.625" style="9" bestFit="1" customWidth="1"/>
    <col min="11275" max="11275" width="29.375" style="9" bestFit="1" customWidth="1"/>
    <col min="11276" max="11276" width="6.625" style="9" customWidth="1"/>
    <col min="11277" max="11277" width="22.75" style="9" bestFit="1" customWidth="1"/>
    <col min="11278" max="11278" width="6.375" style="9" customWidth="1"/>
    <col min="11279" max="11279" width="18" style="9" customWidth="1"/>
    <col min="11280" max="11280" width="14.5" style="9" customWidth="1"/>
    <col min="11281" max="11281" width="15.625" style="9" customWidth="1"/>
    <col min="11282" max="11282" width="9" style="9"/>
    <col min="11283" max="11283" width="18.125" style="9" customWidth="1"/>
    <col min="11284" max="11520" width="9" style="9"/>
    <col min="11521" max="11521" width="2.625" style="9" customWidth="1"/>
    <col min="11522" max="11522" width="10.625" style="9" bestFit="1" customWidth="1"/>
    <col min="11523" max="11524" width="12.625" style="9" customWidth="1"/>
    <col min="11525" max="11525" width="44" style="9" bestFit="1" customWidth="1"/>
    <col min="11526" max="11526" width="6.25" style="9" customWidth="1"/>
    <col min="11527" max="11528" width="9.875" style="9" bestFit="1" customWidth="1"/>
    <col min="11529" max="11529" width="9.25" style="9" bestFit="1" customWidth="1"/>
    <col min="11530" max="11530" width="45.625" style="9" bestFit="1" customWidth="1"/>
    <col min="11531" max="11531" width="29.375" style="9" bestFit="1" customWidth="1"/>
    <col min="11532" max="11532" width="6.625" style="9" customWidth="1"/>
    <col min="11533" max="11533" width="22.75" style="9" bestFit="1" customWidth="1"/>
    <col min="11534" max="11534" width="6.375" style="9" customWidth="1"/>
    <col min="11535" max="11535" width="18" style="9" customWidth="1"/>
    <col min="11536" max="11536" width="14.5" style="9" customWidth="1"/>
    <col min="11537" max="11537" width="15.625" style="9" customWidth="1"/>
    <col min="11538" max="11538" width="9" style="9"/>
    <col min="11539" max="11539" width="18.125" style="9" customWidth="1"/>
    <col min="11540" max="11776" width="9" style="9"/>
    <col min="11777" max="11777" width="2.625" style="9" customWidth="1"/>
    <col min="11778" max="11778" width="10.625" style="9" bestFit="1" customWidth="1"/>
    <col min="11779" max="11780" width="12.625" style="9" customWidth="1"/>
    <col min="11781" max="11781" width="44" style="9" bestFit="1" customWidth="1"/>
    <col min="11782" max="11782" width="6.25" style="9" customWidth="1"/>
    <col min="11783" max="11784" width="9.875" style="9" bestFit="1" customWidth="1"/>
    <col min="11785" max="11785" width="9.25" style="9" bestFit="1" customWidth="1"/>
    <col min="11786" max="11786" width="45.625" style="9" bestFit="1" customWidth="1"/>
    <col min="11787" max="11787" width="29.375" style="9" bestFit="1" customWidth="1"/>
    <col min="11788" max="11788" width="6.625" style="9" customWidth="1"/>
    <col min="11789" max="11789" width="22.75" style="9" bestFit="1" customWidth="1"/>
    <col min="11790" max="11790" width="6.375" style="9" customWidth="1"/>
    <col min="11791" max="11791" width="18" style="9" customWidth="1"/>
    <col min="11792" max="11792" width="14.5" style="9" customWidth="1"/>
    <col min="11793" max="11793" width="15.625" style="9" customWidth="1"/>
    <col min="11794" max="11794" width="9" style="9"/>
    <col min="11795" max="11795" width="18.125" style="9" customWidth="1"/>
    <col min="11796" max="12032" width="9" style="9"/>
    <col min="12033" max="12033" width="2.625" style="9" customWidth="1"/>
    <col min="12034" max="12034" width="10.625" style="9" bestFit="1" customWidth="1"/>
    <col min="12035" max="12036" width="12.625" style="9" customWidth="1"/>
    <col min="12037" max="12037" width="44" style="9" bestFit="1" customWidth="1"/>
    <col min="12038" max="12038" width="6.25" style="9" customWidth="1"/>
    <col min="12039" max="12040" width="9.875" style="9" bestFit="1" customWidth="1"/>
    <col min="12041" max="12041" width="9.25" style="9" bestFit="1" customWidth="1"/>
    <col min="12042" max="12042" width="45.625" style="9" bestFit="1" customWidth="1"/>
    <col min="12043" max="12043" width="29.375" style="9" bestFit="1" customWidth="1"/>
    <col min="12044" max="12044" width="6.625" style="9" customWidth="1"/>
    <col min="12045" max="12045" width="22.75" style="9" bestFit="1" customWidth="1"/>
    <col min="12046" max="12046" width="6.375" style="9" customWidth="1"/>
    <col min="12047" max="12047" width="18" style="9" customWidth="1"/>
    <col min="12048" max="12048" width="14.5" style="9" customWidth="1"/>
    <col min="12049" max="12049" width="15.625" style="9" customWidth="1"/>
    <col min="12050" max="12050" width="9" style="9"/>
    <col min="12051" max="12051" width="18.125" style="9" customWidth="1"/>
    <col min="12052" max="12288" width="9" style="9"/>
    <col min="12289" max="12289" width="2.625" style="9" customWidth="1"/>
    <col min="12290" max="12290" width="10.625" style="9" bestFit="1" customWidth="1"/>
    <col min="12291" max="12292" width="12.625" style="9" customWidth="1"/>
    <col min="12293" max="12293" width="44" style="9" bestFit="1" customWidth="1"/>
    <col min="12294" max="12294" width="6.25" style="9" customWidth="1"/>
    <col min="12295" max="12296" width="9.875" style="9" bestFit="1" customWidth="1"/>
    <col min="12297" max="12297" width="9.25" style="9" bestFit="1" customWidth="1"/>
    <col min="12298" max="12298" width="45.625" style="9" bestFit="1" customWidth="1"/>
    <col min="12299" max="12299" width="29.375" style="9" bestFit="1" customWidth="1"/>
    <col min="12300" max="12300" width="6.625" style="9" customWidth="1"/>
    <col min="12301" max="12301" width="22.75" style="9" bestFit="1" customWidth="1"/>
    <col min="12302" max="12302" width="6.375" style="9" customWidth="1"/>
    <col min="12303" max="12303" width="18" style="9" customWidth="1"/>
    <col min="12304" max="12304" width="14.5" style="9" customWidth="1"/>
    <col min="12305" max="12305" width="15.625" style="9" customWidth="1"/>
    <col min="12306" max="12306" width="9" style="9"/>
    <col min="12307" max="12307" width="18.125" style="9" customWidth="1"/>
    <col min="12308" max="12544" width="9" style="9"/>
    <col min="12545" max="12545" width="2.625" style="9" customWidth="1"/>
    <col min="12546" max="12546" width="10.625" style="9" bestFit="1" customWidth="1"/>
    <col min="12547" max="12548" width="12.625" style="9" customWidth="1"/>
    <col min="12549" max="12549" width="44" style="9" bestFit="1" customWidth="1"/>
    <col min="12550" max="12550" width="6.25" style="9" customWidth="1"/>
    <col min="12551" max="12552" width="9.875" style="9" bestFit="1" customWidth="1"/>
    <col min="12553" max="12553" width="9.25" style="9" bestFit="1" customWidth="1"/>
    <col min="12554" max="12554" width="45.625" style="9" bestFit="1" customWidth="1"/>
    <col min="12555" max="12555" width="29.375" style="9" bestFit="1" customWidth="1"/>
    <col min="12556" max="12556" width="6.625" style="9" customWidth="1"/>
    <col min="12557" max="12557" width="22.75" style="9" bestFit="1" customWidth="1"/>
    <col min="12558" max="12558" width="6.375" style="9" customWidth="1"/>
    <col min="12559" max="12559" width="18" style="9" customWidth="1"/>
    <col min="12560" max="12560" width="14.5" style="9" customWidth="1"/>
    <col min="12561" max="12561" width="15.625" style="9" customWidth="1"/>
    <col min="12562" max="12562" width="9" style="9"/>
    <col min="12563" max="12563" width="18.125" style="9" customWidth="1"/>
    <col min="12564" max="12800" width="9" style="9"/>
    <col min="12801" max="12801" width="2.625" style="9" customWidth="1"/>
    <col min="12802" max="12802" width="10.625" style="9" bestFit="1" customWidth="1"/>
    <col min="12803" max="12804" width="12.625" style="9" customWidth="1"/>
    <col min="12805" max="12805" width="44" style="9" bestFit="1" customWidth="1"/>
    <col min="12806" max="12806" width="6.25" style="9" customWidth="1"/>
    <col min="12807" max="12808" width="9.875" style="9" bestFit="1" customWidth="1"/>
    <col min="12809" max="12809" width="9.25" style="9" bestFit="1" customWidth="1"/>
    <col min="12810" max="12810" width="45.625" style="9" bestFit="1" customWidth="1"/>
    <col min="12811" max="12811" width="29.375" style="9" bestFit="1" customWidth="1"/>
    <col min="12812" max="12812" width="6.625" style="9" customWidth="1"/>
    <col min="12813" max="12813" width="22.75" style="9" bestFit="1" customWidth="1"/>
    <col min="12814" max="12814" width="6.375" style="9" customWidth="1"/>
    <col min="12815" max="12815" width="18" style="9" customWidth="1"/>
    <col min="12816" max="12816" width="14.5" style="9" customWidth="1"/>
    <col min="12817" max="12817" width="15.625" style="9" customWidth="1"/>
    <col min="12818" max="12818" width="9" style="9"/>
    <col min="12819" max="12819" width="18.125" style="9" customWidth="1"/>
    <col min="12820" max="13056" width="9" style="9"/>
    <col min="13057" max="13057" width="2.625" style="9" customWidth="1"/>
    <col min="13058" max="13058" width="10.625" style="9" bestFit="1" customWidth="1"/>
    <col min="13059" max="13060" width="12.625" style="9" customWidth="1"/>
    <col min="13061" max="13061" width="44" style="9" bestFit="1" customWidth="1"/>
    <col min="13062" max="13062" width="6.25" style="9" customWidth="1"/>
    <col min="13063" max="13064" width="9.875" style="9" bestFit="1" customWidth="1"/>
    <col min="13065" max="13065" width="9.25" style="9" bestFit="1" customWidth="1"/>
    <col min="13066" max="13066" width="45.625" style="9" bestFit="1" customWidth="1"/>
    <col min="13067" max="13067" width="29.375" style="9" bestFit="1" customWidth="1"/>
    <col min="13068" max="13068" width="6.625" style="9" customWidth="1"/>
    <col min="13069" max="13069" width="22.75" style="9" bestFit="1" customWidth="1"/>
    <col min="13070" max="13070" width="6.375" style="9" customWidth="1"/>
    <col min="13071" max="13071" width="18" style="9" customWidth="1"/>
    <col min="13072" max="13072" width="14.5" style="9" customWidth="1"/>
    <col min="13073" max="13073" width="15.625" style="9" customWidth="1"/>
    <col min="13074" max="13074" width="9" style="9"/>
    <col min="13075" max="13075" width="18.125" style="9" customWidth="1"/>
    <col min="13076" max="13312" width="9" style="9"/>
    <col min="13313" max="13313" width="2.625" style="9" customWidth="1"/>
    <col min="13314" max="13314" width="10.625" style="9" bestFit="1" customWidth="1"/>
    <col min="13315" max="13316" width="12.625" style="9" customWidth="1"/>
    <col min="13317" max="13317" width="44" style="9" bestFit="1" customWidth="1"/>
    <col min="13318" max="13318" width="6.25" style="9" customWidth="1"/>
    <col min="13319" max="13320" width="9.875" style="9" bestFit="1" customWidth="1"/>
    <col min="13321" max="13321" width="9.25" style="9" bestFit="1" customWidth="1"/>
    <col min="13322" max="13322" width="45.625" style="9" bestFit="1" customWidth="1"/>
    <col min="13323" max="13323" width="29.375" style="9" bestFit="1" customWidth="1"/>
    <col min="13324" max="13324" width="6.625" style="9" customWidth="1"/>
    <col min="13325" max="13325" width="22.75" style="9" bestFit="1" customWidth="1"/>
    <col min="13326" max="13326" width="6.375" style="9" customWidth="1"/>
    <col min="13327" max="13327" width="18" style="9" customWidth="1"/>
    <col min="13328" max="13328" width="14.5" style="9" customWidth="1"/>
    <col min="13329" max="13329" width="15.625" style="9" customWidth="1"/>
    <col min="13330" max="13330" width="9" style="9"/>
    <col min="13331" max="13331" width="18.125" style="9" customWidth="1"/>
    <col min="13332" max="13568" width="9" style="9"/>
    <col min="13569" max="13569" width="2.625" style="9" customWidth="1"/>
    <col min="13570" max="13570" width="10.625" style="9" bestFit="1" customWidth="1"/>
    <col min="13571" max="13572" width="12.625" style="9" customWidth="1"/>
    <col min="13573" max="13573" width="44" style="9" bestFit="1" customWidth="1"/>
    <col min="13574" max="13574" width="6.25" style="9" customWidth="1"/>
    <col min="13575" max="13576" width="9.875" style="9" bestFit="1" customWidth="1"/>
    <col min="13577" max="13577" width="9.25" style="9" bestFit="1" customWidth="1"/>
    <col min="13578" max="13578" width="45.625" style="9" bestFit="1" customWidth="1"/>
    <col min="13579" max="13579" width="29.375" style="9" bestFit="1" customWidth="1"/>
    <col min="13580" max="13580" width="6.625" style="9" customWidth="1"/>
    <col min="13581" max="13581" width="22.75" style="9" bestFit="1" customWidth="1"/>
    <col min="13582" max="13582" width="6.375" style="9" customWidth="1"/>
    <col min="13583" max="13583" width="18" style="9" customWidth="1"/>
    <col min="13584" max="13584" width="14.5" style="9" customWidth="1"/>
    <col min="13585" max="13585" width="15.625" style="9" customWidth="1"/>
    <col min="13586" max="13586" width="9" style="9"/>
    <col min="13587" max="13587" width="18.125" style="9" customWidth="1"/>
    <col min="13588" max="13824" width="9" style="9"/>
    <col min="13825" max="13825" width="2.625" style="9" customWidth="1"/>
    <col min="13826" max="13826" width="10.625" style="9" bestFit="1" customWidth="1"/>
    <col min="13827" max="13828" width="12.625" style="9" customWidth="1"/>
    <col min="13829" max="13829" width="44" style="9" bestFit="1" customWidth="1"/>
    <col min="13830" max="13830" width="6.25" style="9" customWidth="1"/>
    <col min="13831" max="13832" width="9.875" style="9" bestFit="1" customWidth="1"/>
    <col min="13833" max="13833" width="9.25" style="9" bestFit="1" customWidth="1"/>
    <col min="13834" max="13834" width="45.625" style="9" bestFit="1" customWidth="1"/>
    <col min="13835" max="13835" width="29.375" style="9" bestFit="1" customWidth="1"/>
    <col min="13836" max="13836" width="6.625" style="9" customWidth="1"/>
    <col min="13837" max="13837" width="22.75" style="9" bestFit="1" customWidth="1"/>
    <col min="13838" max="13838" width="6.375" style="9" customWidth="1"/>
    <col min="13839" max="13839" width="18" style="9" customWidth="1"/>
    <col min="13840" max="13840" width="14.5" style="9" customWidth="1"/>
    <col min="13841" max="13841" width="15.625" style="9" customWidth="1"/>
    <col min="13842" max="13842" width="9" style="9"/>
    <col min="13843" max="13843" width="18.125" style="9" customWidth="1"/>
    <col min="13844" max="14080" width="9" style="9"/>
    <col min="14081" max="14081" width="2.625" style="9" customWidth="1"/>
    <col min="14082" max="14082" width="10.625" style="9" bestFit="1" customWidth="1"/>
    <col min="14083" max="14084" width="12.625" style="9" customWidth="1"/>
    <col min="14085" max="14085" width="44" style="9" bestFit="1" customWidth="1"/>
    <col min="14086" max="14086" width="6.25" style="9" customWidth="1"/>
    <col min="14087" max="14088" width="9.875" style="9" bestFit="1" customWidth="1"/>
    <col min="14089" max="14089" width="9.25" style="9" bestFit="1" customWidth="1"/>
    <col min="14090" max="14090" width="45.625" style="9" bestFit="1" customWidth="1"/>
    <col min="14091" max="14091" width="29.375" style="9" bestFit="1" customWidth="1"/>
    <col min="14092" max="14092" width="6.625" style="9" customWidth="1"/>
    <col min="14093" max="14093" width="22.75" style="9" bestFit="1" customWidth="1"/>
    <col min="14094" max="14094" width="6.375" style="9" customWidth="1"/>
    <col min="14095" max="14095" width="18" style="9" customWidth="1"/>
    <col min="14096" max="14096" width="14.5" style="9" customWidth="1"/>
    <col min="14097" max="14097" width="15.625" style="9" customWidth="1"/>
    <col min="14098" max="14098" width="9" style="9"/>
    <col min="14099" max="14099" width="18.125" style="9" customWidth="1"/>
    <col min="14100" max="14336" width="9" style="9"/>
    <col min="14337" max="14337" width="2.625" style="9" customWidth="1"/>
    <col min="14338" max="14338" width="10.625" style="9" bestFit="1" customWidth="1"/>
    <col min="14339" max="14340" width="12.625" style="9" customWidth="1"/>
    <col min="14341" max="14341" width="44" style="9" bestFit="1" customWidth="1"/>
    <col min="14342" max="14342" width="6.25" style="9" customWidth="1"/>
    <col min="14343" max="14344" width="9.875" style="9" bestFit="1" customWidth="1"/>
    <col min="14345" max="14345" width="9.25" style="9" bestFit="1" customWidth="1"/>
    <col min="14346" max="14346" width="45.625" style="9" bestFit="1" customWidth="1"/>
    <col min="14347" max="14347" width="29.375" style="9" bestFit="1" customWidth="1"/>
    <col min="14348" max="14348" width="6.625" style="9" customWidth="1"/>
    <col min="14349" max="14349" width="22.75" style="9" bestFit="1" customWidth="1"/>
    <col min="14350" max="14350" width="6.375" style="9" customWidth="1"/>
    <col min="14351" max="14351" width="18" style="9" customWidth="1"/>
    <col min="14352" max="14352" width="14.5" style="9" customWidth="1"/>
    <col min="14353" max="14353" width="15.625" style="9" customWidth="1"/>
    <col min="14354" max="14354" width="9" style="9"/>
    <col min="14355" max="14355" width="18.125" style="9" customWidth="1"/>
    <col min="14356" max="14592" width="9" style="9"/>
    <col min="14593" max="14593" width="2.625" style="9" customWidth="1"/>
    <col min="14594" max="14594" width="10.625" style="9" bestFit="1" customWidth="1"/>
    <col min="14595" max="14596" width="12.625" style="9" customWidth="1"/>
    <col min="14597" max="14597" width="44" style="9" bestFit="1" customWidth="1"/>
    <col min="14598" max="14598" width="6.25" style="9" customWidth="1"/>
    <col min="14599" max="14600" width="9.875" style="9" bestFit="1" customWidth="1"/>
    <col min="14601" max="14601" width="9.25" style="9" bestFit="1" customWidth="1"/>
    <col min="14602" max="14602" width="45.625" style="9" bestFit="1" customWidth="1"/>
    <col min="14603" max="14603" width="29.375" style="9" bestFit="1" customWidth="1"/>
    <col min="14604" max="14604" width="6.625" style="9" customWidth="1"/>
    <col min="14605" max="14605" width="22.75" style="9" bestFit="1" customWidth="1"/>
    <col min="14606" max="14606" width="6.375" style="9" customWidth="1"/>
    <col min="14607" max="14607" width="18" style="9" customWidth="1"/>
    <col min="14608" max="14608" width="14.5" style="9" customWidth="1"/>
    <col min="14609" max="14609" width="15.625" style="9" customWidth="1"/>
    <col min="14610" max="14610" width="9" style="9"/>
    <col min="14611" max="14611" width="18.125" style="9" customWidth="1"/>
    <col min="14612" max="14848" width="9" style="9"/>
    <col min="14849" max="14849" width="2.625" style="9" customWidth="1"/>
    <col min="14850" max="14850" width="10.625" style="9" bestFit="1" customWidth="1"/>
    <col min="14851" max="14852" width="12.625" style="9" customWidth="1"/>
    <col min="14853" max="14853" width="44" style="9" bestFit="1" customWidth="1"/>
    <col min="14854" max="14854" width="6.25" style="9" customWidth="1"/>
    <col min="14855" max="14856" width="9.875" style="9" bestFit="1" customWidth="1"/>
    <col min="14857" max="14857" width="9.25" style="9" bestFit="1" customWidth="1"/>
    <col min="14858" max="14858" width="45.625" style="9" bestFit="1" customWidth="1"/>
    <col min="14859" max="14859" width="29.375" style="9" bestFit="1" customWidth="1"/>
    <col min="14860" max="14860" width="6.625" style="9" customWidth="1"/>
    <col min="14861" max="14861" width="22.75" style="9" bestFit="1" customWidth="1"/>
    <col min="14862" max="14862" width="6.375" style="9" customWidth="1"/>
    <col min="14863" max="14863" width="18" style="9" customWidth="1"/>
    <col min="14864" max="14864" width="14.5" style="9" customWidth="1"/>
    <col min="14865" max="14865" width="15.625" style="9" customWidth="1"/>
    <col min="14866" max="14866" width="9" style="9"/>
    <col min="14867" max="14867" width="18.125" style="9" customWidth="1"/>
    <col min="14868" max="15104" width="9" style="9"/>
    <col min="15105" max="15105" width="2.625" style="9" customWidth="1"/>
    <col min="15106" max="15106" width="10.625" style="9" bestFit="1" customWidth="1"/>
    <col min="15107" max="15108" width="12.625" style="9" customWidth="1"/>
    <col min="15109" max="15109" width="44" style="9" bestFit="1" customWidth="1"/>
    <col min="15110" max="15110" width="6.25" style="9" customWidth="1"/>
    <col min="15111" max="15112" width="9.875" style="9" bestFit="1" customWidth="1"/>
    <col min="15113" max="15113" width="9.25" style="9" bestFit="1" customWidth="1"/>
    <col min="15114" max="15114" width="45.625" style="9" bestFit="1" customWidth="1"/>
    <col min="15115" max="15115" width="29.375" style="9" bestFit="1" customWidth="1"/>
    <col min="15116" max="15116" width="6.625" style="9" customWidth="1"/>
    <col min="15117" max="15117" width="22.75" style="9" bestFit="1" customWidth="1"/>
    <col min="15118" max="15118" width="6.375" style="9" customWidth="1"/>
    <col min="15119" max="15119" width="18" style="9" customWidth="1"/>
    <col min="15120" max="15120" width="14.5" style="9" customWidth="1"/>
    <col min="15121" max="15121" width="15.625" style="9" customWidth="1"/>
    <col min="15122" max="15122" width="9" style="9"/>
    <col min="15123" max="15123" width="18.125" style="9" customWidth="1"/>
    <col min="15124" max="15360" width="9" style="9"/>
    <col min="15361" max="15361" width="2.625" style="9" customWidth="1"/>
    <col min="15362" max="15362" width="10.625" style="9" bestFit="1" customWidth="1"/>
    <col min="15363" max="15364" width="12.625" style="9" customWidth="1"/>
    <col min="15365" max="15365" width="44" style="9" bestFit="1" customWidth="1"/>
    <col min="15366" max="15366" width="6.25" style="9" customWidth="1"/>
    <col min="15367" max="15368" width="9.875" style="9" bestFit="1" customWidth="1"/>
    <col min="15369" max="15369" width="9.25" style="9" bestFit="1" customWidth="1"/>
    <col min="15370" max="15370" width="45.625" style="9" bestFit="1" customWidth="1"/>
    <col min="15371" max="15371" width="29.375" style="9" bestFit="1" customWidth="1"/>
    <col min="15372" max="15372" width="6.625" style="9" customWidth="1"/>
    <col min="15373" max="15373" width="22.75" style="9" bestFit="1" customWidth="1"/>
    <col min="15374" max="15374" width="6.375" style="9" customWidth="1"/>
    <col min="15375" max="15375" width="18" style="9" customWidth="1"/>
    <col min="15376" max="15376" width="14.5" style="9" customWidth="1"/>
    <col min="15377" max="15377" width="15.625" style="9" customWidth="1"/>
    <col min="15378" max="15378" width="9" style="9"/>
    <col min="15379" max="15379" width="18.125" style="9" customWidth="1"/>
    <col min="15380" max="15616" width="9" style="9"/>
    <col min="15617" max="15617" width="2.625" style="9" customWidth="1"/>
    <col min="15618" max="15618" width="10.625" style="9" bestFit="1" customWidth="1"/>
    <col min="15619" max="15620" width="12.625" style="9" customWidth="1"/>
    <col min="15621" max="15621" width="44" style="9" bestFit="1" customWidth="1"/>
    <col min="15622" max="15622" width="6.25" style="9" customWidth="1"/>
    <col min="15623" max="15624" width="9.875" style="9" bestFit="1" customWidth="1"/>
    <col min="15625" max="15625" width="9.25" style="9" bestFit="1" customWidth="1"/>
    <col min="15626" max="15626" width="45.625" style="9" bestFit="1" customWidth="1"/>
    <col min="15627" max="15627" width="29.375" style="9" bestFit="1" customWidth="1"/>
    <col min="15628" max="15628" width="6.625" style="9" customWidth="1"/>
    <col min="15629" max="15629" width="22.75" style="9" bestFit="1" customWidth="1"/>
    <col min="15630" max="15630" width="6.375" style="9" customWidth="1"/>
    <col min="15631" max="15631" width="18" style="9" customWidth="1"/>
    <col min="15632" max="15632" width="14.5" style="9" customWidth="1"/>
    <col min="15633" max="15633" width="15.625" style="9" customWidth="1"/>
    <col min="15634" max="15634" width="9" style="9"/>
    <col min="15635" max="15635" width="18.125" style="9" customWidth="1"/>
    <col min="15636" max="15872" width="9" style="9"/>
    <col min="15873" max="15873" width="2.625" style="9" customWidth="1"/>
    <col min="15874" max="15874" width="10.625" style="9" bestFit="1" customWidth="1"/>
    <col min="15875" max="15876" width="12.625" style="9" customWidth="1"/>
    <col min="15877" max="15877" width="44" style="9" bestFit="1" customWidth="1"/>
    <col min="15878" max="15878" width="6.25" style="9" customWidth="1"/>
    <col min="15879" max="15880" width="9.875" style="9" bestFit="1" customWidth="1"/>
    <col min="15881" max="15881" width="9.25" style="9" bestFit="1" customWidth="1"/>
    <col min="15882" max="15882" width="45.625" style="9" bestFit="1" customWidth="1"/>
    <col min="15883" max="15883" width="29.375" style="9" bestFit="1" customWidth="1"/>
    <col min="15884" max="15884" width="6.625" style="9" customWidth="1"/>
    <col min="15885" max="15885" width="22.75" style="9" bestFit="1" customWidth="1"/>
    <col min="15886" max="15886" width="6.375" style="9" customWidth="1"/>
    <col min="15887" max="15887" width="18" style="9" customWidth="1"/>
    <col min="15888" max="15888" width="14.5" style="9" customWidth="1"/>
    <col min="15889" max="15889" width="15.625" style="9" customWidth="1"/>
    <col min="15890" max="15890" width="9" style="9"/>
    <col min="15891" max="15891" width="18.125" style="9" customWidth="1"/>
    <col min="15892" max="16128" width="9" style="9"/>
    <col min="16129" max="16129" width="2.625" style="9" customWidth="1"/>
    <col min="16130" max="16130" width="10.625" style="9" bestFit="1" customWidth="1"/>
    <col min="16131" max="16132" width="12.625" style="9" customWidth="1"/>
    <col min="16133" max="16133" width="44" style="9" bestFit="1" customWidth="1"/>
    <col min="16134" max="16134" width="6.25" style="9" customWidth="1"/>
    <col min="16135" max="16136" width="9.875" style="9" bestFit="1" customWidth="1"/>
    <col min="16137" max="16137" width="9.25" style="9" bestFit="1" customWidth="1"/>
    <col min="16138" max="16138" width="45.625" style="9" bestFit="1" customWidth="1"/>
    <col min="16139" max="16139" width="29.375" style="9" bestFit="1" customWidth="1"/>
    <col min="16140" max="16140" width="6.625" style="9" customWidth="1"/>
    <col min="16141" max="16141" width="22.75" style="9" bestFit="1" customWidth="1"/>
    <col min="16142" max="16142" width="6.375" style="9" customWidth="1"/>
    <col min="16143" max="16143" width="18" style="9" customWidth="1"/>
    <col min="16144" max="16144" width="14.5" style="9" customWidth="1"/>
    <col min="16145" max="16145" width="15.625" style="9" customWidth="1"/>
    <col min="16146" max="16146" width="9" style="9"/>
    <col min="16147" max="16147" width="18.125" style="9" customWidth="1"/>
    <col min="16148" max="16384" width="9" style="9"/>
  </cols>
  <sheetData>
    <row r="2" spans="2:18" ht="20.100000000000001" customHeight="1">
      <c r="B2" s="1" t="s">
        <v>0</v>
      </c>
      <c r="C2" s="1"/>
      <c r="D2" s="1"/>
      <c r="E2" s="2" t="s">
        <v>8263</v>
      </c>
      <c r="G2" s="4" t="s">
        <v>2</v>
      </c>
      <c r="H2" s="5"/>
      <c r="I2" s="6"/>
      <c r="J2" s="7">
        <f>SUM(H:H)</f>
        <v>202302</v>
      </c>
    </row>
    <row r="3" spans="2:18" ht="20.100000000000001" customHeight="1">
      <c r="B3" s="1" t="s">
        <v>3</v>
      </c>
      <c r="C3" s="1"/>
      <c r="D3" s="1"/>
      <c r="E3" s="13" t="s">
        <v>4</v>
      </c>
    </row>
    <row r="4" spans="2:18" ht="20.100000000000001" customHeight="1">
      <c r="B4" s="1" t="s">
        <v>5</v>
      </c>
      <c r="C4" s="1"/>
      <c r="D4" s="1"/>
      <c r="E4" s="13">
        <v>208430</v>
      </c>
    </row>
    <row r="5" spans="2:18" ht="20.100000000000001" customHeight="1">
      <c r="B5" s="1" t="s">
        <v>6</v>
      </c>
      <c r="C5" s="1"/>
      <c r="D5" s="1"/>
      <c r="E5" s="16">
        <v>45187</v>
      </c>
    </row>
    <row r="6" spans="2:18" ht="20.100000000000001" customHeight="1">
      <c r="B6" s="1" t="s">
        <v>7</v>
      </c>
      <c r="C6" s="1"/>
      <c r="D6" s="1"/>
      <c r="E6" s="16">
        <v>45190</v>
      </c>
    </row>
    <row r="8" spans="2:18" s="8" customFormat="1" ht="19.5" customHeight="1">
      <c r="B8" s="17" t="s">
        <v>8</v>
      </c>
      <c r="C8" s="17" t="s">
        <v>9</v>
      </c>
      <c r="D8" s="17" t="s">
        <v>10</v>
      </c>
      <c r="E8" s="18" t="s">
        <v>11</v>
      </c>
      <c r="F8" s="19" t="s">
        <v>12</v>
      </c>
      <c r="G8" s="19" t="s">
        <v>13</v>
      </c>
      <c r="H8" s="2151" t="s">
        <v>14</v>
      </c>
      <c r="I8" s="22" t="s">
        <v>15</v>
      </c>
      <c r="J8" s="18" t="s">
        <v>16</v>
      </c>
      <c r="K8" s="18" t="s">
        <v>17</v>
      </c>
      <c r="L8" s="18" t="s">
        <v>18</v>
      </c>
      <c r="M8" s="17" t="s">
        <v>19</v>
      </c>
      <c r="N8" s="17" t="s">
        <v>20</v>
      </c>
      <c r="O8" s="18" t="s">
        <v>21</v>
      </c>
      <c r="P8" s="1009" t="s">
        <v>22</v>
      </c>
      <c r="Q8" s="1009" t="s">
        <v>23</v>
      </c>
    </row>
    <row r="9" spans="2:18" s="8" customFormat="1" ht="19.5" customHeight="1">
      <c r="B9" s="17"/>
      <c r="C9" s="17" t="s">
        <v>7635</v>
      </c>
      <c r="D9" s="17" t="s">
        <v>7636</v>
      </c>
      <c r="E9" s="24" t="s">
        <v>8264</v>
      </c>
      <c r="F9" s="19">
        <v>2</v>
      </c>
      <c r="G9" s="19">
        <v>32100</v>
      </c>
      <c r="H9" s="19">
        <f t="shared" ref="H9:H15" si="0">F9*G9</f>
        <v>64200</v>
      </c>
      <c r="I9" s="18"/>
      <c r="J9" s="24"/>
      <c r="K9" s="25"/>
      <c r="L9" s="18"/>
      <c r="M9" s="30">
        <v>45167</v>
      </c>
      <c r="N9" s="30"/>
      <c r="O9" s="30"/>
      <c r="P9" s="30">
        <v>45169</v>
      </c>
      <c r="Q9" s="23">
        <v>45168</v>
      </c>
    </row>
    <row r="10" spans="2:18" ht="19.5" customHeight="1">
      <c r="B10" s="18"/>
      <c r="C10" s="18" t="s">
        <v>30</v>
      </c>
      <c r="D10" s="18" t="s">
        <v>30</v>
      </c>
      <c r="E10" s="26" t="s">
        <v>7639</v>
      </c>
      <c r="F10" s="26">
        <v>2</v>
      </c>
      <c r="G10" s="26">
        <v>8026</v>
      </c>
      <c r="H10" s="19">
        <f t="shared" si="0"/>
        <v>16052</v>
      </c>
      <c r="I10" s="27"/>
      <c r="J10" s="26" t="s">
        <v>7640</v>
      </c>
      <c r="K10" s="31" t="s">
        <v>7641</v>
      </c>
      <c r="L10" s="18"/>
      <c r="M10" s="30"/>
      <c r="N10" s="1845"/>
      <c r="O10" s="1819"/>
      <c r="P10" s="1845"/>
      <c r="Q10" s="23">
        <v>45175</v>
      </c>
    </row>
    <row r="11" spans="2:18" s="8" customFormat="1" ht="19.5" customHeight="1">
      <c r="B11" s="17"/>
      <c r="C11" s="18" t="s">
        <v>30</v>
      </c>
      <c r="D11" s="18" t="s">
        <v>30</v>
      </c>
      <c r="E11" s="26" t="s">
        <v>7642</v>
      </c>
      <c r="F11" s="26">
        <v>2</v>
      </c>
      <c r="G11" s="26">
        <v>12820</v>
      </c>
      <c r="H11" s="19">
        <f t="shared" si="0"/>
        <v>25640</v>
      </c>
      <c r="I11" s="18"/>
      <c r="J11" s="24" t="s">
        <v>7643</v>
      </c>
      <c r="K11" s="31" t="s">
        <v>7641</v>
      </c>
      <c r="L11" s="18"/>
      <c r="M11" s="30"/>
      <c r="N11" s="30"/>
      <c r="O11" s="30"/>
      <c r="P11" s="30"/>
      <c r="Q11" s="23">
        <v>45182</v>
      </c>
    </row>
    <row r="12" spans="2:18" ht="32.25">
      <c r="B12" s="18"/>
      <c r="C12" s="18" t="s">
        <v>30</v>
      </c>
      <c r="D12" s="18" t="s">
        <v>30</v>
      </c>
      <c r="E12" s="26" t="s">
        <v>8265</v>
      </c>
      <c r="F12" s="26">
        <v>13</v>
      </c>
      <c r="G12" s="26">
        <v>570</v>
      </c>
      <c r="H12" s="19">
        <f t="shared" si="0"/>
        <v>7410</v>
      </c>
      <c r="I12" s="27"/>
      <c r="J12" s="26" t="s">
        <v>7654</v>
      </c>
      <c r="K12" s="2104" t="s">
        <v>8266</v>
      </c>
      <c r="L12" s="18"/>
      <c r="M12" s="30"/>
      <c r="N12" s="1845"/>
      <c r="O12" s="1819"/>
      <c r="P12" s="1845"/>
      <c r="Q12" s="23">
        <v>45169</v>
      </c>
      <c r="R12" s="1933" t="s">
        <v>8267</v>
      </c>
    </row>
    <row r="13" spans="2:18" s="8" customFormat="1" ht="19.5" customHeight="1">
      <c r="B13" s="17"/>
      <c r="C13" s="18" t="s">
        <v>119</v>
      </c>
      <c r="D13" s="18" t="s">
        <v>119</v>
      </c>
      <c r="E13" s="24" t="s">
        <v>121</v>
      </c>
      <c r="F13" s="19">
        <v>12</v>
      </c>
      <c r="G13" s="19">
        <v>4500</v>
      </c>
      <c r="H13" s="19">
        <f t="shared" si="0"/>
        <v>54000</v>
      </c>
      <c r="I13" s="18"/>
      <c r="J13" s="24" t="s">
        <v>8268</v>
      </c>
      <c r="K13" s="25"/>
      <c r="L13" s="18"/>
      <c r="M13" s="30">
        <v>45167</v>
      </c>
      <c r="N13" s="30"/>
      <c r="O13" s="30">
        <v>45188</v>
      </c>
      <c r="P13" s="30">
        <v>45188</v>
      </c>
      <c r="Q13" s="23"/>
    </row>
    <row r="14" spans="2:18" s="8" customFormat="1" ht="19.5" customHeight="1">
      <c r="B14" s="17"/>
      <c r="C14" s="17" t="s">
        <v>115</v>
      </c>
      <c r="D14" s="17" t="s">
        <v>115</v>
      </c>
      <c r="E14" s="24" t="s">
        <v>116</v>
      </c>
      <c r="F14" s="19">
        <v>5</v>
      </c>
      <c r="G14" s="19">
        <v>5000</v>
      </c>
      <c r="H14" s="19">
        <f t="shared" si="0"/>
        <v>25000</v>
      </c>
      <c r="I14" s="18"/>
      <c r="J14" s="24"/>
      <c r="K14" s="25"/>
      <c r="L14" s="18"/>
      <c r="M14" s="30"/>
      <c r="N14" s="30"/>
      <c r="O14" s="30"/>
      <c r="P14" s="30"/>
      <c r="Q14" s="23"/>
    </row>
    <row r="15" spans="2:18" ht="19.5" customHeight="1">
      <c r="B15" s="18"/>
      <c r="C15" s="17" t="s">
        <v>115</v>
      </c>
      <c r="D15" s="17" t="s">
        <v>115</v>
      </c>
      <c r="E15" s="26" t="s">
        <v>5642</v>
      </c>
      <c r="F15" s="19">
        <v>2</v>
      </c>
      <c r="G15" s="19">
        <v>5000</v>
      </c>
      <c r="H15" s="19">
        <f t="shared" si="0"/>
        <v>10000</v>
      </c>
      <c r="I15" s="27"/>
      <c r="J15" s="26"/>
      <c r="K15" s="31"/>
      <c r="L15" s="18"/>
      <c r="M15" s="30"/>
      <c r="N15" s="1845"/>
      <c r="O15" s="1819"/>
      <c r="P15" s="1845"/>
      <c r="Q15" s="30"/>
    </row>
  </sheetData>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87954-FF70-4287-82DE-1CC5888B7FF0}">
  <dimension ref="B2:Q138"/>
  <sheetViews>
    <sheetView zoomScale="85" zoomScaleNormal="85" workbookViewId="0">
      <pane xSplit="10" ySplit="9" topLeftCell="M10" activePane="bottomRight" state="frozen"/>
      <selection pane="topRight" activeCell="K1" sqref="K1"/>
      <selection pane="bottomLeft" activeCell="A9" sqref="A9"/>
      <selection pane="bottomRight" activeCell="P16" sqref="P16"/>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5.75" style="10" customWidth="1"/>
    <col min="10" max="10" width="29.5" style="9" customWidth="1"/>
    <col min="11" max="11" width="22.375" style="9" bestFit="1" customWidth="1"/>
    <col min="12" max="12" width="11" style="8" customWidth="1"/>
    <col min="13" max="13" width="13.75" style="48" customWidth="1"/>
    <col min="14" max="14" width="6.375" style="9" customWidth="1"/>
    <col min="15" max="15" width="21" style="10" customWidth="1"/>
    <col min="16" max="16" width="18.37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21" style="9" customWidth="1"/>
    <col min="272" max="272" width="18.37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21" style="9" customWidth="1"/>
    <col min="528" max="528" width="18.37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21" style="9" customWidth="1"/>
    <col min="784" max="784" width="18.37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21" style="9" customWidth="1"/>
    <col min="1040" max="1040" width="18.37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21" style="9" customWidth="1"/>
    <col min="1296" max="1296" width="18.37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21" style="9" customWidth="1"/>
    <col min="1552" max="1552" width="18.37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21" style="9" customWidth="1"/>
    <col min="1808" max="1808" width="18.37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21" style="9" customWidth="1"/>
    <col min="2064" max="2064" width="18.37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21" style="9" customWidth="1"/>
    <col min="2320" max="2320" width="18.37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21" style="9" customWidth="1"/>
    <col min="2576" max="2576" width="18.37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21" style="9" customWidth="1"/>
    <col min="2832" max="2832" width="18.37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21" style="9" customWidth="1"/>
    <col min="3088" max="3088" width="18.37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21" style="9" customWidth="1"/>
    <col min="3344" max="3344" width="18.37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21" style="9" customWidth="1"/>
    <col min="3600" max="3600" width="18.37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21" style="9" customWidth="1"/>
    <col min="3856" max="3856" width="18.37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21" style="9" customWidth="1"/>
    <col min="4112" max="4112" width="18.37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21" style="9" customWidth="1"/>
    <col min="4368" max="4368" width="18.37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21" style="9" customWidth="1"/>
    <col min="4624" max="4624" width="18.37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21" style="9" customWidth="1"/>
    <col min="4880" max="4880" width="18.37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21" style="9" customWidth="1"/>
    <col min="5136" max="5136" width="18.37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21" style="9" customWidth="1"/>
    <col min="5392" max="5392" width="18.37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21" style="9" customWidth="1"/>
    <col min="5648" max="5648" width="18.37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21" style="9" customWidth="1"/>
    <col min="5904" max="5904" width="18.37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21" style="9" customWidth="1"/>
    <col min="6160" max="6160" width="18.37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21" style="9" customWidth="1"/>
    <col min="6416" max="6416" width="18.37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21" style="9" customWidth="1"/>
    <col min="6672" max="6672" width="18.37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21" style="9" customWidth="1"/>
    <col min="6928" max="6928" width="18.37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21" style="9" customWidth="1"/>
    <col min="7184" max="7184" width="18.37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21" style="9" customWidth="1"/>
    <col min="7440" max="7440" width="18.37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21" style="9" customWidth="1"/>
    <col min="7696" max="7696" width="18.37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21" style="9" customWidth="1"/>
    <col min="7952" max="7952" width="18.37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21" style="9" customWidth="1"/>
    <col min="8208" max="8208" width="18.37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21" style="9" customWidth="1"/>
    <col min="8464" max="8464" width="18.37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21" style="9" customWidth="1"/>
    <col min="8720" max="8720" width="18.37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21" style="9" customWidth="1"/>
    <col min="8976" max="8976" width="18.37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21" style="9" customWidth="1"/>
    <col min="9232" max="9232" width="18.37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21" style="9" customWidth="1"/>
    <col min="9488" max="9488" width="18.37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21" style="9" customWidth="1"/>
    <col min="9744" max="9744" width="18.37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21" style="9" customWidth="1"/>
    <col min="10000" max="10000" width="18.37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21" style="9" customWidth="1"/>
    <col min="10256" max="10256" width="18.37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21" style="9" customWidth="1"/>
    <col min="10512" max="10512" width="18.37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21" style="9" customWidth="1"/>
    <col min="10768" max="10768" width="18.37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21" style="9" customWidth="1"/>
    <col min="11024" max="11024" width="18.37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21" style="9" customWidth="1"/>
    <col min="11280" max="11280" width="18.37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21" style="9" customWidth="1"/>
    <col min="11536" max="11536" width="18.37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21" style="9" customWidth="1"/>
    <col min="11792" max="11792" width="18.37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21" style="9" customWidth="1"/>
    <col min="12048" max="12048" width="18.37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21" style="9" customWidth="1"/>
    <col min="12304" max="12304" width="18.37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21" style="9" customWidth="1"/>
    <col min="12560" max="12560" width="18.37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21" style="9" customWidth="1"/>
    <col min="12816" max="12816" width="18.37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21" style="9" customWidth="1"/>
    <col min="13072" max="13072" width="18.37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21" style="9" customWidth="1"/>
    <col min="13328" max="13328" width="18.37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21" style="9" customWidth="1"/>
    <col min="13584" max="13584" width="18.37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21" style="9" customWidth="1"/>
    <col min="13840" max="13840" width="18.37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21" style="9" customWidth="1"/>
    <col min="14096" max="14096" width="18.37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21" style="9" customWidth="1"/>
    <col min="14352" max="14352" width="18.37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21" style="9" customWidth="1"/>
    <col min="14608" max="14608" width="18.37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21" style="9" customWidth="1"/>
    <col min="14864" max="14864" width="18.37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21" style="9" customWidth="1"/>
    <col min="15120" max="15120" width="18.37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21" style="9" customWidth="1"/>
    <col min="15376" max="15376" width="18.37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21" style="9" customWidth="1"/>
    <col min="15632" max="15632" width="18.37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21" style="9" customWidth="1"/>
    <col min="15888" max="15888" width="18.37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21" style="9" customWidth="1"/>
    <col min="16144" max="16144" width="18.375" style="9" customWidth="1"/>
    <col min="16145" max="16145" width="15.625" style="9" customWidth="1"/>
    <col min="16146" max="16384" width="9" style="9"/>
  </cols>
  <sheetData>
    <row r="2" spans="2:17" ht="20.100000000000001" customHeight="1">
      <c r="B2" s="1" t="s">
        <v>0</v>
      </c>
      <c r="C2" s="1"/>
      <c r="D2" s="1"/>
      <c r="E2" s="2" t="s">
        <v>8263</v>
      </c>
      <c r="G2" s="4" t="s">
        <v>2</v>
      </c>
      <c r="H2" s="5"/>
      <c r="I2" s="6"/>
      <c r="J2" s="7">
        <f>SUM(H:H)</f>
        <v>57060</v>
      </c>
    </row>
    <row r="3" spans="2:17" ht="20.100000000000001" customHeight="1">
      <c r="B3" s="1" t="s">
        <v>3</v>
      </c>
      <c r="C3" s="1"/>
      <c r="D3" s="1"/>
      <c r="E3" s="13" t="s">
        <v>6207</v>
      </c>
    </row>
    <row r="4" spans="2:17" ht="20.100000000000001" customHeight="1">
      <c r="B4" s="1" t="s">
        <v>5</v>
      </c>
      <c r="C4" s="1"/>
      <c r="D4" s="1"/>
      <c r="E4" s="13">
        <v>208430</v>
      </c>
      <c r="J4" s="83"/>
    </row>
    <row r="5" spans="2:17" ht="20.100000000000001" customHeight="1">
      <c r="B5" s="1" t="s">
        <v>6</v>
      </c>
      <c r="C5" s="1"/>
      <c r="D5" s="1"/>
      <c r="E5" s="16" t="s">
        <v>5977</v>
      </c>
      <c r="J5" s="83"/>
    </row>
    <row r="6" spans="2:17" ht="20.100000000000001" customHeight="1">
      <c r="B6" s="1" t="s">
        <v>7</v>
      </c>
      <c r="C6" s="1"/>
      <c r="D6" s="1"/>
      <c r="E6" s="16" t="s">
        <v>5977</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v>2</v>
      </c>
      <c r="C10" s="17" t="s">
        <v>6208</v>
      </c>
      <c r="D10" s="17" t="s">
        <v>6208</v>
      </c>
      <c r="E10" s="26" t="s">
        <v>8269</v>
      </c>
      <c r="F10" s="26">
        <v>1</v>
      </c>
      <c r="G10" s="118">
        <v>8500</v>
      </c>
      <c r="H10" s="118">
        <f t="shared" ref="H10:H16" si="0">F10*G10</f>
        <v>8500</v>
      </c>
      <c r="I10" s="22"/>
      <c r="J10" s="26" t="s">
        <v>8270</v>
      </c>
      <c r="K10" s="18"/>
      <c r="L10" s="18"/>
      <c r="M10" s="30">
        <v>45163</v>
      </c>
      <c r="N10" s="17"/>
      <c r="O10" s="29" t="s">
        <v>8271</v>
      </c>
      <c r="P10" s="29" t="s">
        <v>8271</v>
      </c>
      <c r="Q10" s="23"/>
    </row>
    <row r="11" spans="2:17" s="8" customFormat="1" ht="19.7" customHeight="1">
      <c r="B11" s="17">
        <v>3</v>
      </c>
      <c r="C11" s="17" t="s">
        <v>6208</v>
      </c>
      <c r="D11" s="17" t="s">
        <v>6208</v>
      </c>
      <c r="E11" s="26" t="s">
        <v>8272</v>
      </c>
      <c r="F11" s="26">
        <v>1</v>
      </c>
      <c r="G11" s="118">
        <v>8000</v>
      </c>
      <c r="H11" s="118">
        <f t="shared" si="0"/>
        <v>8000</v>
      </c>
      <c r="I11" s="18"/>
      <c r="J11" s="912" t="s">
        <v>8273</v>
      </c>
      <c r="K11" s="25"/>
      <c r="L11" s="17"/>
      <c r="M11" s="30">
        <v>45163</v>
      </c>
      <c r="N11" s="17"/>
      <c r="O11" s="29" t="s">
        <v>8271</v>
      </c>
      <c r="P11" s="29" t="s">
        <v>8271</v>
      </c>
      <c r="Q11" s="23"/>
    </row>
    <row r="12" spans="2:17" s="8" customFormat="1" ht="19.7" customHeight="1">
      <c r="B12" s="17">
        <v>4</v>
      </c>
      <c r="C12" s="17" t="s">
        <v>6208</v>
      </c>
      <c r="D12" s="17" t="s">
        <v>6208</v>
      </c>
      <c r="E12" s="26" t="s">
        <v>8274</v>
      </c>
      <c r="F12" s="26">
        <v>1</v>
      </c>
      <c r="G12" s="26">
        <v>8500</v>
      </c>
      <c r="H12" s="118">
        <f t="shared" si="0"/>
        <v>8500</v>
      </c>
      <c r="I12" s="18"/>
      <c r="J12" s="26" t="s">
        <v>8275</v>
      </c>
      <c r="K12" s="25"/>
      <c r="L12" s="17"/>
      <c r="M12" s="30">
        <v>45163</v>
      </c>
      <c r="N12" s="17"/>
      <c r="O12" s="29" t="s">
        <v>8271</v>
      </c>
      <c r="P12" s="29" t="s">
        <v>8271</v>
      </c>
      <c r="Q12" s="23"/>
    </row>
    <row r="13" spans="2:17" s="8" customFormat="1" ht="19.7" customHeight="1">
      <c r="B13" s="17">
        <v>5</v>
      </c>
      <c r="C13" s="17" t="s">
        <v>6208</v>
      </c>
      <c r="D13" s="17" t="s">
        <v>6208</v>
      </c>
      <c r="E13" s="26" t="s">
        <v>8276</v>
      </c>
      <c r="F13" s="26">
        <v>1</v>
      </c>
      <c r="G13" s="118">
        <v>9000</v>
      </c>
      <c r="H13" s="118">
        <f t="shared" si="0"/>
        <v>9000</v>
      </c>
      <c r="I13" s="18"/>
      <c r="J13" s="912" t="s">
        <v>8277</v>
      </c>
      <c r="K13" s="18"/>
      <c r="L13" s="18"/>
      <c r="M13" s="30">
        <v>45163</v>
      </c>
      <c r="N13" s="17"/>
      <c r="O13" s="29" t="s">
        <v>8271</v>
      </c>
      <c r="P13" s="29" t="s">
        <v>8271</v>
      </c>
      <c r="Q13" s="23"/>
    </row>
    <row r="14" spans="2:17" s="8" customFormat="1" ht="19.7" customHeight="1">
      <c r="B14" s="17">
        <v>2</v>
      </c>
      <c r="C14" s="17" t="s">
        <v>30</v>
      </c>
      <c r="D14" s="17" t="s">
        <v>30</v>
      </c>
      <c r="E14" s="26" t="s">
        <v>8278</v>
      </c>
      <c r="F14" s="26">
        <v>6</v>
      </c>
      <c r="G14" s="26">
        <v>380</v>
      </c>
      <c r="H14" s="118">
        <f t="shared" si="0"/>
        <v>2280</v>
      </c>
      <c r="I14" s="18"/>
      <c r="J14" s="26" t="s">
        <v>8279</v>
      </c>
      <c r="K14" s="25"/>
      <c r="L14" s="17"/>
      <c r="M14" s="30"/>
      <c r="N14" s="17"/>
      <c r="O14" s="29"/>
      <c r="P14" s="29"/>
      <c r="Q14" s="23"/>
    </row>
    <row r="15" spans="2:17" s="8" customFormat="1" ht="19.7" customHeight="1">
      <c r="B15" s="17" t="s">
        <v>8280</v>
      </c>
      <c r="C15" s="17" t="s">
        <v>30</v>
      </c>
      <c r="D15" s="17" t="s">
        <v>30</v>
      </c>
      <c r="E15" s="26" t="s">
        <v>8281</v>
      </c>
      <c r="F15" s="26">
        <v>10</v>
      </c>
      <c r="G15" s="26">
        <v>228</v>
      </c>
      <c r="H15" s="118">
        <f t="shared" si="0"/>
        <v>2280</v>
      </c>
      <c r="I15" s="18"/>
      <c r="J15" s="26" t="s">
        <v>8282</v>
      </c>
      <c r="K15" s="25"/>
      <c r="L15" s="17"/>
      <c r="M15" s="30"/>
      <c r="N15" s="17"/>
      <c r="O15" s="29"/>
      <c r="P15" s="29"/>
      <c r="Q15" s="23"/>
    </row>
    <row r="16" spans="2:17" s="8" customFormat="1" ht="19.7" customHeight="1">
      <c r="B16" s="17">
        <v>2</v>
      </c>
      <c r="C16" s="17" t="s">
        <v>6208</v>
      </c>
      <c r="D16" s="17" t="s">
        <v>6208</v>
      </c>
      <c r="E16" s="26" t="s">
        <v>8283</v>
      </c>
      <c r="F16" s="26">
        <v>1</v>
      </c>
      <c r="G16" s="26">
        <v>18500</v>
      </c>
      <c r="H16" s="118">
        <f t="shared" si="0"/>
        <v>18500</v>
      </c>
      <c r="I16" s="18"/>
      <c r="J16" s="26" t="s">
        <v>8284</v>
      </c>
      <c r="K16" s="25"/>
      <c r="L16" s="17"/>
      <c r="M16" s="30">
        <v>45184</v>
      </c>
      <c r="N16" s="17"/>
      <c r="O16" s="29"/>
      <c r="P16" s="29" t="s">
        <v>8285</v>
      </c>
      <c r="Q16" s="23"/>
    </row>
    <row r="17" spans="2:17" s="8" customFormat="1" ht="19.7" customHeight="1">
      <c r="B17" s="17"/>
      <c r="C17" s="17"/>
      <c r="D17" s="17"/>
      <c r="E17" s="26"/>
      <c r="F17" s="26"/>
      <c r="G17" s="26"/>
      <c r="H17" s="118"/>
      <c r="I17" s="18"/>
      <c r="J17" s="26"/>
      <c r="K17" s="18"/>
      <c r="L17" s="17"/>
      <c r="M17" s="30"/>
      <c r="N17" s="17"/>
      <c r="O17" s="29"/>
      <c r="P17" s="29"/>
      <c r="Q17" s="23"/>
    </row>
    <row r="18" spans="2:17" s="8" customFormat="1" ht="19.7" customHeight="1">
      <c r="B18" s="17"/>
      <c r="C18" s="26"/>
      <c r="D18" s="26"/>
      <c r="E18" s="26"/>
      <c r="F18" s="26"/>
      <c r="G18" s="26"/>
      <c r="H18" s="118"/>
      <c r="I18" s="18"/>
      <c r="J18" s="26"/>
      <c r="K18" s="18"/>
      <c r="L18" s="17"/>
      <c r="M18" s="30"/>
      <c r="N18" s="17"/>
      <c r="O18" s="110"/>
      <c r="P18" s="29"/>
      <c r="Q18" s="23"/>
    </row>
    <row r="19" spans="2:17" s="8" customFormat="1" ht="19.7" customHeight="1">
      <c r="B19" s="17"/>
      <c r="C19" s="26"/>
      <c r="D19" s="26"/>
      <c r="E19" s="26"/>
      <c r="F19" s="26"/>
      <c r="G19" s="26"/>
      <c r="H19" s="118"/>
      <c r="I19" s="18"/>
      <c r="J19" s="26"/>
      <c r="K19" s="18"/>
      <c r="L19" s="17"/>
      <c r="M19" s="30"/>
      <c r="N19" s="17"/>
      <c r="O19" s="110"/>
      <c r="P19" s="29"/>
      <c r="Q19" s="23"/>
    </row>
    <row r="20" spans="2:17" s="8" customFormat="1" ht="19.7" customHeight="1">
      <c r="B20" s="17"/>
      <c r="C20" s="26"/>
      <c r="D20" s="26"/>
      <c r="E20" s="26"/>
      <c r="F20" s="26"/>
      <c r="G20" s="26"/>
      <c r="H20" s="118"/>
      <c r="I20" s="18"/>
      <c r="J20" s="26"/>
      <c r="K20" s="18"/>
      <c r="L20" s="17"/>
      <c r="M20" s="30"/>
      <c r="N20" s="17"/>
      <c r="O20" s="110"/>
      <c r="P20" s="29"/>
      <c r="Q20" s="23"/>
    </row>
    <row r="21" spans="2:17" s="8" customFormat="1" ht="19.7" customHeight="1">
      <c r="B21" s="17"/>
      <c r="C21" s="17"/>
      <c r="D21" s="17"/>
      <c r="E21" s="26"/>
      <c r="F21" s="26"/>
      <c r="G21" s="118"/>
      <c r="H21" s="118"/>
      <c r="I21" s="18"/>
      <c r="J21" s="912"/>
      <c r="K21" s="18"/>
      <c r="L21" s="17"/>
      <c r="M21" s="30"/>
      <c r="N21" s="17"/>
      <c r="O21" s="110"/>
      <c r="P21" s="29"/>
      <c r="Q21" s="23"/>
    </row>
    <row r="22" spans="2:17" s="8" customFormat="1" ht="19.7" customHeight="1">
      <c r="B22" s="17"/>
      <c r="C22" s="17"/>
      <c r="D22" s="17"/>
      <c r="E22" s="26"/>
      <c r="F22" s="26"/>
      <c r="G22" s="118"/>
      <c r="H22" s="118"/>
      <c r="I22" s="18"/>
      <c r="J22" s="912"/>
      <c r="K22" s="18"/>
      <c r="L22" s="17"/>
      <c r="M22" s="30"/>
      <c r="N22" s="17"/>
      <c r="O22" s="110"/>
      <c r="P22" s="29"/>
      <c r="Q22" s="23"/>
    </row>
    <row r="23" spans="2:17" s="8" customFormat="1" ht="19.7" customHeight="1">
      <c r="B23" s="17"/>
      <c r="C23" s="17"/>
      <c r="D23" s="17"/>
      <c r="E23" s="26"/>
      <c r="F23" s="26"/>
      <c r="G23" s="26"/>
      <c r="H23" s="118"/>
      <c r="I23" s="18"/>
      <c r="J23" s="26"/>
      <c r="K23" s="18"/>
      <c r="L23" s="17"/>
      <c r="M23" s="30"/>
      <c r="N23" s="17"/>
      <c r="O23" s="110"/>
      <c r="P23" s="29"/>
      <c r="Q23" s="23"/>
    </row>
    <row r="24" spans="2:17" s="8" customFormat="1" ht="19.7" customHeight="1">
      <c r="B24" s="17"/>
      <c r="C24" s="17"/>
      <c r="D24" s="17"/>
      <c r="E24" s="26"/>
      <c r="F24" s="26"/>
      <c r="G24" s="26"/>
      <c r="H24" s="118"/>
      <c r="I24" s="18"/>
      <c r="J24" s="26"/>
      <c r="K24" s="18"/>
      <c r="L24" s="17"/>
      <c r="M24" s="30"/>
      <c r="N24" s="17"/>
      <c r="O24" s="110"/>
      <c r="P24" s="29"/>
      <c r="Q24" s="23"/>
    </row>
    <row r="25" spans="2:17" s="8" customFormat="1" ht="19.7" customHeight="1">
      <c r="B25" s="17"/>
      <c r="C25" s="17"/>
      <c r="D25" s="17"/>
      <c r="E25" s="26"/>
      <c r="F25" s="26"/>
      <c r="G25" s="26"/>
      <c r="H25" s="118"/>
      <c r="I25" s="18"/>
      <c r="J25" s="26"/>
      <c r="K25" s="18"/>
      <c r="L25" s="17"/>
      <c r="M25" s="30"/>
      <c r="N25" s="17"/>
      <c r="O25" s="110"/>
      <c r="P25" s="29"/>
      <c r="Q25" s="23"/>
    </row>
    <row r="26" spans="2:17" s="8" customFormat="1" ht="19.7" customHeight="1">
      <c r="B26" s="17"/>
      <c r="C26" s="17"/>
      <c r="D26" s="17"/>
      <c r="E26" s="26"/>
      <c r="F26" s="26"/>
      <c r="G26" s="26"/>
      <c r="H26" s="118"/>
      <c r="I26" s="18"/>
      <c r="J26" s="26"/>
      <c r="K26" s="18"/>
      <c r="L26" s="17"/>
      <c r="M26" s="30"/>
      <c r="N26" s="17"/>
      <c r="O26" s="110"/>
      <c r="P26" s="29"/>
      <c r="Q26" s="23"/>
    </row>
    <row r="27" spans="2:17" s="8" customFormat="1" ht="19.7" customHeight="1">
      <c r="B27" s="17"/>
      <c r="C27" s="26"/>
      <c r="D27" s="26"/>
      <c r="E27" s="26"/>
      <c r="F27" s="26"/>
      <c r="G27" s="26"/>
      <c r="H27" s="118"/>
      <c r="I27" s="18"/>
      <c r="J27" s="26"/>
      <c r="K27" s="18"/>
      <c r="L27" s="17"/>
      <c r="M27" s="30"/>
      <c r="N27" s="17"/>
      <c r="O27" s="110"/>
      <c r="P27" s="29"/>
      <c r="Q27" s="23"/>
    </row>
    <row r="28" spans="2:17" s="8" customFormat="1" ht="19.7" customHeight="1">
      <c r="B28" s="17"/>
      <c r="C28" s="26"/>
      <c r="D28" s="26"/>
      <c r="E28" s="26"/>
      <c r="F28" s="26"/>
      <c r="G28" s="26"/>
      <c r="H28" s="118"/>
      <c r="I28" s="18"/>
      <c r="J28" s="26"/>
      <c r="K28" s="18"/>
      <c r="L28" s="18"/>
      <c r="M28" s="30"/>
      <c r="N28" s="17"/>
      <c r="O28" s="18"/>
      <c r="P28" s="30"/>
      <c r="Q28" s="23"/>
    </row>
    <row r="29" spans="2:17" s="8" customFormat="1" ht="19.7" customHeight="1">
      <c r="B29" s="17"/>
      <c r="C29" s="26"/>
      <c r="D29" s="26"/>
      <c r="E29" s="26"/>
      <c r="F29" s="26"/>
      <c r="G29" s="26"/>
      <c r="H29" s="118"/>
      <c r="I29" s="18"/>
      <c r="J29" s="26"/>
      <c r="K29" s="25"/>
      <c r="L29" s="17"/>
      <c r="M29" s="30"/>
      <c r="N29" s="17"/>
      <c r="O29" s="29"/>
      <c r="P29" s="29"/>
      <c r="Q29" s="23"/>
    </row>
    <row r="30" spans="2:17" s="8" customFormat="1" ht="19.7" customHeight="1">
      <c r="B30" s="17"/>
      <c r="C30" s="26"/>
      <c r="D30" s="26"/>
      <c r="E30" s="26"/>
      <c r="F30" s="26"/>
      <c r="G30" s="26"/>
      <c r="H30" s="118"/>
      <c r="I30" s="18"/>
      <c r="J30" s="26"/>
      <c r="K30" s="18"/>
      <c r="L30" s="17"/>
      <c r="M30" s="30"/>
      <c r="N30" s="17"/>
      <c r="O30" s="29"/>
      <c r="P30" s="29"/>
      <c r="Q30" s="23"/>
    </row>
    <row r="31" spans="2:17" s="8" customFormat="1" ht="19.7" customHeight="1">
      <c r="B31" s="17"/>
      <c r="C31" s="26"/>
      <c r="D31" s="26"/>
      <c r="E31" s="26"/>
      <c r="F31" s="26"/>
      <c r="G31" s="26"/>
      <c r="H31" s="118"/>
      <c r="I31" s="18"/>
      <c r="J31" s="26"/>
      <c r="K31" s="18"/>
      <c r="L31" s="18"/>
      <c r="M31" s="30"/>
      <c r="N31" s="17"/>
      <c r="O31" s="18"/>
      <c r="P31" s="30"/>
      <c r="Q31" s="23"/>
    </row>
    <row r="32" spans="2:17" s="8" customFormat="1" ht="19.7" customHeight="1">
      <c r="B32" s="17"/>
      <c r="C32" s="26"/>
      <c r="D32" s="26"/>
      <c r="E32" s="26"/>
      <c r="F32" s="26"/>
      <c r="G32" s="26"/>
      <c r="H32" s="118"/>
      <c r="I32" s="18"/>
      <c r="J32" s="26"/>
      <c r="K32" s="18"/>
      <c r="L32" s="18"/>
      <c r="M32" s="30"/>
      <c r="N32" s="17"/>
      <c r="O32" s="18"/>
      <c r="P32" s="30"/>
      <c r="Q32" s="23"/>
    </row>
    <row r="33" spans="2:17" s="8" customFormat="1" ht="19.7" customHeight="1">
      <c r="B33" s="17"/>
      <c r="C33" s="26"/>
      <c r="D33" s="26"/>
      <c r="E33" s="26"/>
      <c r="F33" s="26"/>
      <c r="G33" s="26"/>
      <c r="H33" s="118"/>
      <c r="I33" s="18"/>
      <c r="J33" s="26"/>
      <c r="K33" s="18"/>
      <c r="L33" s="18"/>
      <c r="M33" s="30"/>
      <c r="N33" s="17"/>
      <c r="O33" s="18"/>
      <c r="P33" s="30"/>
      <c r="Q33" s="23"/>
    </row>
    <row r="34" spans="2:17" s="8" customFormat="1" ht="19.7" customHeight="1">
      <c r="B34" s="17"/>
      <c r="C34" s="26"/>
      <c r="D34" s="26"/>
      <c r="E34" s="26"/>
      <c r="F34" s="26"/>
      <c r="G34" s="26"/>
      <c r="H34" s="118"/>
      <c r="I34" s="18"/>
      <c r="J34" s="26"/>
      <c r="K34" s="18"/>
      <c r="L34" s="18"/>
      <c r="M34" s="30"/>
      <c r="N34" s="17"/>
      <c r="O34" s="18"/>
      <c r="P34" s="30"/>
      <c r="Q34" s="23"/>
    </row>
    <row r="35" spans="2:17" s="8" customFormat="1" ht="19.7" customHeight="1">
      <c r="B35" s="17"/>
      <c r="C35" s="26"/>
      <c r="D35" s="26"/>
      <c r="E35" s="26"/>
      <c r="F35" s="26"/>
      <c r="G35" s="26"/>
      <c r="H35" s="118"/>
      <c r="I35" s="18"/>
      <c r="J35" s="26"/>
      <c r="K35" s="18"/>
      <c r="L35" s="18"/>
      <c r="M35" s="30"/>
      <c r="N35" s="17"/>
      <c r="O35" s="18"/>
      <c r="P35" s="30"/>
      <c r="Q35" s="23"/>
    </row>
    <row r="36" spans="2:17" s="8" customFormat="1" ht="19.7" customHeight="1">
      <c r="B36" s="17"/>
      <c r="C36" s="26"/>
      <c r="D36" s="26"/>
      <c r="E36" s="26"/>
      <c r="F36" s="26"/>
      <c r="G36" s="26"/>
      <c r="H36" s="118"/>
      <c r="I36" s="18"/>
      <c r="J36" s="26"/>
      <c r="K36" s="18"/>
      <c r="L36" s="17"/>
      <c r="M36" s="30"/>
      <c r="N36" s="17"/>
      <c r="O36" s="29"/>
      <c r="P36" s="29"/>
      <c r="Q36" s="23"/>
    </row>
    <row r="37" spans="2:17" s="8" customFormat="1" ht="19.7" customHeight="1">
      <c r="B37" s="17"/>
      <c r="C37" s="26"/>
      <c r="D37" s="26"/>
      <c r="E37" s="26"/>
      <c r="F37" s="26"/>
      <c r="G37" s="26"/>
      <c r="H37" s="118"/>
      <c r="I37" s="18"/>
      <c r="J37" s="26"/>
      <c r="K37" s="18"/>
      <c r="L37" s="18"/>
      <c r="M37" s="30"/>
      <c r="N37" s="17"/>
      <c r="O37" s="18"/>
      <c r="P37" s="30"/>
      <c r="Q37" s="23"/>
    </row>
    <row r="38" spans="2:17" s="8" customFormat="1" ht="19.7" customHeight="1">
      <c r="B38" s="17"/>
      <c r="C38" s="26"/>
      <c r="D38" s="26"/>
      <c r="E38" s="26"/>
      <c r="F38" s="26"/>
      <c r="G38" s="26"/>
      <c r="H38" s="118"/>
      <c r="I38" s="18"/>
      <c r="J38" s="26"/>
      <c r="K38" s="18"/>
      <c r="L38" s="18"/>
      <c r="M38" s="30"/>
      <c r="N38" s="17"/>
      <c r="O38" s="18"/>
      <c r="P38" s="30"/>
      <c r="Q38" s="23"/>
    </row>
    <row r="39" spans="2:17" s="8" customFormat="1" ht="19.7" customHeight="1">
      <c r="B39" s="17"/>
      <c r="C39" s="26"/>
      <c r="D39" s="26"/>
      <c r="E39" s="26"/>
      <c r="F39" s="26"/>
      <c r="G39" s="26"/>
      <c r="H39" s="118"/>
      <c r="I39" s="18"/>
      <c r="J39" s="26"/>
      <c r="K39" s="25"/>
      <c r="L39" s="17"/>
      <c r="M39" s="30"/>
      <c r="N39" s="17"/>
      <c r="O39" s="29"/>
      <c r="P39" s="29"/>
      <c r="Q39" s="23"/>
    </row>
    <row r="40" spans="2:17" s="8" customFormat="1" ht="19.7" customHeight="1">
      <c r="B40" s="17"/>
      <c r="C40" s="26"/>
      <c r="D40" s="26"/>
      <c r="E40" s="26"/>
      <c r="F40" s="26"/>
      <c r="G40" s="26"/>
      <c r="H40" s="118"/>
      <c r="I40" s="18"/>
      <c r="J40" s="26"/>
      <c r="K40" s="25"/>
      <c r="L40" s="17"/>
      <c r="M40" s="30"/>
      <c r="N40" s="17"/>
      <c r="O40" s="29"/>
      <c r="P40" s="29"/>
      <c r="Q40" s="23"/>
    </row>
    <row r="41" spans="2:17" s="8" customFormat="1" ht="19.7" customHeight="1">
      <c r="B41" s="17"/>
      <c r="C41" s="26"/>
      <c r="D41" s="26"/>
      <c r="E41" s="26"/>
      <c r="F41" s="26"/>
      <c r="G41" s="26"/>
      <c r="H41" s="118"/>
      <c r="I41" s="18"/>
      <c r="J41" s="26"/>
      <c r="K41" s="18"/>
      <c r="L41" s="17"/>
      <c r="M41" s="30"/>
      <c r="N41" s="17"/>
      <c r="O41" s="29"/>
      <c r="P41" s="29"/>
      <c r="Q41" s="23"/>
    </row>
    <row r="42" spans="2:17" s="8" customFormat="1" ht="19.7" customHeight="1">
      <c r="B42" s="17"/>
      <c r="C42" s="26"/>
      <c r="D42" s="26"/>
      <c r="E42" s="26"/>
      <c r="F42" s="26"/>
      <c r="G42" s="26"/>
      <c r="H42" s="118"/>
      <c r="I42" s="18"/>
      <c r="J42" s="26"/>
      <c r="K42" s="18"/>
      <c r="L42" s="18"/>
      <c r="M42" s="30"/>
      <c r="N42" s="17"/>
      <c r="O42" s="18"/>
      <c r="P42" s="30"/>
      <c r="Q42" s="23"/>
    </row>
    <row r="43" spans="2:17" s="8" customFormat="1" ht="19.7" customHeight="1">
      <c r="B43" s="17"/>
      <c r="C43" s="26"/>
      <c r="D43" s="26"/>
      <c r="E43" s="26"/>
      <c r="F43" s="26"/>
      <c r="G43" s="26"/>
      <c r="H43" s="118"/>
      <c r="I43" s="18"/>
      <c r="J43" s="26"/>
      <c r="K43" s="18"/>
      <c r="L43" s="18"/>
      <c r="M43" s="30"/>
      <c r="N43" s="17"/>
      <c r="O43" s="18"/>
      <c r="P43" s="30"/>
      <c r="Q43" s="23"/>
    </row>
    <row r="44" spans="2:17" s="8" customFormat="1" ht="19.7" customHeight="1">
      <c r="B44" s="17"/>
      <c r="C44" s="26"/>
      <c r="D44" s="26"/>
      <c r="E44" s="26"/>
      <c r="F44" s="26"/>
      <c r="G44" s="26"/>
      <c r="H44" s="118"/>
      <c r="I44" s="18"/>
      <c r="J44" s="26"/>
      <c r="K44" s="18"/>
      <c r="L44" s="17"/>
      <c r="M44" s="30"/>
      <c r="N44" s="17"/>
      <c r="O44" s="29"/>
      <c r="P44" s="29"/>
      <c r="Q44" s="23"/>
    </row>
    <row r="45" spans="2:17" s="8" customFormat="1" ht="19.7" customHeight="1">
      <c r="B45" s="17"/>
      <c r="C45" s="26"/>
      <c r="D45" s="26"/>
      <c r="E45" s="26"/>
      <c r="F45" s="26"/>
      <c r="G45" s="26"/>
      <c r="H45" s="118"/>
      <c r="I45" s="18"/>
      <c r="J45" s="26"/>
      <c r="K45" s="18"/>
      <c r="L45" s="17"/>
      <c r="M45" s="30"/>
      <c r="N45" s="17"/>
      <c r="O45" s="29"/>
      <c r="P45" s="29"/>
      <c r="Q45" s="23"/>
    </row>
    <row r="46" spans="2:17" s="8" customFormat="1" ht="19.7" customHeight="1">
      <c r="B46" s="17"/>
      <c r="C46" s="26"/>
      <c r="D46" s="26"/>
      <c r="E46" s="26"/>
      <c r="F46" s="26"/>
      <c r="G46" s="26"/>
      <c r="H46" s="118"/>
      <c r="I46" s="18"/>
      <c r="J46" s="26"/>
      <c r="K46" s="25"/>
      <c r="L46" s="17"/>
      <c r="M46" s="30"/>
      <c r="N46" s="17"/>
      <c r="O46" s="29"/>
      <c r="P46" s="29"/>
      <c r="Q46" s="23"/>
    </row>
    <row r="47" spans="2:17" s="8" customFormat="1" ht="19.7" customHeight="1">
      <c r="B47" s="17"/>
      <c r="C47" s="26"/>
      <c r="D47" s="26"/>
      <c r="E47" s="26"/>
      <c r="F47" s="26"/>
      <c r="G47" s="26"/>
      <c r="H47" s="118"/>
      <c r="I47" s="18"/>
      <c r="J47" s="26"/>
      <c r="K47" s="25"/>
      <c r="L47" s="17"/>
      <c r="M47" s="30"/>
      <c r="N47" s="17"/>
      <c r="O47" s="110"/>
      <c r="P47" s="110"/>
      <c r="Q47" s="23"/>
    </row>
    <row r="48" spans="2:17" s="8" customFormat="1" ht="19.7" customHeight="1">
      <c r="B48" s="17"/>
      <c r="C48" s="26"/>
      <c r="D48" s="26"/>
      <c r="E48" s="26"/>
      <c r="F48" s="26"/>
      <c r="G48" s="26"/>
      <c r="H48" s="118"/>
      <c r="I48" s="18"/>
      <c r="J48" s="26"/>
      <c r="K48" s="18"/>
      <c r="L48" s="17"/>
      <c r="M48" s="30"/>
      <c r="N48" s="17"/>
      <c r="O48" s="29"/>
      <c r="P48" s="29"/>
      <c r="Q48" s="23"/>
    </row>
    <row r="49" spans="2:17" s="8" customFormat="1" ht="19.7" customHeight="1">
      <c r="B49" s="17"/>
      <c r="C49" s="26"/>
      <c r="D49" s="26"/>
      <c r="E49" s="26"/>
      <c r="F49" s="26"/>
      <c r="G49" s="26"/>
      <c r="H49" s="118"/>
      <c r="I49" s="18"/>
      <c r="J49" s="26"/>
      <c r="K49" s="18"/>
      <c r="L49" s="18"/>
      <c r="M49" s="30"/>
      <c r="N49" s="17"/>
      <c r="O49" s="18"/>
      <c r="P49" s="30"/>
      <c r="Q49" s="23"/>
    </row>
    <row r="50" spans="2:17" s="8" customFormat="1" ht="19.7" customHeight="1">
      <c r="B50" s="17"/>
      <c r="C50" s="26"/>
      <c r="D50" s="26"/>
      <c r="E50" s="26"/>
      <c r="F50" s="26"/>
      <c r="G50" s="26"/>
      <c r="H50" s="118"/>
      <c r="I50" s="18"/>
      <c r="J50" s="26"/>
      <c r="K50" s="18"/>
      <c r="L50" s="17"/>
      <c r="M50" s="30"/>
      <c r="N50" s="17"/>
      <c r="O50" s="29"/>
      <c r="P50" s="29"/>
      <c r="Q50" s="23"/>
    </row>
    <row r="51" spans="2:17" s="8" customFormat="1" ht="19.7" customHeight="1">
      <c r="B51" s="17"/>
      <c r="C51" s="26"/>
      <c r="D51" s="26"/>
      <c r="E51" s="26"/>
      <c r="F51" s="26"/>
      <c r="G51" s="26"/>
      <c r="H51" s="118"/>
      <c r="I51" s="18"/>
      <c r="J51" s="26"/>
      <c r="K51" s="18"/>
      <c r="L51" s="17"/>
      <c r="M51" s="30"/>
      <c r="N51" s="17"/>
      <c r="O51" s="29"/>
      <c r="P51" s="29"/>
      <c r="Q51" s="23"/>
    </row>
    <row r="52" spans="2:17" s="8" customFormat="1" ht="19.7" customHeight="1">
      <c r="B52" s="17"/>
      <c r="C52" s="26"/>
      <c r="D52" s="26"/>
      <c r="E52" s="26"/>
      <c r="F52" s="26"/>
      <c r="G52" s="26"/>
      <c r="H52" s="118"/>
      <c r="I52" s="18"/>
      <c r="J52" s="26"/>
      <c r="K52" s="18"/>
      <c r="L52" s="17"/>
      <c r="M52" s="30"/>
      <c r="N52" s="17"/>
      <c r="O52" s="29"/>
      <c r="P52" s="29"/>
      <c r="Q52" s="23"/>
    </row>
    <row r="53" spans="2:17" s="8" customFormat="1" ht="19.7" customHeight="1">
      <c r="B53" s="17"/>
      <c r="C53" s="26"/>
      <c r="D53" s="26"/>
      <c r="E53" s="26"/>
      <c r="F53" s="26"/>
      <c r="G53" s="26"/>
      <c r="H53" s="118"/>
      <c r="I53" s="18"/>
      <c r="J53" s="26"/>
      <c r="K53" s="18"/>
      <c r="L53" s="18"/>
      <c r="M53" s="30"/>
      <c r="N53" s="17"/>
      <c r="O53" s="18"/>
      <c r="P53" s="30"/>
      <c r="Q53" s="23"/>
    </row>
    <row r="54" spans="2:17" s="8" customFormat="1" ht="19.7" customHeight="1">
      <c r="B54" s="17"/>
      <c r="C54" s="26"/>
      <c r="D54" s="26"/>
      <c r="E54" s="26"/>
      <c r="F54" s="26"/>
      <c r="G54" s="26"/>
      <c r="H54" s="118"/>
      <c r="I54" s="18"/>
      <c r="J54" s="26"/>
      <c r="K54" s="18"/>
      <c r="L54" s="17"/>
      <c r="M54" s="30"/>
      <c r="N54" s="17"/>
      <c r="O54" s="29"/>
      <c r="P54" s="29"/>
      <c r="Q54" s="23"/>
    </row>
    <row r="55" spans="2:17" s="8" customFormat="1" ht="19.7" customHeight="1">
      <c r="B55" s="17"/>
      <c r="C55" s="26"/>
      <c r="D55" s="26"/>
      <c r="E55" s="26"/>
      <c r="F55" s="26"/>
      <c r="G55" s="26"/>
      <c r="H55" s="118"/>
      <c r="I55" s="18"/>
      <c r="J55" s="26"/>
      <c r="K55" s="24"/>
      <c r="L55" s="17"/>
      <c r="M55" s="30"/>
      <c r="N55" s="17"/>
      <c r="O55" s="110"/>
      <c r="P55" s="29"/>
      <c r="Q55" s="23"/>
    </row>
    <row r="56" spans="2:17" s="8" customFormat="1" ht="19.7" customHeight="1">
      <c r="B56" s="17"/>
      <c r="C56" s="26"/>
      <c r="D56" s="26"/>
      <c r="E56" s="26"/>
      <c r="F56" s="26"/>
      <c r="G56" s="26"/>
      <c r="H56" s="118"/>
      <c r="I56" s="33"/>
      <c r="J56" s="26"/>
      <c r="K56" s="33"/>
      <c r="L56" s="17"/>
      <c r="M56" s="30"/>
      <c r="N56" s="17"/>
      <c r="O56" s="29"/>
      <c r="P56" s="29"/>
      <c r="Q56" s="23"/>
    </row>
    <row r="57" spans="2:17" s="8" customFormat="1" ht="19.7" customHeight="1">
      <c r="B57" s="17"/>
      <c r="C57" s="26"/>
      <c r="D57" s="26"/>
      <c r="E57" s="26"/>
      <c r="F57" s="26"/>
      <c r="G57" s="26"/>
      <c r="H57" s="118"/>
      <c r="I57" s="33"/>
      <c r="J57" s="26"/>
      <c r="K57" s="33"/>
      <c r="L57" s="17"/>
      <c r="M57" s="30"/>
      <c r="N57" s="17"/>
      <c r="O57" s="29"/>
      <c r="P57" s="29"/>
      <c r="Q57" s="23"/>
    </row>
    <row r="58" spans="2:17" s="8" customFormat="1" ht="19.7" customHeight="1">
      <c r="B58" s="17"/>
      <c r="C58" s="26"/>
      <c r="D58" s="26"/>
      <c r="E58" s="26"/>
      <c r="F58" s="26"/>
      <c r="G58" s="26"/>
      <c r="H58" s="118"/>
      <c r="I58" s="18"/>
      <c r="J58" s="26"/>
      <c r="K58" s="25"/>
      <c r="L58" s="17"/>
      <c r="M58" s="30"/>
      <c r="N58" s="17"/>
      <c r="O58" s="29"/>
      <c r="P58" s="29"/>
      <c r="Q58" s="23"/>
    </row>
    <row r="59" spans="2:17" s="8" customFormat="1" ht="19.7" customHeight="1">
      <c r="B59" s="17"/>
      <c r="C59" s="26"/>
      <c r="D59" s="26"/>
      <c r="E59" s="26"/>
      <c r="F59" s="26"/>
      <c r="G59" s="26"/>
      <c r="H59" s="118"/>
      <c r="I59" s="18"/>
      <c r="J59" s="26"/>
      <c r="K59" s="25"/>
      <c r="L59" s="17"/>
      <c r="M59" s="30"/>
      <c r="N59" s="17"/>
      <c r="O59" s="29"/>
      <c r="P59" s="29"/>
      <c r="Q59" s="23"/>
    </row>
    <row r="60" spans="2:17" s="8" customFormat="1" ht="19.7" customHeight="1">
      <c r="B60" s="17"/>
      <c r="C60" s="26"/>
      <c r="D60" s="26"/>
      <c r="E60" s="26"/>
      <c r="F60" s="26"/>
      <c r="G60" s="26"/>
      <c r="H60" s="118"/>
      <c r="I60" s="18"/>
      <c r="J60" s="26"/>
      <c r="K60" s="25"/>
      <c r="L60" s="18"/>
      <c r="M60" s="30"/>
      <c r="N60" s="17"/>
      <c r="O60" s="18"/>
      <c r="P60" s="30"/>
      <c r="Q60" s="23"/>
    </row>
    <row r="61" spans="2:17" s="8" customFormat="1" ht="19.7" customHeight="1">
      <c r="B61" s="17"/>
      <c r="C61" s="26"/>
      <c r="D61" s="26"/>
      <c r="E61" s="26"/>
      <c r="F61" s="26"/>
      <c r="G61" s="26"/>
      <c r="H61" s="118"/>
      <c r="I61" s="18"/>
      <c r="J61" s="26"/>
      <c r="K61" s="18"/>
      <c r="L61" s="17"/>
      <c r="M61" s="30"/>
      <c r="N61" s="17"/>
      <c r="O61" s="29"/>
      <c r="P61" s="29"/>
      <c r="Q61" s="23"/>
    </row>
    <row r="62" spans="2:17" s="8" customFormat="1" ht="19.7" customHeight="1">
      <c r="B62" s="17"/>
      <c r="C62" s="26"/>
      <c r="D62" s="26"/>
      <c r="E62" s="26"/>
      <c r="F62" s="26"/>
      <c r="G62" s="26"/>
      <c r="H62" s="118"/>
      <c r="I62" s="18"/>
      <c r="J62" s="26"/>
      <c r="K62" s="18"/>
      <c r="L62" s="18"/>
      <c r="M62" s="30"/>
      <c r="N62" s="17"/>
      <c r="O62" s="18"/>
      <c r="P62" s="30"/>
      <c r="Q62" s="23"/>
    </row>
    <row r="63" spans="2:17" s="8" customFormat="1" ht="19.7" customHeight="1">
      <c r="B63" s="17"/>
      <c r="C63" s="26"/>
      <c r="D63" s="26"/>
      <c r="E63" s="26"/>
      <c r="F63" s="26"/>
      <c r="G63" s="26"/>
      <c r="H63" s="118"/>
      <c r="I63" s="18"/>
      <c r="J63" s="26"/>
      <c r="K63" s="18"/>
      <c r="L63" s="17"/>
      <c r="M63" s="30"/>
      <c r="N63" s="17"/>
      <c r="O63" s="29"/>
      <c r="P63" s="29"/>
      <c r="Q63" s="23"/>
    </row>
    <row r="64" spans="2:17" s="8" customFormat="1" ht="19.7" customHeight="1">
      <c r="B64" s="17"/>
      <c r="C64" s="26"/>
      <c r="D64" s="26"/>
      <c r="E64" s="26"/>
      <c r="F64" s="26"/>
      <c r="G64" s="26"/>
      <c r="H64" s="118"/>
      <c r="I64" s="18"/>
      <c r="J64" s="26"/>
      <c r="K64" s="24"/>
      <c r="L64" s="17"/>
      <c r="M64" s="30"/>
      <c r="N64" s="17"/>
      <c r="O64" s="110"/>
      <c r="P64" s="29"/>
      <c r="Q64" s="23"/>
    </row>
    <row r="65" spans="2:17" s="8" customFormat="1" ht="19.7" customHeight="1">
      <c r="B65" s="17"/>
      <c r="C65" s="26"/>
      <c r="D65" s="26"/>
      <c r="E65" s="26"/>
      <c r="F65" s="26"/>
      <c r="G65" s="26"/>
      <c r="H65" s="118"/>
      <c r="I65" s="33"/>
      <c r="J65" s="26"/>
      <c r="K65" s="33"/>
      <c r="L65" s="17"/>
      <c r="M65" s="30"/>
      <c r="N65" s="17"/>
      <c r="O65" s="29"/>
      <c r="P65" s="29"/>
      <c r="Q65" s="23"/>
    </row>
    <row r="66" spans="2:17" s="8" customFormat="1" ht="19.7" customHeight="1">
      <c r="B66" s="17"/>
      <c r="C66" s="26"/>
      <c r="D66" s="26"/>
      <c r="E66" s="26"/>
      <c r="F66" s="26"/>
      <c r="G66" s="26"/>
      <c r="H66" s="118"/>
      <c r="I66" s="33"/>
      <c r="J66" s="26"/>
      <c r="K66" s="33"/>
      <c r="L66" s="17"/>
      <c r="M66" s="30"/>
      <c r="N66" s="17"/>
      <c r="O66" s="29"/>
      <c r="P66" s="29"/>
      <c r="Q66" s="23"/>
    </row>
    <row r="67" spans="2:17" s="8" customFormat="1" ht="19.7" customHeight="1">
      <c r="B67" s="17"/>
      <c r="C67" s="26"/>
      <c r="D67" s="26"/>
      <c r="E67" s="26"/>
      <c r="F67" s="26"/>
      <c r="G67" s="26"/>
      <c r="H67" s="118"/>
      <c r="I67" s="18"/>
      <c r="J67" s="26"/>
      <c r="K67" s="25"/>
      <c r="L67" s="17"/>
      <c r="M67" s="30"/>
      <c r="N67" s="17"/>
      <c r="O67" s="29"/>
      <c r="P67" s="29"/>
      <c r="Q67" s="23"/>
    </row>
    <row r="68" spans="2:17" s="8" customFormat="1" ht="19.7" customHeight="1">
      <c r="B68" s="17"/>
      <c r="C68" s="26"/>
      <c r="D68" s="26"/>
      <c r="E68" s="26"/>
      <c r="F68" s="26"/>
      <c r="G68" s="26"/>
      <c r="H68" s="118"/>
      <c r="I68" s="18"/>
      <c r="J68" s="26"/>
      <c r="K68" s="25"/>
      <c r="L68" s="17"/>
      <c r="M68" s="30"/>
      <c r="N68" s="17"/>
      <c r="O68" s="29"/>
      <c r="P68" s="29"/>
      <c r="Q68" s="23"/>
    </row>
    <row r="69" spans="2:17" s="8" customFormat="1" ht="19.7" customHeight="1">
      <c r="B69" s="17"/>
      <c r="C69" s="26"/>
      <c r="D69" s="26"/>
      <c r="E69" s="26"/>
      <c r="F69" s="26"/>
      <c r="G69" s="26"/>
      <c r="H69" s="118"/>
      <c r="I69" s="18"/>
      <c r="J69" s="26"/>
      <c r="K69" s="25"/>
      <c r="L69" s="18"/>
      <c r="M69" s="30"/>
      <c r="N69" s="17"/>
      <c r="O69" s="18"/>
      <c r="P69" s="30"/>
      <c r="Q69" s="23"/>
    </row>
    <row r="70" spans="2:17" s="8" customFormat="1" ht="19.7" customHeight="1">
      <c r="B70" s="17"/>
      <c r="C70" s="26"/>
      <c r="D70" s="26"/>
      <c r="E70" s="26"/>
      <c r="F70" s="26"/>
      <c r="G70" s="26"/>
      <c r="H70" s="118"/>
      <c r="I70" s="18"/>
      <c r="J70" s="26"/>
      <c r="K70" s="18"/>
      <c r="L70" s="17"/>
      <c r="M70" s="30"/>
      <c r="N70" s="17"/>
      <c r="O70" s="29"/>
      <c r="P70" s="29"/>
      <c r="Q70" s="23"/>
    </row>
    <row r="71" spans="2:17" s="8" customFormat="1" ht="19.7" customHeight="1">
      <c r="B71" s="17"/>
      <c r="C71" s="26"/>
      <c r="D71" s="26"/>
      <c r="E71" s="26"/>
      <c r="F71" s="26"/>
      <c r="G71" s="26"/>
      <c r="H71" s="118"/>
      <c r="I71" s="18"/>
      <c r="J71" s="26"/>
      <c r="K71" s="18"/>
      <c r="L71" s="18"/>
      <c r="M71" s="30"/>
      <c r="N71" s="17"/>
      <c r="O71" s="18"/>
      <c r="P71" s="30"/>
      <c r="Q71" s="23"/>
    </row>
    <row r="72" spans="2:17" s="8" customFormat="1" ht="19.7" customHeight="1">
      <c r="B72" s="17"/>
      <c r="C72" s="26"/>
      <c r="D72" s="26"/>
      <c r="E72" s="26"/>
      <c r="F72" s="26"/>
      <c r="G72" s="26"/>
      <c r="H72" s="118"/>
      <c r="I72" s="18"/>
      <c r="J72" s="26"/>
      <c r="K72" s="18"/>
      <c r="L72" s="17"/>
      <c r="M72" s="30"/>
      <c r="N72" s="17"/>
      <c r="O72" s="29"/>
      <c r="P72" s="29"/>
      <c r="Q72" s="23"/>
    </row>
    <row r="73" spans="2:17" s="8" customFormat="1" ht="19.7" customHeight="1">
      <c r="B73" s="17"/>
      <c r="C73" s="26"/>
      <c r="D73" s="26"/>
      <c r="E73" s="26"/>
      <c r="F73" s="26"/>
      <c r="G73" s="26"/>
      <c r="H73" s="118"/>
      <c r="I73" s="18"/>
      <c r="J73" s="26"/>
      <c r="K73" s="24"/>
      <c r="L73" s="17"/>
      <c r="M73" s="30"/>
      <c r="N73" s="17"/>
      <c r="O73" s="110"/>
      <c r="P73" s="29"/>
      <c r="Q73" s="23"/>
    </row>
    <row r="74" spans="2:17" s="8" customFormat="1" ht="19.7" customHeight="1">
      <c r="B74" s="17"/>
      <c r="C74" s="26"/>
      <c r="D74" s="26"/>
      <c r="E74" s="26"/>
      <c r="F74" s="26"/>
      <c r="G74" s="26"/>
      <c r="H74" s="118"/>
      <c r="I74" s="33"/>
      <c r="J74" s="26"/>
      <c r="K74" s="33"/>
      <c r="L74" s="17"/>
      <c r="M74" s="30"/>
      <c r="N74" s="17"/>
      <c r="O74" s="29"/>
      <c r="P74" s="29"/>
      <c r="Q74" s="23"/>
    </row>
    <row r="75" spans="2:17" s="8" customFormat="1" ht="19.7" customHeight="1">
      <c r="B75" s="17"/>
      <c r="C75" s="26"/>
      <c r="D75" s="26"/>
      <c r="E75" s="26"/>
      <c r="F75" s="26"/>
      <c r="G75" s="26"/>
      <c r="H75" s="118"/>
      <c r="I75" s="33"/>
      <c r="J75" s="26"/>
      <c r="K75" s="33"/>
      <c r="L75" s="17"/>
      <c r="M75" s="30"/>
      <c r="N75" s="17"/>
      <c r="O75" s="29"/>
      <c r="P75" s="29"/>
      <c r="Q75" s="23"/>
    </row>
    <row r="76" spans="2:17" s="8" customFormat="1" ht="19.7" customHeight="1">
      <c r="B76" s="17"/>
      <c r="C76" s="26"/>
      <c r="D76" s="26"/>
      <c r="E76" s="26"/>
      <c r="F76" s="26"/>
      <c r="G76" s="26"/>
      <c r="H76" s="118"/>
      <c r="I76" s="18"/>
      <c r="J76" s="26"/>
      <c r="K76" s="25"/>
      <c r="L76" s="17"/>
      <c r="M76" s="30"/>
      <c r="N76" s="17"/>
      <c r="O76" s="29"/>
      <c r="P76" s="29"/>
      <c r="Q76" s="23"/>
    </row>
    <row r="77" spans="2:17" s="8" customFormat="1" ht="19.7" customHeight="1">
      <c r="B77" s="17"/>
      <c r="C77" s="26"/>
      <c r="D77" s="26"/>
      <c r="E77" s="26"/>
      <c r="F77" s="26"/>
      <c r="G77" s="26"/>
      <c r="H77" s="118"/>
      <c r="I77" s="18"/>
      <c r="J77" s="26"/>
      <c r="K77" s="25"/>
      <c r="L77" s="17"/>
      <c r="M77" s="30"/>
      <c r="N77" s="17"/>
      <c r="O77" s="29"/>
      <c r="P77" s="29"/>
      <c r="Q77" s="23"/>
    </row>
    <row r="78" spans="2:17" s="8" customFormat="1" ht="19.7" customHeight="1">
      <c r="B78" s="17"/>
      <c r="C78" s="26"/>
      <c r="D78" s="26"/>
      <c r="E78" s="26"/>
      <c r="F78" s="26"/>
      <c r="G78" s="26"/>
      <c r="H78" s="118"/>
      <c r="I78" s="18"/>
      <c r="J78" s="26"/>
      <c r="K78" s="25"/>
      <c r="L78" s="18"/>
      <c r="M78" s="30"/>
      <c r="N78" s="17"/>
      <c r="O78" s="18"/>
      <c r="P78" s="30"/>
      <c r="Q78" s="23"/>
    </row>
    <row r="79" spans="2:17" s="8" customFormat="1" ht="19.7" customHeight="1">
      <c r="B79" s="17"/>
      <c r="C79" s="17"/>
      <c r="D79" s="17"/>
      <c r="E79" s="26"/>
      <c r="F79" s="26"/>
      <c r="G79" s="118"/>
      <c r="H79" s="118"/>
      <c r="I79" s="22"/>
      <c r="J79" s="26"/>
      <c r="K79" s="18"/>
      <c r="L79" s="17"/>
      <c r="M79" s="30"/>
      <c r="N79" s="17"/>
      <c r="O79" s="29"/>
      <c r="P79" s="29"/>
      <c r="Q79" s="23"/>
    </row>
    <row r="80" spans="2:17" s="8" customFormat="1" ht="19.7" customHeight="1">
      <c r="B80" s="17"/>
      <c r="C80" s="26"/>
      <c r="D80" s="26"/>
      <c r="E80" s="26"/>
      <c r="F80" s="26"/>
      <c r="G80" s="26"/>
      <c r="H80" s="118"/>
      <c r="I80" s="18"/>
      <c r="J80" s="26"/>
      <c r="K80" s="18"/>
      <c r="L80" s="18"/>
      <c r="M80" s="30"/>
      <c r="N80" s="17"/>
      <c r="O80" s="18"/>
      <c r="P80" s="30"/>
      <c r="Q80" s="23"/>
    </row>
    <row r="81" spans="2:17" s="8" customFormat="1" ht="19.7" customHeight="1">
      <c r="B81" s="17"/>
      <c r="C81" s="26"/>
      <c r="D81" s="26"/>
      <c r="E81" s="26"/>
      <c r="F81" s="26"/>
      <c r="G81" s="26"/>
      <c r="H81" s="118"/>
      <c r="I81" s="18"/>
      <c r="J81" s="26"/>
      <c r="K81" s="18"/>
      <c r="L81" s="17"/>
      <c r="M81" s="30"/>
      <c r="N81" s="17"/>
      <c r="O81" s="29"/>
      <c r="P81" s="29"/>
      <c r="Q81" s="23"/>
    </row>
    <row r="82" spans="2:17" s="8" customFormat="1" ht="19.7" customHeight="1">
      <c r="B82" s="17"/>
      <c r="C82" s="26"/>
      <c r="D82" s="26"/>
      <c r="E82" s="26"/>
      <c r="F82" s="26"/>
      <c r="G82" s="26"/>
      <c r="H82" s="118"/>
      <c r="I82" s="18"/>
      <c r="J82" s="26"/>
      <c r="K82" s="24"/>
      <c r="L82" s="17"/>
      <c r="M82" s="30"/>
      <c r="N82" s="17"/>
      <c r="O82" s="110"/>
      <c r="P82" s="29"/>
      <c r="Q82" s="23"/>
    </row>
    <row r="83" spans="2:17" s="8" customFormat="1" ht="19.7" customHeight="1">
      <c r="B83" s="17"/>
      <c r="C83" s="26"/>
      <c r="D83" s="26"/>
      <c r="E83" s="26"/>
      <c r="F83" s="26"/>
      <c r="G83" s="26"/>
      <c r="H83" s="118"/>
      <c r="I83" s="33"/>
      <c r="J83" s="26"/>
      <c r="K83" s="33"/>
      <c r="L83" s="17"/>
      <c r="M83" s="30"/>
      <c r="N83" s="17"/>
      <c r="O83" s="29"/>
      <c r="P83" s="29"/>
      <c r="Q83" s="23"/>
    </row>
    <row r="84" spans="2:17" s="8" customFormat="1" ht="19.7" customHeight="1">
      <c r="B84" s="17"/>
      <c r="C84" s="26"/>
      <c r="D84" s="26"/>
      <c r="E84" s="26"/>
      <c r="F84" s="26"/>
      <c r="G84" s="26"/>
      <c r="H84" s="118"/>
      <c r="I84" s="33"/>
      <c r="J84" s="26"/>
      <c r="K84" s="33"/>
      <c r="L84" s="17"/>
      <c r="M84" s="30"/>
      <c r="N84" s="17"/>
      <c r="O84" s="29"/>
      <c r="P84" s="29"/>
      <c r="Q84" s="23"/>
    </row>
    <row r="85" spans="2:17" s="8" customFormat="1" ht="19.7" customHeight="1">
      <c r="B85" s="17"/>
      <c r="C85" s="26"/>
      <c r="D85" s="26"/>
      <c r="E85" s="26"/>
      <c r="F85" s="26"/>
      <c r="G85" s="26"/>
      <c r="H85" s="118"/>
      <c r="I85" s="18"/>
      <c r="J85" s="26"/>
      <c r="K85" s="25"/>
      <c r="L85" s="17"/>
      <c r="M85" s="30"/>
      <c r="N85" s="17"/>
      <c r="O85" s="29"/>
      <c r="P85" s="29"/>
      <c r="Q85" s="23"/>
    </row>
    <row r="86" spans="2:17" s="8" customFormat="1" ht="19.7" customHeight="1">
      <c r="B86" s="17"/>
      <c r="C86" s="1907"/>
      <c r="D86" s="1906"/>
      <c r="E86" s="26"/>
      <c r="F86" s="26"/>
      <c r="G86" s="26"/>
      <c r="H86" s="118"/>
      <c r="I86" s="18"/>
      <c r="J86" s="26"/>
      <c r="K86" s="25"/>
      <c r="L86" s="17"/>
      <c r="M86" s="30"/>
      <c r="N86" s="17"/>
      <c r="O86" s="29"/>
      <c r="P86" s="29"/>
      <c r="Q86" s="23"/>
    </row>
    <row r="87" spans="2:17" s="8" customFormat="1" ht="19.7" customHeight="1">
      <c r="B87" s="17"/>
      <c r="C87" s="1907"/>
      <c r="D87" s="1906"/>
      <c r="E87" s="26"/>
      <c r="F87" s="26"/>
      <c r="G87" s="118"/>
      <c r="H87" s="118"/>
      <c r="I87" s="18"/>
      <c r="J87" s="26"/>
      <c r="K87" s="25"/>
      <c r="L87" s="18"/>
      <c r="M87" s="30"/>
      <c r="N87" s="17"/>
      <c r="O87" s="18"/>
      <c r="P87" s="30"/>
      <c r="Q87" s="23"/>
    </row>
    <row r="88" spans="2:17" s="8" customFormat="1" ht="19.7" customHeight="1">
      <c r="B88" s="17"/>
      <c r="C88" s="1907"/>
      <c r="D88" s="1906"/>
      <c r="E88" s="26"/>
      <c r="F88" s="26"/>
      <c r="G88" s="26"/>
      <c r="H88" s="118"/>
      <c r="I88" s="18"/>
      <c r="J88" s="26"/>
      <c r="K88" s="25"/>
      <c r="L88" s="17"/>
      <c r="M88" s="30"/>
      <c r="N88" s="17"/>
      <c r="O88" s="29"/>
      <c r="P88" s="29"/>
      <c r="Q88" s="23"/>
    </row>
    <row r="89" spans="2:17" s="8" customFormat="1" ht="19.7" customHeight="1">
      <c r="B89" s="17"/>
      <c r="C89" s="1907"/>
      <c r="D89" s="1906"/>
      <c r="E89" s="26"/>
      <c r="F89" s="26"/>
      <c r="G89" s="118"/>
      <c r="H89" s="118"/>
      <c r="I89" s="18"/>
      <c r="J89" s="26"/>
      <c r="K89" s="25"/>
      <c r="L89" s="18"/>
      <c r="M89" s="30"/>
      <c r="N89" s="17"/>
      <c r="O89" s="18"/>
      <c r="P89" s="30"/>
      <c r="Q89" s="23"/>
    </row>
    <row r="90" spans="2:17" s="8" customFormat="1" ht="19.7" customHeight="1">
      <c r="B90" s="17"/>
      <c r="C90" s="1907"/>
      <c r="D90" s="1906"/>
      <c r="E90" s="26"/>
      <c r="F90" s="26"/>
      <c r="G90" s="26"/>
      <c r="H90" s="118"/>
      <c r="I90" s="18"/>
      <c r="J90" s="26"/>
      <c r="K90" s="25"/>
      <c r="L90" s="17"/>
      <c r="M90" s="30"/>
      <c r="N90" s="17"/>
      <c r="O90" s="29"/>
      <c r="P90" s="29"/>
      <c r="Q90" s="23"/>
    </row>
    <row r="91" spans="2:17" s="8" customFormat="1" ht="19.7" customHeight="1">
      <c r="B91" s="17"/>
      <c r="C91" s="26"/>
      <c r="D91" s="17"/>
      <c r="E91" s="26"/>
      <c r="F91" s="26"/>
      <c r="G91" s="26"/>
      <c r="H91" s="118"/>
      <c r="I91" s="18"/>
      <c r="J91" s="26"/>
      <c r="K91" s="25"/>
      <c r="L91" s="18"/>
      <c r="M91" s="30"/>
      <c r="N91" s="17"/>
      <c r="O91" s="18"/>
      <c r="P91" s="30"/>
      <c r="Q91" s="23"/>
    </row>
    <row r="92" spans="2:17" s="8" customFormat="1" ht="19.7" customHeight="1">
      <c r="B92" s="17"/>
      <c r="C92" s="26"/>
      <c r="D92" s="17"/>
      <c r="E92" s="26"/>
      <c r="F92" s="26"/>
      <c r="G92" s="26"/>
      <c r="H92" s="118"/>
      <c r="I92" s="18"/>
      <c r="J92" s="26"/>
      <c r="K92" s="25"/>
      <c r="L92" s="17"/>
      <c r="M92" s="30"/>
      <c r="N92" s="17"/>
      <c r="O92" s="29"/>
      <c r="P92" s="29"/>
      <c r="Q92" s="23"/>
    </row>
    <row r="93" spans="2:17" s="8" customFormat="1" ht="19.7" customHeight="1">
      <c r="B93" s="17"/>
      <c r="C93" s="26"/>
      <c r="D93" s="17"/>
      <c r="E93" s="26"/>
      <c r="F93" s="26"/>
      <c r="G93" s="26"/>
      <c r="H93" s="118"/>
      <c r="I93" s="18"/>
      <c r="J93" s="26"/>
      <c r="K93" s="25"/>
      <c r="L93" s="18"/>
      <c r="M93" s="30"/>
      <c r="N93" s="17"/>
      <c r="O93" s="18"/>
      <c r="P93" s="30"/>
      <c r="Q93" s="23"/>
    </row>
    <row r="94" spans="2:17" s="8" customFormat="1" ht="19.7" customHeight="1">
      <c r="B94" s="17"/>
      <c r="C94" s="26"/>
      <c r="D94" s="17"/>
      <c r="E94" s="26"/>
      <c r="F94" s="26"/>
      <c r="G94" s="26"/>
      <c r="H94" s="118"/>
      <c r="I94" s="18"/>
      <c r="J94" s="26"/>
      <c r="K94" s="25"/>
      <c r="L94" s="18"/>
      <c r="M94" s="30"/>
      <c r="N94" s="17"/>
      <c r="O94" s="18"/>
      <c r="P94" s="30"/>
      <c r="Q94" s="23"/>
    </row>
    <row r="95" spans="2:17" s="8" customFormat="1" ht="19.7" customHeight="1">
      <c r="B95" s="17"/>
      <c r="C95" s="26"/>
      <c r="D95" s="17"/>
      <c r="E95" s="26"/>
      <c r="F95" s="26"/>
      <c r="G95" s="26"/>
      <c r="H95" s="118"/>
      <c r="I95" s="18"/>
      <c r="J95" s="26"/>
      <c r="K95" s="25"/>
      <c r="L95" s="17"/>
      <c r="M95" s="30"/>
      <c r="N95" s="17"/>
      <c r="O95" s="29"/>
      <c r="P95" s="29"/>
      <c r="Q95" s="23"/>
    </row>
    <row r="96" spans="2:17" s="8" customFormat="1" ht="19.7" customHeight="1">
      <c r="B96" s="17"/>
      <c r="C96" s="26"/>
      <c r="D96" s="17"/>
      <c r="E96" s="26"/>
      <c r="F96" s="26"/>
      <c r="G96" s="26"/>
      <c r="H96" s="118"/>
      <c r="I96" s="18"/>
      <c r="J96" s="26"/>
      <c r="K96" s="25"/>
      <c r="L96" s="18"/>
      <c r="M96" s="30"/>
      <c r="N96" s="17"/>
      <c r="O96" s="18"/>
      <c r="P96" s="30"/>
      <c r="Q96" s="23"/>
    </row>
    <row r="97" spans="2:17" s="8" customFormat="1" ht="19.7" customHeight="1">
      <c r="B97" s="17"/>
      <c r="C97" s="26"/>
      <c r="D97" s="17"/>
      <c r="E97" s="26"/>
      <c r="F97" s="26"/>
      <c r="G97" s="26"/>
      <c r="H97" s="118"/>
      <c r="I97" s="18"/>
      <c r="J97" s="26"/>
      <c r="K97" s="25"/>
      <c r="L97" s="18"/>
      <c r="M97" s="30"/>
      <c r="N97" s="17"/>
      <c r="O97" s="18"/>
      <c r="P97" s="30"/>
      <c r="Q97" s="23"/>
    </row>
    <row r="98" spans="2:17" s="8" customFormat="1" ht="19.7" customHeight="1">
      <c r="B98" s="17"/>
      <c r="C98" s="26"/>
      <c r="D98" s="17"/>
      <c r="E98" s="26"/>
      <c r="F98" s="26"/>
      <c r="G98" s="26"/>
      <c r="H98" s="118">
        <f>F98*G98</f>
        <v>0</v>
      </c>
      <c r="I98" s="18"/>
      <c r="J98" s="26"/>
      <c r="K98" s="25"/>
      <c r="L98" s="17"/>
      <c r="M98" s="30"/>
      <c r="N98" s="17"/>
      <c r="O98" s="29"/>
      <c r="P98" s="29"/>
      <c r="Q98" s="23"/>
    </row>
    <row r="99" spans="2:17" s="8" customFormat="1" ht="19.7" customHeight="1">
      <c r="B99" s="17"/>
      <c r="C99" s="26"/>
      <c r="D99" s="17"/>
      <c r="E99" s="26"/>
      <c r="F99" s="26"/>
      <c r="G99" s="26"/>
      <c r="H99" s="118">
        <f>F99*G99</f>
        <v>0</v>
      </c>
      <c r="I99" s="18"/>
      <c r="J99" s="26"/>
      <c r="K99" s="25"/>
      <c r="L99" s="18"/>
      <c r="M99" s="30"/>
      <c r="N99" s="17"/>
      <c r="O99" s="18"/>
      <c r="P99" s="30"/>
      <c r="Q99" s="23"/>
    </row>
    <row r="100" spans="2:17" s="8" customFormat="1" ht="19.7" customHeight="1">
      <c r="B100" s="17"/>
      <c r="C100" s="26"/>
      <c r="D100" s="17"/>
      <c r="E100" s="26"/>
      <c r="F100" s="26"/>
      <c r="G100" s="26"/>
      <c r="H100" s="118">
        <f t="shared" ref="H100:H135" si="1">F100*G100</f>
        <v>0</v>
      </c>
      <c r="I100" s="18"/>
      <c r="J100" s="26"/>
      <c r="K100" s="25"/>
      <c r="L100" s="18"/>
      <c r="M100" s="30"/>
      <c r="N100" s="17"/>
      <c r="O100" s="18"/>
      <c r="P100" s="30"/>
      <c r="Q100" s="23"/>
    </row>
    <row r="101" spans="2:17" s="8" customFormat="1" ht="19.7" customHeight="1">
      <c r="B101" s="17"/>
      <c r="C101" s="26"/>
      <c r="D101" s="17"/>
      <c r="E101" s="26"/>
      <c r="F101" s="26"/>
      <c r="G101" s="26"/>
      <c r="H101" s="118">
        <f t="shared" si="1"/>
        <v>0</v>
      </c>
      <c r="I101" s="18"/>
      <c r="J101" s="26"/>
      <c r="K101" s="25"/>
      <c r="L101" s="17"/>
      <c r="M101" s="30"/>
      <c r="N101" s="17"/>
      <c r="O101" s="29"/>
      <c r="P101" s="29"/>
      <c r="Q101" s="23"/>
    </row>
    <row r="102" spans="2:17" s="8" customFormat="1" ht="19.7" customHeight="1">
      <c r="B102" s="17"/>
      <c r="C102" s="26"/>
      <c r="D102" s="17"/>
      <c r="E102" s="26"/>
      <c r="F102" s="26"/>
      <c r="G102" s="26"/>
      <c r="H102" s="118">
        <f t="shared" si="1"/>
        <v>0</v>
      </c>
      <c r="I102" s="18"/>
      <c r="J102" s="26"/>
      <c r="K102" s="25"/>
      <c r="L102" s="18"/>
      <c r="M102" s="30"/>
      <c r="N102" s="17"/>
      <c r="O102" s="18"/>
      <c r="P102" s="30"/>
      <c r="Q102" s="23"/>
    </row>
    <row r="103" spans="2:17" s="8" customFormat="1" ht="19.7" customHeight="1">
      <c r="B103" s="17"/>
      <c r="C103" s="26"/>
      <c r="D103" s="17"/>
      <c r="E103" s="26"/>
      <c r="F103" s="26"/>
      <c r="G103" s="26"/>
      <c r="H103" s="118">
        <f t="shared" si="1"/>
        <v>0</v>
      </c>
      <c r="I103" s="18"/>
      <c r="J103" s="26"/>
      <c r="K103" s="25"/>
      <c r="L103" s="18"/>
      <c r="M103" s="30"/>
      <c r="N103" s="17"/>
      <c r="O103" s="18"/>
      <c r="P103" s="30"/>
      <c r="Q103" s="23"/>
    </row>
    <row r="104" spans="2:17" s="8" customFormat="1" ht="19.7" customHeight="1">
      <c r="B104" s="17"/>
      <c r="C104" s="26"/>
      <c r="D104" s="17"/>
      <c r="E104" s="26"/>
      <c r="F104" s="26"/>
      <c r="G104" s="26"/>
      <c r="H104" s="118">
        <f t="shared" si="1"/>
        <v>0</v>
      </c>
      <c r="I104" s="18"/>
      <c r="J104" s="26"/>
      <c r="K104" s="25"/>
      <c r="L104" s="17"/>
      <c r="M104" s="30"/>
      <c r="N104" s="17"/>
      <c r="O104" s="29"/>
      <c r="P104" s="29"/>
      <c r="Q104" s="23"/>
    </row>
    <row r="105" spans="2:17" s="8" customFormat="1" ht="19.7" customHeight="1">
      <c r="B105" s="17"/>
      <c r="C105" s="26"/>
      <c r="D105" s="17"/>
      <c r="E105" s="26"/>
      <c r="F105" s="26"/>
      <c r="G105" s="26"/>
      <c r="H105" s="118">
        <f t="shared" si="1"/>
        <v>0</v>
      </c>
      <c r="I105" s="18"/>
      <c r="J105" s="26"/>
      <c r="K105" s="25"/>
      <c r="L105" s="18"/>
      <c r="M105" s="30"/>
      <c r="N105" s="17"/>
      <c r="O105" s="18"/>
      <c r="P105" s="30"/>
      <c r="Q105" s="23"/>
    </row>
    <row r="106" spans="2:17" s="8" customFormat="1" ht="19.7" customHeight="1">
      <c r="B106" s="17"/>
      <c r="C106" s="26"/>
      <c r="D106" s="17"/>
      <c r="E106" s="26"/>
      <c r="F106" s="26"/>
      <c r="G106" s="26"/>
      <c r="H106" s="118">
        <f t="shared" si="1"/>
        <v>0</v>
      </c>
      <c r="I106" s="18"/>
      <c r="J106" s="26"/>
      <c r="K106" s="25"/>
      <c r="L106" s="18"/>
      <c r="M106" s="30"/>
      <c r="N106" s="17"/>
      <c r="O106" s="18"/>
      <c r="P106" s="30"/>
      <c r="Q106" s="23"/>
    </row>
    <row r="107" spans="2:17" s="8" customFormat="1" ht="19.7" customHeight="1">
      <c r="B107" s="17"/>
      <c r="C107" s="26"/>
      <c r="D107" s="17"/>
      <c r="E107" s="26"/>
      <c r="F107" s="26"/>
      <c r="G107" s="26"/>
      <c r="H107" s="118">
        <f t="shared" si="1"/>
        <v>0</v>
      </c>
      <c r="I107" s="18"/>
      <c r="J107" s="26"/>
      <c r="K107" s="25"/>
      <c r="L107" s="17"/>
      <c r="M107" s="30"/>
      <c r="N107" s="17"/>
      <c r="O107" s="29"/>
      <c r="P107" s="29"/>
      <c r="Q107" s="23"/>
    </row>
    <row r="108" spans="2:17" s="8" customFormat="1" ht="19.7" customHeight="1">
      <c r="B108" s="17"/>
      <c r="C108" s="26"/>
      <c r="D108" s="17"/>
      <c r="E108" s="26"/>
      <c r="F108" s="26"/>
      <c r="G108" s="26"/>
      <c r="H108" s="118">
        <f t="shared" si="1"/>
        <v>0</v>
      </c>
      <c r="I108" s="18"/>
      <c r="J108" s="26"/>
      <c r="K108" s="25"/>
      <c r="L108" s="18"/>
      <c r="M108" s="30"/>
      <c r="N108" s="17"/>
      <c r="O108" s="18"/>
      <c r="P108" s="30"/>
      <c r="Q108" s="23"/>
    </row>
    <row r="109" spans="2:17" s="8" customFormat="1" ht="19.7" customHeight="1">
      <c r="B109" s="17"/>
      <c r="C109" s="26"/>
      <c r="D109" s="17"/>
      <c r="E109" s="26"/>
      <c r="F109" s="26"/>
      <c r="G109" s="26"/>
      <c r="H109" s="118">
        <f t="shared" si="1"/>
        <v>0</v>
      </c>
      <c r="I109" s="18"/>
      <c r="J109" s="26"/>
      <c r="K109" s="25"/>
      <c r="L109" s="18"/>
      <c r="M109" s="30"/>
      <c r="N109" s="17"/>
      <c r="O109" s="18"/>
      <c r="P109" s="30"/>
      <c r="Q109" s="23"/>
    </row>
    <row r="110" spans="2:17" s="8" customFormat="1" ht="19.7" customHeight="1">
      <c r="B110" s="17"/>
      <c r="C110" s="26"/>
      <c r="D110" s="17"/>
      <c r="E110" s="26"/>
      <c r="F110" s="26"/>
      <c r="G110" s="26"/>
      <c r="H110" s="118">
        <f t="shared" si="1"/>
        <v>0</v>
      </c>
      <c r="I110" s="18"/>
      <c r="J110" s="26"/>
      <c r="K110" s="25"/>
      <c r="L110" s="17"/>
      <c r="M110" s="30"/>
      <c r="N110" s="17"/>
      <c r="O110" s="29"/>
      <c r="P110" s="29"/>
      <c r="Q110" s="23"/>
    </row>
    <row r="111" spans="2:17" s="8" customFormat="1" ht="19.7" customHeight="1">
      <c r="B111" s="17"/>
      <c r="C111" s="26"/>
      <c r="D111" s="17"/>
      <c r="E111" s="26"/>
      <c r="F111" s="26"/>
      <c r="G111" s="26"/>
      <c r="H111" s="118">
        <f t="shared" si="1"/>
        <v>0</v>
      </c>
      <c r="I111" s="18"/>
      <c r="J111" s="26"/>
      <c r="K111" s="25"/>
      <c r="L111" s="18"/>
      <c r="M111" s="30"/>
      <c r="N111" s="17"/>
      <c r="O111" s="18"/>
      <c r="P111" s="30"/>
      <c r="Q111" s="23"/>
    </row>
    <row r="112" spans="2:17" s="8" customFormat="1" ht="19.7" customHeight="1">
      <c r="B112" s="17"/>
      <c r="C112" s="26"/>
      <c r="D112" s="17"/>
      <c r="E112" s="26"/>
      <c r="F112" s="26"/>
      <c r="G112" s="26"/>
      <c r="H112" s="118">
        <f t="shared" si="1"/>
        <v>0</v>
      </c>
      <c r="I112" s="18"/>
      <c r="J112" s="26"/>
      <c r="K112" s="25"/>
      <c r="L112" s="18"/>
      <c r="M112" s="30"/>
      <c r="N112" s="17"/>
      <c r="O112" s="18"/>
      <c r="P112" s="30"/>
      <c r="Q112" s="23"/>
    </row>
    <row r="113" spans="2:17" s="8" customFormat="1" ht="19.7" customHeight="1">
      <c r="B113" s="17"/>
      <c r="C113" s="320"/>
      <c r="D113" s="17"/>
      <c r="E113" s="26"/>
      <c r="F113" s="26"/>
      <c r="G113" s="26"/>
      <c r="H113" s="118">
        <f t="shared" si="1"/>
        <v>0</v>
      </c>
      <c r="I113" s="18"/>
      <c r="J113" s="26"/>
      <c r="K113" s="25"/>
      <c r="L113" s="17"/>
      <c r="M113" s="30"/>
      <c r="N113" s="17"/>
      <c r="O113" s="29"/>
      <c r="P113" s="29"/>
      <c r="Q113" s="23"/>
    </row>
    <row r="114" spans="2:17" s="8" customFormat="1" ht="19.7" customHeight="1">
      <c r="B114" s="17"/>
      <c r="C114" s="320"/>
      <c r="D114" s="17"/>
      <c r="E114" s="26"/>
      <c r="F114" s="26"/>
      <c r="G114" s="118"/>
      <c r="H114" s="118">
        <f t="shared" si="1"/>
        <v>0</v>
      </c>
      <c r="I114" s="18"/>
      <c r="J114" s="26"/>
      <c r="K114" s="25"/>
      <c r="L114" s="18"/>
      <c r="M114" s="30"/>
      <c r="N114" s="17"/>
      <c r="O114" s="18"/>
      <c r="P114" s="30"/>
      <c r="Q114" s="23"/>
    </row>
    <row r="115" spans="2:17" s="8" customFormat="1" ht="19.7" customHeight="1">
      <c r="B115" s="17"/>
      <c r="C115" s="320"/>
      <c r="D115" s="17"/>
      <c r="E115" s="26"/>
      <c r="F115" s="26"/>
      <c r="G115" s="118"/>
      <c r="H115" s="118">
        <f t="shared" si="1"/>
        <v>0</v>
      </c>
      <c r="I115" s="18"/>
      <c r="J115" s="26"/>
      <c r="K115" s="25"/>
      <c r="L115" s="18"/>
      <c r="M115" s="30"/>
      <c r="N115" s="17"/>
      <c r="O115" s="18"/>
      <c r="P115" s="30"/>
      <c r="Q115" s="23"/>
    </row>
    <row r="116" spans="2:17" s="8" customFormat="1" ht="19.7" customHeight="1">
      <c r="B116" s="17"/>
      <c r="C116" s="17"/>
      <c r="D116" s="17"/>
      <c r="E116" s="26"/>
      <c r="F116" s="26"/>
      <c r="G116" s="26"/>
      <c r="H116" s="118">
        <f t="shared" si="1"/>
        <v>0</v>
      </c>
      <c r="I116" s="18"/>
      <c r="J116" s="26"/>
      <c r="K116" s="25"/>
      <c r="L116" s="17"/>
      <c r="M116" s="30"/>
      <c r="N116" s="17"/>
      <c r="O116" s="29"/>
      <c r="P116" s="29"/>
      <c r="Q116" s="23"/>
    </row>
    <row r="117" spans="2:17" s="8" customFormat="1" ht="19.7" customHeight="1">
      <c r="B117" s="17"/>
      <c r="C117" s="17"/>
      <c r="D117" s="17"/>
      <c r="E117" s="26"/>
      <c r="F117" s="26"/>
      <c r="G117" s="118"/>
      <c r="H117" s="118">
        <f t="shared" si="1"/>
        <v>0</v>
      </c>
      <c r="I117" s="18"/>
      <c r="J117" s="26"/>
      <c r="K117" s="25"/>
      <c r="L117" s="18"/>
      <c r="M117" s="30"/>
      <c r="N117" s="17"/>
      <c r="O117" s="18"/>
      <c r="P117" s="30"/>
      <c r="Q117" s="23"/>
    </row>
    <row r="118" spans="2:17" s="8" customFormat="1" ht="19.7" customHeight="1">
      <c r="B118" s="17"/>
      <c r="C118" s="17"/>
      <c r="D118" s="17"/>
      <c r="E118" s="26"/>
      <c r="F118" s="26"/>
      <c r="G118" s="118"/>
      <c r="H118" s="118">
        <f t="shared" si="1"/>
        <v>0</v>
      </c>
      <c r="I118" s="18"/>
      <c r="J118" s="26"/>
      <c r="K118" s="25"/>
      <c r="L118" s="18"/>
      <c r="M118" s="30"/>
      <c r="N118" s="17"/>
      <c r="O118" s="18"/>
      <c r="P118" s="30"/>
      <c r="Q118" s="23"/>
    </row>
    <row r="119" spans="2:17" s="8" customFormat="1" ht="19.7" customHeight="1">
      <c r="B119" s="17"/>
      <c r="C119" s="17"/>
      <c r="D119" s="17"/>
      <c r="E119" s="26"/>
      <c r="F119" s="26"/>
      <c r="G119" s="26"/>
      <c r="H119" s="118">
        <f t="shared" si="1"/>
        <v>0</v>
      </c>
      <c r="I119" s="18"/>
      <c r="J119" s="26"/>
      <c r="K119" s="25"/>
      <c r="L119" s="17"/>
      <c r="M119" s="30"/>
      <c r="N119" s="17"/>
      <c r="O119" s="29"/>
      <c r="P119" s="29"/>
      <c r="Q119" s="23"/>
    </row>
    <row r="120" spans="2:17" s="8" customFormat="1" ht="19.7" customHeight="1">
      <c r="B120" s="17"/>
      <c r="C120" s="17"/>
      <c r="D120" s="17"/>
      <c r="E120" s="26"/>
      <c r="F120" s="26"/>
      <c r="G120" s="118"/>
      <c r="H120" s="118">
        <f t="shared" si="1"/>
        <v>0</v>
      </c>
      <c r="I120" s="18"/>
      <c r="J120" s="26"/>
      <c r="K120" s="25"/>
      <c r="L120" s="18"/>
      <c r="M120" s="30"/>
      <c r="N120" s="17"/>
      <c r="O120" s="18"/>
      <c r="P120" s="30"/>
      <c r="Q120" s="23"/>
    </row>
    <row r="121" spans="2:17" s="8" customFormat="1" ht="19.7" customHeight="1">
      <c r="B121" s="17"/>
      <c r="C121" s="17"/>
      <c r="D121" s="17"/>
      <c r="E121" s="26"/>
      <c r="F121" s="26"/>
      <c r="G121" s="118"/>
      <c r="H121" s="118">
        <f t="shared" si="1"/>
        <v>0</v>
      </c>
      <c r="I121" s="18"/>
      <c r="J121" s="26"/>
      <c r="K121" s="25"/>
      <c r="L121" s="18"/>
      <c r="M121" s="30"/>
      <c r="N121" s="17"/>
      <c r="O121" s="18"/>
      <c r="P121" s="30"/>
      <c r="Q121" s="23"/>
    </row>
    <row r="122" spans="2:17" s="8" customFormat="1" ht="19.7" customHeight="1">
      <c r="B122" s="17"/>
      <c r="C122" s="17"/>
      <c r="D122" s="17"/>
      <c r="E122" s="26"/>
      <c r="F122" s="26"/>
      <c r="G122" s="26"/>
      <c r="H122" s="118">
        <f t="shared" si="1"/>
        <v>0</v>
      </c>
      <c r="I122" s="18"/>
      <c r="J122" s="26"/>
      <c r="K122" s="25"/>
      <c r="L122" s="17"/>
      <c r="M122" s="30"/>
      <c r="N122" s="17"/>
      <c r="O122" s="29"/>
      <c r="P122" s="29"/>
      <c r="Q122" s="23"/>
    </row>
    <row r="123" spans="2:17" s="8" customFormat="1" ht="19.7" customHeight="1">
      <c r="B123" s="17"/>
      <c r="C123" s="17"/>
      <c r="D123" s="17"/>
      <c r="E123" s="26"/>
      <c r="F123" s="26"/>
      <c r="G123" s="118"/>
      <c r="H123" s="118">
        <f t="shared" si="1"/>
        <v>0</v>
      </c>
      <c r="I123" s="18"/>
      <c r="J123" s="26"/>
      <c r="K123" s="25"/>
      <c r="L123" s="18"/>
      <c r="M123" s="30"/>
      <c r="N123" s="17"/>
      <c r="O123" s="18"/>
      <c r="P123" s="30"/>
      <c r="Q123" s="23"/>
    </row>
    <row r="124" spans="2:17" s="8" customFormat="1" ht="19.7" customHeight="1">
      <c r="B124" s="17"/>
      <c r="C124" s="17"/>
      <c r="D124" s="17"/>
      <c r="E124" s="26"/>
      <c r="F124" s="26"/>
      <c r="G124" s="118"/>
      <c r="H124" s="118">
        <f t="shared" si="1"/>
        <v>0</v>
      </c>
      <c r="I124" s="18"/>
      <c r="J124" s="26"/>
      <c r="K124" s="25"/>
      <c r="L124" s="18"/>
      <c r="M124" s="30"/>
      <c r="N124" s="17"/>
      <c r="O124" s="18"/>
      <c r="P124" s="30"/>
      <c r="Q124" s="23"/>
    </row>
    <row r="125" spans="2:17" s="8" customFormat="1" ht="19.7" customHeight="1">
      <c r="B125" s="17"/>
      <c r="C125" s="17"/>
      <c r="D125" s="17"/>
      <c r="E125" s="26"/>
      <c r="F125" s="26"/>
      <c r="G125" s="26"/>
      <c r="H125" s="118">
        <f t="shared" si="1"/>
        <v>0</v>
      </c>
      <c r="I125" s="18"/>
      <c r="J125" s="26"/>
      <c r="K125" s="25"/>
      <c r="L125" s="17"/>
      <c r="M125" s="30"/>
      <c r="N125" s="17"/>
      <c r="O125" s="29"/>
      <c r="P125" s="29"/>
      <c r="Q125" s="23"/>
    </row>
    <row r="126" spans="2:17" s="8" customFormat="1" ht="19.7" customHeight="1">
      <c r="B126" s="17"/>
      <c r="C126" s="17"/>
      <c r="D126" s="17"/>
      <c r="E126" s="26"/>
      <c r="F126" s="26"/>
      <c r="G126" s="118"/>
      <c r="H126" s="118">
        <f t="shared" si="1"/>
        <v>0</v>
      </c>
      <c r="I126" s="18"/>
      <c r="J126" s="26"/>
      <c r="K126" s="25"/>
      <c r="L126" s="18"/>
      <c r="M126" s="30"/>
      <c r="N126" s="17"/>
      <c r="O126" s="18"/>
      <c r="P126" s="30"/>
      <c r="Q126" s="23"/>
    </row>
    <row r="127" spans="2:17" s="8" customFormat="1" ht="19.7" customHeight="1">
      <c r="B127" s="17"/>
      <c r="C127" s="17"/>
      <c r="D127" s="17"/>
      <c r="E127" s="26"/>
      <c r="F127" s="26"/>
      <c r="G127" s="118"/>
      <c r="H127" s="118">
        <f t="shared" si="1"/>
        <v>0</v>
      </c>
      <c r="I127" s="18"/>
      <c r="J127" s="26"/>
      <c r="K127" s="25"/>
      <c r="L127" s="18"/>
      <c r="M127" s="30"/>
      <c r="N127" s="17"/>
      <c r="O127" s="18"/>
      <c r="P127" s="30"/>
      <c r="Q127" s="23"/>
    </row>
    <row r="128" spans="2:17" s="8" customFormat="1" ht="19.7" customHeight="1">
      <c r="B128" s="17"/>
      <c r="C128" s="17"/>
      <c r="D128" s="17"/>
      <c r="E128" s="26"/>
      <c r="F128" s="26"/>
      <c r="G128" s="26"/>
      <c r="H128" s="118">
        <f t="shared" si="1"/>
        <v>0</v>
      </c>
      <c r="I128" s="18"/>
      <c r="J128" s="26"/>
      <c r="K128" s="25"/>
      <c r="L128" s="17"/>
      <c r="M128" s="30"/>
      <c r="N128" s="17"/>
      <c r="O128" s="29"/>
      <c r="P128" s="29"/>
      <c r="Q128" s="23"/>
    </row>
    <row r="129" spans="2:17" s="8" customFormat="1" ht="19.7" customHeight="1">
      <c r="B129" s="17"/>
      <c r="C129" s="17"/>
      <c r="D129" s="17"/>
      <c r="E129" s="26"/>
      <c r="F129" s="26"/>
      <c r="G129" s="118"/>
      <c r="H129" s="118">
        <f t="shared" si="1"/>
        <v>0</v>
      </c>
      <c r="I129" s="18"/>
      <c r="J129" s="26"/>
      <c r="K129" s="25"/>
      <c r="L129" s="18"/>
      <c r="M129" s="30"/>
      <c r="N129" s="17"/>
      <c r="O129" s="18"/>
      <c r="P129" s="30"/>
      <c r="Q129" s="23"/>
    </row>
    <row r="130" spans="2:17" s="8" customFormat="1" ht="19.7" customHeight="1">
      <c r="B130" s="17"/>
      <c r="C130" s="17"/>
      <c r="D130" s="17"/>
      <c r="E130" s="26"/>
      <c r="F130" s="26"/>
      <c r="G130" s="118"/>
      <c r="H130" s="118">
        <f t="shared" si="1"/>
        <v>0</v>
      </c>
      <c r="I130" s="18"/>
      <c r="J130" s="26"/>
      <c r="K130" s="25"/>
      <c r="L130" s="18"/>
      <c r="M130" s="30"/>
      <c r="N130" s="17"/>
      <c r="O130" s="18"/>
      <c r="P130" s="30"/>
      <c r="Q130" s="23"/>
    </row>
    <row r="131" spans="2:17" s="8" customFormat="1" ht="19.7" customHeight="1">
      <c r="B131" s="17"/>
      <c r="C131" s="17"/>
      <c r="D131" s="17"/>
      <c r="E131" s="26"/>
      <c r="F131" s="26"/>
      <c r="G131" s="26"/>
      <c r="H131" s="118">
        <f t="shared" si="1"/>
        <v>0</v>
      </c>
      <c r="I131" s="18"/>
      <c r="J131" s="26"/>
      <c r="K131" s="25"/>
      <c r="L131" s="17"/>
      <c r="M131" s="30"/>
      <c r="N131" s="17"/>
      <c r="O131" s="29"/>
      <c r="P131" s="29"/>
      <c r="Q131" s="23"/>
    </row>
    <row r="132" spans="2:17" s="8" customFormat="1" ht="19.7" customHeight="1">
      <c r="B132" s="17"/>
      <c r="C132" s="17"/>
      <c r="D132" s="17"/>
      <c r="E132" s="26"/>
      <c r="F132" s="26"/>
      <c r="G132" s="118"/>
      <c r="H132" s="118">
        <f t="shared" si="1"/>
        <v>0</v>
      </c>
      <c r="I132" s="18"/>
      <c r="J132" s="26"/>
      <c r="K132" s="25"/>
      <c r="L132" s="18"/>
      <c r="M132" s="30"/>
      <c r="N132" s="17"/>
      <c r="O132" s="18"/>
      <c r="P132" s="30"/>
      <c r="Q132" s="23"/>
    </row>
    <row r="133" spans="2:17" s="8" customFormat="1" ht="19.7" customHeight="1">
      <c r="B133" s="17"/>
      <c r="C133" s="17"/>
      <c r="D133" s="17"/>
      <c r="E133" s="26"/>
      <c r="F133" s="26"/>
      <c r="G133" s="118"/>
      <c r="H133" s="118">
        <f t="shared" si="1"/>
        <v>0</v>
      </c>
      <c r="I133" s="18"/>
      <c r="J133" s="26"/>
      <c r="K133" s="25"/>
      <c r="L133" s="18"/>
      <c r="M133" s="30"/>
      <c r="N133" s="17"/>
      <c r="O133" s="18"/>
      <c r="P133" s="30"/>
      <c r="Q133" s="23"/>
    </row>
    <row r="134" spans="2:17" s="8" customFormat="1" ht="19.7" customHeight="1">
      <c r="B134" s="17"/>
      <c r="C134" s="17"/>
      <c r="D134" s="17"/>
      <c r="E134" s="26"/>
      <c r="F134" s="26"/>
      <c r="G134" s="26"/>
      <c r="H134" s="118">
        <f t="shared" si="1"/>
        <v>0</v>
      </c>
      <c r="I134" s="18"/>
      <c r="J134" s="26"/>
      <c r="K134" s="25"/>
      <c r="L134" s="17"/>
      <c r="M134" s="30"/>
      <c r="N134" s="17"/>
      <c r="O134" s="29"/>
      <c r="P134" s="29"/>
      <c r="Q134" s="23"/>
    </row>
    <row r="135" spans="2:17" s="8" customFormat="1" ht="19.7" customHeight="1">
      <c r="B135" s="17"/>
      <c r="C135" s="17"/>
      <c r="D135" s="17"/>
      <c r="E135" s="26"/>
      <c r="F135" s="26"/>
      <c r="G135" s="118"/>
      <c r="H135" s="118">
        <f t="shared" si="1"/>
        <v>0</v>
      </c>
      <c r="I135" s="18"/>
      <c r="J135" s="26"/>
      <c r="K135" s="25"/>
      <c r="L135" s="18"/>
      <c r="M135" s="30"/>
      <c r="N135" s="17"/>
      <c r="O135" s="18"/>
      <c r="P135" s="30"/>
      <c r="Q135" s="23"/>
    </row>
    <row r="136" spans="2:17" s="8" customFormat="1" ht="19.7" customHeight="1">
      <c r="B136" s="17"/>
      <c r="C136" s="17"/>
      <c r="D136" s="17"/>
      <c r="E136" s="26"/>
      <c r="F136" s="26"/>
      <c r="G136" s="118"/>
      <c r="H136" s="118">
        <f>F136*G136</f>
        <v>0</v>
      </c>
      <c r="I136" s="18"/>
      <c r="J136" s="26"/>
      <c r="K136" s="25"/>
      <c r="L136" s="18"/>
      <c r="M136" s="30"/>
      <c r="N136" s="17"/>
      <c r="O136" s="18"/>
      <c r="P136" s="30"/>
      <c r="Q136" s="23"/>
    </row>
    <row r="137" spans="2:17" s="8" customFormat="1" ht="19.7" customHeight="1">
      <c r="B137" s="17"/>
      <c r="C137" s="17"/>
      <c r="D137" s="17"/>
      <c r="E137" s="26"/>
      <c r="F137" s="26"/>
      <c r="G137" s="26"/>
      <c r="H137" s="118">
        <f>F137*G137</f>
        <v>0</v>
      </c>
      <c r="I137" s="18"/>
      <c r="J137" s="26"/>
      <c r="K137" s="25"/>
      <c r="L137" s="17"/>
      <c r="M137" s="30"/>
      <c r="N137" s="17"/>
      <c r="O137" s="29"/>
      <c r="P137" s="29"/>
      <c r="Q137" s="23"/>
    </row>
    <row r="138" spans="2:17" s="8" customFormat="1" ht="19.7" customHeight="1">
      <c r="B138" s="17"/>
      <c r="C138" s="17"/>
      <c r="D138" s="17"/>
      <c r="E138" s="26"/>
      <c r="F138" s="26"/>
      <c r="G138" s="118"/>
      <c r="H138" s="118">
        <f>F138*G138</f>
        <v>0</v>
      </c>
      <c r="I138" s="18"/>
      <c r="J138" s="26"/>
      <c r="K138" s="25"/>
      <c r="L138" s="18"/>
      <c r="M138" s="30"/>
      <c r="N138" s="17"/>
      <c r="O138" s="18"/>
      <c r="P138" s="30"/>
      <c r="Q138" s="23"/>
    </row>
  </sheetData>
  <autoFilter ref="B9:O28" xr:uid="{3AD8DFCB-CE9F-4624-BBD4-9F875EAE534A}">
    <sortState xmlns:xlrd2="http://schemas.microsoft.com/office/spreadsheetml/2017/richdata2" ref="B10:O28">
      <sortCondition ref="D9:D28"/>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71A53-55AF-4DF2-B428-F2189FC1C78A}">
  <dimension ref="A2:F9"/>
  <sheetViews>
    <sheetView workbookViewId="0">
      <selection activeCell="F17" sqref="F17"/>
    </sheetView>
  </sheetViews>
  <sheetFormatPr defaultRowHeight="18.75"/>
  <cols>
    <col min="1" max="1" width="5.625" style="9" customWidth="1"/>
    <col min="2" max="2" width="3.5" style="9" bestFit="1" customWidth="1"/>
    <col min="3" max="3" width="17.625" style="9" customWidth="1"/>
    <col min="4" max="4" width="25.75" style="9" bestFit="1" customWidth="1"/>
    <col min="5" max="5" width="5.875" style="9" bestFit="1" customWidth="1"/>
    <col min="6" max="6" width="15.625" style="9" customWidth="1"/>
    <col min="7" max="256" width="9" style="9"/>
    <col min="257" max="257" width="5.625" style="9" customWidth="1"/>
    <col min="258" max="258" width="3.5" style="9" bestFit="1" customWidth="1"/>
    <col min="259" max="259" width="17.625" style="9" customWidth="1"/>
    <col min="260" max="260" width="25.75" style="9" bestFit="1" customWidth="1"/>
    <col min="261" max="261" width="5.875" style="9" bestFit="1" customWidth="1"/>
    <col min="262" max="262" width="15.625" style="9" customWidth="1"/>
    <col min="263" max="512" width="9" style="9"/>
    <col min="513" max="513" width="5.625" style="9" customWidth="1"/>
    <col min="514" max="514" width="3.5" style="9" bestFit="1" customWidth="1"/>
    <col min="515" max="515" width="17.625" style="9" customWidth="1"/>
    <col min="516" max="516" width="25.75" style="9" bestFit="1" customWidth="1"/>
    <col min="517" max="517" width="5.875" style="9" bestFit="1" customWidth="1"/>
    <col min="518" max="518" width="15.625" style="9" customWidth="1"/>
    <col min="519" max="768" width="9" style="9"/>
    <col min="769" max="769" width="5.625" style="9" customWidth="1"/>
    <col min="770" max="770" width="3.5" style="9" bestFit="1" customWidth="1"/>
    <col min="771" max="771" width="17.625" style="9" customWidth="1"/>
    <col min="772" max="772" width="25.75" style="9" bestFit="1" customWidth="1"/>
    <col min="773" max="773" width="5.875" style="9" bestFit="1" customWidth="1"/>
    <col min="774" max="774" width="15.625" style="9" customWidth="1"/>
    <col min="775" max="1024" width="9" style="9"/>
    <col min="1025" max="1025" width="5.625" style="9" customWidth="1"/>
    <col min="1026" max="1026" width="3.5" style="9" bestFit="1" customWidth="1"/>
    <col min="1027" max="1027" width="17.625" style="9" customWidth="1"/>
    <col min="1028" max="1028" width="25.75" style="9" bestFit="1" customWidth="1"/>
    <col min="1029" max="1029" width="5.875" style="9" bestFit="1" customWidth="1"/>
    <col min="1030" max="1030" width="15.625" style="9" customWidth="1"/>
    <col min="1031" max="1280" width="9" style="9"/>
    <col min="1281" max="1281" width="5.625" style="9" customWidth="1"/>
    <col min="1282" max="1282" width="3.5" style="9" bestFit="1" customWidth="1"/>
    <col min="1283" max="1283" width="17.625" style="9" customWidth="1"/>
    <col min="1284" max="1284" width="25.75" style="9" bestFit="1" customWidth="1"/>
    <col min="1285" max="1285" width="5.875" style="9" bestFit="1" customWidth="1"/>
    <col min="1286" max="1286" width="15.625" style="9" customWidth="1"/>
    <col min="1287" max="1536" width="9" style="9"/>
    <col min="1537" max="1537" width="5.625" style="9" customWidth="1"/>
    <col min="1538" max="1538" width="3.5" style="9" bestFit="1" customWidth="1"/>
    <col min="1539" max="1539" width="17.625" style="9" customWidth="1"/>
    <col min="1540" max="1540" width="25.75" style="9" bestFit="1" customWidth="1"/>
    <col min="1541" max="1541" width="5.875" style="9" bestFit="1" customWidth="1"/>
    <col min="1542" max="1542" width="15.625" style="9" customWidth="1"/>
    <col min="1543" max="1792" width="9" style="9"/>
    <col min="1793" max="1793" width="5.625" style="9" customWidth="1"/>
    <col min="1794" max="1794" width="3.5" style="9" bestFit="1" customWidth="1"/>
    <col min="1795" max="1795" width="17.625" style="9" customWidth="1"/>
    <col min="1796" max="1796" width="25.75" style="9" bestFit="1" customWidth="1"/>
    <col min="1797" max="1797" width="5.875" style="9" bestFit="1" customWidth="1"/>
    <col min="1798" max="1798" width="15.625" style="9" customWidth="1"/>
    <col min="1799" max="2048" width="9" style="9"/>
    <col min="2049" max="2049" width="5.625" style="9" customWidth="1"/>
    <col min="2050" max="2050" width="3.5" style="9" bestFit="1" customWidth="1"/>
    <col min="2051" max="2051" width="17.625" style="9" customWidth="1"/>
    <col min="2052" max="2052" width="25.75" style="9" bestFit="1" customWidth="1"/>
    <col min="2053" max="2053" width="5.875" style="9" bestFit="1" customWidth="1"/>
    <col min="2054" max="2054" width="15.625" style="9" customWidth="1"/>
    <col min="2055" max="2304" width="9" style="9"/>
    <col min="2305" max="2305" width="5.625" style="9" customWidth="1"/>
    <col min="2306" max="2306" width="3.5" style="9" bestFit="1" customWidth="1"/>
    <col min="2307" max="2307" width="17.625" style="9" customWidth="1"/>
    <col min="2308" max="2308" width="25.75" style="9" bestFit="1" customWidth="1"/>
    <col min="2309" max="2309" width="5.875" style="9" bestFit="1" customWidth="1"/>
    <col min="2310" max="2310" width="15.625" style="9" customWidth="1"/>
    <col min="2311" max="2560" width="9" style="9"/>
    <col min="2561" max="2561" width="5.625" style="9" customWidth="1"/>
    <col min="2562" max="2562" width="3.5" style="9" bestFit="1" customWidth="1"/>
    <col min="2563" max="2563" width="17.625" style="9" customWidth="1"/>
    <col min="2564" max="2564" width="25.75" style="9" bestFit="1" customWidth="1"/>
    <col min="2565" max="2565" width="5.875" style="9" bestFit="1" customWidth="1"/>
    <col min="2566" max="2566" width="15.625" style="9" customWidth="1"/>
    <col min="2567" max="2816" width="9" style="9"/>
    <col min="2817" max="2817" width="5.625" style="9" customWidth="1"/>
    <col min="2818" max="2818" width="3.5" style="9" bestFit="1" customWidth="1"/>
    <col min="2819" max="2819" width="17.625" style="9" customWidth="1"/>
    <col min="2820" max="2820" width="25.75" style="9" bestFit="1" customWidth="1"/>
    <col min="2821" max="2821" width="5.875" style="9" bestFit="1" customWidth="1"/>
    <col min="2822" max="2822" width="15.625" style="9" customWidth="1"/>
    <col min="2823" max="3072" width="9" style="9"/>
    <col min="3073" max="3073" width="5.625" style="9" customWidth="1"/>
    <col min="3074" max="3074" width="3.5" style="9" bestFit="1" customWidth="1"/>
    <col min="3075" max="3075" width="17.625" style="9" customWidth="1"/>
    <col min="3076" max="3076" width="25.75" style="9" bestFit="1" customWidth="1"/>
    <col min="3077" max="3077" width="5.875" style="9" bestFit="1" customWidth="1"/>
    <col min="3078" max="3078" width="15.625" style="9" customWidth="1"/>
    <col min="3079" max="3328" width="9" style="9"/>
    <col min="3329" max="3329" width="5.625" style="9" customWidth="1"/>
    <col min="3330" max="3330" width="3.5" style="9" bestFit="1" customWidth="1"/>
    <col min="3331" max="3331" width="17.625" style="9" customWidth="1"/>
    <col min="3332" max="3332" width="25.75" style="9" bestFit="1" customWidth="1"/>
    <col min="3333" max="3333" width="5.875" style="9" bestFit="1" customWidth="1"/>
    <col min="3334" max="3334" width="15.625" style="9" customWidth="1"/>
    <col min="3335" max="3584" width="9" style="9"/>
    <col min="3585" max="3585" width="5.625" style="9" customWidth="1"/>
    <col min="3586" max="3586" width="3.5" style="9" bestFit="1" customWidth="1"/>
    <col min="3587" max="3587" width="17.625" style="9" customWidth="1"/>
    <col min="3588" max="3588" width="25.75" style="9" bestFit="1" customWidth="1"/>
    <col min="3589" max="3589" width="5.875" style="9" bestFit="1" customWidth="1"/>
    <col min="3590" max="3590" width="15.625" style="9" customWidth="1"/>
    <col min="3591" max="3840" width="9" style="9"/>
    <col min="3841" max="3841" width="5.625" style="9" customWidth="1"/>
    <col min="3842" max="3842" width="3.5" style="9" bestFit="1" customWidth="1"/>
    <col min="3843" max="3843" width="17.625" style="9" customWidth="1"/>
    <col min="3844" max="3844" width="25.75" style="9" bestFit="1" customWidth="1"/>
    <col min="3845" max="3845" width="5.875" style="9" bestFit="1" customWidth="1"/>
    <col min="3846" max="3846" width="15.625" style="9" customWidth="1"/>
    <col min="3847" max="4096" width="9" style="9"/>
    <col min="4097" max="4097" width="5.625" style="9" customWidth="1"/>
    <col min="4098" max="4098" width="3.5" style="9" bestFit="1" customWidth="1"/>
    <col min="4099" max="4099" width="17.625" style="9" customWidth="1"/>
    <col min="4100" max="4100" width="25.75" style="9" bestFit="1" customWidth="1"/>
    <col min="4101" max="4101" width="5.875" style="9" bestFit="1" customWidth="1"/>
    <col min="4102" max="4102" width="15.625" style="9" customWidth="1"/>
    <col min="4103" max="4352" width="9" style="9"/>
    <col min="4353" max="4353" width="5.625" style="9" customWidth="1"/>
    <col min="4354" max="4354" width="3.5" style="9" bestFit="1" customWidth="1"/>
    <col min="4355" max="4355" width="17.625" style="9" customWidth="1"/>
    <col min="4356" max="4356" width="25.75" style="9" bestFit="1" customWidth="1"/>
    <col min="4357" max="4357" width="5.875" style="9" bestFit="1" customWidth="1"/>
    <col min="4358" max="4358" width="15.625" style="9" customWidth="1"/>
    <col min="4359" max="4608" width="9" style="9"/>
    <col min="4609" max="4609" width="5.625" style="9" customWidth="1"/>
    <col min="4610" max="4610" width="3.5" style="9" bestFit="1" customWidth="1"/>
    <col min="4611" max="4611" width="17.625" style="9" customWidth="1"/>
    <col min="4612" max="4612" width="25.75" style="9" bestFit="1" customWidth="1"/>
    <col min="4613" max="4613" width="5.875" style="9" bestFit="1" customWidth="1"/>
    <col min="4614" max="4614" width="15.625" style="9" customWidth="1"/>
    <col min="4615" max="4864" width="9" style="9"/>
    <col min="4865" max="4865" width="5.625" style="9" customWidth="1"/>
    <col min="4866" max="4866" width="3.5" style="9" bestFit="1" customWidth="1"/>
    <col min="4867" max="4867" width="17.625" style="9" customWidth="1"/>
    <col min="4868" max="4868" width="25.75" style="9" bestFit="1" customWidth="1"/>
    <col min="4869" max="4869" width="5.875" style="9" bestFit="1" customWidth="1"/>
    <col min="4870" max="4870" width="15.625" style="9" customWidth="1"/>
    <col min="4871" max="5120" width="9" style="9"/>
    <col min="5121" max="5121" width="5.625" style="9" customWidth="1"/>
    <col min="5122" max="5122" width="3.5" style="9" bestFit="1" customWidth="1"/>
    <col min="5123" max="5123" width="17.625" style="9" customWidth="1"/>
    <col min="5124" max="5124" width="25.75" style="9" bestFit="1" customWidth="1"/>
    <col min="5125" max="5125" width="5.875" style="9" bestFit="1" customWidth="1"/>
    <col min="5126" max="5126" width="15.625" style="9" customWidth="1"/>
    <col min="5127" max="5376" width="9" style="9"/>
    <col min="5377" max="5377" width="5.625" style="9" customWidth="1"/>
    <col min="5378" max="5378" width="3.5" style="9" bestFit="1" customWidth="1"/>
    <col min="5379" max="5379" width="17.625" style="9" customWidth="1"/>
    <col min="5380" max="5380" width="25.75" style="9" bestFit="1" customWidth="1"/>
    <col min="5381" max="5381" width="5.875" style="9" bestFit="1" customWidth="1"/>
    <col min="5382" max="5382" width="15.625" style="9" customWidth="1"/>
    <col min="5383" max="5632" width="9" style="9"/>
    <col min="5633" max="5633" width="5.625" style="9" customWidth="1"/>
    <col min="5634" max="5634" width="3.5" style="9" bestFit="1" customWidth="1"/>
    <col min="5635" max="5635" width="17.625" style="9" customWidth="1"/>
    <col min="5636" max="5636" width="25.75" style="9" bestFit="1" customWidth="1"/>
    <col min="5637" max="5637" width="5.875" style="9" bestFit="1" customWidth="1"/>
    <col min="5638" max="5638" width="15.625" style="9" customWidth="1"/>
    <col min="5639" max="5888" width="9" style="9"/>
    <col min="5889" max="5889" width="5.625" style="9" customWidth="1"/>
    <col min="5890" max="5890" width="3.5" style="9" bestFit="1" customWidth="1"/>
    <col min="5891" max="5891" width="17.625" style="9" customWidth="1"/>
    <col min="5892" max="5892" width="25.75" style="9" bestFit="1" customWidth="1"/>
    <col min="5893" max="5893" width="5.875" style="9" bestFit="1" customWidth="1"/>
    <col min="5894" max="5894" width="15.625" style="9" customWidth="1"/>
    <col min="5895" max="6144" width="9" style="9"/>
    <col min="6145" max="6145" width="5.625" style="9" customWidth="1"/>
    <col min="6146" max="6146" width="3.5" style="9" bestFit="1" customWidth="1"/>
    <col min="6147" max="6147" width="17.625" style="9" customWidth="1"/>
    <col min="6148" max="6148" width="25.75" style="9" bestFit="1" customWidth="1"/>
    <col min="6149" max="6149" width="5.875" style="9" bestFit="1" customWidth="1"/>
    <col min="6150" max="6150" width="15.625" style="9" customWidth="1"/>
    <col min="6151" max="6400" width="9" style="9"/>
    <col min="6401" max="6401" width="5.625" style="9" customWidth="1"/>
    <col min="6402" max="6402" width="3.5" style="9" bestFit="1" customWidth="1"/>
    <col min="6403" max="6403" width="17.625" style="9" customWidth="1"/>
    <col min="6404" max="6404" width="25.75" style="9" bestFit="1" customWidth="1"/>
    <col min="6405" max="6405" width="5.875" style="9" bestFit="1" customWidth="1"/>
    <col min="6406" max="6406" width="15.625" style="9" customWidth="1"/>
    <col min="6407" max="6656" width="9" style="9"/>
    <col min="6657" max="6657" width="5.625" style="9" customWidth="1"/>
    <col min="6658" max="6658" width="3.5" style="9" bestFit="1" customWidth="1"/>
    <col min="6659" max="6659" width="17.625" style="9" customWidth="1"/>
    <col min="6660" max="6660" width="25.75" style="9" bestFit="1" customWidth="1"/>
    <col min="6661" max="6661" width="5.875" style="9" bestFit="1" customWidth="1"/>
    <col min="6662" max="6662" width="15.625" style="9" customWidth="1"/>
    <col min="6663" max="6912" width="9" style="9"/>
    <col min="6913" max="6913" width="5.625" style="9" customWidth="1"/>
    <col min="6914" max="6914" width="3.5" style="9" bestFit="1" customWidth="1"/>
    <col min="6915" max="6915" width="17.625" style="9" customWidth="1"/>
    <col min="6916" max="6916" width="25.75" style="9" bestFit="1" customWidth="1"/>
    <col min="6917" max="6917" width="5.875" style="9" bestFit="1" customWidth="1"/>
    <col min="6918" max="6918" width="15.625" style="9" customWidth="1"/>
    <col min="6919" max="7168" width="9" style="9"/>
    <col min="7169" max="7169" width="5.625" style="9" customWidth="1"/>
    <col min="7170" max="7170" width="3.5" style="9" bestFit="1" customWidth="1"/>
    <col min="7171" max="7171" width="17.625" style="9" customWidth="1"/>
    <col min="7172" max="7172" width="25.75" style="9" bestFit="1" customWidth="1"/>
    <col min="7173" max="7173" width="5.875" style="9" bestFit="1" customWidth="1"/>
    <col min="7174" max="7174" width="15.625" style="9" customWidth="1"/>
    <col min="7175" max="7424" width="9" style="9"/>
    <col min="7425" max="7425" width="5.625" style="9" customWidth="1"/>
    <col min="7426" max="7426" width="3.5" style="9" bestFit="1" customWidth="1"/>
    <col min="7427" max="7427" width="17.625" style="9" customWidth="1"/>
    <col min="7428" max="7428" width="25.75" style="9" bestFit="1" customWidth="1"/>
    <col min="7429" max="7429" width="5.875" style="9" bestFit="1" customWidth="1"/>
    <col min="7430" max="7430" width="15.625" style="9" customWidth="1"/>
    <col min="7431" max="7680" width="9" style="9"/>
    <col min="7681" max="7681" width="5.625" style="9" customWidth="1"/>
    <col min="7682" max="7682" width="3.5" style="9" bestFit="1" customWidth="1"/>
    <col min="7683" max="7683" width="17.625" style="9" customWidth="1"/>
    <col min="7684" max="7684" width="25.75" style="9" bestFit="1" customWidth="1"/>
    <col min="7685" max="7685" width="5.875" style="9" bestFit="1" customWidth="1"/>
    <col min="7686" max="7686" width="15.625" style="9" customWidth="1"/>
    <col min="7687" max="7936" width="9" style="9"/>
    <col min="7937" max="7937" width="5.625" style="9" customWidth="1"/>
    <col min="7938" max="7938" width="3.5" style="9" bestFit="1" customWidth="1"/>
    <col min="7939" max="7939" width="17.625" style="9" customWidth="1"/>
    <col min="7940" max="7940" width="25.75" style="9" bestFit="1" customWidth="1"/>
    <col min="7941" max="7941" width="5.875" style="9" bestFit="1" customWidth="1"/>
    <col min="7942" max="7942" width="15.625" style="9" customWidth="1"/>
    <col min="7943" max="8192" width="9" style="9"/>
    <col min="8193" max="8193" width="5.625" style="9" customWidth="1"/>
    <col min="8194" max="8194" width="3.5" style="9" bestFit="1" customWidth="1"/>
    <col min="8195" max="8195" width="17.625" style="9" customWidth="1"/>
    <col min="8196" max="8196" width="25.75" style="9" bestFit="1" customWidth="1"/>
    <col min="8197" max="8197" width="5.875" style="9" bestFit="1" customWidth="1"/>
    <col min="8198" max="8198" width="15.625" style="9" customWidth="1"/>
    <col min="8199" max="8448" width="9" style="9"/>
    <col min="8449" max="8449" width="5.625" style="9" customWidth="1"/>
    <col min="8450" max="8450" width="3.5" style="9" bestFit="1" customWidth="1"/>
    <col min="8451" max="8451" width="17.625" style="9" customWidth="1"/>
    <col min="8452" max="8452" width="25.75" style="9" bestFit="1" customWidth="1"/>
    <col min="8453" max="8453" width="5.875" style="9" bestFit="1" customWidth="1"/>
    <col min="8454" max="8454" width="15.625" style="9" customWidth="1"/>
    <col min="8455" max="8704" width="9" style="9"/>
    <col min="8705" max="8705" width="5.625" style="9" customWidth="1"/>
    <col min="8706" max="8706" width="3.5" style="9" bestFit="1" customWidth="1"/>
    <col min="8707" max="8707" width="17.625" style="9" customWidth="1"/>
    <col min="8708" max="8708" width="25.75" style="9" bestFit="1" customWidth="1"/>
    <col min="8709" max="8709" width="5.875" style="9" bestFit="1" customWidth="1"/>
    <col min="8710" max="8710" width="15.625" style="9" customWidth="1"/>
    <col min="8711" max="8960" width="9" style="9"/>
    <col min="8961" max="8961" width="5.625" style="9" customWidth="1"/>
    <col min="8962" max="8962" width="3.5" style="9" bestFit="1" customWidth="1"/>
    <col min="8963" max="8963" width="17.625" style="9" customWidth="1"/>
    <col min="8964" max="8964" width="25.75" style="9" bestFit="1" customWidth="1"/>
    <col min="8965" max="8965" width="5.875" style="9" bestFit="1" customWidth="1"/>
    <col min="8966" max="8966" width="15.625" style="9" customWidth="1"/>
    <col min="8967" max="9216" width="9" style="9"/>
    <col min="9217" max="9217" width="5.625" style="9" customWidth="1"/>
    <col min="9218" max="9218" width="3.5" style="9" bestFit="1" customWidth="1"/>
    <col min="9219" max="9219" width="17.625" style="9" customWidth="1"/>
    <col min="9220" max="9220" width="25.75" style="9" bestFit="1" customWidth="1"/>
    <col min="9221" max="9221" width="5.875" style="9" bestFit="1" customWidth="1"/>
    <col min="9222" max="9222" width="15.625" style="9" customWidth="1"/>
    <col min="9223" max="9472" width="9" style="9"/>
    <col min="9473" max="9473" width="5.625" style="9" customWidth="1"/>
    <col min="9474" max="9474" width="3.5" style="9" bestFit="1" customWidth="1"/>
    <col min="9475" max="9475" width="17.625" style="9" customWidth="1"/>
    <col min="9476" max="9476" width="25.75" style="9" bestFit="1" customWidth="1"/>
    <col min="9477" max="9477" width="5.875" style="9" bestFit="1" customWidth="1"/>
    <col min="9478" max="9478" width="15.625" style="9" customWidth="1"/>
    <col min="9479" max="9728" width="9" style="9"/>
    <col min="9729" max="9729" width="5.625" style="9" customWidth="1"/>
    <col min="9730" max="9730" width="3.5" style="9" bestFit="1" customWidth="1"/>
    <col min="9731" max="9731" width="17.625" style="9" customWidth="1"/>
    <col min="9732" max="9732" width="25.75" style="9" bestFit="1" customWidth="1"/>
    <col min="9733" max="9733" width="5.875" style="9" bestFit="1" customWidth="1"/>
    <col min="9734" max="9734" width="15.625" style="9" customWidth="1"/>
    <col min="9735" max="9984" width="9" style="9"/>
    <col min="9985" max="9985" width="5.625" style="9" customWidth="1"/>
    <col min="9986" max="9986" width="3.5" style="9" bestFit="1" customWidth="1"/>
    <col min="9987" max="9987" width="17.625" style="9" customWidth="1"/>
    <col min="9988" max="9988" width="25.75" style="9" bestFit="1" customWidth="1"/>
    <col min="9989" max="9989" width="5.875" style="9" bestFit="1" customWidth="1"/>
    <col min="9990" max="9990" width="15.625" style="9" customWidth="1"/>
    <col min="9991" max="10240" width="9" style="9"/>
    <col min="10241" max="10241" width="5.625" style="9" customWidth="1"/>
    <col min="10242" max="10242" width="3.5" style="9" bestFit="1" customWidth="1"/>
    <col min="10243" max="10243" width="17.625" style="9" customWidth="1"/>
    <col min="10244" max="10244" width="25.75" style="9" bestFit="1" customWidth="1"/>
    <col min="10245" max="10245" width="5.875" style="9" bestFit="1" customWidth="1"/>
    <col min="10246" max="10246" width="15.625" style="9" customWidth="1"/>
    <col min="10247" max="10496" width="9" style="9"/>
    <col min="10497" max="10497" width="5.625" style="9" customWidth="1"/>
    <col min="10498" max="10498" width="3.5" style="9" bestFit="1" customWidth="1"/>
    <col min="10499" max="10499" width="17.625" style="9" customWidth="1"/>
    <col min="10500" max="10500" width="25.75" style="9" bestFit="1" customWidth="1"/>
    <col min="10501" max="10501" width="5.875" style="9" bestFit="1" customWidth="1"/>
    <col min="10502" max="10502" width="15.625" style="9" customWidth="1"/>
    <col min="10503" max="10752" width="9" style="9"/>
    <col min="10753" max="10753" width="5.625" style="9" customWidth="1"/>
    <col min="10754" max="10754" width="3.5" style="9" bestFit="1" customWidth="1"/>
    <col min="10755" max="10755" width="17.625" style="9" customWidth="1"/>
    <col min="10756" max="10756" width="25.75" style="9" bestFit="1" customWidth="1"/>
    <col min="10757" max="10757" width="5.875" style="9" bestFit="1" customWidth="1"/>
    <col min="10758" max="10758" width="15.625" style="9" customWidth="1"/>
    <col min="10759" max="11008" width="9" style="9"/>
    <col min="11009" max="11009" width="5.625" style="9" customWidth="1"/>
    <col min="11010" max="11010" width="3.5" style="9" bestFit="1" customWidth="1"/>
    <col min="11011" max="11011" width="17.625" style="9" customWidth="1"/>
    <col min="11012" max="11012" width="25.75" style="9" bestFit="1" customWidth="1"/>
    <col min="11013" max="11013" width="5.875" style="9" bestFit="1" customWidth="1"/>
    <col min="11014" max="11014" width="15.625" style="9" customWidth="1"/>
    <col min="11015" max="11264" width="9" style="9"/>
    <col min="11265" max="11265" width="5.625" style="9" customWidth="1"/>
    <col min="11266" max="11266" width="3.5" style="9" bestFit="1" customWidth="1"/>
    <col min="11267" max="11267" width="17.625" style="9" customWidth="1"/>
    <col min="11268" max="11268" width="25.75" style="9" bestFit="1" customWidth="1"/>
    <col min="11269" max="11269" width="5.875" style="9" bestFit="1" customWidth="1"/>
    <col min="11270" max="11270" width="15.625" style="9" customWidth="1"/>
    <col min="11271" max="11520" width="9" style="9"/>
    <col min="11521" max="11521" width="5.625" style="9" customWidth="1"/>
    <col min="11522" max="11522" width="3.5" style="9" bestFit="1" customWidth="1"/>
    <col min="11523" max="11523" width="17.625" style="9" customWidth="1"/>
    <col min="11524" max="11524" width="25.75" style="9" bestFit="1" customWidth="1"/>
    <col min="11525" max="11525" width="5.875" style="9" bestFit="1" customWidth="1"/>
    <col min="11526" max="11526" width="15.625" style="9" customWidth="1"/>
    <col min="11527" max="11776" width="9" style="9"/>
    <col min="11777" max="11777" width="5.625" style="9" customWidth="1"/>
    <col min="11778" max="11778" width="3.5" style="9" bestFit="1" customWidth="1"/>
    <col min="11779" max="11779" width="17.625" style="9" customWidth="1"/>
    <col min="11780" max="11780" width="25.75" style="9" bestFit="1" customWidth="1"/>
    <col min="11781" max="11781" width="5.875" style="9" bestFit="1" customWidth="1"/>
    <col min="11782" max="11782" width="15.625" style="9" customWidth="1"/>
    <col min="11783" max="12032" width="9" style="9"/>
    <col min="12033" max="12033" width="5.625" style="9" customWidth="1"/>
    <col min="12034" max="12034" width="3.5" style="9" bestFit="1" customWidth="1"/>
    <col min="12035" max="12035" width="17.625" style="9" customWidth="1"/>
    <col min="12036" max="12036" width="25.75" style="9" bestFit="1" customWidth="1"/>
    <col min="12037" max="12037" width="5.875" style="9" bestFit="1" customWidth="1"/>
    <col min="12038" max="12038" width="15.625" style="9" customWidth="1"/>
    <col min="12039" max="12288" width="9" style="9"/>
    <col min="12289" max="12289" width="5.625" style="9" customWidth="1"/>
    <col min="12290" max="12290" width="3.5" style="9" bestFit="1" customWidth="1"/>
    <col min="12291" max="12291" width="17.625" style="9" customWidth="1"/>
    <col min="12292" max="12292" width="25.75" style="9" bestFit="1" customWidth="1"/>
    <col min="12293" max="12293" width="5.875" style="9" bestFit="1" customWidth="1"/>
    <col min="12294" max="12294" width="15.625" style="9" customWidth="1"/>
    <col min="12295" max="12544" width="9" style="9"/>
    <col min="12545" max="12545" width="5.625" style="9" customWidth="1"/>
    <col min="12546" max="12546" width="3.5" style="9" bestFit="1" customWidth="1"/>
    <col min="12547" max="12547" width="17.625" style="9" customWidth="1"/>
    <col min="12548" max="12548" width="25.75" style="9" bestFit="1" customWidth="1"/>
    <col min="12549" max="12549" width="5.875" style="9" bestFit="1" customWidth="1"/>
    <col min="12550" max="12550" width="15.625" style="9" customWidth="1"/>
    <col min="12551" max="12800" width="9" style="9"/>
    <col min="12801" max="12801" width="5.625" style="9" customWidth="1"/>
    <col min="12802" max="12802" width="3.5" style="9" bestFit="1" customWidth="1"/>
    <col min="12803" max="12803" width="17.625" style="9" customWidth="1"/>
    <col min="12804" max="12804" width="25.75" style="9" bestFit="1" customWidth="1"/>
    <col min="12805" max="12805" width="5.875" style="9" bestFit="1" customWidth="1"/>
    <col min="12806" max="12806" width="15.625" style="9" customWidth="1"/>
    <col min="12807" max="13056" width="9" style="9"/>
    <col min="13057" max="13057" width="5.625" style="9" customWidth="1"/>
    <col min="13058" max="13058" width="3.5" style="9" bestFit="1" customWidth="1"/>
    <col min="13059" max="13059" width="17.625" style="9" customWidth="1"/>
    <col min="13060" max="13060" width="25.75" style="9" bestFit="1" customWidth="1"/>
    <col min="13061" max="13061" width="5.875" style="9" bestFit="1" customWidth="1"/>
    <col min="13062" max="13062" width="15.625" style="9" customWidth="1"/>
    <col min="13063" max="13312" width="9" style="9"/>
    <col min="13313" max="13313" width="5.625" style="9" customWidth="1"/>
    <col min="13314" max="13314" width="3.5" style="9" bestFit="1" customWidth="1"/>
    <col min="13315" max="13315" width="17.625" style="9" customWidth="1"/>
    <col min="13316" max="13316" width="25.75" style="9" bestFit="1" customWidth="1"/>
    <col min="13317" max="13317" width="5.875" style="9" bestFit="1" customWidth="1"/>
    <col min="13318" max="13318" width="15.625" style="9" customWidth="1"/>
    <col min="13319" max="13568" width="9" style="9"/>
    <col min="13569" max="13569" width="5.625" style="9" customWidth="1"/>
    <col min="13570" max="13570" width="3.5" style="9" bestFit="1" customWidth="1"/>
    <col min="13571" max="13571" width="17.625" style="9" customWidth="1"/>
    <col min="13572" max="13572" width="25.75" style="9" bestFit="1" customWidth="1"/>
    <col min="13573" max="13573" width="5.875" style="9" bestFit="1" customWidth="1"/>
    <col min="13574" max="13574" width="15.625" style="9" customWidth="1"/>
    <col min="13575" max="13824" width="9" style="9"/>
    <col min="13825" max="13825" width="5.625" style="9" customWidth="1"/>
    <col min="13826" max="13826" width="3.5" style="9" bestFit="1" customWidth="1"/>
    <col min="13827" max="13827" width="17.625" style="9" customWidth="1"/>
    <col min="13828" max="13828" width="25.75" style="9" bestFit="1" customWidth="1"/>
    <col min="13829" max="13829" width="5.875" style="9" bestFit="1" customWidth="1"/>
    <col min="13830" max="13830" width="15.625" style="9" customWidth="1"/>
    <col min="13831" max="14080" width="9" style="9"/>
    <col min="14081" max="14081" width="5.625" style="9" customWidth="1"/>
    <col min="14082" max="14082" width="3.5" style="9" bestFit="1" customWidth="1"/>
    <col min="14083" max="14083" width="17.625" style="9" customWidth="1"/>
    <col min="14084" max="14084" width="25.75" style="9" bestFit="1" customWidth="1"/>
    <col min="14085" max="14085" width="5.875" style="9" bestFit="1" customWidth="1"/>
    <col min="14086" max="14086" width="15.625" style="9" customWidth="1"/>
    <col min="14087" max="14336" width="9" style="9"/>
    <col min="14337" max="14337" width="5.625" style="9" customWidth="1"/>
    <col min="14338" max="14338" width="3.5" style="9" bestFit="1" customWidth="1"/>
    <col min="14339" max="14339" width="17.625" style="9" customWidth="1"/>
    <col min="14340" max="14340" width="25.75" style="9" bestFit="1" customWidth="1"/>
    <col min="14341" max="14341" width="5.875" style="9" bestFit="1" customWidth="1"/>
    <col min="14342" max="14342" width="15.625" style="9" customWidth="1"/>
    <col min="14343" max="14592" width="9" style="9"/>
    <col min="14593" max="14593" width="5.625" style="9" customWidth="1"/>
    <col min="14594" max="14594" width="3.5" style="9" bestFit="1" customWidth="1"/>
    <col min="14595" max="14595" width="17.625" style="9" customWidth="1"/>
    <col min="14596" max="14596" width="25.75" style="9" bestFit="1" customWidth="1"/>
    <col min="14597" max="14597" width="5.875" style="9" bestFit="1" customWidth="1"/>
    <col min="14598" max="14598" width="15.625" style="9" customWidth="1"/>
    <col min="14599" max="14848" width="9" style="9"/>
    <col min="14849" max="14849" width="5.625" style="9" customWidth="1"/>
    <col min="14850" max="14850" width="3.5" style="9" bestFit="1" customWidth="1"/>
    <col min="14851" max="14851" width="17.625" style="9" customWidth="1"/>
    <col min="14852" max="14852" width="25.75" style="9" bestFit="1" customWidth="1"/>
    <col min="14853" max="14853" width="5.875" style="9" bestFit="1" customWidth="1"/>
    <col min="14854" max="14854" width="15.625" style="9" customWidth="1"/>
    <col min="14855" max="15104" width="9" style="9"/>
    <col min="15105" max="15105" width="5.625" style="9" customWidth="1"/>
    <col min="15106" max="15106" width="3.5" style="9" bestFit="1" customWidth="1"/>
    <col min="15107" max="15107" width="17.625" style="9" customWidth="1"/>
    <col min="15108" max="15108" width="25.75" style="9" bestFit="1" customWidth="1"/>
    <col min="15109" max="15109" width="5.875" style="9" bestFit="1" customWidth="1"/>
    <col min="15110" max="15110" width="15.625" style="9" customWidth="1"/>
    <col min="15111" max="15360" width="9" style="9"/>
    <col min="15361" max="15361" width="5.625" style="9" customWidth="1"/>
    <col min="15362" max="15362" width="3.5" style="9" bestFit="1" customWidth="1"/>
    <col min="15363" max="15363" width="17.625" style="9" customWidth="1"/>
    <col min="15364" max="15364" width="25.75" style="9" bestFit="1" customWidth="1"/>
    <col min="15365" max="15365" width="5.875" style="9" bestFit="1" customWidth="1"/>
    <col min="15366" max="15366" width="15.625" style="9" customWidth="1"/>
    <col min="15367" max="15616" width="9" style="9"/>
    <col min="15617" max="15617" width="5.625" style="9" customWidth="1"/>
    <col min="15618" max="15618" width="3.5" style="9" bestFit="1" customWidth="1"/>
    <col min="15619" max="15619" width="17.625" style="9" customWidth="1"/>
    <col min="15620" max="15620" width="25.75" style="9" bestFit="1" customWidth="1"/>
    <col min="15621" max="15621" width="5.875" style="9" bestFit="1" customWidth="1"/>
    <col min="15622" max="15622" width="15.625" style="9" customWidth="1"/>
    <col min="15623" max="15872" width="9" style="9"/>
    <col min="15873" max="15873" width="5.625" style="9" customWidth="1"/>
    <col min="15874" max="15874" width="3.5" style="9" bestFit="1" customWidth="1"/>
    <col min="15875" max="15875" width="17.625" style="9" customWidth="1"/>
    <col min="15876" max="15876" width="25.75" style="9" bestFit="1" customWidth="1"/>
    <col min="15877" max="15877" width="5.875" style="9" bestFit="1" customWidth="1"/>
    <col min="15878" max="15878" width="15.625" style="9" customWidth="1"/>
    <col min="15879" max="16128" width="9" style="9"/>
    <col min="16129" max="16129" width="5.625" style="9" customWidth="1"/>
    <col min="16130" max="16130" width="3.5" style="9" bestFit="1" customWidth="1"/>
    <col min="16131" max="16131" width="17.625" style="9" customWidth="1"/>
    <col min="16132" max="16132" width="25.75" style="9" bestFit="1" customWidth="1"/>
    <col min="16133" max="16133" width="5.875" style="9" bestFit="1" customWidth="1"/>
    <col min="16134" max="16134" width="15.625" style="9" customWidth="1"/>
    <col min="16135" max="16384" width="9" style="9"/>
  </cols>
  <sheetData>
    <row r="2" spans="1:6">
      <c r="D2" s="10"/>
      <c r="F2" s="10" t="s">
        <v>6398</v>
      </c>
    </row>
    <row r="3" spans="1:6">
      <c r="A3" s="1908" t="s">
        <v>6399</v>
      </c>
    </row>
    <row r="5" spans="1:6">
      <c r="B5" s="332" t="s">
        <v>6400</v>
      </c>
      <c r="C5" s="332" t="s">
        <v>6401</v>
      </c>
      <c r="D5" s="332" t="s">
        <v>6402</v>
      </c>
      <c r="E5" s="332" t="s">
        <v>6403</v>
      </c>
      <c r="F5" s="332" t="s">
        <v>6404</v>
      </c>
    </row>
    <row r="6" spans="1:6" ht="20.100000000000001" customHeight="1">
      <c r="B6" s="1909">
        <v>1</v>
      </c>
      <c r="C6" s="1910" t="s">
        <v>6405</v>
      </c>
      <c r="D6" s="1910" t="s">
        <v>6406</v>
      </c>
      <c r="E6" s="1909">
        <v>2</v>
      </c>
      <c r="F6" s="1911" t="s">
        <v>6407</v>
      </c>
    </row>
    <row r="7" spans="1:6" ht="20.100000000000001" customHeight="1">
      <c r="B7" s="1909">
        <v>2</v>
      </c>
      <c r="C7" s="1912" t="s">
        <v>5560</v>
      </c>
      <c r="D7" s="1910" t="s">
        <v>6408</v>
      </c>
      <c r="E7" s="1909">
        <v>2</v>
      </c>
      <c r="F7" s="1913"/>
    </row>
    <row r="8" spans="1:6" ht="20.100000000000001" customHeight="1">
      <c r="B8" s="1909">
        <v>3</v>
      </c>
      <c r="C8" s="1910" t="s">
        <v>6409</v>
      </c>
      <c r="D8" s="1910" t="s">
        <v>6410</v>
      </c>
      <c r="E8" s="1909">
        <v>2</v>
      </c>
      <c r="F8" s="1914"/>
    </row>
    <row r="9" spans="1:6" ht="20.100000000000001" customHeight="1">
      <c r="B9" s="210">
        <v>4</v>
      </c>
      <c r="C9" s="1376" t="s">
        <v>6411</v>
      </c>
      <c r="D9" s="1376" t="s">
        <v>6412</v>
      </c>
      <c r="E9" s="210">
        <v>2</v>
      </c>
      <c r="F9" s="210" t="s">
        <v>6413</v>
      </c>
    </row>
  </sheetData>
  <mergeCells count="1">
    <mergeCell ref="F6:F8"/>
  </mergeCells>
  <phoneticPr fontId="3"/>
  <pageMargins left="0.7" right="0.7" top="0.75" bottom="0.75" header="0.3" footer="0.3"/>
  <pageSetup paperSize="9" orientation="portrait" r:id="rId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48CD8-6AC9-40A9-969B-11C1B2BAA67F}">
  <dimension ref="B2:Q127"/>
  <sheetViews>
    <sheetView zoomScale="85" zoomScaleNormal="85" workbookViewId="0">
      <pane xSplit="10" ySplit="9" topLeftCell="K10" activePane="bottomRight" state="frozen"/>
      <selection pane="topRight" activeCell="K1" sqref="K1"/>
      <selection pane="bottomLeft" activeCell="A9" sqref="A9"/>
      <selection pane="bottomRight" activeCell="P10" sqref="P10:P15"/>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5.75" style="10" customWidth="1"/>
    <col min="10" max="10" width="29.5" style="9" customWidth="1"/>
    <col min="11" max="11" width="22.375" style="9" bestFit="1" customWidth="1"/>
    <col min="12" max="12" width="11" style="8" customWidth="1"/>
    <col min="13" max="13" width="13.75" style="48" customWidth="1"/>
    <col min="14" max="14" width="6.375" style="9" customWidth="1"/>
    <col min="15" max="15" width="21" style="10" customWidth="1"/>
    <col min="16" max="16" width="18.37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21" style="9" customWidth="1"/>
    <col min="272" max="272" width="18.37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21" style="9" customWidth="1"/>
    <col min="528" max="528" width="18.37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21" style="9" customWidth="1"/>
    <col min="784" max="784" width="18.37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21" style="9" customWidth="1"/>
    <col min="1040" max="1040" width="18.37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21" style="9" customWidth="1"/>
    <col min="1296" max="1296" width="18.37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21" style="9" customWidth="1"/>
    <col min="1552" max="1552" width="18.37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21" style="9" customWidth="1"/>
    <col min="1808" max="1808" width="18.37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21" style="9" customWidth="1"/>
    <col min="2064" max="2064" width="18.37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21" style="9" customWidth="1"/>
    <col min="2320" max="2320" width="18.37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21" style="9" customWidth="1"/>
    <col min="2576" max="2576" width="18.37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21" style="9" customWidth="1"/>
    <col min="2832" max="2832" width="18.37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21" style="9" customWidth="1"/>
    <col min="3088" max="3088" width="18.37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21" style="9" customWidth="1"/>
    <col min="3344" max="3344" width="18.37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21" style="9" customWidth="1"/>
    <col min="3600" max="3600" width="18.37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21" style="9" customWidth="1"/>
    <col min="3856" max="3856" width="18.37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21" style="9" customWidth="1"/>
    <col min="4112" max="4112" width="18.37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21" style="9" customWidth="1"/>
    <col min="4368" max="4368" width="18.37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21" style="9" customWidth="1"/>
    <col min="4624" max="4624" width="18.37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21" style="9" customWidth="1"/>
    <col min="4880" max="4880" width="18.37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21" style="9" customWidth="1"/>
    <col min="5136" max="5136" width="18.37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21" style="9" customWidth="1"/>
    <col min="5392" max="5392" width="18.37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21" style="9" customWidth="1"/>
    <col min="5648" max="5648" width="18.37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21" style="9" customWidth="1"/>
    <col min="5904" max="5904" width="18.37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21" style="9" customWidth="1"/>
    <col min="6160" max="6160" width="18.37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21" style="9" customWidth="1"/>
    <col min="6416" max="6416" width="18.37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21" style="9" customWidth="1"/>
    <col min="6672" max="6672" width="18.37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21" style="9" customWidth="1"/>
    <col min="6928" max="6928" width="18.37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21" style="9" customWidth="1"/>
    <col min="7184" max="7184" width="18.37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21" style="9" customWidth="1"/>
    <col min="7440" max="7440" width="18.37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21" style="9" customWidth="1"/>
    <col min="7696" max="7696" width="18.37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21" style="9" customWidth="1"/>
    <col min="7952" max="7952" width="18.37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21" style="9" customWidth="1"/>
    <col min="8208" max="8208" width="18.37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21" style="9" customWidth="1"/>
    <col min="8464" max="8464" width="18.37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21" style="9" customWidth="1"/>
    <col min="8720" max="8720" width="18.37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21" style="9" customWidth="1"/>
    <col min="8976" max="8976" width="18.37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21" style="9" customWidth="1"/>
    <col min="9232" max="9232" width="18.37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21" style="9" customWidth="1"/>
    <col min="9488" max="9488" width="18.37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21" style="9" customWidth="1"/>
    <col min="9744" max="9744" width="18.37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21" style="9" customWidth="1"/>
    <col min="10000" max="10000" width="18.37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21" style="9" customWidth="1"/>
    <col min="10256" max="10256" width="18.37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21" style="9" customWidth="1"/>
    <col min="10512" max="10512" width="18.37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21" style="9" customWidth="1"/>
    <col min="10768" max="10768" width="18.37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21" style="9" customWidth="1"/>
    <col min="11024" max="11024" width="18.37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21" style="9" customWidth="1"/>
    <col min="11280" max="11280" width="18.37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21" style="9" customWidth="1"/>
    <col min="11536" max="11536" width="18.37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21" style="9" customWidth="1"/>
    <col min="11792" max="11792" width="18.37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21" style="9" customWidth="1"/>
    <col min="12048" max="12048" width="18.37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21" style="9" customWidth="1"/>
    <col min="12304" max="12304" width="18.37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21" style="9" customWidth="1"/>
    <col min="12560" max="12560" width="18.37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21" style="9" customWidth="1"/>
    <col min="12816" max="12816" width="18.37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21" style="9" customWidth="1"/>
    <col min="13072" max="13072" width="18.37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21" style="9" customWidth="1"/>
    <col min="13328" max="13328" width="18.37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21" style="9" customWidth="1"/>
    <col min="13584" max="13584" width="18.37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21" style="9" customWidth="1"/>
    <col min="13840" max="13840" width="18.37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21" style="9" customWidth="1"/>
    <col min="14096" max="14096" width="18.37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21" style="9" customWidth="1"/>
    <col min="14352" max="14352" width="18.37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21" style="9" customWidth="1"/>
    <col min="14608" max="14608" width="18.37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21" style="9" customWidth="1"/>
    <col min="14864" max="14864" width="18.37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21" style="9" customWidth="1"/>
    <col min="15120" max="15120" width="18.37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21" style="9" customWidth="1"/>
    <col min="15376" max="15376" width="18.37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21" style="9" customWidth="1"/>
    <col min="15632" max="15632" width="18.37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21" style="9" customWidth="1"/>
    <col min="15888" max="15888" width="18.37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21" style="9" customWidth="1"/>
    <col min="16144" max="16144" width="18.375" style="9" customWidth="1"/>
    <col min="16145" max="16145" width="15.625" style="9" customWidth="1"/>
    <col min="16146" max="16384" width="9" style="9"/>
  </cols>
  <sheetData>
    <row r="2" spans="2:17" ht="20.100000000000001" customHeight="1">
      <c r="B2" s="1" t="s">
        <v>0</v>
      </c>
      <c r="C2" s="1"/>
      <c r="D2" s="1"/>
      <c r="E2" s="2" t="s">
        <v>3854</v>
      </c>
      <c r="G2" s="4" t="s">
        <v>2</v>
      </c>
      <c r="H2" s="5"/>
      <c r="I2" s="6"/>
      <c r="J2" s="7">
        <f>SUM(H:H)</f>
        <v>27000</v>
      </c>
    </row>
    <row r="3" spans="2:17" ht="20.100000000000001" customHeight="1">
      <c r="B3" s="1" t="s">
        <v>3</v>
      </c>
      <c r="C3" s="1"/>
      <c r="D3" s="1"/>
      <c r="E3" s="13" t="s">
        <v>6207</v>
      </c>
    </row>
    <row r="4" spans="2:17" ht="20.100000000000001" customHeight="1">
      <c r="B4" s="1" t="s">
        <v>5</v>
      </c>
      <c r="C4" s="1"/>
      <c r="D4" s="1"/>
      <c r="E4" s="13">
        <v>208474</v>
      </c>
      <c r="J4" s="83"/>
    </row>
    <row r="5" spans="2:17" ht="20.100000000000001" customHeight="1">
      <c r="B5" s="1" t="s">
        <v>6</v>
      </c>
      <c r="C5" s="1"/>
      <c r="D5" s="1"/>
      <c r="E5" s="16" t="s">
        <v>5977</v>
      </c>
      <c r="J5" s="83"/>
    </row>
    <row r="6" spans="2:17" ht="20.100000000000001" customHeight="1">
      <c r="B6" s="1" t="s">
        <v>7</v>
      </c>
      <c r="C6" s="1"/>
      <c r="D6" s="1"/>
      <c r="E6" s="16" t="s">
        <v>5977</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6208</v>
      </c>
      <c r="D10" s="17" t="s">
        <v>6208</v>
      </c>
      <c r="E10" s="26" t="s">
        <v>8119</v>
      </c>
      <c r="F10" s="26">
        <v>1</v>
      </c>
      <c r="G10" s="118">
        <v>5200</v>
      </c>
      <c r="H10" s="118">
        <f t="shared" ref="H10:H15" si="0">F10*G10</f>
        <v>5200</v>
      </c>
      <c r="I10" s="18"/>
      <c r="J10" s="912" t="s">
        <v>8100</v>
      </c>
      <c r="K10" s="18"/>
      <c r="L10" s="17"/>
      <c r="M10" s="30">
        <v>45163</v>
      </c>
      <c r="N10" s="17"/>
      <c r="O10" s="29" t="s">
        <v>8286</v>
      </c>
      <c r="P10" s="29" t="s">
        <v>8286</v>
      </c>
      <c r="Q10" s="23"/>
    </row>
    <row r="11" spans="2:17" s="8" customFormat="1" ht="19.7" customHeight="1">
      <c r="B11" s="17">
        <v>1</v>
      </c>
      <c r="C11" s="17" t="s">
        <v>6208</v>
      </c>
      <c r="D11" s="17" t="s">
        <v>6208</v>
      </c>
      <c r="E11" s="26" t="s">
        <v>8120</v>
      </c>
      <c r="F11" s="26">
        <v>1</v>
      </c>
      <c r="G11" s="118">
        <v>4700</v>
      </c>
      <c r="H11" s="118">
        <f t="shared" si="0"/>
        <v>4700</v>
      </c>
      <c r="I11" s="18"/>
      <c r="J11" s="912" t="s">
        <v>8104</v>
      </c>
      <c r="K11" s="18"/>
      <c r="L11" s="17"/>
      <c r="M11" s="30">
        <v>45163</v>
      </c>
      <c r="N11" s="17"/>
      <c r="O11" s="29" t="s">
        <v>8286</v>
      </c>
      <c r="P11" s="29" t="s">
        <v>8286</v>
      </c>
      <c r="Q11" s="23"/>
    </row>
    <row r="12" spans="2:17" s="8" customFormat="1" ht="19.7" customHeight="1">
      <c r="B12" s="17">
        <v>1</v>
      </c>
      <c r="C12" s="17" t="s">
        <v>6208</v>
      </c>
      <c r="D12" s="17" t="s">
        <v>6208</v>
      </c>
      <c r="E12" s="26" t="s">
        <v>8121</v>
      </c>
      <c r="F12" s="26">
        <v>1</v>
      </c>
      <c r="G12" s="26">
        <v>6500</v>
      </c>
      <c r="H12" s="118">
        <f t="shared" si="0"/>
        <v>6500</v>
      </c>
      <c r="I12" s="18"/>
      <c r="J12" s="26" t="s">
        <v>8122</v>
      </c>
      <c r="K12" s="18"/>
      <c r="L12" s="17"/>
      <c r="M12" s="30">
        <v>45163</v>
      </c>
      <c r="N12" s="17"/>
      <c r="O12" s="29" t="s">
        <v>8286</v>
      </c>
      <c r="P12" s="29" t="s">
        <v>8286</v>
      </c>
      <c r="Q12" s="23"/>
    </row>
    <row r="13" spans="2:17" s="8" customFormat="1" ht="19.7" customHeight="1">
      <c r="B13" s="17">
        <v>1</v>
      </c>
      <c r="C13" s="17" t="s">
        <v>6208</v>
      </c>
      <c r="D13" s="17" t="s">
        <v>6208</v>
      </c>
      <c r="E13" s="26" t="s">
        <v>8123</v>
      </c>
      <c r="F13" s="26">
        <v>1</v>
      </c>
      <c r="G13" s="26">
        <v>2700</v>
      </c>
      <c r="H13" s="118">
        <f t="shared" si="0"/>
        <v>2700</v>
      </c>
      <c r="I13" s="18"/>
      <c r="J13" s="26" t="s">
        <v>8108</v>
      </c>
      <c r="K13" s="18"/>
      <c r="L13" s="17"/>
      <c r="M13" s="30">
        <v>45163</v>
      </c>
      <c r="N13" s="17"/>
      <c r="O13" s="29" t="s">
        <v>8286</v>
      </c>
      <c r="P13" s="29" t="s">
        <v>8286</v>
      </c>
      <c r="Q13" s="23"/>
    </row>
    <row r="14" spans="2:17" s="8" customFormat="1" ht="19.7" customHeight="1">
      <c r="B14" s="17">
        <v>1</v>
      </c>
      <c r="C14" s="17" t="s">
        <v>6208</v>
      </c>
      <c r="D14" s="17" t="s">
        <v>6208</v>
      </c>
      <c r="E14" s="26" t="s">
        <v>8124</v>
      </c>
      <c r="F14" s="26">
        <v>1</v>
      </c>
      <c r="G14" s="26">
        <v>2700</v>
      </c>
      <c r="H14" s="118">
        <f t="shared" si="0"/>
        <v>2700</v>
      </c>
      <c r="I14" s="18"/>
      <c r="J14" s="26" t="s">
        <v>8110</v>
      </c>
      <c r="K14" s="18"/>
      <c r="L14" s="17"/>
      <c r="M14" s="30">
        <v>45163</v>
      </c>
      <c r="N14" s="17"/>
      <c r="O14" s="29" t="s">
        <v>8286</v>
      </c>
      <c r="P14" s="29" t="s">
        <v>8286</v>
      </c>
      <c r="Q14" s="23"/>
    </row>
    <row r="15" spans="2:17" s="8" customFormat="1" ht="19.7" customHeight="1">
      <c r="B15" s="17">
        <v>1</v>
      </c>
      <c r="C15" s="17" t="s">
        <v>6208</v>
      </c>
      <c r="D15" s="17" t="s">
        <v>6208</v>
      </c>
      <c r="E15" s="26" t="s">
        <v>8125</v>
      </c>
      <c r="F15" s="26">
        <v>1</v>
      </c>
      <c r="G15" s="26">
        <v>5200</v>
      </c>
      <c r="H15" s="118">
        <f t="shared" si="0"/>
        <v>5200</v>
      </c>
      <c r="I15" s="18"/>
      <c r="J15" s="26" t="s">
        <v>8112</v>
      </c>
      <c r="K15" s="18"/>
      <c r="L15" s="17"/>
      <c r="M15" s="30">
        <v>45163</v>
      </c>
      <c r="N15" s="17"/>
      <c r="O15" s="29" t="s">
        <v>8286</v>
      </c>
      <c r="P15" s="29" t="s">
        <v>8286</v>
      </c>
      <c r="Q15" s="23"/>
    </row>
    <row r="16" spans="2:17" s="8" customFormat="1" ht="19.7" customHeight="1">
      <c r="B16" s="17"/>
      <c r="C16" s="26"/>
      <c r="D16" s="26"/>
      <c r="E16" s="26"/>
      <c r="F16" s="26"/>
      <c r="G16" s="26"/>
      <c r="H16" s="118"/>
      <c r="I16" s="18"/>
      <c r="J16" s="26"/>
      <c r="K16" s="18"/>
      <c r="L16" s="17"/>
      <c r="M16" s="30"/>
      <c r="N16" s="17"/>
      <c r="O16" s="110"/>
      <c r="P16" s="29"/>
      <c r="Q16" s="23"/>
    </row>
    <row r="17" spans="2:17" s="8" customFormat="1" ht="19.7" customHeight="1">
      <c r="B17" s="17"/>
      <c r="C17" s="26"/>
      <c r="D17" s="26"/>
      <c r="E17" s="26"/>
      <c r="F17" s="26"/>
      <c r="G17" s="26"/>
      <c r="H17" s="118"/>
      <c r="I17" s="18"/>
      <c r="J17" s="26"/>
      <c r="K17" s="18"/>
      <c r="L17" s="18"/>
      <c r="M17" s="30"/>
      <c r="N17" s="17"/>
      <c r="O17" s="18"/>
      <c r="P17" s="30"/>
      <c r="Q17" s="23"/>
    </row>
    <row r="18" spans="2:17" s="8" customFormat="1" ht="19.7" customHeight="1">
      <c r="B18" s="17"/>
      <c r="C18" s="26"/>
      <c r="D18" s="26"/>
      <c r="E18" s="26"/>
      <c r="F18" s="26"/>
      <c r="G18" s="26"/>
      <c r="H18" s="118"/>
      <c r="I18" s="18"/>
      <c r="J18" s="26"/>
      <c r="K18" s="25"/>
      <c r="L18" s="17"/>
      <c r="M18" s="30"/>
      <c r="N18" s="17"/>
      <c r="O18" s="29"/>
      <c r="P18" s="29"/>
      <c r="Q18" s="23"/>
    </row>
    <row r="19" spans="2:17" s="8" customFormat="1" ht="19.7" customHeight="1">
      <c r="B19" s="17"/>
      <c r="C19" s="26"/>
      <c r="D19" s="26"/>
      <c r="E19" s="26"/>
      <c r="F19" s="26"/>
      <c r="G19" s="26"/>
      <c r="H19" s="118"/>
      <c r="I19" s="18"/>
      <c r="J19" s="26"/>
      <c r="K19" s="18"/>
      <c r="L19" s="17"/>
      <c r="M19" s="30"/>
      <c r="N19" s="17"/>
      <c r="O19" s="29"/>
      <c r="P19" s="29"/>
      <c r="Q19" s="23"/>
    </row>
    <row r="20" spans="2:17" s="8" customFormat="1" ht="19.7" customHeight="1">
      <c r="B20" s="17"/>
      <c r="C20" s="26"/>
      <c r="D20" s="26"/>
      <c r="E20" s="26"/>
      <c r="F20" s="26"/>
      <c r="G20" s="26"/>
      <c r="H20" s="118"/>
      <c r="I20" s="18"/>
      <c r="J20" s="26"/>
      <c r="K20" s="18"/>
      <c r="L20" s="18"/>
      <c r="M20" s="30"/>
      <c r="N20" s="17"/>
      <c r="O20" s="18"/>
      <c r="P20" s="30"/>
      <c r="Q20" s="23"/>
    </row>
    <row r="21" spans="2:17" s="8" customFormat="1" ht="19.7" customHeight="1">
      <c r="B21" s="17"/>
      <c r="C21" s="26"/>
      <c r="D21" s="26"/>
      <c r="E21" s="26"/>
      <c r="F21" s="26"/>
      <c r="G21" s="26"/>
      <c r="H21" s="118"/>
      <c r="I21" s="18"/>
      <c r="J21" s="26"/>
      <c r="K21" s="18"/>
      <c r="L21" s="18"/>
      <c r="M21" s="30"/>
      <c r="N21" s="17"/>
      <c r="O21" s="18"/>
      <c r="P21" s="30"/>
      <c r="Q21" s="23"/>
    </row>
    <row r="22" spans="2:17" s="8" customFormat="1" ht="19.7" customHeight="1">
      <c r="B22" s="17"/>
      <c r="C22" s="26"/>
      <c r="D22" s="26"/>
      <c r="E22" s="26"/>
      <c r="F22" s="26"/>
      <c r="G22" s="26"/>
      <c r="H22" s="118"/>
      <c r="I22" s="18"/>
      <c r="J22" s="26"/>
      <c r="K22" s="18"/>
      <c r="L22" s="18"/>
      <c r="M22" s="30"/>
      <c r="N22" s="17"/>
      <c r="O22" s="18"/>
      <c r="P22" s="30"/>
      <c r="Q22" s="23"/>
    </row>
    <row r="23" spans="2:17" s="8" customFormat="1" ht="19.7" customHeight="1">
      <c r="B23" s="17"/>
      <c r="C23" s="26"/>
      <c r="D23" s="26"/>
      <c r="E23" s="26"/>
      <c r="F23" s="26"/>
      <c r="G23" s="26"/>
      <c r="H23" s="118"/>
      <c r="I23" s="18"/>
      <c r="J23" s="26"/>
      <c r="K23" s="18"/>
      <c r="L23" s="18"/>
      <c r="M23" s="30"/>
      <c r="N23" s="17"/>
      <c r="O23" s="18"/>
      <c r="P23" s="30"/>
      <c r="Q23" s="23"/>
    </row>
    <row r="24" spans="2:17" s="8" customFormat="1" ht="19.7" customHeight="1">
      <c r="B24" s="17"/>
      <c r="C24" s="26"/>
      <c r="D24" s="26"/>
      <c r="E24" s="26"/>
      <c r="F24" s="26"/>
      <c r="G24" s="26"/>
      <c r="H24" s="118"/>
      <c r="I24" s="18"/>
      <c r="J24" s="26"/>
      <c r="K24" s="18"/>
      <c r="L24" s="18"/>
      <c r="M24" s="30"/>
      <c r="N24" s="17"/>
      <c r="O24" s="18"/>
      <c r="P24" s="30"/>
      <c r="Q24" s="23"/>
    </row>
    <row r="25" spans="2:17" s="8" customFormat="1" ht="19.7" customHeight="1">
      <c r="B25" s="17"/>
      <c r="C25" s="26"/>
      <c r="D25" s="26"/>
      <c r="E25" s="26"/>
      <c r="F25" s="26"/>
      <c r="G25" s="26"/>
      <c r="H25" s="118"/>
      <c r="I25" s="18"/>
      <c r="J25" s="26"/>
      <c r="K25" s="18"/>
      <c r="L25" s="17"/>
      <c r="M25" s="30"/>
      <c r="N25" s="17"/>
      <c r="O25" s="29"/>
      <c r="P25" s="29"/>
      <c r="Q25" s="23"/>
    </row>
    <row r="26" spans="2:17" s="8" customFormat="1" ht="19.7" customHeight="1">
      <c r="B26" s="17"/>
      <c r="C26" s="26"/>
      <c r="D26" s="26"/>
      <c r="E26" s="26"/>
      <c r="F26" s="26"/>
      <c r="G26" s="26"/>
      <c r="H26" s="118"/>
      <c r="I26" s="18"/>
      <c r="J26" s="26"/>
      <c r="K26" s="18"/>
      <c r="L26" s="18"/>
      <c r="M26" s="30"/>
      <c r="N26" s="17"/>
      <c r="O26" s="18"/>
      <c r="P26" s="30"/>
      <c r="Q26" s="23"/>
    </row>
    <row r="27" spans="2:17" s="8" customFormat="1" ht="19.7" customHeight="1">
      <c r="B27" s="17"/>
      <c r="C27" s="26"/>
      <c r="D27" s="26"/>
      <c r="E27" s="26"/>
      <c r="F27" s="26"/>
      <c r="G27" s="26"/>
      <c r="H27" s="118"/>
      <c r="I27" s="18"/>
      <c r="J27" s="26"/>
      <c r="K27" s="18"/>
      <c r="L27" s="18"/>
      <c r="M27" s="30"/>
      <c r="N27" s="17"/>
      <c r="O27" s="18"/>
      <c r="P27" s="30"/>
      <c r="Q27" s="23"/>
    </row>
    <row r="28" spans="2:17" s="8" customFormat="1" ht="19.7" customHeight="1">
      <c r="B28" s="17"/>
      <c r="C28" s="26"/>
      <c r="D28" s="26"/>
      <c r="E28" s="26"/>
      <c r="F28" s="26"/>
      <c r="G28" s="26"/>
      <c r="H28" s="118"/>
      <c r="I28" s="18"/>
      <c r="J28" s="26"/>
      <c r="K28" s="25"/>
      <c r="L28" s="17"/>
      <c r="M28" s="30"/>
      <c r="N28" s="17"/>
      <c r="O28" s="29"/>
      <c r="P28" s="29"/>
      <c r="Q28" s="23"/>
    </row>
    <row r="29" spans="2:17" s="8" customFormat="1" ht="19.7" customHeight="1">
      <c r="B29" s="17"/>
      <c r="C29" s="26"/>
      <c r="D29" s="26"/>
      <c r="E29" s="26"/>
      <c r="F29" s="26"/>
      <c r="G29" s="26"/>
      <c r="H29" s="118"/>
      <c r="I29" s="18"/>
      <c r="J29" s="26"/>
      <c r="K29" s="25"/>
      <c r="L29" s="17"/>
      <c r="M29" s="30"/>
      <c r="N29" s="17"/>
      <c r="O29" s="29"/>
      <c r="P29" s="29"/>
      <c r="Q29" s="23"/>
    </row>
    <row r="30" spans="2:17" s="8" customFormat="1" ht="19.7" customHeight="1">
      <c r="B30" s="17"/>
      <c r="C30" s="26"/>
      <c r="D30" s="26"/>
      <c r="E30" s="26"/>
      <c r="F30" s="26"/>
      <c r="G30" s="26"/>
      <c r="H30" s="118"/>
      <c r="I30" s="18"/>
      <c r="J30" s="26"/>
      <c r="K30" s="18"/>
      <c r="L30" s="17"/>
      <c r="M30" s="30"/>
      <c r="N30" s="17"/>
      <c r="O30" s="29"/>
      <c r="P30" s="29"/>
      <c r="Q30" s="23"/>
    </row>
    <row r="31" spans="2:17" s="8" customFormat="1" ht="19.7" customHeight="1">
      <c r="B31" s="17"/>
      <c r="C31" s="26"/>
      <c r="D31" s="26"/>
      <c r="E31" s="26"/>
      <c r="F31" s="26"/>
      <c r="G31" s="26"/>
      <c r="H31" s="118"/>
      <c r="I31" s="18"/>
      <c r="J31" s="26"/>
      <c r="K31" s="18"/>
      <c r="L31" s="18"/>
      <c r="M31" s="30"/>
      <c r="N31" s="17"/>
      <c r="O31" s="18"/>
      <c r="P31" s="30"/>
      <c r="Q31" s="23"/>
    </row>
    <row r="32" spans="2:17" s="8" customFormat="1" ht="19.7" customHeight="1">
      <c r="B32" s="17"/>
      <c r="C32" s="26"/>
      <c r="D32" s="26"/>
      <c r="E32" s="26"/>
      <c r="F32" s="26"/>
      <c r="G32" s="26"/>
      <c r="H32" s="118"/>
      <c r="I32" s="18"/>
      <c r="J32" s="26"/>
      <c r="K32" s="18"/>
      <c r="L32" s="18"/>
      <c r="M32" s="30"/>
      <c r="N32" s="17"/>
      <c r="O32" s="18"/>
      <c r="P32" s="30"/>
      <c r="Q32" s="23"/>
    </row>
    <row r="33" spans="2:17" s="8" customFormat="1" ht="19.7" customHeight="1">
      <c r="B33" s="17"/>
      <c r="C33" s="26"/>
      <c r="D33" s="26"/>
      <c r="E33" s="26"/>
      <c r="F33" s="26"/>
      <c r="G33" s="26"/>
      <c r="H33" s="118"/>
      <c r="I33" s="18"/>
      <c r="J33" s="26"/>
      <c r="K33" s="18"/>
      <c r="L33" s="17"/>
      <c r="M33" s="30"/>
      <c r="N33" s="17"/>
      <c r="O33" s="29"/>
      <c r="P33" s="29"/>
      <c r="Q33" s="23"/>
    </row>
    <row r="34" spans="2:17" s="8" customFormat="1" ht="19.7" customHeight="1">
      <c r="B34" s="17"/>
      <c r="C34" s="26"/>
      <c r="D34" s="26"/>
      <c r="E34" s="26"/>
      <c r="F34" s="26"/>
      <c r="G34" s="26"/>
      <c r="H34" s="118"/>
      <c r="I34" s="18"/>
      <c r="J34" s="26"/>
      <c r="K34" s="18"/>
      <c r="L34" s="17"/>
      <c r="M34" s="30"/>
      <c r="N34" s="17"/>
      <c r="O34" s="29"/>
      <c r="P34" s="29"/>
      <c r="Q34" s="23"/>
    </row>
    <row r="35" spans="2:17" s="8" customFormat="1" ht="19.7" customHeight="1">
      <c r="B35" s="17"/>
      <c r="C35" s="26"/>
      <c r="D35" s="26"/>
      <c r="E35" s="26"/>
      <c r="F35" s="26"/>
      <c r="G35" s="26"/>
      <c r="H35" s="118"/>
      <c r="I35" s="18"/>
      <c r="J35" s="26"/>
      <c r="K35" s="25"/>
      <c r="L35" s="17"/>
      <c r="M35" s="30"/>
      <c r="N35" s="17"/>
      <c r="O35" s="29"/>
      <c r="P35" s="29"/>
      <c r="Q35" s="23"/>
    </row>
    <row r="36" spans="2:17" s="8" customFormat="1" ht="19.7" customHeight="1">
      <c r="B36" s="17"/>
      <c r="C36" s="26"/>
      <c r="D36" s="26"/>
      <c r="E36" s="26"/>
      <c r="F36" s="26"/>
      <c r="G36" s="26"/>
      <c r="H36" s="118"/>
      <c r="I36" s="18"/>
      <c r="J36" s="26"/>
      <c r="K36" s="25"/>
      <c r="L36" s="17"/>
      <c r="M36" s="30"/>
      <c r="N36" s="17"/>
      <c r="O36" s="110"/>
      <c r="P36" s="110"/>
      <c r="Q36" s="23"/>
    </row>
    <row r="37" spans="2:17" s="8" customFormat="1" ht="19.7" customHeight="1">
      <c r="B37" s="17"/>
      <c r="C37" s="26"/>
      <c r="D37" s="26"/>
      <c r="E37" s="26"/>
      <c r="F37" s="26"/>
      <c r="G37" s="26"/>
      <c r="H37" s="118"/>
      <c r="I37" s="18"/>
      <c r="J37" s="26"/>
      <c r="K37" s="18"/>
      <c r="L37" s="17"/>
      <c r="M37" s="30"/>
      <c r="N37" s="17"/>
      <c r="O37" s="29"/>
      <c r="P37" s="29"/>
      <c r="Q37" s="23"/>
    </row>
    <row r="38" spans="2:17" s="8" customFormat="1" ht="19.7" customHeight="1">
      <c r="B38" s="17"/>
      <c r="C38" s="26"/>
      <c r="D38" s="26"/>
      <c r="E38" s="26"/>
      <c r="F38" s="26"/>
      <c r="G38" s="26"/>
      <c r="H38" s="118"/>
      <c r="I38" s="18"/>
      <c r="J38" s="26"/>
      <c r="K38" s="18"/>
      <c r="L38" s="18"/>
      <c r="M38" s="30"/>
      <c r="N38" s="17"/>
      <c r="O38" s="18"/>
      <c r="P38" s="30"/>
      <c r="Q38" s="23"/>
    </row>
    <row r="39" spans="2:17" s="8" customFormat="1" ht="19.7" customHeight="1">
      <c r="B39" s="17"/>
      <c r="C39" s="26"/>
      <c r="D39" s="26"/>
      <c r="E39" s="26"/>
      <c r="F39" s="26"/>
      <c r="G39" s="26"/>
      <c r="H39" s="118"/>
      <c r="I39" s="18"/>
      <c r="J39" s="26"/>
      <c r="K39" s="18"/>
      <c r="L39" s="17"/>
      <c r="M39" s="30"/>
      <c r="N39" s="17"/>
      <c r="O39" s="29"/>
      <c r="P39" s="29"/>
      <c r="Q39" s="23"/>
    </row>
    <row r="40" spans="2:17" s="8" customFormat="1" ht="19.7" customHeight="1">
      <c r="B40" s="17"/>
      <c r="C40" s="26"/>
      <c r="D40" s="26"/>
      <c r="E40" s="26"/>
      <c r="F40" s="26"/>
      <c r="G40" s="26"/>
      <c r="H40" s="118"/>
      <c r="I40" s="18"/>
      <c r="J40" s="26"/>
      <c r="K40" s="18"/>
      <c r="L40" s="17"/>
      <c r="M40" s="30"/>
      <c r="N40" s="17"/>
      <c r="O40" s="29"/>
      <c r="P40" s="29"/>
      <c r="Q40" s="23"/>
    </row>
    <row r="41" spans="2:17" s="8" customFormat="1" ht="19.7" customHeight="1">
      <c r="B41" s="17"/>
      <c r="C41" s="26"/>
      <c r="D41" s="26"/>
      <c r="E41" s="26"/>
      <c r="F41" s="26"/>
      <c r="G41" s="26"/>
      <c r="H41" s="118"/>
      <c r="I41" s="18"/>
      <c r="J41" s="26"/>
      <c r="K41" s="18"/>
      <c r="L41" s="17"/>
      <c r="M41" s="30"/>
      <c r="N41" s="17"/>
      <c r="O41" s="29"/>
      <c r="P41" s="29"/>
      <c r="Q41" s="23"/>
    </row>
    <row r="42" spans="2:17" s="8" customFormat="1" ht="19.7" customHeight="1">
      <c r="B42" s="17"/>
      <c r="C42" s="26"/>
      <c r="D42" s="26"/>
      <c r="E42" s="26"/>
      <c r="F42" s="26"/>
      <c r="G42" s="26"/>
      <c r="H42" s="118"/>
      <c r="I42" s="18"/>
      <c r="J42" s="26"/>
      <c r="K42" s="18"/>
      <c r="L42" s="18"/>
      <c r="M42" s="30"/>
      <c r="N42" s="17"/>
      <c r="O42" s="18"/>
      <c r="P42" s="30"/>
      <c r="Q42" s="23"/>
    </row>
    <row r="43" spans="2:17" s="8" customFormat="1" ht="19.7" customHeight="1">
      <c r="B43" s="17"/>
      <c r="C43" s="26"/>
      <c r="D43" s="26"/>
      <c r="E43" s="26"/>
      <c r="F43" s="26"/>
      <c r="G43" s="26"/>
      <c r="H43" s="118"/>
      <c r="I43" s="18"/>
      <c r="J43" s="26"/>
      <c r="K43" s="18"/>
      <c r="L43" s="17"/>
      <c r="M43" s="30"/>
      <c r="N43" s="17"/>
      <c r="O43" s="29"/>
      <c r="P43" s="29"/>
      <c r="Q43" s="23"/>
    </row>
    <row r="44" spans="2:17" s="8" customFormat="1" ht="19.7" customHeight="1">
      <c r="B44" s="17"/>
      <c r="C44" s="26"/>
      <c r="D44" s="26"/>
      <c r="E44" s="26"/>
      <c r="F44" s="26"/>
      <c r="G44" s="26"/>
      <c r="H44" s="118"/>
      <c r="I44" s="18"/>
      <c r="J44" s="26"/>
      <c r="K44" s="24"/>
      <c r="L44" s="17"/>
      <c r="M44" s="30"/>
      <c r="N44" s="17"/>
      <c r="O44" s="110"/>
      <c r="P44" s="29"/>
      <c r="Q44" s="23"/>
    </row>
    <row r="45" spans="2:17" s="8" customFormat="1" ht="19.7" customHeight="1">
      <c r="B45" s="17"/>
      <c r="C45" s="26"/>
      <c r="D45" s="26"/>
      <c r="E45" s="26"/>
      <c r="F45" s="26"/>
      <c r="G45" s="26"/>
      <c r="H45" s="118"/>
      <c r="I45" s="33"/>
      <c r="J45" s="26"/>
      <c r="K45" s="33"/>
      <c r="L45" s="17"/>
      <c r="M45" s="30"/>
      <c r="N45" s="17"/>
      <c r="O45" s="29"/>
      <c r="P45" s="29"/>
      <c r="Q45" s="23"/>
    </row>
    <row r="46" spans="2:17" s="8" customFormat="1" ht="19.7" customHeight="1">
      <c r="B46" s="17"/>
      <c r="C46" s="26"/>
      <c r="D46" s="26"/>
      <c r="E46" s="26"/>
      <c r="F46" s="26"/>
      <c r="G46" s="26"/>
      <c r="H46" s="118"/>
      <c r="I46" s="33"/>
      <c r="J46" s="26"/>
      <c r="K46" s="33"/>
      <c r="L46" s="17"/>
      <c r="M46" s="30"/>
      <c r="N46" s="17"/>
      <c r="O46" s="29"/>
      <c r="P46" s="29"/>
      <c r="Q46" s="23"/>
    </row>
    <row r="47" spans="2:17" s="8" customFormat="1" ht="19.7" customHeight="1">
      <c r="B47" s="17"/>
      <c r="C47" s="26"/>
      <c r="D47" s="26"/>
      <c r="E47" s="26"/>
      <c r="F47" s="26"/>
      <c r="G47" s="26"/>
      <c r="H47" s="118"/>
      <c r="I47" s="18"/>
      <c r="J47" s="26"/>
      <c r="K47" s="25"/>
      <c r="L47" s="17"/>
      <c r="M47" s="30"/>
      <c r="N47" s="17"/>
      <c r="O47" s="29"/>
      <c r="P47" s="29"/>
      <c r="Q47" s="23"/>
    </row>
    <row r="48" spans="2:17" s="8" customFormat="1" ht="19.7" customHeight="1">
      <c r="B48" s="17"/>
      <c r="C48" s="26"/>
      <c r="D48" s="26"/>
      <c r="E48" s="26"/>
      <c r="F48" s="26"/>
      <c r="G48" s="26"/>
      <c r="H48" s="118"/>
      <c r="I48" s="18"/>
      <c r="J48" s="26"/>
      <c r="K48" s="25"/>
      <c r="L48" s="17"/>
      <c r="M48" s="30"/>
      <c r="N48" s="17"/>
      <c r="O48" s="29"/>
      <c r="P48" s="29"/>
      <c r="Q48" s="23"/>
    </row>
    <row r="49" spans="2:17" s="8" customFormat="1" ht="19.7" customHeight="1">
      <c r="B49" s="17"/>
      <c r="C49" s="26"/>
      <c r="D49" s="26"/>
      <c r="E49" s="26"/>
      <c r="F49" s="26"/>
      <c r="G49" s="26"/>
      <c r="H49" s="118"/>
      <c r="I49" s="18"/>
      <c r="J49" s="26"/>
      <c r="K49" s="25"/>
      <c r="L49" s="18"/>
      <c r="M49" s="30"/>
      <c r="N49" s="17"/>
      <c r="O49" s="18"/>
      <c r="P49" s="30"/>
      <c r="Q49" s="23"/>
    </row>
    <row r="50" spans="2:17" s="8" customFormat="1" ht="19.7" customHeight="1">
      <c r="B50" s="17"/>
      <c r="C50" s="26"/>
      <c r="D50" s="26"/>
      <c r="E50" s="26"/>
      <c r="F50" s="26"/>
      <c r="G50" s="26"/>
      <c r="H50" s="118"/>
      <c r="I50" s="18"/>
      <c r="J50" s="26"/>
      <c r="K50" s="18"/>
      <c r="L50" s="17"/>
      <c r="M50" s="30"/>
      <c r="N50" s="17"/>
      <c r="O50" s="29"/>
      <c r="P50" s="29"/>
      <c r="Q50" s="23"/>
    </row>
    <row r="51" spans="2:17" s="8" customFormat="1" ht="19.7" customHeight="1">
      <c r="B51" s="17"/>
      <c r="C51" s="26"/>
      <c r="D51" s="26"/>
      <c r="E51" s="26"/>
      <c r="F51" s="26"/>
      <c r="G51" s="26"/>
      <c r="H51" s="118"/>
      <c r="I51" s="18"/>
      <c r="J51" s="26"/>
      <c r="K51" s="18"/>
      <c r="L51" s="18"/>
      <c r="M51" s="30"/>
      <c r="N51" s="17"/>
      <c r="O51" s="18"/>
      <c r="P51" s="30"/>
      <c r="Q51" s="23"/>
    </row>
    <row r="52" spans="2:17" s="8" customFormat="1" ht="19.7" customHeight="1">
      <c r="B52" s="17"/>
      <c r="C52" s="26"/>
      <c r="D52" s="26"/>
      <c r="E52" s="26"/>
      <c r="F52" s="26"/>
      <c r="G52" s="26"/>
      <c r="H52" s="118"/>
      <c r="I52" s="18"/>
      <c r="J52" s="26"/>
      <c r="K52" s="18"/>
      <c r="L52" s="17"/>
      <c r="M52" s="30"/>
      <c r="N52" s="17"/>
      <c r="O52" s="29"/>
      <c r="P52" s="29"/>
      <c r="Q52" s="23"/>
    </row>
    <row r="53" spans="2:17" s="8" customFormat="1" ht="19.7" customHeight="1">
      <c r="B53" s="17"/>
      <c r="C53" s="26"/>
      <c r="D53" s="26"/>
      <c r="E53" s="26"/>
      <c r="F53" s="26"/>
      <c r="G53" s="26"/>
      <c r="H53" s="118"/>
      <c r="I53" s="18"/>
      <c r="J53" s="26"/>
      <c r="K53" s="24"/>
      <c r="L53" s="17"/>
      <c r="M53" s="30"/>
      <c r="N53" s="17"/>
      <c r="O53" s="110"/>
      <c r="P53" s="29"/>
      <c r="Q53" s="23"/>
    </row>
    <row r="54" spans="2:17" s="8" customFormat="1" ht="19.7" customHeight="1">
      <c r="B54" s="17"/>
      <c r="C54" s="26"/>
      <c r="D54" s="26"/>
      <c r="E54" s="26"/>
      <c r="F54" s="26"/>
      <c r="G54" s="26"/>
      <c r="H54" s="118"/>
      <c r="I54" s="33"/>
      <c r="J54" s="26"/>
      <c r="K54" s="33"/>
      <c r="L54" s="17"/>
      <c r="M54" s="30"/>
      <c r="N54" s="17"/>
      <c r="O54" s="29"/>
      <c r="P54" s="29"/>
      <c r="Q54" s="23"/>
    </row>
    <row r="55" spans="2:17" s="8" customFormat="1" ht="19.7" customHeight="1">
      <c r="B55" s="17"/>
      <c r="C55" s="26"/>
      <c r="D55" s="26"/>
      <c r="E55" s="26"/>
      <c r="F55" s="26"/>
      <c r="G55" s="26"/>
      <c r="H55" s="118"/>
      <c r="I55" s="33"/>
      <c r="J55" s="26"/>
      <c r="K55" s="33"/>
      <c r="L55" s="17"/>
      <c r="M55" s="30"/>
      <c r="N55" s="17"/>
      <c r="O55" s="29"/>
      <c r="P55" s="29"/>
      <c r="Q55" s="23"/>
    </row>
    <row r="56" spans="2:17" s="8" customFormat="1" ht="19.7" customHeight="1">
      <c r="B56" s="17"/>
      <c r="C56" s="26"/>
      <c r="D56" s="26"/>
      <c r="E56" s="26"/>
      <c r="F56" s="26"/>
      <c r="G56" s="26"/>
      <c r="H56" s="118"/>
      <c r="I56" s="18"/>
      <c r="J56" s="26"/>
      <c r="K56" s="25"/>
      <c r="L56" s="17"/>
      <c r="M56" s="30"/>
      <c r="N56" s="17"/>
      <c r="O56" s="29"/>
      <c r="P56" s="29"/>
      <c r="Q56" s="23"/>
    </row>
    <row r="57" spans="2:17" s="8" customFormat="1" ht="19.7" customHeight="1">
      <c r="B57" s="17"/>
      <c r="C57" s="26"/>
      <c r="D57" s="26"/>
      <c r="E57" s="26"/>
      <c r="F57" s="26"/>
      <c r="G57" s="26"/>
      <c r="H57" s="118"/>
      <c r="I57" s="18"/>
      <c r="J57" s="26"/>
      <c r="K57" s="25"/>
      <c r="L57" s="17"/>
      <c r="M57" s="30"/>
      <c r="N57" s="17"/>
      <c r="O57" s="29"/>
      <c r="P57" s="29"/>
      <c r="Q57" s="23"/>
    </row>
    <row r="58" spans="2:17" s="8" customFormat="1" ht="19.7" customHeight="1">
      <c r="B58" s="17"/>
      <c r="C58" s="26"/>
      <c r="D58" s="26"/>
      <c r="E58" s="26"/>
      <c r="F58" s="26"/>
      <c r="G58" s="26"/>
      <c r="H58" s="118"/>
      <c r="I58" s="18"/>
      <c r="J58" s="26"/>
      <c r="K58" s="25"/>
      <c r="L58" s="18"/>
      <c r="M58" s="30"/>
      <c r="N58" s="17"/>
      <c r="O58" s="18"/>
      <c r="P58" s="30"/>
      <c r="Q58" s="23"/>
    </row>
    <row r="59" spans="2:17" s="8" customFormat="1" ht="19.7" customHeight="1">
      <c r="B59" s="17"/>
      <c r="C59" s="26"/>
      <c r="D59" s="26"/>
      <c r="E59" s="26"/>
      <c r="F59" s="26"/>
      <c r="G59" s="26"/>
      <c r="H59" s="118"/>
      <c r="I59" s="18"/>
      <c r="J59" s="26"/>
      <c r="K59" s="18"/>
      <c r="L59" s="17"/>
      <c r="M59" s="30"/>
      <c r="N59" s="17"/>
      <c r="O59" s="29"/>
      <c r="P59" s="29"/>
      <c r="Q59" s="23"/>
    </row>
    <row r="60" spans="2:17" s="8" customFormat="1" ht="19.7" customHeight="1">
      <c r="B60" s="17"/>
      <c r="C60" s="26"/>
      <c r="D60" s="26"/>
      <c r="E60" s="26"/>
      <c r="F60" s="26"/>
      <c r="G60" s="26"/>
      <c r="H60" s="118"/>
      <c r="I60" s="18"/>
      <c r="J60" s="26"/>
      <c r="K60" s="18"/>
      <c r="L60" s="18"/>
      <c r="M60" s="30"/>
      <c r="N60" s="17"/>
      <c r="O60" s="18"/>
      <c r="P60" s="30"/>
      <c r="Q60" s="23"/>
    </row>
    <row r="61" spans="2:17" s="8" customFormat="1" ht="19.7" customHeight="1">
      <c r="B61" s="17"/>
      <c r="C61" s="26"/>
      <c r="D61" s="26"/>
      <c r="E61" s="26"/>
      <c r="F61" s="26"/>
      <c r="G61" s="26"/>
      <c r="H61" s="118"/>
      <c r="I61" s="18"/>
      <c r="J61" s="26"/>
      <c r="K61" s="18"/>
      <c r="L61" s="17"/>
      <c r="M61" s="30"/>
      <c r="N61" s="17"/>
      <c r="O61" s="29"/>
      <c r="P61" s="29"/>
      <c r="Q61" s="23"/>
    </row>
    <row r="62" spans="2:17" s="8" customFormat="1" ht="19.7" customHeight="1">
      <c r="B62" s="17"/>
      <c r="C62" s="26"/>
      <c r="D62" s="26"/>
      <c r="E62" s="26"/>
      <c r="F62" s="26"/>
      <c r="G62" s="26"/>
      <c r="H62" s="118"/>
      <c r="I62" s="18"/>
      <c r="J62" s="26"/>
      <c r="K62" s="24"/>
      <c r="L62" s="17"/>
      <c r="M62" s="30"/>
      <c r="N62" s="17"/>
      <c r="O62" s="110"/>
      <c r="P62" s="29"/>
      <c r="Q62" s="23"/>
    </row>
    <row r="63" spans="2:17" s="8" customFormat="1" ht="19.7" customHeight="1">
      <c r="B63" s="17"/>
      <c r="C63" s="26"/>
      <c r="D63" s="26"/>
      <c r="E63" s="26"/>
      <c r="F63" s="26"/>
      <c r="G63" s="26"/>
      <c r="H63" s="118"/>
      <c r="I63" s="33"/>
      <c r="J63" s="26"/>
      <c r="K63" s="33"/>
      <c r="L63" s="17"/>
      <c r="M63" s="30"/>
      <c r="N63" s="17"/>
      <c r="O63" s="29"/>
      <c r="P63" s="29"/>
      <c r="Q63" s="23"/>
    </row>
    <row r="64" spans="2:17" s="8" customFormat="1" ht="19.7" customHeight="1">
      <c r="B64" s="17"/>
      <c r="C64" s="26"/>
      <c r="D64" s="26"/>
      <c r="E64" s="26"/>
      <c r="F64" s="26"/>
      <c r="G64" s="26"/>
      <c r="H64" s="118"/>
      <c r="I64" s="33"/>
      <c r="J64" s="26"/>
      <c r="K64" s="33"/>
      <c r="L64" s="17"/>
      <c r="M64" s="30"/>
      <c r="N64" s="17"/>
      <c r="O64" s="29"/>
      <c r="P64" s="29"/>
      <c r="Q64" s="23"/>
    </row>
    <row r="65" spans="2:17" s="8" customFormat="1" ht="19.7" customHeight="1">
      <c r="B65" s="17"/>
      <c r="C65" s="26"/>
      <c r="D65" s="26"/>
      <c r="E65" s="26"/>
      <c r="F65" s="26"/>
      <c r="G65" s="26"/>
      <c r="H65" s="118"/>
      <c r="I65" s="18"/>
      <c r="J65" s="26"/>
      <c r="K65" s="25"/>
      <c r="L65" s="17"/>
      <c r="M65" s="30"/>
      <c r="N65" s="17"/>
      <c r="O65" s="29"/>
      <c r="P65" s="29"/>
      <c r="Q65" s="23"/>
    </row>
    <row r="66" spans="2:17" s="8" customFormat="1" ht="19.7" customHeight="1">
      <c r="B66" s="17"/>
      <c r="C66" s="26"/>
      <c r="D66" s="26"/>
      <c r="E66" s="26"/>
      <c r="F66" s="26"/>
      <c r="G66" s="26"/>
      <c r="H66" s="118"/>
      <c r="I66" s="18"/>
      <c r="J66" s="26"/>
      <c r="K66" s="25"/>
      <c r="L66" s="17"/>
      <c r="M66" s="30"/>
      <c r="N66" s="17"/>
      <c r="O66" s="29"/>
      <c r="P66" s="29"/>
      <c r="Q66" s="23"/>
    </row>
    <row r="67" spans="2:17" s="8" customFormat="1" ht="19.7" customHeight="1">
      <c r="B67" s="17"/>
      <c r="C67" s="26"/>
      <c r="D67" s="26"/>
      <c r="E67" s="26"/>
      <c r="F67" s="26"/>
      <c r="G67" s="26"/>
      <c r="H67" s="118"/>
      <c r="I67" s="18"/>
      <c r="J67" s="26"/>
      <c r="K67" s="25"/>
      <c r="L67" s="18"/>
      <c r="M67" s="30"/>
      <c r="N67" s="17"/>
      <c r="O67" s="18"/>
      <c r="P67" s="30"/>
      <c r="Q67" s="23"/>
    </row>
    <row r="68" spans="2:17" s="8" customFormat="1" ht="19.7" customHeight="1">
      <c r="B68" s="17"/>
      <c r="C68" s="17"/>
      <c r="D68" s="17"/>
      <c r="E68" s="26"/>
      <c r="F68" s="26"/>
      <c r="G68" s="118"/>
      <c r="H68" s="118"/>
      <c r="I68" s="22"/>
      <c r="J68" s="26"/>
      <c r="K68" s="18"/>
      <c r="L68" s="17"/>
      <c r="M68" s="30"/>
      <c r="N68" s="17"/>
      <c r="O68" s="29"/>
      <c r="P68" s="29"/>
      <c r="Q68" s="23"/>
    </row>
    <row r="69" spans="2:17" s="8" customFormat="1" ht="19.7" customHeight="1">
      <c r="B69" s="17"/>
      <c r="C69" s="26"/>
      <c r="D69" s="26"/>
      <c r="E69" s="26"/>
      <c r="F69" s="26"/>
      <c r="G69" s="26"/>
      <c r="H69" s="118"/>
      <c r="I69" s="18"/>
      <c r="J69" s="26"/>
      <c r="K69" s="18"/>
      <c r="L69" s="18"/>
      <c r="M69" s="30"/>
      <c r="N69" s="17"/>
      <c r="O69" s="18"/>
      <c r="P69" s="30"/>
      <c r="Q69" s="23"/>
    </row>
    <row r="70" spans="2:17" s="8" customFormat="1" ht="19.7" customHeight="1">
      <c r="B70" s="17"/>
      <c r="C70" s="26"/>
      <c r="D70" s="26"/>
      <c r="E70" s="26"/>
      <c r="F70" s="26"/>
      <c r="G70" s="26"/>
      <c r="H70" s="118"/>
      <c r="I70" s="18"/>
      <c r="J70" s="26"/>
      <c r="K70" s="18"/>
      <c r="L70" s="17"/>
      <c r="M70" s="30"/>
      <c r="N70" s="17"/>
      <c r="O70" s="29"/>
      <c r="P70" s="29"/>
      <c r="Q70" s="23"/>
    </row>
    <row r="71" spans="2:17" s="8" customFormat="1" ht="19.7" customHeight="1">
      <c r="B71" s="17"/>
      <c r="C71" s="26"/>
      <c r="D71" s="26"/>
      <c r="E71" s="26"/>
      <c r="F71" s="26"/>
      <c r="G71" s="26"/>
      <c r="H71" s="118"/>
      <c r="I71" s="18"/>
      <c r="J71" s="26"/>
      <c r="K71" s="24"/>
      <c r="L71" s="17"/>
      <c r="M71" s="30"/>
      <c r="N71" s="17"/>
      <c r="O71" s="110"/>
      <c r="P71" s="29"/>
      <c r="Q71" s="23"/>
    </row>
    <row r="72" spans="2:17" s="8" customFormat="1" ht="19.7" customHeight="1">
      <c r="B72" s="17"/>
      <c r="C72" s="26"/>
      <c r="D72" s="26"/>
      <c r="E72" s="26"/>
      <c r="F72" s="26"/>
      <c r="G72" s="26"/>
      <c r="H72" s="118"/>
      <c r="I72" s="33"/>
      <c r="J72" s="26"/>
      <c r="K72" s="33"/>
      <c r="L72" s="17"/>
      <c r="M72" s="30"/>
      <c r="N72" s="17"/>
      <c r="O72" s="29"/>
      <c r="P72" s="29"/>
      <c r="Q72" s="23"/>
    </row>
    <row r="73" spans="2:17" s="8" customFormat="1" ht="19.7" customHeight="1">
      <c r="B73" s="17"/>
      <c r="C73" s="26"/>
      <c r="D73" s="26"/>
      <c r="E73" s="26"/>
      <c r="F73" s="26"/>
      <c r="G73" s="26"/>
      <c r="H73" s="118"/>
      <c r="I73" s="33"/>
      <c r="J73" s="26"/>
      <c r="K73" s="33"/>
      <c r="L73" s="17"/>
      <c r="M73" s="30"/>
      <c r="N73" s="17"/>
      <c r="O73" s="29"/>
      <c r="P73" s="29"/>
      <c r="Q73" s="23"/>
    </row>
    <row r="74" spans="2:17" s="8" customFormat="1" ht="19.7" customHeight="1">
      <c r="B74" s="17"/>
      <c r="C74" s="26"/>
      <c r="D74" s="26"/>
      <c r="E74" s="26"/>
      <c r="F74" s="26"/>
      <c r="G74" s="26"/>
      <c r="H74" s="118"/>
      <c r="I74" s="18"/>
      <c r="J74" s="26"/>
      <c r="K74" s="25"/>
      <c r="L74" s="17"/>
      <c r="M74" s="30"/>
      <c r="N74" s="17"/>
      <c r="O74" s="29"/>
      <c r="P74" s="29"/>
      <c r="Q74" s="23"/>
    </row>
    <row r="75" spans="2:17" s="8" customFormat="1" ht="19.7" customHeight="1">
      <c r="B75" s="17"/>
      <c r="C75" s="1907"/>
      <c r="D75" s="1906"/>
      <c r="E75" s="26"/>
      <c r="F75" s="26"/>
      <c r="G75" s="26"/>
      <c r="H75" s="118"/>
      <c r="I75" s="18"/>
      <c r="J75" s="26"/>
      <c r="K75" s="25"/>
      <c r="L75" s="17"/>
      <c r="M75" s="30"/>
      <c r="N75" s="17"/>
      <c r="O75" s="29"/>
      <c r="P75" s="29"/>
      <c r="Q75" s="23"/>
    </row>
    <row r="76" spans="2:17" s="8" customFormat="1" ht="19.7" customHeight="1">
      <c r="B76" s="17"/>
      <c r="C76" s="1907"/>
      <c r="D76" s="1906"/>
      <c r="E76" s="26"/>
      <c r="F76" s="26"/>
      <c r="G76" s="118"/>
      <c r="H76" s="118"/>
      <c r="I76" s="18"/>
      <c r="J76" s="26"/>
      <c r="K76" s="25"/>
      <c r="L76" s="18"/>
      <c r="M76" s="30"/>
      <c r="N76" s="17"/>
      <c r="O76" s="18"/>
      <c r="P76" s="30"/>
      <c r="Q76" s="23"/>
    </row>
    <row r="77" spans="2:17" s="8" customFormat="1" ht="19.7" customHeight="1">
      <c r="B77" s="17"/>
      <c r="C77" s="1907"/>
      <c r="D77" s="1906"/>
      <c r="E77" s="26"/>
      <c r="F77" s="26"/>
      <c r="G77" s="26"/>
      <c r="H77" s="118"/>
      <c r="I77" s="18"/>
      <c r="J77" s="26"/>
      <c r="K77" s="25"/>
      <c r="L77" s="17"/>
      <c r="M77" s="30"/>
      <c r="N77" s="17"/>
      <c r="O77" s="29"/>
      <c r="P77" s="29"/>
      <c r="Q77" s="23"/>
    </row>
    <row r="78" spans="2:17" s="8" customFormat="1" ht="19.7" customHeight="1">
      <c r="B78" s="17"/>
      <c r="C78" s="1907"/>
      <c r="D78" s="1906"/>
      <c r="E78" s="26"/>
      <c r="F78" s="26"/>
      <c r="G78" s="118"/>
      <c r="H78" s="118"/>
      <c r="I78" s="18"/>
      <c r="J78" s="26"/>
      <c r="K78" s="25"/>
      <c r="L78" s="18"/>
      <c r="M78" s="30"/>
      <c r="N78" s="17"/>
      <c r="O78" s="18"/>
      <c r="P78" s="30"/>
      <c r="Q78" s="23"/>
    </row>
    <row r="79" spans="2:17" s="8" customFormat="1" ht="19.7" customHeight="1">
      <c r="B79" s="17"/>
      <c r="C79" s="1907"/>
      <c r="D79" s="1906"/>
      <c r="E79" s="26"/>
      <c r="F79" s="26"/>
      <c r="G79" s="26"/>
      <c r="H79" s="118"/>
      <c r="I79" s="18"/>
      <c r="J79" s="26"/>
      <c r="K79" s="25"/>
      <c r="L79" s="17"/>
      <c r="M79" s="30"/>
      <c r="N79" s="17"/>
      <c r="O79" s="29"/>
      <c r="P79" s="29"/>
      <c r="Q79" s="23"/>
    </row>
    <row r="80" spans="2:17" s="8" customFormat="1" ht="19.7" customHeight="1">
      <c r="B80" s="17"/>
      <c r="C80" s="26"/>
      <c r="D80" s="17"/>
      <c r="E80" s="26"/>
      <c r="F80" s="26"/>
      <c r="G80" s="26"/>
      <c r="H80" s="118"/>
      <c r="I80" s="18"/>
      <c r="J80" s="26"/>
      <c r="K80" s="25"/>
      <c r="L80" s="18"/>
      <c r="M80" s="30"/>
      <c r="N80" s="17"/>
      <c r="O80" s="18"/>
      <c r="P80" s="30"/>
      <c r="Q80" s="23"/>
    </row>
    <row r="81" spans="2:17" s="8" customFormat="1" ht="19.7" customHeight="1">
      <c r="B81" s="17"/>
      <c r="C81" s="26"/>
      <c r="D81" s="17"/>
      <c r="E81" s="26"/>
      <c r="F81" s="26"/>
      <c r="G81" s="26"/>
      <c r="H81" s="118"/>
      <c r="I81" s="18"/>
      <c r="J81" s="26"/>
      <c r="K81" s="25"/>
      <c r="L81" s="17"/>
      <c r="M81" s="30"/>
      <c r="N81" s="17"/>
      <c r="O81" s="29"/>
      <c r="P81" s="29"/>
      <c r="Q81" s="23"/>
    </row>
    <row r="82" spans="2:17" s="8" customFormat="1" ht="19.7" customHeight="1">
      <c r="B82" s="17"/>
      <c r="C82" s="26"/>
      <c r="D82" s="17"/>
      <c r="E82" s="26"/>
      <c r="F82" s="26"/>
      <c r="G82" s="26"/>
      <c r="H82" s="118"/>
      <c r="I82" s="18"/>
      <c r="J82" s="26"/>
      <c r="K82" s="25"/>
      <c r="L82" s="18"/>
      <c r="M82" s="30"/>
      <c r="N82" s="17"/>
      <c r="O82" s="18"/>
      <c r="P82" s="30"/>
      <c r="Q82" s="23"/>
    </row>
    <row r="83" spans="2:17" s="8" customFormat="1" ht="19.7" customHeight="1">
      <c r="B83" s="17"/>
      <c r="C83" s="26"/>
      <c r="D83" s="17"/>
      <c r="E83" s="26"/>
      <c r="F83" s="26"/>
      <c r="G83" s="26"/>
      <c r="H83" s="118"/>
      <c r="I83" s="18"/>
      <c r="J83" s="26"/>
      <c r="K83" s="25"/>
      <c r="L83" s="18"/>
      <c r="M83" s="30"/>
      <c r="N83" s="17"/>
      <c r="O83" s="18"/>
      <c r="P83" s="30"/>
      <c r="Q83" s="23"/>
    </row>
    <row r="84" spans="2:17" s="8" customFormat="1" ht="19.7" customHeight="1">
      <c r="B84" s="17"/>
      <c r="C84" s="26"/>
      <c r="D84" s="17"/>
      <c r="E84" s="26"/>
      <c r="F84" s="26"/>
      <c r="G84" s="26"/>
      <c r="H84" s="118"/>
      <c r="I84" s="18"/>
      <c r="J84" s="26"/>
      <c r="K84" s="25"/>
      <c r="L84" s="17"/>
      <c r="M84" s="30"/>
      <c r="N84" s="17"/>
      <c r="O84" s="29"/>
      <c r="P84" s="29"/>
      <c r="Q84" s="23"/>
    </row>
    <row r="85" spans="2:17" s="8" customFormat="1" ht="19.7" customHeight="1">
      <c r="B85" s="17"/>
      <c r="C85" s="26"/>
      <c r="D85" s="17"/>
      <c r="E85" s="26"/>
      <c r="F85" s="26"/>
      <c r="G85" s="26"/>
      <c r="H85" s="118"/>
      <c r="I85" s="18"/>
      <c r="J85" s="26"/>
      <c r="K85" s="25"/>
      <c r="L85" s="18"/>
      <c r="M85" s="30"/>
      <c r="N85" s="17"/>
      <c r="O85" s="18"/>
      <c r="P85" s="30"/>
      <c r="Q85" s="23"/>
    </row>
    <row r="86" spans="2:17" s="8" customFormat="1" ht="19.7" customHeight="1">
      <c r="B86" s="17"/>
      <c r="C86" s="26"/>
      <c r="D86" s="17"/>
      <c r="E86" s="26"/>
      <c r="F86" s="26"/>
      <c r="G86" s="26"/>
      <c r="H86" s="118"/>
      <c r="I86" s="18"/>
      <c r="J86" s="26"/>
      <c r="K86" s="25"/>
      <c r="L86" s="18"/>
      <c r="M86" s="30"/>
      <c r="N86" s="17"/>
      <c r="O86" s="18"/>
      <c r="P86" s="30"/>
      <c r="Q86" s="23"/>
    </row>
    <row r="87" spans="2:17" s="8" customFormat="1" ht="19.7" customHeight="1">
      <c r="B87" s="17"/>
      <c r="C87" s="26"/>
      <c r="D87" s="17"/>
      <c r="E87" s="26"/>
      <c r="F87" s="26"/>
      <c r="G87" s="26"/>
      <c r="H87" s="118">
        <f>F87*G87</f>
        <v>0</v>
      </c>
      <c r="I87" s="18"/>
      <c r="J87" s="26"/>
      <c r="K87" s="25"/>
      <c r="L87" s="17"/>
      <c r="M87" s="30"/>
      <c r="N87" s="17"/>
      <c r="O87" s="29"/>
      <c r="P87" s="29"/>
      <c r="Q87" s="23"/>
    </row>
    <row r="88" spans="2:17" s="8" customFormat="1" ht="19.7" customHeight="1">
      <c r="B88" s="17"/>
      <c r="C88" s="26"/>
      <c r="D88" s="17"/>
      <c r="E88" s="26"/>
      <c r="F88" s="26"/>
      <c r="G88" s="26"/>
      <c r="H88" s="118">
        <f>F88*G88</f>
        <v>0</v>
      </c>
      <c r="I88" s="18"/>
      <c r="J88" s="26"/>
      <c r="K88" s="25"/>
      <c r="L88" s="18"/>
      <c r="M88" s="30"/>
      <c r="N88" s="17"/>
      <c r="O88" s="18"/>
      <c r="P88" s="30"/>
      <c r="Q88" s="23"/>
    </row>
    <row r="89" spans="2:17" s="8" customFormat="1" ht="19.7" customHeight="1">
      <c r="B89" s="17"/>
      <c r="C89" s="26"/>
      <c r="D89" s="17"/>
      <c r="E89" s="26"/>
      <c r="F89" s="26"/>
      <c r="G89" s="26"/>
      <c r="H89" s="118">
        <f t="shared" ref="H89:H124" si="1">F89*G89</f>
        <v>0</v>
      </c>
      <c r="I89" s="18"/>
      <c r="J89" s="26"/>
      <c r="K89" s="25"/>
      <c r="L89" s="18"/>
      <c r="M89" s="30"/>
      <c r="N89" s="17"/>
      <c r="O89" s="18"/>
      <c r="P89" s="30"/>
      <c r="Q89" s="23"/>
    </row>
    <row r="90" spans="2:17" s="8" customFormat="1" ht="19.7" customHeight="1">
      <c r="B90" s="17"/>
      <c r="C90" s="26"/>
      <c r="D90" s="17"/>
      <c r="E90" s="26"/>
      <c r="F90" s="26"/>
      <c r="G90" s="26"/>
      <c r="H90" s="118">
        <f t="shared" si="1"/>
        <v>0</v>
      </c>
      <c r="I90" s="18"/>
      <c r="J90" s="26"/>
      <c r="K90" s="25"/>
      <c r="L90" s="17"/>
      <c r="M90" s="30"/>
      <c r="N90" s="17"/>
      <c r="O90" s="29"/>
      <c r="P90" s="29"/>
      <c r="Q90" s="23"/>
    </row>
    <row r="91" spans="2:17" s="8" customFormat="1" ht="19.7" customHeight="1">
      <c r="B91" s="17"/>
      <c r="C91" s="26"/>
      <c r="D91" s="17"/>
      <c r="E91" s="26"/>
      <c r="F91" s="26"/>
      <c r="G91" s="26"/>
      <c r="H91" s="118">
        <f t="shared" si="1"/>
        <v>0</v>
      </c>
      <c r="I91" s="18"/>
      <c r="J91" s="26"/>
      <c r="K91" s="25"/>
      <c r="L91" s="18"/>
      <c r="M91" s="30"/>
      <c r="N91" s="17"/>
      <c r="O91" s="18"/>
      <c r="P91" s="30"/>
      <c r="Q91" s="23"/>
    </row>
    <row r="92" spans="2:17" s="8" customFormat="1" ht="19.7" customHeight="1">
      <c r="B92" s="17"/>
      <c r="C92" s="26"/>
      <c r="D92" s="17"/>
      <c r="E92" s="26"/>
      <c r="F92" s="26"/>
      <c r="G92" s="26"/>
      <c r="H92" s="118">
        <f t="shared" si="1"/>
        <v>0</v>
      </c>
      <c r="I92" s="18"/>
      <c r="J92" s="26"/>
      <c r="K92" s="25"/>
      <c r="L92" s="18"/>
      <c r="M92" s="30"/>
      <c r="N92" s="17"/>
      <c r="O92" s="18"/>
      <c r="P92" s="30"/>
      <c r="Q92" s="23"/>
    </row>
    <row r="93" spans="2:17" s="8" customFormat="1" ht="19.7" customHeight="1">
      <c r="B93" s="17"/>
      <c r="C93" s="26"/>
      <c r="D93" s="17"/>
      <c r="E93" s="26"/>
      <c r="F93" s="26"/>
      <c r="G93" s="26"/>
      <c r="H93" s="118">
        <f t="shared" si="1"/>
        <v>0</v>
      </c>
      <c r="I93" s="18"/>
      <c r="J93" s="26"/>
      <c r="K93" s="25"/>
      <c r="L93" s="17"/>
      <c r="M93" s="30"/>
      <c r="N93" s="17"/>
      <c r="O93" s="29"/>
      <c r="P93" s="29"/>
      <c r="Q93" s="23"/>
    </row>
    <row r="94" spans="2:17" s="8" customFormat="1" ht="19.7" customHeight="1">
      <c r="B94" s="17"/>
      <c r="C94" s="26"/>
      <c r="D94" s="17"/>
      <c r="E94" s="26"/>
      <c r="F94" s="26"/>
      <c r="G94" s="26"/>
      <c r="H94" s="118">
        <f t="shared" si="1"/>
        <v>0</v>
      </c>
      <c r="I94" s="18"/>
      <c r="J94" s="26"/>
      <c r="K94" s="25"/>
      <c r="L94" s="18"/>
      <c r="M94" s="30"/>
      <c r="N94" s="17"/>
      <c r="O94" s="18"/>
      <c r="P94" s="30"/>
      <c r="Q94" s="23"/>
    </row>
    <row r="95" spans="2:17" s="8" customFormat="1" ht="19.7" customHeight="1">
      <c r="B95" s="17"/>
      <c r="C95" s="26"/>
      <c r="D95" s="17"/>
      <c r="E95" s="26"/>
      <c r="F95" s="26"/>
      <c r="G95" s="26"/>
      <c r="H95" s="118">
        <f t="shared" si="1"/>
        <v>0</v>
      </c>
      <c r="I95" s="18"/>
      <c r="J95" s="26"/>
      <c r="K95" s="25"/>
      <c r="L95" s="18"/>
      <c r="M95" s="30"/>
      <c r="N95" s="17"/>
      <c r="O95" s="18"/>
      <c r="P95" s="30"/>
      <c r="Q95" s="23"/>
    </row>
    <row r="96" spans="2:17" s="8" customFormat="1" ht="19.7" customHeight="1">
      <c r="B96" s="17"/>
      <c r="C96" s="26"/>
      <c r="D96" s="17"/>
      <c r="E96" s="26"/>
      <c r="F96" s="26"/>
      <c r="G96" s="26"/>
      <c r="H96" s="118">
        <f t="shared" si="1"/>
        <v>0</v>
      </c>
      <c r="I96" s="18"/>
      <c r="J96" s="26"/>
      <c r="K96" s="25"/>
      <c r="L96" s="17"/>
      <c r="M96" s="30"/>
      <c r="N96" s="17"/>
      <c r="O96" s="29"/>
      <c r="P96" s="29"/>
      <c r="Q96" s="23"/>
    </row>
    <row r="97" spans="2:17" s="8" customFormat="1" ht="19.7" customHeight="1">
      <c r="B97" s="17"/>
      <c r="C97" s="26"/>
      <c r="D97" s="17"/>
      <c r="E97" s="26"/>
      <c r="F97" s="26"/>
      <c r="G97" s="26"/>
      <c r="H97" s="118">
        <f t="shared" si="1"/>
        <v>0</v>
      </c>
      <c r="I97" s="18"/>
      <c r="J97" s="26"/>
      <c r="K97" s="25"/>
      <c r="L97" s="18"/>
      <c r="M97" s="30"/>
      <c r="N97" s="17"/>
      <c r="O97" s="18"/>
      <c r="P97" s="30"/>
      <c r="Q97" s="23"/>
    </row>
    <row r="98" spans="2:17" s="8" customFormat="1" ht="19.7" customHeight="1">
      <c r="B98" s="17"/>
      <c r="C98" s="26"/>
      <c r="D98" s="17"/>
      <c r="E98" s="26"/>
      <c r="F98" s="26"/>
      <c r="G98" s="26"/>
      <c r="H98" s="118">
        <f t="shared" si="1"/>
        <v>0</v>
      </c>
      <c r="I98" s="18"/>
      <c r="J98" s="26"/>
      <c r="K98" s="25"/>
      <c r="L98" s="18"/>
      <c r="M98" s="30"/>
      <c r="N98" s="17"/>
      <c r="O98" s="18"/>
      <c r="P98" s="30"/>
      <c r="Q98" s="23"/>
    </row>
    <row r="99" spans="2:17" s="8" customFormat="1" ht="19.7" customHeight="1">
      <c r="B99" s="17"/>
      <c r="C99" s="26"/>
      <c r="D99" s="17"/>
      <c r="E99" s="26"/>
      <c r="F99" s="26"/>
      <c r="G99" s="26"/>
      <c r="H99" s="118">
        <f t="shared" si="1"/>
        <v>0</v>
      </c>
      <c r="I99" s="18"/>
      <c r="J99" s="26"/>
      <c r="K99" s="25"/>
      <c r="L99" s="17"/>
      <c r="M99" s="30"/>
      <c r="N99" s="17"/>
      <c r="O99" s="29"/>
      <c r="P99" s="29"/>
      <c r="Q99" s="23"/>
    </row>
    <row r="100" spans="2:17" s="8" customFormat="1" ht="19.7" customHeight="1">
      <c r="B100" s="17"/>
      <c r="C100" s="26"/>
      <c r="D100" s="17"/>
      <c r="E100" s="26"/>
      <c r="F100" s="26"/>
      <c r="G100" s="26"/>
      <c r="H100" s="118">
        <f t="shared" si="1"/>
        <v>0</v>
      </c>
      <c r="I100" s="18"/>
      <c r="J100" s="26"/>
      <c r="K100" s="25"/>
      <c r="L100" s="18"/>
      <c r="M100" s="30"/>
      <c r="N100" s="17"/>
      <c r="O100" s="18"/>
      <c r="P100" s="30"/>
      <c r="Q100" s="23"/>
    </row>
    <row r="101" spans="2:17" s="8" customFormat="1" ht="19.7" customHeight="1">
      <c r="B101" s="17"/>
      <c r="C101" s="26"/>
      <c r="D101" s="17"/>
      <c r="E101" s="26"/>
      <c r="F101" s="26"/>
      <c r="G101" s="26"/>
      <c r="H101" s="118">
        <f t="shared" si="1"/>
        <v>0</v>
      </c>
      <c r="I101" s="18"/>
      <c r="J101" s="26"/>
      <c r="K101" s="25"/>
      <c r="L101" s="18"/>
      <c r="M101" s="30"/>
      <c r="N101" s="17"/>
      <c r="O101" s="18"/>
      <c r="P101" s="30"/>
      <c r="Q101" s="23"/>
    </row>
    <row r="102" spans="2:17" s="8" customFormat="1" ht="19.7" customHeight="1">
      <c r="B102" s="17"/>
      <c r="C102" s="320"/>
      <c r="D102" s="17"/>
      <c r="E102" s="26"/>
      <c r="F102" s="26"/>
      <c r="G102" s="26"/>
      <c r="H102" s="118">
        <f t="shared" si="1"/>
        <v>0</v>
      </c>
      <c r="I102" s="18"/>
      <c r="J102" s="26"/>
      <c r="K102" s="25"/>
      <c r="L102" s="17"/>
      <c r="M102" s="30"/>
      <c r="N102" s="17"/>
      <c r="O102" s="29"/>
      <c r="P102" s="29"/>
      <c r="Q102" s="23"/>
    </row>
    <row r="103" spans="2:17" s="8" customFormat="1" ht="19.7" customHeight="1">
      <c r="B103" s="17"/>
      <c r="C103" s="320"/>
      <c r="D103" s="17"/>
      <c r="E103" s="26"/>
      <c r="F103" s="26"/>
      <c r="G103" s="118"/>
      <c r="H103" s="118">
        <f t="shared" si="1"/>
        <v>0</v>
      </c>
      <c r="I103" s="18"/>
      <c r="J103" s="26"/>
      <c r="K103" s="25"/>
      <c r="L103" s="18"/>
      <c r="M103" s="30"/>
      <c r="N103" s="17"/>
      <c r="O103" s="18"/>
      <c r="P103" s="30"/>
      <c r="Q103" s="23"/>
    </row>
    <row r="104" spans="2:17" s="8" customFormat="1" ht="19.7" customHeight="1">
      <c r="B104" s="17"/>
      <c r="C104" s="320"/>
      <c r="D104" s="17"/>
      <c r="E104" s="26"/>
      <c r="F104" s="26"/>
      <c r="G104" s="118"/>
      <c r="H104" s="118">
        <f t="shared" si="1"/>
        <v>0</v>
      </c>
      <c r="I104" s="18"/>
      <c r="J104" s="26"/>
      <c r="K104" s="25"/>
      <c r="L104" s="18"/>
      <c r="M104" s="30"/>
      <c r="N104" s="17"/>
      <c r="O104" s="18"/>
      <c r="P104" s="30"/>
      <c r="Q104" s="23"/>
    </row>
    <row r="105" spans="2:17" s="8" customFormat="1" ht="19.7" customHeight="1">
      <c r="B105" s="17"/>
      <c r="C105" s="17"/>
      <c r="D105" s="17"/>
      <c r="E105" s="26"/>
      <c r="F105" s="26"/>
      <c r="G105" s="26"/>
      <c r="H105" s="118">
        <f t="shared" si="1"/>
        <v>0</v>
      </c>
      <c r="I105" s="18"/>
      <c r="J105" s="26"/>
      <c r="K105" s="25"/>
      <c r="L105" s="17"/>
      <c r="M105" s="30"/>
      <c r="N105" s="17"/>
      <c r="O105" s="29"/>
      <c r="P105" s="29"/>
      <c r="Q105" s="23"/>
    </row>
    <row r="106" spans="2:17" s="8" customFormat="1" ht="19.7" customHeight="1">
      <c r="B106" s="17"/>
      <c r="C106" s="17"/>
      <c r="D106" s="17"/>
      <c r="E106" s="26"/>
      <c r="F106" s="26"/>
      <c r="G106" s="118"/>
      <c r="H106" s="118">
        <f t="shared" si="1"/>
        <v>0</v>
      </c>
      <c r="I106" s="18"/>
      <c r="J106" s="26"/>
      <c r="K106" s="25"/>
      <c r="L106" s="18"/>
      <c r="M106" s="30"/>
      <c r="N106" s="17"/>
      <c r="O106" s="18"/>
      <c r="P106" s="30"/>
      <c r="Q106" s="23"/>
    </row>
    <row r="107" spans="2:17" s="8" customFormat="1" ht="19.7" customHeight="1">
      <c r="B107" s="17"/>
      <c r="C107" s="17"/>
      <c r="D107" s="17"/>
      <c r="E107" s="26"/>
      <c r="F107" s="26"/>
      <c r="G107" s="118"/>
      <c r="H107" s="118">
        <f t="shared" si="1"/>
        <v>0</v>
      </c>
      <c r="I107" s="18"/>
      <c r="J107" s="26"/>
      <c r="K107" s="25"/>
      <c r="L107" s="18"/>
      <c r="M107" s="30"/>
      <c r="N107" s="17"/>
      <c r="O107" s="18"/>
      <c r="P107" s="30"/>
      <c r="Q107" s="23"/>
    </row>
    <row r="108" spans="2:17" s="8" customFormat="1" ht="19.7" customHeight="1">
      <c r="B108" s="17"/>
      <c r="C108" s="17"/>
      <c r="D108" s="17"/>
      <c r="E108" s="26"/>
      <c r="F108" s="26"/>
      <c r="G108" s="26"/>
      <c r="H108" s="118">
        <f t="shared" si="1"/>
        <v>0</v>
      </c>
      <c r="I108" s="18"/>
      <c r="J108" s="26"/>
      <c r="K108" s="25"/>
      <c r="L108" s="17"/>
      <c r="M108" s="30"/>
      <c r="N108" s="17"/>
      <c r="O108" s="29"/>
      <c r="P108" s="29"/>
      <c r="Q108" s="23"/>
    </row>
    <row r="109" spans="2:17" s="8" customFormat="1" ht="19.7" customHeight="1">
      <c r="B109" s="17"/>
      <c r="C109" s="17"/>
      <c r="D109" s="17"/>
      <c r="E109" s="26"/>
      <c r="F109" s="26"/>
      <c r="G109" s="118"/>
      <c r="H109" s="118">
        <f t="shared" si="1"/>
        <v>0</v>
      </c>
      <c r="I109" s="18"/>
      <c r="J109" s="26"/>
      <c r="K109" s="25"/>
      <c r="L109" s="18"/>
      <c r="M109" s="30"/>
      <c r="N109" s="17"/>
      <c r="O109" s="18"/>
      <c r="P109" s="30"/>
      <c r="Q109" s="23"/>
    </row>
    <row r="110" spans="2:17" s="8" customFormat="1" ht="19.7" customHeight="1">
      <c r="B110" s="17"/>
      <c r="C110" s="17"/>
      <c r="D110" s="17"/>
      <c r="E110" s="26"/>
      <c r="F110" s="26"/>
      <c r="G110" s="118"/>
      <c r="H110" s="118">
        <f t="shared" si="1"/>
        <v>0</v>
      </c>
      <c r="I110" s="18"/>
      <c r="J110" s="26"/>
      <c r="K110" s="25"/>
      <c r="L110" s="18"/>
      <c r="M110" s="30"/>
      <c r="N110" s="17"/>
      <c r="O110" s="18"/>
      <c r="P110" s="30"/>
      <c r="Q110" s="23"/>
    </row>
    <row r="111" spans="2:17" s="8" customFormat="1" ht="19.7" customHeight="1">
      <c r="B111" s="17"/>
      <c r="C111" s="17"/>
      <c r="D111" s="17"/>
      <c r="E111" s="26"/>
      <c r="F111" s="26"/>
      <c r="G111" s="26"/>
      <c r="H111" s="118">
        <f t="shared" si="1"/>
        <v>0</v>
      </c>
      <c r="I111" s="18"/>
      <c r="J111" s="26"/>
      <c r="K111" s="25"/>
      <c r="L111" s="17"/>
      <c r="M111" s="30"/>
      <c r="N111" s="17"/>
      <c r="O111" s="29"/>
      <c r="P111" s="29"/>
      <c r="Q111" s="23"/>
    </row>
    <row r="112" spans="2:17" s="8" customFormat="1" ht="19.7" customHeight="1">
      <c r="B112" s="17"/>
      <c r="C112" s="17"/>
      <c r="D112" s="17"/>
      <c r="E112" s="26"/>
      <c r="F112" s="26"/>
      <c r="G112" s="118"/>
      <c r="H112" s="118">
        <f t="shared" si="1"/>
        <v>0</v>
      </c>
      <c r="I112" s="18"/>
      <c r="J112" s="26"/>
      <c r="K112" s="25"/>
      <c r="L112" s="18"/>
      <c r="M112" s="30"/>
      <c r="N112" s="17"/>
      <c r="O112" s="18"/>
      <c r="P112" s="30"/>
      <c r="Q112" s="23"/>
    </row>
    <row r="113" spans="2:17" s="8" customFormat="1" ht="19.7" customHeight="1">
      <c r="B113" s="17"/>
      <c r="C113" s="17"/>
      <c r="D113" s="17"/>
      <c r="E113" s="26"/>
      <c r="F113" s="26"/>
      <c r="G113" s="118"/>
      <c r="H113" s="118">
        <f t="shared" si="1"/>
        <v>0</v>
      </c>
      <c r="I113" s="18"/>
      <c r="J113" s="26"/>
      <c r="K113" s="25"/>
      <c r="L113" s="18"/>
      <c r="M113" s="30"/>
      <c r="N113" s="17"/>
      <c r="O113" s="18"/>
      <c r="P113" s="30"/>
      <c r="Q113" s="23"/>
    </row>
    <row r="114" spans="2:17" s="8" customFormat="1" ht="19.7" customHeight="1">
      <c r="B114" s="17"/>
      <c r="C114" s="17"/>
      <c r="D114" s="17"/>
      <c r="E114" s="26"/>
      <c r="F114" s="26"/>
      <c r="G114" s="26"/>
      <c r="H114" s="118">
        <f t="shared" si="1"/>
        <v>0</v>
      </c>
      <c r="I114" s="18"/>
      <c r="J114" s="26"/>
      <c r="K114" s="25"/>
      <c r="L114" s="17"/>
      <c r="M114" s="30"/>
      <c r="N114" s="17"/>
      <c r="O114" s="29"/>
      <c r="P114" s="29"/>
      <c r="Q114" s="23"/>
    </row>
    <row r="115" spans="2:17" s="8" customFormat="1" ht="19.7" customHeight="1">
      <c r="B115" s="17"/>
      <c r="C115" s="17"/>
      <c r="D115" s="17"/>
      <c r="E115" s="26"/>
      <c r="F115" s="26"/>
      <c r="G115" s="118"/>
      <c r="H115" s="118">
        <f t="shared" si="1"/>
        <v>0</v>
      </c>
      <c r="I115" s="18"/>
      <c r="J115" s="26"/>
      <c r="K115" s="25"/>
      <c r="L115" s="18"/>
      <c r="M115" s="30"/>
      <c r="N115" s="17"/>
      <c r="O115" s="18"/>
      <c r="P115" s="30"/>
      <c r="Q115" s="23"/>
    </row>
    <row r="116" spans="2:17" s="8" customFormat="1" ht="19.7" customHeight="1">
      <c r="B116" s="17"/>
      <c r="C116" s="17"/>
      <c r="D116" s="17"/>
      <c r="E116" s="26"/>
      <c r="F116" s="26"/>
      <c r="G116" s="118"/>
      <c r="H116" s="118">
        <f t="shared" si="1"/>
        <v>0</v>
      </c>
      <c r="I116" s="18"/>
      <c r="J116" s="26"/>
      <c r="K116" s="25"/>
      <c r="L116" s="18"/>
      <c r="M116" s="30"/>
      <c r="N116" s="17"/>
      <c r="O116" s="18"/>
      <c r="P116" s="30"/>
      <c r="Q116" s="23"/>
    </row>
    <row r="117" spans="2:17" s="8" customFormat="1" ht="19.7" customHeight="1">
      <c r="B117" s="17"/>
      <c r="C117" s="17"/>
      <c r="D117" s="17"/>
      <c r="E117" s="26"/>
      <c r="F117" s="26"/>
      <c r="G117" s="26"/>
      <c r="H117" s="118">
        <f t="shared" si="1"/>
        <v>0</v>
      </c>
      <c r="I117" s="18"/>
      <c r="J117" s="26"/>
      <c r="K117" s="25"/>
      <c r="L117" s="17"/>
      <c r="M117" s="30"/>
      <c r="N117" s="17"/>
      <c r="O117" s="29"/>
      <c r="P117" s="29"/>
      <c r="Q117" s="23"/>
    </row>
    <row r="118" spans="2:17" s="8" customFormat="1" ht="19.7" customHeight="1">
      <c r="B118" s="17"/>
      <c r="C118" s="17"/>
      <c r="D118" s="17"/>
      <c r="E118" s="26"/>
      <c r="F118" s="26"/>
      <c r="G118" s="118"/>
      <c r="H118" s="118">
        <f t="shared" si="1"/>
        <v>0</v>
      </c>
      <c r="I118" s="18"/>
      <c r="J118" s="26"/>
      <c r="K118" s="25"/>
      <c r="L118" s="18"/>
      <c r="M118" s="30"/>
      <c r="N118" s="17"/>
      <c r="O118" s="18"/>
      <c r="P118" s="30"/>
      <c r="Q118" s="23"/>
    </row>
    <row r="119" spans="2:17" s="8" customFormat="1" ht="19.7" customHeight="1">
      <c r="B119" s="17"/>
      <c r="C119" s="17"/>
      <c r="D119" s="17"/>
      <c r="E119" s="26"/>
      <c r="F119" s="26"/>
      <c r="G119" s="118"/>
      <c r="H119" s="118">
        <f t="shared" si="1"/>
        <v>0</v>
      </c>
      <c r="I119" s="18"/>
      <c r="J119" s="26"/>
      <c r="K119" s="25"/>
      <c r="L119" s="18"/>
      <c r="M119" s="30"/>
      <c r="N119" s="17"/>
      <c r="O119" s="18"/>
      <c r="P119" s="30"/>
      <c r="Q119" s="23"/>
    </row>
    <row r="120" spans="2:17" s="8" customFormat="1" ht="19.7" customHeight="1">
      <c r="B120" s="17"/>
      <c r="C120" s="17"/>
      <c r="D120" s="17"/>
      <c r="E120" s="26"/>
      <c r="F120" s="26"/>
      <c r="G120" s="26"/>
      <c r="H120" s="118">
        <f t="shared" si="1"/>
        <v>0</v>
      </c>
      <c r="I120" s="18"/>
      <c r="J120" s="26"/>
      <c r="K120" s="25"/>
      <c r="L120" s="17"/>
      <c r="M120" s="30"/>
      <c r="N120" s="17"/>
      <c r="O120" s="29"/>
      <c r="P120" s="29"/>
      <c r="Q120" s="23"/>
    </row>
    <row r="121" spans="2:17" s="8" customFormat="1" ht="19.7" customHeight="1">
      <c r="B121" s="17"/>
      <c r="C121" s="17"/>
      <c r="D121" s="17"/>
      <c r="E121" s="26"/>
      <c r="F121" s="26"/>
      <c r="G121" s="118"/>
      <c r="H121" s="118">
        <f t="shared" si="1"/>
        <v>0</v>
      </c>
      <c r="I121" s="18"/>
      <c r="J121" s="26"/>
      <c r="K121" s="25"/>
      <c r="L121" s="18"/>
      <c r="M121" s="30"/>
      <c r="N121" s="17"/>
      <c r="O121" s="18"/>
      <c r="P121" s="30"/>
      <c r="Q121" s="23"/>
    </row>
    <row r="122" spans="2:17" s="8" customFormat="1" ht="19.7" customHeight="1">
      <c r="B122" s="17"/>
      <c r="C122" s="17"/>
      <c r="D122" s="17"/>
      <c r="E122" s="26"/>
      <c r="F122" s="26"/>
      <c r="G122" s="118"/>
      <c r="H122" s="118">
        <f t="shared" si="1"/>
        <v>0</v>
      </c>
      <c r="I122" s="18"/>
      <c r="J122" s="26"/>
      <c r="K122" s="25"/>
      <c r="L122" s="18"/>
      <c r="M122" s="30"/>
      <c r="N122" s="17"/>
      <c r="O122" s="18"/>
      <c r="P122" s="30"/>
      <c r="Q122" s="23"/>
    </row>
    <row r="123" spans="2:17" s="8" customFormat="1" ht="19.7" customHeight="1">
      <c r="B123" s="17"/>
      <c r="C123" s="17"/>
      <c r="D123" s="17"/>
      <c r="E123" s="26"/>
      <c r="F123" s="26"/>
      <c r="G123" s="26"/>
      <c r="H123" s="118">
        <f t="shared" si="1"/>
        <v>0</v>
      </c>
      <c r="I123" s="18"/>
      <c r="J123" s="26"/>
      <c r="K123" s="25"/>
      <c r="L123" s="17"/>
      <c r="M123" s="30"/>
      <c r="N123" s="17"/>
      <c r="O123" s="29"/>
      <c r="P123" s="29"/>
      <c r="Q123" s="23"/>
    </row>
    <row r="124" spans="2:17" s="8" customFormat="1" ht="19.7" customHeight="1">
      <c r="B124" s="17"/>
      <c r="C124" s="17"/>
      <c r="D124" s="17"/>
      <c r="E124" s="26"/>
      <c r="F124" s="26"/>
      <c r="G124" s="118"/>
      <c r="H124" s="118">
        <f t="shared" si="1"/>
        <v>0</v>
      </c>
      <c r="I124" s="18"/>
      <c r="J124" s="26"/>
      <c r="K124" s="25"/>
      <c r="L124" s="18"/>
      <c r="M124" s="30"/>
      <c r="N124" s="17"/>
      <c r="O124" s="18"/>
      <c r="P124" s="30"/>
      <c r="Q124" s="23"/>
    </row>
    <row r="125" spans="2:17" s="8" customFormat="1" ht="19.7" customHeight="1">
      <c r="B125" s="17"/>
      <c r="C125" s="17"/>
      <c r="D125" s="17"/>
      <c r="E125" s="26"/>
      <c r="F125" s="26"/>
      <c r="G125" s="118"/>
      <c r="H125" s="118">
        <f>F125*G125</f>
        <v>0</v>
      </c>
      <c r="I125" s="18"/>
      <c r="J125" s="26"/>
      <c r="K125" s="25"/>
      <c r="L125" s="18"/>
      <c r="M125" s="30"/>
      <c r="N125" s="17"/>
      <c r="O125" s="18"/>
      <c r="P125" s="30"/>
      <c r="Q125" s="23"/>
    </row>
    <row r="126" spans="2:17" s="8" customFormat="1" ht="19.7" customHeight="1">
      <c r="B126" s="17"/>
      <c r="C126" s="17"/>
      <c r="D126" s="17"/>
      <c r="E126" s="26"/>
      <c r="F126" s="26"/>
      <c r="G126" s="26"/>
      <c r="H126" s="118">
        <f>F126*G126</f>
        <v>0</v>
      </c>
      <c r="I126" s="18"/>
      <c r="J126" s="26"/>
      <c r="K126" s="25"/>
      <c r="L126" s="17"/>
      <c r="M126" s="30"/>
      <c r="N126" s="17"/>
      <c r="O126" s="29"/>
      <c r="P126" s="29"/>
      <c r="Q126" s="23"/>
    </row>
    <row r="127" spans="2:17" s="8" customFormat="1" ht="19.7" customHeight="1">
      <c r="B127" s="17"/>
      <c r="C127" s="17"/>
      <c r="D127" s="17"/>
      <c r="E127" s="26"/>
      <c r="F127" s="26"/>
      <c r="G127" s="118"/>
      <c r="H127" s="118">
        <f>F127*G127</f>
        <v>0</v>
      </c>
      <c r="I127" s="18"/>
      <c r="J127" s="26"/>
      <c r="K127" s="25"/>
      <c r="L127" s="18"/>
      <c r="M127" s="30"/>
      <c r="N127" s="17"/>
      <c r="O127" s="18"/>
      <c r="P127" s="30"/>
      <c r="Q127" s="23"/>
    </row>
  </sheetData>
  <autoFilter ref="B9:O17" xr:uid="{9E04D0EC-11E0-4481-B6D3-3C35B80E8AE8}">
    <sortState xmlns:xlrd2="http://schemas.microsoft.com/office/spreadsheetml/2017/richdata2" ref="B10:O17">
      <sortCondition ref="D9:D17"/>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B0225-D6BE-48ED-8D50-83DB7222B05D}">
  <dimension ref="A2:F9"/>
  <sheetViews>
    <sheetView workbookViewId="0">
      <selection activeCell="F17" sqref="F17"/>
    </sheetView>
  </sheetViews>
  <sheetFormatPr defaultRowHeight="18.75"/>
  <cols>
    <col min="1" max="1" width="5.625" style="9" customWidth="1"/>
    <col min="2" max="2" width="3.5" style="9" bestFit="1" customWidth="1"/>
    <col min="3" max="3" width="17.625" style="9" customWidth="1"/>
    <col min="4" max="4" width="25.75" style="9" bestFit="1" customWidth="1"/>
    <col min="5" max="5" width="5.875" style="9" bestFit="1" customWidth="1"/>
    <col min="6" max="6" width="15.625" style="9" customWidth="1"/>
    <col min="7" max="256" width="9" style="9"/>
    <col min="257" max="257" width="5.625" style="9" customWidth="1"/>
    <col min="258" max="258" width="3.5" style="9" bestFit="1" customWidth="1"/>
    <col min="259" max="259" width="17.625" style="9" customWidth="1"/>
    <col min="260" max="260" width="25.75" style="9" bestFit="1" customWidth="1"/>
    <col min="261" max="261" width="5.875" style="9" bestFit="1" customWidth="1"/>
    <col min="262" max="262" width="15.625" style="9" customWidth="1"/>
    <col min="263" max="512" width="9" style="9"/>
    <col min="513" max="513" width="5.625" style="9" customWidth="1"/>
    <col min="514" max="514" width="3.5" style="9" bestFit="1" customWidth="1"/>
    <col min="515" max="515" width="17.625" style="9" customWidth="1"/>
    <col min="516" max="516" width="25.75" style="9" bestFit="1" customWidth="1"/>
    <col min="517" max="517" width="5.875" style="9" bestFit="1" customWidth="1"/>
    <col min="518" max="518" width="15.625" style="9" customWidth="1"/>
    <col min="519" max="768" width="9" style="9"/>
    <col min="769" max="769" width="5.625" style="9" customWidth="1"/>
    <col min="770" max="770" width="3.5" style="9" bestFit="1" customWidth="1"/>
    <col min="771" max="771" width="17.625" style="9" customWidth="1"/>
    <col min="772" max="772" width="25.75" style="9" bestFit="1" customWidth="1"/>
    <col min="773" max="773" width="5.875" style="9" bestFit="1" customWidth="1"/>
    <col min="774" max="774" width="15.625" style="9" customWidth="1"/>
    <col min="775" max="1024" width="9" style="9"/>
    <col min="1025" max="1025" width="5.625" style="9" customWidth="1"/>
    <col min="1026" max="1026" width="3.5" style="9" bestFit="1" customWidth="1"/>
    <col min="1027" max="1027" width="17.625" style="9" customWidth="1"/>
    <col min="1028" max="1028" width="25.75" style="9" bestFit="1" customWidth="1"/>
    <col min="1029" max="1029" width="5.875" style="9" bestFit="1" customWidth="1"/>
    <col min="1030" max="1030" width="15.625" style="9" customWidth="1"/>
    <col min="1031" max="1280" width="9" style="9"/>
    <col min="1281" max="1281" width="5.625" style="9" customWidth="1"/>
    <col min="1282" max="1282" width="3.5" style="9" bestFit="1" customWidth="1"/>
    <col min="1283" max="1283" width="17.625" style="9" customWidth="1"/>
    <col min="1284" max="1284" width="25.75" style="9" bestFit="1" customWidth="1"/>
    <col min="1285" max="1285" width="5.875" style="9" bestFit="1" customWidth="1"/>
    <col min="1286" max="1286" width="15.625" style="9" customWidth="1"/>
    <col min="1287" max="1536" width="9" style="9"/>
    <col min="1537" max="1537" width="5.625" style="9" customWidth="1"/>
    <col min="1538" max="1538" width="3.5" style="9" bestFit="1" customWidth="1"/>
    <col min="1539" max="1539" width="17.625" style="9" customWidth="1"/>
    <col min="1540" max="1540" width="25.75" style="9" bestFit="1" customWidth="1"/>
    <col min="1541" max="1541" width="5.875" style="9" bestFit="1" customWidth="1"/>
    <col min="1542" max="1542" width="15.625" style="9" customWidth="1"/>
    <col min="1543" max="1792" width="9" style="9"/>
    <col min="1793" max="1793" width="5.625" style="9" customWidth="1"/>
    <col min="1794" max="1794" width="3.5" style="9" bestFit="1" customWidth="1"/>
    <col min="1795" max="1795" width="17.625" style="9" customWidth="1"/>
    <col min="1796" max="1796" width="25.75" style="9" bestFit="1" customWidth="1"/>
    <col min="1797" max="1797" width="5.875" style="9" bestFit="1" customWidth="1"/>
    <col min="1798" max="1798" width="15.625" style="9" customWidth="1"/>
    <col min="1799" max="2048" width="9" style="9"/>
    <col min="2049" max="2049" width="5.625" style="9" customWidth="1"/>
    <col min="2050" max="2050" width="3.5" style="9" bestFit="1" customWidth="1"/>
    <col min="2051" max="2051" width="17.625" style="9" customWidth="1"/>
    <col min="2052" max="2052" width="25.75" style="9" bestFit="1" customWidth="1"/>
    <col min="2053" max="2053" width="5.875" style="9" bestFit="1" customWidth="1"/>
    <col min="2054" max="2054" width="15.625" style="9" customWidth="1"/>
    <col min="2055" max="2304" width="9" style="9"/>
    <col min="2305" max="2305" width="5.625" style="9" customWidth="1"/>
    <col min="2306" max="2306" width="3.5" style="9" bestFit="1" customWidth="1"/>
    <col min="2307" max="2307" width="17.625" style="9" customWidth="1"/>
    <col min="2308" max="2308" width="25.75" style="9" bestFit="1" customWidth="1"/>
    <col min="2309" max="2309" width="5.875" style="9" bestFit="1" customWidth="1"/>
    <col min="2310" max="2310" width="15.625" style="9" customWidth="1"/>
    <col min="2311" max="2560" width="9" style="9"/>
    <col min="2561" max="2561" width="5.625" style="9" customWidth="1"/>
    <col min="2562" max="2562" width="3.5" style="9" bestFit="1" customWidth="1"/>
    <col min="2563" max="2563" width="17.625" style="9" customWidth="1"/>
    <col min="2564" max="2564" width="25.75" style="9" bestFit="1" customWidth="1"/>
    <col min="2565" max="2565" width="5.875" style="9" bestFit="1" customWidth="1"/>
    <col min="2566" max="2566" width="15.625" style="9" customWidth="1"/>
    <col min="2567" max="2816" width="9" style="9"/>
    <col min="2817" max="2817" width="5.625" style="9" customWidth="1"/>
    <col min="2818" max="2818" width="3.5" style="9" bestFit="1" customWidth="1"/>
    <col min="2819" max="2819" width="17.625" style="9" customWidth="1"/>
    <col min="2820" max="2820" width="25.75" style="9" bestFit="1" customWidth="1"/>
    <col min="2821" max="2821" width="5.875" style="9" bestFit="1" customWidth="1"/>
    <col min="2822" max="2822" width="15.625" style="9" customWidth="1"/>
    <col min="2823" max="3072" width="9" style="9"/>
    <col min="3073" max="3073" width="5.625" style="9" customWidth="1"/>
    <col min="3074" max="3074" width="3.5" style="9" bestFit="1" customWidth="1"/>
    <col min="3075" max="3075" width="17.625" style="9" customWidth="1"/>
    <col min="3076" max="3076" width="25.75" style="9" bestFit="1" customWidth="1"/>
    <col min="3077" max="3077" width="5.875" style="9" bestFit="1" customWidth="1"/>
    <col min="3078" max="3078" width="15.625" style="9" customWidth="1"/>
    <col min="3079" max="3328" width="9" style="9"/>
    <col min="3329" max="3329" width="5.625" style="9" customWidth="1"/>
    <col min="3330" max="3330" width="3.5" style="9" bestFit="1" customWidth="1"/>
    <col min="3331" max="3331" width="17.625" style="9" customWidth="1"/>
    <col min="3332" max="3332" width="25.75" style="9" bestFit="1" customWidth="1"/>
    <col min="3333" max="3333" width="5.875" style="9" bestFit="1" customWidth="1"/>
    <col min="3334" max="3334" width="15.625" style="9" customWidth="1"/>
    <col min="3335" max="3584" width="9" style="9"/>
    <col min="3585" max="3585" width="5.625" style="9" customWidth="1"/>
    <col min="3586" max="3586" width="3.5" style="9" bestFit="1" customWidth="1"/>
    <col min="3587" max="3587" width="17.625" style="9" customWidth="1"/>
    <col min="3588" max="3588" width="25.75" style="9" bestFit="1" customWidth="1"/>
    <col min="3589" max="3589" width="5.875" style="9" bestFit="1" customWidth="1"/>
    <col min="3590" max="3590" width="15.625" style="9" customWidth="1"/>
    <col min="3591" max="3840" width="9" style="9"/>
    <col min="3841" max="3841" width="5.625" style="9" customWidth="1"/>
    <col min="3842" max="3842" width="3.5" style="9" bestFit="1" customWidth="1"/>
    <col min="3843" max="3843" width="17.625" style="9" customWidth="1"/>
    <col min="3844" max="3844" width="25.75" style="9" bestFit="1" customWidth="1"/>
    <col min="3845" max="3845" width="5.875" style="9" bestFit="1" customWidth="1"/>
    <col min="3846" max="3846" width="15.625" style="9" customWidth="1"/>
    <col min="3847" max="4096" width="9" style="9"/>
    <col min="4097" max="4097" width="5.625" style="9" customWidth="1"/>
    <col min="4098" max="4098" width="3.5" style="9" bestFit="1" customWidth="1"/>
    <col min="4099" max="4099" width="17.625" style="9" customWidth="1"/>
    <col min="4100" max="4100" width="25.75" style="9" bestFit="1" customWidth="1"/>
    <col min="4101" max="4101" width="5.875" style="9" bestFit="1" customWidth="1"/>
    <col min="4102" max="4102" width="15.625" style="9" customWidth="1"/>
    <col min="4103" max="4352" width="9" style="9"/>
    <col min="4353" max="4353" width="5.625" style="9" customWidth="1"/>
    <col min="4354" max="4354" width="3.5" style="9" bestFit="1" customWidth="1"/>
    <col min="4355" max="4355" width="17.625" style="9" customWidth="1"/>
    <col min="4356" max="4356" width="25.75" style="9" bestFit="1" customWidth="1"/>
    <col min="4357" max="4357" width="5.875" style="9" bestFit="1" customWidth="1"/>
    <col min="4358" max="4358" width="15.625" style="9" customWidth="1"/>
    <col min="4359" max="4608" width="9" style="9"/>
    <col min="4609" max="4609" width="5.625" style="9" customWidth="1"/>
    <col min="4610" max="4610" width="3.5" style="9" bestFit="1" customWidth="1"/>
    <col min="4611" max="4611" width="17.625" style="9" customWidth="1"/>
    <col min="4612" max="4612" width="25.75" style="9" bestFit="1" customWidth="1"/>
    <col min="4613" max="4613" width="5.875" style="9" bestFit="1" customWidth="1"/>
    <col min="4614" max="4614" width="15.625" style="9" customWidth="1"/>
    <col min="4615" max="4864" width="9" style="9"/>
    <col min="4865" max="4865" width="5.625" style="9" customWidth="1"/>
    <col min="4866" max="4866" width="3.5" style="9" bestFit="1" customWidth="1"/>
    <col min="4867" max="4867" width="17.625" style="9" customWidth="1"/>
    <col min="4868" max="4868" width="25.75" style="9" bestFit="1" customWidth="1"/>
    <col min="4869" max="4869" width="5.875" style="9" bestFit="1" customWidth="1"/>
    <col min="4870" max="4870" width="15.625" style="9" customWidth="1"/>
    <col min="4871" max="5120" width="9" style="9"/>
    <col min="5121" max="5121" width="5.625" style="9" customWidth="1"/>
    <col min="5122" max="5122" width="3.5" style="9" bestFit="1" customWidth="1"/>
    <col min="5123" max="5123" width="17.625" style="9" customWidth="1"/>
    <col min="5124" max="5124" width="25.75" style="9" bestFit="1" customWidth="1"/>
    <col min="5125" max="5125" width="5.875" style="9" bestFit="1" customWidth="1"/>
    <col min="5126" max="5126" width="15.625" style="9" customWidth="1"/>
    <col min="5127" max="5376" width="9" style="9"/>
    <col min="5377" max="5377" width="5.625" style="9" customWidth="1"/>
    <col min="5378" max="5378" width="3.5" style="9" bestFit="1" customWidth="1"/>
    <col min="5379" max="5379" width="17.625" style="9" customWidth="1"/>
    <col min="5380" max="5380" width="25.75" style="9" bestFit="1" customWidth="1"/>
    <col min="5381" max="5381" width="5.875" style="9" bestFit="1" customWidth="1"/>
    <col min="5382" max="5382" width="15.625" style="9" customWidth="1"/>
    <col min="5383" max="5632" width="9" style="9"/>
    <col min="5633" max="5633" width="5.625" style="9" customWidth="1"/>
    <col min="5634" max="5634" width="3.5" style="9" bestFit="1" customWidth="1"/>
    <col min="5635" max="5635" width="17.625" style="9" customWidth="1"/>
    <col min="5636" max="5636" width="25.75" style="9" bestFit="1" customWidth="1"/>
    <col min="5637" max="5637" width="5.875" style="9" bestFit="1" customWidth="1"/>
    <col min="5638" max="5638" width="15.625" style="9" customWidth="1"/>
    <col min="5639" max="5888" width="9" style="9"/>
    <col min="5889" max="5889" width="5.625" style="9" customWidth="1"/>
    <col min="5890" max="5890" width="3.5" style="9" bestFit="1" customWidth="1"/>
    <col min="5891" max="5891" width="17.625" style="9" customWidth="1"/>
    <col min="5892" max="5892" width="25.75" style="9" bestFit="1" customWidth="1"/>
    <col min="5893" max="5893" width="5.875" style="9" bestFit="1" customWidth="1"/>
    <col min="5894" max="5894" width="15.625" style="9" customWidth="1"/>
    <col min="5895" max="6144" width="9" style="9"/>
    <col min="6145" max="6145" width="5.625" style="9" customWidth="1"/>
    <col min="6146" max="6146" width="3.5" style="9" bestFit="1" customWidth="1"/>
    <col min="6147" max="6147" width="17.625" style="9" customWidth="1"/>
    <col min="6148" max="6148" width="25.75" style="9" bestFit="1" customWidth="1"/>
    <col min="6149" max="6149" width="5.875" style="9" bestFit="1" customWidth="1"/>
    <col min="6150" max="6150" width="15.625" style="9" customWidth="1"/>
    <col min="6151" max="6400" width="9" style="9"/>
    <col min="6401" max="6401" width="5.625" style="9" customWidth="1"/>
    <col min="6402" max="6402" width="3.5" style="9" bestFit="1" customWidth="1"/>
    <col min="6403" max="6403" width="17.625" style="9" customWidth="1"/>
    <col min="6404" max="6404" width="25.75" style="9" bestFit="1" customWidth="1"/>
    <col min="6405" max="6405" width="5.875" style="9" bestFit="1" customWidth="1"/>
    <col min="6406" max="6406" width="15.625" style="9" customWidth="1"/>
    <col min="6407" max="6656" width="9" style="9"/>
    <col min="6657" max="6657" width="5.625" style="9" customWidth="1"/>
    <col min="6658" max="6658" width="3.5" style="9" bestFit="1" customWidth="1"/>
    <col min="6659" max="6659" width="17.625" style="9" customWidth="1"/>
    <col min="6660" max="6660" width="25.75" style="9" bestFit="1" customWidth="1"/>
    <col min="6661" max="6661" width="5.875" style="9" bestFit="1" customWidth="1"/>
    <col min="6662" max="6662" width="15.625" style="9" customWidth="1"/>
    <col min="6663" max="6912" width="9" style="9"/>
    <col min="6913" max="6913" width="5.625" style="9" customWidth="1"/>
    <col min="6914" max="6914" width="3.5" style="9" bestFit="1" customWidth="1"/>
    <col min="6915" max="6915" width="17.625" style="9" customWidth="1"/>
    <col min="6916" max="6916" width="25.75" style="9" bestFit="1" customWidth="1"/>
    <col min="6917" max="6917" width="5.875" style="9" bestFit="1" customWidth="1"/>
    <col min="6918" max="6918" width="15.625" style="9" customWidth="1"/>
    <col min="6919" max="7168" width="9" style="9"/>
    <col min="7169" max="7169" width="5.625" style="9" customWidth="1"/>
    <col min="7170" max="7170" width="3.5" style="9" bestFit="1" customWidth="1"/>
    <col min="7171" max="7171" width="17.625" style="9" customWidth="1"/>
    <col min="7172" max="7172" width="25.75" style="9" bestFit="1" customWidth="1"/>
    <col min="7173" max="7173" width="5.875" style="9" bestFit="1" customWidth="1"/>
    <col min="7174" max="7174" width="15.625" style="9" customWidth="1"/>
    <col min="7175" max="7424" width="9" style="9"/>
    <col min="7425" max="7425" width="5.625" style="9" customWidth="1"/>
    <col min="7426" max="7426" width="3.5" style="9" bestFit="1" customWidth="1"/>
    <col min="7427" max="7427" width="17.625" style="9" customWidth="1"/>
    <col min="7428" max="7428" width="25.75" style="9" bestFit="1" customWidth="1"/>
    <col min="7429" max="7429" width="5.875" style="9" bestFit="1" customWidth="1"/>
    <col min="7430" max="7430" width="15.625" style="9" customWidth="1"/>
    <col min="7431" max="7680" width="9" style="9"/>
    <col min="7681" max="7681" width="5.625" style="9" customWidth="1"/>
    <col min="7682" max="7682" width="3.5" style="9" bestFit="1" customWidth="1"/>
    <col min="7683" max="7683" width="17.625" style="9" customWidth="1"/>
    <col min="7684" max="7684" width="25.75" style="9" bestFit="1" customWidth="1"/>
    <col min="7685" max="7685" width="5.875" style="9" bestFit="1" customWidth="1"/>
    <col min="7686" max="7686" width="15.625" style="9" customWidth="1"/>
    <col min="7687" max="7936" width="9" style="9"/>
    <col min="7937" max="7937" width="5.625" style="9" customWidth="1"/>
    <col min="7938" max="7938" width="3.5" style="9" bestFit="1" customWidth="1"/>
    <col min="7939" max="7939" width="17.625" style="9" customWidth="1"/>
    <col min="7940" max="7940" width="25.75" style="9" bestFit="1" customWidth="1"/>
    <col min="7941" max="7941" width="5.875" style="9" bestFit="1" customWidth="1"/>
    <col min="7942" max="7942" width="15.625" style="9" customWidth="1"/>
    <col min="7943" max="8192" width="9" style="9"/>
    <col min="8193" max="8193" width="5.625" style="9" customWidth="1"/>
    <col min="8194" max="8194" width="3.5" style="9" bestFit="1" customWidth="1"/>
    <col min="8195" max="8195" width="17.625" style="9" customWidth="1"/>
    <col min="8196" max="8196" width="25.75" style="9" bestFit="1" customWidth="1"/>
    <col min="8197" max="8197" width="5.875" style="9" bestFit="1" customWidth="1"/>
    <col min="8198" max="8198" width="15.625" style="9" customWidth="1"/>
    <col min="8199" max="8448" width="9" style="9"/>
    <col min="8449" max="8449" width="5.625" style="9" customWidth="1"/>
    <col min="8450" max="8450" width="3.5" style="9" bestFit="1" customWidth="1"/>
    <col min="8451" max="8451" width="17.625" style="9" customWidth="1"/>
    <col min="8452" max="8452" width="25.75" style="9" bestFit="1" customWidth="1"/>
    <col min="8453" max="8453" width="5.875" style="9" bestFit="1" customWidth="1"/>
    <col min="8454" max="8454" width="15.625" style="9" customWidth="1"/>
    <col min="8455" max="8704" width="9" style="9"/>
    <col min="8705" max="8705" width="5.625" style="9" customWidth="1"/>
    <col min="8706" max="8706" width="3.5" style="9" bestFit="1" customWidth="1"/>
    <col min="8707" max="8707" width="17.625" style="9" customWidth="1"/>
    <col min="8708" max="8708" width="25.75" style="9" bestFit="1" customWidth="1"/>
    <col min="8709" max="8709" width="5.875" style="9" bestFit="1" customWidth="1"/>
    <col min="8710" max="8710" width="15.625" style="9" customWidth="1"/>
    <col min="8711" max="8960" width="9" style="9"/>
    <col min="8961" max="8961" width="5.625" style="9" customWidth="1"/>
    <col min="8962" max="8962" width="3.5" style="9" bestFit="1" customWidth="1"/>
    <col min="8963" max="8963" width="17.625" style="9" customWidth="1"/>
    <col min="8964" max="8964" width="25.75" style="9" bestFit="1" customWidth="1"/>
    <col min="8965" max="8965" width="5.875" style="9" bestFit="1" customWidth="1"/>
    <col min="8966" max="8966" width="15.625" style="9" customWidth="1"/>
    <col min="8967" max="9216" width="9" style="9"/>
    <col min="9217" max="9217" width="5.625" style="9" customWidth="1"/>
    <col min="9218" max="9218" width="3.5" style="9" bestFit="1" customWidth="1"/>
    <col min="9219" max="9219" width="17.625" style="9" customWidth="1"/>
    <col min="9220" max="9220" width="25.75" style="9" bestFit="1" customWidth="1"/>
    <col min="9221" max="9221" width="5.875" style="9" bestFit="1" customWidth="1"/>
    <col min="9222" max="9222" width="15.625" style="9" customWidth="1"/>
    <col min="9223" max="9472" width="9" style="9"/>
    <col min="9473" max="9473" width="5.625" style="9" customWidth="1"/>
    <col min="9474" max="9474" width="3.5" style="9" bestFit="1" customWidth="1"/>
    <col min="9475" max="9475" width="17.625" style="9" customWidth="1"/>
    <col min="9476" max="9476" width="25.75" style="9" bestFit="1" customWidth="1"/>
    <col min="9477" max="9477" width="5.875" style="9" bestFit="1" customWidth="1"/>
    <col min="9478" max="9478" width="15.625" style="9" customWidth="1"/>
    <col min="9479" max="9728" width="9" style="9"/>
    <col min="9729" max="9729" width="5.625" style="9" customWidth="1"/>
    <col min="9730" max="9730" width="3.5" style="9" bestFit="1" customWidth="1"/>
    <col min="9731" max="9731" width="17.625" style="9" customWidth="1"/>
    <col min="9732" max="9732" width="25.75" style="9" bestFit="1" customWidth="1"/>
    <col min="9733" max="9733" width="5.875" style="9" bestFit="1" customWidth="1"/>
    <col min="9734" max="9734" width="15.625" style="9" customWidth="1"/>
    <col min="9735" max="9984" width="9" style="9"/>
    <col min="9985" max="9985" width="5.625" style="9" customWidth="1"/>
    <col min="9986" max="9986" width="3.5" style="9" bestFit="1" customWidth="1"/>
    <col min="9987" max="9987" width="17.625" style="9" customWidth="1"/>
    <col min="9988" max="9988" width="25.75" style="9" bestFit="1" customWidth="1"/>
    <col min="9989" max="9989" width="5.875" style="9" bestFit="1" customWidth="1"/>
    <col min="9990" max="9990" width="15.625" style="9" customWidth="1"/>
    <col min="9991" max="10240" width="9" style="9"/>
    <col min="10241" max="10241" width="5.625" style="9" customWidth="1"/>
    <col min="10242" max="10242" width="3.5" style="9" bestFit="1" customWidth="1"/>
    <col min="10243" max="10243" width="17.625" style="9" customWidth="1"/>
    <col min="10244" max="10244" width="25.75" style="9" bestFit="1" customWidth="1"/>
    <col min="10245" max="10245" width="5.875" style="9" bestFit="1" customWidth="1"/>
    <col min="10246" max="10246" width="15.625" style="9" customWidth="1"/>
    <col min="10247" max="10496" width="9" style="9"/>
    <col min="10497" max="10497" width="5.625" style="9" customWidth="1"/>
    <col min="10498" max="10498" width="3.5" style="9" bestFit="1" customWidth="1"/>
    <col min="10499" max="10499" width="17.625" style="9" customWidth="1"/>
    <col min="10500" max="10500" width="25.75" style="9" bestFit="1" customWidth="1"/>
    <col min="10501" max="10501" width="5.875" style="9" bestFit="1" customWidth="1"/>
    <col min="10502" max="10502" width="15.625" style="9" customWidth="1"/>
    <col min="10503" max="10752" width="9" style="9"/>
    <col min="10753" max="10753" width="5.625" style="9" customWidth="1"/>
    <col min="10754" max="10754" width="3.5" style="9" bestFit="1" customWidth="1"/>
    <col min="10755" max="10755" width="17.625" style="9" customWidth="1"/>
    <col min="10756" max="10756" width="25.75" style="9" bestFit="1" customWidth="1"/>
    <col min="10757" max="10757" width="5.875" style="9" bestFit="1" customWidth="1"/>
    <col min="10758" max="10758" width="15.625" style="9" customWidth="1"/>
    <col min="10759" max="11008" width="9" style="9"/>
    <col min="11009" max="11009" width="5.625" style="9" customWidth="1"/>
    <col min="11010" max="11010" width="3.5" style="9" bestFit="1" customWidth="1"/>
    <col min="11011" max="11011" width="17.625" style="9" customWidth="1"/>
    <col min="11012" max="11012" width="25.75" style="9" bestFit="1" customWidth="1"/>
    <col min="11013" max="11013" width="5.875" style="9" bestFit="1" customWidth="1"/>
    <col min="11014" max="11014" width="15.625" style="9" customWidth="1"/>
    <col min="11015" max="11264" width="9" style="9"/>
    <col min="11265" max="11265" width="5.625" style="9" customWidth="1"/>
    <col min="11266" max="11266" width="3.5" style="9" bestFit="1" customWidth="1"/>
    <col min="11267" max="11267" width="17.625" style="9" customWidth="1"/>
    <col min="11268" max="11268" width="25.75" style="9" bestFit="1" customWidth="1"/>
    <col min="11269" max="11269" width="5.875" style="9" bestFit="1" customWidth="1"/>
    <col min="11270" max="11270" width="15.625" style="9" customWidth="1"/>
    <col min="11271" max="11520" width="9" style="9"/>
    <col min="11521" max="11521" width="5.625" style="9" customWidth="1"/>
    <col min="11522" max="11522" width="3.5" style="9" bestFit="1" customWidth="1"/>
    <col min="11523" max="11523" width="17.625" style="9" customWidth="1"/>
    <col min="11524" max="11524" width="25.75" style="9" bestFit="1" customWidth="1"/>
    <col min="11525" max="11525" width="5.875" style="9" bestFit="1" customWidth="1"/>
    <col min="11526" max="11526" width="15.625" style="9" customWidth="1"/>
    <col min="11527" max="11776" width="9" style="9"/>
    <col min="11777" max="11777" width="5.625" style="9" customWidth="1"/>
    <col min="11778" max="11778" width="3.5" style="9" bestFit="1" customWidth="1"/>
    <col min="11779" max="11779" width="17.625" style="9" customWidth="1"/>
    <col min="11780" max="11780" width="25.75" style="9" bestFit="1" customWidth="1"/>
    <col min="11781" max="11781" width="5.875" style="9" bestFit="1" customWidth="1"/>
    <col min="11782" max="11782" width="15.625" style="9" customWidth="1"/>
    <col min="11783" max="12032" width="9" style="9"/>
    <col min="12033" max="12033" width="5.625" style="9" customWidth="1"/>
    <col min="12034" max="12034" width="3.5" style="9" bestFit="1" customWidth="1"/>
    <col min="12035" max="12035" width="17.625" style="9" customWidth="1"/>
    <col min="12036" max="12036" width="25.75" style="9" bestFit="1" customWidth="1"/>
    <col min="12037" max="12037" width="5.875" style="9" bestFit="1" customWidth="1"/>
    <col min="12038" max="12038" width="15.625" style="9" customWidth="1"/>
    <col min="12039" max="12288" width="9" style="9"/>
    <col min="12289" max="12289" width="5.625" style="9" customWidth="1"/>
    <col min="12290" max="12290" width="3.5" style="9" bestFit="1" customWidth="1"/>
    <col min="12291" max="12291" width="17.625" style="9" customWidth="1"/>
    <col min="12292" max="12292" width="25.75" style="9" bestFit="1" customWidth="1"/>
    <col min="12293" max="12293" width="5.875" style="9" bestFit="1" customWidth="1"/>
    <col min="12294" max="12294" width="15.625" style="9" customWidth="1"/>
    <col min="12295" max="12544" width="9" style="9"/>
    <col min="12545" max="12545" width="5.625" style="9" customWidth="1"/>
    <col min="12546" max="12546" width="3.5" style="9" bestFit="1" customWidth="1"/>
    <col min="12547" max="12547" width="17.625" style="9" customWidth="1"/>
    <col min="12548" max="12548" width="25.75" style="9" bestFit="1" customWidth="1"/>
    <col min="12549" max="12549" width="5.875" style="9" bestFit="1" customWidth="1"/>
    <col min="12550" max="12550" width="15.625" style="9" customWidth="1"/>
    <col min="12551" max="12800" width="9" style="9"/>
    <col min="12801" max="12801" width="5.625" style="9" customWidth="1"/>
    <col min="12802" max="12802" width="3.5" style="9" bestFit="1" customWidth="1"/>
    <col min="12803" max="12803" width="17.625" style="9" customWidth="1"/>
    <col min="12804" max="12804" width="25.75" style="9" bestFit="1" customWidth="1"/>
    <col min="12805" max="12805" width="5.875" style="9" bestFit="1" customWidth="1"/>
    <col min="12806" max="12806" width="15.625" style="9" customWidth="1"/>
    <col min="12807" max="13056" width="9" style="9"/>
    <col min="13057" max="13057" width="5.625" style="9" customWidth="1"/>
    <col min="13058" max="13058" width="3.5" style="9" bestFit="1" customWidth="1"/>
    <col min="13059" max="13059" width="17.625" style="9" customWidth="1"/>
    <col min="13060" max="13060" width="25.75" style="9" bestFit="1" customWidth="1"/>
    <col min="13061" max="13061" width="5.875" style="9" bestFit="1" customWidth="1"/>
    <col min="13062" max="13062" width="15.625" style="9" customWidth="1"/>
    <col min="13063" max="13312" width="9" style="9"/>
    <col min="13313" max="13313" width="5.625" style="9" customWidth="1"/>
    <col min="13314" max="13314" width="3.5" style="9" bestFit="1" customWidth="1"/>
    <col min="13315" max="13315" width="17.625" style="9" customWidth="1"/>
    <col min="13316" max="13316" width="25.75" style="9" bestFit="1" customWidth="1"/>
    <col min="13317" max="13317" width="5.875" style="9" bestFit="1" customWidth="1"/>
    <col min="13318" max="13318" width="15.625" style="9" customWidth="1"/>
    <col min="13319" max="13568" width="9" style="9"/>
    <col min="13569" max="13569" width="5.625" style="9" customWidth="1"/>
    <col min="13570" max="13570" width="3.5" style="9" bestFit="1" customWidth="1"/>
    <col min="13571" max="13571" width="17.625" style="9" customWidth="1"/>
    <col min="13572" max="13572" width="25.75" style="9" bestFit="1" customWidth="1"/>
    <col min="13573" max="13573" width="5.875" style="9" bestFit="1" customWidth="1"/>
    <col min="13574" max="13574" width="15.625" style="9" customWidth="1"/>
    <col min="13575" max="13824" width="9" style="9"/>
    <col min="13825" max="13825" width="5.625" style="9" customWidth="1"/>
    <col min="13826" max="13826" width="3.5" style="9" bestFit="1" customWidth="1"/>
    <col min="13827" max="13827" width="17.625" style="9" customWidth="1"/>
    <col min="13828" max="13828" width="25.75" style="9" bestFit="1" customWidth="1"/>
    <col min="13829" max="13829" width="5.875" style="9" bestFit="1" customWidth="1"/>
    <col min="13830" max="13830" width="15.625" style="9" customWidth="1"/>
    <col min="13831" max="14080" width="9" style="9"/>
    <col min="14081" max="14081" width="5.625" style="9" customWidth="1"/>
    <col min="14082" max="14082" width="3.5" style="9" bestFit="1" customWidth="1"/>
    <col min="14083" max="14083" width="17.625" style="9" customWidth="1"/>
    <col min="14084" max="14084" width="25.75" style="9" bestFit="1" customWidth="1"/>
    <col min="14085" max="14085" width="5.875" style="9" bestFit="1" customWidth="1"/>
    <col min="14086" max="14086" width="15.625" style="9" customWidth="1"/>
    <col min="14087" max="14336" width="9" style="9"/>
    <col min="14337" max="14337" width="5.625" style="9" customWidth="1"/>
    <col min="14338" max="14338" width="3.5" style="9" bestFit="1" customWidth="1"/>
    <col min="14339" max="14339" width="17.625" style="9" customWidth="1"/>
    <col min="14340" max="14340" width="25.75" style="9" bestFit="1" customWidth="1"/>
    <col min="14341" max="14341" width="5.875" style="9" bestFit="1" customWidth="1"/>
    <col min="14342" max="14342" width="15.625" style="9" customWidth="1"/>
    <col min="14343" max="14592" width="9" style="9"/>
    <col min="14593" max="14593" width="5.625" style="9" customWidth="1"/>
    <col min="14594" max="14594" width="3.5" style="9" bestFit="1" customWidth="1"/>
    <col min="14595" max="14595" width="17.625" style="9" customWidth="1"/>
    <col min="14596" max="14596" width="25.75" style="9" bestFit="1" customWidth="1"/>
    <col min="14597" max="14597" width="5.875" style="9" bestFit="1" customWidth="1"/>
    <col min="14598" max="14598" width="15.625" style="9" customWidth="1"/>
    <col min="14599" max="14848" width="9" style="9"/>
    <col min="14849" max="14849" width="5.625" style="9" customWidth="1"/>
    <col min="14850" max="14850" width="3.5" style="9" bestFit="1" customWidth="1"/>
    <col min="14851" max="14851" width="17.625" style="9" customWidth="1"/>
    <col min="14852" max="14852" width="25.75" style="9" bestFit="1" customWidth="1"/>
    <col min="14853" max="14853" width="5.875" style="9" bestFit="1" customWidth="1"/>
    <col min="14854" max="14854" width="15.625" style="9" customWidth="1"/>
    <col min="14855" max="15104" width="9" style="9"/>
    <col min="15105" max="15105" width="5.625" style="9" customWidth="1"/>
    <col min="15106" max="15106" width="3.5" style="9" bestFit="1" customWidth="1"/>
    <col min="15107" max="15107" width="17.625" style="9" customWidth="1"/>
    <col min="15108" max="15108" width="25.75" style="9" bestFit="1" customWidth="1"/>
    <col min="15109" max="15109" width="5.875" style="9" bestFit="1" customWidth="1"/>
    <col min="15110" max="15110" width="15.625" style="9" customWidth="1"/>
    <col min="15111" max="15360" width="9" style="9"/>
    <col min="15361" max="15361" width="5.625" style="9" customWidth="1"/>
    <col min="15362" max="15362" width="3.5" style="9" bestFit="1" customWidth="1"/>
    <col min="15363" max="15363" width="17.625" style="9" customWidth="1"/>
    <col min="15364" max="15364" width="25.75" style="9" bestFit="1" customWidth="1"/>
    <col min="15365" max="15365" width="5.875" style="9" bestFit="1" customWidth="1"/>
    <col min="15366" max="15366" width="15.625" style="9" customWidth="1"/>
    <col min="15367" max="15616" width="9" style="9"/>
    <col min="15617" max="15617" width="5.625" style="9" customWidth="1"/>
    <col min="15618" max="15618" width="3.5" style="9" bestFit="1" customWidth="1"/>
    <col min="15619" max="15619" width="17.625" style="9" customWidth="1"/>
    <col min="15620" max="15620" width="25.75" style="9" bestFit="1" customWidth="1"/>
    <col min="15621" max="15621" width="5.875" style="9" bestFit="1" customWidth="1"/>
    <col min="15622" max="15622" width="15.625" style="9" customWidth="1"/>
    <col min="15623" max="15872" width="9" style="9"/>
    <col min="15873" max="15873" width="5.625" style="9" customWidth="1"/>
    <col min="15874" max="15874" width="3.5" style="9" bestFit="1" customWidth="1"/>
    <col min="15875" max="15875" width="17.625" style="9" customWidth="1"/>
    <col min="15876" max="15876" width="25.75" style="9" bestFit="1" customWidth="1"/>
    <col min="15877" max="15877" width="5.875" style="9" bestFit="1" customWidth="1"/>
    <col min="15878" max="15878" width="15.625" style="9" customWidth="1"/>
    <col min="15879" max="16128" width="9" style="9"/>
    <col min="16129" max="16129" width="5.625" style="9" customWidth="1"/>
    <col min="16130" max="16130" width="3.5" style="9" bestFit="1" customWidth="1"/>
    <col min="16131" max="16131" width="17.625" style="9" customWidth="1"/>
    <col min="16132" max="16132" width="25.75" style="9" bestFit="1" customWidth="1"/>
    <col min="16133" max="16133" width="5.875" style="9" bestFit="1" customWidth="1"/>
    <col min="16134" max="16134" width="15.625" style="9" customWidth="1"/>
    <col min="16135" max="16384" width="9" style="9"/>
  </cols>
  <sheetData>
    <row r="2" spans="1:6">
      <c r="D2" s="10"/>
      <c r="F2" s="10" t="s">
        <v>6398</v>
      </c>
    </row>
    <row r="3" spans="1:6">
      <c r="A3" s="1908" t="s">
        <v>6399</v>
      </c>
    </row>
    <row r="5" spans="1:6">
      <c r="B5" s="332" t="s">
        <v>6400</v>
      </c>
      <c r="C5" s="332" t="s">
        <v>6401</v>
      </c>
      <c r="D5" s="332" t="s">
        <v>6402</v>
      </c>
      <c r="E5" s="332" t="s">
        <v>6403</v>
      </c>
      <c r="F5" s="332" t="s">
        <v>6404</v>
      </c>
    </row>
    <row r="6" spans="1:6" ht="20.100000000000001" customHeight="1">
      <c r="B6" s="1909">
        <v>1</v>
      </c>
      <c r="C6" s="1910" t="s">
        <v>6405</v>
      </c>
      <c r="D6" s="1910" t="s">
        <v>6406</v>
      </c>
      <c r="E6" s="1909">
        <v>2</v>
      </c>
      <c r="F6" s="1911" t="s">
        <v>6407</v>
      </c>
    </row>
    <row r="7" spans="1:6" ht="20.100000000000001" customHeight="1">
      <c r="B7" s="1909">
        <v>2</v>
      </c>
      <c r="C7" s="1912" t="s">
        <v>5560</v>
      </c>
      <c r="D7" s="1910" t="s">
        <v>6408</v>
      </c>
      <c r="E7" s="1909">
        <v>2</v>
      </c>
      <c r="F7" s="1913"/>
    </row>
    <row r="8" spans="1:6" ht="20.100000000000001" customHeight="1">
      <c r="B8" s="1909">
        <v>3</v>
      </c>
      <c r="C8" s="1910" t="s">
        <v>6409</v>
      </c>
      <c r="D8" s="1910" t="s">
        <v>6410</v>
      </c>
      <c r="E8" s="1909">
        <v>2</v>
      </c>
      <c r="F8" s="1914"/>
    </row>
    <row r="9" spans="1:6" ht="20.100000000000001" customHeight="1">
      <c r="B9" s="210">
        <v>4</v>
      </c>
      <c r="C9" s="1376" t="s">
        <v>6411</v>
      </c>
      <c r="D9" s="1376" t="s">
        <v>6412</v>
      </c>
      <c r="E9" s="210">
        <v>2</v>
      </c>
      <c r="F9" s="210" t="s">
        <v>6413</v>
      </c>
    </row>
  </sheetData>
  <mergeCells count="1">
    <mergeCell ref="F6:F8"/>
  </mergeCells>
  <phoneticPr fontId="3"/>
  <pageMargins left="0.7" right="0.7" top="0.75" bottom="0.75" header="0.3" footer="0.3"/>
  <pageSetup paperSize="9" orientation="portrait" r:id="rId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5D6DF-6C91-452C-B983-6636978B9998}">
  <dimension ref="B2:Q127"/>
  <sheetViews>
    <sheetView zoomScale="85" zoomScaleNormal="85" workbookViewId="0">
      <pane xSplit="10" ySplit="9" topLeftCell="K10" activePane="bottomRight" state="frozen"/>
      <selection pane="topRight" activeCell="K1" sqref="K1"/>
      <selection pane="bottomLeft" activeCell="A9" sqref="A9"/>
      <selection pane="bottomRight" activeCell="J21" sqref="J21"/>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5.75" style="10" customWidth="1"/>
    <col min="10" max="10" width="29.5" style="9" customWidth="1"/>
    <col min="11" max="11" width="22.375" style="9" bestFit="1" customWidth="1"/>
    <col min="12" max="12" width="11" style="8" customWidth="1"/>
    <col min="13" max="13" width="13.75" style="48" customWidth="1"/>
    <col min="14" max="14" width="6.375" style="9" customWidth="1"/>
    <col min="15" max="15" width="21" style="10" customWidth="1"/>
    <col min="16" max="16" width="18.37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22.375" style="9" bestFit="1" customWidth="1"/>
    <col min="268" max="268" width="11" style="9" customWidth="1"/>
    <col min="269" max="269" width="13.75" style="9" customWidth="1"/>
    <col min="270" max="270" width="6.375" style="9" customWidth="1"/>
    <col min="271" max="271" width="21" style="9" customWidth="1"/>
    <col min="272" max="272" width="18.37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22.375" style="9" bestFit="1" customWidth="1"/>
    <col min="524" max="524" width="11" style="9" customWidth="1"/>
    <col min="525" max="525" width="13.75" style="9" customWidth="1"/>
    <col min="526" max="526" width="6.375" style="9" customWidth="1"/>
    <col min="527" max="527" width="21" style="9" customWidth="1"/>
    <col min="528" max="528" width="18.37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22.375" style="9" bestFit="1" customWidth="1"/>
    <col min="780" max="780" width="11" style="9" customWidth="1"/>
    <col min="781" max="781" width="13.75" style="9" customWidth="1"/>
    <col min="782" max="782" width="6.375" style="9" customWidth="1"/>
    <col min="783" max="783" width="21" style="9" customWidth="1"/>
    <col min="784" max="784" width="18.37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22.375" style="9" bestFit="1" customWidth="1"/>
    <col min="1036" max="1036" width="11" style="9" customWidth="1"/>
    <col min="1037" max="1037" width="13.75" style="9" customWidth="1"/>
    <col min="1038" max="1038" width="6.375" style="9" customWidth="1"/>
    <col min="1039" max="1039" width="21" style="9" customWidth="1"/>
    <col min="1040" max="1040" width="18.37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22.375" style="9" bestFit="1" customWidth="1"/>
    <col min="1292" max="1292" width="11" style="9" customWidth="1"/>
    <col min="1293" max="1293" width="13.75" style="9" customWidth="1"/>
    <col min="1294" max="1294" width="6.375" style="9" customWidth="1"/>
    <col min="1295" max="1295" width="21" style="9" customWidth="1"/>
    <col min="1296" max="1296" width="18.37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22.375" style="9" bestFit="1" customWidth="1"/>
    <col min="1548" max="1548" width="11" style="9" customWidth="1"/>
    <col min="1549" max="1549" width="13.75" style="9" customWidth="1"/>
    <col min="1550" max="1550" width="6.375" style="9" customWidth="1"/>
    <col min="1551" max="1551" width="21" style="9" customWidth="1"/>
    <col min="1552" max="1552" width="18.37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22.375" style="9" bestFit="1" customWidth="1"/>
    <col min="1804" max="1804" width="11" style="9" customWidth="1"/>
    <col min="1805" max="1805" width="13.75" style="9" customWidth="1"/>
    <col min="1806" max="1806" width="6.375" style="9" customWidth="1"/>
    <col min="1807" max="1807" width="21" style="9" customWidth="1"/>
    <col min="1808" max="1808" width="18.37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22.375" style="9" bestFit="1" customWidth="1"/>
    <col min="2060" max="2060" width="11" style="9" customWidth="1"/>
    <col min="2061" max="2061" width="13.75" style="9" customWidth="1"/>
    <col min="2062" max="2062" width="6.375" style="9" customWidth="1"/>
    <col min="2063" max="2063" width="21" style="9" customWidth="1"/>
    <col min="2064" max="2064" width="18.37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22.375" style="9" bestFit="1" customWidth="1"/>
    <col min="2316" max="2316" width="11" style="9" customWidth="1"/>
    <col min="2317" max="2317" width="13.75" style="9" customWidth="1"/>
    <col min="2318" max="2318" width="6.375" style="9" customWidth="1"/>
    <col min="2319" max="2319" width="21" style="9" customWidth="1"/>
    <col min="2320" max="2320" width="18.37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22.375" style="9" bestFit="1" customWidth="1"/>
    <col min="2572" max="2572" width="11" style="9" customWidth="1"/>
    <col min="2573" max="2573" width="13.75" style="9" customWidth="1"/>
    <col min="2574" max="2574" width="6.375" style="9" customWidth="1"/>
    <col min="2575" max="2575" width="21" style="9" customWidth="1"/>
    <col min="2576" max="2576" width="18.37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22.375" style="9" bestFit="1" customWidth="1"/>
    <col min="2828" max="2828" width="11" style="9" customWidth="1"/>
    <col min="2829" max="2829" width="13.75" style="9" customWidth="1"/>
    <col min="2830" max="2830" width="6.375" style="9" customWidth="1"/>
    <col min="2831" max="2831" width="21" style="9" customWidth="1"/>
    <col min="2832" max="2832" width="18.37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22.375" style="9" bestFit="1" customWidth="1"/>
    <col min="3084" max="3084" width="11" style="9" customWidth="1"/>
    <col min="3085" max="3085" width="13.75" style="9" customWidth="1"/>
    <col min="3086" max="3086" width="6.375" style="9" customWidth="1"/>
    <col min="3087" max="3087" width="21" style="9" customWidth="1"/>
    <col min="3088" max="3088" width="18.37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22.375" style="9" bestFit="1" customWidth="1"/>
    <col min="3340" max="3340" width="11" style="9" customWidth="1"/>
    <col min="3341" max="3341" width="13.75" style="9" customWidth="1"/>
    <col min="3342" max="3342" width="6.375" style="9" customWidth="1"/>
    <col min="3343" max="3343" width="21" style="9" customWidth="1"/>
    <col min="3344" max="3344" width="18.37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22.375" style="9" bestFit="1" customWidth="1"/>
    <col min="3596" max="3596" width="11" style="9" customWidth="1"/>
    <col min="3597" max="3597" width="13.75" style="9" customWidth="1"/>
    <col min="3598" max="3598" width="6.375" style="9" customWidth="1"/>
    <col min="3599" max="3599" width="21" style="9" customWidth="1"/>
    <col min="3600" max="3600" width="18.37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22.375" style="9" bestFit="1" customWidth="1"/>
    <col min="3852" max="3852" width="11" style="9" customWidth="1"/>
    <col min="3853" max="3853" width="13.75" style="9" customWidth="1"/>
    <col min="3854" max="3854" width="6.375" style="9" customWidth="1"/>
    <col min="3855" max="3855" width="21" style="9" customWidth="1"/>
    <col min="3856" max="3856" width="18.37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22.375" style="9" bestFit="1" customWidth="1"/>
    <col min="4108" max="4108" width="11" style="9" customWidth="1"/>
    <col min="4109" max="4109" width="13.75" style="9" customWidth="1"/>
    <col min="4110" max="4110" width="6.375" style="9" customWidth="1"/>
    <col min="4111" max="4111" width="21" style="9" customWidth="1"/>
    <col min="4112" max="4112" width="18.37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22.375" style="9" bestFit="1" customWidth="1"/>
    <col min="4364" max="4364" width="11" style="9" customWidth="1"/>
    <col min="4365" max="4365" width="13.75" style="9" customWidth="1"/>
    <col min="4366" max="4366" width="6.375" style="9" customWidth="1"/>
    <col min="4367" max="4367" width="21" style="9" customWidth="1"/>
    <col min="4368" max="4368" width="18.37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22.375" style="9" bestFit="1" customWidth="1"/>
    <col min="4620" max="4620" width="11" style="9" customWidth="1"/>
    <col min="4621" max="4621" width="13.75" style="9" customWidth="1"/>
    <col min="4622" max="4622" width="6.375" style="9" customWidth="1"/>
    <col min="4623" max="4623" width="21" style="9" customWidth="1"/>
    <col min="4624" max="4624" width="18.37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22.375" style="9" bestFit="1" customWidth="1"/>
    <col min="4876" max="4876" width="11" style="9" customWidth="1"/>
    <col min="4877" max="4877" width="13.75" style="9" customWidth="1"/>
    <col min="4878" max="4878" width="6.375" style="9" customWidth="1"/>
    <col min="4879" max="4879" width="21" style="9" customWidth="1"/>
    <col min="4880" max="4880" width="18.37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22.375" style="9" bestFit="1" customWidth="1"/>
    <col min="5132" max="5132" width="11" style="9" customWidth="1"/>
    <col min="5133" max="5133" width="13.75" style="9" customWidth="1"/>
    <col min="5134" max="5134" width="6.375" style="9" customWidth="1"/>
    <col min="5135" max="5135" width="21" style="9" customWidth="1"/>
    <col min="5136" max="5136" width="18.37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22.375" style="9" bestFit="1" customWidth="1"/>
    <col min="5388" max="5388" width="11" style="9" customWidth="1"/>
    <col min="5389" max="5389" width="13.75" style="9" customWidth="1"/>
    <col min="5390" max="5390" width="6.375" style="9" customWidth="1"/>
    <col min="5391" max="5391" width="21" style="9" customWidth="1"/>
    <col min="5392" max="5392" width="18.37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22.375" style="9" bestFit="1" customWidth="1"/>
    <col min="5644" max="5644" width="11" style="9" customWidth="1"/>
    <col min="5645" max="5645" width="13.75" style="9" customWidth="1"/>
    <col min="5646" max="5646" width="6.375" style="9" customWidth="1"/>
    <col min="5647" max="5647" width="21" style="9" customWidth="1"/>
    <col min="5648" max="5648" width="18.37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22.375" style="9" bestFit="1" customWidth="1"/>
    <col min="5900" max="5900" width="11" style="9" customWidth="1"/>
    <col min="5901" max="5901" width="13.75" style="9" customWidth="1"/>
    <col min="5902" max="5902" width="6.375" style="9" customWidth="1"/>
    <col min="5903" max="5903" width="21" style="9" customWidth="1"/>
    <col min="5904" max="5904" width="18.37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22.375" style="9" bestFit="1" customWidth="1"/>
    <col min="6156" max="6156" width="11" style="9" customWidth="1"/>
    <col min="6157" max="6157" width="13.75" style="9" customWidth="1"/>
    <col min="6158" max="6158" width="6.375" style="9" customWidth="1"/>
    <col min="6159" max="6159" width="21" style="9" customWidth="1"/>
    <col min="6160" max="6160" width="18.37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22.375" style="9" bestFit="1" customWidth="1"/>
    <col min="6412" max="6412" width="11" style="9" customWidth="1"/>
    <col min="6413" max="6413" width="13.75" style="9" customWidth="1"/>
    <col min="6414" max="6414" width="6.375" style="9" customWidth="1"/>
    <col min="6415" max="6415" width="21" style="9" customWidth="1"/>
    <col min="6416" max="6416" width="18.37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22.375" style="9" bestFit="1" customWidth="1"/>
    <col min="6668" max="6668" width="11" style="9" customWidth="1"/>
    <col min="6669" max="6669" width="13.75" style="9" customWidth="1"/>
    <col min="6670" max="6670" width="6.375" style="9" customWidth="1"/>
    <col min="6671" max="6671" width="21" style="9" customWidth="1"/>
    <col min="6672" max="6672" width="18.37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22.375" style="9" bestFit="1" customWidth="1"/>
    <col min="6924" max="6924" width="11" style="9" customWidth="1"/>
    <col min="6925" max="6925" width="13.75" style="9" customWidth="1"/>
    <col min="6926" max="6926" width="6.375" style="9" customWidth="1"/>
    <col min="6927" max="6927" width="21" style="9" customWidth="1"/>
    <col min="6928" max="6928" width="18.37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22.375" style="9" bestFit="1" customWidth="1"/>
    <col min="7180" max="7180" width="11" style="9" customWidth="1"/>
    <col min="7181" max="7181" width="13.75" style="9" customWidth="1"/>
    <col min="7182" max="7182" width="6.375" style="9" customWidth="1"/>
    <col min="7183" max="7183" width="21" style="9" customWidth="1"/>
    <col min="7184" max="7184" width="18.37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22.375" style="9" bestFit="1" customWidth="1"/>
    <col min="7436" max="7436" width="11" style="9" customWidth="1"/>
    <col min="7437" max="7437" width="13.75" style="9" customWidth="1"/>
    <col min="7438" max="7438" width="6.375" style="9" customWidth="1"/>
    <col min="7439" max="7439" width="21" style="9" customWidth="1"/>
    <col min="7440" max="7440" width="18.37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22.375" style="9" bestFit="1" customWidth="1"/>
    <col min="7692" max="7692" width="11" style="9" customWidth="1"/>
    <col min="7693" max="7693" width="13.75" style="9" customWidth="1"/>
    <col min="7694" max="7694" width="6.375" style="9" customWidth="1"/>
    <col min="7695" max="7695" width="21" style="9" customWidth="1"/>
    <col min="7696" max="7696" width="18.37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22.375" style="9" bestFit="1" customWidth="1"/>
    <col min="7948" max="7948" width="11" style="9" customWidth="1"/>
    <col min="7949" max="7949" width="13.75" style="9" customWidth="1"/>
    <col min="7950" max="7950" width="6.375" style="9" customWidth="1"/>
    <col min="7951" max="7951" width="21" style="9" customWidth="1"/>
    <col min="7952" max="7952" width="18.37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22.375" style="9" bestFit="1" customWidth="1"/>
    <col min="8204" max="8204" width="11" style="9" customWidth="1"/>
    <col min="8205" max="8205" width="13.75" style="9" customWidth="1"/>
    <col min="8206" max="8206" width="6.375" style="9" customWidth="1"/>
    <col min="8207" max="8207" width="21" style="9" customWidth="1"/>
    <col min="8208" max="8208" width="18.37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22.375" style="9" bestFit="1" customWidth="1"/>
    <col min="8460" max="8460" width="11" style="9" customWidth="1"/>
    <col min="8461" max="8461" width="13.75" style="9" customWidth="1"/>
    <col min="8462" max="8462" width="6.375" style="9" customWidth="1"/>
    <col min="8463" max="8463" width="21" style="9" customWidth="1"/>
    <col min="8464" max="8464" width="18.37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22.375" style="9" bestFit="1" customWidth="1"/>
    <col min="8716" max="8716" width="11" style="9" customWidth="1"/>
    <col min="8717" max="8717" width="13.75" style="9" customWidth="1"/>
    <col min="8718" max="8718" width="6.375" style="9" customWidth="1"/>
    <col min="8719" max="8719" width="21" style="9" customWidth="1"/>
    <col min="8720" max="8720" width="18.37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22.375" style="9" bestFit="1" customWidth="1"/>
    <col min="8972" max="8972" width="11" style="9" customWidth="1"/>
    <col min="8973" max="8973" width="13.75" style="9" customWidth="1"/>
    <col min="8974" max="8974" width="6.375" style="9" customWidth="1"/>
    <col min="8975" max="8975" width="21" style="9" customWidth="1"/>
    <col min="8976" max="8976" width="18.37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22.375" style="9" bestFit="1" customWidth="1"/>
    <col min="9228" max="9228" width="11" style="9" customWidth="1"/>
    <col min="9229" max="9229" width="13.75" style="9" customWidth="1"/>
    <col min="9230" max="9230" width="6.375" style="9" customWidth="1"/>
    <col min="9231" max="9231" width="21" style="9" customWidth="1"/>
    <col min="9232" max="9232" width="18.37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22.375" style="9" bestFit="1" customWidth="1"/>
    <col min="9484" max="9484" width="11" style="9" customWidth="1"/>
    <col min="9485" max="9485" width="13.75" style="9" customWidth="1"/>
    <col min="9486" max="9486" width="6.375" style="9" customWidth="1"/>
    <col min="9487" max="9487" width="21" style="9" customWidth="1"/>
    <col min="9488" max="9488" width="18.37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22.375" style="9" bestFit="1" customWidth="1"/>
    <col min="9740" max="9740" width="11" style="9" customWidth="1"/>
    <col min="9741" max="9741" width="13.75" style="9" customWidth="1"/>
    <col min="9742" max="9742" width="6.375" style="9" customWidth="1"/>
    <col min="9743" max="9743" width="21" style="9" customWidth="1"/>
    <col min="9744" max="9744" width="18.37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22.375" style="9" bestFit="1" customWidth="1"/>
    <col min="9996" max="9996" width="11" style="9" customWidth="1"/>
    <col min="9997" max="9997" width="13.75" style="9" customWidth="1"/>
    <col min="9998" max="9998" width="6.375" style="9" customWidth="1"/>
    <col min="9999" max="9999" width="21" style="9" customWidth="1"/>
    <col min="10000" max="10000" width="18.37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22.375" style="9" bestFit="1" customWidth="1"/>
    <col min="10252" max="10252" width="11" style="9" customWidth="1"/>
    <col min="10253" max="10253" width="13.75" style="9" customWidth="1"/>
    <col min="10254" max="10254" width="6.375" style="9" customWidth="1"/>
    <col min="10255" max="10255" width="21" style="9" customWidth="1"/>
    <col min="10256" max="10256" width="18.37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22.375" style="9" bestFit="1" customWidth="1"/>
    <col min="10508" max="10508" width="11" style="9" customWidth="1"/>
    <col min="10509" max="10509" width="13.75" style="9" customWidth="1"/>
    <col min="10510" max="10510" width="6.375" style="9" customWidth="1"/>
    <col min="10511" max="10511" width="21" style="9" customWidth="1"/>
    <col min="10512" max="10512" width="18.37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22.375" style="9" bestFit="1" customWidth="1"/>
    <col min="10764" max="10764" width="11" style="9" customWidth="1"/>
    <col min="10765" max="10765" width="13.75" style="9" customWidth="1"/>
    <col min="10766" max="10766" width="6.375" style="9" customWidth="1"/>
    <col min="10767" max="10767" width="21" style="9" customWidth="1"/>
    <col min="10768" max="10768" width="18.37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22.375" style="9" bestFit="1" customWidth="1"/>
    <col min="11020" max="11020" width="11" style="9" customWidth="1"/>
    <col min="11021" max="11021" width="13.75" style="9" customWidth="1"/>
    <col min="11022" max="11022" width="6.375" style="9" customWidth="1"/>
    <col min="11023" max="11023" width="21" style="9" customWidth="1"/>
    <col min="11024" max="11024" width="18.37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22.375" style="9" bestFit="1" customWidth="1"/>
    <col min="11276" max="11276" width="11" style="9" customWidth="1"/>
    <col min="11277" max="11277" width="13.75" style="9" customWidth="1"/>
    <col min="11278" max="11278" width="6.375" style="9" customWidth="1"/>
    <col min="11279" max="11279" width="21" style="9" customWidth="1"/>
    <col min="11280" max="11280" width="18.37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22.375" style="9" bestFit="1" customWidth="1"/>
    <col min="11532" max="11532" width="11" style="9" customWidth="1"/>
    <col min="11533" max="11533" width="13.75" style="9" customWidth="1"/>
    <col min="11534" max="11534" width="6.375" style="9" customWidth="1"/>
    <col min="11535" max="11535" width="21" style="9" customWidth="1"/>
    <col min="11536" max="11536" width="18.37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22.375" style="9" bestFit="1" customWidth="1"/>
    <col min="11788" max="11788" width="11" style="9" customWidth="1"/>
    <col min="11789" max="11789" width="13.75" style="9" customWidth="1"/>
    <col min="11790" max="11790" width="6.375" style="9" customWidth="1"/>
    <col min="11791" max="11791" width="21" style="9" customWidth="1"/>
    <col min="11792" max="11792" width="18.37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22.375" style="9" bestFit="1" customWidth="1"/>
    <col min="12044" max="12044" width="11" style="9" customWidth="1"/>
    <col min="12045" max="12045" width="13.75" style="9" customWidth="1"/>
    <col min="12046" max="12046" width="6.375" style="9" customWidth="1"/>
    <col min="12047" max="12047" width="21" style="9" customWidth="1"/>
    <col min="12048" max="12048" width="18.37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22.375" style="9" bestFit="1" customWidth="1"/>
    <col min="12300" max="12300" width="11" style="9" customWidth="1"/>
    <col min="12301" max="12301" width="13.75" style="9" customWidth="1"/>
    <col min="12302" max="12302" width="6.375" style="9" customWidth="1"/>
    <col min="12303" max="12303" width="21" style="9" customWidth="1"/>
    <col min="12304" max="12304" width="18.37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22.375" style="9" bestFit="1" customWidth="1"/>
    <col min="12556" max="12556" width="11" style="9" customWidth="1"/>
    <col min="12557" max="12557" width="13.75" style="9" customWidth="1"/>
    <col min="12558" max="12558" width="6.375" style="9" customWidth="1"/>
    <col min="12559" max="12559" width="21" style="9" customWidth="1"/>
    <col min="12560" max="12560" width="18.37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22.375" style="9" bestFit="1" customWidth="1"/>
    <col min="12812" max="12812" width="11" style="9" customWidth="1"/>
    <col min="12813" max="12813" width="13.75" style="9" customWidth="1"/>
    <col min="12814" max="12814" width="6.375" style="9" customWidth="1"/>
    <col min="12815" max="12815" width="21" style="9" customWidth="1"/>
    <col min="12816" max="12816" width="18.37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22.375" style="9" bestFit="1" customWidth="1"/>
    <col min="13068" max="13068" width="11" style="9" customWidth="1"/>
    <col min="13069" max="13069" width="13.75" style="9" customWidth="1"/>
    <col min="13070" max="13070" width="6.375" style="9" customWidth="1"/>
    <col min="13071" max="13071" width="21" style="9" customWidth="1"/>
    <col min="13072" max="13072" width="18.37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22.375" style="9" bestFit="1" customWidth="1"/>
    <col min="13324" max="13324" width="11" style="9" customWidth="1"/>
    <col min="13325" max="13325" width="13.75" style="9" customWidth="1"/>
    <col min="13326" max="13326" width="6.375" style="9" customWidth="1"/>
    <col min="13327" max="13327" width="21" style="9" customWidth="1"/>
    <col min="13328" max="13328" width="18.37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22.375" style="9" bestFit="1" customWidth="1"/>
    <col min="13580" max="13580" width="11" style="9" customWidth="1"/>
    <col min="13581" max="13581" width="13.75" style="9" customWidth="1"/>
    <col min="13582" max="13582" width="6.375" style="9" customWidth="1"/>
    <col min="13583" max="13583" width="21" style="9" customWidth="1"/>
    <col min="13584" max="13584" width="18.37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22.375" style="9" bestFit="1" customWidth="1"/>
    <col min="13836" max="13836" width="11" style="9" customWidth="1"/>
    <col min="13837" max="13837" width="13.75" style="9" customWidth="1"/>
    <col min="13838" max="13838" width="6.375" style="9" customWidth="1"/>
    <col min="13839" max="13839" width="21" style="9" customWidth="1"/>
    <col min="13840" max="13840" width="18.37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22.375" style="9" bestFit="1" customWidth="1"/>
    <col min="14092" max="14092" width="11" style="9" customWidth="1"/>
    <col min="14093" max="14093" width="13.75" style="9" customWidth="1"/>
    <col min="14094" max="14094" width="6.375" style="9" customWidth="1"/>
    <col min="14095" max="14095" width="21" style="9" customWidth="1"/>
    <col min="14096" max="14096" width="18.37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22.375" style="9" bestFit="1" customWidth="1"/>
    <col min="14348" max="14348" width="11" style="9" customWidth="1"/>
    <col min="14349" max="14349" width="13.75" style="9" customWidth="1"/>
    <col min="14350" max="14350" width="6.375" style="9" customWidth="1"/>
    <col min="14351" max="14351" width="21" style="9" customWidth="1"/>
    <col min="14352" max="14352" width="18.37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22.375" style="9" bestFit="1" customWidth="1"/>
    <col min="14604" max="14604" width="11" style="9" customWidth="1"/>
    <col min="14605" max="14605" width="13.75" style="9" customWidth="1"/>
    <col min="14606" max="14606" width="6.375" style="9" customWidth="1"/>
    <col min="14607" max="14607" width="21" style="9" customWidth="1"/>
    <col min="14608" max="14608" width="18.37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22.375" style="9" bestFit="1" customWidth="1"/>
    <col min="14860" max="14860" width="11" style="9" customWidth="1"/>
    <col min="14861" max="14861" width="13.75" style="9" customWidth="1"/>
    <col min="14862" max="14862" width="6.375" style="9" customWidth="1"/>
    <col min="14863" max="14863" width="21" style="9" customWidth="1"/>
    <col min="14864" max="14864" width="18.37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22.375" style="9" bestFit="1" customWidth="1"/>
    <col min="15116" max="15116" width="11" style="9" customWidth="1"/>
    <col min="15117" max="15117" width="13.75" style="9" customWidth="1"/>
    <col min="15118" max="15118" width="6.375" style="9" customWidth="1"/>
    <col min="15119" max="15119" width="21" style="9" customWidth="1"/>
    <col min="15120" max="15120" width="18.37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22.375" style="9" bestFit="1" customWidth="1"/>
    <col min="15372" max="15372" width="11" style="9" customWidth="1"/>
    <col min="15373" max="15373" width="13.75" style="9" customWidth="1"/>
    <col min="15374" max="15374" width="6.375" style="9" customWidth="1"/>
    <col min="15375" max="15375" width="21" style="9" customWidth="1"/>
    <col min="15376" max="15376" width="18.37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22.375" style="9" bestFit="1" customWidth="1"/>
    <col min="15628" max="15628" width="11" style="9" customWidth="1"/>
    <col min="15629" max="15629" width="13.75" style="9" customWidth="1"/>
    <col min="15630" max="15630" width="6.375" style="9" customWidth="1"/>
    <col min="15631" max="15631" width="21" style="9" customWidth="1"/>
    <col min="15632" max="15632" width="18.37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22.375" style="9" bestFit="1" customWidth="1"/>
    <col min="15884" max="15884" width="11" style="9" customWidth="1"/>
    <col min="15885" max="15885" width="13.75" style="9" customWidth="1"/>
    <col min="15886" max="15886" width="6.375" style="9" customWidth="1"/>
    <col min="15887" max="15887" width="21" style="9" customWidth="1"/>
    <col min="15888" max="15888" width="18.37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22.375" style="9" bestFit="1" customWidth="1"/>
    <col min="16140" max="16140" width="11" style="9" customWidth="1"/>
    <col min="16141" max="16141" width="13.75" style="9" customWidth="1"/>
    <col min="16142" max="16142" width="6.375" style="9" customWidth="1"/>
    <col min="16143" max="16143" width="21" style="9" customWidth="1"/>
    <col min="16144" max="16144" width="18.375" style="9" customWidth="1"/>
    <col min="16145" max="16145" width="15.625" style="9" customWidth="1"/>
    <col min="16146" max="16384" width="9" style="9"/>
  </cols>
  <sheetData>
    <row r="2" spans="2:17" ht="20.100000000000001" customHeight="1">
      <c r="B2" s="1" t="s">
        <v>0</v>
      </c>
      <c r="C2" s="1"/>
      <c r="D2" s="1"/>
      <c r="E2" s="2" t="s">
        <v>3854</v>
      </c>
      <c r="G2" s="4" t="s">
        <v>2</v>
      </c>
      <c r="H2" s="5"/>
      <c r="I2" s="6"/>
      <c r="J2" s="7">
        <f>SUM(H:H)</f>
        <v>1982</v>
      </c>
    </row>
    <row r="3" spans="2:17" ht="20.100000000000001" customHeight="1">
      <c r="B3" s="1" t="s">
        <v>3</v>
      </c>
      <c r="C3" s="1"/>
      <c r="D3" s="1"/>
      <c r="E3" s="13" t="s">
        <v>6207</v>
      </c>
    </row>
    <row r="4" spans="2:17" ht="20.100000000000001" customHeight="1">
      <c r="B4" s="1" t="s">
        <v>5</v>
      </c>
      <c r="C4" s="1"/>
      <c r="D4" s="1"/>
      <c r="E4" s="13">
        <v>208484</v>
      </c>
      <c r="J4" s="83"/>
    </row>
    <row r="5" spans="2:17" ht="20.100000000000001" customHeight="1">
      <c r="B5" s="1" t="s">
        <v>6</v>
      </c>
      <c r="C5" s="1"/>
      <c r="D5" s="1"/>
      <c r="E5" s="16" t="s">
        <v>5977</v>
      </c>
      <c r="J5" s="83"/>
    </row>
    <row r="6" spans="2:17" ht="20.100000000000001" customHeight="1">
      <c r="B6" s="1" t="s">
        <v>7</v>
      </c>
      <c r="C6" s="1"/>
      <c r="D6" s="1"/>
      <c r="E6" s="16" t="s">
        <v>5977</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30</v>
      </c>
      <c r="D10" s="17" t="s">
        <v>30</v>
      </c>
      <c r="E10" s="26" t="s">
        <v>8287</v>
      </c>
      <c r="F10" s="26">
        <v>1</v>
      </c>
      <c r="G10" s="118">
        <v>1982</v>
      </c>
      <c r="H10" s="118">
        <f t="shared" ref="H10:H15" si="0">F10*G10</f>
        <v>1982</v>
      </c>
      <c r="I10" s="18"/>
      <c r="J10" s="912" t="s">
        <v>8288</v>
      </c>
      <c r="K10" s="18"/>
      <c r="L10" s="17"/>
      <c r="M10" s="30"/>
      <c r="N10" s="17"/>
      <c r="O10" s="29"/>
      <c r="P10" s="29"/>
      <c r="Q10" s="23"/>
    </row>
    <row r="11" spans="2:17" s="8" customFormat="1" ht="19.7" customHeight="1">
      <c r="B11" s="17"/>
      <c r="C11" s="17"/>
      <c r="D11" s="17"/>
      <c r="E11" s="26"/>
      <c r="F11" s="26"/>
      <c r="G11" s="118"/>
      <c r="H11" s="118">
        <f t="shared" si="0"/>
        <v>0</v>
      </c>
      <c r="I11" s="18"/>
      <c r="J11" s="912"/>
      <c r="K11" s="18"/>
      <c r="L11" s="17"/>
      <c r="M11" s="30"/>
      <c r="N11" s="17"/>
      <c r="O11" s="29"/>
      <c r="P11" s="29"/>
      <c r="Q11" s="23"/>
    </row>
    <row r="12" spans="2:17" s="8" customFormat="1" ht="19.7" customHeight="1">
      <c r="B12" s="17"/>
      <c r="C12" s="17"/>
      <c r="D12" s="17"/>
      <c r="E12" s="26"/>
      <c r="F12" s="26"/>
      <c r="G12" s="26"/>
      <c r="H12" s="118">
        <f t="shared" si="0"/>
        <v>0</v>
      </c>
      <c r="I12" s="18"/>
      <c r="J12" s="26"/>
      <c r="K12" s="18"/>
      <c r="L12" s="17"/>
      <c r="M12" s="30"/>
      <c r="N12" s="17"/>
      <c r="O12" s="29"/>
      <c r="P12" s="29"/>
      <c r="Q12" s="23"/>
    </row>
    <row r="13" spans="2:17" s="8" customFormat="1" ht="19.7" customHeight="1">
      <c r="B13" s="17"/>
      <c r="C13" s="17"/>
      <c r="D13" s="17"/>
      <c r="E13" s="26"/>
      <c r="F13" s="26"/>
      <c r="G13" s="26"/>
      <c r="H13" s="118">
        <f t="shared" si="0"/>
        <v>0</v>
      </c>
      <c r="I13" s="18"/>
      <c r="J13" s="26"/>
      <c r="K13" s="18"/>
      <c r="L13" s="17"/>
      <c r="M13" s="30"/>
      <c r="N13" s="17"/>
      <c r="O13" s="29"/>
      <c r="P13" s="29"/>
      <c r="Q13" s="23"/>
    </row>
    <row r="14" spans="2:17" s="8" customFormat="1" ht="19.7" customHeight="1">
      <c r="B14" s="17"/>
      <c r="C14" s="17"/>
      <c r="D14" s="17"/>
      <c r="E14" s="26"/>
      <c r="F14" s="26"/>
      <c r="G14" s="26"/>
      <c r="H14" s="118">
        <f t="shared" si="0"/>
        <v>0</v>
      </c>
      <c r="I14" s="18"/>
      <c r="J14" s="26"/>
      <c r="K14" s="18"/>
      <c r="L14" s="17"/>
      <c r="M14" s="30"/>
      <c r="N14" s="17"/>
      <c r="O14" s="29"/>
      <c r="P14" s="29"/>
      <c r="Q14" s="23"/>
    </row>
    <row r="15" spans="2:17" s="8" customFormat="1" ht="19.7" customHeight="1">
      <c r="B15" s="17"/>
      <c r="C15" s="17"/>
      <c r="D15" s="17"/>
      <c r="E15" s="26"/>
      <c r="F15" s="26"/>
      <c r="G15" s="26"/>
      <c r="H15" s="118">
        <f t="shared" si="0"/>
        <v>0</v>
      </c>
      <c r="I15" s="18"/>
      <c r="J15" s="26"/>
      <c r="K15" s="18"/>
      <c r="L15" s="17"/>
      <c r="M15" s="30"/>
      <c r="N15" s="17"/>
      <c r="O15" s="29"/>
      <c r="P15" s="29"/>
      <c r="Q15" s="23"/>
    </row>
    <row r="16" spans="2:17" s="8" customFormat="1" ht="19.7" customHeight="1">
      <c r="B16" s="17"/>
      <c r="C16" s="26"/>
      <c r="D16" s="26"/>
      <c r="E16" s="26"/>
      <c r="F16" s="26"/>
      <c r="G16" s="26"/>
      <c r="H16" s="118"/>
      <c r="I16" s="18"/>
      <c r="J16" s="26"/>
      <c r="K16" s="18"/>
      <c r="L16" s="17"/>
      <c r="M16" s="30"/>
      <c r="N16" s="17"/>
      <c r="O16" s="110"/>
      <c r="P16" s="29"/>
      <c r="Q16" s="23"/>
    </row>
    <row r="17" spans="2:17" s="8" customFormat="1" ht="19.7" customHeight="1">
      <c r="B17" s="17"/>
      <c r="C17" s="26"/>
      <c r="D17" s="26"/>
      <c r="E17" s="26"/>
      <c r="F17" s="26"/>
      <c r="G17" s="26"/>
      <c r="H17" s="118"/>
      <c r="I17" s="18"/>
      <c r="J17" s="26"/>
      <c r="K17" s="18"/>
      <c r="L17" s="18"/>
      <c r="M17" s="30"/>
      <c r="N17" s="17"/>
      <c r="O17" s="18"/>
      <c r="P17" s="30"/>
      <c r="Q17" s="23"/>
    </row>
    <row r="18" spans="2:17" s="8" customFormat="1" ht="19.7" customHeight="1">
      <c r="B18" s="17"/>
      <c r="C18" s="26"/>
      <c r="D18" s="26"/>
      <c r="E18" s="26"/>
      <c r="F18" s="26"/>
      <c r="G18" s="26"/>
      <c r="H18" s="118"/>
      <c r="I18" s="18"/>
      <c r="J18" s="26"/>
      <c r="K18" s="25"/>
      <c r="L18" s="17"/>
      <c r="M18" s="30"/>
      <c r="N18" s="17"/>
      <c r="O18" s="29"/>
      <c r="P18" s="29"/>
      <c r="Q18" s="23"/>
    </row>
    <row r="19" spans="2:17" s="8" customFormat="1" ht="19.7" customHeight="1">
      <c r="B19" s="17"/>
      <c r="C19" s="26"/>
      <c r="D19" s="26"/>
      <c r="E19" s="26"/>
      <c r="F19" s="26"/>
      <c r="G19" s="26"/>
      <c r="H19" s="118"/>
      <c r="I19" s="18"/>
      <c r="J19" s="26"/>
      <c r="K19" s="18"/>
      <c r="L19" s="17"/>
      <c r="M19" s="30"/>
      <c r="N19" s="17"/>
      <c r="O19" s="29"/>
      <c r="P19" s="29"/>
      <c r="Q19" s="23"/>
    </row>
    <row r="20" spans="2:17" s="8" customFormat="1" ht="19.7" customHeight="1">
      <c r="B20" s="17"/>
      <c r="C20" s="26"/>
      <c r="D20" s="26"/>
      <c r="E20" s="26"/>
      <c r="F20" s="26"/>
      <c r="G20" s="26"/>
      <c r="H20" s="118"/>
      <c r="I20" s="18"/>
      <c r="J20" s="26"/>
      <c r="K20" s="18"/>
      <c r="L20" s="18"/>
      <c r="M20" s="30"/>
      <c r="N20" s="17"/>
      <c r="O20" s="18"/>
      <c r="P20" s="30"/>
      <c r="Q20" s="23"/>
    </row>
    <row r="21" spans="2:17" s="8" customFormat="1" ht="19.7" customHeight="1">
      <c r="B21" s="17"/>
      <c r="C21" s="26"/>
      <c r="D21" s="26"/>
      <c r="E21" s="26"/>
      <c r="F21" s="26"/>
      <c r="G21" s="26"/>
      <c r="H21" s="118"/>
      <c r="I21" s="18"/>
      <c r="J21" s="26"/>
      <c r="K21" s="18"/>
      <c r="L21" s="18"/>
      <c r="M21" s="30"/>
      <c r="N21" s="17"/>
      <c r="O21" s="18"/>
      <c r="P21" s="30"/>
      <c r="Q21" s="23"/>
    </row>
    <row r="22" spans="2:17" s="8" customFormat="1" ht="19.7" customHeight="1">
      <c r="B22" s="17"/>
      <c r="C22" s="26"/>
      <c r="D22" s="26"/>
      <c r="E22" s="26"/>
      <c r="F22" s="26"/>
      <c r="G22" s="26"/>
      <c r="H22" s="118"/>
      <c r="I22" s="18"/>
      <c r="J22" s="26"/>
      <c r="K22" s="18"/>
      <c r="L22" s="18"/>
      <c r="M22" s="30"/>
      <c r="N22" s="17"/>
      <c r="O22" s="18"/>
      <c r="P22" s="30"/>
      <c r="Q22" s="23"/>
    </row>
    <row r="23" spans="2:17" s="8" customFormat="1" ht="19.7" customHeight="1">
      <c r="B23" s="17"/>
      <c r="C23" s="26"/>
      <c r="D23" s="26"/>
      <c r="E23" s="26"/>
      <c r="F23" s="26"/>
      <c r="G23" s="26"/>
      <c r="H23" s="118"/>
      <c r="I23" s="18"/>
      <c r="J23" s="26"/>
      <c r="K23" s="18"/>
      <c r="L23" s="18"/>
      <c r="M23" s="30"/>
      <c r="N23" s="17"/>
      <c r="O23" s="18"/>
      <c r="P23" s="30"/>
      <c r="Q23" s="23"/>
    </row>
    <row r="24" spans="2:17" s="8" customFormat="1" ht="19.7" customHeight="1">
      <c r="B24" s="17"/>
      <c r="C24" s="26"/>
      <c r="D24" s="26"/>
      <c r="E24" s="26"/>
      <c r="F24" s="26"/>
      <c r="G24" s="26"/>
      <c r="H24" s="118"/>
      <c r="I24" s="18"/>
      <c r="J24" s="26"/>
      <c r="K24" s="18"/>
      <c r="L24" s="18"/>
      <c r="M24" s="30"/>
      <c r="N24" s="17"/>
      <c r="O24" s="18"/>
      <c r="P24" s="30"/>
      <c r="Q24" s="23"/>
    </row>
    <row r="25" spans="2:17" s="8" customFormat="1" ht="19.7" customHeight="1">
      <c r="B25" s="17"/>
      <c r="C25" s="26"/>
      <c r="D25" s="26"/>
      <c r="E25" s="26"/>
      <c r="F25" s="26"/>
      <c r="G25" s="26"/>
      <c r="H25" s="118"/>
      <c r="I25" s="18"/>
      <c r="J25" s="26"/>
      <c r="K25" s="18"/>
      <c r="L25" s="17"/>
      <c r="M25" s="30"/>
      <c r="N25" s="17"/>
      <c r="O25" s="29"/>
      <c r="P25" s="29"/>
      <c r="Q25" s="23"/>
    </row>
    <row r="26" spans="2:17" s="8" customFormat="1" ht="19.7" customHeight="1">
      <c r="B26" s="17"/>
      <c r="C26" s="26"/>
      <c r="D26" s="26"/>
      <c r="E26" s="26"/>
      <c r="F26" s="26"/>
      <c r="G26" s="26"/>
      <c r="H26" s="118"/>
      <c r="I26" s="18"/>
      <c r="J26" s="26"/>
      <c r="K26" s="18"/>
      <c r="L26" s="18"/>
      <c r="M26" s="30"/>
      <c r="N26" s="17"/>
      <c r="O26" s="18"/>
      <c r="P26" s="30"/>
      <c r="Q26" s="23"/>
    </row>
    <row r="27" spans="2:17" s="8" customFormat="1" ht="19.7" customHeight="1">
      <c r="B27" s="17"/>
      <c r="C27" s="26"/>
      <c r="D27" s="26"/>
      <c r="E27" s="26"/>
      <c r="F27" s="26"/>
      <c r="G27" s="26"/>
      <c r="H27" s="118"/>
      <c r="I27" s="18"/>
      <c r="J27" s="26"/>
      <c r="K27" s="18"/>
      <c r="L27" s="18"/>
      <c r="M27" s="30"/>
      <c r="N27" s="17"/>
      <c r="O27" s="18"/>
      <c r="P27" s="30"/>
      <c r="Q27" s="23"/>
    </row>
    <row r="28" spans="2:17" s="8" customFormat="1" ht="19.7" customHeight="1">
      <c r="B28" s="17"/>
      <c r="C28" s="26"/>
      <c r="D28" s="26"/>
      <c r="E28" s="26"/>
      <c r="F28" s="26"/>
      <c r="G28" s="26"/>
      <c r="H28" s="118"/>
      <c r="I28" s="18"/>
      <c r="J28" s="26"/>
      <c r="K28" s="25"/>
      <c r="L28" s="17"/>
      <c r="M28" s="30"/>
      <c r="N28" s="17"/>
      <c r="O28" s="29"/>
      <c r="P28" s="29"/>
      <c r="Q28" s="23"/>
    </row>
    <row r="29" spans="2:17" s="8" customFormat="1" ht="19.7" customHeight="1">
      <c r="B29" s="17"/>
      <c r="C29" s="26"/>
      <c r="D29" s="26"/>
      <c r="E29" s="26"/>
      <c r="F29" s="26"/>
      <c r="G29" s="26"/>
      <c r="H29" s="118"/>
      <c r="I29" s="18"/>
      <c r="J29" s="26"/>
      <c r="K29" s="25"/>
      <c r="L29" s="17"/>
      <c r="M29" s="30"/>
      <c r="N29" s="17"/>
      <c r="O29" s="29"/>
      <c r="P29" s="29"/>
      <c r="Q29" s="23"/>
    </row>
    <row r="30" spans="2:17" s="8" customFormat="1" ht="19.7" customHeight="1">
      <c r="B30" s="17"/>
      <c r="C30" s="26"/>
      <c r="D30" s="26"/>
      <c r="E30" s="26"/>
      <c r="F30" s="26"/>
      <c r="G30" s="26"/>
      <c r="H30" s="118"/>
      <c r="I30" s="18"/>
      <c r="J30" s="26"/>
      <c r="K30" s="18"/>
      <c r="L30" s="17"/>
      <c r="M30" s="30"/>
      <c r="N30" s="17"/>
      <c r="O30" s="29"/>
      <c r="P30" s="29"/>
      <c r="Q30" s="23"/>
    </row>
    <row r="31" spans="2:17" s="8" customFormat="1" ht="19.7" customHeight="1">
      <c r="B31" s="17"/>
      <c r="C31" s="26"/>
      <c r="D31" s="26"/>
      <c r="E31" s="26"/>
      <c r="F31" s="26"/>
      <c r="G31" s="26"/>
      <c r="H31" s="118"/>
      <c r="I31" s="18"/>
      <c r="J31" s="26"/>
      <c r="K31" s="18"/>
      <c r="L31" s="18"/>
      <c r="M31" s="30"/>
      <c r="N31" s="17"/>
      <c r="O31" s="18"/>
      <c r="P31" s="30"/>
      <c r="Q31" s="23"/>
    </row>
    <row r="32" spans="2:17" s="8" customFormat="1" ht="19.7" customHeight="1">
      <c r="B32" s="17"/>
      <c r="C32" s="26"/>
      <c r="D32" s="26"/>
      <c r="E32" s="26"/>
      <c r="F32" s="26"/>
      <c r="G32" s="26"/>
      <c r="H32" s="118"/>
      <c r="I32" s="18"/>
      <c r="J32" s="26"/>
      <c r="K32" s="18"/>
      <c r="L32" s="18"/>
      <c r="M32" s="30"/>
      <c r="N32" s="17"/>
      <c r="O32" s="18"/>
      <c r="P32" s="30"/>
      <c r="Q32" s="23"/>
    </row>
    <row r="33" spans="2:17" s="8" customFormat="1" ht="19.7" customHeight="1">
      <c r="B33" s="17"/>
      <c r="C33" s="26"/>
      <c r="D33" s="26"/>
      <c r="E33" s="26"/>
      <c r="F33" s="26"/>
      <c r="G33" s="26"/>
      <c r="H33" s="118"/>
      <c r="I33" s="18"/>
      <c r="J33" s="26"/>
      <c r="K33" s="18"/>
      <c r="L33" s="17"/>
      <c r="M33" s="30"/>
      <c r="N33" s="17"/>
      <c r="O33" s="29"/>
      <c r="P33" s="29"/>
      <c r="Q33" s="23"/>
    </row>
    <row r="34" spans="2:17" s="8" customFormat="1" ht="19.7" customHeight="1">
      <c r="B34" s="17"/>
      <c r="C34" s="26"/>
      <c r="D34" s="26"/>
      <c r="E34" s="26"/>
      <c r="F34" s="26"/>
      <c r="G34" s="26"/>
      <c r="H34" s="118"/>
      <c r="I34" s="18"/>
      <c r="J34" s="26"/>
      <c r="K34" s="18"/>
      <c r="L34" s="17"/>
      <c r="M34" s="30"/>
      <c r="N34" s="17"/>
      <c r="O34" s="29"/>
      <c r="P34" s="29"/>
      <c r="Q34" s="23"/>
    </row>
    <row r="35" spans="2:17" s="8" customFormat="1" ht="19.7" customHeight="1">
      <c r="B35" s="17"/>
      <c r="C35" s="26"/>
      <c r="D35" s="26"/>
      <c r="E35" s="26"/>
      <c r="F35" s="26"/>
      <c r="G35" s="26"/>
      <c r="H35" s="118"/>
      <c r="I35" s="18"/>
      <c r="J35" s="26"/>
      <c r="K35" s="25"/>
      <c r="L35" s="17"/>
      <c r="M35" s="30"/>
      <c r="N35" s="17"/>
      <c r="O35" s="29"/>
      <c r="P35" s="29"/>
      <c r="Q35" s="23"/>
    </row>
    <row r="36" spans="2:17" s="8" customFormat="1" ht="19.7" customHeight="1">
      <c r="B36" s="17"/>
      <c r="C36" s="26"/>
      <c r="D36" s="26"/>
      <c r="E36" s="26"/>
      <c r="F36" s="26"/>
      <c r="G36" s="26"/>
      <c r="H36" s="118"/>
      <c r="I36" s="18"/>
      <c r="J36" s="26"/>
      <c r="K36" s="25"/>
      <c r="L36" s="17"/>
      <c r="M36" s="30"/>
      <c r="N36" s="17"/>
      <c r="O36" s="110"/>
      <c r="P36" s="110"/>
      <c r="Q36" s="23"/>
    </row>
    <row r="37" spans="2:17" s="8" customFormat="1" ht="19.7" customHeight="1">
      <c r="B37" s="17"/>
      <c r="C37" s="26"/>
      <c r="D37" s="26"/>
      <c r="E37" s="26"/>
      <c r="F37" s="26"/>
      <c r="G37" s="26"/>
      <c r="H37" s="118"/>
      <c r="I37" s="18"/>
      <c r="J37" s="26"/>
      <c r="K37" s="18"/>
      <c r="L37" s="17"/>
      <c r="M37" s="30"/>
      <c r="N37" s="17"/>
      <c r="O37" s="29"/>
      <c r="P37" s="29"/>
      <c r="Q37" s="23"/>
    </row>
    <row r="38" spans="2:17" s="8" customFormat="1" ht="19.7" customHeight="1">
      <c r="B38" s="17"/>
      <c r="C38" s="26"/>
      <c r="D38" s="26"/>
      <c r="E38" s="26"/>
      <c r="F38" s="26"/>
      <c r="G38" s="26"/>
      <c r="H38" s="118"/>
      <c r="I38" s="18"/>
      <c r="J38" s="26"/>
      <c r="K38" s="18"/>
      <c r="L38" s="18"/>
      <c r="M38" s="30"/>
      <c r="N38" s="17"/>
      <c r="O38" s="18"/>
      <c r="P38" s="30"/>
      <c r="Q38" s="23"/>
    </row>
    <row r="39" spans="2:17" s="8" customFormat="1" ht="19.7" customHeight="1">
      <c r="B39" s="17"/>
      <c r="C39" s="26"/>
      <c r="D39" s="26"/>
      <c r="E39" s="26"/>
      <c r="F39" s="26"/>
      <c r="G39" s="26"/>
      <c r="H39" s="118"/>
      <c r="I39" s="18"/>
      <c r="J39" s="26"/>
      <c r="K39" s="18"/>
      <c r="L39" s="17"/>
      <c r="M39" s="30"/>
      <c r="N39" s="17"/>
      <c r="O39" s="29"/>
      <c r="P39" s="29"/>
      <c r="Q39" s="23"/>
    </row>
    <row r="40" spans="2:17" s="8" customFormat="1" ht="19.7" customHeight="1">
      <c r="B40" s="17"/>
      <c r="C40" s="26"/>
      <c r="D40" s="26"/>
      <c r="E40" s="26"/>
      <c r="F40" s="26"/>
      <c r="G40" s="26"/>
      <c r="H40" s="118"/>
      <c r="I40" s="18"/>
      <c r="J40" s="26"/>
      <c r="K40" s="18"/>
      <c r="L40" s="17"/>
      <c r="M40" s="30"/>
      <c r="N40" s="17"/>
      <c r="O40" s="29"/>
      <c r="P40" s="29"/>
      <c r="Q40" s="23"/>
    </row>
    <row r="41" spans="2:17" s="8" customFormat="1" ht="19.7" customHeight="1">
      <c r="B41" s="17"/>
      <c r="C41" s="26"/>
      <c r="D41" s="26"/>
      <c r="E41" s="26"/>
      <c r="F41" s="26"/>
      <c r="G41" s="26"/>
      <c r="H41" s="118"/>
      <c r="I41" s="18"/>
      <c r="J41" s="26"/>
      <c r="K41" s="18"/>
      <c r="L41" s="17"/>
      <c r="M41" s="30"/>
      <c r="N41" s="17"/>
      <c r="O41" s="29"/>
      <c r="P41" s="29"/>
      <c r="Q41" s="23"/>
    </row>
    <row r="42" spans="2:17" s="8" customFormat="1" ht="19.7" customHeight="1">
      <c r="B42" s="17"/>
      <c r="C42" s="26"/>
      <c r="D42" s="26"/>
      <c r="E42" s="26"/>
      <c r="F42" s="26"/>
      <c r="G42" s="26"/>
      <c r="H42" s="118"/>
      <c r="I42" s="18"/>
      <c r="J42" s="26"/>
      <c r="K42" s="18"/>
      <c r="L42" s="18"/>
      <c r="M42" s="30"/>
      <c r="N42" s="17"/>
      <c r="O42" s="18"/>
      <c r="P42" s="30"/>
      <c r="Q42" s="23"/>
    </row>
    <row r="43" spans="2:17" s="8" customFormat="1" ht="19.7" customHeight="1">
      <c r="B43" s="17"/>
      <c r="C43" s="26"/>
      <c r="D43" s="26"/>
      <c r="E43" s="26"/>
      <c r="F43" s="26"/>
      <c r="G43" s="26"/>
      <c r="H43" s="118"/>
      <c r="I43" s="18"/>
      <c r="J43" s="26"/>
      <c r="K43" s="18"/>
      <c r="L43" s="17"/>
      <c r="M43" s="30"/>
      <c r="N43" s="17"/>
      <c r="O43" s="29"/>
      <c r="P43" s="29"/>
      <c r="Q43" s="23"/>
    </row>
    <row r="44" spans="2:17" s="8" customFormat="1" ht="19.7" customHeight="1">
      <c r="B44" s="17"/>
      <c r="C44" s="26"/>
      <c r="D44" s="26"/>
      <c r="E44" s="26"/>
      <c r="F44" s="26"/>
      <c r="G44" s="26"/>
      <c r="H44" s="118"/>
      <c r="I44" s="18"/>
      <c r="J44" s="26"/>
      <c r="K44" s="24"/>
      <c r="L44" s="17"/>
      <c r="M44" s="30"/>
      <c r="N44" s="17"/>
      <c r="O44" s="110"/>
      <c r="P44" s="29"/>
      <c r="Q44" s="23"/>
    </row>
    <row r="45" spans="2:17" s="8" customFormat="1" ht="19.7" customHeight="1">
      <c r="B45" s="17"/>
      <c r="C45" s="26"/>
      <c r="D45" s="26"/>
      <c r="E45" s="26"/>
      <c r="F45" s="26"/>
      <c r="G45" s="26"/>
      <c r="H45" s="118"/>
      <c r="I45" s="33"/>
      <c r="J45" s="26"/>
      <c r="K45" s="33"/>
      <c r="L45" s="17"/>
      <c r="M45" s="30"/>
      <c r="N45" s="17"/>
      <c r="O45" s="29"/>
      <c r="P45" s="29"/>
      <c r="Q45" s="23"/>
    </row>
    <row r="46" spans="2:17" s="8" customFormat="1" ht="19.7" customHeight="1">
      <c r="B46" s="17"/>
      <c r="C46" s="26"/>
      <c r="D46" s="26"/>
      <c r="E46" s="26"/>
      <c r="F46" s="26"/>
      <c r="G46" s="26"/>
      <c r="H46" s="118"/>
      <c r="I46" s="33"/>
      <c r="J46" s="26"/>
      <c r="K46" s="33"/>
      <c r="L46" s="17"/>
      <c r="M46" s="30"/>
      <c r="N46" s="17"/>
      <c r="O46" s="29"/>
      <c r="P46" s="29"/>
      <c r="Q46" s="23"/>
    </row>
    <row r="47" spans="2:17" s="8" customFormat="1" ht="19.7" customHeight="1">
      <c r="B47" s="17"/>
      <c r="C47" s="26"/>
      <c r="D47" s="26"/>
      <c r="E47" s="26"/>
      <c r="F47" s="26"/>
      <c r="G47" s="26"/>
      <c r="H47" s="118"/>
      <c r="I47" s="18"/>
      <c r="J47" s="26"/>
      <c r="K47" s="25"/>
      <c r="L47" s="17"/>
      <c r="M47" s="30"/>
      <c r="N47" s="17"/>
      <c r="O47" s="29"/>
      <c r="P47" s="29"/>
      <c r="Q47" s="23"/>
    </row>
    <row r="48" spans="2:17" s="8" customFormat="1" ht="19.7" customHeight="1">
      <c r="B48" s="17"/>
      <c r="C48" s="26"/>
      <c r="D48" s="26"/>
      <c r="E48" s="26"/>
      <c r="F48" s="26"/>
      <c r="G48" s="26"/>
      <c r="H48" s="118"/>
      <c r="I48" s="18"/>
      <c r="J48" s="26"/>
      <c r="K48" s="25"/>
      <c r="L48" s="17"/>
      <c r="M48" s="30"/>
      <c r="N48" s="17"/>
      <c r="O48" s="29"/>
      <c r="P48" s="29"/>
      <c r="Q48" s="23"/>
    </row>
    <row r="49" spans="2:17" s="8" customFormat="1" ht="19.7" customHeight="1">
      <c r="B49" s="17"/>
      <c r="C49" s="26"/>
      <c r="D49" s="26"/>
      <c r="E49" s="26"/>
      <c r="F49" s="26"/>
      <c r="G49" s="26"/>
      <c r="H49" s="118"/>
      <c r="I49" s="18"/>
      <c r="J49" s="26"/>
      <c r="K49" s="25"/>
      <c r="L49" s="18"/>
      <c r="M49" s="30"/>
      <c r="N49" s="17"/>
      <c r="O49" s="18"/>
      <c r="P49" s="30"/>
      <c r="Q49" s="23"/>
    </row>
    <row r="50" spans="2:17" s="8" customFormat="1" ht="19.7" customHeight="1">
      <c r="B50" s="17"/>
      <c r="C50" s="26"/>
      <c r="D50" s="26"/>
      <c r="E50" s="26"/>
      <c r="F50" s="26"/>
      <c r="G50" s="26"/>
      <c r="H50" s="118"/>
      <c r="I50" s="18"/>
      <c r="J50" s="26"/>
      <c r="K50" s="18"/>
      <c r="L50" s="17"/>
      <c r="M50" s="30"/>
      <c r="N50" s="17"/>
      <c r="O50" s="29"/>
      <c r="P50" s="29"/>
      <c r="Q50" s="23"/>
    </row>
    <row r="51" spans="2:17" s="8" customFormat="1" ht="19.7" customHeight="1">
      <c r="B51" s="17"/>
      <c r="C51" s="26"/>
      <c r="D51" s="26"/>
      <c r="E51" s="26"/>
      <c r="F51" s="26"/>
      <c r="G51" s="26"/>
      <c r="H51" s="118"/>
      <c r="I51" s="18"/>
      <c r="J51" s="26"/>
      <c r="K51" s="18"/>
      <c r="L51" s="18"/>
      <c r="M51" s="30"/>
      <c r="N51" s="17"/>
      <c r="O51" s="18"/>
      <c r="P51" s="30"/>
      <c r="Q51" s="23"/>
    </row>
    <row r="52" spans="2:17" s="8" customFormat="1" ht="19.7" customHeight="1">
      <c r="B52" s="17"/>
      <c r="C52" s="26"/>
      <c r="D52" s="26"/>
      <c r="E52" s="26"/>
      <c r="F52" s="26"/>
      <c r="G52" s="26"/>
      <c r="H52" s="118"/>
      <c r="I52" s="18"/>
      <c r="J52" s="26"/>
      <c r="K52" s="18"/>
      <c r="L52" s="17"/>
      <c r="M52" s="30"/>
      <c r="N52" s="17"/>
      <c r="O52" s="29"/>
      <c r="P52" s="29"/>
      <c r="Q52" s="23"/>
    </row>
    <row r="53" spans="2:17" s="8" customFormat="1" ht="19.7" customHeight="1">
      <c r="B53" s="17"/>
      <c r="C53" s="26"/>
      <c r="D53" s="26"/>
      <c r="E53" s="26"/>
      <c r="F53" s="26"/>
      <c r="G53" s="26"/>
      <c r="H53" s="118"/>
      <c r="I53" s="18"/>
      <c r="J53" s="26"/>
      <c r="K53" s="24"/>
      <c r="L53" s="17"/>
      <c r="M53" s="30"/>
      <c r="N53" s="17"/>
      <c r="O53" s="110"/>
      <c r="P53" s="29"/>
      <c r="Q53" s="23"/>
    </row>
    <row r="54" spans="2:17" s="8" customFormat="1" ht="19.7" customHeight="1">
      <c r="B54" s="17"/>
      <c r="C54" s="26"/>
      <c r="D54" s="26"/>
      <c r="E54" s="26"/>
      <c r="F54" s="26"/>
      <c r="G54" s="26"/>
      <c r="H54" s="118"/>
      <c r="I54" s="33"/>
      <c r="J54" s="26"/>
      <c r="K54" s="33"/>
      <c r="L54" s="17"/>
      <c r="M54" s="30"/>
      <c r="N54" s="17"/>
      <c r="O54" s="29"/>
      <c r="P54" s="29"/>
      <c r="Q54" s="23"/>
    </row>
    <row r="55" spans="2:17" s="8" customFormat="1" ht="19.7" customHeight="1">
      <c r="B55" s="17"/>
      <c r="C55" s="26"/>
      <c r="D55" s="26"/>
      <c r="E55" s="26"/>
      <c r="F55" s="26"/>
      <c r="G55" s="26"/>
      <c r="H55" s="118"/>
      <c r="I55" s="33"/>
      <c r="J55" s="26"/>
      <c r="K55" s="33"/>
      <c r="L55" s="17"/>
      <c r="M55" s="30"/>
      <c r="N55" s="17"/>
      <c r="O55" s="29"/>
      <c r="P55" s="29"/>
      <c r="Q55" s="23"/>
    </row>
    <row r="56" spans="2:17" s="8" customFormat="1" ht="19.7" customHeight="1">
      <c r="B56" s="17"/>
      <c r="C56" s="26"/>
      <c r="D56" s="26"/>
      <c r="E56" s="26"/>
      <c r="F56" s="26"/>
      <c r="G56" s="26"/>
      <c r="H56" s="118"/>
      <c r="I56" s="18"/>
      <c r="J56" s="26"/>
      <c r="K56" s="25"/>
      <c r="L56" s="17"/>
      <c r="M56" s="30"/>
      <c r="N56" s="17"/>
      <c r="O56" s="29"/>
      <c r="P56" s="29"/>
      <c r="Q56" s="23"/>
    </row>
    <row r="57" spans="2:17" s="8" customFormat="1" ht="19.7" customHeight="1">
      <c r="B57" s="17"/>
      <c r="C57" s="26"/>
      <c r="D57" s="26"/>
      <c r="E57" s="26"/>
      <c r="F57" s="26"/>
      <c r="G57" s="26"/>
      <c r="H57" s="118"/>
      <c r="I57" s="18"/>
      <c r="J57" s="26"/>
      <c r="K57" s="25"/>
      <c r="L57" s="17"/>
      <c r="M57" s="30"/>
      <c r="N57" s="17"/>
      <c r="O57" s="29"/>
      <c r="P57" s="29"/>
      <c r="Q57" s="23"/>
    </row>
    <row r="58" spans="2:17" s="8" customFormat="1" ht="19.7" customHeight="1">
      <c r="B58" s="17"/>
      <c r="C58" s="26"/>
      <c r="D58" s="26"/>
      <c r="E58" s="26"/>
      <c r="F58" s="26"/>
      <c r="G58" s="26"/>
      <c r="H58" s="118"/>
      <c r="I58" s="18"/>
      <c r="J58" s="26"/>
      <c r="K58" s="25"/>
      <c r="L58" s="18"/>
      <c r="M58" s="30"/>
      <c r="N58" s="17"/>
      <c r="O58" s="18"/>
      <c r="P58" s="30"/>
      <c r="Q58" s="23"/>
    </row>
    <row r="59" spans="2:17" s="8" customFormat="1" ht="19.7" customHeight="1">
      <c r="B59" s="17"/>
      <c r="C59" s="26"/>
      <c r="D59" s="26"/>
      <c r="E59" s="26"/>
      <c r="F59" s="26"/>
      <c r="G59" s="26"/>
      <c r="H59" s="118"/>
      <c r="I59" s="18"/>
      <c r="J59" s="26"/>
      <c r="K59" s="18"/>
      <c r="L59" s="17"/>
      <c r="M59" s="30"/>
      <c r="N59" s="17"/>
      <c r="O59" s="29"/>
      <c r="P59" s="29"/>
      <c r="Q59" s="23"/>
    </row>
    <row r="60" spans="2:17" s="8" customFormat="1" ht="19.7" customHeight="1">
      <c r="B60" s="17"/>
      <c r="C60" s="26"/>
      <c r="D60" s="26"/>
      <c r="E60" s="26"/>
      <c r="F60" s="26"/>
      <c r="G60" s="26"/>
      <c r="H60" s="118"/>
      <c r="I60" s="18"/>
      <c r="J60" s="26"/>
      <c r="K60" s="18"/>
      <c r="L60" s="18"/>
      <c r="M60" s="30"/>
      <c r="N60" s="17"/>
      <c r="O60" s="18"/>
      <c r="P60" s="30"/>
      <c r="Q60" s="23"/>
    </row>
    <row r="61" spans="2:17" s="8" customFormat="1" ht="19.7" customHeight="1">
      <c r="B61" s="17"/>
      <c r="C61" s="26"/>
      <c r="D61" s="26"/>
      <c r="E61" s="26"/>
      <c r="F61" s="26"/>
      <c r="G61" s="26"/>
      <c r="H61" s="118"/>
      <c r="I61" s="18"/>
      <c r="J61" s="26"/>
      <c r="K61" s="18"/>
      <c r="L61" s="17"/>
      <c r="M61" s="30"/>
      <c r="N61" s="17"/>
      <c r="O61" s="29"/>
      <c r="P61" s="29"/>
      <c r="Q61" s="23"/>
    </row>
    <row r="62" spans="2:17" s="8" customFormat="1" ht="19.7" customHeight="1">
      <c r="B62" s="17"/>
      <c r="C62" s="26"/>
      <c r="D62" s="26"/>
      <c r="E62" s="26"/>
      <c r="F62" s="26"/>
      <c r="G62" s="26"/>
      <c r="H62" s="118"/>
      <c r="I62" s="18"/>
      <c r="J62" s="26"/>
      <c r="K62" s="24"/>
      <c r="L62" s="17"/>
      <c r="M62" s="30"/>
      <c r="N62" s="17"/>
      <c r="O62" s="110"/>
      <c r="P62" s="29"/>
      <c r="Q62" s="23"/>
    </row>
    <row r="63" spans="2:17" s="8" customFormat="1" ht="19.7" customHeight="1">
      <c r="B63" s="17"/>
      <c r="C63" s="26"/>
      <c r="D63" s="26"/>
      <c r="E63" s="26"/>
      <c r="F63" s="26"/>
      <c r="G63" s="26"/>
      <c r="H63" s="118"/>
      <c r="I63" s="33"/>
      <c r="J63" s="26"/>
      <c r="K63" s="33"/>
      <c r="L63" s="17"/>
      <c r="M63" s="30"/>
      <c r="N63" s="17"/>
      <c r="O63" s="29"/>
      <c r="P63" s="29"/>
      <c r="Q63" s="23"/>
    </row>
    <row r="64" spans="2:17" s="8" customFormat="1" ht="19.7" customHeight="1">
      <c r="B64" s="17"/>
      <c r="C64" s="26"/>
      <c r="D64" s="26"/>
      <c r="E64" s="26"/>
      <c r="F64" s="26"/>
      <c r="G64" s="26"/>
      <c r="H64" s="118"/>
      <c r="I64" s="33"/>
      <c r="J64" s="26"/>
      <c r="K64" s="33"/>
      <c r="L64" s="17"/>
      <c r="M64" s="30"/>
      <c r="N64" s="17"/>
      <c r="O64" s="29"/>
      <c r="P64" s="29"/>
      <c r="Q64" s="23"/>
    </row>
    <row r="65" spans="2:17" s="8" customFormat="1" ht="19.7" customHeight="1">
      <c r="B65" s="17"/>
      <c r="C65" s="26"/>
      <c r="D65" s="26"/>
      <c r="E65" s="26"/>
      <c r="F65" s="26"/>
      <c r="G65" s="26"/>
      <c r="H65" s="118"/>
      <c r="I65" s="18"/>
      <c r="J65" s="26"/>
      <c r="K65" s="25"/>
      <c r="L65" s="17"/>
      <c r="M65" s="30"/>
      <c r="N65" s="17"/>
      <c r="O65" s="29"/>
      <c r="P65" s="29"/>
      <c r="Q65" s="23"/>
    </row>
    <row r="66" spans="2:17" s="8" customFormat="1" ht="19.7" customHeight="1">
      <c r="B66" s="17"/>
      <c r="C66" s="26"/>
      <c r="D66" s="26"/>
      <c r="E66" s="26"/>
      <c r="F66" s="26"/>
      <c r="G66" s="26"/>
      <c r="H66" s="118"/>
      <c r="I66" s="18"/>
      <c r="J66" s="26"/>
      <c r="K66" s="25"/>
      <c r="L66" s="17"/>
      <c r="M66" s="30"/>
      <c r="N66" s="17"/>
      <c r="O66" s="29"/>
      <c r="P66" s="29"/>
      <c r="Q66" s="23"/>
    </row>
    <row r="67" spans="2:17" s="8" customFormat="1" ht="19.7" customHeight="1">
      <c r="B67" s="17"/>
      <c r="C67" s="26"/>
      <c r="D67" s="26"/>
      <c r="E67" s="26"/>
      <c r="F67" s="26"/>
      <c r="G67" s="26"/>
      <c r="H67" s="118"/>
      <c r="I67" s="18"/>
      <c r="J67" s="26"/>
      <c r="K67" s="25"/>
      <c r="L67" s="18"/>
      <c r="M67" s="30"/>
      <c r="N67" s="17"/>
      <c r="O67" s="18"/>
      <c r="P67" s="30"/>
      <c r="Q67" s="23"/>
    </row>
    <row r="68" spans="2:17" s="8" customFormat="1" ht="19.7" customHeight="1">
      <c r="B68" s="17"/>
      <c r="C68" s="17"/>
      <c r="D68" s="17"/>
      <c r="E68" s="26"/>
      <c r="F68" s="26"/>
      <c r="G68" s="118"/>
      <c r="H68" s="118"/>
      <c r="I68" s="22"/>
      <c r="J68" s="26"/>
      <c r="K68" s="18"/>
      <c r="L68" s="17"/>
      <c r="M68" s="30"/>
      <c r="N68" s="17"/>
      <c r="O68" s="29"/>
      <c r="P68" s="29"/>
      <c r="Q68" s="23"/>
    </row>
    <row r="69" spans="2:17" s="8" customFormat="1" ht="19.7" customHeight="1">
      <c r="B69" s="17"/>
      <c r="C69" s="26"/>
      <c r="D69" s="26"/>
      <c r="E69" s="26"/>
      <c r="F69" s="26"/>
      <c r="G69" s="26"/>
      <c r="H69" s="118"/>
      <c r="I69" s="18"/>
      <c r="J69" s="26"/>
      <c r="K69" s="18"/>
      <c r="L69" s="18"/>
      <c r="M69" s="30"/>
      <c r="N69" s="17"/>
      <c r="O69" s="18"/>
      <c r="P69" s="30"/>
      <c r="Q69" s="23"/>
    </row>
    <row r="70" spans="2:17" s="8" customFormat="1" ht="19.7" customHeight="1">
      <c r="B70" s="17"/>
      <c r="C70" s="26"/>
      <c r="D70" s="26"/>
      <c r="E70" s="26"/>
      <c r="F70" s="26"/>
      <c r="G70" s="26"/>
      <c r="H70" s="118"/>
      <c r="I70" s="18"/>
      <c r="J70" s="26"/>
      <c r="K70" s="18"/>
      <c r="L70" s="17"/>
      <c r="M70" s="30"/>
      <c r="N70" s="17"/>
      <c r="O70" s="29"/>
      <c r="P70" s="29"/>
      <c r="Q70" s="23"/>
    </row>
    <row r="71" spans="2:17" s="8" customFormat="1" ht="19.7" customHeight="1">
      <c r="B71" s="17"/>
      <c r="C71" s="26"/>
      <c r="D71" s="26"/>
      <c r="E71" s="26"/>
      <c r="F71" s="26"/>
      <c r="G71" s="26"/>
      <c r="H71" s="118"/>
      <c r="I71" s="18"/>
      <c r="J71" s="26"/>
      <c r="K71" s="24"/>
      <c r="L71" s="17"/>
      <c r="M71" s="30"/>
      <c r="N71" s="17"/>
      <c r="O71" s="110"/>
      <c r="P71" s="29"/>
      <c r="Q71" s="23"/>
    </row>
    <row r="72" spans="2:17" s="8" customFormat="1" ht="19.7" customHeight="1">
      <c r="B72" s="17"/>
      <c r="C72" s="26"/>
      <c r="D72" s="26"/>
      <c r="E72" s="26"/>
      <c r="F72" s="26"/>
      <c r="G72" s="26"/>
      <c r="H72" s="118"/>
      <c r="I72" s="33"/>
      <c r="J72" s="26"/>
      <c r="K72" s="33"/>
      <c r="L72" s="17"/>
      <c r="M72" s="30"/>
      <c r="N72" s="17"/>
      <c r="O72" s="29"/>
      <c r="P72" s="29"/>
      <c r="Q72" s="23"/>
    </row>
    <row r="73" spans="2:17" s="8" customFormat="1" ht="19.7" customHeight="1">
      <c r="B73" s="17"/>
      <c r="C73" s="26"/>
      <c r="D73" s="26"/>
      <c r="E73" s="26"/>
      <c r="F73" s="26"/>
      <c r="G73" s="26"/>
      <c r="H73" s="118"/>
      <c r="I73" s="33"/>
      <c r="J73" s="26"/>
      <c r="K73" s="33"/>
      <c r="L73" s="17"/>
      <c r="M73" s="30"/>
      <c r="N73" s="17"/>
      <c r="O73" s="29"/>
      <c r="P73" s="29"/>
      <c r="Q73" s="23"/>
    </row>
    <row r="74" spans="2:17" s="8" customFormat="1" ht="19.7" customHeight="1">
      <c r="B74" s="17"/>
      <c r="C74" s="26"/>
      <c r="D74" s="26"/>
      <c r="E74" s="26"/>
      <c r="F74" s="26"/>
      <c r="G74" s="26"/>
      <c r="H74" s="118"/>
      <c r="I74" s="18"/>
      <c r="J74" s="26"/>
      <c r="K74" s="25"/>
      <c r="L74" s="17"/>
      <c r="M74" s="30"/>
      <c r="N74" s="17"/>
      <c r="O74" s="29"/>
      <c r="P74" s="29"/>
      <c r="Q74" s="23"/>
    </row>
    <row r="75" spans="2:17" s="8" customFormat="1" ht="19.7" customHeight="1">
      <c r="B75" s="17"/>
      <c r="C75" s="1907"/>
      <c r="D75" s="1906"/>
      <c r="E75" s="26"/>
      <c r="F75" s="26"/>
      <c r="G75" s="26"/>
      <c r="H75" s="118"/>
      <c r="I75" s="18"/>
      <c r="J75" s="26"/>
      <c r="K75" s="25"/>
      <c r="L75" s="17"/>
      <c r="M75" s="30"/>
      <c r="N75" s="17"/>
      <c r="O75" s="29"/>
      <c r="P75" s="29"/>
      <c r="Q75" s="23"/>
    </row>
    <row r="76" spans="2:17" s="8" customFormat="1" ht="19.7" customHeight="1">
      <c r="B76" s="17"/>
      <c r="C76" s="1907"/>
      <c r="D76" s="1906"/>
      <c r="E76" s="26"/>
      <c r="F76" s="26"/>
      <c r="G76" s="118"/>
      <c r="H76" s="118"/>
      <c r="I76" s="18"/>
      <c r="J76" s="26"/>
      <c r="K76" s="25"/>
      <c r="L76" s="18"/>
      <c r="M76" s="30"/>
      <c r="N76" s="17"/>
      <c r="O76" s="18"/>
      <c r="P76" s="30"/>
      <c r="Q76" s="23"/>
    </row>
    <row r="77" spans="2:17" s="8" customFormat="1" ht="19.7" customHeight="1">
      <c r="B77" s="17"/>
      <c r="C77" s="1907"/>
      <c r="D77" s="1906"/>
      <c r="E77" s="26"/>
      <c r="F77" s="26"/>
      <c r="G77" s="26"/>
      <c r="H77" s="118"/>
      <c r="I77" s="18"/>
      <c r="J77" s="26"/>
      <c r="K77" s="25"/>
      <c r="L77" s="17"/>
      <c r="M77" s="30"/>
      <c r="N77" s="17"/>
      <c r="O77" s="29"/>
      <c r="P77" s="29"/>
      <c r="Q77" s="23"/>
    </row>
    <row r="78" spans="2:17" s="8" customFormat="1" ht="19.7" customHeight="1">
      <c r="B78" s="17"/>
      <c r="C78" s="1907"/>
      <c r="D78" s="1906"/>
      <c r="E78" s="26"/>
      <c r="F78" s="26"/>
      <c r="G78" s="118"/>
      <c r="H78" s="118"/>
      <c r="I78" s="18"/>
      <c r="J78" s="26"/>
      <c r="K78" s="25"/>
      <c r="L78" s="18"/>
      <c r="M78" s="30"/>
      <c r="N78" s="17"/>
      <c r="O78" s="18"/>
      <c r="P78" s="30"/>
      <c r="Q78" s="23"/>
    </row>
    <row r="79" spans="2:17" s="8" customFormat="1" ht="19.7" customHeight="1">
      <c r="B79" s="17"/>
      <c r="C79" s="1907"/>
      <c r="D79" s="1906"/>
      <c r="E79" s="26"/>
      <c r="F79" s="26"/>
      <c r="G79" s="26"/>
      <c r="H79" s="118"/>
      <c r="I79" s="18"/>
      <c r="J79" s="26"/>
      <c r="K79" s="25"/>
      <c r="L79" s="17"/>
      <c r="M79" s="30"/>
      <c r="N79" s="17"/>
      <c r="O79" s="29"/>
      <c r="P79" s="29"/>
      <c r="Q79" s="23"/>
    </row>
    <row r="80" spans="2:17" s="8" customFormat="1" ht="19.7" customHeight="1">
      <c r="B80" s="17"/>
      <c r="C80" s="26"/>
      <c r="D80" s="17"/>
      <c r="E80" s="26"/>
      <c r="F80" s="26"/>
      <c r="G80" s="26"/>
      <c r="H80" s="118"/>
      <c r="I80" s="18"/>
      <c r="J80" s="26"/>
      <c r="K80" s="25"/>
      <c r="L80" s="18"/>
      <c r="M80" s="30"/>
      <c r="N80" s="17"/>
      <c r="O80" s="18"/>
      <c r="P80" s="30"/>
      <c r="Q80" s="23"/>
    </row>
    <row r="81" spans="2:17" s="8" customFormat="1" ht="19.7" customHeight="1">
      <c r="B81" s="17"/>
      <c r="C81" s="26"/>
      <c r="D81" s="17"/>
      <c r="E81" s="26"/>
      <c r="F81" s="26"/>
      <c r="G81" s="26"/>
      <c r="H81" s="118"/>
      <c r="I81" s="18"/>
      <c r="J81" s="26"/>
      <c r="K81" s="25"/>
      <c r="L81" s="17"/>
      <c r="M81" s="30"/>
      <c r="N81" s="17"/>
      <c r="O81" s="29"/>
      <c r="P81" s="29"/>
      <c r="Q81" s="23"/>
    </row>
    <row r="82" spans="2:17" s="8" customFormat="1" ht="19.7" customHeight="1">
      <c r="B82" s="17"/>
      <c r="C82" s="26"/>
      <c r="D82" s="17"/>
      <c r="E82" s="26"/>
      <c r="F82" s="26"/>
      <c r="G82" s="26"/>
      <c r="H82" s="118"/>
      <c r="I82" s="18"/>
      <c r="J82" s="26"/>
      <c r="K82" s="25"/>
      <c r="L82" s="18"/>
      <c r="M82" s="30"/>
      <c r="N82" s="17"/>
      <c r="O82" s="18"/>
      <c r="P82" s="30"/>
      <c r="Q82" s="23"/>
    </row>
    <row r="83" spans="2:17" s="8" customFormat="1" ht="19.7" customHeight="1">
      <c r="B83" s="17"/>
      <c r="C83" s="26"/>
      <c r="D83" s="17"/>
      <c r="E83" s="26"/>
      <c r="F83" s="26"/>
      <c r="G83" s="26"/>
      <c r="H83" s="118"/>
      <c r="I83" s="18"/>
      <c r="J83" s="26"/>
      <c r="K83" s="25"/>
      <c r="L83" s="18"/>
      <c r="M83" s="30"/>
      <c r="N83" s="17"/>
      <c r="O83" s="18"/>
      <c r="P83" s="30"/>
      <c r="Q83" s="23"/>
    </row>
    <row r="84" spans="2:17" s="8" customFormat="1" ht="19.7" customHeight="1">
      <c r="B84" s="17"/>
      <c r="C84" s="26"/>
      <c r="D84" s="17"/>
      <c r="E84" s="26"/>
      <c r="F84" s="26"/>
      <c r="G84" s="26"/>
      <c r="H84" s="118"/>
      <c r="I84" s="18"/>
      <c r="J84" s="26"/>
      <c r="K84" s="25"/>
      <c r="L84" s="17"/>
      <c r="M84" s="30"/>
      <c r="N84" s="17"/>
      <c r="O84" s="29"/>
      <c r="P84" s="29"/>
      <c r="Q84" s="23"/>
    </row>
    <row r="85" spans="2:17" s="8" customFormat="1" ht="19.7" customHeight="1">
      <c r="B85" s="17"/>
      <c r="C85" s="26"/>
      <c r="D85" s="17"/>
      <c r="E85" s="26"/>
      <c r="F85" s="26"/>
      <c r="G85" s="26"/>
      <c r="H85" s="118"/>
      <c r="I85" s="18"/>
      <c r="J85" s="26"/>
      <c r="K85" s="25"/>
      <c r="L85" s="18"/>
      <c r="M85" s="30"/>
      <c r="N85" s="17"/>
      <c r="O85" s="18"/>
      <c r="P85" s="30"/>
      <c r="Q85" s="23"/>
    </row>
    <row r="86" spans="2:17" s="8" customFormat="1" ht="19.7" customHeight="1">
      <c r="B86" s="17"/>
      <c r="C86" s="26"/>
      <c r="D86" s="17"/>
      <c r="E86" s="26"/>
      <c r="F86" s="26"/>
      <c r="G86" s="26"/>
      <c r="H86" s="118"/>
      <c r="I86" s="18"/>
      <c r="J86" s="26"/>
      <c r="K86" s="25"/>
      <c r="L86" s="18"/>
      <c r="M86" s="30"/>
      <c r="N86" s="17"/>
      <c r="O86" s="18"/>
      <c r="P86" s="30"/>
      <c r="Q86" s="23"/>
    </row>
    <row r="87" spans="2:17" s="8" customFormat="1" ht="19.7" customHeight="1">
      <c r="B87" s="17"/>
      <c r="C87" s="26"/>
      <c r="D87" s="17"/>
      <c r="E87" s="26"/>
      <c r="F87" s="26"/>
      <c r="G87" s="26"/>
      <c r="H87" s="118">
        <f>F87*G87</f>
        <v>0</v>
      </c>
      <c r="I87" s="18"/>
      <c r="J87" s="26"/>
      <c r="K87" s="25"/>
      <c r="L87" s="17"/>
      <c r="M87" s="30"/>
      <c r="N87" s="17"/>
      <c r="O87" s="29"/>
      <c r="P87" s="29"/>
      <c r="Q87" s="23"/>
    </row>
    <row r="88" spans="2:17" s="8" customFormat="1" ht="19.7" customHeight="1">
      <c r="B88" s="17"/>
      <c r="C88" s="26"/>
      <c r="D88" s="17"/>
      <c r="E88" s="26"/>
      <c r="F88" s="26"/>
      <c r="G88" s="26"/>
      <c r="H88" s="118">
        <f>F88*G88</f>
        <v>0</v>
      </c>
      <c r="I88" s="18"/>
      <c r="J88" s="26"/>
      <c r="K88" s="25"/>
      <c r="L88" s="18"/>
      <c r="M88" s="30"/>
      <c r="N88" s="17"/>
      <c r="O88" s="18"/>
      <c r="P88" s="30"/>
      <c r="Q88" s="23"/>
    </row>
    <row r="89" spans="2:17" s="8" customFormat="1" ht="19.7" customHeight="1">
      <c r="B89" s="17"/>
      <c r="C89" s="26"/>
      <c r="D89" s="17"/>
      <c r="E89" s="26"/>
      <c r="F89" s="26"/>
      <c r="G89" s="26"/>
      <c r="H89" s="118">
        <f t="shared" ref="H89:H124" si="1">F89*G89</f>
        <v>0</v>
      </c>
      <c r="I89" s="18"/>
      <c r="J89" s="26"/>
      <c r="K89" s="25"/>
      <c r="L89" s="18"/>
      <c r="M89" s="30"/>
      <c r="N89" s="17"/>
      <c r="O89" s="18"/>
      <c r="P89" s="30"/>
      <c r="Q89" s="23"/>
    </row>
    <row r="90" spans="2:17" s="8" customFormat="1" ht="19.7" customHeight="1">
      <c r="B90" s="17"/>
      <c r="C90" s="26"/>
      <c r="D90" s="17"/>
      <c r="E90" s="26"/>
      <c r="F90" s="26"/>
      <c r="G90" s="26"/>
      <c r="H90" s="118">
        <f t="shared" si="1"/>
        <v>0</v>
      </c>
      <c r="I90" s="18"/>
      <c r="J90" s="26"/>
      <c r="K90" s="25"/>
      <c r="L90" s="17"/>
      <c r="M90" s="30"/>
      <c r="N90" s="17"/>
      <c r="O90" s="29"/>
      <c r="P90" s="29"/>
      <c r="Q90" s="23"/>
    </row>
    <row r="91" spans="2:17" s="8" customFormat="1" ht="19.7" customHeight="1">
      <c r="B91" s="17"/>
      <c r="C91" s="26"/>
      <c r="D91" s="17"/>
      <c r="E91" s="26"/>
      <c r="F91" s="26"/>
      <c r="G91" s="26"/>
      <c r="H91" s="118">
        <f t="shared" si="1"/>
        <v>0</v>
      </c>
      <c r="I91" s="18"/>
      <c r="J91" s="26"/>
      <c r="K91" s="25"/>
      <c r="L91" s="18"/>
      <c r="M91" s="30"/>
      <c r="N91" s="17"/>
      <c r="O91" s="18"/>
      <c r="P91" s="30"/>
      <c r="Q91" s="23"/>
    </row>
    <row r="92" spans="2:17" s="8" customFormat="1" ht="19.7" customHeight="1">
      <c r="B92" s="17"/>
      <c r="C92" s="26"/>
      <c r="D92" s="17"/>
      <c r="E92" s="26"/>
      <c r="F92" s="26"/>
      <c r="G92" s="26"/>
      <c r="H92" s="118">
        <f t="shared" si="1"/>
        <v>0</v>
      </c>
      <c r="I92" s="18"/>
      <c r="J92" s="26"/>
      <c r="K92" s="25"/>
      <c r="L92" s="18"/>
      <c r="M92" s="30"/>
      <c r="N92" s="17"/>
      <c r="O92" s="18"/>
      <c r="P92" s="30"/>
      <c r="Q92" s="23"/>
    </row>
    <row r="93" spans="2:17" s="8" customFormat="1" ht="19.7" customHeight="1">
      <c r="B93" s="17"/>
      <c r="C93" s="26"/>
      <c r="D93" s="17"/>
      <c r="E93" s="26"/>
      <c r="F93" s="26"/>
      <c r="G93" s="26"/>
      <c r="H93" s="118">
        <f t="shared" si="1"/>
        <v>0</v>
      </c>
      <c r="I93" s="18"/>
      <c r="J93" s="26"/>
      <c r="K93" s="25"/>
      <c r="L93" s="17"/>
      <c r="M93" s="30"/>
      <c r="N93" s="17"/>
      <c r="O93" s="29"/>
      <c r="P93" s="29"/>
      <c r="Q93" s="23"/>
    </row>
    <row r="94" spans="2:17" s="8" customFormat="1" ht="19.7" customHeight="1">
      <c r="B94" s="17"/>
      <c r="C94" s="26"/>
      <c r="D94" s="17"/>
      <c r="E94" s="26"/>
      <c r="F94" s="26"/>
      <c r="G94" s="26"/>
      <c r="H94" s="118">
        <f t="shared" si="1"/>
        <v>0</v>
      </c>
      <c r="I94" s="18"/>
      <c r="J94" s="26"/>
      <c r="K94" s="25"/>
      <c r="L94" s="18"/>
      <c r="M94" s="30"/>
      <c r="N94" s="17"/>
      <c r="O94" s="18"/>
      <c r="P94" s="30"/>
      <c r="Q94" s="23"/>
    </row>
    <row r="95" spans="2:17" s="8" customFormat="1" ht="19.7" customHeight="1">
      <c r="B95" s="17"/>
      <c r="C95" s="26"/>
      <c r="D95" s="17"/>
      <c r="E95" s="26"/>
      <c r="F95" s="26"/>
      <c r="G95" s="26"/>
      <c r="H95" s="118">
        <f t="shared" si="1"/>
        <v>0</v>
      </c>
      <c r="I95" s="18"/>
      <c r="J95" s="26"/>
      <c r="K95" s="25"/>
      <c r="L95" s="18"/>
      <c r="M95" s="30"/>
      <c r="N95" s="17"/>
      <c r="O95" s="18"/>
      <c r="P95" s="30"/>
      <c r="Q95" s="23"/>
    </row>
    <row r="96" spans="2:17" s="8" customFormat="1" ht="19.7" customHeight="1">
      <c r="B96" s="17"/>
      <c r="C96" s="26"/>
      <c r="D96" s="17"/>
      <c r="E96" s="26"/>
      <c r="F96" s="26"/>
      <c r="G96" s="26"/>
      <c r="H96" s="118">
        <f t="shared" si="1"/>
        <v>0</v>
      </c>
      <c r="I96" s="18"/>
      <c r="J96" s="26"/>
      <c r="K96" s="25"/>
      <c r="L96" s="17"/>
      <c r="M96" s="30"/>
      <c r="N96" s="17"/>
      <c r="O96" s="29"/>
      <c r="P96" s="29"/>
      <c r="Q96" s="23"/>
    </row>
    <row r="97" spans="2:17" s="8" customFormat="1" ht="19.7" customHeight="1">
      <c r="B97" s="17"/>
      <c r="C97" s="26"/>
      <c r="D97" s="17"/>
      <c r="E97" s="26"/>
      <c r="F97" s="26"/>
      <c r="G97" s="26"/>
      <c r="H97" s="118">
        <f t="shared" si="1"/>
        <v>0</v>
      </c>
      <c r="I97" s="18"/>
      <c r="J97" s="26"/>
      <c r="K97" s="25"/>
      <c r="L97" s="18"/>
      <c r="M97" s="30"/>
      <c r="N97" s="17"/>
      <c r="O97" s="18"/>
      <c r="P97" s="30"/>
      <c r="Q97" s="23"/>
    </row>
    <row r="98" spans="2:17" s="8" customFormat="1" ht="19.7" customHeight="1">
      <c r="B98" s="17"/>
      <c r="C98" s="26"/>
      <c r="D98" s="17"/>
      <c r="E98" s="26"/>
      <c r="F98" s="26"/>
      <c r="G98" s="26"/>
      <c r="H98" s="118">
        <f t="shared" si="1"/>
        <v>0</v>
      </c>
      <c r="I98" s="18"/>
      <c r="J98" s="26"/>
      <c r="K98" s="25"/>
      <c r="L98" s="18"/>
      <c r="M98" s="30"/>
      <c r="N98" s="17"/>
      <c r="O98" s="18"/>
      <c r="P98" s="30"/>
      <c r="Q98" s="23"/>
    </row>
    <row r="99" spans="2:17" s="8" customFormat="1" ht="19.7" customHeight="1">
      <c r="B99" s="17"/>
      <c r="C99" s="26"/>
      <c r="D99" s="17"/>
      <c r="E99" s="26"/>
      <c r="F99" s="26"/>
      <c r="G99" s="26"/>
      <c r="H99" s="118">
        <f t="shared" si="1"/>
        <v>0</v>
      </c>
      <c r="I99" s="18"/>
      <c r="J99" s="26"/>
      <c r="K99" s="25"/>
      <c r="L99" s="17"/>
      <c r="M99" s="30"/>
      <c r="N99" s="17"/>
      <c r="O99" s="29"/>
      <c r="P99" s="29"/>
      <c r="Q99" s="23"/>
    </row>
    <row r="100" spans="2:17" s="8" customFormat="1" ht="19.7" customHeight="1">
      <c r="B100" s="17"/>
      <c r="C100" s="26"/>
      <c r="D100" s="17"/>
      <c r="E100" s="26"/>
      <c r="F100" s="26"/>
      <c r="G100" s="26"/>
      <c r="H100" s="118">
        <f t="shared" si="1"/>
        <v>0</v>
      </c>
      <c r="I100" s="18"/>
      <c r="J100" s="26"/>
      <c r="K100" s="25"/>
      <c r="L100" s="18"/>
      <c r="M100" s="30"/>
      <c r="N100" s="17"/>
      <c r="O100" s="18"/>
      <c r="P100" s="30"/>
      <c r="Q100" s="23"/>
    </row>
    <row r="101" spans="2:17" s="8" customFormat="1" ht="19.7" customHeight="1">
      <c r="B101" s="17"/>
      <c r="C101" s="26"/>
      <c r="D101" s="17"/>
      <c r="E101" s="26"/>
      <c r="F101" s="26"/>
      <c r="G101" s="26"/>
      <c r="H101" s="118">
        <f t="shared" si="1"/>
        <v>0</v>
      </c>
      <c r="I101" s="18"/>
      <c r="J101" s="26"/>
      <c r="K101" s="25"/>
      <c r="L101" s="18"/>
      <c r="M101" s="30"/>
      <c r="N101" s="17"/>
      <c r="O101" s="18"/>
      <c r="P101" s="30"/>
      <c r="Q101" s="23"/>
    </row>
    <row r="102" spans="2:17" s="8" customFormat="1" ht="19.7" customHeight="1">
      <c r="B102" s="17"/>
      <c r="C102" s="320"/>
      <c r="D102" s="17"/>
      <c r="E102" s="26"/>
      <c r="F102" s="26"/>
      <c r="G102" s="26"/>
      <c r="H102" s="118">
        <f t="shared" si="1"/>
        <v>0</v>
      </c>
      <c r="I102" s="18"/>
      <c r="J102" s="26"/>
      <c r="K102" s="25"/>
      <c r="L102" s="17"/>
      <c r="M102" s="30"/>
      <c r="N102" s="17"/>
      <c r="O102" s="29"/>
      <c r="P102" s="29"/>
      <c r="Q102" s="23"/>
    </row>
    <row r="103" spans="2:17" s="8" customFormat="1" ht="19.7" customHeight="1">
      <c r="B103" s="17"/>
      <c r="C103" s="320"/>
      <c r="D103" s="17"/>
      <c r="E103" s="26"/>
      <c r="F103" s="26"/>
      <c r="G103" s="118"/>
      <c r="H103" s="118">
        <f t="shared" si="1"/>
        <v>0</v>
      </c>
      <c r="I103" s="18"/>
      <c r="J103" s="26"/>
      <c r="K103" s="25"/>
      <c r="L103" s="18"/>
      <c r="M103" s="30"/>
      <c r="N103" s="17"/>
      <c r="O103" s="18"/>
      <c r="P103" s="30"/>
      <c r="Q103" s="23"/>
    </row>
    <row r="104" spans="2:17" s="8" customFormat="1" ht="19.7" customHeight="1">
      <c r="B104" s="17"/>
      <c r="C104" s="320"/>
      <c r="D104" s="17"/>
      <c r="E104" s="26"/>
      <c r="F104" s="26"/>
      <c r="G104" s="118"/>
      <c r="H104" s="118">
        <f t="shared" si="1"/>
        <v>0</v>
      </c>
      <c r="I104" s="18"/>
      <c r="J104" s="26"/>
      <c r="K104" s="25"/>
      <c r="L104" s="18"/>
      <c r="M104" s="30"/>
      <c r="N104" s="17"/>
      <c r="O104" s="18"/>
      <c r="P104" s="30"/>
      <c r="Q104" s="23"/>
    </row>
    <row r="105" spans="2:17" s="8" customFormat="1" ht="19.7" customHeight="1">
      <c r="B105" s="17"/>
      <c r="C105" s="17"/>
      <c r="D105" s="17"/>
      <c r="E105" s="26"/>
      <c r="F105" s="26"/>
      <c r="G105" s="26"/>
      <c r="H105" s="118">
        <f t="shared" si="1"/>
        <v>0</v>
      </c>
      <c r="I105" s="18"/>
      <c r="J105" s="26"/>
      <c r="K105" s="25"/>
      <c r="L105" s="17"/>
      <c r="M105" s="30"/>
      <c r="N105" s="17"/>
      <c r="O105" s="29"/>
      <c r="P105" s="29"/>
      <c r="Q105" s="23"/>
    </row>
    <row r="106" spans="2:17" s="8" customFormat="1" ht="19.7" customHeight="1">
      <c r="B106" s="17"/>
      <c r="C106" s="17"/>
      <c r="D106" s="17"/>
      <c r="E106" s="26"/>
      <c r="F106" s="26"/>
      <c r="G106" s="118"/>
      <c r="H106" s="118">
        <f t="shared" si="1"/>
        <v>0</v>
      </c>
      <c r="I106" s="18"/>
      <c r="J106" s="26"/>
      <c r="K106" s="25"/>
      <c r="L106" s="18"/>
      <c r="M106" s="30"/>
      <c r="N106" s="17"/>
      <c r="O106" s="18"/>
      <c r="P106" s="30"/>
      <c r="Q106" s="23"/>
    </row>
    <row r="107" spans="2:17" s="8" customFormat="1" ht="19.7" customHeight="1">
      <c r="B107" s="17"/>
      <c r="C107" s="17"/>
      <c r="D107" s="17"/>
      <c r="E107" s="26"/>
      <c r="F107" s="26"/>
      <c r="G107" s="118"/>
      <c r="H107" s="118">
        <f t="shared" si="1"/>
        <v>0</v>
      </c>
      <c r="I107" s="18"/>
      <c r="J107" s="26"/>
      <c r="K107" s="25"/>
      <c r="L107" s="18"/>
      <c r="M107" s="30"/>
      <c r="N107" s="17"/>
      <c r="O107" s="18"/>
      <c r="P107" s="30"/>
      <c r="Q107" s="23"/>
    </row>
    <row r="108" spans="2:17" s="8" customFormat="1" ht="19.7" customHeight="1">
      <c r="B108" s="17"/>
      <c r="C108" s="17"/>
      <c r="D108" s="17"/>
      <c r="E108" s="26"/>
      <c r="F108" s="26"/>
      <c r="G108" s="26"/>
      <c r="H108" s="118">
        <f t="shared" si="1"/>
        <v>0</v>
      </c>
      <c r="I108" s="18"/>
      <c r="J108" s="26"/>
      <c r="K108" s="25"/>
      <c r="L108" s="17"/>
      <c r="M108" s="30"/>
      <c r="N108" s="17"/>
      <c r="O108" s="29"/>
      <c r="P108" s="29"/>
      <c r="Q108" s="23"/>
    </row>
    <row r="109" spans="2:17" s="8" customFormat="1" ht="19.7" customHeight="1">
      <c r="B109" s="17"/>
      <c r="C109" s="17"/>
      <c r="D109" s="17"/>
      <c r="E109" s="26"/>
      <c r="F109" s="26"/>
      <c r="G109" s="118"/>
      <c r="H109" s="118">
        <f t="shared" si="1"/>
        <v>0</v>
      </c>
      <c r="I109" s="18"/>
      <c r="J109" s="26"/>
      <c r="K109" s="25"/>
      <c r="L109" s="18"/>
      <c r="M109" s="30"/>
      <c r="N109" s="17"/>
      <c r="O109" s="18"/>
      <c r="P109" s="30"/>
      <c r="Q109" s="23"/>
    </row>
    <row r="110" spans="2:17" s="8" customFormat="1" ht="19.7" customHeight="1">
      <c r="B110" s="17"/>
      <c r="C110" s="17"/>
      <c r="D110" s="17"/>
      <c r="E110" s="26"/>
      <c r="F110" s="26"/>
      <c r="G110" s="118"/>
      <c r="H110" s="118">
        <f t="shared" si="1"/>
        <v>0</v>
      </c>
      <c r="I110" s="18"/>
      <c r="J110" s="26"/>
      <c r="K110" s="25"/>
      <c r="L110" s="18"/>
      <c r="M110" s="30"/>
      <c r="N110" s="17"/>
      <c r="O110" s="18"/>
      <c r="P110" s="30"/>
      <c r="Q110" s="23"/>
    </row>
    <row r="111" spans="2:17" s="8" customFormat="1" ht="19.7" customHeight="1">
      <c r="B111" s="17"/>
      <c r="C111" s="17"/>
      <c r="D111" s="17"/>
      <c r="E111" s="26"/>
      <c r="F111" s="26"/>
      <c r="G111" s="26"/>
      <c r="H111" s="118">
        <f t="shared" si="1"/>
        <v>0</v>
      </c>
      <c r="I111" s="18"/>
      <c r="J111" s="26"/>
      <c r="K111" s="25"/>
      <c r="L111" s="17"/>
      <c r="M111" s="30"/>
      <c r="N111" s="17"/>
      <c r="O111" s="29"/>
      <c r="P111" s="29"/>
      <c r="Q111" s="23"/>
    </row>
    <row r="112" spans="2:17" s="8" customFormat="1" ht="19.7" customHeight="1">
      <c r="B112" s="17"/>
      <c r="C112" s="17"/>
      <c r="D112" s="17"/>
      <c r="E112" s="26"/>
      <c r="F112" s="26"/>
      <c r="G112" s="118"/>
      <c r="H112" s="118">
        <f t="shared" si="1"/>
        <v>0</v>
      </c>
      <c r="I112" s="18"/>
      <c r="J112" s="26"/>
      <c r="K112" s="25"/>
      <c r="L112" s="18"/>
      <c r="M112" s="30"/>
      <c r="N112" s="17"/>
      <c r="O112" s="18"/>
      <c r="P112" s="30"/>
      <c r="Q112" s="23"/>
    </row>
    <row r="113" spans="2:17" s="8" customFormat="1" ht="19.7" customHeight="1">
      <c r="B113" s="17"/>
      <c r="C113" s="17"/>
      <c r="D113" s="17"/>
      <c r="E113" s="26"/>
      <c r="F113" s="26"/>
      <c r="G113" s="118"/>
      <c r="H113" s="118">
        <f t="shared" si="1"/>
        <v>0</v>
      </c>
      <c r="I113" s="18"/>
      <c r="J113" s="26"/>
      <c r="K113" s="25"/>
      <c r="L113" s="18"/>
      <c r="M113" s="30"/>
      <c r="N113" s="17"/>
      <c r="O113" s="18"/>
      <c r="P113" s="30"/>
      <c r="Q113" s="23"/>
    </row>
    <row r="114" spans="2:17" s="8" customFormat="1" ht="19.7" customHeight="1">
      <c r="B114" s="17"/>
      <c r="C114" s="17"/>
      <c r="D114" s="17"/>
      <c r="E114" s="26"/>
      <c r="F114" s="26"/>
      <c r="G114" s="26"/>
      <c r="H114" s="118">
        <f t="shared" si="1"/>
        <v>0</v>
      </c>
      <c r="I114" s="18"/>
      <c r="J114" s="26"/>
      <c r="K114" s="25"/>
      <c r="L114" s="17"/>
      <c r="M114" s="30"/>
      <c r="N114" s="17"/>
      <c r="O114" s="29"/>
      <c r="P114" s="29"/>
      <c r="Q114" s="23"/>
    </row>
    <row r="115" spans="2:17" s="8" customFormat="1" ht="19.7" customHeight="1">
      <c r="B115" s="17"/>
      <c r="C115" s="17"/>
      <c r="D115" s="17"/>
      <c r="E115" s="26"/>
      <c r="F115" s="26"/>
      <c r="G115" s="118"/>
      <c r="H115" s="118">
        <f t="shared" si="1"/>
        <v>0</v>
      </c>
      <c r="I115" s="18"/>
      <c r="J115" s="26"/>
      <c r="K115" s="25"/>
      <c r="L115" s="18"/>
      <c r="M115" s="30"/>
      <c r="N115" s="17"/>
      <c r="O115" s="18"/>
      <c r="P115" s="30"/>
      <c r="Q115" s="23"/>
    </row>
    <row r="116" spans="2:17" s="8" customFormat="1" ht="19.7" customHeight="1">
      <c r="B116" s="17"/>
      <c r="C116" s="17"/>
      <c r="D116" s="17"/>
      <c r="E116" s="26"/>
      <c r="F116" s="26"/>
      <c r="G116" s="118"/>
      <c r="H116" s="118">
        <f t="shared" si="1"/>
        <v>0</v>
      </c>
      <c r="I116" s="18"/>
      <c r="J116" s="26"/>
      <c r="K116" s="25"/>
      <c r="L116" s="18"/>
      <c r="M116" s="30"/>
      <c r="N116" s="17"/>
      <c r="O116" s="18"/>
      <c r="P116" s="30"/>
      <c r="Q116" s="23"/>
    </row>
    <row r="117" spans="2:17" s="8" customFormat="1" ht="19.7" customHeight="1">
      <c r="B117" s="17"/>
      <c r="C117" s="17"/>
      <c r="D117" s="17"/>
      <c r="E117" s="26"/>
      <c r="F117" s="26"/>
      <c r="G117" s="26"/>
      <c r="H117" s="118">
        <f t="shared" si="1"/>
        <v>0</v>
      </c>
      <c r="I117" s="18"/>
      <c r="J117" s="26"/>
      <c r="K117" s="25"/>
      <c r="L117" s="17"/>
      <c r="M117" s="30"/>
      <c r="N117" s="17"/>
      <c r="O117" s="29"/>
      <c r="P117" s="29"/>
      <c r="Q117" s="23"/>
    </row>
    <row r="118" spans="2:17" s="8" customFormat="1" ht="19.7" customHeight="1">
      <c r="B118" s="17"/>
      <c r="C118" s="17"/>
      <c r="D118" s="17"/>
      <c r="E118" s="26"/>
      <c r="F118" s="26"/>
      <c r="G118" s="118"/>
      <c r="H118" s="118">
        <f t="shared" si="1"/>
        <v>0</v>
      </c>
      <c r="I118" s="18"/>
      <c r="J118" s="26"/>
      <c r="K118" s="25"/>
      <c r="L118" s="18"/>
      <c r="M118" s="30"/>
      <c r="N118" s="17"/>
      <c r="O118" s="18"/>
      <c r="P118" s="30"/>
      <c r="Q118" s="23"/>
    </row>
    <row r="119" spans="2:17" s="8" customFormat="1" ht="19.7" customHeight="1">
      <c r="B119" s="17"/>
      <c r="C119" s="17"/>
      <c r="D119" s="17"/>
      <c r="E119" s="26"/>
      <c r="F119" s="26"/>
      <c r="G119" s="118"/>
      <c r="H119" s="118">
        <f t="shared" si="1"/>
        <v>0</v>
      </c>
      <c r="I119" s="18"/>
      <c r="J119" s="26"/>
      <c r="K119" s="25"/>
      <c r="L119" s="18"/>
      <c r="M119" s="30"/>
      <c r="N119" s="17"/>
      <c r="O119" s="18"/>
      <c r="P119" s="30"/>
      <c r="Q119" s="23"/>
    </row>
    <row r="120" spans="2:17" s="8" customFormat="1" ht="19.7" customHeight="1">
      <c r="B120" s="17"/>
      <c r="C120" s="17"/>
      <c r="D120" s="17"/>
      <c r="E120" s="26"/>
      <c r="F120" s="26"/>
      <c r="G120" s="26"/>
      <c r="H120" s="118">
        <f t="shared" si="1"/>
        <v>0</v>
      </c>
      <c r="I120" s="18"/>
      <c r="J120" s="26"/>
      <c r="K120" s="25"/>
      <c r="L120" s="17"/>
      <c r="M120" s="30"/>
      <c r="N120" s="17"/>
      <c r="O120" s="29"/>
      <c r="P120" s="29"/>
      <c r="Q120" s="23"/>
    </row>
    <row r="121" spans="2:17" s="8" customFormat="1" ht="19.7" customHeight="1">
      <c r="B121" s="17"/>
      <c r="C121" s="17"/>
      <c r="D121" s="17"/>
      <c r="E121" s="26"/>
      <c r="F121" s="26"/>
      <c r="G121" s="118"/>
      <c r="H121" s="118">
        <f t="shared" si="1"/>
        <v>0</v>
      </c>
      <c r="I121" s="18"/>
      <c r="J121" s="26"/>
      <c r="K121" s="25"/>
      <c r="L121" s="18"/>
      <c r="M121" s="30"/>
      <c r="N121" s="17"/>
      <c r="O121" s="18"/>
      <c r="P121" s="30"/>
      <c r="Q121" s="23"/>
    </row>
    <row r="122" spans="2:17" s="8" customFormat="1" ht="19.7" customHeight="1">
      <c r="B122" s="17"/>
      <c r="C122" s="17"/>
      <c r="D122" s="17"/>
      <c r="E122" s="26"/>
      <c r="F122" s="26"/>
      <c r="G122" s="118"/>
      <c r="H122" s="118">
        <f t="shared" si="1"/>
        <v>0</v>
      </c>
      <c r="I122" s="18"/>
      <c r="J122" s="26"/>
      <c r="K122" s="25"/>
      <c r="L122" s="18"/>
      <c r="M122" s="30"/>
      <c r="N122" s="17"/>
      <c r="O122" s="18"/>
      <c r="P122" s="30"/>
      <c r="Q122" s="23"/>
    </row>
    <row r="123" spans="2:17" s="8" customFormat="1" ht="19.7" customHeight="1">
      <c r="B123" s="17"/>
      <c r="C123" s="17"/>
      <c r="D123" s="17"/>
      <c r="E123" s="26"/>
      <c r="F123" s="26"/>
      <c r="G123" s="26"/>
      <c r="H123" s="118">
        <f t="shared" si="1"/>
        <v>0</v>
      </c>
      <c r="I123" s="18"/>
      <c r="J123" s="26"/>
      <c r="K123" s="25"/>
      <c r="L123" s="17"/>
      <c r="M123" s="30"/>
      <c r="N123" s="17"/>
      <c r="O123" s="29"/>
      <c r="P123" s="29"/>
      <c r="Q123" s="23"/>
    </row>
    <row r="124" spans="2:17" s="8" customFormat="1" ht="19.7" customHeight="1">
      <c r="B124" s="17"/>
      <c r="C124" s="17"/>
      <c r="D124" s="17"/>
      <c r="E124" s="26"/>
      <c r="F124" s="26"/>
      <c r="G124" s="118"/>
      <c r="H124" s="118">
        <f t="shared" si="1"/>
        <v>0</v>
      </c>
      <c r="I124" s="18"/>
      <c r="J124" s="26"/>
      <c r="K124" s="25"/>
      <c r="L124" s="18"/>
      <c r="M124" s="30"/>
      <c r="N124" s="17"/>
      <c r="O124" s="18"/>
      <c r="P124" s="30"/>
      <c r="Q124" s="23"/>
    </row>
    <row r="125" spans="2:17" s="8" customFormat="1" ht="19.7" customHeight="1">
      <c r="B125" s="17"/>
      <c r="C125" s="17"/>
      <c r="D125" s="17"/>
      <c r="E125" s="26"/>
      <c r="F125" s="26"/>
      <c r="G125" s="118"/>
      <c r="H125" s="118">
        <f>F125*G125</f>
        <v>0</v>
      </c>
      <c r="I125" s="18"/>
      <c r="J125" s="26"/>
      <c r="K125" s="25"/>
      <c r="L125" s="18"/>
      <c r="M125" s="30"/>
      <c r="N125" s="17"/>
      <c r="O125" s="18"/>
      <c r="P125" s="30"/>
      <c r="Q125" s="23"/>
    </row>
    <row r="126" spans="2:17" s="8" customFormat="1" ht="19.7" customHeight="1">
      <c r="B126" s="17"/>
      <c r="C126" s="17"/>
      <c r="D126" s="17"/>
      <c r="E126" s="26"/>
      <c r="F126" s="26"/>
      <c r="G126" s="26"/>
      <c r="H126" s="118">
        <f>F126*G126</f>
        <v>0</v>
      </c>
      <c r="I126" s="18"/>
      <c r="J126" s="26"/>
      <c r="K126" s="25"/>
      <c r="L126" s="17"/>
      <c r="M126" s="30"/>
      <c r="N126" s="17"/>
      <c r="O126" s="29"/>
      <c r="P126" s="29"/>
      <c r="Q126" s="23"/>
    </row>
    <row r="127" spans="2:17" s="8" customFormat="1" ht="19.7" customHeight="1">
      <c r="B127" s="17"/>
      <c r="C127" s="17"/>
      <c r="D127" s="17"/>
      <c r="E127" s="26"/>
      <c r="F127" s="26"/>
      <c r="G127" s="118"/>
      <c r="H127" s="118">
        <f>F127*G127</f>
        <v>0</v>
      </c>
      <c r="I127" s="18"/>
      <c r="J127" s="26"/>
      <c r="K127" s="25"/>
      <c r="L127" s="18"/>
      <c r="M127" s="30"/>
      <c r="N127" s="17"/>
      <c r="O127" s="18"/>
      <c r="P127" s="30"/>
      <c r="Q127" s="23"/>
    </row>
  </sheetData>
  <autoFilter ref="B9:O17" xr:uid="{96B6E5BD-0C40-48C9-AF88-749922D76A1C}">
    <sortState xmlns:xlrd2="http://schemas.microsoft.com/office/spreadsheetml/2017/richdata2" ref="B10:O17">
      <sortCondition ref="D9:D17"/>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DF0A8-19A8-46AF-AC4D-971E936A9825}">
  <dimension ref="A2:F9"/>
  <sheetViews>
    <sheetView workbookViewId="0">
      <selection activeCell="F17" sqref="F17"/>
    </sheetView>
  </sheetViews>
  <sheetFormatPr defaultRowHeight="18.75"/>
  <cols>
    <col min="1" max="1" width="5.625" style="9" customWidth="1"/>
    <col min="2" max="2" width="3.5" style="9" bestFit="1" customWidth="1"/>
    <col min="3" max="3" width="17.625" style="9" customWidth="1"/>
    <col min="4" max="4" width="25.75" style="9" bestFit="1" customWidth="1"/>
    <col min="5" max="5" width="5.875" style="9" bestFit="1" customWidth="1"/>
    <col min="6" max="6" width="15.625" style="9" customWidth="1"/>
    <col min="7" max="256" width="9" style="9"/>
    <col min="257" max="257" width="5.625" style="9" customWidth="1"/>
    <col min="258" max="258" width="3.5" style="9" bestFit="1" customWidth="1"/>
    <col min="259" max="259" width="17.625" style="9" customWidth="1"/>
    <col min="260" max="260" width="25.75" style="9" bestFit="1" customWidth="1"/>
    <col min="261" max="261" width="5.875" style="9" bestFit="1" customWidth="1"/>
    <col min="262" max="262" width="15.625" style="9" customWidth="1"/>
    <col min="263" max="512" width="9" style="9"/>
    <col min="513" max="513" width="5.625" style="9" customWidth="1"/>
    <col min="514" max="514" width="3.5" style="9" bestFit="1" customWidth="1"/>
    <col min="515" max="515" width="17.625" style="9" customWidth="1"/>
    <col min="516" max="516" width="25.75" style="9" bestFit="1" customWidth="1"/>
    <col min="517" max="517" width="5.875" style="9" bestFit="1" customWidth="1"/>
    <col min="518" max="518" width="15.625" style="9" customWidth="1"/>
    <col min="519" max="768" width="9" style="9"/>
    <col min="769" max="769" width="5.625" style="9" customWidth="1"/>
    <col min="770" max="770" width="3.5" style="9" bestFit="1" customWidth="1"/>
    <col min="771" max="771" width="17.625" style="9" customWidth="1"/>
    <col min="772" max="772" width="25.75" style="9" bestFit="1" customWidth="1"/>
    <col min="773" max="773" width="5.875" style="9" bestFit="1" customWidth="1"/>
    <col min="774" max="774" width="15.625" style="9" customWidth="1"/>
    <col min="775" max="1024" width="9" style="9"/>
    <col min="1025" max="1025" width="5.625" style="9" customWidth="1"/>
    <col min="1026" max="1026" width="3.5" style="9" bestFit="1" customWidth="1"/>
    <col min="1027" max="1027" width="17.625" style="9" customWidth="1"/>
    <col min="1028" max="1028" width="25.75" style="9" bestFit="1" customWidth="1"/>
    <col min="1029" max="1029" width="5.875" style="9" bestFit="1" customWidth="1"/>
    <col min="1030" max="1030" width="15.625" style="9" customWidth="1"/>
    <col min="1031" max="1280" width="9" style="9"/>
    <col min="1281" max="1281" width="5.625" style="9" customWidth="1"/>
    <col min="1282" max="1282" width="3.5" style="9" bestFit="1" customWidth="1"/>
    <col min="1283" max="1283" width="17.625" style="9" customWidth="1"/>
    <col min="1284" max="1284" width="25.75" style="9" bestFit="1" customWidth="1"/>
    <col min="1285" max="1285" width="5.875" style="9" bestFit="1" customWidth="1"/>
    <col min="1286" max="1286" width="15.625" style="9" customWidth="1"/>
    <col min="1287" max="1536" width="9" style="9"/>
    <col min="1537" max="1537" width="5.625" style="9" customWidth="1"/>
    <col min="1538" max="1538" width="3.5" style="9" bestFit="1" customWidth="1"/>
    <col min="1539" max="1539" width="17.625" style="9" customWidth="1"/>
    <col min="1540" max="1540" width="25.75" style="9" bestFit="1" customWidth="1"/>
    <col min="1541" max="1541" width="5.875" style="9" bestFit="1" customWidth="1"/>
    <col min="1542" max="1542" width="15.625" style="9" customWidth="1"/>
    <col min="1543" max="1792" width="9" style="9"/>
    <col min="1793" max="1793" width="5.625" style="9" customWidth="1"/>
    <col min="1794" max="1794" width="3.5" style="9" bestFit="1" customWidth="1"/>
    <col min="1795" max="1795" width="17.625" style="9" customWidth="1"/>
    <col min="1796" max="1796" width="25.75" style="9" bestFit="1" customWidth="1"/>
    <col min="1797" max="1797" width="5.875" style="9" bestFit="1" customWidth="1"/>
    <col min="1798" max="1798" width="15.625" style="9" customWidth="1"/>
    <col min="1799" max="2048" width="9" style="9"/>
    <col min="2049" max="2049" width="5.625" style="9" customWidth="1"/>
    <col min="2050" max="2050" width="3.5" style="9" bestFit="1" customWidth="1"/>
    <col min="2051" max="2051" width="17.625" style="9" customWidth="1"/>
    <col min="2052" max="2052" width="25.75" style="9" bestFit="1" customWidth="1"/>
    <col min="2053" max="2053" width="5.875" style="9" bestFit="1" customWidth="1"/>
    <col min="2054" max="2054" width="15.625" style="9" customWidth="1"/>
    <col min="2055" max="2304" width="9" style="9"/>
    <col min="2305" max="2305" width="5.625" style="9" customWidth="1"/>
    <col min="2306" max="2306" width="3.5" style="9" bestFit="1" customWidth="1"/>
    <col min="2307" max="2307" width="17.625" style="9" customWidth="1"/>
    <col min="2308" max="2308" width="25.75" style="9" bestFit="1" customWidth="1"/>
    <col min="2309" max="2309" width="5.875" style="9" bestFit="1" customWidth="1"/>
    <col min="2310" max="2310" width="15.625" style="9" customWidth="1"/>
    <col min="2311" max="2560" width="9" style="9"/>
    <col min="2561" max="2561" width="5.625" style="9" customWidth="1"/>
    <col min="2562" max="2562" width="3.5" style="9" bestFit="1" customWidth="1"/>
    <col min="2563" max="2563" width="17.625" style="9" customWidth="1"/>
    <col min="2564" max="2564" width="25.75" style="9" bestFit="1" customWidth="1"/>
    <col min="2565" max="2565" width="5.875" style="9" bestFit="1" customWidth="1"/>
    <col min="2566" max="2566" width="15.625" style="9" customWidth="1"/>
    <col min="2567" max="2816" width="9" style="9"/>
    <col min="2817" max="2817" width="5.625" style="9" customWidth="1"/>
    <col min="2818" max="2818" width="3.5" style="9" bestFit="1" customWidth="1"/>
    <col min="2819" max="2819" width="17.625" style="9" customWidth="1"/>
    <col min="2820" max="2820" width="25.75" style="9" bestFit="1" customWidth="1"/>
    <col min="2821" max="2821" width="5.875" style="9" bestFit="1" customWidth="1"/>
    <col min="2822" max="2822" width="15.625" style="9" customWidth="1"/>
    <col min="2823" max="3072" width="9" style="9"/>
    <col min="3073" max="3073" width="5.625" style="9" customWidth="1"/>
    <col min="3074" max="3074" width="3.5" style="9" bestFit="1" customWidth="1"/>
    <col min="3075" max="3075" width="17.625" style="9" customWidth="1"/>
    <col min="3076" max="3076" width="25.75" style="9" bestFit="1" customWidth="1"/>
    <col min="3077" max="3077" width="5.875" style="9" bestFit="1" customWidth="1"/>
    <col min="3078" max="3078" width="15.625" style="9" customWidth="1"/>
    <col min="3079" max="3328" width="9" style="9"/>
    <col min="3329" max="3329" width="5.625" style="9" customWidth="1"/>
    <col min="3330" max="3330" width="3.5" style="9" bestFit="1" customWidth="1"/>
    <col min="3331" max="3331" width="17.625" style="9" customWidth="1"/>
    <col min="3332" max="3332" width="25.75" style="9" bestFit="1" customWidth="1"/>
    <col min="3333" max="3333" width="5.875" style="9" bestFit="1" customWidth="1"/>
    <col min="3334" max="3334" width="15.625" style="9" customWidth="1"/>
    <col min="3335" max="3584" width="9" style="9"/>
    <col min="3585" max="3585" width="5.625" style="9" customWidth="1"/>
    <col min="3586" max="3586" width="3.5" style="9" bestFit="1" customWidth="1"/>
    <col min="3587" max="3587" width="17.625" style="9" customWidth="1"/>
    <col min="3588" max="3588" width="25.75" style="9" bestFit="1" customWidth="1"/>
    <col min="3589" max="3589" width="5.875" style="9" bestFit="1" customWidth="1"/>
    <col min="3590" max="3590" width="15.625" style="9" customWidth="1"/>
    <col min="3591" max="3840" width="9" style="9"/>
    <col min="3841" max="3841" width="5.625" style="9" customWidth="1"/>
    <col min="3842" max="3842" width="3.5" style="9" bestFit="1" customWidth="1"/>
    <col min="3843" max="3843" width="17.625" style="9" customWidth="1"/>
    <col min="3844" max="3844" width="25.75" style="9" bestFit="1" customWidth="1"/>
    <col min="3845" max="3845" width="5.875" style="9" bestFit="1" customWidth="1"/>
    <col min="3846" max="3846" width="15.625" style="9" customWidth="1"/>
    <col min="3847" max="4096" width="9" style="9"/>
    <col min="4097" max="4097" width="5.625" style="9" customWidth="1"/>
    <col min="4098" max="4098" width="3.5" style="9" bestFit="1" customWidth="1"/>
    <col min="4099" max="4099" width="17.625" style="9" customWidth="1"/>
    <col min="4100" max="4100" width="25.75" style="9" bestFit="1" customWidth="1"/>
    <col min="4101" max="4101" width="5.875" style="9" bestFit="1" customWidth="1"/>
    <col min="4102" max="4102" width="15.625" style="9" customWidth="1"/>
    <col min="4103" max="4352" width="9" style="9"/>
    <col min="4353" max="4353" width="5.625" style="9" customWidth="1"/>
    <col min="4354" max="4354" width="3.5" style="9" bestFit="1" customWidth="1"/>
    <col min="4355" max="4355" width="17.625" style="9" customWidth="1"/>
    <col min="4356" max="4356" width="25.75" style="9" bestFit="1" customWidth="1"/>
    <col min="4357" max="4357" width="5.875" style="9" bestFit="1" customWidth="1"/>
    <col min="4358" max="4358" width="15.625" style="9" customWidth="1"/>
    <col min="4359" max="4608" width="9" style="9"/>
    <col min="4609" max="4609" width="5.625" style="9" customWidth="1"/>
    <col min="4610" max="4610" width="3.5" style="9" bestFit="1" customWidth="1"/>
    <col min="4611" max="4611" width="17.625" style="9" customWidth="1"/>
    <col min="4612" max="4612" width="25.75" style="9" bestFit="1" customWidth="1"/>
    <col min="4613" max="4613" width="5.875" style="9" bestFit="1" customWidth="1"/>
    <col min="4614" max="4614" width="15.625" style="9" customWidth="1"/>
    <col min="4615" max="4864" width="9" style="9"/>
    <col min="4865" max="4865" width="5.625" style="9" customWidth="1"/>
    <col min="4866" max="4866" width="3.5" style="9" bestFit="1" customWidth="1"/>
    <col min="4867" max="4867" width="17.625" style="9" customWidth="1"/>
    <col min="4868" max="4868" width="25.75" style="9" bestFit="1" customWidth="1"/>
    <col min="4869" max="4869" width="5.875" style="9" bestFit="1" customWidth="1"/>
    <col min="4870" max="4870" width="15.625" style="9" customWidth="1"/>
    <col min="4871" max="5120" width="9" style="9"/>
    <col min="5121" max="5121" width="5.625" style="9" customWidth="1"/>
    <col min="5122" max="5122" width="3.5" style="9" bestFit="1" customWidth="1"/>
    <col min="5123" max="5123" width="17.625" style="9" customWidth="1"/>
    <col min="5124" max="5124" width="25.75" style="9" bestFit="1" customWidth="1"/>
    <col min="5125" max="5125" width="5.875" style="9" bestFit="1" customWidth="1"/>
    <col min="5126" max="5126" width="15.625" style="9" customWidth="1"/>
    <col min="5127" max="5376" width="9" style="9"/>
    <col min="5377" max="5377" width="5.625" style="9" customWidth="1"/>
    <col min="5378" max="5378" width="3.5" style="9" bestFit="1" customWidth="1"/>
    <col min="5379" max="5379" width="17.625" style="9" customWidth="1"/>
    <col min="5380" max="5380" width="25.75" style="9" bestFit="1" customWidth="1"/>
    <col min="5381" max="5381" width="5.875" style="9" bestFit="1" customWidth="1"/>
    <col min="5382" max="5382" width="15.625" style="9" customWidth="1"/>
    <col min="5383" max="5632" width="9" style="9"/>
    <col min="5633" max="5633" width="5.625" style="9" customWidth="1"/>
    <col min="5634" max="5634" width="3.5" style="9" bestFit="1" customWidth="1"/>
    <col min="5635" max="5635" width="17.625" style="9" customWidth="1"/>
    <col min="5636" max="5636" width="25.75" style="9" bestFit="1" customWidth="1"/>
    <col min="5637" max="5637" width="5.875" style="9" bestFit="1" customWidth="1"/>
    <col min="5638" max="5638" width="15.625" style="9" customWidth="1"/>
    <col min="5639" max="5888" width="9" style="9"/>
    <col min="5889" max="5889" width="5.625" style="9" customWidth="1"/>
    <col min="5890" max="5890" width="3.5" style="9" bestFit="1" customWidth="1"/>
    <col min="5891" max="5891" width="17.625" style="9" customWidth="1"/>
    <col min="5892" max="5892" width="25.75" style="9" bestFit="1" customWidth="1"/>
    <col min="5893" max="5893" width="5.875" style="9" bestFit="1" customWidth="1"/>
    <col min="5894" max="5894" width="15.625" style="9" customWidth="1"/>
    <col min="5895" max="6144" width="9" style="9"/>
    <col min="6145" max="6145" width="5.625" style="9" customWidth="1"/>
    <col min="6146" max="6146" width="3.5" style="9" bestFit="1" customWidth="1"/>
    <col min="6147" max="6147" width="17.625" style="9" customWidth="1"/>
    <col min="6148" max="6148" width="25.75" style="9" bestFit="1" customWidth="1"/>
    <col min="6149" max="6149" width="5.875" style="9" bestFit="1" customWidth="1"/>
    <col min="6150" max="6150" width="15.625" style="9" customWidth="1"/>
    <col min="6151" max="6400" width="9" style="9"/>
    <col min="6401" max="6401" width="5.625" style="9" customWidth="1"/>
    <col min="6402" max="6402" width="3.5" style="9" bestFit="1" customWidth="1"/>
    <col min="6403" max="6403" width="17.625" style="9" customWidth="1"/>
    <col min="6404" max="6404" width="25.75" style="9" bestFit="1" customWidth="1"/>
    <col min="6405" max="6405" width="5.875" style="9" bestFit="1" customWidth="1"/>
    <col min="6406" max="6406" width="15.625" style="9" customWidth="1"/>
    <col min="6407" max="6656" width="9" style="9"/>
    <col min="6657" max="6657" width="5.625" style="9" customWidth="1"/>
    <col min="6658" max="6658" width="3.5" style="9" bestFit="1" customWidth="1"/>
    <col min="6659" max="6659" width="17.625" style="9" customWidth="1"/>
    <col min="6660" max="6660" width="25.75" style="9" bestFit="1" customWidth="1"/>
    <col min="6661" max="6661" width="5.875" style="9" bestFit="1" customWidth="1"/>
    <col min="6662" max="6662" width="15.625" style="9" customWidth="1"/>
    <col min="6663" max="6912" width="9" style="9"/>
    <col min="6913" max="6913" width="5.625" style="9" customWidth="1"/>
    <col min="6914" max="6914" width="3.5" style="9" bestFit="1" customWidth="1"/>
    <col min="6915" max="6915" width="17.625" style="9" customWidth="1"/>
    <col min="6916" max="6916" width="25.75" style="9" bestFit="1" customWidth="1"/>
    <col min="6917" max="6917" width="5.875" style="9" bestFit="1" customWidth="1"/>
    <col min="6918" max="6918" width="15.625" style="9" customWidth="1"/>
    <col min="6919" max="7168" width="9" style="9"/>
    <col min="7169" max="7169" width="5.625" style="9" customWidth="1"/>
    <col min="7170" max="7170" width="3.5" style="9" bestFit="1" customWidth="1"/>
    <col min="7171" max="7171" width="17.625" style="9" customWidth="1"/>
    <col min="7172" max="7172" width="25.75" style="9" bestFit="1" customWidth="1"/>
    <col min="7173" max="7173" width="5.875" style="9" bestFit="1" customWidth="1"/>
    <col min="7174" max="7174" width="15.625" style="9" customWidth="1"/>
    <col min="7175" max="7424" width="9" style="9"/>
    <col min="7425" max="7425" width="5.625" style="9" customWidth="1"/>
    <col min="7426" max="7426" width="3.5" style="9" bestFit="1" customWidth="1"/>
    <col min="7427" max="7427" width="17.625" style="9" customWidth="1"/>
    <col min="7428" max="7428" width="25.75" style="9" bestFit="1" customWidth="1"/>
    <col min="7429" max="7429" width="5.875" style="9" bestFit="1" customWidth="1"/>
    <col min="7430" max="7430" width="15.625" style="9" customWidth="1"/>
    <col min="7431" max="7680" width="9" style="9"/>
    <col min="7681" max="7681" width="5.625" style="9" customWidth="1"/>
    <col min="7682" max="7682" width="3.5" style="9" bestFit="1" customWidth="1"/>
    <col min="7683" max="7683" width="17.625" style="9" customWidth="1"/>
    <col min="7684" max="7684" width="25.75" style="9" bestFit="1" customWidth="1"/>
    <col min="7685" max="7685" width="5.875" style="9" bestFit="1" customWidth="1"/>
    <col min="7686" max="7686" width="15.625" style="9" customWidth="1"/>
    <col min="7687" max="7936" width="9" style="9"/>
    <col min="7937" max="7937" width="5.625" style="9" customWidth="1"/>
    <col min="7938" max="7938" width="3.5" style="9" bestFit="1" customWidth="1"/>
    <col min="7939" max="7939" width="17.625" style="9" customWidth="1"/>
    <col min="7940" max="7940" width="25.75" style="9" bestFit="1" customWidth="1"/>
    <col min="7941" max="7941" width="5.875" style="9" bestFit="1" customWidth="1"/>
    <col min="7942" max="7942" width="15.625" style="9" customWidth="1"/>
    <col min="7943" max="8192" width="9" style="9"/>
    <col min="8193" max="8193" width="5.625" style="9" customWidth="1"/>
    <col min="8194" max="8194" width="3.5" style="9" bestFit="1" customWidth="1"/>
    <col min="8195" max="8195" width="17.625" style="9" customWidth="1"/>
    <col min="8196" max="8196" width="25.75" style="9" bestFit="1" customWidth="1"/>
    <col min="8197" max="8197" width="5.875" style="9" bestFit="1" customWidth="1"/>
    <col min="8198" max="8198" width="15.625" style="9" customWidth="1"/>
    <col min="8199" max="8448" width="9" style="9"/>
    <col min="8449" max="8449" width="5.625" style="9" customWidth="1"/>
    <col min="8450" max="8450" width="3.5" style="9" bestFit="1" customWidth="1"/>
    <col min="8451" max="8451" width="17.625" style="9" customWidth="1"/>
    <col min="8452" max="8452" width="25.75" style="9" bestFit="1" customWidth="1"/>
    <col min="8453" max="8453" width="5.875" style="9" bestFit="1" customWidth="1"/>
    <col min="8454" max="8454" width="15.625" style="9" customWidth="1"/>
    <col min="8455" max="8704" width="9" style="9"/>
    <col min="8705" max="8705" width="5.625" style="9" customWidth="1"/>
    <col min="8706" max="8706" width="3.5" style="9" bestFit="1" customWidth="1"/>
    <col min="8707" max="8707" width="17.625" style="9" customWidth="1"/>
    <col min="8708" max="8708" width="25.75" style="9" bestFit="1" customWidth="1"/>
    <col min="8709" max="8709" width="5.875" style="9" bestFit="1" customWidth="1"/>
    <col min="8710" max="8710" width="15.625" style="9" customWidth="1"/>
    <col min="8711" max="8960" width="9" style="9"/>
    <col min="8961" max="8961" width="5.625" style="9" customWidth="1"/>
    <col min="8962" max="8962" width="3.5" style="9" bestFit="1" customWidth="1"/>
    <col min="8963" max="8963" width="17.625" style="9" customWidth="1"/>
    <col min="8964" max="8964" width="25.75" style="9" bestFit="1" customWidth="1"/>
    <col min="8965" max="8965" width="5.875" style="9" bestFit="1" customWidth="1"/>
    <col min="8966" max="8966" width="15.625" style="9" customWidth="1"/>
    <col min="8967" max="9216" width="9" style="9"/>
    <col min="9217" max="9217" width="5.625" style="9" customWidth="1"/>
    <col min="9218" max="9218" width="3.5" style="9" bestFit="1" customWidth="1"/>
    <col min="9219" max="9219" width="17.625" style="9" customWidth="1"/>
    <col min="9220" max="9220" width="25.75" style="9" bestFit="1" customWidth="1"/>
    <col min="9221" max="9221" width="5.875" style="9" bestFit="1" customWidth="1"/>
    <col min="9222" max="9222" width="15.625" style="9" customWidth="1"/>
    <col min="9223" max="9472" width="9" style="9"/>
    <col min="9473" max="9473" width="5.625" style="9" customWidth="1"/>
    <col min="9474" max="9474" width="3.5" style="9" bestFit="1" customWidth="1"/>
    <col min="9475" max="9475" width="17.625" style="9" customWidth="1"/>
    <col min="9476" max="9476" width="25.75" style="9" bestFit="1" customWidth="1"/>
    <col min="9477" max="9477" width="5.875" style="9" bestFit="1" customWidth="1"/>
    <col min="9478" max="9478" width="15.625" style="9" customWidth="1"/>
    <col min="9479" max="9728" width="9" style="9"/>
    <col min="9729" max="9729" width="5.625" style="9" customWidth="1"/>
    <col min="9730" max="9730" width="3.5" style="9" bestFit="1" customWidth="1"/>
    <col min="9731" max="9731" width="17.625" style="9" customWidth="1"/>
    <col min="9732" max="9732" width="25.75" style="9" bestFit="1" customWidth="1"/>
    <col min="9733" max="9733" width="5.875" style="9" bestFit="1" customWidth="1"/>
    <col min="9734" max="9734" width="15.625" style="9" customWidth="1"/>
    <col min="9735" max="9984" width="9" style="9"/>
    <col min="9985" max="9985" width="5.625" style="9" customWidth="1"/>
    <col min="9986" max="9986" width="3.5" style="9" bestFit="1" customWidth="1"/>
    <col min="9987" max="9987" width="17.625" style="9" customWidth="1"/>
    <col min="9988" max="9988" width="25.75" style="9" bestFit="1" customWidth="1"/>
    <col min="9989" max="9989" width="5.875" style="9" bestFit="1" customWidth="1"/>
    <col min="9990" max="9990" width="15.625" style="9" customWidth="1"/>
    <col min="9991" max="10240" width="9" style="9"/>
    <col min="10241" max="10241" width="5.625" style="9" customWidth="1"/>
    <col min="10242" max="10242" width="3.5" style="9" bestFit="1" customWidth="1"/>
    <col min="10243" max="10243" width="17.625" style="9" customWidth="1"/>
    <col min="10244" max="10244" width="25.75" style="9" bestFit="1" customWidth="1"/>
    <col min="10245" max="10245" width="5.875" style="9" bestFit="1" customWidth="1"/>
    <col min="10246" max="10246" width="15.625" style="9" customWidth="1"/>
    <col min="10247" max="10496" width="9" style="9"/>
    <col min="10497" max="10497" width="5.625" style="9" customWidth="1"/>
    <col min="10498" max="10498" width="3.5" style="9" bestFit="1" customWidth="1"/>
    <col min="10499" max="10499" width="17.625" style="9" customWidth="1"/>
    <col min="10500" max="10500" width="25.75" style="9" bestFit="1" customWidth="1"/>
    <col min="10501" max="10501" width="5.875" style="9" bestFit="1" customWidth="1"/>
    <col min="10502" max="10502" width="15.625" style="9" customWidth="1"/>
    <col min="10503" max="10752" width="9" style="9"/>
    <col min="10753" max="10753" width="5.625" style="9" customWidth="1"/>
    <col min="10754" max="10754" width="3.5" style="9" bestFit="1" customWidth="1"/>
    <col min="10755" max="10755" width="17.625" style="9" customWidth="1"/>
    <col min="10756" max="10756" width="25.75" style="9" bestFit="1" customWidth="1"/>
    <col min="10757" max="10757" width="5.875" style="9" bestFit="1" customWidth="1"/>
    <col min="10758" max="10758" width="15.625" style="9" customWidth="1"/>
    <col min="10759" max="11008" width="9" style="9"/>
    <col min="11009" max="11009" width="5.625" style="9" customWidth="1"/>
    <col min="11010" max="11010" width="3.5" style="9" bestFit="1" customWidth="1"/>
    <col min="11011" max="11011" width="17.625" style="9" customWidth="1"/>
    <col min="11012" max="11012" width="25.75" style="9" bestFit="1" customWidth="1"/>
    <col min="11013" max="11013" width="5.875" style="9" bestFit="1" customWidth="1"/>
    <col min="11014" max="11014" width="15.625" style="9" customWidth="1"/>
    <col min="11015" max="11264" width="9" style="9"/>
    <col min="11265" max="11265" width="5.625" style="9" customWidth="1"/>
    <col min="11266" max="11266" width="3.5" style="9" bestFit="1" customWidth="1"/>
    <col min="11267" max="11267" width="17.625" style="9" customWidth="1"/>
    <col min="11268" max="11268" width="25.75" style="9" bestFit="1" customWidth="1"/>
    <col min="11269" max="11269" width="5.875" style="9" bestFit="1" customWidth="1"/>
    <col min="11270" max="11270" width="15.625" style="9" customWidth="1"/>
    <col min="11271" max="11520" width="9" style="9"/>
    <col min="11521" max="11521" width="5.625" style="9" customWidth="1"/>
    <col min="11522" max="11522" width="3.5" style="9" bestFit="1" customWidth="1"/>
    <col min="11523" max="11523" width="17.625" style="9" customWidth="1"/>
    <col min="11524" max="11524" width="25.75" style="9" bestFit="1" customWidth="1"/>
    <col min="11525" max="11525" width="5.875" style="9" bestFit="1" customWidth="1"/>
    <col min="11526" max="11526" width="15.625" style="9" customWidth="1"/>
    <col min="11527" max="11776" width="9" style="9"/>
    <col min="11777" max="11777" width="5.625" style="9" customWidth="1"/>
    <col min="11778" max="11778" width="3.5" style="9" bestFit="1" customWidth="1"/>
    <col min="11779" max="11779" width="17.625" style="9" customWidth="1"/>
    <col min="11780" max="11780" width="25.75" style="9" bestFit="1" customWidth="1"/>
    <col min="11781" max="11781" width="5.875" style="9" bestFit="1" customWidth="1"/>
    <col min="11782" max="11782" width="15.625" style="9" customWidth="1"/>
    <col min="11783" max="12032" width="9" style="9"/>
    <col min="12033" max="12033" width="5.625" style="9" customWidth="1"/>
    <col min="12034" max="12034" width="3.5" style="9" bestFit="1" customWidth="1"/>
    <col min="12035" max="12035" width="17.625" style="9" customWidth="1"/>
    <col min="12036" max="12036" width="25.75" style="9" bestFit="1" customWidth="1"/>
    <col min="12037" max="12037" width="5.875" style="9" bestFit="1" customWidth="1"/>
    <col min="12038" max="12038" width="15.625" style="9" customWidth="1"/>
    <col min="12039" max="12288" width="9" style="9"/>
    <col min="12289" max="12289" width="5.625" style="9" customWidth="1"/>
    <col min="12290" max="12290" width="3.5" style="9" bestFit="1" customWidth="1"/>
    <col min="12291" max="12291" width="17.625" style="9" customWidth="1"/>
    <col min="12292" max="12292" width="25.75" style="9" bestFit="1" customWidth="1"/>
    <col min="12293" max="12293" width="5.875" style="9" bestFit="1" customWidth="1"/>
    <col min="12294" max="12294" width="15.625" style="9" customWidth="1"/>
    <col min="12295" max="12544" width="9" style="9"/>
    <col min="12545" max="12545" width="5.625" style="9" customWidth="1"/>
    <col min="12546" max="12546" width="3.5" style="9" bestFit="1" customWidth="1"/>
    <col min="12547" max="12547" width="17.625" style="9" customWidth="1"/>
    <col min="12548" max="12548" width="25.75" style="9" bestFit="1" customWidth="1"/>
    <col min="12549" max="12549" width="5.875" style="9" bestFit="1" customWidth="1"/>
    <col min="12550" max="12550" width="15.625" style="9" customWidth="1"/>
    <col min="12551" max="12800" width="9" style="9"/>
    <col min="12801" max="12801" width="5.625" style="9" customWidth="1"/>
    <col min="12802" max="12802" width="3.5" style="9" bestFit="1" customWidth="1"/>
    <col min="12803" max="12803" width="17.625" style="9" customWidth="1"/>
    <col min="12804" max="12804" width="25.75" style="9" bestFit="1" customWidth="1"/>
    <col min="12805" max="12805" width="5.875" style="9" bestFit="1" customWidth="1"/>
    <col min="12806" max="12806" width="15.625" style="9" customWidth="1"/>
    <col min="12807" max="13056" width="9" style="9"/>
    <col min="13057" max="13057" width="5.625" style="9" customWidth="1"/>
    <col min="13058" max="13058" width="3.5" style="9" bestFit="1" customWidth="1"/>
    <col min="13059" max="13059" width="17.625" style="9" customWidth="1"/>
    <col min="13060" max="13060" width="25.75" style="9" bestFit="1" customWidth="1"/>
    <col min="13061" max="13061" width="5.875" style="9" bestFit="1" customWidth="1"/>
    <col min="13062" max="13062" width="15.625" style="9" customWidth="1"/>
    <col min="13063" max="13312" width="9" style="9"/>
    <col min="13313" max="13313" width="5.625" style="9" customWidth="1"/>
    <col min="13314" max="13314" width="3.5" style="9" bestFit="1" customWidth="1"/>
    <col min="13315" max="13315" width="17.625" style="9" customWidth="1"/>
    <col min="13316" max="13316" width="25.75" style="9" bestFit="1" customWidth="1"/>
    <col min="13317" max="13317" width="5.875" style="9" bestFit="1" customWidth="1"/>
    <col min="13318" max="13318" width="15.625" style="9" customWidth="1"/>
    <col min="13319" max="13568" width="9" style="9"/>
    <col min="13569" max="13569" width="5.625" style="9" customWidth="1"/>
    <col min="13570" max="13570" width="3.5" style="9" bestFit="1" customWidth="1"/>
    <col min="13571" max="13571" width="17.625" style="9" customWidth="1"/>
    <col min="13572" max="13572" width="25.75" style="9" bestFit="1" customWidth="1"/>
    <col min="13573" max="13573" width="5.875" style="9" bestFit="1" customWidth="1"/>
    <col min="13574" max="13574" width="15.625" style="9" customWidth="1"/>
    <col min="13575" max="13824" width="9" style="9"/>
    <col min="13825" max="13825" width="5.625" style="9" customWidth="1"/>
    <col min="13826" max="13826" width="3.5" style="9" bestFit="1" customWidth="1"/>
    <col min="13827" max="13827" width="17.625" style="9" customWidth="1"/>
    <col min="13828" max="13828" width="25.75" style="9" bestFit="1" customWidth="1"/>
    <col min="13829" max="13829" width="5.875" style="9" bestFit="1" customWidth="1"/>
    <col min="13830" max="13830" width="15.625" style="9" customWidth="1"/>
    <col min="13831" max="14080" width="9" style="9"/>
    <col min="14081" max="14081" width="5.625" style="9" customWidth="1"/>
    <col min="14082" max="14082" width="3.5" style="9" bestFit="1" customWidth="1"/>
    <col min="14083" max="14083" width="17.625" style="9" customWidth="1"/>
    <col min="14084" max="14084" width="25.75" style="9" bestFit="1" customWidth="1"/>
    <col min="14085" max="14085" width="5.875" style="9" bestFit="1" customWidth="1"/>
    <col min="14086" max="14086" width="15.625" style="9" customWidth="1"/>
    <col min="14087" max="14336" width="9" style="9"/>
    <col min="14337" max="14337" width="5.625" style="9" customWidth="1"/>
    <col min="14338" max="14338" width="3.5" style="9" bestFit="1" customWidth="1"/>
    <col min="14339" max="14339" width="17.625" style="9" customWidth="1"/>
    <col min="14340" max="14340" width="25.75" style="9" bestFit="1" customWidth="1"/>
    <col min="14341" max="14341" width="5.875" style="9" bestFit="1" customWidth="1"/>
    <col min="14342" max="14342" width="15.625" style="9" customWidth="1"/>
    <col min="14343" max="14592" width="9" style="9"/>
    <col min="14593" max="14593" width="5.625" style="9" customWidth="1"/>
    <col min="14594" max="14594" width="3.5" style="9" bestFit="1" customWidth="1"/>
    <col min="14595" max="14595" width="17.625" style="9" customWidth="1"/>
    <col min="14596" max="14596" width="25.75" style="9" bestFit="1" customWidth="1"/>
    <col min="14597" max="14597" width="5.875" style="9" bestFit="1" customWidth="1"/>
    <col min="14598" max="14598" width="15.625" style="9" customWidth="1"/>
    <col min="14599" max="14848" width="9" style="9"/>
    <col min="14849" max="14849" width="5.625" style="9" customWidth="1"/>
    <col min="14850" max="14850" width="3.5" style="9" bestFit="1" customWidth="1"/>
    <col min="14851" max="14851" width="17.625" style="9" customWidth="1"/>
    <col min="14852" max="14852" width="25.75" style="9" bestFit="1" customWidth="1"/>
    <col min="14853" max="14853" width="5.875" style="9" bestFit="1" customWidth="1"/>
    <col min="14854" max="14854" width="15.625" style="9" customWidth="1"/>
    <col min="14855" max="15104" width="9" style="9"/>
    <col min="15105" max="15105" width="5.625" style="9" customWidth="1"/>
    <col min="15106" max="15106" width="3.5" style="9" bestFit="1" customWidth="1"/>
    <col min="15107" max="15107" width="17.625" style="9" customWidth="1"/>
    <col min="15108" max="15108" width="25.75" style="9" bestFit="1" customWidth="1"/>
    <col min="15109" max="15109" width="5.875" style="9" bestFit="1" customWidth="1"/>
    <col min="15110" max="15110" width="15.625" style="9" customWidth="1"/>
    <col min="15111" max="15360" width="9" style="9"/>
    <col min="15361" max="15361" width="5.625" style="9" customWidth="1"/>
    <col min="15362" max="15362" width="3.5" style="9" bestFit="1" customWidth="1"/>
    <col min="15363" max="15363" width="17.625" style="9" customWidth="1"/>
    <col min="15364" max="15364" width="25.75" style="9" bestFit="1" customWidth="1"/>
    <col min="15365" max="15365" width="5.875" style="9" bestFit="1" customWidth="1"/>
    <col min="15366" max="15366" width="15.625" style="9" customWidth="1"/>
    <col min="15367" max="15616" width="9" style="9"/>
    <col min="15617" max="15617" width="5.625" style="9" customWidth="1"/>
    <col min="15618" max="15618" width="3.5" style="9" bestFit="1" customWidth="1"/>
    <col min="15619" max="15619" width="17.625" style="9" customWidth="1"/>
    <col min="15620" max="15620" width="25.75" style="9" bestFit="1" customWidth="1"/>
    <col min="15621" max="15621" width="5.875" style="9" bestFit="1" customWidth="1"/>
    <col min="15622" max="15622" width="15.625" style="9" customWidth="1"/>
    <col min="15623" max="15872" width="9" style="9"/>
    <col min="15873" max="15873" width="5.625" style="9" customWidth="1"/>
    <col min="15874" max="15874" width="3.5" style="9" bestFit="1" customWidth="1"/>
    <col min="15875" max="15875" width="17.625" style="9" customWidth="1"/>
    <col min="15876" max="15876" width="25.75" style="9" bestFit="1" customWidth="1"/>
    <col min="15877" max="15877" width="5.875" style="9" bestFit="1" customWidth="1"/>
    <col min="15878" max="15878" width="15.625" style="9" customWidth="1"/>
    <col min="15879" max="16128" width="9" style="9"/>
    <col min="16129" max="16129" width="5.625" style="9" customWidth="1"/>
    <col min="16130" max="16130" width="3.5" style="9" bestFit="1" customWidth="1"/>
    <col min="16131" max="16131" width="17.625" style="9" customWidth="1"/>
    <col min="16132" max="16132" width="25.75" style="9" bestFit="1" customWidth="1"/>
    <col min="16133" max="16133" width="5.875" style="9" bestFit="1" customWidth="1"/>
    <col min="16134" max="16134" width="15.625" style="9" customWidth="1"/>
    <col min="16135" max="16384" width="9" style="9"/>
  </cols>
  <sheetData>
    <row r="2" spans="1:6">
      <c r="D2" s="10"/>
      <c r="F2" s="10" t="s">
        <v>6398</v>
      </c>
    </row>
    <row r="3" spans="1:6">
      <c r="A3" s="1908" t="s">
        <v>6399</v>
      </c>
    </row>
    <row r="5" spans="1:6">
      <c r="B5" s="332" t="s">
        <v>6400</v>
      </c>
      <c r="C5" s="332" t="s">
        <v>6401</v>
      </c>
      <c r="D5" s="332" t="s">
        <v>6402</v>
      </c>
      <c r="E5" s="332" t="s">
        <v>6403</v>
      </c>
      <c r="F5" s="332" t="s">
        <v>6404</v>
      </c>
    </row>
    <row r="6" spans="1:6" ht="20.100000000000001" customHeight="1">
      <c r="B6" s="1909">
        <v>1</v>
      </c>
      <c r="C6" s="1910" t="s">
        <v>6405</v>
      </c>
      <c r="D6" s="1910" t="s">
        <v>6406</v>
      </c>
      <c r="E6" s="1909">
        <v>2</v>
      </c>
      <c r="F6" s="1911" t="s">
        <v>6407</v>
      </c>
    </row>
    <row r="7" spans="1:6" ht="20.100000000000001" customHeight="1">
      <c r="B7" s="1909">
        <v>2</v>
      </c>
      <c r="C7" s="1912" t="s">
        <v>5560</v>
      </c>
      <c r="D7" s="1910" t="s">
        <v>6408</v>
      </c>
      <c r="E7" s="1909">
        <v>2</v>
      </c>
      <c r="F7" s="1913"/>
    </row>
    <row r="8" spans="1:6" ht="20.100000000000001" customHeight="1">
      <c r="B8" s="1909">
        <v>3</v>
      </c>
      <c r="C8" s="1910" t="s">
        <v>6409</v>
      </c>
      <c r="D8" s="1910" t="s">
        <v>6410</v>
      </c>
      <c r="E8" s="1909">
        <v>2</v>
      </c>
      <c r="F8" s="1914"/>
    </row>
    <row r="9" spans="1:6" ht="20.100000000000001" customHeight="1">
      <c r="B9" s="210">
        <v>4</v>
      </c>
      <c r="C9" s="1376" t="s">
        <v>6411</v>
      </c>
      <c r="D9" s="1376" t="s">
        <v>6412</v>
      </c>
      <c r="E9" s="210">
        <v>2</v>
      </c>
      <c r="F9" s="210" t="s">
        <v>6413</v>
      </c>
    </row>
  </sheetData>
  <mergeCells count="1">
    <mergeCell ref="F6:F8"/>
  </mergeCells>
  <phoneticPr fontId="3"/>
  <pageMargins left="0.7" right="0.7" top="0.75" bottom="0.75" header="0.3" footer="0.3"/>
  <pageSetup paperSize="9" orientation="portrait" r:id="rId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AC2F3-F944-4FDA-ADFE-584E620D681D}">
  <dimension ref="A2:Q13"/>
  <sheetViews>
    <sheetView zoomScale="85" zoomScaleNormal="85" workbookViewId="0">
      <pane xSplit="10" ySplit="9" topLeftCell="K10" activePane="bottomRight" state="frozen"/>
      <selection pane="topRight" activeCell="K1" sqref="K1"/>
      <selection pane="bottomLeft" activeCell="A9" sqref="A9"/>
      <selection pane="bottomRight" activeCell="L12" sqref="L12"/>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13" style="10" bestFit="1" customWidth="1"/>
    <col min="10" max="10" width="29.5" style="9" customWidth="1"/>
    <col min="11" max="11" width="31" style="9" bestFit="1" customWidth="1"/>
    <col min="12" max="12" width="34.25"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13" style="9" bestFit="1" customWidth="1"/>
    <col min="266" max="266" width="29.5" style="9" customWidth="1"/>
    <col min="267" max="267" width="31" style="9" bestFit="1" customWidth="1"/>
    <col min="268" max="268" width="34.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13" style="9" bestFit="1" customWidth="1"/>
    <col min="522" max="522" width="29.5" style="9" customWidth="1"/>
    <col min="523" max="523" width="31" style="9" bestFit="1" customWidth="1"/>
    <col min="524" max="524" width="34.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13" style="9" bestFit="1" customWidth="1"/>
    <col min="778" max="778" width="29.5" style="9" customWidth="1"/>
    <col min="779" max="779" width="31" style="9" bestFit="1" customWidth="1"/>
    <col min="780" max="780" width="34.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13" style="9" bestFit="1" customWidth="1"/>
    <col min="1034" max="1034" width="29.5" style="9" customWidth="1"/>
    <col min="1035" max="1035" width="31" style="9" bestFit="1" customWidth="1"/>
    <col min="1036" max="1036" width="34.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13" style="9" bestFit="1" customWidth="1"/>
    <col min="1290" max="1290" width="29.5" style="9" customWidth="1"/>
    <col min="1291" max="1291" width="31" style="9" bestFit="1" customWidth="1"/>
    <col min="1292" max="1292" width="34.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13" style="9" bestFit="1" customWidth="1"/>
    <col min="1546" max="1546" width="29.5" style="9" customWidth="1"/>
    <col min="1547" max="1547" width="31" style="9" bestFit="1" customWidth="1"/>
    <col min="1548" max="1548" width="34.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13" style="9" bestFit="1" customWidth="1"/>
    <col min="1802" max="1802" width="29.5" style="9" customWidth="1"/>
    <col min="1803" max="1803" width="31" style="9" bestFit="1" customWidth="1"/>
    <col min="1804" max="1804" width="34.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13" style="9" bestFit="1" customWidth="1"/>
    <col min="2058" max="2058" width="29.5" style="9" customWidth="1"/>
    <col min="2059" max="2059" width="31" style="9" bestFit="1" customWidth="1"/>
    <col min="2060" max="2060" width="34.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13" style="9" bestFit="1" customWidth="1"/>
    <col min="2314" max="2314" width="29.5" style="9" customWidth="1"/>
    <col min="2315" max="2315" width="31" style="9" bestFit="1" customWidth="1"/>
    <col min="2316" max="2316" width="34.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13" style="9" bestFit="1" customWidth="1"/>
    <col min="2570" max="2570" width="29.5" style="9" customWidth="1"/>
    <col min="2571" max="2571" width="31" style="9" bestFit="1" customWidth="1"/>
    <col min="2572" max="2572" width="34.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13" style="9" bestFit="1" customWidth="1"/>
    <col min="2826" max="2826" width="29.5" style="9" customWidth="1"/>
    <col min="2827" max="2827" width="31" style="9" bestFit="1" customWidth="1"/>
    <col min="2828" max="2828" width="34.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13" style="9" bestFit="1" customWidth="1"/>
    <col min="3082" max="3082" width="29.5" style="9" customWidth="1"/>
    <col min="3083" max="3083" width="31" style="9" bestFit="1" customWidth="1"/>
    <col min="3084" max="3084" width="34.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13" style="9" bestFit="1" customWidth="1"/>
    <col min="3338" max="3338" width="29.5" style="9" customWidth="1"/>
    <col min="3339" max="3339" width="31" style="9" bestFit="1" customWidth="1"/>
    <col min="3340" max="3340" width="34.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13" style="9" bestFit="1" customWidth="1"/>
    <col min="3594" max="3594" width="29.5" style="9" customWidth="1"/>
    <col min="3595" max="3595" width="31" style="9" bestFit="1" customWidth="1"/>
    <col min="3596" max="3596" width="34.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13" style="9" bestFit="1" customWidth="1"/>
    <col min="3850" max="3850" width="29.5" style="9" customWidth="1"/>
    <col min="3851" max="3851" width="31" style="9" bestFit="1" customWidth="1"/>
    <col min="3852" max="3852" width="34.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13" style="9" bestFit="1" customWidth="1"/>
    <col min="4106" max="4106" width="29.5" style="9" customWidth="1"/>
    <col min="4107" max="4107" width="31" style="9" bestFit="1" customWidth="1"/>
    <col min="4108" max="4108" width="34.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13" style="9" bestFit="1" customWidth="1"/>
    <col min="4362" max="4362" width="29.5" style="9" customWidth="1"/>
    <col min="4363" max="4363" width="31" style="9" bestFit="1" customWidth="1"/>
    <col min="4364" max="4364" width="34.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13" style="9" bestFit="1" customWidth="1"/>
    <col min="4618" max="4618" width="29.5" style="9" customWidth="1"/>
    <col min="4619" max="4619" width="31" style="9" bestFit="1" customWidth="1"/>
    <col min="4620" max="4620" width="34.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13" style="9" bestFit="1" customWidth="1"/>
    <col min="4874" max="4874" width="29.5" style="9" customWidth="1"/>
    <col min="4875" max="4875" width="31" style="9" bestFit="1" customWidth="1"/>
    <col min="4876" max="4876" width="34.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13" style="9" bestFit="1" customWidth="1"/>
    <col min="5130" max="5130" width="29.5" style="9" customWidth="1"/>
    <col min="5131" max="5131" width="31" style="9" bestFit="1" customWidth="1"/>
    <col min="5132" max="5132" width="34.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13" style="9" bestFit="1" customWidth="1"/>
    <col min="5386" max="5386" width="29.5" style="9" customWidth="1"/>
    <col min="5387" max="5387" width="31" style="9" bestFit="1" customWidth="1"/>
    <col min="5388" max="5388" width="34.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13" style="9" bestFit="1" customWidth="1"/>
    <col min="5642" max="5642" width="29.5" style="9" customWidth="1"/>
    <col min="5643" max="5643" width="31" style="9" bestFit="1" customWidth="1"/>
    <col min="5644" max="5644" width="34.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13" style="9" bestFit="1" customWidth="1"/>
    <col min="5898" max="5898" width="29.5" style="9" customWidth="1"/>
    <col min="5899" max="5899" width="31" style="9" bestFit="1" customWidth="1"/>
    <col min="5900" max="5900" width="34.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13" style="9" bestFit="1" customWidth="1"/>
    <col min="6154" max="6154" width="29.5" style="9" customWidth="1"/>
    <col min="6155" max="6155" width="31" style="9" bestFit="1" customWidth="1"/>
    <col min="6156" max="6156" width="34.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13" style="9" bestFit="1" customWidth="1"/>
    <col min="6410" max="6410" width="29.5" style="9" customWidth="1"/>
    <col min="6411" max="6411" width="31" style="9" bestFit="1" customWidth="1"/>
    <col min="6412" max="6412" width="34.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13" style="9" bestFit="1" customWidth="1"/>
    <col min="6666" max="6666" width="29.5" style="9" customWidth="1"/>
    <col min="6667" max="6667" width="31" style="9" bestFit="1" customWidth="1"/>
    <col min="6668" max="6668" width="34.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13" style="9" bestFit="1" customWidth="1"/>
    <col min="6922" max="6922" width="29.5" style="9" customWidth="1"/>
    <col min="6923" max="6923" width="31" style="9" bestFit="1" customWidth="1"/>
    <col min="6924" max="6924" width="34.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13" style="9" bestFit="1" customWidth="1"/>
    <col min="7178" max="7178" width="29.5" style="9" customWidth="1"/>
    <col min="7179" max="7179" width="31" style="9" bestFit="1" customWidth="1"/>
    <col min="7180" max="7180" width="34.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13" style="9" bestFit="1" customWidth="1"/>
    <col min="7434" max="7434" width="29.5" style="9" customWidth="1"/>
    <col min="7435" max="7435" width="31" style="9" bestFit="1" customWidth="1"/>
    <col min="7436" max="7436" width="34.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13" style="9" bestFit="1" customWidth="1"/>
    <col min="7690" max="7690" width="29.5" style="9" customWidth="1"/>
    <col min="7691" max="7691" width="31" style="9" bestFit="1" customWidth="1"/>
    <col min="7692" max="7692" width="34.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13" style="9" bestFit="1" customWidth="1"/>
    <col min="7946" max="7946" width="29.5" style="9" customWidth="1"/>
    <col min="7947" max="7947" width="31" style="9" bestFit="1" customWidth="1"/>
    <col min="7948" max="7948" width="34.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13" style="9" bestFit="1" customWidth="1"/>
    <col min="8202" max="8202" width="29.5" style="9" customWidth="1"/>
    <col min="8203" max="8203" width="31" style="9" bestFit="1" customWidth="1"/>
    <col min="8204" max="8204" width="34.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13" style="9" bestFit="1" customWidth="1"/>
    <col min="8458" max="8458" width="29.5" style="9" customWidth="1"/>
    <col min="8459" max="8459" width="31" style="9" bestFit="1" customWidth="1"/>
    <col min="8460" max="8460" width="34.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13" style="9" bestFit="1" customWidth="1"/>
    <col min="8714" max="8714" width="29.5" style="9" customWidth="1"/>
    <col min="8715" max="8715" width="31" style="9" bestFit="1" customWidth="1"/>
    <col min="8716" max="8716" width="34.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13" style="9" bestFit="1" customWidth="1"/>
    <col min="8970" max="8970" width="29.5" style="9" customWidth="1"/>
    <col min="8971" max="8971" width="31" style="9" bestFit="1" customWidth="1"/>
    <col min="8972" max="8972" width="34.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13" style="9" bestFit="1" customWidth="1"/>
    <col min="9226" max="9226" width="29.5" style="9" customWidth="1"/>
    <col min="9227" max="9227" width="31" style="9" bestFit="1" customWidth="1"/>
    <col min="9228" max="9228" width="34.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13" style="9" bestFit="1" customWidth="1"/>
    <col min="9482" max="9482" width="29.5" style="9" customWidth="1"/>
    <col min="9483" max="9483" width="31" style="9" bestFit="1" customWidth="1"/>
    <col min="9484" max="9484" width="34.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13" style="9" bestFit="1" customWidth="1"/>
    <col min="9738" max="9738" width="29.5" style="9" customWidth="1"/>
    <col min="9739" max="9739" width="31" style="9" bestFit="1" customWidth="1"/>
    <col min="9740" max="9740" width="34.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13" style="9" bestFit="1" customWidth="1"/>
    <col min="9994" max="9994" width="29.5" style="9" customWidth="1"/>
    <col min="9995" max="9995" width="31" style="9" bestFit="1" customWidth="1"/>
    <col min="9996" max="9996" width="34.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13" style="9" bestFit="1" customWidth="1"/>
    <col min="10250" max="10250" width="29.5" style="9" customWidth="1"/>
    <col min="10251" max="10251" width="31" style="9" bestFit="1" customWidth="1"/>
    <col min="10252" max="10252" width="34.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13" style="9" bestFit="1" customWidth="1"/>
    <col min="10506" max="10506" width="29.5" style="9" customWidth="1"/>
    <col min="10507" max="10507" width="31" style="9" bestFit="1" customWidth="1"/>
    <col min="10508" max="10508" width="34.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13" style="9" bestFit="1" customWidth="1"/>
    <col min="10762" max="10762" width="29.5" style="9" customWidth="1"/>
    <col min="10763" max="10763" width="31" style="9" bestFit="1" customWidth="1"/>
    <col min="10764" max="10764" width="34.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13" style="9" bestFit="1" customWidth="1"/>
    <col min="11018" max="11018" width="29.5" style="9" customWidth="1"/>
    <col min="11019" max="11019" width="31" style="9" bestFit="1" customWidth="1"/>
    <col min="11020" max="11020" width="34.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13" style="9" bestFit="1" customWidth="1"/>
    <col min="11274" max="11274" width="29.5" style="9" customWidth="1"/>
    <col min="11275" max="11275" width="31" style="9" bestFit="1" customWidth="1"/>
    <col min="11276" max="11276" width="34.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13" style="9" bestFit="1" customWidth="1"/>
    <col min="11530" max="11530" width="29.5" style="9" customWidth="1"/>
    <col min="11531" max="11531" width="31" style="9" bestFit="1" customWidth="1"/>
    <col min="11532" max="11532" width="34.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13" style="9" bestFit="1" customWidth="1"/>
    <col min="11786" max="11786" width="29.5" style="9" customWidth="1"/>
    <col min="11787" max="11787" width="31" style="9" bestFit="1" customWidth="1"/>
    <col min="11788" max="11788" width="34.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13" style="9" bestFit="1" customWidth="1"/>
    <col min="12042" max="12042" width="29.5" style="9" customWidth="1"/>
    <col min="12043" max="12043" width="31" style="9" bestFit="1" customWidth="1"/>
    <col min="12044" max="12044" width="34.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13" style="9" bestFit="1" customWidth="1"/>
    <col min="12298" max="12298" width="29.5" style="9" customWidth="1"/>
    <col min="12299" max="12299" width="31" style="9" bestFit="1" customWidth="1"/>
    <col min="12300" max="12300" width="34.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13" style="9" bestFit="1" customWidth="1"/>
    <col min="12554" max="12554" width="29.5" style="9" customWidth="1"/>
    <col min="12555" max="12555" width="31" style="9" bestFit="1" customWidth="1"/>
    <col min="12556" max="12556" width="34.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13" style="9" bestFit="1" customWidth="1"/>
    <col min="12810" max="12810" width="29.5" style="9" customWidth="1"/>
    <col min="12811" max="12811" width="31" style="9" bestFit="1" customWidth="1"/>
    <col min="12812" max="12812" width="34.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13" style="9" bestFit="1" customWidth="1"/>
    <col min="13066" max="13066" width="29.5" style="9" customWidth="1"/>
    <col min="13067" max="13067" width="31" style="9" bestFit="1" customWidth="1"/>
    <col min="13068" max="13068" width="34.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13" style="9" bestFit="1" customWidth="1"/>
    <col min="13322" max="13322" width="29.5" style="9" customWidth="1"/>
    <col min="13323" max="13323" width="31" style="9" bestFit="1" customWidth="1"/>
    <col min="13324" max="13324" width="34.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13" style="9" bestFit="1" customWidth="1"/>
    <col min="13578" max="13578" width="29.5" style="9" customWidth="1"/>
    <col min="13579" max="13579" width="31" style="9" bestFit="1" customWidth="1"/>
    <col min="13580" max="13580" width="34.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13" style="9" bestFit="1" customWidth="1"/>
    <col min="13834" max="13834" width="29.5" style="9" customWidth="1"/>
    <col min="13835" max="13835" width="31" style="9" bestFit="1" customWidth="1"/>
    <col min="13836" max="13836" width="34.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13" style="9" bestFit="1" customWidth="1"/>
    <col min="14090" max="14090" width="29.5" style="9" customWidth="1"/>
    <col min="14091" max="14091" width="31" style="9" bestFit="1" customWidth="1"/>
    <col min="14092" max="14092" width="34.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13" style="9" bestFit="1" customWidth="1"/>
    <col min="14346" max="14346" width="29.5" style="9" customWidth="1"/>
    <col min="14347" max="14347" width="31" style="9" bestFit="1" customWidth="1"/>
    <col min="14348" max="14348" width="34.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13" style="9" bestFit="1" customWidth="1"/>
    <col min="14602" max="14602" width="29.5" style="9" customWidth="1"/>
    <col min="14603" max="14603" width="31" style="9" bestFit="1" customWidth="1"/>
    <col min="14604" max="14604" width="34.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13" style="9" bestFit="1" customWidth="1"/>
    <col min="14858" max="14858" width="29.5" style="9" customWidth="1"/>
    <col min="14859" max="14859" width="31" style="9" bestFit="1" customWidth="1"/>
    <col min="14860" max="14860" width="34.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13" style="9" bestFit="1" customWidth="1"/>
    <col min="15114" max="15114" width="29.5" style="9" customWidth="1"/>
    <col min="15115" max="15115" width="31" style="9" bestFit="1" customWidth="1"/>
    <col min="15116" max="15116" width="34.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13" style="9" bestFit="1" customWidth="1"/>
    <col min="15370" max="15370" width="29.5" style="9" customWidth="1"/>
    <col min="15371" max="15371" width="31" style="9" bestFit="1" customWidth="1"/>
    <col min="15372" max="15372" width="34.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13" style="9" bestFit="1" customWidth="1"/>
    <col min="15626" max="15626" width="29.5" style="9" customWidth="1"/>
    <col min="15627" max="15627" width="31" style="9" bestFit="1" customWidth="1"/>
    <col min="15628" max="15628" width="34.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13" style="9" bestFit="1" customWidth="1"/>
    <col min="15882" max="15882" width="29.5" style="9" customWidth="1"/>
    <col min="15883" max="15883" width="31" style="9" bestFit="1" customWidth="1"/>
    <col min="15884" max="15884" width="34.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13" style="9" bestFit="1" customWidth="1"/>
    <col min="16138" max="16138" width="29.5" style="9" customWidth="1"/>
    <col min="16139" max="16139" width="31" style="9" bestFit="1" customWidth="1"/>
    <col min="16140" max="16140" width="34.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1:17" ht="20.100000000000001" customHeight="1">
      <c r="B2" s="1" t="s">
        <v>0</v>
      </c>
      <c r="C2" s="1"/>
      <c r="D2" s="1"/>
      <c r="E2" s="2" t="s">
        <v>6870</v>
      </c>
      <c r="G2" s="4" t="s">
        <v>2</v>
      </c>
      <c r="H2" s="5"/>
      <c r="I2" s="6"/>
      <c r="J2" s="7">
        <f>SUM(H:H)</f>
        <v>17050</v>
      </c>
    </row>
    <row r="3" spans="1:17" ht="20.100000000000001" customHeight="1">
      <c r="B3" s="1" t="s">
        <v>3</v>
      </c>
      <c r="C3" s="1"/>
      <c r="D3" s="1"/>
      <c r="E3" s="13" t="s">
        <v>6570</v>
      </c>
    </row>
    <row r="4" spans="1:17" ht="20.100000000000001" customHeight="1">
      <c r="B4" s="1" t="s">
        <v>5</v>
      </c>
      <c r="C4" s="1"/>
      <c r="D4" s="1"/>
      <c r="E4" s="13">
        <v>208657</v>
      </c>
      <c r="J4" s="83"/>
    </row>
    <row r="5" spans="1:17" ht="20.100000000000001" customHeight="1">
      <c r="B5" s="1" t="s">
        <v>6</v>
      </c>
      <c r="C5" s="1"/>
      <c r="D5" s="1"/>
      <c r="E5" s="16">
        <v>45176</v>
      </c>
      <c r="J5" s="83"/>
    </row>
    <row r="6" spans="1:17" ht="20.100000000000001" customHeight="1">
      <c r="B6" s="1" t="s">
        <v>7</v>
      </c>
      <c r="C6" s="1"/>
      <c r="D6" s="1"/>
      <c r="E6" s="16">
        <v>45176</v>
      </c>
      <c r="J6" s="83"/>
    </row>
    <row r="7" spans="1:17" ht="20.100000000000001" customHeight="1">
      <c r="B7" s="85"/>
      <c r="C7" s="85"/>
      <c r="D7" s="85"/>
      <c r="E7" s="86"/>
      <c r="J7" s="83"/>
      <c r="L7" s="89"/>
    </row>
    <row r="9" spans="1:17" s="8" customFormat="1" ht="19.7" customHeight="1">
      <c r="A9" s="9"/>
      <c r="B9" s="17" t="s">
        <v>8</v>
      </c>
      <c r="C9" s="17" t="s">
        <v>9</v>
      </c>
      <c r="D9" s="17" t="s">
        <v>10</v>
      </c>
      <c r="E9" s="18" t="s">
        <v>11</v>
      </c>
      <c r="F9" s="18" t="s">
        <v>12</v>
      </c>
      <c r="G9" s="177" t="s">
        <v>13</v>
      </c>
      <c r="H9" s="177" t="s">
        <v>14</v>
      </c>
      <c r="I9" s="18" t="s">
        <v>15</v>
      </c>
      <c r="J9" s="18" t="s">
        <v>16</v>
      </c>
      <c r="K9" s="18" t="s">
        <v>17</v>
      </c>
      <c r="L9" s="18" t="s">
        <v>18</v>
      </c>
      <c r="M9" s="30" t="s">
        <v>19</v>
      </c>
      <c r="N9" s="17" t="s">
        <v>20</v>
      </c>
      <c r="O9" s="18" t="s">
        <v>21</v>
      </c>
      <c r="P9" s="30" t="s">
        <v>22</v>
      </c>
      <c r="Q9" s="23" t="s">
        <v>23</v>
      </c>
    </row>
    <row r="10" spans="1:17" ht="19.5" customHeight="1">
      <c r="B10" s="1897">
        <v>1</v>
      </c>
      <c r="C10" s="18" t="s">
        <v>30</v>
      </c>
      <c r="D10" s="18" t="s">
        <v>30</v>
      </c>
      <c r="E10" s="26" t="s">
        <v>8289</v>
      </c>
      <c r="F10" s="26">
        <v>1</v>
      </c>
      <c r="G10" s="26">
        <v>1970</v>
      </c>
      <c r="H10" s="118">
        <f>G10*F10</f>
        <v>1970</v>
      </c>
      <c r="I10" s="27"/>
      <c r="J10" s="26" t="s">
        <v>8290</v>
      </c>
      <c r="K10" s="26"/>
      <c r="L10" s="18" t="s">
        <v>6883</v>
      </c>
      <c r="M10" s="30">
        <v>45168</v>
      </c>
      <c r="N10" s="26"/>
      <c r="O10" s="27"/>
      <c r="P10" s="1845">
        <v>45173</v>
      </c>
      <c r="Q10" s="23"/>
    </row>
    <row r="11" spans="1:17" ht="19.5" customHeight="1">
      <c r="B11" s="1897"/>
      <c r="C11" s="18" t="s">
        <v>30</v>
      </c>
      <c r="D11" s="18" t="s">
        <v>30</v>
      </c>
      <c r="E11" s="26" t="s">
        <v>8291</v>
      </c>
      <c r="F11" s="26">
        <v>1</v>
      </c>
      <c r="G11" s="26">
        <v>2880</v>
      </c>
      <c r="H11" s="118">
        <f>G11*F11</f>
        <v>2880</v>
      </c>
      <c r="I11" s="27"/>
      <c r="J11" s="26" t="s">
        <v>8292</v>
      </c>
      <c r="K11" s="26"/>
      <c r="L11" s="18" t="s">
        <v>6883</v>
      </c>
      <c r="M11" s="30">
        <v>45168</v>
      </c>
      <c r="N11" s="26"/>
      <c r="O11" s="27"/>
      <c r="P11" s="1845">
        <v>45173</v>
      </c>
      <c r="Q11" s="23"/>
    </row>
    <row r="12" spans="1:17" ht="19.5" customHeight="1">
      <c r="B12" s="1898"/>
      <c r="C12" s="18" t="s">
        <v>119</v>
      </c>
      <c r="D12" s="18" t="s">
        <v>119</v>
      </c>
      <c r="E12" s="26" t="s">
        <v>8293</v>
      </c>
      <c r="F12" s="26">
        <v>2</v>
      </c>
      <c r="G12" s="26">
        <v>6100</v>
      </c>
      <c r="H12" s="118">
        <f>G12*F12</f>
        <v>12200</v>
      </c>
      <c r="I12" s="27"/>
      <c r="J12" s="26" t="s">
        <v>8293</v>
      </c>
      <c r="K12" s="26"/>
      <c r="L12" s="25"/>
      <c r="M12" s="30">
        <v>45170</v>
      </c>
      <c r="N12" s="26"/>
      <c r="O12" s="1851"/>
      <c r="P12" s="1845">
        <v>45176</v>
      </c>
      <c r="Q12" s="23"/>
    </row>
    <row r="13" spans="1:17" ht="19.5" customHeight="1">
      <c r="B13" s="18"/>
      <c r="C13" s="26"/>
      <c r="D13" s="26"/>
      <c r="E13" s="26"/>
      <c r="F13" s="26"/>
      <c r="G13" s="118"/>
      <c r="H13" s="118"/>
      <c r="I13" s="27"/>
      <c r="J13" s="26"/>
      <c r="K13" s="26"/>
      <c r="L13" s="18"/>
      <c r="M13" s="30"/>
      <c r="N13" s="26"/>
      <c r="O13" s="27"/>
      <c r="P13" s="1845"/>
      <c r="Q13" s="23"/>
    </row>
  </sheetData>
  <autoFilter ref="B9:O12" xr:uid="{1A4F2B5D-35F9-4C92-882A-87D7E7778EF2}"/>
  <mergeCells count="7">
    <mergeCell ref="B10:B12"/>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FDFB7-AB7C-43D0-A05A-9101BE8B6B9F}">
  <dimension ref="A1:B5"/>
  <sheetViews>
    <sheetView view="pageBreakPreview" topLeftCell="A27" zoomScaleNormal="100" zoomScaleSheetLayoutView="100" workbookViewId="0">
      <selection activeCell="E91" sqref="E91"/>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1" spans="1:2">
      <c r="A1" s="73" t="s">
        <v>0</v>
      </c>
      <c r="B1" s="2" t="s">
        <v>6641</v>
      </c>
    </row>
    <row r="2" spans="1:2">
      <c r="A2" s="73" t="s">
        <v>3</v>
      </c>
      <c r="B2" s="13" t="s">
        <v>6642</v>
      </c>
    </row>
    <row r="3" spans="1:2">
      <c r="A3" s="73" t="s">
        <v>5</v>
      </c>
      <c r="B3" s="13">
        <v>202853</v>
      </c>
    </row>
    <row r="4" spans="1:2">
      <c r="A4" s="73" t="s">
        <v>6</v>
      </c>
      <c r="B4" s="16"/>
    </row>
    <row r="5" spans="1:2">
      <c r="A5" s="73" t="s">
        <v>7</v>
      </c>
      <c r="B5" s="16"/>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95713-0A1B-408D-A04C-C44E5C7B41A2}">
  <dimension ref="B2:Q68"/>
  <sheetViews>
    <sheetView topLeftCell="A19" zoomScale="85" zoomScaleNormal="85" workbookViewId="0">
      <pane xSplit="8" topLeftCell="L1" activePane="topRight" state="frozen"/>
      <selection pane="topRight" activeCell="Q31" sqref="Q31"/>
    </sheetView>
  </sheetViews>
  <sheetFormatPr defaultColWidth="9" defaultRowHeight="18.75"/>
  <cols>
    <col min="1" max="1" width="2.625" style="9" customWidth="1"/>
    <col min="2" max="2" width="24.25" style="8" customWidth="1"/>
    <col min="3" max="4" width="19.25" style="9" bestFit="1" customWidth="1"/>
    <col min="5" max="5" width="56" style="9" customWidth="1"/>
    <col min="6" max="6" width="6.25" style="9" customWidth="1"/>
    <col min="7" max="7" width="20.5" style="9" customWidth="1"/>
    <col min="8" max="8" width="11.875" style="9" bestFit="1" customWidth="1"/>
    <col min="9" max="9" width="8.875" style="10" customWidth="1"/>
    <col min="10" max="10" width="35.25" style="9" bestFit="1" customWidth="1"/>
    <col min="11" max="11" width="47.875" style="9" customWidth="1"/>
    <col min="12" max="12" width="28.125" style="8" customWidth="1"/>
    <col min="13" max="13" width="13.75" style="12" customWidth="1"/>
    <col min="14" max="14" width="6.375" style="9" customWidth="1"/>
    <col min="15" max="15" width="13.25" style="10" customWidth="1"/>
    <col min="16" max="16" width="14.5" style="49" customWidth="1"/>
    <col min="17" max="17" width="15.625" style="12" customWidth="1"/>
    <col min="18" max="16384" width="9" style="9"/>
  </cols>
  <sheetData>
    <row r="2" spans="2:17" ht="20.100000000000001" customHeight="1">
      <c r="B2" s="1" t="s">
        <v>0</v>
      </c>
      <c r="C2" s="1"/>
      <c r="D2" s="1"/>
      <c r="E2" s="2" t="s">
        <v>5832</v>
      </c>
      <c r="G2" s="4" t="s">
        <v>2</v>
      </c>
      <c r="H2" s="5"/>
      <c r="I2" s="6"/>
      <c r="J2" s="7">
        <f>SUM(H:H)</f>
        <v>439620</v>
      </c>
    </row>
    <row r="3" spans="2:17" ht="20.100000000000001" customHeight="1">
      <c r="B3" s="1" t="s">
        <v>3</v>
      </c>
      <c r="C3" s="1"/>
      <c r="D3" s="1"/>
      <c r="E3" s="13" t="s">
        <v>6415</v>
      </c>
      <c r="P3" s="1852"/>
    </row>
    <row r="4" spans="2:17" ht="20.100000000000001" customHeight="1">
      <c r="B4" s="1" t="s">
        <v>5</v>
      </c>
      <c r="C4" s="1"/>
      <c r="D4" s="1"/>
      <c r="E4" s="13">
        <v>208995</v>
      </c>
      <c r="I4" s="83"/>
      <c r="J4" s="10"/>
      <c r="K4" s="1853"/>
      <c r="L4" s="529"/>
    </row>
    <row r="5" spans="2:17" ht="20.100000000000001" customHeight="1">
      <c r="B5" s="1" t="s">
        <v>6</v>
      </c>
      <c r="C5" s="1"/>
      <c r="D5" s="1"/>
      <c r="E5" s="16">
        <v>45201</v>
      </c>
      <c r="G5" s="8"/>
      <c r="I5" s="1854"/>
      <c r="J5" s="83"/>
      <c r="K5" s="1855"/>
      <c r="L5" s="1856"/>
    </row>
    <row r="6" spans="2:17" ht="20.100000000000001" customHeight="1">
      <c r="B6" s="1" t="s">
        <v>7</v>
      </c>
      <c r="C6" s="1"/>
      <c r="D6" s="1"/>
      <c r="E6" s="16">
        <v>45239</v>
      </c>
      <c r="I6" s="1857"/>
      <c r="J6" s="1856"/>
      <c r="K6" s="1858"/>
      <c r="L6" s="1859"/>
    </row>
    <row r="7" spans="2:17" ht="20.100000000000001" customHeight="1">
      <c r="B7" s="85"/>
      <c r="C7" s="85"/>
      <c r="D7" s="85"/>
      <c r="E7" s="86"/>
      <c r="J7" s="83"/>
      <c r="L7" s="83"/>
    </row>
    <row r="9" spans="2:17" s="8" customFormat="1" ht="19.7" customHeight="1">
      <c r="B9" s="17" t="s">
        <v>8</v>
      </c>
      <c r="C9" s="17" t="s">
        <v>9</v>
      </c>
      <c r="D9" s="17" t="s">
        <v>10</v>
      </c>
      <c r="E9" s="18" t="s">
        <v>11</v>
      </c>
      <c r="F9" s="18" t="s">
        <v>12</v>
      </c>
      <c r="G9" s="18" t="s">
        <v>13</v>
      </c>
      <c r="H9" s="22" t="s">
        <v>14</v>
      </c>
      <c r="I9" s="22" t="s">
        <v>15</v>
      </c>
      <c r="J9" s="18" t="s">
        <v>16</v>
      </c>
      <c r="K9" s="18" t="s">
        <v>17</v>
      </c>
      <c r="L9" s="18" t="s">
        <v>18</v>
      </c>
      <c r="M9" s="23" t="s">
        <v>19</v>
      </c>
      <c r="N9" s="17" t="s">
        <v>20</v>
      </c>
      <c r="O9" s="18" t="s">
        <v>21</v>
      </c>
      <c r="P9" s="30" t="s">
        <v>22</v>
      </c>
      <c r="Q9" s="23" t="s">
        <v>23</v>
      </c>
    </row>
    <row r="10" spans="2:17" s="473" customFormat="1" ht="19.7" customHeight="1">
      <c r="B10" s="2122">
        <v>1</v>
      </c>
      <c r="C10" s="33" t="s">
        <v>5950</v>
      </c>
      <c r="D10" s="33" t="s">
        <v>5950</v>
      </c>
      <c r="E10" s="26" t="s">
        <v>6115</v>
      </c>
      <c r="F10" s="35">
        <v>1</v>
      </c>
      <c r="G10" s="1434">
        <v>5800</v>
      </c>
      <c r="H10" s="1434">
        <f t="shared" ref="H10:H16" si="0">G10*F10</f>
        <v>5800</v>
      </c>
      <c r="I10" s="1891"/>
      <c r="J10" s="35" t="s">
        <v>6116</v>
      </c>
      <c r="K10" s="1936"/>
      <c r="L10" s="2122"/>
      <c r="M10" s="40">
        <v>45182</v>
      </c>
      <c r="N10" s="34"/>
      <c r="O10" s="43">
        <v>45202</v>
      </c>
      <c r="P10" s="472" t="s">
        <v>8294</v>
      </c>
      <c r="Q10" s="40"/>
    </row>
    <row r="11" spans="2:17" s="8" customFormat="1" ht="19.7" customHeight="1">
      <c r="B11" s="2122">
        <v>1</v>
      </c>
      <c r="C11" s="33" t="s">
        <v>5950</v>
      </c>
      <c r="D11" s="33" t="s">
        <v>5950</v>
      </c>
      <c r="E11" s="26" t="s">
        <v>6117</v>
      </c>
      <c r="F11" s="35">
        <v>1</v>
      </c>
      <c r="G11" s="1434">
        <v>8800</v>
      </c>
      <c r="H11" s="1434">
        <f t="shared" si="0"/>
        <v>8800</v>
      </c>
      <c r="I11" s="1871"/>
      <c r="J11" s="35" t="s">
        <v>6118</v>
      </c>
      <c r="K11" s="1936"/>
      <c r="L11" s="1408"/>
      <c r="M11" s="40">
        <v>45182</v>
      </c>
      <c r="N11" s="34"/>
      <c r="O11" s="43">
        <v>45202</v>
      </c>
      <c r="P11" s="472" t="s">
        <v>8294</v>
      </c>
      <c r="Q11" s="40"/>
    </row>
    <row r="12" spans="2:17" s="8" customFormat="1" ht="19.7" customHeight="1">
      <c r="B12" s="2122">
        <v>1</v>
      </c>
      <c r="C12" s="33" t="s">
        <v>5950</v>
      </c>
      <c r="D12" s="33" t="s">
        <v>5950</v>
      </c>
      <c r="E12" s="26" t="s">
        <v>6119</v>
      </c>
      <c r="F12" s="35">
        <v>1</v>
      </c>
      <c r="G12" s="1434">
        <v>2000</v>
      </c>
      <c r="H12" s="1434">
        <f t="shared" si="0"/>
        <v>2000</v>
      </c>
      <c r="I12" s="1871"/>
      <c r="J12" s="35" t="s">
        <v>6120</v>
      </c>
      <c r="K12" s="1936"/>
      <c r="L12" s="1408"/>
      <c r="M12" s="40">
        <v>45182</v>
      </c>
      <c r="N12" s="34"/>
      <c r="O12" s="43">
        <v>45202</v>
      </c>
      <c r="P12" s="472" t="s">
        <v>8294</v>
      </c>
      <c r="Q12" s="40"/>
    </row>
    <row r="13" spans="2:17" s="8" customFormat="1" ht="19.7" customHeight="1">
      <c r="B13" s="2122">
        <v>1</v>
      </c>
      <c r="C13" s="33" t="s">
        <v>5950</v>
      </c>
      <c r="D13" s="33" t="s">
        <v>5950</v>
      </c>
      <c r="E13" s="26" t="s">
        <v>6121</v>
      </c>
      <c r="F13" s="35">
        <v>1</v>
      </c>
      <c r="G13" s="1434">
        <v>7000</v>
      </c>
      <c r="H13" s="1434">
        <f t="shared" si="0"/>
        <v>7000</v>
      </c>
      <c r="I13" s="1871"/>
      <c r="J13" s="35" t="s">
        <v>6122</v>
      </c>
      <c r="K13" s="1936"/>
      <c r="L13" s="1408"/>
      <c r="M13" s="40">
        <v>45182</v>
      </c>
      <c r="N13" s="34"/>
      <c r="O13" s="43">
        <v>45202</v>
      </c>
      <c r="P13" s="472" t="s">
        <v>8294</v>
      </c>
      <c r="Q13" s="40"/>
    </row>
    <row r="14" spans="2:17" s="8" customFormat="1" ht="19.7" customHeight="1">
      <c r="B14" s="2122">
        <v>1</v>
      </c>
      <c r="C14" s="33" t="s">
        <v>5950</v>
      </c>
      <c r="D14" s="33" t="s">
        <v>5950</v>
      </c>
      <c r="E14" s="26" t="s">
        <v>6124</v>
      </c>
      <c r="F14" s="35">
        <v>1</v>
      </c>
      <c r="G14" s="1434">
        <v>10000</v>
      </c>
      <c r="H14" s="1434">
        <f t="shared" si="0"/>
        <v>10000</v>
      </c>
      <c r="I14" s="1871"/>
      <c r="J14" s="35" t="s">
        <v>6125</v>
      </c>
      <c r="K14" s="1936"/>
      <c r="L14" s="1408"/>
      <c r="M14" s="40">
        <v>45182</v>
      </c>
      <c r="N14" s="34"/>
      <c r="O14" s="43">
        <v>45202</v>
      </c>
      <c r="P14" s="472" t="s">
        <v>8294</v>
      </c>
      <c r="Q14" s="40"/>
    </row>
    <row r="15" spans="2:17" s="8" customFormat="1" ht="19.7" customHeight="1">
      <c r="B15" s="2122">
        <v>1</v>
      </c>
      <c r="C15" s="33" t="s">
        <v>5950</v>
      </c>
      <c r="D15" s="33" t="s">
        <v>5950</v>
      </c>
      <c r="E15" s="26" t="s">
        <v>6126</v>
      </c>
      <c r="F15" s="35">
        <v>1</v>
      </c>
      <c r="G15" s="1434">
        <v>17500</v>
      </c>
      <c r="H15" s="1434">
        <f t="shared" si="0"/>
        <v>17500</v>
      </c>
      <c r="I15" s="1871"/>
      <c r="J15" s="35" t="s">
        <v>6127</v>
      </c>
      <c r="K15" s="1936"/>
      <c r="L15" s="1408"/>
      <c r="M15" s="40">
        <v>45182</v>
      </c>
      <c r="N15" s="34"/>
      <c r="O15" s="43">
        <v>45202</v>
      </c>
      <c r="P15" s="472" t="s">
        <v>8294</v>
      </c>
      <c r="Q15" s="40"/>
    </row>
    <row r="16" spans="2:17" s="473" customFormat="1" ht="19.7" customHeight="1">
      <c r="B16" s="2122">
        <v>1</v>
      </c>
      <c r="C16" s="33" t="s">
        <v>279</v>
      </c>
      <c r="D16" s="33" t="s">
        <v>279</v>
      </c>
      <c r="E16" s="26" t="s">
        <v>7703</v>
      </c>
      <c r="F16" s="35">
        <v>1</v>
      </c>
      <c r="G16" s="35">
        <v>1910</v>
      </c>
      <c r="H16" s="1434">
        <f t="shared" si="0"/>
        <v>1910</v>
      </c>
      <c r="I16" s="37"/>
      <c r="J16" s="35" t="s">
        <v>7704</v>
      </c>
      <c r="K16" s="1936"/>
      <c r="L16" s="2122"/>
      <c r="M16" s="40">
        <v>45182</v>
      </c>
      <c r="N16" s="34"/>
      <c r="O16" s="43">
        <v>45202</v>
      </c>
      <c r="P16" s="472">
        <v>45202</v>
      </c>
      <c r="Q16" s="40">
        <v>45202</v>
      </c>
    </row>
    <row r="17" spans="2:17" s="473" customFormat="1" ht="19.7" customHeight="1">
      <c r="B17" s="2122">
        <v>1</v>
      </c>
      <c r="C17" s="33" t="s">
        <v>279</v>
      </c>
      <c r="D17" s="33" t="s">
        <v>279</v>
      </c>
      <c r="E17" s="26" t="s">
        <v>5882</v>
      </c>
      <c r="F17" s="26">
        <v>1</v>
      </c>
      <c r="G17" s="26">
        <v>34270</v>
      </c>
      <c r="H17" s="1434">
        <f>F17*G17</f>
        <v>34270</v>
      </c>
      <c r="I17" s="54"/>
      <c r="J17" s="26" t="s">
        <v>5883</v>
      </c>
      <c r="K17" s="1936"/>
      <c r="L17" s="18"/>
      <c r="M17" s="40">
        <v>45182</v>
      </c>
      <c r="N17" s="34"/>
      <c r="O17" s="43">
        <v>45202</v>
      </c>
      <c r="P17" s="472">
        <v>45202</v>
      </c>
      <c r="Q17" s="40">
        <v>45202</v>
      </c>
    </row>
    <row r="18" spans="2:17" s="473" customFormat="1" ht="19.7" customHeight="1">
      <c r="B18" s="2122">
        <v>1</v>
      </c>
      <c r="C18" s="33" t="s">
        <v>279</v>
      </c>
      <c r="D18" s="33" t="s">
        <v>279</v>
      </c>
      <c r="E18" s="26" t="s">
        <v>6079</v>
      </c>
      <c r="F18" s="35">
        <v>1</v>
      </c>
      <c r="G18" s="35">
        <v>155</v>
      </c>
      <c r="H18" s="1434">
        <f t="shared" ref="H18:H62" si="1">G18*F18</f>
        <v>155</v>
      </c>
      <c r="I18" s="37"/>
      <c r="J18" s="35" t="s">
        <v>7705</v>
      </c>
      <c r="K18" s="1936"/>
      <c r="L18" s="2122"/>
      <c r="M18" s="40">
        <v>45182</v>
      </c>
      <c r="N18" s="34"/>
      <c r="O18" s="43">
        <v>45202</v>
      </c>
      <c r="P18" s="472">
        <v>45202</v>
      </c>
      <c r="Q18" s="40">
        <v>45202</v>
      </c>
    </row>
    <row r="19" spans="2:17" s="473" customFormat="1" ht="19.7" customHeight="1">
      <c r="B19" s="2122">
        <v>1</v>
      </c>
      <c r="C19" s="33" t="s">
        <v>279</v>
      </c>
      <c r="D19" s="33" t="s">
        <v>279</v>
      </c>
      <c r="E19" s="26" t="s">
        <v>5940</v>
      </c>
      <c r="F19" s="35">
        <v>1</v>
      </c>
      <c r="G19" s="35">
        <v>473</v>
      </c>
      <c r="H19" s="1434">
        <f t="shared" si="1"/>
        <v>473</v>
      </c>
      <c r="I19" s="37"/>
      <c r="J19" s="35" t="s">
        <v>5941</v>
      </c>
      <c r="K19" s="1936"/>
      <c r="L19" s="2122"/>
      <c r="M19" s="40">
        <v>45182</v>
      </c>
      <c r="N19" s="34"/>
      <c r="O19" s="43">
        <v>45202</v>
      </c>
      <c r="P19" s="472">
        <v>45202</v>
      </c>
      <c r="Q19" s="40">
        <v>45202</v>
      </c>
    </row>
    <row r="20" spans="2:17" s="473" customFormat="1" ht="19.7" customHeight="1">
      <c r="B20" s="2122">
        <v>1</v>
      </c>
      <c r="C20" s="33" t="s">
        <v>279</v>
      </c>
      <c r="D20" s="33" t="s">
        <v>279</v>
      </c>
      <c r="E20" s="26" t="s">
        <v>7699</v>
      </c>
      <c r="F20" s="35">
        <v>1</v>
      </c>
      <c r="G20" s="35">
        <v>198</v>
      </c>
      <c r="H20" s="1434">
        <f t="shared" si="1"/>
        <v>198</v>
      </c>
      <c r="I20" s="37"/>
      <c r="J20" s="35" t="s">
        <v>7700</v>
      </c>
      <c r="K20" s="1936"/>
      <c r="L20" s="2122"/>
      <c r="M20" s="40">
        <v>45182</v>
      </c>
      <c r="N20" s="34"/>
      <c r="O20" s="43">
        <v>45202</v>
      </c>
      <c r="P20" s="472">
        <v>45202</v>
      </c>
      <c r="Q20" s="40">
        <v>45202</v>
      </c>
    </row>
    <row r="21" spans="2:17" s="473" customFormat="1" ht="19.7" customHeight="1">
      <c r="B21" s="2122">
        <v>1</v>
      </c>
      <c r="C21" s="33" t="s">
        <v>279</v>
      </c>
      <c r="D21" s="33" t="s">
        <v>279</v>
      </c>
      <c r="E21" s="26" t="s">
        <v>7708</v>
      </c>
      <c r="F21" s="35">
        <v>1</v>
      </c>
      <c r="G21" s="35">
        <v>212</v>
      </c>
      <c r="H21" s="1434">
        <f t="shared" si="1"/>
        <v>212</v>
      </c>
      <c r="I21" s="1890"/>
      <c r="J21" s="35" t="s">
        <v>5914</v>
      </c>
      <c r="K21" s="1936"/>
      <c r="L21" s="2122"/>
      <c r="M21" s="40">
        <v>45182</v>
      </c>
      <c r="N21" s="34"/>
      <c r="O21" s="43">
        <v>45202</v>
      </c>
      <c r="P21" s="472">
        <v>45202</v>
      </c>
      <c r="Q21" s="40">
        <v>45202</v>
      </c>
    </row>
    <row r="22" spans="2:17" s="473" customFormat="1" ht="19.7" customHeight="1">
      <c r="B22" s="2122">
        <v>1</v>
      </c>
      <c r="C22" s="33" t="s">
        <v>279</v>
      </c>
      <c r="D22" s="33" t="s">
        <v>279</v>
      </c>
      <c r="E22" s="26" t="s">
        <v>7706</v>
      </c>
      <c r="F22" s="35">
        <v>4</v>
      </c>
      <c r="G22" s="35">
        <v>198</v>
      </c>
      <c r="H22" s="1434">
        <f t="shared" si="1"/>
        <v>792</v>
      </c>
      <c r="I22" s="1890"/>
      <c r="J22" s="35" t="s">
        <v>5914</v>
      </c>
      <c r="K22" s="1936"/>
      <c r="L22" s="2122"/>
      <c r="M22" s="40">
        <v>45182</v>
      </c>
      <c r="N22" s="34"/>
      <c r="O22" s="43">
        <v>45202</v>
      </c>
      <c r="P22" s="472">
        <v>45202</v>
      </c>
      <c r="Q22" s="40">
        <v>45202</v>
      </c>
    </row>
    <row r="23" spans="2:17" s="473" customFormat="1" ht="19.7" customHeight="1">
      <c r="B23" s="2122">
        <v>1</v>
      </c>
      <c r="C23" s="33" t="s">
        <v>279</v>
      </c>
      <c r="D23" s="33" t="s">
        <v>279</v>
      </c>
      <c r="E23" s="26" t="s">
        <v>7707</v>
      </c>
      <c r="F23" s="35">
        <v>2</v>
      </c>
      <c r="G23" s="35">
        <v>198</v>
      </c>
      <c r="H23" s="1434">
        <f t="shared" si="1"/>
        <v>396</v>
      </c>
      <c r="I23" s="1890"/>
      <c r="J23" s="35" t="s">
        <v>5914</v>
      </c>
      <c r="K23" s="1936"/>
      <c r="L23" s="33"/>
      <c r="M23" s="40">
        <v>45182</v>
      </c>
      <c r="N23" s="34"/>
      <c r="O23" s="43">
        <v>45202</v>
      </c>
      <c r="P23" s="472">
        <v>45202</v>
      </c>
      <c r="Q23" s="40">
        <v>45202</v>
      </c>
    </row>
    <row r="24" spans="2:17" s="473" customFormat="1" ht="19.7" customHeight="1">
      <c r="B24" s="2122">
        <v>1</v>
      </c>
      <c r="C24" s="33" t="s">
        <v>279</v>
      </c>
      <c r="D24" s="33" t="s">
        <v>279</v>
      </c>
      <c r="E24" s="26" t="s">
        <v>7709</v>
      </c>
      <c r="F24" s="35">
        <v>2</v>
      </c>
      <c r="G24" s="35">
        <v>212</v>
      </c>
      <c r="H24" s="1434">
        <f t="shared" si="1"/>
        <v>424</v>
      </c>
      <c r="I24" s="1890"/>
      <c r="J24" s="35" t="s">
        <v>5914</v>
      </c>
      <c r="K24" s="1936"/>
      <c r="L24" s="33"/>
      <c r="M24" s="40">
        <v>45182</v>
      </c>
      <c r="N24" s="34"/>
      <c r="O24" s="43">
        <v>45202</v>
      </c>
      <c r="P24" s="472">
        <v>45202</v>
      </c>
      <c r="Q24" s="40">
        <v>45202</v>
      </c>
    </row>
    <row r="25" spans="2:17" s="473" customFormat="1" ht="19.7" customHeight="1">
      <c r="B25" s="2122">
        <v>1</v>
      </c>
      <c r="C25" s="33" t="s">
        <v>279</v>
      </c>
      <c r="D25" s="33" t="s">
        <v>279</v>
      </c>
      <c r="E25" s="26" t="s">
        <v>7710</v>
      </c>
      <c r="F25" s="35">
        <v>4</v>
      </c>
      <c r="G25" s="35">
        <v>226</v>
      </c>
      <c r="H25" s="1434">
        <f t="shared" si="1"/>
        <v>904</v>
      </c>
      <c r="I25" s="1890"/>
      <c r="J25" s="35" t="s">
        <v>5914</v>
      </c>
      <c r="K25" s="1936"/>
      <c r="L25" s="33"/>
      <c r="M25" s="40">
        <v>45182</v>
      </c>
      <c r="N25" s="34"/>
      <c r="O25" s="43">
        <v>45202</v>
      </c>
      <c r="P25" s="472">
        <v>45202</v>
      </c>
      <c r="Q25" s="40">
        <v>45202</v>
      </c>
    </row>
    <row r="26" spans="2:17" s="473" customFormat="1" ht="19.7" customHeight="1">
      <c r="B26" s="2122">
        <v>1</v>
      </c>
      <c r="C26" s="33" t="s">
        <v>279</v>
      </c>
      <c r="D26" s="33" t="s">
        <v>279</v>
      </c>
      <c r="E26" s="26" t="s">
        <v>5942</v>
      </c>
      <c r="F26" s="35">
        <v>8</v>
      </c>
      <c r="G26" s="35">
        <v>23</v>
      </c>
      <c r="H26" s="1434">
        <f t="shared" si="1"/>
        <v>184</v>
      </c>
      <c r="I26" s="1890"/>
      <c r="J26" s="35" t="s">
        <v>5914</v>
      </c>
      <c r="K26" s="1936"/>
      <c r="L26" s="33"/>
      <c r="M26" s="40">
        <v>45182</v>
      </c>
      <c r="N26" s="34"/>
      <c r="O26" s="43">
        <v>45202</v>
      </c>
      <c r="P26" s="472">
        <v>45202</v>
      </c>
      <c r="Q26" s="40">
        <v>45202</v>
      </c>
    </row>
    <row r="27" spans="2:17" s="473" customFormat="1" ht="19.7" customHeight="1">
      <c r="B27" s="2122">
        <v>1</v>
      </c>
      <c r="C27" s="33" t="s">
        <v>279</v>
      </c>
      <c r="D27" s="33" t="s">
        <v>279</v>
      </c>
      <c r="E27" s="26" t="s">
        <v>2748</v>
      </c>
      <c r="F27" s="35">
        <v>6</v>
      </c>
      <c r="G27" s="35">
        <v>23</v>
      </c>
      <c r="H27" s="1434">
        <f t="shared" si="1"/>
        <v>138</v>
      </c>
      <c r="I27" s="1890"/>
      <c r="J27" s="35" t="s">
        <v>5914</v>
      </c>
      <c r="K27" s="1936"/>
      <c r="L27" s="33"/>
      <c r="M27" s="40">
        <v>45182</v>
      </c>
      <c r="N27" s="34"/>
      <c r="O27" s="43">
        <v>45202</v>
      </c>
      <c r="P27" s="472">
        <v>45202</v>
      </c>
      <c r="Q27" s="40">
        <v>45202</v>
      </c>
    </row>
    <row r="28" spans="2:17" s="8" customFormat="1" ht="19.7" customHeight="1">
      <c r="B28" s="2122">
        <v>1</v>
      </c>
      <c r="C28" s="33" t="s">
        <v>279</v>
      </c>
      <c r="D28" s="33" t="s">
        <v>279</v>
      </c>
      <c r="E28" s="26" t="s">
        <v>7701</v>
      </c>
      <c r="F28" s="26">
        <v>2</v>
      </c>
      <c r="G28" s="26">
        <v>750</v>
      </c>
      <c r="H28" s="1434">
        <f t="shared" si="1"/>
        <v>1500</v>
      </c>
      <c r="I28" s="27"/>
      <c r="J28" s="26" t="s">
        <v>7702</v>
      </c>
      <c r="K28" s="1936"/>
      <c r="L28" s="18"/>
      <c r="M28" s="40">
        <v>45182</v>
      </c>
      <c r="N28" s="34"/>
      <c r="O28" s="43">
        <v>45202</v>
      </c>
      <c r="P28" s="472">
        <v>45202</v>
      </c>
      <c r="Q28" s="23">
        <v>45202</v>
      </c>
    </row>
    <row r="29" spans="2:17" s="8" customFormat="1" ht="19.7" customHeight="1">
      <c r="B29" s="2122">
        <v>1</v>
      </c>
      <c r="C29" s="18" t="s">
        <v>5980</v>
      </c>
      <c r="D29" s="18" t="s">
        <v>5849</v>
      </c>
      <c r="E29" s="53" t="s">
        <v>6003</v>
      </c>
      <c r="F29" s="26">
        <v>1</v>
      </c>
      <c r="G29" s="118">
        <v>730</v>
      </c>
      <c r="H29" s="1434">
        <f t="shared" si="1"/>
        <v>730</v>
      </c>
      <c r="I29" s="54"/>
      <c r="J29" s="26" t="s">
        <v>6004</v>
      </c>
      <c r="K29" s="1936"/>
      <c r="L29" s="18"/>
      <c r="M29" s="40">
        <v>45182</v>
      </c>
      <c r="N29" s="34"/>
      <c r="O29" s="43">
        <v>45202</v>
      </c>
      <c r="P29" s="30">
        <v>45204</v>
      </c>
      <c r="Q29" s="23">
        <v>45203</v>
      </c>
    </row>
    <row r="30" spans="2:17" s="8" customFormat="1" ht="19.7" customHeight="1">
      <c r="B30" s="2122">
        <v>1</v>
      </c>
      <c r="C30" s="18" t="s">
        <v>5980</v>
      </c>
      <c r="D30" s="18" t="s">
        <v>5849</v>
      </c>
      <c r="E30" s="53" t="s">
        <v>6001</v>
      </c>
      <c r="F30" s="26">
        <v>1</v>
      </c>
      <c r="G30" s="118">
        <v>250</v>
      </c>
      <c r="H30" s="1434">
        <f t="shared" si="1"/>
        <v>250</v>
      </c>
      <c r="I30" s="54"/>
      <c r="J30" s="26" t="s">
        <v>6002</v>
      </c>
      <c r="K30" s="1936"/>
      <c r="L30" s="18"/>
      <c r="M30" s="40">
        <v>45182</v>
      </c>
      <c r="N30" s="34"/>
      <c r="O30" s="43">
        <v>45202</v>
      </c>
      <c r="P30" s="30">
        <v>45204</v>
      </c>
      <c r="Q30" s="23">
        <v>45203</v>
      </c>
    </row>
    <row r="31" spans="2:17" s="8" customFormat="1" ht="19.7" customHeight="1">
      <c r="B31" s="2122">
        <v>1</v>
      </c>
      <c r="C31" s="18" t="s">
        <v>5852</v>
      </c>
      <c r="D31" s="18" t="s">
        <v>5849</v>
      </c>
      <c r="E31" s="53" t="s">
        <v>5992</v>
      </c>
      <c r="F31" s="26">
        <v>1</v>
      </c>
      <c r="G31" s="118">
        <v>1280</v>
      </c>
      <c r="H31" s="1434">
        <f t="shared" si="1"/>
        <v>1280</v>
      </c>
      <c r="I31" s="54"/>
      <c r="J31" s="35" t="s">
        <v>5993</v>
      </c>
      <c r="K31" s="1936"/>
      <c r="L31" s="25"/>
      <c r="M31" s="40">
        <v>45182</v>
      </c>
      <c r="N31" s="34"/>
      <c r="O31" s="43">
        <v>45202</v>
      </c>
      <c r="P31" s="30">
        <v>45204</v>
      </c>
      <c r="Q31" s="23">
        <v>45203</v>
      </c>
    </row>
    <row r="32" spans="2:17" s="8" customFormat="1" ht="19.7" customHeight="1">
      <c r="B32" s="2122">
        <v>1</v>
      </c>
      <c r="C32" s="18" t="s">
        <v>5994</v>
      </c>
      <c r="D32" s="18" t="s">
        <v>5995</v>
      </c>
      <c r="E32" s="53" t="s">
        <v>5996</v>
      </c>
      <c r="F32" s="26">
        <v>1</v>
      </c>
      <c r="G32" s="118">
        <v>8960</v>
      </c>
      <c r="H32" s="1434">
        <f t="shared" si="1"/>
        <v>8960</v>
      </c>
      <c r="I32" s="54"/>
      <c r="J32" s="26" t="s">
        <v>5997</v>
      </c>
      <c r="K32" s="1936"/>
      <c r="L32" s="25"/>
      <c r="M32" s="40">
        <v>45182</v>
      </c>
      <c r="N32" s="34"/>
      <c r="O32" s="43">
        <v>45202</v>
      </c>
      <c r="P32" s="30">
        <v>45202</v>
      </c>
      <c r="Q32" s="23">
        <v>45202</v>
      </c>
    </row>
    <row r="33" spans="2:17" s="8" customFormat="1" ht="19.7" customHeight="1">
      <c r="B33" s="2122">
        <v>1</v>
      </c>
      <c r="C33" s="18" t="s">
        <v>5994</v>
      </c>
      <c r="D33" s="18" t="s">
        <v>5995</v>
      </c>
      <c r="E33" s="53" t="s">
        <v>5998</v>
      </c>
      <c r="F33" s="26">
        <v>1</v>
      </c>
      <c r="G33" s="169">
        <v>11760</v>
      </c>
      <c r="H33" s="1434">
        <f t="shared" si="1"/>
        <v>11760</v>
      </c>
      <c r="I33" s="54"/>
      <c r="J33" s="26" t="s">
        <v>5999</v>
      </c>
      <c r="K33" s="1936"/>
      <c r="L33" s="25"/>
      <c r="M33" s="40">
        <v>45182</v>
      </c>
      <c r="N33" s="34"/>
      <c r="O33" s="43">
        <v>45202</v>
      </c>
      <c r="P33" s="30">
        <v>45202</v>
      </c>
      <c r="Q33" s="23">
        <v>45202</v>
      </c>
    </row>
    <row r="34" spans="2:17" s="8" customFormat="1" ht="19.7" customHeight="1">
      <c r="B34" s="17">
        <v>2</v>
      </c>
      <c r="C34" s="33" t="s">
        <v>5950</v>
      </c>
      <c r="D34" s="33" t="s">
        <v>5950</v>
      </c>
      <c r="E34" s="35" t="s">
        <v>8295</v>
      </c>
      <c r="F34" s="35">
        <v>1</v>
      </c>
      <c r="G34" s="1434">
        <v>3500</v>
      </c>
      <c r="H34" s="1434">
        <f t="shared" si="1"/>
        <v>3500</v>
      </c>
      <c r="I34" s="1871"/>
      <c r="J34" s="35" t="s">
        <v>5952</v>
      </c>
      <c r="K34" s="1936"/>
      <c r="L34" s="18"/>
      <c r="M34" s="40">
        <v>45182</v>
      </c>
      <c r="N34" s="34"/>
      <c r="O34" s="43">
        <v>45202</v>
      </c>
      <c r="P34" s="23"/>
      <c r="Q34" s="23"/>
    </row>
    <row r="35" spans="2:17" s="8" customFormat="1" ht="19.7" customHeight="1">
      <c r="B35" s="17">
        <v>2</v>
      </c>
      <c r="C35" s="33" t="s">
        <v>5860</v>
      </c>
      <c r="D35" s="33" t="s">
        <v>5849</v>
      </c>
      <c r="E35" s="35" t="s">
        <v>5861</v>
      </c>
      <c r="F35" s="1867">
        <v>2</v>
      </c>
      <c r="G35" s="1434">
        <v>2630</v>
      </c>
      <c r="H35" s="1434">
        <f t="shared" si="1"/>
        <v>5260</v>
      </c>
      <c r="I35" s="54"/>
      <c r="J35" s="35" t="s">
        <v>5862</v>
      </c>
      <c r="K35" s="1936"/>
      <c r="L35" s="18"/>
      <c r="M35" s="40">
        <v>45182</v>
      </c>
      <c r="N35" s="34"/>
      <c r="O35" s="43">
        <v>45202</v>
      </c>
      <c r="P35" s="1932">
        <v>45209</v>
      </c>
      <c r="Q35" s="40">
        <v>45205</v>
      </c>
    </row>
    <row r="36" spans="2:17" s="8" customFormat="1" ht="19.7" customHeight="1">
      <c r="B36" s="17">
        <v>2</v>
      </c>
      <c r="C36" s="33" t="s">
        <v>5866</v>
      </c>
      <c r="D36" s="33" t="s">
        <v>5866</v>
      </c>
      <c r="E36" s="26" t="s">
        <v>5888</v>
      </c>
      <c r="F36" s="26">
        <v>2</v>
      </c>
      <c r="G36" s="1001">
        <v>620</v>
      </c>
      <c r="H36" s="1434">
        <f t="shared" si="1"/>
        <v>1240</v>
      </c>
      <c r="I36" s="27"/>
      <c r="J36" s="26" t="s">
        <v>5889</v>
      </c>
      <c r="K36" s="1936"/>
      <c r="L36" s="18"/>
      <c r="M36" s="40">
        <v>45182</v>
      </c>
      <c r="N36" s="34"/>
      <c r="O36" s="43">
        <v>45202</v>
      </c>
      <c r="P36" s="23">
        <v>45202</v>
      </c>
      <c r="Q36" s="23">
        <v>45202</v>
      </c>
    </row>
    <row r="37" spans="2:17" s="8" customFormat="1" ht="19.7" customHeight="1">
      <c r="B37" s="17">
        <v>2</v>
      </c>
      <c r="C37" s="33" t="s">
        <v>5866</v>
      </c>
      <c r="D37" s="33" t="s">
        <v>5866</v>
      </c>
      <c r="E37" s="26" t="s">
        <v>7726</v>
      </c>
      <c r="F37" s="26">
        <v>4</v>
      </c>
      <c r="G37" s="1001">
        <v>1360</v>
      </c>
      <c r="H37" s="1434">
        <f t="shared" si="1"/>
        <v>5440</v>
      </c>
      <c r="I37" s="27"/>
      <c r="J37" s="26" t="s">
        <v>5891</v>
      </c>
      <c r="K37" s="1936"/>
      <c r="L37" s="18"/>
      <c r="M37" s="40">
        <v>45182</v>
      </c>
      <c r="N37" s="34"/>
      <c r="O37" s="43">
        <v>45202</v>
      </c>
      <c r="P37" s="23">
        <v>45202</v>
      </c>
      <c r="Q37" s="23">
        <v>45202</v>
      </c>
    </row>
    <row r="38" spans="2:17" s="8" customFormat="1" ht="19.7" customHeight="1">
      <c r="B38" s="17">
        <v>2</v>
      </c>
      <c r="C38" s="33" t="s">
        <v>5866</v>
      </c>
      <c r="D38" s="33" t="s">
        <v>5866</v>
      </c>
      <c r="E38" s="26" t="s">
        <v>5892</v>
      </c>
      <c r="F38" s="26">
        <v>24</v>
      </c>
      <c r="G38" s="1001">
        <v>230</v>
      </c>
      <c r="H38" s="1434">
        <f t="shared" si="1"/>
        <v>5520</v>
      </c>
      <c r="I38" s="27"/>
      <c r="J38" s="26" t="s">
        <v>5810</v>
      </c>
      <c r="K38" s="1936"/>
      <c r="L38" s="18"/>
      <c r="M38" s="40">
        <v>45182</v>
      </c>
      <c r="N38" s="34"/>
      <c r="O38" s="43">
        <v>45202</v>
      </c>
      <c r="P38" s="23">
        <v>45202</v>
      </c>
      <c r="Q38" s="23">
        <v>45202</v>
      </c>
    </row>
    <row r="39" spans="2:17" s="8" customFormat="1" ht="19.7" customHeight="1">
      <c r="B39" s="17">
        <v>2</v>
      </c>
      <c r="C39" s="33" t="s">
        <v>5866</v>
      </c>
      <c r="D39" s="33" t="s">
        <v>5866</v>
      </c>
      <c r="E39" s="26" t="s">
        <v>5893</v>
      </c>
      <c r="F39" s="26">
        <v>8</v>
      </c>
      <c r="G39" s="1001">
        <v>66</v>
      </c>
      <c r="H39" s="1434">
        <f t="shared" si="1"/>
        <v>528</v>
      </c>
      <c r="I39" s="27"/>
      <c r="J39" s="26" t="s">
        <v>5810</v>
      </c>
      <c r="K39" s="1936"/>
      <c r="L39" s="18"/>
      <c r="M39" s="40">
        <v>45182</v>
      </c>
      <c r="N39" s="34"/>
      <c r="O39" s="43">
        <v>45202</v>
      </c>
      <c r="P39" s="23">
        <v>45202</v>
      </c>
      <c r="Q39" s="23">
        <v>45202</v>
      </c>
    </row>
    <row r="40" spans="2:17" s="8" customFormat="1" ht="19.7" customHeight="1">
      <c r="B40" s="17">
        <v>2</v>
      </c>
      <c r="C40" s="33" t="s">
        <v>5866</v>
      </c>
      <c r="D40" s="33" t="s">
        <v>5866</v>
      </c>
      <c r="E40" s="26" t="s">
        <v>7727</v>
      </c>
      <c r="F40" s="26">
        <v>8</v>
      </c>
      <c r="G40" s="1001">
        <v>245</v>
      </c>
      <c r="H40" s="1434">
        <f t="shared" si="1"/>
        <v>1960</v>
      </c>
      <c r="I40" s="27"/>
      <c r="J40" s="26" t="s">
        <v>5812</v>
      </c>
      <c r="K40" s="1936"/>
      <c r="L40" s="18"/>
      <c r="M40" s="40">
        <v>45182</v>
      </c>
      <c r="N40" s="34"/>
      <c r="O40" s="43">
        <v>45202</v>
      </c>
      <c r="P40" s="23">
        <v>45202</v>
      </c>
      <c r="Q40" s="23">
        <v>45202</v>
      </c>
    </row>
    <row r="41" spans="2:17" s="8" customFormat="1" ht="19.7" customHeight="1">
      <c r="B41" s="17">
        <v>2</v>
      </c>
      <c r="C41" s="33" t="s">
        <v>5866</v>
      </c>
      <c r="D41" s="33" t="s">
        <v>5866</v>
      </c>
      <c r="E41" s="26" t="s">
        <v>5895</v>
      </c>
      <c r="F41" s="26">
        <v>4</v>
      </c>
      <c r="G41" s="1001">
        <v>279</v>
      </c>
      <c r="H41" s="1434">
        <f t="shared" si="1"/>
        <v>1116</v>
      </c>
      <c r="I41" s="27"/>
      <c r="J41" s="26" t="s">
        <v>5896</v>
      </c>
      <c r="K41" s="1936"/>
      <c r="L41" s="18"/>
      <c r="M41" s="40">
        <v>45182</v>
      </c>
      <c r="N41" s="34"/>
      <c r="O41" s="43">
        <v>45202</v>
      </c>
      <c r="P41" s="23">
        <v>45202</v>
      </c>
      <c r="Q41" s="23">
        <v>45202</v>
      </c>
    </row>
    <row r="42" spans="2:17" s="8" customFormat="1" ht="19.7" customHeight="1">
      <c r="B42" s="17">
        <v>2</v>
      </c>
      <c r="C42" s="33" t="s">
        <v>5866</v>
      </c>
      <c r="D42" s="33" t="s">
        <v>5866</v>
      </c>
      <c r="E42" s="26" t="s">
        <v>5897</v>
      </c>
      <c r="F42" s="26">
        <v>4</v>
      </c>
      <c r="G42" s="1001">
        <v>279</v>
      </c>
      <c r="H42" s="1434">
        <f t="shared" si="1"/>
        <v>1116</v>
      </c>
      <c r="I42" s="27"/>
      <c r="J42" s="26" t="s">
        <v>5896</v>
      </c>
      <c r="K42" s="1936"/>
      <c r="L42" s="18"/>
      <c r="M42" s="40">
        <v>45182</v>
      </c>
      <c r="N42" s="34"/>
      <c r="O42" s="43">
        <v>45202</v>
      </c>
      <c r="P42" s="23">
        <v>45202</v>
      </c>
      <c r="Q42" s="23">
        <v>45202</v>
      </c>
    </row>
    <row r="43" spans="2:17" s="8" customFormat="1" ht="19.7" customHeight="1">
      <c r="B43" s="17">
        <v>2</v>
      </c>
      <c r="C43" s="33" t="s">
        <v>5866</v>
      </c>
      <c r="D43" s="33" t="s">
        <v>5866</v>
      </c>
      <c r="E43" s="26" t="s">
        <v>5898</v>
      </c>
      <c r="F43" s="26">
        <v>4</v>
      </c>
      <c r="G43" s="1001">
        <v>290</v>
      </c>
      <c r="H43" s="1434">
        <f t="shared" si="1"/>
        <v>1160</v>
      </c>
      <c r="I43" s="27"/>
      <c r="J43" s="26" t="s">
        <v>5896</v>
      </c>
      <c r="K43" s="1936"/>
      <c r="L43" s="18"/>
      <c r="M43" s="40">
        <v>45182</v>
      </c>
      <c r="N43" s="34"/>
      <c r="O43" s="43">
        <v>45202</v>
      </c>
      <c r="P43" s="23">
        <v>45202</v>
      </c>
      <c r="Q43" s="23">
        <v>45202</v>
      </c>
    </row>
    <row r="44" spans="2:17" s="8" customFormat="1" ht="19.7" customHeight="1">
      <c r="B44" s="17">
        <v>2</v>
      </c>
      <c r="C44" s="33" t="s">
        <v>5866</v>
      </c>
      <c r="D44" s="33" t="s">
        <v>5866</v>
      </c>
      <c r="E44" s="26" t="s">
        <v>5899</v>
      </c>
      <c r="F44" s="26">
        <v>4</v>
      </c>
      <c r="G44" s="1001">
        <v>230</v>
      </c>
      <c r="H44" s="1434">
        <f t="shared" si="1"/>
        <v>920</v>
      </c>
      <c r="I44" s="27"/>
      <c r="J44" s="26" t="s">
        <v>5900</v>
      </c>
      <c r="K44" s="1936"/>
      <c r="L44" s="18"/>
      <c r="M44" s="40">
        <v>45182</v>
      </c>
      <c r="N44" s="34"/>
      <c r="O44" s="43">
        <v>45202</v>
      </c>
      <c r="P44" s="23">
        <v>45202</v>
      </c>
      <c r="Q44" s="23">
        <v>45202</v>
      </c>
    </row>
    <row r="45" spans="2:17" s="8" customFormat="1" ht="19.7" customHeight="1">
      <c r="B45" s="17">
        <v>2</v>
      </c>
      <c r="C45" s="33" t="s">
        <v>5866</v>
      </c>
      <c r="D45" s="33" t="s">
        <v>5866</v>
      </c>
      <c r="E45" s="26" t="s">
        <v>5901</v>
      </c>
      <c r="F45" s="26">
        <v>4</v>
      </c>
      <c r="G45" s="1001">
        <v>850</v>
      </c>
      <c r="H45" s="1434">
        <f t="shared" si="1"/>
        <v>3400</v>
      </c>
      <c r="I45" s="27"/>
      <c r="J45" s="26" t="s">
        <v>5902</v>
      </c>
      <c r="K45" s="1936"/>
      <c r="L45" s="18"/>
      <c r="M45" s="40">
        <v>45182</v>
      </c>
      <c r="N45" s="34"/>
      <c r="O45" s="43">
        <v>45202</v>
      </c>
      <c r="P45" s="23">
        <v>45202</v>
      </c>
      <c r="Q45" s="23">
        <v>45202</v>
      </c>
    </row>
    <row r="46" spans="2:17" s="8" customFormat="1" ht="19.7" customHeight="1">
      <c r="B46" s="17">
        <v>2</v>
      </c>
      <c r="C46" s="33" t="s">
        <v>5866</v>
      </c>
      <c r="D46" s="33" t="s">
        <v>5866</v>
      </c>
      <c r="E46" s="26" t="s">
        <v>5903</v>
      </c>
      <c r="F46" s="26">
        <v>2</v>
      </c>
      <c r="G46" s="1001">
        <v>150</v>
      </c>
      <c r="H46" s="1434">
        <f t="shared" si="1"/>
        <v>300</v>
      </c>
      <c r="I46" s="27"/>
      <c r="J46" s="26" t="s">
        <v>5904</v>
      </c>
      <c r="K46" s="1936"/>
      <c r="L46" s="18"/>
      <c r="M46" s="40">
        <v>45182</v>
      </c>
      <c r="N46" s="34"/>
      <c r="O46" s="43">
        <v>45202</v>
      </c>
      <c r="P46" s="23">
        <v>45202</v>
      </c>
      <c r="Q46" s="23">
        <v>45202</v>
      </c>
    </row>
    <row r="47" spans="2:17" s="8" customFormat="1" ht="19.7" customHeight="1">
      <c r="B47" s="17">
        <v>2</v>
      </c>
      <c r="C47" s="33" t="s">
        <v>5866</v>
      </c>
      <c r="D47" s="33" t="s">
        <v>5866</v>
      </c>
      <c r="E47" s="26" t="s">
        <v>5905</v>
      </c>
      <c r="F47" s="26">
        <v>2</v>
      </c>
      <c r="G47" s="1001">
        <v>6020</v>
      </c>
      <c r="H47" s="1434">
        <f t="shared" si="1"/>
        <v>12040</v>
      </c>
      <c r="I47" s="1870"/>
      <c r="J47" s="26" t="s">
        <v>5906</v>
      </c>
      <c r="K47" s="1936"/>
      <c r="L47" s="18"/>
      <c r="M47" s="40">
        <v>45182</v>
      </c>
      <c r="N47" s="34"/>
      <c r="O47" s="43">
        <v>45202</v>
      </c>
      <c r="P47" s="23">
        <v>45202</v>
      </c>
      <c r="Q47" s="23">
        <v>45202</v>
      </c>
    </row>
    <row r="48" spans="2:17" s="8" customFormat="1" ht="19.7" customHeight="1">
      <c r="B48" s="17">
        <v>2</v>
      </c>
      <c r="C48" s="33" t="s">
        <v>5866</v>
      </c>
      <c r="D48" s="33" t="s">
        <v>5866</v>
      </c>
      <c r="E48" s="26" t="s">
        <v>5907</v>
      </c>
      <c r="F48" s="26">
        <v>2</v>
      </c>
      <c r="G48" s="1001">
        <v>130</v>
      </c>
      <c r="H48" s="1434">
        <f t="shared" si="1"/>
        <v>260</v>
      </c>
      <c r="I48" s="27"/>
      <c r="J48" s="26" t="s">
        <v>5908</v>
      </c>
      <c r="K48" s="1936"/>
      <c r="L48" s="18"/>
      <c r="M48" s="40">
        <v>45182</v>
      </c>
      <c r="N48" s="34"/>
      <c r="O48" s="43">
        <v>45202</v>
      </c>
      <c r="P48" s="23">
        <v>45202</v>
      </c>
      <c r="Q48" s="23">
        <v>45202</v>
      </c>
    </row>
    <row r="49" spans="2:17" s="8" customFormat="1" ht="19.7" customHeight="1">
      <c r="B49" s="17">
        <v>2</v>
      </c>
      <c r="C49" s="33" t="s">
        <v>5866</v>
      </c>
      <c r="D49" s="33" t="s">
        <v>5866</v>
      </c>
      <c r="E49" s="26" t="s">
        <v>5909</v>
      </c>
      <c r="F49" s="26">
        <v>4</v>
      </c>
      <c r="G49" s="1001">
        <v>460</v>
      </c>
      <c r="H49" s="1434">
        <f t="shared" si="1"/>
        <v>1840</v>
      </c>
      <c r="I49" s="27"/>
      <c r="J49" s="26" t="s">
        <v>5910</v>
      </c>
      <c r="K49" s="1936"/>
      <c r="L49" s="18"/>
      <c r="M49" s="40">
        <v>45182</v>
      </c>
      <c r="N49" s="34"/>
      <c r="O49" s="43">
        <v>45202</v>
      </c>
      <c r="P49" s="23">
        <v>45202</v>
      </c>
      <c r="Q49" s="23">
        <v>45202</v>
      </c>
    </row>
    <row r="50" spans="2:17" s="8" customFormat="1" ht="19.7" customHeight="1">
      <c r="B50" s="17">
        <v>2</v>
      </c>
      <c r="C50" s="33" t="s">
        <v>5866</v>
      </c>
      <c r="D50" s="33" t="s">
        <v>5866</v>
      </c>
      <c r="E50" s="26" t="s">
        <v>5911</v>
      </c>
      <c r="F50" s="26">
        <v>2</v>
      </c>
      <c r="G50" s="1001">
        <v>2400</v>
      </c>
      <c r="H50" s="1434">
        <f t="shared" si="1"/>
        <v>4800</v>
      </c>
      <c r="I50" s="27"/>
      <c r="J50" s="26" t="s">
        <v>5912</v>
      </c>
      <c r="K50" s="1936"/>
      <c r="L50" s="18"/>
      <c r="M50" s="40">
        <v>45182</v>
      </c>
      <c r="N50" s="34"/>
      <c r="O50" s="43">
        <v>45202</v>
      </c>
      <c r="P50" s="23">
        <v>45202</v>
      </c>
      <c r="Q50" s="23">
        <v>45202</v>
      </c>
    </row>
    <row r="51" spans="2:17" s="8" customFormat="1" ht="19.7" customHeight="1">
      <c r="B51" s="17">
        <v>2</v>
      </c>
      <c r="C51" s="33" t="s">
        <v>5866</v>
      </c>
      <c r="D51" s="33" t="s">
        <v>5866</v>
      </c>
      <c r="E51" s="26" t="s">
        <v>5913</v>
      </c>
      <c r="F51" s="26">
        <v>8</v>
      </c>
      <c r="G51" s="1001">
        <v>43</v>
      </c>
      <c r="H51" s="1434">
        <f t="shared" si="1"/>
        <v>344</v>
      </c>
      <c r="I51" s="27"/>
      <c r="J51" s="26" t="s">
        <v>5914</v>
      </c>
      <c r="K51" s="1936"/>
      <c r="L51" s="18"/>
      <c r="M51" s="40">
        <v>45182</v>
      </c>
      <c r="N51" s="34"/>
      <c r="O51" s="43">
        <v>45202</v>
      </c>
      <c r="P51" s="23">
        <v>45202</v>
      </c>
      <c r="Q51" s="23">
        <v>45202</v>
      </c>
    </row>
    <row r="52" spans="2:17" s="8" customFormat="1" ht="19.7" customHeight="1">
      <c r="B52" s="17">
        <v>2</v>
      </c>
      <c r="C52" s="33" t="s">
        <v>5866</v>
      </c>
      <c r="D52" s="33" t="s">
        <v>5866</v>
      </c>
      <c r="E52" s="26" t="s">
        <v>5915</v>
      </c>
      <c r="F52" s="26">
        <v>4</v>
      </c>
      <c r="G52" s="1001">
        <v>210</v>
      </c>
      <c r="H52" s="1434">
        <f t="shared" si="1"/>
        <v>840</v>
      </c>
      <c r="I52" s="27"/>
      <c r="J52" s="26" t="s">
        <v>5914</v>
      </c>
      <c r="K52" s="1936"/>
      <c r="L52" s="18"/>
      <c r="M52" s="40">
        <v>45182</v>
      </c>
      <c r="N52" s="34"/>
      <c r="O52" s="43">
        <v>45202</v>
      </c>
      <c r="P52" s="23">
        <v>45202</v>
      </c>
      <c r="Q52" s="23">
        <v>45202</v>
      </c>
    </row>
    <row r="53" spans="2:17" s="8" customFormat="1" ht="19.7" customHeight="1">
      <c r="B53" s="17">
        <v>2</v>
      </c>
      <c r="C53" s="33" t="s">
        <v>5866</v>
      </c>
      <c r="D53" s="33" t="s">
        <v>5866</v>
      </c>
      <c r="E53" s="26" t="s">
        <v>5916</v>
      </c>
      <c r="F53" s="26">
        <v>8</v>
      </c>
      <c r="G53" s="1001">
        <v>237</v>
      </c>
      <c r="H53" s="1434">
        <f t="shared" si="1"/>
        <v>1896</v>
      </c>
      <c r="I53" s="27"/>
      <c r="J53" s="26" t="s">
        <v>5914</v>
      </c>
      <c r="K53" s="1936"/>
      <c r="L53" s="18"/>
      <c r="M53" s="40">
        <v>45182</v>
      </c>
      <c r="N53" s="34"/>
      <c r="O53" s="43">
        <v>45202</v>
      </c>
      <c r="P53" s="23">
        <v>45202</v>
      </c>
      <c r="Q53" s="23">
        <v>45202</v>
      </c>
    </row>
    <row r="54" spans="2:17" s="8" customFormat="1" ht="19.7" customHeight="1">
      <c r="B54" s="17">
        <v>2</v>
      </c>
      <c r="C54" s="33" t="s">
        <v>5866</v>
      </c>
      <c r="D54" s="33" t="s">
        <v>5866</v>
      </c>
      <c r="E54" s="26" t="s">
        <v>5917</v>
      </c>
      <c r="F54" s="26">
        <v>6</v>
      </c>
      <c r="G54" s="1001">
        <v>298</v>
      </c>
      <c r="H54" s="1434">
        <f t="shared" si="1"/>
        <v>1788</v>
      </c>
      <c r="I54" s="27"/>
      <c r="J54" s="26" t="s">
        <v>5914</v>
      </c>
      <c r="K54" s="1936"/>
      <c r="L54" s="18"/>
      <c r="M54" s="40">
        <v>45182</v>
      </c>
      <c r="N54" s="34"/>
      <c r="O54" s="43">
        <v>45202</v>
      </c>
      <c r="P54" s="23">
        <v>45202</v>
      </c>
      <c r="Q54" s="23">
        <v>45202</v>
      </c>
    </row>
    <row r="55" spans="2:17" s="8" customFormat="1" ht="19.7" customHeight="1">
      <c r="B55" s="17">
        <v>2</v>
      </c>
      <c r="C55" s="33" t="s">
        <v>5866</v>
      </c>
      <c r="D55" s="33" t="s">
        <v>5866</v>
      </c>
      <c r="E55" s="26" t="s">
        <v>5918</v>
      </c>
      <c r="F55" s="26">
        <v>16</v>
      </c>
      <c r="G55" s="1001">
        <v>75</v>
      </c>
      <c r="H55" s="1434">
        <f t="shared" si="1"/>
        <v>1200</v>
      </c>
      <c r="I55" s="27"/>
      <c r="J55" s="26" t="s">
        <v>5919</v>
      </c>
      <c r="K55" s="1936"/>
      <c r="L55" s="18"/>
      <c r="M55" s="40">
        <v>45182</v>
      </c>
      <c r="N55" s="34"/>
      <c r="O55" s="43">
        <v>45202</v>
      </c>
      <c r="P55" s="23">
        <v>45202</v>
      </c>
      <c r="Q55" s="23">
        <v>45202</v>
      </c>
    </row>
    <row r="56" spans="2:17" s="8" customFormat="1" ht="19.7" customHeight="1">
      <c r="B56" s="17">
        <v>2</v>
      </c>
      <c r="C56" s="33" t="s">
        <v>5866</v>
      </c>
      <c r="D56" s="33" t="s">
        <v>5866</v>
      </c>
      <c r="E56" s="26" t="s">
        <v>5920</v>
      </c>
      <c r="F56" s="26">
        <v>6</v>
      </c>
      <c r="G56" s="1001">
        <v>106</v>
      </c>
      <c r="H56" s="1434">
        <f t="shared" si="1"/>
        <v>636</v>
      </c>
      <c r="I56" s="27"/>
      <c r="J56" s="26" t="s">
        <v>5921</v>
      </c>
      <c r="K56" s="1936"/>
      <c r="L56" s="18"/>
      <c r="M56" s="40">
        <v>45182</v>
      </c>
      <c r="N56" s="34"/>
      <c r="O56" s="43">
        <v>45202</v>
      </c>
      <c r="P56" s="23">
        <v>45202</v>
      </c>
      <c r="Q56" s="23">
        <v>45202</v>
      </c>
    </row>
    <row r="57" spans="2:17" s="8" customFormat="1" ht="19.7" customHeight="1">
      <c r="B57" s="17">
        <v>2</v>
      </c>
      <c r="C57" s="33" t="s">
        <v>5866</v>
      </c>
      <c r="D57" s="33" t="s">
        <v>5866</v>
      </c>
      <c r="E57" s="26" t="s">
        <v>5922</v>
      </c>
      <c r="F57" s="26">
        <v>2</v>
      </c>
      <c r="G57" s="1001">
        <v>300</v>
      </c>
      <c r="H57" s="1434">
        <f t="shared" si="1"/>
        <v>600</v>
      </c>
      <c r="I57" s="27"/>
      <c r="J57" s="26" t="s">
        <v>5923</v>
      </c>
      <c r="K57" s="1936"/>
      <c r="L57" s="18"/>
      <c r="M57" s="40">
        <v>45182</v>
      </c>
      <c r="N57" s="34"/>
      <c r="O57" s="43">
        <v>45202</v>
      </c>
      <c r="P57" s="23">
        <v>45202</v>
      </c>
      <c r="Q57" s="23">
        <v>45202</v>
      </c>
    </row>
    <row r="58" spans="2:17" s="8" customFormat="1" ht="19.7" customHeight="1">
      <c r="B58" s="17">
        <v>2</v>
      </c>
      <c r="C58" s="33" t="s">
        <v>5866</v>
      </c>
      <c r="D58" s="33" t="s">
        <v>5866</v>
      </c>
      <c r="E58" s="26" t="s">
        <v>5924</v>
      </c>
      <c r="F58" s="26">
        <v>2</v>
      </c>
      <c r="G58" s="1001">
        <v>1430</v>
      </c>
      <c r="H58" s="1434">
        <f t="shared" si="1"/>
        <v>2860</v>
      </c>
      <c r="I58" s="27"/>
      <c r="J58" s="26" t="s">
        <v>5925</v>
      </c>
      <c r="K58" s="1936"/>
      <c r="L58" s="18"/>
      <c r="M58" s="40">
        <v>45182</v>
      </c>
      <c r="N58" s="34"/>
      <c r="O58" s="43">
        <v>45202</v>
      </c>
      <c r="P58" s="23">
        <v>45202</v>
      </c>
      <c r="Q58" s="23">
        <v>45202</v>
      </c>
    </row>
    <row r="59" spans="2:17" s="8" customFormat="1" ht="19.7" customHeight="1">
      <c r="B59" s="17">
        <v>2</v>
      </c>
      <c r="C59" s="33" t="s">
        <v>5866</v>
      </c>
      <c r="D59" s="33" t="s">
        <v>5866</v>
      </c>
      <c r="E59" s="26" t="s">
        <v>5926</v>
      </c>
      <c r="F59" s="26">
        <v>4</v>
      </c>
      <c r="G59" s="1001">
        <v>310</v>
      </c>
      <c r="H59" s="1434">
        <f t="shared" si="1"/>
        <v>1240</v>
      </c>
      <c r="I59" s="27"/>
      <c r="J59" s="26" t="s">
        <v>5927</v>
      </c>
      <c r="K59" s="1936"/>
      <c r="L59" s="18"/>
      <c r="M59" s="40">
        <v>45182</v>
      </c>
      <c r="N59" s="34"/>
      <c r="O59" s="43">
        <v>45202</v>
      </c>
      <c r="P59" s="23">
        <v>45202</v>
      </c>
      <c r="Q59" s="23">
        <v>45202</v>
      </c>
    </row>
    <row r="60" spans="2:17" s="8" customFormat="1" ht="19.7" customHeight="1">
      <c r="B60" s="17">
        <v>2</v>
      </c>
      <c r="C60" s="33" t="s">
        <v>5866</v>
      </c>
      <c r="D60" s="33" t="s">
        <v>5866</v>
      </c>
      <c r="E60" s="26" t="s">
        <v>8296</v>
      </c>
      <c r="F60" s="26">
        <v>4</v>
      </c>
      <c r="G60" s="1001">
        <v>1300</v>
      </c>
      <c r="H60" s="1434">
        <f t="shared" si="1"/>
        <v>5200</v>
      </c>
      <c r="I60" s="56"/>
      <c r="J60" s="26" t="s">
        <v>8297</v>
      </c>
      <c r="K60" s="1936"/>
      <c r="L60" s="25"/>
      <c r="M60" s="40">
        <v>45182</v>
      </c>
      <c r="N60" s="34"/>
      <c r="O60" s="43">
        <v>45202</v>
      </c>
      <c r="P60" s="23">
        <v>45202</v>
      </c>
      <c r="Q60" s="23">
        <v>45202</v>
      </c>
    </row>
    <row r="61" spans="2:17" s="8" customFormat="1" ht="19.7" customHeight="1">
      <c r="B61" s="17">
        <v>2</v>
      </c>
      <c r="C61" s="33" t="s">
        <v>5866</v>
      </c>
      <c r="D61" s="33" t="s">
        <v>5866</v>
      </c>
      <c r="E61" s="26" t="s">
        <v>5930</v>
      </c>
      <c r="F61" s="26">
        <v>4</v>
      </c>
      <c r="G61" s="1001">
        <v>210</v>
      </c>
      <c r="H61" s="1434">
        <f t="shared" si="1"/>
        <v>840</v>
      </c>
      <c r="I61" s="27"/>
      <c r="J61" s="26" t="s">
        <v>5931</v>
      </c>
      <c r="K61" s="1936"/>
      <c r="L61" s="18"/>
      <c r="M61" s="40">
        <v>45182</v>
      </c>
      <c r="N61" s="34"/>
      <c r="O61" s="43">
        <v>45202</v>
      </c>
      <c r="P61" s="23">
        <v>45202</v>
      </c>
      <c r="Q61" s="23">
        <v>45202</v>
      </c>
    </row>
    <row r="62" spans="2:17" s="8" customFormat="1" ht="19.7" customHeight="1">
      <c r="B62" s="17">
        <v>2</v>
      </c>
      <c r="C62" s="33" t="s">
        <v>5866</v>
      </c>
      <c r="D62" s="33" t="s">
        <v>5866</v>
      </c>
      <c r="E62" s="26" t="s">
        <v>5943</v>
      </c>
      <c r="F62" s="26">
        <v>2</v>
      </c>
      <c r="G62" s="1001">
        <v>1070</v>
      </c>
      <c r="H62" s="1434">
        <f t="shared" si="1"/>
        <v>2140</v>
      </c>
      <c r="I62" s="1870"/>
      <c r="J62" s="26" t="s">
        <v>5929</v>
      </c>
      <c r="K62" s="1936"/>
      <c r="L62" s="18"/>
      <c r="M62" s="40">
        <v>45182</v>
      </c>
      <c r="N62" s="34"/>
      <c r="O62" s="43">
        <v>45202</v>
      </c>
      <c r="P62" s="23">
        <v>45202</v>
      </c>
      <c r="Q62" s="23">
        <v>45202</v>
      </c>
    </row>
    <row r="63" spans="2:17" s="8" customFormat="1" ht="19.7" customHeight="1">
      <c r="B63" s="17">
        <v>2</v>
      </c>
      <c r="C63" s="18" t="s">
        <v>5848</v>
      </c>
      <c r="D63" s="18" t="s">
        <v>5849</v>
      </c>
      <c r="E63" s="26" t="s">
        <v>5850</v>
      </c>
      <c r="F63" s="35">
        <v>2</v>
      </c>
      <c r="G63" s="1860">
        <v>127000</v>
      </c>
      <c r="H63" s="1434">
        <f>G63*F63</f>
        <v>254000</v>
      </c>
      <c r="I63" s="35"/>
      <c r="J63" s="35" t="s">
        <v>5851</v>
      </c>
      <c r="K63" s="1936"/>
      <c r="L63" s="30"/>
      <c r="M63" s="40">
        <v>45182</v>
      </c>
      <c r="N63" s="34"/>
      <c r="O63" s="43">
        <v>45202</v>
      </c>
      <c r="P63" s="23">
        <v>45204</v>
      </c>
      <c r="Q63" s="23">
        <v>45203</v>
      </c>
    </row>
    <row r="64" spans="2:17" s="8" customFormat="1" ht="19.7" customHeight="1">
      <c r="B64" s="2122"/>
      <c r="C64" s="18"/>
      <c r="D64" s="18"/>
      <c r="E64" s="53"/>
      <c r="F64" s="26"/>
      <c r="G64" s="169"/>
      <c r="H64" s="1434"/>
      <c r="I64" s="56"/>
      <c r="J64" s="26"/>
      <c r="K64" s="25"/>
      <c r="L64" s="25"/>
      <c r="M64" s="23"/>
      <c r="N64" s="17"/>
      <c r="O64" s="29"/>
      <c r="P64" s="30"/>
      <c r="Q64" s="23"/>
    </row>
    <row r="65" spans="2:17" s="8" customFormat="1" ht="19.7" customHeight="1">
      <c r="B65" s="2122"/>
      <c r="C65" s="18"/>
      <c r="D65" s="18"/>
      <c r="E65" s="53"/>
      <c r="F65" s="26"/>
      <c r="G65" s="169"/>
      <c r="H65" s="1434"/>
      <c r="I65" s="56"/>
      <c r="J65" s="26"/>
      <c r="K65" s="25"/>
      <c r="L65" s="25"/>
      <c r="M65" s="23"/>
      <c r="N65" s="17"/>
      <c r="O65" s="29"/>
      <c r="P65" s="30"/>
      <c r="Q65" s="23"/>
    </row>
    <row r="66" spans="2:17" s="8" customFormat="1" ht="19.7" customHeight="1">
      <c r="B66" s="17"/>
      <c r="C66" s="26"/>
      <c r="D66" s="26"/>
      <c r="E66" s="26"/>
      <c r="F66" s="26"/>
      <c r="G66" s="118"/>
      <c r="H66" s="118"/>
      <c r="I66" s="2123"/>
      <c r="J66" s="26"/>
      <c r="K66" s="18"/>
      <c r="L66" s="18"/>
      <c r="M66" s="23"/>
      <c r="N66" s="17"/>
      <c r="O66" s="18"/>
      <c r="P66" s="30"/>
      <c r="Q66" s="23"/>
    </row>
    <row r="67" spans="2:17" s="8" customFormat="1" ht="19.7" customHeight="1">
      <c r="B67" s="17"/>
      <c r="C67" s="26"/>
      <c r="D67" s="26"/>
      <c r="E67" s="26"/>
      <c r="F67" s="26"/>
      <c r="G67" s="118"/>
      <c r="H67" s="118">
        <f>F67*G67</f>
        <v>0</v>
      </c>
      <c r="I67" s="2123"/>
      <c r="J67" s="26"/>
      <c r="K67" s="18"/>
      <c r="L67" s="18"/>
      <c r="M67" s="23"/>
      <c r="N67" s="17"/>
      <c r="O67" s="18"/>
      <c r="P67" s="30"/>
      <c r="Q67" s="23"/>
    </row>
    <row r="68" spans="2:17" s="8" customFormat="1" ht="19.7" customHeight="1">
      <c r="B68" s="17"/>
      <c r="C68" s="17"/>
      <c r="D68" s="17"/>
      <c r="E68" s="18"/>
      <c r="F68" s="18"/>
      <c r="G68" s="18"/>
      <c r="H68" s="118">
        <f>F68*G68</f>
        <v>0</v>
      </c>
      <c r="I68" s="22"/>
      <c r="J68" s="18"/>
      <c r="K68" s="18"/>
      <c r="L68" s="18"/>
      <c r="M68" s="23"/>
      <c r="N68" s="17"/>
      <c r="O68" s="18"/>
      <c r="P68" s="30"/>
      <c r="Q68" s="23"/>
    </row>
  </sheetData>
  <autoFilter ref="B9:O68"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E3866-F85E-4624-BCB0-AD6C6E0733CB}">
  <dimension ref="A1:B5"/>
  <sheetViews>
    <sheetView view="pageBreakPreview" zoomScaleNormal="100" zoomScaleSheetLayoutView="100" workbookViewId="0">
      <selection activeCell="F14" sqref="F14:F15"/>
    </sheetView>
  </sheetViews>
  <sheetFormatPr defaultRowHeight="18.75"/>
  <cols>
    <col min="1" max="1" width="12.125" style="9" bestFit="1" customWidth="1"/>
    <col min="2" max="2" width="20.75" style="9" bestFit="1" customWidth="1"/>
    <col min="3" max="16384" width="9" style="9"/>
  </cols>
  <sheetData>
    <row r="1" spans="1:2">
      <c r="A1" s="73" t="s">
        <v>0</v>
      </c>
      <c r="B1" s="2" t="s">
        <v>5832</v>
      </c>
    </row>
    <row r="2" spans="1:2">
      <c r="A2" s="73" t="s">
        <v>3</v>
      </c>
      <c r="B2" s="13" t="s">
        <v>5833</v>
      </c>
    </row>
    <row r="3" spans="1:2">
      <c r="A3" s="73" t="s">
        <v>5</v>
      </c>
      <c r="B3" s="13">
        <v>201045</v>
      </c>
    </row>
    <row r="4" spans="1:2">
      <c r="A4" s="73" t="s">
        <v>6</v>
      </c>
      <c r="B4" s="16">
        <v>44946</v>
      </c>
    </row>
    <row r="5" spans="1:2">
      <c r="A5" s="73" t="s">
        <v>7</v>
      </c>
      <c r="B5" s="16">
        <v>45056</v>
      </c>
    </row>
  </sheetData>
  <phoneticPr fontId="3"/>
  <printOptions horizontalCentered="1" verticalCentered="1"/>
  <pageMargins left="0.70866141732283472" right="0.70866141732283472" top="0.74803149606299213" bottom="0.74803149606299213" header="0.31496062992125984" footer="0.31496062992125984"/>
  <pageSetup paperSize="9" scale="400" orientation="landscape" r:id="rId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0737B-B762-44A8-82C8-BBA7344495B9}">
  <dimension ref="B2:Q19"/>
  <sheetViews>
    <sheetView zoomScale="85" zoomScaleNormal="85" workbookViewId="0">
      <pane xSplit="10" ySplit="9" topLeftCell="L10" activePane="bottomRight" state="frozen"/>
      <selection pane="topRight" activeCell="K1" sqref="K1"/>
      <selection pane="bottomLeft" activeCell="A9" sqref="A9"/>
      <selection pane="bottomRight" activeCell="P23" sqref="P23"/>
    </sheetView>
  </sheetViews>
  <sheetFormatPr defaultRowHeight="18.75"/>
  <cols>
    <col min="1" max="1" width="2.625" style="9" customWidth="1"/>
    <col min="2" max="2" width="18.75" style="8" bestFit="1" customWidth="1"/>
    <col min="3" max="3" width="14.375" style="9" bestFit="1" customWidth="1"/>
    <col min="4" max="4" width="13.125" style="9" bestFit="1" customWidth="1"/>
    <col min="5" max="5" width="51.125" style="9" bestFit="1" customWidth="1"/>
    <col min="6" max="6" width="6.25" style="9" customWidth="1"/>
    <col min="7" max="7" width="9.875" style="131" bestFit="1" customWidth="1"/>
    <col min="8" max="8" width="9.875" style="9" bestFit="1" customWidth="1"/>
    <col min="9" max="9" width="31.375" style="10" bestFit="1" customWidth="1"/>
    <col min="10" max="10" width="29.5" style="9" customWidth="1"/>
    <col min="11" max="11" width="23.625" style="9" customWidth="1"/>
    <col min="12" max="12" width="11"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8.75" style="9" bestFit="1" customWidth="1"/>
    <col min="259" max="259" width="14.375" style="9" bestFit="1" customWidth="1"/>
    <col min="260" max="260" width="13.125" style="9" bestFit="1" customWidth="1"/>
    <col min="261" max="261" width="51.125" style="9" bestFit="1" customWidth="1"/>
    <col min="262" max="262" width="6.25" style="9" customWidth="1"/>
    <col min="263" max="264" width="9.875" style="9" bestFit="1" customWidth="1"/>
    <col min="265" max="265" width="31.375" style="9" bestFit="1" customWidth="1"/>
    <col min="266" max="266" width="29.5" style="9" customWidth="1"/>
    <col min="267" max="267" width="23.625" style="9"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4.375" style="9" bestFit="1" customWidth="1"/>
    <col min="516" max="516" width="13.125" style="9" bestFit="1" customWidth="1"/>
    <col min="517" max="517" width="51.125" style="9" bestFit="1" customWidth="1"/>
    <col min="518" max="518" width="6.25" style="9" customWidth="1"/>
    <col min="519" max="520" width="9.875" style="9" bestFit="1" customWidth="1"/>
    <col min="521" max="521" width="31.375" style="9" bestFit="1" customWidth="1"/>
    <col min="522" max="522" width="29.5" style="9" customWidth="1"/>
    <col min="523" max="523" width="23.625" style="9"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4.375" style="9" bestFit="1" customWidth="1"/>
    <col min="772" max="772" width="13.125" style="9" bestFit="1" customWidth="1"/>
    <col min="773" max="773" width="51.125" style="9" bestFit="1" customWidth="1"/>
    <col min="774" max="774" width="6.25" style="9" customWidth="1"/>
    <col min="775" max="776" width="9.875" style="9" bestFit="1" customWidth="1"/>
    <col min="777" max="777" width="31.375" style="9" bestFit="1" customWidth="1"/>
    <col min="778" max="778" width="29.5" style="9" customWidth="1"/>
    <col min="779" max="779" width="23.625" style="9"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4.375" style="9" bestFit="1" customWidth="1"/>
    <col min="1028" max="1028" width="13.125" style="9" bestFit="1" customWidth="1"/>
    <col min="1029" max="1029" width="51.125" style="9" bestFit="1" customWidth="1"/>
    <col min="1030" max="1030" width="6.25" style="9" customWidth="1"/>
    <col min="1031" max="1032" width="9.875" style="9" bestFit="1" customWidth="1"/>
    <col min="1033" max="1033" width="31.375" style="9" bestFit="1" customWidth="1"/>
    <col min="1034" max="1034" width="29.5" style="9" customWidth="1"/>
    <col min="1035" max="1035" width="23.625" style="9"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4.375" style="9" bestFit="1" customWidth="1"/>
    <col min="1284" max="1284" width="13.125" style="9" bestFit="1" customWidth="1"/>
    <col min="1285" max="1285" width="51.125" style="9" bestFit="1" customWidth="1"/>
    <col min="1286" max="1286" width="6.25" style="9" customWidth="1"/>
    <col min="1287" max="1288" width="9.875" style="9" bestFit="1" customWidth="1"/>
    <col min="1289" max="1289" width="31.375" style="9" bestFit="1" customWidth="1"/>
    <col min="1290" max="1290" width="29.5" style="9" customWidth="1"/>
    <col min="1291" max="1291" width="23.625" style="9"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4.375" style="9" bestFit="1" customWidth="1"/>
    <col min="1540" max="1540" width="13.125" style="9" bestFit="1" customWidth="1"/>
    <col min="1541" max="1541" width="51.125" style="9" bestFit="1" customWidth="1"/>
    <col min="1542" max="1542" width="6.25" style="9" customWidth="1"/>
    <col min="1543" max="1544" width="9.875" style="9" bestFit="1" customWidth="1"/>
    <col min="1545" max="1545" width="31.375" style="9" bestFit="1" customWidth="1"/>
    <col min="1546" max="1546" width="29.5" style="9" customWidth="1"/>
    <col min="1547" max="1547" width="23.625" style="9"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4.375" style="9" bestFit="1" customWidth="1"/>
    <col min="1796" max="1796" width="13.125" style="9" bestFit="1" customWidth="1"/>
    <col min="1797" max="1797" width="51.125" style="9" bestFit="1" customWidth="1"/>
    <col min="1798" max="1798" width="6.25" style="9" customWidth="1"/>
    <col min="1799" max="1800" width="9.875" style="9" bestFit="1" customWidth="1"/>
    <col min="1801" max="1801" width="31.375" style="9" bestFit="1" customWidth="1"/>
    <col min="1802" max="1802" width="29.5" style="9" customWidth="1"/>
    <col min="1803" max="1803" width="23.625" style="9"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4.375" style="9" bestFit="1" customWidth="1"/>
    <col min="2052" max="2052" width="13.125" style="9" bestFit="1" customWidth="1"/>
    <col min="2053" max="2053" width="51.125" style="9" bestFit="1" customWidth="1"/>
    <col min="2054" max="2054" width="6.25" style="9" customWidth="1"/>
    <col min="2055" max="2056" width="9.875" style="9" bestFit="1" customWidth="1"/>
    <col min="2057" max="2057" width="31.375" style="9" bestFit="1" customWidth="1"/>
    <col min="2058" max="2058" width="29.5" style="9" customWidth="1"/>
    <col min="2059" max="2059" width="23.625" style="9"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4.375" style="9" bestFit="1" customWidth="1"/>
    <col min="2308" max="2308" width="13.125" style="9" bestFit="1" customWidth="1"/>
    <col min="2309" max="2309" width="51.125" style="9" bestFit="1" customWidth="1"/>
    <col min="2310" max="2310" width="6.25" style="9" customWidth="1"/>
    <col min="2311" max="2312" width="9.875" style="9" bestFit="1" customWidth="1"/>
    <col min="2313" max="2313" width="31.375" style="9" bestFit="1" customWidth="1"/>
    <col min="2314" max="2314" width="29.5" style="9" customWidth="1"/>
    <col min="2315" max="2315" width="23.625" style="9"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4.375" style="9" bestFit="1" customWidth="1"/>
    <col min="2564" max="2564" width="13.125" style="9" bestFit="1" customWidth="1"/>
    <col min="2565" max="2565" width="51.125" style="9" bestFit="1" customWidth="1"/>
    <col min="2566" max="2566" width="6.25" style="9" customWidth="1"/>
    <col min="2567" max="2568" width="9.875" style="9" bestFit="1" customWidth="1"/>
    <col min="2569" max="2569" width="31.375" style="9" bestFit="1" customWidth="1"/>
    <col min="2570" max="2570" width="29.5" style="9" customWidth="1"/>
    <col min="2571" max="2571" width="23.625" style="9"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4.375" style="9" bestFit="1" customWidth="1"/>
    <col min="2820" max="2820" width="13.125" style="9" bestFit="1" customWidth="1"/>
    <col min="2821" max="2821" width="51.125" style="9" bestFit="1" customWidth="1"/>
    <col min="2822" max="2822" width="6.25" style="9" customWidth="1"/>
    <col min="2823" max="2824" width="9.875" style="9" bestFit="1" customWidth="1"/>
    <col min="2825" max="2825" width="31.375" style="9" bestFit="1" customWidth="1"/>
    <col min="2826" max="2826" width="29.5" style="9" customWidth="1"/>
    <col min="2827" max="2827" width="23.625" style="9"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4.375" style="9" bestFit="1" customWidth="1"/>
    <col min="3076" max="3076" width="13.125" style="9" bestFit="1" customWidth="1"/>
    <col min="3077" max="3077" width="51.125" style="9" bestFit="1" customWidth="1"/>
    <col min="3078" max="3078" width="6.25" style="9" customWidth="1"/>
    <col min="3079" max="3080" width="9.875" style="9" bestFit="1" customWidth="1"/>
    <col min="3081" max="3081" width="31.375" style="9" bestFit="1" customWidth="1"/>
    <col min="3082" max="3082" width="29.5" style="9" customWidth="1"/>
    <col min="3083" max="3083" width="23.625" style="9"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4.375" style="9" bestFit="1" customWidth="1"/>
    <col min="3332" max="3332" width="13.125" style="9" bestFit="1" customWidth="1"/>
    <col min="3333" max="3333" width="51.125" style="9" bestFit="1" customWidth="1"/>
    <col min="3334" max="3334" width="6.25" style="9" customWidth="1"/>
    <col min="3335" max="3336" width="9.875" style="9" bestFit="1" customWidth="1"/>
    <col min="3337" max="3337" width="31.375" style="9" bestFit="1" customWidth="1"/>
    <col min="3338" max="3338" width="29.5" style="9" customWidth="1"/>
    <col min="3339" max="3339" width="23.625" style="9"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4.375" style="9" bestFit="1" customWidth="1"/>
    <col min="3588" max="3588" width="13.125" style="9" bestFit="1" customWidth="1"/>
    <col min="3589" max="3589" width="51.125" style="9" bestFit="1" customWidth="1"/>
    <col min="3590" max="3590" width="6.25" style="9" customWidth="1"/>
    <col min="3591" max="3592" width="9.875" style="9" bestFit="1" customWidth="1"/>
    <col min="3593" max="3593" width="31.375" style="9" bestFit="1" customWidth="1"/>
    <col min="3594" max="3594" width="29.5" style="9" customWidth="1"/>
    <col min="3595" max="3595" width="23.625" style="9"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4.375" style="9" bestFit="1" customWidth="1"/>
    <col min="3844" max="3844" width="13.125" style="9" bestFit="1" customWidth="1"/>
    <col min="3845" max="3845" width="51.125" style="9" bestFit="1" customWidth="1"/>
    <col min="3846" max="3846" width="6.25" style="9" customWidth="1"/>
    <col min="3847" max="3848" width="9.875" style="9" bestFit="1" customWidth="1"/>
    <col min="3849" max="3849" width="31.375" style="9" bestFit="1" customWidth="1"/>
    <col min="3850" max="3850" width="29.5" style="9" customWidth="1"/>
    <col min="3851" max="3851" width="23.625" style="9"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4.375" style="9" bestFit="1" customWidth="1"/>
    <col min="4100" max="4100" width="13.125" style="9" bestFit="1" customWidth="1"/>
    <col min="4101" max="4101" width="51.125" style="9" bestFit="1" customWidth="1"/>
    <col min="4102" max="4102" width="6.25" style="9" customWidth="1"/>
    <col min="4103" max="4104" width="9.875" style="9" bestFit="1" customWidth="1"/>
    <col min="4105" max="4105" width="31.375" style="9" bestFit="1" customWidth="1"/>
    <col min="4106" max="4106" width="29.5" style="9" customWidth="1"/>
    <col min="4107" max="4107" width="23.625" style="9"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4.375" style="9" bestFit="1" customWidth="1"/>
    <col min="4356" max="4356" width="13.125" style="9" bestFit="1" customWidth="1"/>
    <col min="4357" max="4357" width="51.125" style="9" bestFit="1" customWidth="1"/>
    <col min="4358" max="4358" width="6.25" style="9" customWidth="1"/>
    <col min="4359" max="4360" width="9.875" style="9" bestFit="1" customWidth="1"/>
    <col min="4361" max="4361" width="31.375" style="9" bestFit="1" customWidth="1"/>
    <col min="4362" max="4362" width="29.5" style="9" customWidth="1"/>
    <col min="4363" max="4363" width="23.625" style="9"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4.375" style="9" bestFit="1" customWidth="1"/>
    <col min="4612" max="4612" width="13.125" style="9" bestFit="1" customWidth="1"/>
    <col min="4613" max="4613" width="51.125" style="9" bestFit="1" customWidth="1"/>
    <col min="4614" max="4614" width="6.25" style="9" customWidth="1"/>
    <col min="4615" max="4616" width="9.875" style="9" bestFit="1" customWidth="1"/>
    <col min="4617" max="4617" width="31.375" style="9" bestFit="1" customWidth="1"/>
    <col min="4618" max="4618" width="29.5" style="9" customWidth="1"/>
    <col min="4619" max="4619" width="23.625" style="9"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4.375" style="9" bestFit="1" customWidth="1"/>
    <col min="4868" max="4868" width="13.125" style="9" bestFit="1" customWidth="1"/>
    <col min="4869" max="4869" width="51.125" style="9" bestFit="1" customWidth="1"/>
    <col min="4870" max="4870" width="6.25" style="9" customWidth="1"/>
    <col min="4871" max="4872" width="9.875" style="9" bestFit="1" customWidth="1"/>
    <col min="4873" max="4873" width="31.375" style="9" bestFit="1" customWidth="1"/>
    <col min="4874" max="4874" width="29.5" style="9" customWidth="1"/>
    <col min="4875" max="4875" width="23.625" style="9"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4.375" style="9" bestFit="1" customWidth="1"/>
    <col min="5124" max="5124" width="13.125" style="9" bestFit="1" customWidth="1"/>
    <col min="5125" max="5125" width="51.125" style="9" bestFit="1" customWidth="1"/>
    <col min="5126" max="5126" width="6.25" style="9" customWidth="1"/>
    <col min="5127" max="5128" width="9.875" style="9" bestFit="1" customWidth="1"/>
    <col min="5129" max="5129" width="31.375" style="9" bestFit="1" customWidth="1"/>
    <col min="5130" max="5130" width="29.5" style="9" customWidth="1"/>
    <col min="5131" max="5131" width="23.625" style="9"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4.375" style="9" bestFit="1" customWidth="1"/>
    <col min="5380" max="5380" width="13.125" style="9" bestFit="1" customWidth="1"/>
    <col min="5381" max="5381" width="51.125" style="9" bestFit="1" customWidth="1"/>
    <col min="5382" max="5382" width="6.25" style="9" customWidth="1"/>
    <col min="5383" max="5384" width="9.875" style="9" bestFit="1" customWidth="1"/>
    <col min="5385" max="5385" width="31.375" style="9" bestFit="1" customWidth="1"/>
    <col min="5386" max="5386" width="29.5" style="9" customWidth="1"/>
    <col min="5387" max="5387" width="23.625" style="9"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4.375" style="9" bestFit="1" customWidth="1"/>
    <col min="5636" max="5636" width="13.125" style="9" bestFit="1" customWidth="1"/>
    <col min="5637" max="5637" width="51.125" style="9" bestFit="1" customWidth="1"/>
    <col min="5638" max="5638" width="6.25" style="9" customWidth="1"/>
    <col min="5639" max="5640" width="9.875" style="9" bestFit="1" customWidth="1"/>
    <col min="5641" max="5641" width="31.375" style="9" bestFit="1" customWidth="1"/>
    <col min="5642" max="5642" width="29.5" style="9" customWidth="1"/>
    <col min="5643" max="5643" width="23.625" style="9"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4.375" style="9" bestFit="1" customWidth="1"/>
    <col min="5892" max="5892" width="13.125" style="9" bestFit="1" customWidth="1"/>
    <col min="5893" max="5893" width="51.125" style="9" bestFit="1" customWidth="1"/>
    <col min="5894" max="5894" width="6.25" style="9" customWidth="1"/>
    <col min="5895" max="5896" width="9.875" style="9" bestFit="1" customWidth="1"/>
    <col min="5897" max="5897" width="31.375" style="9" bestFit="1" customWidth="1"/>
    <col min="5898" max="5898" width="29.5" style="9" customWidth="1"/>
    <col min="5899" max="5899" width="23.625" style="9"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4.375" style="9" bestFit="1" customWidth="1"/>
    <col min="6148" max="6148" width="13.125" style="9" bestFit="1" customWidth="1"/>
    <col min="6149" max="6149" width="51.125" style="9" bestFit="1" customWidth="1"/>
    <col min="6150" max="6150" width="6.25" style="9" customWidth="1"/>
    <col min="6151" max="6152" width="9.875" style="9" bestFit="1" customWidth="1"/>
    <col min="6153" max="6153" width="31.375" style="9" bestFit="1" customWidth="1"/>
    <col min="6154" max="6154" width="29.5" style="9" customWidth="1"/>
    <col min="6155" max="6155" width="23.625" style="9"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4.375" style="9" bestFit="1" customWidth="1"/>
    <col min="6404" max="6404" width="13.125" style="9" bestFit="1" customWidth="1"/>
    <col min="6405" max="6405" width="51.125" style="9" bestFit="1" customWidth="1"/>
    <col min="6406" max="6406" width="6.25" style="9" customWidth="1"/>
    <col min="6407" max="6408" width="9.875" style="9" bestFit="1" customWidth="1"/>
    <col min="6409" max="6409" width="31.375" style="9" bestFit="1" customWidth="1"/>
    <col min="6410" max="6410" width="29.5" style="9" customWidth="1"/>
    <col min="6411" max="6411" width="23.625" style="9"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4.375" style="9" bestFit="1" customWidth="1"/>
    <col min="6660" max="6660" width="13.125" style="9" bestFit="1" customWidth="1"/>
    <col min="6661" max="6661" width="51.125" style="9" bestFit="1" customWidth="1"/>
    <col min="6662" max="6662" width="6.25" style="9" customWidth="1"/>
    <col min="6663" max="6664" width="9.875" style="9" bestFit="1" customWidth="1"/>
    <col min="6665" max="6665" width="31.375" style="9" bestFit="1" customWidth="1"/>
    <col min="6666" max="6666" width="29.5" style="9" customWidth="1"/>
    <col min="6667" max="6667" width="23.625" style="9"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4.375" style="9" bestFit="1" customWidth="1"/>
    <col min="6916" max="6916" width="13.125" style="9" bestFit="1" customWidth="1"/>
    <col min="6917" max="6917" width="51.125" style="9" bestFit="1" customWidth="1"/>
    <col min="6918" max="6918" width="6.25" style="9" customWidth="1"/>
    <col min="6919" max="6920" width="9.875" style="9" bestFit="1" customWidth="1"/>
    <col min="6921" max="6921" width="31.375" style="9" bestFit="1" customWidth="1"/>
    <col min="6922" max="6922" width="29.5" style="9" customWidth="1"/>
    <col min="6923" max="6923" width="23.625" style="9"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4.375" style="9" bestFit="1" customWidth="1"/>
    <col min="7172" max="7172" width="13.125" style="9" bestFit="1" customWidth="1"/>
    <col min="7173" max="7173" width="51.125" style="9" bestFit="1" customWidth="1"/>
    <col min="7174" max="7174" width="6.25" style="9" customWidth="1"/>
    <col min="7175" max="7176" width="9.875" style="9" bestFit="1" customWidth="1"/>
    <col min="7177" max="7177" width="31.375" style="9" bestFit="1" customWidth="1"/>
    <col min="7178" max="7178" width="29.5" style="9" customWidth="1"/>
    <col min="7179" max="7179" width="23.625" style="9"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4.375" style="9" bestFit="1" customWidth="1"/>
    <col min="7428" max="7428" width="13.125" style="9" bestFit="1" customWidth="1"/>
    <col min="7429" max="7429" width="51.125" style="9" bestFit="1" customWidth="1"/>
    <col min="7430" max="7430" width="6.25" style="9" customWidth="1"/>
    <col min="7431" max="7432" width="9.875" style="9" bestFit="1" customWidth="1"/>
    <col min="7433" max="7433" width="31.375" style="9" bestFit="1" customWidth="1"/>
    <col min="7434" max="7434" width="29.5" style="9" customWidth="1"/>
    <col min="7435" max="7435" width="23.625" style="9"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4.375" style="9" bestFit="1" customWidth="1"/>
    <col min="7684" max="7684" width="13.125" style="9" bestFit="1" customWidth="1"/>
    <col min="7685" max="7685" width="51.125" style="9" bestFit="1" customWidth="1"/>
    <col min="7686" max="7686" width="6.25" style="9" customWidth="1"/>
    <col min="7687" max="7688" width="9.875" style="9" bestFit="1" customWidth="1"/>
    <col min="7689" max="7689" width="31.375" style="9" bestFit="1" customWidth="1"/>
    <col min="7690" max="7690" width="29.5" style="9" customWidth="1"/>
    <col min="7691" max="7691" width="23.625" style="9"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4.375" style="9" bestFit="1" customWidth="1"/>
    <col min="7940" max="7940" width="13.125" style="9" bestFit="1" customWidth="1"/>
    <col min="7941" max="7941" width="51.125" style="9" bestFit="1" customWidth="1"/>
    <col min="7942" max="7942" width="6.25" style="9" customWidth="1"/>
    <col min="7943" max="7944" width="9.875" style="9" bestFit="1" customWidth="1"/>
    <col min="7945" max="7945" width="31.375" style="9" bestFit="1" customWidth="1"/>
    <col min="7946" max="7946" width="29.5" style="9" customWidth="1"/>
    <col min="7947" max="7947" width="23.625" style="9"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4.375" style="9" bestFit="1" customWidth="1"/>
    <col min="8196" max="8196" width="13.125" style="9" bestFit="1" customWidth="1"/>
    <col min="8197" max="8197" width="51.125" style="9" bestFit="1" customWidth="1"/>
    <col min="8198" max="8198" width="6.25" style="9" customWidth="1"/>
    <col min="8199" max="8200" width="9.875" style="9" bestFit="1" customWidth="1"/>
    <col min="8201" max="8201" width="31.375" style="9" bestFit="1" customWidth="1"/>
    <col min="8202" max="8202" width="29.5" style="9" customWidth="1"/>
    <col min="8203" max="8203" width="23.625" style="9"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4.375" style="9" bestFit="1" customWidth="1"/>
    <col min="8452" max="8452" width="13.125" style="9" bestFit="1" customWidth="1"/>
    <col min="8453" max="8453" width="51.125" style="9" bestFit="1" customWidth="1"/>
    <col min="8454" max="8454" width="6.25" style="9" customWidth="1"/>
    <col min="8455" max="8456" width="9.875" style="9" bestFit="1" customWidth="1"/>
    <col min="8457" max="8457" width="31.375" style="9" bestFit="1" customWidth="1"/>
    <col min="8458" max="8458" width="29.5" style="9" customWidth="1"/>
    <col min="8459" max="8459" width="23.625" style="9"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4.375" style="9" bestFit="1" customWidth="1"/>
    <col min="8708" max="8708" width="13.125" style="9" bestFit="1" customWidth="1"/>
    <col min="8709" max="8709" width="51.125" style="9" bestFit="1" customWidth="1"/>
    <col min="8710" max="8710" width="6.25" style="9" customWidth="1"/>
    <col min="8711" max="8712" width="9.875" style="9" bestFit="1" customWidth="1"/>
    <col min="8713" max="8713" width="31.375" style="9" bestFit="1" customWidth="1"/>
    <col min="8714" max="8714" width="29.5" style="9" customWidth="1"/>
    <col min="8715" max="8715" width="23.625" style="9"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4.375" style="9" bestFit="1" customWidth="1"/>
    <col min="8964" max="8964" width="13.125" style="9" bestFit="1" customWidth="1"/>
    <col min="8965" max="8965" width="51.125" style="9" bestFit="1" customWidth="1"/>
    <col min="8966" max="8966" width="6.25" style="9" customWidth="1"/>
    <col min="8967" max="8968" width="9.875" style="9" bestFit="1" customWidth="1"/>
    <col min="8969" max="8969" width="31.375" style="9" bestFit="1" customWidth="1"/>
    <col min="8970" max="8970" width="29.5" style="9" customWidth="1"/>
    <col min="8971" max="8971" width="23.625" style="9"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4.375" style="9" bestFit="1" customWidth="1"/>
    <col min="9220" max="9220" width="13.125" style="9" bestFit="1" customWidth="1"/>
    <col min="9221" max="9221" width="51.125" style="9" bestFit="1" customWidth="1"/>
    <col min="9222" max="9222" width="6.25" style="9" customWidth="1"/>
    <col min="9223" max="9224" width="9.875" style="9" bestFit="1" customWidth="1"/>
    <col min="9225" max="9225" width="31.375" style="9" bestFit="1" customWidth="1"/>
    <col min="9226" max="9226" width="29.5" style="9" customWidth="1"/>
    <col min="9227" max="9227" width="23.625" style="9"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4.375" style="9" bestFit="1" customWidth="1"/>
    <col min="9476" max="9476" width="13.125" style="9" bestFit="1" customWidth="1"/>
    <col min="9477" max="9477" width="51.125" style="9" bestFit="1" customWidth="1"/>
    <col min="9478" max="9478" width="6.25" style="9" customWidth="1"/>
    <col min="9479" max="9480" width="9.875" style="9" bestFit="1" customWidth="1"/>
    <col min="9481" max="9481" width="31.375" style="9" bestFit="1" customWidth="1"/>
    <col min="9482" max="9482" width="29.5" style="9" customWidth="1"/>
    <col min="9483" max="9483" width="23.625" style="9"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4.375" style="9" bestFit="1" customWidth="1"/>
    <col min="9732" max="9732" width="13.125" style="9" bestFit="1" customWidth="1"/>
    <col min="9733" max="9733" width="51.125" style="9" bestFit="1" customWidth="1"/>
    <col min="9734" max="9734" width="6.25" style="9" customWidth="1"/>
    <col min="9735" max="9736" width="9.875" style="9" bestFit="1" customWidth="1"/>
    <col min="9737" max="9737" width="31.375" style="9" bestFit="1" customWidth="1"/>
    <col min="9738" max="9738" width="29.5" style="9" customWidth="1"/>
    <col min="9739" max="9739" width="23.625" style="9"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4.375" style="9" bestFit="1" customWidth="1"/>
    <col min="9988" max="9988" width="13.125" style="9" bestFit="1" customWidth="1"/>
    <col min="9989" max="9989" width="51.125" style="9" bestFit="1" customWidth="1"/>
    <col min="9990" max="9990" width="6.25" style="9" customWidth="1"/>
    <col min="9991" max="9992" width="9.875" style="9" bestFit="1" customWidth="1"/>
    <col min="9993" max="9993" width="31.375" style="9" bestFit="1" customWidth="1"/>
    <col min="9994" max="9994" width="29.5" style="9" customWidth="1"/>
    <col min="9995" max="9995" width="23.625" style="9"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4.375" style="9" bestFit="1" customWidth="1"/>
    <col min="10244" max="10244" width="13.125" style="9" bestFit="1" customWidth="1"/>
    <col min="10245" max="10245" width="51.125" style="9" bestFit="1" customWidth="1"/>
    <col min="10246" max="10246" width="6.25" style="9" customWidth="1"/>
    <col min="10247" max="10248" width="9.875" style="9" bestFit="1" customWidth="1"/>
    <col min="10249" max="10249" width="31.375" style="9" bestFit="1" customWidth="1"/>
    <col min="10250" max="10250" width="29.5" style="9" customWidth="1"/>
    <col min="10251" max="10251" width="23.625" style="9"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4.375" style="9" bestFit="1" customWidth="1"/>
    <col min="10500" max="10500" width="13.125" style="9" bestFit="1" customWidth="1"/>
    <col min="10501" max="10501" width="51.125" style="9" bestFit="1" customWidth="1"/>
    <col min="10502" max="10502" width="6.25" style="9" customWidth="1"/>
    <col min="10503" max="10504" width="9.875" style="9" bestFit="1" customWidth="1"/>
    <col min="10505" max="10505" width="31.375" style="9" bestFit="1" customWidth="1"/>
    <col min="10506" max="10506" width="29.5" style="9" customWidth="1"/>
    <col min="10507" max="10507" width="23.625" style="9"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4.375" style="9" bestFit="1" customWidth="1"/>
    <col min="10756" max="10756" width="13.125" style="9" bestFit="1" customWidth="1"/>
    <col min="10757" max="10757" width="51.125" style="9" bestFit="1" customWidth="1"/>
    <col min="10758" max="10758" width="6.25" style="9" customWidth="1"/>
    <col min="10759" max="10760" width="9.875" style="9" bestFit="1" customWidth="1"/>
    <col min="10761" max="10761" width="31.375" style="9" bestFit="1" customWidth="1"/>
    <col min="10762" max="10762" width="29.5" style="9" customWidth="1"/>
    <col min="10763" max="10763" width="23.625" style="9"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4.375" style="9" bestFit="1" customWidth="1"/>
    <col min="11012" max="11012" width="13.125" style="9" bestFit="1" customWidth="1"/>
    <col min="11013" max="11013" width="51.125" style="9" bestFit="1" customWidth="1"/>
    <col min="11014" max="11014" width="6.25" style="9" customWidth="1"/>
    <col min="11015" max="11016" width="9.875" style="9" bestFit="1" customWidth="1"/>
    <col min="11017" max="11017" width="31.375" style="9" bestFit="1" customWidth="1"/>
    <col min="11018" max="11018" width="29.5" style="9" customWidth="1"/>
    <col min="11019" max="11019" width="23.625" style="9"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4.375" style="9" bestFit="1" customWidth="1"/>
    <col min="11268" max="11268" width="13.125" style="9" bestFit="1" customWidth="1"/>
    <col min="11269" max="11269" width="51.125" style="9" bestFit="1" customWidth="1"/>
    <col min="11270" max="11270" width="6.25" style="9" customWidth="1"/>
    <col min="11271" max="11272" width="9.875" style="9" bestFit="1" customWidth="1"/>
    <col min="11273" max="11273" width="31.375" style="9" bestFit="1" customWidth="1"/>
    <col min="11274" max="11274" width="29.5" style="9" customWidth="1"/>
    <col min="11275" max="11275" width="23.625" style="9"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4.375" style="9" bestFit="1" customWidth="1"/>
    <col min="11524" max="11524" width="13.125" style="9" bestFit="1" customWidth="1"/>
    <col min="11525" max="11525" width="51.125" style="9" bestFit="1" customWidth="1"/>
    <col min="11526" max="11526" width="6.25" style="9" customWidth="1"/>
    <col min="11527" max="11528" width="9.875" style="9" bestFit="1" customWidth="1"/>
    <col min="11529" max="11529" width="31.375" style="9" bestFit="1" customWidth="1"/>
    <col min="11530" max="11530" width="29.5" style="9" customWidth="1"/>
    <col min="11531" max="11531" width="23.625" style="9"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4.375" style="9" bestFit="1" customWidth="1"/>
    <col min="11780" max="11780" width="13.125" style="9" bestFit="1" customWidth="1"/>
    <col min="11781" max="11781" width="51.125" style="9" bestFit="1" customWidth="1"/>
    <col min="11782" max="11782" width="6.25" style="9" customWidth="1"/>
    <col min="11783" max="11784" width="9.875" style="9" bestFit="1" customWidth="1"/>
    <col min="11785" max="11785" width="31.375" style="9" bestFit="1" customWidth="1"/>
    <col min="11786" max="11786" width="29.5" style="9" customWidth="1"/>
    <col min="11787" max="11787" width="23.625" style="9"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4.375" style="9" bestFit="1" customWidth="1"/>
    <col min="12036" max="12036" width="13.125" style="9" bestFit="1" customWidth="1"/>
    <col min="12037" max="12037" width="51.125" style="9" bestFit="1" customWidth="1"/>
    <col min="12038" max="12038" width="6.25" style="9" customWidth="1"/>
    <col min="12039" max="12040" width="9.875" style="9" bestFit="1" customWidth="1"/>
    <col min="12041" max="12041" width="31.375" style="9" bestFit="1" customWidth="1"/>
    <col min="12042" max="12042" width="29.5" style="9" customWidth="1"/>
    <col min="12043" max="12043" width="23.625" style="9"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4.375" style="9" bestFit="1" customWidth="1"/>
    <col min="12292" max="12292" width="13.125" style="9" bestFit="1" customWidth="1"/>
    <col min="12293" max="12293" width="51.125" style="9" bestFit="1" customWidth="1"/>
    <col min="12294" max="12294" width="6.25" style="9" customWidth="1"/>
    <col min="12295" max="12296" width="9.875" style="9" bestFit="1" customWidth="1"/>
    <col min="12297" max="12297" width="31.375" style="9" bestFit="1" customWidth="1"/>
    <col min="12298" max="12298" width="29.5" style="9" customWidth="1"/>
    <col min="12299" max="12299" width="23.625" style="9"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4.375" style="9" bestFit="1" customWidth="1"/>
    <col min="12548" max="12548" width="13.125" style="9" bestFit="1" customWidth="1"/>
    <col min="12549" max="12549" width="51.125" style="9" bestFit="1" customWidth="1"/>
    <col min="12550" max="12550" width="6.25" style="9" customWidth="1"/>
    <col min="12551" max="12552" width="9.875" style="9" bestFit="1" customWidth="1"/>
    <col min="12553" max="12553" width="31.375" style="9" bestFit="1" customWidth="1"/>
    <col min="12554" max="12554" width="29.5" style="9" customWidth="1"/>
    <col min="12555" max="12555" width="23.625" style="9"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4.375" style="9" bestFit="1" customWidth="1"/>
    <col min="12804" max="12804" width="13.125" style="9" bestFit="1" customWidth="1"/>
    <col min="12805" max="12805" width="51.125" style="9" bestFit="1" customWidth="1"/>
    <col min="12806" max="12806" width="6.25" style="9" customWidth="1"/>
    <col min="12807" max="12808" width="9.875" style="9" bestFit="1" customWidth="1"/>
    <col min="12809" max="12809" width="31.375" style="9" bestFit="1" customWidth="1"/>
    <col min="12810" max="12810" width="29.5" style="9" customWidth="1"/>
    <col min="12811" max="12811" width="23.625" style="9"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4.375" style="9" bestFit="1" customWidth="1"/>
    <col min="13060" max="13060" width="13.125" style="9" bestFit="1" customWidth="1"/>
    <col min="13061" max="13061" width="51.125" style="9" bestFit="1" customWidth="1"/>
    <col min="13062" max="13062" width="6.25" style="9" customWidth="1"/>
    <col min="13063" max="13064" width="9.875" style="9" bestFit="1" customWidth="1"/>
    <col min="13065" max="13065" width="31.375" style="9" bestFit="1" customWidth="1"/>
    <col min="13066" max="13066" width="29.5" style="9" customWidth="1"/>
    <col min="13067" max="13067" width="23.625" style="9"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4.375" style="9" bestFit="1" customWidth="1"/>
    <col min="13316" max="13316" width="13.125" style="9" bestFit="1" customWidth="1"/>
    <col min="13317" max="13317" width="51.125" style="9" bestFit="1" customWidth="1"/>
    <col min="13318" max="13318" width="6.25" style="9" customWidth="1"/>
    <col min="13319" max="13320" width="9.875" style="9" bestFit="1" customWidth="1"/>
    <col min="13321" max="13321" width="31.375" style="9" bestFit="1" customWidth="1"/>
    <col min="13322" max="13322" width="29.5" style="9" customWidth="1"/>
    <col min="13323" max="13323" width="23.625" style="9"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4.375" style="9" bestFit="1" customWidth="1"/>
    <col min="13572" max="13572" width="13.125" style="9" bestFit="1" customWidth="1"/>
    <col min="13573" max="13573" width="51.125" style="9" bestFit="1" customWidth="1"/>
    <col min="13574" max="13574" width="6.25" style="9" customWidth="1"/>
    <col min="13575" max="13576" width="9.875" style="9" bestFit="1" customWidth="1"/>
    <col min="13577" max="13577" width="31.375" style="9" bestFit="1" customWidth="1"/>
    <col min="13578" max="13578" width="29.5" style="9" customWidth="1"/>
    <col min="13579" max="13579" width="23.625" style="9"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4.375" style="9" bestFit="1" customWidth="1"/>
    <col min="13828" max="13828" width="13.125" style="9" bestFit="1" customWidth="1"/>
    <col min="13829" max="13829" width="51.125" style="9" bestFit="1" customWidth="1"/>
    <col min="13830" max="13830" width="6.25" style="9" customWidth="1"/>
    <col min="13831" max="13832" width="9.875" style="9" bestFit="1" customWidth="1"/>
    <col min="13833" max="13833" width="31.375" style="9" bestFit="1" customWidth="1"/>
    <col min="13834" max="13834" width="29.5" style="9" customWidth="1"/>
    <col min="13835" max="13835" width="23.625" style="9"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4.375" style="9" bestFit="1" customWidth="1"/>
    <col min="14084" max="14084" width="13.125" style="9" bestFit="1" customWidth="1"/>
    <col min="14085" max="14085" width="51.125" style="9" bestFit="1" customWidth="1"/>
    <col min="14086" max="14086" width="6.25" style="9" customWidth="1"/>
    <col min="14087" max="14088" width="9.875" style="9" bestFit="1" customWidth="1"/>
    <col min="14089" max="14089" width="31.375" style="9" bestFit="1" customWidth="1"/>
    <col min="14090" max="14090" width="29.5" style="9" customWidth="1"/>
    <col min="14091" max="14091" width="23.625" style="9"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4.375" style="9" bestFit="1" customWidth="1"/>
    <col min="14340" max="14340" width="13.125" style="9" bestFit="1" customWidth="1"/>
    <col min="14341" max="14341" width="51.125" style="9" bestFit="1" customWidth="1"/>
    <col min="14342" max="14342" width="6.25" style="9" customWidth="1"/>
    <col min="14343" max="14344" width="9.875" style="9" bestFit="1" customWidth="1"/>
    <col min="14345" max="14345" width="31.375" style="9" bestFit="1" customWidth="1"/>
    <col min="14346" max="14346" width="29.5" style="9" customWidth="1"/>
    <col min="14347" max="14347" width="23.625" style="9"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4.375" style="9" bestFit="1" customWidth="1"/>
    <col min="14596" max="14596" width="13.125" style="9" bestFit="1" customWidth="1"/>
    <col min="14597" max="14597" width="51.125" style="9" bestFit="1" customWidth="1"/>
    <col min="14598" max="14598" width="6.25" style="9" customWidth="1"/>
    <col min="14599" max="14600" width="9.875" style="9" bestFit="1" customWidth="1"/>
    <col min="14601" max="14601" width="31.375" style="9" bestFit="1" customWidth="1"/>
    <col min="14602" max="14602" width="29.5" style="9" customWidth="1"/>
    <col min="14603" max="14603" width="23.625" style="9"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4.375" style="9" bestFit="1" customWidth="1"/>
    <col min="14852" max="14852" width="13.125" style="9" bestFit="1" customWidth="1"/>
    <col min="14853" max="14853" width="51.125" style="9" bestFit="1" customWidth="1"/>
    <col min="14854" max="14854" width="6.25" style="9" customWidth="1"/>
    <col min="14855" max="14856" width="9.875" style="9" bestFit="1" customWidth="1"/>
    <col min="14857" max="14857" width="31.375" style="9" bestFit="1" customWidth="1"/>
    <col min="14858" max="14858" width="29.5" style="9" customWidth="1"/>
    <col min="14859" max="14859" width="23.625" style="9"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4.375" style="9" bestFit="1" customWidth="1"/>
    <col min="15108" max="15108" width="13.125" style="9" bestFit="1" customWidth="1"/>
    <col min="15109" max="15109" width="51.125" style="9" bestFit="1" customWidth="1"/>
    <col min="15110" max="15110" width="6.25" style="9" customWidth="1"/>
    <col min="15111" max="15112" width="9.875" style="9" bestFit="1" customWidth="1"/>
    <col min="15113" max="15113" width="31.375" style="9" bestFit="1" customWidth="1"/>
    <col min="15114" max="15114" width="29.5" style="9" customWidth="1"/>
    <col min="15115" max="15115" width="23.625" style="9"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4.375" style="9" bestFit="1" customWidth="1"/>
    <col min="15364" max="15364" width="13.125" style="9" bestFit="1" customWidth="1"/>
    <col min="15365" max="15365" width="51.125" style="9" bestFit="1" customWidth="1"/>
    <col min="15366" max="15366" width="6.25" style="9" customWidth="1"/>
    <col min="15367" max="15368" width="9.875" style="9" bestFit="1" customWidth="1"/>
    <col min="15369" max="15369" width="31.375" style="9" bestFit="1" customWidth="1"/>
    <col min="15370" max="15370" width="29.5" style="9" customWidth="1"/>
    <col min="15371" max="15371" width="23.625" style="9"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4.375" style="9" bestFit="1" customWidth="1"/>
    <col min="15620" max="15620" width="13.125" style="9" bestFit="1" customWidth="1"/>
    <col min="15621" max="15621" width="51.125" style="9" bestFit="1" customWidth="1"/>
    <col min="15622" max="15622" width="6.25" style="9" customWidth="1"/>
    <col min="15623" max="15624" width="9.875" style="9" bestFit="1" customWidth="1"/>
    <col min="15625" max="15625" width="31.375" style="9" bestFit="1" customWidth="1"/>
    <col min="15626" max="15626" width="29.5" style="9" customWidth="1"/>
    <col min="15627" max="15627" width="23.625" style="9"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4.375" style="9" bestFit="1" customWidth="1"/>
    <col min="15876" max="15876" width="13.125" style="9" bestFit="1" customWidth="1"/>
    <col min="15877" max="15877" width="51.125" style="9" bestFit="1" customWidth="1"/>
    <col min="15878" max="15878" width="6.25" style="9" customWidth="1"/>
    <col min="15879" max="15880" width="9.875" style="9" bestFit="1" customWidth="1"/>
    <col min="15881" max="15881" width="31.375" style="9" bestFit="1" customWidth="1"/>
    <col min="15882" max="15882" width="29.5" style="9" customWidth="1"/>
    <col min="15883" max="15883" width="23.625" style="9"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4.375" style="9" bestFit="1" customWidth="1"/>
    <col min="16132" max="16132" width="13.125" style="9" bestFit="1" customWidth="1"/>
    <col min="16133" max="16133" width="51.125" style="9" bestFit="1" customWidth="1"/>
    <col min="16134" max="16134" width="6.25" style="9" customWidth="1"/>
    <col min="16135" max="16136" width="9.875" style="9" bestFit="1" customWidth="1"/>
    <col min="16137" max="16137" width="31.375" style="9" bestFit="1" customWidth="1"/>
    <col min="16138" max="16138" width="29.5" style="9" customWidth="1"/>
    <col min="16139" max="16139" width="23.625" style="9"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7766</v>
      </c>
      <c r="G2" s="4" t="s">
        <v>2</v>
      </c>
      <c r="H2" s="5"/>
      <c r="I2" s="6"/>
      <c r="J2" s="7">
        <f>SUM(H:H)</f>
        <v>87176</v>
      </c>
    </row>
    <row r="3" spans="2:17" ht="20.100000000000001" customHeight="1">
      <c r="B3" s="1" t="s">
        <v>3</v>
      </c>
      <c r="C3" s="1"/>
      <c r="D3" s="1"/>
      <c r="E3" s="13" t="s">
        <v>6148</v>
      </c>
    </row>
    <row r="4" spans="2:17" ht="20.100000000000001" customHeight="1">
      <c r="B4" s="1" t="s">
        <v>5</v>
      </c>
      <c r="C4" s="1"/>
      <c r="D4" s="1"/>
      <c r="E4" s="13">
        <v>209616</v>
      </c>
      <c r="J4" s="83"/>
    </row>
    <row r="5" spans="2:17" ht="20.100000000000001" customHeight="1">
      <c r="B5" s="1" t="s">
        <v>6</v>
      </c>
      <c r="C5" s="1"/>
      <c r="D5" s="1"/>
      <c r="E5" s="16"/>
      <c r="J5" s="83"/>
    </row>
    <row r="6" spans="2:17" ht="20.100000000000001" customHeight="1">
      <c r="B6" s="1" t="s">
        <v>7</v>
      </c>
      <c r="C6" s="1"/>
      <c r="D6" s="1"/>
      <c r="E6" s="16">
        <v>45218</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22" t="s">
        <v>14</v>
      </c>
      <c r="I9" s="22" t="s">
        <v>15</v>
      </c>
      <c r="J9" s="18" t="s">
        <v>16</v>
      </c>
      <c r="K9" s="18" t="s">
        <v>17</v>
      </c>
      <c r="L9" s="18" t="s">
        <v>18</v>
      </c>
      <c r="M9" s="30" t="s">
        <v>19</v>
      </c>
      <c r="N9" s="17" t="s">
        <v>20</v>
      </c>
      <c r="O9" s="18" t="s">
        <v>21</v>
      </c>
      <c r="P9" s="30" t="s">
        <v>22</v>
      </c>
      <c r="Q9" s="23" t="s">
        <v>23</v>
      </c>
    </row>
    <row r="10" spans="2:17" s="8" customFormat="1" ht="19.7" customHeight="1">
      <c r="B10" s="17">
        <v>1</v>
      </c>
      <c r="C10" s="17" t="s">
        <v>30</v>
      </c>
      <c r="D10" s="17" t="s">
        <v>30</v>
      </c>
      <c r="E10" s="26" t="s">
        <v>8298</v>
      </c>
      <c r="F10" s="26">
        <v>1</v>
      </c>
      <c r="G10" s="118">
        <v>3560</v>
      </c>
      <c r="H10" s="1894">
        <f>F10*G10</f>
        <v>3560</v>
      </c>
      <c r="I10" s="357" t="s">
        <v>8299</v>
      </c>
      <c r="J10" s="1488" t="s">
        <v>7641</v>
      </c>
      <c r="K10" s="138"/>
      <c r="L10" s="17"/>
      <c r="M10" s="30">
        <v>45204</v>
      </c>
      <c r="N10" s="17"/>
      <c r="O10" s="29"/>
      <c r="P10" s="30">
        <v>45211</v>
      </c>
      <c r="Q10" s="23">
        <v>45212</v>
      </c>
    </row>
    <row r="11" spans="2:17" s="8" customFormat="1" ht="19.7" customHeight="1">
      <c r="B11" s="17">
        <v>2</v>
      </c>
      <c r="C11" s="17" t="s">
        <v>30</v>
      </c>
      <c r="D11" s="17" t="s">
        <v>30</v>
      </c>
      <c r="E11" s="26" t="s">
        <v>8300</v>
      </c>
      <c r="F11" s="26">
        <v>4</v>
      </c>
      <c r="G11" s="118">
        <v>3885</v>
      </c>
      <c r="H11" s="826">
        <f>F11*G11</f>
        <v>15540</v>
      </c>
      <c r="I11" s="357" t="s">
        <v>8301</v>
      </c>
      <c r="J11" s="1488" t="s">
        <v>7641</v>
      </c>
      <c r="K11" s="138"/>
      <c r="L11" s="17"/>
      <c r="M11" s="30"/>
      <c r="N11" s="17"/>
      <c r="O11" s="29"/>
      <c r="P11" s="30"/>
      <c r="Q11" s="23">
        <v>45218</v>
      </c>
    </row>
    <row r="12" spans="2:17" s="8" customFormat="1" ht="19.7" customHeight="1">
      <c r="B12" s="17">
        <v>2</v>
      </c>
      <c r="C12" s="17" t="s">
        <v>30</v>
      </c>
      <c r="D12" s="17" t="s">
        <v>30</v>
      </c>
      <c r="E12" s="26" t="s">
        <v>8302</v>
      </c>
      <c r="F12" s="26">
        <v>4</v>
      </c>
      <c r="G12" s="118">
        <v>3885</v>
      </c>
      <c r="H12" s="826">
        <f>F12*G12</f>
        <v>15540</v>
      </c>
      <c r="I12" s="357" t="s">
        <v>8303</v>
      </c>
      <c r="J12" s="1488" t="s">
        <v>7641</v>
      </c>
      <c r="K12" s="138"/>
      <c r="L12" s="17"/>
      <c r="M12" s="30"/>
      <c r="N12" s="17"/>
      <c r="O12" s="29"/>
      <c r="P12" s="30"/>
      <c r="Q12" s="23">
        <v>45218</v>
      </c>
    </row>
    <row r="13" spans="2:17" s="8" customFormat="1" ht="19.7" customHeight="1">
      <c r="B13" s="17">
        <v>2</v>
      </c>
      <c r="C13" s="17" t="s">
        <v>8304</v>
      </c>
      <c r="D13" s="17" t="s">
        <v>8304</v>
      </c>
      <c r="E13" s="26" t="s">
        <v>8305</v>
      </c>
      <c r="F13" s="26">
        <v>4</v>
      </c>
      <c r="G13" s="94">
        <v>5989</v>
      </c>
      <c r="H13" s="826">
        <v>23956</v>
      </c>
      <c r="I13" s="357" t="s">
        <v>8306</v>
      </c>
      <c r="J13" s="1488" t="s">
        <v>7641</v>
      </c>
      <c r="K13" s="138"/>
      <c r="L13" s="17"/>
      <c r="M13" s="30">
        <v>45223</v>
      </c>
      <c r="N13" s="17"/>
      <c r="O13" s="29"/>
      <c r="P13" s="30">
        <v>45229</v>
      </c>
      <c r="Q13" s="23">
        <v>45229</v>
      </c>
    </row>
    <row r="14" spans="2:17" s="8" customFormat="1" ht="19.7" customHeight="1">
      <c r="B14" s="17">
        <v>2</v>
      </c>
      <c r="C14" s="17" t="s">
        <v>8304</v>
      </c>
      <c r="D14" s="17" t="s">
        <v>8304</v>
      </c>
      <c r="E14" s="26" t="s">
        <v>8307</v>
      </c>
      <c r="F14" s="26">
        <v>4</v>
      </c>
      <c r="G14" s="94">
        <v>5895</v>
      </c>
      <c r="H14" s="826">
        <v>23580</v>
      </c>
      <c r="I14" s="357" t="s">
        <v>8308</v>
      </c>
      <c r="J14" s="1488" t="s">
        <v>7641</v>
      </c>
      <c r="K14" s="138"/>
      <c r="L14" s="17"/>
      <c r="M14" s="30">
        <v>45223</v>
      </c>
      <c r="N14" s="17"/>
      <c r="O14" s="29"/>
      <c r="P14" s="30">
        <v>45229</v>
      </c>
      <c r="Q14" s="23">
        <v>45229</v>
      </c>
    </row>
    <row r="15" spans="2:17" s="8" customFormat="1" ht="19.7" customHeight="1">
      <c r="B15" s="17"/>
      <c r="C15" s="17" t="s">
        <v>115</v>
      </c>
      <c r="D15" s="17" t="s">
        <v>115</v>
      </c>
      <c r="E15" s="26" t="s">
        <v>892</v>
      </c>
      <c r="F15" s="26">
        <v>1</v>
      </c>
      <c r="G15" s="20">
        <v>5000</v>
      </c>
      <c r="H15" s="826">
        <f>F15*G15</f>
        <v>5000</v>
      </c>
      <c r="I15" s="18"/>
      <c r="J15" s="28"/>
      <c r="K15" s="18"/>
      <c r="L15" s="17"/>
      <c r="M15" s="30"/>
      <c r="N15" s="17"/>
      <c r="O15" s="29"/>
      <c r="P15" s="29"/>
      <c r="Q15" s="23" t="s">
        <v>6667</v>
      </c>
    </row>
    <row r="16" spans="2:17" ht="19.7" customHeight="1">
      <c r="B16" s="17"/>
      <c r="C16" s="17"/>
      <c r="D16" s="17"/>
      <c r="E16" s="62"/>
      <c r="F16" s="26"/>
      <c r="G16" s="20"/>
      <c r="H16" s="1894"/>
      <c r="I16" s="1673"/>
      <c r="J16" s="414"/>
      <c r="K16" s="18"/>
      <c r="L16" s="17"/>
      <c r="M16" s="30"/>
      <c r="N16" s="17"/>
      <c r="O16" s="29"/>
      <c r="P16" s="29"/>
      <c r="Q16" s="23"/>
    </row>
    <row r="19" ht="15" customHeight="1"/>
  </sheetData>
  <autoFilter ref="B9:O10" xr:uid="{4016B06E-D6DE-452A-A6D5-0AA2D1231F54}">
    <sortState xmlns:xlrd2="http://schemas.microsoft.com/office/spreadsheetml/2017/richdata2" ref="B10:O10">
      <sortCondition descending="1" ref="K9:K10"/>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588A-D430-4C94-B400-9B5533C49554}">
  <dimension ref="B2:Q32"/>
  <sheetViews>
    <sheetView zoomScale="85" zoomScaleNormal="85" workbookViewId="0">
      <pane xSplit="10" ySplit="8" topLeftCell="K9" activePane="bottomRight" state="frozen"/>
      <selection pane="topRight" activeCell="K1" sqref="K1"/>
      <selection pane="bottomLeft" activeCell="A9" sqref="A9"/>
      <selection pane="bottomRight" activeCell="R27" sqref="R27"/>
    </sheetView>
  </sheetViews>
  <sheetFormatPr defaultRowHeight="18.75"/>
  <cols>
    <col min="1" max="1" width="2.625" style="9" customWidth="1"/>
    <col min="2" max="2" width="15" style="8" bestFit="1"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27.75" style="9" customWidth="1"/>
    <col min="12" max="12" width="45.875" style="8" bestFit="1" customWidth="1"/>
    <col min="13" max="13" width="13.75" style="48" customWidth="1"/>
    <col min="14" max="14" width="22.75" style="10" customWidth="1"/>
    <col min="15" max="15" width="20.375" style="49" customWidth="1"/>
    <col min="16" max="16" width="15.625" style="11" customWidth="1"/>
    <col min="17" max="17" width="10.75" style="2125" customWidth="1"/>
    <col min="18" max="256" width="9" style="9"/>
    <col min="257" max="257" width="2.625" style="9" customWidth="1"/>
    <col min="258" max="258" width="15" style="9" bestFit="1"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27.75" style="9" customWidth="1"/>
    <col min="268" max="268" width="45.875" style="9" bestFit="1" customWidth="1"/>
    <col min="269" max="269" width="13.75" style="9" customWidth="1"/>
    <col min="270" max="270" width="22.75" style="9" customWidth="1"/>
    <col min="271" max="271" width="20.375" style="9" customWidth="1"/>
    <col min="272" max="272" width="15.625" style="9" customWidth="1"/>
    <col min="273" max="273" width="10.75" style="9" customWidth="1"/>
    <col min="274" max="512" width="9" style="9"/>
    <col min="513" max="513" width="2.625" style="9" customWidth="1"/>
    <col min="514" max="514" width="15" style="9" bestFit="1"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27.75" style="9" customWidth="1"/>
    <col min="524" max="524" width="45.875" style="9" bestFit="1" customWidth="1"/>
    <col min="525" max="525" width="13.75" style="9" customWidth="1"/>
    <col min="526" max="526" width="22.75" style="9" customWidth="1"/>
    <col min="527" max="527" width="20.375" style="9" customWidth="1"/>
    <col min="528" max="528" width="15.625" style="9" customWidth="1"/>
    <col min="529" max="529" width="10.75" style="9" customWidth="1"/>
    <col min="530" max="768" width="9" style="9"/>
    <col min="769" max="769" width="2.625" style="9" customWidth="1"/>
    <col min="770" max="770" width="15" style="9" bestFit="1"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27.75" style="9" customWidth="1"/>
    <col min="780" max="780" width="45.875" style="9" bestFit="1" customWidth="1"/>
    <col min="781" max="781" width="13.75" style="9" customWidth="1"/>
    <col min="782" max="782" width="22.75" style="9" customWidth="1"/>
    <col min="783" max="783" width="20.375" style="9" customWidth="1"/>
    <col min="784" max="784" width="15.625" style="9" customWidth="1"/>
    <col min="785" max="785" width="10.75" style="9" customWidth="1"/>
    <col min="786" max="1024" width="9" style="9"/>
    <col min="1025" max="1025" width="2.625" style="9" customWidth="1"/>
    <col min="1026" max="1026" width="15" style="9" bestFit="1"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27.75" style="9" customWidth="1"/>
    <col min="1036" max="1036" width="45.875" style="9" bestFit="1" customWidth="1"/>
    <col min="1037" max="1037" width="13.75" style="9" customWidth="1"/>
    <col min="1038" max="1038" width="22.75" style="9" customWidth="1"/>
    <col min="1039" max="1039" width="20.375" style="9" customWidth="1"/>
    <col min="1040" max="1040" width="15.625" style="9" customWidth="1"/>
    <col min="1041" max="1041" width="10.75" style="9" customWidth="1"/>
    <col min="1042" max="1280" width="9" style="9"/>
    <col min="1281" max="1281" width="2.625" style="9" customWidth="1"/>
    <col min="1282" max="1282" width="15" style="9" bestFit="1"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27.75" style="9" customWidth="1"/>
    <col min="1292" max="1292" width="45.875" style="9" bestFit="1" customWidth="1"/>
    <col min="1293" max="1293" width="13.75" style="9" customWidth="1"/>
    <col min="1294" max="1294" width="22.75" style="9" customWidth="1"/>
    <col min="1295" max="1295" width="20.375" style="9" customWidth="1"/>
    <col min="1296" max="1296" width="15.625" style="9" customWidth="1"/>
    <col min="1297" max="1297" width="10.75" style="9" customWidth="1"/>
    <col min="1298" max="1536" width="9" style="9"/>
    <col min="1537" max="1537" width="2.625" style="9" customWidth="1"/>
    <col min="1538" max="1538" width="15" style="9" bestFit="1"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27.75" style="9" customWidth="1"/>
    <col min="1548" max="1548" width="45.875" style="9" bestFit="1" customWidth="1"/>
    <col min="1549" max="1549" width="13.75" style="9" customWidth="1"/>
    <col min="1550" max="1550" width="22.75" style="9" customWidth="1"/>
    <col min="1551" max="1551" width="20.375" style="9" customWidth="1"/>
    <col min="1552" max="1552" width="15.625" style="9" customWidth="1"/>
    <col min="1553" max="1553" width="10.75" style="9" customWidth="1"/>
    <col min="1554" max="1792" width="9" style="9"/>
    <col min="1793" max="1793" width="2.625" style="9" customWidth="1"/>
    <col min="1794" max="1794" width="15" style="9" bestFit="1"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27.75" style="9" customWidth="1"/>
    <col min="1804" max="1804" width="45.875" style="9" bestFit="1" customWidth="1"/>
    <col min="1805" max="1805" width="13.75" style="9" customWidth="1"/>
    <col min="1806" max="1806" width="22.75" style="9" customWidth="1"/>
    <col min="1807" max="1807" width="20.375" style="9" customWidth="1"/>
    <col min="1808" max="1808" width="15.625" style="9" customWidth="1"/>
    <col min="1809" max="1809" width="10.75" style="9" customWidth="1"/>
    <col min="1810" max="2048" width="9" style="9"/>
    <col min="2049" max="2049" width="2.625" style="9" customWidth="1"/>
    <col min="2050" max="2050" width="15" style="9" bestFit="1"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27.75" style="9" customWidth="1"/>
    <col min="2060" max="2060" width="45.875" style="9" bestFit="1" customWidth="1"/>
    <col min="2061" max="2061" width="13.75" style="9" customWidth="1"/>
    <col min="2062" max="2062" width="22.75" style="9" customWidth="1"/>
    <col min="2063" max="2063" width="20.375" style="9" customWidth="1"/>
    <col min="2064" max="2064" width="15.625" style="9" customWidth="1"/>
    <col min="2065" max="2065" width="10.75" style="9" customWidth="1"/>
    <col min="2066" max="2304" width="9" style="9"/>
    <col min="2305" max="2305" width="2.625" style="9" customWidth="1"/>
    <col min="2306" max="2306" width="15" style="9" bestFit="1"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27.75" style="9" customWidth="1"/>
    <col min="2316" max="2316" width="45.875" style="9" bestFit="1" customWidth="1"/>
    <col min="2317" max="2317" width="13.75" style="9" customWidth="1"/>
    <col min="2318" max="2318" width="22.75" style="9" customWidth="1"/>
    <col min="2319" max="2319" width="20.375" style="9" customWidth="1"/>
    <col min="2320" max="2320" width="15.625" style="9" customWidth="1"/>
    <col min="2321" max="2321" width="10.75" style="9" customWidth="1"/>
    <col min="2322" max="2560" width="9" style="9"/>
    <col min="2561" max="2561" width="2.625" style="9" customWidth="1"/>
    <col min="2562" max="2562" width="15" style="9" bestFit="1"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27.75" style="9" customWidth="1"/>
    <col min="2572" max="2572" width="45.875" style="9" bestFit="1" customWidth="1"/>
    <col min="2573" max="2573" width="13.75" style="9" customWidth="1"/>
    <col min="2574" max="2574" width="22.75" style="9" customWidth="1"/>
    <col min="2575" max="2575" width="20.375" style="9" customWidth="1"/>
    <col min="2576" max="2576" width="15.625" style="9" customWidth="1"/>
    <col min="2577" max="2577" width="10.75" style="9" customWidth="1"/>
    <col min="2578" max="2816" width="9" style="9"/>
    <col min="2817" max="2817" width="2.625" style="9" customWidth="1"/>
    <col min="2818" max="2818" width="15" style="9" bestFit="1"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27.75" style="9" customWidth="1"/>
    <col min="2828" max="2828" width="45.875" style="9" bestFit="1" customWidth="1"/>
    <col min="2829" max="2829" width="13.75" style="9" customWidth="1"/>
    <col min="2830" max="2830" width="22.75" style="9" customWidth="1"/>
    <col min="2831" max="2831" width="20.375" style="9" customWidth="1"/>
    <col min="2832" max="2832" width="15.625" style="9" customWidth="1"/>
    <col min="2833" max="2833" width="10.75" style="9" customWidth="1"/>
    <col min="2834" max="3072" width="9" style="9"/>
    <col min="3073" max="3073" width="2.625" style="9" customWidth="1"/>
    <col min="3074" max="3074" width="15" style="9" bestFit="1"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27.75" style="9" customWidth="1"/>
    <col min="3084" max="3084" width="45.875" style="9" bestFit="1" customWidth="1"/>
    <col min="3085" max="3085" width="13.75" style="9" customWidth="1"/>
    <col min="3086" max="3086" width="22.75" style="9" customWidth="1"/>
    <col min="3087" max="3087" width="20.375" style="9" customWidth="1"/>
    <col min="3088" max="3088" width="15.625" style="9" customWidth="1"/>
    <col min="3089" max="3089" width="10.75" style="9" customWidth="1"/>
    <col min="3090" max="3328" width="9" style="9"/>
    <col min="3329" max="3329" width="2.625" style="9" customWidth="1"/>
    <col min="3330" max="3330" width="15" style="9" bestFit="1"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27.75" style="9" customWidth="1"/>
    <col min="3340" max="3340" width="45.875" style="9" bestFit="1" customWidth="1"/>
    <col min="3341" max="3341" width="13.75" style="9" customWidth="1"/>
    <col min="3342" max="3342" width="22.75" style="9" customWidth="1"/>
    <col min="3343" max="3343" width="20.375" style="9" customWidth="1"/>
    <col min="3344" max="3344" width="15.625" style="9" customWidth="1"/>
    <col min="3345" max="3345" width="10.75" style="9" customWidth="1"/>
    <col min="3346" max="3584" width="9" style="9"/>
    <col min="3585" max="3585" width="2.625" style="9" customWidth="1"/>
    <col min="3586" max="3586" width="15" style="9" bestFit="1"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27.75" style="9" customWidth="1"/>
    <col min="3596" max="3596" width="45.875" style="9" bestFit="1" customWidth="1"/>
    <col min="3597" max="3597" width="13.75" style="9" customWidth="1"/>
    <col min="3598" max="3598" width="22.75" style="9" customWidth="1"/>
    <col min="3599" max="3599" width="20.375" style="9" customWidth="1"/>
    <col min="3600" max="3600" width="15.625" style="9" customWidth="1"/>
    <col min="3601" max="3601" width="10.75" style="9" customWidth="1"/>
    <col min="3602" max="3840" width="9" style="9"/>
    <col min="3841" max="3841" width="2.625" style="9" customWidth="1"/>
    <col min="3842" max="3842" width="15" style="9" bestFit="1"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27.75" style="9" customWidth="1"/>
    <col min="3852" max="3852" width="45.875" style="9" bestFit="1" customWidth="1"/>
    <col min="3853" max="3853" width="13.75" style="9" customWidth="1"/>
    <col min="3854" max="3854" width="22.75" style="9" customWidth="1"/>
    <col min="3855" max="3855" width="20.375" style="9" customWidth="1"/>
    <col min="3856" max="3856" width="15.625" style="9" customWidth="1"/>
    <col min="3857" max="3857" width="10.75" style="9" customWidth="1"/>
    <col min="3858" max="4096" width="9" style="9"/>
    <col min="4097" max="4097" width="2.625" style="9" customWidth="1"/>
    <col min="4098" max="4098" width="15" style="9" bestFit="1"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27.75" style="9" customWidth="1"/>
    <col min="4108" max="4108" width="45.875" style="9" bestFit="1" customWidth="1"/>
    <col min="4109" max="4109" width="13.75" style="9" customWidth="1"/>
    <col min="4110" max="4110" width="22.75" style="9" customWidth="1"/>
    <col min="4111" max="4111" width="20.375" style="9" customWidth="1"/>
    <col min="4112" max="4112" width="15.625" style="9" customWidth="1"/>
    <col min="4113" max="4113" width="10.75" style="9" customWidth="1"/>
    <col min="4114" max="4352" width="9" style="9"/>
    <col min="4353" max="4353" width="2.625" style="9" customWidth="1"/>
    <col min="4354" max="4354" width="15" style="9" bestFit="1"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27.75" style="9" customWidth="1"/>
    <col min="4364" max="4364" width="45.875" style="9" bestFit="1" customWidth="1"/>
    <col min="4365" max="4365" width="13.75" style="9" customWidth="1"/>
    <col min="4366" max="4366" width="22.75" style="9" customWidth="1"/>
    <col min="4367" max="4367" width="20.375" style="9" customWidth="1"/>
    <col min="4368" max="4368" width="15.625" style="9" customWidth="1"/>
    <col min="4369" max="4369" width="10.75" style="9" customWidth="1"/>
    <col min="4370" max="4608" width="9" style="9"/>
    <col min="4609" max="4609" width="2.625" style="9" customWidth="1"/>
    <col min="4610" max="4610" width="15" style="9" bestFit="1"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27.75" style="9" customWidth="1"/>
    <col min="4620" max="4620" width="45.875" style="9" bestFit="1" customWidth="1"/>
    <col min="4621" max="4621" width="13.75" style="9" customWidth="1"/>
    <col min="4622" max="4622" width="22.75" style="9" customWidth="1"/>
    <col min="4623" max="4623" width="20.375" style="9" customWidth="1"/>
    <col min="4624" max="4624" width="15.625" style="9" customWidth="1"/>
    <col min="4625" max="4625" width="10.75" style="9" customWidth="1"/>
    <col min="4626" max="4864" width="9" style="9"/>
    <col min="4865" max="4865" width="2.625" style="9" customWidth="1"/>
    <col min="4866" max="4866" width="15" style="9" bestFit="1"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27.75" style="9" customWidth="1"/>
    <col min="4876" max="4876" width="45.875" style="9" bestFit="1" customWidth="1"/>
    <col min="4877" max="4877" width="13.75" style="9" customWidth="1"/>
    <col min="4878" max="4878" width="22.75" style="9" customWidth="1"/>
    <col min="4879" max="4879" width="20.375" style="9" customWidth="1"/>
    <col min="4880" max="4880" width="15.625" style="9" customWidth="1"/>
    <col min="4881" max="4881" width="10.75" style="9" customWidth="1"/>
    <col min="4882" max="5120" width="9" style="9"/>
    <col min="5121" max="5121" width="2.625" style="9" customWidth="1"/>
    <col min="5122" max="5122" width="15" style="9" bestFit="1"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27.75" style="9" customWidth="1"/>
    <col min="5132" max="5132" width="45.875" style="9" bestFit="1" customWidth="1"/>
    <col min="5133" max="5133" width="13.75" style="9" customWidth="1"/>
    <col min="5134" max="5134" width="22.75" style="9" customWidth="1"/>
    <col min="5135" max="5135" width="20.375" style="9" customWidth="1"/>
    <col min="5136" max="5136" width="15.625" style="9" customWidth="1"/>
    <col min="5137" max="5137" width="10.75" style="9" customWidth="1"/>
    <col min="5138" max="5376" width="9" style="9"/>
    <col min="5377" max="5377" width="2.625" style="9" customWidth="1"/>
    <col min="5378" max="5378" width="15" style="9" bestFit="1"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27.75" style="9" customWidth="1"/>
    <col min="5388" max="5388" width="45.875" style="9" bestFit="1" customWidth="1"/>
    <col min="5389" max="5389" width="13.75" style="9" customWidth="1"/>
    <col min="5390" max="5390" width="22.75" style="9" customWidth="1"/>
    <col min="5391" max="5391" width="20.375" style="9" customWidth="1"/>
    <col min="5392" max="5392" width="15.625" style="9" customWidth="1"/>
    <col min="5393" max="5393" width="10.75" style="9" customWidth="1"/>
    <col min="5394" max="5632" width="9" style="9"/>
    <col min="5633" max="5633" width="2.625" style="9" customWidth="1"/>
    <col min="5634" max="5634" width="15" style="9" bestFit="1"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27.75" style="9" customWidth="1"/>
    <col min="5644" max="5644" width="45.875" style="9" bestFit="1" customWidth="1"/>
    <col min="5645" max="5645" width="13.75" style="9" customWidth="1"/>
    <col min="5646" max="5646" width="22.75" style="9" customWidth="1"/>
    <col min="5647" max="5647" width="20.375" style="9" customWidth="1"/>
    <col min="5648" max="5648" width="15.625" style="9" customWidth="1"/>
    <col min="5649" max="5649" width="10.75" style="9" customWidth="1"/>
    <col min="5650" max="5888" width="9" style="9"/>
    <col min="5889" max="5889" width="2.625" style="9" customWidth="1"/>
    <col min="5890" max="5890" width="15" style="9" bestFit="1"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27.75" style="9" customWidth="1"/>
    <col min="5900" max="5900" width="45.875" style="9" bestFit="1" customWidth="1"/>
    <col min="5901" max="5901" width="13.75" style="9" customWidth="1"/>
    <col min="5902" max="5902" width="22.75" style="9" customWidth="1"/>
    <col min="5903" max="5903" width="20.375" style="9" customWidth="1"/>
    <col min="5904" max="5904" width="15.625" style="9" customWidth="1"/>
    <col min="5905" max="5905" width="10.75" style="9" customWidth="1"/>
    <col min="5906" max="6144" width="9" style="9"/>
    <col min="6145" max="6145" width="2.625" style="9" customWidth="1"/>
    <col min="6146" max="6146" width="15" style="9" bestFit="1"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27.75" style="9" customWidth="1"/>
    <col min="6156" max="6156" width="45.875" style="9" bestFit="1" customWidth="1"/>
    <col min="6157" max="6157" width="13.75" style="9" customWidth="1"/>
    <col min="6158" max="6158" width="22.75" style="9" customWidth="1"/>
    <col min="6159" max="6159" width="20.375" style="9" customWidth="1"/>
    <col min="6160" max="6160" width="15.625" style="9" customWidth="1"/>
    <col min="6161" max="6161" width="10.75" style="9" customWidth="1"/>
    <col min="6162" max="6400" width="9" style="9"/>
    <col min="6401" max="6401" width="2.625" style="9" customWidth="1"/>
    <col min="6402" max="6402" width="15" style="9" bestFit="1"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27.75" style="9" customWidth="1"/>
    <col min="6412" max="6412" width="45.875" style="9" bestFit="1" customWidth="1"/>
    <col min="6413" max="6413" width="13.75" style="9" customWidth="1"/>
    <col min="6414" max="6414" width="22.75" style="9" customWidth="1"/>
    <col min="6415" max="6415" width="20.375" style="9" customWidth="1"/>
    <col min="6416" max="6416" width="15.625" style="9" customWidth="1"/>
    <col min="6417" max="6417" width="10.75" style="9" customWidth="1"/>
    <col min="6418" max="6656" width="9" style="9"/>
    <col min="6657" max="6657" width="2.625" style="9" customWidth="1"/>
    <col min="6658" max="6658" width="15" style="9" bestFit="1"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27.75" style="9" customWidth="1"/>
    <col min="6668" max="6668" width="45.875" style="9" bestFit="1" customWidth="1"/>
    <col min="6669" max="6669" width="13.75" style="9" customWidth="1"/>
    <col min="6670" max="6670" width="22.75" style="9" customWidth="1"/>
    <col min="6671" max="6671" width="20.375" style="9" customWidth="1"/>
    <col min="6672" max="6672" width="15.625" style="9" customWidth="1"/>
    <col min="6673" max="6673" width="10.75" style="9" customWidth="1"/>
    <col min="6674" max="6912" width="9" style="9"/>
    <col min="6913" max="6913" width="2.625" style="9" customWidth="1"/>
    <col min="6914" max="6914" width="15" style="9" bestFit="1"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27.75" style="9" customWidth="1"/>
    <col min="6924" max="6924" width="45.875" style="9" bestFit="1" customWidth="1"/>
    <col min="6925" max="6925" width="13.75" style="9" customWidth="1"/>
    <col min="6926" max="6926" width="22.75" style="9" customWidth="1"/>
    <col min="6927" max="6927" width="20.375" style="9" customWidth="1"/>
    <col min="6928" max="6928" width="15.625" style="9" customWidth="1"/>
    <col min="6929" max="6929" width="10.75" style="9" customWidth="1"/>
    <col min="6930" max="7168" width="9" style="9"/>
    <col min="7169" max="7169" width="2.625" style="9" customWidth="1"/>
    <col min="7170" max="7170" width="15" style="9" bestFit="1"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27.75" style="9" customWidth="1"/>
    <col min="7180" max="7180" width="45.875" style="9" bestFit="1" customWidth="1"/>
    <col min="7181" max="7181" width="13.75" style="9" customWidth="1"/>
    <col min="7182" max="7182" width="22.75" style="9" customWidth="1"/>
    <col min="7183" max="7183" width="20.375" style="9" customWidth="1"/>
    <col min="7184" max="7184" width="15.625" style="9" customWidth="1"/>
    <col min="7185" max="7185" width="10.75" style="9" customWidth="1"/>
    <col min="7186" max="7424" width="9" style="9"/>
    <col min="7425" max="7425" width="2.625" style="9" customWidth="1"/>
    <col min="7426" max="7426" width="15" style="9" bestFit="1"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27.75" style="9" customWidth="1"/>
    <col min="7436" max="7436" width="45.875" style="9" bestFit="1" customWidth="1"/>
    <col min="7437" max="7437" width="13.75" style="9" customWidth="1"/>
    <col min="7438" max="7438" width="22.75" style="9" customWidth="1"/>
    <col min="7439" max="7439" width="20.375" style="9" customWidth="1"/>
    <col min="7440" max="7440" width="15.625" style="9" customWidth="1"/>
    <col min="7441" max="7441" width="10.75" style="9" customWidth="1"/>
    <col min="7442" max="7680" width="9" style="9"/>
    <col min="7681" max="7681" width="2.625" style="9" customWidth="1"/>
    <col min="7682" max="7682" width="15" style="9" bestFit="1"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27.75" style="9" customWidth="1"/>
    <col min="7692" max="7692" width="45.875" style="9" bestFit="1" customWidth="1"/>
    <col min="7693" max="7693" width="13.75" style="9" customWidth="1"/>
    <col min="7694" max="7694" width="22.75" style="9" customWidth="1"/>
    <col min="7695" max="7695" width="20.375" style="9" customWidth="1"/>
    <col min="7696" max="7696" width="15.625" style="9" customWidth="1"/>
    <col min="7697" max="7697" width="10.75" style="9" customWidth="1"/>
    <col min="7698" max="7936" width="9" style="9"/>
    <col min="7937" max="7937" width="2.625" style="9" customWidth="1"/>
    <col min="7938" max="7938" width="15" style="9" bestFit="1"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27.75" style="9" customWidth="1"/>
    <col min="7948" max="7948" width="45.875" style="9" bestFit="1" customWidth="1"/>
    <col min="7949" max="7949" width="13.75" style="9" customWidth="1"/>
    <col min="7950" max="7950" width="22.75" style="9" customWidth="1"/>
    <col min="7951" max="7951" width="20.375" style="9" customWidth="1"/>
    <col min="7952" max="7952" width="15.625" style="9" customWidth="1"/>
    <col min="7953" max="7953" width="10.75" style="9" customWidth="1"/>
    <col min="7954" max="8192" width="9" style="9"/>
    <col min="8193" max="8193" width="2.625" style="9" customWidth="1"/>
    <col min="8194" max="8194" width="15" style="9" bestFit="1"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27.75" style="9" customWidth="1"/>
    <col min="8204" max="8204" width="45.875" style="9" bestFit="1" customWidth="1"/>
    <col min="8205" max="8205" width="13.75" style="9" customWidth="1"/>
    <col min="8206" max="8206" width="22.75" style="9" customWidth="1"/>
    <col min="8207" max="8207" width="20.375" style="9" customWidth="1"/>
    <col min="8208" max="8208" width="15.625" style="9" customWidth="1"/>
    <col min="8209" max="8209" width="10.75" style="9" customWidth="1"/>
    <col min="8210" max="8448" width="9" style="9"/>
    <col min="8449" max="8449" width="2.625" style="9" customWidth="1"/>
    <col min="8450" max="8450" width="15" style="9" bestFit="1"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27.75" style="9" customWidth="1"/>
    <col min="8460" max="8460" width="45.875" style="9" bestFit="1" customWidth="1"/>
    <col min="8461" max="8461" width="13.75" style="9" customWidth="1"/>
    <col min="8462" max="8462" width="22.75" style="9" customWidth="1"/>
    <col min="8463" max="8463" width="20.375" style="9" customWidth="1"/>
    <col min="8464" max="8464" width="15.625" style="9" customWidth="1"/>
    <col min="8465" max="8465" width="10.75" style="9" customWidth="1"/>
    <col min="8466" max="8704" width="9" style="9"/>
    <col min="8705" max="8705" width="2.625" style="9" customWidth="1"/>
    <col min="8706" max="8706" width="15" style="9" bestFit="1"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27.75" style="9" customWidth="1"/>
    <col min="8716" max="8716" width="45.875" style="9" bestFit="1" customWidth="1"/>
    <col min="8717" max="8717" width="13.75" style="9" customWidth="1"/>
    <col min="8718" max="8718" width="22.75" style="9" customWidth="1"/>
    <col min="8719" max="8719" width="20.375" style="9" customWidth="1"/>
    <col min="8720" max="8720" width="15.625" style="9" customWidth="1"/>
    <col min="8721" max="8721" width="10.75" style="9" customWidth="1"/>
    <col min="8722" max="8960" width="9" style="9"/>
    <col min="8961" max="8961" width="2.625" style="9" customWidth="1"/>
    <col min="8962" max="8962" width="15" style="9" bestFit="1"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27.75" style="9" customWidth="1"/>
    <col min="8972" max="8972" width="45.875" style="9" bestFit="1" customWidth="1"/>
    <col min="8973" max="8973" width="13.75" style="9" customWidth="1"/>
    <col min="8974" max="8974" width="22.75" style="9" customWidth="1"/>
    <col min="8975" max="8975" width="20.375" style="9" customWidth="1"/>
    <col min="8976" max="8976" width="15.625" style="9" customWidth="1"/>
    <col min="8977" max="8977" width="10.75" style="9" customWidth="1"/>
    <col min="8978" max="9216" width="9" style="9"/>
    <col min="9217" max="9217" width="2.625" style="9" customWidth="1"/>
    <col min="9218" max="9218" width="15" style="9" bestFit="1"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27.75" style="9" customWidth="1"/>
    <col min="9228" max="9228" width="45.875" style="9" bestFit="1" customWidth="1"/>
    <col min="9229" max="9229" width="13.75" style="9" customWidth="1"/>
    <col min="9230" max="9230" width="22.75" style="9" customWidth="1"/>
    <col min="9231" max="9231" width="20.375" style="9" customWidth="1"/>
    <col min="9232" max="9232" width="15.625" style="9" customWidth="1"/>
    <col min="9233" max="9233" width="10.75" style="9" customWidth="1"/>
    <col min="9234" max="9472" width="9" style="9"/>
    <col min="9473" max="9473" width="2.625" style="9" customWidth="1"/>
    <col min="9474" max="9474" width="15" style="9" bestFit="1"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27.75" style="9" customWidth="1"/>
    <col min="9484" max="9484" width="45.875" style="9" bestFit="1" customWidth="1"/>
    <col min="9485" max="9485" width="13.75" style="9" customWidth="1"/>
    <col min="9486" max="9486" width="22.75" style="9" customWidth="1"/>
    <col min="9487" max="9487" width="20.375" style="9" customWidth="1"/>
    <col min="9488" max="9488" width="15.625" style="9" customWidth="1"/>
    <col min="9489" max="9489" width="10.75" style="9" customWidth="1"/>
    <col min="9490" max="9728" width="9" style="9"/>
    <col min="9729" max="9729" width="2.625" style="9" customWidth="1"/>
    <col min="9730" max="9730" width="15" style="9" bestFit="1"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27.75" style="9" customWidth="1"/>
    <col min="9740" max="9740" width="45.875" style="9" bestFit="1" customWidth="1"/>
    <col min="9741" max="9741" width="13.75" style="9" customWidth="1"/>
    <col min="9742" max="9742" width="22.75" style="9" customWidth="1"/>
    <col min="9743" max="9743" width="20.375" style="9" customWidth="1"/>
    <col min="9744" max="9744" width="15.625" style="9" customWidth="1"/>
    <col min="9745" max="9745" width="10.75" style="9" customWidth="1"/>
    <col min="9746" max="9984" width="9" style="9"/>
    <col min="9985" max="9985" width="2.625" style="9" customWidth="1"/>
    <col min="9986" max="9986" width="15" style="9" bestFit="1"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27.75" style="9" customWidth="1"/>
    <col min="9996" max="9996" width="45.875" style="9" bestFit="1" customWidth="1"/>
    <col min="9997" max="9997" width="13.75" style="9" customWidth="1"/>
    <col min="9998" max="9998" width="22.75" style="9" customWidth="1"/>
    <col min="9999" max="9999" width="20.375" style="9" customWidth="1"/>
    <col min="10000" max="10000" width="15.625" style="9" customWidth="1"/>
    <col min="10001" max="10001" width="10.75" style="9" customWidth="1"/>
    <col min="10002" max="10240" width="9" style="9"/>
    <col min="10241" max="10241" width="2.625" style="9" customWidth="1"/>
    <col min="10242" max="10242" width="15" style="9" bestFit="1"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27.75" style="9" customWidth="1"/>
    <col min="10252" max="10252" width="45.875" style="9" bestFit="1" customWidth="1"/>
    <col min="10253" max="10253" width="13.75" style="9" customWidth="1"/>
    <col min="10254" max="10254" width="22.75" style="9" customWidth="1"/>
    <col min="10255" max="10255" width="20.375" style="9" customWidth="1"/>
    <col min="10256" max="10256" width="15.625" style="9" customWidth="1"/>
    <col min="10257" max="10257" width="10.75" style="9" customWidth="1"/>
    <col min="10258" max="10496" width="9" style="9"/>
    <col min="10497" max="10497" width="2.625" style="9" customWidth="1"/>
    <col min="10498" max="10498" width="15" style="9" bestFit="1"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27.75" style="9" customWidth="1"/>
    <col min="10508" max="10508" width="45.875" style="9" bestFit="1" customWidth="1"/>
    <col min="10509" max="10509" width="13.75" style="9" customWidth="1"/>
    <col min="10510" max="10510" width="22.75" style="9" customWidth="1"/>
    <col min="10511" max="10511" width="20.375" style="9" customWidth="1"/>
    <col min="10512" max="10512" width="15.625" style="9" customWidth="1"/>
    <col min="10513" max="10513" width="10.75" style="9" customWidth="1"/>
    <col min="10514" max="10752" width="9" style="9"/>
    <col min="10753" max="10753" width="2.625" style="9" customWidth="1"/>
    <col min="10754" max="10754" width="15" style="9" bestFit="1"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27.75" style="9" customWidth="1"/>
    <col min="10764" max="10764" width="45.875" style="9" bestFit="1" customWidth="1"/>
    <col min="10765" max="10765" width="13.75" style="9" customWidth="1"/>
    <col min="10766" max="10766" width="22.75" style="9" customWidth="1"/>
    <col min="10767" max="10767" width="20.375" style="9" customWidth="1"/>
    <col min="10768" max="10768" width="15.625" style="9" customWidth="1"/>
    <col min="10769" max="10769" width="10.75" style="9" customWidth="1"/>
    <col min="10770" max="11008" width="9" style="9"/>
    <col min="11009" max="11009" width="2.625" style="9" customWidth="1"/>
    <col min="11010" max="11010" width="15" style="9" bestFit="1"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27.75" style="9" customWidth="1"/>
    <col min="11020" max="11020" width="45.875" style="9" bestFit="1" customWidth="1"/>
    <col min="11021" max="11021" width="13.75" style="9" customWidth="1"/>
    <col min="11022" max="11022" width="22.75" style="9" customWidth="1"/>
    <col min="11023" max="11023" width="20.375" style="9" customWidth="1"/>
    <col min="11024" max="11024" width="15.625" style="9" customWidth="1"/>
    <col min="11025" max="11025" width="10.75" style="9" customWidth="1"/>
    <col min="11026" max="11264" width="9" style="9"/>
    <col min="11265" max="11265" width="2.625" style="9" customWidth="1"/>
    <col min="11266" max="11266" width="15" style="9" bestFit="1"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27.75" style="9" customWidth="1"/>
    <col min="11276" max="11276" width="45.875" style="9" bestFit="1" customWidth="1"/>
    <col min="11277" max="11277" width="13.75" style="9" customWidth="1"/>
    <col min="11278" max="11278" width="22.75" style="9" customWidth="1"/>
    <col min="11279" max="11279" width="20.375" style="9" customWidth="1"/>
    <col min="11280" max="11280" width="15.625" style="9" customWidth="1"/>
    <col min="11281" max="11281" width="10.75" style="9" customWidth="1"/>
    <col min="11282" max="11520" width="9" style="9"/>
    <col min="11521" max="11521" width="2.625" style="9" customWidth="1"/>
    <col min="11522" max="11522" width="15" style="9" bestFit="1"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27.75" style="9" customWidth="1"/>
    <col min="11532" max="11532" width="45.875" style="9" bestFit="1" customWidth="1"/>
    <col min="11533" max="11533" width="13.75" style="9" customWidth="1"/>
    <col min="11534" max="11534" width="22.75" style="9" customWidth="1"/>
    <col min="11535" max="11535" width="20.375" style="9" customWidth="1"/>
    <col min="11536" max="11536" width="15.625" style="9" customWidth="1"/>
    <col min="11537" max="11537" width="10.75" style="9" customWidth="1"/>
    <col min="11538" max="11776" width="9" style="9"/>
    <col min="11777" max="11777" width="2.625" style="9" customWidth="1"/>
    <col min="11778" max="11778" width="15" style="9" bestFit="1"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27.75" style="9" customWidth="1"/>
    <col min="11788" max="11788" width="45.875" style="9" bestFit="1" customWidth="1"/>
    <col min="11789" max="11789" width="13.75" style="9" customWidth="1"/>
    <col min="11790" max="11790" width="22.75" style="9" customWidth="1"/>
    <col min="11791" max="11791" width="20.375" style="9" customWidth="1"/>
    <col min="11792" max="11792" width="15.625" style="9" customWidth="1"/>
    <col min="11793" max="11793" width="10.75" style="9" customWidth="1"/>
    <col min="11794" max="12032" width="9" style="9"/>
    <col min="12033" max="12033" width="2.625" style="9" customWidth="1"/>
    <col min="12034" max="12034" width="15" style="9" bestFit="1"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27.75" style="9" customWidth="1"/>
    <col min="12044" max="12044" width="45.875" style="9" bestFit="1" customWidth="1"/>
    <col min="12045" max="12045" width="13.75" style="9" customWidth="1"/>
    <col min="12046" max="12046" width="22.75" style="9" customWidth="1"/>
    <col min="12047" max="12047" width="20.375" style="9" customWidth="1"/>
    <col min="12048" max="12048" width="15.625" style="9" customWidth="1"/>
    <col min="12049" max="12049" width="10.75" style="9" customWidth="1"/>
    <col min="12050" max="12288" width="9" style="9"/>
    <col min="12289" max="12289" width="2.625" style="9" customWidth="1"/>
    <col min="12290" max="12290" width="15" style="9" bestFit="1"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27.75" style="9" customWidth="1"/>
    <col min="12300" max="12300" width="45.875" style="9" bestFit="1" customWidth="1"/>
    <col min="12301" max="12301" width="13.75" style="9" customWidth="1"/>
    <col min="12302" max="12302" width="22.75" style="9" customWidth="1"/>
    <col min="12303" max="12303" width="20.375" style="9" customWidth="1"/>
    <col min="12304" max="12304" width="15.625" style="9" customWidth="1"/>
    <col min="12305" max="12305" width="10.75" style="9" customWidth="1"/>
    <col min="12306" max="12544" width="9" style="9"/>
    <col min="12545" max="12545" width="2.625" style="9" customWidth="1"/>
    <col min="12546" max="12546" width="15" style="9" bestFit="1"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27.75" style="9" customWidth="1"/>
    <col min="12556" max="12556" width="45.875" style="9" bestFit="1" customWidth="1"/>
    <col min="12557" max="12557" width="13.75" style="9" customWidth="1"/>
    <col min="12558" max="12558" width="22.75" style="9" customWidth="1"/>
    <col min="12559" max="12559" width="20.375" style="9" customWidth="1"/>
    <col min="12560" max="12560" width="15.625" style="9" customWidth="1"/>
    <col min="12561" max="12561" width="10.75" style="9" customWidth="1"/>
    <col min="12562" max="12800" width="9" style="9"/>
    <col min="12801" max="12801" width="2.625" style="9" customWidth="1"/>
    <col min="12802" max="12802" width="15" style="9" bestFit="1"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27.75" style="9" customWidth="1"/>
    <col min="12812" max="12812" width="45.875" style="9" bestFit="1" customWidth="1"/>
    <col min="12813" max="12813" width="13.75" style="9" customWidth="1"/>
    <col min="12814" max="12814" width="22.75" style="9" customWidth="1"/>
    <col min="12815" max="12815" width="20.375" style="9" customWidth="1"/>
    <col min="12816" max="12816" width="15.625" style="9" customWidth="1"/>
    <col min="12817" max="12817" width="10.75" style="9" customWidth="1"/>
    <col min="12818" max="13056" width="9" style="9"/>
    <col min="13057" max="13057" width="2.625" style="9" customWidth="1"/>
    <col min="13058" max="13058" width="15" style="9" bestFit="1"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27.75" style="9" customWidth="1"/>
    <col min="13068" max="13068" width="45.875" style="9" bestFit="1" customWidth="1"/>
    <col min="13069" max="13069" width="13.75" style="9" customWidth="1"/>
    <col min="13070" max="13070" width="22.75" style="9" customWidth="1"/>
    <col min="13071" max="13071" width="20.375" style="9" customWidth="1"/>
    <col min="13072" max="13072" width="15.625" style="9" customWidth="1"/>
    <col min="13073" max="13073" width="10.75" style="9" customWidth="1"/>
    <col min="13074" max="13312" width="9" style="9"/>
    <col min="13313" max="13313" width="2.625" style="9" customWidth="1"/>
    <col min="13314" max="13314" width="15" style="9" bestFit="1"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27.75" style="9" customWidth="1"/>
    <col min="13324" max="13324" width="45.875" style="9" bestFit="1" customWidth="1"/>
    <col min="13325" max="13325" width="13.75" style="9" customWidth="1"/>
    <col min="13326" max="13326" width="22.75" style="9" customWidth="1"/>
    <col min="13327" max="13327" width="20.375" style="9" customWidth="1"/>
    <col min="13328" max="13328" width="15.625" style="9" customWidth="1"/>
    <col min="13329" max="13329" width="10.75" style="9" customWidth="1"/>
    <col min="13330" max="13568" width="9" style="9"/>
    <col min="13569" max="13569" width="2.625" style="9" customWidth="1"/>
    <col min="13570" max="13570" width="15" style="9" bestFit="1"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27.75" style="9" customWidth="1"/>
    <col min="13580" max="13580" width="45.875" style="9" bestFit="1" customWidth="1"/>
    <col min="13581" max="13581" width="13.75" style="9" customWidth="1"/>
    <col min="13582" max="13582" width="22.75" style="9" customWidth="1"/>
    <col min="13583" max="13583" width="20.375" style="9" customWidth="1"/>
    <col min="13584" max="13584" width="15.625" style="9" customWidth="1"/>
    <col min="13585" max="13585" width="10.75" style="9" customWidth="1"/>
    <col min="13586" max="13824" width="9" style="9"/>
    <col min="13825" max="13825" width="2.625" style="9" customWidth="1"/>
    <col min="13826" max="13826" width="15" style="9" bestFit="1"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27.75" style="9" customWidth="1"/>
    <col min="13836" max="13836" width="45.875" style="9" bestFit="1" customWidth="1"/>
    <col min="13837" max="13837" width="13.75" style="9" customWidth="1"/>
    <col min="13838" max="13838" width="22.75" style="9" customWidth="1"/>
    <col min="13839" max="13839" width="20.375" style="9" customWidth="1"/>
    <col min="13840" max="13840" width="15.625" style="9" customWidth="1"/>
    <col min="13841" max="13841" width="10.75" style="9" customWidth="1"/>
    <col min="13842" max="14080" width="9" style="9"/>
    <col min="14081" max="14081" width="2.625" style="9" customWidth="1"/>
    <col min="14082" max="14082" width="15" style="9" bestFit="1"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27.75" style="9" customWidth="1"/>
    <col min="14092" max="14092" width="45.875" style="9" bestFit="1" customWidth="1"/>
    <col min="14093" max="14093" width="13.75" style="9" customWidth="1"/>
    <col min="14094" max="14094" width="22.75" style="9" customWidth="1"/>
    <col min="14095" max="14095" width="20.375" style="9" customWidth="1"/>
    <col min="14096" max="14096" width="15.625" style="9" customWidth="1"/>
    <col min="14097" max="14097" width="10.75" style="9" customWidth="1"/>
    <col min="14098" max="14336" width="9" style="9"/>
    <col min="14337" max="14337" width="2.625" style="9" customWidth="1"/>
    <col min="14338" max="14338" width="15" style="9" bestFit="1"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27.75" style="9" customWidth="1"/>
    <col min="14348" max="14348" width="45.875" style="9" bestFit="1" customWidth="1"/>
    <col min="14349" max="14349" width="13.75" style="9" customWidth="1"/>
    <col min="14350" max="14350" width="22.75" style="9" customWidth="1"/>
    <col min="14351" max="14351" width="20.375" style="9" customWidth="1"/>
    <col min="14352" max="14352" width="15.625" style="9" customWidth="1"/>
    <col min="14353" max="14353" width="10.75" style="9" customWidth="1"/>
    <col min="14354" max="14592" width="9" style="9"/>
    <col min="14593" max="14593" width="2.625" style="9" customWidth="1"/>
    <col min="14594" max="14594" width="15" style="9" bestFit="1"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27.75" style="9" customWidth="1"/>
    <col min="14604" max="14604" width="45.875" style="9" bestFit="1" customWidth="1"/>
    <col min="14605" max="14605" width="13.75" style="9" customWidth="1"/>
    <col min="14606" max="14606" width="22.75" style="9" customWidth="1"/>
    <col min="14607" max="14607" width="20.375" style="9" customWidth="1"/>
    <col min="14608" max="14608" width="15.625" style="9" customWidth="1"/>
    <col min="14609" max="14609" width="10.75" style="9" customWidth="1"/>
    <col min="14610" max="14848" width="9" style="9"/>
    <col min="14849" max="14849" width="2.625" style="9" customWidth="1"/>
    <col min="14850" max="14850" width="15" style="9" bestFit="1"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27.75" style="9" customWidth="1"/>
    <col min="14860" max="14860" width="45.875" style="9" bestFit="1" customWidth="1"/>
    <col min="14861" max="14861" width="13.75" style="9" customWidth="1"/>
    <col min="14862" max="14862" width="22.75" style="9" customWidth="1"/>
    <col min="14863" max="14863" width="20.375" style="9" customWidth="1"/>
    <col min="14864" max="14864" width="15.625" style="9" customWidth="1"/>
    <col min="14865" max="14865" width="10.75" style="9" customWidth="1"/>
    <col min="14866" max="15104" width="9" style="9"/>
    <col min="15105" max="15105" width="2.625" style="9" customWidth="1"/>
    <col min="15106" max="15106" width="15" style="9" bestFit="1"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27.75" style="9" customWidth="1"/>
    <col min="15116" max="15116" width="45.875" style="9" bestFit="1" customWidth="1"/>
    <col min="15117" max="15117" width="13.75" style="9" customWidth="1"/>
    <col min="15118" max="15118" width="22.75" style="9" customWidth="1"/>
    <col min="15119" max="15119" width="20.375" style="9" customWidth="1"/>
    <col min="15120" max="15120" width="15.625" style="9" customWidth="1"/>
    <col min="15121" max="15121" width="10.75" style="9" customWidth="1"/>
    <col min="15122" max="15360" width="9" style="9"/>
    <col min="15361" max="15361" width="2.625" style="9" customWidth="1"/>
    <col min="15362" max="15362" width="15" style="9" bestFit="1"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27.75" style="9" customWidth="1"/>
    <col min="15372" max="15372" width="45.875" style="9" bestFit="1" customWidth="1"/>
    <col min="15373" max="15373" width="13.75" style="9" customWidth="1"/>
    <col min="15374" max="15374" width="22.75" style="9" customWidth="1"/>
    <col min="15375" max="15375" width="20.375" style="9" customWidth="1"/>
    <col min="15376" max="15376" width="15.625" style="9" customWidth="1"/>
    <col min="15377" max="15377" width="10.75" style="9" customWidth="1"/>
    <col min="15378" max="15616" width="9" style="9"/>
    <col min="15617" max="15617" width="2.625" style="9" customWidth="1"/>
    <col min="15618" max="15618" width="15" style="9" bestFit="1"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27.75" style="9" customWidth="1"/>
    <col min="15628" max="15628" width="45.875" style="9" bestFit="1" customWidth="1"/>
    <col min="15629" max="15629" width="13.75" style="9" customWidth="1"/>
    <col min="15630" max="15630" width="22.75" style="9" customWidth="1"/>
    <col min="15631" max="15631" width="20.375" style="9" customWidth="1"/>
    <col min="15632" max="15632" width="15.625" style="9" customWidth="1"/>
    <col min="15633" max="15633" width="10.75" style="9" customWidth="1"/>
    <col min="15634" max="15872" width="9" style="9"/>
    <col min="15873" max="15873" width="2.625" style="9" customWidth="1"/>
    <col min="15874" max="15874" width="15" style="9" bestFit="1"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27.75" style="9" customWidth="1"/>
    <col min="15884" max="15884" width="45.875" style="9" bestFit="1" customWidth="1"/>
    <col min="15885" max="15885" width="13.75" style="9" customWidth="1"/>
    <col min="15886" max="15886" width="22.75" style="9" customWidth="1"/>
    <col min="15887" max="15887" width="20.375" style="9" customWidth="1"/>
    <col min="15888" max="15888" width="15.625" style="9" customWidth="1"/>
    <col min="15889" max="15889" width="10.75" style="9" customWidth="1"/>
    <col min="15890" max="16128" width="9" style="9"/>
    <col min="16129" max="16129" width="2.625" style="9" customWidth="1"/>
    <col min="16130" max="16130" width="15" style="9" bestFit="1"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27.75" style="9" customWidth="1"/>
    <col min="16140" max="16140" width="45.875" style="9" bestFit="1" customWidth="1"/>
    <col min="16141" max="16141" width="13.75" style="9" customWidth="1"/>
    <col min="16142" max="16142" width="22.75" style="9" customWidth="1"/>
    <col min="16143" max="16143" width="20.375" style="9" customWidth="1"/>
    <col min="16144" max="16144" width="15.625" style="9" customWidth="1"/>
    <col min="16145" max="16145" width="10.75" style="9" customWidth="1"/>
    <col min="16146" max="16384" width="9" style="9"/>
  </cols>
  <sheetData>
    <row r="2" spans="2:17" ht="20.100000000000001" customHeight="1">
      <c r="B2" s="1" t="s">
        <v>0</v>
      </c>
      <c r="C2" s="1"/>
      <c r="D2" s="1"/>
      <c r="E2" s="2" t="s">
        <v>7895</v>
      </c>
      <c r="G2" s="4" t="s">
        <v>2</v>
      </c>
      <c r="H2" s="5"/>
      <c r="I2" s="6"/>
      <c r="J2" s="7">
        <f>SUM(H:H)</f>
        <v>124993</v>
      </c>
    </row>
    <row r="3" spans="2:17" ht="20.100000000000001" customHeight="1">
      <c r="B3" s="1" t="s">
        <v>3</v>
      </c>
      <c r="C3" s="1"/>
      <c r="D3" s="1"/>
      <c r="E3" s="13" t="s">
        <v>8309</v>
      </c>
    </row>
    <row r="4" spans="2:17" ht="20.100000000000001" customHeight="1">
      <c r="B4" s="1" t="s">
        <v>5</v>
      </c>
      <c r="C4" s="1"/>
      <c r="D4" s="1"/>
      <c r="E4" s="13">
        <v>209757</v>
      </c>
    </row>
    <row r="5" spans="2:17" ht="20.100000000000001" customHeight="1">
      <c r="B5" s="1" t="s">
        <v>6</v>
      </c>
      <c r="C5" s="1"/>
      <c r="D5" s="1"/>
      <c r="E5" s="16"/>
    </row>
    <row r="6" spans="2:17" ht="20.100000000000001" customHeight="1">
      <c r="B6" s="1" t="s">
        <v>7</v>
      </c>
      <c r="C6" s="1"/>
      <c r="D6" s="1"/>
      <c r="E6" s="16">
        <v>45259</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8" t="s">
        <v>21</v>
      </c>
      <c r="O8" s="30" t="s">
        <v>22</v>
      </c>
      <c r="P8" s="23" t="s">
        <v>23</v>
      </c>
      <c r="Q8" s="2126"/>
    </row>
    <row r="9" spans="2:17" s="8" customFormat="1" ht="19.7" customHeight="1">
      <c r="B9" s="1942">
        <v>1</v>
      </c>
      <c r="C9" s="17" t="s">
        <v>6208</v>
      </c>
      <c r="D9" s="17" t="s">
        <v>6208</v>
      </c>
      <c r="E9" s="24" t="s">
        <v>8310</v>
      </c>
      <c r="F9" s="1926">
        <v>1</v>
      </c>
      <c r="G9" s="51">
        <v>9400</v>
      </c>
      <c r="H9" s="51">
        <f t="shared" ref="H9:H31" si="0">F9*G9</f>
        <v>9400</v>
      </c>
      <c r="I9" s="22"/>
      <c r="J9" s="24" t="s">
        <v>8311</v>
      </c>
      <c r="K9" s="104"/>
      <c r="L9" s="18"/>
      <c r="M9" s="30">
        <v>45212</v>
      </c>
      <c r="N9" s="29" t="s">
        <v>8312</v>
      </c>
      <c r="O9" s="29" t="s">
        <v>8312</v>
      </c>
      <c r="P9" s="30">
        <v>45229</v>
      </c>
      <c r="Q9" s="2126"/>
    </row>
    <row r="10" spans="2:17" s="8" customFormat="1" ht="19.7" customHeight="1">
      <c r="B10" s="1903"/>
      <c r="C10" s="17" t="s">
        <v>6208</v>
      </c>
      <c r="D10" s="17" t="s">
        <v>6208</v>
      </c>
      <c r="E10" s="24" t="s">
        <v>8313</v>
      </c>
      <c r="F10" s="1926">
        <v>1</v>
      </c>
      <c r="G10" s="51">
        <v>7800</v>
      </c>
      <c r="H10" s="51">
        <f t="shared" si="0"/>
        <v>7800</v>
      </c>
      <c r="I10" s="22"/>
      <c r="J10" s="24" t="s">
        <v>8314</v>
      </c>
      <c r="K10" s="104"/>
      <c r="L10" s="18"/>
      <c r="M10" s="30">
        <v>45212</v>
      </c>
      <c r="N10" s="29" t="s">
        <v>8312</v>
      </c>
      <c r="O10" s="29" t="s">
        <v>8312</v>
      </c>
      <c r="P10" s="30">
        <v>45229</v>
      </c>
      <c r="Q10" s="2126"/>
    </row>
    <row r="11" spans="2:17" s="8" customFormat="1" ht="19.7" customHeight="1">
      <c r="B11" s="1903"/>
      <c r="C11" s="17" t="s">
        <v>6208</v>
      </c>
      <c r="D11" s="17" t="s">
        <v>6208</v>
      </c>
      <c r="E11" s="24" t="s">
        <v>8315</v>
      </c>
      <c r="F11" s="1926">
        <v>1</v>
      </c>
      <c r="G11" s="51">
        <v>4800</v>
      </c>
      <c r="H11" s="51">
        <f t="shared" si="0"/>
        <v>4800</v>
      </c>
      <c r="I11" s="22"/>
      <c r="J11" s="24" t="s">
        <v>4334</v>
      </c>
      <c r="K11" s="104"/>
      <c r="L11" s="18"/>
      <c r="M11" s="30">
        <v>45212</v>
      </c>
      <c r="N11" s="29" t="s">
        <v>8312</v>
      </c>
      <c r="O11" s="29" t="s">
        <v>8312</v>
      </c>
      <c r="P11" s="30">
        <v>45229</v>
      </c>
      <c r="Q11" s="2126"/>
    </row>
    <row r="12" spans="2:17" s="8" customFormat="1" ht="19.7" customHeight="1">
      <c r="B12" s="1903"/>
      <c r="C12" s="17" t="s">
        <v>6208</v>
      </c>
      <c r="D12" s="17" t="s">
        <v>6208</v>
      </c>
      <c r="E12" s="24" t="s">
        <v>8316</v>
      </c>
      <c r="F12" s="1926">
        <v>1</v>
      </c>
      <c r="G12" s="51">
        <v>5700</v>
      </c>
      <c r="H12" s="51">
        <f t="shared" si="0"/>
        <v>5700</v>
      </c>
      <c r="I12" s="22"/>
      <c r="J12" s="24" t="s">
        <v>8317</v>
      </c>
      <c r="K12" s="104"/>
      <c r="L12" s="18"/>
      <c r="M12" s="30">
        <v>45212</v>
      </c>
      <c r="N12" s="29" t="s">
        <v>8312</v>
      </c>
      <c r="O12" s="29" t="s">
        <v>8312</v>
      </c>
      <c r="P12" s="30">
        <v>45229</v>
      </c>
      <c r="Q12" s="2126"/>
    </row>
    <row r="13" spans="2:17" s="8" customFormat="1" ht="19.7" customHeight="1">
      <c r="B13" s="1903"/>
      <c r="C13" s="17" t="s">
        <v>30</v>
      </c>
      <c r="D13" s="17" t="s">
        <v>30</v>
      </c>
      <c r="E13" s="26" t="s">
        <v>8318</v>
      </c>
      <c r="F13" s="1926">
        <v>2</v>
      </c>
      <c r="G13" s="26">
        <v>1210</v>
      </c>
      <c r="H13" s="51">
        <f t="shared" si="0"/>
        <v>2420</v>
      </c>
      <c r="I13" s="22"/>
      <c r="J13" s="50" t="s">
        <v>8319</v>
      </c>
      <c r="K13" s="104"/>
      <c r="L13" s="18"/>
      <c r="M13" s="30">
        <v>45212</v>
      </c>
      <c r="N13" s="29" t="s">
        <v>8312</v>
      </c>
      <c r="O13" s="29" t="s">
        <v>8312</v>
      </c>
      <c r="P13" s="30">
        <v>45229</v>
      </c>
      <c r="Q13" s="2126"/>
    </row>
    <row r="14" spans="2:17" s="8" customFormat="1" ht="19.7" customHeight="1">
      <c r="B14" s="1903"/>
      <c r="C14" s="17" t="s">
        <v>30</v>
      </c>
      <c r="D14" s="17" t="s">
        <v>30</v>
      </c>
      <c r="E14" s="26" t="s">
        <v>8320</v>
      </c>
      <c r="F14" s="1926">
        <v>2</v>
      </c>
      <c r="G14" s="26">
        <v>280</v>
      </c>
      <c r="H14" s="51">
        <f t="shared" si="0"/>
        <v>560</v>
      </c>
      <c r="I14" s="22"/>
      <c r="J14" s="50" t="s">
        <v>8321</v>
      </c>
      <c r="K14" s="104"/>
      <c r="L14" s="18"/>
      <c r="M14" s="30">
        <v>45212</v>
      </c>
      <c r="N14" s="29" t="s">
        <v>8312</v>
      </c>
      <c r="O14" s="29" t="s">
        <v>8312</v>
      </c>
      <c r="P14" s="30">
        <v>45229</v>
      </c>
      <c r="Q14" s="2126"/>
    </row>
    <row r="15" spans="2:17" s="8" customFormat="1" ht="19.7" customHeight="1">
      <c r="B15" s="1903"/>
      <c r="C15" s="17" t="s">
        <v>30</v>
      </c>
      <c r="D15" s="17" t="s">
        <v>30</v>
      </c>
      <c r="E15" s="26" t="s">
        <v>8322</v>
      </c>
      <c r="F15" s="1926">
        <v>1</v>
      </c>
      <c r="G15" s="26">
        <v>492</v>
      </c>
      <c r="H15" s="51">
        <f t="shared" si="0"/>
        <v>492</v>
      </c>
      <c r="I15" s="22"/>
      <c r="J15" s="26" t="s">
        <v>8323</v>
      </c>
      <c r="K15" s="104"/>
      <c r="L15" s="18"/>
      <c r="M15" s="30">
        <v>45212</v>
      </c>
      <c r="N15" s="29" t="s">
        <v>8312</v>
      </c>
      <c r="O15" s="29" t="s">
        <v>8312</v>
      </c>
      <c r="P15" s="30">
        <v>45229</v>
      </c>
      <c r="Q15" s="2126"/>
    </row>
    <row r="16" spans="2:17" s="8" customFormat="1" ht="19.7" customHeight="1">
      <c r="B16" s="1903"/>
      <c r="C16" s="17" t="s">
        <v>6208</v>
      </c>
      <c r="D16" s="17" t="s">
        <v>6208</v>
      </c>
      <c r="E16" s="24" t="s">
        <v>8324</v>
      </c>
      <c r="F16" s="1926">
        <v>1</v>
      </c>
      <c r="G16" s="51">
        <v>2800</v>
      </c>
      <c r="H16" s="51">
        <f t="shared" si="0"/>
        <v>2800</v>
      </c>
      <c r="I16" s="22"/>
      <c r="J16" s="24" t="s">
        <v>8325</v>
      </c>
      <c r="K16" s="104"/>
      <c r="L16" s="18"/>
      <c r="M16" s="30">
        <v>45252</v>
      </c>
      <c r="N16" s="29" t="s">
        <v>8326</v>
      </c>
      <c r="O16" s="29"/>
      <c r="P16" s="29">
        <v>45268</v>
      </c>
      <c r="Q16" s="2126"/>
    </row>
    <row r="17" spans="2:17" s="8" customFormat="1" ht="19.7" customHeight="1">
      <c r="B17" s="1903"/>
      <c r="C17" s="17" t="s">
        <v>6208</v>
      </c>
      <c r="D17" s="17" t="s">
        <v>6208</v>
      </c>
      <c r="E17" s="24" t="s">
        <v>8327</v>
      </c>
      <c r="F17" s="1926">
        <v>1</v>
      </c>
      <c r="G17" s="51">
        <v>12500</v>
      </c>
      <c r="H17" s="51">
        <f t="shared" si="0"/>
        <v>12500</v>
      </c>
      <c r="I17" s="22"/>
      <c r="J17" s="24" t="s">
        <v>8328</v>
      </c>
      <c r="K17" s="104"/>
      <c r="L17" s="18"/>
      <c r="M17" s="30">
        <v>45252</v>
      </c>
      <c r="N17" s="29" t="s">
        <v>8326</v>
      </c>
      <c r="O17" s="29"/>
      <c r="P17" s="29">
        <v>45268</v>
      </c>
      <c r="Q17" s="2126"/>
    </row>
    <row r="18" spans="2:17" s="8" customFormat="1" ht="19.7" customHeight="1">
      <c r="B18" s="1903"/>
      <c r="C18" s="17" t="s">
        <v>6208</v>
      </c>
      <c r="D18" s="17" t="s">
        <v>6208</v>
      </c>
      <c r="E18" s="24" t="s">
        <v>8329</v>
      </c>
      <c r="F18" s="1926">
        <v>1</v>
      </c>
      <c r="G18" s="51">
        <v>18500</v>
      </c>
      <c r="H18" s="51">
        <f t="shared" si="0"/>
        <v>18500</v>
      </c>
      <c r="I18" s="22"/>
      <c r="J18" s="24" t="s">
        <v>8330</v>
      </c>
      <c r="K18" s="104"/>
      <c r="L18" s="18"/>
      <c r="M18" s="30">
        <v>45252</v>
      </c>
      <c r="N18" s="29" t="s">
        <v>8326</v>
      </c>
      <c r="O18" s="29"/>
      <c r="P18" s="29">
        <v>45268</v>
      </c>
      <c r="Q18" s="2126"/>
    </row>
    <row r="19" spans="2:17" s="8" customFormat="1" ht="19.7" customHeight="1">
      <c r="B19" s="1903"/>
      <c r="C19" s="17" t="s">
        <v>6208</v>
      </c>
      <c r="D19" s="17" t="s">
        <v>6208</v>
      </c>
      <c r="E19" s="24" t="s">
        <v>8331</v>
      </c>
      <c r="F19" s="1926">
        <v>1</v>
      </c>
      <c r="G19" s="51">
        <v>4700</v>
      </c>
      <c r="H19" s="51">
        <f t="shared" si="0"/>
        <v>4700</v>
      </c>
      <c r="I19" s="22"/>
      <c r="J19" s="24" t="s">
        <v>8332</v>
      </c>
      <c r="K19" s="104"/>
      <c r="L19" s="18"/>
      <c r="M19" s="30">
        <v>45252</v>
      </c>
      <c r="N19" s="29" t="s">
        <v>8326</v>
      </c>
      <c r="O19" s="29"/>
      <c r="P19" s="29">
        <v>45268</v>
      </c>
      <c r="Q19" s="2126"/>
    </row>
    <row r="20" spans="2:17" s="8" customFormat="1" ht="19.7" customHeight="1">
      <c r="B20" s="1903"/>
      <c r="C20" s="17" t="s">
        <v>6208</v>
      </c>
      <c r="D20" s="17" t="s">
        <v>6208</v>
      </c>
      <c r="E20" s="24" t="s">
        <v>8333</v>
      </c>
      <c r="F20" s="1926">
        <v>1</v>
      </c>
      <c r="G20" s="51">
        <v>1500</v>
      </c>
      <c r="H20" s="51">
        <f t="shared" si="0"/>
        <v>1500</v>
      </c>
      <c r="I20" s="22"/>
      <c r="J20" s="24" t="s">
        <v>8334</v>
      </c>
      <c r="K20" s="104"/>
      <c r="L20" s="18"/>
      <c r="M20" s="30">
        <v>45252</v>
      </c>
      <c r="N20" s="29" t="s">
        <v>8326</v>
      </c>
      <c r="O20" s="29"/>
      <c r="P20" s="29">
        <v>45268</v>
      </c>
      <c r="Q20" s="2126"/>
    </row>
    <row r="21" spans="2:17" s="8" customFormat="1" ht="19.7" customHeight="1">
      <c r="B21" s="1903"/>
      <c r="C21" s="17" t="s">
        <v>30</v>
      </c>
      <c r="D21" s="17" t="s">
        <v>30</v>
      </c>
      <c r="E21" s="26" t="s">
        <v>8318</v>
      </c>
      <c r="F21" s="1926">
        <v>2</v>
      </c>
      <c r="G21" s="26">
        <v>1210</v>
      </c>
      <c r="H21" s="51">
        <f t="shared" si="0"/>
        <v>2420</v>
      </c>
      <c r="I21" s="22"/>
      <c r="J21" s="50" t="s">
        <v>8319</v>
      </c>
      <c r="K21" s="104"/>
      <c r="L21" s="18"/>
      <c r="M21" s="30">
        <v>45252</v>
      </c>
      <c r="N21" s="29" t="s">
        <v>8326</v>
      </c>
      <c r="O21" s="29" t="s">
        <v>8335</v>
      </c>
      <c r="P21" s="30">
        <v>45267</v>
      </c>
      <c r="Q21" s="2126"/>
    </row>
    <row r="22" spans="2:17" s="8" customFormat="1" ht="19.7" customHeight="1">
      <c r="B22" s="1903"/>
      <c r="C22" s="17" t="s">
        <v>30</v>
      </c>
      <c r="D22" s="17" t="s">
        <v>30</v>
      </c>
      <c r="E22" s="26" t="s">
        <v>8336</v>
      </c>
      <c r="F22" s="1926">
        <v>2</v>
      </c>
      <c r="G22" s="26">
        <v>180</v>
      </c>
      <c r="H22" s="51">
        <f t="shared" si="0"/>
        <v>360</v>
      </c>
      <c r="I22" s="22"/>
      <c r="J22" s="50" t="s">
        <v>8337</v>
      </c>
      <c r="K22" s="104"/>
      <c r="L22" s="18"/>
      <c r="M22" s="30">
        <v>45252</v>
      </c>
      <c r="N22" s="29" t="s">
        <v>8326</v>
      </c>
      <c r="O22" s="29" t="s">
        <v>8335</v>
      </c>
      <c r="P22" s="30">
        <v>45267</v>
      </c>
      <c r="Q22" s="2126"/>
    </row>
    <row r="23" spans="2:17" s="8" customFormat="1" ht="19.7" customHeight="1">
      <c r="B23" s="1903"/>
      <c r="C23" s="17" t="s">
        <v>30</v>
      </c>
      <c r="D23" s="17" t="s">
        <v>30</v>
      </c>
      <c r="E23" s="26" t="s">
        <v>8338</v>
      </c>
      <c r="F23" s="1926">
        <v>1</v>
      </c>
      <c r="G23" s="26">
        <v>8703</v>
      </c>
      <c r="H23" s="51">
        <f t="shared" si="0"/>
        <v>8703</v>
      </c>
      <c r="I23" s="22"/>
      <c r="J23" s="50" t="s">
        <v>8339</v>
      </c>
      <c r="K23" s="104"/>
      <c r="L23" s="18"/>
      <c r="M23" s="30">
        <v>45252</v>
      </c>
      <c r="N23" s="29" t="s">
        <v>8326</v>
      </c>
      <c r="O23" s="29" t="s">
        <v>8335</v>
      </c>
      <c r="P23" s="30">
        <v>45267</v>
      </c>
      <c r="Q23" s="2126"/>
    </row>
    <row r="24" spans="2:17" s="8" customFormat="1" ht="19.7" customHeight="1">
      <c r="B24" s="1903"/>
      <c r="C24" s="17" t="s">
        <v>30</v>
      </c>
      <c r="D24" s="17" t="s">
        <v>30</v>
      </c>
      <c r="E24" s="130" t="s">
        <v>8340</v>
      </c>
      <c r="F24" s="1926">
        <v>1</v>
      </c>
      <c r="G24" s="26">
        <v>2440</v>
      </c>
      <c r="H24" s="51">
        <f t="shared" si="0"/>
        <v>2440</v>
      </c>
      <c r="I24" s="22"/>
      <c r="J24" s="50" t="s">
        <v>8341</v>
      </c>
      <c r="K24" s="104"/>
      <c r="L24" s="18"/>
      <c r="M24" s="30">
        <v>45252</v>
      </c>
      <c r="N24" s="29" t="s">
        <v>8326</v>
      </c>
      <c r="O24" s="29" t="s">
        <v>8335</v>
      </c>
      <c r="P24" s="30">
        <v>45267</v>
      </c>
      <c r="Q24" s="2126"/>
    </row>
    <row r="25" spans="2:17" s="8" customFormat="1" ht="19.7" customHeight="1">
      <c r="B25" s="1903"/>
      <c r="C25" s="17" t="s">
        <v>30</v>
      </c>
      <c r="D25" s="17" t="s">
        <v>30</v>
      </c>
      <c r="E25" s="130" t="s">
        <v>8342</v>
      </c>
      <c r="F25" s="1926">
        <v>1</v>
      </c>
      <c r="G25" s="26">
        <v>36330</v>
      </c>
      <c r="H25" s="51">
        <f t="shared" si="0"/>
        <v>36330</v>
      </c>
      <c r="I25" s="22"/>
      <c r="J25" s="50" t="s">
        <v>8343</v>
      </c>
      <c r="K25" s="104"/>
      <c r="L25" s="18"/>
      <c r="M25" s="30">
        <v>45252</v>
      </c>
      <c r="N25" s="29" t="s">
        <v>8326</v>
      </c>
      <c r="O25" s="29" t="s">
        <v>8335</v>
      </c>
      <c r="P25" s="30">
        <v>45267</v>
      </c>
      <c r="Q25" s="2126"/>
    </row>
    <row r="26" spans="2:17" s="8" customFormat="1" ht="19.7" customHeight="1">
      <c r="B26" s="1903"/>
      <c r="C26" s="17" t="s">
        <v>30</v>
      </c>
      <c r="D26" s="17" t="s">
        <v>30</v>
      </c>
      <c r="E26" s="130" t="s">
        <v>8344</v>
      </c>
      <c r="F26" s="1926">
        <v>2</v>
      </c>
      <c r="G26" s="26">
        <v>280</v>
      </c>
      <c r="H26" s="51">
        <f t="shared" si="0"/>
        <v>560</v>
      </c>
      <c r="I26" s="22"/>
      <c r="J26" s="50" t="s">
        <v>8321</v>
      </c>
      <c r="K26" s="104"/>
      <c r="L26" s="18"/>
      <c r="M26" s="30">
        <v>45252</v>
      </c>
      <c r="N26" s="29" t="s">
        <v>8326</v>
      </c>
      <c r="O26" s="29" t="s">
        <v>8335</v>
      </c>
      <c r="P26" s="30">
        <v>45267</v>
      </c>
      <c r="Q26" s="2126"/>
    </row>
    <row r="27" spans="2:17" s="8" customFormat="1" ht="19.7" customHeight="1">
      <c r="B27" s="1903"/>
      <c r="C27" s="17" t="s">
        <v>30</v>
      </c>
      <c r="D27" s="17" t="s">
        <v>30</v>
      </c>
      <c r="E27" s="130" t="s">
        <v>8345</v>
      </c>
      <c r="F27" s="1926">
        <v>2</v>
      </c>
      <c r="G27" s="26">
        <v>165</v>
      </c>
      <c r="H27" s="51">
        <f t="shared" si="0"/>
        <v>330</v>
      </c>
      <c r="I27" s="22"/>
      <c r="J27" s="50" t="s">
        <v>2306</v>
      </c>
      <c r="K27" s="104"/>
      <c r="L27" s="18"/>
      <c r="M27" s="30">
        <v>45252</v>
      </c>
      <c r="N27" s="29" t="s">
        <v>8326</v>
      </c>
      <c r="O27" s="29" t="s">
        <v>8335</v>
      </c>
      <c r="P27" s="30">
        <v>45267</v>
      </c>
      <c r="Q27" s="2126"/>
    </row>
    <row r="28" spans="2:17" s="8" customFormat="1" ht="19.7" customHeight="1">
      <c r="B28" s="1903"/>
      <c r="C28" s="17" t="s">
        <v>30</v>
      </c>
      <c r="D28" s="17" t="s">
        <v>30</v>
      </c>
      <c r="E28" s="130" t="s">
        <v>8346</v>
      </c>
      <c r="F28" s="1926">
        <v>1</v>
      </c>
      <c r="G28" s="26">
        <v>492</v>
      </c>
      <c r="H28" s="51">
        <f t="shared" si="0"/>
        <v>492</v>
      </c>
      <c r="I28" s="22"/>
      <c r="J28" s="50" t="s">
        <v>8347</v>
      </c>
      <c r="K28" s="104"/>
      <c r="L28" s="18"/>
      <c r="M28" s="30">
        <v>45252</v>
      </c>
      <c r="N28" s="29" t="s">
        <v>8326</v>
      </c>
      <c r="O28" s="29" t="s">
        <v>8335</v>
      </c>
      <c r="P28" s="30">
        <v>45267</v>
      </c>
      <c r="Q28" s="2126"/>
    </row>
    <row r="29" spans="2:17" s="8" customFormat="1" ht="19.7" customHeight="1">
      <c r="B29" s="1903"/>
      <c r="C29" s="17" t="s">
        <v>30</v>
      </c>
      <c r="D29" s="17" t="s">
        <v>30</v>
      </c>
      <c r="E29" s="130" t="s">
        <v>8348</v>
      </c>
      <c r="F29" s="1926">
        <v>4</v>
      </c>
      <c r="G29" s="26">
        <v>104</v>
      </c>
      <c r="H29" s="51">
        <f t="shared" si="0"/>
        <v>416</v>
      </c>
      <c r="I29" s="22"/>
      <c r="J29" s="50" t="s">
        <v>8349</v>
      </c>
      <c r="K29" s="104"/>
      <c r="L29" s="18"/>
      <c r="M29" s="30">
        <v>45252</v>
      </c>
      <c r="N29" s="29" t="s">
        <v>8326</v>
      </c>
      <c r="O29" s="29" t="s">
        <v>8335</v>
      </c>
      <c r="P29" s="30">
        <v>45267</v>
      </c>
      <c r="Q29" s="2126"/>
    </row>
    <row r="30" spans="2:17" s="8" customFormat="1" ht="19.7" customHeight="1">
      <c r="B30" s="1903"/>
      <c r="C30" s="17" t="s">
        <v>30</v>
      </c>
      <c r="D30" s="17" t="s">
        <v>30</v>
      </c>
      <c r="E30" s="130" t="s">
        <v>8350</v>
      </c>
      <c r="F30" s="1926">
        <v>4</v>
      </c>
      <c r="G30" s="26">
        <v>66</v>
      </c>
      <c r="H30" s="51">
        <f t="shared" si="0"/>
        <v>264</v>
      </c>
      <c r="I30" s="22"/>
      <c r="J30" s="50" t="s">
        <v>8351</v>
      </c>
      <c r="K30" s="104"/>
      <c r="L30" s="18"/>
      <c r="M30" s="30">
        <v>45252</v>
      </c>
      <c r="N30" s="29" t="s">
        <v>8326</v>
      </c>
      <c r="O30" s="29" t="s">
        <v>8335</v>
      </c>
      <c r="P30" s="30">
        <v>45267</v>
      </c>
      <c r="Q30" s="2126"/>
    </row>
    <row r="31" spans="2:17" s="8" customFormat="1" ht="19.7" customHeight="1">
      <c r="B31" s="1903"/>
      <c r="C31" s="17" t="s">
        <v>30</v>
      </c>
      <c r="D31" s="17" t="s">
        <v>30</v>
      </c>
      <c r="E31" s="130" t="s">
        <v>8352</v>
      </c>
      <c r="F31" s="1926">
        <v>2</v>
      </c>
      <c r="G31" s="26">
        <v>306</v>
      </c>
      <c r="H31" s="51">
        <f t="shared" si="0"/>
        <v>612</v>
      </c>
      <c r="I31" s="22"/>
      <c r="J31" s="50" t="s">
        <v>8353</v>
      </c>
      <c r="K31" s="104"/>
      <c r="L31" s="18"/>
      <c r="M31" s="30">
        <v>45252</v>
      </c>
      <c r="N31" s="29" t="s">
        <v>8326</v>
      </c>
      <c r="O31" s="29" t="s">
        <v>8335</v>
      </c>
      <c r="P31" s="30">
        <v>45267</v>
      </c>
      <c r="Q31" s="2126"/>
    </row>
    <row r="32" spans="2:17" s="8" customFormat="1" ht="19.7" customHeight="1">
      <c r="B32" s="1905"/>
      <c r="C32" s="17" t="s">
        <v>30</v>
      </c>
      <c r="D32" s="17" t="s">
        <v>30</v>
      </c>
      <c r="E32" s="130" t="s">
        <v>819</v>
      </c>
      <c r="F32" s="1926">
        <v>1</v>
      </c>
      <c r="G32" s="26">
        <v>894</v>
      </c>
      <c r="H32" s="51">
        <f>F32*G32</f>
        <v>894</v>
      </c>
      <c r="I32" s="22"/>
      <c r="J32" s="50" t="s">
        <v>8354</v>
      </c>
      <c r="K32" s="104"/>
      <c r="L32" s="18"/>
      <c r="M32" s="30">
        <v>45252</v>
      </c>
      <c r="N32" s="29" t="s">
        <v>8326</v>
      </c>
      <c r="O32" s="29" t="s">
        <v>8335</v>
      </c>
      <c r="P32" s="30">
        <v>45267</v>
      </c>
      <c r="Q32" s="2126"/>
    </row>
  </sheetData>
  <autoFilter ref="B8:N15" xr:uid="{8AD1E160-31C2-48F3-A9BA-DCA15AB9EADC}"/>
  <mergeCells count="7">
    <mergeCell ref="B9:B32"/>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7FB86-88CD-4606-93E1-3AA1A148F6F6}">
  <dimension ref="B2:Q17"/>
  <sheetViews>
    <sheetView zoomScale="85" zoomScaleNormal="85" workbookViewId="0">
      <pane xSplit="10" ySplit="8" topLeftCell="M9" activePane="bottomRight" state="frozen"/>
      <selection pane="topRight" activeCell="K1" sqref="K1"/>
      <selection pane="bottomLeft" activeCell="A9" sqref="A9"/>
      <selection pane="bottomRight" activeCell="O11" sqref="O11"/>
    </sheetView>
  </sheetViews>
  <sheetFormatPr defaultRowHeight="18.75"/>
  <cols>
    <col min="1" max="1" width="2.625" style="9" customWidth="1"/>
    <col min="2" max="2" width="15" style="8" bestFit="1" customWidth="1"/>
    <col min="3" max="4" width="20.625" style="9" customWidth="1"/>
    <col min="5" max="5" width="40.625" style="9" customWidth="1"/>
    <col min="6" max="6" width="6.25" style="9" customWidth="1"/>
    <col min="7" max="8" width="9.875" style="9" bestFit="1" customWidth="1"/>
    <col min="9" max="9" width="5.75" style="10" customWidth="1"/>
    <col min="10" max="10" width="29.5" style="9" customWidth="1"/>
    <col min="11" max="11" width="27.75" style="9" customWidth="1"/>
    <col min="12" max="12" width="45.875" style="8" bestFit="1" customWidth="1"/>
    <col min="13" max="13" width="13.75" style="48" customWidth="1"/>
    <col min="14" max="14" width="22.75" style="10" customWidth="1"/>
    <col min="15" max="15" width="17" style="49" customWidth="1"/>
    <col min="16" max="16" width="15.625" style="11" customWidth="1"/>
    <col min="17" max="17" width="10.75" style="2125" customWidth="1"/>
    <col min="18" max="256" width="9" style="9"/>
    <col min="257" max="257" width="2.625" style="9" customWidth="1"/>
    <col min="258" max="258" width="15" style="9" bestFit="1" customWidth="1"/>
    <col min="259" max="260" width="20.625" style="9" customWidth="1"/>
    <col min="261" max="261" width="40.625" style="9" customWidth="1"/>
    <col min="262" max="262" width="6.25" style="9" customWidth="1"/>
    <col min="263" max="264" width="9.875" style="9" bestFit="1" customWidth="1"/>
    <col min="265" max="265" width="5.75" style="9" customWidth="1"/>
    <col min="266" max="266" width="29.5" style="9" customWidth="1"/>
    <col min="267" max="267" width="27.75" style="9" customWidth="1"/>
    <col min="268" max="268" width="45.875" style="9" bestFit="1" customWidth="1"/>
    <col min="269" max="269" width="13.75" style="9" customWidth="1"/>
    <col min="270" max="270" width="22.75" style="9" customWidth="1"/>
    <col min="271" max="271" width="17" style="9" customWidth="1"/>
    <col min="272" max="272" width="15.625" style="9" customWidth="1"/>
    <col min="273" max="273" width="10.75" style="9" customWidth="1"/>
    <col min="274" max="512" width="9" style="9"/>
    <col min="513" max="513" width="2.625" style="9" customWidth="1"/>
    <col min="514" max="514" width="15" style="9" bestFit="1" customWidth="1"/>
    <col min="515" max="516" width="20.625" style="9" customWidth="1"/>
    <col min="517" max="517" width="40.625" style="9" customWidth="1"/>
    <col min="518" max="518" width="6.25" style="9" customWidth="1"/>
    <col min="519" max="520" width="9.875" style="9" bestFit="1" customWidth="1"/>
    <col min="521" max="521" width="5.75" style="9" customWidth="1"/>
    <col min="522" max="522" width="29.5" style="9" customWidth="1"/>
    <col min="523" max="523" width="27.75" style="9" customWidth="1"/>
    <col min="524" max="524" width="45.875" style="9" bestFit="1" customWidth="1"/>
    <col min="525" max="525" width="13.75" style="9" customWidth="1"/>
    <col min="526" max="526" width="22.75" style="9" customWidth="1"/>
    <col min="527" max="527" width="17" style="9" customWidth="1"/>
    <col min="528" max="528" width="15.625" style="9" customWidth="1"/>
    <col min="529" max="529" width="10.75" style="9" customWidth="1"/>
    <col min="530" max="768" width="9" style="9"/>
    <col min="769" max="769" width="2.625" style="9" customWidth="1"/>
    <col min="770" max="770" width="15" style="9" bestFit="1" customWidth="1"/>
    <col min="771" max="772" width="20.625" style="9" customWidth="1"/>
    <col min="773" max="773" width="40.625" style="9" customWidth="1"/>
    <col min="774" max="774" width="6.25" style="9" customWidth="1"/>
    <col min="775" max="776" width="9.875" style="9" bestFit="1" customWidth="1"/>
    <col min="777" max="777" width="5.75" style="9" customWidth="1"/>
    <col min="778" max="778" width="29.5" style="9" customWidth="1"/>
    <col min="779" max="779" width="27.75" style="9" customWidth="1"/>
    <col min="780" max="780" width="45.875" style="9" bestFit="1" customWidth="1"/>
    <col min="781" max="781" width="13.75" style="9" customWidth="1"/>
    <col min="782" max="782" width="22.75" style="9" customWidth="1"/>
    <col min="783" max="783" width="17" style="9" customWidth="1"/>
    <col min="784" max="784" width="15.625" style="9" customWidth="1"/>
    <col min="785" max="785" width="10.75" style="9" customWidth="1"/>
    <col min="786" max="1024" width="9" style="9"/>
    <col min="1025" max="1025" width="2.625" style="9" customWidth="1"/>
    <col min="1026" max="1026" width="15" style="9" bestFit="1" customWidth="1"/>
    <col min="1027" max="1028" width="20.625" style="9" customWidth="1"/>
    <col min="1029" max="1029" width="40.625" style="9" customWidth="1"/>
    <col min="1030" max="1030" width="6.25" style="9" customWidth="1"/>
    <col min="1031" max="1032" width="9.875" style="9" bestFit="1" customWidth="1"/>
    <col min="1033" max="1033" width="5.75" style="9" customWidth="1"/>
    <col min="1034" max="1034" width="29.5" style="9" customWidth="1"/>
    <col min="1035" max="1035" width="27.75" style="9" customWidth="1"/>
    <col min="1036" max="1036" width="45.875" style="9" bestFit="1" customWidth="1"/>
    <col min="1037" max="1037" width="13.75" style="9" customWidth="1"/>
    <col min="1038" max="1038" width="22.75" style="9" customWidth="1"/>
    <col min="1039" max="1039" width="17" style="9" customWidth="1"/>
    <col min="1040" max="1040" width="15.625" style="9" customWidth="1"/>
    <col min="1041" max="1041" width="10.75" style="9" customWidth="1"/>
    <col min="1042" max="1280" width="9" style="9"/>
    <col min="1281" max="1281" width="2.625" style="9" customWidth="1"/>
    <col min="1282" max="1282" width="15" style="9" bestFit="1" customWidth="1"/>
    <col min="1283" max="1284" width="20.625" style="9" customWidth="1"/>
    <col min="1285" max="1285" width="40.625" style="9" customWidth="1"/>
    <col min="1286" max="1286" width="6.25" style="9" customWidth="1"/>
    <col min="1287" max="1288" width="9.875" style="9" bestFit="1" customWidth="1"/>
    <col min="1289" max="1289" width="5.75" style="9" customWidth="1"/>
    <col min="1290" max="1290" width="29.5" style="9" customWidth="1"/>
    <col min="1291" max="1291" width="27.75" style="9" customWidth="1"/>
    <col min="1292" max="1292" width="45.875" style="9" bestFit="1" customWidth="1"/>
    <col min="1293" max="1293" width="13.75" style="9" customWidth="1"/>
    <col min="1294" max="1294" width="22.75" style="9" customWidth="1"/>
    <col min="1295" max="1295" width="17" style="9" customWidth="1"/>
    <col min="1296" max="1296" width="15.625" style="9" customWidth="1"/>
    <col min="1297" max="1297" width="10.75" style="9" customWidth="1"/>
    <col min="1298" max="1536" width="9" style="9"/>
    <col min="1537" max="1537" width="2.625" style="9" customWidth="1"/>
    <col min="1538" max="1538" width="15" style="9" bestFit="1" customWidth="1"/>
    <col min="1539" max="1540" width="20.625" style="9" customWidth="1"/>
    <col min="1541" max="1541" width="40.625" style="9" customWidth="1"/>
    <col min="1542" max="1542" width="6.25" style="9" customWidth="1"/>
    <col min="1543" max="1544" width="9.875" style="9" bestFit="1" customWidth="1"/>
    <col min="1545" max="1545" width="5.75" style="9" customWidth="1"/>
    <col min="1546" max="1546" width="29.5" style="9" customWidth="1"/>
    <col min="1547" max="1547" width="27.75" style="9" customWidth="1"/>
    <col min="1548" max="1548" width="45.875" style="9" bestFit="1" customWidth="1"/>
    <col min="1549" max="1549" width="13.75" style="9" customWidth="1"/>
    <col min="1550" max="1550" width="22.75" style="9" customWidth="1"/>
    <col min="1551" max="1551" width="17" style="9" customWidth="1"/>
    <col min="1552" max="1552" width="15.625" style="9" customWidth="1"/>
    <col min="1553" max="1553" width="10.75" style="9" customWidth="1"/>
    <col min="1554" max="1792" width="9" style="9"/>
    <col min="1793" max="1793" width="2.625" style="9" customWidth="1"/>
    <col min="1794" max="1794" width="15" style="9" bestFit="1" customWidth="1"/>
    <col min="1795" max="1796" width="20.625" style="9" customWidth="1"/>
    <col min="1797" max="1797" width="40.625" style="9" customWidth="1"/>
    <col min="1798" max="1798" width="6.25" style="9" customWidth="1"/>
    <col min="1799" max="1800" width="9.875" style="9" bestFit="1" customWidth="1"/>
    <col min="1801" max="1801" width="5.75" style="9" customWidth="1"/>
    <col min="1802" max="1802" width="29.5" style="9" customWidth="1"/>
    <col min="1803" max="1803" width="27.75" style="9" customWidth="1"/>
    <col min="1804" max="1804" width="45.875" style="9" bestFit="1" customWidth="1"/>
    <col min="1805" max="1805" width="13.75" style="9" customWidth="1"/>
    <col min="1806" max="1806" width="22.75" style="9" customWidth="1"/>
    <col min="1807" max="1807" width="17" style="9" customWidth="1"/>
    <col min="1808" max="1808" width="15.625" style="9" customWidth="1"/>
    <col min="1809" max="1809" width="10.75" style="9" customWidth="1"/>
    <col min="1810" max="2048" width="9" style="9"/>
    <col min="2049" max="2049" width="2.625" style="9" customWidth="1"/>
    <col min="2050" max="2050" width="15" style="9" bestFit="1" customWidth="1"/>
    <col min="2051" max="2052" width="20.625" style="9" customWidth="1"/>
    <col min="2053" max="2053" width="40.625" style="9" customWidth="1"/>
    <col min="2054" max="2054" width="6.25" style="9" customWidth="1"/>
    <col min="2055" max="2056" width="9.875" style="9" bestFit="1" customWidth="1"/>
    <col min="2057" max="2057" width="5.75" style="9" customWidth="1"/>
    <col min="2058" max="2058" width="29.5" style="9" customWidth="1"/>
    <col min="2059" max="2059" width="27.75" style="9" customWidth="1"/>
    <col min="2060" max="2060" width="45.875" style="9" bestFit="1" customWidth="1"/>
    <col min="2061" max="2061" width="13.75" style="9" customWidth="1"/>
    <col min="2062" max="2062" width="22.75" style="9" customWidth="1"/>
    <col min="2063" max="2063" width="17" style="9" customWidth="1"/>
    <col min="2064" max="2064" width="15.625" style="9" customWidth="1"/>
    <col min="2065" max="2065" width="10.75" style="9" customWidth="1"/>
    <col min="2066" max="2304" width="9" style="9"/>
    <col min="2305" max="2305" width="2.625" style="9" customWidth="1"/>
    <col min="2306" max="2306" width="15" style="9" bestFit="1" customWidth="1"/>
    <col min="2307" max="2308" width="20.625" style="9" customWidth="1"/>
    <col min="2309" max="2309" width="40.625" style="9" customWidth="1"/>
    <col min="2310" max="2310" width="6.25" style="9" customWidth="1"/>
    <col min="2311" max="2312" width="9.875" style="9" bestFit="1" customWidth="1"/>
    <col min="2313" max="2313" width="5.75" style="9" customWidth="1"/>
    <col min="2314" max="2314" width="29.5" style="9" customWidth="1"/>
    <col min="2315" max="2315" width="27.75" style="9" customWidth="1"/>
    <col min="2316" max="2316" width="45.875" style="9" bestFit="1" customWidth="1"/>
    <col min="2317" max="2317" width="13.75" style="9" customWidth="1"/>
    <col min="2318" max="2318" width="22.75" style="9" customWidth="1"/>
    <col min="2319" max="2319" width="17" style="9" customWidth="1"/>
    <col min="2320" max="2320" width="15.625" style="9" customWidth="1"/>
    <col min="2321" max="2321" width="10.75" style="9" customWidth="1"/>
    <col min="2322" max="2560" width="9" style="9"/>
    <col min="2561" max="2561" width="2.625" style="9" customWidth="1"/>
    <col min="2562" max="2562" width="15" style="9" bestFit="1" customWidth="1"/>
    <col min="2563" max="2564" width="20.625" style="9" customWidth="1"/>
    <col min="2565" max="2565" width="40.625" style="9" customWidth="1"/>
    <col min="2566" max="2566" width="6.25" style="9" customWidth="1"/>
    <col min="2567" max="2568" width="9.875" style="9" bestFit="1" customWidth="1"/>
    <col min="2569" max="2569" width="5.75" style="9" customWidth="1"/>
    <col min="2570" max="2570" width="29.5" style="9" customWidth="1"/>
    <col min="2571" max="2571" width="27.75" style="9" customWidth="1"/>
    <col min="2572" max="2572" width="45.875" style="9" bestFit="1" customWidth="1"/>
    <col min="2573" max="2573" width="13.75" style="9" customWidth="1"/>
    <col min="2574" max="2574" width="22.75" style="9" customWidth="1"/>
    <col min="2575" max="2575" width="17" style="9" customWidth="1"/>
    <col min="2576" max="2576" width="15.625" style="9" customWidth="1"/>
    <col min="2577" max="2577" width="10.75" style="9" customWidth="1"/>
    <col min="2578" max="2816" width="9" style="9"/>
    <col min="2817" max="2817" width="2.625" style="9" customWidth="1"/>
    <col min="2818" max="2818" width="15" style="9" bestFit="1" customWidth="1"/>
    <col min="2819" max="2820" width="20.625" style="9" customWidth="1"/>
    <col min="2821" max="2821" width="40.625" style="9" customWidth="1"/>
    <col min="2822" max="2822" width="6.25" style="9" customWidth="1"/>
    <col min="2823" max="2824" width="9.875" style="9" bestFit="1" customWidth="1"/>
    <col min="2825" max="2825" width="5.75" style="9" customWidth="1"/>
    <col min="2826" max="2826" width="29.5" style="9" customWidth="1"/>
    <col min="2827" max="2827" width="27.75" style="9" customWidth="1"/>
    <col min="2828" max="2828" width="45.875" style="9" bestFit="1" customWidth="1"/>
    <col min="2829" max="2829" width="13.75" style="9" customWidth="1"/>
    <col min="2830" max="2830" width="22.75" style="9" customWidth="1"/>
    <col min="2831" max="2831" width="17" style="9" customWidth="1"/>
    <col min="2832" max="2832" width="15.625" style="9" customWidth="1"/>
    <col min="2833" max="2833" width="10.75" style="9" customWidth="1"/>
    <col min="2834" max="3072" width="9" style="9"/>
    <col min="3073" max="3073" width="2.625" style="9" customWidth="1"/>
    <col min="3074" max="3074" width="15" style="9" bestFit="1" customWidth="1"/>
    <col min="3075" max="3076" width="20.625" style="9" customWidth="1"/>
    <col min="3077" max="3077" width="40.625" style="9" customWidth="1"/>
    <col min="3078" max="3078" width="6.25" style="9" customWidth="1"/>
    <col min="3079" max="3080" width="9.875" style="9" bestFit="1" customWidth="1"/>
    <col min="3081" max="3081" width="5.75" style="9" customWidth="1"/>
    <col min="3082" max="3082" width="29.5" style="9" customWidth="1"/>
    <col min="3083" max="3083" width="27.75" style="9" customWidth="1"/>
    <col min="3084" max="3084" width="45.875" style="9" bestFit="1" customWidth="1"/>
    <col min="3085" max="3085" width="13.75" style="9" customWidth="1"/>
    <col min="3086" max="3086" width="22.75" style="9" customWidth="1"/>
    <col min="3087" max="3087" width="17" style="9" customWidth="1"/>
    <col min="3088" max="3088" width="15.625" style="9" customWidth="1"/>
    <col min="3089" max="3089" width="10.75" style="9" customWidth="1"/>
    <col min="3090" max="3328" width="9" style="9"/>
    <col min="3329" max="3329" width="2.625" style="9" customWidth="1"/>
    <col min="3330" max="3330" width="15" style="9" bestFit="1" customWidth="1"/>
    <col min="3331" max="3332" width="20.625" style="9" customWidth="1"/>
    <col min="3333" max="3333" width="40.625" style="9" customWidth="1"/>
    <col min="3334" max="3334" width="6.25" style="9" customWidth="1"/>
    <col min="3335" max="3336" width="9.875" style="9" bestFit="1" customWidth="1"/>
    <col min="3337" max="3337" width="5.75" style="9" customWidth="1"/>
    <col min="3338" max="3338" width="29.5" style="9" customWidth="1"/>
    <col min="3339" max="3339" width="27.75" style="9" customWidth="1"/>
    <col min="3340" max="3340" width="45.875" style="9" bestFit="1" customWidth="1"/>
    <col min="3341" max="3341" width="13.75" style="9" customWidth="1"/>
    <col min="3342" max="3342" width="22.75" style="9" customWidth="1"/>
    <col min="3343" max="3343" width="17" style="9" customWidth="1"/>
    <col min="3344" max="3344" width="15.625" style="9" customWidth="1"/>
    <col min="3345" max="3345" width="10.75" style="9" customWidth="1"/>
    <col min="3346" max="3584" width="9" style="9"/>
    <col min="3585" max="3585" width="2.625" style="9" customWidth="1"/>
    <col min="3586" max="3586" width="15" style="9" bestFit="1" customWidth="1"/>
    <col min="3587" max="3588" width="20.625" style="9" customWidth="1"/>
    <col min="3589" max="3589" width="40.625" style="9" customWidth="1"/>
    <col min="3590" max="3590" width="6.25" style="9" customWidth="1"/>
    <col min="3591" max="3592" width="9.875" style="9" bestFit="1" customWidth="1"/>
    <col min="3593" max="3593" width="5.75" style="9" customWidth="1"/>
    <col min="3594" max="3594" width="29.5" style="9" customWidth="1"/>
    <col min="3595" max="3595" width="27.75" style="9" customWidth="1"/>
    <col min="3596" max="3596" width="45.875" style="9" bestFit="1" customWidth="1"/>
    <col min="3597" max="3597" width="13.75" style="9" customWidth="1"/>
    <col min="3598" max="3598" width="22.75" style="9" customWidth="1"/>
    <col min="3599" max="3599" width="17" style="9" customWidth="1"/>
    <col min="3600" max="3600" width="15.625" style="9" customWidth="1"/>
    <col min="3601" max="3601" width="10.75" style="9" customWidth="1"/>
    <col min="3602" max="3840" width="9" style="9"/>
    <col min="3841" max="3841" width="2.625" style="9" customWidth="1"/>
    <col min="3842" max="3842" width="15" style="9" bestFit="1" customWidth="1"/>
    <col min="3843" max="3844" width="20.625" style="9" customWidth="1"/>
    <col min="3845" max="3845" width="40.625" style="9" customWidth="1"/>
    <col min="3846" max="3846" width="6.25" style="9" customWidth="1"/>
    <col min="3847" max="3848" width="9.875" style="9" bestFit="1" customWidth="1"/>
    <col min="3849" max="3849" width="5.75" style="9" customWidth="1"/>
    <col min="3850" max="3850" width="29.5" style="9" customWidth="1"/>
    <col min="3851" max="3851" width="27.75" style="9" customWidth="1"/>
    <col min="3852" max="3852" width="45.875" style="9" bestFit="1" customWidth="1"/>
    <col min="3853" max="3853" width="13.75" style="9" customWidth="1"/>
    <col min="3854" max="3854" width="22.75" style="9" customWidth="1"/>
    <col min="3855" max="3855" width="17" style="9" customWidth="1"/>
    <col min="3856" max="3856" width="15.625" style="9" customWidth="1"/>
    <col min="3857" max="3857" width="10.75" style="9" customWidth="1"/>
    <col min="3858" max="4096" width="9" style="9"/>
    <col min="4097" max="4097" width="2.625" style="9" customWidth="1"/>
    <col min="4098" max="4098" width="15" style="9" bestFit="1" customWidth="1"/>
    <col min="4099" max="4100" width="20.625" style="9" customWidth="1"/>
    <col min="4101" max="4101" width="40.625" style="9" customWidth="1"/>
    <col min="4102" max="4102" width="6.25" style="9" customWidth="1"/>
    <col min="4103" max="4104" width="9.875" style="9" bestFit="1" customWidth="1"/>
    <col min="4105" max="4105" width="5.75" style="9" customWidth="1"/>
    <col min="4106" max="4106" width="29.5" style="9" customWidth="1"/>
    <col min="4107" max="4107" width="27.75" style="9" customWidth="1"/>
    <col min="4108" max="4108" width="45.875" style="9" bestFit="1" customWidth="1"/>
    <col min="4109" max="4109" width="13.75" style="9" customWidth="1"/>
    <col min="4110" max="4110" width="22.75" style="9" customWidth="1"/>
    <col min="4111" max="4111" width="17" style="9" customWidth="1"/>
    <col min="4112" max="4112" width="15.625" style="9" customWidth="1"/>
    <col min="4113" max="4113" width="10.75" style="9" customWidth="1"/>
    <col min="4114" max="4352" width="9" style="9"/>
    <col min="4353" max="4353" width="2.625" style="9" customWidth="1"/>
    <col min="4354" max="4354" width="15" style="9" bestFit="1" customWidth="1"/>
    <col min="4355" max="4356" width="20.625" style="9" customWidth="1"/>
    <col min="4357" max="4357" width="40.625" style="9" customWidth="1"/>
    <col min="4358" max="4358" width="6.25" style="9" customWidth="1"/>
    <col min="4359" max="4360" width="9.875" style="9" bestFit="1" customWidth="1"/>
    <col min="4361" max="4361" width="5.75" style="9" customWidth="1"/>
    <col min="4362" max="4362" width="29.5" style="9" customWidth="1"/>
    <col min="4363" max="4363" width="27.75" style="9" customWidth="1"/>
    <col min="4364" max="4364" width="45.875" style="9" bestFit="1" customWidth="1"/>
    <col min="4365" max="4365" width="13.75" style="9" customWidth="1"/>
    <col min="4366" max="4366" width="22.75" style="9" customWidth="1"/>
    <col min="4367" max="4367" width="17" style="9" customWidth="1"/>
    <col min="4368" max="4368" width="15.625" style="9" customWidth="1"/>
    <col min="4369" max="4369" width="10.75" style="9" customWidth="1"/>
    <col min="4370" max="4608" width="9" style="9"/>
    <col min="4609" max="4609" width="2.625" style="9" customWidth="1"/>
    <col min="4610" max="4610" width="15" style="9" bestFit="1" customWidth="1"/>
    <col min="4611" max="4612" width="20.625" style="9" customWidth="1"/>
    <col min="4613" max="4613" width="40.625" style="9" customWidth="1"/>
    <col min="4614" max="4614" width="6.25" style="9" customWidth="1"/>
    <col min="4615" max="4616" width="9.875" style="9" bestFit="1" customWidth="1"/>
    <col min="4617" max="4617" width="5.75" style="9" customWidth="1"/>
    <col min="4618" max="4618" width="29.5" style="9" customWidth="1"/>
    <col min="4619" max="4619" width="27.75" style="9" customWidth="1"/>
    <col min="4620" max="4620" width="45.875" style="9" bestFit="1" customWidth="1"/>
    <col min="4621" max="4621" width="13.75" style="9" customWidth="1"/>
    <col min="4622" max="4622" width="22.75" style="9" customWidth="1"/>
    <col min="4623" max="4623" width="17" style="9" customWidth="1"/>
    <col min="4624" max="4624" width="15.625" style="9" customWidth="1"/>
    <col min="4625" max="4625" width="10.75" style="9" customWidth="1"/>
    <col min="4626" max="4864" width="9" style="9"/>
    <col min="4865" max="4865" width="2.625" style="9" customWidth="1"/>
    <col min="4866" max="4866" width="15" style="9" bestFit="1" customWidth="1"/>
    <col min="4867" max="4868" width="20.625" style="9" customWidth="1"/>
    <col min="4869" max="4869" width="40.625" style="9" customWidth="1"/>
    <col min="4870" max="4870" width="6.25" style="9" customWidth="1"/>
    <col min="4871" max="4872" width="9.875" style="9" bestFit="1" customWidth="1"/>
    <col min="4873" max="4873" width="5.75" style="9" customWidth="1"/>
    <col min="4874" max="4874" width="29.5" style="9" customWidth="1"/>
    <col min="4875" max="4875" width="27.75" style="9" customWidth="1"/>
    <col min="4876" max="4876" width="45.875" style="9" bestFit="1" customWidth="1"/>
    <col min="4877" max="4877" width="13.75" style="9" customWidth="1"/>
    <col min="4878" max="4878" width="22.75" style="9" customWidth="1"/>
    <col min="4879" max="4879" width="17" style="9" customWidth="1"/>
    <col min="4880" max="4880" width="15.625" style="9" customWidth="1"/>
    <col min="4881" max="4881" width="10.75" style="9" customWidth="1"/>
    <col min="4882" max="5120" width="9" style="9"/>
    <col min="5121" max="5121" width="2.625" style="9" customWidth="1"/>
    <col min="5122" max="5122" width="15" style="9" bestFit="1" customWidth="1"/>
    <col min="5123" max="5124" width="20.625" style="9" customWidth="1"/>
    <col min="5125" max="5125" width="40.625" style="9" customWidth="1"/>
    <col min="5126" max="5126" width="6.25" style="9" customWidth="1"/>
    <col min="5127" max="5128" width="9.875" style="9" bestFit="1" customWidth="1"/>
    <col min="5129" max="5129" width="5.75" style="9" customWidth="1"/>
    <col min="5130" max="5130" width="29.5" style="9" customWidth="1"/>
    <col min="5131" max="5131" width="27.75" style="9" customWidth="1"/>
    <col min="5132" max="5132" width="45.875" style="9" bestFit="1" customWidth="1"/>
    <col min="5133" max="5133" width="13.75" style="9" customWidth="1"/>
    <col min="5134" max="5134" width="22.75" style="9" customWidth="1"/>
    <col min="5135" max="5135" width="17" style="9" customWidth="1"/>
    <col min="5136" max="5136" width="15.625" style="9" customWidth="1"/>
    <col min="5137" max="5137" width="10.75" style="9" customWidth="1"/>
    <col min="5138" max="5376" width="9" style="9"/>
    <col min="5377" max="5377" width="2.625" style="9" customWidth="1"/>
    <col min="5378" max="5378" width="15" style="9" bestFit="1" customWidth="1"/>
    <col min="5379" max="5380" width="20.625" style="9" customWidth="1"/>
    <col min="5381" max="5381" width="40.625" style="9" customWidth="1"/>
    <col min="5382" max="5382" width="6.25" style="9" customWidth="1"/>
    <col min="5383" max="5384" width="9.875" style="9" bestFit="1" customWidth="1"/>
    <col min="5385" max="5385" width="5.75" style="9" customWidth="1"/>
    <col min="5386" max="5386" width="29.5" style="9" customWidth="1"/>
    <col min="5387" max="5387" width="27.75" style="9" customWidth="1"/>
    <col min="5388" max="5388" width="45.875" style="9" bestFit="1" customWidth="1"/>
    <col min="5389" max="5389" width="13.75" style="9" customWidth="1"/>
    <col min="5390" max="5390" width="22.75" style="9" customWidth="1"/>
    <col min="5391" max="5391" width="17" style="9" customWidth="1"/>
    <col min="5392" max="5392" width="15.625" style="9" customWidth="1"/>
    <col min="5393" max="5393" width="10.75" style="9" customWidth="1"/>
    <col min="5394" max="5632" width="9" style="9"/>
    <col min="5633" max="5633" width="2.625" style="9" customWidth="1"/>
    <col min="5634" max="5634" width="15" style="9" bestFit="1" customWidth="1"/>
    <col min="5635" max="5636" width="20.625" style="9" customWidth="1"/>
    <col min="5637" max="5637" width="40.625" style="9" customWidth="1"/>
    <col min="5638" max="5638" width="6.25" style="9" customWidth="1"/>
    <col min="5639" max="5640" width="9.875" style="9" bestFit="1" customWidth="1"/>
    <col min="5641" max="5641" width="5.75" style="9" customWidth="1"/>
    <col min="5642" max="5642" width="29.5" style="9" customWidth="1"/>
    <col min="5643" max="5643" width="27.75" style="9" customWidth="1"/>
    <col min="5644" max="5644" width="45.875" style="9" bestFit="1" customWidth="1"/>
    <col min="5645" max="5645" width="13.75" style="9" customWidth="1"/>
    <col min="5646" max="5646" width="22.75" style="9" customWidth="1"/>
    <col min="5647" max="5647" width="17" style="9" customWidth="1"/>
    <col min="5648" max="5648" width="15.625" style="9" customWidth="1"/>
    <col min="5649" max="5649" width="10.75" style="9" customWidth="1"/>
    <col min="5650" max="5888" width="9" style="9"/>
    <col min="5889" max="5889" width="2.625" style="9" customWidth="1"/>
    <col min="5890" max="5890" width="15" style="9" bestFit="1" customWidth="1"/>
    <col min="5891" max="5892" width="20.625" style="9" customWidth="1"/>
    <col min="5893" max="5893" width="40.625" style="9" customWidth="1"/>
    <col min="5894" max="5894" width="6.25" style="9" customWidth="1"/>
    <col min="5895" max="5896" width="9.875" style="9" bestFit="1" customWidth="1"/>
    <col min="5897" max="5897" width="5.75" style="9" customWidth="1"/>
    <col min="5898" max="5898" width="29.5" style="9" customWidth="1"/>
    <col min="5899" max="5899" width="27.75" style="9" customWidth="1"/>
    <col min="5900" max="5900" width="45.875" style="9" bestFit="1" customWidth="1"/>
    <col min="5901" max="5901" width="13.75" style="9" customWidth="1"/>
    <col min="5902" max="5902" width="22.75" style="9" customWidth="1"/>
    <col min="5903" max="5903" width="17" style="9" customWidth="1"/>
    <col min="5904" max="5904" width="15.625" style="9" customWidth="1"/>
    <col min="5905" max="5905" width="10.75" style="9" customWidth="1"/>
    <col min="5906" max="6144" width="9" style="9"/>
    <col min="6145" max="6145" width="2.625" style="9" customWidth="1"/>
    <col min="6146" max="6146" width="15" style="9" bestFit="1" customWidth="1"/>
    <col min="6147" max="6148" width="20.625" style="9" customWidth="1"/>
    <col min="6149" max="6149" width="40.625" style="9" customWidth="1"/>
    <col min="6150" max="6150" width="6.25" style="9" customWidth="1"/>
    <col min="6151" max="6152" width="9.875" style="9" bestFit="1" customWidth="1"/>
    <col min="6153" max="6153" width="5.75" style="9" customWidth="1"/>
    <col min="6154" max="6154" width="29.5" style="9" customWidth="1"/>
    <col min="6155" max="6155" width="27.75" style="9" customWidth="1"/>
    <col min="6156" max="6156" width="45.875" style="9" bestFit="1" customWidth="1"/>
    <col min="6157" max="6157" width="13.75" style="9" customWidth="1"/>
    <col min="6158" max="6158" width="22.75" style="9" customWidth="1"/>
    <col min="6159" max="6159" width="17" style="9" customWidth="1"/>
    <col min="6160" max="6160" width="15.625" style="9" customWidth="1"/>
    <col min="6161" max="6161" width="10.75" style="9" customWidth="1"/>
    <col min="6162" max="6400" width="9" style="9"/>
    <col min="6401" max="6401" width="2.625" style="9" customWidth="1"/>
    <col min="6402" max="6402" width="15" style="9" bestFit="1" customWidth="1"/>
    <col min="6403" max="6404" width="20.625" style="9" customWidth="1"/>
    <col min="6405" max="6405" width="40.625" style="9" customWidth="1"/>
    <col min="6406" max="6406" width="6.25" style="9" customWidth="1"/>
    <col min="6407" max="6408" width="9.875" style="9" bestFit="1" customWidth="1"/>
    <col min="6409" max="6409" width="5.75" style="9" customWidth="1"/>
    <col min="6410" max="6410" width="29.5" style="9" customWidth="1"/>
    <col min="6411" max="6411" width="27.75" style="9" customWidth="1"/>
    <col min="6412" max="6412" width="45.875" style="9" bestFit="1" customWidth="1"/>
    <col min="6413" max="6413" width="13.75" style="9" customWidth="1"/>
    <col min="6414" max="6414" width="22.75" style="9" customWidth="1"/>
    <col min="6415" max="6415" width="17" style="9" customWidth="1"/>
    <col min="6416" max="6416" width="15.625" style="9" customWidth="1"/>
    <col min="6417" max="6417" width="10.75" style="9" customWidth="1"/>
    <col min="6418" max="6656" width="9" style="9"/>
    <col min="6657" max="6657" width="2.625" style="9" customWidth="1"/>
    <col min="6658" max="6658" width="15" style="9" bestFit="1" customWidth="1"/>
    <col min="6659" max="6660" width="20.625" style="9" customWidth="1"/>
    <col min="6661" max="6661" width="40.625" style="9" customWidth="1"/>
    <col min="6662" max="6662" width="6.25" style="9" customWidth="1"/>
    <col min="6663" max="6664" width="9.875" style="9" bestFit="1" customWidth="1"/>
    <col min="6665" max="6665" width="5.75" style="9" customWidth="1"/>
    <col min="6666" max="6666" width="29.5" style="9" customWidth="1"/>
    <col min="6667" max="6667" width="27.75" style="9" customWidth="1"/>
    <col min="6668" max="6668" width="45.875" style="9" bestFit="1" customWidth="1"/>
    <col min="6669" max="6669" width="13.75" style="9" customWidth="1"/>
    <col min="6670" max="6670" width="22.75" style="9" customWidth="1"/>
    <col min="6671" max="6671" width="17" style="9" customWidth="1"/>
    <col min="6672" max="6672" width="15.625" style="9" customWidth="1"/>
    <col min="6673" max="6673" width="10.75" style="9" customWidth="1"/>
    <col min="6674" max="6912" width="9" style="9"/>
    <col min="6913" max="6913" width="2.625" style="9" customWidth="1"/>
    <col min="6914" max="6914" width="15" style="9" bestFit="1" customWidth="1"/>
    <col min="6915" max="6916" width="20.625" style="9" customWidth="1"/>
    <col min="6917" max="6917" width="40.625" style="9" customWidth="1"/>
    <col min="6918" max="6918" width="6.25" style="9" customWidth="1"/>
    <col min="6919" max="6920" width="9.875" style="9" bestFit="1" customWidth="1"/>
    <col min="6921" max="6921" width="5.75" style="9" customWidth="1"/>
    <col min="6922" max="6922" width="29.5" style="9" customWidth="1"/>
    <col min="6923" max="6923" width="27.75" style="9" customWidth="1"/>
    <col min="6924" max="6924" width="45.875" style="9" bestFit="1" customWidth="1"/>
    <col min="6925" max="6925" width="13.75" style="9" customWidth="1"/>
    <col min="6926" max="6926" width="22.75" style="9" customWidth="1"/>
    <col min="6927" max="6927" width="17" style="9" customWidth="1"/>
    <col min="6928" max="6928" width="15.625" style="9" customWidth="1"/>
    <col min="6929" max="6929" width="10.75" style="9" customWidth="1"/>
    <col min="6930" max="7168" width="9" style="9"/>
    <col min="7169" max="7169" width="2.625" style="9" customWidth="1"/>
    <col min="7170" max="7170" width="15" style="9" bestFit="1" customWidth="1"/>
    <col min="7171" max="7172" width="20.625" style="9" customWidth="1"/>
    <col min="7173" max="7173" width="40.625" style="9" customWidth="1"/>
    <col min="7174" max="7174" width="6.25" style="9" customWidth="1"/>
    <col min="7175" max="7176" width="9.875" style="9" bestFit="1" customWidth="1"/>
    <col min="7177" max="7177" width="5.75" style="9" customWidth="1"/>
    <col min="7178" max="7178" width="29.5" style="9" customWidth="1"/>
    <col min="7179" max="7179" width="27.75" style="9" customWidth="1"/>
    <col min="7180" max="7180" width="45.875" style="9" bestFit="1" customWidth="1"/>
    <col min="7181" max="7181" width="13.75" style="9" customWidth="1"/>
    <col min="7182" max="7182" width="22.75" style="9" customWidth="1"/>
    <col min="7183" max="7183" width="17" style="9" customWidth="1"/>
    <col min="7184" max="7184" width="15.625" style="9" customWidth="1"/>
    <col min="7185" max="7185" width="10.75" style="9" customWidth="1"/>
    <col min="7186" max="7424" width="9" style="9"/>
    <col min="7425" max="7425" width="2.625" style="9" customWidth="1"/>
    <col min="7426" max="7426" width="15" style="9" bestFit="1" customWidth="1"/>
    <col min="7427" max="7428" width="20.625" style="9" customWidth="1"/>
    <col min="7429" max="7429" width="40.625" style="9" customWidth="1"/>
    <col min="7430" max="7430" width="6.25" style="9" customWidth="1"/>
    <col min="7431" max="7432" width="9.875" style="9" bestFit="1" customWidth="1"/>
    <col min="7433" max="7433" width="5.75" style="9" customWidth="1"/>
    <col min="7434" max="7434" width="29.5" style="9" customWidth="1"/>
    <col min="7435" max="7435" width="27.75" style="9" customWidth="1"/>
    <col min="7436" max="7436" width="45.875" style="9" bestFit="1" customWidth="1"/>
    <col min="7437" max="7437" width="13.75" style="9" customWidth="1"/>
    <col min="7438" max="7438" width="22.75" style="9" customWidth="1"/>
    <col min="7439" max="7439" width="17" style="9" customWidth="1"/>
    <col min="7440" max="7440" width="15.625" style="9" customWidth="1"/>
    <col min="7441" max="7441" width="10.75" style="9" customWidth="1"/>
    <col min="7442" max="7680" width="9" style="9"/>
    <col min="7681" max="7681" width="2.625" style="9" customWidth="1"/>
    <col min="7682" max="7682" width="15" style="9" bestFit="1" customWidth="1"/>
    <col min="7683" max="7684" width="20.625" style="9" customWidth="1"/>
    <col min="7685" max="7685" width="40.625" style="9" customWidth="1"/>
    <col min="7686" max="7686" width="6.25" style="9" customWidth="1"/>
    <col min="7687" max="7688" width="9.875" style="9" bestFit="1" customWidth="1"/>
    <col min="7689" max="7689" width="5.75" style="9" customWidth="1"/>
    <col min="7690" max="7690" width="29.5" style="9" customWidth="1"/>
    <col min="7691" max="7691" width="27.75" style="9" customWidth="1"/>
    <col min="7692" max="7692" width="45.875" style="9" bestFit="1" customWidth="1"/>
    <col min="7693" max="7693" width="13.75" style="9" customWidth="1"/>
    <col min="7694" max="7694" width="22.75" style="9" customWidth="1"/>
    <col min="7695" max="7695" width="17" style="9" customWidth="1"/>
    <col min="7696" max="7696" width="15.625" style="9" customWidth="1"/>
    <col min="7697" max="7697" width="10.75" style="9" customWidth="1"/>
    <col min="7698" max="7936" width="9" style="9"/>
    <col min="7937" max="7937" width="2.625" style="9" customWidth="1"/>
    <col min="7938" max="7938" width="15" style="9" bestFit="1" customWidth="1"/>
    <col min="7939" max="7940" width="20.625" style="9" customWidth="1"/>
    <col min="7941" max="7941" width="40.625" style="9" customWidth="1"/>
    <col min="7942" max="7942" width="6.25" style="9" customWidth="1"/>
    <col min="7943" max="7944" width="9.875" style="9" bestFit="1" customWidth="1"/>
    <col min="7945" max="7945" width="5.75" style="9" customWidth="1"/>
    <col min="7946" max="7946" width="29.5" style="9" customWidth="1"/>
    <col min="7947" max="7947" width="27.75" style="9" customWidth="1"/>
    <col min="7948" max="7948" width="45.875" style="9" bestFit="1" customWidth="1"/>
    <col min="7949" max="7949" width="13.75" style="9" customWidth="1"/>
    <col min="7950" max="7950" width="22.75" style="9" customWidth="1"/>
    <col min="7951" max="7951" width="17" style="9" customWidth="1"/>
    <col min="7952" max="7952" width="15.625" style="9" customWidth="1"/>
    <col min="7953" max="7953" width="10.75" style="9" customWidth="1"/>
    <col min="7954" max="8192" width="9" style="9"/>
    <col min="8193" max="8193" width="2.625" style="9" customWidth="1"/>
    <col min="8194" max="8194" width="15" style="9" bestFit="1" customWidth="1"/>
    <col min="8195" max="8196" width="20.625" style="9" customWidth="1"/>
    <col min="8197" max="8197" width="40.625" style="9" customWidth="1"/>
    <col min="8198" max="8198" width="6.25" style="9" customWidth="1"/>
    <col min="8199" max="8200" width="9.875" style="9" bestFit="1" customWidth="1"/>
    <col min="8201" max="8201" width="5.75" style="9" customWidth="1"/>
    <col min="8202" max="8202" width="29.5" style="9" customWidth="1"/>
    <col min="8203" max="8203" width="27.75" style="9" customWidth="1"/>
    <col min="8204" max="8204" width="45.875" style="9" bestFit="1" customWidth="1"/>
    <col min="8205" max="8205" width="13.75" style="9" customWidth="1"/>
    <col min="8206" max="8206" width="22.75" style="9" customWidth="1"/>
    <col min="8207" max="8207" width="17" style="9" customWidth="1"/>
    <col min="8208" max="8208" width="15.625" style="9" customWidth="1"/>
    <col min="8209" max="8209" width="10.75" style="9" customWidth="1"/>
    <col min="8210" max="8448" width="9" style="9"/>
    <col min="8449" max="8449" width="2.625" style="9" customWidth="1"/>
    <col min="8450" max="8450" width="15" style="9" bestFit="1" customWidth="1"/>
    <col min="8451" max="8452" width="20.625" style="9" customWidth="1"/>
    <col min="8453" max="8453" width="40.625" style="9" customWidth="1"/>
    <col min="8454" max="8454" width="6.25" style="9" customWidth="1"/>
    <col min="8455" max="8456" width="9.875" style="9" bestFit="1" customWidth="1"/>
    <col min="8457" max="8457" width="5.75" style="9" customWidth="1"/>
    <col min="8458" max="8458" width="29.5" style="9" customWidth="1"/>
    <col min="8459" max="8459" width="27.75" style="9" customWidth="1"/>
    <col min="8460" max="8460" width="45.875" style="9" bestFit="1" customWidth="1"/>
    <col min="8461" max="8461" width="13.75" style="9" customWidth="1"/>
    <col min="8462" max="8462" width="22.75" style="9" customWidth="1"/>
    <col min="8463" max="8463" width="17" style="9" customWidth="1"/>
    <col min="8464" max="8464" width="15.625" style="9" customWidth="1"/>
    <col min="8465" max="8465" width="10.75" style="9" customWidth="1"/>
    <col min="8466" max="8704" width="9" style="9"/>
    <col min="8705" max="8705" width="2.625" style="9" customWidth="1"/>
    <col min="8706" max="8706" width="15" style="9" bestFit="1" customWidth="1"/>
    <col min="8707" max="8708" width="20.625" style="9" customWidth="1"/>
    <col min="8709" max="8709" width="40.625" style="9" customWidth="1"/>
    <col min="8710" max="8710" width="6.25" style="9" customWidth="1"/>
    <col min="8711" max="8712" width="9.875" style="9" bestFit="1" customWidth="1"/>
    <col min="8713" max="8713" width="5.75" style="9" customWidth="1"/>
    <col min="8714" max="8714" width="29.5" style="9" customWidth="1"/>
    <col min="8715" max="8715" width="27.75" style="9" customWidth="1"/>
    <col min="8716" max="8716" width="45.875" style="9" bestFit="1" customWidth="1"/>
    <col min="8717" max="8717" width="13.75" style="9" customWidth="1"/>
    <col min="8718" max="8718" width="22.75" style="9" customWidth="1"/>
    <col min="8719" max="8719" width="17" style="9" customWidth="1"/>
    <col min="8720" max="8720" width="15.625" style="9" customWidth="1"/>
    <col min="8721" max="8721" width="10.75" style="9" customWidth="1"/>
    <col min="8722" max="8960" width="9" style="9"/>
    <col min="8961" max="8961" width="2.625" style="9" customWidth="1"/>
    <col min="8962" max="8962" width="15" style="9" bestFit="1" customWidth="1"/>
    <col min="8963" max="8964" width="20.625" style="9" customWidth="1"/>
    <col min="8965" max="8965" width="40.625" style="9" customWidth="1"/>
    <col min="8966" max="8966" width="6.25" style="9" customWidth="1"/>
    <col min="8967" max="8968" width="9.875" style="9" bestFit="1" customWidth="1"/>
    <col min="8969" max="8969" width="5.75" style="9" customWidth="1"/>
    <col min="8970" max="8970" width="29.5" style="9" customWidth="1"/>
    <col min="8971" max="8971" width="27.75" style="9" customWidth="1"/>
    <col min="8972" max="8972" width="45.875" style="9" bestFit="1" customWidth="1"/>
    <col min="8973" max="8973" width="13.75" style="9" customWidth="1"/>
    <col min="8974" max="8974" width="22.75" style="9" customWidth="1"/>
    <col min="8975" max="8975" width="17" style="9" customWidth="1"/>
    <col min="8976" max="8976" width="15.625" style="9" customWidth="1"/>
    <col min="8977" max="8977" width="10.75" style="9" customWidth="1"/>
    <col min="8978" max="9216" width="9" style="9"/>
    <col min="9217" max="9217" width="2.625" style="9" customWidth="1"/>
    <col min="9218" max="9218" width="15" style="9" bestFit="1" customWidth="1"/>
    <col min="9219" max="9220" width="20.625" style="9" customWidth="1"/>
    <col min="9221" max="9221" width="40.625" style="9" customWidth="1"/>
    <col min="9222" max="9222" width="6.25" style="9" customWidth="1"/>
    <col min="9223" max="9224" width="9.875" style="9" bestFit="1" customWidth="1"/>
    <col min="9225" max="9225" width="5.75" style="9" customWidth="1"/>
    <col min="9226" max="9226" width="29.5" style="9" customWidth="1"/>
    <col min="9227" max="9227" width="27.75" style="9" customWidth="1"/>
    <col min="9228" max="9228" width="45.875" style="9" bestFit="1" customWidth="1"/>
    <col min="9229" max="9229" width="13.75" style="9" customWidth="1"/>
    <col min="9230" max="9230" width="22.75" style="9" customWidth="1"/>
    <col min="9231" max="9231" width="17" style="9" customWidth="1"/>
    <col min="9232" max="9232" width="15.625" style="9" customWidth="1"/>
    <col min="9233" max="9233" width="10.75" style="9" customWidth="1"/>
    <col min="9234" max="9472" width="9" style="9"/>
    <col min="9473" max="9473" width="2.625" style="9" customWidth="1"/>
    <col min="9474" max="9474" width="15" style="9" bestFit="1" customWidth="1"/>
    <col min="9475" max="9476" width="20.625" style="9" customWidth="1"/>
    <col min="9477" max="9477" width="40.625" style="9" customWidth="1"/>
    <col min="9478" max="9478" width="6.25" style="9" customWidth="1"/>
    <col min="9479" max="9480" width="9.875" style="9" bestFit="1" customWidth="1"/>
    <col min="9481" max="9481" width="5.75" style="9" customWidth="1"/>
    <col min="9482" max="9482" width="29.5" style="9" customWidth="1"/>
    <col min="9483" max="9483" width="27.75" style="9" customWidth="1"/>
    <col min="9484" max="9484" width="45.875" style="9" bestFit="1" customWidth="1"/>
    <col min="9485" max="9485" width="13.75" style="9" customWidth="1"/>
    <col min="9486" max="9486" width="22.75" style="9" customWidth="1"/>
    <col min="9487" max="9487" width="17" style="9" customWidth="1"/>
    <col min="9488" max="9488" width="15.625" style="9" customWidth="1"/>
    <col min="9489" max="9489" width="10.75" style="9" customWidth="1"/>
    <col min="9490" max="9728" width="9" style="9"/>
    <col min="9729" max="9729" width="2.625" style="9" customWidth="1"/>
    <col min="9730" max="9730" width="15" style="9" bestFit="1" customWidth="1"/>
    <col min="9731" max="9732" width="20.625" style="9" customWidth="1"/>
    <col min="9733" max="9733" width="40.625" style="9" customWidth="1"/>
    <col min="9734" max="9734" width="6.25" style="9" customWidth="1"/>
    <col min="9735" max="9736" width="9.875" style="9" bestFit="1" customWidth="1"/>
    <col min="9737" max="9737" width="5.75" style="9" customWidth="1"/>
    <col min="9738" max="9738" width="29.5" style="9" customWidth="1"/>
    <col min="9739" max="9739" width="27.75" style="9" customWidth="1"/>
    <col min="9740" max="9740" width="45.875" style="9" bestFit="1" customWidth="1"/>
    <col min="9741" max="9741" width="13.75" style="9" customWidth="1"/>
    <col min="9742" max="9742" width="22.75" style="9" customWidth="1"/>
    <col min="9743" max="9743" width="17" style="9" customWidth="1"/>
    <col min="9744" max="9744" width="15.625" style="9" customWidth="1"/>
    <col min="9745" max="9745" width="10.75" style="9" customWidth="1"/>
    <col min="9746" max="9984" width="9" style="9"/>
    <col min="9985" max="9985" width="2.625" style="9" customWidth="1"/>
    <col min="9986" max="9986" width="15" style="9" bestFit="1" customWidth="1"/>
    <col min="9987" max="9988" width="20.625" style="9" customWidth="1"/>
    <col min="9989" max="9989" width="40.625" style="9" customWidth="1"/>
    <col min="9990" max="9990" width="6.25" style="9" customWidth="1"/>
    <col min="9991" max="9992" width="9.875" style="9" bestFit="1" customWidth="1"/>
    <col min="9993" max="9993" width="5.75" style="9" customWidth="1"/>
    <col min="9994" max="9994" width="29.5" style="9" customWidth="1"/>
    <col min="9995" max="9995" width="27.75" style="9" customWidth="1"/>
    <col min="9996" max="9996" width="45.875" style="9" bestFit="1" customWidth="1"/>
    <col min="9997" max="9997" width="13.75" style="9" customWidth="1"/>
    <col min="9998" max="9998" width="22.75" style="9" customWidth="1"/>
    <col min="9999" max="9999" width="17" style="9" customWidth="1"/>
    <col min="10000" max="10000" width="15.625" style="9" customWidth="1"/>
    <col min="10001" max="10001" width="10.75" style="9" customWidth="1"/>
    <col min="10002" max="10240" width="9" style="9"/>
    <col min="10241" max="10241" width="2.625" style="9" customWidth="1"/>
    <col min="10242" max="10242" width="15" style="9" bestFit="1" customWidth="1"/>
    <col min="10243" max="10244" width="20.625" style="9" customWidth="1"/>
    <col min="10245" max="10245" width="40.625" style="9" customWidth="1"/>
    <col min="10246" max="10246" width="6.25" style="9" customWidth="1"/>
    <col min="10247" max="10248" width="9.875" style="9" bestFit="1" customWidth="1"/>
    <col min="10249" max="10249" width="5.75" style="9" customWidth="1"/>
    <col min="10250" max="10250" width="29.5" style="9" customWidth="1"/>
    <col min="10251" max="10251" width="27.75" style="9" customWidth="1"/>
    <col min="10252" max="10252" width="45.875" style="9" bestFit="1" customWidth="1"/>
    <col min="10253" max="10253" width="13.75" style="9" customWidth="1"/>
    <col min="10254" max="10254" width="22.75" style="9" customWidth="1"/>
    <col min="10255" max="10255" width="17" style="9" customWidth="1"/>
    <col min="10256" max="10256" width="15.625" style="9" customWidth="1"/>
    <col min="10257" max="10257" width="10.75" style="9" customWidth="1"/>
    <col min="10258" max="10496" width="9" style="9"/>
    <col min="10497" max="10497" width="2.625" style="9" customWidth="1"/>
    <col min="10498" max="10498" width="15" style="9" bestFit="1" customWidth="1"/>
    <col min="10499" max="10500" width="20.625" style="9" customWidth="1"/>
    <col min="10501" max="10501" width="40.625" style="9" customWidth="1"/>
    <col min="10502" max="10502" width="6.25" style="9" customWidth="1"/>
    <col min="10503" max="10504" width="9.875" style="9" bestFit="1" customWidth="1"/>
    <col min="10505" max="10505" width="5.75" style="9" customWidth="1"/>
    <col min="10506" max="10506" width="29.5" style="9" customWidth="1"/>
    <col min="10507" max="10507" width="27.75" style="9" customWidth="1"/>
    <col min="10508" max="10508" width="45.875" style="9" bestFit="1" customWidth="1"/>
    <col min="10509" max="10509" width="13.75" style="9" customWidth="1"/>
    <col min="10510" max="10510" width="22.75" style="9" customWidth="1"/>
    <col min="10511" max="10511" width="17" style="9" customWidth="1"/>
    <col min="10512" max="10512" width="15.625" style="9" customWidth="1"/>
    <col min="10513" max="10513" width="10.75" style="9" customWidth="1"/>
    <col min="10514" max="10752" width="9" style="9"/>
    <col min="10753" max="10753" width="2.625" style="9" customWidth="1"/>
    <col min="10754" max="10754" width="15" style="9" bestFit="1" customWidth="1"/>
    <col min="10755" max="10756" width="20.625" style="9" customWidth="1"/>
    <col min="10757" max="10757" width="40.625" style="9" customWidth="1"/>
    <col min="10758" max="10758" width="6.25" style="9" customWidth="1"/>
    <col min="10759" max="10760" width="9.875" style="9" bestFit="1" customWidth="1"/>
    <col min="10761" max="10761" width="5.75" style="9" customWidth="1"/>
    <col min="10762" max="10762" width="29.5" style="9" customWidth="1"/>
    <col min="10763" max="10763" width="27.75" style="9" customWidth="1"/>
    <col min="10764" max="10764" width="45.875" style="9" bestFit="1" customWidth="1"/>
    <col min="10765" max="10765" width="13.75" style="9" customWidth="1"/>
    <col min="10766" max="10766" width="22.75" style="9" customWidth="1"/>
    <col min="10767" max="10767" width="17" style="9" customWidth="1"/>
    <col min="10768" max="10768" width="15.625" style="9" customWidth="1"/>
    <col min="10769" max="10769" width="10.75" style="9" customWidth="1"/>
    <col min="10770" max="11008" width="9" style="9"/>
    <col min="11009" max="11009" width="2.625" style="9" customWidth="1"/>
    <col min="11010" max="11010" width="15" style="9" bestFit="1" customWidth="1"/>
    <col min="11011" max="11012" width="20.625" style="9" customWidth="1"/>
    <col min="11013" max="11013" width="40.625" style="9" customWidth="1"/>
    <col min="11014" max="11014" width="6.25" style="9" customWidth="1"/>
    <col min="11015" max="11016" width="9.875" style="9" bestFit="1" customWidth="1"/>
    <col min="11017" max="11017" width="5.75" style="9" customWidth="1"/>
    <col min="11018" max="11018" width="29.5" style="9" customWidth="1"/>
    <col min="11019" max="11019" width="27.75" style="9" customWidth="1"/>
    <col min="11020" max="11020" width="45.875" style="9" bestFit="1" customWidth="1"/>
    <col min="11021" max="11021" width="13.75" style="9" customWidth="1"/>
    <col min="11022" max="11022" width="22.75" style="9" customWidth="1"/>
    <col min="11023" max="11023" width="17" style="9" customWidth="1"/>
    <col min="11024" max="11024" width="15.625" style="9" customWidth="1"/>
    <col min="11025" max="11025" width="10.75" style="9" customWidth="1"/>
    <col min="11026" max="11264" width="9" style="9"/>
    <col min="11265" max="11265" width="2.625" style="9" customWidth="1"/>
    <col min="11266" max="11266" width="15" style="9" bestFit="1" customWidth="1"/>
    <col min="11267" max="11268" width="20.625" style="9" customWidth="1"/>
    <col min="11269" max="11269" width="40.625" style="9" customWidth="1"/>
    <col min="11270" max="11270" width="6.25" style="9" customWidth="1"/>
    <col min="11271" max="11272" width="9.875" style="9" bestFit="1" customWidth="1"/>
    <col min="11273" max="11273" width="5.75" style="9" customWidth="1"/>
    <col min="11274" max="11274" width="29.5" style="9" customWidth="1"/>
    <col min="11275" max="11275" width="27.75" style="9" customWidth="1"/>
    <col min="11276" max="11276" width="45.875" style="9" bestFit="1" customWidth="1"/>
    <col min="11277" max="11277" width="13.75" style="9" customWidth="1"/>
    <col min="11278" max="11278" width="22.75" style="9" customWidth="1"/>
    <col min="11279" max="11279" width="17" style="9" customWidth="1"/>
    <col min="11280" max="11280" width="15.625" style="9" customWidth="1"/>
    <col min="11281" max="11281" width="10.75" style="9" customWidth="1"/>
    <col min="11282" max="11520" width="9" style="9"/>
    <col min="11521" max="11521" width="2.625" style="9" customWidth="1"/>
    <col min="11522" max="11522" width="15" style="9" bestFit="1" customWidth="1"/>
    <col min="11523" max="11524" width="20.625" style="9" customWidth="1"/>
    <col min="11525" max="11525" width="40.625" style="9" customWidth="1"/>
    <col min="11526" max="11526" width="6.25" style="9" customWidth="1"/>
    <col min="11527" max="11528" width="9.875" style="9" bestFit="1" customWidth="1"/>
    <col min="11529" max="11529" width="5.75" style="9" customWidth="1"/>
    <col min="11530" max="11530" width="29.5" style="9" customWidth="1"/>
    <col min="11531" max="11531" width="27.75" style="9" customWidth="1"/>
    <col min="11532" max="11532" width="45.875" style="9" bestFit="1" customWidth="1"/>
    <col min="11533" max="11533" width="13.75" style="9" customWidth="1"/>
    <col min="11534" max="11534" width="22.75" style="9" customWidth="1"/>
    <col min="11535" max="11535" width="17" style="9" customWidth="1"/>
    <col min="11536" max="11536" width="15.625" style="9" customWidth="1"/>
    <col min="11537" max="11537" width="10.75" style="9" customWidth="1"/>
    <col min="11538" max="11776" width="9" style="9"/>
    <col min="11777" max="11777" width="2.625" style="9" customWidth="1"/>
    <col min="11778" max="11778" width="15" style="9" bestFit="1" customWidth="1"/>
    <col min="11779" max="11780" width="20.625" style="9" customWidth="1"/>
    <col min="11781" max="11781" width="40.625" style="9" customWidth="1"/>
    <col min="11782" max="11782" width="6.25" style="9" customWidth="1"/>
    <col min="11783" max="11784" width="9.875" style="9" bestFit="1" customWidth="1"/>
    <col min="11785" max="11785" width="5.75" style="9" customWidth="1"/>
    <col min="11786" max="11786" width="29.5" style="9" customWidth="1"/>
    <col min="11787" max="11787" width="27.75" style="9" customWidth="1"/>
    <col min="11788" max="11788" width="45.875" style="9" bestFit="1" customWidth="1"/>
    <col min="11789" max="11789" width="13.75" style="9" customWidth="1"/>
    <col min="11790" max="11790" width="22.75" style="9" customWidth="1"/>
    <col min="11791" max="11791" width="17" style="9" customWidth="1"/>
    <col min="11792" max="11792" width="15.625" style="9" customWidth="1"/>
    <col min="11793" max="11793" width="10.75" style="9" customWidth="1"/>
    <col min="11794" max="12032" width="9" style="9"/>
    <col min="12033" max="12033" width="2.625" style="9" customWidth="1"/>
    <col min="12034" max="12034" width="15" style="9" bestFit="1" customWidth="1"/>
    <col min="12035" max="12036" width="20.625" style="9" customWidth="1"/>
    <col min="12037" max="12037" width="40.625" style="9" customWidth="1"/>
    <col min="12038" max="12038" width="6.25" style="9" customWidth="1"/>
    <col min="12039" max="12040" width="9.875" style="9" bestFit="1" customWidth="1"/>
    <col min="12041" max="12041" width="5.75" style="9" customWidth="1"/>
    <col min="12042" max="12042" width="29.5" style="9" customWidth="1"/>
    <col min="12043" max="12043" width="27.75" style="9" customWidth="1"/>
    <col min="12044" max="12044" width="45.875" style="9" bestFit="1" customWidth="1"/>
    <col min="12045" max="12045" width="13.75" style="9" customWidth="1"/>
    <col min="12046" max="12046" width="22.75" style="9" customWidth="1"/>
    <col min="12047" max="12047" width="17" style="9" customWidth="1"/>
    <col min="12048" max="12048" width="15.625" style="9" customWidth="1"/>
    <col min="12049" max="12049" width="10.75" style="9" customWidth="1"/>
    <col min="12050" max="12288" width="9" style="9"/>
    <col min="12289" max="12289" width="2.625" style="9" customWidth="1"/>
    <col min="12290" max="12290" width="15" style="9" bestFit="1" customWidth="1"/>
    <col min="12291" max="12292" width="20.625" style="9" customWidth="1"/>
    <col min="12293" max="12293" width="40.625" style="9" customWidth="1"/>
    <col min="12294" max="12294" width="6.25" style="9" customWidth="1"/>
    <col min="12295" max="12296" width="9.875" style="9" bestFit="1" customWidth="1"/>
    <col min="12297" max="12297" width="5.75" style="9" customWidth="1"/>
    <col min="12298" max="12298" width="29.5" style="9" customWidth="1"/>
    <col min="12299" max="12299" width="27.75" style="9" customWidth="1"/>
    <col min="12300" max="12300" width="45.875" style="9" bestFit="1" customWidth="1"/>
    <col min="12301" max="12301" width="13.75" style="9" customWidth="1"/>
    <col min="12302" max="12302" width="22.75" style="9" customWidth="1"/>
    <col min="12303" max="12303" width="17" style="9" customWidth="1"/>
    <col min="12304" max="12304" width="15.625" style="9" customWidth="1"/>
    <col min="12305" max="12305" width="10.75" style="9" customWidth="1"/>
    <col min="12306" max="12544" width="9" style="9"/>
    <col min="12545" max="12545" width="2.625" style="9" customWidth="1"/>
    <col min="12546" max="12546" width="15" style="9" bestFit="1" customWidth="1"/>
    <col min="12547" max="12548" width="20.625" style="9" customWidth="1"/>
    <col min="12549" max="12549" width="40.625" style="9" customWidth="1"/>
    <col min="12550" max="12550" width="6.25" style="9" customWidth="1"/>
    <col min="12551" max="12552" width="9.875" style="9" bestFit="1" customWidth="1"/>
    <col min="12553" max="12553" width="5.75" style="9" customWidth="1"/>
    <col min="12554" max="12554" width="29.5" style="9" customWidth="1"/>
    <col min="12555" max="12555" width="27.75" style="9" customWidth="1"/>
    <col min="12556" max="12556" width="45.875" style="9" bestFit="1" customWidth="1"/>
    <col min="12557" max="12557" width="13.75" style="9" customWidth="1"/>
    <col min="12558" max="12558" width="22.75" style="9" customWidth="1"/>
    <col min="12559" max="12559" width="17" style="9" customWidth="1"/>
    <col min="12560" max="12560" width="15.625" style="9" customWidth="1"/>
    <col min="12561" max="12561" width="10.75" style="9" customWidth="1"/>
    <col min="12562" max="12800" width="9" style="9"/>
    <col min="12801" max="12801" width="2.625" style="9" customWidth="1"/>
    <col min="12802" max="12802" width="15" style="9" bestFit="1" customWidth="1"/>
    <col min="12803" max="12804" width="20.625" style="9" customWidth="1"/>
    <col min="12805" max="12805" width="40.625" style="9" customWidth="1"/>
    <col min="12806" max="12806" width="6.25" style="9" customWidth="1"/>
    <col min="12807" max="12808" width="9.875" style="9" bestFit="1" customWidth="1"/>
    <col min="12809" max="12809" width="5.75" style="9" customWidth="1"/>
    <col min="12810" max="12810" width="29.5" style="9" customWidth="1"/>
    <col min="12811" max="12811" width="27.75" style="9" customWidth="1"/>
    <col min="12812" max="12812" width="45.875" style="9" bestFit="1" customWidth="1"/>
    <col min="12813" max="12813" width="13.75" style="9" customWidth="1"/>
    <col min="12814" max="12814" width="22.75" style="9" customWidth="1"/>
    <col min="12815" max="12815" width="17" style="9" customWidth="1"/>
    <col min="12816" max="12816" width="15.625" style="9" customWidth="1"/>
    <col min="12817" max="12817" width="10.75" style="9" customWidth="1"/>
    <col min="12818" max="13056" width="9" style="9"/>
    <col min="13057" max="13057" width="2.625" style="9" customWidth="1"/>
    <col min="13058" max="13058" width="15" style="9" bestFit="1" customWidth="1"/>
    <col min="13059" max="13060" width="20.625" style="9" customWidth="1"/>
    <col min="13061" max="13061" width="40.625" style="9" customWidth="1"/>
    <col min="13062" max="13062" width="6.25" style="9" customWidth="1"/>
    <col min="13063" max="13064" width="9.875" style="9" bestFit="1" customWidth="1"/>
    <col min="13065" max="13065" width="5.75" style="9" customWidth="1"/>
    <col min="13066" max="13066" width="29.5" style="9" customWidth="1"/>
    <col min="13067" max="13067" width="27.75" style="9" customWidth="1"/>
    <col min="13068" max="13068" width="45.875" style="9" bestFit="1" customWidth="1"/>
    <col min="13069" max="13069" width="13.75" style="9" customWidth="1"/>
    <col min="13070" max="13070" width="22.75" style="9" customWidth="1"/>
    <col min="13071" max="13071" width="17" style="9" customWidth="1"/>
    <col min="13072" max="13072" width="15.625" style="9" customWidth="1"/>
    <col min="13073" max="13073" width="10.75" style="9" customWidth="1"/>
    <col min="13074" max="13312" width="9" style="9"/>
    <col min="13313" max="13313" width="2.625" style="9" customWidth="1"/>
    <col min="13314" max="13314" width="15" style="9" bestFit="1" customWidth="1"/>
    <col min="13315" max="13316" width="20.625" style="9" customWidth="1"/>
    <col min="13317" max="13317" width="40.625" style="9" customWidth="1"/>
    <col min="13318" max="13318" width="6.25" style="9" customWidth="1"/>
    <col min="13319" max="13320" width="9.875" style="9" bestFit="1" customWidth="1"/>
    <col min="13321" max="13321" width="5.75" style="9" customWidth="1"/>
    <col min="13322" max="13322" width="29.5" style="9" customWidth="1"/>
    <col min="13323" max="13323" width="27.75" style="9" customWidth="1"/>
    <col min="13324" max="13324" width="45.875" style="9" bestFit="1" customWidth="1"/>
    <col min="13325" max="13325" width="13.75" style="9" customWidth="1"/>
    <col min="13326" max="13326" width="22.75" style="9" customWidth="1"/>
    <col min="13327" max="13327" width="17" style="9" customWidth="1"/>
    <col min="13328" max="13328" width="15.625" style="9" customWidth="1"/>
    <col min="13329" max="13329" width="10.75" style="9" customWidth="1"/>
    <col min="13330" max="13568" width="9" style="9"/>
    <col min="13569" max="13569" width="2.625" style="9" customWidth="1"/>
    <col min="13570" max="13570" width="15" style="9" bestFit="1" customWidth="1"/>
    <col min="13571" max="13572" width="20.625" style="9" customWidth="1"/>
    <col min="13573" max="13573" width="40.625" style="9" customWidth="1"/>
    <col min="13574" max="13574" width="6.25" style="9" customWidth="1"/>
    <col min="13575" max="13576" width="9.875" style="9" bestFit="1" customWidth="1"/>
    <col min="13577" max="13577" width="5.75" style="9" customWidth="1"/>
    <col min="13578" max="13578" width="29.5" style="9" customWidth="1"/>
    <col min="13579" max="13579" width="27.75" style="9" customWidth="1"/>
    <col min="13580" max="13580" width="45.875" style="9" bestFit="1" customWidth="1"/>
    <col min="13581" max="13581" width="13.75" style="9" customWidth="1"/>
    <col min="13582" max="13582" width="22.75" style="9" customWidth="1"/>
    <col min="13583" max="13583" width="17" style="9" customWidth="1"/>
    <col min="13584" max="13584" width="15.625" style="9" customWidth="1"/>
    <col min="13585" max="13585" width="10.75" style="9" customWidth="1"/>
    <col min="13586" max="13824" width="9" style="9"/>
    <col min="13825" max="13825" width="2.625" style="9" customWidth="1"/>
    <col min="13826" max="13826" width="15" style="9" bestFit="1" customWidth="1"/>
    <col min="13827" max="13828" width="20.625" style="9" customWidth="1"/>
    <col min="13829" max="13829" width="40.625" style="9" customWidth="1"/>
    <col min="13830" max="13830" width="6.25" style="9" customWidth="1"/>
    <col min="13831" max="13832" width="9.875" style="9" bestFit="1" customWidth="1"/>
    <col min="13833" max="13833" width="5.75" style="9" customWidth="1"/>
    <col min="13834" max="13834" width="29.5" style="9" customWidth="1"/>
    <col min="13835" max="13835" width="27.75" style="9" customWidth="1"/>
    <col min="13836" max="13836" width="45.875" style="9" bestFit="1" customWidth="1"/>
    <col min="13837" max="13837" width="13.75" style="9" customWidth="1"/>
    <col min="13838" max="13838" width="22.75" style="9" customWidth="1"/>
    <col min="13839" max="13839" width="17" style="9" customWidth="1"/>
    <col min="13840" max="13840" width="15.625" style="9" customWidth="1"/>
    <col min="13841" max="13841" width="10.75" style="9" customWidth="1"/>
    <col min="13842" max="14080" width="9" style="9"/>
    <col min="14081" max="14081" width="2.625" style="9" customWidth="1"/>
    <col min="14082" max="14082" width="15" style="9" bestFit="1" customWidth="1"/>
    <col min="14083" max="14084" width="20.625" style="9" customWidth="1"/>
    <col min="14085" max="14085" width="40.625" style="9" customWidth="1"/>
    <col min="14086" max="14086" width="6.25" style="9" customWidth="1"/>
    <col min="14087" max="14088" width="9.875" style="9" bestFit="1" customWidth="1"/>
    <col min="14089" max="14089" width="5.75" style="9" customWidth="1"/>
    <col min="14090" max="14090" width="29.5" style="9" customWidth="1"/>
    <col min="14091" max="14091" width="27.75" style="9" customWidth="1"/>
    <col min="14092" max="14092" width="45.875" style="9" bestFit="1" customWidth="1"/>
    <col min="14093" max="14093" width="13.75" style="9" customWidth="1"/>
    <col min="14094" max="14094" width="22.75" style="9" customWidth="1"/>
    <col min="14095" max="14095" width="17" style="9" customWidth="1"/>
    <col min="14096" max="14096" width="15.625" style="9" customWidth="1"/>
    <col min="14097" max="14097" width="10.75" style="9" customWidth="1"/>
    <col min="14098" max="14336" width="9" style="9"/>
    <col min="14337" max="14337" width="2.625" style="9" customWidth="1"/>
    <col min="14338" max="14338" width="15" style="9" bestFit="1" customWidth="1"/>
    <col min="14339" max="14340" width="20.625" style="9" customWidth="1"/>
    <col min="14341" max="14341" width="40.625" style="9" customWidth="1"/>
    <col min="14342" max="14342" width="6.25" style="9" customWidth="1"/>
    <col min="14343" max="14344" width="9.875" style="9" bestFit="1" customWidth="1"/>
    <col min="14345" max="14345" width="5.75" style="9" customWidth="1"/>
    <col min="14346" max="14346" width="29.5" style="9" customWidth="1"/>
    <col min="14347" max="14347" width="27.75" style="9" customWidth="1"/>
    <col min="14348" max="14348" width="45.875" style="9" bestFit="1" customWidth="1"/>
    <col min="14349" max="14349" width="13.75" style="9" customWidth="1"/>
    <col min="14350" max="14350" width="22.75" style="9" customWidth="1"/>
    <col min="14351" max="14351" width="17" style="9" customWidth="1"/>
    <col min="14352" max="14352" width="15.625" style="9" customWidth="1"/>
    <col min="14353" max="14353" width="10.75" style="9" customWidth="1"/>
    <col min="14354" max="14592" width="9" style="9"/>
    <col min="14593" max="14593" width="2.625" style="9" customWidth="1"/>
    <col min="14594" max="14594" width="15" style="9" bestFit="1" customWidth="1"/>
    <col min="14595" max="14596" width="20.625" style="9" customWidth="1"/>
    <col min="14597" max="14597" width="40.625" style="9" customWidth="1"/>
    <col min="14598" max="14598" width="6.25" style="9" customWidth="1"/>
    <col min="14599" max="14600" width="9.875" style="9" bestFit="1" customWidth="1"/>
    <col min="14601" max="14601" width="5.75" style="9" customWidth="1"/>
    <col min="14602" max="14602" width="29.5" style="9" customWidth="1"/>
    <col min="14603" max="14603" width="27.75" style="9" customWidth="1"/>
    <col min="14604" max="14604" width="45.875" style="9" bestFit="1" customWidth="1"/>
    <col min="14605" max="14605" width="13.75" style="9" customWidth="1"/>
    <col min="14606" max="14606" width="22.75" style="9" customWidth="1"/>
    <col min="14607" max="14607" width="17" style="9" customWidth="1"/>
    <col min="14608" max="14608" width="15.625" style="9" customWidth="1"/>
    <col min="14609" max="14609" width="10.75" style="9" customWidth="1"/>
    <col min="14610" max="14848" width="9" style="9"/>
    <col min="14849" max="14849" width="2.625" style="9" customWidth="1"/>
    <col min="14850" max="14850" width="15" style="9" bestFit="1" customWidth="1"/>
    <col min="14851" max="14852" width="20.625" style="9" customWidth="1"/>
    <col min="14853" max="14853" width="40.625" style="9" customWidth="1"/>
    <col min="14854" max="14854" width="6.25" style="9" customWidth="1"/>
    <col min="14855" max="14856" width="9.875" style="9" bestFit="1" customWidth="1"/>
    <col min="14857" max="14857" width="5.75" style="9" customWidth="1"/>
    <col min="14858" max="14858" width="29.5" style="9" customWidth="1"/>
    <col min="14859" max="14859" width="27.75" style="9" customWidth="1"/>
    <col min="14860" max="14860" width="45.875" style="9" bestFit="1" customWidth="1"/>
    <col min="14861" max="14861" width="13.75" style="9" customWidth="1"/>
    <col min="14862" max="14862" width="22.75" style="9" customWidth="1"/>
    <col min="14863" max="14863" width="17" style="9" customWidth="1"/>
    <col min="14864" max="14864" width="15.625" style="9" customWidth="1"/>
    <col min="14865" max="14865" width="10.75" style="9" customWidth="1"/>
    <col min="14866" max="15104" width="9" style="9"/>
    <col min="15105" max="15105" width="2.625" style="9" customWidth="1"/>
    <col min="15106" max="15106" width="15" style="9" bestFit="1" customWidth="1"/>
    <col min="15107" max="15108" width="20.625" style="9" customWidth="1"/>
    <col min="15109" max="15109" width="40.625" style="9" customWidth="1"/>
    <col min="15110" max="15110" width="6.25" style="9" customWidth="1"/>
    <col min="15111" max="15112" width="9.875" style="9" bestFit="1" customWidth="1"/>
    <col min="15113" max="15113" width="5.75" style="9" customWidth="1"/>
    <col min="15114" max="15114" width="29.5" style="9" customWidth="1"/>
    <col min="15115" max="15115" width="27.75" style="9" customWidth="1"/>
    <col min="15116" max="15116" width="45.875" style="9" bestFit="1" customWidth="1"/>
    <col min="15117" max="15117" width="13.75" style="9" customWidth="1"/>
    <col min="15118" max="15118" width="22.75" style="9" customWidth="1"/>
    <col min="15119" max="15119" width="17" style="9" customWidth="1"/>
    <col min="15120" max="15120" width="15.625" style="9" customWidth="1"/>
    <col min="15121" max="15121" width="10.75" style="9" customWidth="1"/>
    <col min="15122" max="15360" width="9" style="9"/>
    <col min="15361" max="15361" width="2.625" style="9" customWidth="1"/>
    <col min="15362" max="15362" width="15" style="9" bestFit="1" customWidth="1"/>
    <col min="15363" max="15364" width="20.625" style="9" customWidth="1"/>
    <col min="15365" max="15365" width="40.625" style="9" customWidth="1"/>
    <col min="15366" max="15366" width="6.25" style="9" customWidth="1"/>
    <col min="15367" max="15368" width="9.875" style="9" bestFit="1" customWidth="1"/>
    <col min="15369" max="15369" width="5.75" style="9" customWidth="1"/>
    <col min="15370" max="15370" width="29.5" style="9" customWidth="1"/>
    <col min="15371" max="15371" width="27.75" style="9" customWidth="1"/>
    <col min="15372" max="15372" width="45.875" style="9" bestFit="1" customWidth="1"/>
    <col min="15373" max="15373" width="13.75" style="9" customWidth="1"/>
    <col min="15374" max="15374" width="22.75" style="9" customWidth="1"/>
    <col min="15375" max="15375" width="17" style="9" customWidth="1"/>
    <col min="15376" max="15376" width="15.625" style="9" customWidth="1"/>
    <col min="15377" max="15377" width="10.75" style="9" customWidth="1"/>
    <col min="15378" max="15616" width="9" style="9"/>
    <col min="15617" max="15617" width="2.625" style="9" customWidth="1"/>
    <col min="15618" max="15618" width="15" style="9" bestFit="1" customWidth="1"/>
    <col min="15619" max="15620" width="20.625" style="9" customWidth="1"/>
    <col min="15621" max="15621" width="40.625" style="9" customWidth="1"/>
    <col min="15622" max="15622" width="6.25" style="9" customWidth="1"/>
    <col min="15623" max="15624" width="9.875" style="9" bestFit="1" customWidth="1"/>
    <col min="15625" max="15625" width="5.75" style="9" customWidth="1"/>
    <col min="15626" max="15626" width="29.5" style="9" customWidth="1"/>
    <col min="15627" max="15627" width="27.75" style="9" customWidth="1"/>
    <col min="15628" max="15628" width="45.875" style="9" bestFit="1" customWidth="1"/>
    <col min="15629" max="15629" width="13.75" style="9" customWidth="1"/>
    <col min="15630" max="15630" width="22.75" style="9" customWidth="1"/>
    <col min="15631" max="15631" width="17" style="9" customWidth="1"/>
    <col min="15632" max="15632" width="15.625" style="9" customWidth="1"/>
    <col min="15633" max="15633" width="10.75" style="9" customWidth="1"/>
    <col min="15634" max="15872" width="9" style="9"/>
    <col min="15873" max="15873" width="2.625" style="9" customWidth="1"/>
    <col min="15874" max="15874" width="15" style="9" bestFit="1" customWidth="1"/>
    <col min="15875" max="15876" width="20.625" style="9" customWidth="1"/>
    <col min="15877" max="15877" width="40.625" style="9" customWidth="1"/>
    <col min="15878" max="15878" width="6.25" style="9" customWidth="1"/>
    <col min="15879" max="15880" width="9.875" style="9" bestFit="1" customWidth="1"/>
    <col min="15881" max="15881" width="5.75" style="9" customWidth="1"/>
    <col min="15882" max="15882" width="29.5" style="9" customWidth="1"/>
    <col min="15883" max="15883" width="27.75" style="9" customWidth="1"/>
    <col min="15884" max="15884" width="45.875" style="9" bestFit="1" customWidth="1"/>
    <col min="15885" max="15885" width="13.75" style="9" customWidth="1"/>
    <col min="15886" max="15886" width="22.75" style="9" customWidth="1"/>
    <col min="15887" max="15887" width="17" style="9" customWidth="1"/>
    <col min="15888" max="15888" width="15.625" style="9" customWidth="1"/>
    <col min="15889" max="15889" width="10.75" style="9" customWidth="1"/>
    <col min="15890" max="16128" width="9" style="9"/>
    <col min="16129" max="16129" width="2.625" style="9" customWidth="1"/>
    <col min="16130" max="16130" width="15" style="9" bestFit="1" customWidth="1"/>
    <col min="16131" max="16132" width="20.625" style="9" customWidth="1"/>
    <col min="16133" max="16133" width="40.625" style="9" customWidth="1"/>
    <col min="16134" max="16134" width="6.25" style="9" customWidth="1"/>
    <col min="16135" max="16136" width="9.875" style="9" bestFit="1" customWidth="1"/>
    <col min="16137" max="16137" width="5.75" style="9" customWidth="1"/>
    <col min="16138" max="16138" width="29.5" style="9" customWidth="1"/>
    <col min="16139" max="16139" width="27.75" style="9" customWidth="1"/>
    <col min="16140" max="16140" width="45.875" style="9" bestFit="1" customWidth="1"/>
    <col min="16141" max="16141" width="13.75" style="9" customWidth="1"/>
    <col min="16142" max="16142" width="22.75" style="9" customWidth="1"/>
    <col min="16143" max="16143" width="17" style="9" customWidth="1"/>
    <col min="16144" max="16144" width="15.625" style="9" customWidth="1"/>
    <col min="16145" max="16145" width="10.75" style="9" customWidth="1"/>
    <col min="16146" max="16384" width="9" style="9"/>
  </cols>
  <sheetData>
    <row r="2" spans="2:17" ht="20.100000000000001" customHeight="1">
      <c r="B2" s="1" t="s">
        <v>0</v>
      </c>
      <c r="C2" s="1"/>
      <c r="D2" s="1"/>
      <c r="E2" s="2" t="s">
        <v>8355</v>
      </c>
      <c r="G2" s="4" t="s">
        <v>2</v>
      </c>
      <c r="H2" s="5"/>
      <c r="I2" s="6"/>
      <c r="J2" s="7">
        <f>SUM(H:H)</f>
        <v>45000</v>
      </c>
    </row>
    <row r="3" spans="2:17" ht="20.100000000000001" customHeight="1">
      <c r="B3" s="1" t="s">
        <v>3</v>
      </c>
      <c r="C3" s="1"/>
      <c r="D3" s="1"/>
      <c r="E3" s="13" t="s">
        <v>8309</v>
      </c>
    </row>
    <row r="4" spans="2:17" ht="20.100000000000001" customHeight="1">
      <c r="B4" s="1" t="s">
        <v>5</v>
      </c>
      <c r="C4" s="1"/>
      <c r="D4" s="1"/>
      <c r="E4" s="13">
        <v>209790</v>
      </c>
    </row>
    <row r="5" spans="2:17" ht="20.100000000000001" customHeight="1">
      <c r="B5" s="1" t="s">
        <v>6</v>
      </c>
      <c r="C5" s="1"/>
      <c r="D5" s="1"/>
      <c r="E5" s="16"/>
    </row>
    <row r="6" spans="2:17" ht="20.100000000000001" customHeight="1">
      <c r="B6" s="1" t="s">
        <v>7</v>
      </c>
      <c r="C6" s="1"/>
      <c r="D6" s="1"/>
      <c r="E6" s="16">
        <v>44937</v>
      </c>
    </row>
    <row r="8" spans="2:17" s="8" customFormat="1" ht="19.7" customHeight="1">
      <c r="B8" s="17" t="s">
        <v>8</v>
      </c>
      <c r="C8" s="17" t="s">
        <v>9</v>
      </c>
      <c r="D8" s="17" t="s">
        <v>10</v>
      </c>
      <c r="E8" s="18" t="s">
        <v>11</v>
      </c>
      <c r="F8" s="18" t="s">
        <v>12</v>
      </c>
      <c r="G8" s="18" t="s">
        <v>13</v>
      </c>
      <c r="H8" s="22" t="s">
        <v>14</v>
      </c>
      <c r="I8" s="22" t="s">
        <v>15</v>
      </c>
      <c r="J8" s="18" t="s">
        <v>16</v>
      </c>
      <c r="K8" s="18" t="s">
        <v>17</v>
      </c>
      <c r="L8" s="18" t="s">
        <v>18</v>
      </c>
      <c r="M8" s="30" t="s">
        <v>19</v>
      </c>
      <c r="N8" s="18" t="s">
        <v>21</v>
      </c>
      <c r="O8" s="30" t="s">
        <v>22</v>
      </c>
      <c r="P8" s="23" t="s">
        <v>23</v>
      </c>
      <c r="Q8" s="2126"/>
    </row>
    <row r="9" spans="2:17" s="8" customFormat="1" ht="19.7" customHeight="1">
      <c r="B9" s="1930">
        <v>4</v>
      </c>
      <c r="C9" s="17" t="s">
        <v>8356</v>
      </c>
      <c r="D9" s="17" t="s">
        <v>8356</v>
      </c>
      <c r="E9" s="24" t="s">
        <v>8357</v>
      </c>
      <c r="F9" s="1926">
        <v>1</v>
      </c>
      <c r="G9" s="51">
        <v>8500</v>
      </c>
      <c r="H9" s="51">
        <f t="shared" ref="H9:H15" si="0">F9*G9</f>
        <v>8500</v>
      </c>
      <c r="I9" s="22"/>
      <c r="J9" s="24" t="s">
        <v>8358</v>
      </c>
      <c r="K9" s="104"/>
      <c r="L9" s="18" t="s">
        <v>8359</v>
      </c>
      <c r="M9" s="30">
        <v>45230</v>
      </c>
      <c r="N9" s="29" t="s">
        <v>8360</v>
      </c>
      <c r="O9" s="2127">
        <v>45252</v>
      </c>
      <c r="P9" s="30"/>
      <c r="Q9" s="2126"/>
    </row>
    <row r="10" spans="2:17" s="8" customFormat="1" ht="19.7" customHeight="1">
      <c r="B10" s="1930"/>
      <c r="C10" s="17" t="s">
        <v>8356</v>
      </c>
      <c r="D10" s="17" t="s">
        <v>8356</v>
      </c>
      <c r="E10" s="24" t="s">
        <v>8361</v>
      </c>
      <c r="F10" s="1926">
        <v>1</v>
      </c>
      <c r="G10" s="51">
        <v>8500</v>
      </c>
      <c r="H10" s="51">
        <f t="shared" si="0"/>
        <v>8500</v>
      </c>
      <c r="I10" s="22"/>
      <c r="J10" s="24" t="s">
        <v>8314</v>
      </c>
      <c r="K10" s="104"/>
      <c r="L10" s="18" t="s">
        <v>8359</v>
      </c>
      <c r="M10" s="30">
        <v>45230</v>
      </c>
      <c r="N10" s="29" t="s">
        <v>8360</v>
      </c>
      <c r="O10" s="2127">
        <v>45252</v>
      </c>
      <c r="P10" s="30"/>
      <c r="Q10" s="2126"/>
    </row>
    <row r="11" spans="2:17" s="8" customFormat="1" ht="19.7" customHeight="1">
      <c r="B11" s="1930"/>
      <c r="C11" s="17" t="s">
        <v>6208</v>
      </c>
      <c r="D11" s="17" t="s">
        <v>6208</v>
      </c>
      <c r="E11" s="24" t="s">
        <v>8362</v>
      </c>
      <c r="F11" s="1926">
        <v>1</v>
      </c>
      <c r="G11" s="51">
        <v>4000</v>
      </c>
      <c r="H11" s="51">
        <f t="shared" si="0"/>
        <v>4000</v>
      </c>
      <c r="I11" s="22"/>
      <c r="J11" s="24" t="s">
        <v>8363</v>
      </c>
      <c r="K11" s="104"/>
      <c r="L11" s="18" t="s">
        <v>8364</v>
      </c>
      <c r="M11" s="30">
        <v>45230</v>
      </c>
      <c r="N11" s="29" t="s">
        <v>8365</v>
      </c>
      <c r="O11" s="2127"/>
      <c r="P11" s="30"/>
      <c r="Q11" s="2126"/>
    </row>
    <row r="12" spans="2:17" s="8" customFormat="1" ht="19.7" customHeight="1">
      <c r="B12" s="1930"/>
      <c r="C12" s="17" t="s">
        <v>6208</v>
      </c>
      <c r="D12" s="17" t="s">
        <v>6208</v>
      </c>
      <c r="E12" s="24" t="s">
        <v>8366</v>
      </c>
      <c r="F12" s="1926">
        <v>1</v>
      </c>
      <c r="G12" s="51">
        <v>4000</v>
      </c>
      <c r="H12" s="51">
        <f t="shared" si="0"/>
        <v>4000</v>
      </c>
      <c r="I12" s="22"/>
      <c r="J12" s="24" t="s">
        <v>8367</v>
      </c>
      <c r="K12" s="104"/>
      <c r="L12" s="18" t="s">
        <v>8364</v>
      </c>
      <c r="M12" s="30">
        <v>45230</v>
      </c>
      <c r="N12" s="29" t="s">
        <v>8365</v>
      </c>
      <c r="O12" s="2127"/>
      <c r="P12" s="30"/>
      <c r="Q12" s="2126"/>
    </row>
    <row r="13" spans="2:17" s="8" customFormat="1" ht="19.7" customHeight="1">
      <c r="B13" s="1930"/>
      <c r="C13" s="17" t="s">
        <v>6208</v>
      </c>
      <c r="D13" s="17" t="s">
        <v>6208</v>
      </c>
      <c r="E13" s="24" t="s">
        <v>8368</v>
      </c>
      <c r="F13" s="1926">
        <v>1</v>
      </c>
      <c r="G13" s="51">
        <v>4000</v>
      </c>
      <c r="H13" s="51">
        <f t="shared" si="0"/>
        <v>4000</v>
      </c>
      <c r="I13" s="22"/>
      <c r="J13" s="50" t="s">
        <v>8369</v>
      </c>
      <c r="K13" s="104"/>
      <c r="L13" s="18" t="s">
        <v>8364</v>
      </c>
      <c r="M13" s="30">
        <v>45230</v>
      </c>
      <c r="N13" s="29" t="s">
        <v>8365</v>
      </c>
      <c r="O13" s="30"/>
      <c r="P13" s="23"/>
      <c r="Q13" s="2126"/>
    </row>
    <row r="14" spans="2:17" s="8" customFormat="1" ht="19.7" customHeight="1">
      <c r="B14" s="1930"/>
      <c r="C14" s="17" t="s">
        <v>6208</v>
      </c>
      <c r="D14" s="17" t="s">
        <v>6208</v>
      </c>
      <c r="E14" s="24" t="s">
        <v>8370</v>
      </c>
      <c r="F14" s="1926">
        <v>1</v>
      </c>
      <c r="G14" s="51">
        <v>4000</v>
      </c>
      <c r="H14" s="51">
        <f t="shared" si="0"/>
        <v>4000</v>
      </c>
      <c r="I14" s="22"/>
      <c r="J14" s="50" t="s">
        <v>8371</v>
      </c>
      <c r="K14" s="104"/>
      <c r="L14" s="18" t="s">
        <v>8364</v>
      </c>
      <c r="M14" s="30">
        <v>45230</v>
      </c>
      <c r="N14" s="29" t="s">
        <v>8365</v>
      </c>
      <c r="O14" s="30"/>
      <c r="P14" s="23"/>
      <c r="Q14" s="2126"/>
    </row>
    <row r="15" spans="2:17" s="8" customFormat="1" ht="19.7" customHeight="1">
      <c r="B15" s="1930"/>
      <c r="C15" s="17" t="s">
        <v>6208</v>
      </c>
      <c r="D15" s="17" t="s">
        <v>6208</v>
      </c>
      <c r="E15" s="24" t="s">
        <v>8372</v>
      </c>
      <c r="F15" s="1926">
        <v>1</v>
      </c>
      <c r="G15" s="51">
        <v>4000</v>
      </c>
      <c r="H15" s="51">
        <f t="shared" si="0"/>
        <v>4000</v>
      </c>
      <c r="I15" s="22"/>
      <c r="J15" s="26" t="s">
        <v>8373</v>
      </c>
      <c r="K15" s="104"/>
      <c r="L15" s="18" t="s">
        <v>8364</v>
      </c>
      <c r="M15" s="30">
        <v>45230</v>
      </c>
      <c r="N15" s="29" t="s">
        <v>8365</v>
      </c>
      <c r="O15" s="30"/>
      <c r="P15" s="23"/>
      <c r="Q15" s="2126"/>
    </row>
    <row r="16" spans="2:17" s="8" customFormat="1" ht="19.7" customHeight="1">
      <c r="B16" s="1930"/>
      <c r="C16" s="17" t="s">
        <v>6208</v>
      </c>
      <c r="D16" s="17" t="s">
        <v>6208</v>
      </c>
      <c r="E16" s="24" t="s">
        <v>8374</v>
      </c>
      <c r="F16" s="1926">
        <v>1</v>
      </c>
      <c r="G16" s="51">
        <v>4000</v>
      </c>
      <c r="H16" s="51">
        <f>F16*G16</f>
        <v>4000</v>
      </c>
      <c r="I16" s="22"/>
      <c r="J16" s="26" t="s">
        <v>8375</v>
      </c>
      <c r="K16" s="104"/>
      <c r="L16" s="18" t="s">
        <v>8376</v>
      </c>
      <c r="M16" s="30">
        <v>45230</v>
      </c>
      <c r="N16" s="29" t="s">
        <v>8365</v>
      </c>
      <c r="O16" s="30"/>
      <c r="P16" s="23"/>
      <c r="Q16" s="2126"/>
    </row>
    <row r="17" spans="2:17" s="8" customFormat="1" ht="19.7" customHeight="1">
      <c r="B17" s="1930"/>
      <c r="C17" s="17" t="s">
        <v>6208</v>
      </c>
      <c r="D17" s="17" t="s">
        <v>6208</v>
      </c>
      <c r="E17" s="24" t="s">
        <v>8377</v>
      </c>
      <c r="F17" s="1926">
        <v>1</v>
      </c>
      <c r="G17" s="51">
        <v>4000</v>
      </c>
      <c r="H17" s="51">
        <f>F17*G17</f>
        <v>4000</v>
      </c>
      <c r="I17" s="22"/>
      <c r="J17" s="26" t="s">
        <v>8378</v>
      </c>
      <c r="K17" s="104"/>
      <c r="L17" s="18" t="s">
        <v>8364</v>
      </c>
      <c r="M17" s="30">
        <v>45230</v>
      </c>
      <c r="N17" s="29" t="s">
        <v>8365</v>
      </c>
      <c r="O17" s="30"/>
      <c r="P17" s="23"/>
      <c r="Q17" s="2126"/>
    </row>
  </sheetData>
  <autoFilter ref="B8:N15" xr:uid="{E85446D6-AC3B-4954-A064-1DF56E520AAB}"/>
  <mergeCells count="7">
    <mergeCell ref="B9:B17"/>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45486-61B8-4888-B459-CE65E66F04A0}">
  <dimension ref="B2:Q23"/>
  <sheetViews>
    <sheetView zoomScale="85" zoomScaleNormal="85" workbookViewId="0">
      <pane xSplit="10" ySplit="9" topLeftCell="K10" activePane="bottomRight" state="frozen"/>
      <selection pane="topRight" activeCell="K1" sqref="K1"/>
      <selection pane="bottomLeft" activeCell="A9" sqref="A9"/>
      <selection pane="bottomRight"/>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13" style="10" bestFit="1" customWidth="1"/>
    <col min="10" max="10" width="29.5" style="9" customWidth="1"/>
    <col min="11" max="11" width="33" style="9" bestFit="1" customWidth="1"/>
    <col min="12" max="12" width="11"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13" style="9" bestFit="1" customWidth="1"/>
    <col min="266" max="266" width="29.5" style="9" customWidth="1"/>
    <col min="267" max="267" width="33" style="9" bestFit="1" customWidth="1"/>
    <col min="268" max="268" width="11"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13" style="9" bestFit="1" customWidth="1"/>
    <col min="522" max="522" width="29.5" style="9" customWidth="1"/>
    <col min="523" max="523" width="33" style="9" bestFit="1" customWidth="1"/>
    <col min="524" max="524" width="11"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13" style="9" bestFit="1" customWidth="1"/>
    <col min="778" max="778" width="29.5" style="9" customWidth="1"/>
    <col min="779" max="779" width="33" style="9" bestFit="1" customWidth="1"/>
    <col min="780" max="780" width="11"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13" style="9" bestFit="1" customWidth="1"/>
    <col min="1034" max="1034" width="29.5" style="9" customWidth="1"/>
    <col min="1035" max="1035" width="33" style="9" bestFit="1" customWidth="1"/>
    <col min="1036" max="1036" width="11"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13" style="9" bestFit="1" customWidth="1"/>
    <col min="1290" max="1290" width="29.5" style="9" customWidth="1"/>
    <col min="1291" max="1291" width="33" style="9" bestFit="1" customWidth="1"/>
    <col min="1292" max="1292" width="11"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13" style="9" bestFit="1" customWidth="1"/>
    <col min="1546" max="1546" width="29.5" style="9" customWidth="1"/>
    <col min="1547" max="1547" width="33" style="9" bestFit="1" customWidth="1"/>
    <col min="1548" max="1548" width="11"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13" style="9" bestFit="1" customWidth="1"/>
    <col min="1802" max="1802" width="29.5" style="9" customWidth="1"/>
    <col min="1803" max="1803" width="33" style="9" bestFit="1" customWidth="1"/>
    <col min="1804" max="1804" width="11"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13" style="9" bestFit="1" customWidth="1"/>
    <col min="2058" max="2058" width="29.5" style="9" customWidth="1"/>
    <col min="2059" max="2059" width="33" style="9" bestFit="1" customWidth="1"/>
    <col min="2060" max="2060" width="11"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13" style="9" bestFit="1" customWidth="1"/>
    <col min="2314" max="2314" width="29.5" style="9" customWidth="1"/>
    <col min="2315" max="2315" width="33" style="9" bestFit="1" customWidth="1"/>
    <col min="2316" max="2316" width="11"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13" style="9" bestFit="1" customWidth="1"/>
    <col min="2570" max="2570" width="29.5" style="9" customWidth="1"/>
    <col min="2571" max="2571" width="33" style="9" bestFit="1" customWidth="1"/>
    <col min="2572" max="2572" width="11"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13" style="9" bestFit="1" customWidth="1"/>
    <col min="2826" max="2826" width="29.5" style="9" customWidth="1"/>
    <col min="2827" max="2827" width="33" style="9" bestFit="1" customWidth="1"/>
    <col min="2828" max="2828" width="11"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13" style="9" bestFit="1" customWidth="1"/>
    <col min="3082" max="3082" width="29.5" style="9" customWidth="1"/>
    <col min="3083" max="3083" width="33" style="9" bestFit="1" customWidth="1"/>
    <col min="3084" max="3084" width="11"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13" style="9" bestFit="1" customWidth="1"/>
    <col min="3338" max="3338" width="29.5" style="9" customWidth="1"/>
    <col min="3339" max="3339" width="33" style="9" bestFit="1" customWidth="1"/>
    <col min="3340" max="3340" width="11"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13" style="9" bestFit="1" customWidth="1"/>
    <col min="3594" max="3594" width="29.5" style="9" customWidth="1"/>
    <col min="3595" max="3595" width="33" style="9" bestFit="1" customWidth="1"/>
    <col min="3596" max="3596" width="11"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13" style="9" bestFit="1" customWidth="1"/>
    <col min="3850" max="3850" width="29.5" style="9" customWidth="1"/>
    <col min="3851" max="3851" width="33" style="9" bestFit="1" customWidth="1"/>
    <col min="3852" max="3852" width="11"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13" style="9" bestFit="1" customWidth="1"/>
    <col min="4106" max="4106" width="29.5" style="9" customWidth="1"/>
    <col min="4107" max="4107" width="33" style="9" bestFit="1" customWidth="1"/>
    <col min="4108" max="4108" width="11"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13" style="9" bestFit="1" customWidth="1"/>
    <col min="4362" max="4362" width="29.5" style="9" customWidth="1"/>
    <col min="4363" max="4363" width="33" style="9" bestFit="1" customWidth="1"/>
    <col min="4364" max="4364" width="11"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13" style="9" bestFit="1" customWidth="1"/>
    <col min="4618" max="4618" width="29.5" style="9" customWidth="1"/>
    <col min="4619" max="4619" width="33" style="9" bestFit="1" customWidth="1"/>
    <col min="4620" max="4620" width="11"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13" style="9" bestFit="1" customWidth="1"/>
    <col min="4874" max="4874" width="29.5" style="9" customWidth="1"/>
    <col min="4875" max="4875" width="33" style="9" bestFit="1" customWidth="1"/>
    <col min="4876" max="4876" width="11"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13" style="9" bestFit="1" customWidth="1"/>
    <col min="5130" max="5130" width="29.5" style="9" customWidth="1"/>
    <col min="5131" max="5131" width="33" style="9" bestFit="1" customWidth="1"/>
    <col min="5132" max="5132" width="11"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13" style="9" bestFit="1" customWidth="1"/>
    <col min="5386" max="5386" width="29.5" style="9" customWidth="1"/>
    <col min="5387" max="5387" width="33" style="9" bestFit="1" customWidth="1"/>
    <col min="5388" max="5388" width="11"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13" style="9" bestFit="1" customWidth="1"/>
    <col min="5642" max="5642" width="29.5" style="9" customWidth="1"/>
    <col min="5643" max="5643" width="33" style="9" bestFit="1" customWidth="1"/>
    <col min="5644" max="5644" width="11"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13" style="9" bestFit="1" customWidth="1"/>
    <col min="5898" max="5898" width="29.5" style="9" customWidth="1"/>
    <col min="5899" max="5899" width="33" style="9" bestFit="1" customWidth="1"/>
    <col min="5900" max="5900" width="11"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13" style="9" bestFit="1" customWidth="1"/>
    <col min="6154" max="6154" width="29.5" style="9" customWidth="1"/>
    <col min="6155" max="6155" width="33" style="9" bestFit="1" customWidth="1"/>
    <col min="6156" max="6156" width="11"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13" style="9" bestFit="1" customWidth="1"/>
    <col min="6410" max="6410" width="29.5" style="9" customWidth="1"/>
    <col min="6411" max="6411" width="33" style="9" bestFit="1" customWidth="1"/>
    <col min="6412" max="6412" width="11"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13" style="9" bestFit="1" customWidth="1"/>
    <col min="6666" max="6666" width="29.5" style="9" customWidth="1"/>
    <col min="6667" max="6667" width="33" style="9" bestFit="1" customWidth="1"/>
    <col min="6668" max="6668" width="11"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13" style="9" bestFit="1" customWidth="1"/>
    <col min="6922" max="6922" width="29.5" style="9" customWidth="1"/>
    <col min="6923" max="6923" width="33" style="9" bestFit="1" customWidth="1"/>
    <col min="6924" max="6924" width="11"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13" style="9" bestFit="1" customWidth="1"/>
    <col min="7178" max="7178" width="29.5" style="9" customWidth="1"/>
    <col min="7179" max="7179" width="33" style="9" bestFit="1" customWidth="1"/>
    <col min="7180" max="7180" width="11"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13" style="9" bestFit="1" customWidth="1"/>
    <col min="7434" max="7434" width="29.5" style="9" customWidth="1"/>
    <col min="7435" max="7435" width="33" style="9" bestFit="1" customWidth="1"/>
    <col min="7436" max="7436" width="11"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13" style="9" bestFit="1" customWidth="1"/>
    <col min="7690" max="7690" width="29.5" style="9" customWidth="1"/>
    <col min="7691" max="7691" width="33" style="9" bestFit="1" customWidth="1"/>
    <col min="7692" max="7692" width="11"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13" style="9" bestFit="1" customWidth="1"/>
    <col min="7946" max="7946" width="29.5" style="9" customWidth="1"/>
    <col min="7947" max="7947" width="33" style="9" bestFit="1" customWidth="1"/>
    <col min="7948" max="7948" width="11"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13" style="9" bestFit="1" customWidth="1"/>
    <col min="8202" max="8202" width="29.5" style="9" customWidth="1"/>
    <col min="8203" max="8203" width="33" style="9" bestFit="1" customWidth="1"/>
    <col min="8204" max="8204" width="11"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13" style="9" bestFit="1" customWidth="1"/>
    <col min="8458" max="8458" width="29.5" style="9" customWidth="1"/>
    <col min="8459" max="8459" width="33" style="9" bestFit="1" customWidth="1"/>
    <col min="8460" max="8460" width="11"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13" style="9" bestFit="1" customWidth="1"/>
    <col min="8714" max="8714" width="29.5" style="9" customWidth="1"/>
    <col min="8715" max="8715" width="33" style="9" bestFit="1" customWidth="1"/>
    <col min="8716" max="8716" width="11"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13" style="9" bestFit="1" customWidth="1"/>
    <col min="8970" max="8970" width="29.5" style="9" customWidth="1"/>
    <col min="8971" max="8971" width="33" style="9" bestFit="1" customWidth="1"/>
    <col min="8972" max="8972" width="11"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13" style="9" bestFit="1" customWidth="1"/>
    <col min="9226" max="9226" width="29.5" style="9" customWidth="1"/>
    <col min="9227" max="9227" width="33" style="9" bestFit="1" customWidth="1"/>
    <col min="9228" max="9228" width="11"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13" style="9" bestFit="1" customWidth="1"/>
    <col min="9482" max="9482" width="29.5" style="9" customWidth="1"/>
    <col min="9483" max="9483" width="33" style="9" bestFit="1" customWidth="1"/>
    <col min="9484" max="9484" width="11"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13" style="9" bestFit="1" customWidth="1"/>
    <col min="9738" max="9738" width="29.5" style="9" customWidth="1"/>
    <col min="9739" max="9739" width="33" style="9" bestFit="1" customWidth="1"/>
    <col min="9740" max="9740" width="11"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13" style="9" bestFit="1" customWidth="1"/>
    <col min="9994" max="9994" width="29.5" style="9" customWidth="1"/>
    <col min="9995" max="9995" width="33" style="9" bestFit="1" customWidth="1"/>
    <col min="9996" max="9996" width="11"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13" style="9" bestFit="1" customWidth="1"/>
    <col min="10250" max="10250" width="29.5" style="9" customWidth="1"/>
    <col min="10251" max="10251" width="33" style="9" bestFit="1" customWidth="1"/>
    <col min="10252" max="10252" width="11"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13" style="9" bestFit="1" customWidth="1"/>
    <col min="10506" max="10506" width="29.5" style="9" customWidth="1"/>
    <col min="10507" max="10507" width="33" style="9" bestFit="1" customWidth="1"/>
    <col min="10508" max="10508" width="11"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13" style="9" bestFit="1" customWidth="1"/>
    <col min="10762" max="10762" width="29.5" style="9" customWidth="1"/>
    <col min="10763" max="10763" width="33" style="9" bestFit="1" customWidth="1"/>
    <col min="10764" max="10764" width="11"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13" style="9" bestFit="1" customWidth="1"/>
    <col min="11018" max="11018" width="29.5" style="9" customWidth="1"/>
    <col min="11019" max="11019" width="33" style="9" bestFit="1" customWidth="1"/>
    <col min="11020" max="11020" width="11"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13" style="9" bestFit="1" customWidth="1"/>
    <col min="11274" max="11274" width="29.5" style="9" customWidth="1"/>
    <col min="11275" max="11275" width="33" style="9" bestFit="1" customWidth="1"/>
    <col min="11276" max="11276" width="11"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13" style="9" bestFit="1" customWidth="1"/>
    <col min="11530" max="11530" width="29.5" style="9" customWidth="1"/>
    <col min="11531" max="11531" width="33" style="9" bestFit="1" customWidth="1"/>
    <col min="11532" max="11532" width="11"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13" style="9" bestFit="1" customWidth="1"/>
    <col min="11786" max="11786" width="29.5" style="9" customWidth="1"/>
    <col min="11787" max="11787" width="33" style="9" bestFit="1" customWidth="1"/>
    <col min="11788" max="11788" width="11"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13" style="9" bestFit="1" customWidth="1"/>
    <col min="12042" max="12042" width="29.5" style="9" customWidth="1"/>
    <col min="12043" max="12043" width="33" style="9" bestFit="1" customWidth="1"/>
    <col min="12044" max="12044" width="11"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13" style="9" bestFit="1" customWidth="1"/>
    <col min="12298" max="12298" width="29.5" style="9" customWidth="1"/>
    <col min="12299" max="12299" width="33" style="9" bestFit="1" customWidth="1"/>
    <col min="12300" max="12300" width="11"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13" style="9" bestFit="1" customWidth="1"/>
    <col min="12554" max="12554" width="29.5" style="9" customWidth="1"/>
    <col min="12555" max="12555" width="33" style="9" bestFit="1" customWidth="1"/>
    <col min="12556" max="12556" width="11"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13" style="9" bestFit="1" customWidth="1"/>
    <col min="12810" max="12810" width="29.5" style="9" customWidth="1"/>
    <col min="12811" max="12811" width="33" style="9" bestFit="1" customWidth="1"/>
    <col min="12812" max="12812" width="11"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13" style="9" bestFit="1" customWidth="1"/>
    <col min="13066" max="13066" width="29.5" style="9" customWidth="1"/>
    <col min="13067" max="13067" width="33" style="9" bestFit="1" customWidth="1"/>
    <col min="13068" max="13068" width="11"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13" style="9" bestFit="1" customWidth="1"/>
    <col min="13322" max="13322" width="29.5" style="9" customWidth="1"/>
    <col min="13323" max="13323" width="33" style="9" bestFit="1" customWidth="1"/>
    <col min="13324" max="13324" width="11"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13" style="9" bestFit="1" customWidth="1"/>
    <col min="13578" max="13578" width="29.5" style="9" customWidth="1"/>
    <col min="13579" max="13579" width="33" style="9" bestFit="1" customWidth="1"/>
    <col min="13580" max="13580" width="11"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13" style="9" bestFit="1" customWidth="1"/>
    <col min="13834" max="13834" width="29.5" style="9" customWidth="1"/>
    <col min="13835" max="13835" width="33" style="9" bestFit="1" customWidth="1"/>
    <col min="13836" max="13836" width="11"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13" style="9" bestFit="1" customWidth="1"/>
    <col min="14090" max="14090" width="29.5" style="9" customWidth="1"/>
    <col min="14091" max="14091" width="33" style="9" bestFit="1" customWidth="1"/>
    <col min="14092" max="14092" width="11"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13" style="9" bestFit="1" customWidth="1"/>
    <col min="14346" max="14346" width="29.5" style="9" customWidth="1"/>
    <col min="14347" max="14347" width="33" style="9" bestFit="1" customWidth="1"/>
    <col min="14348" max="14348" width="11"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13" style="9" bestFit="1" customWidth="1"/>
    <col min="14602" max="14602" width="29.5" style="9" customWidth="1"/>
    <col min="14603" max="14603" width="33" style="9" bestFit="1" customWidth="1"/>
    <col min="14604" max="14604" width="11"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13" style="9" bestFit="1" customWidth="1"/>
    <col min="14858" max="14858" width="29.5" style="9" customWidth="1"/>
    <col min="14859" max="14859" width="33" style="9" bestFit="1" customWidth="1"/>
    <col min="14860" max="14860" width="11"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13" style="9" bestFit="1" customWidth="1"/>
    <col min="15114" max="15114" width="29.5" style="9" customWidth="1"/>
    <col min="15115" max="15115" width="33" style="9" bestFit="1" customWidth="1"/>
    <col min="15116" max="15116" width="11"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13" style="9" bestFit="1" customWidth="1"/>
    <col min="15370" max="15370" width="29.5" style="9" customWidth="1"/>
    <col min="15371" max="15371" width="33" style="9" bestFit="1" customWidth="1"/>
    <col min="15372" max="15372" width="11"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13" style="9" bestFit="1" customWidth="1"/>
    <col min="15626" max="15626" width="29.5" style="9" customWidth="1"/>
    <col min="15627" max="15627" width="33" style="9" bestFit="1" customWidth="1"/>
    <col min="15628" max="15628" width="11"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13" style="9" bestFit="1" customWidth="1"/>
    <col min="15882" max="15882" width="29.5" style="9" customWidth="1"/>
    <col min="15883" max="15883" width="33" style="9" bestFit="1" customWidth="1"/>
    <col min="15884" max="15884" width="11"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13" style="9" bestFit="1" customWidth="1"/>
    <col min="16138" max="16138" width="29.5" style="9" customWidth="1"/>
    <col min="16139" max="16139" width="33" style="9" bestFit="1" customWidth="1"/>
    <col min="16140" max="16140" width="11"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7878</v>
      </c>
      <c r="G2" s="4" t="s">
        <v>2</v>
      </c>
      <c r="H2" s="5"/>
      <c r="I2" s="6"/>
      <c r="J2" s="7">
        <f>SUM(H:H)</f>
        <v>55092</v>
      </c>
    </row>
    <row r="3" spans="2:17" ht="20.100000000000001" customHeight="1">
      <c r="B3" s="1" t="s">
        <v>3</v>
      </c>
      <c r="C3" s="1"/>
      <c r="D3" s="1"/>
      <c r="E3" s="13" t="s">
        <v>7343</v>
      </c>
    </row>
    <row r="4" spans="2:17" ht="20.100000000000001" customHeight="1">
      <c r="B4" s="1" t="s">
        <v>5</v>
      </c>
      <c r="C4" s="1"/>
      <c r="D4" s="1"/>
      <c r="E4" s="13">
        <v>209876</v>
      </c>
      <c r="J4" s="83"/>
    </row>
    <row r="5" spans="2:17" ht="20.100000000000001" customHeight="1">
      <c r="B5" s="1" t="s">
        <v>6</v>
      </c>
      <c r="C5" s="1"/>
      <c r="D5" s="1"/>
      <c r="E5" s="16"/>
      <c r="J5" s="83"/>
    </row>
    <row r="6" spans="2:17" ht="20.100000000000001" customHeight="1">
      <c r="B6" s="1" t="s">
        <v>7</v>
      </c>
      <c r="C6" s="1"/>
      <c r="D6" s="1"/>
      <c r="E6" s="16">
        <v>45260</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329">
        <v>1</v>
      </c>
      <c r="C10" s="17" t="s">
        <v>115</v>
      </c>
      <c r="D10" s="17" t="s">
        <v>115</v>
      </c>
      <c r="E10" s="24" t="s">
        <v>8379</v>
      </c>
      <c r="F10" s="26">
        <v>1</v>
      </c>
      <c r="G10" s="177"/>
      <c r="H10" s="784"/>
      <c r="I10" s="22"/>
      <c r="J10" s="24" t="s">
        <v>8380</v>
      </c>
      <c r="K10" s="18" t="s">
        <v>8381</v>
      </c>
      <c r="L10" s="18"/>
      <c r="M10" s="30"/>
      <c r="N10" s="17"/>
      <c r="O10" s="18"/>
      <c r="P10" s="30"/>
      <c r="Q10" s="23"/>
    </row>
    <row r="11" spans="2:17" s="8" customFormat="1" ht="19.7" customHeight="1">
      <c r="B11" s="329">
        <v>3</v>
      </c>
      <c r="C11" s="17" t="s">
        <v>115</v>
      </c>
      <c r="D11" s="17" t="s">
        <v>115</v>
      </c>
      <c r="E11" s="24" t="s">
        <v>7553</v>
      </c>
      <c r="F11" s="26">
        <v>1</v>
      </c>
      <c r="G11" s="177"/>
      <c r="H11" s="784"/>
      <c r="I11" s="22"/>
      <c r="J11" s="24" t="s">
        <v>7292</v>
      </c>
      <c r="K11" s="18" t="s">
        <v>8381</v>
      </c>
      <c r="L11" s="18"/>
      <c r="M11" s="30"/>
      <c r="N11" s="17"/>
      <c r="O11" s="18"/>
      <c r="P11" s="30"/>
      <c r="Q11" s="23"/>
    </row>
    <row r="12" spans="2:17" s="8" customFormat="1" ht="19.7" customHeight="1">
      <c r="B12" s="329">
        <v>4</v>
      </c>
      <c r="C12" s="17" t="s">
        <v>115</v>
      </c>
      <c r="D12" s="17" t="s">
        <v>115</v>
      </c>
      <c r="E12" s="24" t="s">
        <v>8382</v>
      </c>
      <c r="F12" s="26">
        <v>1</v>
      </c>
      <c r="G12" s="177"/>
      <c r="H12" s="784"/>
      <c r="I12" s="22"/>
      <c r="J12" s="24" t="s">
        <v>8383</v>
      </c>
      <c r="K12" s="18" t="s">
        <v>8381</v>
      </c>
      <c r="L12" s="18"/>
      <c r="M12" s="30"/>
      <c r="N12" s="17"/>
      <c r="O12" s="18"/>
      <c r="P12" s="30"/>
      <c r="Q12" s="23"/>
    </row>
    <row r="13" spans="2:17" s="8" customFormat="1" ht="19.7" customHeight="1">
      <c r="B13" s="329">
        <v>8</v>
      </c>
      <c r="C13" s="17" t="s">
        <v>30</v>
      </c>
      <c r="D13" s="17" t="s">
        <v>30</v>
      </c>
      <c r="E13" s="26" t="s">
        <v>8384</v>
      </c>
      <c r="F13" s="26">
        <v>1</v>
      </c>
      <c r="G13" s="26">
        <v>7013</v>
      </c>
      <c r="H13" s="118">
        <f t="shared" ref="H13:H21" si="0">F13*G13</f>
        <v>7013</v>
      </c>
      <c r="I13" s="18"/>
      <c r="J13" s="26" t="s">
        <v>8385</v>
      </c>
      <c r="K13" s="18" t="s">
        <v>8386</v>
      </c>
      <c r="L13" s="17"/>
      <c r="M13" s="30">
        <v>45231</v>
      </c>
      <c r="N13" s="17"/>
      <c r="O13" s="29"/>
      <c r="P13" s="30">
        <v>45245</v>
      </c>
      <c r="Q13" s="23"/>
    </row>
    <row r="14" spans="2:17" s="8" customFormat="1" ht="19.7" customHeight="1">
      <c r="B14" s="1942">
        <v>9</v>
      </c>
      <c r="C14" s="17" t="s">
        <v>30</v>
      </c>
      <c r="D14" s="17" t="s">
        <v>30</v>
      </c>
      <c r="E14" s="26" t="s">
        <v>7883</v>
      </c>
      <c r="F14" s="26">
        <v>1</v>
      </c>
      <c r="G14" s="26">
        <v>4678</v>
      </c>
      <c r="H14" s="118">
        <f t="shared" si="0"/>
        <v>4678</v>
      </c>
      <c r="I14" s="18"/>
      <c r="J14" s="26" t="s">
        <v>7884</v>
      </c>
      <c r="K14" s="18" t="s">
        <v>8386</v>
      </c>
      <c r="L14" s="17"/>
      <c r="M14" s="30">
        <v>45231</v>
      </c>
      <c r="N14" s="17"/>
      <c r="O14" s="29"/>
      <c r="P14" s="30">
        <v>45245</v>
      </c>
      <c r="Q14" s="23"/>
    </row>
    <row r="15" spans="2:17" s="8" customFormat="1" ht="19.7" customHeight="1">
      <c r="B15" s="1903"/>
      <c r="C15" s="17" t="s">
        <v>30</v>
      </c>
      <c r="D15" s="17" t="s">
        <v>30</v>
      </c>
      <c r="E15" s="26" t="s">
        <v>7885</v>
      </c>
      <c r="F15" s="26">
        <v>1</v>
      </c>
      <c r="G15" s="26">
        <v>4899</v>
      </c>
      <c r="H15" s="118">
        <f t="shared" si="0"/>
        <v>4899</v>
      </c>
      <c r="I15" s="18"/>
      <c r="J15" s="26" t="s">
        <v>7886</v>
      </c>
      <c r="K15" s="18" t="s">
        <v>8386</v>
      </c>
      <c r="L15" s="18"/>
      <c r="M15" s="30">
        <v>45231</v>
      </c>
      <c r="N15" s="17"/>
      <c r="O15" s="18"/>
      <c r="P15" s="30">
        <v>45245</v>
      </c>
      <c r="Q15" s="23"/>
    </row>
    <row r="16" spans="2:17" s="8" customFormat="1" ht="19.7" customHeight="1">
      <c r="B16" s="1903"/>
      <c r="C16" s="17" t="s">
        <v>30</v>
      </c>
      <c r="D16" s="17" t="s">
        <v>30</v>
      </c>
      <c r="E16" s="26" t="s">
        <v>7887</v>
      </c>
      <c r="F16" s="26">
        <v>1</v>
      </c>
      <c r="G16" s="26">
        <v>4824</v>
      </c>
      <c r="H16" s="118">
        <f t="shared" si="0"/>
        <v>4824</v>
      </c>
      <c r="I16" s="18"/>
      <c r="J16" s="53" t="s">
        <v>7888</v>
      </c>
      <c r="K16" s="18" t="s">
        <v>8386</v>
      </c>
      <c r="L16" s="18"/>
      <c r="M16" s="30">
        <v>45231</v>
      </c>
      <c r="N16" s="17"/>
      <c r="O16" s="18"/>
      <c r="P16" s="30">
        <v>45245</v>
      </c>
      <c r="Q16" s="23"/>
    </row>
    <row r="17" spans="2:17" s="8" customFormat="1" ht="19.7" customHeight="1">
      <c r="B17" s="1905"/>
      <c r="C17" s="17" t="s">
        <v>30</v>
      </c>
      <c r="D17" s="17" t="s">
        <v>30</v>
      </c>
      <c r="E17" s="26" t="s">
        <v>7012</v>
      </c>
      <c r="F17" s="26">
        <v>1</v>
      </c>
      <c r="G17" s="26">
        <v>70</v>
      </c>
      <c r="H17" s="118">
        <f t="shared" si="0"/>
        <v>70</v>
      </c>
      <c r="I17" s="18"/>
      <c r="J17" s="26" t="s">
        <v>6842</v>
      </c>
      <c r="K17" s="18" t="s">
        <v>8386</v>
      </c>
      <c r="L17" s="18"/>
      <c r="M17" s="30">
        <v>45231</v>
      </c>
      <c r="N17" s="17"/>
      <c r="O17" s="18"/>
      <c r="P17" s="30">
        <v>45245</v>
      </c>
      <c r="Q17" s="23"/>
    </row>
    <row r="18" spans="2:17" s="8" customFormat="1" ht="19.7" customHeight="1">
      <c r="B18" s="17">
        <v>10</v>
      </c>
      <c r="C18" s="17" t="s">
        <v>115</v>
      </c>
      <c r="D18" s="17" t="s">
        <v>115</v>
      </c>
      <c r="E18" s="26" t="s">
        <v>6655</v>
      </c>
      <c r="F18" s="26">
        <v>1</v>
      </c>
      <c r="G18" s="26"/>
      <c r="H18" s="118">
        <f t="shared" si="0"/>
        <v>0</v>
      </c>
      <c r="I18" s="18"/>
      <c r="J18" s="26" t="s">
        <v>8387</v>
      </c>
      <c r="K18" s="18" t="s">
        <v>8381</v>
      </c>
      <c r="L18" s="18"/>
      <c r="M18" s="30"/>
      <c r="N18" s="17"/>
      <c r="O18" s="18"/>
      <c r="P18" s="30"/>
      <c r="Q18" s="23"/>
    </row>
    <row r="19" spans="2:17" s="8" customFormat="1" ht="19.7" customHeight="1">
      <c r="B19" s="17">
        <v>11</v>
      </c>
      <c r="C19" s="17" t="s">
        <v>30</v>
      </c>
      <c r="D19" s="17" t="s">
        <v>30</v>
      </c>
      <c r="E19" s="26" t="s">
        <v>8388</v>
      </c>
      <c r="F19" s="26">
        <v>1</v>
      </c>
      <c r="G19" s="26">
        <v>8174</v>
      </c>
      <c r="H19" s="118">
        <f t="shared" si="0"/>
        <v>8174</v>
      </c>
      <c r="I19" s="18"/>
      <c r="J19" s="26" t="s">
        <v>8389</v>
      </c>
      <c r="K19" s="18" t="s">
        <v>8386</v>
      </c>
      <c r="L19" s="17"/>
      <c r="M19" s="30">
        <v>45231</v>
      </c>
      <c r="N19" s="17"/>
      <c r="O19" s="29"/>
      <c r="P19" s="30">
        <v>45245</v>
      </c>
      <c r="Q19" s="23"/>
    </row>
    <row r="20" spans="2:17" s="8" customFormat="1" ht="19.7" customHeight="1">
      <c r="B20" s="1942">
        <v>12</v>
      </c>
      <c r="C20" s="17" t="s">
        <v>30</v>
      </c>
      <c r="D20" s="17" t="s">
        <v>30</v>
      </c>
      <c r="E20" s="26" t="s">
        <v>5828</v>
      </c>
      <c r="F20" s="26">
        <v>1</v>
      </c>
      <c r="G20" s="26">
        <v>168</v>
      </c>
      <c r="H20" s="118">
        <f t="shared" si="0"/>
        <v>168</v>
      </c>
      <c r="I20" s="18"/>
      <c r="J20" s="26" t="s">
        <v>5829</v>
      </c>
      <c r="K20" s="18" t="s">
        <v>8386</v>
      </c>
      <c r="L20" s="17"/>
      <c r="M20" s="30">
        <v>45231</v>
      </c>
      <c r="N20" s="17"/>
      <c r="O20" s="29"/>
      <c r="P20" s="30">
        <v>45245</v>
      </c>
      <c r="Q20" s="23"/>
    </row>
    <row r="21" spans="2:17" s="8" customFormat="1" ht="19.7" customHeight="1">
      <c r="B21" s="1905"/>
      <c r="C21" s="17" t="s">
        <v>30</v>
      </c>
      <c r="D21" s="17" t="s">
        <v>30</v>
      </c>
      <c r="E21" s="26" t="s">
        <v>6748</v>
      </c>
      <c r="F21" s="26">
        <v>1</v>
      </c>
      <c r="G21" s="26">
        <v>266</v>
      </c>
      <c r="H21" s="118">
        <f t="shared" si="0"/>
        <v>266</v>
      </c>
      <c r="I21" s="18"/>
      <c r="J21" s="26" t="s">
        <v>6735</v>
      </c>
      <c r="K21" s="18" t="s">
        <v>8386</v>
      </c>
      <c r="L21" s="18"/>
      <c r="M21" s="30">
        <v>45231</v>
      </c>
      <c r="N21" s="17"/>
      <c r="O21" s="18"/>
      <c r="P21" s="30">
        <v>45245</v>
      </c>
      <c r="Q21" s="23"/>
    </row>
    <row r="22" spans="2:17" s="8" customFormat="1" ht="19.7" customHeight="1">
      <c r="B22" s="1942"/>
      <c r="C22" s="17" t="s">
        <v>115</v>
      </c>
      <c r="D22" s="17" t="s">
        <v>115</v>
      </c>
      <c r="E22" s="26" t="s">
        <v>892</v>
      </c>
      <c r="F22" s="26">
        <v>3</v>
      </c>
      <c r="G22" s="118">
        <v>5000</v>
      </c>
      <c r="H22" s="118">
        <f>F22*G22</f>
        <v>15000</v>
      </c>
      <c r="I22" s="18"/>
      <c r="J22" s="26" t="s">
        <v>892</v>
      </c>
      <c r="K22" s="18"/>
      <c r="L22" s="17"/>
      <c r="M22" s="30"/>
      <c r="N22" s="17"/>
      <c r="O22" s="29"/>
      <c r="P22" s="29"/>
      <c r="Q22" s="23"/>
    </row>
    <row r="23" spans="2:17" s="8" customFormat="1" ht="19.7" customHeight="1">
      <c r="B23" s="1905"/>
      <c r="C23" s="17" t="s">
        <v>115</v>
      </c>
      <c r="D23" s="17" t="s">
        <v>115</v>
      </c>
      <c r="E23" s="50" t="s">
        <v>5642</v>
      </c>
      <c r="F23" s="26">
        <v>2</v>
      </c>
      <c r="G23" s="20">
        <v>5000</v>
      </c>
      <c r="H23" s="118">
        <f>F23*G23</f>
        <v>10000</v>
      </c>
      <c r="I23" s="18"/>
      <c r="J23" s="50" t="s">
        <v>5642</v>
      </c>
      <c r="K23" s="24"/>
      <c r="L23" s="17"/>
      <c r="M23" s="30"/>
      <c r="N23" s="17"/>
      <c r="O23" s="110"/>
      <c r="P23" s="29"/>
      <c r="Q23" s="30"/>
    </row>
  </sheetData>
  <autoFilter ref="B9:O9" xr:uid="{E248AB95-7D1A-4ABD-940C-BD299027D479}"/>
  <mergeCells count="9">
    <mergeCell ref="B14:B17"/>
    <mergeCell ref="B20:B21"/>
    <mergeCell ref="B22:B23"/>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62E32-1075-4F0D-9D32-5A5DB6CC48D5}">
  <dimension ref="A1:B5"/>
  <sheetViews>
    <sheetView view="pageBreakPreview" zoomScale="60" zoomScaleNormal="100" workbookViewId="0">
      <selection activeCell="E8" sqref="E8"/>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1" spans="1:2">
      <c r="A1" s="73" t="s">
        <v>0</v>
      </c>
      <c r="B1" s="2" t="s">
        <v>6560</v>
      </c>
    </row>
    <row r="2" spans="1:2">
      <c r="A2" s="73" t="s">
        <v>3</v>
      </c>
      <c r="B2" s="13" t="s">
        <v>6561</v>
      </c>
    </row>
    <row r="3" spans="1:2">
      <c r="A3" s="73" t="s">
        <v>5</v>
      </c>
      <c r="B3" s="13">
        <v>200091</v>
      </c>
    </row>
    <row r="4" spans="1:2">
      <c r="A4" s="73" t="s">
        <v>6</v>
      </c>
      <c r="B4" s="16">
        <v>44837</v>
      </c>
    </row>
    <row r="5" spans="1:2">
      <c r="A5" s="73" t="s">
        <v>7</v>
      </c>
      <c r="B5" s="16"/>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8A538-912E-48DE-A960-04D0CE4222B4}">
  <dimension ref="B2:Q35"/>
  <sheetViews>
    <sheetView zoomScale="80" zoomScaleNormal="80" workbookViewId="0">
      <pane xSplit="10" ySplit="8" topLeftCell="L9" activePane="bottomRight" state="frozen"/>
      <selection pane="topRight" activeCell="K1" sqref="K1"/>
      <selection pane="bottomLeft" activeCell="A9" sqref="A9"/>
      <selection pane="bottomRight" activeCell="Q21" sqref="Q21"/>
    </sheetView>
  </sheetViews>
  <sheetFormatPr defaultRowHeight="13.5"/>
  <cols>
    <col min="1" max="1" width="2.625" style="2077" customWidth="1"/>
    <col min="2" max="2" width="20.75" style="2079" customWidth="1"/>
    <col min="3" max="3" width="10.625" style="2077" customWidth="1"/>
    <col min="4" max="4" width="10.375" style="2077" customWidth="1"/>
    <col min="5" max="5" width="57.25" style="2079" bestFit="1" customWidth="1"/>
    <col min="6" max="6" width="7.125" style="2153" customWidth="1"/>
    <col min="7" max="7" width="9.25" style="2077" customWidth="1"/>
    <col min="8" max="8" width="9.25" style="2077" bestFit="1" customWidth="1"/>
    <col min="9" max="9" width="11" style="2080" customWidth="1"/>
    <col min="10" max="10" width="66.625" style="2079" bestFit="1" customWidth="1"/>
    <col min="11" max="11" width="15.125" style="2079" bestFit="1" customWidth="1"/>
    <col min="12" max="12" width="13.5" style="2079" bestFit="1" customWidth="1"/>
    <col min="13" max="13" width="13.75" style="2079" customWidth="1"/>
    <col min="14" max="14" width="14.625" style="2077" bestFit="1" customWidth="1"/>
    <col min="15" max="15" width="13.25" style="2080" customWidth="1"/>
    <col min="16" max="16" width="14.5" style="2154" customWidth="1"/>
    <col min="17" max="17" width="15.625" style="2099" customWidth="1"/>
    <col min="18" max="256" width="9" style="2077"/>
    <col min="257" max="257" width="2.625" style="2077" customWidth="1"/>
    <col min="258" max="258" width="20.75" style="2077" customWidth="1"/>
    <col min="259" max="259" width="10.625" style="2077" customWidth="1"/>
    <col min="260" max="260" width="10.375" style="2077" customWidth="1"/>
    <col min="261" max="261" width="57.25" style="2077" bestFit="1" customWidth="1"/>
    <col min="262" max="262" width="7.125" style="2077" customWidth="1"/>
    <col min="263" max="263" width="9.25" style="2077" customWidth="1"/>
    <col min="264" max="264" width="9.25" style="2077" bestFit="1" customWidth="1"/>
    <col min="265" max="265" width="11" style="2077" customWidth="1"/>
    <col min="266" max="266" width="66.625" style="2077" bestFit="1" customWidth="1"/>
    <col min="267" max="267" width="15.125" style="2077" bestFit="1" customWidth="1"/>
    <col min="268" max="268" width="13.5" style="2077" bestFit="1" customWidth="1"/>
    <col min="269" max="269" width="13.75" style="2077" customWidth="1"/>
    <col min="270" max="270" width="14.625" style="2077" bestFit="1" customWidth="1"/>
    <col min="271" max="271" width="13.25" style="2077" customWidth="1"/>
    <col min="272" max="272" width="14.5" style="2077" customWidth="1"/>
    <col min="273" max="273" width="15.625" style="2077" customWidth="1"/>
    <col min="274" max="512" width="9" style="2077"/>
    <col min="513" max="513" width="2.625" style="2077" customWidth="1"/>
    <col min="514" max="514" width="20.75" style="2077" customWidth="1"/>
    <col min="515" max="515" width="10.625" style="2077" customWidth="1"/>
    <col min="516" max="516" width="10.375" style="2077" customWidth="1"/>
    <col min="517" max="517" width="57.25" style="2077" bestFit="1" customWidth="1"/>
    <col min="518" max="518" width="7.125" style="2077" customWidth="1"/>
    <col min="519" max="519" width="9.25" style="2077" customWidth="1"/>
    <col min="520" max="520" width="9.25" style="2077" bestFit="1" customWidth="1"/>
    <col min="521" max="521" width="11" style="2077" customWidth="1"/>
    <col min="522" max="522" width="66.625" style="2077" bestFit="1" customWidth="1"/>
    <col min="523" max="523" width="15.125" style="2077" bestFit="1" customWidth="1"/>
    <col min="524" max="524" width="13.5" style="2077" bestFit="1" customWidth="1"/>
    <col min="525" max="525" width="13.75" style="2077" customWidth="1"/>
    <col min="526" max="526" width="14.625" style="2077" bestFit="1" customWidth="1"/>
    <col min="527" max="527" width="13.25" style="2077" customWidth="1"/>
    <col min="528" max="528" width="14.5" style="2077" customWidth="1"/>
    <col min="529" max="529" width="15.625" style="2077" customWidth="1"/>
    <col min="530" max="768" width="9" style="2077"/>
    <col min="769" max="769" width="2.625" style="2077" customWidth="1"/>
    <col min="770" max="770" width="20.75" style="2077" customWidth="1"/>
    <col min="771" max="771" width="10.625" style="2077" customWidth="1"/>
    <col min="772" max="772" width="10.375" style="2077" customWidth="1"/>
    <col min="773" max="773" width="57.25" style="2077" bestFit="1" customWidth="1"/>
    <col min="774" max="774" width="7.125" style="2077" customWidth="1"/>
    <col min="775" max="775" width="9.25" style="2077" customWidth="1"/>
    <col min="776" max="776" width="9.25" style="2077" bestFit="1" customWidth="1"/>
    <col min="777" max="777" width="11" style="2077" customWidth="1"/>
    <col min="778" max="778" width="66.625" style="2077" bestFit="1" customWidth="1"/>
    <col min="779" max="779" width="15.125" style="2077" bestFit="1" customWidth="1"/>
    <col min="780" max="780" width="13.5" style="2077" bestFit="1" customWidth="1"/>
    <col min="781" max="781" width="13.75" style="2077" customWidth="1"/>
    <col min="782" max="782" width="14.625" style="2077" bestFit="1" customWidth="1"/>
    <col min="783" max="783" width="13.25" style="2077" customWidth="1"/>
    <col min="784" max="784" width="14.5" style="2077" customWidth="1"/>
    <col min="785" max="785" width="15.625" style="2077" customWidth="1"/>
    <col min="786" max="1024" width="9" style="2077"/>
    <col min="1025" max="1025" width="2.625" style="2077" customWidth="1"/>
    <col min="1026" max="1026" width="20.75" style="2077" customWidth="1"/>
    <col min="1027" max="1027" width="10.625" style="2077" customWidth="1"/>
    <col min="1028" max="1028" width="10.375" style="2077" customWidth="1"/>
    <col min="1029" max="1029" width="57.25" style="2077" bestFit="1" customWidth="1"/>
    <col min="1030" max="1030" width="7.125" style="2077" customWidth="1"/>
    <col min="1031" max="1031" width="9.25" style="2077" customWidth="1"/>
    <col min="1032" max="1032" width="9.25" style="2077" bestFit="1" customWidth="1"/>
    <col min="1033" max="1033" width="11" style="2077" customWidth="1"/>
    <col min="1034" max="1034" width="66.625" style="2077" bestFit="1" customWidth="1"/>
    <col min="1035" max="1035" width="15.125" style="2077" bestFit="1" customWidth="1"/>
    <col min="1036" max="1036" width="13.5" style="2077" bestFit="1" customWidth="1"/>
    <col min="1037" max="1037" width="13.75" style="2077" customWidth="1"/>
    <col min="1038" max="1038" width="14.625" style="2077" bestFit="1" customWidth="1"/>
    <col min="1039" max="1039" width="13.25" style="2077" customWidth="1"/>
    <col min="1040" max="1040" width="14.5" style="2077" customWidth="1"/>
    <col min="1041" max="1041" width="15.625" style="2077" customWidth="1"/>
    <col min="1042" max="1280" width="9" style="2077"/>
    <col min="1281" max="1281" width="2.625" style="2077" customWidth="1"/>
    <col min="1282" max="1282" width="20.75" style="2077" customWidth="1"/>
    <col min="1283" max="1283" width="10.625" style="2077" customWidth="1"/>
    <col min="1284" max="1284" width="10.375" style="2077" customWidth="1"/>
    <col min="1285" max="1285" width="57.25" style="2077" bestFit="1" customWidth="1"/>
    <col min="1286" max="1286" width="7.125" style="2077" customWidth="1"/>
    <col min="1287" max="1287" width="9.25" style="2077" customWidth="1"/>
    <col min="1288" max="1288" width="9.25" style="2077" bestFit="1" customWidth="1"/>
    <col min="1289" max="1289" width="11" style="2077" customWidth="1"/>
    <col min="1290" max="1290" width="66.625" style="2077" bestFit="1" customWidth="1"/>
    <col min="1291" max="1291" width="15.125" style="2077" bestFit="1" customWidth="1"/>
    <col min="1292" max="1292" width="13.5" style="2077" bestFit="1" customWidth="1"/>
    <col min="1293" max="1293" width="13.75" style="2077" customWidth="1"/>
    <col min="1294" max="1294" width="14.625" style="2077" bestFit="1" customWidth="1"/>
    <col min="1295" max="1295" width="13.25" style="2077" customWidth="1"/>
    <col min="1296" max="1296" width="14.5" style="2077" customWidth="1"/>
    <col min="1297" max="1297" width="15.625" style="2077" customWidth="1"/>
    <col min="1298" max="1536" width="9" style="2077"/>
    <col min="1537" max="1537" width="2.625" style="2077" customWidth="1"/>
    <col min="1538" max="1538" width="20.75" style="2077" customWidth="1"/>
    <col min="1539" max="1539" width="10.625" style="2077" customWidth="1"/>
    <col min="1540" max="1540" width="10.375" style="2077" customWidth="1"/>
    <col min="1541" max="1541" width="57.25" style="2077" bestFit="1" customWidth="1"/>
    <col min="1542" max="1542" width="7.125" style="2077" customWidth="1"/>
    <col min="1543" max="1543" width="9.25" style="2077" customWidth="1"/>
    <col min="1544" max="1544" width="9.25" style="2077" bestFit="1" customWidth="1"/>
    <col min="1545" max="1545" width="11" style="2077" customWidth="1"/>
    <col min="1546" max="1546" width="66.625" style="2077" bestFit="1" customWidth="1"/>
    <col min="1547" max="1547" width="15.125" style="2077" bestFit="1" customWidth="1"/>
    <col min="1548" max="1548" width="13.5" style="2077" bestFit="1" customWidth="1"/>
    <col min="1549" max="1549" width="13.75" style="2077" customWidth="1"/>
    <col min="1550" max="1550" width="14.625" style="2077" bestFit="1" customWidth="1"/>
    <col min="1551" max="1551" width="13.25" style="2077" customWidth="1"/>
    <col min="1552" max="1552" width="14.5" style="2077" customWidth="1"/>
    <col min="1553" max="1553" width="15.625" style="2077" customWidth="1"/>
    <col min="1554" max="1792" width="9" style="2077"/>
    <col min="1793" max="1793" width="2.625" style="2077" customWidth="1"/>
    <col min="1794" max="1794" width="20.75" style="2077" customWidth="1"/>
    <col min="1795" max="1795" width="10.625" style="2077" customWidth="1"/>
    <col min="1796" max="1796" width="10.375" style="2077" customWidth="1"/>
    <col min="1797" max="1797" width="57.25" style="2077" bestFit="1" customWidth="1"/>
    <col min="1798" max="1798" width="7.125" style="2077" customWidth="1"/>
    <col min="1799" max="1799" width="9.25" style="2077" customWidth="1"/>
    <col min="1800" max="1800" width="9.25" style="2077" bestFit="1" customWidth="1"/>
    <col min="1801" max="1801" width="11" style="2077" customWidth="1"/>
    <col min="1802" max="1802" width="66.625" style="2077" bestFit="1" customWidth="1"/>
    <col min="1803" max="1803" width="15.125" style="2077" bestFit="1" customWidth="1"/>
    <col min="1804" max="1804" width="13.5" style="2077" bestFit="1" customWidth="1"/>
    <col min="1805" max="1805" width="13.75" style="2077" customWidth="1"/>
    <col min="1806" max="1806" width="14.625" style="2077" bestFit="1" customWidth="1"/>
    <col min="1807" max="1807" width="13.25" style="2077" customWidth="1"/>
    <col min="1808" max="1808" width="14.5" style="2077" customWidth="1"/>
    <col min="1809" max="1809" width="15.625" style="2077" customWidth="1"/>
    <col min="1810" max="2048" width="9" style="2077"/>
    <col min="2049" max="2049" width="2.625" style="2077" customWidth="1"/>
    <col min="2050" max="2050" width="20.75" style="2077" customWidth="1"/>
    <col min="2051" max="2051" width="10.625" style="2077" customWidth="1"/>
    <col min="2052" max="2052" width="10.375" style="2077" customWidth="1"/>
    <col min="2053" max="2053" width="57.25" style="2077" bestFit="1" customWidth="1"/>
    <col min="2054" max="2054" width="7.125" style="2077" customWidth="1"/>
    <col min="2055" max="2055" width="9.25" style="2077" customWidth="1"/>
    <col min="2056" max="2056" width="9.25" style="2077" bestFit="1" customWidth="1"/>
    <col min="2057" max="2057" width="11" style="2077" customWidth="1"/>
    <col min="2058" max="2058" width="66.625" style="2077" bestFit="1" customWidth="1"/>
    <col min="2059" max="2059" width="15.125" style="2077" bestFit="1" customWidth="1"/>
    <col min="2060" max="2060" width="13.5" style="2077" bestFit="1" customWidth="1"/>
    <col min="2061" max="2061" width="13.75" style="2077" customWidth="1"/>
    <col min="2062" max="2062" width="14.625" style="2077" bestFit="1" customWidth="1"/>
    <col min="2063" max="2063" width="13.25" style="2077" customWidth="1"/>
    <col min="2064" max="2064" width="14.5" style="2077" customWidth="1"/>
    <col min="2065" max="2065" width="15.625" style="2077" customWidth="1"/>
    <col min="2066" max="2304" width="9" style="2077"/>
    <col min="2305" max="2305" width="2.625" style="2077" customWidth="1"/>
    <col min="2306" max="2306" width="20.75" style="2077" customWidth="1"/>
    <col min="2307" max="2307" width="10.625" style="2077" customWidth="1"/>
    <col min="2308" max="2308" width="10.375" style="2077" customWidth="1"/>
    <col min="2309" max="2309" width="57.25" style="2077" bestFit="1" customWidth="1"/>
    <col min="2310" max="2310" width="7.125" style="2077" customWidth="1"/>
    <col min="2311" max="2311" width="9.25" style="2077" customWidth="1"/>
    <col min="2312" max="2312" width="9.25" style="2077" bestFit="1" customWidth="1"/>
    <col min="2313" max="2313" width="11" style="2077" customWidth="1"/>
    <col min="2314" max="2314" width="66.625" style="2077" bestFit="1" customWidth="1"/>
    <col min="2315" max="2315" width="15.125" style="2077" bestFit="1" customWidth="1"/>
    <col min="2316" max="2316" width="13.5" style="2077" bestFit="1" customWidth="1"/>
    <col min="2317" max="2317" width="13.75" style="2077" customWidth="1"/>
    <col min="2318" max="2318" width="14.625" style="2077" bestFit="1" customWidth="1"/>
    <col min="2319" max="2319" width="13.25" style="2077" customWidth="1"/>
    <col min="2320" max="2320" width="14.5" style="2077" customWidth="1"/>
    <col min="2321" max="2321" width="15.625" style="2077" customWidth="1"/>
    <col min="2322" max="2560" width="9" style="2077"/>
    <col min="2561" max="2561" width="2.625" style="2077" customWidth="1"/>
    <col min="2562" max="2562" width="20.75" style="2077" customWidth="1"/>
    <col min="2563" max="2563" width="10.625" style="2077" customWidth="1"/>
    <col min="2564" max="2564" width="10.375" style="2077" customWidth="1"/>
    <col min="2565" max="2565" width="57.25" style="2077" bestFit="1" customWidth="1"/>
    <col min="2566" max="2566" width="7.125" style="2077" customWidth="1"/>
    <col min="2567" max="2567" width="9.25" style="2077" customWidth="1"/>
    <col min="2568" max="2568" width="9.25" style="2077" bestFit="1" customWidth="1"/>
    <col min="2569" max="2569" width="11" style="2077" customWidth="1"/>
    <col min="2570" max="2570" width="66.625" style="2077" bestFit="1" customWidth="1"/>
    <col min="2571" max="2571" width="15.125" style="2077" bestFit="1" customWidth="1"/>
    <col min="2572" max="2572" width="13.5" style="2077" bestFit="1" customWidth="1"/>
    <col min="2573" max="2573" width="13.75" style="2077" customWidth="1"/>
    <col min="2574" max="2574" width="14.625" style="2077" bestFit="1" customWidth="1"/>
    <col min="2575" max="2575" width="13.25" style="2077" customWidth="1"/>
    <col min="2576" max="2576" width="14.5" style="2077" customWidth="1"/>
    <col min="2577" max="2577" width="15.625" style="2077" customWidth="1"/>
    <col min="2578" max="2816" width="9" style="2077"/>
    <col min="2817" max="2817" width="2.625" style="2077" customWidth="1"/>
    <col min="2818" max="2818" width="20.75" style="2077" customWidth="1"/>
    <col min="2819" max="2819" width="10.625" style="2077" customWidth="1"/>
    <col min="2820" max="2820" width="10.375" style="2077" customWidth="1"/>
    <col min="2821" max="2821" width="57.25" style="2077" bestFit="1" customWidth="1"/>
    <col min="2822" max="2822" width="7.125" style="2077" customWidth="1"/>
    <col min="2823" max="2823" width="9.25" style="2077" customWidth="1"/>
    <col min="2824" max="2824" width="9.25" style="2077" bestFit="1" customWidth="1"/>
    <col min="2825" max="2825" width="11" style="2077" customWidth="1"/>
    <col min="2826" max="2826" width="66.625" style="2077" bestFit="1" customWidth="1"/>
    <col min="2827" max="2827" width="15.125" style="2077" bestFit="1" customWidth="1"/>
    <col min="2828" max="2828" width="13.5" style="2077" bestFit="1" customWidth="1"/>
    <col min="2829" max="2829" width="13.75" style="2077" customWidth="1"/>
    <col min="2830" max="2830" width="14.625" style="2077" bestFit="1" customWidth="1"/>
    <col min="2831" max="2831" width="13.25" style="2077" customWidth="1"/>
    <col min="2832" max="2832" width="14.5" style="2077" customWidth="1"/>
    <col min="2833" max="2833" width="15.625" style="2077" customWidth="1"/>
    <col min="2834" max="3072" width="9" style="2077"/>
    <col min="3073" max="3073" width="2.625" style="2077" customWidth="1"/>
    <col min="3074" max="3074" width="20.75" style="2077" customWidth="1"/>
    <col min="3075" max="3075" width="10.625" style="2077" customWidth="1"/>
    <col min="3076" max="3076" width="10.375" style="2077" customWidth="1"/>
    <col min="3077" max="3077" width="57.25" style="2077" bestFit="1" customWidth="1"/>
    <col min="3078" max="3078" width="7.125" style="2077" customWidth="1"/>
    <col min="3079" max="3079" width="9.25" style="2077" customWidth="1"/>
    <col min="3080" max="3080" width="9.25" style="2077" bestFit="1" customWidth="1"/>
    <col min="3081" max="3081" width="11" style="2077" customWidth="1"/>
    <col min="3082" max="3082" width="66.625" style="2077" bestFit="1" customWidth="1"/>
    <col min="3083" max="3083" width="15.125" style="2077" bestFit="1" customWidth="1"/>
    <col min="3084" max="3084" width="13.5" style="2077" bestFit="1" customWidth="1"/>
    <col min="3085" max="3085" width="13.75" style="2077" customWidth="1"/>
    <col min="3086" max="3086" width="14.625" style="2077" bestFit="1" customWidth="1"/>
    <col min="3087" max="3087" width="13.25" style="2077" customWidth="1"/>
    <col min="3088" max="3088" width="14.5" style="2077" customWidth="1"/>
    <col min="3089" max="3089" width="15.625" style="2077" customWidth="1"/>
    <col min="3090" max="3328" width="9" style="2077"/>
    <col min="3329" max="3329" width="2.625" style="2077" customWidth="1"/>
    <col min="3330" max="3330" width="20.75" style="2077" customWidth="1"/>
    <col min="3331" max="3331" width="10.625" style="2077" customWidth="1"/>
    <col min="3332" max="3332" width="10.375" style="2077" customWidth="1"/>
    <col min="3333" max="3333" width="57.25" style="2077" bestFit="1" customWidth="1"/>
    <col min="3334" max="3334" width="7.125" style="2077" customWidth="1"/>
    <col min="3335" max="3335" width="9.25" style="2077" customWidth="1"/>
    <col min="3336" max="3336" width="9.25" style="2077" bestFit="1" customWidth="1"/>
    <col min="3337" max="3337" width="11" style="2077" customWidth="1"/>
    <col min="3338" max="3338" width="66.625" style="2077" bestFit="1" customWidth="1"/>
    <col min="3339" max="3339" width="15.125" style="2077" bestFit="1" customWidth="1"/>
    <col min="3340" max="3340" width="13.5" style="2077" bestFit="1" customWidth="1"/>
    <col min="3341" max="3341" width="13.75" style="2077" customWidth="1"/>
    <col min="3342" max="3342" width="14.625" style="2077" bestFit="1" customWidth="1"/>
    <col min="3343" max="3343" width="13.25" style="2077" customWidth="1"/>
    <col min="3344" max="3344" width="14.5" style="2077" customWidth="1"/>
    <col min="3345" max="3345" width="15.625" style="2077" customWidth="1"/>
    <col min="3346" max="3584" width="9" style="2077"/>
    <col min="3585" max="3585" width="2.625" style="2077" customWidth="1"/>
    <col min="3586" max="3586" width="20.75" style="2077" customWidth="1"/>
    <col min="3587" max="3587" width="10.625" style="2077" customWidth="1"/>
    <col min="3588" max="3588" width="10.375" style="2077" customWidth="1"/>
    <col min="3589" max="3589" width="57.25" style="2077" bestFit="1" customWidth="1"/>
    <col min="3590" max="3590" width="7.125" style="2077" customWidth="1"/>
    <col min="3591" max="3591" width="9.25" style="2077" customWidth="1"/>
    <col min="3592" max="3592" width="9.25" style="2077" bestFit="1" customWidth="1"/>
    <col min="3593" max="3593" width="11" style="2077" customWidth="1"/>
    <col min="3594" max="3594" width="66.625" style="2077" bestFit="1" customWidth="1"/>
    <col min="3595" max="3595" width="15.125" style="2077" bestFit="1" customWidth="1"/>
    <col min="3596" max="3596" width="13.5" style="2077" bestFit="1" customWidth="1"/>
    <col min="3597" max="3597" width="13.75" style="2077" customWidth="1"/>
    <col min="3598" max="3598" width="14.625" style="2077" bestFit="1" customWidth="1"/>
    <col min="3599" max="3599" width="13.25" style="2077" customWidth="1"/>
    <col min="3600" max="3600" width="14.5" style="2077" customWidth="1"/>
    <col min="3601" max="3601" width="15.625" style="2077" customWidth="1"/>
    <col min="3602" max="3840" width="9" style="2077"/>
    <col min="3841" max="3841" width="2.625" style="2077" customWidth="1"/>
    <col min="3842" max="3842" width="20.75" style="2077" customWidth="1"/>
    <col min="3843" max="3843" width="10.625" style="2077" customWidth="1"/>
    <col min="3844" max="3844" width="10.375" style="2077" customWidth="1"/>
    <col min="3845" max="3845" width="57.25" style="2077" bestFit="1" customWidth="1"/>
    <col min="3846" max="3846" width="7.125" style="2077" customWidth="1"/>
    <col min="3847" max="3847" width="9.25" style="2077" customWidth="1"/>
    <col min="3848" max="3848" width="9.25" style="2077" bestFit="1" customWidth="1"/>
    <col min="3849" max="3849" width="11" style="2077" customWidth="1"/>
    <col min="3850" max="3850" width="66.625" style="2077" bestFit="1" customWidth="1"/>
    <col min="3851" max="3851" width="15.125" style="2077" bestFit="1" customWidth="1"/>
    <col min="3852" max="3852" width="13.5" style="2077" bestFit="1" customWidth="1"/>
    <col min="3853" max="3853" width="13.75" style="2077" customWidth="1"/>
    <col min="3854" max="3854" width="14.625" style="2077" bestFit="1" customWidth="1"/>
    <col min="3855" max="3855" width="13.25" style="2077" customWidth="1"/>
    <col min="3856" max="3856" width="14.5" style="2077" customWidth="1"/>
    <col min="3857" max="3857" width="15.625" style="2077" customWidth="1"/>
    <col min="3858" max="4096" width="9" style="2077"/>
    <col min="4097" max="4097" width="2.625" style="2077" customWidth="1"/>
    <col min="4098" max="4098" width="20.75" style="2077" customWidth="1"/>
    <col min="4099" max="4099" width="10.625" style="2077" customWidth="1"/>
    <col min="4100" max="4100" width="10.375" style="2077" customWidth="1"/>
    <col min="4101" max="4101" width="57.25" style="2077" bestFit="1" customWidth="1"/>
    <col min="4102" max="4102" width="7.125" style="2077" customWidth="1"/>
    <col min="4103" max="4103" width="9.25" style="2077" customWidth="1"/>
    <col min="4104" max="4104" width="9.25" style="2077" bestFit="1" customWidth="1"/>
    <col min="4105" max="4105" width="11" style="2077" customWidth="1"/>
    <col min="4106" max="4106" width="66.625" style="2077" bestFit="1" customWidth="1"/>
    <col min="4107" max="4107" width="15.125" style="2077" bestFit="1" customWidth="1"/>
    <col min="4108" max="4108" width="13.5" style="2077" bestFit="1" customWidth="1"/>
    <col min="4109" max="4109" width="13.75" style="2077" customWidth="1"/>
    <col min="4110" max="4110" width="14.625" style="2077" bestFit="1" customWidth="1"/>
    <col min="4111" max="4111" width="13.25" style="2077" customWidth="1"/>
    <col min="4112" max="4112" width="14.5" style="2077" customWidth="1"/>
    <col min="4113" max="4113" width="15.625" style="2077" customWidth="1"/>
    <col min="4114" max="4352" width="9" style="2077"/>
    <col min="4353" max="4353" width="2.625" style="2077" customWidth="1"/>
    <col min="4354" max="4354" width="20.75" style="2077" customWidth="1"/>
    <col min="4355" max="4355" width="10.625" style="2077" customWidth="1"/>
    <col min="4356" max="4356" width="10.375" style="2077" customWidth="1"/>
    <col min="4357" max="4357" width="57.25" style="2077" bestFit="1" customWidth="1"/>
    <col min="4358" max="4358" width="7.125" style="2077" customWidth="1"/>
    <col min="4359" max="4359" width="9.25" style="2077" customWidth="1"/>
    <col min="4360" max="4360" width="9.25" style="2077" bestFit="1" customWidth="1"/>
    <col min="4361" max="4361" width="11" style="2077" customWidth="1"/>
    <col min="4362" max="4362" width="66.625" style="2077" bestFit="1" customWidth="1"/>
    <col min="4363" max="4363" width="15.125" style="2077" bestFit="1" customWidth="1"/>
    <col min="4364" max="4364" width="13.5" style="2077" bestFit="1" customWidth="1"/>
    <col min="4365" max="4365" width="13.75" style="2077" customWidth="1"/>
    <col min="4366" max="4366" width="14.625" style="2077" bestFit="1" customWidth="1"/>
    <col min="4367" max="4367" width="13.25" style="2077" customWidth="1"/>
    <col min="4368" max="4368" width="14.5" style="2077" customWidth="1"/>
    <col min="4369" max="4369" width="15.625" style="2077" customWidth="1"/>
    <col min="4370" max="4608" width="9" style="2077"/>
    <col min="4609" max="4609" width="2.625" style="2077" customWidth="1"/>
    <col min="4610" max="4610" width="20.75" style="2077" customWidth="1"/>
    <col min="4611" max="4611" width="10.625" style="2077" customWidth="1"/>
    <col min="4612" max="4612" width="10.375" style="2077" customWidth="1"/>
    <col min="4613" max="4613" width="57.25" style="2077" bestFit="1" customWidth="1"/>
    <col min="4614" max="4614" width="7.125" style="2077" customWidth="1"/>
    <col min="4615" max="4615" width="9.25" style="2077" customWidth="1"/>
    <col min="4616" max="4616" width="9.25" style="2077" bestFit="1" customWidth="1"/>
    <col min="4617" max="4617" width="11" style="2077" customWidth="1"/>
    <col min="4618" max="4618" width="66.625" style="2077" bestFit="1" customWidth="1"/>
    <col min="4619" max="4619" width="15.125" style="2077" bestFit="1" customWidth="1"/>
    <col min="4620" max="4620" width="13.5" style="2077" bestFit="1" customWidth="1"/>
    <col min="4621" max="4621" width="13.75" style="2077" customWidth="1"/>
    <col min="4622" max="4622" width="14.625" style="2077" bestFit="1" customWidth="1"/>
    <col min="4623" max="4623" width="13.25" style="2077" customWidth="1"/>
    <col min="4624" max="4624" width="14.5" style="2077" customWidth="1"/>
    <col min="4625" max="4625" width="15.625" style="2077" customWidth="1"/>
    <col min="4626" max="4864" width="9" style="2077"/>
    <col min="4865" max="4865" width="2.625" style="2077" customWidth="1"/>
    <col min="4866" max="4866" width="20.75" style="2077" customWidth="1"/>
    <col min="4867" max="4867" width="10.625" style="2077" customWidth="1"/>
    <col min="4868" max="4868" width="10.375" style="2077" customWidth="1"/>
    <col min="4869" max="4869" width="57.25" style="2077" bestFit="1" customWidth="1"/>
    <col min="4870" max="4870" width="7.125" style="2077" customWidth="1"/>
    <col min="4871" max="4871" width="9.25" style="2077" customWidth="1"/>
    <col min="4872" max="4872" width="9.25" style="2077" bestFit="1" customWidth="1"/>
    <col min="4873" max="4873" width="11" style="2077" customWidth="1"/>
    <col min="4874" max="4874" width="66.625" style="2077" bestFit="1" customWidth="1"/>
    <col min="4875" max="4875" width="15.125" style="2077" bestFit="1" customWidth="1"/>
    <col min="4876" max="4876" width="13.5" style="2077" bestFit="1" customWidth="1"/>
    <col min="4877" max="4877" width="13.75" style="2077" customWidth="1"/>
    <col min="4878" max="4878" width="14.625" style="2077" bestFit="1" customWidth="1"/>
    <col min="4879" max="4879" width="13.25" style="2077" customWidth="1"/>
    <col min="4880" max="4880" width="14.5" style="2077" customWidth="1"/>
    <col min="4881" max="4881" width="15.625" style="2077" customWidth="1"/>
    <col min="4882" max="5120" width="9" style="2077"/>
    <col min="5121" max="5121" width="2.625" style="2077" customWidth="1"/>
    <col min="5122" max="5122" width="20.75" style="2077" customWidth="1"/>
    <col min="5123" max="5123" width="10.625" style="2077" customWidth="1"/>
    <col min="5124" max="5124" width="10.375" style="2077" customWidth="1"/>
    <col min="5125" max="5125" width="57.25" style="2077" bestFit="1" customWidth="1"/>
    <col min="5126" max="5126" width="7.125" style="2077" customWidth="1"/>
    <col min="5127" max="5127" width="9.25" style="2077" customWidth="1"/>
    <col min="5128" max="5128" width="9.25" style="2077" bestFit="1" customWidth="1"/>
    <col min="5129" max="5129" width="11" style="2077" customWidth="1"/>
    <col min="5130" max="5130" width="66.625" style="2077" bestFit="1" customWidth="1"/>
    <col min="5131" max="5131" width="15.125" style="2077" bestFit="1" customWidth="1"/>
    <col min="5132" max="5132" width="13.5" style="2077" bestFit="1" customWidth="1"/>
    <col min="5133" max="5133" width="13.75" style="2077" customWidth="1"/>
    <col min="5134" max="5134" width="14.625" style="2077" bestFit="1" customWidth="1"/>
    <col min="5135" max="5135" width="13.25" style="2077" customWidth="1"/>
    <col min="5136" max="5136" width="14.5" style="2077" customWidth="1"/>
    <col min="5137" max="5137" width="15.625" style="2077" customWidth="1"/>
    <col min="5138" max="5376" width="9" style="2077"/>
    <col min="5377" max="5377" width="2.625" style="2077" customWidth="1"/>
    <col min="5378" max="5378" width="20.75" style="2077" customWidth="1"/>
    <col min="5379" max="5379" width="10.625" style="2077" customWidth="1"/>
    <col min="5380" max="5380" width="10.375" style="2077" customWidth="1"/>
    <col min="5381" max="5381" width="57.25" style="2077" bestFit="1" customWidth="1"/>
    <col min="5382" max="5382" width="7.125" style="2077" customWidth="1"/>
    <col min="5383" max="5383" width="9.25" style="2077" customWidth="1"/>
    <col min="5384" max="5384" width="9.25" style="2077" bestFit="1" customWidth="1"/>
    <col min="5385" max="5385" width="11" style="2077" customWidth="1"/>
    <col min="5386" max="5386" width="66.625" style="2077" bestFit="1" customWidth="1"/>
    <col min="5387" max="5387" width="15.125" style="2077" bestFit="1" customWidth="1"/>
    <col min="5388" max="5388" width="13.5" style="2077" bestFit="1" customWidth="1"/>
    <col min="5389" max="5389" width="13.75" style="2077" customWidth="1"/>
    <col min="5390" max="5390" width="14.625" style="2077" bestFit="1" customWidth="1"/>
    <col min="5391" max="5391" width="13.25" style="2077" customWidth="1"/>
    <col min="5392" max="5392" width="14.5" style="2077" customWidth="1"/>
    <col min="5393" max="5393" width="15.625" style="2077" customWidth="1"/>
    <col min="5394" max="5632" width="9" style="2077"/>
    <col min="5633" max="5633" width="2.625" style="2077" customWidth="1"/>
    <col min="5634" max="5634" width="20.75" style="2077" customWidth="1"/>
    <col min="5635" max="5635" width="10.625" style="2077" customWidth="1"/>
    <col min="5636" max="5636" width="10.375" style="2077" customWidth="1"/>
    <col min="5637" max="5637" width="57.25" style="2077" bestFit="1" customWidth="1"/>
    <col min="5638" max="5638" width="7.125" style="2077" customWidth="1"/>
    <col min="5639" max="5639" width="9.25" style="2077" customWidth="1"/>
    <col min="5640" max="5640" width="9.25" style="2077" bestFit="1" customWidth="1"/>
    <col min="5641" max="5641" width="11" style="2077" customWidth="1"/>
    <col min="5642" max="5642" width="66.625" style="2077" bestFit="1" customWidth="1"/>
    <col min="5643" max="5643" width="15.125" style="2077" bestFit="1" customWidth="1"/>
    <col min="5644" max="5644" width="13.5" style="2077" bestFit="1" customWidth="1"/>
    <col min="5645" max="5645" width="13.75" style="2077" customWidth="1"/>
    <col min="5646" max="5646" width="14.625" style="2077" bestFit="1" customWidth="1"/>
    <col min="5647" max="5647" width="13.25" style="2077" customWidth="1"/>
    <col min="5648" max="5648" width="14.5" style="2077" customWidth="1"/>
    <col min="5649" max="5649" width="15.625" style="2077" customWidth="1"/>
    <col min="5650" max="5888" width="9" style="2077"/>
    <col min="5889" max="5889" width="2.625" style="2077" customWidth="1"/>
    <col min="5890" max="5890" width="20.75" style="2077" customWidth="1"/>
    <col min="5891" max="5891" width="10.625" style="2077" customWidth="1"/>
    <col min="5892" max="5892" width="10.375" style="2077" customWidth="1"/>
    <col min="5893" max="5893" width="57.25" style="2077" bestFit="1" customWidth="1"/>
    <col min="5894" max="5894" width="7.125" style="2077" customWidth="1"/>
    <col min="5895" max="5895" width="9.25" style="2077" customWidth="1"/>
    <col min="5896" max="5896" width="9.25" style="2077" bestFit="1" customWidth="1"/>
    <col min="5897" max="5897" width="11" style="2077" customWidth="1"/>
    <col min="5898" max="5898" width="66.625" style="2077" bestFit="1" customWidth="1"/>
    <col min="5899" max="5899" width="15.125" style="2077" bestFit="1" customWidth="1"/>
    <col min="5900" max="5900" width="13.5" style="2077" bestFit="1" customWidth="1"/>
    <col min="5901" max="5901" width="13.75" style="2077" customWidth="1"/>
    <col min="5902" max="5902" width="14.625" style="2077" bestFit="1" customWidth="1"/>
    <col min="5903" max="5903" width="13.25" style="2077" customWidth="1"/>
    <col min="5904" max="5904" width="14.5" style="2077" customWidth="1"/>
    <col min="5905" max="5905" width="15.625" style="2077" customWidth="1"/>
    <col min="5906" max="6144" width="9" style="2077"/>
    <col min="6145" max="6145" width="2.625" style="2077" customWidth="1"/>
    <col min="6146" max="6146" width="20.75" style="2077" customWidth="1"/>
    <col min="6147" max="6147" width="10.625" style="2077" customWidth="1"/>
    <col min="6148" max="6148" width="10.375" style="2077" customWidth="1"/>
    <col min="6149" max="6149" width="57.25" style="2077" bestFit="1" customWidth="1"/>
    <col min="6150" max="6150" width="7.125" style="2077" customWidth="1"/>
    <col min="6151" max="6151" width="9.25" style="2077" customWidth="1"/>
    <col min="6152" max="6152" width="9.25" style="2077" bestFit="1" customWidth="1"/>
    <col min="6153" max="6153" width="11" style="2077" customWidth="1"/>
    <col min="6154" max="6154" width="66.625" style="2077" bestFit="1" customWidth="1"/>
    <col min="6155" max="6155" width="15.125" style="2077" bestFit="1" customWidth="1"/>
    <col min="6156" max="6156" width="13.5" style="2077" bestFit="1" customWidth="1"/>
    <col min="6157" max="6157" width="13.75" style="2077" customWidth="1"/>
    <col min="6158" max="6158" width="14.625" style="2077" bestFit="1" customWidth="1"/>
    <col min="6159" max="6159" width="13.25" style="2077" customWidth="1"/>
    <col min="6160" max="6160" width="14.5" style="2077" customWidth="1"/>
    <col min="6161" max="6161" width="15.625" style="2077" customWidth="1"/>
    <col min="6162" max="6400" width="9" style="2077"/>
    <col min="6401" max="6401" width="2.625" style="2077" customWidth="1"/>
    <col min="6402" max="6402" width="20.75" style="2077" customWidth="1"/>
    <col min="6403" max="6403" width="10.625" style="2077" customWidth="1"/>
    <col min="6404" max="6404" width="10.375" style="2077" customWidth="1"/>
    <col min="6405" max="6405" width="57.25" style="2077" bestFit="1" customWidth="1"/>
    <col min="6406" max="6406" width="7.125" style="2077" customWidth="1"/>
    <col min="6407" max="6407" width="9.25" style="2077" customWidth="1"/>
    <col min="6408" max="6408" width="9.25" style="2077" bestFit="1" customWidth="1"/>
    <col min="6409" max="6409" width="11" style="2077" customWidth="1"/>
    <col min="6410" max="6410" width="66.625" style="2077" bestFit="1" customWidth="1"/>
    <col min="6411" max="6411" width="15.125" style="2077" bestFit="1" customWidth="1"/>
    <col min="6412" max="6412" width="13.5" style="2077" bestFit="1" customWidth="1"/>
    <col min="6413" max="6413" width="13.75" style="2077" customWidth="1"/>
    <col min="6414" max="6414" width="14.625" style="2077" bestFit="1" customWidth="1"/>
    <col min="6415" max="6415" width="13.25" style="2077" customWidth="1"/>
    <col min="6416" max="6416" width="14.5" style="2077" customWidth="1"/>
    <col min="6417" max="6417" width="15.625" style="2077" customWidth="1"/>
    <col min="6418" max="6656" width="9" style="2077"/>
    <col min="6657" max="6657" width="2.625" style="2077" customWidth="1"/>
    <col min="6658" max="6658" width="20.75" style="2077" customWidth="1"/>
    <col min="6659" max="6659" width="10.625" style="2077" customWidth="1"/>
    <col min="6660" max="6660" width="10.375" style="2077" customWidth="1"/>
    <col min="6661" max="6661" width="57.25" style="2077" bestFit="1" customWidth="1"/>
    <col min="6662" max="6662" width="7.125" style="2077" customWidth="1"/>
    <col min="6663" max="6663" width="9.25" style="2077" customWidth="1"/>
    <col min="6664" max="6664" width="9.25" style="2077" bestFit="1" customWidth="1"/>
    <col min="6665" max="6665" width="11" style="2077" customWidth="1"/>
    <col min="6666" max="6666" width="66.625" style="2077" bestFit="1" customWidth="1"/>
    <col min="6667" max="6667" width="15.125" style="2077" bestFit="1" customWidth="1"/>
    <col min="6668" max="6668" width="13.5" style="2077" bestFit="1" customWidth="1"/>
    <col min="6669" max="6669" width="13.75" style="2077" customWidth="1"/>
    <col min="6670" max="6670" width="14.625" style="2077" bestFit="1" customWidth="1"/>
    <col min="6671" max="6671" width="13.25" style="2077" customWidth="1"/>
    <col min="6672" max="6672" width="14.5" style="2077" customWidth="1"/>
    <col min="6673" max="6673" width="15.625" style="2077" customWidth="1"/>
    <col min="6674" max="6912" width="9" style="2077"/>
    <col min="6913" max="6913" width="2.625" style="2077" customWidth="1"/>
    <col min="6914" max="6914" width="20.75" style="2077" customWidth="1"/>
    <col min="6915" max="6915" width="10.625" style="2077" customWidth="1"/>
    <col min="6916" max="6916" width="10.375" style="2077" customWidth="1"/>
    <col min="6917" max="6917" width="57.25" style="2077" bestFit="1" customWidth="1"/>
    <col min="6918" max="6918" width="7.125" style="2077" customWidth="1"/>
    <col min="6919" max="6919" width="9.25" style="2077" customWidth="1"/>
    <col min="6920" max="6920" width="9.25" style="2077" bestFit="1" customWidth="1"/>
    <col min="6921" max="6921" width="11" style="2077" customWidth="1"/>
    <col min="6922" max="6922" width="66.625" style="2077" bestFit="1" customWidth="1"/>
    <col min="6923" max="6923" width="15.125" style="2077" bestFit="1" customWidth="1"/>
    <col min="6924" max="6924" width="13.5" style="2077" bestFit="1" customWidth="1"/>
    <col min="6925" max="6925" width="13.75" style="2077" customWidth="1"/>
    <col min="6926" max="6926" width="14.625" style="2077" bestFit="1" customWidth="1"/>
    <col min="6927" max="6927" width="13.25" style="2077" customWidth="1"/>
    <col min="6928" max="6928" width="14.5" style="2077" customWidth="1"/>
    <col min="6929" max="6929" width="15.625" style="2077" customWidth="1"/>
    <col min="6930" max="7168" width="9" style="2077"/>
    <col min="7169" max="7169" width="2.625" style="2077" customWidth="1"/>
    <col min="7170" max="7170" width="20.75" style="2077" customWidth="1"/>
    <col min="7171" max="7171" width="10.625" style="2077" customWidth="1"/>
    <col min="7172" max="7172" width="10.375" style="2077" customWidth="1"/>
    <col min="7173" max="7173" width="57.25" style="2077" bestFit="1" customWidth="1"/>
    <col min="7174" max="7174" width="7.125" style="2077" customWidth="1"/>
    <col min="7175" max="7175" width="9.25" style="2077" customWidth="1"/>
    <col min="7176" max="7176" width="9.25" style="2077" bestFit="1" customWidth="1"/>
    <col min="7177" max="7177" width="11" style="2077" customWidth="1"/>
    <col min="7178" max="7178" width="66.625" style="2077" bestFit="1" customWidth="1"/>
    <col min="7179" max="7179" width="15.125" style="2077" bestFit="1" customWidth="1"/>
    <col min="7180" max="7180" width="13.5" style="2077" bestFit="1" customWidth="1"/>
    <col min="7181" max="7181" width="13.75" style="2077" customWidth="1"/>
    <col min="7182" max="7182" width="14.625" style="2077" bestFit="1" customWidth="1"/>
    <col min="7183" max="7183" width="13.25" style="2077" customWidth="1"/>
    <col min="7184" max="7184" width="14.5" style="2077" customWidth="1"/>
    <col min="7185" max="7185" width="15.625" style="2077" customWidth="1"/>
    <col min="7186" max="7424" width="9" style="2077"/>
    <col min="7425" max="7425" width="2.625" style="2077" customWidth="1"/>
    <col min="7426" max="7426" width="20.75" style="2077" customWidth="1"/>
    <col min="7427" max="7427" width="10.625" style="2077" customWidth="1"/>
    <col min="7428" max="7428" width="10.375" style="2077" customWidth="1"/>
    <col min="7429" max="7429" width="57.25" style="2077" bestFit="1" customWidth="1"/>
    <col min="7430" max="7430" width="7.125" style="2077" customWidth="1"/>
    <col min="7431" max="7431" width="9.25" style="2077" customWidth="1"/>
    <col min="7432" max="7432" width="9.25" style="2077" bestFit="1" customWidth="1"/>
    <col min="7433" max="7433" width="11" style="2077" customWidth="1"/>
    <col min="7434" max="7434" width="66.625" style="2077" bestFit="1" customWidth="1"/>
    <col min="7435" max="7435" width="15.125" style="2077" bestFit="1" customWidth="1"/>
    <col min="7436" max="7436" width="13.5" style="2077" bestFit="1" customWidth="1"/>
    <col min="7437" max="7437" width="13.75" style="2077" customWidth="1"/>
    <col min="7438" max="7438" width="14.625" style="2077" bestFit="1" customWidth="1"/>
    <col min="7439" max="7439" width="13.25" style="2077" customWidth="1"/>
    <col min="7440" max="7440" width="14.5" style="2077" customWidth="1"/>
    <col min="7441" max="7441" width="15.625" style="2077" customWidth="1"/>
    <col min="7442" max="7680" width="9" style="2077"/>
    <col min="7681" max="7681" width="2.625" style="2077" customWidth="1"/>
    <col min="7682" max="7682" width="20.75" style="2077" customWidth="1"/>
    <col min="7683" max="7683" width="10.625" style="2077" customWidth="1"/>
    <col min="7684" max="7684" width="10.375" style="2077" customWidth="1"/>
    <col min="7685" max="7685" width="57.25" style="2077" bestFit="1" customWidth="1"/>
    <col min="7686" max="7686" width="7.125" style="2077" customWidth="1"/>
    <col min="7687" max="7687" width="9.25" style="2077" customWidth="1"/>
    <col min="7688" max="7688" width="9.25" style="2077" bestFit="1" customWidth="1"/>
    <col min="7689" max="7689" width="11" style="2077" customWidth="1"/>
    <col min="7690" max="7690" width="66.625" style="2077" bestFit="1" customWidth="1"/>
    <col min="7691" max="7691" width="15.125" style="2077" bestFit="1" customWidth="1"/>
    <col min="7692" max="7692" width="13.5" style="2077" bestFit="1" customWidth="1"/>
    <col min="7693" max="7693" width="13.75" style="2077" customWidth="1"/>
    <col min="7694" max="7694" width="14.625" style="2077" bestFit="1" customWidth="1"/>
    <col min="7695" max="7695" width="13.25" style="2077" customWidth="1"/>
    <col min="7696" max="7696" width="14.5" style="2077" customWidth="1"/>
    <col min="7697" max="7697" width="15.625" style="2077" customWidth="1"/>
    <col min="7698" max="7936" width="9" style="2077"/>
    <col min="7937" max="7937" width="2.625" style="2077" customWidth="1"/>
    <col min="7938" max="7938" width="20.75" style="2077" customWidth="1"/>
    <col min="7939" max="7939" width="10.625" style="2077" customWidth="1"/>
    <col min="7940" max="7940" width="10.375" style="2077" customWidth="1"/>
    <col min="7941" max="7941" width="57.25" style="2077" bestFit="1" customWidth="1"/>
    <col min="7942" max="7942" width="7.125" style="2077" customWidth="1"/>
    <col min="7943" max="7943" width="9.25" style="2077" customWidth="1"/>
    <col min="7944" max="7944" width="9.25" style="2077" bestFit="1" customWidth="1"/>
    <col min="7945" max="7945" width="11" style="2077" customWidth="1"/>
    <col min="7946" max="7946" width="66.625" style="2077" bestFit="1" customWidth="1"/>
    <col min="7947" max="7947" width="15.125" style="2077" bestFit="1" customWidth="1"/>
    <col min="7948" max="7948" width="13.5" style="2077" bestFit="1" customWidth="1"/>
    <col min="7949" max="7949" width="13.75" style="2077" customWidth="1"/>
    <col min="7950" max="7950" width="14.625" style="2077" bestFit="1" customWidth="1"/>
    <col min="7951" max="7951" width="13.25" style="2077" customWidth="1"/>
    <col min="7952" max="7952" width="14.5" style="2077" customWidth="1"/>
    <col min="7953" max="7953" width="15.625" style="2077" customWidth="1"/>
    <col min="7954" max="8192" width="9" style="2077"/>
    <col min="8193" max="8193" width="2.625" style="2077" customWidth="1"/>
    <col min="8194" max="8194" width="20.75" style="2077" customWidth="1"/>
    <col min="8195" max="8195" width="10.625" style="2077" customWidth="1"/>
    <col min="8196" max="8196" width="10.375" style="2077" customWidth="1"/>
    <col min="8197" max="8197" width="57.25" style="2077" bestFit="1" customWidth="1"/>
    <col min="8198" max="8198" width="7.125" style="2077" customWidth="1"/>
    <col min="8199" max="8199" width="9.25" style="2077" customWidth="1"/>
    <col min="8200" max="8200" width="9.25" style="2077" bestFit="1" customWidth="1"/>
    <col min="8201" max="8201" width="11" style="2077" customWidth="1"/>
    <col min="8202" max="8202" width="66.625" style="2077" bestFit="1" customWidth="1"/>
    <col min="8203" max="8203" width="15.125" style="2077" bestFit="1" customWidth="1"/>
    <col min="8204" max="8204" width="13.5" style="2077" bestFit="1" customWidth="1"/>
    <col min="8205" max="8205" width="13.75" style="2077" customWidth="1"/>
    <col min="8206" max="8206" width="14.625" style="2077" bestFit="1" customWidth="1"/>
    <col min="8207" max="8207" width="13.25" style="2077" customWidth="1"/>
    <col min="8208" max="8208" width="14.5" style="2077" customWidth="1"/>
    <col min="8209" max="8209" width="15.625" style="2077" customWidth="1"/>
    <col min="8210" max="8448" width="9" style="2077"/>
    <col min="8449" max="8449" width="2.625" style="2077" customWidth="1"/>
    <col min="8450" max="8450" width="20.75" style="2077" customWidth="1"/>
    <col min="8451" max="8451" width="10.625" style="2077" customWidth="1"/>
    <col min="8452" max="8452" width="10.375" style="2077" customWidth="1"/>
    <col min="8453" max="8453" width="57.25" style="2077" bestFit="1" customWidth="1"/>
    <col min="8454" max="8454" width="7.125" style="2077" customWidth="1"/>
    <col min="8455" max="8455" width="9.25" style="2077" customWidth="1"/>
    <col min="8456" max="8456" width="9.25" style="2077" bestFit="1" customWidth="1"/>
    <col min="8457" max="8457" width="11" style="2077" customWidth="1"/>
    <col min="8458" max="8458" width="66.625" style="2077" bestFit="1" customWidth="1"/>
    <col min="8459" max="8459" width="15.125" style="2077" bestFit="1" customWidth="1"/>
    <col min="8460" max="8460" width="13.5" style="2077" bestFit="1" customWidth="1"/>
    <col min="8461" max="8461" width="13.75" style="2077" customWidth="1"/>
    <col min="8462" max="8462" width="14.625" style="2077" bestFit="1" customWidth="1"/>
    <col min="8463" max="8463" width="13.25" style="2077" customWidth="1"/>
    <col min="8464" max="8464" width="14.5" style="2077" customWidth="1"/>
    <col min="8465" max="8465" width="15.625" style="2077" customWidth="1"/>
    <col min="8466" max="8704" width="9" style="2077"/>
    <col min="8705" max="8705" width="2.625" style="2077" customWidth="1"/>
    <col min="8706" max="8706" width="20.75" style="2077" customWidth="1"/>
    <col min="8707" max="8707" width="10.625" style="2077" customWidth="1"/>
    <col min="8708" max="8708" width="10.375" style="2077" customWidth="1"/>
    <col min="8709" max="8709" width="57.25" style="2077" bestFit="1" customWidth="1"/>
    <col min="8710" max="8710" width="7.125" style="2077" customWidth="1"/>
    <col min="8711" max="8711" width="9.25" style="2077" customWidth="1"/>
    <col min="8712" max="8712" width="9.25" style="2077" bestFit="1" customWidth="1"/>
    <col min="8713" max="8713" width="11" style="2077" customWidth="1"/>
    <col min="8714" max="8714" width="66.625" style="2077" bestFit="1" customWidth="1"/>
    <col min="8715" max="8715" width="15.125" style="2077" bestFit="1" customWidth="1"/>
    <col min="8716" max="8716" width="13.5" style="2077" bestFit="1" customWidth="1"/>
    <col min="8717" max="8717" width="13.75" style="2077" customWidth="1"/>
    <col min="8718" max="8718" width="14.625" style="2077" bestFit="1" customWidth="1"/>
    <col min="8719" max="8719" width="13.25" style="2077" customWidth="1"/>
    <col min="8720" max="8720" width="14.5" style="2077" customWidth="1"/>
    <col min="8721" max="8721" width="15.625" style="2077" customWidth="1"/>
    <col min="8722" max="8960" width="9" style="2077"/>
    <col min="8961" max="8961" width="2.625" style="2077" customWidth="1"/>
    <col min="8962" max="8962" width="20.75" style="2077" customWidth="1"/>
    <col min="8963" max="8963" width="10.625" style="2077" customWidth="1"/>
    <col min="8964" max="8964" width="10.375" style="2077" customWidth="1"/>
    <col min="8965" max="8965" width="57.25" style="2077" bestFit="1" customWidth="1"/>
    <col min="8966" max="8966" width="7.125" style="2077" customWidth="1"/>
    <col min="8967" max="8967" width="9.25" style="2077" customWidth="1"/>
    <col min="8968" max="8968" width="9.25" style="2077" bestFit="1" customWidth="1"/>
    <col min="8969" max="8969" width="11" style="2077" customWidth="1"/>
    <col min="8970" max="8970" width="66.625" style="2077" bestFit="1" customWidth="1"/>
    <col min="8971" max="8971" width="15.125" style="2077" bestFit="1" customWidth="1"/>
    <col min="8972" max="8972" width="13.5" style="2077" bestFit="1" customWidth="1"/>
    <col min="8973" max="8973" width="13.75" style="2077" customWidth="1"/>
    <col min="8974" max="8974" width="14.625" style="2077" bestFit="1" customWidth="1"/>
    <col min="8975" max="8975" width="13.25" style="2077" customWidth="1"/>
    <col min="8976" max="8976" width="14.5" style="2077" customWidth="1"/>
    <col min="8977" max="8977" width="15.625" style="2077" customWidth="1"/>
    <col min="8978" max="9216" width="9" style="2077"/>
    <col min="9217" max="9217" width="2.625" style="2077" customWidth="1"/>
    <col min="9218" max="9218" width="20.75" style="2077" customWidth="1"/>
    <col min="9219" max="9219" width="10.625" style="2077" customWidth="1"/>
    <col min="9220" max="9220" width="10.375" style="2077" customWidth="1"/>
    <col min="9221" max="9221" width="57.25" style="2077" bestFit="1" customWidth="1"/>
    <col min="9222" max="9222" width="7.125" style="2077" customWidth="1"/>
    <col min="9223" max="9223" width="9.25" style="2077" customWidth="1"/>
    <col min="9224" max="9224" width="9.25" style="2077" bestFit="1" customWidth="1"/>
    <col min="9225" max="9225" width="11" style="2077" customWidth="1"/>
    <col min="9226" max="9226" width="66.625" style="2077" bestFit="1" customWidth="1"/>
    <col min="9227" max="9227" width="15.125" style="2077" bestFit="1" customWidth="1"/>
    <col min="9228" max="9228" width="13.5" style="2077" bestFit="1" customWidth="1"/>
    <col min="9229" max="9229" width="13.75" style="2077" customWidth="1"/>
    <col min="9230" max="9230" width="14.625" style="2077" bestFit="1" customWidth="1"/>
    <col min="9231" max="9231" width="13.25" style="2077" customWidth="1"/>
    <col min="9232" max="9232" width="14.5" style="2077" customWidth="1"/>
    <col min="9233" max="9233" width="15.625" style="2077" customWidth="1"/>
    <col min="9234" max="9472" width="9" style="2077"/>
    <col min="9473" max="9473" width="2.625" style="2077" customWidth="1"/>
    <col min="9474" max="9474" width="20.75" style="2077" customWidth="1"/>
    <col min="9475" max="9475" width="10.625" style="2077" customWidth="1"/>
    <col min="9476" max="9476" width="10.375" style="2077" customWidth="1"/>
    <col min="9477" max="9477" width="57.25" style="2077" bestFit="1" customWidth="1"/>
    <col min="9478" max="9478" width="7.125" style="2077" customWidth="1"/>
    <col min="9479" max="9479" width="9.25" style="2077" customWidth="1"/>
    <col min="9480" max="9480" width="9.25" style="2077" bestFit="1" customWidth="1"/>
    <col min="9481" max="9481" width="11" style="2077" customWidth="1"/>
    <col min="9482" max="9482" width="66.625" style="2077" bestFit="1" customWidth="1"/>
    <col min="9483" max="9483" width="15.125" style="2077" bestFit="1" customWidth="1"/>
    <col min="9484" max="9484" width="13.5" style="2077" bestFit="1" customWidth="1"/>
    <col min="9485" max="9485" width="13.75" style="2077" customWidth="1"/>
    <col min="9486" max="9486" width="14.625" style="2077" bestFit="1" customWidth="1"/>
    <col min="9487" max="9487" width="13.25" style="2077" customWidth="1"/>
    <col min="9488" max="9488" width="14.5" style="2077" customWidth="1"/>
    <col min="9489" max="9489" width="15.625" style="2077" customWidth="1"/>
    <col min="9490" max="9728" width="9" style="2077"/>
    <col min="9729" max="9729" width="2.625" style="2077" customWidth="1"/>
    <col min="9730" max="9730" width="20.75" style="2077" customWidth="1"/>
    <col min="9731" max="9731" width="10.625" style="2077" customWidth="1"/>
    <col min="9732" max="9732" width="10.375" style="2077" customWidth="1"/>
    <col min="9733" max="9733" width="57.25" style="2077" bestFit="1" customWidth="1"/>
    <col min="9734" max="9734" width="7.125" style="2077" customWidth="1"/>
    <col min="9735" max="9735" width="9.25" style="2077" customWidth="1"/>
    <col min="9736" max="9736" width="9.25" style="2077" bestFit="1" customWidth="1"/>
    <col min="9737" max="9737" width="11" style="2077" customWidth="1"/>
    <col min="9738" max="9738" width="66.625" style="2077" bestFit="1" customWidth="1"/>
    <col min="9739" max="9739" width="15.125" style="2077" bestFit="1" customWidth="1"/>
    <col min="9740" max="9740" width="13.5" style="2077" bestFit="1" customWidth="1"/>
    <col min="9741" max="9741" width="13.75" style="2077" customWidth="1"/>
    <col min="9742" max="9742" width="14.625" style="2077" bestFit="1" customWidth="1"/>
    <col min="9743" max="9743" width="13.25" style="2077" customWidth="1"/>
    <col min="9744" max="9744" width="14.5" style="2077" customWidth="1"/>
    <col min="9745" max="9745" width="15.625" style="2077" customWidth="1"/>
    <col min="9746" max="9984" width="9" style="2077"/>
    <col min="9985" max="9985" width="2.625" style="2077" customWidth="1"/>
    <col min="9986" max="9986" width="20.75" style="2077" customWidth="1"/>
    <col min="9987" max="9987" width="10.625" style="2077" customWidth="1"/>
    <col min="9988" max="9988" width="10.375" style="2077" customWidth="1"/>
    <col min="9989" max="9989" width="57.25" style="2077" bestFit="1" customWidth="1"/>
    <col min="9990" max="9990" width="7.125" style="2077" customWidth="1"/>
    <col min="9991" max="9991" width="9.25" style="2077" customWidth="1"/>
    <col min="9992" max="9992" width="9.25" style="2077" bestFit="1" customWidth="1"/>
    <col min="9993" max="9993" width="11" style="2077" customWidth="1"/>
    <col min="9994" max="9994" width="66.625" style="2077" bestFit="1" customWidth="1"/>
    <col min="9995" max="9995" width="15.125" style="2077" bestFit="1" customWidth="1"/>
    <col min="9996" max="9996" width="13.5" style="2077" bestFit="1" customWidth="1"/>
    <col min="9997" max="9997" width="13.75" style="2077" customWidth="1"/>
    <col min="9998" max="9998" width="14.625" style="2077" bestFit="1" customWidth="1"/>
    <col min="9999" max="9999" width="13.25" style="2077" customWidth="1"/>
    <col min="10000" max="10000" width="14.5" style="2077" customWidth="1"/>
    <col min="10001" max="10001" width="15.625" style="2077" customWidth="1"/>
    <col min="10002" max="10240" width="9" style="2077"/>
    <col min="10241" max="10241" width="2.625" style="2077" customWidth="1"/>
    <col min="10242" max="10242" width="20.75" style="2077" customWidth="1"/>
    <col min="10243" max="10243" width="10.625" style="2077" customWidth="1"/>
    <col min="10244" max="10244" width="10.375" style="2077" customWidth="1"/>
    <col min="10245" max="10245" width="57.25" style="2077" bestFit="1" customWidth="1"/>
    <col min="10246" max="10246" width="7.125" style="2077" customWidth="1"/>
    <col min="10247" max="10247" width="9.25" style="2077" customWidth="1"/>
    <col min="10248" max="10248" width="9.25" style="2077" bestFit="1" customWidth="1"/>
    <col min="10249" max="10249" width="11" style="2077" customWidth="1"/>
    <col min="10250" max="10250" width="66.625" style="2077" bestFit="1" customWidth="1"/>
    <col min="10251" max="10251" width="15.125" style="2077" bestFit="1" customWidth="1"/>
    <col min="10252" max="10252" width="13.5" style="2077" bestFit="1" customWidth="1"/>
    <col min="10253" max="10253" width="13.75" style="2077" customWidth="1"/>
    <col min="10254" max="10254" width="14.625" style="2077" bestFit="1" customWidth="1"/>
    <col min="10255" max="10255" width="13.25" style="2077" customWidth="1"/>
    <col min="10256" max="10256" width="14.5" style="2077" customWidth="1"/>
    <col min="10257" max="10257" width="15.625" style="2077" customWidth="1"/>
    <col min="10258" max="10496" width="9" style="2077"/>
    <col min="10497" max="10497" width="2.625" style="2077" customWidth="1"/>
    <col min="10498" max="10498" width="20.75" style="2077" customWidth="1"/>
    <col min="10499" max="10499" width="10.625" style="2077" customWidth="1"/>
    <col min="10500" max="10500" width="10.375" style="2077" customWidth="1"/>
    <col min="10501" max="10501" width="57.25" style="2077" bestFit="1" customWidth="1"/>
    <col min="10502" max="10502" width="7.125" style="2077" customWidth="1"/>
    <col min="10503" max="10503" width="9.25" style="2077" customWidth="1"/>
    <col min="10504" max="10504" width="9.25" style="2077" bestFit="1" customWidth="1"/>
    <col min="10505" max="10505" width="11" style="2077" customWidth="1"/>
    <col min="10506" max="10506" width="66.625" style="2077" bestFit="1" customWidth="1"/>
    <col min="10507" max="10507" width="15.125" style="2077" bestFit="1" customWidth="1"/>
    <col min="10508" max="10508" width="13.5" style="2077" bestFit="1" customWidth="1"/>
    <col min="10509" max="10509" width="13.75" style="2077" customWidth="1"/>
    <col min="10510" max="10510" width="14.625" style="2077" bestFit="1" customWidth="1"/>
    <col min="10511" max="10511" width="13.25" style="2077" customWidth="1"/>
    <col min="10512" max="10512" width="14.5" style="2077" customWidth="1"/>
    <col min="10513" max="10513" width="15.625" style="2077" customWidth="1"/>
    <col min="10514" max="10752" width="9" style="2077"/>
    <col min="10753" max="10753" width="2.625" style="2077" customWidth="1"/>
    <col min="10754" max="10754" width="20.75" style="2077" customWidth="1"/>
    <col min="10755" max="10755" width="10.625" style="2077" customWidth="1"/>
    <col min="10756" max="10756" width="10.375" style="2077" customWidth="1"/>
    <col min="10757" max="10757" width="57.25" style="2077" bestFit="1" customWidth="1"/>
    <col min="10758" max="10758" width="7.125" style="2077" customWidth="1"/>
    <col min="10759" max="10759" width="9.25" style="2077" customWidth="1"/>
    <col min="10760" max="10760" width="9.25" style="2077" bestFit="1" customWidth="1"/>
    <col min="10761" max="10761" width="11" style="2077" customWidth="1"/>
    <col min="10762" max="10762" width="66.625" style="2077" bestFit="1" customWidth="1"/>
    <col min="10763" max="10763" width="15.125" style="2077" bestFit="1" customWidth="1"/>
    <col min="10764" max="10764" width="13.5" style="2077" bestFit="1" customWidth="1"/>
    <col min="10765" max="10765" width="13.75" style="2077" customWidth="1"/>
    <col min="10766" max="10766" width="14.625" style="2077" bestFit="1" customWidth="1"/>
    <col min="10767" max="10767" width="13.25" style="2077" customWidth="1"/>
    <col min="10768" max="10768" width="14.5" style="2077" customWidth="1"/>
    <col min="10769" max="10769" width="15.625" style="2077" customWidth="1"/>
    <col min="10770" max="11008" width="9" style="2077"/>
    <col min="11009" max="11009" width="2.625" style="2077" customWidth="1"/>
    <col min="11010" max="11010" width="20.75" style="2077" customWidth="1"/>
    <col min="11011" max="11011" width="10.625" style="2077" customWidth="1"/>
    <col min="11012" max="11012" width="10.375" style="2077" customWidth="1"/>
    <col min="11013" max="11013" width="57.25" style="2077" bestFit="1" customWidth="1"/>
    <col min="11014" max="11014" width="7.125" style="2077" customWidth="1"/>
    <col min="11015" max="11015" width="9.25" style="2077" customWidth="1"/>
    <col min="11016" max="11016" width="9.25" style="2077" bestFit="1" customWidth="1"/>
    <col min="11017" max="11017" width="11" style="2077" customWidth="1"/>
    <col min="11018" max="11018" width="66.625" style="2077" bestFit="1" customWidth="1"/>
    <col min="11019" max="11019" width="15.125" style="2077" bestFit="1" customWidth="1"/>
    <col min="11020" max="11020" width="13.5" style="2077" bestFit="1" customWidth="1"/>
    <col min="11021" max="11021" width="13.75" style="2077" customWidth="1"/>
    <col min="11022" max="11022" width="14.625" style="2077" bestFit="1" customWidth="1"/>
    <col min="11023" max="11023" width="13.25" style="2077" customWidth="1"/>
    <col min="11024" max="11024" width="14.5" style="2077" customWidth="1"/>
    <col min="11025" max="11025" width="15.625" style="2077" customWidth="1"/>
    <col min="11026" max="11264" width="9" style="2077"/>
    <col min="11265" max="11265" width="2.625" style="2077" customWidth="1"/>
    <col min="11266" max="11266" width="20.75" style="2077" customWidth="1"/>
    <col min="11267" max="11267" width="10.625" style="2077" customWidth="1"/>
    <col min="11268" max="11268" width="10.375" style="2077" customWidth="1"/>
    <col min="11269" max="11269" width="57.25" style="2077" bestFit="1" customWidth="1"/>
    <col min="11270" max="11270" width="7.125" style="2077" customWidth="1"/>
    <col min="11271" max="11271" width="9.25" style="2077" customWidth="1"/>
    <col min="11272" max="11272" width="9.25" style="2077" bestFit="1" customWidth="1"/>
    <col min="11273" max="11273" width="11" style="2077" customWidth="1"/>
    <col min="11274" max="11274" width="66.625" style="2077" bestFit="1" customWidth="1"/>
    <col min="11275" max="11275" width="15.125" style="2077" bestFit="1" customWidth="1"/>
    <col min="11276" max="11276" width="13.5" style="2077" bestFit="1" customWidth="1"/>
    <col min="11277" max="11277" width="13.75" style="2077" customWidth="1"/>
    <col min="11278" max="11278" width="14.625" style="2077" bestFit="1" customWidth="1"/>
    <col min="11279" max="11279" width="13.25" style="2077" customWidth="1"/>
    <col min="11280" max="11280" width="14.5" style="2077" customWidth="1"/>
    <col min="11281" max="11281" width="15.625" style="2077" customWidth="1"/>
    <col min="11282" max="11520" width="9" style="2077"/>
    <col min="11521" max="11521" width="2.625" style="2077" customWidth="1"/>
    <col min="11522" max="11522" width="20.75" style="2077" customWidth="1"/>
    <col min="11523" max="11523" width="10.625" style="2077" customWidth="1"/>
    <col min="11524" max="11524" width="10.375" style="2077" customWidth="1"/>
    <col min="11525" max="11525" width="57.25" style="2077" bestFit="1" customWidth="1"/>
    <col min="11526" max="11526" width="7.125" style="2077" customWidth="1"/>
    <col min="11527" max="11527" width="9.25" style="2077" customWidth="1"/>
    <col min="11528" max="11528" width="9.25" style="2077" bestFit="1" customWidth="1"/>
    <col min="11529" max="11529" width="11" style="2077" customWidth="1"/>
    <col min="11530" max="11530" width="66.625" style="2077" bestFit="1" customWidth="1"/>
    <col min="11531" max="11531" width="15.125" style="2077" bestFit="1" customWidth="1"/>
    <col min="11532" max="11532" width="13.5" style="2077" bestFit="1" customWidth="1"/>
    <col min="11533" max="11533" width="13.75" style="2077" customWidth="1"/>
    <col min="11534" max="11534" width="14.625" style="2077" bestFit="1" customWidth="1"/>
    <col min="11535" max="11535" width="13.25" style="2077" customWidth="1"/>
    <col min="11536" max="11536" width="14.5" style="2077" customWidth="1"/>
    <col min="11537" max="11537" width="15.625" style="2077" customWidth="1"/>
    <col min="11538" max="11776" width="9" style="2077"/>
    <col min="11777" max="11777" width="2.625" style="2077" customWidth="1"/>
    <col min="11778" max="11778" width="20.75" style="2077" customWidth="1"/>
    <col min="11779" max="11779" width="10.625" style="2077" customWidth="1"/>
    <col min="11780" max="11780" width="10.375" style="2077" customWidth="1"/>
    <col min="11781" max="11781" width="57.25" style="2077" bestFit="1" customWidth="1"/>
    <col min="11782" max="11782" width="7.125" style="2077" customWidth="1"/>
    <col min="11783" max="11783" width="9.25" style="2077" customWidth="1"/>
    <col min="11784" max="11784" width="9.25" style="2077" bestFit="1" customWidth="1"/>
    <col min="11785" max="11785" width="11" style="2077" customWidth="1"/>
    <col min="11786" max="11786" width="66.625" style="2077" bestFit="1" customWidth="1"/>
    <col min="11787" max="11787" width="15.125" style="2077" bestFit="1" customWidth="1"/>
    <col min="11788" max="11788" width="13.5" style="2077" bestFit="1" customWidth="1"/>
    <col min="11789" max="11789" width="13.75" style="2077" customWidth="1"/>
    <col min="11790" max="11790" width="14.625" style="2077" bestFit="1" customWidth="1"/>
    <col min="11791" max="11791" width="13.25" style="2077" customWidth="1"/>
    <col min="11792" max="11792" width="14.5" style="2077" customWidth="1"/>
    <col min="11793" max="11793" width="15.625" style="2077" customWidth="1"/>
    <col min="11794" max="12032" width="9" style="2077"/>
    <col min="12033" max="12033" width="2.625" style="2077" customWidth="1"/>
    <col min="12034" max="12034" width="20.75" style="2077" customWidth="1"/>
    <col min="12035" max="12035" width="10.625" style="2077" customWidth="1"/>
    <col min="12036" max="12036" width="10.375" style="2077" customWidth="1"/>
    <col min="12037" max="12037" width="57.25" style="2077" bestFit="1" customWidth="1"/>
    <col min="12038" max="12038" width="7.125" style="2077" customWidth="1"/>
    <col min="12039" max="12039" width="9.25" style="2077" customWidth="1"/>
    <col min="12040" max="12040" width="9.25" style="2077" bestFit="1" customWidth="1"/>
    <col min="12041" max="12041" width="11" style="2077" customWidth="1"/>
    <col min="12042" max="12042" width="66.625" style="2077" bestFit="1" customWidth="1"/>
    <col min="12043" max="12043" width="15.125" style="2077" bestFit="1" customWidth="1"/>
    <col min="12044" max="12044" width="13.5" style="2077" bestFit="1" customWidth="1"/>
    <col min="12045" max="12045" width="13.75" style="2077" customWidth="1"/>
    <col min="12046" max="12046" width="14.625" style="2077" bestFit="1" customWidth="1"/>
    <col min="12047" max="12047" width="13.25" style="2077" customWidth="1"/>
    <col min="12048" max="12048" width="14.5" style="2077" customWidth="1"/>
    <col min="12049" max="12049" width="15.625" style="2077" customWidth="1"/>
    <col min="12050" max="12288" width="9" style="2077"/>
    <col min="12289" max="12289" width="2.625" style="2077" customWidth="1"/>
    <col min="12290" max="12290" width="20.75" style="2077" customWidth="1"/>
    <col min="12291" max="12291" width="10.625" style="2077" customWidth="1"/>
    <col min="12292" max="12292" width="10.375" style="2077" customWidth="1"/>
    <col min="12293" max="12293" width="57.25" style="2077" bestFit="1" customWidth="1"/>
    <col min="12294" max="12294" width="7.125" style="2077" customWidth="1"/>
    <col min="12295" max="12295" width="9.25" style="2077" customWidth="1"/>
    <col min="12296" max="12296" width="9.25" style="2077" bestFit="1" customWidth="1"/>
    <col min="12297" max="12297" width="11" style="2077" customWidth="1"/>
    <col min="12298" max="12298" width="66.625" style="2077" bestFit="1" customWidth="1"/>
    <col min="12299" max="12299" width="15.125" style="2077" bestFit="1" customWidth="1"/>
    <col min="12300" max="12300" width="13.5" style="2077" bestFit="1" customWidth="1"/>
    <col min="12301" max="12301" width="13.75" style="2077" customWidth="1"/>
    <col min="12302" max="12302" width="14.625" style="2077" bestFit="1" customWidth="1"/>
    <col min="12303" max="12303" width="13.25" style="2077" customWidth="1"/>
    <col min="12304" max="12304" width="14.5" style="2077" customWidth="1"/>
    <col min="12305" max="12305" width="15.625" style="2077" customWidth="1"/>
    <col min="12306" max="12544" width="9" style="2077"/>
    <col min="12545" max="12545" width="2.625" style="2077" customWidth="1"/>
    <col min="12546" max="12546" width="20.75" style="2077" customWidth="1"/>
    <col min="12547" max="12547" width="10.625" style="2077" customWidth="1"/>
    <col min="12548" max="12548" width="10.375" style="2077" customWidth="1"/>
    <col min="12549" max="12549" width="57.25" style="2077" bestFit="1" customWidth="1"/>
    <col min="12550" max="12550" width="7.125" style="2077" customWidth="1"/>
    <col min="12551" max="12551" width="9.25" style="2077" customWidth="1"/>
    <col min="12552" max="12552" width="9.25" style="2077" bestFit="1" customWidth="1"/>
    <col min="12553" max="12553" width="11" style="2077" customWidth="1"/>
    <col min="12554" max="12554" width="66.625" style="2077" bestFit="1" customWidth="1"/>
    <col min="12555" max="12555" width="15.125" style="2077" bestFit="1" customWidth="1"/>
    <col min="12556" max="12556" width="13.5" style="2077" bestFit="1" customWidth="1"/>
    <col min="12557" max="12557" width="13.75" style="2077" customWidth="1"/>
    <col min="12558" max="12558" width="14.625" style="2077" bestFit="1" customWidth="1"/>
    <col min="12559" max="12559" width="13.25" style="2077" customWidth="1"/>
    <col min="12560" max="12560" width="14.5" style="2077" customWidth="1"/>
    <col min="12561" max="12561" width="15.625" style="2077" customWidth="1"/>
    <col min="12562" max="12800" width="9" style="2077"/>
    <col min="12801" max="12801" width="2.625" style="2077" customWidth="1"/>
    <col min="12802" max="12802" width="20.75" style="2077" customWidth="1"/>
    <col min="12803" max="12803" width="10.625" style="2077" customWidth="1"/>
    <col min="12804" max="12804" width="10.375" style="2077" customWidth="1"/>
    <col min="12805" max="12805" width="57.25" style="2077" bestFit="1" customWidth="1"/>
    <col min="12806" max="12806" width="7.125" style="2077" customWidth="1"/>
    <col min="12807" max="12807" width="9.25" style="2077" customWidth="1"/>
    <col min="12808" max="12808" width="9.25" style="2077" bestFit="1" customWidth="1"/>
    <col min="12809" max="12809" width="11" style="2077" customWidth="1"/>
    <col min="12810" max="12810" width="66.625" style="2077" bestFit="1" customWidth="1"/>
    <col min="12811" max="12811" width="15.125" style="2077" bestFit="1" customWidth="1"/>
    <col min="12812" max="12812" width="13.5" style="2077" bestFit="1" customWidth="1"/>
    <col min="12813" max="12813" width="13.75" style="2077" customWidth="1"/>
    <col min="12814" max="12814" width="14.625" style="2077" bestFit="1" customWidth="1"/>
    <col min="12815" max="12815" width="13.25" style="2077" customWidth="1"/>
    <col min="12816" max="12816" width="14.5" style="2077" customWidth="1"/>
    <col min="12817" max="12817" width="15.625" style="2077" customWidth="1"/>
    <col min="12818" max="13056" width="9" style="2077"/>
    <col min="13057" max="13057" width="2.625" style="2077" customWidth="1"/>
    <col min="13058" max="13058" width="20.75" style="2077" customWidth="1"/>
    <col min="13059" max="13059" width="10.625" style="2077" customWidth="1"/>
    <col min="13060" max="13060" width="10.375" style="2077" customWidth="1"/>
    <col min="13061" max="13061" width="57.25" style="2077" bestFit="1" customWidth="1"/>
    <col min="13062" max="13062" width="7.125" style="2077" customWidth="1"/>
    <col min="13063" max="13063" width="9.25" style="2077" customWidth="1"/>
    <col min="13064" max="13064" width="9.25" style="2077" bestFit="1" customWidth="1"/>
    <col min="13065" max="13065" width="11" style="2077" customWidth="1"/>
    <col min="13066" max="13066" width="66.625" style="2077" bestFit="1" customWidth="1"/>
    <col min="13067" max="13067" width="15.125" style="2077" bestFit="1" customWidth="1"/>
    <col min="13068" max="13068" width="13.5" style="2077" bestFit="1" customWidth="1"/>
    <col min="13069" max="13069" width="13.75" style="2077" customWidth="1"/>
    <col min="13070" max="13070" width="14.625" style="2077" bestFit="1" customWidth="1"/>
    <col min="13071" max="13071" width="13.25" style="2077" customWidth="1"/>
    <col min="13072" max="13072" width="14.5" style="2077" customWidth="1"/>
    <col min="13073" max="13073" width="15.625" style="2077" customWidth="1"/>
    <col min="13074" max="13312" width="9" style="2077"/>
    <col min="13313" max="13313" width="2.625" style="2077" customWidth="1"/>
    <col min="13314" max="13314" width="20.75" style="2077" customWidth="1"/>
    <col min="13315" max="13315" width="10.625" style="2077" customWidth="1"/>
    <col min="13316" max="13316" width="10.375" style="2077" customWidth="1"/>
    <col min="13317" max="13317" width="57.25" style="2077" bestFit="1" customWidth="1"/>
    <col min="13318" max="13318" width="7.125" style="2077" customWidth="1"/>
    <col min="13319" max="13319" width="9.25" style="2077" customWidth="1"/>
    <col min="13320" max="13320" width="9.25" style="2077" bestFit="1" customWidth="1"/>
    <col min="13321" max="13321" width="11" style="2077" customWidth="1"/>
    <col min="13322" max="13322" width="66.625" style="2077" bestFit="1" customWidth="1"/>
    <col min="13323" max="13323" width="15.125" style="2077" bestFit="1" customWidth="1"/>
    <col min="13324" max="13324" width="13.5" style="2077" bestFit="1" customWidth="1"/>
    <col min="13325" max="13325" width="13.75" style="2077" customWidth="1"/>
    <col min="13326" max="13326" width="14.625" style="2077" bestFit="1" customWidth="1"/>
    <col min="13327" max="13327" width="13.25" style="2077" customWidth="1"/>
    <col min="13328" max="13328" width="14.5" style="2077" customWidth="1"/>
    <col min="13329" max="13329" width="15.625" style="2077" customWidth="1"/>
    <col min="13330" max="13568" width="9" style="2077"/>
    <col min="13569" max="13569" width="2.625" style="2077" customWidth="1"/>
    <col min="13570" max="13570" width="20.75" style="2077" customWidth="1"/>
    <col min="13571" max="13571" width="10.625" style="2077" customWidth="1"/>
    <col min="13572" max="13572" width="10.375" style="2077" customWidth="1"/>
    <col min="13573" max="13573" width="57.25" style="2077" bestFit="1" customWidth="1"/>
    <col min="13574" max="13574" width="7.125" style="2077" customWidth="1"/>
    <col min="13575" max="13575" width="9.25" style="2077" customWidth="1"/>
    <col min="13576" max="13576" width="9.25" style="2077" bestFit="1" customWidth="1"/>
    <col min="13577" max="13577" width="11" style="2077" customWidth="1"/>
    <col min="13578" max="13578" width="66.625" style="2077" bestFit="1" customWidth="1"/>
    <col min="13579" max="13579" width="15.125" style="2077" bestFit="1" customWidth="1"/>
    <col min="13580" max="13580" width="13.5" style="2077" bestFit="1" customWidth="1"/>
    <col min="13581" max="13581" width="13.75" style="2077" customWidth="1"/>
    <col min="13582" max="13582" width="14.625" style="2077" bestFit="1" customWidth="1"/>
    <col min="13583" max="13583" width="13.25" style="2077" customWidth="1"/>
    <col min="13584" max="13584" width="14.5" style="2077" customWidth="1"/>
    <col min="13585" max="13585" width="15.625" style="2077" customWidth="1"/>
    <col min="13586" max="13824" width="9" style="2077"/>
    <col min="13825" max="13825" width="2.625" style="2077" customWidth="1"/>
    <col min="13826" max="13826" width="20.75" style="2077" customWidth="1"/>
    <col min="13827" max="13827" width="10.625" style="2077" customWidth="1"/>
    <col min="13828" max="13828" width="10.375" style="2077" customWidth="1"/>
    <col min="13829" max="13829" width="57.25" style="2077" bestFit="1" customWidth="1"/>
    <col min="13830" max="13830" width="7.125" style="2077" customWidth="1"/>
    <col min="13831" max="13831" width="9.25" style="2077" customWidth="1"/>
    <col min="13832" max="13832" width="9.25" style="2077" bestFit="1" customWidth="1"/>
    <col min="13833" max="13833" width="11" style="2077" customWidth="1"/>
    <col min="13834" max="13834" width="66.625" style="2077" bestFit="1" customWidth="1"/>
    <col min="13835" max="13835" width="15.125" style="2077" bestFit="1" customWidth="1"/>
    <col min="13836" max="13836" width="13.5" style="2077" bestFit="1" customWidth="1"/>
    <col min="13837" max="13837" width="13.75" style="2077" customWidth="1"/>
    <col min="13838" max="13838" width="14.625" style="2077" bestFit="1" customWidth="1"/>
    <col min="13839" max="13839" width="13.25" style="2077" customWidth="1"/>
    <col min="13840" max="13840" width="14.5" style="2077" customWidth="1"/>
    <col min="13841" max="13841" width="15.625" style="2077" customWidth="1"/>
    <col min="13842" max="14080" width="9" style="2077"/>
    <col min="14081" max="14081" width="2.625" style="2077" customWidth="1"/>
    <col min="14082" max="14082" width="20.75" style="2077" customWidth="1"/>
    <col min="14083" max="14083" width="10.625" style="2077" customWidth="1"/>
    <col min="14084" max="14084" width="10.375" style="2077" customWidth="1"/>
    <col min="14085" max="14085" width="57.25" style="2077" bestFit="1" customWidth="1"/>
    <col min="14086" max="14086" width="7.125" style="2077" customWidth="1"/>
    <col min="14087" max="14087" width="9.25" style="2077" customWidth="1"/>
    <col min="14088" max="14088" width="9.25" style="2077" bestFit="1" customWidth="1"/>
    <col min="14089" max="14089" width="11" style="2077" customWidth="1"/>
    <col min="14090" max="14090" width="66.625" style="2077" bestFit="1" customWidth="1"/>
    <col min="14091" max="14091" width="15.125" style="2077" bestFit="1" customWidth="1"/>
    <col min="14092" max="14092" width="13.5" style="2077" bestFit="1" customWidth="1"/>
    <col min="14093" max="14093" width="13.75" style="2077" customWidth="1"/>
    <col min="14094" max="14094" width="14.625" style="2077" bestFit="1" customWidth="1"/>
    <col min="14095" max="14095" width="13.25" style="2077" customWidth="1"/>
    <col min="14096" max="14096" width="14.5" style="2077" customWidth="1"/>
    <col min="14097" max="14097" width="15.625" style="2077" customWidth="1"/>
    <col min="14098" max="14336" width="9" style="2077"/>
    <col min="14337" max="14337" width="2.625" style="2077" customWidth="1"/>
    <col min="14338" max="14338" width="20.75" style="2077" customWidth="1"/>
    <col min="14339" max="14339" width="10.625" style="2077" customWidth="1"/>
    <col min="14340" max="14340" width="10.375" style="2077" customWidth="1"/>
    <col min="14341" max="14341" width="57.25" style="2077" bestFit="1" customWidth="1"/>
    <col min="14342" max="14342" width="7.125" style="2077" customWidth="1"/>
    <col min="14343" max="14343" width="9.25" style="2077" customWidth="1"/>
    <col min="14344" max="14344" width="9.25" style="2077" bestFit="1" customWidth="1"/>
    <col min="14345" max="14345" width="11" style="2077" customWidth="1"/>
    <col min="14346" max="14346" width="66.625" style="2077" bestFit="1" customWidth="1"/>
    <col min="14347" max="14347" width="15.125" style="2077" bestFit="1" customWidth="1"/>
    <col min="14348" max="14348" width="13.5" style="2077" bestFit="1" customWidth="1"/>
    <col min="14349" max="14349" width="13.75" style="2077" customWidth="1"/>
    <col min="14350" max="14350" width="14.625" style="2077" bestFit="1" customWidth="1"/>
    <col min="14351" max="14351" width="13.25" style="2077" customWidth="1"/>
    <col min="14352" max="14352" width="14.5" style="2077" customWidth="1"/>
    <col min="14353" max="14353" width="15.625" style="2077" customWidth="1"/>
    <col min="14354" max="14592" width="9" style="2077"/>
    <col min="14593" max="14593" width="2.625" style="2077" customWidth="1"/>
    <col min="14594" max="14594" width="20.75" style="2077" customWidth="1"/>
    <col min="14595" max="14595" width="10.625" style="2077" customWidth="1"/>
    <col min="14596" max="14596" width="10.375" style="2077" customWidth="1"/>
    <col min="14597" max="14597" width="57.25" style="2077" bestFit="1" customWidth="1"/>
    <col min="14598" max="14598" width="7.125" style="2077" customWidth="1"/>
    <col min="14599" max="14599" width="9.25" style="2077" customWidth="1"/>
    <col min="14600" max="14600" width="9.25" style="2077" bestFit="1" customWidth="1"/>
    <col min="14601" max="14601" width="11" style="2077" customWidth="1"/>
    <col min="14602" max="14602" width="66.625" style="2077" bestFit="1" customWidth="1"/>
    <col min="14603" max="14603" width="15.125" style="2077" bestFit="1" customWidth="1"/>
    <col min="14604" max="14604" width="13.5" style="2077" bestFit="1" customWidth="1"/>
    <col min="14605" max="14605" width="13.75" style="2077" customWidth="1"/>
    <col min="14606" max="14606" width="14.625" style="2077" bestFit="1" customWidth="1"/>
    <col min="14607" max="14607" width="13.25" style="2077" customWidth="1"/>
    <col min="14608" max="14608" width="14.5" style="2077" customWidth="1"/>
    <col min="14609" max="14609" width="15.625" style="2077" customWidth="1"/>
    <col min="14610" max="14848" width="9" style="2077"/>
    <col min="14849" max="14849" width="2.625" style="2077" customWidth="1"/>
    <col min="14850" max="14850" width="20.75" style="2077" customWidth="1"/>
    <col min="14851" max="14851" width="10.625" style="2077" customWidth="1"/>
    <col min="14852" max="14852" width="10.375" style="2077" customWidth="1"/>
    <col min="14853" max="14853" width="57.25" style="2077" bestFit="1" customWidth="1"/>
    <col min="14854" max="14854" width="7.125" style="2077" customWidth="1"/>
    <col min="14855" max="14855" width="9.25" style="2077" customWidth="1"/>
    <col min="14856" max="14856" width="9.25" style="2077" bestFit="1" customWidth="1"/>
    <col min="14857" max="14857" width="11" style="2077" customWidth="1"/>
    <col min="14858" max="14858" width="66.625" style="2077" bestFit="1" customWidth="1"/>
    <col min="14859" max="14859" width="15.125" style="2077" bestFit="1" customWidth="1"/>
    <col min="14860" max="14860" width="13.5" style="2077" bestFit="1" customWidth="1"/>
    <col min="14861" max="14861" width="13.75" style="2077" customWidth="1"/>
    <col min="14862" max="14862" width="14.625" style="2077" bestFit="1" customWidth="1"/>
    <col min="14863" max="14863" width="13.25" style="2077" customWidth="1"/>
    <col min="14864" max="14864" width="14.5" style="2077" customWidth="1"/>
    <col min="14865" max="14865" width="15.625" style="2077" customWidth="1"/>
    <col min="14866" max="15104" width="9" style="2077"/>
    <col min="15105" max="15105" width="2.625" style="2077" customWidth="1"/>
    <col min="15106" max="15106" width="20.75" style="2077" customWidth="1"/>
    <col min="15107" max="15107" width="10.625" style="2077" customWidth="1"/>
    <col min="15108" max="15108" width="10.375" style="2077" customWidth="1"/>
    <col min="15109" max="15109" width="57.25" style="2077" bestFit="1" customWidth="1"/>
    <col min="15110" max="15110" width="7.125" style="2077" customWidth="1"/>
    <col min="15111" max="15111" width="9.25" style="2077" customWidth="1"/>
    <col min="15112" max="15112" width="9.25" style="2077" bestFit="1" customWidth="1"/>
    <col min="15113" max="15113" width="11" style="2077" customWidth="1"/>
    <col min="15114" max="15114" width="66.625" style="2077" bestFit="1" customWidth="1"/>
    <col min="15115" max="15115" width="15.125" style="2077" bestFit="1" customWidth="1"/>
    <col min="15116" max="15116" width="13.5" style="2077" bestFit="1" customWidth="1"/>
    <col min="15117" max="15117" width="13.75" style="2077" customWidth="1"/>
    <col min="15118" max="15118" width="14.625" style="2077" bestFit="1" customWidth="1"/>
    <col min="15119" max="15119" width="13.25" style="2077" customWidth="1"/>
    <col min="15120" max="15120" width="14.5" style="2077" customWidth="1"/>
    <col min="15121" max="15121" width="15.625" style="2077" customWidth="1"/>
    <col min="15122" max="15360" width="9" style="2077"/>
    <col min="15361" max="15361" width="2.625" style="2077" customWidth="1"/>
    <col min="15362" max="15362" width="20.75" style="2077" customWidth="1"/>
    <col min="15363" max="15363" width="10.625" style="2077" customWidth="1"/>
    <col min="15364" max="15364" width="10.375" style="2077" customWidth="1"/>
    <col min="15365" max="15365" width="57.25" style="2077" bestFit="1" customWidth="1"/>
    <col min="15366" max="15366" width="7.125" style="2077" customWidth="1"/>
    <col min="15367" max="15367" width="9.25" style="2077" customWidth="1"/>
    <col min="15368" max="15368" width="9.25" style="2077" bestFit="1" customWidth="1"/>
    <col min="15369" max="15369" width="11" style="2077" customWidth="1"/>
    <col min="15370" max="15370" width="66.625" style="2077" bestFit="1" customWidth="1"/>
    <col min="15371" max="15371" width="15.125" style="2077" bestFit="1" customWidth="1"/>
    <col min="15372" max="15372" width="13.5" style="2077" bestFit="1" customWidth="1"/>
    <col min="15373" max="15373" width="13.75" style="2077" customWidth="1"/>
    <col min="15374" max="15374" width="14.625" style="2077" bestFit="1" customWidth="1"/>
    <col min="15375" max="15375" width="13.25" style="2077" customWidth="1"/>
    <col min="15376" max="15376" width="14.5" style="2077" customWidth="1"/>
    <col min="15377" max="15377" width="15.625" style="2077" customWidth="1"/>
    <col min="15378" max="15616" width="9" style="2077"/>
    <col min="15617" max="15617" width="2.625" style="2077" customWidth="1"/>
    <col min="15618" max="15618" width="20.75" style="2077" customWidth="1"/>
    <col min="15619" max="15619" width="10.625" style="2077" customWidth="1"/>
    <col min="15620" max="15620" width="10.375" style="2077" customWidth="1"/>
    <col min="15621" max="15621" width="57.25" style="2077" bestFit="1" customWidth="1"/>
    <col min="15622" max="15622" width="7.125" style="2077" customWidth="1"/>
    <col min="15623" max="15623" width="9.25" style="2077" customWidth="1"/>
    <col min="15624" max="15624" width="9.25" style="2077" bestFit="1" customWidth="1"/>
    <col min="15625" max="15625" width="11" style="2077" customWidth="1"/>
    <col min="15626" max="15626" width="66.625" style="2077" bestFit="1" customWidth="1"/>
    <col min="15627" max="15627" width="15.125" style="2077" bestFit="1" customWidth="1"/>
    <col min="15628" max="15628" width="13.5" style="2077" bestFit="1" customWidth="1"/>
    <col min="15629" max="15629" width="13.75" style="2077" customWidth="1"/>
    <col min="15630" max="15630" width="14.625" style="2077" bestFit="1" customWidth="1"/>
    <col min="15631" max="15631" width="13.25" style="2077" customWidth="1"/>
    <col min="15632" max="15632" width="14.5" style="2077" customWidth="1"/>
    <col min="15633" max="15633" width="15.625" style="2077" customWidth="1"/>
    <col min="15634" max="15872" width="9" style="2077"/>
    <col min="15873" max="15873" width="2.625" style="2077" customWidth="1"/>
    <col min="15874" max="15874" width="20.75" style="2077" customWidth="1"/>
    <col min="15875" max="15875" width="10.625" style="2077" customWidth="1"/>
    <col min="15876" max="15876" width="10.375" style="2077" customWidth="1"/>
    <col min="15877" max="15877" width="57.25" style="2077" bestFit="1" customWidth="1"/>
    <col min="15878" max="15878" width="7.125" style="2077" customWidth="1"/>
    <col min="15879" max="15879" width="9.25" style="2077" customWidth="1"/>
    <col min="15880" max="15880" width="9.25" style="2077" bestFit="1" customWidth="1"/>
    <col min="15881" max="15881" width="11" style="2077" customWidth="1"/>
    <col min="15882" max="15882" width="66.625" style="2077" bestFit="1" customWidth="1"/>
    <col min="15883" max="15883" width="15.125" style="2077" bestFit="1" customWidth="1"/>
    <col min="15884" max="15884" width="13.5" style="2077" bestFit="1" customWidth="1"/>
    <col min="15885" max="15885" width="13.75" style="2077" customWidth="1"/>
    <col min="15886" max="15886" width="14.625" style="2077" bestFit="1" customWidth="1"/>
    <col min="15887" max="15887" width="13.25" style="2077" customWidth="1"/>
    <col min="15888" max="15888" width="14.5" style="2077" customWidth="1"/>
    <col min="15889" max="15889" width="15.625" style="2077" customWidth="1"/>
    <col min="15890" max="16128" width="9" style="2077"/>
    <col min="16129" max="16129" width="2.625" style="2077" customWidth="1"/>
    <col min="16130" max="16130" width="20.75" style="2077" customWidth="1"/>
    <col min="16131" max="16131" width="10.625" style="2077" customWidth="1"/>
    <col min="16132" max="16132" width="10.375" style="2077" customWidth="1"/>
    <col min="16133" max="16133" width="57.25" style="2077" bestFit="1" customWidth="1"/>
    <col min="16134" max="16134" width="7.125" style="2077" customWidth="1"/>
    <col min="16135" max="16135" width="9.25" style="2077" customWidth="1"/>
    <col min="16136" max="16136" width="9.25" style="2077" bestFit="1" customWidth="1"/>
    <col min="16137" max="16137" width="11" style="2077" customWidth="1"/>
    <col min="16138" max="16138" width="66.625" style="2077" bestFit="1" customWidth="1"/>
    <col min="16139" max="16139" width="15.125" style="2077" bestFit="1" customWidth="1"/>
    <col min="16140" max="16140" width="13.5" style="2077" bestFit="1" customWidth="1"/>
    <col min="16141" max="16141" width="13.75" style="2077" customWidth="1"/>
    <col min="16142" max="16142" width="14.625" style="2077" bestFit="1" customWidth="1"/>
    <col min="16143" max="16143" width="13.25" style="2077" customWidth="1"/>
    <col min="16144" max="16144" width="14.5" style="2077" customWidth="1"/>
    <col min="16145" max="16145" width="15.625" style="2077" customWidth="1"/>
    <col min="16146" max="16384" width="9" style="2077"/>
  </cols>
  <sheetData>
    <row r="2" spans="2:17" ht="20.100000000000001" customHeight="1">
      <c r="B2" s="2075" t="s">
        <v>0</v>
      </c>
      <c r="C2" s="2075"/>
      <c r="D2" s="2075"/>
      <c r="E2" s="2152" t="s">
        <v>8170</v>
      </c>
      <c r="G2" s="4" t="s">
        <v>2</v>
      </c>
      <c r="H2" s="5"/>
      <c r="I2" s="6"/>
      <c r="J2" s="2078">
        <f>SUM(H:H)</f>
        <v>155970</v>
      </c>
    </row>
    <row r="3" spans="2:17" ht="20.100000000000001" customHeight="1">
      <c r="B3" s="2075" t="s">
        <v>3</v>
      </c>
      <c r="C3" s="2075"/>
      <c r="D3" s="2075"/>
      <c r="E3" s="2152" t="s">
        <v>8171</v>
      </c>
    </row>
    <row r="4" spans="2:17" ht="20.100000000000001" customHeight="1">
      <c r="B4" s="2075" t="s">
        <v>5</v>
      </c>
      <c r="C4" s="2075"/>
      <c r="D4" s="2075"/>
      <c r="E4" s="2155" t="s">
        <v>8390</v>
      </c>
      <c r="G4" s="2075" t="s">
        <v>17</v>
      </c>
      <c r="H4" s="2075"/>
      <c r="I4" s="2075"/>
      <c r="J4" s="2156"/>
      <c r="K4" s="2157"/>
    </row>
    <row r="5" spans="2:17" ht="20.100000000000001" customHeight="1">
      <c r="B5" s="2075" t="s">
        <v>6</v>
      </c>
      <c r="C5" s="2075"/>
      <c r="D5" s="2075"/>
      <c r="E5" s="2158"/>
      <c r="G5" s="2075"/>
      <c r="H5" s="2075"/>
      <c r="I5" s="2075"/>
      <c r="J5" s="2159"/>
      <c r="K5" s="2160"/>
    </row>
    <row r="6" spans="2:17" ht="20.100000000000001" customHeight="1">
      <c r="B6" s="2075" t="s">
        <v>7</v>
      </c>
      <c r="C6" s="2075"/>
      <c r="D6" s="2075"/>
      <c r="E6" s="2158">
        <v>45275</v>
      </c>
      <c r="G6" s="2075"/>
      <c r="H6" s="2075"/>
      <c r="I6" s="2075"/>
      <c r="J6" s="2161"/>
      <c r="K6" s="2162"/>
    </row>
    <row r="8" spans="2:17" s="2079" customFormat="1" ht="19.7" customHeight="1">
      <c r="B8" s="105" t="s">
        <v>8</v>
      </c>
      <c r="C8" s="105" t="s">
        <v>9</v>
      </c>
      <c r="D8" s="105" t="s">
        <v>10</v>
      </c>
      <c r="E8" s="161" t="s">
        <v>11</v>
      </c>
      <c r="F8" s="1256" t="s">
        <v>8391</v>
      </c>
      <c r="G8" s="161" t="s">
        <v>13</v>
      </c>
      <c r="H8" s="143" t="s">
        <v>14</v>
      </c>
      <c r="I8" s="143" t="s">
        <v>15</v>
      </c>
      <c r="J8" s="161" t="s">
        <v>16</v>
      </c>
      <c r="K8" s="161" t="s">
        <v>17</v>
      </c>
      <c r="L8" s="161" t="s">
        <v>18</v>
      </c>
      <c r="M8" s="105" t="s">
        <v>19</v>
      </c>
      <c r="N8" s="105" t="s">
        <v>20</v>
      </c>
      <c r="O8" s="161" t="s">
        <v>21</v>
      </c>
      <c r="P8" s="2163" t="s">
        <v>22</v>
      </c>
      <c r="Q8" s="2091" t="s">
        <v>23</v>
      </c>
    </row>
    <row r="9" spans="2:17" ht="19.7" customHeight="1">
      <c r="B9" s="105">
        <v>1</v>
      </c>
      <c r="C9" s="105" t="s">
        <v>24</v>
      </c>
      <c r="D9" s="105" t="s">
        <v>24</v>
      </c>
      <c r="E9" s="150" t="s">
        <v>8392</v>
      </c>
      <c r="F9" s="26">
        <v>1</v>
      </c>
      <c r="G9" s="51">
        <v>0</v>
      </c>
      <c r="H9" s="142">
        <f>F9*G9</f>
        <v>0</v>
      </c>
      <c r="I9" s="143"/>
      <c r="J9" s="57" t="s">
        <v>8393</v>
      </c>
      <c r="K9" s="161"/>
      <c r="L9" s="161"/>
      <c r="M9" s="2163"/>
      <c r="N9" s="105"/>
      <c r="O9" s="2164"/>
      <c r="P9" s="2165"/>
      <c r="Q9" s="2091"/>
    </row>
    <row r="10" spans="2:17" ht="19.7" customHeight="1">
      <c r="B10" s="105">
        <v>2</v>
      </c>
      <c r="C10" s="105" t="s">
        <v>24</v>
      </c>
      <c r="D10" s="105" t="s">
        <v>24</v>
      </c>
      <c r="E10" s="150" t="s">
        <v>4379</v>
      </c>
      <c r="F10" s="26">
        <v>1</v>
      </c>
      <c r="G10" s="51">
        <v>0</v>
      </c>
      <c r="H10" s="142">
        <f>F10*G10</f>
        <v>0</v>
      </c>
      <c r="I10" s="143"/>
      <c r="J10" s="57" t="s">
        <v>8394</v>
      </c>
      <c r="K10" s="161"/>
      <c r="L10" s="161"/>
      <c r="M10" s="2163"/>
      <c r="N10" s="105"/>
      <c r="O10" s="2164"/>
      <c r="P10" s="2165"/>
      <c r="Q10" s="2091"/>
    </row>
    <row r="11" spans="2:17" s="2079" customFormat="1" ht="19.7" customHeight="1">
      <c r="B11" s="2166" t="s">
        <v>5824</v>
      </c>
      <c r="C11" s="105" t="s">
        <v>30</v>
      </c>
      <c r="D11" s="105" t="s">
        <v>30</v>
      </c>
      <c r="E11" s="26" t="s">
        <v>8395</v>
      </c>
      <c r="F11" s="26">
        <v>1</v>
      </c>
      <c r="G11" s="26">
        <v>4980</v>
      </c>
      <c r="H11" s="147">
        <f t="shared" ref="H11:H31" si="0">F11*G11</f>
        <v>4980</v>
      </c>
      <c r="I11" s="161"/>
      <c r="J11" s="148" t="s">
        <v>8396</v>
      </c>
      <c r="K11" s="161" t="s">
        <v>6159</v>
      </c>
      <c r="L11" s="161"/>
      <c r="M11" s="105"/>
      <c r="N11" s="105"/>
      <c r="O11" s="161"/>
      <c r="P11" s="2163"/>
      <c r="Q11" s="2091"/>
    </row>
    <row r="12" spans="2:17" ht="19.7" customHeight="1">
      <c r="B12" s="2167"/>
      <c r="C12" s="105" t="s">
        <v>30</v>
      </c>
      <c r="D12" s="105" t="s">
        <v>30</v>
      </c>
      <c r="E12" s="26" t="s">
        <v>8397</v>
      </c>
      <c r="F12" s="26">
        <v>1</v>
      </c>
      <c r="G12" s="26">
        <v>1270</v>
      </c>
      <c r="H12" s="147">
        <f t="shared" si="0"/>
        <v>1270</v>
      </c>
      <c r="I12" s="161"/>
      <c r="J12" s="26" t="s">
        <v>1130</v>
      </c>
      <c r="K12" s="161" t="s">
        <v>6159</v>
      </c>
      <c r="L12" s="161"/>
      <c r="M12" s="2163"/>
      <c r="N12" s="105"/>
      <c r="O12" s="2164"/>
      <c r="P12" s="2165"/>
      <c r="Q12" s="2091">
        <v>45238</v>
      </c>
    </row>
    <row r="13" spans="2:17" ht="19.7" customHeight="1">
      <c r="B13" s="2167"/>
      <c r="C13" s="105" t="s">
        <v>30</v>
      </c>
      <c r="D13" s="105" t="s">
        <v>30</v>
      </c>
      <c r="E13" s="26" t="s">
        <v>6195</v>
      </c>
      <c r="F13" s="26">
        <v>1</v>
      </c>
      <c r="G13" s="26">
        <v>4239</v>
      </c>
      <c r="H13" s="147">
        <f t="shared" si="0"/>
        <v>4239</v>
      </c>
      <c r="I13" s="161"/>
      <c r="J13" s="26" t="s">
        <v>6196</v>
      </c>
      <c r="K13" s="161" t="s">
        <v>6159</v>
      </c>
      <c r="L13" s="161"/>
      <c r="M13" s="2163"/>
      <c r="N13" s="105"/>
      <c r="O13" s="2164"/>
      <c r="P13" s="2165"/>
      <c r="Q13" s="2091">
        <v>45238</v>
      </c>
    </row>
    <row r="14" spans="2:17" ht="19.7" customHeight="1">
      <c r="B14" s="2167"/>
      <c r="C14" s="105" t="s">
        <v>30</v>
      </c>
      <c r="D14" s="105" t="s">
        <v>30</v>
      </c>
      <c r="E14" s="26" t="s">
        <v>42</v>
      </c>
      <c r="F14" s="26">
        <v>1</v>
      </c>
      <c r="G14" s="26">
        <v>251</v>
      </c>
      <c r="H14" s="147">
        <f t="shared" si="0"/>
        <v>251</v>
      </c>
      <c r="I14" s="161"/>
      <c r="J14" s="26" t="s">
        <v>43</v>
      </c>
      <c r="K14" s="161" t="s">
        <v>6159</v>
      </c>
      <c r="L14" s="161"/>
      <c r="M14" s="2163"/>
      <c r="N14" s="105"/>
      <c r="O14" s="2164"/>
      <c r="P14" s="2165"/>
      <c r="Q14" s="2091">
        <v>45238</v>
      </c>
    </row>
    <row r="15" spans="2:17" ht="19.7" customHeight="1">
      <c r="B15" s="2167"/>
      <c r="C15" s="105" t="s">
        <v>30</v>
      </c>
      <c r="D15" s="105" t="s">
        <v>30</v>
      </c>
      <c r="E15" s="26" t="s">
        <v>40</v>
      </c>
      <c r="F15" s="26">
        <v>1</v>
      </c>
      <c r="G15" s="26">
        <v>7015</v>
      </c>
      <c r="H15" s="147">
        <f t="shared" si="0"/>
        <v>7015</v>
      </c>
      <c r="I15" s="161"/>
      <c r="J15" s="26" t="s">
        <v>41</v>
      </c>
      <c r="K15" s="161" t="s">
        <v>6159</v>
      </c>
      <c r="L15" s="161"/>
      <c r="M15" s="2163"/>
      <c r="N15" s="105"/>
      <c r="O15" s="2164"/>
      <c r="P15" s="2165"/>
      <c r="Q15" s="2091">
        <v>45238</v>
      </c>
    </row>
    <row r="16" spans="2:17" s="2079" customFormat="1" ht="19.7" customHeight="1">
      <c r="B16" s="2167"/>
      <c r="C16" s="105" t="s">
        <v>30</v>
      </c>
      <c r="D16" s="105" t="s">
        <v>30</v>
      </c>
      <c r="E16" s="26" t="s">
        <v>6502</v>
      </c>
      <c r="F16" s="26">
        <v>1</v>
      </c>
      <c r="G16" s="26">
        <v>798</v>
      </c>
      <c r="H16" s="147">
        <f t="shared" si="0"/>
        <v>798</v>
      </c>
      <c r="I16" s="161"/>
      <c r="J16" s="26" t="s">
        <v>112</v>
      </c>
      <c r="K16" s="161" t="s">
        <v>6159</v>
      </c>
      <c r="L16" s="161"/>
      <c r="M16" s="105"/>
      <c r="N16" s="105"/>
      <c r="O16" s="161"/>
      <c r="P16" s="2163"/>
      <c r="Q16" s="2091">
        <v>45238</v>
      </c>
    </row>
    <row r="17" spans="2:17" s="2175" customFormat="1" ht="19.7" customHeight="1">
      <c r="B17" s="1960"/>
      <c r="C17" s="1960" t="s">
        <v>8398</v>
      </c>
      <c r="D17" s="1960" t="s">
        <v>8398</v>
      </c>
      <c r="E17" s="35" t="s">
        <v>8399</v>
      </c>
      <c r="F17" s="35">
        <v>10</v>
      </c>
      <c r="G17" s="35">
        <v>49.9</v>
      </c>
      <c r="H17" s="2168">
        <f t="shared" si="0"/>
        <v>499</v>
      </c>
      <c r="I17" s="35" t="s">
        <v>8400</v>
      </c>
      <c r="J17" s="2169" t="s">
        <v>8401</v>
      </c>
      <c r="K17" s="42"/>
      <c r="L17" s="2170"/>
      <c r="M17" s="2171">
        <v>45225</v>
      </c>
      <c r="N17" s="1960"/>
      <c r="O17" s="2172">
        <v>45238</v>
      </c>
      <c r="P17" s="2173"/>
      <c r="Q17" s="2174">
        <v>45226</v>
      </c>
    </row>
    <row r="18" spans="2:17" s="2175" customFormat="1" ht="19.7" customHeight="1">
      <c r="B18" s="1960"/>
      <c r="C18" s="1960" t="s">
        <v>8398</v>
      </c>
      <c r="D18" s="1960" t="s">
        <v>8398</v>
      </c>
      <c r="E18" s="35" t="s">
        <v>291</v>
      </c>
      <c r="F18" s="35">
        <v>1</v>
      </c>
      <c r="G18" s="35">
        <v>500</v>
      </c>
      <c r="H18" s="2168">
        <f t="shared" si="0"/>
        <v>500</v>
      </c>
      <c r="I18" s="35"/>
      <c r="J18" s="2169"/>
      <c r="K18" s="42"/>
      <c r="L18" s="2170"/>
      <c r="M18" s="2171">
        <v>45225</v>
      </c>
      <c r="N18" s="1960"/>
      <c r="O18" s="2172"/>
      <c r="P18" s="2173"/>
      <c r="Q18" s="2174">
        <v>45226</v>
      </c>
    </row>
    <row r="19" spans="2:17" s="2175" customFormat="1" ht="19.7" customHeight="1">
      <c r="B19" s="1960">
        <v>5</v>
      </c>
      <c r="C19" s="1960" t="s">
        <v>24</v>
      </c>
      <c r="D19" s="1960" t="s">
        <v>24</v>
      </c>
      <c r="E19" s="2176" t="s">
        <v>34</v>
      </c>
      <c r="F19" s="35">
        <v>1</v>
      </c>
      <c r="G19" s="2177">
        <v>38000</v>
      </c>
      <c r="H19" s="2168">
        <f t="shared" si="0"/>
        <v>38000</v>
      </c>
      <c r="I19" s="2170"/>
      <c r="J19" s="136" t="s">
        <v>8402</v>
      </c>
      <c r="K19" s="42"/>
      <c r="L19" s="2170"/>
      <c r="M19" s="2171">
        <v>45225</v>
      </c>
      <c r="N19" s="1960"/>
      <c r="O19" s="2172">
        <v>45264</v>
      </c>
      <c r="P19" s="2173">
        <v>45264</v>
      </c>
      <c r="Q19" s="2174">
        <v>45264</v>
      </c>
    </row>
    <row r="20" spans="2:17" s="2175" customFormat="1" ht="19.7" customHeight="1">
      <c r="B20" s="1960"/>
      <c r="C20" s="1960" t="s">
        <v>24</v>
      </c>
      <c r="D20" s="1960" t="s">
        <v>24</v>
      </c>
      <c r="E20" s="2176" t="s">
        <v>291</v>
      </c>
      <c r="F20" s="35">
        <v>1</v>
      </c>
      <c r="G20" s="2177">
        <v>1300</v>
      </c>
      <c r="H20" s="2168">
        <f t="shared" si="0"/>
        <v>1300</v>
      </c>
      <c r="I20" s="2170"/>
      <c r="J20" s="136"/>
      <c r="K20" s="42"/>
      <c r="L20" s="2170"/>
      <c r="M20" s="2171">
        <v>45225</v>
      </c>
      <c r="N20" s="1960"/>
      <c r="O20" s="2172">
        <v>45264</v>
      </c>
      <c r="P20" s="2173"/>
      <c r="Q20" s="2174">
        <v>45264</v>
      </c>
    </row>
    <row r="21" spans="2:17" ht="19.7" customHeight="1">
      <c r="B21" s="105">
        <v>5</v>
      </c>
      <c r="C21" s="105" t="s">
        <v>30</v>
      </c>
      <c r="D21" s="105" t="s">
        <v>30</v>
      </c>
      <c r="E21" s="26" t="s">
        <v>31</v>
      </c>
      <c r="F21" s="26">
        <v>1</v>
      </c>
      <c r="G21" s="26">
        <v>568</v>
      </c>
      <c r="H21" s="147">
        <f t="shared" si="0"/>
        <v>568</v>
      </c>
      <c r="I21" s="161"/>
      <c r="J21" s="26" t="s">
        <v>32</v>
      </c>
      <c r="K21" s="161" t="s">
        <v>6159</v>
      </c>
      <c r="L21" s="161"/>
      <c r="M21" s="2163"/>
      <c r="N21" s="105"/>
      <c r="O21" s="2164"/>
      <c r="P21" s="2165"/>
      <c r="Q21" s="2091">
        <v>45238</v>
      </c>
    </row>
    <row r="22" spans="2:17" ht="19.7" customHeight="1">
      <c r="B22" s="105">
        <v>6</v>
      </c>
      <c r="C22" s="105" t="s">
        <v>24</v>
      </c>
      <c r="D22" s="105" t="s">
        <v>24</v>
      </c>
      <c r="E22" s="62" t="s">
        <v>27</v>
      </c>
      <c r="F22" s="26">
        <v>1</v>
      </c>
      <c r="G22" s="55">
        <v>0</v>
      </c>
      <c r="H22" s="147">
        <f t="shared" si="0"/>
        <v>0</v>
      </c>
      <c r="I22" s="161"/>
      <c r="J22" s="57" t="s">
        <v>8403</v>
      </c>
      <c r="K22" s="54" t="s">
        <v>28</v>
      </c>
      <c r="L22" s="161"/>
      <c r="M22" s="2163"/>
      <c r="N22" s="105"/>
      <c r="O22" s="2164"/>
      <c r="P22" s="2165"/>
      <c r="Q22" s="2091"/>
    </row>
    <row r="23" spans="2:17" ht="19.7" customHeight="1">
      <c r="B23" s="105">
        <v>7</v>
      </c>
      <c r="C23" s="105" t="s">
        <v>30</v>
      </c>
      <c r="D23" s="105" t="s">
        <v>30</v>
      </c>
      <c r="E23" s="26" t="s">
        <v>38</v>
      </c>
      <c r="F23" s="26">
        <v>1</v>
      </c>
      <c r="G23" s="26">
        <v>5117</v>
      </c>
      <c r="H23" s="147">
        <f t="shared" si="0"/>
        <v>5117</v>
      </c>
      <c r="I23" s="161"/>
      <c r="J23" s="26" t="s">
        <v>39</v>
      </c>
      <c r="K23" s="161" t="s">
        <v>6159</v>
      </c>
      <c r="L23" s="161"/>
      <c r="M23" s="2163"/>
      <c r="N23" s="105"/>
      <c r="O23" s="2164"/>
      <c r="P23" s="2165"/>
      <c r="Q23" s="2091">
        <v>45238</v>
      </c>
    </row>
    <row r="24" spans="2:17" s="2079" customFormat="1" ht="19.7" customHeight="1">
      <c r="B24" s="2166" t="s">
        <v>8404</v>
      </c>
      <c r="C24" s="105" t="s">
        <v>30</v>
      </c>
      <c r="D24" s="105" t="s">
        <v>30</v>
      </c>
      <c r="E24" s="26" t="s">
        <v>8405</v>
      </c>
      <c r="F24" s="26">
        <v>1</v>
      </c>
      <c r="G24" s="26">
        <v>3510</v>
      </c>
      <c r="H24" s="147">
        <f t="shared" si="0"/>
        <v>3510</v>
      </c>
      <c r="I24" s="161"/>
      <c r="J24" s="148" t="s">
        <v>8406</v>
      </c>
      <c r="K24" s="161" t="s">
        <v>6159</v>
      </c>
      <c r="L24" s="161"/>
      <c r="M24" s="105"/>
      <c r="N24" s="105"/>
      <c r="O24" s="161"/>
      <c r="P24" s="2163"/>
      <c r="Q24" s="2091">
        <v>45238</v>
      </c>
    </row>
    <row r="25" spans="2:17" ht="19.7" customHeight="1">
      <c r="B25" s="2167"/>
      <c r="C25" s="105" t="s">
        <v>30</v>
      </c>
      <c r="D25" s="105" t="s">
        <v>30</v>
      </c>
      <c r="E25" s="26" t="s">
        <v>8407</v>
      </c>
      <c r="F25" s="26">
        <v>1</v>
      </c>
      <c r="G25" s="26">
        <v>2000</v>
      </c>
      <c r="H25" s="147">
        <f t="shared" si="0"/>
        <v>2000</v>
      </c>
      <c r="I25" s="161"/>
      <c r="J25" s="148" t="s">
        <v>8408</v>
      </c>
      <c r="K25" s="161" t="s">
        <v>6159</v>
      </c>
      <c r="L25" s="161"/>
      <c r="M25" s="2163"/>
      <c r="N25" s="105"/>
      <c r="O25" s="2164"/>
      <c r="P25" s="2165"/>
      <c r="Q25" s="2091">
        <v>45238</v>
      </c>
    </row>
    <row r="26" spans="2:17" ht="19.7" customHeight="1">
      <c r="B26" s="2167"/>
      <c r="C26" s="105" t="s">
        <v>30</v>
      </c>
      <c r="D26" s="105" t="s">
        <v>30</v>
      </c>
      <c r="E26" s="26" t="s">
        <v>7355</v>
      </c>
      <c r="F26" s="26">
        <v>6</v>
      </c>
      <c r="G26" s="26">
        <v>290</v>
      </c>
      <c r="H26" s="147">
        <f t="shared" si="0"/>
        <v>1740</v>
      </c>
      <c r="I26" s="161"/>
      <c r="J26" s="26" t="s">
        <v>7356</v>
      </c>
      <c r="K26" s="161" t="s">
        <v>6159</v>
      </c>
      <c r="L26" s="161"/>
      <c r="M26" s="2163"/>
      <c r="N26" s="105"/>
      <c r="O26" s="2164"/>
      <c r="P26" s="2165"/>
      <c r="Q26" s="2091">
        <v>45238</v>
      </c>
    </row>
    <row r="27" spans="2:17" s="2175" customFormat="1" ht="19.7" customHeight="1">
      <c r="B27" s="2167"/>
      <c r="C27" s="1960" t="s">
        <v>5821</v>
      </c>
      <c r="D27" s="1960" t="s">
        <v>188</v>
      </c>
      <c r="E27" s="2178" t="s">
        <v>8409</v>
      </c>
      <c r="F27" s="35">
        <v>1</v>
      </c>
      <c r="G27" s="2168">
        <v>2000</v>
      </c>
      <c r="H27" s="2179">
        <f t="shared" si="0"/>
        <v>2000</v>
      </c>
      <c r="I27" s="2170"/>
      <c r="J27" s="2178" t="s">
        <v>8410</v>
      </c>
      <c r="K27" s="42"/>
      <c r="L27" s="2170"/>
      <c r="M27" s="2171">
        <v>45225</v>
      </c>
      <c r="N27" s="1960"/>
      <c r="O27" s="2172">
        <v>45238</v>
      </c>
      <c r="P27" s="2173"/>
      <c r="Q27" s="2174">
        <v>45232</v>
      </c>
    </row>
    <row r="28" spans="2:17" ht="19.7" customHeight="1">
      <c r="B28" s="2167" t="s">
        <v>8411</v>
      </c>
      <c r="C28" s="105" t="s">
        <v>30</v>
      </c>
      <c r="D28" s="105" t="s">
        <v>30</v>
      </c>
      <c r="E28" s="26" t="s">
        <v>8412</v>
      </c>
      <c r="F28" s="26">
        <v>1</v>
      </c>
      <c r="G28" s="26">
        <v>6889</v>
      </c>
      <c r="H28" s="142">
        <f t="shared" si="0"/>
        <v>6889</v>
      </c>
      <c r="I28" s="161"/>
      <c r="J28" s="150" t="s">
        <v>8413</v>
      </c>
      <c r="K28" s="161" t="s">
        <v>6159</v>
      </c>
      <c r="L28" s="161"/>
      <c r="M28" s="2163"/>
      <c r="N28" s="105"/>
      <c r="O28" s="2164"/>
      <c r="P28" s="2165"/>
      <c r="Q28" s="2091">
        <v>45238</v>
      </c>
    </row>
    <row r="29" spans="2:17" s="2079" customFormat="1" ht="19.7" customHeight="1">
      <c r="B29" s="2167"/>
      <c r="C29" s="105" t="s">
        <v>30</v>
      </c>
      <c r="D29" s="105" t="s">
        <v>30</v>
      </c>
      <c r="E29" s="26" t="s">
        <v>8414</v>
      </c>
      <c r="F29" s="26">
        <v>2</v>
      </c>
      <c r="G29" s="26">
        <v>147</v>
      </c>
      <c r="H29" s="142">
        <f t="shared" si="0"/>
        <v>294</v>
      </c>
      <c r="I29" s="161"/>
      <c r="J29" s="26" t="s">
        <v>8415</v>
      </c>
      <c r="K29" s="161" t="s">
        <v>6159</v>
      </c>
      <c r="L29" s="161"/>
      <c r="M29" s="105"/>
      <c r="N29" s="105"/>
      <c r="O29" s="161"/>
      <c r="P29" s="2163"/>
      <c r="Q29" s="2091">
        <v>45238</v>
      </c>
    </row>
    <row r="30" spans="2:17" ht="19.7" customHeight="1">
      <c r="B30" s="105">
        <v>10</v>
      </c>
      <c r="C30" s="105" t="s">
        <v>115</v>
      </c>
      <c r="D30" s="105" t="s">
        <v>115</v>
      </c>
      <c r="E30" s="62" t="s">
        <v>116</v>
      </c>
      <c r="F30" s="26">
        <v>10</v>
      </c>
      <c r="G30" s="55">
        <v>5000</v>
      </c>
      <c r="H30" s="142">
        <f t="shared" si="0"/>
        <v>50000</v>
      </c>
      <c r="I30" s="143"/>
      <c r="J30" s="57"/>
      <c r="K30" s="161"/>
      <c r="L30" s="161"/>
      <c r="M30" s="2163"/>
      <c r="N30" s="105"/>
      <c r="O30" s="2164"/>
      <c r="P30" s="2165"/>
      <c r="Q30" s="2091"/>
    </row>
    <row r="31" spans="2:17" ht="19.7" customHeight="1">
      <c r="B31" s="105">
        <v>24</v>
      </c>
      <c r="C31" s="105" t="s">
        <v>115</v>
      </c>
      <c r="D31" s="105" t="s">
        <v>115</v>
      </c>
      <c r="E31" s="62" t="s">
        <v>5642</v>
      </c>
      <c r="F31" s="26">
        <v>5</v>
      </c>
      <c r="G31" s="55">
        <v>5000</v>
      </c>
      <c r="H31" s="142">
        <f t="shared" si="0"/>
        <v>25000</v>
      </c>
      <c r="I31" s="143"/>
      <c r="J31" s="57"/>
      <c r="K31" s="161"/>
      <c r="L31" s="161"/>
      <c r="M31" s="2163"/>
      <c r="N31" s="105"/>
      <c r="O31" s="2164"/>
      <c r="P31" s="2165"/>
      <c r="Q31" s="2091"/>
    </row>
    <row r="32" spans="2:17" ht="19.7" customHeight="1"/>
    <row r="33" ht="19.7" customHeight="1"/>
    <row r="34" ht="19.7" customHeight="1"/>
    <row r="35" ht="19.7" customHeight="1"/>
  </sheetData>
  <mergeCells count="11">
    <mergeCell ref="B11:B16"/>
    <mergeCell ref="B24:B27"/>
    <mergeCell ref="B28:B29"/>
    <mergeCell ref="B2:D2"/>
    <mergeCell ref="G2:I2"/>
    <mergeCell ref="B3:D3"/>
    <mergeCell ref="B4:D4"/>
    <mergeCell ref="G4:I6"/>
    <mergeCell ref="J4:K6"/>
    <mergeCell ref="B5:D5"/>
    <mergeCell ref="B6:D6"/>
  </mergeCells>
  <phoneticPr fontId="3"/>
  <hyperlinks>
    <hyperlink ref="J17" r:id="rId1" xr:uid="{9AABF8A1-60CD-4892-BEBC-007B54A68310}"/>
  </hyperlinks>
  <pageMargins left="0.7" right="0.7" top="0.75" bottom="0.75" header="0.3" footer="0.3"/>
  <pageSetup paperSize="9" orientation="portrait" r:id="rId2"/>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2E5BC-0C2B-404D-8520-F18D4A48E64F}">
  <dimension ref="B2:Q22"/>
  <sheetViews>
    <sheetView zoomScale="85" zoomScaleNormal="85" workbookViewId="0">
      <pane xSplit="10" ySplit="9" topLeftCell="K10" activePane="bottomRight" state="frozen"/>
      <selection pane="topRight" activeCell="K1" sqref="K1"/>
      <selection pane="bottomLeft" activeCell="A9" sqref="A9"/>
      <selection pane="bottomRight" activeCell="T21" sqref="T21"/>
    </sheetView>
  </sheetViews>
  <sheetFormatPr defaultRowHeight="18.75"/>
  <cols>
    <col min="1" max="1" width="2.625" style="9" customWidth="1"/>
    <col min="2" max="2" width="20.125" style="8" bestFit="1" customWidth="1"/>
    <col min="3" max="3" width="14.375" style="9" bestFit="1" customWidth="1"/>
    <col min="4" max="4" width="13.125" style="9" bestFit="1" customWidth="1"/>
    <col min="5" max="5" width="40.625" style="9" customWidth="1"/>
    <col min="6" max="6" width="6.25" style="9" customWidth="1"/>
    <col min="7" max="8" width="9.875" style="131" bestFit="1" customWidth="1"/>
    <col min="9" max="9" width="13" style="10" bestFit="1" customWidth="1"/>
    <col min="10" max="10" width="29.5" style="9" customWidth="1"/>
    <col min="11" max="11" width="33" style="9" bestFit="1" customWidth="1"/>
    <col min="12" max="12" width="11" style="8" customWidth="1"/>
    <col min="13" max="13" width="13.75" style="48" customWidth="1"/>
    <col min="14" max="14" width="6.375" style="9" customWidth="1"/>
    <col min="15" max="15" width="21.875" style="10" customWidth="1"/>
    <col min="16" max="16" width="23.125" style="49" bestFit="1" customWidth="1"/>
    <col min="17" max="17" width="15.625" style="11" customWidth="1"/>
    <col min="18" max="256" width="9" style="9"/>
    <col min="257" max="257" width="2.625" style="9" customWidth="1"/>
    <col min="258" max="258" width="20.125" style="9" bestFit="1" customWidth="1"/>
    <col min="259" max="259" width="14.375" style="9" bestFit="1" customWidth="1"/>
    <col min="260" max="260" width="13.125" style="9" bestFit="1" customWidth="1"/>
    <col min="261" max="261" width="40.625" style="9" customWidth="1"/>
    <col min="262" max="262" width="6.25" style="9" customWidth="1"/>
    <col min="263" max="264" width="9.875" style="9" bestFit="1" customWidth="1"/>
    <col min="265" max="265" width="13" style="9" bestFit="1" customWidth="1"/>
    <col min="266" max="266" width="29.5" style="9" customWidth="1"/>
    <col min="267" max="267" width="33" style="9" bestFit="1" customWidth="1"/>
    <col min="268" max="268" width="11" style="9" customWidth="1"/>
    <col min="269" max="269" width="13.75" style="9" customWidth="1"/>
    <col min="270" max="270" width="6.375" style="9" customWidth="1"/>
    <col min="271" max="271" width="21.875" style="9" customWidth="1"/>
    <col min="272" max="272" width="23.125" style="9" bestFit="1" customWidth="1"/>
    <col min="273" max="273" width="15.625" style="9" customWidth="1"/>
    <col min="274" max="512" width="9" style="9"/>
    <col min="513" max="513" width="2.625" style="9" customWidth="1"/>
    <col min="514" max="514" width="20.125" style="9" bestFit="1" customWidth="1"/>
    <col min="515" max="515" width="14.375" style="9" bestFit="1" customWidth="1"/>
    <col min="516" max="516" width="13.125" style="9" bestFit="1" customWidth="1"/>
    <col min="517" max="517" width="40.625" style="9" customWidth="1"/>
    <col min="518" max="518" width="6.25" style="9" customWidth="1"/>
    <col min="519" max="520" width="9.875" style="9" bestFit="1" customWidth="1"/>
    <col min="521" max="521" width="13" style="9" bestFit="1" customWidth="1"/>
    <col min="522" max="522" width="29.5" style="9" customWidth="1"/>
    <col min="523" max="523" width="33" style="9" bestFit="1" customWidth="1"/>
    <col min="524" max="524" width="11" style="9" customWidth="1"/>
    <col min="525" max="525" width="13.75" style="9" customWidth="1"/>
    <col min="526" max="526" width="6.375" style="9" customWidth="1"/>
    <col min="527" max="527" width="21.875" style="9" customWidth="1"/>
    <col min="528" max="528" width="23.125" style="9" bestFit="1" customWidth="1"/>
    <col min="529" max="529" width="15.625" style="9" customWidth="1"/>
    <col min="530" max="768" width="9" style="9"/>
    <col min="769" max="769" width="2.625" style="9" customWidth="1"/>
    <col min="770" max="770" width="20.125" style="9" bestFit="1" customWidth="1"/>
    <col min="771" max="771" width="14.375" style="9" bestFit="1" customWidth="1"/>
    <col min="772" max="772" width="13.125" style="9" bestFit="1" customWidth="1"/>
    <col min="773" max="773" width="40.625" style="9" customWidth="1"/>
    <col min="774" max="774" width="6.25" style="9" customWidth="1"/>
    <col min="775" max="776" width="9.875" style="9" bestFit="1" customWidth="1"/>
    <col min="777" max="777" width="13" style="9" bestFit="1" customWidth="1"/>
    <col min="778" max="778" width="29.5" style="9" customWidth="1"/>
    <col min="779" max="779" width="33" style="9" bestFit="1" customWidth="1"/>
    <col min="780" max="780" width="11" style="9" customWidth="1"/>
    <col min="781" max="781" width="13.75" style="9" customWidth="1"/>
    <col min="782" max="782" width="6.375" style="9" customWidth="1"/>
    <col min="783" max="783" width="21.875" style="9" customWidth="1"/>
    <col min="784" max="784" width="23.125" style="9" bestFit="1" customWidth="1"/>
    <col min="785" max="785" width="15.625" style="9" customWidth="1"/>
    <col min="786" max="1024" width="9" style="9"/>
    <col min="1025" max="1025" width="2.625" style="9" customWidth="1"/>
    <col min="1026" max="1026" width="20.125" style="9" bestFit="1" customWidth="1"/>
    <col min="1027" max="1027" width="14.375" style="9" bestFit="1" customWidth="1"/>
    <col min="1028" max="1028" width="13.125" style="9" bestFit="1" customWidth="1"/>
    <col min="1029" max="1029" width="40.625" style="9" customWidth="1"/>
    <col min="1030" max="1030" width="6.25" style="9" customWidth="1"/>
    <col min="1031" max="1032" width="9.875" style="9" bestFit="1" customWidth="1"/>
    <col min="1033" max="1033" width="13" style="9" bestFit="1" customWidth="1"/>
    <col min="1034" max="1034" width="29.5" style="9" customWidth="1"/>
    <col min="1035" max="1035" width="33" style="9" bestFit="1" customWidth="1"/>
    <col min="1036" max="1036" width="11" style="9" customWidth="1"/>
    <col min="1037" max="1037" width="13.75" style="9" customWidth="1"/>
    <col min="1038" max="1038" width="6.375" style="9" customWidth="1"/>
    <col min="1039" max="1039" width="21.875" style="9" customWidth="1"/>
    <col min="1040" max="1040" width="23.125" style="9" bestFit="1" customWidth="1"/>
    <col min="1041" max="1041" width="15.625" style="9" customWidth="1"/>
    <col min="1042" max="1280" width="9" style="9"/>
    <col min="1281" max="1281" width="2.625" style="9" customWidth="1"/>
    <col min="1282" max="1282" width="20.125" style="9" bestFit="1" customWidth="1"/>
    <col min="1283" max="1283" width="14.375" style="9" bestFit="1" customWidth="1"/>
    <col min="1284" max="1284" width="13.125" style="9" bestFit="1" customWidth="1"/>
    <col min="1285" max="1285" width="40.625" style="9" customWidth="1"/>
    <col min="1286" max="1286" width="6.25" style="9" customWidth="1"/>
    <col min="1287" max="1288" width="9.875" style="9" bestFit="1" customWidth="1"/>
    <col min="1289" max="1289" width="13" style="9" bestFit="1" customWidth="1"/>
    <col min="1290" max="1290" width="29.5" style="9" customWidth="1"/>
    <col min="1291" max="1291" width="33" style="9" bestFit="1" customWidth="1"/>
    <col min="1292" max="1292" width="11" style="9" customWidth="1"/>
    <col min="1293" max="1293" width="13.75" style="9" customWidth="1"/>
    <col min="1294" max="1294" width="6.375" style="9" customWidth="1"/>
    <col min="1295" max="1295" width="21.875" style="9" customWidth="1"/>
    <col min="1296" max="1296" width="23.125" style="9" bestFit="1" customWidth="1"/>
    <col min="1297" max="1297" width="15.625" style="9" customWidth="1"/>
    <col min="1298" max="1536" width="9" style="9"/>
    <col min="1537" max="1537" width="2.625" style="9" customWidth="1"/>
    <col min="1538" max="1538" width="20.125" style="9" bestFit="1" customWidth="1"/>
    <col min="1539" max="1539" width="14.375" style="9" bestFit="1" customWidth="1"/>
    <col min="1540" max="1540" width="13.125" style="9" bestFit="1" customWidth="1"/>
    <col min="1541" max="1541" width="40.625" style="9" customWidth="1"/>
    <col min="1542" max="1542" width="6.25" style="9" customWidth="1"/>
    <col min="1543" max="1544" width="9.875" style="9" bestFit="1" customWidth="1"/>
    <col min="1545" max="1545" width="13" style="9" bestFit="1" customWidth="1"/>
    <col min="1546" max="1546" width="29.5" style="9" customWidth="1"/>
    <col min="1547" max="1547" width="33" style="9" bestFit="1" customWidth="1"/>
    <col min="1548" max="1548" width="11" style="9" customWidth="1"/>
    <col min="1549" max="1549" width="13.75" style="9" customWidth="1"/>
    <col min="1550" max="1550" width="6.375" style="9" customWidth="1"/>
    <col min="1551" max="1551" width="21.875" style="9" customWidth="1"/>
    <col min="1552" max="1552" width="23.125" style="9" bestFit="1" customWidth="1"/>
    <col min="1553" max="1553" width="15.625" style="9" customWidth="1"/>
    <col min="1554" max="1792" width="9" style="9"/>
    <col min="1793" max="1793" width="2.625" style="9" customWidth="1"/>
    <col min="1794" max="1794" width="20.125" style="9" bestFit="1" customWidth="1"/>
    <col min="1795" max="1795" width="14.375" style="9" bestFit="1" customWidth="1"/>
    <col min="1796" max="1796" width="13.125" style="9" bestFit="1" customWidth="1"/>
    <col min="1797" max="1797" width="40.625" style="9" customWidth="1"/>
    <col min="1798" max="1798" width="6.25" style="9" customWidth="1"/>
    <col min="1799" max="1800" width="9.875" style="9" bestFit="1" customWidth="1"/>
    <col min="1801" max="1801" width="13" style="9" bestFit="1" customWidth="1"/>
    <col min="1802" max="1802" width="29.5" style="9" customWidth="1"/>
    <col min="1803" max="1803" width="33" style="9" bestFit="1" customWidth="1"/>
    <col min="1804" max="1804" width="11" style="9" customWidth="1"/>
    <col min="1805" max="1805" width="13.75" style="9" customWidth="1"/>
    <col min="1806" max="1806" width="6.375" style="9" customWidth="1"/>
    <col min="1807" max="1807" width="21.875" style="9" customWidth="1"/>
    <col min="1808" max="1808" width="23.125" style="9" bestFit="1" customWidth="1"/>
    <col min="1809" max="1809" width="15.625" style="9" customWidth="1"/>
    <col min="1810" max="2048" width="9" style="9"/>
    <col min="2049" max="2049" width="2.625" style="9" customWidth="1"/>
    <col min="2050" max="2050" width="20.125" style="9" bestFit="1" customWidth="1"/>
    <col min="2051" max="2051" width="14.375" style="9" bestFit="1" customWidth="1"/>
    <col min="2052" max="2052" width="13.125" style="9" bestFit="1" customWidth="1"/>
    <col min="2053" max="2053" width="40.625" style="9" customWidth="1"/>
    <col min="2054" max="2054" width="6.25" style="9" customWidth="1"/>
    <col min="2055" max="2056" width="9.875" style="9" bestFit="1" customWidth="1"/>
    <col min="2057" max="2057" width="13" style="9" bestFit="1" customWidth="1"/>
    <col min="2058" max="2058" width="29.5" style="9" customWidth="1"/>
    <col min="2059" max="2059" width="33" style="9" bestFit="1" customWidth="1"/>
    <col min="2060" max="2060" width="11" style="9" customWidth="1"/>
    <col min="2061" max="2061" width="13.75" style="9" customWidth="1"/>
    <col min="2062" max="2062" width="6.375" style="9" customWidth="1"/>
    <col min="2063" max="2063" width="21.875" style="9" customWidth="1"/>
    <col min="2064" max="2064" width="23.125" style="9" bestFit="1" customWidth="1"/>
    <col min="2065" max="2065" width="15.625" style="9" customWidth="1"/>
    <col min="2066" max="2304" width="9" style="9"/>
    <col min="2305" max="2305" width="2.625" style="9" customWidth="1"/>
    <col min="2306" max="2306" width="20.125" style="9" bestFit="1" customWidth="1"/>
    <col min="2307" max="2307" width="14.375" style="9" bestFit="1" customWidth="1"/>
    <col min="2308" max="2308" width="13.125" style="9" bestFit="1" customWidth="1"/>
    <col min="2309" max="2309" width="40.625" style="9" customWidth="1"/>
    <col min="2310" max="2310" width="6.25" style="9" customWidth="1"/>
    <col min="2311" max="2312" width="9.875" style="9" bestFit="1" customWidth="1"/>
    <col min="2313" max="2313" width="13" style="9" bestFit="1" customWidth="1"/>
    <col min="2314" max="2314" width="29.5" style="9" customWidth="1"/>
    <col min="2315" max="2315" width="33" style="9" bestFit="1" customWidth="1"/>
    <col min="2316" max="2316" width="11" style="9" customWidth="1"/>
    <col min="2317" max="2317" width="13.75" style="9" customWidth="1"/>
    <col min="2318" max="2318" width="6.375" style="9" customWidth="1"/>
    <col min="2319" max="2319" width="21.875" style="9" customWidth="1"/>
    <col min="2320" max="2320" width="23.125" style="9" bestFit="1" customWidth="1"/>
    <col min="2321" max="2321" width="15.625" style="9" customWidth="1"/>
    <col min="2322" max="2560" width="9" style="9"/>
    <col min="2561" max="2561" width="2.625" style="9" customWidth="1"/>
    <col min="2562" max="2562" width="20.125" style="9" bestFit="1" customWidth="1"/>
    <col min="2563" max="2563" width="14.375" style="9" bestFit="1" customWidth="1"/>
    <col min="2564" max="2564" width="13.125" style="9" bestFit="1" customWidth="1"/>
    <col min="2565" max="2565" width="40.625" style="9" customWidth="1"/>
    <col min="2566" max="2566" width="6.25" style="9" customWidth="1"/>
    <col min="2567" max="2568" width="9.875" style="9" bestFit="1" customWidth="1"/>
    <col min="2569" max="2569" width="13" style="9" bestFit="1" customWidth="1"/>
    <col min="2570" max="2570" width="29.5" style="9" customWidth="1"/>
    <col min="2571" max="2571" width="33" style="9" bestFit="1" customWidth="1"/>
    <col min="2572" max="2572" width="11" style="9" customWidth="1"/>
    <col min="2573" max="2573" width="13.75" style="9" customWidth="1"/>
    <col min="2574" max="2574" width="6.375" style="9" customWidth="1"/>
    <col min="2575" max="2575" width="21.875" style="9" customWidth="1"/>
    <col min="2576" max="2576" width="23.125" style="9" bestFit="1" customWidth="1"/>
    <col min="2577" max="2577" width="15.625" style="9" customWidth="1"/>
    <col min="2578" max="2816" width="9" style="9"/>
    <col min="2817" max="2817" width="2.625" style="9" customWidth="1"/>
    <col min="2818" max="2818" width="20.125" style="9" bestFit="1" customWidth="1"/>
    <col min="2819" max="2819" width="14.375" style="9" bestFit="1" customWidth="1"/>
    <col min="2820" max="2820" width="13.125" style="9" bestFit="1" customWidth="1"/>
    <col min="2821" max="2821" width="40.625" style="9" customWidth="1"/>
    <col min="2822" max="2822" width="6.25" style="9" customWidth="1"/>
    <col min="2823" max="2824" width="9.875" style="9" bestFit="1" customWidth="1"/>
    <col min="2825" max="2825" width="13" style="9" bestFit="1" customWidth="1"/>
    <col min="2826" max="2826" width="29.5" style="9" customWidth="1"/>
    <col min="2827" max="2827" width="33" style="9" bestFit="1" customWidth="1"/>
    <col min="2828" max="2828" width="11" style="9" customWidth="1"/>
    <col min="2829" max="2829" width="13.75" style="9" customWidth="1"/>
    <col min="2830" max="2830" width="6.375" style="9" customWidth="1"/>
    <col min="2831" max="2831" width="21.875" style="9" customWidth="1"/>
    <col min="2832" max="2832" width="23.125" style="9" bestFit="1" customWidth="1"/>
    <col min="2833" max="2833" width="15.625" style="9" customWidth="1"/>
    <col min="2834" max="3072" width="9" style="9"/>
    <col min="3073" max="3073" width="2.625" style="9" customWidth="1"/>
    <col min="3074" max="3074" width="20.125" style="9" bestFit="1" customWidth="1"/>
    <col min="3075" max="3075" width="14.375" style="9" bestFit="1" customWidth="1"/>
    <col min="3076" max="3076" width="13.125" style="9" bestFit="1" customWidth="1"/>
    <col min="3077" max="3077" width="40.625" style="9" customWidth="1"/>
    <col min="3078" max="3078" width="6.25" style="9" customWidth="1"/>
    <col min="3079" max="3080" width="9.875" style="9" bestFit="1" customWidth="1"/>
    <col min="3081" max="3081" width="13" style="9" bestFit="1" customWidth="1"/>
    <col min="3082" max="3082" width="29.5" style="9" customWidth="1"/>
    <col min="3083" max="3083" width="33" style="9" bestFit="1" customWidth="1"/>
    <col min="3084" max="3084" width="11" style="9" customWidth="1"/>
    <col min="3085" max="3085" width="13.75" style="9" customWidth="1"/>
    <col min="3086" max="3086" width="6.375" style="9" customWidth="1"/>
    <col min="3087" max="3087" width="21.875" style="9" customWidth="1"/>
    <col min="3088" max="3088" width="23.125" style="9" bestFit="1" customWidth="1"/>
    <col min="3089" max="3089" width="15.625" style="9" customWidth="1"/>
    <col min="3090" max="3328" width="9" style="9"/>
    <col min="3329" max="3329" width="2.625" style="9" customWidth="1"/>
    <col min="3330" max="3330" width="20.125" style="9" bestFit="1" customWidth="1"/>
    <col min="3331" max="3331" width="14.375" style="9" bestFit="1" customWidth="1"/>
    <col min="3332" max="3332" width="13.125" style="9" bestFit="1" customWidth="1"/>
    <col min="3333" max="3333" width="40.625" style="9" customWidth="1"/>
    <col min="3334" max="3334" width="6.25" style="9" customWidth="1"/>
    <col min="3335" max="3336" width="9.875" style="9" bestFit="1" customWidth="1"/>
    <col min="3337" max="3337" width="13" style="9" bestFit="1" customWidth="1"/>
    <col min="3338" max="3338" width="29.5" style="9" customWidth="1"/>
    <col min="3339" max="3339" width="33" style="9" bestFit="1" customWidth="1"/>
    <col min="3340" max="3340" width="11" style="9" customWidth="1"/>
    <col min="3341" max="3341" width="13.75" style="9" customWidth="1"/>
    <col min="3342" max="3342" width="6.375" style="9" customWidth="1"/>
    <col min="3343" max="3343" width="21.875" style="9" customWidth="1"/>
    <col min="3344" max="3344" width="23.125" style="9" bestFit="1" customWidth="1"/>
    <col min="3345" max="3345" width="15.625" style="9" customWidth="1"/>
    <col min="3346" max="3584" width="9" style="9"/>
    <col min="3585" max="3585" width="2.625" style="9" customWidth="1"/>
    <col min="3586" max="3586" width="20.125" style="9" bestFit="1" customWidth="1"/>
    <col min="3587" max="3587" width="14.375" style="9" bestFit="1" customWidth="1"/>
    <col min="3588" max="3588" width="13.125" style="9" bestFit="1" customWidth="1"/>
    <col min="3589" max="3589" width="40.625" style="9" customWidth="1"/>
    <col min="3590" max="3590" width="6.25" style="9" customWidth="1"/>
    <col min="3591" max="3592" width="9.875" style="9" bestFit="1" customWidth="1"/>
    <col min="3593" max="3593" width="13" style="9" bestFit="1" customWidth="1"/>
    <col min="3594" max="3594" width="29.5" style="9" customWidth="1"/>
    <col min="3595" max="3595" width="33" style="9" bestFit="1" customWidth="1"/>
    <col min="3596" max="3596" width="11" style="9" customWidth="1"/>
    <col min="3597" max="3597" width="13.75" style="9" customWidth="1"/>
    <col min="3598" max="3598" width="6.375" style="9" customWidth="1"/>
    <col min="3599" max="3599" width="21.875" style="9" customWidth="1"/>
    <col min="3600" max="3600" width="23.125" style="9" bestFit="1" customWidth="1"/>
    <col min="3601" max="3601" width="15.625" style="9" customWidth="1"/>
    <col min="3602" max="3840" width="9" style="9"/>
    <col min="3841" max="3841" width="2.625" style="9" customWidth="1"/>
    <col min="3842" max="3842" width="20.125" style="9" bestFit="1" customWidth="1"/>
    <col min="3843" max="3843" width="14.375" style="9" bestFit="1" customWidth="1"/>
    <col min="3844" max="3844" width="13.125" style="9" bestFit="1" customWidth="1"/>
    <col min="3845" max="3845" width="40.625" style="9" customWidth="1"/>
    <col min="3846" max="3846" width="6.25" style="9" customWidth="1"/>
    <col min="3847" max="3848" width="9.875" style="9" bestFit="1" customWidth="1"/>
    <col min="3849" max="3849" width="13" style="9" bestFit="1" customWidth="1"/>
    <col min="3850" max="3850" width="29.5" style="9" customWidth="1"/>
    <col min="3851" max="3851" width="33" style="9" bestFit="1" customWidth="1"/>
    <col min="3852" max="3852" width="11" style="9" customWidth="1"/>
    <col min="3853" max="3853" width="13.75" style="9" customWidth="1"/>
    <col min="3854" max="3854" width="6.375" style="9" customWidth="1"/>
    <col min="3855" max="3855" width="21.875" style="9" customWidth="1"/>
    <col min="3856" max="3856" width="23.125" style="9" bestFit="1" customWidth="1"/>
    <col min="3857" max="3857" width="15.625" style="9" customWidth="1"/>
    <col min="3858" max="4096" width="9" style="9"/>
    <col min="4097" max="4097" width="2.625" style="9" customWidth="1"/>
    <col min="4098" max="4098" width="20.125" style="9" bestFit="1" customWidth="1"/>
    <col min="4099" max="4099" width="14.375" style="9" bestFit="1" customWidth="1"/>
    <col min="4100" max="4100" width="13.125" style="9" bestFit="1" customWidth="1"/>
    <col min="4101" max="4101" width="40.625" style="9" customWidth="1"/>
    <col min="4102" max="4102" width="6.25" style="9" customWidth="1"/>
    <col min="4103" max="4104" width="9.875" style="9" bestFit="1" customWidth="1"/>
    <col min="4105" max="4105" width="13" style="9" bestFit="1" customWidth="1"/>
    <col min="4106" max="4106" width="29.5" style="9" customWidth="1"/>
    <col min="4107" max="4107" width="33" style="9" bestFit="1" customWidth="1"/>
    <col min="4108" max="4108" width="11" style="9" customWidth="1"/>
    <col min="4109" max="4109" width="13.75" style="9" customWidth="1"/>
    <col min="4110" max="4110" width="6.375" style="9" customWidth="1"/>
    <col min="4111" max="4111" width="21.875" style="9" customWidth="1"/>
    <col min="4112" max="4112" width="23.125" style="9" bestFit="1" customWidth="1"/>
    <col min="4113" max="4113" width="15.625" style="9" customWidth="1"/>
    <col min="4114" max="4352" width="9" style="9"/>
    <col min="4353" max="4353" width="2.625" style="9" customWidth="1"/>
    <col min="4354" max="4354" width="20.125" style="9" bestFit="1" customWidth="1"/>
    <col min="4355" max="4355" width="14.375" style="9" bestFit="1" customWidth="1"/>
    <col min="4356" max="4356" width="13.125" style="9" bestFit="1" customWidth="1"/>
    <col min="4357" max="4357" width="40.625" style="9" customWidth="1"/>
    <col min="4358" max="4358" width="6.25" style="9" customWidth="1"/>
    <col min="4359" max="4360" width="9.875" style="9" bestFit="1" customWidth="1"/>
    <col min="4361" max="4361" width="13" style="9" bestFit="1" customWidth="1"/>
    <col min="4362" max="4362" width="29.5" style="9" customWidth="1"/>
    <col min="4363" max="4363" width="33" style="9" bestFit="1" customWidth="1"/>
    <col min="4364" max="4364" width="11" style="9" customWidth="1"/>
    <col min="4365" max="4365" width="13.75" style="9" customWidth="1"/>
    <col min="4366" max="4366" width="6.375" style="9" customWidth="1"/>
    <col min="4367" max="4367" width="21.875" style="9" customWidth="1"/>
    <col min="4368" max="4368" width="23.125" style="9" bestFit="1" customWidth="1"/>
    <col min="4369" max="4369" width="15.625" style="9" customWidth="1"/>
    <col min="4370" max="4608" width="9" style="9"/>
    <col min="4609" max="4609" width="2.625" style="9" customWidth="1"/>
    <col min="4610" max="4610" width="20.125" style="9" bestFit="1" customWidth="1"/>
    <col min="4611" max="4611" width="14.375" style="9" bestFit="1" customWidth="1"/>
    <col min="4612" max="4612" width="13.125" style="9" bestFit="1" customWidth="1"/>
    <col min="4613" max="4613" width="40.625" style="9" customWidth="1"/>
    <col min="4614" max="4614" width="6.25" style="9" customWidth="1"/>
    <col min="4615" max="4616" width="9.875" style="9" bestFit="1" customWidth="1"/>
    <col min="4617" max="4617" width="13" style="9" bestFit="1" customWidth="1"/>
    <col min="4618" max="4618" width="29.5" style="9" customWidth="1"/>
    <col min="4619" max="4619" width="33" style="9" bestFit="1" customWidth="1"/>
    <col min="4620" max="4620" width="11" style="9" customWidth="1"/>
    <col min="4621" max="4621" width="13.75" style="9" customWidth="1"/>
    <col min="4622" max="4622" width="6.375" style="9" customWidth="1"/>
    <col min="4623" max="4623" width="21.875" style="9" customWidth="1"/>
    <col min="4624" max="4624" width="23.125" style="9" bestFit="1" customWidth="1"/>
    <col min="4625" max="4625" width="15.625" style="9" customWidth="1"/>
    <col min="4626" max="4864" width="9" style="9"/>
    <col min="4865" max="4865" width="2.625" style="9" customWidth="1"/>
    <col min="4866" max="4866" width="20.125" style="9" bestFit="1" customWidth="1"/>
    <col min="4867" max="4867" width="14.375" style="9" bestFit="1" customWidth="1"/>
    <col min="4868" max="4868" width="13.125" style="9" bestFit="1" customWidth="1"/>
    <col min="4869" max="4869" width="40.625" style="9" customWidth="1"/>
    <col min="4870" max="4870" width="6.25" style="9" customWidth="1"/>
    <col min="4871" max="4872" width="9.875" style="9" bestFit="1" customWidth="1"/>
    <col min="4873" max="4873" width="13" style="9" bestFit="1" customWidth="1"/>
    <col min="4874" max="4874" width="29.5" style="9" customWidth="1"/>
    <col min="4875" max="4875" width="33" style="9" bestFit="1" customWidth="1"/>
    <col min="4876" max="4876" width="11" style="9" customWidth="1"/>
    <col min="4877" max="4877" width="13.75" style="9" customWidth="1"/>
    <col min="4878" max="4878" width="6.375" style="9" customWidth="1"/>
    <col min="4879" max="4879" width="21.875" style="9" customWidth="1"/>
    <col min="4880" max="4880" width="23.125" style="9" bestFit="1" customWidth="1"/>
    <col min="4881" max="4881" width="15.625" style="9" customWidth="1"/>
    <col min="4882" max="5120" width="9" style="9"/>
    <col min="5121" max="5121" width="2.625" style="9" customWidth="1"/>
    <col min="5122" max="5122" width="20.125" style="9" bestFit="1" customWidth="1"/>
    <col min="5123" max="5123" width="14.375" style="9" bestFit="1" customWidth="1"/>
    <col min="5124" max="5124" width="13.125" style="9" bestFit="1" customWidth="1"/>
    <col min="5125" max="5125" width="40.625" style="9" customWidth="1"/>
    <col min="5126" max="5126" width="6.25" style="9" customWidth="1"/>
    <col min="5127" max="5128" width="9.875" style="9" bestFit="1" customWidth="1"/>
    <col min="5129" max="5129" width="13" style="9" bestFit="1" customWidth="1"/>
    <col min="5130" max="5130" width="29.5" style="9" customWidth="1"/>
    <col min="5131" max="5131" width="33" style="9" bestFit="1" customWidth="1"/>
    <col min="5132" max="5132" width="11" style="9" customWidth="1"/>
    <col min="5133" max="5133" width="13.75" style="9" customWidth="1"/>
    <col min="5134" max="5134" width="6.375" style="9" customWidth="1"/>
    <col min="5135" max="5135" width="21.875" style="9" customWidth="1"/>
    <col min="5136" max="5136" width="23.125" style="9" bestFit="1" customWidth="1"/>
    <col min="5137" max="5137" width="15.625" style="9" customWidth="1"/>
    <col min="5138" max="5376" width="9" style="9"/>
    <col min="5377" max="5377" width="2.625" style="9" customWidth="1"/>
    <col min="5378" max="5378" width="20.125" style="9" bestFit="1" customWidth="1"/>
    <col min="5379" max="5379" width="14.375" style="9" bestFit="1" customWidth="1"/>
    <col min="5380" max="5380" width="13.125" style="9" bestFit="1" customWidth="1"/>
    <col min="5381" max="5381" width="40.625" style="9" customWidth="1"/>
    <col min="5382" max="5382" width="6.25" style="9" customWidth="1"/>
    <col min="5383" max="5384" width="9.875" style="9" bestFit="1" customWidth="1"/>
    <col min="5385" max="5385" width="13" style="9" bestFit="1" customWidth="1"/>
    <col min="5386" max="5386" width="29.5" style="9" customWidth="1"/>
    <col min="5387" max="5387" width="33" style="9" bestFit="1" customWidth="1"/>
    <col min="5388" max="5388" width="11" style="9" customWidth="1"/>
    <col min="5389" max="5389" width="13.75" style="9" customWidth="1"/>
    <col min="5390" max="5390" width="6.375" style="9" customWidth="1"/>
    <col min="5391" max="5391" width="21.875" style="9" customWidth="1"/>
    <col min="5392" max="5392" width="23.125" style="9" bestFit="1" customWidth="1"/>
    <col min="5393" max="5393" width="15.625" style="9" customWidth="1"/>
    <col min="5394" max="5632" width="9" style="9"/>
    <col min="5633" max="5633" width="2.625" style="9" customWidth="1"/>
    <col min="5634" max="5634" width="20.125" style="9" bestFit="1" customWidth="1"/>
    <col min="5635" max="5635" width="14.375" style="9" bestFit="1" customWidth="1"/>
    <col min="5636" max="5636" width="13.125" style="9" bestFit="1" customWidth="1"/>
    <col min="5637" max="5637" width="40.625" style="9" customWidth="1"/>
    <col min="5638" max="5638" width="6.25" style="9" customWidth="1"/>
    <col min="5639" max="5640" width="9.875" style="9" bestFit="1" customWidth="1"/>
    <col min="5641" max="5641" width="13" style="9" bestFit="1" customWidth="1"/>
    <col min="5642" max="5642" width="29.5" style="9" customWidth="1"/>
    <col min="5643" max="5643" width="33" style="9" bestFit="1" customWidth="1"/>
    <col min="5644" max="5644" width="11" style="9" customWidth="1"/>
    <col min="5645" max="5645" width="13.75" style="9" customWidth="1"/>
    <col min="5646" max="5646" width="6.375" style="9" customWidth="1"/>
    <col min="5647" max="5647" width="21.875" style="9" customWidth="1"/>
    <col min="5648" max="5648" width="23.125" style="9" bestFit="1" customWidth="1"/>
    <col min="5649" max="5649" width="15.625" style="9" customWidth="1"/>
    <col min="5650" max="5888" width="9" style="9"/>
    <col min="5889" max="5889" width="2.625" style="9" customWidth="1"/>
    <col min="5890" max="5890" width="20.125" style="9" bestFit="1" customWidth="1"/>
    <col min="5891" max="5891" width="14.375" style="9" bestFit="1" customWidth="1"/>
    <col min="5892" max="5892" width="13.125" style="9" bestFit="1" customWidth="1"/>
    <col min="5893" max="5893" width="40.625" style="9" customWidth="1"/>
    <col min="5894" max="5894" width="6.25" style="9" customWidth="1"/>
    <col min="5895" max="5896" width="9.875" style="9" bestFit="1" customWidth="1"/>
    <col min="5897" max="5897" width="13" style="9" bestFit="1" customWidth="1"/>
    <col min="5898" max="5898" width="29.5" style="9" customWidth="1"/>
    <col min="5899" max="5899" width="33" style="9" bestFit="1" customWidth="1"/>
    <col min="5900" max="5900" width="11" style="9" customWidth="1"/>
    <col min="5901" max="5901" width="13.75" style="9" customWidth="1"/>
    <col min="5902" max="5902" width="6.375" style="9" customWidth="1"/>
    <col min="5903" max="5903" width="21.875" style="9" customWidth="1"/>
    <col min="5904" max="5904" width="23.125" style="9" bestFit="1" customWidth="1"/>
    <col min="5905" max="5905" width="15.625" style="9" customWidth="1"/>
    <col min="5906" max="6144" width="9" style="9"/>
    <col min="6145" max="6145" width="2.625" style="9" customWidth="1"/>
    <col min="6146" max="6146" width="20.125" style="9" bestFit="1" customWidth="1"/>
    <col min="6147" max="6147" width="14.375" style="9" bestFit="1" customWidth="1"/>
    <col min="6148" max="6148" width="13.125" style="9" bestFit="1" customWidth="1"/>
    <col min="6149" max="6149" width="40.625" style="9" customWidth="1"/>
    <col min="6150" max="6150" width="6.25" style="9" customWidth="1"/>
    <col min="6151" max="6152" width="9.875" style="9" bestFit="1" customWidth="1"/>
    <col min="6153" max="6153" width="13" style="9" bestFit="1" customWidth="1"/>
    <col min="6154" max="6154" width="29.5" style="9" customWidth="1"/>
    <col min="6155" max="6155" width="33" style="9" bestFit="1" customWidth="1"/>
    <col min="6156" max="6156" width="11" style="9" customWidth="1"/>
    <col min="6157" max="6157" width="13.75" style="9" customWidth="1"/>
    <col min="6158" max="6158" width="6.375" style="9" customWidth="1"/>
    <col min="6159" max="6159" width="21.875" style="9" customWidth="1"/>
    <col min="6160" max="6160" width="23.125" style="9" bestFit="1" customWidth="1"/>
    <col min="6161" max="6161" width="15.625" style="9" customWidth="1"/>
    <col min="6162" max="6400" width="9" style="9"/>
    <col min="6401" max="6401" width="2.625" style="9" customWidth="1"/>
    <col min="6402" max="6402" width="20.125" style="9" bestFit="1" customWidth="1"/>
    <col min="6403" max="6403" width="14.375" style="9" bestFit="1" customWidth="1"/>
    <col min="6404" max="6404" width="13.125" style="9" bestFit="1" customWidth="1"/>
    <col min="6405" max="6405" width="40.625" style="9" customWidth="1"/>
    <col min="6406" max="6406" width="6.25" style="9" customWidth="1"/>
    <col min="6407" max="6408" width="9.875" style="9" bestFit="1" customWidth="1"/>
    <col min="6409" max="6409" width="13" style="9" bestFit="1" customWidth="1"/>
    <col min="6410" max="6410" width="29.5" style="9" customWidth="1"/>
    <col min="6411" max="6411" width="33" style="9" bestFit="1" customWidth="1"/>
    <col min="6412" max="6412" width="11" style="9" customWidth="1"/>
    <col min="6413" max="6413" width="13.75" style="9" customWidth="1"/>
    <col min="6414" max="6414" width="6.375" style="9" customWidth="1"/>
    <col min="6415" max="6415" width="21.875" style="9" customWidth="1"/>
    <col min="6416" max="6416" width="23.125" style="9" bestFit="1" customWidth="1"/>
    <col min="6417" max="6417" width="15.625" style="9" customWidth="1"/>
    <col min="6418" max="6656" width="9" style="9"/>
    <col min="6657" max="6657" width="2.625" style="9" customWidth="1"/>
    <col min="6658" max="6658" width="20.125" style="9" bestFit="1" customWidth="1"/>
    <col min="6659" max="6659" width="14.375" style="9" bestFit="1" customWidth="1"/>
    <col min="6660" max="6660" width="13.125" style="9" bestFit="1" customWidth="1"/>
    <col min="6661" max="6661" width="40.625" style="9" customWidth="1"/>
    <col min="6662" max="6662" width="6.25" style="9" customWidth="1"/>
    <col min="6663" max="6664" width="9.875" style="9" bestFit="1" customWidth="1"/>
    <col min="6665" max="6665" width="13" style="9" bestFit="1" customWidth="1"/>
    <col min="6666" max="6666" width="29.5" style="9" customWidth="1"/>
    <col min="6667" max="6667" width="33" style="9" bestFit="1" customWidth="1"/>
    <col min="6668" max="6668" width="11" style="9" customWidth="1"/>
    <col min="6669" max="6669" width="13.75" style="9" customWidth="1"/>
    <col min="6670" max="6670" width="6.375" style="9" customWidth="1"/>
    <col min="6671" max="6671" width="21.875" style="9" customWidth="1"/>
    <col min="6672" max="6672" width="23.125" style="9" bestFit="1" customWidth="1"/>
    <col min="6673" max="6673" width="15.625" style="9" customWidth="1"/>
    <col min="6674" max="6912" width="9" style="9"/>
    <col min="6913" max="6913" width="2.625" style="9" customWidth="1"/>
    <col min="6914" max="6914" width="20.125" style="9" bestFit="1" customWidth="1"/>
    <col min="6915" max="6915" width="14.375" style="9" bestFit="1" customWidth="1"/>
    <col min="6916" max="6916" width="13.125" style="9" bestFit="1" customWidth="1"/>
    <col min="6917" max="6917" width="40.625" style="9" customWidth="1"/>
    <col min="6918" max="6918" width="6.25" style="9" customWidth="1"/>
    <col min="6919" max="6920" width="9.875" style="9" bestFit="1" customWidth="1"/>
    <col min="6921" max="6921" width="13" style="9" bestFit="1" customWidth="1"/>
    <col min="6922" max="6922" width="29.5" style="9" customWidth="1"/>
    <col min="6923" max="6923" width="33" style="9" bestFit="1" customWidth="1"/>
    <col min="6924" max="6924" width="11" style="9" customWidth="1"/>
    <col min="6925" max="6925" width="13.75" style="9" customWidth="1"/>
    <col min="6926" max="6926" width="6.375" style="9" customWidth="1"/>
    <col min="6927" max="6927" width="21.875" style="9" customWidth="1"/>
    <col min="6928" max="6928" width="23.125" style="9" bestFit="1" customWidth="1"/>
    <col min="6929" max="6929" width="15.625" style="9" customWidth="1"/>
    <col min="6930" max="7168" width="9" style="9"/>
    <col min="7169" max="7169" width="2.625" style="9" customWidth="1"/>
    <col min="7170" max="7170" width="20.125" style="9" bestFit="1" customWidth="1"/>
    <col min="7171" max="7171" width="14.375" style="9" bestFit="1" customWidth="1"/>
    <col min="7172" max="7172" width="13.125" style="9" bestFit="1" customWidth="1"/>
    <col min="7173" max="7173" width="40.625" style="9" customWidth="1"/>
    <col min="7174" max="7174" width="6.25" style="9" customWidth="1"/>
    <col min="7175" max="7176" width="9.875" style="9" bestFit="1" customWidth="1"/>
    <col min="7177" max="7177" width="13" style="9" bestFit="1" customWidth="1"/>
    <col min="7178" max="7178" width="29.5" style="9" customWidth="1"/>
    <col min="7179" max="7179" width="33" style="9" bestFit="1" customWidth="1"/>
    <col min="7180" max="7180" width="11" style="9" customWidth="1"/>
    <col min="7181" max="7181" width="13.75" style="9" customWidth="1"/>
    <col min="7182" max="7182" width="6.375" style="9" customWidth="1"/>
    <col min="7183" max="7183" width="21.875" style="9" customWidth="1"/>
    <col min="7184" max="7184" width="23.125" style="9" bestFit="1" customWidth="1"/>
    <col min="7185" max="7185" width="15.625" style="9" customWidth="1"/>
    <col min="7186" max="7424" width="9" style="9"/>
    <col min="7425" max="7425" width="2.625" style="9" customWidth="1"/>
    <col min="7426" max="7426" width="20.125" style="9" bestFit="1" customWidth="1"/>
    <col min="7427" max="7427" width="14.375" style="9" bestFit="1" customWidth="1"/>
    <col min="7428" max="7428" width="13.125" style="9" bestFit="1" customWidth="1"/>
    <col min="7429" max="7429" width="40.625" style="9" customWidth="1"/>
    <col min="7430" max="7430" width="6.25" style="9" customWidth="1"/>
    <col min="7431" max="7432" width="9.875" style="9" bestFit="1" customWidth="1"/>
    <col min="7433" max="7433" width="13" style="9" bestFit="1" customWidth="1"/>
    <col min="7434" max="7434" width="29.5" style="9" customWidth="1"/>
    <col min="7435" max="7435" width="33" style="9" bestFit="1" customWidth="1"/>
    <col min="7436" max="7436" width="11" style="9" customWidth="1"/>
    <col min="7437" max="7437" width="13.75" style="9" customWidth="1"/>
    <col min="7438" max="7438" width="6.375" style="9" customWidth="1"/>
    <col min="7439" max="7439" width="21.875" style="9" customWidth="1"/>
    <col min="7440" max="7440" width="23.125" style="9" bestFit="1" customWidth="1"/>
    <col min="7441" max="7441" width="15.625" style="9" customWidth="1"/>
    <col min="7442" max="7680" width="9" style="9"/>
    <col min="7681" max="7681" width="2.625" style="9" customWidth="1"/>
    <col min="7682" max="7682" width="20.125" style="9" bestFit="1" customWidth="1"/>
    <col min="7683" max="7683" width="14.375" style="9" bestFit="1" customWidth="1"/>
    <col min="7684" max="7684" width="13.125" style="9" bestFit="1" customWidth="1"/>
    <col min="7685" max="7685" width="40.625" style="9" customWidth="1"/>
    <col min="7686" max="7686" width="6.25" style="9" customWidth="1"/>
    <col min="7687" max="7688" width="9.875" style="9" bestFit="1" customWidth="1"/>
    <col min="7689" max="7689" width="13" style="9" bestFit="1" customWidth="1"/>
    <col min="7690" max="7690" width="29.5" style="9" customWidth="1"/>
    <col min="7691" max="7691" width="33" style="9" bestFit="1" customWidth="1"/>
    <col min="7692" max="7692" width="11" style="9" customWidth="1"/>
    <col min="7693" max="7693" width="13.75" style="9" customWidth="1"/>
    <col min="7694" max="7694" width="6.375" style="9" customWidth="1"/>
    <col min="7695" max="7695" width="21.875" style="9" customWidth="1"/>
    <col min="7696" max="7696" width="23.125" style="9" bestFit="1" customWidth="1"/>
    <col min="7697" max="7697" width="15.625" style="9" customWidth="1"/>
    <col min="7698" max="7936" width="9" style="9"/>
    <col min="7937" max="7937" width="2.625" style="9" customWidth="1"/>
    <col min="7938" max="7938" width="20.125" style="9" bestFit="1" customWidth="1"/>
    <col min="7939" max="7939" width="14.375" style="9" bestFit="1" customWidth="1"/>
    <col min="7940" max="7940" width="13.125" style="9" bestFit="1" customWidth="1"/>
    <col min="7941" max="7941" width="40.625" style="9" customWidth="1"/>
    <col min="7942" max="7942" width="6.25" style="9" customWidth="1"/>
    <col min="7943" max="7944" width="9.875" style="9" bestFit="1" customWidth="1"/>
    <col min="7945" max="7945" width="13" style="9" bestFit="1" customWidth="1"/>
    <col min="7946" max="7946" width="29.5" style="9" customWidth="1"/>
    <col min="7947" max="7947" width="33" style="9" bestFit="1" customWidth="1"/>
    <col min="7948" max="7948" width="11" style="9" customWidth="1"/>
    <col min="7949" max="7949" width="13.75" style="9" customWidth="1"/>
    <col min="7950" max="7950" width="6.375" style="9" customWidth="1"/>
    <col min="7951" max="7951" width="21.875" style="9" customWidth="1"/>
    <col min="7952" max="7952" width="23.125" style="9" bestFit="1" customWidth="1"/>
    <col min="7953" max="7953" width="15.625" style="9" customWidth="1"/>
    <col min="7954" max="8192" width="9" style="9"/>
    <col min="8193" max="8193" width="2.625" style="9" customWidth="1"/>
    <col min="8194" max="8194" width="20.125" style="9" bestFit="1" customWidth="1"/>
    <col min="8195" max="8195" width="14.375" style="9" bestFit="1" customWidth="1"/>
    <col min="8196" max="8196" width="13.125" style="9" bestFit="1" customWidth="1"/>
    <col min="8197" max="8197" width="40.625" style="9" customWidth="1"/>
    <col min="8198" max="8198" width="6.25" style="9" customWidth="1"/>
    <col min="8199" max="8200" width="9.875" style="9" bestFit="1" customWidth="1"/>
    <col min="8201" max="8201" width="13" style="9" bestFit="1" customWidth="1"/>
    <col min="8202" max="8202" width="29.5" style="9" customWidth="1"/>
    <col min="8203" max="8203" width="33" style="9" bestFit="1" customWidth="1"/>
    <col min="8204" max="8204" width="11" style="9" customWidth="1"/>
    <col min="8205" max="8205" width="13.75" style="9" customWidth="1"/>
    <col min="8206" max="8206" width="6.375" style="9" customWidth="1"/>
    <col min="8207" max="8207" width="21.875" style="9" customWidth="1"/>
    <col min="8208" max="8208" width="23.125" style="9" bestFit="1" customWidth="1"/>
    <col min="8209" max="8209" width="15.625" style="9" customWidth="1"/>
    <col min="8210" max="8448" width="9" style="9"/>
    <col min="8449" max="8449" width="2.625" style="9" customWidth="1"/>
    <col min="8450" max="8450" width="20.125" style="9" bestFit="1" customWidth="1"/>
    <col min="8451" max="8451" width="14.375" style="9" bestFit="1" customWidth="1"/>
    <col min="8452" max="8452" width="13.125" style="9" bestFit="1" customWidth="1"/>
    <col min="8453" max="8453" width="40.625" style="9" customWidth="1"/>
    <col min="8454" max="8454" width="6.25" style="9" customWidth="1"/>
    <col min="8455" max="8456" width="9.875" style="9" bestFit="1" customWidth="1"/>
    <col min="8457" max="8457" width="13" style="9" bestFit="1" customWidth="1"/>
    <col min="8458" max="8458" width="29.5" style="9" customWidth="1"/>
    <col min="8459" max="8459" width="33" style="9" bestFit="1" customWidth="1"/>
    <col min="8460" max="8460" width="11" style="9" customWidth="1"/>
    <col min="8461" max="8461" width="13.75" style="9" customWidth="1"/>
    <col min="8462" max="8462" width="6.375" style="9" customWidth="1"/>
    <col min="8463" max="8463" width="21.875" style="9" customWidth="1"/>
    <col min="8464" max="8464" width="23.125" style="9" bestFit="1" customWidth="1"/>
    <col min="8465" max="8465" width="15.625" style="9" customWidth="1"/>
    <col min="8466" max="8704" width="9" style="9"/>
    <col min="8705" max="8705" width="2.625" style="9" customWidth="1"/>
    <col min="8706" max="8706" width="20.125" style="9" bestFit="1" customWidth="1"/>
    <col min="8707" max="8707" width="14.375" style="9" bestFit="1" customWidth="1"/>
    <col min="8708" max="8708" width="13.125" style="9" bestFit="1" customWidth="1"/>
    <col min="8709" max="8709" width="40.625" style="9" customWidth="1"/>
    <col min="8710" max="8710" width="6.25" style="9" customWidth="1"/>
    <col min="8711" max="8712" width="9.875" style="9" bestFit="1" customWidth="1"/>
    <col min="8713" max="8713" width="13" style="9" bestFit="1" customWidth="1"/>
    <col min="8714" max="8714" width="29.5" style="9" customWidth="1"/>
    <col min="8715" max="8715" width="33" style="9" bestFit="1" customWidth="1"/>
    <col min="8716" max="8716" width="11" style="9" customWidth="1"/>
    <col min="8717" max="8717" width="13.75" style="9" customWidth="1"/>
    <col min="8718" max="8718" width="6.375" style="9" customWidth="1"/>
    <col min="8719" max="8719" width="21.875" style="9" customWidth="1"/>
    <col min="8720" max="8720" width="23.125" style="9" bestFit="1" customWidth="1"/>
    <col min="8721" max="8721" width="15.625" style="9" customWidth="1"/>
    <col min="8722" max="8960" width="9" style="9"/>
    <col min="8961" max="8961" width="2.625" style="9" customWidth="1"/>
    <col min="8962" max="8962" width="20.125" style="9" bestFit="1" customWidth="1"/>
    <col min="8963" max="8963" width="14.375" style="9" bestFit="1" customWidth="1"/>
    <col min="8964" max="8964" width="13.125" style="9" bestFit="1" customWidth="1"/>
    <col min="8965" max="8965" width="40.625" style="9" customWidth="1"/>
    <col min="8966" max="8966" width="6.25" style="9" customWidth="1"/>
    <col min="8967" max="8968" width="9.875" style="9" bestFit="1" customWidth="1"/>
    <col min="8969" max="8969" width="13" style="9" bestFit="1" customWidth="1"/>
    <col min="8970" max="8970" width="29.5" style="9" customWidth="1"/>
    <col min="8971" max="8971" width="33" style="9" bestFit="1" customWidth="1"/>
    <col min="8972" max="8972" width="11" style="9" customWidth="1"/>
    <col min="8973" max="8973" width="13.75" style="9" customWidth="1"/>
    <col min="8974" max="8974" width="6.375" style="9" customWidth="1"/>
    <col min="8975" max="8975" width="21.875" style="9" customWidth="1"/>
    <col min="8976" max="8976" width="23.125" style="9" bestFit="1" customWidth="1"/>
    <col min="8977" max="8977" width="15.625" style="9" customWidth="1"/>
    <col min="8978" max="9216" width="9" style="9"/>
    <col min="9217" max="9217" width="2.625" style="9" customWidth="1"/>
    <col min="9218" max="9218" width="20.125" style="9" bestFit="1" customWidth="1"/>
    <col min="9219" max="9219" width="14.375" style="9" bestFit="1" customWidth="1"/>
    <col min="9220" max="9220" width="13.125" style="9" bestFit="1" customWidth="1"/>
    <col min="9221" max="9221" width="40.625" style="9" customWidth="1"/>
    <col min="9222" max="9222" width="6.25" style="9" customWidth="1"/>
    <col min="9223" max="9224" width="9.875" style="9" bestFit="1" customWidth="1"/>
    <col min="9225" max="9225" width="13" style="9" bestFit="1" customWidth="1"/>
    <col min="9226" max="9226" width="29.5" style="9" customWidth="1"/>
    <col min="9227" max="9227" width="33" style="9" bestFit="1" customWidth="1"/>
    <col min="9228" max="9228" width="11" style="9" customWidth="1"/>
    <col min="9229" max="9229" width="13.75" style="9" customWidth="1"/>
    <col min="9230" max="9230" width="6.375" style="9" customWidth="1"/>
    <col min="9231" max="9231" width="21.875" style="9" customWidth="1"/>
    <col min="9232" max="9232" width="23.125" style="9" bestFit="1" customWidth="1"/>
    <col min="9233" max="9233" width="15.625" style="9" customWidth="1"/>
    <col min="9234" max="9472" width="9" style="9"/>
    <col min="9473" max="9473" width="2.625" style="9" customWidth="1"/>
    <col min="9474" max="9474" width="20.125" style="9" bestFit="1" customWidth="1"/>
    <col min="9475" max="9475" width="14.375" style="9" bestFit="1" customWidth="1"/>
    <col min="9476" max="9476" width="13.125" style="9" bestFit="1" customWidth="1"/>
    <col min="9477" max="9477" width="40.625" style="9" customWidth="1"/>
    <col min="9478" max="9478" width="6.25" style="9" customWidth="1"/>
    <col min="9479" max="9480" width="9.875" style="9" bestFit="1" customWidth="1"/>
    <col min="9481" max="9481" width="13" style="9" bestFit="1" customWidth="1"/>
    <col min="9482" max="9482" width="29.5" style="9" customWidth="1"/>
    <col min="9483" max="9483" width="33" style="9" bestFit="1" customWidth="1"/>
    <col min="9484" max="9484" width="11" style="9" customWidth="1"/>
    <col min="9485" max="9485" width="13.75" style="9" customWidth="1"/>
    <col min="9486" max="9486" width="6.375" style="9" customWidth="1"/>
    <col min="9487" max="9487" width="21.875" style="9" customWidth="1"/>
    <col min="9488" max="9488" width="23.125" style="9" bestFit="1" customWidth="1"/>
    <col min="9489" max="9489" width="15.625" style="9" customWidth="1"/>
    <col min="9490" max="9728" width="9" style="9"/>
    <col min="9729" max="9729" width="2.625" style="9" customWidth="1"/>
    <col min="9730" max="9730" width="20.125" style="9" bestFit="1" customWidth="1"/>
    <col min="9731" max="9731" width="14.375" style="9" bestFit="1" customWidth="1"/>
    <col min="9732" max="9732" width="13.125" style="9" bestFit="1" customWidth="1"/>
    <col min="9733" max="9733" width="40.625" style="9" customWidth="1"/>
    <col min="9734" max="9734" width="6.25" style="9" customWidth="1"/>
    <col min="9735" max="9736" width="9.875" style="9" bestFit="1" customWidth="1"/>
    <col min="9737" max="9737" width="13" style="9" bestFit="1" customWidth="1"/>
    <col min="9738" max="9738" width="29.5" style="9" customWidth="1"/>
    <col min="9739" max="9739" width="33" style="9" bestFit="1" customWidth="1"/>
    <col min="9740" max="9740" width="11" style="9" customWidth="1"/>
    <col min="9741" max="9741" width="13.75" style="9" customWidth="1"/>
    <col min="9742" max="9742" width="6.375" style="9" customWidth="1"/>
    <col min="9743" max="9743" width="21.875" style="9" customWidth="1"/>
    <col min="9744" max="9744" width="23.125" style="9" bestFit="1" customWidth="1"/>
    <col min="9745" max="9745" width="15.625" style="9" customWidth="1"/>
    <col min="9746" max="9984" width="9" style="9"/>
    <col min="9985" max="9985" width="2.625" style="9" customWidth="1"/>
    <col min="9986" max="9986" width="20.125" style="9" bestFit="1" customWidth="1"/>
    <col min="9987" max="9987" width="14.375" style="9" bestFit="1" customWidth="1"/>
    <col min="9988" max="9988" width="13.125" style="9" bestFit="1" customWidth="1"/>
    <col min="9989" max="9989" width="40.625" style="9" customWidth="1"/>
    <col min="9990" max="9990" width="6.25" style="9" customWidth="1"/>
    <col min="9991" max="9992" width="9.875" style="9" bestFit="1" customWidth="1"/>
    <col min="9993" max="9993" width="13" style="9" bestFit="1" customWidth="1"/>
    <col min="9994" max="9994" width="29.5" style="9" customWidth="1"/>
    <col min="9995" max="9995" width="33" style="9" bestFit="1" customWidth="1"/>
    <col min="9996" max="9996" width="11" style="9" customWidth="1"/>
    <col min="9997" max="9997" width="13.75" style="9" customWidth="1"/>
    <col min="9998" max="9998" width="6.375" style="9" customWidth="1"/>
    <col min="9999" max="9999" width="21.875" style="9" customWidth="1"/>
    <col min="10000" max="10000" width="23.125" style="9" bestFit="1" customWidth="1"/>
    <col min="10001" max="10001" width="15.625" style="9" customWidth="1"/>
    <col min="10002" max="10240" width="9" style="9"/>
    <col min="10241" max="10241" width="2.625" style="9" customWidth="1"/>
    <col min="10242" max="10242" width="20.125" style="9" bestFit="1" customWidth="1"/>
    <col min="10243" max="10243" width="14.375" style="9" bestFit="1" customWidth="1"/>
    <col min="10244" max="10244" width="13.125" style="9" bestFit="1" customWidth="1"/>
    <col min="10245" max="10245" width="40.625" style="9" customWidth="1"/>
    <col min="10246" max="10246" width="6.25" style="9" customWidth="1"/>
    <col min="10247" max="10248" width="9.875" style="9" bestFit="1" customWidth="1"/>
    <col min="10249" max="10249" width="13" style="9" bestFit="1" customWidth="1"/>
    <col min="10250" max="10250" width="29.5" style="9" customWidth="1"/>
    <col min="10251" max="10251" width="33" style="9" bestFit="1" customWidth="1"/>
    <col min="10252" max="10252" width="11" style="9" customWidth="1"/>
    <col min="10253" max="10253" width="13.75" style="9" customWidth="1"/>
    <col min="10254" max="10254" width="6.375" style="9" customWidth="1"/>
    <col min="10255" max="10255" width="21.875" style="9" customWidth="1"/>
    <col min="10256" max="10256" width="23.125" style="9" bestFit="1" customWidth="1"/>
    <col min="10257" max="10257" width="15.625" style="9" customWidth="1"/>
    <col min="10258" max="10496" width="9" style="9"/>
    <col min="10497" max="10497" width="2.625" style="9" customWidth="1"/>
    <col min="10498" max="10498" width="20.125" style="9" bestFit="1" customWidth="1"/>
    <col min="10499" max="10499" width="14.375" style="9" bestFit="1" customWidth="1"/>
    <col min="10500" max="10500" width="13.125" style="9" bestFit="1" customWidth="1"/>
    <col min="10501" max="10501" width="40.625" style="9" customWidth="1"/>
    <col min="10502" max="10502" width="6.25" style="9" customWidth="1"/>
    <col min="10503" max="10504" width="9.875" style="9" bestFit="1" customWidth="1"/>
    <col min="10505" max="10505" width="13" style="9" bestFit="1" customWidth="1"/>
    <col min="10506" max="10506" width="29.5" style="9" customWidth="1"/>
    <col min="10507" max="10507" width="33" style="9" bestFit="1" customWidth="1"/>
    <col min="10508" max="10508" width="11" style="9" customWidth="1"/>
    <col min="10509" max="10509" width="13.75" style="9" customWidth="1"/>
    <col min="10510" max="10510" width="6.375" style="9" customWidth="1"/>
    <col min="10511" max="10511" width="21.875" style="9" customWidth="1"/>
    <col min="10512" max="10512" width="23.125" style="9" bestFit="1" customWidth="1"/>
    <col min="10513" max="10513" width="15.625" style="9" customWidth="1"/>
    <col min="10514" max="10752" width="9" style="9"/>
    <col min="10753" max="10753" width="2.625" style="9" customWidth="1"/>
    <col min="10754" max="10754" width="20.125" style="9" bestFit="1" customWidth="1"/>
    <col min="10755" max="10755" width="14.375" style="9" bestFit="1" customWidth="1"/>
    <col min="10756" max="10756" width="13.125" style="9" bestFit="1" customWidth="1"/>
    <col min="10757" max="10757" width="40.625" style="9" customWidth="1"/>
    <col min="10758" max="10758" width="6.25" style="9" customWidth="1"/>
    <col min="10759" max="10760" width="9.875" style="9" bestFit="1" customWidth="1"/>
    <col min="10761" max="10761" width="13" style="9" bestFit="1" customWidth="1"/>
    <col min="10762" max="10762" width="29.5" style="9" customWidth="1"/>
    <col min="10763" max="10763" width="33" style="9" bestFit="1" customWidth="1"/>
    <col min="10764" max="10764" width="11" style="9" customWidth="1"/>
    <col min="10765" max="10765" width="13.75" style="9" customWidth="1"/>
    <col min="10766" max="10766" width="6.375" style="9" customWidth="1"/>
    <col min="10767" max="10767" width="21.875" style="9" customWidth="1"/>
    <col min="10768" max="10768" width="23.125" style="9" bestFit="1" customWidth="1"/>
    <col min="10769" max="10769" width="15.625" style="9" customWidth="1"/>
    <col min="10770" max="11008" width="9" style="9"/>
    <col min="11009" max="11009" width="2.625" style="9" customWidth="1"/>
    <col min="11010" max="11010" width="20.125" style="9" bestFit="1" customWidth="1"/>
    <col min="11011" max="11011" width="14.375" style="9" bestFit="1" customWidth="1"/>
    <col min="11012" max="11012" width="13.125" style="9" bestFit="1" customWidth="1"/>
    <col min="11013" max="11013" width="40.625" style="9" customWidth="1"/>
    <col min="11014" max="11014" width="6.25" style="9" customWidth="1"/>
    <col min="11015" max="11016" width="9.875" style="9" bestFit="1" customWidth="1"/>
    <col min="11017" max="11017" width="13" style="9" bestFit="1" customWidth="1"/>
    <col min="11018" max="11018" width="29.5" style="9" customWidth="1"/>
    <col min="11019" max="11019" width="33" style="9" bestFit="1" customWidth="1"/>
    <col min="11020" max="11020" width="11" style="9" customWidth="1"/>
    <col min="11021" max="11021" width="13.75" style="9" customWidth="1"/>
    <col min="11022" max="11022" width="6.375" style="9" customWidth="1"/>
    <col min="11023" max="11023" width="21.875" style="9" customWidth="1"/>
    <col min="11024" max="11024" width="23.125" style="9" bestFit="1" customWidth="1"/>
    <col min="11025" max="11025" width="15.625" style="9" customWidth="1"/>
    <col min="11026" max="11264" width="9" style="9"/>
    <col min="11265" max="11265" width="2.625" style="9" customWidth="1"/>
    <col min="11266" max="11266" width="20.125" style="9" bestFit="1" customWidth="1"/>
    <col min="11267" max="11267" width="14.375" style="9" bestFit="1" customWidth="1"/>
    <col min="11268" max="11268" width="13.125" style="9" bestFit="1" customWidth="1"/>
    <col min="11269" max="11269" width="40.625" style="9" customWidth="1"/>
    <col min="11270" max="11270" width="6.25" style="9" customWidth="1"/>
    <col min="11271" max="11272" width="9.875" style="9" bestFit="1" customWidth="1"/>
    <col min="11273" max="11273" width="13" style="9" bestFit="1" customWidth="1"/>
    <col min="11274" max="11274" width="29.5" style="9" customWidth="1"/>
    <col min="11275" max="11275" width="33" style="9" bestFit="1" customWidth="1"/>
    <col min="11276" max="11276" width="11" style="9" customWidth="1"/>
    <col min="11277" max="11277" width="13.75" style="9" customWidth="1"/>
    <col min="11278" max="11278" width="6.375" style="9" customWidth="1"/>
    <col min="11279" max="11279" width="21.875" style="9" customWidth="1"/>
    <col min="11280" max="11280" width="23.125" style="9" bestFit="1" customWidth="1"/>
    <col min="11281" max="11281" width="15.625" style="9" customWidth="1"/>
    <col min="11282" max="11520" width="9" style="9"/>
    <col min="11521" max="11521" width="2.625" style="9" customWidth="1"/>
    <col min="11522" max="11522" width="20.125" style="9" bestFit="1" customWidth="1"/>
    <col min="11523" max="11523" width="14.375" style="9" bestFit="1" customWidth="1"/>
    <col min="11524" max="11524" width="13.125" style="9" bestFit="1" customWidth="1"/>
    <col min="11525" max="11525" width="40.625" style="9" customWidth="1"/>
    <col min="11526" max="11526" width="6.25" style="9" customWidth="1"/>
    <col min="11527" max="11528" width="9.875" style="9" bestFit="1" customWidth="1"/>
    <col min="11529" max="11529" width="13" style="9" bestFit="1" customWidth="1"/>
    <col min="11530" max="11530" width="29.5" style="9" customWidth="1"/>
    <col min="11531" max="11531" width="33" style="9" bestFit="1" customWidth="1"/>
    <col min="11532" max="11532" width="11" style="9" customWidth="1"/>
    <col min="11533" max="11533" width="13.75" style="9" customWidth="1"/>
    <col min="11534" max="11534" width="6.375" style="9" customWidth="1"/>
    <col min="11535" max="11535" width="21.875" style="9" customWidth="1"/>
    <col min="11536" max="11536" width="23.125" style="9" bestFit="1" customWidth="1"/>
    <col min="11537" max="11537" width="15.625" style="9" customWidth="1"/>
    <col min="11538" max="11776" width="9" style="9"/>
    <col min="11777" max="11777" width="2.625" style="9" customWidth="1"/>
    <col min="11778" max="11778" width="20.125" style="9" bestFit="1" customWidth="1"/>
    <col min="11779" max="11779" width="14.375" style="9" bestFit="1" customWidth="1"/>
    <col min="11780" max="11780" width="13.125" style="9" bestFit="1" customWidth="1"/>
    <col min="11781" max="11781" width="40.625" style="9" customWidth="1"/>
    <col min="11782" max="11782" width="6.25" style="9" customWidth="1"/>
    <col min="11783" max="11784" width="9.875" style="9" bestFit="1" customWidth="1"/>
    <col min="11785" max="11785" width="13" style="9" bestFit="1" customWidth="1"/>
    <col min="11786" max="11786" width="29.5" style="9" customWidth="1"/>
    <col min="11787" max="11787" width="33" style="9" bestFit="1" customWidth="1"/>
    <col min="11788" max="11788" width="11" style="9" customWidth="1"/>
    <col min="11789" max="11789" width="13.75" style="9" customWidth="1"/>
    <col min="11790" max="11790" width="6.375" style="9" customWidth="1"/>
    <col min="11791" max="11791" width="21.875" style="9" customWidth="1"/>
    <col min="11792" max="11792" width="23.125" style="9" bestFit="1" customWidth="1"/>
    <col min="11793" max="11793" width="15.625" style="9" customWidth="1"/>
    <col min="11794" max="12032" width="9" style="9"/>
    <col min="12033" max="12033" width="2.625" style="9" customWidth="1"/>
    <col min="12034" max="12034" width="20.125" style="9" bestFit="1" customWidth="1"/>
    <col min="12035" max="12035" width="14.375" style="9" bestFit="1" customWidth="1"/>
    <col min="12036" max="12036" width="13.125" style="9" bestFit="1" customWidth="1"/>
    <col min="12037" max="12037" width="40.625" style="9" customWidth="1"/>
    <col min="12038" max="12038" width="6.25" style="9" customWidth="1"/>
    <col min="12039" max="12040" width="9.875" style="9" bestFit="1" customWidth="1"/>
    <col min="12041" max="12041" width="13" style="9" bestFit="1" customWidth="1"/>
    <col min="12042" max="12042" width="29.5" style="9" customWidth="1"/>
    <col min="12043" max="12043" width="33" style="9" bestFit="1" customWidth="1"/>
    <col min="12044" max="12044" width="11" style="9" customWidth="1"/>
    <col min="12045" max="12045" width="13.75" style="9" customWidth="1"/>
    <col min="12046" max="12046" width="6.375" style="9" customWidth="1"/>
    <col min="12047" max="12047" width="21.875" style="9" customWidth="1"/>
    <col min="12048" max="12048" width="23.125" style="9" bestFit="1" customWidth="1"/>
    <col min="12049" max="12049" width="15.625" style="9" customWidth="1"/>
    <col min="12050" max="12288" width="9" style="9"/>
    <col min="12289" max="12289" width="2.625" style="9" customWidth="1"/>
    <col min="12290" max="12290" width="20.125" style="9" bestFit="1" customWidth="1"/>
    <col min="12291" max="12291" width="14.375" style="9" bestFit="1" customWidth="1"/>
    <col min="12292" max="12292" width="13.125" style="9" bestFit="1" customWidth="1"/>
    <col min="12293" max="12293" width="40.625" style="9" customWidth="1"/>
    <col min="12294" max="12294" width="6.25" style="9" customWidth="1"/>
    <col min="12295" max="12296" width="9.875" style="9" bestFit="1" customWidth="1"/>
    <col min="12297" max="12297" width="13" style="9" bestFit="1" customWidth="1"/>
    <col min="12298" max="12298" width="29.5" style="9" customWidth="1"/>
    <col min="12299" max="12299" width="33" style="9" bestFit="1" customWidth="1"/>
    <col min="12300" max="12300" width="11" style="9" customWidth="1"/>
    <col min="12301" max="12301" width="13.75" style="9" customWidth="1"/>
    <col min="12302" max="12302" width="6.375" style="9" customWidth="1"/>
    <col min="12303" max="12303" width="21.875" style="9" customWidth="1"/>
    <col min="12304" max="12304" width="23.125" style="9" bestFit="1" customWidth="1"/>
    <col min="12305" max="12305" width="15.625" style="9" customWidth="1"/>
    <col min="12306" max="12544" width="9" style="9"/>
    <col min="12545" max="12545" width="2.625" style="9" customWidth="1"/>
    <col min="12546" max="12546" width="20.125" style="9" bestFit="1" customWidth="1"/>
    <col min="12547" max="12547" width="14.375" style="9" bestFit="1" customWidth="1"/>
    <col min="12548" max="12548" width="13.125" style="9" bestFit="1" customWidth="1"/>
    <col min="12549" max="12549" width="40.625" style="9" customWidth="1"/>
    <col min="12550" max="12550" width="6.25" style="9" customWidth="1"/>
    <col min="12551" max="12552" width="9.875" style="9" bestFit="1" customWidth="1"/>
    <col min="12553" max="12553" width="13" style="9" bestFit="1" customWidth="1"/>
    <col min="12554" max="12554" width="29.5" style="9" customWidth="1"/>
    <col min="12555" max="12555" width="33" style="9" bestFit="1" customWidth="1"/>
    <col min="12556" max="12556" width="11" style="9" customWidth="1"/>
    <col min="12557" max="12557" width="13.75" style="9" customWidth="1"/>
    <col min="12558" max="12558" width="6.375" style="9" customWidth="1"/>
    <col min="12559" max="12559" width="21.875" style="9" customWidth="1"/>
    <col min="12560" max="12560" width="23.125" style="9" bestFit="1" customWidth="1"/>
    <col min="12561" max="12561" width="15.625" style="9" customWidth="1"/>
    <col min="12562" max="12800" width="9" style="9"/>
    <col min="12801" max="12801" width="2.625" style="9" customWidth="1"/>
    <col min="12802" max="12802" width="20.125" style="9" bestFit="1" customWidth="1"/>
    <col min="12803" max="12803" width="14.375" style="9" bestFit="1" customWidth="1"/>
    <col min="12804" max="12804" width="13.125" style="9" bestFit="1" customWidth="1"/>
    <col min="12805" max="12805" width="40.625" style="9" customWidth="1"/>
    <col min="12806" max="12806" width="6.25" style="9" customWidth="1"/>
    <col min="12807" max="12808" width="9.875" style="9" bestFit="1" customWidth="1"/>
    <col min="12809" max="12809" width="13" style="9" bestFit="1" customWidth="1"/>
    <col min="12810" max="12810" width="29.5" style="9" customWidth="1"/>
    <col min="12811" max="12811" width="33" style="9" bestFit="1" customWidth="1"/>
    <col min="12812" max="12812" width="11" style="9" customWidth="1"/>
    <col min="12813" max="12813" width="13.75" style="9" customWidth="1"/>
    <col min="12814" max="12814" width="6.375" style="9" customWidth="1"/>
    <col min="12815" max="12815" width="21.875" style="9" customWidth="1"/>
    <col min="12816" max="12816" width="23.125" style="9" bestFit="1" customWidth="1"/>
    <col min="12817" max="12817" width="15.625" style="9" customWidth="1"/>
    <col min="12818" max="13056" width="9" style="9"/>
    <col min="13057" max="13057" width="2.625" style="9" customWidth="1"/>
    <col min="13058" max="13058" width="20.125" style="9" bestFit="1" customWidth="1"/>
    <col min="13059" max="13059" width="14.375" style="9" bestFit="1" customWidth="1"/>
    <col min="13060" max="13060" width="13.125" style="9" bestFit="1" customWidth="1"/>
    <col min="13061" max="13061" width="40.625" style="9" customWidth="1"/>
    <col min="13062" max="13062" width="6.25" style="9" customWidth="1"/>
    <col min="13063" max="13064" width="9.875" style="9" bestFit="1" customWidth="1"/>
    <col min="13065" max="13065" width="13" style="9" bestFit="1" customWidth="1"/>
    <col min="13066" max="13066" width="29.5" style="9" customWidth="1"/>
    <col min="13067" max="13067" width="33" style="9" bestFit="1" customWidth="1"/>
    <col min="13068" max="13068" width="11" style="9" customWidth="1"/>
    <col min="13069" max="13069" width="13.75" style="9" customWidth="1"/>
    <col min="13070" max="13070" width="6.375" style="9" customWidth="1"/>
    <col min="13071" max="13071" width="21.875" style="9" customWidth="1"/>
    <col min="13072" max="13072" width="23.125" style="9" bestFit="1" customWidth="1"/>
    <col min="13073" max="13073" width="15.625" style="9" customWidth="1"/>
    <col min="13074" max="13312" width="9" style="9"/>
    <col min="13313" max="13313" width="2.625" style="9" customWidth="1"/>
    <col min="13314" max="13314" width="20.125" style="9" bestFit="1" customWidth="1"/>
    <col min="13315" max="13315" width="14.375" style="9" bestFit="1" customWidth="1"/>
    <col min="13316" max="13316" width="13.125" style="9" bestFit="1" customWidth="1"/>
    <col min="13317" max="13317" width="40.625" style="9" customWidth="1"/>
    <col min="13318" max="13318" width="6.25" style="9" customWidth="1"/>
    <col min="13319" max="13320" width="9.875" style="9" bestFit="1" customWidth="1"/>
    <col min="13321" max="13321" width="13" style="9" bestFit="1" customWidth="1"/>
    <col min="13322" max="13322" width="29.5" style="9" customWidth="1"/>
    <col min="13323" max="13323" width="33" style="9" bestFit="1" customWidth="1"/>
    <col min="13324" max="13324" width="11" style="9" customWidth="1"/>
    <col min="13325" max="13325" width="13.75" style="9" customWidth="1"/>
    <col min="13326" max="13326" width="6.375" style="9" customWidth="1"/>
    <col min="13327" max="13327" width="21.875" style="9" customWidth="1"/>
    <col min="13328" max="13328" width="23.125" style="9" bestFit="1" customWidth="1"/>
    <col min="13329" max="13329" width="15.625" style="9" customWidth="1"/>
    <col min="13330" max="13568" width="9" style="9"/>
    <col min="13569" max="13569" width="2.625" style="9" customWidth="1"/>
    <col min="13570" max="13570" width="20.125" style="9" bestFit="1" customWidth="1"/>
    <col min="13571" max="13571" width="14.375" style="9" bestFit="1" customWidth="1"/>
    <col min="13572" max="13572" width="13.125" style="9" bestFit="1" customWidth="1"/>
    <col min="13573" max="13573" width="40.625" style="9" customWidth="1"/>
    <col min="13574" max="13574" width="6.25" style="9" customWidth="1"/>
    <col min="13575" max="13576" width="9.875" style="9" bestFit="1" customWidth="1"/>
    <col min="13577" max="13577" width="13" style="9" bestFit="1" customWidth="1"/>
    <col min="13578" max="13578" width="29.5" style="9" customWidth="1"/>
    <col min="13579" max="13579" width="33" style="9" bestFit="1" customWidth="1"/>
    <col min="13580" max="13580" width="11" style="9" customWidth="1"/>
    <col min="13581" max="13581" width="13.75" style="9" customWidth="1"/>
    <col min="13582" max="13582" width="6.375" style="9" customWidth="1"/>
    <col min="13583" max="13583" width="21.875" style="9" customWidth="1"/>
    <col min="13584" max="13584" width="23.125" style="9" bestFit="1" customWidth="1"/>
    <col min="13585" max="13585" width="15.625" style="9" customWidth="1"/>
    <col min="13586" max="13824" width="9" style="9"/>
    <col min="13825" max="13825" width="2.625" style="9" customWidth="1"/>
    <col min="13826" max="13826" width="20.125" style="9" bestFit="1" customWidth="1"/>
    <col min="13827" max="13827" width="14.375" style="9" bestFit="1" customWidth="1"/>
    <col min="13828" max="13828" width="13.125" style="9" bestFit="1" customWidth="1"/>
    <col min="13829" max="13829" width="40.625" style="9" customWidth="1"/>
    <col min="13830" max="13830" width="6.25" style="9" customWidth="1"/>
    <col min="13831" max="13832" width="9.875" style="9" bestFit="1" customWidth="1"/>
    <col min="13833" max="13833" width="13" style="9" bestFit="1" customWidth="1"/>
    <col min="13834" max="13834" width="29.5" style="9" customWidth="1"/>
    <col min="13835" max="13835" width="33" style="9" bestFit="1" customWidth="1"/>
    <col min="13836" max="13836" width="11" style="9" customWidth="1"/>
    <col min="13837" max="13837" width="13.75" style="9" customWidth="1"/>
    <col min="13838" max="13838" width="6.375" style="9" customWidth="1"/>
    <col min="13839" max="13839" width="21.875" style="9" customWidth="1"/>
    <col min="13840" max="13840" width="23.125" style="9" bestFit="1" customWidth="1"/>
    <col min="13841" max="13841" width="15.625" style="9" customWidth="1"/>
    <col min="13842" max="14080" width="9" style="9"/>
    <col min="14081" max="14081" width="2.625" style="9" customWidth="1"/>
    <col min="14082" max="14082" width="20.125" style="9" bestFit="1" customWidth="1"/>
    <col min="14083" max="14083" width="14.375" style="9" bestFit="1" customWidth="1"/>
    <col min="14084" max="14084" width="13.125" style="9" bestFit="1" customWidth="1"/>
    <col min="14085" max="14085" width="40.625" style="9" customWidth="1"/>
    <col min="14086" max="14086" width="6.25" style="9" customWidth="1"/>
    <col min="14087" max="14088" width="9.875" style="9" bestFit="1" customWidth="1"/>
    <col min="14089" max="14089" width="13" style="9" bestFit="1" customWidth="1"/>
    <col min="14090" max="14090" width="29.5" style="9" customWidth="1"/>
    <col min="14091" max="14091" width="33" style="9" bestFit="1" customWidth="1"/>
    <col min="14092" max="14092" width="11" style="9" customWidth="1"/>
    <col min="14093" max="14093" width="13.75" style="9" customWidth="1"/>
    <col min="14094" max="14094" width="6.375" style="9" customWidth="1"/>
    <col min="14095" max="14095" width="21.875" style="9" customWidth="1"/>
    <col min="14096" max="14096" width="23.125" style="9" bestFit="1" customWidth="1"/>
    <col min="14097" max="14097" width="15.625" style="9" customWidth="1"/>
    <col min="14098" max="14336" width="9" style="9"/>
    <col min="14337" max="14337" width="2.625" style="9" customWidth="1"/>
    <col min="14338" max="14338" width="20.125" style="9" bestFit="1" customWidth="1"/>
    <col min="14339" max="14339" width="14.375" style="9" bestFit="1" customWidth="1"/>
    <col min="14340" max="14340" width="13.125" style="9" bestFit="1" customWidth="1"/>
    <col min="14341" max="14341" width="40.625" style="9" customWidth="1"/>
    <col min="14342" max="14342" width="6.25" style="9" customWidth="1"/>
    <col min="14343" max="14344" width="9.875" style="9" bestFit="1" customWidth="1"/>
    <col min="14345" max="14345" width="13" style="9" bestFit="1" customWidth="1"/>
    <col min="14346" max="14346" width="29.5" style="9" customWidth="1"/>
    <col min="14347" max="14347" width="33" style="9" bestFit="1" customWidth="1"/>
    <col min="14348" max="14348" width="11" style="9" customWidth="1"/>
    <col min="14349" max="14349" width="13.75" style="9" customWidth="1"/>
    <col min="14350" max="14350" width="6.375" style="9" customWidth="1"/>
    <col min="14351" max="14351" width="21.875" style="9" customWidth="1"/>
    <col min="14352" max="14352" width="23.125" style="9" bestFit="1" customWidth="1"/>
    <col min="14353" max="14353" width="15.625" style="9" customWidth="1"/>
    <col min="14354" max="14592" width="9" style="9"/>
    <col min="14593" max="14593" width="2.625" style="9" customWidth="1"/>
    <col min="14594" max="14594" width="20.125" style="9" bestFit="1" customWidth="1"/>
    <col min="14595" max="14595" width="14.375" style="9" bestFit="1" customWidth="1"/>
    <col min="14596" max="14596" width="13.125" style="9" bestFit="1" customWidth="1"/>
    <col min="14597" max="14597" width="40.625" style="9" customWidth="1"/>
    <col min="14598" max="14598" width="6.25" style="9" customWidth="1"/>
    <col min="14599" max="14600" width="9.875" style="9" bestFit="1" customWidth="1"/>
    <col min="14601" max="14601" width="13" style="9" bestFit="1" customWidth="1"/>
    <col min="14602" max="14602" width="29.5" style="9" customWidth="1"/>
    <col min="14603" max="14603" width="33" style="9" bestFit="1" customWidth="1"/>
    <col min="14604" max="14604" width="11" style="9" customWidth="1"/>
    <col min="14605" max="14605" width="13.75" style="9" customWidth="1"/>
    <col min="14606" max="14606" width="6.375" style="9" customWidth="1"/>
    <col min="14607" max="14607" width="21.875" style="9" customWidth="1"/>
    <col min="14608" max="14608" width="23.125" style="9" bestFit="1" customWidth="1"/>
    <col min="14609" max="14609" width="15.625" style="9" customWidth="1"/>
    <col min="14610" max="14848" width="9" style="9"/>
    <col min="14849" max="14849" width="2.625" style="9" customWidth="1"/>
    <col min="14850" max="14850" width="20.125" style="9" bestFit="1" customWidth="1"/>
    <col min="14851" max="14851" width="14.375" style="9" bestFit="1" customWidth="1"/>
    <col min="14852" max="14852" width="13.125" style="9" bestFit="1" customWidth="1"/>
    <col min="14853" max="14853" width="40.625" style="9" customWidth="1"/>
    <col min="14854" max="14854" width="6.25" style="9" customWidth="1"/>
    <col min="14855" max="14856" width="9.875" style="9" bestFit="1" customWidth="1"/>
    <col min="14857" max="14857" width="13" style="9" bestFit="1" customWidth="1"/>
    <col min="14858" max="14858" width="29.5" style="9" customWidth="1"/>
    <col min="14859" max="14859" width="33" style="9" bestFit="1" customWidth="1"/>
    <col min="14860" max="14860" width="11" style="9" customWidth="1"/>
    <col min="14861" max="14861" width="13.75" style="9" customWidth="1"/>
    <col min="14862" max="14862" width="6.375" style="9" customWidth="1"/>
    <col min="14863" max="14863" width="21.875" style="9" customWidth="1"/>
    <col min="14864" max="14864" width="23.125" style="9" bestFit="1" customWidth="1"/>
    <col min="14865" max="14865" width="15.625" style="9" customWidth="1"/>
    <col min="14866" max="15104" width="9" style="9"/>
    <col min="15105" max="15105" width="2.625" style="9" customWidth="1"/>
    <col min="15106" max="15106" width="20.125" style="9" bestFit="1" customWidth="1"/>
    <col min="15107" max="15107" width="14.375" style="9" bestFit="1" customWidth="1"/>
    <col min="15108" max="15108" width="13.125" style="9" bestFit="1" customWidth="1"/>
    <col min="15109" max="15109" width="40.625" style="9" customWidth="1"/>
    <col min="15110" max="15110" width="6.25" style="9" customWidth="1"/>
    <col min="15111" max="15112" width="9.875" style="9" bestFit="1" customWidth="1"/>
    <col min="15113" max="15113" width="13" style="9" bestFit="1" customWidth="1"/>
    <col min="15114" max="15114" width="29.5" style="9" customWidth="1"/>
    <col min="15115" max="15115" width="33" style="9" bestFit="1" customWidth="1"/>
    <col min="15116" max="15116" width="11" style="9" customWidth="1"/>
    <col min="15117" max="15117" width="13.75" style="9" customWidth="1"/>
    <col min="15118" max="15118" width="6.375" style="9" customWidth="1"/>
    <col min="15119" max="15119" width="21.875" style="9" customWidth="1"/>
    <col min="15120" max="15120" width="23.125" style="9" bestFit="1" customWidth="1"/>
    <col min="15121" max="15121" width="15.625" style="9" customWidth="1"/>
    <col min="15122" max="15360" width="9" style="9"/>
    <col min="15361" max="15361" width="2.625" style="9" customWidth="1"/>
    <col min="15362" max="15362" width="20.125" style="9" bestFit="1" customWidth="1"/>
    <col min="15363" max="15363" width="14.375" style="9" bestFit="1" customWidth="1"/>
    <col min="15364" max="15364" width="13.125" style="9" bestFit="1" customWidth="1"/>
    <col min="15365" max="15365" width="40.625" style="9" customWidth="1"/>
    <col min="15366" max="15366" width="6.25" style="9" customWidth="1"/>
    <col min="15367" max="15368" width="9.875" style="9" bestFit="1" customWidth="1"/>
    <col min="15369" max="15369" width="13" style="9" bestFit="1" customWidth="1"/>
    <col min="15370" max="15370" width="29.5" style="9" customWidth="1"/>
    <col min="15371" max="15371" width="33" style="9" bestFit="1" customWidth="1"/>
    <col min="15372" max="15372" width="11" style="9" customWidth="1"/>
    <col min="15373" max="15373" width="13.75" style="9" customWidth="1"/>
    <col min="15374" max="15374" width="6.375" style="9" customWidth="1"/>
    <col min="15375" max="15375" width="21.875" style="9" customWidth="1"/>
    <col min="15376" max="15376" width="23.125" style="9" bestFit="1" customWidth="1"/>
    <col min="15377" max="15377" width="15.625" style="9" customWidth="1"/>
    <col min="15378" max="15616" width="9" style="9"/>
    <col min="15617" max="15617" width="2.625" style="9" customWidth="1"/>
    <col min="15618" max="15618" width="20.125" style="9" bestFit="1" customWidth="1"/>
    <col min="15619" max="15619" width="14.375" style="9" bestFit="1" customWidth="1"/>
    <col min="15620" max="15620" width="13.125" style="9" bestFit="1" customWidth="1"/>
    <col min="15621" max="15621" width="40.625" style="9" customWidth="1"/>
    <col min="15622" max="15622" width="6.25" style="9" customWidth="1"/>
    <col min="15623" max="15624" width="9.875" style="9" bestFit="1" customWidth="1"/>
    <col min="15625" max="15625" width="13" style="9" bestFit="1" customWidth="1"/>
    <col min="15626" max="15626" width="29.5" style="9" customWidth="1"/>
    <col min="15627" max="15627" width="33" style="9" bestFit="1" customWidth="1"/>
    <col min="15628" max="15628" width="11" style="9" customWidth="1"/>
    <col min="15629" max="15629" width="13.75" style="9" customWidth="1"/>
    <col min="15630" max="15630" width="6.375" style="9" customWidth="1"/>
    <col min="15631" max="15631" width="21.875" style="9" customWidth="1"/>
    <col min="15632" max="15632" width="23.125" style="9" bestFit="1" customWidth="1"/>
    <col min="15633" max="15633" width="15.625" style="9" customWidth="1"/>
    <col min="15634" max="15872" width="9" style="9"/>
    <col min="15873" max="15873" width="2.625" style="9" customWidth="1"/>
    <col min="15874" max="15874" width="20.125" style="9" bestFit="1" customWidth="1"/>
    <col min="15875" max="15875" width="14.375" style="9" bestFit="1" customWidth="1"/>
    <col min="15876" max="15876" width="13.125" style="9" bestFit="1" customWidth="1"/>
    <col min="15877" max="15877" width="40.625" style="9" customWidth="1"/>
    <col min="15878" max="15878" width="6.25" style="9" customWidth="1"/>
    <col min="15879" max="15880" width="9.875" style="9" bestFit="1" customWidth="1"/>
    <col min="15881" max="15881" width="13" style="9" bestFit="1" customWidth="1"/>
    <col min="15882" max="15882" width="29.5" style="9" customWidth="1"/>
    <col min="15883" max="15883" width="33" style="9" bestFit="1" customWidth="1"/>
    <col min="15884" max="15884" width="11" style="9" customWidth="1"/>
    <col min="15885" max="15885" width="13.75" style="9" customWidth="1"/>
    <col min="15886" max="15886" width="6.375" style="9" customWidth="1"/>
    <col min="15887" max="15887" width="21.875" style="9" customWidth="1"/>
    <col min="15888" max="15888" width="23.125" style="9" bestFit="1" customWidth="1"/>
    <col min="15889" max="15889" width="15.625" style="9" customWidth="1"/>
    <col min="15890" max="16128" width="9" style="9"/>
    <col min="16129" max="16129" width="2.625" style="9" customWidth="1"/>
    <col min="16130" max="16130" width="20.125" style="9" bestFit="1" customWidth="1"/>
    <col min="16131" max="16131" width="14.375" style="9" bestFit="1" customWidth="1"/>
    <col min="16132" max="16132" width="13.125" style="9" bestFit="1" customWidth="1"/>
    <col min="16133" max="16133" width="40.625" style="9" customWidth="1"/>
    <col min="16134" max="16134" width="6.25" style="9" customWidth="1"/>
    <col min="16135" max="16136" width="9.875" style="9" bestFit="1" customWidth="1"/>
    <col min="16137" max="16137" width="13" style="9" bestFit="1" customWidth="1"/>
    <col min="16138" max="16138" width="29.5" style="9" customWidth="1"/>
    <col min="16139" max="16139" width="33" style="9" bestFit="1" customWidth="1"/>
    <col min="16140" max="16140" width="11" style="9" customWidth="1"/>
    <col min="16141" max="16141" width="13.75" style="9" customWidth="1"/>
    <col min="16142" max="16142" width="6.375" style="9" customWidth="1"/>
    <col min="16143" max="16143" width="21.875" style="9" customWidth="1"/>
    <col min="16144" max="16144" width="23.125" style="9" bestFit="1" customWidth="1"/>
    <col min="16145" max="16145" width="15.625" style="9" customWidth="1"/>
    <col min="16146" max="16384" width="9" style="9"/>
  </cols>
  <sheetData>
    <row r="2" spans="2:17" ht="20.100000000000001" customHeight="1">
      <c r="B2" s="1" t="s">
        <v>0</v>
      </c>
      <c r="C2" s="1"/>
      <c r="D2" s="1"/>
      <c r="E2" s="2" t="s">
        <v>7878</v>
      </c>
      <c r="G2" s="4" t="s">
        <v>2</v>
      </c>
      <c r="H2" s="5"/>
      <c r="I2" s="6"/>
      <c r="J2" s="7">
        <f>SUM(H:H)</f>
        <v>33590</v>
      </c>
    </row>
    <row r="3" spans="2:17" ht="20.100000000000001" customHeight="1">
      <c r="B3" s="1" t="s">
        <v>3</v>
      </c>
      <c r="C3" s="1"/>
      <c r="D3" s="1"/>
      <c r="E3" s="13" t="s">
        <v>7343</v>
      </c>
    </row>
    <row r="4" spans="2:17" ht="20.100000000000001" customHeight="1">
      <c r="B4" s="1" t="s">
        <v>5</v>
      </c>
      <c r="C4" s="1"/>
      <c r="D4" s="1"/>
      <c r="E4" s="13">
        <v>210331</v>
      </c>
      <c r="J4" s="83"/>
    </row>
    <row r="5" spans="2:17" ht="20.100000000000001" customHeight="1">
      <c r="B5" s="1" t="s">
        <v>6</v>
      </c>
      <c r="C5" s="1"/>
      <c r="D5" s="1"/>
      <c r="E5" s="16"/>
      <c r="J5" s="83"/>
    </row>
    <row r="6" spans="2:17" ht="20.100000000000001" customHeight="1">
      <c r="B6" s="1" t="s">
        <v>7</v>
      </c>
      <c r="C6" s="1"/>
      <c r="D6" s="1"/>
      <c r="E6" s="16">
        <v>45260</v>
      </c>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329">
        <v>1</v>
      </c>
      <c r="C10" s="17" t="s">
        <v>30</v>
      </c>
      <c r="D10" s="17" t="s">
        <v>30</v>
      </c>
      <c r="E10" s="26" t="s">
        <v>8416</v>
      </c>
      <c r="F10" s="26">
        <v>1</v>
      </c>
      <c r="G10" s="26">
        <v>4380</v>
      </c>
      <c r="H10" s="118">
        <f t="shared" ref="H10:H21" si="0">F10*G10</f>
        <v>4380</v>
      </c>
      <c r="I10" s="22"/>
      <c r="J10" s="24" t="s">
        <v>8417</v>
      </c>
      <c r="K10" s="18" t="s">
        <v>8386</v>
      </c>
      <c r="L10" s="18"/>
      <c r="M10" s="30">
        <v>45236</v>
      </c>
      <c r="N10" s="17"/>
      <c r="O10" s="18"/>
      <c r="P10" s="30">
        <v>45240</v>
      </c>
      <c r="Q10" s="23"/>
    </row>
    <row r="11" spans="2:17" s="8" customFormat="1" ht="19.7" customHeight="1">
      <c r="B11" s="1942">
        <v>2</v>
      </c>
      <c r="C11" s="17" t="s">
        <v>30</v>
      </c>
      <c r="D11" s="17" t="s">
        <v>30</v>
      </c>
      <c r="E11" s="26" t="s">
        <v>74</v>
      </c>
      <c r="F11" s="26">
        <v>1</v>
      </c>
      <c r="G11" s="26">
        <v>220</v>
      </c>
      <c r="H11" s="118">
        <f t="shared" si="0"/>
        <v>220</v>
      </c>
      <c r="I11" s="18"/>
      <c r="J11" s="26" t="s">
        <v>75</v>
      </c>
      <c r="K11" s="18" t="s">
        <v>6802</v>
      </c>
      <c r="L11" s="18"/>
      <c r="M11" s="30">
        <v>45236</v>
      </c>
      <c r="N11" s="17"/>
      <c r="O11" s="18"/>
      <c r="P11" s="30">
        <v>45240</v>
      </c>
      <c r="Q11" s="23"/>
    </row>
    <row r="12" spans="2:17" s="8" customFormat="1" ht="19.7" customHeight="1">
      <c r="B12" s="1903"/>
      <c r="C12" s="17" t="s">
        <v>30</v>
      </c>
      <c r="D12" s="17" t="s">
        <v>30</v>
      </c>
      <c r="E12" s="26" t="s">
        <v>76</v>
      </c>
      <c r="F12" s="26">
        <v>1</v>
      </c>
      <c r="G12" s="26">
        <v>170</v>
      </c>
      <c r="H12" s="118">
        <f t="shared" si="0"/>
        <v>170</v>
      </c>
      <c r="I12" s="18"/>
      <c r="J12" s="26" t="s">
        <v>77</v>
      </c>
      <c r="K12" s="18" t="s">
        <v>6802</v>
      </c>
      <c r="L12" s="18"/>
      <c r="M12" s="30">
        <v>45236</v>
      </c>
      <c r="N12" s="17"/>
      <c r="O12" s="18"/>
      <c r="P12" s="30">
        <v>45240</v>
      </c>
      <c r="Q12" s="23"/>
    </row>
    <row r="13" spans="2:17" s="8" customFormat="1" ht="19.7" customHeight="1">
      <c r="B13" s="1903"/>
      <c r="C13" s="17" t="s">
        <v>30</v>
      </c>
      <c r="D13" s="17" t="s">
        <v>30</v>
      </c>
      <c r="E13" s="26" t="s">
        <v>78</v>
      </c>
      <c r="F13" s="26">
        <v>1</v>
      </c>
      <c r="G13" s="26">
        <v>180</v>
      </c>
      <c r="H13" s="118">
        <f t="shared" si="0"/>
        <v>180</v>
      </c>
      <c r="I13" s="18"/>
      <c r="J13" s="26" t="s">
        <v>79</v>
      </c>
      <c r="K13" s="18" t="s">
        <v>6802</v>
      </c>
      <c r="L13" s="18"/>
      <c r="M13" s="30">
        <v>45236</v>
      </c>
      <c r="N13" s="17"/>
      <c r="O13" s="18"/>
      <c r="P13" s="30">
        <v>45240</v>
      </c>
      <c r="Q13" s="23"/>
    </row>
    <row r="14" spans="2:17" s="8" customFormat="1" ht="19.7" customHeight="1">
      <c r="B14" s="1903"/>
      <c r="C14" s="17" t="s">
        <v>30</v>
      </c>
      <c r="D14" s="17" t="s">
        <v>30</v>
      </c>
      <c r="E14" s="26" t="s">
        <v>80</v>
      </c>
      <c r="F14" s="26">
        <v>1</v>
      </c>
      <c r="G14" s="26">
        <v>220</v>
      </c>
      <c r="H14" s="118">
        <f t="shared" si="0"/>
        <v>220</v>
      </c>
      <c r="I14" s="18"/>
      <c r="J14" s="26" t="s">
        <v>79</v>
      </c>
      <c r="K14" s="18" t="s">
        <v>6802</v>
      </c>
      <c r="L14" s="17"/>
      <c r="M14" s="30">
        <v>45236</v>
      </c>
      <c r="N14" s="17"/>
      <c r="O14" s="29"/>
      <c r="P14" s="30">
        <v>45240</v>
      </c>
      <c r="Q14" s="23"/>
    </row>
    <row r="15" spans="2:17" s="8" customFormat="1" ht="19.7" customHeight="1">
      <c r="B15" s="1903"/>
      <c r="C15" s="17" t="s">
        <v>30</v>
      </c>
      <c r="D15" s="17" t="s">
        <v>30</v>
      </c>
      <c r="E15" s="26" t="s">
        <v>81</v>
      </c>
      <c r="F15" s="26">
        <v>1</v>
      </c>
      <c r="G15" s="26">
        <v>2970</v>
      </c>
      <c r="H15" s="118">
        <f t="shared" si="0"/>
        <v>2970</v>
      </c>
      <c r="I15" s="18"/>
      <c r="J15" s="26" t="s">
        <v>82</v>
      </c>
      <c r="K15" s="18" t="s">
        <v>6802</v>
      </c>
      <c r="L15" s="17"/>
      <c r="M15" s="30">
        <v>45236</v>
      </c>
      <c r="N15" s="17"/>
      <c r="O15" s="110"/>
      <c r="P15" s="30">
        <v>45240</v>
      </c>
      <c r="Q15" s="23"/>
    </row>
    <row r="16" spans="2:17" s="8" customFormat="1" ht="19.7" customHeight="1">
      <c r="B16" s="1903"/>
      <c r="C16" s="17" t="s">
        <v>30</v>
      </c>
      <c r="D16" s="17" t="s">
        <v>30</v>
      </c>
      <c r="E16" s="26" t="s">
        <v>83</v>
      </c>
      <c r="F16" s="26">
        <v>1</v>
      </c>
      <c r="G16" s="26">
        <v>270</v>
      </c>
      <c r="H16" s="118">
        <f t="shared" si="0"/>
        <v>270</v>
      </c>
      <c r="I16" s="18"/>
      <c r="J16" s="26" t="s">
        <v>84</v>
      </c>
      <c r="K16" s="18" t="s">
        <v>6802</v>
      </c>
      <c r="L16" s="17"/>
      <c r="M16" s="30">
        <v>45236</v>
      </c>
      <c r="N16" s="17"/>
      <c r="O16" s="29"/>
      <c r="P16" s="30">
        <v>45240</v>
      </c>
      <c r="Q16" s="23"/>
    </row>
    <row r="17" spans="2:17" s="8" customFormat="1" ht="19.7" customHeight="1">
      <c r="B17" s="1903"/>
      <c r="C17" s="17" t="s">
        <v>30</v>
      </c>
      <c r="D17" s="17" t="s">
        <v>30</v>
      </c>
      <c r="E17" s="26" t="s">
        <v>85</v>
      </c>
      <c r="F17" s="26">
        <v>2</v>
      </c>
      <c r="G17" s="26">
        <v>290</v>
      </c>
      <c r="H17" s="118">
        <f t="shared" si="0"/>
        <v>580</v>
      </c>
      <c r="I17" s="18"/>
      <c r="J17" s="26" t="s">
        <v>86</v>
      </c>
      <c r="K17" s="18" t="s">
        <v>6802</v>
      </c>
      <c r="L17" s="18"/>
      <c r="M17" s="30">
        <v>45236</v>
      </c>
      <c r="N17" s="17"/>
      <c r="O17" s="29"/>
      <c r="P17" s="30">
        <v>45240</v>
      </c>
      <c r="Q17" s="23"/>
    </row>
    <row r="18" spans="2:17" s="473" customFormat="1" ht="19.7" customHeight="1">
      <c r="B18" s="1903"/>
      <c r="C18" s="34" t="s">
        <v>66</v>
      </c>
      <c r="D18" s="34" t="s">
        <v>67</v>
      </c>
      <c r="E18" s="1044" t="s">
        <v>68</v>
      </c>
      <c r="F18" s="35">
        <v>1</v>
      </c>
      <c r="G18" s="36">
        <v>4000</v>
      </c>
      <c r="H18" s="1434">
        <f t="shared" si="0"/>
        <v>4000</v>
      </c>
      <c r="I18" s="33"/>
      <c r="J18" s="35" t="s">
        <v>69</v>
      </c>
      <c r="K18" s="42" t="s">
        <v>7891</v>
      </c>
      <c r="L18" s="34"/>
      <c r="M18" s="472">
        <v>45237</v>
      </c>
      <c r="N18" s="34"/>
      <c r="O18" s="43" t="s">
        <v>8418</v>
      </c>
      <c r="P18" s="43" t="s">
        <v>8418</v>
      </c>
      <c r="Q18" s="40"/>
    </row>
    <row r="19" spans="2:17" s="473" customFormat="1" ht="19.7" customHeight="1">
      <c r="B19" s="1903"/>
      <c r="C19" s="34" t="s">
        <v>66</v>
      </c>
      <c r="D19" s="34" t="s">
        <v>67</v>
      </c>
      <c r="E19" s="1044" t="s">
        <v>7892</v>
      </c>
      <c r="F19" s="35">
        <v>1</v>
      </c>
      <c r="G19" s="36">
        <v>190</v>
      </c>
      <c r="H19" s="1434">
        <f t="shared" si="0"/>
        <v>190</v>
      </c>
      <c r="I19" s="33"/>
      <c r="J19" s="35"/>
      <c r="K19" s="42" t="s">
        <v>7891</v>
      </c>
      <c r="L19" s="34"/>
      <c r="M19" s="472">
        <v>45237</v>
      </c>
      <c r="N19" s="34"/>
      <c r="O19" s="43" t="s">
        <v>8418</v>
      </c>
      <c r="P19" s="43" t="s">
        <v>8418</v>
      </c>
      <c r="Q19" s="40"/>
    </row>
    <row r="20" spans="2:17" s="473" customFormat="1" ht="19.7" customHeight="1">
      <c r="B20" s="1903"/>
      <c r="C20" s="34" t="s">
        <v>66</v>
      </c>
      <c r="D20" s="34" t="s">
        <v>67</v>
      </c>
      <c r="E20" s="35" t="s">
        <v>4798</v>
      </c>
      <c r="F20" s="35">
        <v>1</v>
      </c>
      <c r="G20" s="35">
        <v>5410</v>
      </c>
      <c r="H20" s="1434">
        <f t="shared" si="0"/>
        <v>5410</v>
      </c>
      <c r="I20" s="33"/>
      <c r="J20" s="35" t="s">
        <v>7893</v>
      </c>
      <c r="K20" s="42" t="s">
        <v>7894</v>
      </c>
      <c r="L20" s="34"/>
      <c r="M20" s="472">
        <v>45237</v>
      </c>
      <c r="N20" s="34"/>
      <c r="O20" s="43" t="s">
        <v>8418</v>
      </c>
      <c r="P20" s="43" t="s">
        <v>8418</v>
      </c>
      <c r="Q20" s="40"/>
    </row>
    <row r="21" spans="2:17" s="8" customFormat="1" ht="19.7" customHeight="1">
      <c r="B21" s="1942"/>
      <c r="C21" s="17" t="s">
        <v>115</v>
      </c>
      <c r="D21" s="17" t="s">
        <v>115</v>
      </c>
      <c r="E21" s="26" t="s">
        <v>892</v>
      </c>
      <c r="F21" s="26">
        <v>2</v>
      </c>
      <c r="G21" s="118">
        <v>5000</v>
      </c>
      <c r="H21" s="118">
        <f t="shared" si="0"/>
        <v>10000</v>
      </c>
      <c r="I21" s="18"/>
      <c r="J21" s="26" t="s">
        <v>892</v>
      </c>
      <c r="K21" s="18"/>
      <c r="L21" s="17"/>
      <c r="M21" s="30"/>
      <c r="N21" s="17"/>
      <c r="O21" s="29"/>
      <c r="P21" s="29"/>
      <c r="Q21" s="23"/>
    </row>
    <row r="22" spans="2:17" s="8" customFormat="1" ht="19.7" customHeight="1">
      <c r="B22" s="1905"/>
      <c r="C22" s="17" t="s">
        <v>115</v>
      </c>
      <c r="D22" s="17" t="s">
        <v>115</v>
      </c>
      <c r="E22" s="50" t="s">
        <v>5642</v>
      </c>
      <c r="F22" s="26">
        <v>1</v>
      </c>
      <c r="G22" s="20">
        <v>5000</v>
      </c>
      <c r="H22" s="118">
        <f>F22*G22</f>
        <v>5000</v>
      </c>
      <c r="I22" s="18"/>
      <c r="J22" s="50" t="s">
        <v>5642</v>
      </c>
      <c r="K22" s="24"/>
      <c r="L22" s="17"/>
      <c r="M22" s="30"/>
      <c r="N22" s="17"/>
      <c r="O22" s="110"/>
      <c r="P22" s="29"/>
      <c r="Q22" s="30"/>
    </row>
  </sheetData>
  <autoFilter ref="B9:O9" xr:uid="{6DA1B4A9-8BE5-4F0C-8A4A-D647EC3D0D6A}"/>
  <mergeCells count="8">
    <mergeCell ref="B11:B20"/>
    <mergeCell ref="B21:B22"/>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BAF24-E06C-453E-9797-5F6DAF6FD353}">
  <dimension ref="A1:B5"/>
  <sheetViews>
    <sheetView view="pageBreakPreview" zoomScale="60" zoomScaleNormal="100" workbookViewId="0">
      <selection activeCell="E8" sqref="E8"/>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1" spans="1:2">
      <c r="A1" s="73" t="s">
        <v>0</v>
      </c>
      <c r="B1" s="2" t="s">
        <v>6560</v>
      </c>
    </row>
    <row r="2" spans="1:2">
      <c r="A2" s="73" t="s">
        <v>3</v>
      </c>
      <c r="B2" s="13" t="s">
        <v>6561</v>
      </c>
    </row>
    <row r="3" spans="1:2">
      <c r="A3" s="73" t="s">
        <v>5</v>
      </c>
      <c r="B3" s="13">
        <v>200091</v>
      </c>
    </row>
    <row r="4" spans="1:2">
      <c r="A4" s="73" t="s">
        <v>6</v>
      </c>
      <c r="B4" s="16">
        <v>44837</v>
      </c>
    </row>
    <row r="5" spans="1:2">
      <c r="A5" s="73" t="s">
        <v>7</v>
      </c>
      <c r="B5" s="16"/>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6EA7-8B53-4C2E-BB65-4EEEB4E9134B}">
  <dimension ref="B2:Q13"/>
  <sheetViews>
    <sheetView zoomScale="85" zoomScaleNormal="85" workbookViewId="0">
      <pane xSplit="10" ySplit="9" topLeftCell="K10" activePane="bottomRight" state="frozen"/>
      <selection pane="topRight" activeCell="K1" sqref="K1"/>
      <selection pane="bottomLeft" activeCell="A9" sqref="A9"/>
      <selection pane="bottomRight" activeCell="Q12" sqref="Q12"/>
    </sheetView>
  </sheetViews>
  <sheetFormatPr defaultRowHeight="18.75"/>
  <cols>
    <col min="1" max="1" width="2.625" style="9" customWidth="1"/>
    <col min="2" max="2" width="18.75" style="8" bestFit="1" customWidth="1"/>
    <col min="3" max="3" width="14.375" style="9" bestFit="1" customWidth="1"/>
    <col min="4" max="4" width="13.125" style="9" bestFit="1" customWidth="1"/>
    <col min="5" max="5" width="51.125" style="9" bestFit="1" customWidth="1"/>
    <col min="6" max="6" width="6.25" style="9" customWidth="1"/>
    <col min="7" max="8" width="9.875" style="131" bestFit="1" customWidth="1"/>
    <col min="9" max="9" width="13.5" style="10" bestFit="1" customWidth="1"/>
    <col min="10" max="10" width="34.375" style="9" bestFit="1" customWidth="1"/>
    <col min="11" max="11" width="23.625" style="9" customWidth="1"/>
    <col min="12" max="12" width="14.25" style="8" customWidth="1"/>
    <col min="13" max="13" width="13.75" style="48" customWidth="1"/>
    <col min="14" max="14" width="6.375" style="9" customWidth="1"/>
    <col min="15" max="15" width="13.25" style="10" customWidth="1"/>
    <col min="16" max="16" width="14.5" style="49" customWidth="1"/>
    <col min="17" max="17" width="15.625" style="12" customWidth="1"/>
    <col min="18" max="256" width="9" style="9"/>
    <col min="257" max="257" width="2.625" style="9" customWidth="1"/>
    <col min="258" max="258" width="18.75" style="9" bestFit="1" customWidth="1"/>
    <col min="259" max="259" width="14.375" style="9" bestFit="1" customWidth="1"/>
    <col min="260" max="260" width="13.125" style="9" bestFit="1" customWidth="1"/>
    <col min="261" max="261" width="51.125" style="9" bestFit="1" customWidth="1"/>
    <col min="262" max="262" width="6.25" style="9" customWidth="1"/>
    <col min="263" max="264" width="9.875" style="9" bestFit="1" customWidth="1"/>
    <col min="265" max="265" width="13.5" style="9" bestFit="1" customWidth="1"/>
    <col min="266" max="266" width="34.375" style="9" bestFit="1" customWidth="1"/>
    <col min="267" max="267" width="23.625" style="9" customWidth="1"/>
    <col min="268" max="268" width="14.2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4.375" style="9" bestFit="1" customWidth="1"/>
    <col min="516" max="516" width="13.125" style="9" bestFit="1" customWidth="1"/>
    <col min="517" max="517" width="51.125" style="9" bestFit="1" customWidth="1"/>
    <col min="518" max="518" width="6.25" style="9" customWidth="1"/>
    <col min="519" max="520" width="9.875" style="9" bestFit="1" customWidth="1"/>
    <col min="521" max="521" width="13.5" style="9" bestFit="1" customWidth="1"/>
    <col min="522" max="522" width="34.375" style="9" bestFit="1" customWidth="1"/>
    <col min="523" max="523" width="23.625" style="9" customWidth="1"/>
    <col min="524" max="524" width="14.2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4.375" style="9" bestFit="1" customWidth="1"/>
    <col min="772" max="772" width="13.125" style="9" bestFit="1" customWidth="1"/>
    <col min="773" max="773" width="51.125" style="9" bestFit="1" customWidth="1"/>
    <col min="774" max="774" width="6.25" style="9" customWidth="1"/>
    <col min="775" max="776" width="9.875" style="9" bestFit="1" customWidth="1"/>
    <col min="777" max="777" width="13.5" style="9" bestFit="1" customWidth="1"/>
    <col min="778" max="778" width="34.375" style="9" bestFit="1" customWidth="1"/>
    <col min="779" max="779" width="23.625" style="9" customWidth="1"/>
    <col min="780" max="780" width="14.2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4.375" style="9" bestFit="1" customWidth="1"/>
    <col min="1028" max="1028" width="13.125" style="9" bestFit="1" customWidth="1"/>
    <col min="1029" max="1029" width="51.125" style="9" bestFit="1" customWidth="1"/>
    <col min="1030" max="1030" width="6.25" style="9" customWidth="1"/>
    <col min="1031" max="1032" width="9.875" style="9" bestFit="1" customWidth="1"/>
    <col min="1033" max="1033" width="13.5" style="9" bestFit="1" customWidth="1"/>
    <col min="1034" max="1034" width="34.375" style="9" bestFit="1" customWidth="1"/>
    <col min="1035" max="1035" width="23.625" style="9" customWidth="1"/>
    <col min="1036" max="1036" width="14.2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4.375" style="9" bestFit="1" customWidth="1"/>
    <col min="1284" max="1284" width="13.125" style="9" bestFit="1" customWidth="1"/>
    <col min="1285" max="1285" width="51.125" style="9" bestFit="1" customWidth="1"/>
    <col min="1286" max="1286" width="6.25" style="9" customWidth="1"/>
    <col min="1287" max="1288" width="9.875" style="9" bestFit="1" customWidth="1"/>
    <col min="1289" max="1289" width="13.5" style="9" bestFit="1" customWidth="1"/>
    <col min="1290" max="1290" width="34.375" style="9" bestFit="1" customWidth="1"/>
    <col min="1291" max="1291" width="23.625" style="9" customWidth="1"/>
    <col min="1292" max="1292" width="14.2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4.375" style="9" bestFit="1" customWidth="1"/>
    <col min="1540" max="1540" width="13.125" style="9" bestFit="1" customWidth="1"/>
    <col min="1541" max="1541" width="51.125" style="9" bestFit="1" customWidth="1"/>
    <col min="1542" max="1542" width="6.25" style="9" customWidth="1"/>
    <col min="1543" max="1544" width="9.875" style="9" bestFit="1" customWidth="1"/>
    <col min="1545" max="1545" width="13.5" style="9" bestFit="1" customWidth="1"/>
    <col min="1546" max="1546" width="34.375" style="9" bestFit="1" customWidth="1"/>
    <col min="1547" max="1547" width="23.625" style="9" customWidth="1"/>
    <col min="1548" max="1548" width="14.2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4.375" style="9" bestFit="1" customWidth="1"/>
    <col min="1796" max="1796" width="13.125" style="9" bestFit="1" customWidth="1"/>
    <col min="1797" max="1797" width="51.125" style="9" bestFit="1" customWidth="1"/>
    <col min="1798" max="1798" width="6.25" style="9" customWidth="1"/>
    <col min="1799" max="1800" width="9.875" style="9" bestFit="1" customWidth="1"/>
    <col min="1801" max="1801" width="13.5" style="9" bestFit="1" customWidth="1"/>
    <col min="1802" max="1802" width="34.375" style="9" bestFit="1" customWidth="1"/>
    <col min="1803" max="1803" width="23.625" style="9" customWidth="1"/>
    <col min="1804" max="1804" width="14.2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4.375" style="9" bestFit="1" customWidth="1"/>
    <col min="2052" max="2052" width="13.125" style="9" bestFit="1" customWidth="1"/>
    <col min="2053" max="2053" width="51.125" style="9" bestFit="1" customWidth="1"/>
    <col min="2054" max="2054" width="6.25" style="9" customWidth="1"/>
    <col min="2055" max="2056" width="9.875" style="9" bestFit="1" customWidth="1"/>
    <col min="2057" max="2057" width="13.5" style="9" bestFit="1" customWidth="1"/>
    <col min="2058" max="2058" width="34.375" style="9" bestFit="1" customWidth="1"/>
    <col min="2059" max="2059" width="23.625" style="9" customWidth="1"/>
    <col min="2060" max="2060" width="14.2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4.375" style="9" bestFit="1" customWidth="1"/>
    <col min="2308" max="2308" width="13.125" style="9" bestFit="1" customWidth="1"/>
    <col min="2309" max="2309" width="51.125" style="9" bestFit="1" customWidth="1"/>
    <col min="2310" max="2310" width="6.25" style="9" customWidth="1"/>
    <col min="2311" max="2312" width="9.875" style="9" bestFit="1" customWidth="1"/>
    <col min="2313" max="2313" width="13.5" style="9" bestFit="1" customWidth="1"/>
    <col min="2314" max="2314" width="34.375" style="9" bestFit="1" customWidth="1"/>
    <col min="2315" max="2315" width="23.625" style="9" customWidth="1"/>
    <col min="2316" max="2316" width="14.2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4.375" style="9" bestFit="1" customWidth="1"/>
    <col min="2564" max="2564" width="13.125" style="9" bestFit="1" customWidth="1"/>
    <col min="2565" max="2565" width="51.125" style="9" bestFit="1" customWidth="1"/>
    <col min="2566" max="2566" width="6.25" style="9" customWidth="1"/>
    <col min="2567" max="2568" width="9.875" style="9" bestFit="1" customWidth="1"/>
    <col min="2569" max="2569" width="13.5" style="9" bestFit="1" customWidth="1"/>
    <col min="2570" max="2570" width="34.375" style="9" bestFit="1" customWidth="1"/>
    <col min="2571" max="2571" width="23.625" style="9" customWidth="1"/>
    <col min="2572" max="2572" width="14.2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4.375" style="9" bestFit="1" customWidth="1"/>
    <col min="2820" max="2820" width="13.125" style="9" bestFit="1" customWidth="1"/>
    <col min="2821" max="2821" width="51.125" style="9" bestFit="1" customWidth="1"/>
    <col min="2822" max="2822" width="6.25" style="9" customWidth="1"/>
    <col min="2823" max="2824" width="9.875" style="9" bestFit="1" customWidth="1"/>
    <col min="2825" max="2825" width="13.5" style="9" bestFit="1" customWidth="1"/>
    <col min="2826" max="2826" width="34.375" style="9" bestFit="1" customWidth="1"/>
    <col min="2827" max="2827" width="23.625" style="9" customWidth="1"/>
    <col min="2828" max="2828" width="14.2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4.375" style="9" bestFit="1" customWidth="1"/>
    <col min="3076" max="3076" width="13.125" style="9" bestFit="1" customWidth="1"/>
    <col min="3077" max="3077" width="51.125" style="9" bestFit="1" customWidth="1"/>
    <col min="3078" max="3078" width="6.25" style="9" customWidth="1"/>
    <col min="3079" max="3080" width="9.875" style="9" bestFit="1" customWidth="1"/>
    <col min="3081" max="3081" width="13.5" style="9" bestFit="1" customWidth="1"/>
    <col min="3082" max="3082" width="34.375" style="9" bestFit="1" customWidth="1"/>
    <col min="3083" max="3083" width="23.625" style="9" customWidth="1"/>
    <col min="3084" max="3084" width="14.2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4.375" style="9" bestFit="1" customWidth="1"/>
    <col min="3332" max="3332" width="13.125" style="9" bestFit="1" customWidth="1"/>
    <col min="3333" max="3333" width="51.125" style="9" bestFit="1" customWidth="1"/>
    <col min="3334" max="3334" width="6.25" style="9" customWidth="1"/>
    <col min="3335" max="3336" width="9.875" style="9" bestFit="1" customWidth="1"/>
    <col min="3337" max="3337" width="13.5" style="9" bestFit="1" customWidth="1"/>
    <col min="3338" max="3338" width="34.375" style="9" bestFit="1" customWidth="1"/>
    <col min="3339" max="3339" width="23.625" style="9" customWidth="1"/>
    <col min="3340" max="3340" width="14.2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4.375" style="9" bestFit="1" customWidth="1"/>
    <col min="3588" max="3588" width="13.125" style="9" bestFit="1" customWidth="1"/>
    <col min="3589" max="3589" width="51.125" style="9" bestFit="1" customWidth="1"/>
    <col min="3590" max="3590" width="6.25" style="9" customWidth="1"/>
    <col min="3591" max="3592" width="9.875" style="9" bestFit="1" customWidth="1"/>
    <col min="3593" max="3593" width="13.5" style="9" bestFit="1" customWidth="1"/>
    <col min="3594" max="3594" width="34.375" style="9" bestFit="1" customWidth="1"/>
    <col min="3595" max="3595" width="23.625" style="9" customWidth="1"/>
    <col min="3596" max="3596" width="14.2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4.375" style="9" bestFit="1" customWidth="1"/>
    <col min="3844" max="3844" width="13.125" style="9" bestFit="1" customWidth="1"/>
    <col min="3845" max="3845" width="51.125" style="9" bestFit="1" customWidth="1"/>
    <col min="3846" max="3846" width="6.25" style="9" customWidth="1"/>
    <col min="3847" max="3848" width="9.875" style="9" bestFit="1" customWidth="1"/>
    <col min="3849" max="3849" width="13.5" style="9" bestFit="1" customWidth="1"/>
    <col min="3850" max="3850" width="34.375" style="9" bestFit="1" customWidth="1"/>
    <col min="3851" max="3851" width="23.625" style="9" customWidth="1"/>
    <col min="3852" max="3852" width="14.2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4.375" style="9" bestFit="1" customWidth="1"/>
    <col min="4100" max="4100" width="13.125" style="9" bestFit="1" customWidth="1"/>
    <col min="4101" max="4101" width="51.125" style="9" bestFit="1" customWidth="1"/>
    <col min="4102" max="4102" width="6.25" style="9" customWidth="1"/>
    <col min="4103" max="4104" width="9.875" style="9" bestFit="1" customWidth="1"/>
    <col min="4105" max="4105" width="13.5" style="9" bestFit="1" customWidth="1"/>
    <col min="4106" max="4106" width="34.375" style="9" bestFit="1" customWidth="1"/>
    <col min="4107" max="4107" width="23.625" style="9" customWidth="1"/>
    <col min="4108" max="4108" width="14.2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4.375" style="9" bestFit="1" customWidth="1"/>
    <col min="4356" max="4356" width="13.125" style="9" bestFit="1" customWidth="1"/>
    <col min="4357" max="4357" width="51.125" style="9" bestFit="1" customWidth="1"/>
    <col min="4358" max="4358" width="6.25" style="9" customWidth="1"/>
    <col min="4359" max="4360" width="9.875" style="9" bestFit="1" customWidth="1"/>
    <col min="4361" max="4361" width="13.5" style="9" bestFit="1" customWidth="1"/>
    <col min="4362" max="4362" width="34.375" style="9" bestFit="1" customWidth="1"/>
    <col min="4363" max="4363" width="23.625" style="9" customWidth="1"/>
    <col min="4364" max="4364" width="14.2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4.375" style="9" bestFit="1" customWidth="1"/>
    <col min="4612" max="4612" width="13.125" style="9" bestFit="1" customWidth="1"/>
    <col min="4613" max="4613" width="51.125" style="9" bestFit="1" customWidth="1"/>
    <col min="4614" max="4614" width="6.25" style="9" customWidth="1"/>
    <col min="4615" max="4616" width="9.875" style="9" bestFit="1" customWidth="1"/>
    <col min="4617" max="4617" width="13.5" style="9" bestFit="1" customWidth="1"/>
    <col min="4618" max="4618" width="34.375" style="9" bestFit="1" customWidth="1"/>
    <col min="4619" max="4619" width="23.625" style="9" customWidth="1"/>
    <col min="4620" max="4620" width="14.2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4.375" style="9" bestFit="1" customWidth="1"/>
    <col min="4868" max="4868" width="13.125" style="9" bestFit="1" customWidth="1"/>
    <col min="4869" max="4869" width="51.125" style="9" bestFit="1" customWidth="1"/>
    <col min="4870" max="4870" width="6.25" style="9" customWidth="1"/>
    <col min="4871" max="4872" width="9.875" style="9" bestFit="1" customWidth="1"/>
    <col min="4873" max="4873" width="13.5" style="9" bestFit="1" customWidth="1"/>
    <col min="4874" max="4874" width="34.375" style="9" bestFit="1" customWidth="1"/>
    <col min="4875" max="4875" width="23.625" style="9" customWidth="1"/>
    <col min="4876" max="4876" width="14.2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4.375" style="9" bestFit="1" customWidth="1"/>
    <col min="5124" max="5124" width="13.125" style="9" bestFit="1" customWidth="1"/>
    <col min="5125" max="5125" width="51.125" style="9" bestFit="1" customWidth="1"/>
    <col min="5126" max="5126" width="6.25" style="9" customWidth="1"/>
    <col min="5127" max="5128" width="9.875" style="9" bestFit="1" customWidth="1"/>
    <col min="5129" max="5129" width="13.5" style="9" bestFit="1" customWidth="1"/>
    <col min="5130" max="5130" width="34.375" style="9" bestFit="1" customWidth="1"/>
    <col min="5131" max="5131" width="23.625" style="9" customWidth="1"/>
    <col min="5132" max="5132" width="14.2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4.375" style="9" bestFit="1" customWidth="1"/>
    <col min="5380" max="5380" width="13.125" style="9" bestFit="1" customWidth="1"/>
    <col min="5381" max="5381" width="51.125" style="9" bestFit="1" customWidth="1"/>
    <col min="5382" max="5382" width="6.25" style="9" customWidth="1"/>
    <col min="5383" max="5384" width="9.875" style="9" bestFit="1" customWidth="1"/>
    <col min="5385" max="5385" width="13.5" style="9" bestFit="1" customWidth="1"/>
    <col min="5386" max="5386" width="34.375" style="9" bestFit="1" customWidth="1"/>
    <col min="5387" max="5387" width="23.625" style="9" customWidth="1"/>
    <col min="5388" max="5388" width="14.2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4.375" style="9" bestFit="1" customWidth="1"/>
    <col min="5636" max="5636" width="13.125" style="9" bestFit="1" customWidth="1"/>
    <col min="5637" max="5637" width="51.125" style="9" bestFit="1" customWidth="1"/>
    <col min="5638" max="5638" width="6.25" style="9" customWidth="1"/>
    <col min="5639" max="5640" width="9.875" style="9" bestFit="1" customWidth="1"/>
    <col min="5641" max="5641" width="13.5" style="9" bestFit="1" customWidth="1"/>
    <col min="5642" max="5642" width="34.375" style="9" bestFit="1" customWidth="1"/>
    <col min="5643" max="5643" width="23.625" style="9" customWidth="1"/>
    <col min="5644" max="5644" width="14.2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4.375" style="9" bestFit="1" customWidth="1"/>
    <col min="5892" max="5892" width="13.125" style="9" bestFit="1" customWidth="1"/>
    <col min="5893" max="5893" width="51.125" style="9" bestFit="1" customWidth="1"/>
    <col min="5894" max="5894" width="6.25" style="9" customWidth="1"/>
    <col min="5895" max="5896" width="9.875" style="9" bestFit="1" customWidth="1"/>
    <col min="5897" max="5897" width="13.5" style="9" bestFit="1" customWidth="1"/>
    <col min="5898" max="5898" width="34.375" style="9" bestFit="1" customWidth="1"/>
    <col min="5899" max="5899" width="23.625" style="9" customWidth="1"/>
    <col min="5900" max="5900" width="14.2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4.375" style="9" bestFit="1" customWidth="1"/>
    <col min="6148" max="6148" width="13.125" style="9" bestFit="1" customWidth="1"/>
    <col min="6149" max="6149" width="51.125" style="9" bestFit="1" customWidth="1"/>
    <col min="6150" max="6150" width="6.25" style="9" customWidth="1"/>
    <col min="6151" max="6152" width="9.875" style="9" bestFit="1" customWidth="1"/>
    <col min="6153" max="6153" width="13.5" style="9" bestFit="1" customWidth="1"/>
    <col min="6154" max="6154" width="34.375" style="9" bestFit="1" customWidth="1"/>
    <col min="6155" max="6155" width="23.625" style="9" customWidth="1"/>
    <col min="6156" max="6156" width="14.2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4.375" style="9" bestFit="1" customWidth="1"/>
    <col min="6404" max="6404" width="13.125" style="9" bestFit="1" customWidth="1"/>
    <col min="6405" max="6405" width="51.125" style="9" bestFit="1" customWidth="1"/>
    <col min="6406" max="6406" width="6.25" style="9" customWidth="1"/>
    <col min="6407" max="6408" width="9.875" style="9" bestFit="1" customWidth="1"/>
    <col min="6409" max="6409" width="13.5" style="9" bestFit="1" customWidth="1"/>
    <col min="6410" max="6410" width="34.375" style="9" bestFit="1" customWidth="1"/>
    <col min="6411" max="6411" width="23.625" style="9" customWidth="1"/>
    <col min="6412" max="6412" width="14.2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4.375" style="9" bestFit="1" customWidth="1"/>
    <col min="6660" max="6660" width="13.125" style="9" bestFit="1" customWidth="1"/>
    <col min="6661" max="6661" width="51.125" style="9" bestFit="1" customWidth="1"/>
    <col min="6662" max="6662" width="6.25" style="9" customWidth="1"/>
    <col min="6663" max="6664" width="9.875" style="9" bestFit="1" customWidth="1"/>
    <col min="6665" max="6665" width="13.5" style="9" bestFit="1" customWidth="1"/>
    <col min="6666" max="6666" width="34.375" style="9" bestFit="1" customWidth="1"/>
    <col min="6667" max="6667" width="23.625" style="9" customWidth="1"/>
    <col min="6668" max="6668" width="14.2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4.375" style="9" bestFit="1" customWidth="1"/>
    <col min="6916" max="6916" width="13.125" style="9" bestFit="1" customWidth="1"/>
    <col min="6917" max="6917" width="51.125" style="9" bestFit="1" customWidth="1"/>
    <col min="6918" max="6918" width="6.25" style="9" customWidth="1"/>
    <col min="6919" max="6920" width="9.875" style="9" bestFit="1" customWidth="1"/>
    <col min="6921" max="6921" width="13.5" style="9" bestFit="1" customWidth="1"/>
    <col min="6922" max="6922" width="34.375" style="9" bestFit="1" customWidth="1"/>
    <col min="6923" max="6923" width="23.625" style="9" customWidth="1"/>
    <col min="6924" max="6924" width="14.2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4.375" style="9" bestFit="1" customWidth="1"/>
    <col min="7172" max="7172" width="13.125" style="9" bestFit="1" customWidth="1"/>
    <col min="7173" max="7173" width="51.125" style="9" bestFit="1" customWidth="1"/>
    <col min="7174" max="7174" width="6.25" style="9" customWidth="1"/>
    <col min="7175" max="7176" width="9.875" style="9" bestFit="1" customWidth="1"/>
    <col min="7177" max="7177" width="13.5" style="9" bestFit="1" customWidth="1"/>
    <col min="7178" max="7178" width="34.375" style="9" bestFit="1" customWidth="1"/>
    <col min="7179" max="7179" width="23.625" style="9" customWidth="1"/>
    <col min="7180" max="7180" width="14.2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4.375" style="9" bestFit="1" customWidth="1"/>
    <col min="7428" max="7428" width="13.125" style="9" bestFit="1" customWidth="1"/>
    <col min="7429" max="7429" width="51.125" style="9" bestFit="1" customWidth="1"/>
    <col min="7430" max="7430" width="6.25" style="9" customWidth="1"/>
    <col min="7431" max="7432" width="9.875" style="9" bestFit="1" customWidth="1"/>
    <col min="7433" max="7433" width="13.5" style="9" bestFit="1" customWidth="1"/>
    <col min="7434" max="7434" width="34.375" style="9" bestFit="1" customWidth="1"/>
    <col min="7435" max="7435" width="23.625" style="9" customWidth="1"/>
    <col min="7436" max="7436" width="14.2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4.375" style="9" bestFit="1" customWidth="1"/>
    <col min="7684" max="7684" width="13.125" style="9" bestFit="1" customWidth="1"/>
    <col min="7685" max="7685" width="51.125" style="9" bestFit="1" customWidth="1"/>
    <col min="7686" max="7686" width="6.25" style="9" customWidth="1"/>
    <col min="7687" max="7688" width="9.875" style="9" bestFit="1" customWidth="1"/>
    <col min="7689" max="7689" width="13.5" style="9" bestFit="1" customWidth="1"/>
    <col min="7690" max="7690" width="34.375" style="9" bestFit="1" customWidth="1"/>
    <col min="7691" max="7691" width="23.625" style="9" customWidth="1"/>
    <col min="7692" max="7692" width="14.2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4.375" style="9" bestFit="1" customWidth="1"/>
    <col min="7940" max="7940" width="13.125" style="9" bestFit="1" customWidth="1"/>
    <col min="7941" max="7941" width="51.125" style="9" bestFit="1" customWidth="1"/>
    <col min="7942" max="7942" width="6.25" style="9" customWidth="1"/>
    <col min="7943" max="7944" width="9.875" style="9" bestFit="1" customWidth="1"/>
    <col min="7945" max="7945" width="13.5" style="9" bestFit="1" customWidth="1"/>
    <col min="7946" max="7946" width="34.375" style="9" bestFit="1" customWidth="1"/>
    <col min="7947" max="7947" width="23.625" style="9" customWidth="1"/>
    <col min="7948" max="7948" width="14.2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4.375" style="9" bestFit="1" customWidth="1"/>
    <col min="8196" max="8196" width="13.125" style="9" bestFit="1" customWidth="1"/>
    <col min="8197" max="8197" width="51.125" style="9" bestFit="1" customWidth="1"/>
    <col min="8198" max="8198" width="6.25" style="9" customWidth="1"/>
    <col min="8199" max="8200" width="9.875" style="9" bestFit="1" customWidth="1"/>
    <col min="8201" max="8201" width="13.5" style="9" bestFit="1" customWidth="1"/>
    <col min="8202" max="8202" width="34.375" style="9" bestFit="1" customWidth="1"/>
    <col min="8203" max="8203" width="23.625" style="9" customWidth="1"/>
    <col min="8204" max="8204" width="14.2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4.375" style="9" bestFit="1" customWidth="1"/>
    <col min="8452" max="8452" width="13.125" style="9" bestFit="1" customWidth="1"/>
    <col min="8453" max="8453" width="51.125" style="9" bestFit="1" customWidth="1"/>
    <col min="8454" max="8454" width="6.25" style="9" customWidth="1"/>
    <col min="8455" max="8456" width="9.875" style="9" bestFit="1" customWidth="1"/>
    <col min="8457" max="8457" width="13.5" style="9" bestFit="1" customWidth="1"/>
    <col min="8458" max="8458" width="34.375" style="9" bestFit="1" customWidth="1"/>
    <col min="8459" max="8459" width="23.625" style="9" customWidth="1"/>
    <col min="8460" max="8460" width="14.2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4.375" style="9" bestFit="1" customWidth="1"/>
    <col min="8708" max="8708" width="13.125" style="9" bestFit="1" customWidth="1"/>
    <col min="8709" max="8709" width="51.125" style="9" bestFit="1" customWidth="1"/>
    <col min="8710" max="8710" width="6.25" style="9" customWidth="1"/>
    <col min="8711" max="8712" width="9.875" style="9" bestFit="1" customWidth="1"/>
    <col min="8713" max="8713" width="13.5" style="9" bestFit="1" customWidth="1"/>
    <col min="8714" max="8714" width="34.375" style="9" bestFit="1" customWidth="1"/>
    <col min="8715" max="8715" width="23.625" style="9" customWidth="1"/>
    <col min="8716" max="8716" width="14.2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4.375" style="9" bestFit="1" customWidth="1"/>
    <col min="8964" max="8964" width="13.125" style="9" bestFit="1" customWidth="1"/>
    <col min="8965" max="8965" width="51.125" style="9" bestFit="1" customWidth="1"/>
    <col min="8966" max="8966" width="6.25" style="9" customWidth="1"/>
    <col min="8967" max="8968" width="9.875" style="9" bestFit="1" customWidth="1"/>
    <col min="8969" max="8969" width="13.5" style="9" bestFit="1" customWidth="1"/>
    <col min="8970" max="8970" width="34.375" style="9" bestFit="1" customWidth="1"/>
    <col min="8971" max="8971" width="23.625" style="9" customWidth="1"/>
    <col min="8972" max="8972" width="14.2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4.375" style="9" bestFit="1" customWidth="1"/>
    <col min="9220" max="9220" width="13.125" style="9" bestFit="1" customWidth="1"/>
    <col min="9221" max="9221" width="51.125" style="9" bestFit="1" customWidth="1"/>
    <col min="9222" max="9222" width="6.25" style="9" customWidth="1"/>
    <col min="9223" max="9224" width="9.875" style="9" bestFit="1" customWidth="1"/>
    <col min="9225" max="9225" width="13.5" style="9" bestFit="1" customWidth="1"/>
    <col min="9226" max="9226" width="34.375" style="9" bestFit="1" customWidth="1"/>
    <col min="9227" max="9227" width="23.625" style="9" customWidth="1"/>
    <col min="9228" max="9228" width="14.2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4.375" style="9" bestFit="1" customWidth="1"/>
    <col min="9476" max="9476" width="13.125" style="9" bestFit="1" customWidth="1"/>
    <col min="9477" max="9477" width="51.125" style="9" bestFit="1" customWidth="1"/>
    <col min="9478" max="9478" width="6.25" style="9" customWidth="1"/>
    <col min="9479" max="9480" width="9.875" style="9" bestFit="1" customWidth="1"/>
    <col min="9481" max="9481" width="13.5" style="9" bestFit="1" customWidth="1"/>
    <col min="9482" max="9482" width="34.375" style="9" bestFit="1" customWidth="1"/>
    <col min="9483" max="9483" width="23.625" style="9" customWidth="1"/>
    <col min="9484" max="9484" width="14.2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4.375" style="9" bestFit="1" customWidth="1"/>
    <col min="9732" max="9732" width="13.125" style="9" bestFit="1" customWidth="1"/>
    <col min="9733" max="9733" width="51.125" style="9" bestFit="1" customWidth="1"/>
    <col min="9734" max="9734" width="6.25" style="9" customWidth="1"/>
    <col min="9735" max="9736" width="9.875" style="9" bestFit="1" customWidth="1"/>
    <col min="9737" max="9737" width="13.5" style="9" bestFit="1" customWidth="1"/>
    <col min="9738" max="9738" width="34.375" style="9" bestFit="1" customWidth="1"/>
    <col min="9739" max="9739" width="23.625" style="9" customWidth="1"/>
    <col min="9740" max="9740" width="14.2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4.375" style="9" bestFit="1" customWidth="1"/>
    <col min="9988" max="9988" width="13.125" style="9" bestFit="1" customWidth="1"/>
    <col min="9989" max="9989" width="51.125" style="9" bestFit="1" customWidth="1"/>
    <col min="9990" max="9990" width="6.25" style="9" customWidth="1"/>
    <col min="9991" max="9992" width="9.875" style="9" bestFit="1" customWidth="1"/>
    <col min="9993" max="9993" width="13.5" style="9" bestFit="1" customWidth="1"/>
    <col min="9994" max="9994" width="34.375" style="9" bestFit="1" customWidth="1"/>
    <col min="9995" max="9995" width="23.625" style="9" customWidth="1"/>
    <col min="9996" max="9996" width="14.2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4.375" style="9" bestFit="1" customWidth="1"/>
    <col min="10244" max="10244" width="13.125" style="9" bestFit="1" customWidth="1"/>
    <col min="10245" max="10245" width="51.125" style="9" bestFit="1" customWidth="1"/>
    <col min="10246" max="10246" width="6.25" style="9" customWidth="1"/>
    <col min="10247" max="10248" width="9.875" style="9" bestFit="1" customWidth="1"/>
    <col min="10249" max="10249" width="13.5" style="9" bestFit="1" customWidth="1"/>
    <col min="10250" max="10250" width="34.375" style="9" bestFit="1" customWidth="1"/>
    <col min="10251" max="10251" width="23.625" style="9" customWidth="1"/>
    <col min="10252" max="10252" width="14.2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4.375" style="9" bestFit="1" customWidth="1"/>
    <col min="10500" max="10500" width="13.125" style="9" bestFit="1" customWidth="1"/>
    <col min="10501" max="10501" width="51.125" style="9" bestFit="1" customWidth="1"/>
    <col min="10502" max="10502" width="6.25" style="9" customWidth="1"/>
    <col min="10503" max="10504" width="9.875" style="9" bestFit="1" customWidth="1"/>
    <col min="10505" max="10505" width="13.5" style="9" bestFit="1" customWidth="1"/>
    <col min="10506" max="10506" width="34.375" style="9" bestFit="1" customWidth="1"/>
    <col min="10507" max="10507" width="23.625" style="9" customWidth="1"/>
    <col min="10508" max="10508" width="14.2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4.375" style="9" bestFit="1" customWidth="1"/>
    <col min="10756" max="10756" width="13.125" style="9" bestFit="1" customWidth="1"/>
    <col min="10757" max="10757" width="51.125" style="9" bestFit="1" customWidth="1"/>
    <col min="10758" max="10758" width="6.25" style="9" customWidth="1"/>
    <col min="10759" max="10760" width="9.875" style="9" bestFit="1" customWidth="1"/>
    <col min="10761" max="10761" width="13.5" style="9" bestFit="1" customWidth="1"/>
    <col min="10762" max="10762" width="34.375" style="9" bestFit="1" customWidth="1"/>
    <col min="10763" max="10763" width="23.625" style="9" customWidth="1"/>
    <col min="10764" max="10764" width="14.2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4.375" style="9" bestFit="1" customWidth="1"/>
    <col min="11012" max="11012" width="13.125" style="9" bestFit="1" customWidth="1"/>
    <col min="11013" max="11013" width="51.125" style="9" bestFit="1" customWidth="1"/>
    <col min="11014" max="11014" width="6.25" style="9" customWidth="1"/>
    <col min="11015" max="11016" width="9.875" style="9" bestFit="1" customWidth="1"/>
    <col min="11017" max="11017" width="13.5" style="9" bestFit="1" customWidth="1"/>
    <col min="11018" max="11018" width="34.375" style="9" bestFit="1" customWidth="1"/>
    <col min="11019" max="11019" width="23.625" style="9" customWidth="1"/>
    <col min="11020" max="11020" width="14.2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4.375" style="9" bestFit="1" customWidth="1"/>
    <col min="11268" max="11268" width="13.125" style="9" bestFit="1" customWidth="1"/>
    <col min="11269" max="11269" width="51.125" style="9" bestFit="1" customWidth="1"/>
    <col min="11270" max="11270" width="6.25" style="9" customWidth="1"/>
    <col min="11271" max="11272" width="9.875" style="9" bestFit="1" customWidth="1"/>
    <col min="11273" max="11273" width="13.5" style="9" bestFit="1" customWidth="1"/>
    <col min="11274" max="11274" width="34.375" style="9" bestFit="1" customWidth="1"/>
    <col min="11275" max="11275" width="23.625" style="9" customWidth="1"/>
    <col min="11276" max="11276" width="14.2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4.375" style="9" bestFit="1" customWidth="1"/>
    <col min="11524" max="11524" width="13.125" style="9" bestFit="1" customWidth="1"/>
    <col min="11525" max="11525" width="51.125" style="9" bestFit="1" customWidth="1"/>
    <col min="11526" max="11526" width="6.25" style="9" customWidth="1"/>
    <col min="11527" max="11528" width="9.875" style="9" bestFit="1" customWidth="1"/>
    <col min="11529" max="11529" width="13.5" style="9" bestFit="1" customWidth="1"/>
    <col min="11530" max="11530" width="34.375" style="9" bestFit="1" customWidth="1"/>
    <col min="11531" max="11531" width="23.625" style="9" customWidth="1"/>
    <col min="11532" max="11532" width="14.2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4.375" style="9" bestFit="1" customWidth="1"/>
    <col min="11780" max="11780" width="13.125" style="9" bestFit="1" customWidth="1"/>
    <col min="11781" max="11781" width="51.125" style="9" bestFit="1" customWidth="1"/>
    <col min="11782" max="11782" width="6.25" style="9" customWidth="1"/>
    <col min="11783" max="11784" width="9.875" style="9" bestFit="1" customWidth="1"/>
    <col min="11785" max="11785" width="13.5" style="9" bestFit="1" customWidth="1"/>
    <col min="11786" max="11786" width="34.375" style="9" bestFit="1" customWidth="1"/>
    <col min="11787" max="11787" width="23.625" style="9" customWidth="1"/>
    <col min="11788" max="11788" width="14.2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4.375" style="9" bestFit="1" customWidth="1"/>
    <col min="12036" max="12036" width="13.125" style="9" bestFit="1" customWidth="1"/>
    <col min="12037" max="12037" width="51.125" style="9" bestFit="1" customWidth="1"/>
    <col min="12038" max="12038" width="6.25" style="9" customWidth="1"/>
    <col min="12039" max="12040" width="9.875" style="9" bestFit="1" customWidth="1"/>
    <col min="12041" max="12041" width="13.5" style="9" bestFit="1" customWidth="1"/>
    <col min="12042" max="12042" width="34.375" style="9" bestFit="1" customWidth="1"/>
    <col min="12043" max="12043" width="23.625" style="9" customWidth="1"/>
    <col min="12044" max="12044" width="14.2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4.375" style="9" bestFit="1" customWidth="1"/>
    <col min="12292" max="12292" width="13.125" style="9" bestFit="1" customWidth="1"/>
    <col min="12293" max="12293" width="51.125" style="9" bestFit="1" customWidth="1"/>
    <col min="12294" max="12294" width="6.25" style="9" customWidth="1"/>
    <col min="12295" max="12296" width="9.875" style="9" bestFit="1" customWidth="1"/>
    <col min="12297" max="12297" width="13.5" style="9" bestFit="1" customWidth="1"/>
    <col min="12298" max="12298" width="34.375" style="9" bestFit="1" customWidth="1"/>
    <col min="12299" max="12299" width="23.625" style="9" customWidth="1"/>
    <col min="12300" max="12300" width="14.2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4.375" style="9" bestFit="1" customWidth="1"/>
    <col min="12548" max="12548" width="13.125" style="9" bestFit="1" customWidth="1"/>
    <col min="12549" max="12549" width="51.125" style="9" bestFit="1" customWidth="1"/>
    <col min="12550" max="12550" width="6.25" style="9" customWidth="1"/>
    <col min="12551" max="12552" width="9.875" style="9" bestFit="1" customWidth="1"/>
    <col min="12553" max="12553" width="13.5" style="9" bestFit="1" customWidth="1"/>
    <col min="12554" max="12554" width="34.375" style="9" bestFit="1" customWidth="1"/>
    <col min="12555" max="12555" width="23.625" style="9" customWidth="1"/>
    <col min="12556" max="12556" width="14.2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4.375" style="9" bestFit="1" customWidth="1"/>
    <col min="12804" max="12804" width="13.125" style="9" bestFit="1" customWidth="1"/>
    <col min="12805" max="12805" width="51.125" style="9" bestFit="1" customWidth="1"/>
    <col min="12806" max="12806" width="6.25" style="9" customWidth="1"/>
    <col min="12807" max="12808" width="9.875" style="9" bestFit="1" customWidth="1"/>
    <col min="12809" max="12809" width="13.5" style="9" bestFit="1" customWidth="1"/>
    <col min="12810" max="12810" width="34.375" style="9" bestFit="1" customWidth="1"/>
    <col min="12811" max="12811" width="23.625" style="9" customWidth="1"/>
    <col min="12812" max="12812" width="14.2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4.375" style="9" bestFit="1" customWidth="1"/>
    <col min="13060" max="13060" width="13.125" style="9" bestFit="1" customWidth="1"/>
    <col min="13061" max="13061" width="51.125" style="9" bestFit="1" customWidth="1"/>
    <col min="13062" max="13062" width="6.25" style="9" customWidth="1"/>
    <col min="13063" max="13064" width="9.875" style="9" bestFit="1" customWidth="1"/>
    <col min="13065" max="13065" width="13.5" style="9" bestFit="1" customWidth="1"/>
    <col min="13066" max="13066" width="34.375" style="9" bestFit="1" customWidth="1"/>
    <col min="13067" max="13067" width="23.625" style="9" customWidth="1"/>
    <col min="13068" max="13068" width="14.2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4.375" style="9" bestFit="1" customWidth="1"/>
    <col min="13316" max="13316" width="13.125" style="9" bestFit="1" customWidth="1"/>
    <col min="13317" max="13317" width="51.125" style="9" bestFit="1" customWidth="1"/>
    <col min="13318" max="13318" width="6.25" style="9" customWidth="1"/>
    <col min="13319" max="13320" width="9.875" style="9" bestFit="1" customWidth="1"/>
    <col min="13321" max="13321" width="13.5" style="9" bestFit="1" customWidth="1"/>
    <col min="13322" max="13322" width="34.375" style="9" bestFit="1" customWidth="1"/>
    <col min="13323" max="13323" width="23.625" style="9" customWidth="1"/>
    <col min="13324" max="13324" width="14.2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4.375" style="9" bestFit="1" customWidth="1"/>
    <col min="13572" max="13572" width="13.125" style="9" bestFit="1" customWidth="1"/>
    <col min="13573" max="13573" width="51.125" style="9" bestFit="1" customWidth="1"/>
    <col min="13574" max="13574" width="6.25" style="9" customWidth="1"/>
    <col min="13575" max="13576" width="9.875" style="9" bestFit="1" customWidth="1"/>
    <col min="13577" max="13577" width="13.5" style="9" bestFit="1" customWidth="1"/>
    <col min="13578" max="13578" width="34.375" style="9" bestFit="1" customWidth="1"/>
    <col min="13579" max="13579" width="23.625" style="9" customWidth="1"/>
    <col min="13580" max="13580" width="14.2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4.375" style="9" bestFit="1" customWidth="1"/>
    <col min="13828" max="13828" width="13.125" style="9" bestFit="1" customWidth="1"/>
    <col min="13829" max="13829" width="51.125" style="9" bestFit="1" customWidth="1"/>
    <col min="13830" max="13830" width="6.25" style="9" customWidth="1"/>
    <col min="13831" max="13832" width="9.875" style="9" bestFit="1" customWidth="1"/>
    <col min="13833" max="13833" width="13.5" style="9" bestFit="1" customWidth="1"/>
    <col min="13834" max="13834" width="34.375" style="9" bestFit="1" customWidth="1"/>
    <col min="13835" max="13835" width="23.625" style="9" customWidth="1"/>
    <col min="13836" max="13836" width="14.2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4.375" style="9" bestFit="1" customWidth="1"/>
    <col min="14084" max="14084" width="13.125" style="9" bestFit="1" customWidth="1"/>
    <col min="14085" max="14085" width="51.125" style="9" bestFit="1" customWidth="1"/>
    <col min="14086" max="14086" width="6.25" style="9" customWidth="1"/>
    <col min="14087" max="14088" width="9.875" style="9" bestFit="1" customWidth="1"/>
    <col min="14089" max="14089" width="13.5" style="9" bestFit="1" customWidth="1"/>
    <col min="14090" max="14090" width="34.375" style="9" bestFit="1" customWidth="1"/>
    <col min="14091" max="14091" width="23.625" style="9" customWidth="1"/>
    <col min="14092" max="14092" width="14.2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4.375" style="9" bestFit="1" customWidth="1"/>
    <col min="14340" max="14340" width="13.125" style="9" bestFit="1" customWidth="1"/>
    <col min="14341" max="14341" width="51.125" style="9" bestFit="1" customWidth="1"/>
    <col min="14342" max="14342" width="6.25" style="9" customWidth="1"/>
    <col min="14343" max="14344" width="9.875" style="9" bestFit="1" customWidth="1"/>
    <col min="14345" max="14345" width="13.5" style="9" bestFit="1" customWidth="1"/>
    <col min="14346" max="14346" width="34.375" style="9" bestFit="1" customWidth="1"/>
    <col min="14347" max="14347" width="23.625" style="9" customWidth="1"/>
    <col min="14348" max="14348" width="14.2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4.375" style="9" bestFit="1" customWidth="1"/>
    <col min="14596" max="14596" width="13.125" style="9" bestFit="1" customWidth="1"/>
    <col min="14597" max="14597" width="51.125" style="9" bestFit="1" customWidth="1"/>
    <col min="14598" max="14598" width="6.25" style="9" customWidth="1"/>
    <col min="14599" max="14600" width="9.875" style="9" bestFit="1" customWidth="1"/>
    <col min="14601" max="14601" width="13.5" style="9" bestFit="1" customWidth="1"/>
    <col min="14602" max="14602" width="34.375" style="9" bestFit="1" customWidth="1"/>
    <col min="14603" max="14603" width="23.625" style="9" customWidth="1"/>
    <col min="14604" max="14604" width="14.2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4.375" style="9" bestFit="1" customWidth="1"/>
    <col min="14852" max="14852" width="13.125" style="9" bestFit="1" customWidth="1"/>
    <col min="14853" max="14853" width="51.125" style="9" bestFit="1" customWidth="1"/>
    <col min="14854" max="14854" width="6.25" style="9" customWidth="1"/>
    <col min="14855" max="14856" width="9.875" style="9" bestFit="1" customWidth="1"/>
    <col min="14857" max="14857" width="13.5" style="9" bestFit="1" customWidth="1"/>
    <col min="14858" max="14858" width="34.375" style="9" bestFit="1" customWidth="1"/>
    <col min="14859" max="14859" width="23.625" style="9" customWidth="1"/>
    <col min="14860" max="14860" width="14.2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4.375" style="9" bestFit="1" customWidth="1"/>
    <col min="15108" max="15108" width="13.125" style="9" bestFit="1" customWidth="1"/>
    <col min="15109" max="15109" width="51.125" style="9" bestFit="1" customWidth="1"/>
    <col min="15110" max="15110" width="6.25" style="9" customWidth="1"/>
    <col min="15111" max="15112" width="9.875" style="9" bestFit="1" customWidth="1"/>
    <col min="15113" max="15113" width="13.5" style="9" bestFit="1" customWidth="1"/>
    <col min="15114" max="15114" width="34.375" style="9" bestFit="1" customWidth="1"/>
    <col min="15115" max="15115" width="23.625" style="9" customWidth="1"/>
    <col min="15116" max="15116" width="14.2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4.375" style="9" bestFit="1" customWidth="1"/>
    <col min="15364" max="15364" width="13.125" style="9" bestFit="1" customWidth="1"/>
    <col min="15365" max="15365" width="51.125" style="9" bestFit="1" customWidth="1"/>
    <col min="15366" max="15366" width="6.25" style="9" customWidth="1"/>
    <col min="15367" max="15368" width="9.875" style="9" bestFit="1" customWidth="1"/>
    <col min="15369" max="15369" width="13.5" style="9" bestFit="1" customWidth="1"/>
    <col min="15370" max="15370" width="34.375" style="9" bestFit="1" customWidth="1"/>
    <col min="15371" max="15371" width="23.625" style="9" customWidth="1"/>
    <col min="15372" max="15372" width="14.2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4.375" style="9" bestFit="1" customWidth="1"/>
    <col min="15620" max="15620" width="13.125" style="9" bestFit="1" customWidth="1"/>
    <col min="15621" max="15621" width="51.125" style="9" bestFit="1" customWidth="1"/>
    <col min="15622" max="15622" width="6.25" style="9" customWidth="1"/>
    <col min="15623" max="15624" width="9.875" style="9" bestFit="1" customWidth="1"/>
    <col min="15625" max="15625" width="13.5" style="9" bestFit="1" customWidth="1"/>
    <col min="15626" max="15626" width="34.375" style="9" bestFit="1" customWidth="1"/>
    <col min="15627" max="15627" width="23.625" style="9" customWidth="1"/>
    <col min="15628" max="15628" width="14.2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4.375" style="9" bestFit="1" customWidth="1"/>
    <col min="15876" max="15876" width="13.125" style="9" bestFit="1" customWidth="1"/>
    <col min="15877" max="15877" width="51.125" style="9" bestFit="1" customWidth="1"/>
    <col min="15878" max="15878" width="6.25" style="9" customWidth="1"/>
    <col min="15879" max="15880" width="9.875" style="9" bestFit="1" customWidth="1"/>
    <col min="15881" max="15881" width="13.5" style="9" bestFit="1" customWidth="1"/>
    <col min="15882" max="15882" width="34.375" style="9" bestFit="1" customWidth="1"/>
    <col min="15883" max="15883" width="23.625" style="9" customWidth="1"/>
    <col min="15884" max="15884" width="14.2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4.375" style="9" bestFit="1" customWidth="1"/>
    <col min="16132" max="16132" width="13.125" style="9" bestFit="1" customWidth="1"/>
    <col min="16133" max="16133" width="51.125" style="9" bestFit="1" customWidth="1"/>
    <col min="16134" max="16134" width="6.25" style="9" customWidth="1"/>
    <col min="16135" max="16136" width="9.875" style="9" bestFit="1" customWidth="1"/>
    <col min="16137" max="16137" width="13.5" style="9" bestFit="1" customWidth="1"/>
    <col min="16138" max="16138" width="34.375" style="9" bestFit="1" customWidth="1"/>
    <col min="16139" max="16139" width="23.625" style="9" customWidth="1"/>
    <col min="16140" max="16140" width="14.2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7414</v>
      </c>
      <c r="G2" s="4" t="s">
        <v>2</v>
      </c>
      <c r="H2" s="5"/>
      <c r="I2" s="6"/>
      <c r="J2" s="7">
        <f>SUM(H:H)</f>
        <v>41910</v>
      </c>
    </row>
    <row r="3" spans="2:17" ht="20.100000000000001" customHeight="1">
      <c r="B3" s="1" t="s">
        <v>3</v>
      </c>
      <c r="C3" s="1"/>
      <c r="D3" s="1"/>
      <c r="E3" s="13" t="s">
        <v>6148</v>
      </c>
    </row>
    <row r="4" spans="2:17" ht="20.100000000000001" customHeight="1">
      <c r="B4" s="1" t="s">
        <v>5</v>
      </c>
      <c r="C4" s="1"/>
      <c r="D4" s="1"/>
      <c r="E4" s="13">
        <v>210430</v>
      </c>
      <c r="J4" s="83"/>
    </row>
    <row r="5" spans="2:17" ht="20.100000000000001" customHeight="1">
      <c r="B5" s="1" t="s">
        <v>6</v>
      </c>
      <c r="C5" s="1"/>
      <c r="D5" s="1"/>
      <c r="E5" s="16"/>
      <c r="J5" s="83"/>
    </row>
    <row r="6" spans="2:17" ht="20.100000000000001" customHeight="1">
      <c r="B6" s="1" t="s">
        <v>7</v>
      </c>
      <c r="C6" s="1"/>
      <c r="D6" s="1"/>
      <c r="E6" s="16"/>
      <c r="J6" s="83"/>
    </row>
    <row r="7" spans="2:17" ht="20.100000000000001" customHeight="1">
      <c r="B7" s="85"/>
      <c r="C7" s="85"/>
      <c r="D7" s="85"/>
      <c r="E7" s="86"/>
      <c r="J7" s="83"/>
      <c r="L7" s="89"/>
    </row>
    <row r="9" spans="2:17" s="8" customFormat="1" ht="19.7" customHeight="1">
      <c r="B9" s="17" t="s">
        <v>8</v>
      </c>
      <c r="C9" s="17" t="s">
        <v>9</v>
      </c>
      <c r="D9" s="17" t="s">
        <v>10</v>
      </c>
      <c r="E9" s="18" t="s">
        <v>11</v>
      </c>
      <c r="F9" s="18" t="s">
        <v>12</v>
      </c>
      <c r="G9" s="177" t="s">
        <v>13</v>
      </c>
      <c r="H9" s="784" t="s">
        <v>14</v>
      </c>
      <c r="I9" s="22" t="s">
        <v>15</v>
      </c>
      <c r="J9" s="18" t="s">
        <v>16</v>
      </c>
      <c r="K9" s="18" t="s">
        <v>17</v>
      </c>
      <c r="L9" s="18" t="s">
        <v>18</v>
      </c>
      <c r="M9" s="30" t="s">
        <v>19</v>
      </c>
      <c r="N9" s="17" t="s">
        <v>20</v>
      </c>
      <c r="O9" s="18" t="s">
        <v>21</v>
      </c>
      <c r="P9" s="30" t="s">
        <v>22</v>
      </c>
      <c r="Q9" s="23" t="s">
        <v>23</v>
      </c>
    </row>
    <row r="10" spans="2:17" s="8" customFormat="1" ht="19.7" customHeight="1">
      <c r="B10" s="17">
        <v>2</v>
      </c>
      <c r="C10" s="33" t="s">
        <v>30</v>
      </c>
      <c r="D10" s="33" t="s">
        <v>30</v>
      </c>
      <c r="E10" s="471" t="s">
        <v>8419</v>
      </c>
      <c r="F10" s="35">
        <v>1</v>
      </c>
      <c r="G10" s="1434">
        <v>2910</v>
      </c>
      <c r="H10" s="1941">
        <f>F10*G10</f>
        <v>2910</v>
      </c>
      <c r="I10" s="33"/>
      <c r="J10" s="471" t="s">
        <v>8420</v>
      </c>
      <c r="K10" s="33" t="s">
        <v>8421</v>
      </c>
      <c r="L10" s="18"/>
      <c r="M10" s="30">
        <v>45237</v>
      </c>
      <c r="N10" s="17"/>
      <c r="O10" s="29"/>
      <c r="P10" s="29">
        <v>45243</v>
      </c>
      <c r="Q10" s="23">
        <v>45243</v>
      </c>
    </row>
    <row r="11" spans="2:17" s="8" customFormat="1" ht="19.7" customHeight="1">
      <c r="B11" s="17">
        <v>2</v>
      </c>
      <c r="C11" s="33" t="s">
        <v>30</v>
      </c>
      <c r="D11" s="33" t="s">
        <v>30</v>
      </c>
      <c r="E11" s="471" t="s">
        <v>8422</v>
      </c>
      <c r="F11" s="35">
        <v>1</v>
      </c>
      <c r="G11" s="1434">
        <v>8500</v>
      </c>
      <c r="H11" s="1941">
        <f>F11*G11</f>
        <v>8500</v>
      </c>
      <c r="I11" s="33"/>
      <c r="J11" s="471" t="s">
        <v>8423</v>
      </c>
      <c r="K11" s="33" t="s">
        <v>8421</v>
      </c>
      <c r="L11" s="18"/>
      <c r="M11" s="30">
        <v>45237</v>
      </c>
      <c r="N11" s="17"/>
      <c r="O11" s="29"/>
      <c r="P11" s="29">
        <v>45243</v>
      </c>
      <c r="Q11" s="23">
        <v>45243</v>
      </c>
    </row>
    <row r="12" spans="2:17" s="8" customFormat="1" ht="19.7" customHeight="1">
      <c r="B12" s="17">
        <v>2</v>
      </c>
      <c r="C12" s="33" t="s">
        <v>119</v>
      </c>
      <c r="D12" s="33" t="s">
        <v>119</v>
      </c>
      <c r="E12" s="471" t="s">
        <v>8424</v>
      </c>
      <c r="F12" s="35">
        <v>1</v>
      </c>
      <c r="G12" s="1434">
        <v>28000</v>
      </c>
      <c r="H12" s="1941">
        <f>F12*G12</f>
        <v>28000</v>
      </c>
      <c r="I12" s="33"/>
      <c r="J12" s="471" t="s">
        <v>8424</v>
      </c>
      <c r="K12" s="42"/>
      <c r="L12" s="18"/>
      <c r="M12" s="30"/>
      <c r="N12" s="17"/>
      <c r="O12" s="29"/>
      <c r="P12" s="30"/>
      <c r="Q12" s="23"/>
    </row>
    <row r="13" spans="2:17" s="8" customFormat="1" ht="19.7" customHeight="1">
      <c r="B13" s="65"/>
      <c r="C13" s="33" t="s">
        <v>115</v>
      </c>
      <c r="D13" s="33" t="s">
        <v>115</v>
      </c>
      <c r="E13" s="26" t="s">
        <v>116</v>
      </c>
      <c r="F13" s="26">
        <v>0.5</v>
      </c>
      <c r="G13" s="118">
        <v>5000</v>
      </c>
      <c r="H13" s="1941">
        <f>F13*G13</f>
        <v>2500</v>
      </c>
      <c r="I13" s="18"/>
      <c r="J13" s="26" t="s">
        <v>116</v>
      </c>
      <c r="K13" s="18"/>
      <c r="L13" s="17"/>
      <c r="M13" s="30"/>
      <c r="N13" s="17"/>
      <c r="O13" s="29"/>
      <c r="P13" s="30"/>
      <c r="Q13" s="23"/>
    </row>
  </sheetData>
  <autoFilter ref="B9:O9" xr:uid="{2A14B5B1-A5AA-4E6E-A7BF-F98BE625947A}">
    <sortState xmlns:xlrd2="http://schemas.microsoft.com/office/spreadsheetml/2017/richdata2" ref="B10:O9">
      <sortCondition descending="1" ref="K9"/>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BFEDE-CD98-460C-83BF-E169E8B96616}">
  <dimension ref="A3:B7"/>
  <sheetViews>
    <sheetView view="pageBreakPreview" zoomScale="130" zoomScaleNormal="100" zoomScaleSheetLayoutView="130" workbookViewId="0">
      <selection activeCell="E16" sqref="E16"/>
    </sheetView>
  </sheetViews>
  <sheetFormatPr defaultRowHeight="18.75"/>
  <cols>
    <col min="1" max="1" width="13.25" style="9" bestFit="1" customWidth="1"/>
    <col min="2" max="2" width="22.125" style="9" bestFit="1" customWidth="1"/>
    <col min="3" max="256" width="9" style="9"/>
    <col min="257" max="257" width="13.25" style="9" bestFit="1" customWidth="1"/>
    <col min="258" max="258" width="22.125" style="9" bestFit="1" customWidth="1"/>
    <col min="259" max="512" width="9" style="9"/>
    <col min="513" max="513" width="13.25" style="9" bestFit="1" customWidth="1"/>
    <col min="514" max="514" width="22.125" style="9" bestFit="1" customWidth="1"/>
    <col min="515" max="768" width="9" style="9"/>
    <col min="769" max="769" width="13.25" style="9" bestFit="1" customWidth="1"/>
    <col min="770" max="770" width="22.125" style="9" bestFit="1" customWidth="1"/>
    <col min="771" max="1024" width="9" style="9"/>
    <col min="1025" max="1025" width="13.25" style="9" bestFit="1" customWidth="1"/>
    <col min="1026" max="1026" width="22.125" style="9" bestFit="1" customWidth="1"/>
    <col min="1027" max="1280" width="9" style="9"/>
    <col min="1281" max="1281" width="13.25" style="9" bestFit="1" customWidth="1"/>
    <col min="1282" max="1282" width="22.125" style="9" bestFit="1" customWidth="1"/>
    <col min="1283" max="1536" width="9" style="9"/>
    <col min="1537" max="1537" width="13.25" style="9" bestFit="1" customWidth="1"/>
    <col min="1538" max="1538" width="22.125" style="9" bestFit="1" customWidth="1"/>
    <col min="1539" max="1792" width="9" style="9"/>
    <col min="1793" max="1793" width="13.25" style="9" bestFit="1" customWidth="1"/>
    <col min="1794" max="1794" width="22.125" style="9" bestFit="1" customWidth="1"/>
    <col min="1795" max="2048" width="9" style="9"/>
    <col min="2049" max="2049" width="13.25" style="9" bestFit="1" customWidth="1"/>
    <col min="2050" max="2050" width="22.125" style="9" bestFit="1" customWidth="1"/>
    <col min="2051" max="2304" width="9" style="9"/>
    <col min="2305" max="2305" width="13.25" style="9" bestFit="1" customWidth="1"/>
    <col min="2306" max="2306" width="22.125" style="9" bestFit="1" customWidth="1"/>
    <col min="2307" max="2560" width="9" style="9"/>
    <col min="2561" max="2561" width="13.25" style="9" bestFit="1" customWidth="1"/>
    <col min="2562" max="2562" width="22.125" style="9" bestFit="1" customWidth="1"/>
    <col min="2563" max="2816" width="9" style="9"/>
    <col min="2817" max="2817" width="13.25" style="9" bestFit="1" customWidth="1"/>
    <col min="2818" max="2818" width="22.125" style="9" bestFit="1" customWidth="1"/>
    <col min="2819" max="3072" width="9" style="9"/>
    <col min="3073" max="3073" width="13.25" style="9" bestFit="1" customWidth="1"/>
    <col min="3074" max="3074" width="22.125" style="9" bestFit="1" customWidth="1"/>
    <col min="3075" max="3328" width="9" style="9"/>
    <col min="3329" max="3329" width="13.25" style="9" bestFit="1" customWidth="1"/>
    <col min="3330" max="3330" width="22.125" style="9" bestFit="1" customWidth="1"/>
    <col min="3331" max="3584" width="9" style="9"/>
    <col min="3585" max="3585" width="13.25" style="9" bestFit="1" customWidth="1"/>
    <col min="3586" max="3586" width="22.125" style="9" bestFit="1" customWidth="1"/>
    <col min="3587" max="3840" width="9" style="9"/>
    <col min="3841" max="3841" width="13.25" style="9" bestFit="1" customWidth="1"/>
    <col min="3842" max="3842" width="22.125" style="9" bestFit="1" customWidth="1"/>
    <col min="3843" max="4096" width="9" style="9"/>
    <col min="4097" max="4097" width="13.25" style="9" bestFit="1" customWidth="1"/>
    <col min="4098" max="4098" width="22.125" style="9" bestFit="1" customWidth="1"/>
    <col min="4099" max="4352" width="9" style="9"/>
    <col min="4353" max="4353" width="13.25" style="9" bestFit="1" customWidth="1"/>
    <col min="4354" max="4354" width="22.125" style="9" bestFit="1" customWidth="1"/>
    <col min="4355" max="4608" width="9" style="9"/>
    <col min="4609" max="4609" width="13.25" style="9" bestFit="1" customWidth="1"/>
    <col min="4610" max="4610" width="22.125" style="9" bestFit="1" customWidth="1"/>
    <col min="4611" max="4864" width="9" style="9"/>
    <col min="4865" max="4865" width="13.25" style="9" bestFit="1" customWidth="1"/>
    <col min="4866" max="4866" width="22.125" style="9" bestFit="1" customWidth="1"/>
    <col min="4867" max="5120" width="9" style="9"/>
    <col min="5121" max="5121" width="13.25" style="9" bestFit="1" customWidth="1"/>
    <col min="5122" max="5122" width="22.125" style="9" bestFit="1" customWidth="1"/>
    <col min="5123" max="5376" width="9" style="9"/>
    <col min="5377" max="5377" width="13.25" style="9" bestFit="1" customWidth="1"/>
    <col min="5378" max="5378" width="22.125" style="9" bestFit="1" customWidth="1"/>
    <col min="5379" max="5632" width="9" style="9"/>
    <col min="5633" max="5633" width="13.25" style="9" bestFit="1" customWidth="1"/>
    <col min="5634" max="5634" width="22.125" style="9" bestFit="1" customWidth="1"/>
    <col min="5635" max="5888" width="9" style="9"/>
    <col min="5889" max="5889" width="13.25" style="9" bestFit="1" customWidth="1"/>
    <col min="5890" max="5890" width="22.125" style="9" bestFit="1" customWidth="1"/>
    <col min="5891" max="6144" width="9" style="9"/>
    <col min="6145" max="6145" width="13.25" style="9" bestFit="1" customWidth="1"/>
    <col min="6146" max="6146" width="22.125" style="9" bestFit="1" customWidth="1"/>
    <col min="6147" max="6400" width="9" style="9"/>
    <col min="6401" max="6401" width="13.25" style="9" bestFit="1" customWidth="1"/>
    <col min="6402" max="6402" width="22.125" style="9" bestFit="1" customWidth="1"/>
    <col min="6403" max="6656" width="9" style="9"/>
    <col min="6657" max="6657" width="13.25" style="9" bestFit="1" customWidth="1"/>
    <col min="6658" max="6658" width="22.125" style="9" bestFit="1" customWidth="1"/>
    <col min="6659" max="6912" width="9" style="9"/>
    <col min="6913" max="6913" width="13.25" style="9" bestFit="1" customWidth="1"/>
    <col min="6914" max="6914" width="22.125" style="9" bestFit="1" customWidth="1"/>
    <col min="6915" max="7168" width="9" style="9"/>
    <col min="7169" max="7169" width="13.25" style="9" bestFit="1" customWidth="1"/>
    <col min="7170" max="7170" width="22.125" style="9" bestFit="1" customWidth="1"/>
    <col min="7171" max="7424" width="9" style="9"/>
    <col min="7425" max="7425" width="13.25" style="9" bestFit="1" customWidth="1"/>
    <col min="7426" max="7426" width="22.125" style="9" bestFit="1" customWidth="1"/>
    <col min="7427" max="7680" width="9" style="9"/>
    <col min="7681" max="7681" width="13.25" style="9" bestFit="1" customWidth="1"/>
    <col min="7682" max="7682" width="22.125" style="9" bestFit="1" customWidth="1"/>
    <col min="7683" max="7936" width="9" style="9"/>
    <col min="7937" max="7937" width="13.25" style="9" bestFit="1" customWidth="1"/>
    <col min="7938" max="7938" width="22.125" style="9" bestFit="1" customWidth="1"/>
    <col min="7939" max="8192" width="9" style="9"/>
    <col min="8193" max="8193" width="13.25" style="9" bestFit="1" customWidth="1"/>
    <col min="8194" max="8194" width="22.125" style="9" bestFit="1" customWidth="1"/>
    <col min="8195" max="8448" width="9" style="9"/>
    <col min="8449" max="8449" width="13.25" style="9" bestFit="1" customWidth="1"/>
    <col min="8450" max="8450" width="22.125" style="9" bestFit="1" customWidth="1"/>
    <col min="8451" max="8704" width="9" style="9"/>
    <col min="8705" max="8705" width="13.25" style="9" bestFit="1" customWidth="1"/>
    <col min="8706" max="8706" width="22.125" style="9" bestFit="1" customWidth="1"/>
    <col min="8707" max="8960" width="9" style="9"/>
    <col min="8961" max="8961" width="13.25" style="9" bestFit="1" customWidth="1"/>
    <col min="8962" max="8962" width="22.125" style="9" bestFit="1" customWidth="1"/>
    <col min="8963" max="9216" width="9" style="9"/>
    <col min="9217" max="9217" width="13.25" style="9" bestFit="1" customWidth="1"/>
    <col min="9218" max="9218" width="22.125" style="9" bestFit="1" customWidth="1"/>
    <col min="9219" max="9472" width="9" style="9"/>
    <col min="9473" max="9473" width="13.25" style="9" bestFit="1" customWidth="1"/>
    <col min="9474" max="9474" width="22.125" style="9" bestFit="1" customWidth="1"/>
    <col min="9475" max="9728" width="9" style="9"/>
    <col min="9729" max="9729" width="13.25" style="9" bestFit="1" customWidth="1"/>
    <col min="9730" max="9730" width="22.125" style="9" bestFit="1" customWidth="1"/>
    <col min="9731" max="9984" width="9" style="9"/>
    <col min="9985" max="9985" width="13.25" style="9" bestFit="1" customWidth="1"/>
    <col min="9986" max="9986" width="22.125" style="9" bestFit="1" customWidth="1"/>
    <col min="9987" max="10240" width="9" style="9"/>
    <col min="10241" max="10241" width="13.25" style="9" bestFit="1" customWidth="1"/>
    <col min="10242" max="10242" width="22.125" style="9" bestFit="1" customWidth="1"/>
    <col min="10243" max="10496" width="9" style="9"/>
    <col min="10497" max="10497" width="13.25" style="9" bestFit="1" customWidth="1"/>
    <col min="10498" max="10498" width="22.125" style="9" bestFit="1" customWidth="1"/>
    <col min="10499" max="10752" width="9" style="9"/>
    <col min="10753" max="10753" width="13.25" style="9" bestFit="1" customWidth="1"/>
    <col min="10754" max="10754" width="22.125" style="9" bestFit="1" customWidth="1"/>
    <col min="10755" max="11008" width="9" style="9"/>
    <col min="11009" max="11009" width="13.25" style="9" bestFit="1" customWidth="1"/>
    <col min="11010" max="11010" width="22.125" style="9" bestFit="1" customWidth="1"/>
    <col min="11011" max="11264" width="9" style="9"/>
    <col min="11265" max="11265" width="13.25" style="9" bestFit="1" customWidth="1"/>
    <col min="11266" max="11266" width="22.125" style="9" bestFit="1" customWidth="1"/>
    <col min="11267" max="11520" width="9" style="9"/>
    <col min="11521" max="11521" width="13.25" style="9" bestFit="1" customWidth="1"/>
    <col min="11522" max="11522" width="22.125" style="9" bestFit="1" customWidth="1"/>
    <col min="11523" max="11776" width="9" style="9"/>
    <col min="11777" max="11777" width="13.25" style="9" bestFit="1" customWidth="1"/>
    <col min="11778" max="11778" width="22.125" style="9" bestFit="1" customWidth="1"/>
    <col min="11779" max="12032" width="9" style="9"/>
    <col min="12033" max="12033" width="13.25" style="9" bestFit="1" customWidth="1"/>
    <col min="12034" max="12034" width="22.125" style="9" bestFit="1" customWidth="1"/>
    <col min="12035" max="12288" width="9" style="9"/>
    <col min="12289" max="12289" width="13.25" style="9" bestFit="1" customWidth="1"/>
    <col min="12290" max="12290" width="22.125" style="9" bestFit="1" customWidth="1"/>
    <col min="12291" max="12544" width="9" style="9"/>
    <col min="12545" max="12545" width="13.25" style="9" bestFit="1" customWidth="1"/>
    <col min="12546" max="12546" width="22.125" style="9" bestFit="1" customWidth="1"/>
    <col min="12547" max="12800" width="9" style="9"/>
    <col min="12801" max="12801" width="13.25" style="9" bestFit="1" customWidth="1"/>
    <col min="12802" max="12802" width="22.125" style="9" bestFit="1" customWidth="1"/>
    <col min="12803" max="13056" width="9" style="9"/>
    <col min="13057" max="13057" width="13.25" style="9" bestFit="1" customWidth="1"/>
    <col min="13058" max="13058" width="22.125" style="9" bestFit="1" customWidth="1"/>
    <col min="13059" max="13312" width="9" style="9"/>
    <col min="13313" max="13313" width="13.25" style="9" bestFit="1" customWidth="1"/>
    <col min="13314" max="13314" width="22.125" style="9" bestFit="1" customWidth="1"/>
    <col min="13315" max="13568" width="9" style="9"/>
    <col min="13569" max="13569" width="13.25" style="9" bestFit="1" customWidth="1"/>
    <col min="13570" max="13570" width="22.125" style="9" bestFit="1" customWidth="1"/>
    <col min="13571" max="13824" width="9" style="9"/>
    <col min="13825" max="13825" width="13.25" style="9" bestFit="1" customWidth="1"/>
    <col min="13826" max="13826" width="22.125" style="9" bestFit="1" customWidth="1"/>
    <col min="13827" max="14080" width="9" style="9"/>
    <col min="14081" max="14081" width="13.25" style="9" bestFit="1" customWidth="1"/>
    <col min="14082" max="14082" width="22.125" style="9" bestFit="1" customWidth="1"/>
    <col min="14083" max="14336" width="9" style="9"/>
    <col min="14337" max="14337" width="13.25" style="9" bestFit="1" customWidth="1"/>
    <col min="14338" max="14338" width="22.125" style="9" bestFit="1" customWidth="1"/>
    <col min="14339" max="14592" width="9" style="9"/>
    <col min="14593" max="14593" width="13.25" style="9" bestFit="1" customWidth="1"/>
    <col min="14594" max="14594" width="22.125" style="9" bestFit="1" customWidth="1"/>
    <col min="14595" max="14848" width="9" style="9"/>
    <col min="14849" max="14849" width="13.25" style="9" bestFit="1" customWidth="1"/>
    <col min="14850" max="14850" width="22.125" style="9" bestFit="1" customWidth="1"/>
    <col min="14851" max="15104" width="9" style="9"/>
    <col min="15105" max="15105" width="13.25" style="9" bestFit="1" customWidth="1"/>
    <col min="15106" max="15106" width="22.125" style="9" bestFit="1" customWidth="1"/>
    <col min="15107" max="15360" width="9" style="9"/>
    <col min="15361" max="15361" width="13.25" style="9" bestFit="1" customWidth="1"/>
    <col min="15362" max="15362" width="22.125" style="9" bestFit="1" customWidth="1"/>
    <col min="15363" max="15616" width="9" style="9"/>
    <col min="15617" max="15617" width="13.25" style="9" bestFit="1" customWidth="1"/>
    <col min="15618" max="15618" width="22.125" style="9" bestFit="1" customWidth="1"/>
    <col min="15619" max="15872" width="9" style="9"/>
    <col min="15873" max="15873" width="13.25" style="9" bestFit="1" customWidth="1"/>
    <col min="15874" max="15874" width="22.125" style="9" bestFit="1" customWidth="1"/>
    <col min="15875" max="16128" width="9" style="9"/>
    <col min="16129" max="16129" width="13.25" style="9" bestFit="1" customWidth="1"/>
    <col min="16130" max="16130" width="22.125" style="9" bestFit="1" customWidth="1"/>
    <col min="16131" max="16384" width="9" style="9"/>
  </cols>
  <sheetData>
    <row r="3" spans="1:2">
      <c r="A3" s="73" t="s">
        <v>0</v>
      </c>
      <c r="B3" s="2" t="s">
        <v>6783</v>
      </c>
    </row>
    <row r="4" spans="1:2">
      <c r="A4" s="73" t="s">
        <v>3</v>
      </c>
      <c r="B4" s="13" t="s">
        <v>6148</v>
      </c>
    </row>
    <row r="5" spans="1:2">
      <c r="A5" s="73" t="s">
        <v>5</v>
      </c>
      <c r="B5" s="13">
        <v>197902</v>
      </c>
    </row>
    <row r="6" spans="1:2">
      <c r="A6" s="73" t="s">
        <v>6</v>
      </c>
      <c r="B6" s="16">
        <v>44837</v>
      </c>
    </row>
    <row r="7" spans="1:2">
      <c r="A7" s="73" t="s">
        <v>7</v>
      </c>
      <c r="B7" s="16">
        <v>44860</v>
      </c>
    </row>
  </sheetData>
  <phoneticPr fontId="3"/>
  <pageMargins left="0.7" right="0.7" top="0.75" bottom="0.75" header="0.3" footer="0.3"/>
  <pageSetup paperSize="9" scale="378" orientation="landscape" r:id="rId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14559-4343-49EA-AB18-8022F0E99FDE}">
  <dimension ref="B2:Q182"/>
  <sheetViews>
    <sheetView zoomScale="80" zoomScaleNormal="80" workbookViewId="0">
      <pane xSplit="10" ySplit="8" topLeftCell="K122" activePane="bottomRight" state="frozen"/>
      <selection pane="topRight" activeCell="K1" sqref="K1"/>
      <selection pane="bottomLeft" activeCell="A9" sqref="A9"/>
      <selection pane="bottomRight" activeCell="E135" sqref="E135"/>
    </sheetView>
  </sheetViews>
  <sheetFormatPr defaultRowHeight="18.75"/>
  <cols>
    <col min="1" max="1" width="2.625" style="9" customWidth="1"/>
    <col min="2" max="2" width="5.75" style="8" customWidth="1"/>
    <col min="3" max="3" width="24.75" style="9" bestFit="1" customWidth="1"/>
    <col min="4" max="4" width="20.75" style="9" customWidth="1"/>
    <col min="5" max="5" width="90.75" style="9" customWidth="1"/>
    <col min="6" max="6" width="6.25" style="9" customWidth="1"/>
    <col min="7" max="8" width="9.875" style="9" bestFit="1" customWidth="1"/>
    <col min="9" max="9" width="5.75" style="10" customWidth="1"/>
    <col min="10" max="10" width="45.75" style="9" customWidth="1"/>
    <col min="11" max="11" width="38.875" style="8" bestFit="1" customWidth="1"/>
    <col min="12" max="12" width="40.75" style="8" customWidth="1"/>
    <col min="13" max="13" width="13.75" style="48" customWidth="1"/>
    <col min="14" max="14" width="6.375" style="9" customWidth="1"/>
    <col min="15" max="15" width="13.25" style="10" customWidth="1"/>
    <col min="16" max="16" width="14.5" style="49" customWidth="1"/>
    <col min="17" max="17" width="15.625" style="11" customWidth="1"/>
    <col min="18" max="256" width="9" style="9"/>
    <col min="257" max="257" width="2.625" style="9" customWidth="1"/>
    <col min="258" max="258" width="5.75" style="9" customWidth="1"/>
    <col min="259" max="259" width="24.75" style="9" bestFit="1" customWidth="1"/>
    <col min="260" max="260" width="20.75" style="9" customWidth="1"/>
    <col min="261" max="261" width="90.75" style="9" customWidth="1"/>
    <col min="262" max="262" width="6.25" style="9" customWidth="1"/>
    <col min="263" max="264" width="9.875" style="9" bestFit="1" customWidth="1"/>
    <col min="265" max="265" width="5.75" style="9" customWidth="1"/>
    <col min="266" max="266" width="45.75" style="9" customWidth="1"/>
    <col min="267" max="267" width="38.875" style="9" bestFit="1" customWidth="1"/>
    <col min="268" max="268" width="40.75" style="9" customWidth="1"/>
    <col min="269" max="269" width="13.75" style="9" customWidth="1"/>
    <col min="270" max="270" width="6.375" style="9" customWidth="1"/>
    <col min="271" max="271" width="13.25" style="9" customWidth="1"/>
    <col min="272" max="272" width="14.5" style="9" customWidth="1"/>
    <col min="273" max="273" width="15.625" style="9" customWidth="1"/>
    <col min="274" max="512" width="9" style="9"/>
    <col min="513" max="513" width="2.625" style="9" customWidth="1"/>
    <col min="514" max="514" width="5.75" style="9" customWidth="1"/>
    <col min="515" max="515" width="24.75" style="9" bestFit="1" customWidth="1"/>
    <col min="516" max="516" width="20.75" style="9" customWidth="1"/>
    <col min="517" max="517" width="90.75" style="9" customWidth="1"/>
    <col min="518" max="518" width="6.25" style="9" customWidth="1"/>
    <col min="519" max="520" width="9.875" style="9" bestFit="1" customWidth="1"/>
    <col min="521" max="521" width="5.75" style="9" customWidth="1"/>
    <col min="522" max="522" width="45.75" style="9" customWidth="1"/>
    <col min="523" max="523" width="38.875" style="9" bestFit="1" customWidth="1"/>
    <col min="524" max="524" width="40.75" style="9" customWidth="1"/>
    <col min="525" max="525" width="13.75" style="9" customWidth="1"/>
    <col min="526" max="526" width="6.375" style="9" customWidth="1"/>
    <col min="527" max="527" width="13.25" style="9" customWidth="1"/>
    <col min="528" max="528" width="14.5" style="9" customWidth="1"/>
    <col min="529" max="529" width="15.625" style="9" customWidth="1"/>
    <col min="530" max="768" width="9" style="9"/>
    <col min="769" max="769" width="2.625" style="9" customWidth="1"/>
    <col min="770" max="770" width="5.75" style="9" customWidth="1"/>
    <col min="771" max="771" width="24.75" style="9" bestFit="1" customWidth="1"/>
    <col min="772" max="772" width="20.75" style="9" customWidth="1"/>
    <col min="773" max="773" width="90.75" style="9" customWidth="1"/>
    <col min="774" max="774" width="6.25" style="9" customWidth="1"/>
    <col min="775" max="776" width="9.875" style="9" bestFit="1" customWidth="1"/>
    <col min="777" max="777" width="5.75" style="9" customWidth="1"/>
    <col min="778" max="778" width="45.75" style="9" customWidth="1"/>
    <col min="779" max="779" width="38.875" style="9" bestFit="1" customWidth="1"/>
    <col min="780" max="780" width="40.75" style="9" customWidth="1"/>
    <col min="781" max="781" width="13.75" style="9" customWidth="1"/>
    <col min="782" max="782" width="6.375" style="9" customWidth="1"/>
    <col min="783" max="783" width="13.25" style="9" customWidth="1"/>
    <col min="784" max="784" width="14.5" style="9" customWidth="1"/>
    <col min="785" max="785" width="15.625" style="9" customWidth="1"/>
    <col min="786" max="1024" width="9" style="9"/>
    <col min="1025" max="1025" width="2.625" style="9" customWidth="1"/>
    <col min="1026" max="1026" width="5.75" style="9" customWidth="1"/>
    <col min="1027" max="1027" width="24.75" style="9" bestFit="1" customWidth="1"/>
    <col min="1028" max="1028" width="20.75" style="9" customWidth="1"/>
    <col min="1029" max="1029" width="90.75" style="9" customWidth="1"/>
    <col min="1030" max="1030" width="6.25" style="9" customWidth="1"/>
    <col min="1031" max="1032" width="9.875" style="9" bestFit="1" customWidth="1"/>
    <col min="1033" max="1033" width="5.75" style="9" customWidth="1"/>
    <col min="1034" max="1034" width="45.75" style="9" customWidth="1"/>
    <col min="1035" max="1035" width="38.875" style="9" bestFit="1" customWidth="1"/>
    <col min="1036" max="1036" width="40.75" style="9" customWidth="1"/>
    <col min="1037" max="1037" width="13.75" style="9" customWidth="1"/>
    <col min="1038" max="1038" width="6.3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5.75" style="9" customWidth="1"/>
    <col min="1283" max="1283" width="24.75" style="9" bestFit="1" customWidth="1"/>
    <col min="1284" max="1284" width="20.75" style="9" customWidth="1"/>
    <col min="1285" max="1285" width="90.75" style="9" customWidth="1"/>
    <col min="1286" max="1286" width="6.25" style="9" customWidth="1"/>
    <col min="1287" max="1288" width="9.875" style="9" bestFit="1" customWidth="1"/>
    <col min="1289" max="1289" width="5.75" style="9" customWidth="1"/>
    <col min="1290" max="1290" width="45.75" style="9" customWidth="1"/>
    <col min="1291" max="1291" width="38.875" style="9" bestFit="1" customWidth="1"/>
    <col min="1292" max="1292" width="40.75" style="9" customWidth="1"/>
    <col min="1293" max="1293" width="13.75" style="9" customWidth="1"/>
    <col min="1294" max="1294" width="6.3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5.75" style="9" customWidth="1"/>
    <col min="1539" max="1539" width="24.75" style="9" bestFit="1" customWidth="1"/>
    <col min="1540" max="1540" width="20.75" style="9" customWidth="1"/>
    <col min="1541" max="1541" width="90.75" style="9" customWidth="1"/>
    <col min="1542" max="1542" width="6.25" style="9" customWidth="1"/>
    <col min="1543" max="1544" width="9.875" style="9" bestFit="1" customWidth="1"/>
    <col min="1545" max="1545" width="5.75" style="9" customWidth="1"/>
    <col min="1546" max="1546" width="45.75" style="9" customWidth="1"/>
    <col min="1547" max="1547" width="38.875" style="9" bestFit="1" customWidth="1"/>
    <col min="1548" max="1548" width="40.75" style="9" customWidth="1"/>
    <col min="1549" max="1549" width="13.75" style="9" customWidth="1"/>
    <col min="1550" max="1550" width="6.3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5.75" style="9" customWidth="1"/>
    <col min="1795" max="1795" width="24.75" style="9" bestFit="1" customWidth="1"/>
    <col min="1796" max="1796" width="20.75" style="9" customWidth="1"/>
    <col min="1797" max="1797" width="90.75" style="9" customWidth="1"/>
    <col min="1798" max="1798" width="6.25" style="9" customWidth="1"/>
    <col min="1799" max="1800" width="9.875" style="9" bestFit="1" customWidth="1"/>
    <col min="1801" max="1801" width="5.75" style="9" customWidth="1"/>
    <col min="1802" max="1802" width="45.75" style="9" customWidth="1"/>
    <col min="1803" max="1803" width="38.875" style="9" bestFit="1" customWidth="1"/>
    <col min="1804" max="1804" width="40.75" style="9" customWidth="1"/>
    <col min="1805" max="1805" width="13.75" style="9" customWidth="1"/>
    <col min="1806" max="1806" width="6.3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5.75" style="9" customWidth="1"/>
    <col min="2051" max="2051" width="24.75" style="9" bestFit="1" customWidth="1"/>
    <col min="2052" max="2052" width="20.75" style="9" customWidth="1"/>
    <col min="2053" max="2053" width="90.75" style="9" customWidth="1"/>
    <col min="2054" max="2054" width="6.25" style="9" customWidth="1"/>
    <col min="2055" max="2056" width="9.875" style="9" bestFit="1" customWidth="1"/>
    <col min="2057" max="2057" width="5.75" style="9" customWidth="1"/>
    <col min="2058" max="2058" width="45.75" style="9" customWidth="1"/>
    <col min="2059" max="2059" width="38.875" style="9" bestFit="1" customWidth="1"/>
    <col min="2060" max="2060" width="40.75" style="9" customWidth="1"/>
    <col min="2061" max="2061" width="13.75" style="9" customWidth="1"/>
    <col min="2062" max="2062" width="6.3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5.75" style="9" customWidth="1"/>
    <col min="2307" max="2307" width="24.75" style="9" bestFit="1" customWidth="1"/>
    <col min="2308" max="2308" width="20.75" style="9" customWidth="1"/>
    <col min="2309" max="2309" width="90.75" style="9" customWidth="1"/>
    <col min="2310" max="2310" width="6.25" style="9" customWidth="1"/>
    <col min="2311" max="2312" width="9.875" style="9" bestFit="1" customWidth="1"/>
    <col min="2313" max="2313" width="5.75" style="9" customWidth="1"/>
    <col min="2314" max="2314" width="45.75" style="9" customWidth="1"/>
    <col min="2315" max="2315" width="38.875" style="9" bestFit="1" customWidth="1"/>
    <col min="2316" max="2316" width="40.75" style="9" customWidth="1"/>
    <col min="2317" max="2317" width="13.75" style="9" customWidth="1"/>
    <col min="2318" max="2318" width="6.3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5.75" style="9" customWidth="1"/>
    <col min="2563" max="2563" width="24.75" style="9" bestFit="1" customWidth="1"/>
    <col min="2564" max="2564" width="20.75" style="9" customWidth="1"/>
    <col min="2565" max="2565" width="90.75" style="9" customWidth="1"/>
    <col min="2566" max="2566" width="6.25" style="9" customWidth="1"/>
    <col min="2567" max="2568" width="9.875" style="9" bestFit="1" customWidth="1"/>
    <col min="2569" max="2569" width="5.75" style="9" customWidth="1"/>
    <col min="2570" max="2570" width="45.75" style="9" customWidth="1"/>
    <col min="2571" max="2571" width="38.875" style="9" bestFit="1" customWidth="1"/>
    <col min="2572" max="2572" width="40.75" style="9" customWidth="1"/>
    <col min="2573" max="2573" width="13.75" style="9" customWidth="1"/>
    <col min="2574" max="2574" width="6.3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5.75" style="9" customWidth="1"/>
    <col min="2819" max="2819" width="24.75" style="9" bestFit="1" customWidth="1"/>
    <col min="2820" max="2820" width="20.75" style="9" customWidth="1"/>
    <col min="2821" max="2821" width="90.75" style="9" customWidth="1"/>
    <col min="2822" max="2822" width="6.25" style="9" customWidth="1"/>
    <col min="2823" max="2824" width="9.875" style="9" bestFit="1" customWidth="1"/>
    <col min="2825" max="2825" width="5.75" style="9" customWidth="1"/>
    <col min="2826" max="2826" width="45.75" style="9" customWidth="1"/>
    <col min="2827" max="2827" width="38.875" style="9" bestFit="1" customWidth="1"/>
    <col min="2828" max="2828" width="40.75" style="9" customWidth="1"/>
    <col min="2829" max="2829" width="13.75" style="9" customWidth="1"/>
    <col min="2830" max="2830" width="6.3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5.75" style="9" customWidth="1"/>
    <col min="3075" max="3075" width="24.75" style="9" bestFit="1" customWidth="1"/>
    <col min="3076" max="3076" width="20.75" style="9" customWidth="1"/>
    <col min="3077" max="3077" width="90.75" style="9" customWidth="1"/>
    <col min="3078" max="3078" width="6.25" style="9" customWidth="1"/>
    <col min="3079" max="3080" width="9.875" style="9" bestFit="1" customWidth="1"/>
    <col min="3081" max="3081" width="5.75" style="9" customWidth="1"/>
    <col min="3082" max="3082" width="45.75" style="9" customWidth="1"/>
    <col min="3083" max="3083" width="38.875" style="9" bestFit="1" customWidth="1"/>
    <col min="3084" max="3084" width="40.75" style="9" customWidth="1"/>
    <col min="3085" max="3085" width="13.75" style="9" customWidth="1"/>
    <col min="3086" max="3086" width="6.3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5.75" style="9" customWidth="1"/>
    <col min="3331" max="3331" width="24.75" style="9" bestFit="1" customWidth="1"/>
    <col min="3332" max="3332" width="20.75" style="9" customWidth="1"/>
    <col min="3333" max="3333" width="90.75" style="9" customWidth="1"/>
    <col min="3334" max="3334" width="6.25" style="9" customWidth="1"/>
    <col min="3335" max="3336" width="9.875" style="9" bestFit="1" customWidth="1"/>
    <col min="3337" max="3337" width="5.75" style="9" customWidth="1"/>
    <col min="3338" max="3338" width="45.75" style="9" customWidth="1"/>
    <col min="3339" max="3339" width="38.875" style="9" bestFit="1" customWidth="1"/>
    <col min="3340" max="3340" width="40.75" style="9" customWidth="1"/>
    <col min="3341" max="3341" width="13.75" style="9" customWidth="1"/>
    <col min="3342" max="3342" width="6.3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5.75" style="9" customWidth="1"/>
    <col min="3587" max="3587" width="24.75" style="9" bestFit="1" customWidth="1"/>
    <col min="3588" max="3588" width="20.75" style="9" customWidth="1"/>
    <col min="3589" max="3589" width="90.75" style="9" customWidth="1"/>
    <col min="3590" max="3590" width="6.25" style="9" customWidth="1"/>
    <col min="3591" max="3592" width="9.875" style="9" bestFit="1" customWidth="1"/>
    <col min="3593" max="3593" width="5.75" style="9" customWidth="1"/>
    <col min="3594" max="3594" width="45.75" style="9" customWidth="1"/>
    <col min="3595" max="3595" width="38.875" style="9" bestFit="1" customWidth="1"/>
    <col min="3596" max="3596" width="40.75" style="9" customWidth="1"/>
    <col min="3597" max="3597" width="13.75" style="9" customWidth="1"/>
    <col min="3598" max="3598" width="6.3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5.75" style="9" customWidth="1"/>
    <col min="3843" max="3843" width="24.75" style="9" bestFit="1" customWidth="1"/>
    <col min="3844" max="3844" width="20.75" style="9" customWidth="1"/>
    <col min="3845" max="3845" width="90.75" style="9" customWidth="1"/>
    <col min="3846" max="3846" width="6.25" style="9" customWidth="1"/>
    <col min="3847" max="3848" width="9.875" style="9" bestFit="1" customWidth="1"/>
    <col min="3849" max="3849" width="5.75" style="9" customWidth="1"/>
    <col min="3850" max="3850" width="45.75" style="9" customWidth="1"/>
    <col min="3851" max="3851" width="38.875" style="9" bestFit="1" customWidth="1"/>
    <col min="3852" max="3852" width="40.75" style="9" customWidth="1"/>
    <col min="3853" max="3853" width="13.75" style="9" customWidth="1"/>
    <col min="3854" max="3854" width="6.3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5.75" style="9" customWidth="1"/>
    <col min="4099" max="4099" width="24.75" style="9" bestFit="1" customWidth="1"/>
    <col min="4100" max="4100" width="20.75" style="9" customWidth="1"/>
    <col min="4101" max="4101" width="90.75" style="9" customWidth="1"/>
    <col min="4102" max="4102" width="6.25" style="9" customWidth="1"/>
    <col min="4103" max="4104" width="9.875" style="9" bestFit="1" customWidth="1"/>
    <col min="4105" max="4105" width="5.75" style="9" customWidth="1"/>
    <col min="4106" max="4106" width="45.75" style="9" customWidth="1"/>
    <col min="4107" max="4107" width="38.875" style="9" bestFit="1" customWidth="1"/>
    <col min="4108" max="4108" width="40.75" style="9" customWidth="1"/>
    <col min="4109" max="4109" width="13.75" style="9" customWidth="1"/>
    <col min="4110" max="4110" width="6.3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5.75" style="9" customWidth="1"/>
    <col min="4355" max="4355" width="24.75" style="9" bestFit="1" customWidth="1"/>
    <col min="4356" max="4356" width="20.75" style="9" customWidth="1"/>
    <col min="4357" max="4357" width="90.75" style="9" customWidth="1"/>
    <col min="4358" max="4358" width="6.25" style="9" customWidth="1"/>
    <col min="4359" max="4360" width="9.875" style="9" bestFit="1" customWidth="1"/>
    <col min="4361" max="4361" width="5.75" style="9" customWidth="1"/>
    <col min="4362" max="4362" width="45.75" style="9" customWidth="1"/>
    <col min="4363" max="4363" width="38.875" style="9" bestFit="1" customWidth="1"/>
    <col min="4364" max="4364" width="40.75" style="9" customWidth="1"/>
    <col min="4365" max="4365" width="13.75" style="9" customWidth="1"/>
    <col min="4366" max="4366" width="6.3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5.75" style="9" customWidth="1"/>
    <col min="4611" max="4611" width="24.75" style="9" bestFit="1" customWidth="1"/>
    <col min="4612" max="4612" width="20.75" style="9" customWidth="1"/>
    <col min="4613" max="4613" width="90.75" style="9" customWidth="1"/>
    <col min="4614" max="4614" width="6.25" style="9" customWidth="1"/>
    <col min="4615" max="4616" width="9.875" style="9" bestFit="1" customWidth="1"/>
    <col min="4617" max="4617" width="5.75" style="9" customWidth="1"/>
    <col min="4618" max="4618" width="45.75" style="9" customWidth="1"/>
    <col min="4619" max="4619" width="38.875" style="9" bestFit="1" customWidth="1"/>
    <col min="4620" max="4620" width="40.75" style="9" customWidth="1"/>
    <col min="4621" max="4621" width="13.75" style="9" customWidth="1"/>
    <col min="4622" max="4622" width="6.3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5.75" style="9" customWidth="1"/>
    <col min="4867" max="4867" width="24.75" style="9" bestFit="1" customWidth="1"/>
    <col min="4868" max="4868" width="20.75" style="9" customWidth="1"/>
    <col min="4869" max="4869" width="90.75" style="9" customWidth="1"/>
    <col min="4870" max="4870" width="6.25" style="9" customWidth="1"/>
    <col min="4871" max="4872" width="9.875" style="9" bestFit="1" customWidth="1"/>
    <col min="4873" max="4873" width="5.75" style="9" customWidth="1"/>
    <col min="4874" max="4874" width="45.75" style="9" customWidth="1"/>
    <col min="4875" max="4875" width="38.875" style="9" bestFit="1" customWidth="1"/>
    <col min="4876" max="4876" width="40.75" style="9" customWidth="1"/>
    <col min="4877" max="4877" width="13.75" style="9" customWidth="1"/>
    <col min="4878" max="4878" width="6.3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5.75" style="9" customWidth="1"/>
    <col min="5123" max="5123" width="24.75" style="9" bestFit="1" customWidth="1"/>
    <col min="5124" max="5124" width="20.75" style="9" customWidth="1"/>
    <col min="5125" max="5125" width="90.75" style="9" customWidth="1"/>
    <col min="5126" max="5126" width="6.25" style="9" customWidth="1"/>
    <col min="5127" max="5128" width="9.875" style="9" bestFit="1" customWidth="1"/>
    <col min="5129" max="5129" width="5.75" style="9" customWidth="1"/>
    <col min="5130" max="5130" width="45.75" style="9" customWidth="1"/>
    <col min="5131" max="5131" width="38.875" style="9" bestFit="1" customWidth="1"/>
    <col min="5132" max="5132" width="40.75" style="9" customWidth="1"/>
    <col min="5133" max="5133" width="13.75" style="9" customWidth="1"/>
    <col min="5134" max="5134" width="6.3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5.75" style="9" customWidth="1"/>
    <col min="5379" max="5379" width="24.75" style="9" bestFit="1" customWidth="1"/>
    <col min="5380" max="5380" width="20.75" style="9" customWidth="1"/>
    <col min="5381" max="5381" width="90.75" style="9" customWidth="1"/>
    <col min="5382" max="5382" width="6.25" style="9" customWidth="1"/>
    <col min="5383" max="5384" width="9.875" style="9" bestFit="1" customWidth="1"/>
    <col min="5385" max="5385" width="5.75" style="9" customWidth="1"/>
    <col min="5386" max="5386" width="45.75" style="9" customWidth="1"/>
    <col min="5387" max="5387" width="38.875" style="9" bestFit="1" customWidth="1"/>
    <col min="5388" max="5388" width="40.75" style="9" customWidth="1"/>
    <col min="5389" max="5389" width="13.75" style="9" customWidth="1"/>
    <col min="5390" max="5390" width="6.3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5.75" style="9" customWidth="1"/>
    <col min="5635" max="5635" width="24.75" style="9" bestFit="1" customWidth="1"/>
    <col min="5636" max="5636" width="20.75" style="9" customWidth="1"/>
    <col min="5637" max="5637" width="90.75" style="9" customWidth="1"/>
    <col min="5638" max="5638" width="6.25" style="9" customWidth="1"/>
    <col min="5639" max="5640" width="9.875" style="9" bestFit="1" customWidth="1"/>
    <col min="5641" max="5641" width="5.75" style="9" customWidth="1"/>
    <col min="5642" max="5642" width="45.75" style="9" customWidth="1"/>
    <col min="5643" max="5643" width="38.875" style="9" bestFit="1" customWidth="1"/>
    <col min="5644" max="5644" width="40.75" style="9" customWidth="1"/>
    <col min="5645" max="5645" width="13.75" style="9" customWidth="1"/>
    <col min="5646" max="5646" width="6.3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5.75" style="9" customWidth="1"/>
    <col min="5891" max="5891" width="24.75" style="9" bestFit="1" customWidth="1"/>
    <col min="5892" max="5892" width="20.75" style="9" customWidth="1"/>
    <col min="5893" max="5893" width="90.75" style="9" customWidth="1"/>
    <col min="5894" max="5894" width="6.25" style="9" customWidth="1"/>
    <col min="5895" max="5896" width="9.875" style="9" bestFit="1" customWidth="1"/>
    <col min="5897" max="5897" width="5.75" style="9" customWidth="1"/>
    <col min="5898" max="5898" width="45.75" style="9" customWidth="1"/>
    <col min="5899" max="5899" width="38.875" style="9" bestFit="1" customWidth="1"/>
    <col min="5900" max="5900" width="40.75" style="9" customWidth="1"/>
    <col min="5901" max="5901" width="13.75" style="9" customWidth="1"/>
    <col min="5902" max="5902" width="6.3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5.75" style="9" customWidth="1"/>
    <col min="6147" max="6147" width="24.75" style="9" bestFit="1" customWidth="1"/>
    <col min="6148" max="6148" width="20.75" style="9" customWidth="1"/>
    <col min="6149" max="6149" width="90.75" style="9" customWidth="1"/>
    <col min="6150" max="6150" width="6.25" style="9" customWidth="1"/>
    <col min="6151" max="6152" width="9.875" style="9" bestFit="1" customWidth="1"/>
    <col min="6153" max="6153" width="5.75" style="9" customWidth="1"/>
    <col min="6154" max="6154" width="45.75" style="9" customWidth="1"/>
    <col min="6155" max="6155" width="38.875" style="9" bestFit="1" customWidth="1"/>
    <col min="6156" max="6156" width="40.75" style="9" customWidth="1"/>
    <col min="6157" max="6157" width="13.75" style="9" customWidth="1"/>
    <col min="6158" max="6158" width="6.3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5.75" style="9" customWidth="1"/>
    <col min="6403" max="6403" width="24.75" style="9" bestFit="1" customWidth="1"/>
    <col min="6404" max="6404" width="20.75" style="9" customWidth="1"/>
    <col min="6405" max="6405" width="90.75" style="9" customWidth="1"/>
    <col min="6406" max="6406" width="6.25" style="9" customWidth="1"/>
    <col min="6407" max="6408" width="9.875" style="9" bestFit="1" customWidth="1"/>
    <col min="6409" max="6409" width="5.75" style="9" customWidth="1"/>
    <col min="6410" max="6410" width="45.75" style="9" customWidth="1"/>
    <col min="6411" max="6411" width="38.875" style="9" bestFit="1" customWidth="1"/>
    <col min="6412" max="6412" width="40.75" style="9" customWidth="1"/>
    <col min="6413" max="6413" width="13.75" style="9" customWidth="1"/>
    <col min="6414" max="6414" width="6.3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5.75" style="9" customWidth="1"/>
    <col min="6659" max="6659" width="24.75" style="9" bestFit="1" customWidth="1"/>
    <col min="6660" max="6660" width="20.75" style="9" customWidth="1"/>
    <col min="6661" max="6661" width="90.75" style="9" customWidth="1"/>
    <col min="6662" max="6662" width="6.25" style="9" customWidth="1"/>
    <col min="6663" max="6664" width="9.875" style="9" bestFit="1" customWidth="1"/>
    <col min="6665" max="6665" width="5.75" style="9" customWidth="1"/>
    <col min="6666" max="6666" width="45.75" style="9" customWidth="1"/>
    <col min="6667" max="6667" width="38.875" style="9" bestFit="1" customWidth="1"/>
    <col min="6668" max="6668" width="40.75" style="9" customWidth="1"/>
    <col min="6669" max="6669" width="13.75" style="9" customWidth="1"/>
    <col min="6670" max="6670" width="6.3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5.75" style="9" customWidth="1"/>
    <col min="6915" max="6915" width="24.75" style="9" bestFit="1" customWidth="1"/>
    <col min="6916" max="6916" width="20.75" style="9" customWidth="1"/>
    <col min="6917" max="6917" width="90.75" style="9" customWidth="1"/>
    <col min="6918" max="6918" width="6.25" style="9" customWidth="1"/>
    <col min="6919" max="6920" width="9.875" style="9" bestFit="1" customWidth="1"/>
    <col min="6921" max="6921" width="5.75" style="9" customWidth="1"/>
    <col min="6922" max="6922" width="45.75" style="9" customWidth="1"/>
    <col min="6923" max="6923" width="38.875" style="9" bestFit="1" customWidth="1"/>
    <col min="6924" max="6924" width="40.75" style="9" customWidth="1"/>
    <col min="6925" max="6925" width="13.75" style="9" customWidth="1"/>
    <col min="6926" max="6926" width="6.3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5.75" style="9" customWidth="1"/>
    <col min="7171" max="7171" width="24.75" style="9" bestFit="1" customWidth="1"/>
    <col min="7172" max="7172" width="20.75" style="9" customWidth="1"/>
    <col min="7173" max="7173" width="90.75" style="9" customWidth="1"/>
    <col min="7174" max="7174" width="6.25" style="9" customWidth="1"/>
    <col min="7175" max="7176" width="9.875" style="9" bestFit="1" customWidth="1"/>
    <col min="7177" max="7177" width="5.75" style="9" customWidth="1"/>
    <col min="7178" max="7178" width="45.75" style="9" customWidth="1"/>
    <col min="7179" max="7179" width="38.875" style="9" bestFit="1" customWidth="1"/>
    <col min="7180" max="7180" width="40.75" style="9" customWidth="1"/>
    <col min="7181" max="7181" width="13.75" style="9" customWidth="1"/>
    <col min="7182" max="7182" width="6.3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5.75" style="9" customWidth="1"/>
    <col min="7427" max="7427" width="24.75" style="9" bestFit="1" customWidth="1"/>
    <col min="7428" max="7428" width="20.75" style="9" customWidth="1"/>
    <col min="7429" max="7429" width="90.75" style="9" customWidth="1"/>
    <col min="7430" max="7430" width="6.25" style="9" customWidth="1"/>
    <col min="7431" max="7432" width="9.875" style="9" bestFit="1" customWidth="1"/>
    <col min="7433" max="7433" width="5.75" style="9" customWidth="1"/>
    <col min="7434" max="7434" width="45.75" style="9" customWidth="1"/>
    <col min="7435" max="7435" width="38.875" style="9" bestFit="1" customWidth="1"/>
    <col min="7436" max="7436" width="40.75" style="9" customWidth="1"/>
    <col min="7437" max="7437" width="13.75" style="9" customWidth="1"/>
    <col min="7438" max="7438" width="6.3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5.75" style="9" customWidth="1"/>
    <col min="7683" max="7683" width="24.75" style="9" bestFit="1" customWidth="1"/>
    <col min="7684" max="7684" width="20.75" style="9" customWidth="1"/>
    <col min="7685" max="7685" width="90.75" style="9" customWidth="1"/>
    <col min="7686" max="7686" width="6.25" style="9" customWidth="1"/>
    <col min="7687" max="7688" width="9.875" style="9" bestFit="1" customWidth="1"/>
    <col min="7689" max="7689" width="5.75" style="9" customWidth="1"/>
    <col min="7690" max="7690" width="45.75" style="9" customWidth="1"/>
    <col min="7691" max="7691" width="38.875" style="9" bestFit="1" customWidth="1"/>
    <col min="7692" max="7692" width="40.75" style="9" customWidth="1"/>
    <col min="7693" max="7693" width="13.75" style="9" customWidth="1"/>
    <col min="7694" max="7694" width="6.3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5.75" style="9" customWidth="1"/>
    <col min="7939" max="7939" width="24.75" style="9" bestFit="1" customWidth="1"/>
    <col min="7940" max="7940" width="20.75" style="9" customWidth="1"/>
    <col min="7941" max="7941" width="90.75" style="9" customWidth="1"/>
    <col min="7942" max="7942" width="6.25" style="9" customWidth="1"/>
    <col min="7943" max="7944" width="9.875" style="9" bestFit="1" customWidth="1"/>
    <col min="7945" max="7945" width="5.75" style="9" customWidth="1"/>
    <col min="7946" max="7946" width="45.75" style="9" customWidth="1"/>
    <col min="7947" max="7947" width="38.875" style="9" bestFit="1" customWidth="1"/>
    <col min="7948" max="7948" width="40.75" style="9" customWidth="1"/>
    <col min="7949" max="7949" width="13.75" style="9" customWidth="1"/>
    <col min="7950" max="7950" width="6.3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5.75" style="9" customWidth="1"/>
    <col min="8195" max="8195" width="24.75" style="9" bestFit="1" customWidth="1"/>
    <col min="8196" max="8196" width="20.75" style="9" customWidth="1"/>
    <col min="8197" max="8197" width="90.75" style="9" customWidth="1"/>
    <col min="8198" max="8198" width="6.25" style="9" customWidth="1"/>
    <col min="8199" max="8200" width="9.875" style="9" bestFit="1" customWidth="1"/>
    <col min="8201" max="8201" width="5.75" style="9" customWidth="1"/>
    <col min="8202" max="8202" width="45.75" style="9" customWidth="1"/>
    <col min="8203" max="8203" width="38.875" style="9" bestFit="1" customWidth="1"/>
    <col min="8204" max="8204" width="40.75" style="9" customWidth="1"/>
    <col min="8205" max="8205" width="13.75" style="9" customWidth="1"/>
    <col min="8206" max="8206" width="6.3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5.75" style="9" customWidth="1"/>
    <col min="8451" max="8451" width="24.75" style="9" bestFit="1" customWidth="1"/>
    <col min="8452" max="8452" width="20.75" style="9" customWidth="1"/>
    <col min="8453" max="8453" width="90.75" style="9" customWidth="1"/>
    <col min="8454" max="8454" width="6.25" style="9" customWidth="1"/>
    <col min="8455" max="8456" width="9.875" style="9" bestFit="1" customWidth="1"/>
    <col min="8457" max="8457" width="5.75" style="9" customWidth="1"/>
    <col min="8458" max="8458" width="45.75" style="9" customWidth="1"/>
    <col min="8459" max="8459" width="38.875" style="9" bestFit="1" customWidth="1"/>
    <col min="8460" max="8460" width="40.75" style="9" customWidth="1"/>
    <col min="8461" max="8461" width="13.75" style="9" customWidth="1"/>
    <col min="8462" max="8462" width="6.3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5.75" style="9" customWidth="1"/>
    <col min="8707" max="8707" width="24.75" style="9" bestFit="1" customWidth="1"/>
    <col min="8708" max="8708" width="20.75" style="9" customWidth="1"/>
    <col min="8709" max="8709" width="90.75" style="9" customWidth="1"/>
    <col min="8710" max="8710" width="6.25" style="9" customWidth="1"/>
    <col min="8711" max="8712" width="9.875" style="9" bestFit="1" customWidth="1"/>
    <col min="8713" max="8713" width="5.75" style="9" customWidth="1"/>
    <col min="8714" max="8714" width="45.75" style="9" customWidth="1"/>
    <col min="8715" max="8715" width="38.875" style="9" bestFit="1" customWidth="1"/>
    <col min="8716" max="8716" width="40.75" style="9" customWidth="1"/>
    <col min="8717" max="8717" width="13.75" style="9" customWidth="1"/>
    <col min="8718" max="8718" width="6.3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5.75" style="9" customWidth="1"/>
    <col min="8963" max="8963" width="24.75" style="9" bestFit="1" customWidth="1"/>
    <col min="8964" max="8964" width="20.75" style="9" customWidth="1"/>
    <col min="8965" max="8965" width="90.75" style="9" customWidth="1"/>
    <col min="8966" max="8966" width="6.25" style="9" customWidth="1"/>
    <col min="8967" max="8968" width="9.875" style="9" bestFit="1" customWidth="1"/>
    <col min="8969" max="8969" width="5.75" style="9" customWidth="1"/>
    <col min="8970" max="8970" width="45.75" style="9" customWidth="1"/>
    <col min="8971" max="8971" width="38.875" style="9" bestFit="1" customWidth="1"/>
    <col min="8972" max="8972" width="40.75" style="9" customWidth="1"/>
    <col min="8973" max="8973" width="13.75" style="9" customWidth="1"/>
    <col min="8974" max="8974" width="6.3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5.75" style="9" customWidth="1"/>
    <col min="9219" max="9219" width="24.75" style="9" bestFit="1" customWidth="1"/>
    <col min="9220" max="9220" width="20.75" style="9" customWidth="1"/>
    <col min="9221" max="9221" width="90.75" style="9" customWidth="1"/>
    <col min="9222" max="9222" width="6.25" style="9" customWidth="1"/>
    <col min="9223" max="9224" width="9.875" style="9" bestFit="1" customWidth="1"/>
    <col min="9225" max="9225" width="5.75" style="9" customWidth="1"/>
    <col min="9226" max="9226" width="45.75" style="9" customWidth="1"/>
    <col min="9227" max="9227" width="38.875" style="9" bestFit="1" customWidth="1"/>
    <col min="9228" max="9228" width="40.75" style="9" customWidth="1"/>
    <col min="9229" max="9229" width="13.75" style="9" customWidth="1"/>
    <col min="9230" max="9230" width="6.3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5.75" style="9" customWidth="1"/>
    <col min="9475" max="9475" width="24.75" style="9" bestFit="1" customWidth="1"/>
    <col min="9476" max="9476" width="20.75" style="9" customWidth="1"/>
    <col min="9477" max="9477" width="90.75" style="9" customWidth="1"/>
    <col min="9478" max="9478" width="6.25" style="9" customWidth="1"/>
    <col min="9479" max="9480" width="9.875" style="9" bestFit="1" customWidth="1"/>
    <col min="9481" max="9481" width="5.75" style="9" customWidth="1"/>
    <col min="9482" max="9482" width="45.75" style="9" customWidth="1"/>
    <col min="9483" max="9483" width="38.875" style="9" bestFit="1" customWidth="1"/>
    <col min="9484" max="9484" width="40.75" style="9" customWidth="1"/>
    <col min="9485" max="9485" width="13.75" style="9" customWidth="1"/>
    <col min="9486" max="9486" width="6.3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5.75" style="9" customWidth="1"/>
    <col min="9731" max="9731" width="24.75" style="9" bestFit="1" customWidth="1"/>
    <col min="9732" max="9732" width="20.75" style="9" customWidth="1"/>
    <col min="9733" max="9733" width="90.75" style="9" customWidth="1"/>
    <col min="9734" max="9734" width="6.25" style="9" customWidth="1"/>
    <col min="9735" max="9736" width="9.875" style="9" bestFit="1" customWidth="1"/>
    <col min="9737" max="9737" width="5.75" style="9" customWidth="1"/>
    <col min="9738" max="9738" width="45.75" style="9" customWidth="1"/>
    <col min="9739" max="9739" width="38.875" style="9" bestFit="1" customWidth="1"/>
    <col min="9740" max="9740" width="40.75" style="9" customWidth="1"/>
    <col min="9741" max="9741" width="13.75" style="9" customWidth="1"/>
    <col min="9742" max="9742" width="6.3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5.75" style="9" customWidth="1"/>
    <col min="9987" max="9987" width="24.75" style="9" bestFit="1" customWidth="1"/>
    <col min="9988" max="9988" width="20.75" style="9" customWidth="1"/>
    <col min="9989" max="9989" width="90.75" style="9" customWidth="1"/>
    <col min="9990" max="9990" width="6.25" style="9" customWidth="1"/>
    <col min="9991" max="9992" width="9.875" style="9" bestFit="1" customWidth="1"/>
    <col min="9993" max="9993" width="5.75" style="9" customWidth="1"/>
    <col min="9994" max="9994" width="45.75" style="9" customWidth="1"/>
    <col min="9995" max="9995" width="38.875" style="9" bestFit="1" customWidth="1"/>
    <col min="9996" max="9996" width="40.75" style="9" customWidth="1"/>
    <col min="9997" max="9997" width="13.75" style="9" customWidth="1"/>
    <col min="9998" max="9998" width="6.3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5.75" style="9" customWidth="1"/>
    <col min="10243" max="10243" width="24.75" style="9" bestFit="1" customWidth="1"/>
    <col min="10244" max="10244" width="20.75" style="9" customWidth="1"/>
    <col min="10245" max="10245" width="90.75" style="9" customWidth="1"/>
    <col min="10246" max="10246" width="6.25" style="9" customWidth="1"/>
    <col min="10247" max="10248" width="9.875" style="9" bestFit="1" customWidth="1"/>
    <col min="10249" max="10249" width="5.75" style="9" customWidth="1"/>
    <col min="10250" max="10250" width="45.75" style="9" customWidth="1"/>
    <col min="10251" max="10251" width="38.875" style="9" bestFit="1" customWidth="1"/>
    <col min="10252" max="10252" width="40.75" style="9" customWidth="1"/>
    <col min="10253" max="10253" width="13.75" style="9" customWidth="1"/>
    <col min="10254" max="10254" width="6.3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5.75" style="9" customWidth="1"/>
    <col min="10499" max="10499" width="24.75" style="9" bestFit="1" customWidth="1"/>
    <col min="10500" max="10500" width="20.75" style="9" customWidth="1"/>
    <col min="10501" max="10501" width="90.75" style="9" customWidth="1"/>
    <col min="10502" max="10502" width="6.25" style="9" customWidth="1"/>
    <col min="10503" max="10504" width="9.875" style="9" bestFit="1" customWidth="1"/>
    <col min="10505" max="10505" width="5.75" style="9" customWidth="1"/>
    <col min="10506" max="10506" width="45.75" style="9" customWidth="1"/>
    <col min="10507" max="10507" width="38.875" style="9" bestFit="1" customWidth="1"/>
    <col min="10508" max="10508" width="40.75" style="9" customWidth="1"/>
    <col min="10509" max="10509" width="13.75" style="9" customWidth="1"/>
    <col min="10510" max="10510" width="6.3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5.75" style="9" customWidth="1"/>
    <col min="10755" max="10755" width="24.75" style="9" bestFit="1" customWidth="1"/>
    <col min="10756" max="10756" width="20.75" style="9" customWidth="1"/>
    <col min="10757" max="10757" width="90.75" style="9" customWidth="1"/>
    <col min="10758" max="10758" width="6.25" style="9" customWidth="1"/>
    <col min="10759" max="10760" width="9.875" style="9" bestFit="1" customWidth="1"/>
    <col min="10761" max="10761" width="5.75" style="9" customWidth="1"/>
    <col min="10762" max="10762" width="45.75" style="9" customWidth="1"/>
    <col min="10763" max="10763" width="38.875" style="9" bestFit="1" customWidth="1"/>
    <col min="10764" max="10764" width="40.75" style="9" customWidth="1"/>
    <col min="10765" max="10765" width="13.75" style="9" customWidth="1"/>
    <col min="10766" max="10766" width="6.3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5.75" style="9" customWidth="1"/>
    <col min="11011" max="11011" width="24.75" style="9" bestFit="1" customWidth="1"/>
    <col min="11012" max="11012" width="20.75" style="9" customWidth="1"/>
    <col min="11013" max="11013" width="90.75" style="9" customWidth="1"/>
    <col min="11014" max="11014" width="6.25" style="9" customWidth="1"/>
    <col min="11015" max="11016" width="9.875" style="9" bestFit="1" customWidth="1"/>
    <col min="11017" max="11017" width="5.75" style="9" customWidth="1"/>
    <col min="11018" max="11018" width="45.75" style="9" customWidth="1"/>
    <col min="11019" max="11019" width="38.875" style="9" bestFit="1" customWidth="1"/>
    <col min="11020" max="11020" width="40.75" style="9" customWidth="1"/>
    <col min="11021" max="11021" width="13.75" style="9" customWidth="1"/>
    <col min="11022" max="11022" width="6.3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5.75" style="9" customWidth="1"/>
    <col min="11267" max="11267" width="24.75" style="9" bestFit="1" customWidth="1"/>
    <col min="11268" max="11268" width="20.75" style="9" customWidth="1"/>
    <col min="11269" max="11269" width="90.75" style="9" customWidth="1"/>
    <col min="11270" max="11270" width="6.25" style="9" customWidth="1"/>
    <col min="11271" max="11272" width="9.875" style="9" bestFit="1" customWidth="1"/>
    <col min="11273" max="11273" width="5.75" style="9" customWidth="1"/>
    <col min="11274" max="11274" width="45.75" style="9" customWidth="1"/>
    <col min="11275" max="11275" width="38.875" style="9" bestFit="1" customWidth="1"/>
    <col min="11276" max="11276" width="40.75" style="9" customWidth="1"/>
    <col min="11277" max="11277" width="13.75" style="9" customWidth="1"/>
    <col min="11278" max="11278" width="6.3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5.75" style="9" customWidth="1"/>
    <col min="11523" max="11523" width="24.75" style="9" bestFit="1" customWidth="1"/>
    <col min="11524" max="11524" width="20.75" style="9" customWidth="1"/>
    <col min="11525" max="11525" width="90.75" style="9" customWidth="1"/>
    <col min="11526" max="11526" width="6.25" style="9" customWidth="1"/>
    <col min="11527" max="11528" width="9.875" style="9" bestFit="1" customWidth="1"/>
    <col min="11529" max="11529" width="5.75" style="9" customWidth="1"/>
    <col min="11530" max="11530" width="45.75" style="9" customWidth="1"/>
    <col min="11531" max="11531" width="38.875" style="9" bestFit="1" customWidth="1"/>
    <col min="11532" max="11532" width="40.75" style="9" customWidth="1"/>
    <col min="11533" max="11533" width="13.75" style="9" customWidth="1"/>
    <col min="11534" max="11534" width="6.3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5.75" style="9" customWidth="1"/>
    <col min="11779" max="11779" width="24.75" style="9" bestFit="1" customWidth="1"/>
    <col min="11780" max="11780" width="20.75" style="9" customWidth="1"/>
    <col min="11781" max="11781" width="90.75" style="9" customWidth="1"/>
    <col min="11782" max="11782" width="6.25" style="9" customWidth="1"/>
    <col min="11783" max="11784" width="9.875" style="9" bestFit="1" customWidth="1"/>
    <col min="11785" max="11785" width="5.75" style="9" customWidth="1"/>
    <col min="11786" max="11786" width="45.75" style="9" customWidth="1"/>
    <col min="11787" max="11787" width="38.875" style="9" bestFit="1" customWidth="1"/>
    <col min="11788" max="11788" width="40.75" style="9" customWidth="1"/>
    <col min="11789" max="11789" width="13.75" style="9" customWidth="1"/>
    <col min="11790" max="11790" width="6.3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5.75" style="9" customWidth="1"/>
    <col min="12035" max="12035" width="24.75" style="9" bestFit="1" customWidth="1"/>
    <col min="12036" max="12036" width="20.75" style="9" customWidth="1"/>
    <col min="12037" max="12037" width="90.75" style="9" customWidth="1"/>
    <col min="12038" max="12038" width="6.25" style="9" customWidth="1"/>
    <col min="12039" max="12040" width="9.875" style="9" bestFit="1" customWidth="1"/>
    <col min="12041" max="12041" width="5.75" style="9" customWidth="1"/>
    <col min="12042" max="12042" width="45.75" style="9" customWidth="1"/>
    <col min="12043" max="12043" width="38.875" style="9" bestFit="1" customWidth="1"/>
    <col min="12044" max="12044" width="40.75" style="9" customWidth="1"/>
    <col min="12045" max="12045" width="13.75" style="9" customWidth="1"/>
    <col min="12046" max="12046" width="6.3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5.75" style="9" customWidth="1"/>
    <col min="12291" max="12291" width="24.75" style="9" bestFit="1" customWidth="1"/>
    <col min="12292" max="12292" width="20.75" style="9" customWidth="1"/>
    <col min="12293" max="12293" width="90.75" style="9" customWidth="1"/>
    <col min="12294" max="12294" width="6.25" style="9" customWidth="1"/>
    <col min="12295" max="12296" width="9.875" style="9" bestFit="1" customWidth="1"/>
    <col min="12297" max="12297" width="5.75" style="9" customWidth="1"/>
    <col min="12298" max="12298" width="45.75" style="9" customWidth="1"/>
    <col min="12299" max="12299" width="38.875" style="9" bestFit="1" customWidth="1"/>
    <col min="12300" max="12300" width="40.75" style="9" customWidth="1"/>
    <col min="12301" max="12301" width="13.75" style="9" customWidth="1"/>
    <col min="12302" max="12302" width="6.3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5.75" style="9" customWidth="1"/>
    <col min="12547" max="12547" width="24.75" style="9" bestFit="1" customWidth="1"/>
    <col min="12548" max="12548" width="20.75" style="9" customWidth="1"/>
    <col min="12549" max="12549" width="90.75" style="9" customWidth="1"/>
    <col min="12550" max="12550" width="6.25" style="9" customWidth="1"/>
    <col min="12551" max="12552" width="9.875" style="9" bestFit="1" customWidth="1"/>
    <col min="12553" max="12553" width="5.75" style="9" customWidth="1"/>
    <col min="12554" max="12554" width="45.75" style="9" customWidth="1"/>
    <col min="12555" max="12555" width="38.875" style="9" bestFit="1" customWidth="1"/>
    <col min="12556" max="12556" width="40.75" style="9" customWidth="1"/>
    <col min="12557" max="12557" width="13.75" style="9" customWidth="1"/>
    <col min="12558" max="12558" width="6.3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5.75" style="9" customWidth="1"/>
    <col min="12803" max="12803" width="24.75" style="9" bestFit="1" customWidth="1"/>
    <col min="12804" max="12804" width="20.75" style="9" customWidth="1"/>
    <col min="12805" max="12805" width="90.75" style="9" customWidth="1"/>
    <col min="12806" max="12806" width="6.25" style="9" customWidth="1"/>
    <col min="12807" max="12808" width="9.875" style="9" bestFit="1" customWidth="1"/>
    <col min="12809" max="12809" width="5.75" style="9" customWidth="1"/>
    <col min="12810" max="12810" width="45.75" style="9" customWidth="1"/>
    <col min="12811" max="12811" width="38.875" style="9" bestFit="1" customWidth="1"/>
    <col min="12812" max="12812" width="40.75" style="9" customWidth="1"/>
    <col min="12813" max="12813" width="13.75" style="9" customWidth="1"/>
    <col min="12814" max="12814" width="6.3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5.75" style="9" customWidth="1"/>
    <col min="13059" max="13059" width="24.75" style="9" bestFit="1" customWidth="1"/>
    <col min="13060" max="13060" width="20.75" style="9" customWidth="1"/>
    <col min="13061" max="13061" width="90.75" style="9" customWidth="1"/>
    <col min="13062" max="13062" width="6.25" style="9" customWidth="1"/>
    <col min="13063" max="13064" width="9.875" style="9" bestFit="1" customWidth="1"/>
    <col min="13065" max="13065" width="5.75" style="9" customWidth="1"/>
    <col min="13066" max="13066" width="45.75" style="9" customWidth="1"/>
    <col min="13067" max="13067" width="38.875" style="9" bestFit="1" customWidth="1"/>
    <col min="13068" max="13068" width="40.75" style="9" customWidth="1"/>
    <col min="13069" max="13069" width="13.75" style="9" customWidth="1"/>
    <col min="13070" max="13070" width="6.3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5.75" style="9" customWidth="1"/>
    <col min="13315" max="13315" width="24.75" style="9" bestFit="1" customWidth="1"/>
    <col min="13316" max="13316" width="20.75" style="9" customWidth="1"/>
    <col min="13317" max="13317" width="90.75" style="9" customWidth="1"/>
    <col min="13318" max="13318" width="6.25" style="9" customWidth="1"/>
    <col min="13319" max="13320" width="9.875" style="9" bestFit="1" customWidth="1"/>
    <col min="13321" max="13321" width="5.75" style="9" customWidth="1"/>
    <col min="13322" max="13322" width="45.75" style="9" customWidth="1"/>
    <col min="13323" max="13323" width="38.875" style="9" bestFit="1" customWidth="1"/>
    <col min="13324" max="13324" width="40.75" style="9" customWidth="1"/>
    <col min="13325" max="13325" width="13.75" style="9" customWidth="1"/>
    <col min="13326" max="13326" width="6.3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5.75" style="9" customWidth="1"/>
    <col min="13571" max="13571" width="24.75" style="9" bestFit="1" customWidth="1"/>
    <col min="13572" max="13572" width="20.75" style="9" customWidth="1"/>
    <col min="13573" max="13573" width="90.75" style="9" customWidth="1"/>
    <col min="13574" max="13574" width="6.25" style="9" customWidth="1"/>
    <col min="13575" max="13576" width="9.875" style="9" bestFit="1" customWidth="1"/>
    <col min="13577" max="13577" width="5.75" style="9" customWidth="1"/>
    <col min="13578" max="13578" width="45.75" style="9" customWidth="1"/>
    <col min="13579" max="13579" width="38.875" style="9" bestFit="1" customWidth="1"/>
    <col min="13580" max="13580" width="40.75" style="9" customWidth="1"/>
    <col min="13581" max="13581" width="13.75" style="9" customWidth="1"/>
    <col min="13582" max="13582" width="6.3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5.75" style="9" customWidth="1"/>
    <col min="13827" max="13827" width="24.75" style="9" bestFit="1" customWidth="1"/>
    <col min="13828" max="13828" width="20.75" style="9" customWidth="1"/>
    <col min="13829" max="13829" width="90.75" style="9" customWidth="1"/>
    <col min="13830" max="13830" width="6.25" style="9" customWidth="1"/>
    <col min="13831" max="13832" width="9.875" style="9" bestFit="1" customWidth="1"/>
    <col min="13833" max="13833" width="5.75" style="9" customWidth="1"/>
    <col min="13834" max="13834" width="45.75" style="9" customWidth="1"/>
    <col min="13835" max="13835" width="38.875" style="9" bestFit="1" customWidth="1"/>
    <col min="13836" max="13836" width="40.75" style="9" customWidth="1"/>
    <col min="13837" max="13837" width="13.75" style="9" customWidth="1"/>
    <col min="13838" max="13838" width="6.3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5.75" style="9" customWidth="1"/>
    <col min="14083" max="14083" width="24.75" style="9" bestFit="1" customWidth="1"/>
    <col min="14084" max="14084" width="20.75" style="9" customWidth="1"/>
    <col min="14085" max="14085" width="90.75" style="9" customWidth="1"/>
    <col min="14086" max="14086" width="6.25" style="9" customWidth="1"/>
    <col min="14087" max="14088" width="9.875" style="9" bestFit="1" customWidth="1"/>
    <col min="14089" max="14089" width="5.75" style="9" customWidth="1"/>
    <col min="14090" max="14090" width="45.75" style="9" customWidth="1"/>
    <col min="14091" max="14091" width="38.875" style="9" bestFit="1" customWidth="1"/>
    <col min="14092" max="14092" width="40.75" style="9" customWidth="1"/>
    <col min="14093" max="14093" width="13.75" style="9" customWidth="1"/>
    <col min="14094" max="14094" width="6.3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5.75" style="9" customWidth="1"/>
    <col min="14339" max="14339" width="24.75" style="9" bestFit="1" customWidth="1"/>
    <col min="14340" max="14340" width="20.75" style="9" customWidth="1"/>
    <col min="14341" max="14341" width="90.75" style="9" customWidth="1"/>
    <col min="14342" max="14342" width="6.25" style="9" customWidth="1"/>
    <col min="14343" max="14344" width="9.875" style="9" bestFit="1" customWidth="1"/>
    <col min="14345" max="14345" width="5.75" style="9" customWidth="1"/>
    <col min="14346" max="14346" width="45.75" style="9" customWidth="1"/>
    <col min="14347" max="14347" width="38.875" style="9" bestFit="1" customWidth="1"/>
    <col min="14348" max="14348" width="40.75" style="9" customWidth="1"/>
    <col min="14349" max="14349" width="13.75" style="9" customWidth="1"/>
    <col min="14350" max="14350" width="6.3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5.75" style="9" customWidth="1"/>
    <col min="14595" max="14595" width="24.75" style="9" bestFit="1" customWidth="1"/>
    <col min="14596" max="14596" width="20.75" style="9" customWidth="1"/>
    <col min="14597" max="14597" width="90.75" style="9" customWidth="1"/>
    <col min="14598" max="14598" width="6.25" style="9" customWidth="1"/>
    <col min="14599" max="14600" width="9.875" style="9" bestFit="1" customWidth="1"/>
    <col min="14601" max="14601" width="5.75" style="9" customWidth="1"/>
    <col min="14602" max="14602" width="45.75" style="9" customWidth="1"/>
    <col min="14603" max="14603" width="38.875" style="9" bestFit="1" customWidth="1"/>
    <col min="14604" max="14604" width="40.75" style="9" customWidth="1"/>
    <col min="14605" max="14605" width="13.75" style="9" customWidth="1"/>
    <col min="14606" max="14606" width="6.3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5.75" style="9" customWidth="1"/>
    <col min="14851" max="14851" width="24.75" style="9" bestFit="1" customWidth="1"/>
    <col min="14852" max="14852" width="20.75" style="9" customWidth="1"/>
    <col min="14853" max="14853" width="90.75" style="9" customWidth="1"/>
    <col min="14854" max="14854" width="6.25" style="9" customWidth="1"/>
    <col min="14855" max="14856" width="9.875" style="9" bestFit="1" customWidth="1"/>
    <col min="14857" max="14857" width="5.75" style="9" customWidth="1"/>
    <col min="14858" max="14858" width="45.75" style="9" customWidth="1"/>
    <col min="14859" max="14859" width="38.875" style="9" bestFit="1" customWidth="1"/>
    <col min="14860" max="14860" width="40.75" style="9" customWidth="1"/>
    <col min="14861" max="14861" width="13.75" style="9" customWidth="1"/>
    <col min="14862" max="14862" width="6.3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5.75" style="9" customWidth="1"/>
    <col min="15107" max="15107" width="24.75" style="9" bestFit="1" customWidth="1"/>
    <col min="15108" max="15108" width="20.75" style="9" customWidth="1"/>
    <col min="15109" max="15109" width="90.75" style="9" customWidth="1"/>
    <col min="15110" max="15110" width="6.25" style="9" customWidth="1"/>
    <col min="15111" max="15112" width="9.875" style="9" bestFit="1" customWidth="1"/>
    <col min="15113" max="15113" width="5.75" style="9" customWidth="1"/>
    <col min="15114" max="15114" width="45.75" style="9" customWidth="1"/>
    <col min="15115" max="15115" width="38.875" style="9" bestFit="1" customWidth="1"/>
    <col min="15116" max="15116" width="40.75" style="9" customWidth="1"/>
    <col min="15117" max="15117" width="13.75" style="9" customWidth="1"/>
    <col min="15118" max="15118" width="6.3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5.75" style="9" customWidth="1"/>
    <col min="15363" max="15363" width="24.75" style="9" bestFit="1" customWidth="1"/>
    <col min="15364" max="15364" width="20.75" style="9" customWidth="1"/>
    <col min="15365" max="15365" width="90.75" style="9" customWidth="1"/>
    <col min="15366" max="15366" width="6.25" style="9" customWidth="1"/>
    <col min="15367" max="15368" width="9.875" style="9" bestFit="1" customWidth="1"/>
    <col min="15369" max="15369" width="5.75" style="9" customWidth="1"/>
    <col min="15370" max="15370" width="45.75" style="9" customWidth="1"/>
    <col min="15371" max="15371" width="38.875" style="9" bestFit="1" customWidth="1"/>
    <col min="15372" max="15372" width="40.75" style="9" customWidth="1"/>
    <col min="15373" max="15373" width="13.75" style="9" customWidth="1"/>
    <col min="15374" max="15374" width="6.3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5.75" style="9" customWidth="1"/>
    <col min="15619" max="15619" width="24.75" style="9" bestFit="1" customWidth="1"/>
    <col min="15620" max="15620" width="20.75" style="9" customWidth="1"/>
    <col min="15621" max="15621" width="90.75" style="9" customWidth="1"/>
    <col min="15622" max="15622" width="6.25" style="9" customWidth="1"/>
    <col min="15623" max="15624" width="9.875" style="9" bestFit="1" customWidth="1"/>
    <col min="15625" max="15625" width="5.75" style="9" customWidth="1"/>
    <col min="15626" max="15626" width="45.75" style="9" customWidth="1"/>
    <col min="15627" max="15627" width="38.875" style="9" bestFit="1" customWidth="1"/>
    <col min="15628" max="15628" width="40.75" style="9" customWidth="1"/>
    <col min="15629" max="15629" width="13.75" style="9" customWidth="1"/>
    <col min="15630" max="15630" width="6.3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5.75" style="9" customWidth="1"/>
    <col min="15875" max="15875" width="24.75" style="9" bestFit="1" customWidth="1"/>
    <col min="15876" max="15876" width="20.75" style="9" customWidth="1"/>
    <col min="15877" max="15877" width="90.75" style="9" customWidth="1"/>
    <col min="15878" max="15878" width="6.25" style="9" customWidth="1"/>
    <col min="15879" max="15880" width="9.875" style="9" bestFit="1" customWidth="1"/>
    <col min="15881" max="15881" width="5.75" style="9" customWidth="1"/>
    <col min="15882" max="15882" width="45.75" style="9" customWidth="1"/>
    <col min="15883" max="15883" width="38.875" style="9" bestFit="1" customWidth="1"/>
    <col min="15884" max="15884" width="40.75" style="9" customWidth="1"/>
    <col min="15885" max="15885" width="13.75" style="9" customWidth="1"/>
    <col min="15886" max="15886" width="6.3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5.75" style="9" customWidth="1"/>
    <col min="16131" max="16131" width="24.75" style="9" bestFit="1" customWidth="1"/>
    <col min="16132" max="16132" width="20.75" style="9" customWidth="1"/>
    <col min="16133" max="16133" width="90.75" style="9" customWidth="1"/>
    <col min="16134" max="16134" width="6.25" style="9" customWidth="1"/>
    <col min="16135" max="16136" width="9.875" style="9" bestFit="1" customWidth="1"/>
    <col min="16137" max="16137" width="5.75" style="9" customWidth="1"/>
    <col min="16138" max="16138" width="45.75" style="9" customWidth="1"/>
    <col min="16139" max="16139" width="38.875" style="9" bestFit="1" customWidth="1"/>
    <col min="16140" max="16140" width="40.75" style="9" customWidth="1"/>
    <col min="16141" max="16141" width="13.75" style="9" customWidth="1"/>
    <col min="16142" max="16142" width="6.3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8425</v>
      </c>
      <c r="G2" s="4" t="s">
        <v>2</v>
      </c>
      <c r="H2" s="5"/>
      <c r="I2" s="6"/>
      <c r="J2" s="7">
        <f>SUM(H:H)</f>
        <v>1661493</v>
      </c>
    </row>
    <row r="3" spans="2:17" ht="20.100000000000001" customHeight="1">
      <c r="B3" s="1" t="s">
        <v>3</v>
      </c>
      <c r="C3" s="1"/>
      <c r="D3" s="1"/>
      <c r="E3" s="13" t="s">
        <v>8426</v>
      </c>
    </row>
    <row r="4" spans="2:17" ht="20.100000000000001" customHeight="1">
      <c r="B4" s="1" t="s">
        <v>5</v>
      </c>
      <c r="C4" s="1"/>
      <c r="D4" s="1"/>
      <c r="E4" s="13">
        <v>210481</v>
      </c>
    </row>
    <row r="5" spans="2:17" ht="20.100000000000001" customHeight="1">
      <c r="B5" s="1" t="s">
        <v>6</v>
      </c>
      <c r="C5" s="1"/>
      <c r="D5" s="1"/>
      <c r="E5" s="16"/>
    </row>
    <row r="6" spans="2:17" ht="20.100000000000001" customHeight="1">
      <c r="B6" s="1" t="s">
        <v>7</v>
      </c>
      <c r="C6" s="1"/>
      <c r="D6" s="1"/>
      <c r="E6" s="16">
        <v>45281</v>
      </c>
    </row>
    <row r="7" spans="2:17">
      <c r="F7" s="18"/>
    </row>
    <row r="8" spans="2:17" s="8" customFormat="1" ht="19.899999999999999" customHeight="1">
      <c r="B8" s="17" t="s">
        <v>8</v>
      </c>
      <c r="C8" s="17" t="s">
        <v>9</v>
      </c>
      <c r="D8" s="17" t="s">
        <v>10</v>
      </c>
      <c r="E8" s="18" t="s">
        <v>11</v>
      </c>
      <c r="F8" s="18"/>
      <c r="G8" s="18" t="s">
        <v>13</v>
      </c>
      <c r="H8" s="22" t="s">
        <v>14</v>
      </c>
      <c r="I8" s="22" t="s">
        <v>15</v>
      </c>
      <c r="J8" s="18" t="s">
        <v>16</v>
      </c>
      <c r="K8" s="18" t="s">
        <v>17</v>
      </c>
      <c r="L8" s="18" t="s">
        <v>18</v>
      </c>
      <c r="M8" s="30" t="s">
        <v>19</v>
      </c>
      <c r="N8" s="17" t="s">
        <v>20</v>
      </c>
      <c r="O8" s="18" t="s">
        <v>21</v>
      </c>
      <c r="P8" s="30" t="s">
        <v>22</v>
      </c>
      <c r="Q8" s="23" t="s">
        <v>23</v>
      </c>
    </row>
    <row r="9" spans="2:17" s="8" customFormat="1" ht="19.899999999999999" customHeight="1">
      <c r="B9" s="2180">
        <v>1</v>
      </c>
      <c r="C9" s="52" t="s">
        <v>288</v>
      </c>
      <c r="D9" s="52" t="s">
        <v>288</v>
      </c>
      <c r="E9" s="57" t="s">
        <v>8427</v>
      </c>
      <c r="F9" s="506">
        <v>1</v>
      </c>
      <c r="G9" s="525">
        <v>817000</v>
      </c>
      <c r="H9" s="109">
        <f>F9*G9</f>
        <v>817000</v>
      </c>
      <c r="I9" s="56"/>
      <c r="J9" s="57" t="s">
        <v>8428</v>
      </c>
      <c r="K9" s="42"/>
      <c r="L9" s="54"/>
      <c r="M9" s="58">
        <v>45243</v>
      </c>
      <c r="N9" s="52"/>
      <c r="O9" s="59">
        <v>45266</v>
      </c>
      <c r="P9" s="58">
        <v>45272</v>
      </c>
      <c r="Q9" s="60">
        <v>45272</v>
      </c>
    </row>
    <row r="10" spans="2:17" s="8" customFormat="1" ht="19.899999999999999" customHeight="1">
      <c r="B10" s="2181"/>
      <c r="C10" s="52" t="s">
        <v>288</v>
      </c>
      <c r="D10" s="52" t="s">
        <v>288</v>
      </c>
      <c r="E10" s="57" t="s">
        <v>8429</v>
      </c>
      <c r="F10" s="506">
        <v>1</v>
      </c>
      <c r="G10" s="525">
        <v>40000</v>
      </c>
      <c r="H10" s="109">
        <f>F10*G10</f>
        <v>40000</v>
      </c>
      <c r="I10" s="56"/>
      <c r="J10" s="54"/>
      <c r="K10" s="42"/>
      <c r="L10" s="54"/>
      <c r="M10" s="58">
        <v>45243</v>
      </c>
      <c r="N10" s="52"/>
      <c r="O10" s="59">
        <v>45266</v>
      </c>
      <c r="P10" s="58">
        <v>45272</v>
      </c>
      <c r="Q10" s="60">
        <v>45272</v>
      </c>
    </row>
    <row r="11" spans="2:17" s="8" customFormat="1" ht="19.899999999999999" customHeight="1">
      <c r="B11" s="2181"/>
      <c r="C11" s="52" t="s">
        <v>288</v>
      </c>
      <c r="D11" s="52" t="s">
        <v>288</v>
      </c>
      <c r="E11" s="57" t="s">
        <v>8430</v>
      </c>
      <c r="F11" s="506">
        <v>1</v>
      </c>
      <c r="G11" s="461">
        <v>18000</v>
      </c>
      <c r="H11" s="109">
        <f>F11*G11</f>
        <v>18000</v>
      </c>
      <c r="I11" s="56"/>
      <c r="J11" s="54"/>
      <c r="K11" s="42"/>
      <c r="L11" s="54"/>
      <c r="M11" s="58">
        <v>45243</v>
      </c>
      <c r="N11" s="52"/>
      <c r="O11" s="59">
        <v>45266</v>
      </c>
      <c r="P11" s="58">
        <v>45272</v>
      </c>
      <c r="Q11" s="60">
        <v>45272</v>
      </c>
    </row>
    <row r="12" spans="2:17" s="8" customFormat="1" ht="19.899999999999999" customHeight="1">
      <c r="B12" s="2181"/>
      <c r="C12" s="52" t="s">
        <v>288</v>
      </c>
      <c r="D12" s="52" t="s">
        <v>288</v>
      </c>
      <c r="E12" s="57" t="s">
        <v>8431</v>
      </c>
      <c r="F12" s="506">
        <v>1</v>
      </c>
      <c r="G12" s="461">
        <v>18000</v>
      </c>
      <c r="H12" s="109">
        <f>F12*G12</f>
        <v>18000</v>
      </c>
      <c r="I12" s="56"/>
      <c r="J12" s="57"/>
      <c r="K12" s="42"/>
      <c r="L12" s="54"/>
      <c r="M12" s="58">
        <v>45243</v>
      </c>
      <c r="N12" s="52"/>
      <c r="O12" s="59">
        <v>45266</v>
      </c>
      <c r="P12" s="58">
        <v>45272</v>
      </c>
      <c r="Q12" s="60">
        <v>45272</v>
      </c>
    </row>
    <row r="13" spans="2:17" s="8" customFormat="1" ht="19.899999999999999" customHeight="1">
      <c r="B13" s="2182"/>
      <c r="C13" s="52" t="s">
        <v>288</v>
      </c>
      <c r="D13" s="52" t="s">
        <v>288</v>
      </c>
      <c r="E13" s="57" t="s">
        <v>898</v>
      </c>
      <c r="F13" s="506">
        <v>1</v>
      </c>
      <c r="G13" s="461">
        <v>12000</v>
      </c>
      <c r="H13" s="109">
        <f>F13*G13</f>
        <v>12000</v>
      </c>
      <c r="I13" s="56"/>
      <c r="J13" s="57"/>
      <c r="K13" s="42"/>
      <c r="L13" s="54"/>
      <c r="M13" s="58">
        <v>45243</v>
      </c>
      <c r="N13" s="52"/>
      <c r="O13" s="59">
        <v>45266</v>
      </c>
      <c r="P13" s="58">
        <v>45272</v>
      </c>
      <c r="Q13" s="60">
        <v>45272</v>
      </c>
    </row>
    <row r="14" spans="2:17" s="8" customFormat="1" ht="19.899999999999999" customHeight="1">
      <c r="B14" s="52"/>
      <c r="C14" s="52"/>
      <c r="D14" s="52"/>
      <c r="E14" s="57"/>
      <c r="F14" s="506"/>
      <c r="G14" s="461"/>
      <c r="H14" s="109">
        <f t="shared" ref="H14:H73" si="0">F14*G14</f>
        <v>0</v>
      </c>
      <c r="I14" s="56"/>
      <c r="J14" s="57"/>
      <c r="K14" s="54"/>
      <c r="L14" s="54"/>
      <c r="M14" s="58"/>
      <c r="N14" s="52"/>
      <c r="O14" s="54"/>
      <c r="P14" s="58"/>
      <c r="Q14" s="60"/>
    </row>
    <row r="15" spans="2:17" s="8" customFormat="1" ht="19.899999999999999" customHeight="1">
      <c r="B15" s="2180">
        <v>8</v>
      </c>
      <c r="C15" s="52" t="s">
        <v>167</v>
      </c>
      <c r="D15" s="52" t="s">
        <v>167</v>
      </c>
      <c r="E15" s="26" t="s">
        <v>8432</v>
      </c>
      <c r="F15" s="26">
        <v>1</v>
      </c>
      <c r="G15" s="26">
        <v>2190</v>
      </c>
      <c r="H15" s="109">
        <f t="shared" si="0"/>
        <v>2190</v>
      </c>
      <c r="I15" s="54"/>
      <c r="J15" s="26" t="s">
        <v>7677</v>
      </c>
      <c r="K15" s="54" t="s">
        <v>8433</v>
      </c>
      <c r="L15" s="54" t="s">
        <v>8434</v>
      </c>
      <c r="M15" s="58">
        <v>45240</v>
      </c>
      <c r="N15" s="52"/>
      <c r="O15" s="59">
        <v>45266</v>
      </c>
      <c r="P15" s="58"/>
      <c r="Q15" s="60">
        <v>45245</v>
      </c>
    </row>
    <row r="16" spans="2:17" s="8" customFormat="1" ht="19.899999999999999" customHeight="1">
      <c r="B16" s="2181"/>
      <c r="C16" s="1719" t="s">
        <v>440</v>
      </c>
      <c r="D16" s="1719" t="s">
        <v>8435</v>
      </c>
      <c r="E16" s="2183" t="s">
        <v>369</v>
      </c>
      <c r="F16" s="2183">
        <v>2</v>
      </c>
      <c r="G16" s="2184">
        <v>105</v>
      </c>
      <c r="H16" s="2185">
        <f t="shared" si="0"/>
        <v>210</v>
      </c>
      <c r="I16" s="1718"/>
      <c r="J16" s="2183" t="s">
        <v>90</v>
      </c>
      <c r="K16" s="25"/>
      <c r="L16" s="54" t="s">
        <v>8436</v>
      </c>
      <c r="M16" s="58">
        <v>45244</v>
      </c>
      <c r="N16" s="52"/>
      <c r="O16" s="239">
        <v>45266</v>
      </c>
      <c r="P16" s="58">
        <v>45266</v>
      </c>
      <c r="Q16" s="60">
        <v>45265</v>
      </c>
    </row>
    <row r="17" spans="2:17" s="8" customFormat="1" ht="19.899999999999999" customHeight="1">
      <c r="B17" s="2181"/>
      <c r="C17" s="52" t="s">
        <v>167</v>
      </c>
      <c r="D17" s="52" t="s">
        <v>167</v>
      </c>
      <c r="E17" s="26" t="s">
        <v>6773</v>
      </c>
      <c r="F17" s="26">
        <v>1</v>
      </c>
      <c r="G17" s="26">
        <v>240</v>
      </c>
      <c r="H17" s="109">
        <f t="shared" si="0"/>
        <v>240</v>
      </c>
      <c r="I17" s="54"/>
      <c r="J17" s="26" t="s">
        <v>6680</v>
      </c>
      <c r="K17" s="54" t="s">
        <v>8433</v>
      </c>
      <c r="L17" s="54" t="s">
        <v>8437</v>
      </c>
      <c r="M17" s="58">
        <v>45240</v>
      </c>
      <c r="N17" s="52"/>
      <c r="O17" s="54"/>
      <c r="P17" s="58"/>
      <c r="Q17" s="60">
        <v>45245</v>
      </c>
    </row>
    <row r="18" spans="2:17" s="8" customFormat="1" ht="19.899999999999999" customHeight="1">
      <c r="B18" s="2181"/>
      <c r="C18" s="52" t="s">
        <v>167</v>
      </c>
      <c r="D18" s="52" t="s">
        <v>167</v>
      </c>
      <c r="E18" s="26" t="s">
        <v>8438</v>
      </c>
      <c r="F18" s="26">
        <v>1</v>
      </c>
      <c r="G18" s="26">
        <v>200</v>
      </c>
      <c r="H18" s="109">
        <f t="shared" si="0"/>
        <v>200</v>
      </c>
      <c r="I18" s="54"/>
      <c r="J18" s="26" t="s">
        <v>8439</v>
      </c>
      <c r="K18" s="54" t="s">
        <v>8433</v>
      </c>
      <c r="L18" s="54" t="s">
        <v>8437</v>
      </c>
      <c r="M18" s="58">
        <v>45240</v>
      </c>
      <c r="N18" s="52"/>
      <c r="O18" s="54"/>
      <c r="P18" s="58"/>
      <c r="Q18" s="60">
        <v>45245</v>
      </c>
    </row>
    <row r="19" spans="2:17" s="8" customFormat="1" ht="19.899999999999999" customHeight="1">
      <c r="B19" s="2181"/>
      <c r="C19" s="52" t="s">
        <v>167</v>
      </c>
      <c r="D19" s="52" t="s">
        <v>167</v>
      </c>
      <c r="E19" s="26" t="s">
        <v>8440</v>
      </c>
      <c r="F19" s="26">
        <v>1</v>
      </c>
      <c r="G19" s="26">
        <v>1000</v>
      </c>
      <c r="H19" s="109">
        <f t="shared" si="0"/>
        <v>1000</v>
      </c>
      <c r="I19" s="54"/>
      <c r="J19" s="26" t="s">
        <v>8441</v>
      </c>
      <c r="K19" s="54" t="s">
        <v>8433</v>
      </c>
      <c r="L19" s="54" t="s">
        <v>8437</v>
      </c>
      <c r="M19" s="58">
        <v>45240</v>
      </c>
      <c r="N19" s="52"/>
      <c r="O19" s="54"/>
      <c r="P19" s="58"/>
      <c r="Q19" s="60">
        <v>45245</v>
      </c>
    </row>
    <row r="20" spans="2:17" s="8" customFormat="1" ht="19.899999999999999" customHeight="1">
      <c r="B20" s="2181"/>
      <c r="C20" s="52" t="s">
        <v>3848</v>
      </c>
      <c r="D20" s="52" t="s">
        <v>167</v>
      </c>
      <c r="E20" s="26" t="s">
        <v>8442</v>
      </c>
      <c r="F20" s="26">
        <v>10</v>
      </c>
      <c r="G20" s="26">
        <v>288</v>
      </c>
      <c r="H20" s="109">
        <f t="shared" si="0"/>
        <v>2880</v>
      </c>
      <c r="I20" s="54"/>
      <c r="J20" s="26" t="s">
        <v>8443</v>
      </c>
      <c r="K20" s="54" t="s">
        <v>8433</v>
      </c>
      <c r="L20" s="54" t="s">
        <v>8437</v>
      </c>
      <c r="M20" s="58">
        <v>45240</v>
      </c>
      <c r="N20" s="52"/>
      <c r="O20" s="54"/>
      <c r="P20" s="58"/>
      <c r="Q20" s="60">
        <v>45245</v>
      </c>
    </row>
    <row r="21" spans="2:17" s="8" customFormat="1" ht="19.899999999999999" customHeight="1">
      <c r="B21" s="2181"/>
      <c r="C21" s="52" t="s">
        <v>3848</v>
      </c>
      <c r="D21" s="52" t="s">
        <v>167</v>
      </c>
      <c r="E21" s="26" t="s">
        <v>8444</v>
      </c>
      <c r="F21" s="26">
        <v>1</v>
      </c>
      <c r="G21" s="26">
        <v>396</v>
      </c>
      <c r="H21" s="109">
        <f t="shared" si="0"/>
        <v>396</v>
      </c>
      <c r="I21" s="54"/>
      <c r="J21" s="26" t="s">
        <v>8445</v>
      </c>
      <c r="K21" s="54" t="s">
        <v>8433</v>
      </c>
      <c r="L21" s="54" t="s">
        <v>8437</v>
      </c>
      <c r="M21" s="58">
        <v>45240</v>
      </c>
      <c r="N21" s="52"/>
      <c r="O21" s="54"/>
      <c r="P21" s="58"/>
      <c r="Q21" s="60">
        <v>45245</v>
      </c>
    </row>
    <row r="22" spans="2:17" s="8" customFormat="1" ht="19.899999999999999" customHeight="1">
      <c r="B22" s="2181"/>
      <c r="C22" s="52" t="s">
        <v>167</v>
      </c>
      <c r="D22" s="52" t="s">
        <v>167</v>
      </c>
      <c r="E22" s="26" t="s">
        <v>8438</v>
      </c>
      <c r="F22" s="26">
        <v>1</v>
      </c>
      <c r="G22" s="26">
        <v>200</v>
      </c>
      <c r="H22" s="109">
        <f t="shared" si="0"/>
        <v>200</v>
      </c>
      <c r="I22" s="54"/>
      <c r="J22" s="26" t="s">
        <v>8439</v>
      </c>
      <c r="K22" s="54" t="s">
        <v>8433</v>
      </c>
      <c r="L22" s="54" t="s">
        <v>8437</v>
      </c>
      <c r="M22" s="58">
        <v>45240</v>
      </c>
      <c r="N22" s="52"/>
      <c r="O22" s="54"/>
      <c r="P22" s="58"/>
      <c r="Q22" s="60">
        <v>45245</v>
      </c>
    </row>
    <row r="23" spans="2:17" s="8" customFormat="1" ht="19.899999999999999" customHeight="1">
      <c r="B23" s="2181"/>
      <c r="C23" s="52" t="s">
        <v>167</v>
      </c>
      <c r="D23" s="52" t="s">
        <v>167</v>
      </c>
      <c r="E23" s="26" t="s">
        <v>8446</v>
      </c>
      <c r="F23" s="26">
        <v>2</v>
      </c>
      <c r="G23" s="26">
        <v>280</v>
      </c>
      <c r="H23" s="109">
        <f t="shared" si="0"/>
        <v>560</v>
      </c>
      <c r="I23" s="54"/>
      <c r="J23" s="26" t="s">
        <v>5808</v>
      </c>
      <c r="K23" s="54" t="s">
        <v>8433</v>
      </c>
      <c r="L23" s="54" t="s">
        <v>8447</v>
      </c>
      <c r="M23" s="58">
        <v>45240</v>
      </c>
      <c r="N23" s="52"/>
      <c r="O23" s="54"/>
      <c r="P23" s="58"/>
      <c r="Q23" s="60">
        <v>45245</v>
      </c>
    </row>
    <row r="24" spans="2:17" s="8" customFormat="1" ht="19.899999999999999" customHeight="1">
      <c r="B24" s="2181"/>
      <c r="C24" s="1719" t="s">
        <v>353</v>
      </c>
      <c r="D24" s="1719" t="s">
        <v>8435</v>
      </c>
      <c r="E24" s="2183" t="s">
        <v>8448</v>
      </c>
      <c r="F24" s="2183">
        <v>20</v>
      </c>
      <c r="G24" s="2184">
        <v>100</v>
      </c>
      <c r="H24" s="2185">
        <f t="shared" si="0"/>
        <v>2000</v>
      </c>
      <c r="I24" s="1718"/>
      <c r="J24" s="2183" t="s">
        <v>90</v>
      </c>
      <c r="K24" s="25"/>
      <c r="L24" s="54" t="s">
        <v>8447</v>
      </c>
      <c r="M24" s="58">
        <v>45244</v>
      </c>
      <c r="N24" s="52"/>
      <c r="O24" s="59">
        <v>45266</v>
      </c>
      <c r="P24" s="58"/>
      <c r="Q24" s="60">
        <v>45265</v>
      </c>
    </row>
    <row r="25" spans="2:17" s="8" customFormat="1" ht="19.899999999999999" customHeight="1">
      <c r="B25" s="2181"/>
      <c r="C25" s="1719" t="s">
        <v>353</v>
      </c>
      <c r="D25" s="1866" t="s">
        <v>67</v>
      </c>
      <c r="E25" s="2183" t="s">
        <v>291</v>
      </c>
      <c r="F25" s="2183">
        <v>1</v>
      </c>
      <c r="G25" s="2184">
        <v>1200</v>
      </c>
      <c r="H25" s="2185">
        <f t="shared" si="0"/>
        <v>1200</v>
      </c>
      <c r="I25" s="1718"/>
      <c r="J25" s="2183"/>
      <c r="K25" s="25"/>
      <c r="L25" s="54"/>
      <c r="M25" s="58">
        <v>45244</v>
      </c>
      <c r="N25" s="52"/>
      <c r="O25" s="59">
        <v>45266</v>
      </c>
      <c r="P25" s="58"/>
      <c r="Q25" s="60"/>
    </row>
    <row r="26" spans="2:17" s="8" customFormat="1" ht="19.899999999999999" customHeight="1">
      <c r="B26" s="2181"/>
      <c r="C26" s="52" t="s">
        <v>167</v>
      </c>
      <c r="D26" s="52" t="s">
        <v>167</v>
      </c>
      <c r="E26" s="26" t="s">
        <v>40</v>
      </c>
      <c r="F26" s="26">
        <v>1</v>
      </c>
      <c r="G26" s="26">
        <v>7015</v>
      </c>
      <c r="H26" s="109">
        <f t="shared" si="0"/>
        <v>7015</v>
      </c>
      <c r="I26" s="54"/>
      <c r="J26" s="26" t="s">
        <v>41</v>
      </c>
      <c r="K26" s="54" t="s">
        <v>8433</v>
      </c>
      <c r="L26" s="54" t="s">
        <v>8449</v>
      </c>
      <c r="M26" s="58">
        <v>45240</v>
      </c>
      <c r="N26" s="52"/>
      <c r="O26" s="54"/>
      <c r="P26" s="58"/>
      <c r="Q26" s="60">
        <v>45245</v>
      </c>
    </row>
    <row r="27" spans="2:17" s="8" customFormat="1" ht="19.899999999999999" customHeight="1">
      <c r="B27" s="2181"/>
      <c r="C27" s="52" t="s">
        <v>167</v>
      </c>
      <c r="D27" s="52" t="s">
        <v>167</v>
      </c>
      <c r="E27" s="26" t="s">
        <v>8450</v>
      </c>
      <c r="F27" s="26">
        <v>1</v>
      </c>
      <c r="G27" s="26">
        <v>3090</v>
      </c>
      <c r="H27" s="109">
        <f t="shared" si="0"/>
        <v>3090</v>
      </c>
      <c r="I27" s="54"/>
      <c r="J27" s="26" t="s">
        <v>41</v>
      </c>
      <c r="K27" s="54" t="s">
        <v>8433</v>
      </c>
      <c r="L27" s="54" t="s">
        <v>8451</v>
      </c>
      <c r="M27" s="58">
        <v>45240</v>
      </c>
      <c r="N27" s="52"/>
      <c r="O27" s="54"/>
      <c r="P27" s="58"/>
      <c r="Q27" s="437">
        <v>45250</v>
      </c>
    </row>
    <row r="28" spans="2:17" s="8" customFormat="1" ht="19.899999999999999" customHeight="1">
      <c r="B28" s="2181"/>
      <c r="C28" s="52" t="s">
        <v>167</v>
      </c>
      <c r="D28" s="52" t="s">
        <v>167</v>
      </c>
      <c r="E28" s="26" t="s">
        <v>8452</v>
      </c>
      <c r="F28" s="26">
        <v>1</v>
      </c>
      <c r="G28" s="26">
        <v>1270</v>
      </c>
      <c r="H28" s="109">
        <f t="shared" si="0"/>
        <v>1270</v>
      </c>
      <c r="I28" s="54"/>
      <c r="J28" s="26" t="s">
        <v>1130</v>
      </c>
      <c r="K28" s="54" t="s">
        <v>8433</v>
      </c>
      <c r="L28" s="54" t="s">
        <v>8447</v>
      </c>
      <c r="M28" s="58">
        <v>45240</v>
      </c>
      <c r="N28" s="52"/>
      <c r="O28" s="54"/>
      <c r="P28" s="58"/>
      <c r="Q28" s="60">
        <v>45245</v>
      </c>
    </row>
    <row r="29" spans="2:17" s="8" customFormat="1" ht="19.899999999999999" customHeight="1">
      <c r="B29" s="2181"/>
      <c r="C29" s="52" t="s">
        <v>167</v>
      </c>
      <c r="D29" s="52" t="s">
        <v>167</v>
      </c>
      <c r="E29" s="26" t="s">
        <v>38</v>
      </c>
      <c r="F29" s="26">
        <v>1</v>
      </c>
      <c r="G29" s="26">
        <v>5117</v>
      </c>
      <c r="H29" s="109">
        <f t="shared" si="0"/>
        <v>5117</v>
      </c>
      <c r="I29" s="54"/>
      <c r="J29" s="26" t="s">
        <v>39</v>
      </c>
      <c r="K29" s="54" t="s">
        <v>8433</v>
      </c>
      <c r="L29" s="54" t="s">
        <v>8447</v>
      </c>
      <c r="M29" s="58">
        <v>45240</v>
      </c>
      <c r="N29" s="52"/>
      <c r="O29" s="54"/>
      <c r="P29" s="58"/>
      <c r="Q29" s="60">
        <v>45245</v>
      </c>
    </row>
    <row r="30" spans="2:17" s="8" customFormat="1" ht="19.899999999999999" customHeight="1">
      <c r="B30" s="2181"/>
      <c r="C30" s="52" t="s">
        <v>167</v>
      </c>
      <c r="D30" s="52" t="s">
        <v>167</v>
      </c>
      <c r="E30" s="26" t="s">
        <v>6195</v>
      </c>
      <c r="F30" s="26">
        <v>1</v>
      </c>
      <c r="G30" s="26">
        <v>4239</v>
      </c>
      <c r="H30" s="109">
        <f t="shared" si="0"/>
        <v>4239</v>
      </c>
      <c r="I30" s="54"/>
      <c r="J30" s="26" t="s">
        <v>6196</v>
      </c>
      <c r="K30" s="54" t="s">
        <v>8433</v>
      </c>
      <c r="L30" s="54" t="s">
        <v>8447</v>
      </c>
      <c r="M30" s="58">
        <v>45240</v>
      </c>
      <c r="N30" s="52"/>
      <c r="O30" s="54"/>
      <c r="P30" s="58"/>
      <c r="Q30" s="60">
        <v>45245</v>
      </c>
    </row>
    <row r="31" spans="2:17" s="8" customFormat="1" ht="19.899999999999999" customHeight="1">
      <c r="B31" s="2181"/>
      <c r="C31" s="52" t="s">
        <v>167</v>
      </c>
      <c r="D31" s="52" t="s">
        <v>167</v>
      </c>
      <c r="E31" s="26" t="s">
        <v>8453</v>
      </c>
      <c r="F31" s="26">
        <v>2</v>
      </c>
      <c r="G31" s="26">
        <v>264</v>
      </c>
      <c r="H31" s="109">
        <f t="shared" si="0"/>
        <v>528</v>
      </c>
      <c r="I31" s="54"/>
      <c r="J31" s="26" t="s">
        <v>6613</v>
      </c>
      <c r="K31" s="54" t="s">
        <v>8433</v>
      </c>
      <c r="L31" s="54" t="s">
        <v>8454</v>
      </c>
      <c r="M31" s="58">
        <v>45240</v>
      </c>
      <c r="N31" s="52"/>
      <c r="O31" s="54"/>
      <c r="P31" s="58"/>
      <c r="Q31" s="60">
        <v>45245</v>
      </c>
    </row>
    <row r="32" spans="2:17" s="8" customFormat="1" ht="19.899999999999999" customHeight="1">
      <c r="B32" s="2181"/>
      <c r="C32" s="52" t="s">
        <v>167</v>
      </c>
      <c r="D32" s="52" t="s">
        <v>167</v>
      </c>
      <c r="E32" s="26" t="s">
        <v>8455</v>
      </c>
      <c r="F32" s="26">
        <v>1</v>
      </c>
      <c r="G32" s="26">
        <v>522</v>
      </c>
      <c r="H32" s="109">
        <f t="shared" si="0"/>
        <v>522</v>
      </c>
      <c r="I32" s="54"/>
      <c r="J32" s="26" t="s">
        <v>8456</v>
      </c>
      <c r="K32" s="54" t="s">
        <v>8433</v>
      </c>
      <c r="L32" s="54" t="s">
        <v>8447</v>
      </c>
      <c r="M32" s="58">
        <v>45240</v>
      </c>
      <c r="N32" s="52"/>
      <c r="O32" s="54"/>
      <c r="P32" s="58"/>
      <c r="Q32" s="60">
        <v>45245</v>
      </c>
    </row>
    <row r="33" spans="2:17" s="8" customFormat="1" ht="19.899999999999999" customHeight="1">
      <c r="B33" s="2181"/>
      <c r="C33" s="52" t="s">
        <v>167</v>
      </c>
      <c r="D33" s="52" t="s">
        <v>167</v>
      </c>
      <c r="E33" s="26" t="s">
        <v>8457</v>
      </c>
      <c r="F33" s="26">
        <v>1</v>
      </c>
      <c r="G33" s="26">
        <v>1550</v>
      </c>
      <c r="H33" s="109">
        <f t="shared" si="0"/>
        <v>1550</v>
      </c>
      <c r="I33" s="54"/>
      <c r="J33" s="26" t="s">
        <v>8458</v>
      </c>
      <c r="K33" s="54" t="s">
        <v>8433</v>
      </c>
      <c r="L33" s="54" t="s">
        <v>8447</v>
      </c>
      <c r="M33" s="58">
        <v>45240</v>
      </c>
      <c r="N33" s="52"/>
      <c r="O33" s="54"/>
      <c r="P33" s="58"/>
      <c r="Q33" s="60">
        <v>45245</v>
      </c>
    </row>
    <row r="34" spans="2:17" s="8" customFormat="1" ht="19.899999999999999" customHeight="1">
      <c r="B34" s="2181"/>
      <c r="C34" s="1719" t="s">
        <v>144</v>
      </c>
      <c r="D34" s="1719" t="s">
        <v>8435</v>
      </c>
      <c r="E34" s="2183" t="s">
        <v>8459</v>
      </c>
      <c r="F34" s="2183">
        <v>20</v>
      </c>
      <c r="G34" s="2183">
        <v>40</v>
      </c>
      <c r="H34" s="2186">
        <f t="shared" si="0"/>
        <v>800</v>
      </c>
      <c r="I34" s="1718"/>
      <c r="J34" s="2183" t="s">
        <v>8460</v>
      </c>
      <c r="K34" s="25"/>
      <c r="L34" s="54" t="s">
        <v>8447</v>
      </c>
      <c r="M34" s="58">
        <v>45244</v>
      </c>
      <c r="N34" s="52"/>
      <c r="O34" s="59">
        <v>45266</v>
      </c>
      <c r="P34" s="58">
        <v>45267</v>
      </c>
      <c r="Q34" s="60">
        <v>45265</v>
      </c>
    </row>
    <row r="35" spans="2:17" s="8" customFormat="1" ht="19.899999999999999" customHeight="1">
      <c r="B35" s="2181"/>
      <c r="C35" s="52" t="s">
        <v>167</v>
      </c>
      <c r="D35" s="52" t="s">
        <v>167</v>
      </c>
      <c r="E35" s="26" t="s">
        <v>8461</v>
      </c>
      <c r="F35" s="26">
        <v>1</v>
      </c>
      <c r="G35" s="26">
        <v>5060</v>
      </c>
      <c r="H35" s="109">
        <f t="shared" si="0"/>
        <v>5060</v>
      </c>
      <c r="I35" s="54"/>
      <c r="J35" s="26" t="s">
        <v>8462</v>
      </c>
      <c r="K35" s="54" t="s">
        <v>8433</v>
      </c>
      <c r="L35" s="54" t="s">
        <v>8447</v>
      </c>
      <c r="M35" s="58">
        <v>45240</v>
      </c>
      <c r="N35" s="52"/>
      <c r="O35" s="54"/>
      <c r="P35" s="58"/>
      <c r="Q35" s="60">
        <v>45245</v>
      </c>
    </row>
    <row r="36" spans="2:17" s="8" customFormat="1" ht="19.899999999999999" customHeight="1">
      <c r="B36" s="2181"/>
      <c r="C36" s="52" t="s">
        <v>167</v>
      </c>
      <c r="D36" s="52" t="s">
        <v>167</v>
      </c>
      <c r="E36" s="26" t="s">
        <v>8463</v>
      </c>
      <c r="F36" s="26">
        <v>2</v>
      </c>
      <c r="G36" s="26">
        <v>150</v>
      </c>
      <c r="H36" s="109">
        <f t="shared" si="0"/>
        <v>300</v>
      </c>
      <c r="I36" s="54"/>
      <c r="J36" s="26" t="s">
        <v>90</v>
      </c>
      <c r="K36" s="54" t="s">
        <v>8433</v>
      </c>
      <c r="L36" s="54" t="s">
        <v>8464</v>
      </c>
      <c r="M36" s="58">
        <v>45240</v>
      </c>
      <c r="N36" s="52"/>
      <c r="O36" s="54"/>
      <c r="P36" s="58"/>
      <c r="Q36" s="60">
        <v>45245</v>
      </c>
    </row>
    <row r="37" spans="2:17" s="8" customFormat="1" ht="19.899999999999999" customHeight="1">
      <c r="B37" s="2181"/>
      <c r="C37" s="52" t="s">
        <v>383</v>
      </c>
      <c r="D37" s="52" t="s">
        <v>167</v>
      </c>
      <c r="E37" s="26" t="s">
        <v>8465</v>
      </c>
      <c r="F37" s="26">
        <v>1</v>
      </c>
      <c r="G37" s="26">
        <v>2260</v>
      </c>
      <c r="H37" s="109">
        <f t="shared" si="0"/>
        <v>2260</v>
      </c>
      <c r="I37" s="54"/>
      <c r="J37" s="26" t="s">
        <v>8466</v>
      </c>
      <c r="K37" s="54" t="s">
        <v>8433</v>
      </c>
      <c r="L37" s="54" t="s">
        <v>8464</v>
      </c>
      <c r="M37" s="58">
        <v>45240</v>
      </c>
      <c r="N37" s="52"/>
      <c r="O37" s="54"/>
      <c r="P37" s="58"/>
      <c r="Q37" s="60">
        <v>45245</v>
      </c>
    </row>
    <row r="38" spans="2:17" s="8" customFormat="1" ht="19.899999999999999" customHeight="1">
      <c r="B38" s="2181"/>
      <c r="C38" s="52" t="s">
        <v>167</v>
      </c>
      <c r="D38" s="52" t="s">
        <v>167</v>
      </c>
      <c r="E38" s="26" t="s">
        <v>8467</v>
      </c>
      <c r="F38" s="26">
        <v>1</v>
      </c>
      <c r="G38" s="26">
        <v>4580</v>
      </c>
      <c r="H38" s="109">
        <f t="shared" si="0"/>
        <v>4580</v>
      </c>
      <c r="I38" s="54"/>
      <c r="J38" s="26" t="s">
        <v>7677</v>
      </c>
      <c r="K38" s="54" t="s">
        <v>8433</v>
      </c>
      <c r="L38" s="54" t="s">
        <v>8464</v>
      </c>
      <c r="M38" s="58">
        <v>45240</v>
      </c>
      <c r="N38" s="52"/>
      <c r="O38" s="54"/>
      <c r="P38" s="58"/>
      <c r="Q38" s="60">
        <v>45245</v>
      </c>
    </row>
    <row r="39" spans="2:17" s="8" customFormat="1" ht="19.899999999999999" customHeight="1">
      <c r="B39" s="2181"/>
      <c r="C39" s="52" t="s">
        <v>167</v>
      </c>
      <c r="D39" s="52" t="s">
        <v>167</v>
      </c>
      <c r="E39" s="26" t="s">
        <v>8468</v>
      </c>
      <c r="F39" s="26">
        <v>1</v>
      </c>
      <c r="G39" s="26">
        <v>220</v>
      </c>
      <c r="H39" s="109">
        <f t="shared" si="0"/>
        <v>220</v>
      </c>
      <c r="I39" s="54"/>
      <c r="J39" s="26" t="s">
        <v>79</v>
      </c>
      <c r="K39" s="54" t="s">
        <v>8433</v>
      </c>
      <c r="L39" s="54" t="s">
        <v>8464</v>
      </c>
      <c r="M39" s="58">
        <v>45240</v>
      </c>
      <c r="N39" s="52"/>
      <c r="O39" s="54"/>
      <c r="P39" s="58"/>
      <c r="Q39" s="60">
        <v>45245</v>
      </c>
    </row>
    <row r="40" spans="2:17" s="8" customFormat="1" ht="19.899999999999999" customHeight="1">
      <c r="B40" s="2181"/>
      <c r="C40" s="52" t="s">
        <v>167</v>
      </c>
      <c r="D40" s="52" t="s">
        <v>167</v>
      </c>
      <c r="E40" s="26" t="s">
        <v>8469</v>
      </c>
      <c r="F40" s="26">
        <v>1</v>
      </c>
      <c r="G40" s="26">
        <v>340</v>
      </c>
      <c r="H40" s="109">
        <f t="shared" si="0"/>
        <v>340</v>
      </c>
      <c r="I40" s="54"/>
      <c r="J40" s="26" t="s">
        <v>8470</v>
      </c>
      <c r="K40" s="54" t="s">
        <v>8433</v>
      </c>
      <c r="L40" s="54" t="s">
        <v>8471</v>
      </c>
      <c r="M40" s="58">
        <v>45240</v>
      </c>
      <c r="N40" s="52"/>
      <c r="O40" s="54"/>
      <c r="P40" s="58"/>
      <c r="Q40" s="60">
        <v>45245</v>
      </c>
    </row>
    <row r="41" spans="2:17" s="8" customFormat="1" ht="19.899999999999999" customHeight="1">
      <c r="B41" s="2181"/>
      <c r="C41" s="52" t="s">
        <v>167</v>
      </c>
      <c r="D41" s="52" t="s">
        <v>167</v>
      </c>
      <c r="E41" s="26" t="s">
        <v>8472</v>
      </c>
      <c r="F41" s="26">
        <v>1</v>
      </c>
      <c r="G41" s="26">
        <v>280</v>
      </c>
      <c r="H41" s="109">
        <f t="shared" si="0"/>
        <v>280</v>
      </c>
      <c r="I41" s="54"/>
      <c r="J41" s="26" t="s">
        <v>8069</v>
      </c>
      <c r="K41" s="54" t="s">
        <v>8433</v>
      </c>
      <c r="L41" s="54" t="s">
        <v>8471</v>
      </c>
      <c r="M41" s="58">
        <v>45240</v>
      </c>
      <c r="N41" s="52"/>
      <c r="O41" s="54"/>
      <c r="P41" s="58"/>
      <c r="Q41" s="60">
        <v>45245</v>
      </c>
    </row>
    <row r="42" spans="2:17" s="8" customFormat="1" ht="19.899999999999999" customHeight="1">
      <c r="B42" s="2181"/>
      <c r="C42" s="52" t="s">
        <v>167</v>
      </c>
      <c r="D42" s="52" t="s">
        <v>167</v>
      </c>
      <c r="E42" s="26" t="s">
        <v>8473</v>
      </c>
      <c r="F42" s="26">
        <v>1</v>
      </c>
      <c r="G42" s="26">
        <v>3168</v>
      </c>
      <c r="H42" s="109">
        <f t="shared" si="0"/>
        <v>3168</v>
      </c>
      <c r="I42" s="54"/>
      <c r="J42" s="26" t="s">
        <v>8474</v>
      </c>
      <c r="K42" s="54" t="s">
        <v>8433</v>
      </c>
      <c r="L42" s="54" t="s">
        <v>8471</v>
      </c>
      <c r="M42" s="58">
        <v>45240</v>
      </c>
      <c r="N42" s="52"/>
      <c r="O42" s="54"/>
      <c r="P42" s="58"/>
      <c r="Q42" s="60">
        <v>45245</v>
      </c>
    </row>
    <row r="43" spans="2:17" s="8" customFormat="1" ht="19.899999999999999" customHeight="1">
      <c r="B43" s="2181"/>
      <c r="C43" s="52" t="s">
        <v>167</v>
      </c>
      <c r="D43" s="52" t="s">
        <v>167</v>
      </c>
      <c r="E43" s="26" t="s">
        <v>8475</v>
      </c>
      <c r="F43" s="26">
        <v>1</v>
      </c>
      <c r="G43" s="26">
        <v>1980</v>
      </c>
      <c r="H43" s="109">
        <f t="shared" si="0"/>
        <v>1980</v>
      </c>
      <c r="I43" s="54"/>
      <c r="J43" s="26" t="s">
        <v>8476</v>
      </c>
      <c r="K43" s="54" t="s">
        <v>8433</v>
      </c>
      <c r="L43" s="54" t="s">
        <v>8471</v>
      </c>
      <c r="M43" s="58">
        <v>45240</v>
      </c>
      <c r="N43" s="52"/>
      <c r="O43" s="54"/>
      <c r="P43" s="58"/>
      <c r="Q43" s="60">
        <v>45245</v>
      </c>
    </row>
    <row r="44" spans="2:17" s="8" customFormat="1" ht="19.899999999999999" customHeight="1">
      <c r="B44" s="2181"/>
      <c r="C44" s="52" t="s">
        <v>167</v>
      </c>
      <c r="D44" s="52" t="s">
        <v>167</v>
      </c>
      <c r="E44" s="26" t="s">
        <v>8477</v>
      </c>
      <c r="F44" s="26">
        <v>1</v>
      </c>
      <c r="G44" s="26">
        <v>2550</v>
      </c>
      <c r="H44" s="109">
        <f t="shared" si="0"/>
        <v>2550</v>
      </c>
      <c r="I44" s="54"/>
      <c r="J44" s="26" t="s">
        <v>8478</v>
      </c>
      <c r="K44" s="54" t="s">
        <v>8433</v>
      </c>
      <c r="L44" s="54" t="s">
        <v>8479</v>
      </c>
      <c r="M44" s="58">
        <v>45240</v>
      </c>
      <c r="N44" s="52"/>
      <c r="O44" s="54"/>
      <c r="P44" s="58"/>
      <c r="Q44" s="60">
        <v>45245</v>
      </c>
    </row>
    <row r="45" spans="2:17" s="8" customFormat="1" ht="19.899999999999999" customHeight="1">
      <c r="B45" s="2181"/>
      <c r="C45" s="52" t="s">
        <v>167</v>
      </c>
      <c r="D45" s="52" t="s">
        <v>167</v>
      </c>
      <c r="E45" s="26" t="s">
        <v>8480</v>
      </c>
      <c r="F45" s="26">
        <v>1</v>
      </c>
      <c r="G45" s="26">
        <v>2550</v>
      </c>
      <c r="H45" s="109">
        <f t="shared" si="0"/>
        <v>2550</v>
      </c>
      <c r="I45" s="54"/>
      <c r="J45" s="26" t="s">
        <v>8478</v>
      </c>
      <c r="K45" s="54" t="s">
        <v>8433</v>
      </c>
      <c r="L45" s="54" t="s">
        <v>8481</v>
      </c>
      <c r="M45" s="58">
        <v>45240</v>
      </c>
      <c r="N45" s="52"/>
      <c r="O45" s="54"/>
      <c r="P45" s="58"/>
      <c r="Q45" s="60">
        <v>45245</v>
      </c>
    </row>
    <row r="46" spans="2:17" s="8" customFormat="1" ht="19.899999999999999" customHeight="1">
      <c r="B46" s="2181"/>
      <c r="C46" s="52" t="s">
        <v>167</v>
      </c>
      <c r="D46" s="52" t="s">
        <v>167</v>
      </c>
      <c r="E46" s="26" t="s">
        <v>8482</v>
      </c>
      <c r="F46" s="26">
        <v>1</v>
      </c>
      <c r="G46" s="26">
        <v>2550</v>
      </c>
      <c r="H46" s="109">
        <f t="shared" si="0"/>
        <v>2550</v>
      </c>
      <c r="I46" s="54"/>
      <c r="J46" s="26" t="s">
        <v>8478</v>
      </c>
      <c r="K46" s="54" t="s">
        <v>8433</v>
      </c>
      <c r="L46" s="54" t="s">
        <v>8483</v>
      </c>
      <c r="M46" s="58">
        <v>45240</v>
      </c>
      <c r="N46" s="52"/>
      <c r="O46" s="54"/>
      <c r="P46" s="58"/>
      <c r="Q46" s="60">
        <v>45245</v>
      </c>
    </row>
    <row r="47" spans="2:17" s="8" customFormat="1" ht="19.899999999999999" customHeight="1">
      <c r="B47" s="2181"/>
      <c r="C47" s="52" t="s">
        <v>167</v>
      </c>
      <c r="D47" s="52" t="s">
        <v>167</v>
      </c>
      <c r="E47" s="26" t="s">
        <v>8484</v>
      </c>
      <c r="F47" s="26">
        <v>2</v>
      </c>
      <c r="G47" s="26">
        <v>355</v>
      </c>
      <c r="H47" s="109">
        <f t="shared" si="0"/>
        <v>710</v>
      </c>
      <c r="I47" s="54"/>
      <c r="J47" s="26" t="s">
        <v>8485</v>
      </c>
      <c r="K47" s="54" t="s">
        <v>8433</v>
      </c>
      <c r="L47" s="54" t="s">
        <v>8486</v>
      </c>
      <c r="M47" s="58">
        <v>45240</v>
      </c>
      <c r="N47" s="52"/>
      <c r="O47" s="54"/>
      <c r="P47" s="58"/>
      <c r="Q47" s="60">
        <v>45245</v>
      </c>
    </row>
    <row r="48" spans="2:17" s="8" customFormat="1" ht="19.899999999999999" customHeight="1">
      <c r="B48" s="2181"/>
      <c r="C48" s="52" t="s">
        <v>167</v>
      </c>
      <c r="D48" s="52" t="s">
        <v>167</v>
      </c>
      <c r="E48" s="26" t="s">
        <v>8487</v>
      </c>
      <c r="F48" s="26">
        <v>2</v>
      </c>
      <c r="G48" s="26">
        <v>355</v>
      </c>
      <c r="H48" s="109">
        <f t="shared" si="0"/>
        <v>710</v>
      </c>
      <c r="I48" s="54"/>
      <c r="J48" s="26" t="s">
        <v>8485</v>
      </c>
      <c r="K48" s="54" t="s">
        <v>8433</v>
      </c>
      <c r="L48" s="54" t="s">
        <v>8488</v>
      </c>
      <c r="M48" s="58">
        <v>45240</v>
      </c>
      <c r="N48" s="52"/>
      <c r="O48" s="54"/>
      <c r="P48" s="58"/>
      <c r="Q48" s="60">
        <v>45245</v>
      </c>
    </row>
    <row r="49" spans="2:17" s="8" customFormat="1" ht="19.899999999999999" customHeight="1">
      <c r="B49" s="2181"/>
      <c r="C49" s="52" t="s">
        <v>167</v>
      </c>
      <c r="D49" s="52" t="s">
        <v>167</v>
      </c>
      <c r="E49" s="26" t="s">
        <v>8489</v>
      </c>
      <c r="F49" s="26">
        <v>2</v>
      </c>
      <c r="G49" s="26">
        <v>260</v>
      </c>
      <c r="H49" s="109">
        <f t="shared" si="0"/>
        <v>520</v>
      </c>
      <c r="I49" s="54"/>
      <c r="J49" s="26" t="s">
        <v>8485</v>
      </c>
      <c r="K49" s="54" t="s">
        <v>8433</v>
      </c>
      <c r="L49" s="54" t="s">
        <v>8488</v>
      </c>
      <c r="M49" s="58">
        <v>45240</v>
      </c>
      <c r="N49" s="52"/>
      <c r="O49" s="54"/>
      <c r="P49" s="58"/>
      <c r="Q49" s="60">
        <v>45245</v>
      </c>
    </row>
    <row r="50" spans="2:17" s="8" customFormat="1" ht="19.899999999999999" customHeight="1">
      <c r="B50" s="2181"/>
      <c r="C50" s="52" t="s">
        <v>167</v>
      </c>
      <c r="D50" s="52" t="s">
        <v>167</v>
      </c>
      <c r="E50" s="26" t="s">
        <v>8490</v>
      </c>
      <c r="F50" s="26">
        <v>2</v>
      </c>
      <c r="G50" s="26">
        <v>410</v>
      </c>
      <c r="H50" s="109">
        <f t="shared" si="0"/>
        <v>820</v>
      </c>
      <c r="I50" s="54"/>
      <c r="J50" s="26" t="s">
        <v>8485</v>
      </c>
      <c r="K50" s="54" t="s">
        <v>8433</v>
      </c>
      <c r="L50" s="54" t="s">
        <v>8488</v>
      </c>
      <c r="M50" s="58">
        <v>45240</v>
      </c>
      <c r="N50" s="52"/>
      <c r="O50" s="54"/>
      <c r="P50" s="58"/>
      <c r="Q50" s="60">
        <v>45245</v>
      </c>
    </row>
    <row r="51" spans="2:17" s="8" customFormat="1" ht="19.899999999999999" customHeight="1">
      <c r="B51" s="2181"/>
      <c r="C51" s="52" t="s">
        <v>167</v>
      </c>
      <c r="D51" s="52" t="s">
        <v>167</v>
      </c>
      <c r="E51" s="26" t="s">
        <v>8491</v>
      </c>
      <c r="F51" s="26">
        <v>2</v>
      </c>
      <c r="G51" s="26">
        <v>460</v>
      </c>
      <c r="H51" s="109">
        <f t="shared" si="0"/>
        <v>920</v>
      </c>
      <c r="I51" s="54"/>
      <c r="J51" s="26" t="s">
        <v>8485</v>
      </c>
      <c r="K51" s="54" t="s">
        <v>8433</v>
      </c>
      <c r="L51" s="54" t="s">
        <v>8488</v>
      </c>
      <c r="M51" s="58">
        <v>45240</v>
      </c>
      <c r="N51" s="52"/>
      <c r="O51" s="54"/>
      <c r="P51" s="58"/>
      <c r="Q51" s="60">
        <v>45245</v>
      </c>
    </row>
    <row r="52" spans="2:17" s="8" customFormat="1" ht="19.899999999999999" customHeight="1">
      <c r="B52" s="2181"/>
      <c r="C52" s="52" t="s">
        <v>167</v>
      </c>
      <c r="D52" s="52" t="s">
        <v>167</v>
      </c>
      <c r="E52" s="26" t="s">
        <v>8492</v>
      </c>
      <c r="F52" s="26">
        <v>6</v>
      </c>
      <c r="G52" s="26">
        <v>590</v>
      </c>
      <c r="H52" s="109">
        <f t="shared" si="0"/>
        <v>3540</v>
      </c>
      <c r="I52" s="54"/>
      <c r="J52" s="26" t="s">
        <v>8485</v>
      </c>
      <c r="K52" s="54" t="s">
        <v>8433</v>
      </c>
      <c r="L52" s="54" t="s">
        <v>8488</v>
      </c>
      <c r="M52" s="58">
        <v>45240</v>
      </c>
      <c r="N52" s="52"/>
      <c r="O52" s="54"/>
      <c r="P52" s="58"/>
      <c r="Q52" s="60">
        <v>45245</v>
      </c>
    </row>
    <row r="53" spans="2:17" s="8" customFormat="1" ht="19.899999999999999" customHeight="1">
      <c r="B53" s="2181"/>
      <c r="C53" s="52" t="s">
        <v>167</v>
      </c>
      <c r="D53" s="52" t="s">
        <v>167</v>
      </c>
      <c r="E53" s="26" t="s">
        <v>8493</v>
      </c>
      <c r="F53" s="26">
        <v>2</v>
      </c>
      <c r="G53" s="26">
        <v>630</v>
      </c>
      <c r="H53" s="109">
        <f t="shared" si="0"/>
        <v>1260</v>
      </c>
      <c r="I53" s="54"/>
      <c r="J53" s="26" t="s">
        <v>8485</v>
      </c>
      <c r="K53" s="54" t="s">
        <v>8433</v>
      </c>
      <c r="L53" s="54" t="s">
        <v>8488</v>
      </c>
      <c r="M53" s="58">
        <v>45240</v>
      </c>
      <c r="N53" s="52"/>
      <c r="O53" s="54"/>
      <c r="P53" s="58"/>
      <c r="Q53" s="60">
        <v>45245</v>
      </c>
    </row>
    <row r="54" spans="2:17" s="8" customFormat="1" ht="19.899999999999999" customHeight="1">
      <c r="B54" s="2181"/>
      <c r="C54" s="52" t="s">
        <v>167</v>
      </c>
      <c r="D54" s="52" t="s">
        <v>167</v>
      </c>
      <c r="E54" s="26" t="s">
        <v>8494</v>
      </c>
      <c r="F54" s="26">
        <v>2</v>
      </c>
      <c r="G54" s="26">
        <v>640</v>
      </c>
      <c r="H54" s="109">
        <f t="shared" si="0"/>
        <v>1280</v>
      </c>
      <c r="I54" s="54"/>
      <c r="J54" s="26" t="s">
        <v>8485</v>
      </c>
      <c r="K54" s="54" t="s">
        <v>8433</v>
      </c>
      <c r="L54" s="54" t="s">
        <v>8488</v>
      </c>
      <c r="M54" s="58">
        <v>45240</v>
      </c>
      <c r="N54" s="52"/>
      <c r="O54" s="54"/>
      <c r="P54" s="58"/>
      <c r="Q54" s="60">
        <v>45245</v>
      </c>
    </row>
    <row r="55" spans="2:17" s="8" customFormat="1" ht="19.899999999999999" customHeight="1">
      <c r="B55" s="2181"/>
      <c r="C55" s="52" t="s">
        <v>167</v>
      </c>
      <c r="D55" s="52" t="s">
        <v>167</v>
      </c>
      <c r="E55" s="26" t="s">
        <v>8495</v>
      </c>
      <c r="F55" s="26">
        <v>4</v>
      </c>
      <c r="G55" s="26">
        <v>690</v>
      </c>
      <c r="H55" s="109">
        <f t="shared" si="0"/>
        <v>2760</v>
      </c>
      <c r="I55" s="54"/>
      <c r="J55" s="26" t="s">
        <v>8485</v>
      </c>
      <c r="K55" s="54" t="s">
        <v>8433</v>
      </c>
      <c r="L55" s="54" t="s">
        <v>8488</v>
      </c>
      <c r="M55" s="58">
        <v>45240</v>
      </c>
      <c r="N55" s="52"/>
      <c r="O55" s="54"/>
      <c r="P55" s="58"/>
      <c r="Q55" s="60">
        <v>45245</v>
      </c>
    </row>
    <row r="56" spans="2:17" s="8" customFormat="1" ht="19.899999999999999" customHeight="1">
      <c r="B56" s="2181"/>
      <c r="C56" s="52" t="s">
        <v>167</v>
      </c>
      <c r="D56" s="52" t="s">
        <v>167</v>
      </c>
      <c r="E56" s="26" t="s">
        <v>8496</v>
      </c>
      <c r="F56" s="26">
        <v>4</v>
      </c>
      <c r="G56" s="26">
        <v>750</v>
      </c>
      <c r="H56" s="109">
        <f t="shared" si="0"/>
        <v>3000</v>
      </c>
      <c r="I56" s="54"/>
      <c r="J56" s="26" t="s">
        <v>8485</v>
      </c>
      <c r="K56" s="54" t="s">
        <v>8433</v>
      </c>
      <c r="L56" s="54" t="s">
        <v>8488</v>
      </c>
      <c r="M56" s="58">
        <v>45240</v>
      </c>
      <c r="N56" s="52"/>
      <c r="O56" s="54"/>
      <c r="P56" s="58"/>
      <c r="Q56" s="60">
        <v>45245</v>
      </c>
    </row>
    <row r="57" spans="2:17" s="8" customFormat="1" ht="19.899999999999999" customHeight="1">
      <c r="B57" s="2181"/>
      <c r="C57" s="52" t="s">
        <v>167</v>
      </c>
      <c r="D57" s="52" t="s">
        <v>167</v>
      </c>
      <c r="E57" s="26" t="s">
        <v>7783</v>
      </c>
      <c r="F57" s="26">
        <v>4</v>
      </c>
      <c r="G57" s="26">
        <v>466</v>
      </c>
      <c r="H57" s="109">
        <f t="shared" si="0"/>
        <v>1864</v>
      </c>
      <c r="I57" s="54"/>
      <c r="J57" s="26" t="s">
        <v>5810</v>
      </c>
      <c r="K57" s="54" t="s">
        <v>8433</v>
      </c>
      <c r="L57" s="54" t="s">
        <v>8488</v>
      </c>
      <c r="M57" s="58">
        <v>45240</v>
      </c>
      <c r="N57" s="52"/>
      <c r="O57" s="54"/>
      <c r="P57" s="58"/>
      <c r="Q57" s="60">
        <v>45245</v>
      </c>
    </row>
    <row r="58" spans="2:17" s="8" customFormat="1" ht="19.899999999999999" customHeight="1">
      <c r="B58" s="2181"/>
      <c r="C58" s="52" t="s">
        <v>167</v>
      </c>
      <c r="D58" s="52" t="s">
        <v>167</v>
      </c>
      <c r="E58" s="26" t="s">
        <v>8497</v>
      </c>
      <c r="F58" s="26">
        <v>80</v>
      </c>
      <c r="G58" s="26">
        <v>224</v>
      </c>
      <c r="H58" s="109">
        <f t="shared" si="0"/>
        <v>17920</v>
      </c>
      <c r="I58" s="54"/>
      <c r="J58" s="26" t="s">
        <v>5810</v>
      </c>
      <c r="K58" s="54" t="s">
        <v>8433</v>
      </c>
      <c r="L58" s="54" t="s">
        <v>8488</v>
      </c>
      <c r="M58" s="58">
        <v>45240</v>
      </c>
      <c r="N58" s="52"/>
      <c r="O58" s="54"/>
      <c r="P58" s="58"/>
      <c r="Q58" s="60">
        <v>45245</v>
      </c>
    </row>
    <row r="59" spans="2:17" s="8" customFormat="1" ht="19.899999999999999" customHeight="1">
      <c r="B59" s="2181"/>
      <c r="C59" s="52" t="s">
        <v>167</v>
      </c>
      <c r="D59" s="52" t="s">
        <v>167</v>
      </c>
      <c r="E59" s="26" t="s">
        <v>8498</v>
      </c>
      <c r="F59" s="26">
        <v>2</v>
      </c>
      <c r="G59" s="26">
        <v>1440</v>
      </c>
      <c r="H59" s="109">
        <f t="shared" si="0"/>
        <v>2880</v>
      </c>
      <c r="I59" s="54"/>
      <c r="J59" s="26" t="s">
        <v>7794</v>
      </c>
      <c r="K59" s="54" t="s">
        <v>8433</v>
      </c>
      <c r="L59" s="54" t="s">
        <v>8488</v>
      </c>
      <c r="M59" s="58">
        <v>45240</v>
      </c>
      <c r="N59" s="52"/>
      <c r="O59" s="54"/>
      <c r="P59" s="58"/>
      <c r="Q59" s="60">
        <v>45245</v>
      </c>
    </row>
    <row r="60" spans="2:17" s="8" customFormat="1" ht="19.899999999999999" customHeight="1">
      <c r="B60" s="2181"/>
      <c r="C60" s="52" t="s">
        <v>167</v>
      </c>
      <c r="D60" s="52" t="s">
        <v>167</v>
      </c>
      <c r="E60" s="26" t="s">
        <v>8499</v>
      </c>
      <c r="F60" s="26">
        <v>4</v>
      </c>
      <c r="G60" s="26">
        <v>5529</v>
      </c>
      <c r="H60" s="109">
        <f t="shared" si="0"/>
        <v>22116</v>
      </c>
      <c r="I60" s="54"/>
      <c r="J60" s="26" t="s">
        <v>8500</v>
      </c>
      <c r="K60" s="54" t="s">
        <v>8433</v>
      </c>
      <c r="L60" s="54" t="s">
        <v>8501</v>
      </c>
      <c r="M60" s="58">
        <v>45240</v>
      </c>
      <c r="N60" s="52"/>
      <c r="O60" s="54"/>
      <c r="P60" s="58"/>
      <c r="Q60" s="60">
        <v>45245</v>
      </c>
    </row>
    <row r="61" spans="2:17" s="8" customFormat="1" ht="19.899999999999999" customHeight="1">
      <c r="B61" s="2181"/>
      <c r="C61" s="52" t="s">
        <v>167</v>
      </c>
      <c r="D61" s="52" t="s">
        <v>167</v>
      </c>
      <c r="E61" s="26" t="s">
        <v>8502</v>
      </c>
      <c r="F61" s="26">
        <v>4</v>
      </c>
      <c r="G61" s="26">
        <v>3048</v>
      </c>
      <c r="H61" s="109">
        <f t="shared" si="0"/>
        <v>12192</v>
      </c>
      <c r="I61" s="54"/>
      <c r="J61" s="26" t="s">
        <v>8500</v>
      </c>
      <c r="K61" s="54" t="s">
        <v>8433</v>
      </c>
      <c r="L61" s="54" t="s">
        <v>8503</v>
      </c>
      <c r="M61" s="58">
        <v>45240</v>
      </c>
      <c r="N61" s="52"/>
      <c r="O61" s="54"/>
      <c r="P61" s="58"/>
      <c r="Q61" s="60">
        <v>45245</v>
      </c>
    </row>
    <row r="62" spans="2:17" s="8" customFormat="1" ht="19.899999999999999" customHeight="1">
      <c r="B62" s="2181"/>
      <c r="C62" s="52" t="s">
        <v>167</v>
      </c>
      <c r="D62" s="52" t="s">
        <v>167</v>
      </c>
      <c r="E62" s="26" t="s">
        <v>8504</v>
      </c>
      <c r="F62" s="26">
        <v>2</v>
      </c>
      <c r="G62" s="26">
        <v>7147</v>
      </c>
      <c r="H62" s="109">
        <f t="shared" si="0"/>
        <v>14294</v>
      </c>
      <c r="I62" s="54"/>
      <c r="J62" s="26" t="s">
        <v>8505</v>
      </c>
      <c r="K62" s="54" t="s">
        <v>8433</v>
      </c>
      <c r="L62" s="54" t="s">
        <v>8506</v>
      </c>
      <c r="M62" s="58">
        <v>45240</v>
      </c>
      <c r="N62" s="52"/>
      <c r="O62" s="54"/>
      <c r="P62" s="58"/>
      <c r="Q62" s="437">
        <v>45247</v>
      </c>
    </row>
    <row r="63" spans="2:17" s="8" customFormat="1" ht="19.899999999999999" customHeight="1">
      <c r="B63" s="2181"/>
      <c r="C63" s="52" t="s">
        <v>167</v>
      </c>
      <c r="D63" s="52" t="s">
        <v>167</v>
      </c>
      <c r="E63" s="26" t="s">
        <v>8507</v>
      </c>
      <c r="F63" s="26">
        <v>1</v>
      </c>
      <c r="G63" s="26">
        <v>18545</v>
      </c>
      <c r="H63" s="109">
        <f t="shared" si="0"/>
        <v>18545</v>
      </c>
      <c r="I63" s="54"/>
      <c r="J63" s="26" t="s">
        <v>8505</v>
      </c>
      <c r="K63" s="54" t="s">
        <v>8433</v>
      </c>
      <c r="L63" s="54" t="s">
        <v>8508</v>
      </c>
      <c r="M63" s="58">
        <v>45240</v>
      </c>
      <c r="N63" s="52"/>
      <c r="O63" s="54"/>
      <c r="P63" s="58"/>
      <c r="Q63" s="437">
        <v>45247</v>
      </c>
    </row>
    <row r="64" spans="2:17" s="8" customFormat="1" ht="19.899999999999999" customHeight="1">
      <c r="B64" s="2181"/>
      <c r="C64" s="52" t="s">
        <v>167</v>
      </c>
      <c r="D64" s="52" t="s">
        <v>167</v>
      </c>
      <c r="E64" s="26" t="s">
        <v>8509</v>
      </c>
      <c r="F64" s="26">
        <v>2</v>
      </c>
      <c r="G64" s="26">
        <v>7069</v>
      </c>
      <c r="H64" s="109">
        <f t="shared" si="0"/>
        <v>14138</v>
      </c>
      <c r="I64" s="54"/>
      <c r="J64" s="26" t="s">
        <v>8500</v>
      </c>
      <c r="K64" s="54" t="s">
        <v>8433</v>
      </c>
      <c r="L64" s="54" t="s">
        <v>8510</v>
      </c>
      <c r="M64" s="58">
        <v>45240</v>
      </c>
      <c r="N64" s="52"/>
      <c r="O64" s="54"/>
      <c r="P64" s="58"/>
      <c r="Q64" s="60">
        <v>45245</v>
      </c>
    </row>
    <row r="65" spans="2:17" s="8" customFormat="1" ht="19.899999999999999" customHeight="1">
      <c r="B65" s="2181"/>
      <c r="C65" s="52" t="s">
        <v>167</v>
      </c>
      <c r="D65" s="52" t="s">
        <v>167</v>
      </c>
      <c r="E65" s="26" t="s">
        <v>7442</v>
      </c>
      <c r="F65" s="26">
        <v>60</v>
      </c>
      <c r="G65" s="26">
        <v>103</v>
      </c>
      <c r="H65" s="109">
        <f t="shared" si="0"/>
        <v>6180</v>
      </c>
      <c r="I65" s="54"/>
      <c r="J65" s="26" t="s">
        <v>6363</v>
      </c>
      <c r="K65" s="54" t="s">
        <v>8433</v>
      </c>
      <c r="L65" s="54" t="s">
        <v>8511</v>
      </c>
      <c r="M65" s="58">
        <v>45240</v>
      </c>
      <c r="N65" s="52"/>
      <c r="O65" s="54"/>
      <c r="P65" s="58"/>
      <c r="Q65" s="60">
        <v>45245</v>
      </c>
    </row>
    <row r="66" spans="2:17" s="8" customFormat="1" ht="19.899999999999999" customHeight="1">
      <c r="B66" s="2181"/>
      <c r="C66" s="52" t="s">
        <v>167</v>
      </c>
      <c r="D66" s="52" t="s">
        <v>167</v>
      </c>
      <c r="E66" s="26" t="s">
        <v>8512</v>
      </c>
      <c r="F66" s="26">
        <v>2</v>
      </c>
      <c r="G66" s="26">
        <v>860</v>
      </c>
      <c r="H66" s="109">
        <f t="shared" si="0"/>
        <v>1720</v>
      </c>
      <c r="I66" s="54"/>
      <c r="J66" s="26" t="s">
        <v>8513</v>
      </c>
      <c r="K66" s="54" t="s">
        <v>8433</v>
      </c>
      <c r="L66" s="54" t="s">
        <v>8488</v>
      </c>
      <c r="M66" s="58">
        <v>45240</v>
      </c>
      <c r="N66" s="52"/>
      <c r="O66" s="54"/>
      <c r="P66" s="58"/>
      <c r="Q66" s="60">
        <v>45245</v>
      </c>
    </row>
    <row r="67" spans="2:17" s="8" customFormat="1" ht="19.899999999999999" customHeight="1">
      <c r="B67" s="2181"/>
      <c r="C67" s="52" t="s">
        <v>167</v>
      </c>
      <c r="D67" s="52" t="s">
        <v>167</v>
      </c>
      <c r="E67" s="26" t="s">
        <v>8514</v>
      </c>
      <c r="F67" s="26">
        <v>1</v>
      </c>
      <c r="G67" s="26">
        <v>465</v>
      </c>
      <c r="H67" s="109">
        <f t="shared" si="0"/>
        <v>465</v>
      </c>
      <c r="I67" s="54"/>
      <c r="J67" s="26" t="s">
        <v>7489</v>
      </c>
      <c r="K67" s="54" t="s">
        <v>8433</v>
      </c>
      <c r="L67" s="54" t="s">
        <v>8488</v>
      </c>
      <c r="M67" s="58">
        <v>45240</v>
      </c>
      <c r="N67" s="52"/>
      <c r="O67" s="54"/>
      <c r="P67" s="58"/>
      <c r="Q67" s="60">
        <v>45245</v>
      </c>
    </row>
    <row r="68" spans="2:17" s="8" customFormat="1" ht="19.899999999999999" customHeight="1">
      <c r="B68" s="2181"/>
      <c r="C68" s="52" t="s">
        <v>167</v>
      </c>
      <c r="D68" s="52" t="s">
        <v>167</v>
      </c>
      <c r="E68" s="26" t="s">
        <v>7485</v>
      </c>
      <c r="F68" s="26">
        <v>1</v>
      </c>
      <c r="G68" s="26">
        <v>936</v>
      </c>
      <c r="H68" s="109">
        <f t="shared" si="0"/>
        <v>936</v>
      </c>
      <c r="I68" s="54"/>
      <c r="J68" s="26" t="s">
        <v>7486</v>
      </c>
      <c r="K68" s="54" t="s">
        <v>8433</v>
      </c>
      <c r="L68" s="54" t="s">
        <v>8488</v>
      </c>
      <c r="M68" s="58">
        <v>45240</v>
      </c>
      <c r="N68" s="52"/>
      <c r="O68" s="54"/>
      <c r="P68" s="58"/>
      <c r="Q68" s="60">
        <v>45245</v>
      </c>
    </row>
    <row r="69" spans="2:17" s="8" customFormat="1" ht="19.899999999999999" customHeight="1">
      <c r="B69" s="2181"/>
      <c r="C69" s="52" t="s">
        <v>167</v>
      </c>
      <c r="D69" s="52" t="s">
        <v>167</v>
      </c>
      <c r="E69" s="26" t="s">
        <v>7487</v>
      </c>
      <c r="F69" s="26">
        <v>1</v>
      </c>
      <c r="G69" s="26">
        <v>2015</v>
      </c>
      <c r="H69" s="109">
        <f t="shared" si="0"/>
        <v>2015</v>
      </c>
      <c r="I69" s="54"/>
      <c r="J69" s="26" t="s">
        <v>7486</v>
      </c>
      <c r="K69" s="54" t="s">
        <v>8433</v>
      </c>
      <c r="L69" s="54" t="s">
        <v>8488</v>
      </c>
      <c r="M69" s="58">
        <v>45240</v>
      </c>
      <c r="N69" s="52"/>
      <c r="O69" s="54"/>
      <c r="P69" s="58"/>
      <c r="Q69" s="60">
        <v>45245</v>
      </c>
    </row>
    <row r="70" spans="2:17" s="8" customFormat="1" ht="19.899999999999999" customHeight="1">
      <c r="B70" s="2181"/>
      <c r="C70" s="52" t="s">
        <v>167</v>
      </c>
      <c r="D70" s="52" t="s">
        <v>167</v>
      </c>
      <c r="E70" s="26" t="s">
        <v>4578</v>
      </c>
      <c r="F70" s="26">
        <v>8</v>
      </c>
      <c r="G70" s="26">
        <v>256</v>
      </c>
      <c r="H70" s="109">
        <f t="shared" si="0"/>
        <v>2048</v>
      </c>
      <c r="I70" s="54"/>
      <c r="J70" s="26" t="s">
        <v>5812</v>
      </c>
      <c r="K70" s="54" t="s">
        <v>8433</v>
      </c>
      <c r="L70" s="54" t="s">
        <v>8488</v>
      </c>
      <c r="M70" s="58">
        <v>45240</v>
      </c>
      <c r="N70" s="52"/>
      <c r="O70" s="54"/>
      <c r="P70" s="58"/>
      <c r="Q70" s="60">
        <v>45245</v>
      </c>
    </row>
    <row r="71" spans="2:17" s="8" customFormat="1" ht="19.899999999999999" customHeight="1">
      <c r="B71" s="2181"/>
      <c r="C71" s="52" t="s">
        <v>167</v>
      </c>
      <c r="D71" s="52" t="s">
        <v>167</v>
      </c>
      <c r="E71" s="26" t="s">
        <v>8515</v>
      </c>
      <c r="F71" s="26">
        <v>70</v>
      </c>
      <c r="G71" s="26">
        <v>36</v>
      </c>
      <c r="H71" s="109">
        <f t="shared" si="0"/>
        <v>2520</v>
      </c>
      <c r="I71" s="54"/>
      <c r="J71" s="26" t="s">
        <v>6363</v>
      </c>
      <c r="K71" s="54" t="s">
        <v>8433</v>
      </c>
      <c r="L71" s="54" t="s">
        <v>8488</v>
      </c>
      <c r="M71" s="58">
        <v>45240</v>
      </c>
      <c r="N71" s="52"/>
      <c r="O71" s="54"/>
      <c r="P71" s="58"/>
      <c r="Q71" s="60">
        <v>45245</v>
      </c>
    </row>
    <row r="72" spans="2:17" s="8" customFormat="1" ht="19.899999999999999" customHeight="1">
      <c r="B72" s="2181"/>
      <c r="C72" s="52" t="s">
        <v>167</v>
      </c>
      <c r="D72" s="52" t="s">
        <v>167</v>
      </c>
      <c r="E72" s="26" t="s">
        <v>8516</v>
      </c>
      <c r="F72" s="26">
        <v>70</v>
      </c>
      <c r="G72" s="26">
        <v>36</v>
      </c>
      <c r="H72" s="109">
        <f t="shared" si="0"/>
        <v>2520</v>
      </c>
      <c r="I72" s="54"/>
      <c r="J72" s="26" t="s">
        <v>6363</v>
      </c>
      <c r="K72" s="54" t="s">
        <v>8433</v>
      </c>
      <c r="L72" s="54" t="s">
        <v>8488</v>
      </c>
      <c r="M72" s="58">
        <v>45240</v>
      </c>
      <c r="N72" s="52"/>
      <c r="O72" s="54"/>
      <c r="P72" s="58"/>
      <c r="Q72" s="60">
        <v>45245</v>
      </c>
    </row>
    <row r="73" spans="2:17" s="8" customFormat="1" ht="19.899999999999999" customHeight="1">
      <c r="B73" s="2181"/>
      <c r="C73" s="52" t="s">
        <v>167</v>
      </c>
      <c r="D73" s="52" t="s">
        <v>167</v>
      </c>
      <c r="E73" s="26" t="s">
        <v>8517</v>
      </c>
      <c r="F73" s="26">
        <v>4</v>
      </c>
      <c r="G73" s="26">
        <v>2160</v>
      </c>
      <c r="H73" s="109">
        <f t="shared" si="0"/>
        <v>8640</v>
      </c>
      <c r="I73" s="54"/>
      <c r="J73" s="26" t="s">
        <v>8518</v>
      </c>
      <c r="K73" s="54" t="s">
        <v>8433</v>
      </c>
      <c r="L73" s="54" t="s">
        <v>8488</v>
      </c>
      <c r="M73" s="58">
        <v>45240</v>
      </c>
      <c r="N73" s="52"/>
      <c r="O73" s="54"/>
      <c r="P73" s="58"/>
      <c r="Q73" s="60">
        <v>45245</v>
      </c>
    </row>
    <row r="74" spans="2:17" s="8" customFormat="1" ht="19.899999999999999" customHeight="1">
      <c r="B74" s="2181"/>
      <c r="C74" s="52" t="s">
        <v>167</v>
      </c>
      <c r="D74" s="52" t="s">
        <v>167</v>
      </c>
      <c r="E74" s="26" t="s">
        <v>8519</v>
      </c>
      <c r="F74" s="26">
        <v>5</v>
      </c>
      <c r="G74" s="26">
        <v>2500</v>
      </c>
      <c r="H74" s="109">
        <f>F74*G74</f>
        <v>12500</v>
      </c>
      <c r="I74" s="54"/>
      <c r="J74" s="26" t="s">
        <v>8518</v>
      </c>
      <c r="K74" s="54" t="s">
        <v>8433</v>
      </c>
      <c r="L74" s="54" t="s">
        <v>8520</v>
      </c>
      <c r="M74" s="58">
        <v>45240</v>
      </c>
      <c r="N74" s="52"/>
      <c r="O74" s="54"/>
      <c r="P74" s="58"/>
      <c r="Q74" s="60">
        <v>45245</v>
      </c>
    </row>
    <row r="75" spans="2:17" s="8" customFormat="1" ht="19.899999999999999" customHeight="1">
      <c r="B75" s="2181"/>
      <c r="C75" s="52" t="s">
        <v>167</v>
      </c>
      <c r="D75" s="52" t="s">
        <v>167</v>
      </c>
      <c r="E75" s="26" t="s">
        <v>8521</v>
      </c>
      <c r="F75" s="26">
        <v>4</v>
      </c>
      <c r="G75" s="26">
        <v>2990</v>
      </c>
      <c r="H75" s="109">
        <f>F75*G75</f>
        <v>11960</v>
      </c>
      <c r="I75" s="54"/>
      <c r="J75" s="26" t="s">
        <v>8518</v>
      </c>
      <c r="K75" s="54" t="s">
        <v>8433</v>
      </c>
      <c r="L75" s="54" t="s">
        <v>8520</v>
      </c>
      <c r="M75" s="58">
        <v>45240</v>
      </c>
      <c r="N75" s="52"/>
      <c r="O75" s="54"/>
      <c r="P75" s="58"/>
      <c r="Q75" s="60">
        <v>45245</v>
      </c>
    </row>
    <row r="76" spans="2:17" s="8" customFormat="1" ht="19.899999999999999" customHeight="1">
      <c r="B76" s="2181"/>
      <c r="C76" s="52" t="s">
        <v>167</v>
      </c>
      <c r="D76" s="52" t="s">
        <v>167</v>
      </c>
      <c r="E76" s="26" t="s">
        <v>8522</v>
      </c>
      <c r="F76" s="26">
        <v>2</v>
      </c>
      <c r="G76" s="26">
        <v>1810</v>
      </c>
      <c r="H76" s="109">
        <f>F76*G76</f>
        <v>3620</v>
      </c>
      <c r="I76" s="54"/>
      <c r="J76" s="26" t="s">
        <v>8485</v>
      </c>
      <c r="K76" s="54" t="s">
        <v>8433</v>
      </c>
      <c r="L76" s="54" t="s">
        <v>8520</v>
      </c>
      <c r="M76" s="58">
        <v>45240</v>
      </c>
      <c r="N76" s="52"/>
      <c r="O76" s="54"/>
      <c r="P76" s="58"/>
      <c r="Q76" s="60">
        <v>45245</v>
      </c>
    </row>
    <row r="77" spans="2:17" s="8" customFormat="1" ht="19.899999999999999" customHeight="1">
      <c r="B77" s="2181"/>
      <c r="C77" s="52" t="s">
        <v>167</v>
      </c>
      <c r="D77" s="52" t="s">
        <v>167</v>
      </c>
      <c r="E77" s="26" t="s">
        <v>8523</v>
      </c>
      <c r="F77" s="26">
        <v>40</v>
      </c>
      <c r="G77" s="26">
        <v>600</v>
      </c>
      <c r="H77" s="109">
        <f>F77*G77</f>
        <v>24000</v>
      </c>
      <c r="I77" s="54"/>
      <c r="J77" s="26" t="s">
        <v>5810</v>
      </c>
      <c r="K77" s="54" t="s">
        <v>8433</v>
      </c>
      <c r="L77" s="54" t="s">
        <v>8520</v>
      </c>
      <c r="M77" s="58">
        <v>45240</v>
      </c>
      <c r="N77" s="52"/>
      <c r="O77" s="54"/>
      <c r="P77" s="58"/>
      <c r="Q77" s="60">
        <v>45245</v>
      </c>
    </row>
    <row r="78" spans="2:17" s="8" customFormat="1" ht="19.899999999999999" customHeight="1">
      <c r="B78" s="2181"/>
      <c r="C78" s="52" t="s">
        <v>167</v>
      </c>
      <c r="D78" s="52" t="s">
        <v>167</v>
      </c>
      <c r="E78" s="26" t="s">
        <v>2989</v>
      </c>
      <c r="F78" s="26">
        <v>5</v>
      </c>
      <c r="G78" s="26">
        <v>165</v>
      </c>
      <c r="H78" s="109">
        <f>F78*G78</f>
        <v>825</v>
      </c>
      <c r="I78" s="54"/>
      <c r="J78" s="26" t="s">
        <v>8524</v>
      </c>
      <c r="K78" s="54" t="s">
        <v>8433</v>
      </c>
      <c r="L78" s="54" t="s">
        <v>8520</v>
      </c>
      <c r="M78" s="58">
        <v>45240</v>
      </c>
      <c r="N78" s="52"/>
      <c r="O78" s="54"/>
      <c r="P78" s="58"/>
      <c r="Q78" s="60">
        <v>45245</v>
      </c>
    </row>
    <row r="79" spans="2:17" s="8" customFormat="1" ht="19.899999999999999" customHeight="1">
      <c r="B79" s="2181"/>
      <c r="C79" s="1719" t="s">
        <v>788</v>
      </c>
      <c r="D79" s="1719" t="s">
        <v>8435</v>
      </c>
      <c r="E79" s="2183" t="s">
        <v>8525</v>
      </c>
      <c r="F79" s="2183">
        <v>5</v>
      </c>
      <c r="G79" s="2183">
        <v>200</v>
      </c>
      <c r="H79" s="2186">
        <f t="shared" ref="H79:H142" si="1">F79*G79</f>
        <v>1000</v>
      </c>
      <c r="I79" s="1718"/>
      <c r="J79" s="2183" t="s">
        <v>8524</v>
      </c>
      <c r="K79" s="25"/>
      <c r="L79" s="54" t="s">
        <v>8520</v>
      </c>
      <c r="M79" s="58">
        <v>45244</v>
      </c>
      <c r="N79" s="52"/>
      <c r="O79" s="59">
        <v>45266</v>
      </c>
      <c r="P79" s="58"/>
      <c r="Q79" s="60">
        <v>45266</v>
      </c>
    </row>
    <row r="80" spans="2:17" s="8" customFormat="1" ht="19.899999999999999" customHeight="1">
      <c r="B80" s="2181"/>
      <c r="C80" s="1719" t="s">
        <v>788</v>
      </c>
      <c r="D80" s="1719" t="s">
        <v>8435</v>
      </c>
      <c r="E80" s="2183" t="s">
        <v>8526</v>
      </c>
      <c r="F80" s="2183">
        <v>4</v>
      </c>
      <c r="G80" s="2183">
        <v>170</v>
      </c>
      <c r="H80" s="2186">
        <f t="shared" si="1"/>
        <v>680</v>
      </c>
      <c r="I80" s="1718"/>
      <c r="J80" s="2183" t="s">
        <v>8527</v>
      </c>
      <c r="K80" s="25"/>
      <c r="L80" s="54" t="s">
        <v>8520</v>
      </c>
      <c r="M80" s="58">
        <v>45244</v>
      </c>
      <c r="N80" s="52"/>
      <c r="O80" s="59">
        <v>45266</v>
      </c>
      <c r="P80" s="58"/>
      <c r="Q80" s="60">
        <v>45265</v>
      </c>
    </row>
    <row r="81" spans="2:17" s="8" customFormat="1" ht="19.899999999999999" customHeight="1">
      <c r="B81" s="2181"/>
      <c r="C81" s="52" t="s">
        <v>167</v>
      </c>
      <c r="D81" s="52" t="s">
        <v>167</v>
      </c>
      <c r="E81" s="26" t="s">
        <v>8528</v>
      </c>
      <c r="F81" s="26">
        <v>4</v>
      </c>
      <c r="G81" s="26">
        <v>376</v>
      </c>
      <c r="H81" s="109">
        <f t="shared" si="1"/>
        <v>1504</v>
      </c>
      <c r="I81" s="54"/>
      <c r="J81" s="26" t="s">
        <v>7700</v>
      </c>
      <c r="K81" s="54" t="s">
        <v>8433</v>
      </c>
      <c r="L81" s="54" t="s">
        <v>8520</v>
      </c>
      <c r="M81" s="58">
        <v>45240</v>
      </c>
      <c r="N81" s="52"/>
      <c r="O81" s="54"/>
      <c r="P81" s="58"/>
      <c r="Q81" s="60">
        <v>45245</v>
      </c>
    </row>
    <row r="82" spans="2:17" s="8" customFormat="1" ht="19.899999999999999" customHeight="1">
      <c r="B82" s="2181"/>
      <c r="C82" s="52" t="s">
        <v>167</v>
      </c>
      <c r="D82" s="52" t="s">
        <v>167</v>
      </c>
      <c r="E82" s="26" t="s">
        <v>8529</v>
      </c>
      <c r="F82" s="26">
        <v>1</v>
      </c>
      <c r="G82" s="26">
        <v>21010</v>
      </c>
      <c r="H82" s="109">
        <f t="shared" si="1"/>
        <v>21010</v>
      </c>
      <c r="I82" s="54"/>
      <c r="J82" s="26" t="s">
        <v>8530</v>
      </c>
      <c r="K82" s="54" t="s">
        <v>8433</v>
      </c>
      <c r="L82" s="54" t="s">
        <v>8520</v>
      </c>
      <c r="M82" s="58">
        <v>45240</v>
      </c>
      <c r="N82" s="52"/>
      <c r="O82" s="54"/>
      <c r="P82" s="58"/>
      <c r="Q82" s="437">
        <v>45247</v>
      </c>
    </row>
    <row r="83" spans="2:17" s="8" customFormat="1" ht="19.899999999999999" customHeight="1">
      <c r="B83" s="2181"/>
      <c r="C83" s="52" t="s">
        <v>167</v>
      </c>
      <c r="D83" s="52" t="s">
        <v>167</v>
      </c>
      <c r="E83" s="26" t="s">
        <v>8531</v>
      </c>
      <c r="F83" s="26">
        <v>2</v>
      </c>
      <c r="G83" s="26">
        <v>355</v>
      </c>
      <c r="H83" s="109">
        <f t="shared" si="1"/>
        <v>710</v>
      </c>
      <c r="I83" s="54"/>
      <c r="J83" s="26" t="s">
        <v>8485</v>
      </c>
      <c r="K83" s="54" t="s">
        <v>8433</v>
      </c>
      <c r="L83" s="54" t="s">
        <v>8532</v>
      </c>
      <c r="M83" s="58">
        <v>45240</v>
      </c>
      <c r="N83" s="52"/>
      <c r="O83" s="54"/>
      <c r="P83" s="58"/>
      <c r="Q83" s="60">
        <v>45245</v>
      </c>
    </row>
    <row r="84" spans="2:17" s="8" customFormat="1" ht="19.899999999999999" customHeight="1">
      <c r="B84" s="2181"/>
      <c r="C84" s="52" t="s">
        <v>167</v>
      </c>
      <c r="D84" s="52" t="s">
        <v>167</v>
      </c>
      <c r="E84" s="26" t="s">
        <v>8533</v>
      </c>
      <c r="F84" s="26">
        <v>2</v>
      </c>
      <c r="G84" s="26">
        <v>355</v>
      </c>
      <c r="H84" s="109">
        <f t="shared" si="1"/>
        <v>710</v>
      </c>
      <c r="I84" s="54"/>
      <c r="J84" s="26" t="s">
        <v>8485</v>
      </c>
      <c r="K84" s="54" t="s">
        <v>8433</v>
      </c>
      <c r="L84" s="54" t="s">
        <v>8534</v>
      </c>
      <c r="M84" s="58">
        <v>45240</v>
      </c>
      <c r="N84" s="52"/>
      <c r="O84" s="54"/>
      <c r="P84" s="58"/>
      <c r="Q84" s="60">
        <v>45245</v>
      </c>
    </row>
    <row r="85" spans="2:17" s="8" customFormat="1" ht="19.899999999999999" customHeight="1">
      <c r="B85" s="2181"/>
      <c r="C85" s="52" t="s">
        <v>167</v>
      </c>
      <c r="D85" s="52" t="s">
        <v>167</v>
      </c>
      <c r="E85" s="26" t="s">
        <v>8535</v>
      </c>
      <c r="F85" s="26">
        <v>2</v>
      </c>
      <c r="G85" s="26">
        <v>875</v>
      </c>
      <c r="H85" s="109">
        <f t="shared" si="1"/>
        <v>1750</v>
      </c>
      <c r="I85" s="54"/>
      <c r="J85" s="26" t="s">
        <v>8485</v>
      </c>
      <c r="K85" s="54" t="s">
        <v>8433</v>
      </c>
      <c r="L85" s="54" t="s">
        <v>8534</v>
      </c>
      <c r="M85" s="58">
        <v>45240</v>
      </c>
      <c r="N85" s="52"/>
      <c r="O85" s="54"/>
      <c r="P85" s="58"/>
      <c r="Q85" s="60">
        <v>45245</v>
      </c>
    </row>
    <row r="86" spans="2:17" s="8" customFormat="1" ht="19.899999999999999" customHeight="1">
      <c r="B86" s="2181"/>
      <c r="C86" s="52" t="s">
        <v>167</v>
      </c>
      <c r="D86" s="52" t="s">
        <v>167</v>
      </c>
      <c r="E86" s="26" t="s">
        <v>4578</v>
      </c>
      <c r="F86" s="26">
        <v>8</v>
      </c>
      <c r="G86" s="26">
        <v>256</v>
      </c>
      <c r="H86" s="109">
        <f t="shared" si="1"/>
        <v>2048</v>
      </c>
      <c r="I86" s="54"/>
      <c r="J86" s="26" t="s">
        <v>5812</v>
      </c>
      <c r="K86" s="54" t="s">
        <v>8433</v>
      </c>
      <c r="L86" s="54" t="s">
        <v>8534</v>
      </c>
      <c r="M86" s="58">
        <v>45240</v>
      </c>
      <c r="N86" s="52"/>
      <c r="O86" s="54"/>
      <c r="P86" s="58"/>
      <c r="Q86" s="60">
        <v>45245</v>
      </c>
    </row>
    <row r="87" spans="2:17" s="8" customFormat="1" ht="19.899999999999999" customHeight="1">
      <c r="B87" s="2181"/>
      <c r="C87" s="52" t="s">
        <v>167</v>
      </c>
      <c r="D87" s="52" t="s">
        <v>167</v>
      </c>
      <c r="E87" s="26" t="s">
        <v>8536</v>
      </c>
      <c r="F87" s="26">
        <v>20</v>
      </c>
      <c r="G87" s="26">
        <v>250</v>
      </c>
      <c r="H87" s="109">
        <f t="shared" si="1"/>
        <v>5000</v>
      </c>
      <c r="I87" s="54"/>
      <c r="J87" s="26" t="s">
        <v>5810</v>
      </c>
      <c r="K87" s="54" t="s">
        <v>8433</v>
      </c>
      <c r="L87" s="54" t="s">
        <v>8534</v>
      </c>
      <c r="M87" s="58">
        <v>45240</v>
      </c>
      <c r="N87" s="52"/>
      <c r="O87" s="54"/>
      <c r="P87" s="58"/>
      <c r="Q87" s="60">
        <v>45245</v>
      </c>
    </row>
    <row r="88" spans="2:17" s="8" customFormat="1" ht="19.899999999999999" customHeight="1">
      <c r="B88" s="2181"/>
      <c r="C88" s="52" t="s">
        <v>167</v>
      </c>
      <c r="D88" s="52" t="s">
        <v>167</v>
      </c>
      <c r="E88" s="26" t="s">
        <v>8537</v>
      </c>
      <c r="F88" s="26">
        <v>1</v>
      </c>
      <c r="G88" s="26">
        <v>4350</v>
      </c>
      <c r="H88" s="109">
        <f t="shared" si="1"/>
        <v>4350</v>
      </c>
      <c r="I88" s="54"/>
      <c r="J88" s="26" t="s">
        <v>7668</v>
      </c>
      <c r="K88" s="54" t="s">
        <v>8433</v>
      </c>
      <c r="L88" s="54" t="s">
        <v>8534</v>
      </c>
      <c r="M88" s="58">
        <v>45240</v>
      </c>
      <c r="N88" s="52"/>
      <c r="O88" s="54"/>
      <c r="P88" s="58"/>
      <c r="Q88" s="437">
        <v>45247</v>
      </c>
    </row>
    <row r="89" spans="2:17" s="8" customFormat="1" ht="19.899999999999999" customHeight="1">
      <c r="B89" s="2181"/>
      <c r="C89" s="52" t="s">
        <v>167</v>
      </c>
      <c r="D89" s="52" t="s">
        <v>167</v>
      </c>
      <c r="E89" s="26" t="s">
        <v>8538</v>
      </c>
      <c r="F89" s="26">
        <v>4</v>
      </c>
      <c r="G89" s="26">
        <v>252</v>
      </c>
      <c r="H89" s="109">
        <f t="shared" si="1"/>
        <v>1008</v>
      </c>
      <c r="I89" s="54"/>
      <c r="J89" s="26" t="s">
        <v>5914</v>
      </c>
      <c r="K89" s="54" t="s">
        <v>8433</v>
      </c>
      <c r="L89" s="54" t="s">
        <v>8534</v>
      </c>
      <c r="M89" s="58">
        <v>45240</v>
      </c>
      <c r="N89" s="52"/>
      <c r="O89" s="54"/>
      <c r="P89" s="58"/>
      <c r="Q89" s="60">
        <v>45245</v>
      </c>
    </row>
    <row r="90" spans="2:17" s="8" customFormat="1" ht="19.899999999999999" customHeight="1">
      <c r="B90" s="2181"/>
      <c r="C90" s="52" t="s">
        <v>167</v>
      </c>
      <c r="D90" s="52" t="s">
        <v>167</v>
      </c>
      <c r="E90" s="26" t="s">
        <v>8539</v>
      </c>
      <c r="F90" s="26">
        <v>4</v>
      </c>
      <c r="G90" s="26">
        <v>36</v>
      </c>
      <c r="H90" s="109">
        <f t="shared" si="1"/>
        <v>144</v>
      </c>
      <c r="I90" s="54"/>
      <c r="J90" s="26" t="s">
        <v>6363</v>
      </c>
      <c r="K90" s="54" t="s">
        <v>8433</v>
      </c>
      <c r="L90" s="54" t="s">
        <v>8534</v>
      </c>
      <c r="M90" s="58">
        <v>45240</v>
      </c>
      <c r="N90" s="52"/>
      <c r="O90" s="54"/>
      <c r="P90" s="58"/>
      <c r="Q90" s="60">
        <v>45245</v>
      </c>
    </row>
    <row r="91" spans="2:17" s="8" customFormat="1" ht="19.899999999999999" customHeight="1">
      <c r="B91" s="2181"/>
      <c r="C91" s="52" t="s">
        <v>167</v>
      </c>
      <c r="D91" s="52" t="s">
        <v>167</v>
      </c>
      <c r="E91" s="26" t="s">
        <v>8540</v>
      </c>
      <c r="F91" s="26">
        <v>10</v>
      </c>
      <c r="G91" s="26">
        <v>54</v>
      </c>
      <c r="H91" s="109">
        <f t="shared" si="1"/>
        <v>540</v>
      </c>
      <c r="I91" s="54"/>
      <c r="J91" s="26" t="s">
        <v>6389</v>
      </c>
      <c r="K91" s="54" t="s">
        <v>8433</v>
      </c>
      <c r="L91" s="54" t="s">
        <v>8534</v>
      </c>
      <c r="M91" s="58">
        <v>45240</v>
      </c>
      <c r="N91" s="52"/>
      <c r="O91" s="54"/>
      <c r="P91" s="58"/>
      <c r="Q91" s="60">
        <v>45245</v>
      </c>
    </row>
    <row r="92" spans="2:17" s="8" customFormat="1" ht="19.899999999999999" customHeight="1">
      <c r="B92" s="2181"/>
      <c r="C92" s="52" t="s">
        <v>167</v>
      </c>
      <c r="D92" s="52" t="s">
        <v>167</v>
      </c>
      <c r="E92" s="26" t="s">
        <v>8541</v>
      </c>
      <c r="F92" s="26">
        <v>20</v>
      </c>
      <c r="G92" s="26">
        <v>54</v>
      </c>
      <c r="H92" s="109">
        <f t="shared" si="1"/>
        <v>1080</v>
      </c>
      <c r="I92" s="54"/>
      <c r="J92" s="26" t="s">
        <v>6389</v>
      </c>
      <c r="K92" s="54" t="s">
        <v>8433</v>
      </c>
      <c r="L92" s="54" t="s">
        <v>8520</v>
      </c>
      <c r="M92" s="58">
        <v>45240</v>
      </c>
      <c r="N92" s="52"/>
      <c r="O92" s="54"/>
      <c r="P92" s="58"/>
      <c r="Q92" s="60">
        <v>45245</v>
      </c>
    </row>
    <row r="93" spans="2:17" s="8" customFormat="1" ht="19.899999999999999" customHeight="1">
      <c r="B93" s="2181"/>
      <c r="C93" s="52" t="s">
        <v>167</v>
      </c>
      <c r="D93" s="52" t="s">
        <v>167</v>
      </c>
      <c r="E93" s="26" t="s">
        <v>8542</v>
      </c>
      <c r="F93" s="26">
        <v>30</v>
      </c>
      <c r="G93" s="26">
        <v>54</v>
      </c>
      <c r="H93" s="109">
        <f t="shared" si="1"/>
        <v>1620</v>
      </c>
      <c r="I93" s="54"/>
      <c r="J93" s="26" t="s">
        <v>6389</v>
      </c>
      <c r="K93" s="54" t="s">
        <v>8433</v>
      </c>
      <c r="L93" s="54" t="s">
        <v>8520</v>
      </c>
      <c r="M93" s="58">
        <v>45240</v>
      </c>
      <c r="N93" s="52"/>
      <c r="O93" s="54"/>
      <c r="P93" s="58"/>
      <c r="Q93" s="60">
        <v>45245</v>
      </c>
    </row>
    <row r="94" spans="2:17" s="8" customFormat="1" ht="19.899999999999999" customHeight="1">
      <c r="B94" s="2181"/>
      <c r="C94" s="52" t="s">
        <v>167</v>
      </c>
      <c r="D94" s="52" t="s">
        <v>167</v>
      </c>
      <c r="E94" s="26" t="s">
        <v>6388</v>
      </c>
      <c r="F94" s="26">
        <v>40</v>
      </c>
      <c r="G94" s="26">
        <v>54</v>
      </c>
      <c r="H94" s="109">
        <f t="shared" si="1"/>
        <v>2160</v>
      </c>
      <c r="I94" s="54"/>
      <c r="J94" s="26" t="s">
        <v>6389</v>
      </c>
      <c r="K94" s="54" t="s">
        <v>8433</v>
      </c>
      <c r="L94" s="54" t="s">
        <v>8520</v>
      </c>
      <c r="M94" s="58">
        <v>45240</v>
      </c>
      <c r="N94" s="52"/>
      <c r="O94" s="54"/>
      <c r="P94" s="58"/>
      <c r="Q94" s="60">
        <v>45245</v>
      </c>
    </row>
    <row r="95" spans="2:17" s="8" customFormat="1" ht="19.899999999999999" customHeight="1">
      <c r="B95" s="2181"/>
      <c r="C95" s="52" t="s">
        <v>167</v>
      </c>
      <c r="D95" s="52" t="s">
        <v>167</v>
      </c>
      <c r="E95" s="26" t="s">
        <v>8543</v>
      </c>
      <c r="F95" s="26">
        <v>8</v>
      </c>
      <c r="G95" s="26">
        <v>1060</v>
      </c>
      <c r="H95" s="109">
        <f t="shared" si="1"/>
        <v>8480</v>
      </c>
      <c r="I95" s="54"/>
      <c r="J95" s="26" t="s">
        <v>7503</v>
      </c>
      <c r="K95" s="54" t="s">
        <v>8433</v>
      </c>
      <c r="L95" s="54" t="s">
        <v>8520</v>
      </c>
      <c r="M95" s="58">
        <v>45240</v>
      </c>
      <c r="N95" s="52"/>
      <c r="O95" s="54"/>
      <c r="P95" s="58"/>
      <c r="Q95" s="60">
        <v>45247</v>
      </c>
    </row>
    <row r="96" spans="2:17" s="8" customFormat="1" ht="19.899999999999999" customHeight="1">
      <c r="B96" s="2181"/>
      <c r="C96" s="52" t="s">
        <v>167</v>
      </c>
      <c r="D96" s="52" t="s">
        <v>167</v>
      </c>
      <c r="E96" s="26" t="s">
        <v>8544</v>
      </c>
      <c r="F96" s="26">
        <v>20</v>
      </c>
      <c r="G96" s="26">
        <v>25</v>
      </c>
      <c r="H96" s="109">
        <f t="shared" si="1"/>
        <v>500</v>
      </c>
      <c r="I96" s="54"/>
      <c r="J96" s="26" t="s">
        <v>5914</v>
      </c>
      <c r="K96" s="54" t="s">
        <v>8433</v>
      </c>
      <c r="L96" s="54" t="s">
        <v>8520</v>
      </c>
      <c r="M96" s="58">
        <v>45240</v>
      </c>
      <c r="N96" s="52"/>
      <c r="O96" s="54"/>
      <c r="P96" s="58"/>
      <c r="Q96" s="60">
        <v>45245</v>
      </c>
    </row>
    <row r="97" spans="2:17" s="8" customFormat="1" ht="19.899999999999999" customHeight="1">
      <c r="B97" s="2181"/>
      <c r="C97" s="52" t="s">
        <v>167</v>
      </c>
      <c r="D97" s="52" t="s">
        <v>167</v>
      </c>
      <c r="E97" s="26" t="s">
        <v>8545</v>
      </c>
      <c r="F97" s="26">
        <v>4</v>
      </c>
      <c r="G97" s="26">
        <v>7004</v>
      </c>
      <c r="H97" s="109">
        <f t="shared" si="1"/>
        <v>28016</v>
      </c>
      <c r="I97" s="54"/>
      <c r="J97" s="26" t="s">
        <v>8546</v>
      </c>
      <c r="K97" s="54" t="s">
        <v>8433</v>
      </c>
      <c r="L97" s="54" t="s">
        <v>8520</v>
      </c>
      <c r="M97" s="58">
        <v>45240</v>
      </c>
      <c r="N97" s="52"/>
      <c r="O97" s="54"/>
      <c r="P97" s="58"/>
      <c r="Q97" s="437">
        <v>45250</v>
      </c>
    </row>
    <row r="98" spans="2:17" s="8" customFormat="1" ht="19.899999999999999" customHeight="1">
      <c r="B98" s="2181"/>
      <c r="C98" s="52" t="s">
        <v>167</v>
      </c>
      <c r="D98" s="52" t="s">
        <v>167</v>
      </c>
      <c r="E98" s="26" t="s">
        <v>8547</v>
      </c>
      <c r="F98" s="26">
        <v>4</v>
      </c>
      <c r="G98" s="26">
        <v>6008</v>
      </c>
      <c r="H98" s="109">
        <f t="shared" si="1"/>
        <v>24032</v>
      </c>
      <c r="I98" s="54"/>
      <c r="J98" s="26" t="s">
        <v>8548</v>
      </c>
      <c r="K98" s="54" t="s">
        <v>8433</v>
      </c>
      <c r="L98" s="54" t="s">
        <v>8549</v>
      </c>
      <c r="M98" s="58">
        <v>45240</v>
      </c>
      <c r="N98" s="52"/>
      <c r="O98" s="54"/>
      <c r="P98" s="58"/>
      <c r="Q98" s="437">
        <v>45264</v>
      </c>
    </row>
    <row r="99" spans="2:17" s="8" customFormat="1" ht="19.899999999999999" customHeight="1">
      <c r="B99" s="2181"/>
      <c r="C99" s="52" t="s">
        <v>8550</v>
      </c>
      <c r="D99" s="52" t="s">
        <v>167</v>
      </c>
      <c r="E99" s="26" t="s">
        <v>8551</v>
      </c>
      <c r="F99" s="26">
        <v>4</v>
      </c>
      <c r="G99" s="26">
        <v>1756</v>
      </c>
      <c r="H99" s="109">
        <f t="shared" si="1"/>
        <v>7024</v>
      </c>
      <c r="I99" s="54"/>
      <c r="J99" s="26" t="s">
        <v>8552</v>
      </c>
      <c r="K99" s="54" t="s">
        <v>8433</v>
      </c>
      <c r="L99" s="54" t="s">
        <v>8549</v>
      </c>
      <c r="M99" s="58">
        <v>45240</v>
      </c>
      <c r="N99" s="52"/>
      <c r="O99" s="54"/>
      <c r="P99" s="58"/>
      <c r="Q99" s="60">
        <v>45245</v>
      </c>
    </row>
    <row r="100" spans="2:17" s="8" customFormat="1" ht="19.899999999999999" customHeight="1">
      <c r="B100" s="2181"/>
      <c r="C100" s="52" t="s">
        <v>167</v>
      </c>
      <c r="D100" s="52" t="s">
        <v>167</v>
      </c>
      <c r="E100" s="26" t="s">
        <v>8553</v>
      </c>
      <c r="F100" s="26">
        <v>16</v>
      </c>
      <c r="G100" s="26">
        <v>75</v>
      </c>
      <c r="H100" s="109">
        <f t="shared" si="1"/>
        <v>1200</v>
      </c>
      <c r="I100" s="54"/>
      <c r="J100" s="26" t="s">
        <v>5914</v>
      </c>
      <c r="K100" s="54" t="s">
        <v>8433</v>
      </c>
      <c r="L100" s="54" t="s">
        <v>8549</v>
      </c>
      <c r="M100" s="58">
        <v>45240</v>
      </c>
      <c r="N100" s="52"/>
      <c r="O100" s="54"/>
      <c r="P100" s="58"/>
      <c r="Q100" s="60">
        <v>45245</v>
      </c>
    </row>
    <row r="101" spans="2:17" s="8" customFormat="1" ht="19.899999999999999" customHeight="1">
      <c r="B101" s="2181"/>
      <c r="C101" s="52" t="s">
        <v>167</v>
      </c>
      <c r="D101" s="52" t="s">
        <v>167</v>
      </c>
      <c r="E101" s="26" t="s">
        <v>8554</v>
      </c>
      <c r="F101" s="26">
        <v>20</v>
      </c>
      <c r="G101" s="26">
        <v>25</v>
      </c>
      <c r="H101" s="109">
        <f t="shared" si="1"/>
        <v>500</v>
      </c>
      <c r="I101" s="54"/>
      <c r="J101" s="26" t="s">
        <v>5914</v>
      </c>
      <c r="K101" s="54" t="s">
        <v>8433</v>
      </c>
      <c r="L101" s="54" t="s">
        <v>8549</v>
      </c>
      <c r="M101" s="58">
        <v>45240</v>
      </c>
      <c r="N101" s="52"/>
      <c r="O101" s="54"/>
      <c r="P101" s="58"/>
      <c r="Q101" s="60">
        <v>45245</v>
      </c>
    </row>
    <row r="102" spans="2:17" s="8" customFormat="1" ht="19.899999999999999" customHeight="1">
      <c r="B102" s="2181"/>
      <c r="C102" s="52" t="s">
        <v>167</v>
      </c>
      <c r="D102" s="52" t="s">
        <v>167</v>
      </c>
      <c r="E102" s="26" t="s">
        <v>8555</v>
      </c>
      <c r="F102" s="26">
        <v>1</v>
      </c>
      <c r="G102" s="26">
        <v>2190</v>
      </c>
      <c r="H102" s="109">
        <f t="shared" si="1"/>
        <v>2190</v>
      </c>
      <c r="I102" s="54"/>
      <c r="J102" s="26" t="s">
        <v>7677</v>
      </c>
      <c r="K102" s="54" t="s">
        <v>8433</v>
      </c>
      <c r="L102" s="54" t="s">
        <v>8549</v>
      </c>
      <c r="M102" s="58">
        <v>45240</v>
      </c>
      <c r="N102" s="52"/>
      <c r="O102" s="54"/>
      <c r="P102" s="58"/>
      <c r="Q102" s="60">
        <v>45245</v>
      </c>
    </row>
    <row r="103" spans="2:17" s="8" customFormat="1" ht="19.899999999999999" customHeight="1">
      <c r="B103" s="2181"/>
      <c r="C103" s="52" t="s">
        <v>167</v>
      </c>
      <c r="D103" s="52" t="s">
        <v>167</v>
      </c>
      <c r="E103" s="26" t="s">
        <v>8556</v>
      </c>
      <c r="F103" s="26">
        <v>1</v>
      </c>
      <c r="G103" s="26">
        <v>12326</v>
      </c>
      <c r="H103" s="109">
        <f t="shared" si="1"/>
        <v>12326</v>
      </c>
      <c r="I103" s="54"/>
      <c r="J103" s="26" t="s">
        <v>7144</v>
      </c>
      <c r="K103" s="54" t="s">
        <v>8433</v>
      </c>
      <c r="L103" s="54" t="s">
        <v>8557</v>
      </c>
      <c r="M103" s="58">
        <v>45240</v>
      </c>
      <c r="N103" s="52"/>
      <c r="O103" s="54"/>
      <c r="P103" s="58"/>
      <c r="Q103" s="60">
        <v>45245</v>
      </c>
    </row>
    <row r="104" spans="2:17" s="8" customFormat="1" ht="19.899999999999999" customHeight="1">
      <c r="B104" s="2181"/>
      <c r="C104" s="1719" t="s">
        <v>8558</v>
      </c>
      <c r="D104" s="1719" t="s">
        <v>8559</v>
      </c>
      <c r="E104" s="2183" t="s">
        <v>8560</v>
      </c>
      <c r="F104" s="2183">
        <v>100</v>
      </c>
      <c r="G104" s="2183">
        <v>8</v>
      </c>
      <c r="H104" s="2186">
        <f t="shared" si="1"/>
        <v>800</v>
      </c>
      <c r="I104" s="1718"/>
      <c r="J104" s="2183" t="s">
        <v>8561</v>
      </c>
      <c r="K104" s="25"/>
      <c r="L104" s="54" t="s">
        <v>8557</v>
      </c>
      <c r="M104" s="58">
        <v>45244</v>
      </c>
      <c r="N104" s="52"/>
      <c r="O104" s="59">
        <v>45266</v>
      </c>
      <c r="P104" s="58"/>
      <c r="Q104" s="60">
        <v>45266</v>
      </c>
    </row>
    <row r="105" spans="2:17" s="8" customFormat="1" ht="19.899999999999999" customHeight="1">
      <c r="B105" s="2181"/>
      <c r="C105" s="1719" t="s">
        <v>8562</v>
      </c>
      <c r="D105" s="1719" t="s">
        <v>8435</v>
      </c>
      <c r="E105" s="2183" t="s">
        <v>8563</v>
      </c>
      <c r="F105" s="2183">
        <v>5</v>
      </c>
      <c r="G105" s="2183">
        <v>70</v>
      </c>
      <c r="H105" s="2186">
        <f t="shared" si="1"/>
        <v>350</v>
      </c>
      <c r="I105" s="1718"/>
      <c r="J105" s="2183" t="s">
        <v>8564</v>
      </c>
      <c r="K105" s="25"/>
      <c r="L105" s="54" t="s">
        <v>8557</v>
      </c>
      <c r="M105" s="58">
        <v>45244</v>
      </c>
      <c r="N105" s="52"/>
      <c r="O105" s="59">
        <v>45266</v>
      </c>
      <c r="P105" s="58"/>
      <c r="Q105" s="60">
        <v>45265</v>
      </c>
    </row>
    <row r="106" spans="2:17" s="8" customFormat="1" ht="19.899999999999999" customHeight="1">
      <c r="B106" s="2181"/>
      <c r="C106" s="52" t="s">
        <v>8565</v>
      </c>
      <c r="D106" s="52" t="s">
        <v>167</v>
      </c>
      <c r="E106" s="26" t="s">
        <v>8566</v>
      </c>
      <c r="F106" s="26">
        <v>1</v>
      </c>
      <c r="G106" s="26">
        <v>1378</v>
      </c>
      <c r="H106" s="109">
        <f t="shared" si="1"/>
        <v>1378</v>
      </c>
      <c r="I106" s="54"/>
      <c r="J106" s="26" t="s">
        <v>8567</v>
      </c>
      <c r="K106" s="54" t="s">
        <v>8433</v>
      </c>
      <c r="L106" s="54" t="s">
        <v>8557</v>
      </c>
      <c r="M106" s="58">
        <v>45240</v>
      </c>
      <c r="N106" s="52"/>
      <c r="O106" s="54"/>
      <c r="P106" s="58"/>
      <c r="Q106" s="60">
        <v>45245</v>
      </c>
    </row>
    <row r="107" spans="2:17" s="8" customFormat="1" ht="19.899999999999999" customHeight="1">
      <c r="B107" s="2181"/>
      <c r="C107" s="52" t="s">
        <v>167</v>
      </c>
      <c r="D107" s="52" t="s">
        <v>167</v>
      </c>
      <c r="E107" s="26" t="s">
        <v>8568</v>
      </c>
      <c r="F107" s="26">
        <v>1</v>
      </c>
      <c r="G107" s="26">
        <v>1970</v>
      </c>
      <c r="H107" s="109">
        <f t="shared" si="1"/>
        <v>1970</v>
      </c>
      <c r="I107" s="54"/>
      <c r="J107" s="26" t="s">
        <v>3740</v>
      </c>
      <c r="K107" s="54" t="s">
        <v>8433</v>
      </c>
      <c r="L107" s="54" t="s">
        <v>8557</v>
      </c>
      <c r="M107" s="58">
        <v>45240</v>
      </c>
      <c r="N107" s="52"/>
      <c r="O107" s="54"/>
      <c r="P107" s="58"/>
      <c r="Q107" s="60">
        <v>45245</v>
      </c>
    </row>
    <row r="108" spans="2:17" s="8" customFormat="1" ht="19.899999999999999" customHeight="1">
      <c r="B108" s="2181"/>
      <c r="C108" s="52" t="s">
        <v>167</v>
      </c>
      <c r="D108" s="52" t="s">
        <v>167</v>
      </c>
      <c r="E108" s="26" t="s">
        <v>8569</v>
      </c>
      <c r="F108" s="26">
        <v>1</v>
      </c>
      <c r="G108" s="26">
        <v>2781</v>
      </c>
      <c r="H108" s="109">
        <f t="shared" si="1"/>
        <v>2781</v>
      </c>
      <c r="I108" s="54"/>
      <c r="J108" s="26" t="s">
        <v>4479</v>
      </c>
      <c r="K108" s="54" t="s">
        <v>8433</v>
      </c>
      <c r="L108" s="54" t="s">
        <v>8557</v>
      </c>
      <c r="M108" s="58">
        <v>45240</v>
      </c>
      <c r="N108" s="52"/>
      <c r="O108" s="54"/>
      <c r="P108" s="58"/>
      <c r="Q108" s="437">
        <v>45247</v>
      </c>
    </row>
    <row r="109" spans="2:17" s="8" customFormat="1" ht="19.899999999999999" customHeight="1">
      <c r="B109" s="2181"/>
      <c r="C109" s="52" t="s">
        <v>167</v>
      </c>
      <c r="D109" s="52" t="s">
        <v>167</v>
      </c>
      <c r="E109" s="26" t="s">
        <v>8570</v>
      </c>
      <c r="F109" s="26">
        <v>2</v>
      </c>
      <c r="G109" s="26">
        <v>577</v>
      </c>
      <c r="H109" s="109">
        <f t="shared" si="1"/>
        <v>1154</v>
      </c>
      <c r="I109" s="54"/>
      <c r="J109" s="26" t="s">
        <v>8571</v>
      </c>
      <c r="K109" s="54" t="s">
        <v>8433</v>
      </c>
      <c r="L109" s="54" t="s">
        <v>8557</v>
      </c>
      <c r="M109" s="58">
        <v>45240</v>
      </c>
      <c r="N109" s="52"/>
      <c r="O109" s="54"/>
      <c r="P109" s="58"/>
      <c r="Q109" s="60">
        <v>45245</v>
      </c>
    </row>
    <row r="110" spans="2:17" s="8" customFormat="1" ht="19.899999999999999" customHeight="1">
      <c r="B110" s="2181"/>
      <c r="C110" s="52" t="s">
        <v>310</v>
      </c>
      <c r="D110" s="52" t="s">
        <v>167</v>
      </c>
      <c r="E110" s="26" t="s">
        <v>8572</v>
      </c>
      <c r="F110" s="26">
        <v>2</v>
      </c>
      <c r="G110" s="26">
        <v>353</v>
      </c>
      <c r="H110" s="109">
        <f t="shared" si="1"/>
        <v>706</v>
      </c>
      <c r="I110" s="54"/>
      <c r="J110" s="26" t="s">
        <v>8573</v>
      </c>
      <c r="K110" s="54" t="s">
        <v>8433</v>
      </c>
      <c r="L110" s="54" t="s">
        <v>8557</v>
      </c>
      <c r="M110" s="58">
        <v>45240</v>
      </c>
      <c r="N110" s="52"/>
      <c r="O110" s="54"/>
      <c r="P110" s="58"/>
      <c r="Q110" s="60">
        <v>45245</v>
      </c>
    </row>
    <row r="111" spans="2:17" s="8" customFormat="1" ht="19.899999999999999" customHeight="1">
      <c r="B111" s="2181"/>
      <c r="C111" s="52" t="s">
        <v>310</v>
      </c>
      <c r="D111" s="52" t="s">
        <v>167</v>
      </c>
      <c r="E111" s="26" t="s">
        <v>8544</v>
      </c>
      <c r="F111" s="26">
        <v>2</v>
      </c>
      <c r="G111" s="26">
        <v>226</v>
      </c>
      <c r="H111" s="109">
        <f t="shared" si="1"/>
        <v>452</v>
      </c>
      <c r="I111" s="54"/>
      <c r="J111" s="26" t="s">
        <v>5914</v>
      </c>
      <c r="K111" s="54" t="s">
        <v>8433</v>
      </c>
      <c r="L111" s="54" t="s">
        <v>8557</v>
      </c>
      <c r="M111" s="58">
        <v>45240</v>
      </c>
      <c r="N111" s="52"/>
      <c r="O111" s="54"/>
      <c r="P111" s="58"/>
      <c r="Q111" s="60">
        <v>45245</v>
      </c>
    </row>
    <row r="112" spans="2:17" s="8" customFormat="1" ht="19.899999999999999" customHeight="1">
      <c r="B112" s="2181"/>
      <c r="C112" s="52" t="s">
        <v>310</v>
      </c>
      <c r="D112" s="52" t="s">
        <v>167</v>
      </c>
      <c r="E112" s="26" t="s">
        <v>8574</v>
      </c>
      <c r="F112" s="26">
        <v>2</v>
      </c>
      <c r="G112" s="26">
        <v>10730</v>
      </c>
      <c r="H112" s="109">
        <f t="shared" si="1"/>
        <v>21460</v>
      </c>
      <c r="I112" s="54"/>
      <c r="J112" s="26" t="s">
        <v>8530</v>
      </c>
      <c r="K112" s="54" t="s">
        <v>8433</v>
      </c>
      <c r="L112" s="54" t="s">
        <v>8557</v>
      </c>
      <c r="M112" s="58">
        <v>45240</v>
      </c>
      <c r="N112" s="52"/>
      <c r="O112" s="54"/>
      <c r="P112" s="58"/>
      <c r="Q112" s="437">
        <v>45247</v>
      </c>
    </row>
    <row r="113" spans="2:17" s="473" customFormat="1" ht="19.899999999999999" customHeight="1">
      <c r="B113" s="2181"/>
      <c r="C113" s="846" t="s">
        <v>167</v>
      </c>
      <c r="D113" s="846" t="s">
        <v>167</v>
      </c>
      <c r="E113" s="35" t="s">
        <v>2748</v>
      </c>
      <c r="F113" s="35">
        <v>10</v>
      </c>
      <c r="G113" s="35">
        <v>25</v>
      </c>
      <c r="H113" s="2106">
        <f t="shared" si="1"/>
        <v>250</v>
      </c>
      <c r="I113" s="1630"/>
      <c r="J113" s="35" t="s">
        <v>5914</v>
      </c>
      <c r="K113" s="1630" t="s">
        <v>8433</v>
      </c>
      <c r="L113" s="1630" t="s">
        <v>8557</v>
      </c>
      <c r="M113" s="590">
        <v>45240</v>
      </c>
      <c r="N113" s="846"/>
      <c r="O113" s="1630"/>
      <c r="P113" s="590"/>
      <c r="Q113" s="954">
        <v>45245</v>
      </c>
    </row>
    <row r="114" spans="2:17" s="473" customFormat="1" ht="19.899999999999999" customHeight="1">
      <c r="B114" s="2181"/>
      <c r="C114" s="846" t="s">
        <v>167</v>
      </c>
      <c r="D114" s="846" t="s">
        <v>167</v>
      </c>
      <c r="E114" s="35" t="s">
        <v>8575</v>
      </c>
      <c r="F114" s="35">
        <v>2</v>
      </c>
      <c r="G114" s="35">
        <v>1267</v>
      </c>
      <c r="H114" s="2106">
        <f t="shared" si="1"/>
        <v>2534</v>
      </c>
      <c r="I114" s="1630"/>
      <c r="J114" s="35" t="s">
        <v>8576</v>
      </c>
      <c r="K114" s="1630" t="s">
        <v>8433</v>
      </c>
      <c r="L114" s="1630" t="s">
        <v>8577</v>
      </c>
      <c r="M114" s="590">
        <v>45240</v>
      </c>
      <c r="N114" s="846"/>
      <c r="O114" s="1630"/>
      <c r="P114" s="590"/>
      <c r="Q114" s="954">
        <v>45245</v>
      </c>
    </row>
    <row r="115" spans="2:17" s="473" customFormat="1" ht="19.899999999999999" customHeight="1">
      <c r="B115" s="2181"/>
      <c r="C115" s="846" t="s">
        <v>167</v>
      </c>
      <c r="D115" s="846" t="s">
        <v>167</v>
      </c>
      <c r="E115" s="35" t="s">
        <v>8578</v>
      </c>
      <c r="F115" s="35">
        <v>1</v>
      </c>
      <c r="G115" s="35">
        <v>619</v>
      </c>
      <c r="H115" s="2106">
        <f t="shared" si="1"/>
        <v>619</v>
      </c>
      <c r="I115" s="1630"/>
      <c r="J115" s="35" t="s">
        <v>8579</v>
      </c>
      <c r="K115" s="1630" t="s">
        <v>8433</v>
      </c>
      <c r="L115" s="1630" t="s">
        <v>8577</v>
      </c>
      <c r="M115" s="590">
        <v>45240</v>
      </c>
      <c r="N115" s="846"/>
      <c r="O115" s="1630"/>
      <c r="P115" s="590"/>
      <c r="Q115" s="954">
        <v>45245</v>
      </c>
    </row>
    <row r="116" spans="2:17" s="473" customFormat="1" ht="19.899999999999999" customHeight="1">
      <c r="B116" s="2181"/>
      <c r="C116" s="846" t="s">
        <v>167</v>
      </c>
      <c r="D116" s="846" t="s">
        <v>167</v>
      </c>
      <c r="E116" s="35" t="s">
        <v>8580</v>
      </c>
      <c r="F116" s="35">
        <v>1</v>
      </c>
      <c r="G116" s="35">
        <v>2560</v>
      </c>
      <c r="H116" s="2106">
        <f t="shared" si="1"/>
        <v>2560</v>
      </c>
      <c r="I116" s="1630"/>
      <c r="J116" s="35" t="s">
        <v>8581</v>
      </c>
      <c r="K116" s="1630" t="s">
        <v>8433</v>
      </c>
      <c r="L116" s="1630" t="s">
        <v>8520</v>
      </c>
      <c r="M116" s="590">
        <v>45240</v>
      </c>
      <c r="N116" s="846"/>
      <c r="O116" s="1630"/>
      <c r="P116" s="590"/>
      <c r="Q116" s="954">
        <v>45245</v>
      </c>
    </row>
    <row r="117" spans="2:17" s="473" customFormat="1" ht="19.899999999999999" customHeight="1">
      <c r="B117" s="2181"/>
      <c r="C117" s="846" t="s">
        <v>167</v>
      </c>
      <c r="D117" s="846" t="s">
        <v>167</v>
      </c>
      <c r="E117" s="35" t="s">
        <v>8582</v>
      </c>
      <c r="F117" s="35">
        <v>1</v>
      </c>
      <c r="G117" s="35">
        <v>33826</v>
      </c>
      <c r="H117" s="2106">
        <f t="shared" si="1"/>
        <v>33826</v>
      </c>
      <c r="I117" s="1630"/>
      <c r="J117" s="35" t="s">
        <v>4479</v>
      </c>
      <c r="K117" s="1630" t="s">
        <v>8433</v>
      </c>
      <c r="L117" s="1630" t="s">
        <v>8520</v>
      </c>
      <c r="M117" s="590">
        <v>45240</v>
      </c>
      <c r="N117" s="846"/>
      <c r="O117" s="1630"/>
      <c r="P117" s="590"/>
      <c r="Q117" s="954">
        <v>45245</v>
      </c>
    </row>
    <row r="118" spans="2:17" s="473" customFormat="1" ht="19.899999999999999" customHeight="1">
      <c r="B118" s="2181"/>
      <c r="C118" s="846" t="s">
        <v>167</v>
      </c>
      <c r="D118" s="846" t="s">
        <v>167</v>
      </c>
      <c r="E118" s="35" t="s">
        <v>8583</v>
      </c>
      <c r="F118" s="35">
        <v>1</v>
      </c>
      <c r="G118" s="35">
        <v>16018</v>
      </c>
      <c r="H118" s="2106">
        <f t="shared" si="1"/>
        <v>16018</v>
      </c>
      <c r="I118" s="1630"/>
      <c r="J118" s="35" t="s">
        <v>8584</v>
      </c>
      <c r="K118" s="1630" t="s">
        <v>8433</v>
      </c>
      <c r="L118" s="1630" t="s">
        <v>8520</v>
      </c>
      <c r="M118" s="590">
        <v>45240</v>
      </c>
      <c r="N118" s="846"/>
      <c r="O118" s="1630"/>
      <c r="P118" s="590"/>
      <c r="Q118" s="954">
        <v>45245</v>
      </c>
    </row>
    <row r="119" spans="2:17" s="473" customFormat="1" ht="19.899999999999999" customHeight="1">
      <c r="B119" s="2181"/>
      <c r="C119" s="846" t="s">
        <v>167</v>
      </c>
      <c r="D119" s="846" t="s">
        <v>167</v>
      </c>
      <c r="E119" s="35" t="s">
        <v>3017</v>
      </c>
      <c r="F119" s="35">
        <v>1</v>
      </c>
      <c r="G119" s="35">
        <v>985</v>
      </c>
      <c r="H119" s="2106">
        <f t="shared" si="1"/>
        <v>985</v>
      </c>
      <c r="I119" s="1630"/>
      <c r="J119" s="35" t="s">
        <v>8585</v>
      </c>
      <c r="K119" s="1630" t="s">
        <v>8433</v>
      </c>
      <c r="L119" s="1630"/>
      <c r="M119" s="590">
        <v>45240</v>
      </c>
      <c r="N119" s="846"/>
      <c r="O119" s="1630"/>
      <c r="P119" s="590"/>
      <c r="Q119" s="954">
        <v>45245</v>
      </c>
    </row>
    <row r="120" spans="2:17" s="473" customFormat="1" ht="19.899999999999999" customHeight="1">
      <c r="B120" s="2181"/>
      <c r="C120" s="846" t="s">
        <v>310</v>
      </c>
      <c r="D120" s="846" t="s">
        <v>167</v>
      </c>
      <c r="E120" s="35" t="s">
        <v>8586</v>
      </c>
      <c r="F120" s="35">
        <v>1</v>
      </c>
      <c r="G120" s="35">
        <v>2077</v>
      </c>
      <c r="H120" s="2106">
        <f t="shared" si="1"/>
        <v>2077</v>
      </c>
      <c r="I120" s="1630"/>
      <c r="J120" s="35" t="s">
        <v>8587</v>
      </c>
      <c r="K120" s="1630" t="s">
        <v>8433</v>
      </c>
      <c r="L120" s="1630" t="s">
        <v>8588</v>
      </c>
      <c r="M120" s="590">
        <v>45240</v>
      </c>
      <c r="N120" s="846"/>
      <c r="O120" s="1630"/>
      <c r="P120" s="590"/>
      <c r="Q120" s="954">
        <v>45245</v>
      </c>
    </row>
    <row r="121" spans="2:17" s="8" customFormat="1" ht="19.899999999999999" customHeight="1">
      <c r="B121" s="2181"/>
      <c r="C121" s="1719" t="s">
        <v>8589</v>
      </c>
      <c r="D121" s="1719" t="s">
        <v>8590</v>
      </c>
      <c r="E121" s="2183" t="s">
        <v>8591</v>
      </c>
      <c r="F121" s="2183">
        <v>1</v>
      </c>
      <c r="G121" s="2183">
        <v>990</v>
      </c>
      <c r="H121" s="2186">
        <f t="shared" si="1"/>
        <v>990</v>
      </c>
      <c r="I121" s="1718"/>
      <c r="J121" s="2183" t="s">
        <v>8592</v>
      </c>
      <c r="K121" s="25"/>
      <c r="L121" s="54" t="s">
        <v>8593</v>
      </c>
      <c r="M121" s="58">
        <v>45244</v>
      </c>
      <c r="N121" s="52"/>
      <c r="O121" s="59">
        <v>45266</v>
      </c>
      <c r="P121" s="58">
        <v>45266</v>
      </c>
      <c r="Q121" s="60">
        <v>45265</v>
      </c>
    </row>
    <row r="122" spans="2:17" s="8" customFormat="1" ht="19.899999999999999" customHeight="1">
      <c r="B122" s="2181"/>
      <c r="C122" s="52" t="s">
        <v>167</v>
      </c>
      <c r="D122" s="52" t="s">
        <v>167</v>
      </c>
      <c r="E122" s="26" t="s">
        <v>8594</v>
      </c>
      <c r="F122" s="26">
        <v>2</v>
      </c>
      <c r="G122" s="26">
        <v>522</v>
      </c>
      <c r="H122" s="109">
        <f t="shared" si="1"/>
        <v>1044</v>
      </c>
      <c r="I122" s="54"/>
      <c r="J122" s="26" t="s">
        <v>8456</v>
      </c>
      <c r="K122" s="54" t="s">
        <v>8433</v>
      </c>
      <c r="L122" s="54" t="s">
        <v>8593</v>
      </c>
      <c r="M122" s="58">
        <v>45240</v>
      </c>
      <c r="N122" s="52"/>
      <c r="O122" s="54"/>
      <c r="P122" s="58"/>
      <c r="Q122" s="60">
        <v>45245</v>
      </c>
    </row>
    <row r="123" spans="2:17" s="8" customFormat="1" ht="19.899999999999999" customHeight="1">
      <c r="B123" s="2181"/>
      <c r="C123" s="52" t="s">
        <v>167</v>
      </c>
      <c r="D123" s="52" t="s">
        <v>167</v>
      </c>
      <c r="E123" s="26" t="s">
        <v>8595</v>
      </c>
      <c r="F123" s="26">
        <v>1</v>
      </c>
      <c r="G123" s="26">
        <v>1407</v>
      </c>
      <c r="H123" s="109">
        <f t="shared" si="1"/>
        <v>1407</v>
      </c>
      <c r="I123" s="54"/>
      <c r="J123" s="26" t="s">
        <v>7163</v>
      </c>
      <c r="K123" s="54" t="s">
        <v>8433</v>
      </c>
      <c r="L123" s="54" t="s">
        <v>8593</v>
      </c>
      <c r="M123" s="58">
        <v>45240</v>
      </c>
      <c r="N123" s="52"/>
      <c r="O123" s="54"/>
      <c r="P123" s="58"/>
      <c r="Q123" s="60">
        <v>45245</v>
      </c>
    </row>
    <row r="124" spans="2:17" s="8" customFormat="1" ht="19.899999999999999" customHeight="1">
      <c r="B124" s="2181"/>
      <c r="C124" s="52" t="s">
        <v>1713</v>
      </c>
      <c r="D124" s="52" t="s">
        <v>167</v>
      </c>
      <c r="E124" s="26" t="s">
        <v>8596</v>
      </c>
      <c r="F124" s="26">
        <v>1</v>
      </c>
      <c r="G124" s="26">
        <v>1</v>
      </c>
      <c r="H124" s="26">
        <v>4010</v>
      </c>
      <c r="I124" s="54"/>
      <c r="J124" s="26" t="s">
        <v>8597</v>
      </c>
      <c r="K124" s="54" t="s">
        <v>8598</v>
      </c>
      <c r="L124" s="54" t="s">
        <v>8599</v>
      </c>
      <c r="M124" s="58">
        <v>45240</v>
      </c>
      <c r="N124" s="52"/>
      <c r="O124" s="54"/>
      <c r="P124" s="58"/>
      <c r="Q124" s="437">
        <v>45247</v>
      </c>
    </row>
    <row r="125" spans="2:17" s="8" customFormat="1" ht="19.899999999999999" customHeight="1">
      <c r="B125" s="2181"/>
      <c r="C125" s="52"/>
      <c r="D125" s="52"/>
      <c r="E125" s="26"/>
      <c r="F125" s="26"/>
      <c r="G125" s="26"/>
      <c r="H125" s="109">
        <f t="shared" si="1"/>
        <v>0</v>
      </c>
      <c r="I125" s="56"/>
      <c r="J125" s="26"/>
      <c r="K125" s="54"/>
      <c r="L125" s="54"/>
      <c r="M125" s="58"/>
      <c r="N125" s="52"/>
      <c r="O125" s="54"/>
      <c r="P125" s="58"/>
      <c r="Q125" s="60"/>
    </row>
    <row r="126" spans="2:17" s="8" customFormat="1" ht="19.899999999999999" customHeight="1">
      <c r="B126" s="2181"/>
      <c r="C126" s="1719" t="s">
        <v>788</v>
      </c>
      <c r="D126" s="887" t="s">
        <v>67</v>
      </c>
      <c r="E126" s="2187" t="s">
        <v>8600</v>
      </c>
      <c r="F126" s="2188">
        <v>4</v>
      </c>
      <c r="G126" s="2189">
        <v>28</v>
      </c>
      <c r="H126" s="2185">
        <f t="shared" si="1"/>
        <v>112</v>
      </c>
      <c r="I126" s="2190"/>
      <c r="J126" s="1107" t="s">
        <v>8601</v>
      </c>
      <c r="K126" s="25" t="s">
        <v>8602</v>
      </c>
      <c r="L126" s="54" t="s">
        <v>8520</v>
      </c>
      <c r="M126" s="58">
        <v>45244</v>
      </c>
      <c r="N126" s="52"/>
      <c r="O126" s="59">
        <v>45266</v>
      </c>
      <c r="P126" s="58"/>
      <c r="Q126" s="60">
        <v>45266</v>
      </c>
    </row>
    <row r="127" spans="2:17" s="8" customFormat="1" ht="19.899999999999999" customHeight="1">
      <c r="B127" s="2181"/>
      <c r="C127" s="1719" t="s">
        <v>149</v>
      </c>
      <c r="D127" s="887" t="s">
        <v>67</v>
      </c>
      <c r="E127" s="1108" t="s">
        <v>8603</v>
      </c>
      <c r="F127" s="2191">
        <v>2</v>
      </c>
      <c r="G127" s="2192">
        <v>1160</v>
      </c>
      <c r="H127" s="2186">
        <f t="shared" si="1"/>
        <v>2320</v>
      </c>
      <c r="I127" s="2190"/>
      <c r="J127" s="1107" t="s">
        <v>8604</v>
      </c>
      <c r="K127" s="25"/>
      <c r="L127" s="54" t="s">
        <v>8605</v>
      </c>
      <c r="M127" s="58">
        <v>45244</v>
      </c>
      <c r="N127" s="52"/>
      <c r="O127" s="59">
        <v>45266</v>
      </c>
      <c r="P127" s="58">
        <v>45267</v>
      </c>
      <c r="Q127" s="60">
        <v>45265</v>
      </c>
    </row>
    <row r="128" spans="2:17" s="8" customFormat="1" ht="19.899999999999999" customHeight="1">
      <c r="B128" s="2181"/>
      <c r="C128" s="1719" t="s">
        <v>149</v>
      </c>
      <c r="D128" s="887" t="s">
        <v>67</v>
      </c>
      <c r="E128" s="1108" t="s">
        <v>8606</v>
      </c>
      <c r="F128" s="2191">
        <v>2</v>
      </c>
      <c r="G128" s="2192">
        <v>1100</v>
      </c>
      <c r="H128" s="2186">
        <f t="shared" si="1"/>
        <v>2200</v>
      </c>
      <c r="I128" s="2190"/>
      <c r="J128" s="1107" t="s">
        <v>8607</v>
      </c>
      <c r="K128" s="25"/>
      <c r="L128" s="54" t="s">
        <v>8605</v>
      </c>
      <c r="M128" s="58">
        <v>45244</v>
      </c>
      <c r="N128" s="52"/>
      <c r="O128" s="59">
        <v>45266</v>
      </c>
      <c r="P128" s="58">
        <v>45267</v>
      </c>
      <c r="Q128" s="60">
        <v>45265</v>
      </c>
    </row>
    <row r="129" spans="2:17" s="8" customFormat="1" ht="19.899999999999999" customHeight="1">
      <c r="B129" s="2181"/>
      <c r="C129" s="52"/>
      <c r="D129" s="52"/>
      <c r="E129" s="62"/>
      <c r="F129" s="2193"/>
      <c r="G129" s="461"/>
      <c r="H129" s="109">
        <f t="shared" si="1"/>
        <v>0</v>
      </c>
      <c r="I129" s="56"/>
      <c r="J129" s="57"/>
      <c r="K129" s="54"/>
      <c r="L129" s="54"/>
      <c r="M129" s="58"/>
      <c r="N129" s="52"/>
      <c r="O129" s="54"/>
      <c r="P129" s="58"/>
      <c r="Q129" s="60"/>
    </row>
    <row r="130" spans="2:17" s="8" customFormat="1" ht="19.899999999999999" customHeight="1">
      <c r="B130" s="2181"/>
      <c r="C130" s="1719" t="s">
        <v>6349</v>
      </c>
      <c r="D130" s="1866" t="s">
        <v>167</v>
      </c>
      <c r="E130" s="2194" t="s">
        <v>8608</v>
      </c>
      <c r="F130" s="2188">
        <v>1</v>
      </c>
      <c r="G130" s="2195">
        <v>4275</v>
      </c>
      <c r="H130" s="2196">
        <f t="shared" si="1"/>
        <v>4275</v>
      </c>
      <c r="I130" s="2190"/>
      <c r="J130" s="2187" t="s">
        <v>8609</v>
      </c>
      <c r="K130" s="25" t="s">
        <v>8610</v>
      </c>
      <c r="L130" s="54" t="s">
        <v>8611</v>
      </c>
      <c r="M130" s="58">
        <v>45244</v>
      </c>
      <c r="N130" s="52"/>
      <c r="O130" s="59"/>
      <c r="P130" s="58">
        <v>45247</v>
      </c>
      <c r="Q130" s="60">
        <v>45247</v>
      </c>
    </row>
    <row r="131" spans="2:17" s="8" customFormat="1" ht="19.899999999999999" customHeight="1">
      <c r="B131" s="2181"/>
      <c r="C131" s="1719" t="s">
        <v>6349</v>
      </c>
      <c r="D131" s="1866" t="s">
        <v>160</v>
      </c>
      <c r="E131" s="2187" t="s">
        <v>8612</v>
      </c>
      <c r="F131" s="2188">
        <v>1</v>
      </c>
      <c r="G131" s="2195">
        <v>2200</v>
      </c>
      <c r="H131" s="2196">
        <f t="shared" si="1"/>
        <v>2200</v>
      </c>
      <c r="I131" s="2190"/>
      <c r="J131" s="2187"/>
      <c r="K131" s="25" t="s">
        <v>8613</v>
      </c>
      <c r="L131" s="54"/>
      <c r="M131" s="58">
        <v>45244</v>
      </c>
      <c r="N131" s="52"/>
      <c r="O131" s="59">
        <v>45266</v>
      </c>
      <c r="P131" s="58">
        <v>45266</v>
      </c>
      <c r="Q131" s="60">
        <v>45266</v>
      </c>
    </row>
    <row r="132" spans="2:17" s="8" customFormat="1" ht="19.899999999999999" customHeight="1">
      <c r="B132" s="2182"/>
      <c r="C132" s="1719" t="s">
        <v>6349</v>
      </c>
      <c r="D132" s="1866" t="s">
        <v>160</v>
      </c>
      <c r="E132" s="2187" t="s">
        <v>8614</v>
      </c>
      <c r="F132" s="2188">
        <v>1</v>
      </c>
      <c r="G132" s="2189">
        <v>2960</v>
      </c>
      <c r="H132" s="2185">
        <f t="shared" si="1"/>
        <v>2960</v>
      </c>
      <c r="I132" s="1718"/>
      <c r="J132" s="2187" t="s">
        <v>8615</v>
      </c>
      <c r="K132" s="25" t="s">
        <v>6538</v>
      </c>
      <c r="L132" s="54" t="s">
        <v>8611</v>
      </c>
      <c r="M132" s="58">
        <v>45244</v>
      </c>
      <c r="N132" s="52"/>
      <c r="O132" s="59">
        <v>45266</v>
      </c>
      <c r="P132" s="58">
        <v>45266</v>
      </c>
      <c r="Q132" s="60">
        <v>45266</v>
      </c>
    </row>
    <row r="133" spans="2:17" s="473" customFormat="1" ht="19.899999999999999" customHeight="1">
      <c r="B133" s="2197"/>
      <c r="C133" s="846" t="s">
        <v>167</v>
      </c>
      <c r="D133" s="846" t="s">
        <v>167</v>
      </c>
      <c r="E133" s="35" t="s">
        <v>8616</v>
      </c>
      <c r="F133" s="35">
        <v>1</v>
      </c>
      <c r="G133" s="35">
        <v>4030</v>
      </c>
      <c r="H133" s="2106">
        <f t="shared" si="1"/>
        <v>4030</v>
      </c>
      <c r="I133" s="1630"/>
      <c r="J133" s="35" t="s">
        <v>6235</v>
      </c>
      <c r="K133" s="1630" t="s">
        <v>8433</v>
      </c>
      <c r="L133" s="1630"/>
      <c r="M133" s="590"/>
      <c r="N133" s="846"/>
      <c r="O133" s="953"/>
      <c r="P133" s="590"/>
      <c r="Q133" s="954"/>
    </row>
    <row r="134" spans="2:17" s="473" customFormat="1" ht="19.899999999999999" customHeight="1">
      <c r="B134" s="2197"/>
      <c r="C134" s="846" t="s">
        <v>167</v>
      </c>
      <c r="D134" s="846" t="s">
        <v>167</v>
      </c>
      <c r="E134" s="35" t="s">
        <v>8617</v>
      </c>
      <c r="F134" s="35">
        <v>4</v>
      </c>
      <c r="G134" s="35">
        <v>125</v>
      </c>
      <c r="H134" s="2106">
        <f t="shared" si="1"/>
        <v>500</v>
      </c>
      <c r="I134" s="1630"/>
      <c r="J134" s="35" t="s">
        <v>8618</v>
      </c>
      <c r="K134" s="1630" t="s">
        <v>8433</v>
      </c>
      <c r="L134" s="1630"/>
      <c r="M134" s="590"/>
      <c r="N134" s="846"/>
      <c r="O134" s="953"/>
      <c r="P134" s="590"/>
      <c r="Q134" s="954"/>
    </row>
    <row r="135" spans="2:17" s="8" customFormat="1" ht="19.899999999999999" customHeight="1">
      <c r="B135" s="52"/>
      <c r="C135" s="52"/>
      <c r="D135" s="52"/>
      <c r="E135" s="62"/>
      <c r="F135" s="2193"/>
      <c r="G135" s="461"/>
      <c r="H135" s="109">
        <f t="shared" si="1"/>
        <v>0</v>
      </c>
      <c r="I135" s="56"/>
      <c r="J135" s="57"/>
      <c r="K135" s="54"/>
      <c r="L135" s="54"/>
      <c r="M135" s="58"/>
      <c r="N135" s="52"/>
      <c r="O135" s="54"/>
      <c r="P135" s="58"/>
      <c r="Q135" s="60"/>
    </row>
    <row r="136" spans="2:17" s="8" customFormat="1" ht="19.899999999999999" customHeight="1">
      <c r="B136" s="52">
        <v>7</v>
      </c>
      <c r="C136" s="52" t="s">
        <v>66</v>
      </c>
      <c r="D136" s="52" t="s">
        <v>136</v>
      </c>
      <c r="E136" s="62" t="s">
        <v>8619</v>
      </c>
      <c r="F136" s="2193">
        <v>1</v>
      </c>
      <c r="G136" s="461">
        <v>4080</v>
      </c>
      <c r="H136" s="109">
        <f t="shared" si="1"/>
        <v>4080</v>
      </c>
      <c r="I136" s="56"/>
      <c r="J136" s="57" t="s">
        <v>8620</v>
      </c>
      <c r="K136" s="25"/>
      <c r="L136" s="54" t="s">
        <v>8437</v>
      </c>
      <c r="M136" s="58">
        <v>45244</v>
      </c>
      <c r="N136" s="52"/>
      <c r="O136" s="59">
        <v>45266</v>
      </c>
      <c r="P136" s="58">
        <v>45272</v>
      </c>
      <c r="Q136" s="60">
        <v>45265</v>
      </c>
    </row>
    <row r="137" spans="2:17" s="8" customFormat="1" ht="19.899999999999999" customHeight="1">
      <c r="B137" s="2180">
        <v>8</v>
      </c>
      <c r="C137" s="52" t="s">
        <v>66</v>
      </c>
      <c r="D137" s="52" t="s">
        <v>136</v>
      </c>
      <c r="E137" s="62" t="s">
        <v>8621</v>
      </c>
      <c r="F137" s="2193">
        <v>1</v>
      </c>
      <c r="G137" s="461">
        <v>5260</v>
      </c>
      <c r="H137" s="109">
        <f t="shared" si="1"/>
        <v>5260</v>
      </c>
      <c r="I137" s="56"/>
      <c r="J137" s="57" t="s">
        <v>8622</v>
      </c>
      <c r="K137" s="25"/>
      <c r="L137" s="54" t="s">
        <v>8437</v>
      </c>
      <c r="M137" s="58">
        <v>45244</v>
      </c>
      <c r="N137" s="52"/>
      <c r="O137" s="59">
        <v>45266</v>
      </c>
      <c r="P137" s="58">
        <v>45272</v>
      </c>
      <c r="Q137" s="60">
        <v>45265</v>
      </c>
    </row>
    <row r="138" spans="2:17" s="8" customFormat="1" ht="19.899999999999999" customHeight="1">
      <c r="B138" s="2181"/>
      <c r="C138" s="52" t="s">
        <v>66</v>
      </c>
      <c r="D138" s="52" t="s">
        <v>136</v>
      </c>
      <c r="E138" s="62" t="s">
        <v>8623</v>
      </c>
      <c r="F138" s="2193">
        <v>1</v>
      </c>
      <c r="G138" s="461">
        <v>3840</v>
      </c>
      <c r="H138" s="109">
        <f t="shared" si="1"/>
        <v>3840</v>
      </c>
      <c r="I138" s="56"/>
      <c r="J138" s="57" t="s">
        <v>8624</v>
      </c>
      <c r="K138" s="25"/>
      <c r="L138" s="54" t="s">
        <v>8471</v>
      </c>
      <c r="M138" s="58">
        <v>45244</v>
      </c>
      <c r="N138" s="52"/>
      <c r="O138" s="59">
        <v>45266</v>
      </c>
      <c r="P138" s="58">
        <v>45272</v>
      </c>
      <c r="Q138" s="60">
        <v>45265</v>
      </c>
    </row>
    <row r="139" spans="2:17" s="8" customFormat="1" ht="19.899999999999999" customHeight="1">
      <c r="B139" s="2181"/>
      <c r="C139" s="52"/>
      <c r="D139" s="52"/>
      <c r="E139" s="62"/>
      <c r="F139" s="2193"/>
      <c r="G139" s="461"/>
      <c r="H139" s="109">
        <f t="shared" si="1"/>
        <v>0</v>
      </c>
      <c r="I139" s="56"/>
      <c r="J139" s="57"/>
      <c r="K139" s="54"/>
      <c r="L139" s="54"/>
      <c r="M139" s="58"/>
      <c r="N139" s="52"/>
      <c r="O139" s="54"/>
      <c r="P139" s="58"/>
      <c r="Q139" s="60"/>
    </row>
    <row r="140" spans="2:17" s="473" customFormat="1" ht="19.899999999999999" customHeight="1">
      <c r="B140" s="2181"/>
      <c r="C140" s="1719" t="s">
        <v>2260</v>
      </c>
      <c r="D140" s="1719" t="s">
        <v>8625</v>
      </c>
      <c r="E140" s="1108" t="s">
        <v>8626</v>
      </c>
      <c r="F140" s="2191">
        <v>2</v>
      </c>
      <c r="G140" s="2189">
        <v>2160</v>
      </c>
      <c r="H140" s="2185">
        <f t="shared" si="1"/>
        <v>4320</v>
      </c>
      <c r="I140" s="2190"/>
      <c r="J140" s="1107" t="s">
        <v>7197</v>
      </c>
      <c r="K140" s="25" t="s">
        <v>6538</v>
      </c>
      <c r="L140" s="1630" t="s">
        <v>8627</v>
      </c>
      <c r="M140" s="58">
        <v>45244</v>
      </c>
      <c r="N140" s="846"/>
      <c r="O140" s="59">
        <v>45266</v>
      </c>
      <c r="P140" s="590">
        <v>45266</v>
      </c>
      <c r="Q140" s="954">
        <v>45266</v>
      </c>
    </row>
    <row r="141" spans="2:17" s="473" customFormat="1" ht="19.899999999999999" customHeight="1">
      <c r="B141" s="2181"/>
      <c r="C141" s="1719" t="s">
        <v>2260</v>
      </c>
      <c r="D141" s="1719" t="s">
        <v>8625</v>
      </c>
      <c r="E141" s="1108" t="s">
        <v>8628</v>
      </c>
      <c r="F141" s="2191">
        <v>1</v>
      </c>
      <c r="G141" s="2189">
        <v>57100</v>
      </c>
      <c r="H141" s="2185">
        <f t="shared" si="1"/>
        <v>57100</v>
      </c>
      <c r="I141" s="2190"/>
      <c r="J141" s="1107" t="s">
        <v>8629</v>
      </c>
      <c r="K141" s="25" t="s">
        <v>6538</v>
      </c>
      <c r="L141" s="1630" t="s">
        <v>8627</v>
      </c>
      <c r="M141" s="58">
        <v>45244</v>
      </c>
      <c r="N141" s="846"/>
      <c r="O141" s="59">
        <v>45266</v>
      </c>
      <c r="P141" s="590">
        <v>45266</v>
      </c>
      <c r="Q141" s="954">
        <v>45266</v>
      </c>
    </row>
    <row r="142" spans="2:17" s="1955" customFormat="1" ht="19.899999999999999" customHeight="1">
      <c r="B142" s="2181"/>
      <c r="C142" s="1719" t="s">
        <v>2260</v>
      </c>
      <c r="D142" s="1719" t="s">
        <v>8625</v>
      </c>
      <c r="E142" s="1108" t="s">
        <v>8630</v>
      </c>
      <c r="F142" s="2191">
        <v>1</v>
      </c>
      <c r="G142" s="2189">
        <v>131700</v>
      </c>
      <c r="H142" s="2185">
        <f t="shared" si="1"/>
        <v>131700</v>
      </c>
      <c r="I142" s="2190"/>
      <c r="J142" s="1107" t="s">
        <v>8631</v>
      </c>
      <c r="K142" s="25" t="s">
        <v>6538</v>
      </c>
      <c r="L142" s="1630" t="s">
        <v>8627</v>
      </c>
      <c r="M142" s="58">
        <v>45244</v>
      </c>
      <c r="N142" s="846"/>
      <c r="O142" s="59">
        <v>45266</v>
      </c>
      <c r="P142" s="2198">
        <v>45271</v>
      </c>
      <c r="Q142" s="954">
        <v>45271</v>
      </c>
    </row>
    <row r="143" spans="2:17" s="473" customFormat="1" ht="19.899999999999999" customHeight="1">
      <c r="B143" s="2181"/>
      <c r="C143" s="846"/>
      <c r="D143" s="846"/>
      <c r="E143" s="2176"/>
      <c r="F143" s="2199"/>
      <c r="G143" s="1920"/>
      <c r="H143" s="109">
        <f t="shared" ref="H143:H156" si="2">F143*G143</f>
        <v>0</v>
      </c>
      <c r="I143" s="1347"/>
      <c r="J143" s="136"/>
      <c r="K143" s="25"/>
      <c r="L143" s="1630"/>
      <c r="M143" s="58"/>
      <c r="N143" s="846"/>
      <c r="O143" s="953"/>
      <c r="P143" s="590"/>
      <c r="Q143" s="954"/>
    </row>
    <row r="144" spans="2:17" s="473" customFormat="1" ht="19.899999999999999" customHeight="1">
      <c r="B144" s="2181"/>
      <c r="C144" s="846" t="s">
        <v>6208</v>
      </c>
      <c r="D144" s="846" t="s">
        <v>6208</v>
      </c>
      <c r="E144" s="328" t="s">
        <v>8632</v>
      </c>
      <c r="F144" s="2200">
        <v>2</v>
      </c>
      <c r="G144" s="1920">
        <v>3800</v>
      </c>
      <c r="H144" s="109">
        <f t="shared" si="2"/>
        <v>7600</v>
      </c>
      <c r="I144" s="1347"/>
      <c r="J144" s="136" t="s">
        <v>8633</v>
      </c>
      <c r="K144" s="25"/>
      <c r="L144" s="1630" t="s">
        <v>8520</v>
      </c>
      <c r="M144" s="58">
        <v>45243</v>
      </c>
      <c r="N144" s="846"/>
      <c r="O144" s="953">
        <v>45264</v>
      </c>
      <c r="P144" s="590">
        <v>45264</v>
      </c>
      <c r="Q144" s="954">
        <v>45264</v>
      </c>
    </row>
    <row r="145" spans="2:17" s="473" customFormat="1" ht="19.899999999999999" customHeight="1">
      <c r="B145" s="2181"/>
      <c r="C145" s="846" t="s">
        <v>6208</v>
      </c>
      <c r="D145" s="846" t="s">
        <v>6208</v>
      </c>
      <c r="E145" s="328" t="s">
        <v>8634</v>
      </c>
      <c r="F145" s="2200">
        <v>2</v>
      </c>
      <c r="G145" s="1920">
        <v>3900</v>
      </c>
      <c r="H145" s="109">
        <f t="shared" si="2"/>
        <v>7800</v>
      </c>
      <c r="I145" s="1347"/>
      <c r="J145" s="136" t="s">
        <v>8635</v>
      </c>
      <c r="K145" s="25"/>
      <c r="L145" s="1630" t="s">
        <v>8520</v>
      </c>
      <c r="M145" s="58">
        <v>45243</v>
      </c>
      <c r="N145" s="846"/>
      <c r="O145" s="953">
        <v>45264</v>
      </c>
      <c r="P145" s="590">
        <v>45264</v>
      </c>
      <c r="Q145" s="954">
        <v>45264</v>
      </c>
    </row>
    <row r="146" spans="2:17" s="473" customFormat="1" ht="36">
      <c r="B146" s="2181"/>
      <c r="C146" s="1441" t="s">
        <v>6208</v>
      </c>
      <c r="D146" s="1441" t="s">
        <v>6208</v>
      </c>
      <c r="E146" s="2201" t="s">
        <v>8636</v>
      </c>
      <c r="F146" s="2202">
        <v>1</v>
      </c>
      <c r="G146" s="2203">
        <v>11200</v>
      </c>
      <c r="H146" s="2204">
        <f t="shared" si="2"/>
        <v>11200</v>
      </c>
      <c r="I146" s="2205"/>
      <c r="J146" s="1596" t="s">
        <v>8637</v>
      </c>
      <c r="K146" s="2206" t="s">
        <v>8638</v>
      </c>
      <c r="L146" s="1630" t="s">
        <v>8436</v>
      </c>
      <c r="M146" s="58">
        <v>45243</v>
      </c>
      <c r="N146" s="846"/>
      <c r="O146" s="953">
        <v>45264</v>
      </c>
      <c r="P146" s="590">
        <v>45264</v>
      </c>
      <c r="Q146" s="954">
        <v>45264</v>
      </c>
    </row>
    <row r="147" spans="2:17" s="473" customFormat="1" ht="19.899999999999999" customHeight="1">
      <c r="B147" s="2181"/>
      <c r="C147" s="846" t="s">
        <v>6208</v>
      </c>
      <c r="D147" s="846" t="s">
        <v>6208</v>
      </c>
      <c r="E147" s="2176" t="s">
        <v>8639</v>
      </c>
      <c r="F147" s="2199">
        <v>1</v>
      </c>
      <c r="G147" s="1920">
        <v>8700</v>
      </c>
      <c r="H147" s="109">
        <f t="shared" si="2"/>
        <v>8700</v>
      </c>
      <c r="I147" s="1347"/>
      <c r="J147" s="136" t="s">
        <v>8640</v>
      </c>
      <c r="K147" s="25"/>
      <c r="L147" s="1630" t="s">
        <v>8447</v>
      </c>
      <c r="M147" s="58">
        <v>45243</v>
      </c>
      <c r="N147" s="846"/>
      <c r="O147" s="953">
        <v>45264</v>
      </c>
      <c r="P147" s="590">
        <v>45264</v>
      </c>
      <c r="Q147" s="954">
        <v>45264</v>
      </c>
    </row>
    <row r="148" spans="2:17" s="473" customFormat="1" ht="19.899999999999999" customHeight="1">
      <c r="B148" s="2181"/>
      <c r="C148" s="846" t="s">
        <v>6208</v>
      </c>
      <c r="D148" s="846" t="s">
        <v>6208</v>
      </c>
      <c r="E148" s="2176" t="s">
        <v>8641</v>
      </c>
      <c r="F148" s="2199">
        <v>1</v>
      </c>
      <c r="G148" s="1920">
        <v>3600</v>
      </c>
      <c r="H148" s="109">
        <f t="shared" si="2"/>
        <v>3600</v>
      </c>
      <c r="I148" s="1347"/>
      <c r="J148" s="136" t="s">
        <v>8642</v>
      </c>
      <c r="K148" s="25"/>
      <c r="L148" s="1630" t="s">
        <v>8437</v>
      </c>
      <c r="M148" s="58">
        <v>45243</v>
      </c>
      <c r="N148" s="846"/>
      <c r="O148" s="953">
        <v>45264</v>
      </c>
      <c r="P148" s="590">
        <v>45264</v>
      </c>
      <c r="Q148" s="954">
        <v>45264</v>
      </c>
    </row>
    <row r="149" spans="2:17" s="473" customFormat="1" ht="19.899999999999999" customHeight="1">
      <c r="B149" s="2181"/>
      <c r="C149" s="846" t="s">
        <v>6208</v>
      </c>
      <c r="D149" s="846" t="s">
        <v>6208</v>
      </c>
      <c r="E149" s="2176" t="s">
        <v>8643</v>
      </c>
      <c r="F149" s="2200">
        <v>1</v>
      </c>
      <c r="G149" s="1920">
        <v>3600</v>
      </c>
      <c r="H149" s="109">
        <f t="shared" si="2"/>
        <v>3600</v>
      </c>
      <c r="I149" s="1347"/>
      <c r="J149" s="136" t="s">
        <v>8644</v>
      </c>
      <c r="K149" s="25"/>
      <c r="L149" s="1630" t="s">
        <v>8599</v>
      </c>
      <c r="M149" s="58">
        <v>45243</v>
      </c>
      <c r="N149" s="846"/>
      <c r="O149" s="953">
        <v>45264</v>
      </c>
      <c r="P149" s="590">
        <v>45264</v>
      </c>
      <c r="Q149" s="954">
        <v>45264</v>
      </c>
    </row>
    <row r="150" spans="2:17" s="473" customFormat="1" ht="19.5" customHeight="1">
      <c r="B150" s="2181"/>
      <c r="C150" s="846"/>
      <c r="D150" s="846"/>
      <c r="E150" s="2176"/>
      <c r="F150" s="2200"/>
      <c r="G150" s="1920"/>
      <c r="H150" s="109">
        <f t="shared" si="2"/>
        <v>0</v>
      </c>
      <c r="I150" s="1347"/>
      <c r="J150" s="136"/>
      <c r="K150" s="1630"/>
      <c r="L150" s="1630"/>
      <c r="M150" s="58"/>
      <c r="N150" s="846"/>
      <c r="O150" s="953"/>
      <c r="P150" s="590"/>
      <c r="Q150" s="954"/>
    </row>
    <row r="151" spans="2:17" s="8" customFormat="1" ht="19.899999999999999" customHeight="1">
      <c r="B151" s="2181"/>
      <c r="C151" s="52" t="s">
        <v>383</v>
      </c>
      <c r="D151" s="52" t="s">
        <v>167</v>
      </c>
      <c r="E151" s="26" t="s">
        <v>8645</v>
      </c>
      <c r="F151" s="26">
        <v>30</v>
      </c>
      <c r="G151" s="26">
        <v>23</v>
      </c>
      <c r="H151" s="109">
        <f t="shared" si="2"/>
        <v>690</v>
      </c>
      <c r="I151" s="56"/>
      <c r="J151" s="57" t="s">
        <v>8646</v>
      </c>
      <c r="K151" s="54" t="s">
        <v>8433</v>
      </c>
      <c r="L151" s="54" t="s">
        <v>8488</v>
      </c>
      <c r="M151" s="58">
        <v>45240</v>
      </c>
      <c r="N151" s="52"/>
      <c r="O151" s="59"/>
      <c r="P151" s="58"/>
      <c r="Q151" s="60">
        <v>45245</v>
      </c>
    </row>
    <row r="152" spans="2:17" s="8" customFormat="1" ht="19.899999999999999" customHeight="1">
      <c r="B152" s="2182"/>
      <c r="C152" s="52" t="s">
        <v>383</v>
      </c>
      <c r="D152" s="52" t="s">
        <v>167</v>
      </c>
      <c r="E152" s="26" t="s">
        <v>8647</v>
      </c>
      <c r="F152" s="26">
        <v>30</v>
      </c>
      <c r="G152" s="26">
        <v>33</v>
      </c>
      <c r="H152" s="109">
        <f t="shared" si="2"/>
        <v>990</v>
      </c>
      <c r="I152" s="56"/>
      <c r="J152" s="57" t="s">
        <v>8648</v>
      </c>
      <c r="K152" s="54" t="s">
        <v>8433</v>
      </c>
      <c r="L152" s="54" t="s">
        <v>8488</v>
      </c>
      <c r="M152" s="58">
        <v>45240</v>
      </c>
      <c r="N152" s="52"/>
      <c r="O152" s="59"/>
      <c r="P152" s="58"/>
      <c r="Q152" s="60">
        <v>45245</v>
      </c>
    </row>
    <row r="153" spans="2:17" s="473" customFormat="1" ht="19.899999999999999" customHeight="1">
      <c r="B153" s="846"/>
      <c r="C153" s="846"/>
      <c r="D153" s="846"/>
      <c r="E153" s="328"/>
      <c r="F153" s="2200"/>
      <c r="G153" s="1920"/>
      <c r="H153" s="109">
        <f t="shared" si="2"/>
        <v>0</v>
      </c>
      <c r="I153" s="1347"/>
      <c r="J153" s="136"/>
      <c r="K153" s="1630"/>
      <c r="L153" s="1630"/>
      <c r="M153" s="590"/>
      <c r="N153" s="846"/>
      <c r="O153" s="1630"/>
      <c r="P153" s="590"/>
      <c r="Q153" s="954"/>
    </row>
    <row r="154" spans="2:17" s="8" customFormat="1" ht="19.899999999999999" customHeight="1">
      <c r="B154" s="52"/>
      <c r="C154" s="52"/>
      <c r="D154" s="52"/>
      <c r="E154" s="53"/>
      <c r="F154" s="1132"/>
      <c r="G154" s="461"/>
      <c r="H154" s="109">
        <f t="shared" si="2"/>
        <v>0</v>
      </c>
      <c r="I154" s="56"/>
      <c r="J154" s="57"/>
      <c r="K154" s="54"/>
      <c r="L154" s="54"/>
      <c r="M154" s="58"/>
      <c r="N154" s="52"/>
      <c r="O154" s="54"/>
      <c r="P154" s="58"/>
      <c r="Q154" s="60"/>
    </row>
    <row r="155" spans="2:17" s="8" customFormat="1" ht="19.899999999999999" customHeight="1">
      <c r="B155" s="52"/>
      <c r="C155" s="52"/>
      <c r="D155" s="52"/>
      <c r="E155" s="53"/>
      <c r="F155" s="1132"/>
      <c r="G155" s="461"/>
      <c r="H155" s="109">
        <f t="shared" si="2"/>
        <v>0</v>
      </c>
      <c r="I155" s="56"/>
      <c r="J155" s="57"/>
      <c r="K155" s="54"/>
      <c r="L155" s="54"/>
      <c r="M155" s="58"/>
      <c r="N155" s="52"/>
      <c r="O155" s="54"/>
      <c r="P155" s="58"/>
      <c r="Q155" s="60"/>
    </row>
    <row r="156" spans="2:17">
      <c r="H156" s="131"/>
    </row>
    <row r="157" spans="2:17">
      <c r="H157" s="131"/>
    </row>
    <row r="158" spans="2:17">
      <c r="H158" s="131"/>
    </row>
    <row r="159" spans="2:17">
      <c r="H159" s="131"/>
    </row>
    <row r="160" spans="2:17">
      <c r="H160" s="131"/>
    </row>
    <row r="161" spans="8:8">
      <c r="H161" s="131"/>
    </row>
    <row r="162" spans="8:8">
      <c r="H162" s="131"/>
    </row>
    <row r="163" spans="8:8">
      <c r="H163" s="131"/>
    </row>
    <row r="164" spans="8:8">
      <c r="H164" s="131"/>
    </row>
    <row r="165" spans="8:8">
      <c r="H165" s="131"/>
    </row>
    <row r="166" spans="8:8">
      <c r="H166" s="131"/>
    </row>
    <row r="167" spans="8:8">
      <c r="H167" s="131"/>
    </row>
    <row r="168" spans="8:8">
      <c r="H168" s="131"/>
    </row>
    <row r="169" spans="8:8">
      <c r="H169" s="131"/>
    </row>
    <row r="170" spans="8:8">
      <c r="H170" s="131"/>
    </row>
    <row r="171" spans="8:8">
      <c r="H171" s="131"/>
    </row>
    <row r="172" spans="8:8">
      <c r="H172" s="131"/>
    </row>
    <row r="173" spans="8:8">
      <c r="H173" s="131"/>
    </row>
    <row r="174" spans="8:8">
      <c r="H174" s="131"/>
    </row>
    <row r="175" spans="8:8">
      <c r="H175" s="131"/>
    </row>
    <row r="176" spans="8:8">
      <c r="H176" s="131"/>
    </row>
    <row r="177" spans="8:8">
      <c r="H177" s="131"/>
    </row>
    <row r="178" spans="8:8">
      <c r="H178" s="131"/>
    </row>
    <row r="179" spans="8:8">
      <c r="H179" s="131"/>
    </row>
    <row r="180" spans="8:8">
      <c r="H180" s="131"/>
    </row>
    <row r="181" spans="8:8">
      <c r="H181" s="131"/>
    </row>
    <row r="182" spans="8:8">
      <c r="H182" s="131"/>
    </row>
  </sheetData>
  <autoFilter ref="B8:O155" xr:uid="{BD01D0D2-BB87-4AA5-B4D7-8A20BF1071C4}"/>
  <mergeCells count="9">
    <mergeCell ref="B9:B13"/>
    <mergeCell ref="B15:B132"/>
    <mergeCell ref="B137:B152"/>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9BC69-5BD0-4E75-B021-2B30FFEDDC29}">
  <sheetPr>
    <pageSetUpPr fitToPage="1"/>
  </sheetPr>
  <dimension ref="B2:R24"/>
  <sheetViews>
    <sheetView zoomScale="85" zoomScaleNormal="85" workbookViewId="0">
      <pane xSplit="10" ySplit="8" topLeftCell="P9" activePane="bottomRight" state="frozen"/>
      <selection pane="topRight" activeCell="K1" sqref="K1"/>
      <selection pane="bottomLeft" activeCell="A9" sqref="A9"/>
      <selection pane="bottomRight" activeCell="E20" sqref="E20"/>
    </sheetView>
  </sheetViews>
  <sheetFormatPr defaultRowHeight="18.75"/>
  <cols>
    <col min="1" max="1" width="3" style="9" customWidth="1"/>
    <col min="2" max="2" width="19.25" style="8" bestFit="1" customWidth="1"/>
    <col min="3" max="4" width="14.25" style="9" customWidth="1"/>
    <col min="5" max="5" width="40.125" style="9" customWidth="1"/>
    <col min="6" max="6" width="7" style="9" customWidth="1"/>
    <col min="7" max="8" width="11.125" style="9" bestFit="1" customWidth="1"/>
    <col min="9" max="9" width="6.5" style="10" customWidth="1"/>
    <col min="10" max="10" width="33.75" style="9" bestFit="1" customWidth="1"/>
    <col min="11" max="11" width="12.75" style="9" customWidth="1"/>
    <col min="12" max="12" width="14.625" style="8" bestFit="1" customWidth="1"/>
    <col min="13" max="13" width="15.5" style="8" customWidth="1"/>
    <col min="14" max="14" width="7.125" style="9" customWidth="1"/>
    <col min="15" max="15" width="20.125" style="8" bestFit="1" customWidth="1"/>
    <col min="16" max="16" width="16.25" style="1004" customWidth="1"/>
    <col min="17" max="17" width="17.625" style="11" customWidth="1"/>
    <col min="18" max="256" width="9" style="9"/>
    <col min="257" max="257" width="3" style="9" customWidth="1"/>
    <col min="258" max="258" width="19.25" style="9" bestFit="1" customWidth="1"/>
    <col min="259" max="260" width="14.25" style="9" customWidth="1"/>
    <col min="261" max="261" width="40.125" style="9" customWidth="1"/>
    <col min="262" max="262" width="7" style="9" customWidth="1"/>
    <col min="263" max="264" width="11.125" style="9" bestFit="1" customWidth="1"/>
    <col min="265" max="265" width="6.5" style="9" customWidth="1"/>
    <col min="266" max="266" width="33.75" style="9" bestFit="1" customWidth="1"/>
    <col min="267" max="267" width="12.75" style="9" customWidth="1"/>
    <col min="268" max="268" width="14.625" style="9" bestFit="1" customWidth="1"/>
    <col min="269" max="269" width="15.5" style="9" customWidth="1"/>
    <col min="270" max="270" width="7.125" style="9" customWidth="1"/>
    <col min="271" max="271" width="20.125" style="9" bestFit="1" customWidth="1"/>
    <col min="272" max="272" width="16.25" style="9" customWidth="1"/>
    <col min="273" max="273" width="17.625" style="9" customWidth="1"/>
    <col min="274" max="512" width="9" style="9"/>
    <col min="513" max="513" width="3" style="9" customWidth="1"/>
    <col min="514" max="514" width="19.25" style="9" bestFit="1" customWidth="1"/>
    <col min="515" max="516" width="14.25" style="9" customWidth="1"/>
    <col min="517" max="517" width="40.125" style="9" customWidth="1"/>
    <col min="518" max="518" width="7" style="9" customWidth="1"/>
    <col min="519" max="520" width="11.125" style="9" bestFit="1" customWidth="1"/>
    <col min="521" max="521" width="6.5" style="9" customWidth="1"/>
    <col min="522" max="522" width="33.75" style="9" bestFit="1" customWidth="1"/>
    <col min="523" max="523" width="12.75" style="9" customWidth="1"/>
    <col min="524" max="524" width="14.625" style="9" bestFit="1" customWidth="1"/>
    <col min="525" max="525" width="15.5" style="9" customWidth="1"/>
    <col min="526" max="526" width="7.125" style="9" customWidth="1"/>
    <col min="527" max="527" width="20.125" style="9" bestFit="1" customWidth="1"/>
    <col min="528" max="528" width="16.25" style="9" customWidth="1"/>
    <col min="529" max="529" width="17.625" style="9" customWidth="1"/>
    <col min="530" max="768" width="9" style="9"/>
    <col min="769" max="769" width="3" style="9" customWidth="1"/>
    <col min="770" max="770" width="19.25" style="9" bestFit="1" customWidth="1"/>
    <col min="771" max="772" width="14.25" style="9" customWidth="1"/>
    <col min="773" max="773" width="40.125" style="9" customWidth="1"/>
    <col min="774" max="774" width="7" style="9" customWidth="1"/>
    <col min="775" max="776" width="11.125" style="9" bestFit="1" customWidth="1"/>
    <col min="777" max="777" width="6.5" style="9" customWidth="1"/>
    <col min="778" max="778" width="33.75" style="9" bestFit="1" customWidth="1"/>
    <col min="779" max="779" width="12.75" style="9" customWidth="1"/>
    <col min="780" max="780" width="14.625" style="9" bestFit="1" customWidth="1"/>
    <col min="781" max="781" width="15.5" style="9" customWidth="1"/>
    <col min="782" max="782" width="7.125" style="9" customWidth="1"/>
    <col min="783" max="783" width="20.125" style="9" bestFit="1" customWidth="1"/>
    <col min="784" max="784" width="16.25" style="9" customWidth="1"/>
    <col min="785" max="785" width="17.625" style="9" customWidth="1"/>
    <col min="786" max="1024" width="9" style="9"/>
    <col min="1025" max="1025" width="3" style="9" customWidth="1"/>
    <col min="1026" max="1026" width="19.25" style="9" bestFit="1" customWidth="1"/>
    <col min="1027" max="1028" width="14.25" style="9" customWidth="1"/>
    <col min="1029" max="1029" width="40.125" style="9" customWidth="1"/>
    <col min="1030" max="1030" width="7" style="9" customWidth="1"/>
    <col min="1031" max="1032" width="11.125" style="9" bestFit="1" customWidth="1"/>
    <col min="1033" max="1033" width="6.5" style="9" customWidth="1"/>
    <col min="1034" max="1034" width="33.75" style="9" bestFit="1" customWidth="1"/>
    <col min="1035" max="1035" width="12.75" style="9" customWidth="1"/>
    <col min="1036" max="1036" width="14.625" style="9" bestFit="1" customWidth="1"/>
    <col min="1037" max="1037" width="15.5" style="9" customWidth="1"/>
    <col min="1038" max="1038" width="7.125" style="9" customWidth="1"/>
    <col min="1039" max="1039" width="20.125" style="9" bestFit="1" customWidth="1"/>
    <col min="1040" max="1040" width="16.25" style="9" customWidth="1"/>
    <col min="1041" max="1041" width="17.625" style="9" customWidth="1"/>
    <col min="1042" max="1280" width="9" style="9"/>
    <col min="1281" max="1281" width="3" style="9" customWidth="1"/>
    <col min="1282" max="1282" width="19.25" style="9" bestFit="1" customWidth="1"/>
    <col min="1283" max="1284" width="14.25" style="9" customWidth="1"/>
    <col min="1285" max="1285" width="40.125" style="9" customWidth="1"/>
    <col min="1286" max="1286" width="7" style="9" customWidth="1"/>
    <col min="1287" max="1288" width="11.125" style="9" bestFit="1" customWidth="1"/>
    <col min="1289" max="1289" width="6.5" style="9" customWidth="1"/>
    <col min="1290" max="1290" width="33.75" style="9" bestFit="1" customWidth="1"/>
    <col min="1291" max="1291" width="12.75" style="9" customWidth="1"/>
    <col min="1292" max="1292" width="14.625" style="9" bestFit="1" customWidth="1"/>
    <col min="1293" max="1293" width="15.5" style="9" customWidth="1"/>
    <col min="1294" max="1294" width="7.125" style="9" customWidth="1"/>
    <col min="1295" max="1295" width="20.125" style="9" bestFit="1" customWidth="1"/>
    <col min="1296" max="1296" width="16.25" style="9" customWidth="1"/>
    <col min="1297" max="1297" width="17.625" style="9" customWidth="1"/>
    <col min="1298" max="1536" width="9" style="9"/>
    <col min="1537" max="1537" width="3" style="9" customWidth="1"/>
    <col min="1538" max="1538" width="19.25" style="9" bestFit="1" customWidth="1"/>
    <col min="1539" max="1540" width="14.25" style="9" customWidth="1"/>
    <col min="1541" max="1541" width="40.125" style="9" customWidth="1"/>
    <col min="1542" max="1542" width="7" style="9" customWidth="1"/>
    <col min="1543" max="1544" width="11.125" style="9" bestFit="1" customWidth="1"/>
    <col min="1545" max="1545" width="6.5" style="9" customWidth="1"/>
    <col min="1546" max="1546" width="33.75" style="9" bestFit="1" customWidth="1"/>
    <col min="1547" max="1547" width="12.75" style="9" customWidth="1"/>
    <col min="1548" max="1548" width="14.625" style="9" bestFit="1" customWidth="1"/>
    <col min="1549" max="1549" width="15.5" style="9" customWidth="1"/>
    <col min="1550" max="1550" width="7.125" style="9" customWidth="1"/>
    <col min="1551" max="1551" width="20.125" style="9" bestFit="1" customWidth="1"/>
    <col min="1552" max="1552" width="16.25" style="9" customWidth="1"/>
    <col min="1553" max="1553" width="17.625" style="9" customWidth="1"/>
    <col min="1554" max="1792" width="9" style="9"/>
    <col min="1793" max="1793" width="3" style="9" customWidth="1"/>
    <col min="1794" max="1794" width="19.25" style="9" bestFit="1" customWidth="1"/>
    <col min="1795" max="1796" width="14.25" style="9" customWidth="1"/>
    <col min="1797" max="1797" width="40.125" style="9" customWidth="1"/>
    <col min="1798" max="1798" width="7" style="9" customWidth="1"/>
    <col min="1799" max="1800" width="11.125" style="9" bestFit="1" customWidth="1"/>
    <col min="1801" max="1801" width="6.5" style="9" customWidth="1"/>
    <col min="1802" max="1802" width="33.75" style="9" bestFit="1" customWidth="1"/>
    <col min="1803" max="1803" width="12.75" style="9" customWidth="1"/>
    <col min="1804" max="1804" width="14.625" style="9" bestFit="1" customWidth="1"/>
    <col min="1805" max="1805" width="15.5" style="9" customWidth="1"/>
    <col min="1806" max="1806" width="7.125" style="9" customWidth="1"/>
    <col min="1807" max="1807" width="20.125" style="9" bestFit="1" customWidth="1"/>
    <col min="1808" max="1808" width="16.25" style="9" customWidth="1"/>
    <col min="1809" max="1809" width="17.625" style="9" customWidth="1"/>
    <col min="1810" max="2048" width="9" style="9"/>
    <col min="2049" max="2049" width="3" style="9" customWidth="1"/>
    <col min="2050" max="2050" width="19.25" style="9" bestFit="1" customWidth="1"/>
    <col min="2051" max="2052" width="14.25" style="9" customWidth="1"/>
    <col min="2053" max="2053" width="40.125" style="9" customWidth="1"/>
    <col min="2054" max="2054" width="7" style="9" customWidth="1"/>
    <col min="2055" max="2056" width="11.125" style="9" bestFit="1" customWidth="1"/>
    <col min="2057" max="2057" width="6.5" style="9" customWidth="1"/>
    <col min="2058" max="2058" width="33.75" style="9" bestFit="1" customWidth="1"/>
    <col min="2059" max="2059" width="12.75" style="9" customWidth="1"/>
    <col min="2060" max="2060" width="14.625" style="9" bestFit="1" customWidth="1"/>
    <col min="2061" max="2061" width="15.5" style="9" customWidth="1"/>
    <col min="2062" max="2062" width="7.125" style="9" customWidth="1"/>
    <col min="2063" max="2063" width="20.125" style="9" bestFit="1" customWidth="1"/>
    <col min="2064" max="2064" width="16.25" style="9" customWidth="1"/>
    <col min="2065" max="2065" width="17.625" style="9" customWidth="1"/>
    <col min="2066" max="2304" width="9" style="9"/>
    <col min="2305" max="2305" width="3" style="9" customWidth="1"/>
    <col min="2306" max="2306" width="19.25" style="9" bestFit="1" customWidth="1"/>
    <col min="2307" max="2308" width="14.25" style="9" customWidth="1"/>
    <col min="2309" max="2309" width="40.125" style="9" customWidth="1"/>
    <col min="2310" max="2310" width="7" style="9" customWidth="1"/>
    <col min="2311" max="2312" width="11.125" style="9" bestFit="1" customWidth="1"/>
    <col min="2313" max="2313" width="6.5" style="9" customWidth="1"/>
    <col min="2314" max="2314" width="33.75" style="9" bestFit="1" customWidth="1"/>
    <col min="2315" max="2315" width="12.75" style="9" customWidth="1"/>
    <col min="2316" max="2316" width="14.625" style="9" bestFit="1" customWidth="1"/>
    <col min="2317" max="2317" width="15.5" style="9" customWidth="1"/>
    <col min="2318" max="2318" width="7.125" style="9" customWidth="1"/>
    <col min="2319" max="2319" width="20.125" style="9" bestFit="1" customWidth="1"/>
    <col min="2320" max="2320" width="16.25" style="9" customWidth="1"/>
    <col min="2321" max="2321" width="17.625" style="9" customWidth="1"/>
    <col min="2322" max="2560" width="9" style="9"/>
    <col min="2561" max="2561" width="3" style="9" customWidth="1"/>
    <col min="2562" max="2562" width="19.25" style="9" bestFit="1" customWidth="1"/>
    <col min="2563" max="2564" width="14.25" style="9" customWidth="1"/>
    <col min="2565" max="2565" width="40.125" style="9" customWidth="1"/>
    <col min="2566" max="2566" width="7" style="9" customWidth="1"/>
    <col min="2567" max="2568" width="11.125" style="9" bestFit="1" customWidth="1"/>
    <col min="2569" max="2569" width="6.5" style="9" customWidth="1"/>
    <col min="2570" max="2570" width="33.75" style="9" bestFit="1" customWidth="1"/>
    <col min="2571" max="2571" width="12.75" style="9" customWidth="1"/>
    <col min="2572" max="2572" width="14.625" style="9" bestFit="1" customWidth="1"/>
    <col min="2573" max="2573" width="15.5" style="9" customWidth="1"/>
    <col min="2574" max="2574" width="7.125" style="9" customWidth="1"/>
    <col min="2575" max="2575" width="20.125" style="9" bestFit="1" customWidth="1"/>
    <col min="2576" max="2576" width="16.25" style="9" customWidth="1"/>
    <col min="2577" max="2577" width="17.625" style="9" customWidth="1"/>
    <col min="2578" max="2816" width="9" style="9"/>
    <col min="2817" max="2817" width="3" style="9" customWidth="1"/>
    <col min="2818" max="2818" width="19.25" style="9" bestFit="1" customWidth="1"/>
    <col min="2819" max="2820" width="14.25" style="9" customWidth="1"/>
    <col min="2821" max="2821" width="40.125" style="9" customWidth="1"/>
    <col min="2822" max="2822" width="7" style="9" customWidth="1"/>
    <col min="2823" max="2824" width="11.125" style="9" bestFit="1" customWidth="1"/>
    <col min="2825" max="2825" width="6.5" style="9" customWidth="1"/>
    <col min="2826" max="2826" width="33.75" style="9" bestFit="1" customWidth="1"/>
    <col min="2827" max="2827" width="12.75" style="9" customWidth="1"/>
    <col min="2828" max="2828" width="14.625" style="9" bestFit="1" customWidth="1"/>
    <col min="2829" max="2829" width="15.5" style="9" customWidth="1"/>
    <col min="2830" max="2830" width="7.125" style="9" customWidth="1"/>
    <col min="2831" max="2831" width="20.125" style="9" bestFit="1" customWidth="1"/>
    <col min="2832" max="2832" width="16.25" style="9" customWidth="1"/>
    <col min="2833" max="2833" width="17.625" style="9" customWidth="1"/>
    <col min="2834" max="3072" width="9" style="9"/>
    <col min="3073" max="3073" width="3" style="9" customWidth="1"/>
    <col min="3074" max="3074" width="19.25" style="9" bestFit="1" customWidth="1"/>
    <col min="3075" max="3076" width="14.25" style="9" customWidth="1"/>
    <col min="3077" max="3077" width="40.125" style="9" customWidth="1"/>
    <col min="3078" max="3078" width="7" style="9" customWidth="1"/>
    <col min="3079" max="3080" width="11.125" style="9" bestFit="1" customWidth="1"/>
    <col min="3081" max="3081" width="6.5" style="9" customWidth="1"/>
    <col min="3082" max="3082" width="33.75" style="9" bestFit="1" customWidth="1"/>
    <col min="3083" max="3083" width="12.75" style="9" customWidth="1"/>
    <col min="3084" max="3084" width="14.625" style="9" bestFit="1" customWidth="1"/>
    <col min="3085" max="3085" width="15.5" style="9" customWidth="1"/>
    <col min="3086" max="3086" width="7.125" style="9" customWidth="1"/>
    <col min="3087" max="3087" width="20.125" style="9" bestFit="1" customWidth="1"/>
    <col min="3088" max="3088" width="16.25" style="9" customWidth="1"/>
    <col min="3089" max="3089" width="17.625" style="9" customWidth="1"/>
    <col min="3090" max="3328" width="9" style="9"/>
    <col min="3329" max="3329" width="3" style="9" customWidth="1"/>
    <col min="3330" max="3330" width="19.25" style="9" bestFit="1" customWidth="1"/>
    <col min="3331" max="3332" width="14.25" style="9" customWidth="1"/>
    <col min="3333" max="3333" width="40.125" style="9" customWidth="1"/>
    <col min="3334" max="3334" width="7" style="9" customWidth="1"/>
    <col min="3335" max="3336" width="11.125" style="9" bestFit="1" customWidth="1"/>
    <col min="3337" max="3337" width="6.5" style="9" customWidth="1"/>
    <col min="3338" max="3338" width="33.75" style="9" bestFit="1" customWidth="1"/>
    <col min="3339" max="3339" width="12.75" style="9" customWidth="1"/>
    <col min="3340" max="3340" width="14.625" style="9" bestFit="1" customWidth="1"/>
    <col min="3341" max="3341" width="15.5" style="9" customWidth="1"/>
    <col min="3342" max="3342" width="7.125" style="9" customWidth="1"/>
    <col min="3343" max="3343" width="20.125" style="9" bestFit="1" customWidth="1"/>
    <col min="3344" max="3344" width="16.25" style="9" customWidth="1"/>
    <col min="3345" max="3345" width="17.625" style="9" customWidth="1"/>
    <col min="3346" max="3584" width="9" style="9"/>
    <col min="3585" max="3585" width="3" style="9" customWidth="1"/>
    <col min="3586" max="3586" width="19.25" style="9" bestFit="1" customWidth="1"/>
    <col min="3587" max="3588" width="14.25" style="9" customWidth="1"/>
    <col min="3589" max="3589" width="40.125" style="9" customWidth="1"/>
    <col min="3590" max="3590" width="7" style="9" customWidth="1"/>
    <col min="3591" max="3592" width="11.125" style="9" bestFit="1" customWidth="1"/>
    <col min="3593" max="3593" width="6.5" style="9" customWidth="1"/>
    <col min="3594" max="3594" width="33.75" style="9" bestFit="1" customWidth="1"/>
    <col min="3595" max="3595" width="12.75" style="9" customWidth="1"/>
    <col min="3596" max="3596" width="14.625" style="9" bestFit="1" customWidth="1"/>
    <col min="3597" max="3597" width="15.5" style="9" customWidth="1"/>
    <col min="3598" max="3598" width="7.125" style="9" customWidth="1"/>
    <col min="3599" max="3599" width="20.125" style="9" bestFit="1" customWidth="1"/>
    <col min="3600" max="3600" width="16.25" style="9" customWidth="1"/>
    <col min="3601" max="3601" width="17.625" style="9" customWidth="1"/>
    <col min="3602" max="3840" width="9" style="9"/>
    <col min="3841" max="3841" width="3" style="9" customWidth="1"/>
    <col min="3842" max="3842" width="19.25" style="9" bestFit="1" customWidth="1"/>
    <col min="3843" max="3844" width="14.25" style="9" customWidth="1"/>
    <col min="3845" max="3845" width="40.125" style="9" customWidth="1"/>
    <col min="3846" max="3846" width="7" style="9" customWidth="1"/>
    <col min="3847" max="3848" width="11.125" style="9" bestFit="1" customWidth="1"/>
    <col min="3849" max="3849" width="6.5" style="9" customWidth="1"/>
    <col min="3850" max="3850" width="33.75" style="9" bestFit="1" customWidth="1"/>
    <col min="3851" max="3851" width="12.75" style="9" customWidth="1"/>
    <col min="3852" max="3852" width="14.625" style="9" bestFit="1" customWidth="1"/>
    <col min="3853" max="3853" width="15.5" style="9" customWidth="1"/>
    <col min="3854" max="3854" width="7.125" style="9" customWidth="1"/>
    <col min="3855" max="3855" width="20.125" style="9" bestFit="1" customWidth="1"/>
    <col min="3856" max="3856" width="16.25" style="9" customWidth="1"/>
    <col min="3857" max="3857" width="17.625" style="9" customWidth="1"/>
    <col min="3858" max="4096" width="9" style="9"/>
    <col min="4097" max="4097" width="3" style="9" customWidth="1"/>
    <col min="4098" max="4098" width="19.25" style="9" bestFit="1" customWidth="1"/>
    <col min="4099" max="4100" width="14.25" style="9" customWidth="1"/>
    <col min="4101" max="4101" width="40.125" style="9" customWidth="1"/>
    <col min="4102" max="4102" width="7" style="9" customWidth="1"/>
    <col min="4103" max="4104" width="11.125" style="9" bestFit="1" customWidth="1"/>
    <col min="4105" max="4105" width="6.5" style="9" customWidth="1"/>
    <col min="4106" max="4106" width="33.75" style="9" bestFit="1" customWidth="1"/>
    <col min="4107" max="4107" width="12.75" style="9" customWidth="1"/>
    <col min="4108" max="4108" width="14.625" style="9" bestFit="1" customWidth="1"/>
    <col min="4109" max="4109" width="15.5" style="9" customWidth="1"/>
    <col min="4110" max="4110" width="7.125" style="9" customWidth="1"/>
    <col min="4111" max="4111" width="20.125" style="9" bestFit="1" customWidth="1"/>
    <col min="4112" max="4112" width="16.25" style="9" customWidth="1"/>
    <col min="4113" max="4113" width="17.625" style="9" customWidth="1"/>
    <col min="4114" max="4352" width="9" style="9"/>
    <col min="4353" max="4353" width="3" style="9" customWidth="1"/>
    <col min="4354" max="4354" width="19.25" style="9" bestFit="1" customWidth="1"/>
    <col min="4355" max="4356" width="14.25" style="9" customWidth="1"/>
    <col min="4357" max="4357" width="40.125" style="9" customWidth="1"/>
    <col min="4358" max="4358" width="7" style="9" customWidth="1"/>
    <col min="4359" max="4360" width="11.125" style="9" bestFit="1" customWidth="1"/>
    <col min="4361" max="4361" width="6.5" style="9" customWidth="1"/>
    <col min="4362" max="4362" width="33.75" style="9" bestFit="1" customWidth="1"/>
    <col min="4363" max="4363" width="12.75" style="9" customWidth="1"/>
    <col min="4364" max="4364" width="14.625" style="9" bestFit="1" customWidth="1"/>
    <col min="4365" max="4365" width="15.5" style="9" customWidth="1"/>
    <col min="4366" max="4366" width="7.125" style="9" customWidth="1"/>
    <col min="4367" max="4367" width="20.125" style="9" bestFit="1" customWidth="1"/>
    <col min="4368" max="4368" width="16.25" style="9" customWidth="1"/>
    <col min="4369" max="4369" width="17.625" style="9" customWidth="1"/>
    <col min="4370" max="4608" width="9" style="9"/>
    <col min="4609" max="4609" width="3" style="9" customWidth="1"/>
    <col min="4610" max="4610" width="19.25" style="9" bestFit="1" customWidth="1"/>
    <col min="4611" max="4612" width="14.25" style="9" customWidth="1"/>
    <col min="4613" max="4613" width="40.125" style="9" customWidth="1"/>
    <col min="4614" max="4614" width="7" style="9" customWidth="1"/>
    <col min="4615" max="4616" width="11.125" style="9" bestFit="1" customWidth="1"/>
    <col min="4617" max="4617" width="6.5" style="9" customWidth="1"/>
    <col min="4618" max="4618" width="33.75" style="9" bestFit="1" customWidth="1"/>
    <col min="4619" max="4619" width="12.75" style="9" customWidth="1"/>
    <col min="4620" max="4620" width="14.625" style="9" bestFit="1" customWidth="1"/>
    <col min="4621" max="4621" width="15.5" style="9" customWidth="1"/>
    <col min="4622" max="4622" width="7.125" style="9" customWidth="1"/>
    <col min="4623" max="4623" width="20.125" style="9" bestFit="1" customWidth="1"/>
    <col min="4624" max="4624" width="16.25" style="9" customWidth="1"/>
    <col min="4625" max="4625" width="17.625" style="9" customWidth="1"/>
    <col min="4626" max="4864" width="9" style="9"/>
    <col min="4865" max="4865" width="3" style="9" customWidth="1"/>
    <col min="4866" max="4866" width="19.25" style="9" bestFit="1" customWidth="1"/>
    <col min="4867" max="4868" width="14.25" style="9" customWidth="1"/>
    <col min="4869" max="4869" width="40.125" style="9" customWidth="1"/>
    <col min="4870" max="4870" width="7" style="9" customWidth="1"/>
    <col min="4871" max="4872" width="11.125" style="9" bestFit="1" customWidth="1"/>
    <col min="4873" max="4873" width="6.5" style="9" customWidth="1"/>
    <col min="4874" max="4874" width="33.75" style="9" bestFit="1" customWidth="1"/>
    <col min="4875" max="4875" width="12.75" style="9" customWidth="1"/>
    <col min="4876" max="4876" width="14.625" style="9" bestFit="1" customWidth="1"/>
    <col min="4877" max="4877" width="15.5" style="9" customWidth="1"/>
    <col min="4878" max="4878" width="7.125" style="9" customWidth="1"/>
    <col min="4879" max="4879" width="20.125" style="9" bestFit="1" customWidth="1"/>
    <col min="4880" max="4880" width="16.25" style="9" customWidth="1"/>
    <col min="4881" max="4881" width="17.625" style="9" customWidth="1"/>
    <col min="4882" max="5120" width="9" style="9"/>
    <col min="5121" max="5121" width="3" style="9" customWidth="1"/>
    <col min="5122" max="5122" width="19.25" style="9" bestFit="1" customWidth="1"/>
    <col min="5123" max="5124" width="14.25" style="9" customWidth="1"/>
    <col min="5125" max="5125" width="40.125" style="9" customWidth="1"/>
    <col min="5126" max="5126" width="7" style="9" customWidth="1"/>
    <col min="5127" max="5128" width="11.125" style="9" bestFit="1" customWidth="1"/>
    <col min="5129" max="5129" width="6.5" style="9" customWidth="1"/>
    <col min="5130" max="5130" width="33.75" style="9" bestFit="1" customWidth="1"/>
    <col min="5131" max="5131" width="12.75" style="9" customWidth="1"/>
    <col min="5132" max="5132" width="14.625" style="9" bestFit="1" customWidth="1"/>
    <col min="5133" max="5133" width="15.5" style="9" customWidth="1"/>
    <col min="5134" max="5134" width="7.125" style="9" customWidth="1"/>
    <col min="5135" max="5135" width="20.125" style="9" bestFit="1" customWidth="1"/>
    <col min="5136" max="5136" width="16.25" style="9" customWidth="1"/>
    <col min="5137" max="5137" width="17.625" style="9" customWidth="1"/>
    <col min="5138" max="5376" width="9" style="9"/>
    <col min="5377" max="5377" width="3" style="9" customWidth="1"/>
    <col min="5378" max="5378" width="19.25" style="9" bestFit="1" customWidth="1"/>
    <col min="5379" max="5380" width="14.25" style="9" customWidth="1"/>
    <col min="5381" max="5381" width="40.125" style="9" customWidth="1"/>
    <col min="5382" max="5382" width="7" style="9" customWidth="1"/>
    <col min="5383" max="5384" width="11.125" style="9" bestFit="1" customWidth="1"/>
    <col min="5385" max="5385" width="6.5" style="9" customWidth="1"/>
    <col min="5386" max="5386" width="33.75" style="9" bestFit="1" customWidth="1"/>
    <col min="5387" max="5387" width="12.75" style="9" customWidth="1"/>
    <col min="5388" max="5388" width="14.625" style="9" bestFit="1" customWidth="1"/>
    <col min="5389" max="5389" width="15.5" style="9" customWidth="1"/>
    <col min="5390" max="5390" width="7.125" style="9" customWidth="1"/>
    <col min="5391" max="5391" width="20.125" style="9" bestFit="1" customWidth="1"/>
    <col min="5392" max="5392" width="16.25" style="9" customWidth="1"/>
    <col min="5393" max="5393" width="17.625" style="9" customWidth="1"/>
    <col min="5394" max="5632" width="9" style="9"/>
    <col min="5633" max="5633" width="3" style="9" customWidth="1"/>
    <col min="5634" max="5634" width="19.25" style="9" bestFit="1" customWidth="1"/>
    <col min="5635" max="5636" width="14.25" style="9" customWidth="1"/>
    <col min="5637" max="5637" width="40.125" style="9" customWidth="1"/>
    <col min="5638" max="5638" width="7" style="9" customWidth="1"/>
    <col min="5639" max="5640" width="11.125" style="9" bestFit="1" customWidth="1"/>
    <col min="5641" max="5641" width="6.5" style="9" customWidth="1"/>
    <col min="5642" max="5642" width="33.75" style="9" bestFit="1" customWidth="1"/>
    <col min="5643" max="5643" width="12.75" style="9" customWidth="1"/>
    <col min="5644" max="5644" width="14.625" style="9" bestFit="1" customWidth="1"/>
    <col min="5645" max="5645" width="15.5" style="9" customWidth="1"/>
    <col min="5646" max="5646" width="7.125" style="9" customWidth="1"/>
    <col min="5647" max="5647" width="20.125" style="9" bestFit="1" customWidth="1"/>
    <col min="5648" max="5648" width="16.25" style="9" customWidth="1"/>
    <col min="5649" max="5649" width="17.625" style="9" customWidth="1"/>
    <col min="5650" max="5888" width="9" style="9"/>
    <col min="5889" max="5889" width="3" style="9" customWidth="1"/>
    <col min="5890" max="5890" width="19.25" style="9" bestFit="1" customWidth="1"/>
    <col min="5891" max="5892" width="14.25" style="9" customWidth="1"/>
    <col min="5893" max="5893" width="40.125" style="9" customWidth="1"/>
    <col min="5894" max="5894" width="7" style="9" customWidth="1"/>
    <col min="5895" max="5896" width="11.125" style="9" bestFit="1" customWidth="1"/>
    <col min="5897" max="5897" width="6.5" style="9" customWidth="1"/>
    <col min="5898" max="5898" width="33.75" style="9" bestFit="1" customWidth="1"/>
    <col min="5899" max="5899" width="12.75" style="9" customWidth="1"/>
    <col min="5900" max="5900" width="14.625" style="9" bestFit="1" customWidth="1"/>
    <col min="5901" max="5901" width="15.5" style="9" customWidth="1"/>
    <col min="5902" max="5902" width="7.125" style="9" customWidth="1"/>
    <col min="5903" max="5903" width="20.125" style="9" bestFit="1" customWidth="1"/>
    <col min="5904" max="5904" width="16.25" style="9" customWidth="1"/>
    <col min="5905" max="5905" width="17.625" style="9" customWidth="1"/>
    <col min="5906" max="6144" width="9" style="9"/>
    <col min="6145" max="6145" width="3" style="9" customWidth="1"/>
    <col min="6146" max="6146" width="19.25" style="9" bestFit="1" customWidth="1"/>
    <col min="6147" max="6148" width="14.25" style="9" customWidth="1"/>
    <col min="6149" max="6149" width="40.125" style="9" customWidth="1"/>
    <col min="6150" max="6150" width="7" style="9" customWidth="1"/>
    <col min="6151" max="6152" width="11.125" style="9" bestFit="1" customWidth="1"/>
    <col min="6153" max="6153" width="6.5" style="9" customWidth="1"/>
    <col min="6154" max="6154" width="33.75" style="9" bestFit="1" customWidth="1"/>
    <col min="6155" max="6155" width="12.75" style="9" customWidth="1"/>
    <col min="6156" max="6156" width="14.625" style="9" bestFit="1" customWidth="1"/>
    <col min="6157" max="6157" width="15.5" style="9" customWidth="1"/>
    <col min="6158" max="6158" width="7.125" style="9" customWidth="1"/>
    <col min="6159" max="6159" width="20.125" style="9" bestFit="1" customWidth="1"/>
    <col min="6160" max="6160" width="16.25" style="9" customWidth="1"/>
    <col min="6161" max="6161" width="17.625" style="9" customWidth="1"/>
    <col min="6162" max="6400" width="9" style="9"/>
    <col min="6401" max="6401" width="3" style="9" customWidth="1"/>
    <col min="6402" max="6402" width="19.25" style="9" bestFit="1" customWidth="1"/>
    <col min="6403" max="6404" width="14.25" style="9" customWidth="1"/>
    <col min="6405" max="6405" width="40.125" style="9" customWidth="1"/>
    <col min="6406" max="6406" width="7" style="9" customWidth="1"/>
    <col min="6407" max="6408" width="11.125" style="9" bestFit="1" customWidth="1"/>
    <col min="6409" max="6409" width="6.5" style="9" customWidth="1"/>
    <col min="6410" max="6410" width="33.75" style="9" bestFit="1" customWidth="1"/>
    <col min="6411" max="6411" width="12.75" style="9" customWidth="1"/>
    <col min="6412" max="6412" width="14.625" style="9" bestFit="1" customWidth="1"/>
    <col min="6413" max="6413" width="15.5" style="9" customWidth="1"/>
    <col min="6414" max="6414" width="7.125" style="9" customWidth="1"/>
    <col min="6415" max="6415" width="20.125" style="9" bestFit="1" customWidth="1"/>
    <col min="6416" max="6416" width="16.25" style="9" customWidth="1"/>
    <col min="6417" max="6417" width="17.625" style="9" customWidth="1"/>
    <col min="6418" max="6656" width="9" style="9"/>
    <col min="6657" max="6657" width="3" style="9" customWidth="1"/>
    <col min="6658" max="6658" width="19.25" style="9" bestFit="1" customWidth="1"/>
    <col min="6659" max="6660" width="14.25" style="9" customWidth="1"/>
    <col min="6661" max="6661" width="40.125" style="9" customWidth="1"/>
    <col min="6662" max="6662" width="7" style="9" customWidth="1"/>
    <col min="6663" max="6664" width="11.125" style="9" bestFit="1" customWidth="1"/>
    <col min="6665" max="6665" width="6.5" style="9" customWidth="1"/>
    <col min="6666" max="6666" width="33.75" style="9" bestFit="1" customWidth="1"/>
    <col min="6667" max="6667" width="12.75" style="9" customWidth="1"/>
    <col min="6668" max="6668" width="14.625" style="9" bestFit="1" customWidth="1"/>
    <col min="6669" max="6669" width="15.5" style="9" customWidth="1"/>
    <col min="6670" max="6670" width="7.125" style="9" customWidth="1"/>
    <col min="6671" max="6671" width="20.125" style="9" bestFit="1" customWidth="1"/>
    <col min="6672" max="6672" width="16.25" style="9" customWidth="1"/>
    <col min="6673" max="6673" width="17.625" style="9" customWidth="1"/>
    <col min="6674" max="6912" width="9" style="9"/>
    <col min="6913" max="6913" width="3" style="9" customWidth="1"/>
    <col min="6914" max="6914" width="19.25" style="9" bestFit="1" customWidth="1"/>
    <col min="6915" max="6916" width="14.25" style="9" customWidth="1"/>
    <col min="6917" max="6917" width="40.125" style="9" customWidth="1"/>
    <col min="6918" max="6918" width="7" style="9" customWidth="1"/>
    <col min="6919" max="6920" width="11.125" style="9" bestFit="1" customWidth="1"/>
    <col min="6921" max="6921" width="6.5" style="9" customWidth="1"/>
    <col min="6922" max="6922" width="33.75" style="9" bestFit="1" customWidth="1"/>
    <col min="6923" max="6923" width="12.75" style="9" customWidth="1"/>
    <col min="6924" max="6924" width="14.625" style="9" bestFit="1" customWidth="1"/>
    <col min="6925" max="6925" width="15.5" style="9" customWidth="1"/>
    <col min="6926" max="6926" width="7.125" style="9" customWidth="1"/>
    <col min="6927" max="6927" width="20.125" style="9" bestFit="1" customWidth="1"/>
    <col min="6928" max="6928" width="16.25" style="9" customWidth="1"/>
    <col min="6929" max="6929" width="17.625" style="9" customWidth="1"/>
    <col min="6930" max="7168" width="9" style="9"/>
    <col min="7169" max="7169" width="3" style="9" customWidth="1"/>
    <col min="7170" max="7170" width="19.25" style="9" bestFit="1" customWidth="1"/>
    <col min="7171" max="7172" width="14.25" style="9" customWidth="1"/>
    <col min="7173" max="7173" width="40.125" style="9" customWidth="1"/>
    <col min="7174" max="7174" width="7" style="9" customWidth="1"/>
    <col min="7175" max="7176" width="11.125" style="9" bestFit="1" customWidth="1"/>
    <col min="7177" max="7177" width="6.5" style="9" customWidth="1"/>
    <col min="7178" max="7178" width="33.75" style="9" bestFit="1" customWidth="1"/>
    <col min="7179" max="7179" width="12.75" style="9" customWidth="1"/>
    <col min="7180" max="7180" width="14.625" style="9" bestFit="1" customWidth="1"/>
    <col min="7181" max="7181" width="15.5" style="9" customWidth="1"/>
    <col min="7182" max="7182" width="7.125" style="9" customWidth="1"/>
    <col min="7183" max="7183" width="20.125" style="9" bestFit="1" customWidth="1"/>
    <col min="7184" max="7184" width="16.25" style="9" customWidth="1"/>
    <col min="7185" max="7185" width="17.625" style="9" customWidth="1"/>
    <col min="7186" max="7424" width="9" style="9"/>
    <col min="7425" max="7425" width="3" style="9" customWidth="1"/>
    <col min="7426" max="7426" width="19.25" style="9" bestFit="1" customWidth="1"/>
    <col min="7427" max="7428" width="14.25" style="9" customWidth="1"/>
    <col min="7429" max="7429" width="40.125" style="9" customWidth="1"/>
    <col min="7430" max="7430" width="7" style="9" customWidth="1"/>
    <col min="7431" max="7432" width="11.125" style="9" bestFit="1" customWidth="1"/>
    <col min="7433" max="7433" width="6.5" style="9" customWidth="1"/>
    <col min="7434" max="7434" width="33.75" style="9" bestFit="1" customWidth="1"/>
    <col min="7435" max="7435" width="12.75" style="9" customWidth="1"/>
    <col min="7436" max="7436" width="14.625" style="9" bestFit="1" customWidth="1"/>
    <col min="7437" max="7437" width="15.5" style="9" customWidth="1"/>
    <col min="7438" max="7438" width="7.125" style="9" customWidth="1"/>
    <col min="7439" max="7439" width="20.125" style="9" bestFit="1" customWidth="1"/>
    <col min="7440" max="7440" width="16.25" style="9" customWidth="1"/>
    <col min="7441" max="7441" width="17.625" style="9" customWidth="1"/>
    <col min="7442" max="7680" width="9" style="9"/>
    <col min="7681" max="7681" width="3" style="9" customWidth="1"/>
    <col min="7682" max="7682" width="19.25" style="9" bestFit="1" customWidth="1"/>
    <col min="7683" max="7684" width="14.25" style="9" customWidth="1"/>
    <col min="7685" max="7685" width="40.125" style="9" customWidth="1"/>
    <col min="7686" max="7686" width="7" style="9" customWidth="1"/>
    <col min="7687" max="7688" width="11.125" style="9" bestFit="1" customWidth="1"/>
    <col min="7689" max="7689" width="6.5" style="9" customWidth="1"/>
    <col min="7690" max="7690" width="33.75" style="9" bestFit="1" customWidth="1"/>
    <col min="7691" max="7691" width="12.75" style="9" customWidth="1"/>
    <col min="7692" max="7692" width="14.625" style="9" bestFit="1" customWidth="1"/>
    <col min="7693" max="7693" width="15.5" style="9" customWidth="1"/>
    <col min="7694" max="7694" width="7.125" style="9" customWidth="1"/>
    <col min="7695" max="7695" width="20.125" style="9" bestFit="1" customWidth="1"/>
    <col min="7696" max="7696" width="16.25" style="9" customWidth="1"/>
    <col min="7697" max="7697" width="17.625" style="9" customWidth="1"/>
    <col min="7698" max="7936" width="9" style="9"/>
    <col min="7937" max="7937" width="3" style="9" customWidth="1"/>
    <col min="7938" max="7938" width="19.25" style="9" bestFit="1" customWidth="1"/>
    <col min="7939" max="7940" width="14.25" style="9" customWidth="1"/>
    <col min="7941" max="7941" width="40.125" style="9" customWidth="1"/>
    <col min="7942" max="7942" width="7" style="9" customWidth="1"/>
    <col min="7943" max="7944" width="11.125" style="9" bestFit="1" customWidth="1"/>
    <col min="7945" max="7945" width="6.5" style="9" customWidth="1"/>
    <col min="7946" max="7946" width="33.75" style="9" bestFit="1" customWidth="1"/>
    <col min="7947" max="7947" width="12.75" style="9" customWidth="1"/>
    <col min="7948" max="7948" width="14.625" style="9" bestFit="1" customWidth="1"/>
    <col min="7949" max="7949" width="15.5" style="9" customWidth="1"/>
    <col min="7950" max="7950" width="7.125" style="9" customWidth="1"/>
    <col min="7951" max="7951" width="20.125" style="9" bestFit="1" customWidth="1"/>
    <col min="7952" max="7952" width="16.25" style="9" customWidth="1"/>
    <col min="7953" max="7953" width="17.625" style="9" customWidth="1"/>
    <col min="7954" max="8192" width="9" style="9"/>
    <col min="8193" max="8193" width="3" style="9" customWidth="1"/>
    <col min="8194" max="8194" width="19.25" style="9" bestFit="1" customWidth="1"/>
    <col min="8195" max="8196" width="14.25" style="9" customWidth="1"/>
    <col min="8197" max="8197" width="40.125" style="9" customWidth="1"/>
    <col min="8198" max="8198" width="7" style="9" customWidth="1"/>
    <col min="8199" max="8200" width="11.125" style="9" bestFit="1" customWidth="1"/>
    <col min="8201" max="8201" width="6.5" style="9" customWidth="1"/>
    <col min="8202" max="8202" width="33.75" style="9" bestFit="1" customWidth="1"/>
    <col min="8203" max="8203" width="12.75" style="9" customWidth="1"/>
    <col min="8204" max="8204" width="14.625" style="9" bestFit="1" customWidth="1"/>
    <col min="8205" max="8205" width="15.5" style="9" customWidth="1"/>
    <col min="8206" max="8206" width="7.125" style="9" customWidth="1"/>
    <col min="8207" max="8207" width="20.125" style="9" bestFit="1" customWidth="1"/>
    <col min="8208" max="8208" width="16.25" style="9" customWidth="1"/>
    <col min="8209" max="8209" width="17.625" style="9" customWidth="1"/>
    <col min="8210" max="8448" width="9" style="9"/>
    <col min="8449" max="8449" width="3" style="9" customWidth="1"/>
    <col min="8450" max="8450" width="19.25" style="9" bestFit="1" customWidth="1"/>
    <col min="8451" max="8452" width="14.25" style="9" customWidth="1"/>
    <col min="8453" max="8453" width="40.125" style="9" customWidth="1"/>
    <col min="8454" max="8454" width="7" style="9" customWidth="1"/>
    <col min="8455" max="8456" width="11.125" style="9" bestFit="1" customWidth="1"/>
    <col min="8457" max="8457" width="6.5" style="9" customWidth="1"/>
    <col min="8458" max="8458" width="33.75" style="9" bestFit="1" customWidth="1"/>
    <col min="8459" max="8459" width="12.75" style="9" customWidth="1"/>
    <col min="8460" max="8460" width="14.625" style="9" bestFit="1" customWidth="1"/>
    <col min="8461" max="8461" width="15.5" style="9" customWidth="1"/>
    <col min="8462" max="8462" width="7.125" style="9" customWidth="1"/>
    <col min="8463" max="8463" width="20.125" style="9" bestFit="1" customWidth="1"/>
    <col min="8464" max="8464" width="16.25" style="9" customWidth="1"/>
    <col min="8465" max="8465" width="17.625" style="9" customWidth="1"/>
    <col min="8466" max="8704" width="9" style="9"/>
    <col min="8705" max="8705" width="3" style="9" customWidth="1"/>
    <col min="8706" max="8706" width="19.25" style="9" bestFit="1" customWidth="1"/>
    <col min="8707" max="8708" width="14.25" style="9" customWidth="1"/>
    <col min="8709" max="8709" width="40.125" style="9" customWidth="1"/>
    <col min="8710" max="8710" width="7" style="9" customWidth="1"/>
    <col min="8711" max="8712" width="11.125" style="9" bestFit="1" customWidth="1"/>
    <col min="8713" max="8713" width="6.5" style="9" customWidth="1"/>
    <col min="8714" max="8714" width="33.75" style="9" bestFit="1" customWidth="1"/>
    <col min="8715" max="8715" width="12.75" style="9" customWidth="1"/>
    <col min="8716" max="8716" width="14.625" style="9" bestFit="1" customWidth="1"/>
    <col min="8717" max="8717" width="15.5" style="9" customWidth="1"/>
    <col min="8718" max="8718" width="7.125" style="9" customWidth="1"/>
    <col min="8719" max="8719" width="20.125" style="9" bestFit="1" customWidth="1"/>
    <col min="8720" max="8720" width="16.25" style="9" customWidth="1"/>
    <col min="8721" max="8721" width="17.625" style="9" customWidth="1"/>
    <col min="8722" max="8960" width="9" style="9"/>
    <col min="8961" max="8961" width="3" style="9" customWidth="1"/>
    <col min="8962" max="8962" width="19.25" style="9" bestFit="1" customWidth="1"/>
    <col min="8963" max="8964" width="14.25" style="9" customWidth="1"/>
    <col min="8965" max="8965" width="40.125" style="9" customWidth="1"/>
    <col min="8966" max="8966" width="7" style="9" customWidth="1"/>
    <col min="8967" max="8968" width="11.125" style="9" bestFit="1" customWidth="1"/>
    <col min="8969" max="8969" width="6.5" style="9" customWidth="1"/>
    <col min="8970" max="8970" width="33.75" style="9" bestFit="1" customWidth="1"/>
    <col min="8971" max="8971" width="12.75" style="9" customWidth="1"/>
    <col min="8972" max="8972" width="14.625" style="9" bestFit="1" customWidth="1"/>
    <col min="8973" max="8973" width="15.5" style="9" customWidth="1"/>
    <col min="8974" max="8974" width="7.125" style="9" customWidth="1"/>
    <col min="8975" max="8975" width="20.125" style="9" bestFit="1" customWidth="1"/>
    <col min="8976" max="8976" width="16.25" style="9" customWidth="1"/>
    <col min="8977" max="8977" width="17.625" style="9" customWidth="1"/>
    <col min="8978" max="9216" width="9" style="9"/>
    <col min="9217" max="9217" width="3" style="9" customWidth="1"/>
    <col min="9218" max="9218" width="19.25" style="9" bestFit="1" customWidth="1"/>
    <col min="9219" max="9220" width="14.25" style="9" customWidth="1"/>
    <col min="9221" max="9221" width="40.125" style="9" customWidth="1"/>
    <col min="9222" max="9222" width="7" style="9" customWidth="1"/>
    <col min="9223" max="9224" width="11.125" style="9" bestFit="1" customWidth="1"/>
    <col min="9225" max="9225" width="6.5" style="9" customWidth="1"/>
    <col min="9226" max="9226" width="33.75" style="9" bestFit="1" customWidth="1"/>
    <col min="9227" max="9227" width="12.75" style="9" customWidth="1"/>
    <col min="9228" max="9228" width="14.625" style="9" bestFit="1" customWidth="1"/>
    <col min="9229" max="9229" width="15.5" style="9" customWidth="1"/>
    <col min="9230" max="9230" width="7.125" style="9" customWidth="1"/>
    <col min="9231" max="9231" width="20.125" style="9" bestFit="1" customWidth="1"/>
    <col min="9232" max="9232" width="16.25" style="9" customWidth="1"/>
    <col min="9233" max="9233" width="17.625" style="9" customWidth="1"/>
    <col min="9234" max="9472" width="9" style="9"/>
    <col min="9473" max="9473" width="3" style="9" customWidth="1"/>
    <col min="9474" max="9474" width="19.25" style="9" bestFit="1" customWidth="1"/>
    <col min="9475" max="9476" width="14.25" style="9" customWidth="1"/>
    <col min="9477" max="9477" width="40.125" style="9" customWidth="1"/>
    <col min="9478" max="9478" width="7" style="9" customWidth="1"/>
    <col min="9479" max="9480" width="11.125" style="9" bestFit="1" customWidth="1"/>
    <col min="9481" max="9481" width="6.5" style="9" customWidth="1"/>
    <col min="9482" max="9482" width="33.75" style="9" bestFit="1" customWidth="1"/>
    <col min="9483" max="9483" width="12.75" style="9" customWidth="1"/>
    <col min="9484" max="9484" width="14.625" style="9" bestFit="1" customWidth="1"/>
    <col min="9485" max="9485" width="15.5" style="9" customWidth="1"/>
    <col min="9486" max="9486" width="7.125" style="9" customWidth="1"/>
    <col min="9487" max="9487" width="20.125" style="9" bestFit="1" customWidth="1"/>
    <col min="9488" max="9488" width="16.25" style="9" customWidth="1"/>
    <col min="9489" max="9489" width="17.625" style="9" customWidth="1"/>
    <col min="9490" max="9728" width="9" style="9"/>
    <col min="9729" max="9729" width="3" style="9" customWidth="1"/>
    <col min="9730" max="9730" width="19.25" style="9" bestFit="1" customWidth="1"/>
    <col min="9731" max="9732" width="14.25" style="9" customWidth="1"/>
    <col min="9733" max="9733" width="40.125" style="9" customWidth="1"/>
    <col min="9734" max="9734" width="7" style="9" customWidth="1"/>
    <col min="9735" max="9736" width="11.125" style="9" bestFit="1" customWidth="1"/>
    <col min="9737" max="9737" width="6.5" style="9" customWidth="1"/>
    <col min="9738" max="9738" width="33.75" style="9" bestFit="1" customWidth="1"/>
    <col min="9739" max="9739" width="12.75" style="9" customWidth="1"/>
    <col min="9740" max="9740" width="14.625" style="9" bestFit="1" customWidth="1"/>
    <col min="9741" max="9741" width="15.5" style="9" customWidth="1"/>
    <col min="9742" max="9742" width="7.125" style="9" customWidth="1"/>
    <col min="9743" max="9743" width="20.125" style="9" bestFit="1" customWidth="1"/>
    <col min="9744" max="9744" width="16.25" style="9" customWidth="1"/>
    <col min="9745" max="9745" width="17.625" style="9" customWidth="1"/>
    <col min="9746" max="9984" width="9" style="9"/>
    <col min="9985" max="9985" width="3" style="9" customWidth="1"/>
    <col min="9986" max="9986" width="19.25" style="9" bestFit="1" customWidth="1"/>
    <col min="9987" max="9988" width="14.25" style="9" customWidth="1"/>
    <col min="9989" max="9989" width="40.125" style="9" customWidth="1"/>
    <col min="9990" max="9990" width="7" style="9" customWidth="1"/>
    <col min="9991" max="9992" width="11.125" style="9" bestFit="1" customWidth="1"/>
    <col min="9993" max="9993" width="6.5" style="9" customWidth="1"/>
    <col min="9994" max="9994" width="33.75" style="9" bestFit="1" customWidth="1"/>
    <col min="9995" max="9995" width="12.75" style="9" customWidth="1"/>
    <col min="9996" max="9996" width="14.625" style="9" bestFit="1" customWidth="1"/>
    <col min="9997" max="9997" width="15.5" style="9" customWidth="1"/>
    <col min="9998" max="9998" width="7.125" style="9" customWidth="1"/>
    <col min="9999" max="9999" width="20.125" style="9" bestFit="1" customWidth="1"/>
    <col min="10000" max="10000" width="16.25" style="9" customWidth="1"/>
    <col min="10001" max="10001" width="17.625" style="9" customWidth="1"/>
    <col min="10002" max="10240" width="9" style="9"/>
    <col min="10241" max="10241" width="3" style="9" customWidth="1"/>
    <col min="10242" max="10242" width="19.25" style="9" bestFit="1" customWidth="1"/>
    <col min="10243" max="10244" width="14.25" style="9" customWidth="1"/>
    <col min="10245" max="10245" width="40.125" style="9" customWidth="1"/>
    <col min="10246" max="10246" width="7" style="9" customWidth="1"/>
    <col min="10247" max="10248" width="11.125" style="9" bestFit="1" customWidth="1"/>
    <col min="10249" max="10249" width="6.5" style="9" customWidth="1"/>
    <col min="10250" max="10250" width="33.75" style="9" bestFit="1" customWidth="1"/>
    <col min="10251" max="10251" width="12.75" style="9" customWidth="1"/>
    <col min="10252" max="10252" width="14.625" style="9" bestFit="1" customWidth="1"/>
    <col min="10253" max="10253" width="15.5" style="9" customWidth="1"/>
    <col min="10254" max="10254" width="7.125" style="9" customWidth="1"/>
    <col min="10255" max="10255" width="20.125" style="9" bestFit="1" customWidth="1"/>
    <col min="10256" max="10256" width="16.25" style="9" customWidth="1"/>
    <col min="10257" max="10257" width="17.625" style="9" customWidth="1"/>
    <col min="10258" max="10496" width="9" style="9"/>
    <col min="10497" max="10497" width="3" style="9" customWidth="1"/>
    <col min="10498" max="10498" width="19.25" style="9" bestFit="1" customWidth="1"/>
    <col min="10499" max="10500" width="14.25" style="9" customWidth="1"/>
    <col min="10501" max="10501" width="40.125" style="9" customWidth="1"/>
    <col min="10502" max="10502" width="7" style="9" customWidth="1"/>
    <col min="10503" max="10504" width="11.125" style="9" bestFit="1" customWidth="1"/>
    <col min="10505" max="10505" width="6.5" style="9" customWidth="1"/>
    <col min="10506" max="10506" width="33.75" style="9" bestFit="1" customWidth="1"/>
    <col min="10507" max="10507" width="12.75" style="9" customWidth="1"/>
    <col min="10508" max="10508" width="14.625" style="9" bestFit="1" customWidth="1"/>
    <col min="10509" max="10509" width="15.5" style="9" customWidth="1"/>
    <col min="10510" max="10510" width="7.125" style="9" customWidth="1"/>
    <col min="10511" max="10511" width="20.125" style="9" bestFit="1" customWidth="1"/>
    <col min="10512" max="10512" width="16.25" style="9" customWidth="1"/>
    <col min="10513" max="10513" width="17.625" style="9" customWidth="1"/>
    <col min="10514" max="10752" width="9" style="9"/>
    <col min="10753" max="10753" width="3" style="9" customWidth="1"/>
    <col min="10754" max="10754" width="19.25" style="9" bestFit="1" customWidth="1"/>
    <col min="10755" max="10756" width="14.25" style="9" customWidth="1"/>
    <col min="10757" max="10757" width="40.125" style="9" customWidth="1"/>
    <col min="10758" max="10758" width="7" style="9" customWidth="1"/>
    <col min="10759" max="10760" width="11.125" style="9" bestFit="1" customWidth="1"/>
    <col min="10761" max="10761" width="6.5" style="9" customWidth="1"/>
    <col min="10762" max="10762" width="33.75" style="9" bestFit="1" customWidth="1"/>
    <col min="10763" max="10763" width="12.75" style="9" customWidth="1"/>
    <col min="10764" max="10764" width="14.625" style="9" bestFit="1" customWidth="1"/>
    <col min="10765" max="10765" width="15.5" style="9" customWidth="1"/>
    <col min="10766" max="10766" width="7.125" style="9" customWidth="1"/>
    <col min="10767" max="10767" width="20.125" style="9" bestFit="1" customWidth="1"/>
    <col min="10768" max="10768" width="16.25" style="9" customWidth="1"/>
    <col min="10769" max="10769" width="17.625" style="9" customWidth="1"/>
    <col min="10770" max="11008" width="9" style="9"/>
    <col min="11009" max="11009" width="3" style="9" customWidth="1"/>
    <col min="11010" max="11010" width="19.25" style="9" bestFit="1" customWidth="1"/>
    <col min="11011" max="11012" width="14.25" style="9" customWidth="1"/>
    <col min="11013" max="11013" width="40.125" style="9" customWidth="1"/>
    <col min="11014" max="11014" width="7" style="9" customWidth="1"/>
    <col min="11015" max="11016" width="11.125" style="9" bestFit="1" customWidth="1"/>
    <col min="11017" max="11017" width="6.5" style="9" customWidth="1"/>
    <col min="11018" max="11018" width="33.75" style="9" bestFit="1" customWidth="1"/>
    <col min="11019" max="11019" width="12.75" style="9" customWidth="1"/>
    <col min="11020" max="11020" width="14.625" style="9" bestFit="1" customWidth="1"/>
    <col min="11021" max="11021" width="15.5" style="9" customWidth="1"/>
    <col min="11022" max="11022" width="7.125" style="9" customWidth="1"/>
    <col min="11023" max="11023" width="20.125" style="9" bestFit="1" customWidth="1"/>
    <col min="11024" max="11024" width="16.25" style="9" customWidth="1"/>
    <col min="11025" max="11025" width="17.625" style="9" customWidth="1"/>
    <col min="11026" max="11264" width="9" style="9"/>
    <col min="11265" max="11265" width="3" style="9" customWidth="1"/>
    <col min="11266" max="11266" width="19.25" style="9" bestFit="1" customWidth="1"/>
    <col min="11267" max="11268" width="14.25" style="9" customWidth="1"/>
    <col min="11269" max="11269" width="40.125" style="9" customWidth="1"/>
    <col min="11270" max="11270" width="7" style="9" customWidth="1"/>
    <col min="11271" max="11272" width="11.125" style="9" bestFit="1" customWidth="1"/>
    <col min="11273" max="11273" width="6.5" style="9" customWidth="1"/>
    <col min="11274" max="11274" width="33.75" style="9" bestFit="1" customWidth="1"/>
    <col min="11275" max="11275" width="12.75" style="9" customWidth="1"/>
    <col min="11276" max="11276" width="14.625" style="9" bestFit="1" customWidth="1"/>
    <col min="11277" max="11277" width="15.5" style="9" customWidth="1"/>
    <col min="11278" max="11278" width="7.125" style="9" customWidth="1"/>
    <col min="11279" max="11279" width="20.125" style="9" bestFit="1" customWidth="1"/>
    <col min="11280" max="11280" width="16.25" style="9" customWidth="1"/>
    <col min="11281" max="11281" width="17.625" style="9" customWidth="1"/>
    <col min="11282" max="11520" width="9" style="9"/>
    <col min="11521" max="11521" width="3" style="9" customWidth="1"/>
    <col min="11522" max="11522" width="19.25" style="9" bestFit="1" customWidth="1"/>
    <col min="11523" max="11524" width="14.25" style="9" customWidth="1"/>
    <col min="11525" max="11525" width="40.125" style="9" customWidth="1"/>
    <col min="11526" max="11526" width="7" style="9" customWidth="1"/>
    <col min="11527" max="11528" width="11.125" style="9" bestFit="1" customWidth="1"/>
    <col min="11529" max="11529" width="6.5" style="9" customWidth="1"/>
    <col min="11530" max="11530" width="33.75" style="9" bestFit="1" customWidth="1"/>
    <col min="11531" max="11531" width="12.75" style="9" customWidth="1"/>
    <col min="11532" max="11532" width="14.625" style="9" bestFit="1" customWidth="1"/>
    <col min="11533" max="11533" width="15.5" style="9" customWidth="1"/>
    <col min="11534" max="11534" width="7.125" style="9" customWidth="1"/>
    <col min="11535" max="11535" width="20.125" style="9" bestFit="1" customWidth="1"/>
    <col min="11536" max="11536" width="16.25" style="9" customWidth="1"/>
    <col min="11537" max="11537" width="17.625" style="9" customWidth="1"/>
    <col min="11538" max="11776" width="9" style="9"/>
    <col min="11777" max="11777" width="3" style="9" customWidth="1"/>
    <col min="11778" max="11778" width="19.25" style="9" bestFit="1" customWidth="1"/>
    <col min="11779" max="11780" width="14.25" style="9" customWidth="1"/>
    <col min="11781" max="11781" width="40.125" style="9" customWidth="1"/>
    <col min="11782" max="11782" width="7" style="9" customWidth="1"/>
    <col min="11783" max="11784" width="11.125" style="9" bestFit="1" customWidth="1"/>
    <col min="11785" max="11785" width="6.5" style="9" customWidth="1"/>
    <col min="11786" max="11786" width="33.75" style="9" bestFit="1" customWidth="1"/>
    <col min="11787" max="11787" width="12.75" style="9" customWidth="1"/>
    <col min="11788" max="11788" width="14.625" style="9" bestFit="1" customWidth="1"/>
    <col min="11789" max="11789" width="15.5" style="9" customWidth="1"/>
    <col min="11790" max="11790" width="7.125" style="9" customWidth="1"/>
    <col min="11791" max="11791" width="20.125" style="9" bestFit="1" customWidth="1"/>
    <col min="11792" max="11792" width="16.25" style="9" customWidth="1"/>
    <col min="11793" max="11793" width="17.625" style="9" customWidth="1"/>
    <col min="11794" max="12032" width="9" style="9"/>
    <col min="12033" max="12033" width="3" style="9" customWidth="1"/>
    <col min="12034" max="12034" width="19.25" style="9" bestFit="1" customWidth="1"/>
    <col min="12035" max="12036" width="14.25" style="9" customWidth="1"/>
    <col min="12037" max="12037" width="40.125" style="9" customWidth="1"/>
    <col min="12038" max="12038" width="7" style="9" customWidth="1"/>
    <col min="12039" max="12040" width="11.125" style="9" bestFit="1" customWidth="1"/>
    <col min="12041" max="12041" width="6.5" style="9" customWidth="1"/>
    <col min="12042" max="12042" width="33.75" style="9" bestFit="1" customWidth="1"/>
    <col min="12043" max="12043" width="12.75" style="9" customWidth="1"/>
    <col min="12044" max="12044" width="14.625" style="9" bestFit="1" customWidth="1"/>
    <col min="12045" max="12045" width="15.5" style="9" customWidth="1"/>
    <col min="12046" max="12046" width="7.125" style="9" customWidth="1"/>
    <col min="12047" max="12047" width="20.125" style="9" bestFit="1" customWidth="1"/>
    <col min="12048" max="12048" width="16.25" style="9" customWidth="1"/>
    <col min="12049" max="12049" width="17.625" style="9" customWidth="1"/>
    <col min="12050" max="12288" width="9" style="9"/>
    <col min="12289" max="12289" width="3" style="9" customWidth="1"/>
    <col min="12290" max="12290" width="19.25" style="9" bestFit="1" customWidth="1"/>
    <col min="12291" max="12292" width="14.25" style="9" customWidth="1"/>
    <col min="12293" max="12293" width="40.125" style="9" customWidth="1"/>
    <col min="12294" max="12294" width="7" style="9" customWidth="1"/>
    <col min="12295" max="12296" width="11.125" style="9" bestFit="1" customWidth="1"/>
    <col min="12297" max="12297" width="6.5" style="9" customWidth="1"/>
    <col min="12298" max="12298" width="33.75" style="9" bestFit="1" customWidth="1"/>
    <col min="12299" max="12299" width="12.75" style="9" customWidth="1"/>
    <col min="12300" max="12300" width="14.625" style="9" bestFit="1" customWidth="1"/>
    <col min="12301" max="12301" width="15.5" style="9" customWidth="1"/>
    <col min="12302" max="12302" width="7.125" style="9" customWidth="1"/>
    <col min="12303" max="12303" width="20.125" style="9" bestFit="1" customWidth="1"/>
    <col min="12304" max="12304" width="16.25" style="9" customWidth="1"/>
    <col min="12305" max="12305" width="17.625" style="9" customWidth="1"/>
    <col min="12306" max="12544" width="9" style="9"/>
    <col min="12545" max="12545" width="3" style="9" customWidth="1"/>
    <col min="12546" max="12546" width="19.25" style="9" bestFit="1" customWidth="1"/>
    <col min="12547" max="12548" width="14.25" style="9" customWidth="1"/>
    <col min="12549" max="12549" width="40.125" style="9" customWidth="1"/>
    <col min="12550" max="12550" width="7" style="9" customWidth="1"/>
    <col min="12551" max="12552" width="11.125" style="9" bestFit="1" customWidth="1"/>
    <col min="12553" max="12553" width="6.5" style="9" customWidth="1"/>
    <col min="12554" max="12554" width="33.75" style="9" bestFit="1" customWidth="1"/>
    <col min="12555" max="12555" width="12.75" style="9" customWidth="1"/>
    <col min="12556" max="12556" width="14.625" style="9" bestFit="1" customWidth="1"/>
    <col min="12557" max="12557" width="15.5" style="9" customWidth="1"/>
    <col min="12558" max="12558" width="7.125" style="9" customWidth="1"/>
    <col min="12559" max="12559" width="20.125" style="9" bestFit="1" customWidth="1"/>
    <col min="12560" max="12560" width="16.25" style="9" customWidth="1"/>
    <col min="12561" max="12561" width="17.625" style="9" customWidth="1"/>
    <col min="12562" max="12800" width="9" style="9"/>
    <col min="12801" max="12801" width="3" style="9" customWidth="1"/>
    <col min="12802" max="12802" width="19.25" style="9" bestFit="1" customWidth="1"/>
    <col min="12803" max="12804" width="14.25" style="9" customWidth="1"/>
    <col min="12805" max="12805" width="40.125" style="9" customWidth="1"/>
    <col min="12806" max="12806" width="7" style="9" customWidth="1"/>
    <col min="12807" max="12808" width="11.125" style="9" bestFit="1" customWidth="1"/>
    <col min="12809" max="12809" width="6.5" style="9" customWidth="1"/>
    <col min="12810" max="12810" width="33.75" style="9" bestFit="1" customWidth="1"/>
    <col min="12811" max="12811" width="12.75" style="9" customWidth="1"/>
    <col min="12812" max="12812" width="14.625" style="9" bestFit="1" customWidth="1"/>
    <col min="12813" max="12813" width="15.5" style="9" customWidth="1"/>
    <col min="12814" max="12814" width="7.125" style="9" customWidth="1"/>
    <col min="12815" max="12815" width="20.125" style="9" bestFit="1" customWidth="1"/>
    <col min="12816" max="12816" width="16.25" style="9" customWidth="1"/>
    <col min="12817" max="12817" width="17.625" style="9" customWidth="1"/>
    <col min="12818" max="13056" width="9" style="9"/>
    <col min="13057" max="13057" width="3" style="9" customWidth="1"/>
    <col min="13058" max="13058" width="19.25" style="9" bestFit="1" customWidth="1"/>
    <col min="13059" max="13060" width="14.25" style="9" customWidth="1"/>
    <col min="13061" max="13061" width="40.125" style="9" customWidth="1"/>
    <col min="13062" max="13062" width="7" style="9" customWidth="1"/>
    <col min="13063" max="13064" width="11.125" style="9" bestFit="1" customWidth="1"/>
    <col min="13065" max="13065" width="6.5" style="9" customWidth="1"/>
    <col min="13066" max="13066" width="33.75" style="9" bestFit="1" customWidth="1"/>
    <col min="13067" max="13067" width="12.75" style="9" customWidth="1"/>
    <col min="13068" max="13068" width="14.625" style="9" bestFit="1" customWidth="1"/>
    <col min="13069" max="13069" width="15.5" style="9" customWidth="1"/>
    <col min="13070" max="13070" width="7.125" style="9" customWidth="1"/>
    <col min="13071" max="13071" width="20.125" style="9" bestFit="1" customWidth="1"/>
    <col min="13072" max="13072" width="16.25" style="9" customWidth="1"/>
    <col min="13073" max="13073" width="17.625" style="9" customWidth="1"/>
    <col min="13074" max="13312" width="9" style="9"/>
    <col min="13313" max="13313" width="3" style="9" customWidth="1"/>
    <col min="13314" max="13314" width="19.25" style="9" bestFit="1" customWidth="1"/>
    <col min="13315" max="13316" width="14.25" style="9" customWidth="1"/>
    <col min="13317" max="13317" width="40.125" style="9" customWidth="1"/>
    <col min="13318" max="13318" width="7" style="9" customWidth="1"/>
    <col min="13319" max="13320" width="11.125" style="9" bestFit="1" customWidth="1"/>
    <col min="13321" max="13321" width="6.5" style="9" customWidth="1"/>
    <col min="13322" max="13322" width="33.75" style="9" bestFit="1" customWidth="1"/>
    <col min="13323" max="13323" width="12.75" style="9" customWidth="1"/>
    <col min="13324" max="13324" width="14.625" style="9" bestFit="1" customWidth="1"/>
    <col min="13325" max="13325" width="15.5" style="9" customWidth="1"/>
    <col min="13326" max="13326" width="7.125" style="9" customWidth="1"/>
    <col min="13327" max="13327" width="20.125" style="9" bestFit="1" customWidth="1"/>
    <col min="13328" max="13328" width="16.25" style="9" customWidth="1"/>
    <col min="13329" max="13329" width="17.625" style="9" customWidth="1"/>
    <col min="13330" max="13568" width="9" style="9"/>
    <col min="13569" max="13569" width="3" style="9" customWidth="1"/>
    <col min="13570" max="13570" width="19.25" style="9" bestFit="1" customWidth="1"/>
    <col min="13571" max="13572" width="14.25" style="9" customWidth="1"/>
    <col min="13573" max="13573" width="40.125" style="9" customWidth="1"/>
    <col min="13574" max="13574" width="7" style="9" customWidth="1"/>
    <col min="13575" max="13576" width="11.125" style="9" bestFit="1" customWidth="1"/>
    <col min="13577" max="13577" width="6.5" style="9" customWidth="1"/>
    <col min="13578" max="13578" width="33.75" style="9" bestFit="1" customWidth="1"/>
    <col min="13579" max="13579" width="12.75" style="9" customWidth="1"/>
    <col min="13580" max="13580" width="14.625" style="9" bestFit="1" customWidth="1"/>
    <col min="13581" max="13581" width="15.5" style="9" customWidth="1"/>
    <col min="13582" max="13582" width="7.125" style="9" customWidth="1"/>
    <col min="13583" max="13583" width="20.125" style="9" bestFit="1" customWidth="1"/>
    <col min="13584" max="13584" width="16.25" style="9" customWidth="1"/>
    <col min="13585" max="13585" width="17.625" style="9" customWidth="1"/>
    <col min="13586" max="13824" width="9" style="9"/>
    <col min="13825" max="13825" width="3" style="9" customWidth="1"/>
    <col min="13826" max="13826" width="19.25" style="9" bestFit="1" customWidth="1"/>
    <col min="13827" max="13828" width="14.25" style="9" customWidth="1"/>
    <col min="13829" max="13829" width="40.125" style="9" customWidth="1"/>
    <col min="13830" max="13830" width="7" style="9" customWidth="1"/>
    <col min="13831" max="13832" width="11.125" style="9" bestFit="1" customWidth="1"/>
    <col min="13833" max="13833" width="6.5" style="9" customWidth="1"/>
    <col min="13834" max="13834" width="33.75" style="9" bestFit="1" customWidth="1"/>
    <col min="13835" max="13835" width="12.75" style="9" customWidth="1"/>
    <col min="13836" max="13836" width="14.625" style="9" bestFit="1" customWidth="1"/>
    <col min="13837" max="13837" width="15.5" style="9" customWidth="1"/>
    <col min="13838" max="13838" width="7.125" style="9" customWidth="1"/>
    <col min="13839" max="13839" width="20.125" style="9" bestFit="1" customWidth="1"/>
    <col min="13840" max="13840" width="16.25" style="9" customWidth="1"/>
    <col min="13841" max="13841" width="17.625" style="9" customWidth="1"/>
    <col min="13842" max="14080" width="9" style="9"/>
    <col min="14081" max="14081" width="3" style="9" customWidth="1"/>
    <col min="14082" max="14082" width="19.25" style="9" bestFit="1" customWidth="1"/>
    <col min="14083" max="14084" width="14.25" style="9" customWidth="1"/>
    <col min="14085" max="14085" width="40.125" style="9" customWidth="1"/>
    <col min="14086" max="14086" width="7" style="9" customWidth="1"/>
    <col min="14087" max="14088" width="11.125" style="9" bestFit="1" customWidth="1"/>
    <col min="14089" max="14089" width="6.5" style="9" customWidth="1"/>
    <col min="14090" max="14090" width="33.75" style="9" bestFit="1" customWidth="1"/>
    <col min="14091" max="14091" width="12.75" style="9" customWidth="1"/>
    <col min="14092" max="14092" width="14.625" style="9" bestFit="1" customWidth="1"/>
    <col min="14093" max="14093" width="15.5" style="9" customWidth="1"/>
    <col min="14094" max="14094" width="7.125" style="9" customWidth="1"/>
    <col min="14095" max="14095" width="20.125" style="9" bestFit="1" customWidth="1"/>
    <col min="14096" max="14096" width="16.25" style="9" customWidth="1"/>
    <col min="14097" max="14097" width="17.625" style="9" customWidth="1"/>
    <col min="14098" max="14336" width="9" style="9"/>
    <col min="14337" max="14337" width="3" style="9" customWidth="1"/>
    <col min="14338" max="14338" width="19.25" style="9" bestFit="1" customWidth="1"/>
    <col min="14339" max="14340" width="14.25" style="9" customWidth="1"/>
    <col min="14341" max="14341" width="40.125" style="9" customWidth="1"/>
    <col min="14342" max="14342" width="7" style="9" customWidth="1"/>
    <col min="14343" max="14344" width="11.125" style="9" bestFit="1" customWidth="1"/>
    <col min="14345" max="14345" width="6.5" style="9" customWidth="1"/>
    <col min="14346" max="14346" width="33.75" style="9" bestFit="1" customWidth="1"/>
    <col min="14347" max="14347" width="12.75" style="9" customWidth="1"/>
    <col min="14348" max="14348" width="14.625" style="9" bestFit="1" customWidth="1"/>
    <col min="14349" max="14349" width="15.5" style="9" customWidth="1"/>
    <col min="14350" max="14350" width="7.125" style="9" customWidth="1"/>
    <col min="14351" max="14351" width="20.125" style="9" bestFit="1" customWidth="1"/>
    <col min="14352" max="14352" width="16.25" style="9" customWidth="1"/>
    <col min="14353" max="14353" width="17.625" style="9" customWidth="1"/>
    <col min="14354" max="14592" width="9" style="9"/>
    <col min="14593" max="14593" width="3" style="9" customWidth="1"/>
    <col min="14594" max="14594" width="19.25" style="9" bestFit="1" customWidth="1"/>
    <col min="14595" max="14596" width="14.25" style="9" customWidth="1"/>
    <col min="14597" max="14597" width="40.125" style="9" customWidth="1"/>
    <col min="14598" max="14598" width="7" style="9" customWidth="1"/>
    <col min="14599" max="14600" width="11.125" style="9" bestFit="1" customWidth="1"/>
    <col min="14601" max="14601" width="6.5" style="9" customWidth="1"/>
    <col min="14602" max="14602" width="33.75" style="9" bestFit="1" customWidth="1"/>
    <col min="14603" max="14603" width="12.75" style="9" customWidth="1"/>
    <col min="14604" max="14604" width="14.625" style="9" bestFit="1" customWidth="1"/>
    <col min="14605" max="14605" width="15.5" style="9" customWidth="1"/>
    <col min="14606" max="14606" width="7.125" style="9" customWidth="1"/>
    <col min="14607" max="14607" width="20.125" style="9" bestFit="1" customWidth="1"/>
    <col min="14608" max="14608" width="16.25" style="9" customWidth="1"/>
    <col min="14609" max="14609" width="17.625" style="9" customWidth="1"/>
    <col min="14610" max="14848" width="9" style="9"/>
    <col min="14849" max="14849" width="3" style="9" customWidth="1"/>
    <col min="14850" max="14850" width="19.25" style="9" bestFit="1" customWidth="1"/>
    <col min="14851" max="14852" width="14.25" style="9" customWidth="1"/>
    <col min="14853" max="14853" width="40.125" style="9" customWidth="1"/>
    <col min="14854" max="14854" width="7" style="9" customWidth="1"/>
    <col min="14855" max="14856" width="11.125" style="9" bestFit="1" customWidth="1"/>
    <col min="14857" max="14857" width="6.5" style="9" customWidth="1"/>
    <col min="14858" max="14858" width="33.75" style="9" bestFit="1" customWidth="1"/>
    <col min="14859" max="14859" width="12.75" style="9" customWidth="1"/>
    <col min="14860" max="14860" width="14.625" style="9" bestFit="1" customWidth="1"/>
    <col min="14861" max="14861" width="15.5" style="9" customWidth="1"/>
    <col min="14862" max="14862" width="7.125" style="9" customWidth="1"/>
    <col min="14863" max="14863" width="20.125" style="9" bestFit="1" customWidth="1"/>
    <col min="14864" max="14864" width="16.25" style="9" customWidth="1"/>
    <col min="14865" max="14865" width="17.625" style="9" customWidth="1"/>
    <col min="14866" max="15104" width="9" style="9"/>
    <col min="15105" max="15105" width="3" style="9" customWidth="1"/>
    <col min="15106" max="15106" width="19.25" style="9" bestFit="1" customWidth="1"/>
    <col min="15107" max="15108" width="14.25" style="9" customWidth="1"/>
    <col min="15109" max="15109" width="40.125" style="9" customWidth="1"/>
    <col min="15110" max="15110" width="7" style="9" customWidth="1"/>
    <col min="15111" max="15112" width="11.125" style="9" bestFit="1" customWidth="1"/>
    <col min="15113" max="15113" width="6.5" style="9" customWidth="1"/>
    <col min="15114" max="15114" width="33.75" style="9" bestFit="1" customWidth="1"/>
    <col min="15115" max="15115" width="12.75" style="9" customWidth="1"/>
    <col min="15116" max="15116" width="14.625" style="9" bestFit="1" customWidth="1"/>
    <col min="15117" max="15117" width="15.5" style="9" customWidth="1"/>
    <col min="15118" max="15118" width="7.125" style="9" customWidth="1"/>
    <col min="15119" max="15119" width="20.125" style="9" bestFit="1" customWidth="1"/>
    <col min="15120" max="15120" width="16.25" style="9" customWidth="1"/>
    <col min="15121" max="15121" width="17.625" style="9" customWidth="1"/>
    <col min="15122" max="15360" width="9" style="9"/>
    <col min="15361" max="15361" width="3" style="9" customWidth="1"/>
    <col min="15362" max="15362" width="19.25" style="9" bestFit="1" customWidth="1"/>
    <col min="15363" max="15364" width="14.25" style="9" customWidth="1"/>
    <col min="15365" max="15365" width="40.125" style="9" customWidth="1"/>
    <col min="15366" max="15366" width="7" style="9" customWidth="1"/>
    <col min="15367" max="15368" width="11.125" style="9" bestFit="1" customWidth="1"/>
    <col min="15369" max="15369" width="6.5" style="9" customWidth="1"/>
    <col min="15370" max="15370" width="33.75" style="9" bestFit="1" customWidth="1"/>
    <col min="15371" max="15371" width="12.75" style="9" customWidth="1"/>
    <col min="15372" max="15372" width="14.625" style="9" bestFit="1" customWidth="1"/>
    <col min="15373" max="15373" width="15.5" style="9" customWidth="1"/>
    <col min="15374" max="15374" width="7.125" style="9" customWidth="1"/>
    <col min="15375" max="15375" width="20.125" style="9" bestFit="1" customWidth="1"/>
    <col min="15376" max="15376" width="16.25" style="9" customWidth="1"/>
    <col min="15377" max="15377" width="17.625" style="9" customWidth="1"/>
    <col min="15378" max="15616" width="9" style="9"/>
    <col min="15617" max="15617" width="3" style="9" customWidth="1"/>
    <col min="15618" max="15618" width="19.25" style="9" bestFit="1" customWidth="1"/>
    <col min="15619" max="15620" width="14.25" style="9" customWidth="1"/>
    <col min="15621" max="15621" width="40.125" style="9" customWidth="1"/>
    <col min="15622" max="15622" width="7" style="9" customWidth="1"/>
    <col min="15623" max="15624" width="11.125" style="9" bestFit="1" customWidth="1"/>
    <col min="15625" max="15625" width="6.5" style="9" customWidth="1"/>
    <col min="15626" max="15626" width="33.75" style="9" bestFit="1" customWidth="1"/>
    <col min="15627" max="15627" width="12.75" style="9" customWidth="1"/>
    <col min="15628" max="15628" width="14.625" style="9" bestFit="1" customWidth="1"/>
    <col min="15629" max="15629" width="15.5" style="9" customWidth="1"/>
    <col min="15630" max="15630" width="7.125" style="9" customWidth="1"/>
    <col min="15631" max="15631" width="20.125" style="9" bestFit="1" customWidth="1"/>
    <col min="15632" max="15632" width="16.25" style="9" customWidth="1"/>
    <col min="15633" max="15633" width="17.625" style="9" customWidth="1"/>
    <col min="15634" max="15872" width="9" style="9"/>
    <col min="15873" max="15873" width="3" style="9" customWidth="1"/>
    <col min="15874" max="15874" width="19.25" style="9" bestFit="1" customWidth="1"/>
    <col min="15875" max="15876" width="14.25" style="9" customWidth="1"/>
    <col min="15877" max="15877" width="40.125" style="9" customWidth="1"/>
    <col min="15878" max="15878" width="7" style="9" customWidth="1"/>
    <col min="15879" max="15880" width="11.125" style="9" bestFit="1" customWidth="1"/>
    <col min="15881" max="15881" width="6.5" style="9" customWidth="1"/>
    <col min="15882" max="15882" width="33.75" style="9" bestFit="1" customWidth="1"/>
    <col min="15883" max="15883" width="12.75" style="9" customWidth="1"/>
    <col min="15884" max="15884" width="14.625" style="9" bestFit="1" customWidth="1"/>
    <col min="15885" max="15885" width="15.5" style="9" customWidth="1"/>
    <col min="15886" max="15886" width="7.125" style="9" customWidth="1"/>
    <col min="15887" max="15887" width="20.125" style="9" bestFit="1" customWidth="1"/>
    <col min="15888" max="15888" width="16.25" style="9" customWidth="1"/>
    <col min="15889" max="15889" width="17.625" style="9" customWidth="1"/>
    <col min="15890" max="16128" width="9" style="9"/>
    <col min="16129" max="16129" width="3" style="9" customWidth="1"/>
    <col min="16130" max="16130" width="19.25" style="9" bestFit="1" customWidth="1"/>
    <col min="16131" max="16132" width="14.25" style="9" customWidth="1"/>
    <col min="16133" max="16133" width="40.125" style="9" customWidth="1"/>
    <col min="16134" max="16134" width="7" style="9" customWidth="1"/>
    <col min="16135" max="16136" width="11.125" style="9" bestFit="1" customWidth="1"/>
    <col min="16137" max="16137" width="6.5" style="9" customWidth="1"/>
    <col min="16138" max="16138" width="33.75" style="9" bestFit="1" customWidth="1"/>
    <col min="16139" max="16139" width="12.75" style="9" customWidth="1"/>
    <col min="16140" max="16140" width="14.625" style="9" bestFit="1" customWidth="1"/>
    <col min="16141" max="16141" width="15.5" style="9" customWidth="1"/>
    <col min="16142" max="16142" width="7.125" style="9" customWidth="1"/>
    <col min="16143" max="16143" width="20.125" style="9" bestFit="1" customWidth="1"/>
    <col min="16144" max="16144" width="16.25" style="9" customWidth="1"/>
    <col min="16145" max="16145" width="17.625" style="9" customWidth="1"/>
    <col min="16146" max="16384" width="9" style="9"/>
  </cols>
  <sheetData>
    <row r="2" spans="2:18" ht="20.100000000000001" customHeight="1">
      <c r="B2" s="1" t="s">
        <v>0</v>
      </c>
      <c r="C2" s="1"/>
      <c r="D2" s="1"/>
      <c r="E2" s="2207" t="s">
        <v>8649</v>
      </c>
      <c r="G2" s="4" t="s">
        <v>2</v>
      </c>
      <c r="H2" s="5"/>
      <c r="I2" s="6"/>
      <c r="J2" s="7">
        <f>SUM(H:H)</f>
        <v>13300</v>
      </c>
      <c r="L2" s="9"/>
      <c r="M2" s="2208"/>
      <c r="O2" s="9"/>
      <c r="P2" s="2208"/>
      <c r="Q2" s="2209"/>
      <c r="R2" s="1822"/>
    </row>
    <row r="3" spans="2:18" ht="20.100000000000001" customHeight="1">
      <c r="B3" s="1" t="s">
        <v>3</v>
      </c>
      <c r="C3" s="1"/>
      <c r="D3" s="1"/>
      <c r="E3" s="2076" t="s">
        <v>6148</v>
      </c>
      <c r="L3" s="9"/>
      <c r="M3" s="2208"/>
      <c r="Q3" s="2209"/>
    </row>
    <row r="4" spans="2:18" ht="20.100000000000001" customHeight="1">
      <c r="B4" s="1" t="s">
        <v>5</v>
      </c>
      <c r="C4" s="1"/>
      <c r="D4" s="1"/>
      <c r="E4" s="2076">
        <v>210504</v>
      </c>
      <c r="G4" s="1634"/>
      <c r="H4" s="1634"/>
      <c r="I4" s="1634"/>
      <c r="J4" s="131"/>
      <c r="L4" s="9"/>
      <c r="M4" s="2208"/>
      <c r="O4" s="2208"/>
    </row>
    <row r="5" spans="2:18" ht="20.100000000000001" customHeight="1">
      <c r="B5" s="1" t="s">
        <v>6</v>
      </c>
      <c r="C5" s="1"/>
      <c r="D5" s="1"/>
      <c r="E5" s="2083">
        <v>45243</v>
      </c>
      <c r="J5" s="131"/>
      <c r="L5" s="2210"/>
      <c r="M5" s="2208"/>
      <c r="O5" s="2208"/>
      <c r="P5" s="2209"/>
      <c r="Q5" s="2209"/>
    </row>
    <row r="6" spans="2:18" ht="20.100000000000001" customHeight="1">
      <c r="B6" s="1" t="s">
        <v>7</v>
      </c>
      <c r="C6" s="1"/>
      <c r="D6" s="1"/>
      <c r="E6" s="2083">
        <v>45245</v>
      </c>
      <c r="J6" s="131"/>
      <c r="L6" s="459"/>
      <c r="M6" s="2208"/>
      <c r="O6" s="2211"/>
    </row>
    <row r="8" spans="2:18" s="8" customFormat="1" ht="19.5" customHeight="1">
      <c r="B8" s="17" t="s">
        <v>8</v>
      </c>
      <c r="C8" s="17" t="s">
        <v>9</v>
      </c>
      <c r="D8" s="17" t="s">
        <v>10</v>
      </c>
      <c r="E8" s="18" t="s">
        <v>11</v>
      </c>
      <c r="F8" s="18" t="s">
        <v>12</v>
      </c>
      <c r="G8" s="18" t="s">
        <v>13</v>
      </c>
      <c r="H8" s="22" t="s">
        <v>14</v>
      </c>
      <c r="I8" s="22" t="s">
        <v>15</v>
      </c>
      <c r="J8" s="18" t="s">
        <v>16</v>
      </c>
      <c r="K8" s="18" t="s">
        <v>17</v>
      </c>
      <c r="L8" s="18" t="s">
        <v>18</v>
      </c>
      <c r="M8" s="17" t="s">
        <v>19</v>
      </c>
      <c r="N8" s="17" t="s">
        <v>20</v>
      </c>
      <c r="O8" s="18" t="s">
        <v>21</v>
      </c>
      <c r="P8" s="1009" t="s">
        <v>22</v>
      </c>
      <c r="Q8" s="23" t="s">
        <v>23</v>
      </c>
    </row>
    <row r="9" spans="2:18" s="41" customFormat="1" ht="18" customHeight="1">
      <c r="B9" s="2212" t="s">
        <v>6727</v>
      </c>
      <c r="C9" s="34" t="s">
        <v>167</v>
      </c>
      <c r="D9" s="34" t="s">
        <v>167</v>
      </c>
      <c r="E9" s="2030" t="s">
        <v>8650</v>
      </c>
      <c r="F9" s="33">
        <v>1</v>
      </c>
      <c r="G9" s="1434">
        <v>1250</v>
      </c>
      <c r="H9" s="2213">
        <f t="shared" ref="H9:H24" si="0">F9*G9</f>
        <v>1250</v>
      </c>
      <c r="I9" s="1434"/>
      <c r="J9" s="35" t="s">
        <v>8651</v>
      </c>
      <c r="K9" s="1633"/>
      <c r="L9" s="2214"/>
      <c r="M9" s="40">
        <v>45239</v>
      </c>
      <c r="N9" s="1938" t="s">
        <v>6724</v>
      </c>
      <c r="O9" s="40" t="s">
        <v>8652</v>
      </c>
      <c r="P9" s="1938"/>
      <c r="Q9" s="40"/>
    </row>
    <row r="10" spans="2:18" s="41" customFormat="1" ht="18" customHeight="1">
      <c r="B10" s="2215"/>
      <c r="C10" s="34" t="s">
        <v>167</v>
      </c>
      <c r="D10" s="34" t="s">
        <v>167</v>
      </c>
      <c r="E10" s="2030" t="s">
        <v>8653</v>
      </c>
      <c r="F10" s="33">
        <v>1</v>
      </c>
      <c r="G10" s="1434">
        <v>3020</v>
      </c>
      <c r="H10" s="2213">
        <f t="shared" si="0"/>
        <v>3020</v>
      </c>
      <c r="I10" s="1434"/>
      <c r="J10" s="2030" t="s">
        <v>8654</v>
      </c>
      <c r="K10" s="1633"/>
      <c r="L10" s="2214"/>
      <c r="M10" s="40">
        <v>45239</v>
      </c>
      <c r="N10" s="1938" t="s">
        <v>6724</v>
      </c>
      <c r="O10" s="40" t="s">
        <v>8652</v>
      </c>
      <c r="P10" s="1938"/>
      <c r="Q10" s="40"/>
    </row>
    <row r="11" spans="2:18" s="41" customFormat="1" ht="18" customHeight="1">
      <c r="B11" s="2215"/>
      <c r="C11" s="34" t="s">
        <v>167</v>
      </c>
      <c r="D11" s="34" t="s">
        <v>167</v>
      </c>
      <c r="E11" s="2030" t="s">
        <v>8655</v>
      </c>
      <c r="F11" s="33">
        <v>2</v>
      </c>
      <c r="G11" s="1434">
        <v>2890</v>
      </c>
      <c r="H11" s="2213">
        <f t="shared" si="0"/>
        <v>5780</v>
      </c>
      <c r="I11" s="1434"/>
      <c r="J11" s="35" t="s">
        <v>8651</v>
      </c>
      <c r="K11" s="1633"/>
      <c r="L11" s="2214"/>
      <c r="M11" s="40">
        <v>45239</v>
      </c>
      <c r="N11" s="1938" t="s">
        <v>6724</v>
      </c>
      <c r="O11" s="40" t="s">
        <v>8652</v>
      </c>
      <c r="P11" s="1938"/>
      <c r="Q11" s="40"/>
    </row>
    <row r="12" spans="2:18" s="41" customFormat="1" ht="18" customHeight="1">
      <c r="B12" s="2216"/>
      <c r="C12" s="34" t="s">
        <v>167</v>
      </c>
      <c r="D12" s="34" t="s">
        <v>167</v>
      </c>
      <c r="E12" s="2030" t="s">
        <v>8656</v>
      </c>
      <c r="F12" s="33">
        <v>5</v>
      </c>
      <c r="G12" s="1434">
        <v>650</v>
      </c>
      <c r="H12" s="2213">
        <f t="shared" si="0"/>
        <v>3250</v>
      </c>
      <c r="I12" s="1434"/>
      <c r="J12" s="35" t="s">
        <v>8657</v>
      </c>
      <c r="K12" s="1633"/>
      <c r="L12" s="2214"/>
      <c r="M12" s="40">
        <v>45239</v>
      </c>
      <c r="N12" s="1938" t="s">
        <v>6724</v>
      </c>
      <c r="O12" s="40" t="s">
        <v>8652</v>
      </c>
      <c r="P12" s="1938"/>
      <c r="Q12" s="40"/>
    </row>
    <row r="13" spans="2:18" s="41" customFormat="1" ht="18" customHeight="1">
      <c r="B13" s="33"/>
      <c r="C13" s="34"/>
      <c r="D13" s="34"/>
      <c r="E13" s="2030"/>
      <c r="F13" s="33"/>
      <c r="G13" s="1434"/>
      <c r="H13" s="2213">
        <f t="shared" si="0"/>
        <v>0</v>
      </c>
      <c r="I13" s="1434"/>
      <c r="J13" s="35"/>
      <c r="K13" s="1633"/>
      <c r="L13" s="2214"/>
      <c r="M13" s="40"/>
      <c r="N13" s="1938"/>
      <c r="O13" s="1938"/>
      <c r="P13" s="1938"/>
      <c r="Q13" s="40"/>
    </row>
    <row r="14" spans="2:18" s="41" customFormat="1" ht="18" customHeight="1">
      <c r="B14" s="33"/>
      <c r="C14" s="34"/>
      <c r="D14" s="34"/>
      <c r="E14" s="2030"/>
      <c r="F14" s="33"/>
      <c r="G14" s="1434"/>
      <c r="H14" s="537">
        <f t="shared" si="0"/>
        <v>0</v>
      </c>
      <c r="I14" s="1434"/>
      <c r="J14" s="35"/>
      <c r="K14" s="1633"/>
      <c r="L14" s="2214"/>
      <c r="M14" s="40"/>
      <c r="N14" s="1938"/>
      <c r="O14" s="40"/>
      <c r="P14" s="1938"/>
      <c r="Q14" s="40"/>
    </row>
    <row r="15" spans="2:18" s="41" customFormat="1" ht="18" customHeight="1">
      <c r="B15" s="33"/>
      <c r="C15" s="34"/>
      <c r="D15" s="34"/>
      <c r="E15" s="2030"/>
      <c r="F15" s="33"/>
      <c r="G15" s="1434"/>
      <c r="H15" s="537">
        <f t="shared" si="0"/>
        <v>0</v>
      </c>
      <c r="I15" s="1434"/>
      <c r="J15" s="35"/>
      <c r="K15" s="1633"/>
      <c r="L15" s="2214"/>
      <c r="M15" s="40"/>
      <c r="N15" s="1938"/>
      <c r="O15" s="40"/>
      <c r="P15" s="1938"/>
      <c r="Q15" s="40"/>
    </row>
    <row r="16" spans="2:18" s="41" customFormat="1" ht="18" customHeight="1">
      <c r="B16" s="33"/>
      <c r="C16" s="34"/>
      <c r="D16" s="34"/>
      <c r="E16" s="2030"/>
      <c r="F16" s="33"/>
      <c r="G16" s="1434"/>
      <c r="H16" s="537">
        <f t="shared" si="0"/>
        <v>0</v>
      </c>
      <c r="I16" s="1434"/>
      <c r="J16" s="35"/>
      <c r="K16" s="1633"/>
      <c r="L16" s="2214"/>
      <c r="M16" s="40"/>
      <c r="N16" s="1938"/>
      <c r="O16" s="40"/>
      <c r="P16" s="1938"/>
      <c r="Q16" s="40"/>
    </row>
    <row r="17" spans="2:17" ht="18" customHeight="1">
      <c r="B17" s="18"/>
      <c r="C17" s="17"/>
      <c r="D17" s="17"/>
      <c r="E17" s="130"/>
      <c r="F17" s="18"/>
      <c r="G17" s="118"/>
      <c r="H17" s="537">
        <f t="shared" si="0"/>
        <v>0</v>
      </c>
      <c r="I17" s="118"/>
      <c r="J17" s="26"/>
      <c r="K17" s="176"/>
      <c r="L17" s="866"/>
      <c r="M17" s="23"/>
      <c r="N17" s="1009"/>
      <c r="O17" s="1009"/>
      <c r="P17" s="1009"/>
      <c r="Q17" s="23"/>
    </row>
    <row r="18" spans="2:17" ht="18" customHeight="1">
      <c r="B18" s="18"/>
      <c r="C18" s="17"/>
      <c r="D18" s="17"/>
      <c r="E18" s="130"/>
      <c r="F18" s="18"/>
      <c r="G18" s="118"/>
      <c r="H18" s="537">
        <f t="shared" si="0"/>
        <v>0</v>
      </c>
      <c r="I18" s="118"/>
      <c r="J18" s="26"/>
      <c r="K18" s="176"/>
      <c r="L18" s="866"/>
      <c r="M18" s="23"/>
      <c r="N18" s="1009"/>
      <c r="O18" s="1009"/>
      <c r="P18" s="1009"/>
      <c r="Q18" s="23"/>
    </row>
    <row r="19" spans="2:17" ht="18" customHeight="1">
      <c r="B19" s="18"/>
      <c r="C19" s="17"/>
      <c r="D19" s="17"/>
      <c r="E19" s="130"/>
      <c r="F19" s="18"/>
      <c r="G19" s="118"/>
      <c r="H19" s="537">
        <f t="shared" si="0"/>
        <v>0</v>
      </c>
      <c r="I19" s="118"/>
      <c r="J19" s="26"/>
      <c r="K19" s="176"/>
      <c r="L19" s="866"/>
      <c r="M19" s="23"/>
      <c r="N19" s="1009"/>
      <c r="O19" s="1009"/>
      <c r="P19" s="1009"/>
      <c r="Q19" s="23"/>
    </row>
    <row r="20" spans="2:17" ht="18" customHeight="1">
      <c r="B20" s="18"/>
      <c r="C20" s="17"/>
      <c r="D20" s="17"/>
      <c r="E20" s="130"/>
      <c r="F20" s="18"/>
      <c r="G20" s="118"/>
      <c r="H20" s="537">
        <f t="shared" si="0"/>
        <v>0</v>
      </c>
      <c r="I20" s="118"/>
      <c r="J20" s="26"/>
      <c r="K20" s="176"/>
      <c r="L20" s="866"/>
      <c r="M20" s="23"/>
      <c r="N20" s="1009"/>
      <c r="O20" s="1009"/>
      <c r="P20" s="1009"/>
      <c r="Q20" s="23"/>
    </row>
    <row r="21" spans="2:17" ht="18" customHeight="1">
      <c r="B21" s="18"/>
      <c r="C21" s="17"/>
      <c r="D21" s="17"/>
      <c r="E21" s="130"/>
      <c r="F21" s="18"/>
      <c r="G21" s="118"/>
      <c r="H21" s="537">
        <f t="shared" si="0"/>
        <v>0</v>
      </c>
      <c r="I21" s="118"/>
      <c r="J21" s="26"/>
      <c r="K21" s="176"/>
      <c r="L21" s="866"/>
      <c r="M21" s="23"/>
      <c r="N21" s="1009"/>
      <c r="O21" s="1009"/>
      <c r="P21" s="1009"/>
      <c r="Q21" s="23"/>
    </row>
    <row r="22" spans="2:17" ht="18" customHeight="1">
      <c r="B22" s="18"/>
      <c r="C22" s="17"/>
      <c r="D22" s="17"/>
      <c r="E22" s="130"/>
      <c r="F22" s="18"/>
      <c r="G22" s="118"/>
      <c r="H22" s="537">
        <f t="shared" si="0"/>
        <v>0</v>
      </c>
      <c r="I22" s="118"/>
      <c r="J22" s="26"/>
      <c r="K22" s="176"/>
      <c r="L22" s="866"/>
      <c r="M22" s="23"/>
      <c r="N22" s="1009"/>
      <c r="O22" s="1009"/>
      <c r="P22" s="1009"/>
      <c r="Q22" s="23"/>
    </row>
    <row r="23" spans="2:17" ht="18" customHeight="1">
      <c r="B23" s="18"/>
      <c r="C23" s="17"/>
      <c r="D23" s="17"/>
      <c r="E23" s="130"/>
      <c r="F23" s="18"/>
      <c r="G23" s="118"/>
      <c r="H23" s="537">
        <f t="shared" si="0"/>
        <v>0</v>
      </c>
      <c r="I23" s="118"/>
      <c r="J23" s="26"/>
      <c r="K23" s="176"/>
      <c r="L23" s="866"/>
      <c r="M23" s="23"/>
      <c r="N23" s="1009"/>
      <c r="O23" s="1009"/>
      <c r="P23" s="1009"/>
      <c r="Q23" s="23"/>
    </row>
    <row r="24" spans="2:17" ht="18" customHeight="1">
      <c r="B24" s="18"/>
      <c r="C24" s="17"/>
      <c r="D24" s="17"/>
      <c r="E24" s="130"/>
      <c r="F24" s="18"/>
      <c r="G24" s="118"/>
      <c r="H24" s="537">
        <f t="shared" si="0"/>
        <v>0</v>
      </c>
      <c r="I24" s="118"/>
      <c r="J24" s="26"/>
      <c r="K24" s="176"/>
      <c r="L24" s="866"/>
      <c r="M24" s="23"/>
      <c r="N24" s="1009"/>
      <c r="O24" s="1009"/>
      <c r="P24" s="1009"/>
      <c r="Q24" s="23"/>
    </row>
  </sheetData>
  <autoFilter ref="B8:O8" xr:uid="{49277422-A558-4F1A-9A45-A9374C0D2E72}"/>
  <mergeCells count="7">
    <mergeCell ref="B9:B12"/>
    <mergeCell ref="B2:D2"/>
    <mergeCell ref="G2:I2"/>
    <mergeCell ref="B3:D3"/>
    <mergeCell ref="B4:D4"/>
    <mergeCell ref="B5:D5"/>
    <mergeCell ref="B6:D6"/>
  </mergeCells>
  <phoneticPr fontId="3"/>
  <pageMargins left="0.2" right="0.2" top="0.75" bottom="0.75" header="0.3" footer="0.3"/>
  <pageSetup paperSize="8" scale="66" orientation="portrait" r:id="rId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60EFC-EA09-4187-8AAD-52A5A426F8B7}">
  <dimension ref="A1:G10"/>
  <sheetViews>
    <sheetView workbookViewId="0">
      <selection activeCell="D17" sqref="D17"/>
    </sheetView>
  </sheetViews>
  <sheetFormatPr defaultColWidth="10.125" defaultRowHeight="19.5"/>
  <cols>
    <col min="1" max="1" width="7.625" style="2053" customWidth="1"/>
    <col min="2" max="2" width="7.125" style="2053" bestFit="1" customWidth="1"/>
    <col min="3" max="3" width="14" style="2053" bestFit="1" customWidth="1"/>
    <col min="4" max="4" width="32.5" style="2053" bestFit="1" customWidth="1"/>
    <col min="5" max="5" width="6.625" style="2053" bestFit="1" customWidth="1"/>
    <col min="6" max="6" width="27.875" style="2053" customWidth="1"/>
    <col min="7" max="7" width="17.875" style="2053" bestFit="1" customWidth="1"/>
    <col min="8" max="256" width="10.125" style="2053"/>
    <col min="257" max="257" width="7.625" style="2053" customWidth="1"/>
    <col min="258" max="258" width="7.125" style="2053" bestFit="1" customWidth="1"/>
    <col min="259" max="259" width="14" style="2053" bestFit="1" customWidth="1"/>
    <col min="260" max="260" width="32.5" style="2053" bestFit="1" customWidth="1"/>
    <col min="261" max="261" width="6.625" style="2053" bestFit="1" customWidth="1"/>
    <col min="262" max="262" width="27.875" style="2053" customWidth="1"/>
    <col min="263" max="263" width="17.875" style="2053" bestFit="1" customWidth="1"/>
    <col min="264" max="512" width="10.125" style="2053"/>
    <col min="513" max="513" width="7.625" style="2053" customWidth="1"/>
    <col min="514" max="514" width="7.125" style="2053" bestFit="1" customWidth="1"/>
    <col min="515" max="515" width="14" style="2053" bestFit="1" customWidth="1"/>
    <col min="516" max="516" width="32.5" style="2053" bestFit="1" customWidth="1"/>
    <col min="517" max="517" width="6.625" style="2053" bestFit="1" customWidth="1"/>
    <col min="518" max="518" width="27.875" style="2053" customWidth="1"/>
    <col min="519" max="519" width="17.875" style="2053" bestFit="1" customWidth="1"/>
    <col min="520" max="768" width="10.125" style="2053"/>
    <col min="769" max="769" width="7.625" style="2053" customWidth="1"/>
    <col min="770" max="770" width="7.125" style="2053" bestFit="1" customWidth="1"/>
    <col min="771" max="771" width="14" style="2053" bestFit="1" customWidth="1"/>
    <col min="772" max="772" width="32.5" style="2053" bestFit="1" customWidth="1"/>
    <col min="773" max="773" width="6.625" style="2053" bestFit="1" customWidth="1"/>
    <col min="774" max="774" width="27.875" style="2053" customWidth="1"/>
    <col min="775" max="775" width="17.875" style="2053" bestFit="1" customWidth="1"/>
    <col min="776" max="1024" width="10.125" style="2053"/>
    <col min="1025" max="1025" width="7.625" style="2053" customWidth="1"/>
    <col min="1026" max="1026" width="7.125" style="2053" bestFit="1" customWidth="1"/>
    <col min="1027" max="1027" width="14" style="2053" bestFit="1" customWidth="1"/>
    <col min="1028" max="1028" width="32.5" style="2053" bestFit="1" customWidth="1"/>
    <col min="1029" max="1029" width="6.625" style="2053" bestFit="1" customWidth="1"/>
    <col min="1030" max="1030" width="27.875" style="2053" customWidth="1"/>
    <col min="1031" max="1031" width="17.875" style="2053" bestFit="1" customWidth="1"/>
    <col min="1032" max="1280" width="10.125" style="2053"/>
    <col min="1281" max="1281" width="7.625" style="2053" customWidth="1"/>
    <col min="1282" max="1282" width="7.125" style="2053" bestFit="1" customWidth="1"/>
    <col min="1283" max="1283" width="14" style="2053" bestFit="1" customWidth="1"/>
    <col min="1284" max="1284" width="32.5" style="2053" bestFit="1" customWidth="1"/>
    <col min="1285" max="1285" width="6.625" style="2053" bestFit="1" customWidth="1"/>
    <col min="1286" max="1286" width="27.875" style="2053" customWidth="1"/>
    <col min="1287" max="1287" width="17.875" style="2053" bestFit="1" customWidth="1"/>
    <col min="1288" max="1536" width="10.125" style="2053"/>
    <col min="1537" max="1537" width="7.625" style="2053" customWidth="1"/>
    <col min="1538" max="1538" width="7.125" style="2053" bestFit="1" customWidth="1"/>
    <col min="1539" max="1539" width="14" style="2053" bestFit="1" customWidth="1"/>
    <col min="1540" max="1540" width="32.5" style="2053" bestFit="1" customWidth="1"/>
    <col min="1541" max="1541" width="6.625" style="2053" bestFit="1" customWidth="1"/>
    <col min="1542" max="1542" width="27.875" style="2053" customWidth="1"/>
    <col min="1543" max="1543" width="17.875" style="2053" bestFit="1" customWidth="1"/>
    <col min="1544" max="1792" width="10.125" style="2053"/>
    <col min="1793" max="1793" width="7.625" style="2053" customWidth="1"/>
    <col min="1794" max="1794" width="7.125" style="2053" bestFit="1" customWidth="1"/>
    <col min="1795" max="1795" width="14" style="2053" bestFit="1" customWidth="1"/>
    <col min="1796" max="1796" width="32.5" style="2053" bestFit="1" customWidth="1"/>
    <col min="1797" max="1797" width="6.625" style="2053" bestFit="1" customWidth="1"/>
    <col min="1798" max="1798" width="27.875" style="2053" customWidth="1"/>
    <col min="1799" max="1799" width="17.875" style="2053" bestFit="1" customWidth="1"/>
    <col min="1800" max="2048" width="10.125" style="2053"/>
    <col min="2049" max="2049" width="7.625" style="2053" customWidth="1"/>
    <col min="2050" max="2050" width="7.125" style="2053" bestFit="1" customWidth="1"/>
    <col min="2051" max="2051" width="14" style="2053" bestFit="1" customWidth="1"/>
    <col min="2052" max="2052" width="32.5" style="2053" bestFit="1" customWidth="1"/>
    <col min="2053" max="2053" width="6.625" style="2053" bestFit="1" customWidth="1"/>
    <col min="2054" max="2054" width="27.875" style="2053" customWidth="1"/>
    <col min="2055" max="2055" width="17.875" style="2053" bestFit="1" customWidth="1"/>
    <col min="2056" max="2304" width="10.125" style="2053"/>
    <col min="2305" max="2305" width="7.625" style="2053" customWidth="1"/>
    <col min="2306" max="2306" width="7.125" style="2053" bestFit="1" customWidth="1"/>
    <col min="2307" max="2307" width="14" style="2053" bestFit="1" customWidth="1"/>
    <col min="2308" max="2308" width="32.5" style="2053" bestFit="1" customWidth="1"/>
    <col min="2309" max="2309" width="6.625" style="2053" bestFit="1" customWidth="1"/>
    <col min="2310" max="2310" width="27.875" style="2053" customWidth="1"/>
    <col min="2311" max="2311" width="17.875" style="2053" bestFit="1" customWidth="1"/>
    <col min="2312" max="2560" width="10.125" style="2053"/>
    <col min="2561" max="2561" width="7.625" style="2053" customWidth="1"/>
    <col min="2562" max="2562" width="7.125" style="2053" bestFit="1" customWidth="1"/>
    <col min="2563" max="2563" width="14" style="2053" bestFit="1" customWidth="1"/>
    <col min="2564" max="2564" width="32.5" style="2053" bestFit="1" customWidth="1"/>
    <col min="2565" max="2565" width="6.625" style="2053" bestFit="1" customWidth="1"/>
    <col min="2566" max="2566" width="27.875" style="2053" customWidth="1"/>
    <col min="2567" max="2567" width="17.875" style="2053" bestFit="1" customWidth="1"/>
    <col min="2568" max="2816" width="10.125" style="2053"/>
    <col min="2817" max="2817" width="7.625" style="2053" customWidth="1"/>
    <col min="2818" max="2818" width="7.125" style="2053" bestFit="1" customWidth="1"/>
    <col min="2819" max="2819" width="14" style="2053" bestFit="1" customWidth="1"/>
    <col min="2820" max="2820" width="32.5" style="2053" bestFit="1" customWidth="1"/>
    <col min="2821" max="2821" width="6.625" style="2053" bestFit="1" customWidth="1"/>
    <col min="2822" max="2822" width="27.875" style="2053" customWidth="1"/>
    <col min="2823" max="2823" width="17.875" style="2053" bestFit="1" customWidth="1"/>
    <col min="2824" max="3072" width="10.125" style="2053"/>
    <col min="3073" max="3073" width="7.625" style="2053" customWidth="1"/>
    <col min="3074" max="3074" width="7.125" style="2053" bestFit="1" customWidth="1"/>
    <col min="3075" max="3075" width="14" style="2053" bestFit="1" customWidth="1"/>
    <col min="3076" max="3076" width="32.5" style="2053" bestFit="1" customWidth="1"/>
    <col min="3077" max="3077" width="6.625" style="2053" bestFit="1" customWidth="1"/>
    <col min="3078" max="3078" width="27.875" style="2053" customWidth="1"/>
    <col min="3079" max="3079" width="17.875" style="2053" bestFit="1" customWidth="1"/>
    <col min="3080" max="3328" width="10.125" style="2053"/>
    <col min="3329" max="3329" width="7.625" style="2053" customWidth="1"/>
    <col min="3330" max="3330" width="7.125" style="2053" bestFit="1" customWidth="1"/>
    <col min="3331" max="3331" width="14" style="2053" bestFit="1" customWidth="1"/>
    <col min="3332" max="3332" width="32.5" style="2053" bestFit="1" customWidth="1"/>
    <col min="3333" max="3333" width="6.625" style="2053" bestFit="1" customWidth="1"/>
    <col min="3334" max="3334" width="27.875" style="2053" customWidth="1"/>
    <col min="3335" max="3335" width="17.875" style="2053" bestFit="1" customWidth="1"/>
    <col min="3336" max="3584" width="10.125" style="2053"/>
    <col min="3585" max="3585" width="7.625" style="2053" customWidth="1"/>
    <col min="3586" max="3586" width="7.125" style="2053" bestFit="1" customWidth="1"/>
    <col min="3587" max="3587" width="14" style="2053" bestFit="1" customWidth="1"/>
    <col min="3588" max="3588" width="32.5" style="2053" bestFit="1" customWidth="1"/>
    <col min="3589" max="3589" width="6.625" style="2053" bestFit="1" customWidth="1"/>
    <col min="3590" max="3590" width="27.875" style="2053" customWidth="1"/>
    <col min="3591" max="3591" width="17.875" style="2053" bestFit="1" customWidth="1"/>
    <col min="3592" max="3840" width="10.125" style="2053"/>
    <col min="3841" max="3841" width="7.625" style="2053" customWidth="1"/>
    <col min="3842" max="3842" width="7.125" style="2053" bestFit="1" customWidth="1"/>
    <col min="3843" max="3843" width="14" style="2053" bestFit="1" customWidth="1"/>
    <col min="3844" max="3844" width="32.5" style="2053" bestFit="1" customWidth="1"/>
    <col min="3845" max="3845" width="6.625" style="2053" bestFit="1" customWidth="1"/>
    <col min="3846" max="3846" width="27.875" style="2053" customWidth="1"/>
    <col min="3847" max="3847" width="17.875" style="2053" bestFit="1" customWidth="1"/>
    <col min="3848" max="4096" width="10.125" style="2053"/>
    <col min="4097" max="4097" width="7.625" style="2053" customWidth="1"/>
    <col min="4098" max="4098" width="7.125" style="2053" bestFit="1" customWidth="1"/>
    <col min="4099" max="4099" width="14" style="2053" bestFit="1" customWidth="1"/>
    <col min="4100" max="4100" width="32.5" style="2053" bestFit="1" customWidth="1"/>
    <col min="4101" max="4101" width="6.625" style="2053" bestFit="1" customWidth="1"/>
    <col min="4102" max="4102" width="27.875" style="2053" customWidth="1"/>
    <col min="4103" max="4103" width="17.875" style="2053" bestFit="1" customWidth="1"/>
    <col min="4104" max="4352" width="10.125" style="2053"/>
    <col min="4353" max="4353" width="7.625" style="2053" customWidth="1"/>
    <col min="4354" max="4354" width="7.125" style="2053" bestFit="1" customWidth="1"/>
    <col min="4355" max="4355" width="14" style="2053" bestFit="1" customWidth="1"/>
    <col min="4356" max="4356" width="32.5" style="2053" bestFit="1" customWidth="1"/>
    <col min="4357" max="4357" width="6.625" style="2053" bestFit="1" customWidth="1"/>
    <col min="4358" max="4358" width="27.875" style="2053" customWidth="1"/>
    <col min="4359" max="4359" width="17.875" style="2053" bestFit="1" customWidth="1"/>
    <col min="4360" max="4608" width="10.125" style="2053"/>
    <col min="4609" max="4609" width="7.625" style="2053" customWidth="1"/>
    <col min="4610" max="4610" width="7.125" style="2053" bestFit="1" customWidth="1"/>
    <col min="4611" max="4611" width="14" style="2053" bestFit="1" customWidth="1"/>
    <col min="4612" max="4612" width="32.5" style="2053" bestFit="1" customWidth="1"/>
    <col min="4613" max="4613" width="6.625" style="2053" bestFit="1" customWidth="1"/>
    <col min="4614" max="4614" width="27.875" style="2053" customWidth="1"/>
    <col min="4615" max="4615" width="17.875" style="2053" bestFit="1" customWidth="1"/>
    <col min="4616" max="4864" width="10.125" style="2053"/>
    <col min="4865" max="4865" width="7.625" style="2053" customWidth="1"/>
    <col min="4866" max="4866" width="7.125" style="2053" bestFit="1" customWidth="1"/>
    <col min="4867" max="4867" width="14" style="2053" bestFit="1" customWidth="1"/>
    <col min="4868" max="4868" width="32.5" style="2053" bestFit="1" customWidth="1"/>
    <col min="4869" max="4869" width="6.625" style="2053" bestFit="1" customWidth="1"/>
    <col min="4870" max="4870" width="27.875" style="2053" customWidth="1"/>
    <col min="4871" max="4871" width="17.875" style="2053" bestFit="1" customWidth="1"/>
    <col min="4872" max="5120" width="10.125" style="2053"/>
    <col min="5121" max="5121" width="7.625" style="2053" customWidth="1"/>
    <col min="5122" max="5122" width="7.125" style="2053" bestFit="1" customWidth="1"/>
    <col min="5123" max="5123" width="14" style="2053" bestFit="1" customWidth="1"/>
    <col min="5124" max="5124" width="32.5" style="2053" bestFit="1" customWidth="1"/>
    <col min="5125" max="5125" width="6.625" style="2053" bestFit="1" customWidth="1"/>
    <col min="5126" max="5126" width="27.875" style="2053" customWidth="1"/>
    <col min="5127" max="5127" width="17.875" style="2053" bestFit="1" customWidth="1"/>
    <col min="5128" max="5376" width="10.125" style="2053"/>
    <col min="5377" max="5377" width="7.625" style="2053" customWidth="1"/>
    <col min="5378" max="5378" width="7.125" style="2053" bestFit="1" customWidth="1"/>
    <col min="5379" max="5379" width="14" style="2053" bestFit="1" customWidth="1"/>
    <col min="5380" max="5380" width="32.5" style="2053" bestFit="1" customWidth="1"/>
    <col min="5381" max="5381" width="6.625" style="2053" bestFit="1" customWidth="1"/>
    <col min="5382" max="5382" width="27.875" style="2053" customWidth="1"/>
    <col min="5383" max="5383" width="17.875" style="2053" bestFit="1" customWidth="1"/>
    <col min="5384" max="5632" width="10.125" style="2053"/>
    <col min="5633" max="5633" width="7.625" style="2053" customWidth="1"/>
    <col min="5634" max="5634" width="7.125" style="2053" bestFit="1" customWidth="1"/>
    <col min="5635" max="5635" width="14" style="2053" bestFit="1" customWidth="1"/>
    <col min="5636" max="5636" width="32.5" style="2053" bestFit="1" customWidth="1"/>
    <col min="5637" max="5637" width="6.625" style="2053" bestFit="1" customWidth="1"/>
    <col min="5638" max="5638" width="27.875" style="2053" customWidth="1"/>
    <col min="5639" max="5639" width="17.875" style="2053" bestFit="1" customWidth="1"/>
    <col min="5640" max="5888" width="10.125" style="2053"/>
    <col min="5889" max="5889" width="7.625" style="2053" customWidth="1"/>
    <col min="5890" max="5890" width="7.125" style="2053" bestFit="1" customWidth="1"/>
    <col min="5891" max="5891" width="14" style="2053" bestFit="1" customWidth="1"/>
    <col min="5892" max="5892" width="32.5" style="2053" bestFit="1" customWidth="1"/>
    <col min="5893" max="5893" width="6.625" style="2053" bestFit="1" customWidth="1"/>
    <col min="5894" max="5894" width="27.875" style="2053" customWidth="1"/>
    <col min="5895" max="5895" width="17.875" style="2053" bestFit="1" customWidth="1"/>
    <col min="5896" max="6144" width="10.125" style="2053"/>
    <col min="6145" max="6145" width="7.625" style="2053" customWidth="1"/>
    <col min="6146" max="6146" width="7.125" style="2053" bestFit="1" customWidth="1"/>
    <col min="6147" max="6147" width="14" style="2053" bestFit="1" customWidth="1"/>
    <col min="6148" max="6148" width="32.5" style="2053" bestFit="1" customWidth="1"/>
    <col min="6149" max="6149" width="6.625" style="2053" bestFit="1" customWidth="1"/>
    <col min="6150" max="6150" width="27.875" style="2053" customWidth="1"/>
    <col min="6151" max="6151" width="17.875" style="2053" bestFit="1" customWidth="1"/>
    <col min="6152" max="6400" width="10.125" style="2053"/>
    <col min="6401" max="6401" width="7.625" style="2053" customWidth="1"/>
    <col min="6402" max="6402" width="7.125" style="2053" bestFit="1" customWidth="1"/>
    <col min="6403" max="6403" width="14" style="2053" bestFit="1" customWidth="1"/>
    <col min="6404" max="6404" width="32.5" style="2053" bestFit="1" customWidth="1"/>
    <col min="6405" max="6405" width="6.625" style="2053" bestFit="1" customWidth="1"/>
    <col min="6406" max="6406" width="27.875" style="2053" customWidth="1"/>
    <col min="6407" max="6407" width="17.875" style="2053" bestFit="1" customWidth="1"/>
    <col min="6408" max="6656" width="10.125" style="2053"/>
    <col min="6657" max="6657" width="7.625" style="2053" customWidth="1"/>
    <col min="6658" max="6658" width="7.125" style="2053" bestFit="1" customWidth="1"/>
    <col min="6659" max="6659" width="14" style="2053" bestFit="1" customWidth="1"/>
    <col min="6660" max="6660" width="32.5" style="2053" bestFit="1" customWidth="1"/>
    <col min="6661" max="6661" width="6.625" style="2053" bestFit="1" customWidth="1"/>
    <col min="6662" max="6662" width="27.875" style="2053" customWidth="1"/>
    <col min="6663" max="6663" width="17.875" style="2053" bestFit="1" customWidth="1"/>
    <col min="6664" max="6912" width="10.125" style="2053"/>
    <col min="6913" max="6913" width="7.625" style="2053" customWidth="1"/>
    <col min="6914" max="6914" width="7.125" style="2053" bestFit="1" customWidth="1"/>
    <col min="6915" max="6915" width="14" style="2053" bestFit="1" customWidth="1"/>
    <col min="6916" max="6916" width="32.5" style="2053" bestFit="1" customWidth="1"/>
    <col min="6917" max="6917" width="6.625" style="2053" bestFit="1" customWidth="1"/>
    <col min="6918" max="6918" width="27.875" style="2053" customWidth="1"/>
    <col min="6919" max="6919" width="17.875" style="2053" bestFit="1" customWidth="1"/>
    <col min="6920" max="7168" width="10.125" style="2053"/>
    <col min="7169" max="7169" width="7.625" style="2053" customWidth="1"/>
    <col min="7170" max="7170" width="7.125" style="2053" bestFit="1" customWidth="1"/>
    <col min="7171" max="7171" width="14" style="2053" bestFit="1" customWidth="1"/>
    <col min="7172" max="7172" width="32.5" style="2053" bestFit="1" customWidth="1"/>
    <col min="7173" max="7173" width="6.625" style="2053" bestFit="1" customWidth="1"/>
    <col min="7174" max="7174" width="27.875" style="2053" customWidth="1"/>
    <col min="7175" max="7175" width="17.875" style="2053" bestFit="1" customWidth="1"/>
    <col min="7176" max="7424" width="10.125" style="2053"/>
    <col min="7425" max="7425" width="7.625" style="2053" customWidth="1"/>
    <col min="7426" max="7426" width="7.125" style="2053" bestFit="1" customWidth="1"/>
    <col min="7427" max="7427" width="14" style="2053" bestFit="1" customWidth="1"/>
    <col min="7428" max="7428" width="32.5" style="2053" bestFit="1" customWidth="1"/>
    <col min="7429" max="7429" width="6.625" style="2053" bestFit="1" customWidth="1"/>
    <col min="7430" max="7430" width="27.875" style="2053" customWidth="1"/>
    <col min="7431" max="7431" width="17.875" style="2053" bestFit="1" customWidth="1"/>
    <col min="7432" max="7680" width="10.125" style="2053"/>
    <col min="7681" max="7681" width="7.625" style="2053" customWidth="1"/>
    <col min="7682" max="7682" width="7.125" style="2053" bestFit="1" customWidth="1"/>
    <col min="7683" max="7683" width="14" style="2053" bestFit="1" customWidth="1"/>
    <col min="7684" max="7684" width="32.5" style="2053" bestFit="1" customWidth="1"/>
    <col min="7685" max="7685" width="6.625" style="2053" bestFit="1" customWidth="1"/>
    <col min="7686" max="7686" width="27.875" style="2053" customWidth="1"/>
    <col min="7687" max="7687" width="17.875" style="2053" bestFit="1" customWidth="1"/>
    <col min="7688" max="7936" width="10.125" style="2053"/>
    <col min="7937" max="7937" width="7.625" style="2053" customWidth="1"/>
    <col min="7938" max="7938" width="7.125" style="2053" bestFit="1" customWidth="1"/>
    <col min="7939" max="7939" width="14" style="2053" bestFit="1" customWidth="1"/>
    <col min="7940" max="7940" width="32.5" style="2053" bestFit="1" customWidth="1"/>
    <col min="7941" max="7941" width="6.625" style="2053" bestFit="1" customWidth="1"/>
    <col min="7942" max="7942" width="27.875" style="2053" customWidth="1"/>
    <col min="7943" max="7943" width="17.875" style="2053" bestFit="1" customWidth="1"/>
    <col min="7944" max="8192" width="10.125" style="2053"/>
    <col min="8193" max="8193" width="7.625" style="2053" customWidth="1"/>
    <col min="8194" max="8194" width="7.125" style="2053" bestFit="1" customWidth="1"/>
    <col min="8195" max="8195" width="14" style="2053" bestFit="1" customWidth="1"/>
    <col min="8196" max="8196" width="32.5" style="2053" bestFit="1" customWidth="1"/>
    <col min="8197" max="8197" width="6.625" style="2053" bestFit="1" customWidth="1"/>
    <col min="8198" max="8198" width="27.875" style="2053" customWidth="1"/>
    <col min="8199" max="8199" width="17.875" style="2053" bestFit="1" customWidth="1"/>
    <col min="8200" max="8448" width="10.125" style="2053"/>
    <col min="8449" max="8449" width="7.625" style="2053" customWidth="1"/>
    <col min="8450" max="8450" width="7.125" style="2053" bestFit="1" customWidth="1"/>
    <col min="8451" max="8451" width="14" style="2053" bestFit="1" customWidth="1"/>
    <col min="8452" max="8452" width="32.5" style="2053" bestFit="1" customWidth="1"/>
    <col min="8453" max="8453" width="6.625" style="2053" bestFit="1" customWidth="1"/>
    <col min="8454" max="8454" width="27.875" style="2053" customWidth="1"/>
    <col min="8455" max="8455" width="17.875" style="2053" bestFit="1" customWidth="1"/>
    <col min="8456" max="8704" width="10.125" style="2053"/>
    <col min="8705" max="8705" width="7.625" style="2053" customWidth="1"/>
    <col min="8706" max="8706" width="7.125" style="2053" bestFit="1" customWidth="1"/>
    <col min="8707" max="8707" width="14" style="2053" bestFit="1" customWidth="1"/>
    <col min="8708" max="8708" width="32.5" style="2053" bestFit="1" customWidth="1"/>
    <col min="8709" max="8709" width="6.625" style="2053" bestFit="1" customWidth="1"/>
    <col min="8710" max="8710" width="27.875" style="2053" customWidth="1"/>
    <col min="8711" max="8711" width="17.875" style="2053" bestFit="1" customWidth="1"/>
    <col min="8712" max="8960" width="10.125" style="2053"/>
    <col min="8961" max="8961" width="7.625" style="2053" customWidth="1"/>
    <col min="8962" max="8962" width="7.125" style="2053" bestFit="1" customWidth="1"/>
    <col min="8963" max="8963" width="14" style="2053" bestFit="1" customWidth="1"/>
    <col min="8964" max="8964" width="32.5" style="2053" bestFit="1" customWidth="1"/>
    <col min="8965" max="8965" width="6.625" style="2053" bestFit="1" customWidth="1"/>
    <col min="8966" max="8966" width="27.875" style="2053" customWidth="1"/>
    <col min="8967" max="8967" width="17.875" style="2053" bestFit="1" customWidth="1"/>
    <col min="8968" max="9216" width="10.125" style="2053"/>
    <col min="9217" max="9217" width="7.625" style="2053" customWidth="1"/>
    <col min="9218" max="9218" width="7.125" style="2053" bestFit="1" customWidth="1"/>
    <col min="9219" max="9219" width="14" style="2053" bestFit="1" customWidth="1"/>
    <col min="9220" max="9220" width="32.5" style="2053" bestFit="1" customWidth="1"/>
    <col min="9221" max="9221" width="6.625" style="2053" bestFit="1" customWidth="1"/>
    <col min="9222" max="9222" width="27.875" style="2053" customWidth="1"/>
    <col min="9223" max="9223" width="17.875" style="2053" bestFit="1" customWidth="1"/>
    <col min="9224" max="9472" width="10.125" style="2053"/>
    <col min="9473" max="9473" width="7.625" style="2053" customWidth="1"/>
    <col min="9474" max="9474" width="7.125" style="2053" bestFit="1" customWidth="1"/>
    <col min="9475" max="9475" width="14" style="2053" bestFit="1" customWidth="1"/>
    <col min="9476" max="9476" width="32.5" style="2053" bestFit="1" customWidth="1"/>
    <col min="9477" max="9477" width="6.625" style="2053" bestFit="1" customWidth="1"/>
    <col min="9478" max="9478" width="27.875" style="2053" customWidth="1"/>
    <col min="9479" max="9479" width="17.875" style="2053" bestFit="1" customWidth="1"/>
    <col min="9480" max="9728" width="10.125" style="2053"/>
    <col min="9729" max="9729" width="7.625" style="2053" customWidth="1"/>
    <col min="9730" max="9730" width="7.125" style="2053" bestFit="1" customWidth="1"/>
    <col min="9731" max="9731" width="14" style="2053" bestFit="1" customWidth="1"/>
    <col min="9732" max="9732" width="32.5" style="2053" bestFit="1" customWidth="1"/>
    <col min="9733" max="9733" width="6.625" style="2053" bestFit="1" customWidth="1"/>
    <col min="9734" max="9734" width="27.875" style="2053" customWidth="1"/>
    <col min="9735" max="9735" width="17.875" style="2053" bestFit="1" customWidth="1"/>
    <col min="9736" max="9984" width="10.125" style="2053"/>
    <col min="9985" max="9985" width="7.625" style="2053" customWidth="1"/>
    <col min="9986" max="9986" width="7.125" style="2053" bestFit="1" customWidth="1"/>
    <col min="9987" max="9987" width="14" style="2053" bestFit="1" customWidth="1"/>
    <col min="9988" max="9988" width="32.5" style="2053" bestFit="1" customWidth="1"/>
    <col min="9989" max="9989" width="6.625" style="2053" bestFit="1" customWidth="1"/>
    <col min="9990" max="9990" width="27.875" style="2053" customWidth="1"/>
    <col min="9991" max="9991" width="17.875" style="2053" bestFit="1" customWidth="1"/>
    <col min="9992" max="10240" width="10.125" style="2053"/>
    <col min="10241" max="10241" width="7.625" style="2053" customWidth="1"/>
    <col min="10242" max="10242" width="7.125" style="2053" bestFit="1" customWidth="1"/>
    <col min="10243" max="10243" width="14" style="2053" bestFit="1" customWidth="1"/>
    <col min="10244" max="10244" width="32.5" style="2053" bestFit="1" customWidth="1"/>
    <col min="10245" max="10245" width="6.625" style="2053" bestFit="1" customWidth="1"/>
    <col min="10246" max="10246" width="27.875" style="2053" customWidth="1"/>
    <col min="10247" max="10247" width="17.875" style="2053" bestFit="1" customWidth="1"/>
    <col min="10248" max="10496" width="10.125" style="2053"/>
    <col min="10497" max="10497" width="7.625" style="2053" customWidth="1"/>
    <col min="10498" max="10498" width="7.125" style="2053" bestFit="1" customWidth="1"/>
    <col min="10499" max="10499" width="14" style="2053" bestFit="1" customWidth="1"/>
    <col min="10500" max="10500" width="32.5" style="2053" bestFit="1" customWidth="1"/>
    <col min="10501" max="10501" width="6.625" style="2053" bestFit="1" customWidth="1"/>
    <col min="10502" max="10502" width="27.875" style="2053" customWidth="1"/>
    <col min="10503" max="10503" width="17.875" style="2053" bestFit="1" customWidth="1"/>
    <col min="10504" max="10752" width="10.125" style="2053"/>
    <col min="10753" max="10753" width="7.625" style="2053" customWidth="1"/>
    <col min="10754" max="10754" width="7.125" style="2053" bestFit="1" customWidth="1"/>
    <col min="10755" max="10755" width="14" style="2053" bestFit="1" customWidth="1"/>
    <col min="10756" max="10756" width="32.5" style="2053" bestFit="1" customWidth="1"/>
    <col min="10757" max="10757" width="6.625" style="2053" bestFit="1" customWidth="1"/>
    <col min="10758" max="10758" width="27.875" style="2053" customWidth="1"/>
    <col min="10759" max="10759" width="17.875" style="2053" bestFit="1" customWidth="1"/>
    <col min="10760" max="11008" width="10.125" style="2053"/>
    <col min="11009" max="11009" width="7.625" style="2053" customWidth="1"/>
    <col min="11010" max="11010" width="7.125" style="2053" bestFit="1" customWidth="1"/>
    <col min="11011" max="11011" width="14" style="2053" bestFit="1" customWidth="1"/>
    <col min="11012" max="11012" width="32.5" style="2053" bestFit="1" customWidth="1"/>
    <col min="11013" max="11013" width="6.625" style="2053" bestFit="1" customWidth="1"/>
    <col min="11014" max="11014" width="27.875" style="2053" customWidth="1"/>
    <col min="11015" max="11015" width="17.875" style="2053" bestFit="1" customWidth="1"/>
    <col min="11016" max="11264" width="10.125" style="2053"/>
    <col min="11265" max="11265" width="7.625" style="2053" customWidth="1"/>
    <col min="11266" max="11266" width="7.125" style="2053" bestFit="1" customWidth="1"/>
    <col min="11267" max="11267" width="14" style="2053" bestFit="1" customWidth="1"/>
    <col min="11268" max="11268" width="32.5" style="2053" bestFit="1" customWidth="1"/>
    <col min="11269" max="11269" width="6.625" style="2053" bestFit="1" customWidth="1"/>
    <col min="11270" max="11270" width="27.875" style="2053" customWidth="1"/>
    <col min="11271" max="11271" width="17.875" style="2053" bestFit="1" customWidth="1"/>
    <col min="11272" max="11520" width="10.125" style="2053"/>
    <col min="11521" max="11521" width="7.625" style="2053" customWidth="1"/>
    <col min="11522" max="11522" width="7.125" style="2053" bestFit="1" customWidth="1"/>
    <col min="11523" max="11523" width="14" style="2053" bestFit="1" customWidth="1"/>
    <col min="11524" max="11524" width="32.5" style="2053" bestFit="1" customWidth="1"/>
    <col min="11525" max="11525" width="6.625" style="2053" bestFit="1" customWidth="1"/>
    <col min="11526" max="11526" width="27.875" style="2053" customWidth="1"/>
    <col min="11527" max="11527" width="17.875" style="2053" bestFit="1" customWidth="1"/>
    <col min="11528" max="11776" width="10.125" style="2053"/>
    <col min="11777" max="11777" width="7.625" style="2053" customWidth="1"/>
    <col min="11778" max="11778" width="7.125" style="2053" bestFit="1" customWidth="1"/>
    <col min="11779" max="11779" width="14" style="2053" bestFit="1" customWidth="1"/>
    <col min="11780" max="11780" width="32.5" style="2053" bestFit="1" customWidth="1"/>
    <col min="11781" max="11781" width="6.625" style="2053" bestFit="1" customWidth="1"/>
    <col min="11782" max="11782" width="27.875" style="2053" customWidth="1"/>
    <col min="11783" max="11783" width="17.875" style="2053" bestFit="1" customWidth="1"/>
    <col min="11784" max="12032" width="10.125" style="2053"/>
    <col min="12033" max="12033" width="7.625" style="2053" customWidth="1"/>
    <col min="12034" max="12034" width="7.125" style="2053" bestFit="1" customWidth="1"/>
    <col min="12035" max="12035" width="14" style="2053" bestFit="1" customWidth="1"/>
    <col min="12036" max="12036" width="32.5" style="2053" bestFit="1" customWidth="1"/>
    <col min="12037" max="12037" width="6.625" style="2053" bestFit="1" customWidth="1"/>
    <col min="12038" max="12038" width="27.875" style="2053" customWidth="1"/>
    <col min="12039" max="12039" width="17.875" style="2053" bestFit="1" customWidth="1"/>
    <col min="12040" max="12288" width="10.125" style="2053"/>
    <col min="12289" max="12289" width="7.625" style="2053" customWidth="1"/>
    <col min="12290" max="12290" width="7.125" style="2053" bestFit="1" customWidth="1"/>
    <col min="12291" max="12291" width="14" style="2053" bestFit="1" customWidth="1"/>
    <col min="12292" max="12292" width="32.5" style="2053" bestFit="1" customWidth="1"/>
    <col min="12293" max="12293" width="6.625" style="2053" bestFit="1" customWidth="1"/>
    <col min="12294" max="12294" width="27.875" style="2053" customWidth="1"/>
    <col min="12295" max="12295" width="17.875" style="2053" bestFit="1" customWidth="1"/>
    <col min="12296" max="12544" width="10.125" style="2053"/>
    <col min="12545" max="12545" width="7.625" style="2053" customWidth="1"/>
    <col min="12546" max="12546" width="7.125" style="2053" bestFit="1" customWidth="1"/>
    <col min="12547" max="12547" width="14" style="2053" bestFit="1" customWidth="1"/>
    <col min="12548" max="12548" width="32.5" style="2053" bestFit="1" customWidth="1"/>
    <col min="12549" max="12549" width="6.625" style="2053" bestFit="1" customWidth="1"/>
    <col min="12550" max="12550" width="27.875" style="2053" customWidth="1"/>
    <col min="12551" max="12551" width="17.875" style="2053" bestFit="1" customWidth="1"/>
    <col min="12552" max="12800" width="10.125" style="2053"/>
    <col min="12801" max="12801" width="7.625" style="2053" customWidth="1"/>
    <col min="12802" max="12802" width="7.125" style="2053" bestFit="1" customWidth="1"/>
    <col min="12803" max="12803" width="14" style="2053" bestFit="1" customWidth="1"/>
    <col min="12804" max="12804" width="32.5" style="2053" bestFit="1" customWidth="1"/>
    <col min="12805" max="12805" width="6.625" style="2053" bestFit="1" customWidth="1"/>
    <col min="12806" max="12806" width="27.875" style="2053" customWidth="1"/>
    <col min="12807" max="12807" width="17.875" style="2053" bestFit="1" customWidth="1"/>
    <col min="12808" max="13056" width="10.125" style="2053"/>
    <col min="13057" max="13057" width="7.625" style="2053" customWidth="1"/>
    <col min="13058" max="13058" width="7.125" style="2053" bestFit="1" customWidth="1"/>
    <col min="13059" max="13059" width="14" style="2053" bestFit="1" customWidth="1"/>
    <col min="13060" max="13060" width="32.5" style="2053" bestFit="1" customWidth="1"/>
    <col min="13061" max="13061" width="6.625" style="2053" bestFit="1" customWidth="1"/>
    <col min="13062" max="13062" width="27.875" style="2053" customWidth="1"/>
    <col min="13063" max="13063" width="17.875" style="2053" bestFit="1" customWidth="1"/>
    <col min="13064" max="13312" width="10.125" style="2053"/>
    <col min="13313" max="13313" width="7.625" style="2053" customWidth="1"/>
    <col min="13314" max="13314" width="7.125" style="2053" bestFit="1" customWidth="1"/>
    <col min="13315" max="13315" width="14" style="2053" bestFit="1" customWidth="1"/>
    <col min="13316" max="13316" width="32.5" style="2053" bestFit="1" customWidth="1"/>
    <col min="13317" max="13317" width="6.625" style="2053" bestFit="1" customWidth="1"/>
    <col min="13318" max="13318" width="27.875" style="2053" customWidth="1"/>
    <col min="13319" max="13319" width="17.875" style="2053" bestFit="1" customWidth="1"/>
    <col min="13320" max="13568" width="10.125" style="2053"/>
    <col min="13569" max="13569" width="7.625" style="2053" customWidth="1"/>
    <col min="13570" max="13570" width="7.125" style="2053" bestFit="1" customWidth="1"/>
    <col min="13571" max="13571" width="14" style="2053" bestFit="1" customWidth="1"/>
    <col min="13572" max="13572" width="32.5" style="2053" bestFit="1" customWidth="1"/>
    <col min="13573" max="13573" width="6.625" style="2053" bestFit="1" customWidth="1"/>
    <col min="13574" max="13574" width="27.875" style="2053" customWidth="1"/>
    <col min="13575" max="13575" width="17.875" style="2053" bestFit="1" customWidth="1"/>
    <col min="13576" max="13824" width="10.125" style="2053"/>
    <col min="13825" max="13825" width="7.625" style="2053" customWidth="1"/>
    <col min="13826" max="13826" width="7.125" style="2053" bestFit="1" customWidth="1"/>
    <col min="13827" max="13827" width="14" style="2053" bestFit="1" customWidth="1"/>
    <col min="13828" max="13828" width="32.5" style="2053" bestFit="1" customWidth="1"/>
    <col min="13829" max="13829" width="6.625" style="2053" bestFit="1" customWidth="1"/>
    <col min="13830" max="13830" width="27.875" style="2053" customWidth="1"/>
    <col min="13831" max="13831" width="17.875" style="2053" bestFit="1" customWidth="1"/>
    <col min="13832" max="14080" width="10.125" style="2053"/>
    <col min="14081" max="14081" width="7.625" style="2053" customWidth="1"/>
    <col min="14082" max="14082" width="7.125" style="2053" bestFit="1" customWidth="1"/>
    <col min="14083" max="14083" width="14" style="2053" bestFit="1" customWidth="1"/>
    <col min="14084" max="14084" width="32.5" style="2053" bestFit="1" customWidth="1"/>
    <col min="14085" max="14085" width="6.625" style="2053" bestFit="1" customWidth="1"/>
    <col min="14086" max="14086" width="27.875" style="2053" customWidth="1"/>
    <col min="14087" max="14087" width="17.875" style="2053" bestFit="1" customWidth="1"/>
    <col min="14088" max="14336" width="10.125" style="2053"/>
    <col min="14337" max="14337" width="7.625" style="2053" customWidth="1"/>
    <col min="14338" max="14338" width="7.125" style="2053" bestFit="1" customWidth="1"/>
    <col min="14339" max="14339" width="14" style="2053" bestFit="1" customWidth="1"/>
    <col min="14340" max="14340" width="32.5" style="2053" bestFit="1" customWidth="1"/>
    <col min="14341" max="14341" width="6.625" style="2053" bestFit="1" customWidth="1"/>
    <col min="14342" max="14342" width="27.875" style="2053" customWidth="1"/>
    <col min="14343" max="14343" width="17.875" style="2053" bestFit="1" customWidth="1"/>
    <col min="14344" max="14592" width="10.125" style="2053"/>
    <col min="14593" max="14593" width="7.625" style="2053" customWidth="1"/>
    <col min="14594" max="14594" width="7.125" style="2053" bestFit="1" customWidth="1"/>
    <col min="14595" max="14595" width="14" style="2053" bestFit="1" customWidth="1"/>
    <col min="14596" max="14596" width="32.5" style="2053" bestFit="1" customWidth="1"/>
    <col min="14597" max="14597" width="6.625" style="2053" bestFit="1" customWidth="1"/>
    <col min="14598" max="14598" width="27.875" style="2053" customWidth="1"/>
    <col min="14599" max="14599" width="17.875" style="2053" bestFit="1" customWidth="1"/>
    <col min="14600" max="14848" width="10.125" style="2053"/>
    <col min="14849" max="14849" width="7.625" style="2053" customWidth="1"/>
    <col min="14850" max="14850" width="7.125" style="2053" bestFit="1" customWidth="1"/>
    <col min="14851" max="14851" width="14" style="2053" bestFit="1" customWidth="1"/>
    <col min="14852" max="14852" width="32.5" style="2053" bestFit="1" customWidth="1"/>
    <col min="14853" max="14853" width="6.625" style="2053" bestFit="1" customWidth="1"/>
    <col min="14854" max="14854" width="27.875" style="2053" customWidth="1"/>
    <col min="14855" max="14855" width="17.875" style="2053" bestFit="1" customWidth="1"/>
    <col min="14856" max="15104" width="10.125" style="2053"/>
    <col min="15105" max="15105" width="7.625" style="2053" customWidth="1"/>
    <col min="15106" max="15106" width="7.125" style="2053" bestFit="1" customWidth="1"/>
    <col min="15107" max="15107" width="14" style="2053" bestFit="1" customWidth="1"/>
    <col min="15108" max="15108" width="32.5" style="2053" bestFit="1" customWidth="1"/>
    <col min="15109" max="15109" width="6.625" style="2053" bestFit="1" customWidth="1"/>
    <col min="15110" max="15110" width="27.875" style="2053" customWidth="1"/>
    <col min="15111" max="15111" width="17.875" style="2053" bestFit="1" customWidth="1"/>
    <col min="15112" max="15360" width="10.125" style="2053"/>
    <col min="15361" max="15361" width="7.625" style="2053" customWidth="1"/>
    <col min="15362" max="15362" width="7.125" style="2053" bestFit="1" customWidth="1"/>
    <col min="15363" max="15363" width="14" style="2053" bestFit="1" customWidth="1"/>
    <col min="15364" max="15364" width="32.5" style="2053" bestFit="1" customWidth="1"/>
    <col min="15365" max="15365" width="6.625" style="2053" bestFit="1" customWidth="1"/>
    <col min="15366" max="15366" width="27.875" style="2053" customWidth="1"/>
    <col min="15367" max="15367" width="17.875" style="2053" bestFit="1" customWidth="1"/>
    <col min="15368" max="15616" width="10.125" style="2053"/>
    <col min="15617" max="15617" width="7.625" style="2053" customWidth="1"/>
    <col min="15618" max="15618" width="7.125" style="2053" bestFit="1" customWidth="1"/>
    <col min="15619" max="15619" width="14" style="2053" bestFit="1" customWidth="1"/>
    <col min="15620" max="15620" width="32.5" style="2053" bestFit="1" customWidth="1"/>
    <col min="15621" max="15621" width="6.625" style="2053" bestFit="1" customWidth="1"/>
    <col min="15622" max="15622" width="27.875" style="2053" customWidth="1"/>
    <col min="15623" max="15623" width="17.875" style="2053" bestFit="1" customWidth="1"/>
    <col min="15624" max="15872" width="10.125" style="2053"/>
    <col min="15873" max="15873" width="7.625" style="2053" customWidth="1"/>
    <col min="15874" max="15874" width="7.125" style="2053" bestFit="1" customWidth="1"/>
    <col min="15875" max="15875" width="14" style="2053" bestFit="1" customWidth="1"/>
    <col min="15876" max="15876" width="32.5" style="2053" bestFit="1" customWidth="1"/>
    <col min="15877" max="15877" width="6.625" style="2053" bestFit="1" customWidth="1"/>
    <col min="15878" max="15878" width="27.875" style="2053" customWidth="1"/>
    <col min="15879" max="15879" width="17.875" style="2053" bestFit="1" customWidth="1"/>
    <col min="15880" max="16128" width="10.125" style="2053"/>
    <col min="16129" max="16129" width="7.625" style="2053" customWidth="1"/>
    <col min="16130" max="16130" width="7.125" style="2053" bestFit="1" customWidth="1"/>
    <col min="16131" max="16131" width="14" style="2053" bestFit="1" customWidth="1"/>
    <col min="16132" max="16132" width="32.5" style="2053" bestFit="1" customWidth="1"/>
    <col min="16133" max="16133" width="6.625" style="2053" bestFit="1" customWidth="1"/>
    <col min="16134" max="16134" width="27.875" style="2053" customWidth="1"/>
    <col min="16135" max="16135" width="17.875" style="2053" bestFit="1" customWidth="1"/>
    <col min="16136" max="16384" width="10.125" style="2053"/>
  </cols>
  <sheetData>
    <row r="1" spans="1:7">
      <c r="F1" s="2054" t="s">
        <v>8658</v>
      </c>
      <c r="G1" s="2054"/>
    </row>
    <row r="2" spans="1:7" ht="24">
      <c r="A2" s="2217" t="s">
        <v>8659</v>
      </c>
      <c r="E2" s="2054"/>
      <c r="G2" s="2054"/>
    </row>
    <row r="5" spans="1:7">
      <c r="B5" s="332" t="s">
        <v>6400</v>
      </c>
      <c r="C5" s="332" t="s">
        <v>6401</v>
      </c>
      <c r="D5" s="332" t="s">
        <v>7390</v>
      </c>
      <c r="E5" s="332" t="s">
        <v>6403</v>
      </c>
      <c r="F5" s="332" t="s">
        <v>6404</v>
      </c>
    </row>
    <row r="6" spans="1:7" ht="20.100000000000001" customHeight="1">
      <c r="A6" s="2218"/>
      <c r="B6" s="2056">
        <v>1</v>
      </c>
      <c r="C6" s="130" t="s">
        <v>8660</v>
      </c>
      <c r="D6" s="26" t="s">
        <v>8661</v>
      </c>
      <c r="E6" s="2219">
        <v>1</v>
      </c>
      <c r="F6" s="2220" t="s">
        <v>8662</v>
      </c>
    </row>
    <row r="7" spans="1:7" ht="20.100000000000001" customHeight="1">
      <c r="A7" s="2218"/>
      <c r="B7" s="2056">
        <v>2</v>
      </c>
      <c r="C7" s="130" t="s">
        <v>8663</v>
      </c>
      <c r="D7" s="26" t="s">
        <v>8664</v>
      </c>
      <c r="E7" s="22">
        <v>2</v>
      </c>
      <c r="F7" s="2220" t="s">
        <v>8662</v>
      </c>
    </row>
    <row r="8" spans="1:7" ht="20.100000000000001" customHeight="1">
      <c r="A8" s="2218"/>
      <c r="B8" s="2057">
        <v>3</v>
      </c>
      <c r="C8" s="130" t="s">
        <v>8665</v>
      </c>
      <c r="D8" s="26" t="s">
        <v>8666</v>
      </c>
      <c r="E8" s="22">
        <v>2</v>
      </c>
      <c r="F8" s="2220" t="s">
        <v>8662</v>
      </c>
    </row>
    <row r="9" spans="1:7" ht="20.100000000000001" customHeight="1"/>
    <row r="10" spans="1:7" ht="20.100000000000001" customHeight="1"/>
  </sheetData>
  <phoneticPr fontId="3"/>
  <dataValidations count="1">
    <dataValidation imeMode="hiragana" allowBlank="1" showInputMessage="1" showErrorMessage="1" sqref="D8 IZ8 SV8 ACR8 AMN8 AWJ8 BGF8 BQB8 BZX8 CJT8 CTP8 DDL8 DNH8 DXD8 EGZ8 EQV8 FAR8 FKN8 FUJ8 GEF8 GOB8 GXX8 HHT8 HRP8 IBL8 ILH8 IVD8 JEZ8 JOV8 JYR8 KIN8 KSJ8 LCF8 LMB8 LVX8 MFT8 MPP8 MZL8 NJH8 NTD8 OCZ8 OMV8 OWR8 PGN8 PQJ8 QAF8 QKB8 QTX8 RDT8 RNP8 RXL8 SHH8 SRD8 TAZ8 TKV8 TUR8 UEN8 UOJ8 UYF8 VIB8 VRX8 WBT8 WLP8 WVL8 D65544 IZ65544 SV65544 ACR65544 AMN65544 AWJ65544 BGF65544 BQB65544 BZX65544 CJT65544 CTP65544 DDL65544 DNH65544 DXD65544 EGZ65544 EQV65544 FAR65544 FKN65544 FUJ65544 GEF65544 GOB65544 GXX65544 HHT65544 HRP65544 IBL65544 ILH65544 IVD65544 JEZ65544 JOV65544 JYR65544 KIN65544 KSJ65544 LCF65544 LMB65544 LVX65544 MFT65544 MPP65544 MZL65544 NJH65544 NTD65544 OCZ65544 OMV65544 OWR65544 PGN65544 PQJ65544 QAF65544 QKB65544 QTX65544 RDT65544 RNP65544 RXL65544 SHH65544 SRD65544 TAZ65544 TKV65544 TUR65544 UEN65544 UOJ65544 UYF65544 VIB65544 VRX65544 WBT65544 WLP65544 WVL65544 D131080 IZ131080 SV131080 ACR131080 AMN131080 AWJ131080 BGF131080 BQB131080 BZX131080 CJT131080 CTP131080 DDL131080 DNH131080 DXD131080 EGZ131080 EQV131080 FAR131080 FKN131080 FUJ131080 GEF131080 GOB131080 GXX131080 HHT131080 HRP131080 IBL131080 ILH131080 IVD131080 JEZ131080 JOV131080 JYR131080 KIN131080 KSJ131080 LCF131080 LMB131080 LVX131080 MFT131080 MPP131080 MZL131080 NJH131080 NTD131080 OCZ131080 OMV131080 OWR131080 PGN131080 PQJ131080 QAF131080 QKB131080 QTX131080 RDT131080 RNP131080 RXL131080 SHH131080 SRD131080 TAZ131080 TKV131080 TUR131080 UEN131080 UOJ131080 UYF131080 VIB131080 VRX131080 WBT131080 WLP131080 WVL131080 D196616 IZ196616 SV196616 ACR196616 AMN196616 AWJ196616 BGF196616 BQB196616 BZX196616 CJT196616 CTP196616 DDL196616 DNH196616 DXD196616 EGZ196616 EQV196616 FAR196616 FKN196616 FUJ196616 GEF196616 GOB196616 GXX196616 HHT196616 HRP196616 IBL196616 ILH196616 IVD196616 JEZ196616 JOV196616 JYR196616 KIN196616 KSJ196616 LCF196616 LMB196616 LVX196616 MFT196616 MPP196616 MZL196616 NJH196616 NTD196616 OCZ196616 OMV196616 OWR196616 PGN196616 PQJ196616 QAF196616 QKB196616 QTX196616 RDT196616 RNP196616 RXL196616 SHH196616 SRD196616 TAZ196616 TKV196616 TUR196616 UEN196616 UOJ196616 UYF196616 VIB196616 VRX196616 WBT196616 WLP196616 WVL196616 D262152 IZ262152 SV262152 ACR262152 AMN262152 AWJ262152 BGF262152 BQB262152 BZX262152 CJT262152 CTP262152 DDL262152 DNH262152 DXD262152 EGZ262152 EQV262152 FAR262152 FKN262152 FUJ262152 GEF262152 GOB262152 GXX262152 HHT262152 HRP262152 IBL262152 ILH262152 IVD262152 JEZ262152 JOV262152 JYR262152 KIN262152 KSJ262152 LCF262152 LMB262152 LVX262152 MFT262152 MPP262152 MZL262152 NJH262152 NTD262152 OCZ262152 OMV262152 OWR262152 PGN262152 PQJ262152 QAF262152 QKB262152 QTX262152 RDT262152 RNP262152 RXL262152 SHH262152 SRD262152 TAZ262152 TKV262152 TUR262152 UEN262152 UOJ262152 UYF262152 VIB262152 VRX262152 WBT262152 WLP262152 WVL262152 D327688 IZ327688 SV327688 ACR327688 AMN327688 AWJ327688 BGF327688 BQB327688 BZX327688 CJT327688 CTP327688 DDL327688 DNH327688 DXD327688 EGZ327688 EQV327688 FAR327688 FKN327688 FUJ327688 GEF327688 GOB327688 GXX327688 HHT327688 HRP327688 IBL327688 ILH327688 IVD327688 JEZ327688 JOV327688 JYR327688 KIN327688 KSJ327688 LCF327688 LMB327688 LVX327688 MFT327688 MPP327688 MZL327688 NJH327688 NTD327688 OCZ327688 OMV327688 OWR327688 PGN327688 PQJ327688 QAF327688 QKB327688 QTX327688 RDT327688 RNP327688 RXL327688 SHH327688 SRD327688 TAZ327688 TKV327688 TUR327688 UEN327688 UOJ327688 UYF327688 VIB327688 VRX327688 WBT327688 WLP327688 WVL327688 D393224 IZ393224 SV393224 ACR393224 AMN393224 AWJ393224 BGF393224 BQB393224 BZX393224 CJT393224 CTP393224 DDL393224 DNH393224 DXD393224 EGZ393224 EQV393224 FAR393224 FKN393224 FUJ393224 GEF393224 GOB393224 GXX393224 HHT393224 HRP393224 IBL393224 ILH393224 IVD393224 JEZ393224 JOV393224 JYR393224 KIN393224 KSJ393224 LCF393224 LMB393224 LVX393224 MFT393224 MPP393224 MZL393224 NJH393224 NTD393224 OCZ393224 OMV393224 OWR393224 PGN393224 PQJ393224 QAF393224 QKB393224 QTX393224 RDT393224 RNP393224 RXL393224 SHH393224 SRD393224 TAZ393224 TKV393224 TUR393224 UEN393224 UOJ393224 UYF393224 VIB393224 VRX393224 WBT393224 WLP393224 WVL393224 D458760 IZ458760 SV458760 ACR458760 AMN458760 AWJ458760 BGF458760 BQB458760 BZX458760 CJT458760 CTP458760 DDL458760 DNH458760 DXD458760 EGZ458760 EQV458760 FAR458760 FKN458760 FUJ458760 GEF458760 GOB458760 GXX458760 HHT458760 HRP458760 IBL458760 ILH458760 IVD458760 JEZ458760 JOV458760 JYR458760 KIN458760 KSJ458760 LCF458760 LMB458760 LVX458760 MFT458760 MPP458760 MZL458760 NJH458760 NTD458760 OCZ458760 OMV458760 OWR458760 PGN458760 PQJ458760 QAF458760 QKB458760 QTX458760 RDT458760 RNP458760 RXL458760 SHH458760 SRD458760 TAZ458760 TKV458760 TUR458760 UEN458760 UOJ458760 UYF458760 VIB458760 VRX458760 WBT458760 WLP458760 WVL458760 D524296 IZ524296 SV524296 ACR524296 AMN524296 AWJ524296 BGF524296 BQB524296 BZX524296 CJT524296 CTP524296 DDL524296 DNH524296 DXD524296 EGZ524296 EQV524296 FAR524296 FKN524296 FUJ524296 GEF524296 GOB524296 GXX524296 HHT524296 HRP524296 IBL524296 ILH524296 IVD524296 JEZ524296 JOV524296 JYR524296 KIN524296 KSJ524296 LCF524296 LMB524296 LVX524296 MFT524296 MPP524296 MZL524296 NJH524296 NTD524296 OCZ524296 OMV524296 OWR524296 PGN524296 PQJ524296 QAF524296 QKB524296 QTX524296 RDT524296 RNP524296 RXL524296 SHH524296 SRD524296 TAZ524296 TKV524296 TUR524296 UEN524296 UOJ524296 UYF524296 VIB524296 VRX524296 WBT524296 WLP524296 WVL524296 D589832 IZ589832 SV589832 ACR589832 AMN589832 AWJ589832 BGF589832 BQB589832 BZX589832 CJT589832 CTP589832 DDL589832 DNH589832 DXD589832 EGZ589832 EQV589832 FAR589832 FKN589832 FUJ589832 GEF589832 GOB589832 GXX589832 HHT589832 HRP589832 IBL589832 ILH589832 IVD589832 JEZ589832 JOV589832 JYR589832 KIN589832 KSJ589832 LCF589832 LMB589832 LVX589832 MFT589832 MPP589832 MZL589832 NJH589832 NTD589832 OCZ589832 OMV589832 OWR589832 PGN589832 PQJ589832 QAF589832 QKB589832 QTX589832 RDT589832 RNP589832 RXL589832 SHH589832 SRD589832 TAZ589832 TKV589832 TUR589832 UEN589832 UOJ589832 UYF589832 VIB589832 VRX589832 WBT589832 WLP589832 WVL589832 D655368 IZ655368 SV655368 ACR655368 AMN655368 AWJ655368 BGF655368 BQB655368 BZX655368 CJT655368 CTP655368 DDL655368 DNH655368 DXD655368 EGZ655368 EQV655368 FAR655368 FKN655368 FUJ655368 GEF655368 GOB655368 GXX655368 HHT655368 HRP655368 IBL655368 ILH655368 IVD655368 JEZ655368 JOV655368 JYR655368 KIN655368 KSJ655368 LCF655368 LMB655368 LVX655368 MFT655368 MPP655368 MZL655368 NJH655368 NTD655368 OCZ655368 OMV655368 OWR655368 PGN655368 PQJ655368 QAF655368 QKB655368 QTX655368 RDT655368 RNP655368 RXL655368 SHH655368 SRD655368 TAZ655368 TKV655368 TUR655368 UEN655368 UOJ655368 UYF655368 VIB655368 VRX655368 WBT655368 WLP655368 WVL655368 D720904 IZ720904 SV720904 ACR720904 AMN720904 AWJ720904 BGF720904 BQB720904 BZX720904 CJT720904 CTP720904 DDL720904 DNH720904 DXD720904 EGZ720904 EQV720904 FAR720904 FKN720904 FUJ720904 GEF720904 GOB720904 GXX720904 HHT720904 HRP720904 IBL720904 ILH720904 IVD720904 JEZ720904 JOV720904 JYR720904 KIN720904 KSJ720904 LCF720904 LMB720904 LVX720904 MFT720904 MPP720904 MZL720904 NJH720904 NTD720904 OCZ720904 OMV720904 OWR720904 PGN720904 PQJ720904 QAF720904 QKB720904 QTX720904 RDT720904 RNP720904 RXL720904 SHH720904 SRD720904 TAZ720904 TKV720904 TUR720904 UEN720904 UOJ720904 UYF720904 VIB720904 VRX720904 WBT720904 WLP720904 WVL720904 D786440 IZ786440 SV786440 ACR786440 AMN786440 AWJ786440 BGF786440 BQB786440 BZX786440 CJT786440 CTP786440 DDL786440 DNH786440 DXD786440 EGZ786440 EQV786440 FAR786440 FKN786440 FUJ786440 GEF786440 GOB786440 GXX786440 HHT786440 HRP786440 IBL786440 ILH786440 IVD786440 JEZ786440 JOV786440 JYR786440 KIN786440 KSJ786440 LCF786440 LMB786440 LVX786440 MFT786440 MPP786440 MZL786440 NJH786440 NTD786440 OCZ786440 OMV786440 OWR786440 PGN786440 PQJ786440 QAF786440 QKB786440 QTX786440 RDT786440 RNP786440 RXL786440 SHH786440 SRD786440 TAZ786440 TKV786440 TUR786440 UEN786440 UOJ786440 UYF786440 VIB786440 VRX786440 WBT786440 WLP786440 WVL786440 D851976 IZ851976 SV851976 ACR851976 AMN851976 AWJ851976 BGF851976 BQB851976 BZX851976 CJT851976 CTP851976 DDL851976 DNH851976 DXD851976 EGZ851976 EQV851976 FAR851976 FKN851976 FUJ851976 GEF851976 GOB851976 GXX851976 HHT851976 HRP851976 IBL851976 ILH851976 IVD851976 JEZ851976 JOV851976 JYR851976 KIN851976 KSJ851976 LCF851976 LMB851976 LVX851976 MFT851976 MPP851976 MZL851976 NJH851976 NTD851976 OCZ851976 OMV851976 OWR851976 PGN851976 PQJ851976 QAF851976 QKB851976 QTX851976 RDT851976 RNP851976 RXL851976 SHH851976 SRD851976 TAZ851976 TKV851976 TUR851976 UEN851976 UOJ851976 UYF851976 VIB851976 VRX851976 WBT851976 WLP851976 WVL851976 D917512 IZ917512 SV917512 ACR917512 AMN917512 AWJ917512 BGF917512 BQB917512 BZX917512 CJT917512 CTP917512 DDL917512 DNH917512 DXD917512 EGZ917512 EQV917512 FAR917512 FKN917512 FUJ917512 GEF917512 GOB917512 GXX917512 HHT917512 HRP917512 IBL917512 ILH917512 IVD917512 JEZ917512 JOV917512 JYR917512 KIN917512 KSJ917512 LCF917512 LMB917512 LVX917512 MFT917512 MPP917512 MZL917512 NJH917512 NTD917512 OCZ917512 OMV917512 OWR917512 PGN917512 PQJ917512 QAF917512 QKB917512 QTX917512 RDT917512 RNP917512 RXL917512 SHH917512 SRD917512 TAZ917512 TKV917512 TUR917512 UEN917512 UOJ917512 UYF917512 VIB917512 VRX917512 WBT917512 WLP917512 WVL917512 D983048 IZ983048 SV983048 ACR983048 AMN983048 AWJ983048 BGF983048 BQB983048 BZX983048 CJT983048 CTP983048 DDL983048 DNH983048 DXD983048 EGZ983048 EQV983048 FAR983048 FKN983048 FUJ983048 GEF983048 GOB983048 GXX983048 HHT983048 HRP983048 IBL983048 ILH983048 IVD983048 JEZ983048 JOV983048 JYR983048 KIN983048 KSJ983048 LCF983048 LMB983048 LVX983048 MFT983048 MPP983048 MZL983048 NJH983048 NTD983048 OCZ983048 OMV983048 OWR983048 PGN983048 PQJ983048 QAF983048 QKB983048 QTX983048 RDT983048 RNP983048 RXL983048 SHH983048 SRD983048 TAZ983048 TKV983048 TUR983048 UEN983048 UOJ983048 UYF983048 VIB983048 VRX983048 WBT983048 WLP983048 WVL983048" xr:uid="{0C694995-81DE-4A16-9AEA-DC94456BBDBE}"/>
  </dataValidations>
  <pageMargins left="0.7" right="0.7" top="0.75" bottom="0.75" header="0.3" footer="0.3"/>
  <pageSetup paperSize="9" orientation="portrait" r:id="rId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73A18-E871-4164-B6EC-0C289ED50912}">
  <sheetPr>
    <pageSetUpPr fitToPage="1"/>
  </sheetPr>
  <dimension ref="B2:R24"/>
  <sheetViews>
    <sheetView zoomScale="85" zoomScaleNormal="85" workbookViewId="0">
      <pane xSplit="10" ySplit="8" topLeftCell="O9" activePane="bottomRight" state="frozen"/>
      <selection pane="topRight" activeCell="K1" sqref="K1"/>
      <selection pane="bottomLeft" activeCell="A9" sqref="A9"/>
      <selection pane="bottomRight" activeCell="E18" sqref="E18"/>
    </sheetView>
  </sheetViews>
  <sheetFormatPr defaultRowHeight="18.75"/>
  <cols>
    <col min="1" max="1" width="3" style="9" customWidth="1"/>
    <col min="2" max="2" width="19.25" style="8" bestFit="1" customWidth="1"/>
    <col min="3" max="4" width="14.25" style="9" customWidth="1"/>
    <col min="5" max="5" width="40.125" style="9" customWidth="1"/>
    <col min="6" max="6" width="7" style="9" customWidth="1"/>
    <col min="7" max="8" width="11.125" style="9" bestFit="1" customWidth="1"/>
    <col min="9" max="9" width="6.5" style="10" customWidth="1"/>
    <col min="10" max="10" width="33.75" style="9" bestFit="1" customWidth="1"/>
    <col min="11" max="11" width="12.75" style="9" customWidth="1"/>
    <col min="12" max="12" width="14.625" style="8" bestFit="1" customWidth="1"/>
    <col min="13" max="13" width="15.5" style="8" customWidth="1"/>
    <col min="14" max="14" width="7.125" style="9" customWidth="1"/>
    <col min="15" max="15" width="20.125" style="8" bestFit="1" customWidth="1"/>
    <col min="16" max="16" width="16.25" style="1004" customWidth="1"/>
    <col min="17" max="17" width="17.625" style="11" customWidth="1"/>
    <col min="18" max="256" width="9" style="9"/>
    <col min="257" max="257" width="3" style="9" customWidth="1"/>
    <col min="258" max="258" width="19.25" style="9" bestFit="1" customWidth="1"/>
    <col min="259" max="260" width="14.25" style="9" customWidth="1"/>
    <col min="261" max="261" width="40.125" style="9" customWidth="1"/>
    <col min="262" max="262" width="7" style="9" customWidth="1"/>
    <col min="263" max="264" width="11.125" style="9" bestFit="1" customWidth="1"/>
    <col min="265" max="265" width="6.5" style="9" customWidth="1"/>
    <col min="266" max="266" width="33.75" style="9" bestFit="1" customWidth="1"/>
    <col min="267" max="267" width="12.75" style="9" customWidth="1"/>
    <col min="268" max="268" width="14.625" style="9" bestFit="1" customWidth="1"/>
    <col min="269" max="269" width="15.5" style="9" customWidth="1"/>
    <col min="270" max="270" width="7.125" style="9" customWidth="1"/>
    <col min="271" max="271" width="20.125" style="9" bestFit="1" customWidth="1"/>
    <col min="272" max="272" width="16.25" style="9" customWidth="1"/>
    <col min="273" max="273" width="17.625" style="9" customWidth="1"/>
    <col min="274" max="512" width="9" style="9"/>
    <col min="513" max="513" width="3" style="9" customWidth="1"/>
    <col min="514" max="514" width="19.25" style="9" bestFit="1" customWidth="1"/>
    <col min="515" max="516" width="14.25" style="9" customWidth="1"/>
    <col min="517" max="517" width="40.125" style="9" customWidth="1"/>
    <col min="518" max="518" width="7" style="9" customWidth="1"/>
    <col min="519" max="520" width="11.125" style="9" bestFit="1" customWidth="1"/>
    <col min="521" max="521" width="6.5" style="9" customWidth="1"/>
    <col min="522" max="522" width="33.75" style="9" bestFit="1" customWidth="1"/>
    <col min="523" max="523" width="12.75" style="9" customWidth="1"/>
    <col min="524" max="524" width="14.625" style="9" bestFit="1" customWidth="1"/>
    <col min="525" max="525" width="15.5" style="9" customWidth="1"/>
    <col min="526" max="526" width="7.125" style="9" customWidth="1"/>
    <col min="527" max="527" width="20.125" style="9" bestFit="1" customWidth="1"/>
    <col min="528" max="528" width="16.25" style="9" customWidth="1"/>
    <col min="529" max="529" width="17.625" style="9" customWidth="1"/>
    <col min="530" max="768" width="9" style="9"/>
    <col min="769" max="769" width="3" style="9" customWidth="1"/>
    <col min="770" max="770" width="19.25" style="9" bestFit="1" customWidth="1"/>
    <col min="771" max="772" width="14.25" style="9" customWidth="1"/>
    <col min="773" max="773" width="40.125" style="9" customWidth="1"/>
    <col min="774" max="774" width="7" style="9" customWidth="1"/>
    <col min="775" max="776" width="11.125" style="9" bestFit="1" customWidth="1"/>
    <col min="777" max="777" width="6.5" style="9" customWidth="1"/>
    <col min="778" max="778" width="33.75" style="9" bestFit="1" customWidth="1"/>
    <col min="779" max="779" width="12.75" style="9" customWidth="1"/>
    <col min="780" max="780" width="14.625" style="9" bestFit="1" customWidth="1"/>
    <col min="781" max="781" width="15.5" style="9" customWidth="1"/>
    <col min="782" max="782" width="7.125" style="9" customWidth="1"/>
    <col min="783" max="783" width="20.125" style="9" bestFit="1" customWidth="1"/>
    <col min="784" max="784" width="16.25" style="9" customWidth="1"/>
    <col min="785" max="785" width="17.625" style="9" customWidth="1"/>
    <col min="786" max="1024" width="9" style="9"/>
    <col min="1025" max="1025" width="3" style="9" customWidth="1"/>
    <col min="1026" max="1026" width="19.25" style="9" bestFit="1" customWidth="1"/>
    <col min="1027" max="1028" width="14.25" style="9" customWidth="1"/>
    <col min="1029" max="1029" width="40.125" style="9" customWidth="1"/>
    <col min="1030" max="1030" width="7" style="9" customWidth="1"/>
    <col min="1031" max="1032" width="11.125" style="9" bestFit="1" customWidth="1"/>
    <col min="1033" max="1033" width="6.5" style="9" customWidth="1"/>
    <col min="1034" max="1034" width="33.75" style="9" bestFit="1" customWidth="1"/>
    <col min="1035" max="1035" width="12.75" style="9" customWidth="1"/>
    <col min="1036" max="1036" width="14.625" style="9" bestFit="1" customWidth="1"/>
    <col min="1037" max="1037" width="15.5" style="9" customWidth="1"/>
    <col min="1038" max="1038" width="7.125" style="9" customWidth="1"/>
    <col min="1039" max="1039" width="20.125" style="9" bestFit="1" customWidth="1"/>
    <col min="1040" max="1040" width="16.25" style="9" customWidth="1"/>
    <col min="1041" max="1041" width="17.625" style="9" customWidth="1"/>
    <col min="1042" max="1280" width="9" style="9"/>
    <col min="1281" max="1281" width="3" style="9" customWidth="1"/>
    <col min="1282" max="1282" width="19.25" style="9" bestFit="1" customWidth="1"/>
    <col min="1283" max="1284" width="14.25" style="9" customWidth="1"/>
    <col min="1285" max="1285" width="40.125" style="9" customWidth="1"/>
    <col min="1286" max="1286" width="7" style="9" customWidth="1"/>
    <col min="1287" max="1288" width="11.125" style="9" bestFit="1" customWidth="1"/>
    <col min="1289" max="1289" width="6.5" style="9" customWidth="1"/>
    <col min="1290" max="1290" width="33.75" style="9" bestFit="1" customWidth="1"/>
    <col min="1291" max="1291" width="12.75" style="9" customWidth="1"/>
    <col min="1292" max="1292" width="14.625" style="9" bestFit="1" customWidth="1"/>
    <col min="1293" max="1293" width="15.5" style="9" customWidth="1"/>
    <col min="1294" max="1294" width="7.125" style="9" customWidth="1"/>
    <col min="1295" max="1295" width="20.125" style="9" bestFit="1" customWidth="1"/>
    <col min="1296" max="1296" width="16.25" style="9" customWidth="1"/>
    <col min="1297" max="1297" width="17.625" style="9" customWidth="1"/>
    <col min="1298" max="1536" width="9" style="9"/>
    <col min="1537" max="1537" width="3" style="9" customWidth="1"/>
    <col min="1538" max="1538" width="19.25" style="9" bestFit="1" customWidth="1"/>
    <col min="1539" max="1540" width="14.25" style="9" customWidth="1"/>
    <col min="1541" max="1541" width="40.125" style="9" customWidth="1"/>
    <col min="1542" max="1542" width="7" style="9" customWidth="1"/>
    <col min="1543" max="1544" width="11.125" style="9" bestFit="1" customWidth="1"/>
    <col min="1545" max="1545" width="6.5" style="9" customWidth="1"/>
    <col min="1546" max="1546" width="33.75" style="9" bestFit="1" customWidth="1"/>
    <col min="1547" max="1547" width="12.75" style="9" customWidth="1"/>
    <col min="1548" max="1548" width="14.625" style="9" bestFit="1" customWidth="1"/>
    <col min="1549" max="1549" width="15.5" style="9" customWidth="1"/>
    <col min="1550" max="1550" width="7.125" style="9" customWidth="1"/>
    <col min="1551" max="1551" width="20.125" style="9" bestFit="1" customWidth="1"/>
    <col min="1552" max="1552" width="16.25" style="9" customWidth="1"/>
    <col min="1553" max="1553" width="17.625" style="9" customWidth="1"/>
    <col min="1554" max="1792" width="9" style="9"/>
    <col min="1793" max="1793" width="3" style="9" customWidth="1"/>
    <col min="1794" max="1794" width="19.25" style="9" bestFit="1" customWidth="1"/>
    <col min="1795" max="1796" width="14.25" style="9" customWidth="1"/>
    <col min="1797" max="1797" width="40.125" style="9" customWidth="1"/>
    <col min="1798" max="1798" width="7" style="9" customWidth="1"/>
    <col min="1799" max="1800" width="11.125" style="9" bestFit="1" customWidth="1"/>
    <col min="1801" max="1801" width="6.5" style="9" customWidth="1"/>
    <col min="1802" max="1802" width="33.75" style="9" bestFit="1" customWidth="1"/>
    <col min="1803" max="1803" width="12.75" style="9" customWidth="1"/>
    <col min="1804" max="1804" width="14.625" style="9" bestFit="1" customWidth="1"/>
    <col min="1805" max="1805" width="15.5" style="9" customWidth="1"/>
    <col min="1806" max="1806" width="7.125" style="9" customWidth="1"/>
    <col min="1807" max="1807" width="20.125" style="9" bestFit="1" customWidth="1"/>
    <col min="1808" max="1808" width="16.25" style="9" customWidth="1"/>
    <col min="1809" max="1809" width="17.625" style="9" customWidth="1"/>
    <col min="1810" max="2048" width="9" style="9"/>
    <col min="2049" max="2049" width="3" style="9" customWidth="1"/>
    <col min="2050" max="2050" width="19.25" style="9" bestFit="1" customWidth="1"/>
    <col min="2051" max="2052" width="14.25" style="9" customWidth="1"/>
    <col min="2053" max="2053" width="40.125" style="9" customWidth="1"/>
    <col min="2054" max="2054" width="7" style="9" customWidth="1"/>
    <col min="2055" max="2056" width="11.125" style="9" bestFit="1" customWidth="1"/>
    <col min="2057" max="2057" width="6.5" style="9" customWidth="1"/>
    <col min="2058" max="2058" width="33.75" style="9" bestFit="1" customWidth="1"/>
    <col min="2059" max="2059" width="12.75" style="9" customWidth="1"/>
    <col min="2060" max="2060" width="14.625" style="9" bestFit="1" customWidth="1"/>
    <col min="2061" max="2061" width="15.5" style="9" customWidth="1"/>
    <col min="2062" max="2062" width="7.125" style="9" customWidth="1"/>
    <col min="2063" max="2063" width="20.125" style="9" bestFit="1" customWidth="1"/>
    <col min="2064" max="2064" width="16.25" style="9" customWidth="1"/>
    <col min="2065" max="2065" width="17.625" style="9" customWidth="1"/>
    <col min="2066" max="2304" width="9" style="9"/>
    <col min="2305" max="2305" width="3" style="9" customWidth="1"/>
    <col min="2306" max="2306" width="19.25" style="9" bestFit="1" customWidth="1"/>
    <col min="2307" max="2308" width="14.25" style="9" customWidth="1"/>
    <col min="2309" max="2309" width="40.125" style="9" customWidth="1"/>
    <col min="2310" max="2310" width="7" style="9" customWidth="1"/>
    <col min="2311" max="2312" width="11.125" style="9" bestFit="1" customWidth="1"/>
    <col min="2313" max="2313" width="6.5" style="9" customWidth="1"/>
    <col min="2314" max="2314" width="33.75" style="9" bestFit="1" customWidth="1"/>
    <col min="2315" max="2315" width="12.75" style="9" customWidth="1"/>
    <col min="2316" max="2316" width="14.625" style="9" bestFit="1" customWidth="1"/>
    <col min="2317" max="2317" width="15.5" style="9" customWidth="1"/>
    <col min="2318" max="2318" width="7.125" style="9" customWidth="1"/>
    <col min="2319" max="2319" width="20.125" style="9" bestFit="1" customWidth="1"/>
    <col min="2320" max="2320" width="16.25" style="9" customWidth="1"/>
    <col min="2321" max="2321" width="17.625" style="9" customWidth="1"/>
    <col min="2322" max="2560" width="9" style="9"/>
    <col min="2561" max="2561" width="3" style="9" customWidth="1"/>
    <col min="2562" max="2562" width="19.25" style="9" bestFit="1" customWidth="1"/>
    <col min="2563" max="2564" width="14.25" style="9" customWidth="1"/>
    <col min="2565" max="2565" width="40.125" style="9" customWidth="1"/>
    <col min="2566" max="2566" width="7" style="9" customWidth="1"/>
    <col min="2567" max="2568" width="11.125" style="9" bestFit="1" customWidth="1"/>
    <col min="2569" max="2569" width="6.5" style="9" customWidth="1"/>
    <col min="2570" max="2570" width="33.75" style="9" bestFit="1" customWidth="1"/>
    <col min="2571" max="2571" width="12.75" style="9" customWidth="1"/>
    <col min="2572" max="2572" width="14.625" style="9" bestFit="1" customWidth="1"/>
    <col min="2573" max="2573" width="15.5" style="9" customWidth="1"/>
    <col min="2574" max="2574" width="7.125" style="9" customWidth="1"/>
    <col min="2575" max="2575" width="20.125" style="9" bestFit="1" customWidth="1"/>
    <col min="2576" max="2576" width="16.25" style="9" customWidth="1"/>
    <col min="2577" max="2577" width="17.625" style="9" customWidth="1"/>
    <col min="2578" max="2816" width="9" style="9"/>
    <col min="2817" max="2817" width="3" style="9" customWidth="1"/>
    <col min="2818" max="2818" width="19.25" style="9" bestFit="1" customWidth="1"/>
    <col min="2819" max="2820" width="14.25" style="9" customWidth="1"/>
    <col min="2821" max="2821" width="40.125" style="9" customWidth="1"/>
    <col min="2822" max="2822" width="7" style="9" customWidth="1"/>
    <col min="2823" max="2824" width="11.125" style="9" bestFit="1" customWidth="1"/>
    <col min="2825" max="2825" width="6.5" style="9" customWidth="1"/>
    <col min="2826" max="2826" width="33.75" style="9" bestFit="1" customWidth="1"/>
    <col min="2827" max="2827" width="12.75" style="9" customWidth="1"/>
    <col min="2828" max="2828" width="14.625" style="9" bestFit="1" customWidth="1"/>
    <col min="2829" max="2829" width="15.5" style="9" customWidth="1"/>
    <col min="2830" max="2830" width="7.125" style="9" customWidth="1"/>
    <col min="2831" max="2831" width="20.125" style="9" bestFit="1" customWidth="1"/>
    <col min="2832" max="2832" width="16.25" style="9" customWidth="1"/>
    <col min="2833" max="2833" width="17.625" style="9" customWidth="1"/>
    <col min="2834" max="3072" width="9" style="9"/>
    <col min="3073" max="3073" width="3" style="9" customWidth="1"/>
    <col min="3074" max="3074" width="19.25" style="9" bestFit="1" customWidth="1"/>
    <col min="3075" max="3076" width="14.25" style="9" customWidth="1"/>
    <col min="3077" max="3077" width="40.125" style="9" customWidth="1"/>
    <col min="3078" max="3078" width="7" style="9" customWidth="1"/>
    <col min="3079" max="3080" width="11.125" style="9" bestFit="1" customWidth="1"/>
    <col min="3081" max="3081" width="6.5" style="9" customWidth="1"/>
    <col min="3082" max="3082" width="33.75" style="9" bestFit="1" customWidth="1"/>
    <col min="3083" max="3083" width="12.75" style="9" customWidth="1"/>
    <col min="3084" max="3084" width="14.625" style="9" bestFit="1" customWidth="1"/>
    <col min="3085" max="3085" width="15.5" style="9" customWidth="1"/>
    <col min="3086" max="3086" width="7.125" style="9" customWidth="1"/>
    <col min="3087" max="3087" width="20.125" style="9" bestFit="1" customWidth="1"/>
    <col min="3088" max="3088" width="16.25" style="9" customWidth="1"/>
    <col min="3089" max="3089" width="17.625" style="9" customWidth="1"/>
    <col min="3090" max="3328" width="9" style="9"/>
    <col min="3329" max="3329" width="3" style="9" customWidth="1"/>
    <col min="3330" max="3330" width="19.25" style="9" bestFit="1" customWidth="1"/>
    <col min="3331" max="3332" width="14.25" style="9" customWidth="1"/>
    <col min="3333" max="3333" width="40.125" style="9" customWidth="1"/>
    <col min="3334" max="3334" width="7" style="9" customWidth="1"/>
    <col min="3335" max="3336" width="11.125" style="9" bestFit="1" customWidth="1"/>
    <col min="3337" max="3337" width="6.5" style="9" customWidth="1"/>
    <col min="3338" max="3338" width="33.75" style="9" bestFit="1" customWidth="1"/>
    <col min="3339" max="3339" width="12.75" style="9" customWidth="1"/>
    <col min="3340" max="3340" width="14.625" style="9" bestFit="1" customWidth="1"/>
    <col min="3341" max="3341" width="15.5" style="9" customWidth="1"/>
    <col min="3342" max="3342" width="7.125" style="9" customWidth="1"/>
    <col min="3343" max="3343" width="20.125" style="9" bestFit="1" customWidth="1"/>
    <col min="3344" max="3344" width="16.25" style="9" customWidth="1"/>
    <col min="3345" max="3345" width="17.625" style="9" customWidth="1"/>
    <col min="3346" max="3584" width="9" style="9"/>
    <col min="3585" max="3585" width="3" style="9" customWidth="1"/>
    <col min="3586" max="3586" width="19.25" style="9" bestFit="1" customWidth="1"/>
    <col min="3587" max="3588" width="14.25" style="9" customWidth="1"/>
    <col min="3589" max="3589" width="40.125" style="9" customWidth="1"/>
    <col min="3590" max="3590" width="7" style="9" customWidth="1"/>
    <col min="3591" max="3592" width="11.125" style="9" bestFit="1" customWidth="1"/>
    <col min="3593" max="3593" width="6.5" style="9" customWidth="1"/>
    <col min="3594" max="3594" width="33.75" style="9" bestFit="1" customWidth="1"/>
    <col min="3595" max="3595" width="12.75" style="9" customWidth="1"/>
    <col min="3596" max="3596" width="14.625" style="9" bestFit="1" customWidth="1"/>
    <col min="3597" max="3597" width="15.5" style="9" customWidth="1"/>
    <col min="3598" max="3598" width="7.125" style="9" customWidth="1"/>
    <col min="3599" max="3599" width="20.125" style="9" bestFit="1" customWidth="1"/>
    <col min="3600" max="3600" width="16.25" style="9" customWidth="1"/>
    <col min="3601" max="3601" width="17.625" style="9" customWidth="1"/>
    <col min="3602" max="3840" width="9" style="9"/>
    <col min="3841" max="3841" width="3" style="9" customWidth="1"/>
    <col min="3842" max="3842" width="19.25" style="9" bestFit="1" customWidth="1"/>
    <col min="3843" max="3844" width="14.25" style="9" customWidth="1"/>
    <col min="3845" max="3845" width="40.125" style="9" customWidth="1"/>
    <col min="3846" max="3846" width="7" style="9" customWidth="1"/>
    <col min="3847" max="3848" width="11.125" style="9" bestFit="1" customWidth="1"/>
    <col min="3849" max="3849" width="6.5" style="9" customWidth="1"/>
    <col min="3850" max="3850" width="33.75" style="9" bestFit="1" customWidth="1"/>
    <col min="3851" max="3851" width="12.75" style="9" customWidth="1"/>
    <col min="3852" max="3852" width="14.625" style="9" bestFit="1" customWidth="1"/>
    <col min="3853" max="3853" width="15.5" style="9" customWidth="1"/>
    <col min="3854" max="3854" width="7.125" style="9" customWidth="1"/>
    <col min="3855" max="3855" width="20.125" style="9" bestFit="1" customWidth="1"/>
    <col min="3856" max="3856" width="16.25" style="9" customWidth="1"/>
    <col min="3857" max="3857" width="17.625" style="9" customWidth="1"/>
    <col min="3858" max="4096" width="9" style="9"/>
    <col min="4097" max="4097" width="3" style="9" customWidth="1"/>
    <col min="4098" max="4098" width="19.25" style="9" bestFit="1" customWidth="1"/>
    <col min="4099" max="4100" width="14.25" style="9" customWidth="1"/>
    <col min="4101" max="4101" width="40.125" style="9" customWidth="1"/>
    <col min="4102" max="4102" width="7" style="9" customWidth="1"/>
    <col min="4103" max="4104" width="11.125" style="9" bestFit="1" customWidth="1"/>
    <col min="4105" max="4105" width="6.5" style="9" customWidth="1"/>
    <col min="4106" max="4106" width="33.75" style="9" bestFit="1" customWidth="1"/>
    <col min="4107" max="4107" width="12.75" style="9" customWidth="1"/>
    <col min="4108" max="4108" width="14.625" style="9" bestFit="1" customWidth="1"/>
    <col min="4109" max="4109" width="15.5" style="9" customWidth="1"/>
    <col min="4110" max="4110" width="7.125" style="9" customWidth="1"/>
    <col min="4111" max="4111" width="20.125" style="9" bestFit="1" customWidth="1"/>
    <col min="4112" max="4112" width="16.25" style="9" customWidth="1"/>
    <col min="4113" max="4113" width="17.625" style="9" customWidth="1"/>
    <col min="4114" max="4352" width="9" style="9"/>
    <col min="4353" max="4353" width="3" style="9" customWidth="1"/>
    <col min="4354" max="4354" width="19.25" style="9" bestFit="1" customWidth="1"/>
    <col min="4355" max="4356" width="14.25" style="9" customWidth="1"/>
    <col min="4357" max="4357" width="40.125" style="9" customWidth="1"/>
    <col min="4358" max="4358" width="7" style="9" customWidth="1"/>
    <col min="4359" max="4360" width="11.125" style="9" bestFit="1" customWidth="1"/>
    <col min="4361" max="4361" width="6.5" style="9" customWidth="1"/>
    <col min="4362" max="4362" width="33.75" style="9" bestFit="1" customWidth="1"/>
    <col min="4363" max="4363" width="12.75" style="9" customWidth="1"/>
    <col min="4364" max="4364" width="14.625" style="9" bestFit="1" customWidth="1"/>
    <col min="4365" max="4365" width="15.5" style="9" customWidth="1"/>
    <col min="4366" max="4366" width="7.125" style="9" customWidth="1"/>
    <col min="4367" max="4367" width="20.125" style="9" bestFit="1" customWidth="1"/>
    <col min="4368" max="4368" width="16.25" style="9" customWidth="1"/>
    <col min="4369" max="4369" width="17.625" style="9" customWidth="1"/>
    <col min="4370" max="4608" width="9" style="9"/>
    <col min="4609" max="4609" width="3" style="9" customWidth="1"/>
    <col min="4610" max="4610" width="19.25" style="9" bestFit="1" customWidth="1"/>
    <col min="4611" max="4612" width="14.25" style="9" customWidth="1"/>
    <col min="4613" max="4613" width="40.125" style="9" customWidth="1"/>
    <col min="4614" max="4614" width="7" style="9" customWidth="1"/>
    <col min="4615" max="4616" width="11.125" style="9" bestFit="1" customWidth="1"/>
    <col min="4617" max="4617" width="6.5" style="9" customWidth="1"/>
    <col min="4618" max="4618" width="33.75" style="9" bestFit="1" customWidth="1"/>
    <col min="4619" max="4619" width="12.75" style="9" customWidth="1"/>
    <col min="4620" max="4620" width="14.625" style="9" bestFit="1" customWidth="1"/>
    <col min="4621" max="4621" width="15.5" style="9" customWidth="1"/>
    <col min="4622" max="4622" width="7.125" style="9" customWidth="1"/>
    <col min="4623" max="4623" width="20.125" style="9" bestFit="1" customWidth="1"/>
    <col min="4624" max="4624" width="16.25" style="9" customWidth="1"/>
    <col min="4625" max="4625" width="17.625" style="9" customWidth="1"/>
    <col min="4626" max="4864" width="9" style="9"/>
    <col min="4865" max="4865" width="3" style="9" customWidth="1"/>
    <col min="4866" max="4866" width="19.25" style="9" bestFit="1" customWidth="1"/>
    <col min="4867" max="4868" width="14.25" style="9" customWidth="1"/>
    <col min="4869" max="4869" width="40.125" style="9" customWidth="1"/>
    <col min="4870" max="4870" width="7" style="9" customWidth="1"/>
    <col min="4871" max="4872" width="11.125" style="9" bestFit="1" customWidth="1"/>
    <col min="4873" max="4873" width="6.5" style="9" customWidth="1"/>
    <col min="4874" max="4874" width="33.75" style="9" bestFit="1" customWidth="1"/>
    <col min="4875" max="4875" width="12.75" style="9" customWidth="1"/>
    <col min="4876" max="4876" width="14.625" style="9" bestFit="1" customWidth="1"/>
    <col min="4877" max="4877" width="15.5" style="9" customWidth="1"/>
    <col min="4878" max="4878" width="7.125" style="9" customWidth="1"/>
    <col min="4879" max="4879" width="20.125" style="9" bestFit="1" customWidth="1"/>
    <col min="4880" max="4880" width="16.25" style="9" customWidth="1"/>
    <col min="4881" max="4881" width="17.625" style="9" customWidth="1"/>
    <col min="4882" max="5120" width="9" style="9"/>
    <col min="5121" max="5121" width="3" style="9" customWidth="1"/>
    <col min="5122" max="5122" width="19.25" style="9" bestFit="1" customWidth="1"/>
    <col min="5123" max="5124" width="14.25" style="9" customWidth="1"/>
    <col min="5125" max="5125" width="40.125" style="9" customWidth="1"/>
    <col min="5126" max="5126" width="7" style="9" customWidth="1"/>
    <col min="5127" max="5128" width="11.125" style="9" bestFit="1" customWidth="1"/>
    <col min="5129" max="5129" width="6.5" style="9" customWidth="1"/>
    <col min="5130" max="5130" width="33.75" style="9" bestFit="1" customWidth="1"/>
    <col min="5131" max="5131" width="12.75" style="9" customWidth="1"/>
    <col min="5132" max="5132" width="14.625" style="9" bestFit="1" customWidth="1"/>
    <col min="5133" max="5133" width="15.5" style="9" customWidth="1"/>
    <col min="5134" max="5134" width="7.125" style="9" customWidth="1"/>
    <col min="5135" max="5135" width="20.125" style="9" bestFit="1" customWidth="1"/>
    <col min="5136" max="5136" width="16.25" style="9" customWidth="1"/>
    <col min="5137" max="5137" width="17.625" style="9" customWidth="1"/>
    <col min="5138" max="5376" width="9" style="9"/>
    <col min="5377" max="5377" width="3" style="9" customWidth="1"/>
    <col min="5378" max="5378" width="19.25" style="9" bestFit="1" customWidth="1"/>
    <col min="5379" max="5380" width="14.25" style="9" customWidth="1"/>
    <col min="5381" max="5381" width="40.125" style="9" customWidth="1"/>
    <col min="5382" max="5382" width="7" style="9" customWidth="1"/>
    <col min="5383" max="5384" width="11.125" style="9" bestFit="1" customWidth="1"/>
    <col min="5385" max="5385" width="6.5" style="9" customWidth="1"/>
    <col min="5386" max="5386" width="33.75" style="9" bestFit="1" customWidth="1"/>
    <col min="5387" max="5387" width="12.75" style="9" customWidth="1"/>
    <col min="5388" max="5388" width="14.625" style="9" bestFit="1" customWidth="1"/>
    <col min="5389" max="5389" width="15.5" style="9" customWidth="1"/>
    <col min="5390" max="5390" width="7.125" style="9" customWidth="1"/>
    <col min="5391" max="5391" width="20.125" style="9" bestFit="1" customWidth="1"/>
    <col min="5392" max="5392" width="16.25" style="9" customWidth="1"/>
    <col min="5393" max="5393" width="17.625" style="9" customWidth="1"/>
    <col min="5394" max="5632" width="9" style="9"/>
    <col min="5633" max="5633" width="3" style="9" customWidth="1"/>
    <col min="5634" max="5634" width="19.25" style="9" bestFit="1" customWidth="1"/>
    <col min="5635" max="5636" width="14.25" style="9" customWidth="1"/>
    <col min="5637" max="5637" width="40.125" style="9" customWidth="1"/>
    <col min="5638" max="5638" width="7" style="9" customWidth="1"/>
    <col min="5639" max="5640" width="11.125" style="9" bestFit="1" customWidth="1"/>
    <col min="5641" max="5641" width="6.5" style="9" customWidth="1"/>
    <col min="5642" max="5642" width="33.75" style="9" bestFit="1" customWidth="1"/>
    <col min="5643" max="5643" width="12.75" style="9" customWidth="1"/>
    <col min="5644" max="5644" width="14.625" style="9" bestFit="1" customWidth="1"/>
    <col min="5645" max="5645" width="15.5" style="9" customWidth="1"/>
    <col min="5646" max="5646" width="7.125" style="9" customWidth="1"/>
    <col min="5647" max="5647" width="20.125" style="9" bestFit="1" customWidth="1"/>
    <col min="5648" max="5648" width="16.25" style="9" customWidth="1"/>
    <col min="5649" max="5649" width="17.625" style="9" customWidth="1"/>
    <col min="5650" max="5888" width="9" style="9"/>
    <col min="5889" max="5889" width="3" style="9" customWidth="1"/>
    <col min="5890" max="5890" width="19.25" style="9" bestFit="1" customWidth="1"/>
    <col min="5891" max="5892" width="14.25" style="9" customWidth="1"/>
    <col min="5893" max="5893" width="40.125" style="9" customWidth="1"/>
    <col min="5894" max="5894" width="7" style="9" customWidth="1"/>
    <col min="5895" max="5896" width="11.125" style="9" bestFit="1" customWidth="1"/>
    <col min="5897" max="5897" width="6.5" style="9" customWidth="1"/>
    <col min="5898" max="5898" width="33.75" style="9" bestFit="1" customWidth="1"/>
    <col min="5899" max="5899" width="12.75" style="9" customWidth="1"/>
    <col min="5900" max="5900" width="14.625" style="9" bestFit="1" customWidth="1"/>
    <col min="5901" max="5901" width="15.5" style="9" customWidth="1"/>
    <col min="5902" max="5902" width="7.125" style="9" customWidth="1"/>
    <col min="5903" max="5903" width="20.125" style="9" bestFit="1" customWidth="1"/>
    <col min="5904" max="5904" width="16.25" style="9" customWidth="1"/>
    <col min="5905" max="5905" width="17.625" style="9" customWidth="1"/>
    <col min="5906" max="6144" width="9" style="9"/>
    <col min="6145" max="6145" width="3" style="9" customWidth="1"/>
    <col min="6146" max="6146" width="19.25" style="9" bestFit="1" customWidth="1"/>
    <col min="6147" max="6148" width="14.25" style="9" customWidth="1"/>
    <col min="6149" max="6149" width="40.125" style="9" customWidth="1"/>
    <col min="6150" max="6150" width="7" style="9" customWidth="1"/>
    <col min="6151" max="6152" width="11.125" style="9" bestFit="1" customWidth="1"/>
    <col min="6153" max="6153" width="6.5" style="9" customWidth="1"/>
    <col min="6154" max="6154" width="33.75" style="9" bestFit="1" customWidth="1"/>
    <col min="6155" max="6155" width="12.75" style="9" customWidth="1"/>
    <col min="6156" max="6156" width="14.625" style="9" bestFit="1" customWidth="1"/>
    <col min="6157" max="6157" width="15.5" style="9" customWidth="1"/>
    <col min="6158" max="6158" width="7.125" style="9" customWidth="1"/>
    <col min="6159" max="6159" width="20.125" style="9" bestFit="1" customWidth="1"/>
    <col min="6160" max="6160" width="16.25" style="9" customWidth="1"/>
    <col min="6161" max="6161" width="17.625" style="9" customWidth="1"/>
    <col min="6162" max="6400" width="9" style="9"/>
    <col min="6401" max="6401" width="3" style="9" customWidth="1"/>
    <col min="6402" max="6402" width="19.25" style="9" bestFit="1" customWidth="1"/>
    <col min="6403" max="6404" width="14.25" style="9" customWidth="1"/>
    <col min="6405" max="6405" width="40.125" style="9" customWidth="1"/>
    <col min="6406" max="6406" width="7" style="9" customWidth="1"/>
    <col min="6407" max="6408" width="11.125" style="9" bestFit="1" customWidth="1"/>
    <col min="6409" max="6409" width="6.5" style="9" customWidth="1"/>
    <col min="6410" max="6410" width="33.75" style="9" bestFit="1" customWidth="1"/>
    <col min="6411" max="6411" width="12.75" style="9" customWidth="1"/>
    <col min="6412" max="6412" width="14.625" style="9" bestFit="1" customWidth="1"/>
    <col min="6413" max="6413" width="15.5" style="9" customWidth="1"/>
    <col min="6414" max="6414" width="7.125" style="9" customWidth="1"/>
    <col min="6415" max="6415" width="20.125" style="9" bestFit="1" customWidth="1"/>
    <col min="6416" max="6416" width="16.25" style="9" customWidth="1"/>
    <col min="6417" max="6417" width="17.625" style="9" customWidth="1"/>
    <col min="6418" max="6656" width="9" style="9"/>
    <col min="6657" max="6657" width="3" style="9" customWidth="1"/>
    <col min="6658" max="6658" width="19.25" style="9" bestFit="1" customWidth="1"/>
    <col min="6659" max="6660" width="14.25" style="9" customWidth="1"/>
    <col min="6661" max="6661" width="40.125" style="9" customWidth="1"/>
    <col min="6662" max="6662" width="7" style="9" customWidth="1"/>
    <col min="6663" max="6664" width="11.125" style="9" bestFit="1" customWidth="1"/>
    <col min="6665" max="6665" width="6.5" style="9" customWidth="1"/>
    <col min="6666" max="6666" width="33.75" style="9" bestFit="1" customWidth="1"/>
    <col min="6667" max="6667" width="12.75" style="9" customWidth="1"/>
    <col min="6668" max="6668" width="14.625" style="9" bestFit="1" customWidth="1"/>
    <col min="6669" max="6669" width="15.5" style="9" customWidth="1"/>
    <col min="6670" max="6670" width="7.125" style="9" customWidth="1"/>
    <col min="6671" max="6671" width="20.125" style="9" bestFit="1" customWidth="1"/>
    <col min="6672" max="6672" width="16.25" style="9" customWidth="1"/>
    <col min="6673" max="6673" width="17.625" style="9" customWidth="1"/>
    <col min="6674" max="6912" width="9" style="9"/>
    <col min="6913" max="6913" width="3" style="9" customWidth="1"/>
    <col min="6914" max="6914" width="19.25" style="9" bestFit="1" customWidth="1"/>
    <col min="6915" max="6916" width="14.25" style="9" customWidth="1"/>
    <col min="6917" max="6917" width="40.125" style="9" customWidth="1"/>
    <col min="6918" max="6918" width="7" style="9" customWidth="1"/>
    <col min="6919" max="6920" width="11.125" style="9" bestFit="1" customWidth="1"/>
    <col min="6921" max="6921" width="6.5" style="9" customWidth="1"/>
    <col min="6922" max="6922" width="33.75" style="9" bestFit="1" customWidth="1"/>
    <col min="6923" max="6923" width="12.75" style="9" customWidth="1"/>
    <col min="6924" max="6924" width="14.625" style="9" bestFit="1" customWidth="1"/>
    <col min="6925" max="6925" width="15.5" style="9" customWidth="1"/>
    <col min="6926" max="6926" width="7.125" style="9" customWidth="1"/>
    <col min="6927" max="6927" width="20.125" style="9" bestFit="1" customWidth="1"/>
    <col min="6928" max="6928" width="16.25" style="9" customWidth="1"/>
    <col min="6929" max="6929" width="17.625" style="9" customWidth="1"/>
    <col min="6930" max="7168" width="9" style="9"/>
    <col min="7169" max="7169" width="3" style="9" customWidth="1"/>
    <col min="7170" max="7170" width="19.25" style="9" bestFit="1" customWidth="1"/>
    <col min="7171" max="7172" width="14.25" style="9" customWidth="1"/>
    <col min="7173" max="7173" width="40.125" style="9" customWidth="1"/>
    <col min="7174" max="7174" width="7" style="9" customWidth="1"/>
    <col min="7175" max="7176" width="11.125" style="9" bestFit="1" customWidth="1"/>
    <col min="7177" max="7177" width="6.5" style="9" customWidth="1"/>
    <col min="7178" max="7178" width="33.75" style="9" bestFit="1" customWidth="1"/>
    <col min="7179" max="7179" width="12.75" style="9" customWidth="1"/>
    <col min="7180" max="7180" width="14.625" style="9" bestFit="1" customWidth="1"/>
    <col min="7181" max="7181" width="15.5" style="9" customWidth="1"/>
    <col min="7182" max="7182" width="7.125" style="9" customWidth="1"/>
    <col min="7183" max="7183" width="20.125" style="9" bestFit="1" customWidth="1"/>
    <col min="7184" max="7184" width="16.25" style="9" customWidth="1"/>
    <col min="7185" max="7185" width="17.625" style="9" customWidth="1"/>
    <col min="7186" max="7424" width="9" style="9"/>
    <col min="7425" max="7425" width="3" style="9" customWidth="1"/>
    <col min="7426" max="7426" width="19.25" style="9" bestFit="1" customWidth="1"/>
    <col min="7427" max="7428" width="14.25" style="9" customWidth="1"/>
    <col min="7429" max="7429" width="40.125" style="9" customWidth="1"/>
    <col min="7430" max="7430" width="7" style="9" customWidth="1"/>
    <col min="7431" max="7432" width="11.125" style="9" bestFit="1" customWidth="1"/>
    <col min="7433" max="7433" width="6.5" style="9" customWidth="1"/>
    <col min="7434" max="7434" width="33.75" style="9" bestFit="1" customWidth="1"/>
    <col min="7435" max="7435" width="12.75" style="9" customWidth="1"/>
    <col min="7436" max="7436" width="14.625" style="9" bestFit="1" customWidth="1"/>
    <col min="7437" max="7437" width="15.5" style="9" customWidth="1"/>
    <col min="7438" max="7438" width="7.125" style="9" customWidth="1"/>
    <col min="7439" max="7439" width="20.125" style="9" bestFit="1" customWidth="1"/>
    <col min="7440" max="7440" width="16.25" style="9" customWidth="1"/>
    <col min="7441" max="7441" width="17.625" style="9" customWidth="1"/>
    <col min="7442" max="7680" width="9" style="9"/>
    <col min="7681" max="7681" width="3" style="9" customWidth="1"/>
    <col min="7682" max="7682" width="19.25" style="9" bestFit="1" customWidth="1"/>
    <col min="7683" max="7684" width="14.25" style="9" customWidth="1"/>
    <col min="7685" max="7685" width="40.125" style="9" customWidth="1"/>
    <col min="7686" max="7686" width="7" style="9" customWidth="1"/>
    <col min="7687" max="7688" width="11.125" style="9" bestFit="1" customWidth="1"/>
    <col min="7689" max="7689" width="6.5" style="9" customWidth="1"/>
    <col min="7690" max="7690" width="33.75" style="9" bestFit="1" customWidth="1"/>
    <col min="7691" max="7691" width="12.75" style="9" customWidth="1"/>
    <col min="7692" max="7692" width="14.625" style="9" bestFit="1" customWidth="1"/>
    <col min="7693" max="7693" width="15.5" style="9" customWidth="1"/>
    <col min="7694" max="7694" width="7.125" style="9" customWidth="1"/>
    <col min="7695" max="7695" width="20.125" style="9" bestFit="1" customWidth="1"/>
    <col min="7696" max="7696" width="16.25" style="9" customWidth="1"/>
    <col min="7697" max="7697" width="17.625" style="9" customWidth="1"/>
    <col min="7698" max="7936" width="9" style="9"/>
    <col min="7937" max="7937" width="3" style="9" customWidth="1"/>
    <col min="7938" max="7938" width="19.25" style="9" bestFit="1" customWidth="1"/>
    <col min="7939" max="7940" width="14.25" style="9" customWidth="1"/>
    <col min="7941" max="7941" width="40.125" style="9" customWidth="1"/>
    <col min="7942" max="7942" width="7" style="9" customWidth="1"/>
    <col min="7943" max="7944" width="11.125" style="9" bestFit="1" customWidth="1"/>
    <col min="7945" max="7945" width="6.5" style="9" customWidth="1"/>
    <col min="7946" max="7946" width="33.75" style="9" bestFit="1" customWidth="1"/>
    <col min="7947" max="7947" width="12.75" style="9" customWidth="1"/>
    <col min="7948" max="7948" width="14.625" style="9" bestFit="1" customWidth="1"/>
    <col min="7949" max="7949" width="15.5" style="9" customWidth="1"/>
    <col min="7950" max="7950" width="7.125" style="9" customWidth="1"/>
    <col min="7951" max="7951" width="20.125" style="9" bestFit="1" customWidth="1"/>
    <col min="7952" max="7952" width="16.25" style="9" customWidth="1"/>
    <col min="7953" max="7953" width="17.625" style="9" customWidth="1"/>
    <col min="7954" max="8192" width="9" style="9"/>
    <col min="8193" max="8193" width="3" style="9" customWidth="1"/>
    <col min="8194" max="8194" width="19.25" style="9" bestFit="1" customWidth="1"/>
    <col min="8195" max="8196" width="14.25" style="9" customWidth="1"/>
    <col min="8197" max="8197" width="40.125" style="9" customWidth="1"/>
    <col min="8198" max="8198" width="7" style="9" customWidth="1"/>
    <col min="8199" max="8200" width="11.125" style="9" bestFit="1" customWidth="1"/>
    <col min="8201" max="8201" width="6.5" style="9" customWidth="1"/>
    <col min="8202" max="8202" width="33.75" style="9" bestFit="1" customWidth="1"/>
    <col min="8203" max="8203" width="12.75" style="9" customWidth="1"/>
    <col min="8204" max="8204" width="14.625" style="9" bestFit="1" customWidth="1"/>
    <col min="8205" max="8205" width="15.5" style="9" customWidth="1"/>
    <col min="8206" max="8206" width="7.125" style="9" customWidth="1"/>
    <col min="8207" max="8207" width="20.125" style="9" bestFit="1" customWidth="1"/>
    <col min="8208" max="8208" width="16.25" style="9" customWidth="1"/>
    <col min="8209" max="8209" width="17.625" style="9" customWidth="1"/>
    <col min="8210" max="8448" width="9" style="9"/>
    <col min="8449" max="8449" width="3" style="9" customWidth="1"/>
    <col min="8450" max="8450" width="19.25" style="9" bestFit="1" customWidth="1"/>
    <col min="8451" max="8452" width="14.25" style="9" customWidth="1"/>
    <col min="8453" max="8453" width="40.125" style="9" customWidth="1"/>
    <col min="8454" max="8454" width="7" style="9" customWidth="1"/>
    <col min="8455" max="8456" width="11.125" style="9" bestFit="1" customWidth="1"/>
    <col min="8457" max="8457" width="6.5" style="9" customWidth="1"/>
    <col min="8458" max="8458" width="33.75" style="9" bestFit="1" customWidth="1"/>
    <col min="8459" max="8459" width="12.75" style="9" customWidth="1"/>
    <col min="8460" max="8460" width="14.625" style="9" bestFit="1" customWidth="1"/>
    <col min="8461" max="8461" width="15.5" style="9" customWidth="1"/>
    <col min="8462" max="8462" width="7.125" style="9" customWidth="1"/>
    <col min="8463" max="8463" width="20.125" style="9" bestFit="1" customWidth="1"/>
    <col min="8464" max="8464" width="16.25" style="9" customWidth="1"/>
    <col min="8465" max="8465" width="17.625" style="9" customWidth="1"/>
    <col min="8466" max="8704" width="9" style="9"/>
    <col min="8705" max="8705" width="3" style="9" customWidth="1"/>
    <col min="8706" max="8706" width="19.25" style="9" bestFit="1" customWidth="1"/>
    <col min="8707" max="8708" width="14.25" style="9" customWidth="1"/>
    <col min="8709" max="8709" width="40.125" style="9" customWidth="1"/>
    <col min="8710" max="8710" width="7" style="9" customWidth="1"/>
    <col min="8711" max="8712" width="11.125" style="9" bestFit="1" customWidth="1"/>
    <col min="8713" max="8713" width="6.5" style="9" customWidth="1"/>
    <col min="8714" max="8714" width="33.75" style="9" bestFit="1" customWidth="1"/>
    <col min="8715" max="8715" width="12.75" style="9" customWidth="1"/>
    <col min="8716" max="8716" width="14.625" style="9" bestFit="1" customWidth="1"/>
    <col min="8717" max="8717" width="15.5" style="9" customWidth="1"/>
    <col min="8718" max="8718" width="7.125" style="9" customWidth="1"/>
    <col min="8719" max="8719" width="20.125" style="9" bestFit="1" customWidth="1"/>
    <col min="8720" max="8720" width="16.25" style="9" customWidth="1"/>
    <col min="8721" max="8721" width="17.625" style="9" customWidth="1"/>
    <col min="8722" max="8960" width="9" style="9"/>
    <col min="8961" max="8961" width="3" style="9" customWidth="1"/>
    <col min="8962" max="8962" width="19.25" style="9" bestFit="1" customWidth="1"/>
    <col min="8963" max="8964" width="14.25" style="9" customWidth="1"/>
    <col min="8965" max="8965" width="40.125" style="9" customWidth="1"/>
    <col min="8966" max="8966" width="7" style="9" customWidth="1"/>
    <col min="8967" max="8968" width="11.125" style="9" bestFit="1" customWidth="1"/>
    <col min="8969" max="8969" width="6.5" style="9" customWidth="1"/>
    <col min="8970" max="8970" width="33.75" style="9" bestFit="1" customWidth="1"/>
    <col min="8971" max="8971" width="12.75" style="9" customWidth="1"/>
    <col min="8972" max="8972" width="14.625" style="9" bestFit="1" customWidth="1"/>
    <col min="8973" max="8973" width="15.5" style="9" customWidth="1"/>
    <col min="8974" max="8974" width="7.125" style="9" customWidth="1"/>
    <col min="8975" max="8975" width="20.125" style="9" bestFit="1" customWidth="1"/>
    <col min="8976" max="8976" width="16.25" style="9" customWidth="1"/>
    <col min="8977" max="8977" width="17.625" style="9" customWidth="1"/>
    <col min="8978" max="9216" width="9" style="9"/>
    <col min="9217" max="9217" width="3" style="9" customWidth="1"/>
    <col min="9218" max="9218" width="19.25" style="9" bestFit="1" customWidth="1"/>
    <col min="9219" max="9220" width="14.25" style="9" customWidth="1"/>
    <col min="9221" max="9221" width="40.125" style="9" customWidth="1"/>
    <col min="9222" max="9222" width="7" style="9" customWidth="1"/>
    <col min="9223" max="9224" width="11.125" style="9" bestFit="1" customWidth="1"/>
    <col min="9225" max="9225" width="6.5" style="9" customWidth="1"/>
    <col min="9226" max="9226" width="33.75" style="9" bestFit="1" customWidth="1"/>
    <col min="9227" max="9227" width="12.75" style="9" customWidth="1"/>
    <col min="9228" max="9228" width="14.625" style="9" bestFit="1" customWidth="1"/>
    <col min="9229" max="9229" width="15.5" style="9" customWidth="1"/>
    <col min="9230" max="9230" width="7.125" style="9" customWidth="1"/>
    <col min="9231" max="9231" width="20.125" style="9" bestFit="1" customWidth="1"/>
    <col min="9232" max="9232" width="16.25" style="9" customWidth="1"/>
    <col min="9233" max="9233" width="17.625" style="9" customWidth="1"/>
    <col min="9234" max="9472" width="9" style="9"/>
    <col min="9473" max="9473" width="3" style="9" customWidth="1"/>
    <col min="9474" max="9474" width="19.25" style="9" bestFit="1" customWidth="1"/>
    <col min="9475" max="9476" width="14.25" style="9" customWidth="1"/>
    <col min="9477" max="9477" width="40.125" style="9" customWidth="1"/>
    <col min="9478" max="9478" width="7" style="9" customWidth="1"/>
    <col min="9479" max="9480" width="11.125" style="9" bestFit="1" customWidth="1"/>
    <col min="9481" max="9481" width="6.5" style="9" customWidth="1"/>
    <col min="9482" max="9482" width="33.75" style="9" bestFit="1" customWidth="1"/>
    <col min="9483" max="9483" width="12.75" style="9" customWidth="1"/>
    <col min="9484" max="9484" width="14.625" style="9" bestFit="1" customWidth="1"/>
    <col min="9485" max="9485" width="15.5" style="9" customWidth="1"/>
    <col min="9486" max="9486" width="7.125" style="9" customWidth="1"/>
    <col min="9487" max="9487" width="20.125" style="9" bestFit="1" customWidth="1"/>
    <col min="9488" max="9488" width="16.25" style="9" customWidth="1"/>
    <col min="9489" max="9489" width="17.625" style="9" customWidth="1"/>
    <col min="9490" max="9728" width="9" style="9"/>
    <col min="9729" max="9729" width="3" style="9" customWidth="1"/>
    <col min="9730" max="9730" width="19.25" style="9" bestFit="1" customWidth="1"/>
    <col min="9731" max="9732" width="14.25" style="9" customWidth="1"/>
    <col min="9733" max="9733" width="40.125" style="9" customWidth="1"/>
    <col min="9734" max="9734" width="7" style="9" customWidth="1"/>
    <col min="9735" max="9736" width="11.125" style="9" bestFit="1" customWidth="1"/>
    <col min="9737" max="9737" width="6.5" style="9" customWidth="1"/>
    <col min="9738" max="9738" width="33.75" style="9" bestFit="1" customWidth="1"/>
    <col min="9739" max="9739" width="12.75" style="9" customWidth="1"/>
    <col min="9740" max="9740" width="14.625" style="9" bestFit="1" customWidth="1"/>
    <col min="9741" max="9741" width="15.5" style="9" customWidth="1"/>
    <col min="9742" max="9742" width="7.125" style="9" customWidth="1"/>
    <col min="9743" max="9743" width="20.125" style="9" bestFit="1" customWidth="1"/>
    <col min="9744" max="9744" width="16.25" style="9" customWidth="1"/>
    <col min="9745" max="9745" width="17.625" style="9" customWidth="1"/>
    <col min="9746" max="9984" width="9" style="9"/>
    <col min="9985" max="9985" width="3" style="9" customWidth="1"/>
    <col min="9986" max="9986" width="19.25" style="9" bestFit="1" customWidth="1"/>
    <col min="9987" max="9988" width="14.25" style="9" customWidth="1"/>
    <col min="9989" max="9989" width="40.125" style="9" customWidth="1"/>
    <col min="9990" max="9990" width="7" style="9" customWidth="1"/>
    <col min="9991" max="9992" width="11.125" style="9" bestFit="1" customWidth="1"/>
    <col min="9993" max="9993" width="6.5" style="9" customWidth="1"/>
    <col min="9994" max="9994" width="33.75" style="9" bestFit="1" customWidth="1"/>
    <col min="9995" max="9995" width="12.75" style="9" customWidth="1"/>
    <col min="9996" max="9996" width="14.625" style="9" bestFit="1" customWidth="1"/>
    <col min="9997" max="9997" width="15.5" style="9" customWidth="1"/>
    <col min="9998" max="9998" width="7.125" style="9" customWidth="1"/>
    <col min="9999" max="9999" width="20.125" style="9" bestFit="1" customWidth="1"/>
    <col min="10000" max="10000" width="16.25" style="9" customWidth="1"/>
    <col min="10001" max="10001" width="17.625" style="9" customWidth="1"/>
    <col min="10002" max="10240" width="9" style="9"/>
    <col min="10241" max="10241" width="3" style="9" customWidth="1"/>
    <col min="10242" max="10242" width="19.25" style="9" bestFit="1" customWidth="1"/>
    <col min="10243" max="10244" width="14.25" style="9" customWidth="1"/>
    <col min="10245" max="10245" width="40.125" style="9" customWidth="1"/>
    <col min="10246" max="10246" width="7" style="9" customWidth="1"/>
    <col min="10247" max="10248" width="11.125" style="9" bestFit="1" customWidth="1"/>
    <col min="10249" max="10249" width="6.5" style="9" customWidth="1"/>
    <col min="10250" max="10250" width="33.75" style="9" bestFit="1" customWidth="1"/>
    <col min="10251" max="10251" width="12.75" style="9" customWidth="1"/>
    <col min="10252" max="10252" width="14.625" style="9" bestFit="1" customWidth="1"/>
    <col min="10253" max="10253" width="15.5" style="9" customWidth="1"/>
    <col min="10254" max="10254" width="7.125" style="9" customWidth="1"/>
    <col min="10255" max="10255" width="20.125" style="9" bestFit="1" customWidth="1"/>
    <col min="10256" max="10256" width="16.25" style="9" customWidth="1"/>
    <col min="10257" max="10257" width="17.625" style="9" customWidth="1"/>
    <col min="10258" max="10496" width="9" style="9"/>
    <col min="10497" max="10497" width="3" style="9" customWidth="1"/>
    <col min="10498" max="10498" width="19.25" style="9" bestFit="1" customWidth="1"/>
    <col min="10499" max="10500" width="14.25" style="9" customWidth="1"/>
    <col min="10501" max="10501" width="40.125" style="9" customWidth="1"/>
    <col min="10502" max="10502" width="7" style="9" customWidth="1"/>
    <col min="10503" max="10504" width="11.125" style="9" bestFit="1" customWidth="1"/>
    <col min="10505" max="10505" width="6.5" style="9" customWidth="1"/>
    <col min="10506" max="10506" width="33.75" style="9" bestFit="1" customWidth="1"/>
    <col min="10507" max="10507" width="12.75" style="9" customWidth="1"/>
    <col min="10508" max="10508" width="14.625" style="9" bestFit="1" customWidth="1"/>
    <col min="10509" max="10509" width="15.5" style="9" customWidth="1"/>
    <col min="10510" max="10510" width="7.125" style="9" customWidth="1"/>
    <col min="10511" max="10511" width="20.125" style="9" bestFit="1" customWidth="1"/>
    <col min="10512" max="10512" width="16.25" style="9" customWidth="1"/>
    <col min="10513" max="10513" width="17.625" style="9" customWidth="1"/>
    <col min="10514" max="10752" width="9" style="9"/>
    <col min="10753" max="10753" width="3" style="9" customWidth="1"/>
    <col min="10754" max="10754" width="19.25" style="9" bestFit="1" customWidth="1"/>
    <col min="10755" max="10756" width="14.25" style="9" customWidth="1"/>
    <col min="10757" max="10757" width="40.125" style="9" customWidth="1"/>
    <col min="10758" max="10758" width="7" style="9" customWidth="1"/>
    <col min="10759" max="10760" width="11.125" style="9" bestFit="1" customWidth="1"/>
    <col min="10761" max="10761" width="6.5" style="9" customWidth="1"/>
    <col min="10762" max="10762" width="33.75" style="9" bestFit="1" customWidth="1"/>
    <col min="10763" max="10763" width="12.75" style="9" customWidth="1"/>
    <col min="10764" max="10764" width="14.625" style="9" bestFit="1" customWidth="1"/>
    <col min="10765" max="10765" width="15.5" style="9" customWidth="1"/>
    <col min="10766" max="10766" width="7.125" style="9" customWidth="1"/>
    <col min="10767" max="10767" width="20.125" style="9" bestFit="1" customWidth="1"/>
    <col min="10768" max="10768" width="16.25" style="9" customWidth="1"/>
    <col min="10769" max="10769" width="17.625" style="9" customWidth="1"/>
    <col min="10770" max="11008" width="9" style="9"/>
    <col min="11009" max="11009" width="3" style="9" customWidth="1"/>
    <col min="11010" max="11010" width="19.25" style="9" bestFit="1" customWidth="1"/>
    <col min="11011" max="11012" width="14.25" style="9" customWidth="1"/>
    <col min="11013" max="11013" width="40.125" style="9" customWidth="1"/>
    <col min="11014" max="11014" width="7" style="9" customWidth="1"/>
    <col min="11015" max="11016" width="11.125" style="9" bestFit="1" customWidth="1"/>
    <col min="11017" max="11017" width="6.5" style="9" customWidth="1"/>
    <col min="11018" max="11018" width="33.75" style="9" bestFit="1" customWidth="1"/>
    <col min="11019" max="11019" width="12.75" style="9" customWidth="1"/>
    <col min="11020" max="11020" width="14.625" style="9" bestFit="1" customWidth="1"/>
    <col min="11021" max="11021" width="15.5" style="9" customWidth="1"/>
    <col min="11022" max="11022" width="7.125" style="9" customWidth="1"/>
    <col min="11023" max="11023" width="20.125" style="9" bestFit="1" customWidth="1"/>
    <col min="11024" max="11024" width="16.25" style="9" customWidth="1"/>
    <col min="11025" max="11025" width="17.625" style="9" customWidth="1"/>
    <col min="11026" max="11264" width="9" style="9"/>
    <col min="11265" max="11265" width="3" style="9" customWidth="1"/>
    <col min="11266" max="11266" width="19.25" style="9" bestFit="1" customWidth="1"/>
    <col min="11267" max="11268" width="14.25" style="9" customWidth="1"/>
    <col min="11269" max="11269" width="40.125" style="9" customWidth="1"/>
    <col min="11270" max="11270" width="7" style="9" customWidth="1"/>
    <col min="11271" max="11272" width="11.125" style="9" bestFit="1" customWidth="1"/>
    <col min="11273" max="11273" width="6.5" style="9" customWidth="1"/>
    <col min="11274" max="11274" width="33.75" style="9" bestFit="1" customWidth="1"/>
    <col min="11275" max="11275" width="12.75" style="9" customWidth="1"/>
    <col min="11276" max="11276" width="14.625" style="9" bestFit="1" customWidth="1"/>
    <col min="11277" max="11277" width="15.5" style="9" customWidth="1"/>
    <col min="11278" max="11278" width="7.125" style="9" customWidth="1"/>
    <col min="11279" max="11279" width="20.125" style="9" bestFit="1" customWidth="1"/>
    <col min="11280" max="11280" width="16.25" style="9" customWidth="1"/>
    <col min="11281" max="11281" width="17.625" style="9" customWidth="1"/>
    <col min="11282" max="11520" width="9" style="9"/>
    <col min="11521" max="11521" width="3" style="9" customWidth="1"/>
    <col min="11522" max="11522" width="19.25" style="9" bestFit="1" customWidth="1"/>
    <col min="11523" max="11524" width="14.25" style="9" customWidth="1"/>
    <col min="11525" max="11525" width="40.125" style="9" customWidth="1"/>
    <col min="11526" max="11526" width="7" style="9" customWidth="1"/>
    <col min="11527" max="11528" width="11.125" style="9" bestFit="1" customWidth="1"/>
    <col min="11529" max="11529" width="6.5" style="9" customWidth="1"/>
    <col min="11530" max="11530" width="33.75" style="9" bestFit="1" customWidth="1"/>
    <col min="11531" max="11531" width="12.75" style="9" customWidth="1"/>
    <col min="11532" max="11532" width="14.625" style="9" bestFit="1" customWidth="1"/>
    <col min="11533" max="11533" width="15.5" style="9" customWidth="1"/>
    <col min="11534" max="11534" width="7.125" style="9" customWidth="1"/>
    <col min="11535" max="11535" width="20.125" style="9" bestFit="1" customWidth="1"/>
    <col min="11536" max="11536" width="16.25" style="9" customWidth="1"/>
    <col min="11537" max="11537" width="17.625" style="9" customWidth="1"/>
    <col min="11538" max="11776" width="9" style="9"/>
    <col min="11777" max="11777" width="3" style="9" customWidth="1"/>
    <col min="11778" max="11778" width="19.25" style="9" bestFit="1" customWidth="1"/>
    <col min="11779" max="11780" width="14.25" style="9" customWidth="1"/>
    <col min="11781" max="11781" width="40.125" style="9" customWidth="1"/>
    <col min="11782" max="11782" width="7" style="9" customWidth="1"/>
    <col min="11783" max="11784" width="11.125" style="9" bestFit="1" customWidth="1"/>
    <col min="11785" max="11785" width="6.5" style="9" customWidth="1"/>
    <col min="11786" max="11786" width="33.75" style="9" bestFit="1" customWidth="1"/>
    <col min="11787" max="11787" width="12.75" style="9" customWidth="1"/>
    <col min="11788" max="11788" width="14.625" style="9" bestFit="1" customWidth="1"/>
    <col min="11789" max="11789" width="15.5" style="9" customWidth="1"/>
    <col min="11790" max="11790" width="7.125" style="9" customWidth="1"/>
    <col min="11791" max="11791" width="20.125" style="9" bestFit="1" customWidth="1"/>
    <col min="11792" max="11792" width="16.25" style="9" customWidth="1"/>
    <col min="11793" max="11793" width="17.625" style="9" customWidth="1"/>
    <col min="11794" max="12032" width="9" style="9"/>
    <col min="12033" max="12033" width="3" style="9" customWidth="1"/>
    <col min="12034" max="12034" width="19.25" style="9" bestFit="1" customWidth="1"/>
    <col min="12035" max="12036" width="14.25" style="9" customWidth="1"/>
    <col min="12037" max="12037" width="40.125" style="9" customWidth="1"/>
    <col min="12038" max="12038" width="7" style="9" customWidth="1"/>
    <col min="12039" max="12040" width="11.125" style="9" bestFit="1" customWidth="1"/>
    <col min="12041" max="12041" width="6.5" style="9" customWidth="1"/>
    <col min="12042" max="12042" width="33.75" style="9" bestFit="1" customWidth="1"/>
    <col min="12043" max="12043" width="12.75" style="9" customWidth="1"/>
    <col min="12044" max="12044" width="14.625" style="9" bestFit="1" customWidth="1"/>
    <col min="12045" max="12045" width="15.5" style="9" customWidth="1"/>
    <col min="12046" max="12046" width="7.125" style="9" customWidth="1"/>
    <col min="12047" max="12047" width="20.125" style="9" bestFit="1" customWidth="1"/>
    <col min="12048" max="12048" width="16.25" style="9" customWidth="1"/>
    <col min="12049" max="12049" width="17.625" style="9" customWidth="1"/>
    <col min="12050" max="12288" width="9" style="9"/>
    <col min="12289" max="12289" width="3" style="9" customWidth="1"/>
    <col min="12290" max="12290" width="19.25" style="9" bestFit="1" customWidth="1"/>
    <col min="12291" max="12292" width="14.25" style="9" customWidth="1"/>
    <col min="12293" max="12293" width="40.125" style="9" customWidth="1"/>
    <col min="12294" max="12294" width="7" style="9" customWidth="1"/>
    <col min="12295" max="12296" width="11.125" style="9" bestFit="1" customWidth="1"/>
    <col min="12297" max="12297" width="6.5" style="9" customWidth="1"/>
    <col min="12298" max="12298" width="33.75" style="9" bestFit="1" customWidth="1"/>
    <col min="12299" max="12299" width="12.75" style="9" customWidth="1"/>
    <col min="12300" max="12300" width="14.625" style="9" bestFit="1" customWidth="1"/>
    <col min="12301" max="12301" width="15.5" style="9" customWidth="1"/>
    <col min="12302" max="12302" width="7.125" style="9" customWidth="1"/>
    <col min="12303" max="12303" width="20.125" style="9" bestFit="1" customWidth="1"/>
    <col min="12304" max="12304" width="16.25" style="9" customWidth="1"/>
    <col min="12305" max="12305" width="17.625" style="9" customWidth="1"/>
    <col min="12306" max="12544" width="9" style="9"/>
    <col min="12545" max="12545" width="3" style="9" customWidth="1"/>
    <col min="12546" max="12546" width="19.25" style="9" bestFit="1" customWidth="1"/>
    <col min="12547" max="12548" width="14.25" style="9" customWidth="1"/>
    <col min="12549" max="12549" width="40.125" style="9" customWidth="1"/>
    <col min="12550" max="12550" width="7" style="9" customWidth="1"/>
    <col min="12551" max="12552" width="11.125" style="9" bestFit="1" customWidth="1"/>
    <col min="12553" max="12553" width="6.5" style="9" customWidth="1"/>
    <col min="12554" max="12554" width="33.75" style="9" bestFit="1" customWidth="1"/>
    <col min="12555" max="12555" width="12.75" style="9" customWidth="1"/>
    <col min="12556" max="12556" width="14.625" style="9" bestFit="1" customWidth="1"/>
    <col min="12557" max="12557" width="15.5" style="9" customWidth="1"/>
    <col min="12558" max="12558" width="7.125" style="9" customWidth="1"/>
    <col min="12559" max="12559" width="20.125" style="9" bestFit="1" customWidth="1"/>
    <col min="12560" max="12560" width="16.25" style="9" customWidth="1"/>
    <col min="12561" max="12561" width="17.625" style="9" customWidth="1"/>
    <col min="12562" max="12800" width="9" style="9"/>
    <col min="12801" max="12801" width="3" style="9" customWidth="1"/>
    <col min="12802" max="12802" width="19.25" style="9" bestFit="1" customWidth="1"/>
    <col min="12803" max="12804" width="14.25" style="9" customWidth="1"/>
    <col min="12805" max="12805" width="40.125" style="9" customWidth="1"/>
    <col min="12806" max="12806" width="7" style="9" customWidth="1"/>
    <col min="12807" max="12808" width="11.125" style="9" bestFit="1" customWidth="1"/>
    <col min="12809" max="12809" width="6.5" style="9" customWidth="1"/>
    <col min="12810" max="12810" width="33.75" style="9" bestFit="1" customWidth="1"/>
    <col min="12811" max="12811" width="12.75" style="9" customWidth="1"/>
    <col min="12812" max="12812" width="14.625" style="9" bestFit="1" customWidth="1"/>
    <col min="12813" max="12813" width="15.5" style="9" customWidth="1"/>
    <col min="12814" max="12814" width="7.125" style="9" customWidth="1"/>
    <col min="12815" max="12815" width="20.125" style="9" bestFit="1" customWidth="1"/>
    <col min="12816" max="12816" width="16.25" style="9" customWidth="1"/>
    <col min="12817" max="12817" width="17.625" style="9" customWidth="1"/>
    <col min="12818" max="13056" width="9" style="9"/>
    <col min="13057" max="13057" width="3" style="9" customWidth="1"/>
    <col min="13058" max="13058" width="19.25" style="9" bestFit="1" customWidth="1"/>
    <col min="13059" max="13060" width="14.25" style="9" customWidth="1"/>
    <col min="13061" max="13061" width="40.125" style="9" customWidth="1"/>
    <col min="13062" max="13062" width="7" style="9" customWidth="1"/>
    <col min="13063" max="13064" width="11.125" style="9" bestFit="1" customWidth="1"/>
    <col min="13065" max="13065" width="6.5" style="9" customWidth="1"/>
    <col min="13066" max="13066" width="33.75" style="9" bestFit="1" customWidth="1"/>
    <col min="13067" max="13067" width="12.75" style="9" customWidth="1"/>
    <col min="13068" max="13068" width="14.625" style="9" bestFit="1" customWidth="1"/>
    <col min="13069" max="13069" width="15.5" style="9" customWidth="1"/>
    <col min="13070" max="13070" width="7.125" style="9" customWidth="1"/>
    <col min="13071" max="13071" width="20.125" style="9" bestFit="1" customWidth="1"/>
    <col min="13072" max="13072" width="16.25" style="9" customWidth="1"/>
    <col min="13073" max="13073" width="17.625" style="9" customWidth="1"/>
    <col min="13074" max="13312" width="9" style="9"/>
    <col min="13313" max="13313" width="3" style="9" customWidth="1"/>
    <col min="13314" max="13314" width="19.25" style="9" bestFit="1" customWidth="1"/>
    <col min="13315" max="13316" width="14.25" style="9" customWidth="1"/>
    <col min="13317" max="13317" width="40.125" style="9" customWidth="1"/>
    <col min="13318" max="13318" width="7" style="9" customWidth="1"/>
    <col min="13319" max="13320" width="11.125" style="9" bestFit="1" customWidth="1"/>
    <col min="13321" max="13321" width="6.5" style="9" customWidth="1"/>
    <col min="13322" max="13322" width="33.75" style="9" bestFit="1" customWidth="1"/>
    <col min="13323" max="13323" width="12.75" style="9" customWidth="1"/>
    <col min="13324" max="13324" width="14.625" style="9" bestFit="1" customWidth="1"/>
    <col min="13325" max="13325" width="15.5" style="9" customWidth="1"/>
    <col min="13326" max="13326" width="7.125" style="9" customWidth="1"/>
    <col min="13327" max="13327" width="20.125" style="9" bestFit="1" customWidth="1"/>
    <col min="13328" max="13328" width="16.25" style="9" customWidth="1"/>
    <col min="13329" max="13329" width="17.625" style="9" customWidth="1"/>
    <col min="13330" max="13568" width="9" style="9"/>
    <col min="13569" max="13569" width="3" style="9" customWidth="1"/>
    <col min="13570" max="13570" width="19.25" style="9" bestFit="1" customWidth="1"/>
    <col min="13571" max="13572" width="14.25" style="9" customWidth="1"/>
    <col min="13573" max="13573" width="40.125" style="9" customWidth="1"/>
    <col min="13574" max="13574" width="7" style="9" customWidth="1"/>
    <col min="13575" max="13576" width="11.125" style="9" bestFit="1" customWidth="1"/>
    <col min="13577" max="13577" width="6.5" style="9" customWidth="1"/>
    <col min="13578" max="13578" width="33.75" style="9" bestFit="1" customWidth="1"/>
    <col min="13579" max="13579" width="12.75" style="9" customWidth="1"/>
    <col min="13580" max="13580" width="14.625" style="9" bestFit="1" customWidth="1"/>
    <col min="13581" max="13581" width="15.5" style="9" customWidth="1"/>
    <col min="13582" max="13582" width="7.125" style="9" customWidth="1"/>
    <col min="13583" max="13583" width="20.125" style="9" bestFit="1" customWidth="1"/>
    <col min="13584" max="13584" width="16.25" style="9" customWidth="1"/>
    <col min="13585" max="13585" width="17.625" style="9" customWidth="1"/>
    <col min="13586" max="13824" width="9" style="9"/>
    <col min="13825" max="13825" width="3" style="9" customWidth="1"/>
    <col min="13826" max="13826" width="19.25" style="9" bestFit="1" customWidth="1"/>
    <col min="13827" max="13828" width="14.25" style="9" customWidth="1"/>
    <col min="13829" max="13829" width="40.125" style="9" customWidth="1"/>
    <col min="13830" max="13830" width="7" style="9" customWidth="1"/>
    <col min="13831" max="13832" width="11.125" style="9" bestFit="1" customWidth="1"/>
    <col min="13833" max="13833" width="6.5" style="9" customWidth="1"/>
    <col min="13834" max="13834" width="33.75" style="9" bestFit="1" customWidth="1"/>
    <col min="13835" max="13835" width="12.75" style="9" customWidth="1"/>
    <col min="13836" max="13836" width="14.625" style="9" bestFit="1" customWidth="1"/>
    <col min="13837" max="13837" width="15.5" style="9" customWidth="1"/>
    <col min="13838" max="13838" width="7.125" style="9" customWidth="1"/>
    <col min="13839" max="13839" width="20.125" style="9" bestFit="1" customWidth="1"/>
    <col min="13840" max="13840" width="16.25" style="9" customWidth="1"/>
    <col min="13841" max="13841" width="17.625" style="9" customWidth="1"/>
    <col min="13842" max="14080" width="9" style="9"/>
    <col min="14081" max="14081" width="3" style="9" customWidth="1"/>
    <col min="14082" max="14082" width="19.25" style="9" bestFit="1" customWidth="1"/>
    <col min="14083" max="14084" width="14.25" style="9" customWidth="1"/>
    <col min="14085" max="14085" width="40.125" style="9" customWidth="1"/>
    <col min="14086" max="14086" width="7" style="9" customWidth="1"/>
    <col min="14087" max="14088" width="11.125" style="9" bestFit="1" customWidth="1"/>
    <col min="14089" max="14089" width="6.5" style="9" customWidth="1"/>
    <col min="14090" max="14090" width="33.75" style="9" bestFit="1" customWidth="1"/>
    <col min="14091" max="14091" width="12.75" style="9" customWidth="1"/>
    <col min="14092" max="14092" width="14.625" style="9" bestFit="1" customWidth="1"/>
    <col min="14093" max="14093" width="15.5" style="9" customWidth="1"/>
    <col min="14094" max="14094" width="7.125" style="9" customWidth="1"/>
    <col min="14095" max="14095" width="20.125" style="9" bestFit="1" customWidth="1"/>
    <col min="14096" max="14096" width="16.25" style="9" customWidth="1"/>
    <col min="14097" max="14097" width="17.625" style="9" customWidth="1"/>
    <col min="14098" max="14336" width="9" style="9"/>
    <col min="14337" max="14337" width="3" style="9" customWidth="1"/>
    <col min="14338" max="14338" width="19.25" style="9" bestFit="1" customWidth="1"/>
    <col min="14339" max="14340" width="14.25" style="9" customWidth="1"/>
    <col min="14341" max="14341" width="40.125" style="9" customWidth="1"/>
    <col min="14342" max="14342" width="7" style="9" customWidth="1"/>
    <col min="14343" max="14344" width="11.125" style="9" bestFit="1" customWidth="1"/>
    <col min="14345" max="14345" width="6.5" style="9" customWidth="1"/>
    <col min="14346" max="14346" width="33.75" style="9" bestFit="1" customWidth="1"/>
    <col min="14347" max="14347" width="12.75" style="9" customWidth="1"/>
    <col min="14348" max="14348" width="14.625" style="9" bestFit="1" customWidth="1"/>
    <col min="14349" max="14349" width="15.5" style="9" customWidth="1"/>
    <col min="14350" max="14350" width="7.125" style="9" customWidth="1"/>
    <col min="14351" max="14351" width="20.125" style="9" bestFit="1" customWidth="1"/>
    <col min="14352" max="14352" width="16.25" style="9" customWidth="1"/>
    <col min="14353" max="14353" width="17.625" style="9" customWidth="1"/>
    <col min="14354" max="14592" width="9" style="9"/>
    <col min="14593" max="14593" width="3" style="9" customWidth="1"/>
    <col min="14594" max="14594" width="19.25" style="9" bestFit="1" customWidth="1"/>
    <col min="14595" max="14596" width="14.25" style="9" customWidth="1"/>
    <col min="14597" max="14597" width="40.125" style="9" customWidth="1"/>
    <col min="14598" max="14598" width="7" style="9" customWidth="1"/>
    <col min="14599" max="14600" width="11.125" style="9" bestFit="1" customWidth="1"/>
    <col min="14601" max="14601" width="6.5" style="9" customWidth="1"/>
    <col min="14602" max="14602" width="33.75" style="9" bestFit="1" customWidth="1"/>
    <col min="14603" max="14603" width="12.75" style="9" customWidth="1"/>
    <col min="14604" max="14604" width="14.625" style="9" bestFit="1" customWidth="1"/>
    <col min="14605" max="14605" width="15.5" style="9" customWidth="1"/>
    <col min="14606" max="14606" width="7.125" style="9" customWidth="1"/>
    <col min="14607" max="14607" width="20.125" style="9" bestFit="1" customWidth="1"/>
    <col min="14608" max="14608" width="16.25" style="9" customWidth="1"/>
    <col min="14609" max="14609" width="17.625" style="9" customWidth="1"/>
    <col min="14610" max="14848" width="9" style="9"/>
    <col min="14849" max="14849" width="3" style="9" customWidth="1"/>
    <col min="14850" max="14850" width="19.25" style="9" bestFit="1" customWidth="1"/>
    <col min="14851" max="14852" width="14.25" style="9" customWidth="1"/>
    <col min="14853" max="14853" width="40.125" style="9" customWidth="1"/>
    <col min="14854" max="14854" width="7" style="9" customWidth="1"/>
    <col min="14855" max="14856" width="11.125" style="9" bestFit="1" customWidth="1"/>
    <col min="14857" max="14857" width="6.5" style="9" customWidth="1"/>
    <col min="14858" max="14858" width="33.75" style="9" bestFit="1" customWidth="1"/>
    <col min="14859" max="14859" width="12.75" style="9" customWidth="1"/>
    <col min="14860" max="14860" width="14.625" style="9" bestFit="1" customWidth="1"/>
    <col min="14861" max="14861" width="15.5" style="9" customWidth="1"/>
    <col min="14862" max="14862" width="7.125" style="9" customWidth="1"/>
    <col min="14863" max="14863" width="20.125" style="9" bestFit="1" customWidth="1"/>
    <col min="14864" max="14864" width="16.25" style="9" customWidth="1"/>
    <col min="14865" max="14865" width="17.625" style="9" customWidth="1"/>
    <col min="14866" max="15104" width="9" style="9"/>
    <col min="15105" max="15105" width="3" style="9" customWidth="1"/>
    <col min="15106" max="15106" width="19.25" style="9" bestFit="1" customWidth="1"/>
    <col min="15107" max="15108" width="14.25" style="9" customWidth="1"/>
    <col min="15109" max="15109" width="40.125" style="9" customWidth="1"/>
    <col min="15110" max="15110" width="7" style="9" customWidth="1"/>
    <col min="15111" max="15112" width="11.125" style="9" bestFit="1" customWidth="1"/>
    <col min="15113" max="15113" width="6.5" style="9" customWidth="1"/>
    <col min="15114" max="15114" width="33.75" style="9" bestFit="1" customWidth="1"/>
    <col min="15115" max="15115" width="12.75" style="9" customWidth="1"/>
    <col min="15116" max="15116" width="14.625" style="9" bestFit="1" customWidth="1"/>
    <col min="15117" max="15117" width="15.5" style="9" customWidth="1"/>
    <col min="15118" max="15118" width="7.125" style="9" customWidth="1"/>
    <col min="15119" max="15119" width="20.125" style="9" bestFit="1" customWidth="1"/>
    <col min="15120" max="15120" width="16.25" style="9" customWidth="1"/>
    <col min="15121" max="15121" width="17.625" style="9" customWidth="1"/>
    <col min="15122" max="15360" width="9" style="9"/>
    <col min="15361" max="15361" width="3" style="9" customWidth="1"/>
    <col min="15362" max="15362" width="19.25" style="9" bestFit="1" customWidth="1"/>
    <col min="15363" max="15364" width="14.25" style="9" customWidth="1"/>
    <col min="15365" max="15365" width="40.125" style="9" customWidth="1"/>
    <col min="15366" max="15366" width="7" style="9" customWidth="1"/>
    <col min="15367" max="15368" width="11.125" style="9" bestFit="1" customWidth="1"/>
    <col min="15369" max="15369" width="6.5" style="9" customWidth="1"/>
    <col min="15370" max="15370" width="33.75" style="9" bestFit="1" customWidth="1"/>
    <col min="15371" max="15371" width="12.75" style="9" customWidth="1"/>
    <col min="15372" max="15372" width="14.625" style="9" bestFit="1" customWidth="1"/>
    <col min="15373" max="15373" width="15.5" style="9" customWidth="1"/>
    <col min="15374" max="15374" width="7.125" style="9" customWidth="1"/>
    <col min="15375" max="15375" width="20.125" style="9" bestFit="1" customWidth="1"/>
    <col min="15376" max="15376" width="16.25" style="9" customWidth="1"/>
    <col min="15377" max="15377" width="17.625" style="9" customWidth="1"/>
    <col min="15378" max="15616" width="9" style="9"/>
    <col min="15617" max="15617" width="3" style="9" customWidth="1"/>
    <col min="15618" max="15618" width="19.25" style="9" bestFit="1" customWidth="1"/>
    <col min="15619" max="15620" width="14.25" style="9" customWidth="1"/>
    <col min="15621" max="15621" width="40.125" style="9" customWidth="1"/>
    <col min="15622" max="15622" width="7" style="9" customWidth="1"/>
    <col min="15623" max="15624" width="11.125" style="9" bestFit="1" customWidth="1"/>
    <col min="15625" max="15625" width="6.5" style="9" customWidth="1"/>
    <col min="15626" max="15626" width="33.75" style="9" bestFit="1" customWidth="1"/>
    <col min="15627" max="15627" width="12.75" style="9" customWidth="1"/>
    <col min="15628" max="15628" width="14.625" style="9" bestFit="1" customWidth="1"/>
    <col min="15629" max="15629" width="15.5" style="9" customWidth="1"/>
    <col min="15630" max="15630" width="7.125" style="9" customWidth="1"/>
    <col min="15631" max="15631" width="20.125" style="9" bestFit="1" customWidth="1"/>
    <col min="15632" max="15632" width="16.25" style="9" customWidth="1"/>
    <col min="15633" max="15633" width="17.625" style="9" customWidth="1"/>
    <col min="15634" max="15872" width="9" style="9"/>
    <col min="15873" max="15873" width="3" style="9" customWidth="1"/>
    <col min="15874" max="15874" width="19.25" style="9" bestFit="1" customWidth="1"/>
    <col min="15875" max="15876" width="14.25" style="9" customWidth="1"/>
    <col min="15877" max="15877" width="40.125" style="9" customWidth="1"/>
    <col min="15878" max="15878" width="7" style="9" customWidth="1"/>
    <col min="15879" max="15880" width="11.125" style="9" bestFit="1" customWidth="1"/>
    <col min="15881" max="15881" width="6.5" style="9" customWidth="1"/>
    <col min="15882" max="15882" width="33.75" style="9" bestFit="1" customWidth="1"/>
    <col min="15883" max="15883" width="12.75" style="9" customWidth="1"/>
    <col min="15884" max="15884" width="14.625" style="9" bestFit="1" customWidth="1"/>
    <col min="15885" max="15885" width="15.5" style="9" customWidth="1"/>
    <col min="15886" max="15886" width="7.125" style="9" customWidth="1"/>
    <col min="15887" max="15887" width="20.125" style="9" bestFit="1" customWidth="1"/>
    <col min="15888" max="15888" width="16.25" style="9" customWidth="1"/>
    <col min="15889" max="15889" width="17.625" style="9" customWidth="1"/>
    <col min="15890" max="16128" width="9" style="9"/>
    <col min="16129" max="16129" width="3" style="9" customWidth="1"/>
    <col min="16130" max="16130" width="19.25" style="9" bestFit="1" customWidth="1"/>
    <col min="16131" max="16132" width="14.25" style="9" customWidth="1"/>
    <col min="16133" max="16133" width="40.125" style="9" customWidth="1"/>
    <col min="16134" max="16134" width="7" style="9" customWidth="1"/>
    <col min="16135" max="16136" width="11.125" style="9" bestFit="1" customWidth="1"/>
    <col min="16137" max="16137" width="6.5" style="9" customWidth="1"/>
    <col min="16138" max="16138" width="33.75" style="9" bestFit="1" customWidth="1"/>
    <col min="16139" max="16139" width="12.75" style="9" customWidth="1"/>
    <col min="16140" max="16140" width="14.625" style="9" bestFit="1" customWidth="1"/>
    <col min="16141" max="16141" width="15.5" style="9" customWidth="1"/>
    <col min="16142" max="16142" width="7.125" style="9" customWidth="1"/>
    <col min="16143" max="16143" width="20.125" style="9" bestFit="1" customWidth="1"/>
    <col min="16144" max="16144" width="16.25" style="9" customWidth="1"/>
    <col min="16145" max="16145" width="17.625" style="9" customWidth="1"/>
    <col min="16146" max="16384" width="9" style="9"/>
  </cols>
  <sheetData>
    <row r="2" spans="2:18" ht="20.100000000000001" customHeight="1">
      <c r="B2" s="1" t="s">
        <v>0</v>
      </c>
      <c r="C2" s="1"/>
      <c r="D2" s="1"/>
      <c r="E2" s="2207" t="s">
        <v>8649</v>
      </c>
      <c r="G2" s="4" t="s">
        <v>2</v>
      </c>
      <c r="H2" s="5"/>
      <c r="I2" s="6"/>
      <c r="J2" s="7">
        <f>SUM(H:H)</f>
        <v>13300</v>
      </c>
      <c r="L2" s="9"/>
      <c r="M2" s="2208"/>
      <c r="O2" s="9"/>
      <c r="P2" s="2208"/>
      <c r="Q2" s="2209"/>
      <c r="R2" s="1822"/>
    </row>
    <row r="3" spans="2:18" ht="20.100000000000001" customHeight="1">
      <c r="B3" s="1" t="s">
        <v>3</v>
      </c>
      <c r="C3" s="1"/>
      <c r="D3" s="1"/>
      <c r="E3" s="2076" t="s">
        <v>6148</v>
      </c>
      <c r="L3" s="9"/>
      <c r="M3" s="2208"/>
      <c r="Q3" s="2209"/>
    </row>
    <row r="4" spans="2:18" ht="20.100000000000001" customHeight="1">
      <c r="B4" s="1" t="s">
        <v>5</v>
      </c>
      <c r="C4" s="1"/>
      <c r="D4" s="1"/>
      <c r="E4" s="2076">
        <v>210506</v>
      </c>
      <c r="G4" s="1634"/>
      <c r="H4" s="1634"/>
      <c r="I4" s="1634"/>
      <c r="J4" s="131"/>
      <c r="L4" s="9"/>
      <c r="M4" s="2208"/>
      <c r="O4" s="2208"/>
    </row>
    <row r="5" spans="2:18" ht="20.100000000000001" customHeight="1">
      <c r="B5" s="1" t="s">
        <v>6</v>
      </c>
      <c r="C5" s="1"/>
      <c r="D5" s="1"/>
      <c r="E5" s="2083">
        <v>45243</v>
      </c>
      <c r="J5" s="131"/>
      <c r="L5" s="2210"/>
      <c r="M5" s="2208"/>
      <c r="O5" s="2208"/>
      <c r="P5" s="2209"/>
      <c r="Q5" s="2209"/>
    </row>
    <row r="6" spans="2:18" ht="20.100000000000001" customHeight="1">
      <c r="B6" s="1" t="s">
        <v>7</v>
      </c>
      <c r="C6" s="1"/>
      <c r="D6" s="1"/>
      <c r="E6" s="2083">
        <v>45245</v>
      </c>
      <c r="J6" s="131"/>
      <c r="L6" s="459"/>
      <c r="M6" s="2208"/>
      <c r="O6" s="2211"/>
    </row>
    <row r="8" spans="2:18" s="8" customFormat="1" ht="19.5" customHeight="1">
      <c r="B8" s="17" t="s">
        <v>8</v>
      </c>
      <c r="C8" s="17" t="s">
        <v>9</v>
      </c>
      <c r="D8" s="17" t="s">
        <v>10</v>
      </c>
      <c r="E8" s="18" t="s">
        <v>11</v>
      </c>
      <c r="F8" s="18" t="s">
        <v>12</v>
      </c>
      <c r="G8" s="18" t="s">
        <v>13</v>
      </c>
      <c r="H8" s="22" t="s">
        <v>14</v>
      </c>
      <c r="I8" s="22" t="s">
        <v>15</v>
      </c>
      <c r="J8" s="18" t="s">
        <v>16</v>
      </c>
      <c r="K8" s="18" t="s">
        <v>17</v>
      </c>
      <c r="L8" s="18" t="s">
        <v>18</v>
      </c>
      <c r="M8" s="17" t="s">
        <v>19</v>
      </c>
      <c r="N8" s="17" t="s">
        <v>20</v>
      </c>
      <c r="O8" s="18" t="s">
        <v>21</v>
      </c>
      <c r="P8" s="1009" t="s">
        <v>22</v>
      </c>
      <c r="Q8" s="23" t="s">
        <v>23</v>
      </c>
    </row>
    <row r="9" spans="2:18" s="41" customFormat="1" ht="18" customHeight="1">
      <c r="B9" s="2212" t="s">
        <v>6727</v>
      </c>
      <c r="C9" s="34" t="s">
        <v>167</v>
      </c>
      <c r="D9" s="34" t="s">
        <v>167</v>
      </c>
      <c r="E9" s="2030" t="s">
        <v>8650</v>
      </c>
      <c r="F9" s="33">
        <v>1</v>
      </c>
      <c r="G9" s="1434">
        <v>1250</v>
      </c>
      <c r="H9" s="2213">
        <f t="shared" ref="H9:H24" si="0">F9*G9</f>
        <v>1250</v>
      </c>
      <c r="I9" s="1434"/>
      <c r="J9" s="35" t="s">
        <v>8651</v>
      </c>
      <c r="K9" s="1633"/>
      <c r="L9" s="2214"/>
      <c r="M9" s="40">
        <v>45239</v>
      </c>
      <c r="N9" s="1938" t="s">
        <v>6724</v>
      </c>
      <c r="O9" s="40" t="s">
        <v>8652</v>
      </c>
      <c r="P9" s="1938"/>
      <c r="Q9" s="40"/>
    </row>
    <row r="10" spans="2:18" s="41" customFormat="1" ht="18" customHeight="1">
      <c r="B10" s="2215"/>
      <c r="C10" s="34" t="s">
        <v>167</v>
      </c>
      <c r="D10" s="34" t="s">
        <v>167</v>
      </c>
      <c r="E10" s="2030" t="s">
        <v>8653</v>
      </c>
      <c r="F10" s="33">
        <v>1</v>
      </c>
      <c r="G10" s="1434">
        <v>3020</v>
      </c>
      <c r="H10" s="2213">
        <f t="shared" si="0"/>
        <v>3020</v>
      </c>
      <c r="I10" s="1434"/>
      <c r="J10" s="2030" t="s">
        <v>8654</v>
      </c>
      <c r="K10" s="1633"/>
      <c r="L10" s="2214"/>
      <c r="M10" s="40">
        <v>45239</v>
      </c>
      <c r="N10" s="1938" t="s">
        <v>6724</v>
      </c>
      <c r="O10" s="40" t="s">
        <v>8652</v>
      </c>
      <c r="P10" s="1938"/>
      <c r="Q10" s="40"/>
    </row>
    <row r="11" spans="2:18" s="41" customFormat="1" ht="18" customHeight="1">
      <c r="B11" s="2215"/>
      <c r="C11" s="34" t="s">
        <v>167</v>
      </c>
      <c r="D11" s="34" t="s">
        <v>167</v>
      </c>
      <c r="E11" s="2030" t="s">
        <v>8655</v>
      </c>
      <c r="F11" s="33">
        <v>2</v>
      </c>
      <c r="G11" s="1434">
        <v>2890</v>
      </c>
      <c r="H11" s="2213">
        <f t="shared" si="0"/>
        <v>5780</v>
      </c>
      <c r="I11" s="1434"/>
      <c r="J11" s="35" t="s">
        <v>8651</v>
      </c>
      <c r="K11" s="1633"/>
      <c r="L11" s="2214"/>
      <c r="M11" s="40">
        <v>45239</v>
      </c>
      <c r="N11" s="1938" t="s">
        <v>6724</v>
      </c>
      <c r="O11" s="40" t="s">
        <v>8652</v>
      </c>
      <c r="P11" s="1938"/>
      <c r="Q11" s="40"/>
    </row>
    <row r="12" spans="2:18" s="41" customFormat="1" ht="18" customHeight="1">
      <c r="B12" s="2216"/>
      <c r="C12" s="34" t="s">
        <v>167</v>
      </c>
      <c r="D12" s="34" t="s">
        <v>167</v>
      </c>
      <c r="E12" s="2030" t="s">
        <v>8656</v>
      </c>
      <c r="F12" s="33">
        <v>5</v>
      </c>
      <c r="G12" s="1434">
        <v>650</v>
      </c>
      <c r="H12" s="2213">
        <f t="shared" si="0"/>
        <v>3250</v>
      </c>
      <c r="I12" s="1434"/>
      <c r="J12" s="35" t="s">
        <v>8657</v>
      </c>
      <c r="K12" s="1633"/>
      <c r="L12" s="2214"/>
      <c r="M12" s="40">
        <v>45239</v>
      </c>
      <c r="N12" s="1938" t="s">
        <v>6724</v>
      </c>
      <c r="O12" s="40" t="s">
        <v>8652</v>
      </c>
      <c r="P12" s="1938"/>
      <c r="Q12" s="40"/>
    </row>
    <row r="13" spans="2:18" ht="18" customHeight="1">
      <c r="B13" s="18"/>
      <c r="C13" s="17"/>
      <c r="D13" s="17"/>
      <c r="E13" s="130"/>
      <c r="F13" s="18"/>
      <c r="G13" s="118"/>
      <c r="H13" s="537">
        <f t="shared" si="0"/>
        <v>0</v>
      </c>
      <c r="I13" s="118"/>
      <c r="J13" s="26"/>
      <c r="K13" s="176"/>
      <c r="L13" s="866"/>
      <c r="M13" s="23"/>
      <c r="N13" s="1009"/>
      <c r="O13" s="1009"/>
      <c r="P13" s="1009"/>
      <c r="Q13" s="23"/>
    </row>
    <row r="14" spans="2:18" s="41" customFormat="1" ht="18" customHeight="1">
      <c r="B14" s="33"/>
      <c r="C14" s="34"/>
      <c r="D14" s="34"/>
      <c r="E14" s="2030"/>
      <c r="F14" s="33"/>
      <c r="G14" s="1434"/>
      <c r="H14" s="537">
        <f t="shared" si="0"/>
        <v>0</v>
      </c>
      <c r="I14" s="1434"/>
      <c r="J14" s="35"/>
      <c r="K14" s="1633"/>
      <c r="L14" s="2214"/>
      <c r="M14" s="40"/>
      <c r="N14" s="1938"/>
      <c r="O14" s="40"/>
      <c r="P14" s="1938"/>
      <c r="Q14" s="40"/>
    </row>
    <row r="15" spans="2:18" s="41" customFormat="1" ht="18" customHeight="1">
      <c r="B15" s="33"/>
      <c r="C15" s="34"/>
      <c r="D15" s="34"/>
      <c r="E15" s="2030"/>
      <c r="F15" s="33"/>
      <c r="G15" s="1434"/>
      <c r="H15" s="537">
        <f t="shared" si="0"/>
        <v>0</v>
      </c>
      <c r="I15" s="1434"/>
      <c r="J15" s="35"/>
      <c r="K15" s="1633"/>
      <c r="L15" s="2214"/>
      <c r="M15" s="40"/>
      <c r="N15" s="1938"/>
      <c r="O15" s="40"/>
      <c r="P15" s="1938"/>
      <c r="Q15" s="40"/>
    </row>
    <row r="16" spans="2:18" s="41" customFormat="1" ht="18" customHeight="1">
      <c r="B16" s="33"/>
      <c r="C16" s="34"/>
      <c r="D16" s="34"/>
      <c r="E16" s="2030"/>
      <c r="F16" s="33"/>
      <c r="G16" s="1434"/>
      <c r="H16" s="537">
        <f t="shared" si="0"/>
        <v>0</v>
      </c>
      <c r="I16" s="1434"/>
      <c r="J16" s="35"/>
      <c r="K16" s="1633"/>
      <c r="L16" s="2214"/>
      <c r="M16" s="40"/>
      <c r="N16" s="1938"/>
      <c r="O16" s="40"/>
      <c r="P16" s="1938"/>
      <c r="Q16" s="40"/>
    </row>
    <row r="17" spans="2:17" ht="18" customHeight="1">
      <c r="B17" s="18"/>
      <c r="C17" s="17"/>
      <c r="D17" s="17"/>
      <c r="E17" s="130"/>
      <c r="F17" s="18"/>
      <c r="G17" s="118"/>
      <c r="H17" s="537">
        <f t="shared" si="0"/>
        <v>0</v>
      </c>
      <c r="I17" s="118"/>
      <c r="J17" s="26"/>
      <c r="K17" s="176"/>
      <c r="L17" s="866"/>
      <c r="M17" s="23"/>
      <c r="N17" s="1009"/>
      <c r="O17" s="1009"/>
      <c r="P17" s="1009"/>
      <c r="Q17" s="23"/>
    </row>
    <row r="18" spans="2:17" ht="18" customHeight="1">
      <c r="B18" s="18"/>
      <c r="C18" s="17"/>
      <c r="D18" s="17"/>
      <c r="E18" s="130"/>
      <c r="F18" s="18"/>
      <c r="G18" s="118"/>
      <c r="H18" s="537">
        <f t="shared" si="0"/>
        <v>0</v>
      </c>
      <c r="I18" s="118"/>
      <c r="J18" s="26"/>
      <c r="K18" s="176"/>
      <c r="L18" s="866"/>
      <c r="M18" s="23"/>
      <c r="N18" s="1009"/>
      <c r="O18" s="1009"/>
      <c r="P18" s="1009"/>
      <c r="Q18" s="23"/>
    </row>
    <row r="19" spans="2:17" ht="18" customHeight="1">
      <c r="B19" s="18"/>
      <c r="C19" s="17"/>
      <c r="D19" s="17"/>
      <c r="E19" s="130"/>
      <c r="F19" s="18"/>
      <c r="G19" s="118"/>
      <c r="H19" s="537">
        <f t="shared" si="0"/>
        <v>0</v>
      </c>
      <c r="I19" s="118"/>
      <c r="J19" s="26"/>
      <c r="K19" s="176"/>
      <c r="L19" s="866"/>
      <c r="M19" s="23"/>
      <c r="N19" s="1009"/>
      <c r="O19" s="1009"/>
      <c r="P19" s="1009"/>
      <c r="Q19" s="23"/>
    </row>
    <row r="20" spans="2:17" ht="18" customHeight="1">
      <c r="B20" s="18"/>
      <c r="C20" s="17"/>
      <c r="D20" s="17"/>
      <c r="E20" s="130"/>
      <c r="F20" s="18"/>
      <c r="G20" s="118"/>
      <c r="H20" s="537">
        <f t="shared" si="0"/>
        <v>0</v>
      </c>
      <c r="I20" s="118"/>
      <c r="J20" s="26"/>
      <c r="K20" s="176"/>
      <c r="L20" s="866"/>
      <c r="M20" s="23"/>
      <c r="N20" s="1009"/>
      <c r="O20" s="1009"/>
      <c r="P20" s="1009"/>
      <c r="Q20" s="23"/>
    </row>
    <row r="21" spans="2:17" ht="18" customHeight="1">
      <c r="B21" s="18"/>
      <c r="C21" s="17"/>
      <c r="D21" s="17"/>
      <c r="E21" s="130"/>
      <c r="F21" s="18"/>
      <c r="G21" s="118"/>
      <c r="H21" s="537">
        <f t="shared" si="0"/>
        <v>0</v>
      </c>
      <c r="I21" s="118"/>
      <c r="J21" s="26"/>
      <c r="K21" s="176"/>
      <c r="L21" s="866"/>
      <c r="M21" s="23"/>
      <c r="N21" s="1009"/>
      <c r="O21" s="1009"/>
      <c r="P21" s="1009"/>
      <c r="Q21" s="23"/>
    </row>
    <row r="22" spans="2:17" ht="18" customHeight="1">
      <c r="B22" s="18"/>
      <c r="C22" s="17"/>
      <c r="D22" s="17"/>
      <c r="E22" s="130"/>
      <c r="F22" s="18"/>
      <c r="G22" s="118"/>
      <c r="H22" s="537">
        <f t="shared" si="0"/>
        <v>0</v>
      </c>
      <c r="I22" s="118"/>
      <c r="J22" s="26"/>
      <c r="K22" s="176"/>
      <c r="L22" s="866"/>
      <c r="M22" s="23"/>
      <c r="N22" s="1009"/>
      <c r="O22" s="1009"/>
      <c r="P22" s="1009"/>
      <c r="Q22" s="23"/>
    </row>
    <row r="23" spans="2:17" ht="18" customHeight="1">
      <c r="B23" s="18"/>
      <c r="C23" s="17"/>
      <c r="D23" s="17"/>
      <c r="E23" s="130"/>
      <c r="F23" s="18"/>
      <c r="G23" s="118"/>
      <c r="H23" s="537">
        <f t="shared" si="0"/>
        <v>0</v>
      </c>
      <c r="I23" s="118"/>
      <c r="J23" s="26"/>
      <c r="K23" s="176"/>
      <c r="L23" s="866"/>
      <c r="M23" s="23"/>
      <c r="N23" s="1009"/>
      <c r="O23" s="1009"/>
      <c r="P23" s="1009"/>
      <c r="Q23" s="23"/>
    </row>
    <row r="24" spans="2:17" ht="18" customHeight="1">
      <c r="B24" s="18"/>
      <c r="C24" s="17"/>
      <c r="D24" s="17"/>
      <c r="E24" s="130"/>
      <c r="F24" s="18"/>
      <c r="G24" s="118"/>
      <c r="H24" s="537">
        <f t="shared" si="0"/>
        <v>0</v>
      </c>
      <c r="I24" s="118"/>
      <c r="J24" s="26"/>
      <c r="K24" s="176"/>
      <c r="L24" s="866"/>
      <c r="M24" s="23"/>
      <c r="N24" s="1009"/>
      <c r="O24" s="1009"/>
      <c r="P24" s="1009"/>
      <c r="Q24" s="23"/>
    </row>
  </sheetData>
  <autoFilter ref="B8:O8" xr:uid="{2E215B75-5B3F-4CD7-9BED-F539A8799A00}"/>
  <mergeCells count="7">
    <mergeCell ref="B9:B12"/>
    <mergeCell ref="B2:D2"/>
    <mergeCell ref="G2:I2"/>
    <mergeCell ref="B3:D3"/>
    <mergeCell ref="B4:D4"/>
    <mergeCell ref="B5:D5"/>
    <mergeCell ref="B6:D6"/>
  </mergeCells>
  <phoneticPr fontId="3"/>
  <pageMargins left="0.2" right="0.2" top="0.75" bottom="0.75" header="0.3" footer="0.3"/>
  <pageSetup paperSize="8" scale="66" orientation="portrait" r:id="rId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C746B-C22C-4DAA-8FB0-C1F7F0AAD6E5}">
  <dimension ref="A1:G10"/>
  <sheetViews>
    <sheetView workbookViewId="0">
      <selection activeCell="D17" sqref="D17"/>
    </sheetView>
  </sheetViews>
  <sheetFormatPr defaultColWidth="10.125" defaultRowHeight="19.5"/>
  <cols>
    <col min="1" max="1" width="7.625" style="2053" customWidth="1"/>
    <col min="2" max="2" width="7.125" style="2053" bestFit="1" customWidth="1"/>
    <col min="3" max="3" width="14" style="2053" bestFit="1" customWidth="1"/>
    <col min="4" max="4" width="32.5" style="2053" bestFit="1" customWidth="1"/>
    <col min="5" max="5" width="6.625" style="2053" bestFit="1" customWidth="1"/>
    <col min="6" max="6" width="27.875" style="2053" customWidth="1"/>
    <col min="7" max="7" width="17.875" style="2053" bestFit="1" customWidth="1"/>
    <col min="8" max="256" width="10.125" style="2053"/>
    <col min="257" max="257" width="7.625" style="2053" customWidth="1"/>
    <col min="258" max="258" width="7.125" style="2053" bestFit="1" customWidth="1"/>
    <col min="259" max="259" width="14" style="2053" bestFit="1" customWidth="1"/>
    <col min="260" max="260" width="32.5" style="2053" bestFit="1" customWidth="1"/>
    <col min="261" max="261" width="6.625" style="2053" bestFit="1" customWidth="1"/>
    <col min="262" max="262" width="27.875" style="2053" customWidth="1"/>
    <col min="263" max="263" width="17.875" style="2053" bestFit="1" customWidth="1"/>
    <col min="264" max="512" width="10.125" style="2053"/>
    <col min="513" max="513" width="7.625" style="2053" customWidth="1"/>
    <col min="514" max="514" width="7.125" style="2053" bestFit="1" customWidth="1"/>
    <col min="515" max="515" width="14" style="2053" bestFit="1" customWidth="1"/>
    <col min="516" max="516" width="32.5" style="2053" bestFit="1" customWidth="1"/>
    <col min="517" max="517" width="6.625" style="2053" bestFit="1" customWidth="1"/>
    <col min="518" max="518" width="27.875" style="2053" customWidth="1"/>
    <col min="519" max="519" width="17.875" style="2053" bestFit="1" customWidth="1"/>
    <col min="520" max="768" width="10.125" style="2053"/>
    <col min="769" max="769" width="7.625" style="2053" customWidth="1"/>
    <col min="770" max="770" width="7.125" style="2053" bestFit="1" customWidth="1"/>
    <col min="771" max="771" width="14" style="2053" bestFit="1" customWidth="1"/>
    <col min="772" max="772" width="32.5" style="2053" bestFit="1" customWidth="1"/>
    <col min="773" max="773" width="6.625" style="2053" bestFit="1" customWidth="1"/>
    <col min="774" max="774" width="27.875" style="2053" customWidth="1"/>
    <col min="775" max="775" width="17.875" style="2053" bestFit="1" customWidth="1"/>
    <col min="776" max="1024" width="10.125" style="2053"/>
    <col min="1025" max="1025" width="7.625" style="2053" customWidth="1"/>
    <col min="1026" max="1026" width="7.125" style="2053" bestFit="1" customWidth="1"/>
    <col min="1027" max="1027" width="14" style="2053" bestFit="1" customWidth="1"/>
    <col min="1028" max="1028" width="32.5" style="2053" bestFit="1" customWidth="1"/>
    <col min="1029" max="1029" width="6.625" style="2053" bestFit="1" customWidth="1"/>
    <col min="1030" max="1030" width="27.875" style="2053" customWidth="1"/>
    <col min="1031" max="1031" width="17.875" style="2053" bestFit="1" customWidth="1"/>
    <col min="1032" max="1280" width="10.125" style="2053"/>
    <col min="1281" max="1281" width="7.625" style="2053" customWidth="1"/>
    <col min="1282" max="1282" width="7.125" style="2053" bestFit="1" customWidth="1"/>
    <col min="1283" max="1283" width="14" style="2053" bestFit="1" customWidth="1"/>
    <col min="1284" max="1284" width="32.5" style="2053" bestFit="1" customWidth="1"/>
    <col min="1285" max="1285" width="6.625" style="2053" bestFit="1" customWidth="1"/>
    <col min="1286" max="1286" width="27.875" style="2053" customWidth="1"/>
    <col min="1287" max="1287" width="17.875" style="2053" bestFit="1" customWidth="1"/>
    <col min="1288" max="1536" width="10.125" style="2053"/>
    <col min="1537" max="1537" width="7.625" style="2053" customWidth="1"/>
    <col min="1538" max="1538" width="7.125" style="2053" bestFit="1" customWidth="1"/>
    <col min="1539" max="1539" width="14" style="2053" bestFit="1" customWidth="1"/>
    <col min="1540" max="1540" width="32.5" style="2053" bestFit="1" customWidth="1"/>
    <col min="1541" max="1541" width="6.625" style="2053" bestFit="1" customWidth="1"/>
    <col min="1542" max="1542" width="27.875" style="2053" customWidth="1"/>
    <col min="1543" max="1543" width="17.875" style="2053" bestFit="1" customWidth="1"/>
    <col min="1544" max="1792" width="10.125" style="2053"/>
    <col min="1793" max="1793" width="7.625" style="2053" customWidth="1"/>
    <col min="1794" max="1794" width="7.125" style="2053" bestFit="1" customWidth="1"/>
    <col min="1795" max="1795" width="14" style="2053" bestFit="1" customWidth="1"/>
    <col min="1796" max="1796" width="32.5" style="2053" bestFit="1" customWidth="1"/>
    <col min="1797" max="1797" width="6.625" style="2053" bestFit="1" customWidth="1"/>
    <col min="1798" max="1798" width="27.875" style="2053" customWidth="1"/>
    <col min="1799" max="1799" width="17.875" style="2053" bestFit="1" customWidth="1"/>
    <col min="1800" max="2048" width="10.125" style="2053"/>
    <col min="2049" max="2049" width="7.625" style="2053" customWidth="1"/>
    <col min="2050" max="2050" width="7.125" style="2053" bestFit="1" customWidth="1"/>
    <col min="2051" max="2051" width="14" style="2053" bestFit="1" customWidth="1"/>
    <col min="2052" max="2052" width="32.5" style="2053" bestFit="1" customWidth="1"/>
    <col min="2053" max="2053" width="6.625" style="2053" bestFit="1" customWidth="1"/>
    <col min="2054" max="2054" width="27.875" style="2053" customWidth="1"/>
    <col min="2055" max="2055" width="17.875" style="2053" bestFit="1" customWidth="1"/>
    <col min="2056" max="2304" width="10.125" style="2053"/>
    <col min="2305" max="2305" width="7.625" style="2053" customWidth="1"/>
    <col min="2306" max="2306" width="7.125" style="2053" bestFit="1" customWidth="1"/>
    <col min="2307" max="2307" width="14" style="2053" bestFit="1" customWidth="1"/>
    <col min="2308" max="2308" width="32.5" style="2053" bestFit="1" customWidth="1"/>
    <col min="2309" max="2309" width="6.625" style="2053" bestFit="1" customWidth="1"/>
    <col min="2310" max="2310" width="27.875" style="2053" customWidth="1"/>
    <col min="2311" max="2311" width="17.875" style="2053" bestFit="1" customWidth="1"/>
    <col min="2312" max="2560" width="10.125" style="2053"/>
    <col min="2561" max="2561" width="7.625" style="2053" customWidth="1"/>
    <col min="2562" max="2562" width="7.125" style="2053" bestFit="1" customWidth="1"/>
    <col min="2563" max="2563" width="14" style="2053" bestFit="1" customWidth="1"/>
    <col min="2564" max="2564" width="32.5" style="2053" bestFit="1" customWidth="1"/>
    <col min="2565" max="2565" width="6.625" style="2053" bestFit="1" customWidth="1"/>
    <col min="2566" max="2566" width="27.875" style="2053" customWidth="1"/>
    <col min="2567" max="2567" width="17.875" style="2053" bestFit="1" customWidth="1"/>
    <col min="2568" max="2816" width="10.125" style="2053"/>
    <col min="2817" max="2817" width="7.625" style="2053" customWidth="1"/>
    <col min="2818" max="2818" width="7.125" style="2053" bestFit="1" customWidth="1"/>
    <col min="2819" max="2819" width="14" style="2053" bestFit="1" customWidth="1"/>
    <col min="2820" max="2820" width="32.5" style="2053" bestFit="1" customWidth="1"/>
    <col min="2821" max="2821" width="6.625" style="2053" bestFit="1" customWidth="1"/>
    <col min="2822" max="2822" width="27.875" style="2053" customWidth="1"/>
    <col min="2823" max="2823" width="17.875" style="2053" bestFit="1" customWidth="1"/>
    <col min="2824" max="3072" width="10.125" style="2053"/>
    <col min="3073" max="3073" width="7.625" style="2053" customWidth="1"/>
    <col min="3074" max="3074" width="7.125" style="2053" bestFit="1" customWidth="1"/>
    <col min="3075" max="3075" width="14" style="2053" bestFit="1" customWidth="1"/>
    <col min="3076" max="3076" width="32.5" style="2053" bestFit="1" customWidth="1"/>
    <col min="3077" max="3077" width="6.625" style="2053" bestFit="1" customWidth="1"/>
    <col min="3078" max="3078" width="27.875" style="2053" customWidth="1"/>
    <col min="3079" max="3079" width="17.875" style="2053" bestFit="1" customWidth="1"/>
    <col min="3080" max="3328" width="10.125" style="2053"/>
    <col min="3329" max="3329" width="7.625" style="2053" customWidth="1"/>
    <col min="3330" max="3330" width="7.125" style="2053" bestFit="1" customWidth="1"/>
    <col min="3331" max="3331" width="14" style="2053" bestFit="1" customWidth="1"/>
    <col min="3332" max="3332" width="32.5" style="2053" bestFit="1" customWidth="1"/>
    <col min="3333" max="3333" width="6.625" style="2053" bestFit="1" customWidth="1"/>
    <col min="3334" max="3334" width="27.875" style="2053" customWidth="1"/>
    <col min="3335" max="3335" width="17.875" style="2053" bestFit="1" customWidth="1"/>
    <col min="3336" max="3584" width="10.125" style="2053"/>
    <col min="3585" max="3585" width="7.625" style="2053" customWidth="1"/>
    <col min="3586" max="3586" width="7.125" style="2053" bestFit="1" customWidth="1"/>
    <col min="3587" max="3587" width="14" style="2053" bestFit="1" customWidth="1"/>
    <col min="3588" max="3588" width="32.5" style="2053" bestFit="1" customWidth="1"/>
    <col min="3589" max="3589" width="6.625" style="2053" bestFit="1" customWidth="1"/>
    <col min="3590" max="3590" width="27.875" style="2053" customWidth="1"/>
    <col min="3591" max="3591" width="17.875" style="2053" bestFit="1" customWidth="1"/>
    <col min="3592" max="3840" width="10.125" style="2053"/>
    <col min="3841" max="3841" width="7.625" style="2053" customWidth="1"/>
    <col min="3842" max="3842" width="7.125" style="2053" bestFit="1" customWidth="1"/>
    <col min="3843" max="3843" width="14" style="2053" bestFit="1" customWidth="1"/>
    <col min="3844" max="3844" width="32.5" style="2053" bestFit="1" customWidth="1"/>
    <col min="3845" max="3845" width="6.625" style="2053" bestFit="1" customWidth="1"/>
    <col min="3846" max="3846" width="27.875" style="2053" customWidth="1"/>
    <col min="3847" max="3847" width="17.875" style="2053" bestFit="1" customWidth="1"/>
    <col min="3848" max="4096" width="10.125" style="2053"/>
    <col min="4097" max="4097" width="7.625" style="2053" customWidth="1"/>
    <col min="4098" max="4098" width="7.125" style="2053" bestFit="1" customWidth="1"/>
    <col min="4099" max="4099" width="14" style="2053" bestFit="1" customWidth="1"/>
    <col min="4100" max="4100" width="32.5" style="2053" bestFit="1" customWidth="1"/>
    <col min="4101" max="4101" width="6.625" style="2053" bestFit="1" customWidth="1"/>
    <col min="4102" max="4102" width="27.875" style="2053" customWidth="1"/>
    <col min="4103" max="4103" width="17.875" style="2053" bestFit="1" customWidth="1"/>
    <col min="4104" max="4352" width="10.125" style="2053"/>
    <col min="4353" max="4353" width="7.625" style="2053" customWidth="1"/>
    <col min="4354" max="4354" width="7.125" style="2053" bestFit="1" customWidth="1"/>
    <col min="4355" max="4355" width="14" style="2053" bestFit="1" customWidth="1"/>
    <col min="4356" max="4356" width="32.5" style="2053" bestFit="1" customWidth="1"/>
    <col min="4357" max="4357" width="6.625" style="2053" bestFit="1" customWidth="1"/>
    <col min="4358" max="4358" width="27.875" style="2053" customWidth="1"/>
    <col min="4359" max="4359" width="17.875" style="2053" bestFit="1" customWidth="1"/>
    <col min="4360" max="4608" width="10.125" style="2053"/>
    <col min="4609" max="4609" width="7.625" style="2053" customWidth="1"/>
    <col min="4610" max="4610" width="7.125" style="2053" bestFit="1" customWidth="1"/>
    <col min="4611" max="4611" width="14" style="2053" bestFit="1" customWidth="1"/>
    <col min="4612" max="4612" width="32.5" style="2053" bestFit="1" customWidth="1"/>
    <col min="4613" max="4613" width="6.625" style="2053" bestFit="1" customWidth="1"/>
    <col min="4614" max="4614" width="27.875" style="2053" customWidth="1"/>
    <col min="4615" max="4615" width="17.875" style="2053" bestFit="1" customWidth="1"/>
    <col min="4616" max="4864" width="10.125" style="2053"/>
    <col min="4865" max="4865" width="7.625" style="2053" customWidth="1"/>
    <col min="4866" max="4866" width="7.125" style="2053" bestFit="1" customWidth="1"/>
    <col min="4867" max="4867" width="14" style="2053" bestFit="1" customWidth="1"/>
    <col min="4868" max="4868" width="32.5" style="2053" bestFit="1" customWidth="1"/>
    <col min="4869" max="4869" width="6.625" style="2053" bestFit="1" customWidth="1"/>
    <col min="4870" max="4870" width="27.875" style="2053" customWidth="1"/>
    <col min="4871" max="4871" width="17.875" style="2053" bestFit="1" customWidth="1"/>
    <col min="4872" max="5120" width="10.125" style="2053"/>
    <col min="5121" max="5121" width="7.625" style="2053" customWidth="1"/>
    <col min="5122" max="5122" width="7.125" style="2053" bestFit="1" customWidth="1"/>
    <col min="5123" max="5123" width="14" style="2053" bestFit="1" customWidth="1"/>
    <col min="5124" max="5124" width="32.5" style="2053" bestFit="1" customWidth="1"/>
    <col min="5125" max="5125" width="6.625" style="2053" bestFit="1" customWidth="1"/>
    <col min="5126" max="5126" width="27.875" style="2053" customWidth="1"/>
    <col min="5127" max="5127" width="17.875" style="2053" bestFit="1" customWidth="1"/>
    <col min="5128" max="5376" width="10.125" style="2053"/>
    <col min="5377" max="5377" width="7.625" style="2053" customWidth="1"/>
    <col min="5378" max="5378" width="7.125" style="2053" bestFit="1" customWidth="1"/>
    <col min="5379" max="5379" width="14" style="2053" bestFit="1" customWidth="1"/>
    <col min="5380" max="5380" width="32.5" style="2053" bestFit="1" customWidth="1"/>
    <col min="5381" max="5381" width="6.625" style="2053" bestFit="1" customWidth="1"/>
    <col min="5382" max="5382" width="27.875" style="2053" customWidth="1"/>
    <col min="5383" max="5383" width="17.875" style="2053" bestFit="1" customWidth="1"/>
    <col min="5384" max="5632" width="10.125" style="2053"/>
    <col min="5633" max="5633" width="7.625" style="2053" customWidth="1"/>
    <col min="5634" max="5634" width="7.125" style="2053" bestFit="1" customWidth="1"/>
    <col min="5635" max="5635" width="14" style="2053" bestFit="1" customWidth="1"/>
    <col min="5636" max="5636" width="32.5" style="2053" bestFit="1" customWidth="1"/>
    <col min="5637" max="5637" width="6.625" style="2053" bestFit="1" customWidth="1"/>
    <col min="5638" max="5638" width="27.875" style="2053" customWidth="1"/>
    <col min="5639" max="5639" width="17.875" style="2053" bestFit="1" customWidth="1"/>
    <col min="5640" max="5888" width="10.125" style="2053"/>
    <col min="5889" max="5889" width="7.625" style="2053" customWidth="1"/>
    <col min="5890" max="5890" width="7.125" style="2053" bestFit="1" customWidth="1"/>
    <col min="5891" max="5891" width="14" style="2053" bestFit="1" customWidth="1"/>
    <col min="5892" max="5892" width="32.5" style="2053" bestFit="1" customWidth="1"/>
    <col min="5893" max="5893" width="6.625" style="2053" bestFit="1" customWidth="1"/>
    <col min="5894" max="5894" width="27.875" style="2053" customWidth="1"/>
    <col min="5895" max="5895" width="17.875" style="2053" bestFit="1" customWidth="1"/>
    <col min="5896" max="6144" width="10.125" style="2053"/>
    <col min="6145" max="6145" width="7.625" style="2053" customWidth="1"/>
    <col min="6146" max="6146" width="7.125" style="2053" bestFit="1" customWidth="1"/>
    <col min="6147" max="6147" width="14" style="2053" bestFit="1" customWidth="1"/>
    <col min="6148" max="6148" width="32.5" style="2053" bestFit="1" customWidth="1"/>
    <col min="6149" max="6149" width="6.625" style="2053" bestFit="1" customWidth="1"/>
    <col min="6150" max="6150" width="27.875" style="2053" customWidth="1"/>
    <col min="6151" max="6151" width="17.875" style="2053" bestFit="1" customWidth="1"/>
    <col min="6152" max="6400" width="10.125" style="2053"/>
    <col min="6401" max="6401" width="7.625" style="2053" customWidth="1"/>
    <col min="6402" max="6402" width="7.125" style="2053" bestFit="1" customWidth="1"/>
    <col min="6403" max="6403" width="14" style="2053" bestFit="1" customWidth="1"/>
    <col min="6404" max="6404" width="32.5" style="2053" bestFit="1" customWidth="1"/>
    <col min="6405" max="6405" width="6.625" style="2053" bestFit="1" customWidth="1"/>
    <col min="6406" max="6406" width="27.875" style="2053" customWidth="1"/>
    <col min="6407" max="6407" width="17.875" style="2053" bestFit="1" customWidth="1"/>
    <col min="6408" max="6656" width="10.125" style="2053"/>
    <col min="6657" max="6657" width="7.625" style="2053" customWidth="1"/>
    <col min="6658" max="6658" width="7.125" style="2053" bestFit="1" customWidth="1"/>
    <col min="6659" max="6659" width="14" style="2053" bestFit="1" customWidth="1"/>
    <col min="6660" max="6660" width="32.5" style="2053" bestFit="1" customWidth="1"/>
    <col min="6661" max="6661" width="6.625" style="2053" bestFit="1" customWidth="1"/>
    <col min="6662" max="6662" width="27.875" style="2053" customWidth="1"/>
    <col min="6663" max="6663" width="17.875" style="2053" bestFit="1" customWidth="1"/>
    <col min="6664" max="6912" width="10.125" style="2053"/>
    <col min="6913" max="6913" width="7.625" style="2053" customWidth="1"/>
    <col min="6914" max="6914" width="7.125" style="2053" bestFit="1" customWidth="1"/>
    <col min="6915" max="6915" width="14" style="2053" bestFit="1" customWidth="1"/>
    <col min="6916" max="6916" width="32.5" style="2053" bestFit="1" customWidth="1"/>
    <col min="6917" max="6917" width="6.625" style="2053" bestFit="1" customWidth="1"/>
    <col min="6918" max="6918" width="27.875" style="2053" customWidth="1"/>
    <col min="6919" max="6919" width="17.875" style="2053" bestFit="1" customWidth="1"/>
    <col min="6920" max="7168" width="10.125" style="2053"/>
    <col min="7169" max="7169" width="7.625" style="2053" customWidth="1"/>
    <col min="7170" max="7170" width="7.125" style="2053" bestFit="1" customWidth="1"/>
    <col min="7171" max="7171" width="14" style="2053" bestFit="1" customWidth="1"/>
    <col min="7172" max="7172" width="32.5" style="2053" bestFit="1" customWidth="1"/>
    <col min="7173" max="7173" width="6.625" style="2053" bestFit="1" customWidth="1"/>
    <col min="7174" max="7174" width="27.875" style="2053" customWidth="1"/>
    <col min="7175" max="7175" width="17.875" style="2053" bestFit="1" customWidth="1"/>
    <col min="7176" max="7424" width="10.125" style="2053"/>
    <col min="7425" max="7425" width="7.625" style="2053" customWidth="1"/>
    <col min="7426" max="7426" width="7.125" style="2053" bestFit="1" customWidth="1"/>
    <col min="7427" max="7427" width="14" style="2053" bestFit="1" customWidth="1"/>
    <col min="7428" max="7428" width="32.5" style="2053" bestFit="1" customWidth="1"/>
    <col min="7429" max="7429" width="6.625" style="2053" bestFit="1" customWidth="1"/>
    <col min="7430" max="7430" width="27.875" style="2053" customWidth="1"/>
    <col min="7431" max="7431" width="17.875" style="2053" bestFit="1" customWidth="1"/>
    <col min="7432" max="7680" width="10.125" style="2053"/>
    <col min="7681" max="7681" width="7.625" style="2053" customWidth="1"/>
    <col min="7682" max="7682" width="7.125" style="2053" bestFit="1" customWidth="1"/>
    <col min="7683" max="7683" width="14" style="2053" bestFit="1" customWidth="1"/>
    <col min="7684" max="7684" width="32.5" style="2053" bestFit="1" customWidth="1"/>
    <col min="7685" max="7685" width="6.625" style="2053" bestFit="1" customWidth="1"/>
    <col min="7686" max="7686" width="27.875" style="2053" customWidth="1"/>
    <col min="7687" max="7687" width="17.875" style="2053" bestFit="1" customWidth="1"/>
    <col min="7688" max="7936" width="10.125" style="2053"/>
    <col min="7937" max="7937" width="7.625" style="2053" customWidth="1"/>
    <col min="7938" max="7938" width="7.125" style="2053" bestFit="1" customWidth="1"/>
    <col min="7939" max="7939" width="14" style="2053" bestFit="1" customWidth="1"/>
    <col min="7940" max="7940" width="32.5" style="2053" bestFit="1" customWidth="1"/>
    <col min="7941" max="7941" width="6.625" style="2053" bestFit="1" customWidth="1"/>
    <col min="7942" max="7942" width="27.875" style="2053" customWidth="1"/>
    <col min="7943" max="7943" width="17.875" style="2053" bestFit="1" customWidth="1"/>
    <col min="7944" max="8192" width="10.125" style="2053"/>
    <col min="8193" max="8193" width="7.625" style="2053" customWidth="1"/>
    <col min="8194" max="8194" width="7.125" style="2053" bestFit="1" customWidth="1"/>
    <col min="8195" max="8195" width="14" style="2053" bestFit="1" customWidth="1"/>
    <col min="8196" max="8196" width="32.5" style="2053" bestFit="1" customWidth="1"/>
    <col min="8197" max="8197" width="6.625" style="2053" bestFit="1" customWidth="1"/>
    <col min="8198" max="8198" width="27.875" style="2053" customWidth="1"/>
    <col min="8199" max="8199" width="17.875" style="2053" bestFit="1" customWidth="1"/>
    <col min="8200" max="8448" width="10.125" style="2053"/>
    <col min="8449" max="8449" width="7.625" style="2053" customWidth="1"/>
    <col min="8450" max="8450" width="7.125" style="2053" bestFit="1" customWidth="1"/>
    <col min="8451" max="8451" width="14" style="2053" bestFit="1" customWidth="1"/>
    <col min="8452" max="8452" width="32.5" style="2053" bestFit="1" customWidth="1"/>
    <col min="8453" max="8453" width="6.625" style="2053" bestFit="1" customWidth="1"/>
    <col min="8454" max="8454" width="27.875" style="2053" customWidth="1"/>
    <col min="8455" max="8455" width="17.875" style="2053" bestFit="1" customWidth="1"/>
    <col min="8456" max="8704" width="10.125" style="2053"/>
    <col min="8705" max="8705" width="7.625" style="2053" customWidth="1"/>
    <col min="8706" max="8706" width="7.125" style="2053" bestFit="1" customWidth="1"/>
    <col min="8707" max="8707" width="14" style="2053" bestFit="1" customWidth="1"/>
    <col min="8708" max="8708" width="32.5" style="2053" bestFit="1" customWidth="1"/>
    <col min="8709" max="8709" width="6.625" style="2053" bestFit="1" customWidth="1"/>
    <col min="8710" max="8710" width="27.875" style="2053" customWidth="1"/>
    <col min="8711" max="8711" width="17.875" style="2053" bestFit="1" customWidth="1"/>
    <col min="8712" max="8960" width="10.125" style="2053"/>
    <col min="8961" max="8961" width="7.625" style="2053" customWidth="1"/>
    <col min="8962" max="8962" width="7.125" style="2053" bestFit="1" customWidth="1"/>
    <col min="8963" max="8963" width="14" style="2053" bestFit="1" customWidth="1"/>
    <col min="8964" max="8964" width="32.5" style="2053" bestFit="1" customWidth="1"/>
    <col min="8965" max="8965" width="6.625" style="2053" bestFit="1" customWidth="1"/>
    <col min="8966" max="8966" width="27.875" style="2053" customWidth="1"/>
    <col min="8967" max="8967" width="17.875" style="2053" bestFit="1" customWidth="1"/>
    <col min="8968" max="9216" width="10.125" style="2053"/>
    <col min="9217" max="9217" width="7.625" style="2053" customWidth="1"/>
    <col min="9218" max="9218" width="7.125" style="2053" bestFit="1" customWidth="1"/>
    <col min="9219" max="9219" width="14" style="2053" bestFit="1" customWidth="1"/>
    <col min="9220" max="9220" width="32.5" style="2053" bestFit="1" customWidth="1"/>
    <col min="9221" max="9221" width="6.625" style="2053" bestFit="1" customWidth="1"/>
    <col min="9222" max="9222" width="27.875" style="2053" customWidth="1"/>
    <col min="9223" max="9223" width="17.875" style="2053" bestFit="1" customWidth="1"/>
    <col min="9224" max="9472" width="10.125" style="2053"/>
    <col min="9473" max="9473" width="7.625" style="2053" customWidth="1"/>
    <col min="9474" max="9474" width="7.125" style="2053" bestFit="1" customWidth="1"/>
    <col min="9475" max="9475" width="14" style="2053" bestFit="1" customWidth="1"/>
    <col min="9476" max="9476" width="32.5" style="2053" bestFit="1" customWidth="1"/>
    <col min="9477" max="9477" width="6.625" style="2053" bestFit="1" customWidth="1"/>
    <col min="9478" max="9478" width="27.875" style="2053" customWidth="1"/>
    <col min="9479" max="9479" width="17.875" style="2053" bestFit="1" customWidth="1"/>
    <col min="9480" max="9728" width="10.125" style="2053"/>
    <col min="9729" max="9729" width="7.625" style="2053" customWidth="1"/>
    <col min="9730" max="9730" width="7.125" style="2053" bestFit="1" customWidth="1"/>
    <col min="9731" max="9731" width="14" style="2053" bestFit="1" customWidth="1"/>
    <col min="9732" max="9732" width="32.5" style="2053" bestFit="1" customWidth="1"/>
    <col min="9733" max="9733" width="6.625" style="2053" bestFit="1" customWidth="1"/>
    <col min="9734" max="9734" width="27.875" style="2053" customWidth="1"/>
    <col min="9735" max="9735" width="17.875" style="2053" bestFit="1" customWidth="1"/>
    <col min="9736" max="9984" width="10.125" style="2053"/>
    <col min="9985" max="9985" width="7.625" style="2053" customWidth="1"/>
    <col min="9986" max="9986" width="7.125" style="2053" bestFit="1" customWidth="1"/>
    <col min="9987" max="9987" width="14" style="2053" bestFit="1" customWidth="1"/>
    <col min="9988" max="9988" width="32.5" style="2053" bestFit="1" customWidth="1"/>
    <col min="9989" max="9989" width="6.625" style="2053" bestFit="1" customWidth="1"/>
    <col min="9990" max="9990" width="27.875" style="2053" customWidth="1"/>
    <col min="9991" max="9991" width="17.875" style="2053" bestFit="1" customWidth="1"/>
    <col min="9992" max="10240" width="10.125" style="2053"/>
    <col min="10241" max="10241" width="7.625" style="2053" customWidth="1"/>
    <col min="10242" max="10242" width="7.125" style="2053" bestFit="1" customWidth="1"/>
    <col min="10243" max="10243" width="14" style="2053" bestFit="1" customWidth="1"/>
    <col min="10244" max="10244" width="32.5" style="2053" bestFit="1" customWidth="1"/>
    <col min="10245" max="10245" width="6.625" style="2053" bestFit="1" customWidth="1"/>
    <col min="10246" max="10246" width="27.875" style="2053" customWidth="1"/>
    <col min="10247" max="10247" width="17.875" style="2053" bestFit="1" customWidth="1"/>
    <col min="10248" max="10496" width="10.125" style="2053"/>
    <col min="10497" max="10497" width="7.625" style="2053" customWidth="1"/>
    <col min="10498" max="10498" width="7.125" style="2053" bestFit="1" customWidth="1"/>
    <col min="10499" max="10499" width="14" style="2053" bestFit="1" customWidth="1"/>
    <col min="10500" max="10500" width="32.5" style="2053" bestFit="1" customWidth="1"/>
    <col min="10501" max="10501" width="6.625" style="2053" bestFit="1" customWidth="1"/>
    <col min="10502" max="10502" width="27.875" style="2053" customWidth="1"/>
    <col min="10503" max="10503" width="17.875" style="2053" bestFit="1" customWidth="1"/>
    <col min="10504" max="10752" width="10.125" style="2053"/>
    <col min="10753" max="10753" width="7.625" style="2053" customWidth="1"/>
    <col min="10754" max="10754" width="7.125" style="2053" bestFit="1" customWidth="1"/>
    <col min="10755" max="10755" width="14" style="2053" bestFit="1" customWidth="1"/>
    <col min="10756" max="10756" width="32.5" style="2053" bestFit="1" customWidth="1"/>
    <col min="10757" max="10757" width="6.625" style="2053" bestFit="1" customWidth="1"/>
    <col min="10758" max="10758" width="27.875" style="2053" customWidth="1"/>
    <col min="10759" max="10759" width="17.875" style="2053" bestFit="1" customWidth="1"/>
    <col min="10760" max="11008" width="10.125" style="2053"/>
    <col min="11009" max="11009" width="7.625" style="2053" customWidth="1"/>
    <col min="11010" max="11010" width="7.125" style="2053" bestFit="1" customWidth="1"/>
    <col min="11011" max="11011" width="14" style="2053" bestFit="1" customWidth="1"/>
    <col min="11012" max="11012" width="32.5" style="2053" bestFit="1" customWidth="1"/>
    <col min="11013" max="11013" width="6.625" style="2053" bestFit="1" customWidth="1"/>
    <col min="11014" max="11014" width="27.875" style="2053" customWidth="1"/>
    <col min="11015" max="11015" width="17.875" style="2053" bestFit="1" customWidth="1"/>
    <col min="11016" max="11264" width="10.125" style="2053"/>
    <col min="11265" max="11265" width="7.625" style="2053" customWidth="1"/>
    <col min="11266" max="11266" width="7.125" style="2053" bestFit="1" customWidth="1"/>
    <col min="11267" max="11267" width="14" style="2053" bestFit="1" customWidth="1"/>
    <col min="11268" max="11268" width="32.5" style="2053" bestFit="1" customWidth="1"/>
    <col min="11269" max="11269" width="6.625" style="2053" bestFit="1" customWidth="1"/>
    <col min="11270" max="11270" width="27.875" style="2053" customWidth="1"/>
    <col min="11271" max="11271" width="17.875" style="2053" bestFit="1" customWidth="1"/>
    <col min="11272" max="11520" width="10.125" style="2053"/>
    <col min="11521" max="11521" width="7.625" style="2053" customWidth="1"/>
    <col min="11522" max="11522" width="7.125" style="2053" bestFit="1" customWidth="1"/>
    <col min="11523" max="11523" width="14" style="2053" bestFit="1" customWidth="1"/>
    <col min="11524" max="11524" width="32.5" style="2053" bestFit="1" customWidth="1"/>
    <col min="11525" max="11525" width="6.625" style="2053" bestFit="1" customWidth="1"/>
    <col min="11526" max="11526" width="27.875" style="2053" customWidth="1"/>
    <col min="11527" max="11527" width="17.875" style="2053" bestFit="1" customWidth="1"/>
    <col min="11528" max="11776" width="10.125" style="2053"/>
    <col min="11777" max="11777" width="7.625" style="2053" customWidth="1"/>
    <col min="11778" max="11778" width="7.125" style="2053" bestFit="1" customWidth="1"/>
    <col min="11779" max="11779" width="14" style="2053" bestFit="1" customWidth="1"/>
    <col min="11780" max="11780" width="32.5" style="2053" bestFit="1" customWidth="1"/>
    <col min="11781" max="11781" width="6.625" style="2053" bestFit="1" customWidth="1"/>
    <col min="11782" max="11782" width="27.875" style="2053" customWidth="1"/>
    <col min="11783" max="11783" width="17.875" style="2053" bestFit="1" customWidth="1"/>
    <col min="11784" max="12032" width="10.125" style="2053"/>
    <col min="12033" max="12033" width="7.625" style="2053" customWidth="1"/>
    <col min="12034" max="12034" width="7.125" style="2053" bestFit="1" customWidth="1"/>
    <col min="12035" max="12035" width="14" style="2053" bestFit="1" customWidth="1"/>
    <col min="12036" max="12036" width="32.5" style="2053" bestFit="1" customWidth="1"/>
    <col min="12037" max="12037" width="6.625" style="2053" bestFit="1" customWidth="1"/>
    <col min="12038" max="12038" width="27.875" style="2053" customWidth="1"/>
    <col min="12039" max="12039" width="17.875" style="2053" bestFit="1" customWidth="1"/>
    <col min="12040" max="12288" width="10.125" style="2053"/>
    <col min="12289" max="12289" width="7.625" style="2053" customWidth="1"/>
    <col min="12290" max="12290" width="7.125" style="2053" bestFit="1" customWidth="1"/>
    <col min="12291" max="12291" width="14" style="2053" bestFit="1" customWidth="1"/>
    <col min="12292" max="12292" width="32.5" style="2053" bestFit="1" customWidth="1"/>
    <col min="12293" max="12293" width="6.625" style="2053" bestFit="1" customWidth="1"/>
    <col min="12294" max="12294" width="27.875" style="2053" customWidth="1"/>
    <col min="12295" max="12295" width="17.875" style="2053" bestFit="1" customWidth="1"/>
    <col min="12296" max="12544" width="10.125" style="2053"/>
    <col min="12545" max="12545" width="7.625" style="2053" customWidth="1"/>
    <col min="12546" max="12546" width="7.125" style="2053" bestFit="1" customWidth="1"/>
    <col min="12547" max="12547" width="14" style="2053" bestFit="1" customWidth="1"/>
    <col min="12548" max="12548" width="32.5" style="2053" bestFit="1" customWidth="1"/>
    <col min="12549" max="12549" width="6.625" style="2053" bestFit="1" customWidth="1"/>
    <col min="12550" max="12550" width="27.875" style="2053" customWidth="1"/>
    <col min="12551" max="12551" width="17.875" style="2053" bestFit="1" customWidth="1"/>
    <col min="12552" max="12800" width="10.125" style="2053"/>
    <col min="12801" max="12801" width="7.625" style="2053" customWidth="1"/>
    <col min="12802" max="12802" width="7.125" style="2053" bestFit="1" customWidth="1"/>
    <col min="12803" max="12803" width="14" style="2053" bestFit="1" customWidth="1"/>
    <col min="12804" max="12804" width="32.5" style="2053" bestFit="1" customWidth="1"/>
    <col min="12805" max="12805" width="6.625" style="2053" bestFit="1" customWidth="1"/>
    <col min="12806" max="12806" width="27.875" style="2053" customWidth="1"/>
    <col min="12807" max="12807" width="17.875" style="2053" bestFit="1" customWidth="1"/>
    <col min="12808" max="13056" width="10.125" style="2053"/>
    <col min="13057" max="13057" width="7.625" style="2053" customWidth="1"/>
    <col min="13058" max="13058" width="7.125" style="2053" bestFit="1" customWidth="1"/>
    <col min="13059" max="13059" width="14" style="2053" bestFit="1" customWidth="1"/>
    <col min="13060" max="13060" width="32.5" style="2053" bestFit="1" customWidth="1"/>
    <col min="13061" max="13061" width="6.625" style="2053" bestFit="1" customWidth="1"/>
    <col min="13062" max="13062" width="27.875" style="2053" customWidth="1"/>
    <col min="13063" max="13063" width="17.875" style="2053" bestFit="1" customWidth="1"/>
    <col min="13064" max="13312" width="10.125" style="2053"/>
    <col min="13313" max="13313" width="7.625" style="2053" customWidth="1"/>
    <col min="13314" max="13314" width="7.125" style="2053" bestFit="1" customWidth="1"/>
    <col min="13315" max="13315" width="14" style="2053" bestFit="1" customWidth="1"/>
    <col min="13316" max="13316" width="32.5" style="2053" bestFit="1" customWidth="1"/>
    <col min="13317" max="13317" width="6.625" style="2053" bestFit="1" customWidth="1"/>
    <col min="13318" max="13318" width="27.875" style="2053" customWidth="1"/>
    <col min="13319" max="13319" width="17.875" style="2053" bestFit="1" customWidth="1"/>
    <col min="13320" max="13568" width="10.125" style="2053"/>
    <col min="13569" max="13569" width="7.625" style="2053" customWidth="1"/>
    <col min="13570" max="13570" width="7.125" style="2053" bestFit="1" customWidth="1"/>
    <col min="13571" max="13571" width="14" style="2053" bestFit="1" customWidth="1"/>
    <col min="13572" max="13572" width="32.5" style="2053" bestFit="1" customWidth="1"/>
    <col min="13573" max="13573" width="6.625" style="2053" bestFit="1" customWidth="1"/>
    <col min="13574" max="13574" width="27.875" style="2053" customWidth="1"/>
    <col min="13575" max="13575" width="17.875" style="2053" bestFit="1" customWidth="1"/>
    <col min="13576" max="13824" width="10.125" style="2053"/>
    <col min="13825" max="13825" width="7.625" style="2053" customWidth="1"/>
    <col min="13826" max="13826" width="7.125" style="2053" bestFit="1" customWidth="1"/>
    <col min="13827" max="13827" width="14" style="2053" bestFit="1" customWidth="1"/>
    <col min="13828" max="13828" width="32.5" style="2053" bestFit="1" customWidth="1"/>
    <col min="13829" max="13829" width="6.625" style="2053" bestFit="1" customWidth="1"/>
    <col min="13830" max="13830" width="27.875" style="2053" customWidth="1"/>
    <col min="13831" max="13831" width="17.875" style="2053" bestFit="1" customWidth="1"/>
    <col min="13832" max="14080" width="10.125" style="2053"/>
    <col min="14081" max="14081" width="7.625" style="2053" customWidth="1"/>
    <col min="14082" max="14082" width="7.125" style="2053" bestFit="1" customWidth="1"/>
    <col min="14083" max="14083" width="14" style="2053" bestFit="1" customWidth="1"/>
    <col min="14084" max="14084" width="32.5" style="2053" bestFit="1" customWidth="1"/>
    <col min="14085" max="14085" width="6.625" style="2053" bestFit="1" customWidth="1"/>
    <col min="14086" max="14086" width="27.875" style="2053" customWidth="1"/>
    <col min="14087" max="14087" width="17.875" style="2053" bestFit="1" customWidth="1"/>
    <col min="14088" max="14336" width="10.125" style="2053"/>
    <col min="14337" max="14337" width="7.625" style="2053" customWidth="1"/>
    <col min="14338" max="14338" width="7.125" style="2053" bestFit="1" customWidth="1"/>
    <col min="14339" max="14339" width="14" style="2053" bestFit="1" customWidth="1"/>
    <col min="14340" max="14340" width="32.5" style="2053" bestFit="1" customWidth="1"/>
    <col min="14341" max="14341" width="6.625" style="2053" bestFit="1" customWidth="1"/>
    <col min="14342" max="14342" width="27.875" style="2053" customWidth="1"/>
    <col min="14343" max="14343" width="17.875" style="2053" bestFit="1" customWidth="1"/>
    <col min="14344" max="14592" width="10.125" style="2053"/>
    <col min="14593" max="14593" width="7.625" style="2053" customWidth="1"/>
    <col min="14594" max="14594" width="7.125" style="2053" bestFit="1" customWidth="1"/>
    <col min="14595" max="14595" width="14" style="2053" bestFit="1" customWidth="1"/>
    <col min="14596" max="14596" width="32.5" style="2053" bestFit="1" customWidth="1"/>
    <col min="14597" max="14597" width="6.625" style="2053" bestFit="1" customWidth="1"/>
    <col min="14598" max="14598" width="27.875" style="2053" customWidth="1"/>
    <col min="14599" max="14599" width="17.875" style="2053" bestFit="1" customWidth="1"/>
    <col min="14600" max="14848" width="10.125" style="2053"/>
    <col min="14849" max="14849" width="7.625" style="2053" customWidth="1"/>
    <col min="14850" max="14850" width="7.125" style="2053" bestFit="1" customWidth="1"/>
    <col min="14851" max="14851" width="14" style="2053" bestFit="1" customWidth="1"/>
    <col min="14852" max="14852" width="32.5" style="2053" bestFit="1" customWidth="1"/>
    <col min="14853" max="14853" width="6.625" style="2053" bestFit="1" customWidth="1"/>
    <col min="14854" max="14854" width="27.875" style="2053" customWidth="1"/>
    <col min="14855" max="14855" width="17.875" style="2053" bestFit="1" customWidth="1"/>
    <col min="14856" max="15104" width="10.125" style="2053"/>
    <col min="15105" max="15105" width="7.625" style="2053" customWidth="1"/>
    <col min="15106" max="15106" width="7.125" style="2053" bestFit="1" customWidth="1"/>
    <col min="15107" max="15107" width="14" style="2053" bestFit="1" customWidth="1"/>
    <col min="15108" max="15108" width="32.5" style="2053" bestFit="1" customWidth="1"/>
    <col min="15109" max="15109" width="6.625" style="2053" bestFit="1" customWidth="1"/>
    <col min="15110" max="15110" width="27.875" style="2053" customWidth="1"/>
    <col min="15111" max="15111" width="17.875" style="2053" bestFit="1" customWidth="1"/>
    <col min="15112" max="15360" width="10.125" style="2053"/>
    <col min="15361" max="15361" width="7.625" style="2053" customWidth="1"/>
    <col min="15362" max="15362" width="7.125" style="2053" bestFit="1" customWidth="1"/>
    <col min="15363" max="15363" width="14" style="2053" bestFit="1" customWidth="1"/>
    <col min="15364" max="15364" width="32.5" style="2053" bestFit="1" customWidth="1"/>
    <col min="15365" max="15365" width="6.625" style="2053" bestFit="1" customWidth="1"/>
    <col min="15366" max="15366" width="27.875" style="2053" customWidth="1"/>
    <col min="15367" max="15367" width="17.875" style="2053" bestFit="1" customWidth="1"/>
    <col min="15368" max="15616" width="10.125" style="2053"/>
    <col min="15617" max="15617" width="7.625" style="2053" customWidth="1"/>
    <col min="15618" max="15618" width="7.125" style="2053" bestFit="1" customWidth="1"/>
    <col min="15619" max="15619" width="14" style="2053" bestFit="1" customWidth="1"/>
    <col min="15620" max="15620" width="32.5" style="2053" bestFit="1" customWidth="1"/>
    <col min="15621" max="15621" width="6.625" style="2053" bestFit="1" customWidth="1"/>
    <col min="15622" max="15622" width="27.875" style="2053" customWidth="1"/>
    <col min="15623" max="15623" width="17.875" style="2053" bestFit="1" customWidth="1"/>
    <col min="15624" max="15872" width="10.125" style="2053"/>
    <col min="15873" max="15873" width="7.625" style="2053" customWidth="1"/>
    <col min="15874" max="15874" width="7.125" style="2053" bestFit="1" customWidth="1"/>
    <col min="15875" max="15875" width="14" style="2053" bestFit="1" customWidth="1"/>
    <col min="15876" max="15876" width="32.5" style="2053" bestFit="1" customWidth="1"/>
    <col min="15877" max="15877" width="6.625" style="2053" bestFit="1" customWidth="1"/>
    <col min="15878" max="15878" width="27.875" style="2053" customWidth="1"/>
    <col min="15879" max="15879" width="17.875" style="2053" bestFit="1" customWidth="1"/>
    <col min="15880" max="16128" width="10.125" style="2053"/>
    <col min="16129" max="16129" width="7.625" style="2053" customWidth="1"/>
    <col min="16130" max="16130" width="7.125" style="2053" bestFit="1" customWidth="1"/>
    <col min="16131" max="16131" width="14" style="2053" bestFit="1" customWidth="1"/>
    <col min="16132" max="16132" width="32.5" style="2053" bestFit="1" customWidth="1"/>
    <col min="16133" max="16133" width="6.625" style="2053" bestFit="1" customWidth="1"/>
    <col min="16134" max="16134" width="27.875" style="2053" customWidth="1"/>
    <col min="16135" max="16135" width="17.875" style="2053" bestFit="1" customWidth="1"/>
    <col min="16136" max="16384" width="10.125" style="2053"/>
  </cols>
  <sheetData>
    <row r="1" spans="1:7">
      <c r="F1" s="2054" t="s">
        <v>8658</v>
      </c>
      <c r="G1" s="2054"/>
    </row>
    <row r="2" spans="1:7" ht="24">
      <c r="A2" s="2217" t="s">
        <v>8659</v>
      </c>
      <c r="E2" s="2054"/>
      <c r="G2" s="2054"/>
    </row>
    <row r="5" spans="1:7">
      <c r="B5" s="332" t="s">
        <v>6400</v>
      </c>
      <c r="C5" s="332" t="s">
        <v>6401</v>
      </c>
      <c r="D5" s="332" t="s">
        <v>7390</v>
      </c>
      <c r="E5" s="332" t="s">
        <v>6403</v>
      </c>
      <c r="F5" s="332" t="s">
        <v>6404</v>
      </c>
    </row>
    <row r="6" spans="1:7" ht="20.100000000000001" customHeight="1">
      <c r="A6" s="2218"/>
      <c r="B6" s="2056">
        <v>1</v>
      </c>
      <c r="C6" s="130" t="s">
        <v>8660</v>
      </c>
      <c r="D6" s="26" t="s">
        <v>8661</v>
      </c>
      <c r="E6" s="2219">
        <v>1</v>
      </c>
      <c r="F6" s="2220" t="s">
        <v>8662</v>
      </c>
    </row>
    <row r="7" spans="1:7" ht="20.100000000000001" customHeight="1">
      <c r="A7" s="2218"/>
      <c r="B7" s="2056">
        <v>2</v>
      </c>
      <c r="C7" s="130" t="s">
        <v>8663</v>
      </c>
      <c r="D7" s="26" t="s">
        <v>8664</v>
      </c>
      <c r="E7" s="22">
        <v>2</v>
      </c>
      <c r="F7" s="2220" t="s">
        <v>8662</v>
      </c>
    </row>
    <row r="8" spans="1:7" ht="20.100000000000001" customHeight="1">
      <c r="A8" s="2218"/>
      <c r="B8" s="2057">
        <v>3</v>
      </c>
      <c r="C8" s="130" t="s">
        <v>8665</v>
      </c>
      <c r="D8" s="26" t="s">
        <v>8666</v>
      </c>
      <c r="E8" s="22">
        <v>2</v>
      </c>
      <c r="F8" s="2220" t="s">
        <v>8662</v>
      </c>
    </row>
    <row r="9" spans="1:7" ht="20.100000000000001" customHeight="1"/>
    <row r="10" spans="1:7" ht="20.100000000000001" customHeight="1"/>
  </sheetData>
  <phoneticPr fontId="3"/>
  <dataValidations count="1">
    <dataValidation imeMode="hiragana" allowBlank="1" showInputMessage="1" showErrorMessage="1" sqref="D8 IZ8 SV8 ACR8 AMN8 AWJ8 BGF8 BQB8 BZX8 CJT8 CTP8 DDL8 DNH8 DXD8 EGZ8 EQV8 FAR8 FKN8 FUJ8 GEF8 GOB8 GXX8 HHT8 HRP8 IBL8 ILH8 IVD8 JEZ8 JOV8 JYR8 KIN8 KSJ8 LCF8 LMB8 LVX8 MFT8 MPP8 MZL8 NJH8 NTD8 OCZ8 OMV8 OWR8 PGN8 PQJ8 QAF8 QKB8 QTX8 RDT8 RNP8 RXL8 SHH8 SRD8 TAZ8 TKV8 TUR8 UEN8 UOJ8 UYF8 VIB8 VRX8 WBT8 WLP8 WVL8 D65544 IZ65544 SV65544 ACR65544 AMN65544 AWJ65544 BGF65544 BQB65544 BZX65544 CJT65544 CTP65544 DDL65544 DNH65544 DXD65544 EGZ65544 EQV65544 FAR65544 FKN65544 FUJ65544 GEF65544 GOB65544 GXX65544 HHT65544 HRP65544 IBL65544 ILH65544 IVD65544 JEZ65544 JOV65544 JYR65544 KIN65544 KSJ65544 LCF65544 LMB65544 LVX65544 MFT65544 MPP65544 MZL65544 NJH65544 NTD65544 OCZ65544 OMV65544 OWR65544 PGN65544 PQJ65544 QAF65544 QKB65544 QTX65544 RDT65544 RNP65544 RXL65544 SHH65544 SRD65544 TAZ65544 TKV65544 TUR65544 UEN65544 UOJ65544 UYF65544 VIB65544 VRX65544 WBT65544 WLP65544 WVL65544 D131080 IZ131080 SV131080 ACR131080 AMN131080 AWJ131080 BGF131080 BQB131080 BZX131080 CJT131080 CTP131080 DDL131080 DNH131080 DXD131080 EGZ131080 EQV131080 FAR131080 FKN131080 FUJ131080 GEF131080 GOB131080 GXX131080 HHT131080 HRP131080 IBL131080 ILH131080 IVD131080 JEZ131080 JOV131080 JYR131080 KIN131080 KSJ131080 LCF131080 LMB131080 LVX131080 MFT131080 MPP131080 MZL131080 NJH131080 NTD131080 OCZ131080 OMV131080 OWR131080 PGN131080 PQJ131080 QAF131080 QKB131080 QTX131080 RDT131080 RNP131080 RXL131080 SHH131080 SRD131080 TAZ131080 TKV131080 TUR131080 UEN131080 UOJ131080 UYF131080 VIB131080 VRX131080 WBT131080 WLP131080 WVL131080 D196616 IZ196616 SV196616 ACR196616 AMN196616 AWJ196616 BGF196616 BQB196616 BZX196616 CJT196616 CTP196616 DDL196616 DNH196616 DXD196616 EGZ196616 EQV196616 FAR196616 FKN196616 FUJ196616 GEF196616 GOB196616 GXX196616 HHT196616 HRP196616 IBL196616 ILH196616 IVD196616 JEZ196616 JOV196616 JYR196616 KIN196616 KSJ196616 LCF196616 LMB196616 LVX196616 MFT196616 MPP196616 MZL196616 NJH196616 NTD196616 OCZ196616 OMV196616 OWR196616 PGN196616 PQJ196616 QAF196616 QKB196616 QTX196616 RDT196616 RNP196616 RXL196616 SHH196616 SRD196616 TAZ196616 TKV196616 TUR196616 UEN196616 UOJ196616 UYF196616 VIB196616 VRX196616 WBT196616 WLP196616 WVL196616 D262152 IZ262152 SV262152 ACR262152 AMN262152 AWJ262152 BGF262152 BQB262152 BZX262152 CJT262152 CTP262152 DDL262152 DNH262152 DXD262152 EGZ262152 EQV262152 FAR262152 FKN262152 FUJ262152 GEF262152 GOB262152 GXX262152 HHT262152 HRP262152 IBL262152 ILH262152 IVD262152 JEZ262152 JOV262152 JYR262152 KIN262152 KSJ262152 LCF262152 LMB262152 LVX262152 MFT262152 MPP262152 MZL262152 NJH262152 NTD262152 OCZ262152 OMV262152 OWR262152 PGN262152 PQJ262152 QAF262152 QKB262152 QTX262152 RDT262152 RNP262152 RXL262152 SHH262152 SRD262152 TAZ262152 TKV262152 TUR262152 UEN262152 UOJ262152 UYF262152 VIB262152 VRX262152 WBT262152 WLP262152 WVL262152 D327688 IZ327688 SV327688 ACR327688 AMN327688 AWJ327688 BGF327688 BQB327688 BZX327688 CJT327688 CTP327688 DDL327688 DNH327688 DXD327688 EGZ327688 EQV327688 FAR327688 FKN327688 FUJ327688 GEF327688 GOB327688 GXX327688 HHT327688 HRP327688 IBL327688 ILH327688 IVD327688 JEZ327688 JOV327688 JYR327688 KIN327688 KSJ327688 LCF327688 LMB327688 LVX327688 MFT327688 MPP327688 MZL327688 NJH327688 NTD327688 OCZ327688 OMV327688 OWR327688 PGN327688 PQJ327688 QAF327688 QKB327688 QTX327688 RDT327688 RNP327688 RXL327688 SHH327688 SRD327688 TAZ327688 TKV327688 TUR327688 UEN327688 UOJ327688 UYF327688 VIB327688 VRX327688 WBT327688 WLP327688 WVL327688 D393224 IZ393224 SV393224 ACR393224 AMN393224 AWJ393224 BGF393224 BQB393224 BZX393224 CJT393224 CTP393224 DDL393224 DNH393224 DXD393224 EGZ393224 EQV393224 FAR393224 FKN393224 FUJ393224 GEF393224 GOB393224 GXX393224 HHT393224 HRP393224 IBL393224 ILH393224 IVD393224 JEZ393224 JOV393224 JYR393224 KIN393224 KSJ393224 LCF393224 LMB393224 LVX393224 MFT393224 MPP393224 MZL393224 NJH393224 NTD393224 OCZ393224 OMV393224 OWR393224 PGN393224 PQJ393224 QAF393224 QKB393224 QTX393224 RDT393224 RNP393224 RXL393224 SHH393224 SRD393224 TAZ393224 TKV393224 TUR393224 UEN393224 UOJ393224 UYF393224 VIB393224 VRX393224 WBT393224 WLP393224 WVL393224 D458760 IZ458760 SV458760 ACR458760 AMN458760 AWJ458760 BGF458760 BQB458760 BZX458760 CJT458760 CTP458760 DDL458760 DNH458760 DXD458760 EGZ458760 EQV458760 FAR458760 FKN458760 FUJ458760 GEF458760 GOB458760 GXX458760 HHT458760 HRP458760 IBL458760 ILH458760 IVD458760 JEZ458760 JOV458760 JYR458760 KIN458760 KSJ458760 LCF458760 LMB458760 LVX458760 MFT458760 MPP458760 MZL458760 NJH458760 NTD458760 OCZ458760 OMV458760 OWR458760 PGN458760 PQJ458760 QAF458760 QKB458760 QTX458760 RDT458760 RNP458760 RXL458760 SHH458760 SRD458760 TAZ458760 TKV458760 TUR458760 UEN458760 UOJ458760 UYF458760 VIB458760 VRX458760 WBT458760 WLP458760 WVL458760 D524296 IZ524296 SV524296 ACR524296 AMN524296 AWJ524296 BGF524296 BQB524296 BZX524296 CJT524296 CTP524296 DDL524296 DNH524296 DXD524296 EGZ524296 EQV524296 FAR524296 FKN524296 FUJ524296 GEF524296 GOB524296 GXX524296 HHT524296 HRP524296 IBL524296 ILH524296 IVD524296 JEZ524296 JOV524296 JYR524296 KIN524296 KSJ524296 LCF524296 LMB524296 LVX524296 MFT524296 MPP524296 MZL524296 NJH524296 NTD524296 OCZ524296 OMV524296 OWR524296 PGN524296 PQJ524296 QAF524296 QKB524296 QTX524296 RDT524296 RNP524296 RXL524296 SHH524296 SRD524296 TAZ524296 TKV524296 TUR524296 UEN524296 UOJ524296 UYF524296 VIB524296 VRX524296 WBT524296 WLP524296 WVL524296 D589832 IZ589832 SV589832 ACR589832 AMN589832 AWJ589832 BGF589832 BQB589832 BZX589832 CJT589832 CTP589832 DDL589832 DNH589832 DXD589832 EGZ589832 EQV589832 FAR589832 FKN589832 FUJ589832 GEF589832 GOB589832 GXX589832 HHT589832 HRP589832 IBL589832 ILH589832 IVD589832 JEZ589832 JOV589832 JYR589832 KIN589832 KSJ589832 LCF589832 LMB589832 LVX589832 MFT589832 MPP589832 MZL589832 NJH589832 NTD589832 OCZ589832 OMV589832 OWR589832 PGN589832 PQJ589832 QAF589832 QKB589832 QTX589832 RDT589832 RNP589832 RXL589832 SHH589832 SRD589832 TAZ589832 TKV589832 TUR589832 UEN589832 UOJ589832 UYF589832 VIB589832 VRX589832 WBT589832 WLP589832 WVL589832 D655368 IZ655368 SV655368 ACR655368 AMN655368 AWJ655368 BGF655368 BQB655368 BZX655368 CJT655368 CTP655368 DDL655368 DNH655368 DXD655368 EGZ655368 EQV655368 FAR655368 FKN655368 FUJ655368 GEF655368 GOB655368 GXX655368 HHT655368 HRP655368 IBL655368 ILH655368 IVD655368 JEZ655368 JOV655368 JYR655368 KIN655368 KSJ655368 LCF655368 LMB655368 LVX655368 MFT655368 MPP655368 MZL655368 NJH655368 NTD655368 OCZ655368 OMV655368 OWR655368 PGN655368 PQJ655368 QAF655368 QKB655368 QTX655368 RDT655368 RNP655368 RXL655368 SHH655368 SRD655368 TAZ655368 TKV655368 TUR655368 UEN655368 UOJ655368 UYF655368 VIB655368 VRX655368 WBT655368 WLP655368 WVL655368 D720904 IZ720904 SV720904 ACR720904 AMN720904 AWJ720904 BGF720904 BQB720904 BZX720904 CJT720904 CTP720904 DDL720904 DNH720904 DXD720904 EGZ720904 EQV720904 FAR720904 FKN720904 FUJ720904 GEF720904 GOB720904 GXX720904 HHT720904 HRP720904 IBL720904 ILH720904 IVD720904 JEZ720904 JOV720904 JYR720904 KIN720904 KSJ720904 LCF720904 LMB720904 LVX720904 MFT720904 MPP720904 MZL720904 NJH720904 NTD720904 OCZ720904 OMV720904 OWR720904 PGN720904 PQJ720904 QAF720904 QKB720904 QTX720904 RDT720904 RNP720904 RXL720904 SHH720904 SRD720904 TAZ720904 TKV720904 TUR720904 UEN720904 UOJ720904 UYF720904 VIB720904 VRX720904 WBT720904 WLP720904 WVL720904 D786440 IZ786440 SV786440 ACR786440 AMN786440 AWJ786440 BGF786440 BQB786440 BZX786440 CJT786440 CTP786440 DDL786440 DNH786440 DXD786440 EGZ786440 EQV786440 FAR786440 FKN786440 FUJ786440 GEF786440 GOB786440 GXX786440 HHT786440 HRP786440 IBL786440 ILH786440 IVD786440 JEZ786440 JOV786440 JYR786440 KIN786440 KSJ786440 LCF786440 LMB786440 LVX786440 MFT786440 MPP786440 MZL786440 NJH786440 NTD786440 OCZ786440 OMV786440 OWR786440 PGN786440 PQJ786440 QAF786440 QKB786440 QTX786440 RDT786440 RNP786440 RXL786440 SHH786440 SRD786440 TAZ786440 TKV786440 TUR786440 UEN786440 UOJ786440 UYF786440 VIB786440 VRX786440 WBT786440 WLP786440 WVL786440 D851976 IZ851976 SV851976 ACR851976 AMN851976 AWJ851976 BGF851976 BQB851976 BZX851976 CJT851976 CTP851976 DDL851976 DNH851976 DXD851976 EGZ851976 EQV851976 FAR851976 FKN851976 FUJ851976 GEF851976 GOB851976 GXX851976 HHT851976 HRP851976 IBL851976 ILH851976 IVD851976 JEZ851976 JOV851976 JYR851976 KIN851976 KSJ851976 LCF851976 LMB851976 LVX851976 MFT851976 MPP851976 MZL851976 NJH851976 NTD851976 OCZ851976 OMV851976 OWR851976 PGN851976 PQJ851976 QAF851976 QKB851976 QTX851976 RDT851976 RNP851976 RXL851976 SHH851976 SRD851976 TAZ851976 TKV851976 TUR851976 UEN851976 UOJ851976 UYF851976 VIB851976 VRX851976 WBT851976 WLP851976 WVL851976 D917512 IZ917512 SV917512 ACR917512 AMN917512 AWJ917512 BGF917512 BQB917512 BZX917512 CJT917512 CTP917512 DDL917512 DNH917512 DXD917512 EGZ917512 EQV917512 FAR917512 FKN917512 FUJ917512 GEF917512 GOB917512 GXX917512 HHT917512 HRP917512 IBL917512 ILH917512 IVD917512 JEZ917512 JOV917512 JYR917512 KIN917512 KSJ917512 LCF917512 LMB917512 LVX917512 MFT917512 MPP917512 MZL917512 NJH917512 NTD917512 OCZ917512 OMV917512 OWR917512 PGN917512 PQJ917512 QAF917512 QKB917512 QTX917512 RDT917512 RNP917512 RXL917512 SHH917512 SRD917512 TAZ917512 TKV917512 TUR917512 UEN917512 UOJ917512 UYF917512 VIB917512 VRX917512 WBT917512 WLP917512 WVL917512 D983048 IZ983048 SV983048 ACR983048 AMN983048 AWJ983048 BGF983048 BQB983048 BZX983048 CJT983048 CTP983048 DDL983048 DNH983048 DXD983048 EGZ983048 EQV983048 FAR983048 FKN983048 FUJ983048 GEF983048 GOB983048 GXX983048 HHT983048 HRP983048 IBL983048 ILH983048 IVD983048 JEZ983048 JOV983048 JYR983048 KIN983048 KSJ983048 LCF983048 LMB983048 LVX983048 MFT983048 MPP983048 MZL983048 NJH983048 NTD983048 OCZ983048 OMV983048 OWR983048 PGN983048 PQJ983048 QAF983048 QKB983048 QTX983048 RDT983048 RNP983048 RXL983048 SHH983048 SRD983048 TAZ983048 TKV983048 TUR983048 UEN983048 UOJ983048 UYF983048 VIB983048 VRX983048 WBT983048 WLP983048 WVL983048" xr:uid="{A382C03B-B285-4FB9-BDA0-FF8634BFAB4B}"/>
  </dataValidations>
  <pageMargins left="0.7" right="0.7" top="0.75" bottom="0.75" header="0.3" footer="0.3"/>
  <pageSetup paperSize="9" orientation="portrait" r:id="rId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411FD-3800-4CF7-B22F-2A7DFA53A2B1}">
  <dimension ref="B2:Q25"/>
  <sheetViews>
    <sheetView zoomScale="85" zoomScaleNormal="85" workbookViewId="0">
      <pane xSplit="10" ySplit="8" topLeftCell="K9" activePane="bottomRight" state="frozen"/>
      <selection pane="topRight" activeCell="K1" sqref="K1"/>
      <selection pane="bottomLeft" activeCell="A9" sqref="A9"/>
      <selection pane="bottomRight" activeCell="Q11" sqref="Q11"/>
    </sheetView>
  </sheetViews>
  <sheetFormatPr defaultRowHeight="18.75"/>
  <cols>
    <col min="1" max="1" width="2.625" style="9" customWidth="1"/>
    <col min="2" max="2" width="18.75" style="8" bestFit="1" customWidth="1"/>
    <col min="3" max="3" width="12.75" style="9" bestFit="1" customWidth="1"/>
    <col min="4" max="4" width="11.75" style="9" bestFit="1" customWidth="1"/>
    <col min="5" max="5" width="49.875" style="9" bestFit="1" customWidth="1"/>
    <col min="6" max="6" width="6.25" style="9" customWidth="1"/>
    <col min="7" max="8" width="9.875" style="9" bestFit="1" customWidth="1"/>
    <col min="9" max="9" width="5.75" style="10" customWidth="1"/>
    <col min="10" max="10" width="26.625" style="9" customWidth="1"/>
    <col min="11" max="11" width="28.25" style="459" customWidth="1"/>
    <col min="12" max="12" width="20.625" style="8" customWidth="1"/>
    <col min="13" max="13" width="13.75" style="8" customWidth="1"/>
    <col min="14" max="14" width="7.5" style="9" customWidth="1"/>
    <col min="15" max="15" width="13.25" style="10" customWidth="1"/>
    <col min="16" max="16" width="14.5" style="1004" customWidth="1"/>
    <col min="17" max="17" width="15.625" style="11" customWidth="1"/>
    <col min="18" max="256" width="9" style="9"/>
    <col min="257" max="257" width="2.625" style="9" customWidth="1"/>
    <col min="258" max="258" width="18.75" style="9" bestFit="1" customWidth="1"/>
    <col min="259" max="259" width="12.75" style="9" bestFit="1" customWidth="1"/>
    <col min="260" max="260" width="11.75" style="9" bestFit="1" customWidth="1"/>
    <col min="261" max="261" width="49.875" style="9" bestFit="1" customWidth="1"/>
    <col min="262" max="262" width="6.25" style="9" customWidth="1"/>
    <col min="263" max="264" width="9.875" style="9" bestFit="1" customWidth="1"/>
    <col min="265" max="265" width="5.75" style="9" customWidth="1"/>
    <col min="266" max="266" width="26.625" style="9" customWidth="1"/>
    <col min="267" max="267" width="28.25" style="9" customWidth="1"/>
    <col min="268" max="268" width="20.625" style="9" customWidth="1"/>
    <col min="269" max="269" width="13.75" style="9" customWidth="1"/>
    <col min="270" max="270" width="7.5" style="9" customWidth="1"/>
    <col min="271" max="271" width="13.25" style="9" customWidth="1"/>
    <col min="272" max="272" width="14.5" style="9" customWidth="1"/>
    <col min="273" max="273" width="15.625" style="9" customWidth="1"/>
    <col min="274" max="512" width="9" style="9"/>
    <col min="513" max="513" width="2.625" style="9" customWidth="1"/>
    <col min="514" max="514" width="18.75" style="9" bestFit="1" customWidth="1"/>
    <col min="515" max="515" width="12.75" style="9" bestFit="1" customWidth="1"/>
    <col min="516" max="516" width="11.75" style="9" bestFit="1" customWidth="1"/>
    <col min="517" max="517" width="49.875" style="9" bestFit="1" customWidth="1"/>
    <col min="518" max="518" width="6.25" style="9" customWidth="1"/>
    <col min="519" max="520" width="9.875" style="9" bestFit="1" customWidth="1"/>
    <col min="521" max="521" width="5.75" style="9" customWidth="1"/>
    <col min="522" max="522" width="26.625" style="9" customWidth="1"/>
    <col min="523" max="523" width="28.25" style="9" customWidth="1"/>
    <col min="524" max="524" width="20.625" style="9" customWidth="1"/>
    <col min="525" max="525" width="13.75" style="9" customWidth="1"/>
    <col min="526" max="526" width="7.5" style="9" customWidth="1"/>
    <col min="527" max="527" width="13.25" style="9" customWidth="1"/>
    <col min="528" max="528" width="14.5" style="9" customWidth="1"/>
    <col min="529" max="529" width="15.625" style="9" customWidth="1"/>
    <col min="530" max="768" width="9" style="9"/>
    <col min="769" max="769" width="2.625" style="9" customWidth="1"/>
    <col min="770" max="770" width="18.75" style="9" bestFit="1" customWidth="1"/>
    <col min="771" max="771" width="12.75" style="9" bestFit="1" customWidth="1"/>
    <col min="772" max="772" width="11.75" style="9" bestFit="1" customWidth="1"/>
    <col min="773" max="773" width="49.875" style="9" bestFit="1" customWidth="1"/>
    <col min="774" max="774" width="6.25" style="9" customWidth="1"/>
    <col min="775" max="776" width="9.875" style="9" bestFit="1" customWidth="1"/>
    <col min="777" max="777" width="5.75" style="9" customWidth="1"/>
    <col min="778" max="778" width="26.625" style="9" customWidth="1"/>
    <col min="779" max="779" width="28.25" style="9" customWidth="1"/>
    <col min="780" max="780" width="20.625" style="9" customWidth="1"/>
    <col min="781" max="781" width="13.75" style="9" customWidth="1"/>
    <col min="782" max="782" width="7.5" style="9" customWidth="1"/>
    <col min="783" max="783" width="13.25" style="9" customWidth="1"/>
    <col min="784" max="784" width="14.5" style="9" customWidth="1"/>
    <col min="785" max="785" width="15.625" style="9" customWidth="1"/>
    <col min="786" max="1024" width="9" style="9"/>
    <col min="1025" max="1025" width="2.625" style="9" customWidth="1"/>
    <col min="1026" max="1026" width="18.75" style="9" bestFit="1" customWidth="1"/>
    <col min="1027" max="1027" width="12.75" style="9" bestFit="1" customWidth="1"/>
    <col min="1028" max="1028" width="11.75" style="9" bestFit="1" customWidth="1"/>
    <col min="1029" max="1029" width="49.875" style="9" bestFit="1" customWidth="1"/>
    <col min="1030" max="1030" width="6.25" style="9" customWidth="1"/>
    <col min="1031" max="1032" width="9.875" style="9" bestFit="1" customWidth="1"/>
    <col min="1033" max="1033" width="5.75" style="9" customWidth="1"/>
    <col min="1034" max="1034" width="26.625" style="9" customWidth="1"/>
    <col min="1035" max="1035" width="28.25" style="9" customWidth="1"/>
    <col min="1036" max="1036" width="20.625" style="9" customWidth="1"/>
    <col min="1037" max="1037" width="13.75" style="9" customWidth="1"/>
    <col min="1038" max="1038" width="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8.75" style="9" bestFit="1" customWidth="1"/>
    <col min="1283" max="1283" width="12.75" style="9" bestFit="1" customWidth="1"/>
    <col min="1284" max="1284" width="11.75" style="9" bestFit="1" customWidth="1"/>
    <col min="1285" max="1285" width="49.875" style="9" bestFit="1" customWidth="1"/>
    <col min="1286" max="1286" width="6.25" style="9" customWidth="1"/>
    <col min="1287" max="1288" width="9.875" style="9" bestFit="1" customWidth="1"/>
    <col min="1289" max="1289" width="5.75" style="9" customWidth="1"/>
    <col min="1290" max="1290" width="26.625" style="9" customWidth="1"/>
    <col min="1291" max="1291" width="28.25" style="9" customWidth="1"/>
    <col min="1292" max="1292" width="20.625" style="9" customWidth="1"/>
    <col min="1293" max="1293" width="13.75" style="9" customWidth="1"/>
    <col min="1294" max="1294" width="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8.75" style="9" bestFit="1" customWidth="1"/>
    <col min="1539" max="1539" width="12.75" style="9" bestFit="1" customWidth="1"/>
    <col min="1540" max="1540" width="11.75" style="9" bestFit="1" customWidth="1"/>
    <col min="1541" max="1541" width="49.875" style="9" bestFit="1" customWidth="1"/>
    <col min="1542" max="1542" width="6.25" style="9" customWidth="1"/>
    <col min="1543" max="1544" width="9.875" style="9" bestFit="1" customWidth="1"/>
    <col min="1545" max="1545" width="5.75" style="9" customWidth="1"/>
    <col min="1546" max="1546" width="26.625" style="9" customWidth="1"/>
    <col min="1547" max="1547" width="28.25" style="9" customWidth="1"/>
    <col min="1548" max="1548" width="20.625" style="9" customWidth="1"/>
    <col min="1549" max="1549" width="13.75" style="9" customWidth="1"/>
    <col min="1550" max="1550" width="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8.75" style="9" bestFit="1" customWidth="1"/>
    <col min="1795" max="1795" width="12.75" style="9" bestFit="1" customWidth="1"/>
    <col min="1796" max="1796" width="11.75" style="9" bestFit="1" customWidth="1"/>
    <col min="1797" max="1797" width="49.875" style="9" bestFit="1" customWidth="1"/>
    <col min="1798" max="1798" width="6.25" style="9" customWidth="1"/>
    <col min="1799" max="1800" width="9.875" style="9" bestFit="1" customWidth="1"/>
    <col min="1801" max="1801" width="5.75" style="9" customWidth="1"/>
    <col min="1802" max="1802" width="26.625" style="9" customWidth="1"/>
    <col min="1803" max="1803" width="28.25" style="9" customWidth="1"/>
    <col min="1804" max="1804" width="20.625" style="9" customWidth="1"/>
    <col min="1805" max="1805" width="13.75" style="9" customWidth="1"/>
    <col min="1806" max="1806" width="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8.75" style="9" bestFit="1" customWidth="1"/>
    <col min="2051" max="2051" width="12.75" style="9" bestFit="1" customWidth="1"/>
    <col min="2052" max="2052" width="11.75" style="9" bestFit="1" customWidth="1"/>
    <col min="2053" max="2053" width="49.875" style="9" bestFit="1" customWidth="1"/>
    <col min="2054" max="2054" width="6.25" style="9" customWidth="1"/>
    <col min="2055" max="2056" width="9.875" style="9" bestFit="1" customWidth="1"/>
    <col min="2057" max="2057" width="5.75" style="9" customWidth="1"/>
    <col min="2058" max="2058" width="26.625" style="9" customWidth="1"/>
    <col min="2059" max="2059" width="28.25" style="9" customWidth="1"/>
    <col min="2060" max="2060" width="20.625" style="9" customWidth="1"/>
    <col min="2061" max="2061" width="13.75" style="9" customWidth="1"/>
    <col min="2062" max="2062" width="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8.75" style="9" bestFit="1" customWidth="1"/>
    <col min="2307" max="2307" width="12.75" style="9" bestFit="1" customWidth="1"/>
    <col min="2308" max="2308" width="11.75" style="9" bestFit="1" customWidth="1"/>
    <col min="2309" max="2309" width="49.875" style="9" bestFit="1" customWidth="1"/>
    <col min="2310" max="2310" width="6.25" style="9" customWidth="1"/>
    <col min="2311" max="2312" width="9.875" style="9" bestFit="1" customWidth="1"/>
    <col min="2313" max="2313" width="5.75" style="9" customWidth="1"/>
    <col min="2314" max="2314" width="26.625" style="9" customWidth="1"/>
    <col min="2315" max="2315" width="28.25" style="9" customWidth="1"/>
    <col min="2316" max="2316" width="20.625" style="9" customWidth="1"/>
    <col min="2317" max="2317" width="13.75" style="9" customWidth="1"/>
    <col min="2318" max="2318" width="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8.75" style="9" bestFit="1" customWidth="1"/>
    <col min="2563" max="2563" width="12.75" style="9" bestFit="1" customWidth="1"/>
    <col min="2564" max="2564" width="11.75" style="9" bestFit="1" customWidth="1"/>
    <col min="2565" max="2565" width="49.875" style="9" bestFit="1" customWidth="1"/>
    <col min="2566" max="2566" width="6.25" style="9" customWidth="1"/>
    <col min="2567" max="2568" width="9.875" style="9" bestFit="1" customWidth="1"/>
    <col min="2569" max="2569" width="5.75" style="9" customWidth="1"/>
    <col min="2570" max="2570" width="26.625" style="9" customWidth="1"/>
    <col min="2571" max="2571" width="28.25" style="9" customWidth="1"/>
    <col min="2572" max="2572" width="20.625" style="9" customWidth="1"/>
    <col min="2573" max="2573" width="13.75" style="9" customWidth="1"/>
    <col min="2574" max="2574" width="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8.75" style="9" bestFit="1" customWidth="1"/>
    <col min="2819" max="2819" width="12.75" style="9" bestFit="1" customWidth="1"/>
    <col min="2820" max="2820" width="11.75" style="9" bestFit="1" customWidth="1"/>
    <col min="2821" max="2821" width="49.875" style="9" bestFit="1" customWidth="1"/>
    <col min="2822" max="2822" width="6.25" style="9" customWidth="1"/>
    <col min="2823" max="2824" width="9.875" style="9" bestFit="1" customWidth="1"/>
    <col min="2825" max="2825" width="5.75" style="9" customWidth="1"/>
    <col min="2826" max="2826" width="26.625" style="9" customWidth="1"/>
    <col min="2827" max="2827" width="28.25" style="9" customWidth="1"/>
    <col min="2828" max="2828" width="20.625" style="9" customWidth="1"/>
    <col min="2829" max="2829" width="13.75" style="9" customWidth="1"/>
    <col min="2830" max="2830" width="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8.75" style="9" bestFit="1" customWidth="1"/>
    <col min="3075" max="3075" width="12.75" style="9" bestFit="1" customWidth="1"/>
    <col min="3076" max="3076" width="11.75" style="9" bestFit="1" customWidth="1"/>
    <col min="3077" max="3077" width="49.875" style="9" bestFit="1" customWidth="1"/>
    <col min="3078" max="3078" width="6.25" style="9" customWidth="1"/>
    <col min="3079" max="3080" width="9.875" style="9" bestFit="1" customWidth="1"/>
    <col min="3081" max="3081" width="5.75" style="9" customWidth="1"/>
    <col min="3082" max="3082" width="26.625" style="9" customWidth="1"/>
    <col min="3083" max="3083" width="28.25" style="9" customWidth="1"/>
    <col min="3084" max="3084" width="20.625" style="9" customWidth="1"/>
    <col min="3085" max="3085" width="13.75" style="9" customWidth="1"/>
    <col min="3086" max="3086" width="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8.75" style="9" bestFit="1" customWidth="1"/>
    <col min="3331" max="3331" width="12.75" style="9" bestFit="1" customWidth="1"/>
    <col min="3332" max="3332" width="11.75" style="9" bestFit="1" customWidth="1"/>
    <col min="3333" max="3333" width="49.875" style="9" bestFit="1" customWidth="1"/>
    <col min="3334" max="3334" width="6.25" style="9" customWidth="1"/>
    <col min="3335" max="3336" width="9.875" style="9" bestFit="1" customWidth="1"/>
    <col min="3337" max="3337" width="5.75" style="9" customWidth="1"/>
    <col min="3338" max="3338" width="26.625" style="9" customWidth="1"/>
    <col min="3339" max="3339" width="28.25" style="9" customWidth="1"/>
    <col min="3340" max="3340" width="20.625" style="9" customWidth="1"/>
    <col min="3341" max="3341" width="13.75" style="9" customWidth="1"/>
    <col min="3342" max="3342" width="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8.75" style="9" bestFit="1" customWidth="1"/>
    <col min="3587" max="3587" width="12.75" style="9" bestFit="1" customWidth="1"/>
    <col min="3588" max="3588" width="11.75" style="9" bestFit="1" customWidth="1"/>
    <col min="3589" max="3589" width="49.875" style="9" bestFit="1" customWidth="1"/>
    <col min="3590" max="3590" width="6.25" style="9" customWidth="1"/>
    <col min="3591" max="3592" width="9.875" style="9" bestFit="1" customWidth="1"/>
    <col min="3593" max="3593" width="5.75" style="9" customWidth="1"/>
    <col min="3594" max="3594" width="26.625" style="9" customWidth="1"/>
    <col min="3595" max="3595" width="28.25" style="9" customWidth="1"/>
    <col min="3596" max="3596" width="20.625" style="9" customWidth="1"/>
    <col min="3597" max="3597" width="13.75" style="9" customWidth="1"/>
    <col min="3598" max="3598" width="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8.75" style="9" bestFit="1" customWidth="1"/>
    <col min="3843" max="3843" width="12.75" style="9" bestFit="1" customWidth="1"/>
    <col min="3844" max="3844" width="11.75" style="9" bestFit="1" customWidth="1"/>
    <col min="3845" max="3845" width="49.875" style="9" bestFit="1" customWidth="1"/>
    <col min="3846" max="3846" width="6.25" style="9" customWidth="1"/>
    <col min="3847" max="3848" width="9.875" style="9" bestFit="1" customWidth="1"/>
    <col min="3849" max="3849" width="5.75" style="9" customWidth="1"/>
    <col min="3850" max="3850" width="26.625" style="9" customWidth="1"/>
    <col min="3851" max="3851" width="28.25" style="9" customWidth="1"/>
    <col min="3852" max="3852" width="20.625" style="9" customWidth="1"/>
    <col min="3853" max="3853" width="13.75" style="9" customWidth="1"/>
    <col min="3854" max="3854" width="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8.75" style="9" bestFit="1" customWidth="1"/>
    <col min="4099" max="4099" width="12.75" style="9" bestFit="1" customWidth="1"/>
    <col min="4100" max="4100" width="11.75" style="9" bestFit="1" customWidth="1"/>
    <col min="4101" max="4101" width="49.875" style="9" bestFit="1" customWidth="1"/>
    <col min="4102" max="4102" width="6.25" style="9" customWidth="1"/>
    <col min="4103" max="4104" width="9.875" style="9" bestFit="1" customWidth="1"/>
    <col min="4105" max="4105" width="5.75" style="9" customWidth="1"/>
    <col min="4106" max="4106" width="26.625" style="9" customWidth="1"/>
    <col min="4107" max="4107" width="28.25" style="9" customWidth="1"/>
    <col min="4108" max="4108" width="20.625" style="9" customWidth="1"/>
    <col min="4109" max="4109" width="13.75" style="9" customWidth="1"/>
    <col min="4110" max="4110" width="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8.75" style="9" bestFit="1" customWidth="1"/>
    <col min="4355" max="4355" width="12.75" style="9" bestFit="1" customWidth="1"/>
    <col min="4356" max="4356" width="11.75" style="9" bestFit="1" customWidth="1"/>
    <col min="4357" max="4357" width="49.875" style="9" bestFit="1" customWidth="1"/>
    <col min="4358" max="4358" width="6.25" style="9" customWidth="1"/>
    <col min="4359" max="4360" width="9.875" style="9" bestFit="1" customWidth="1"/>
    <col min="4361" max="4361" width="5.75" style="9" customWidth="1"/>
    <col min="4362" max="4362" width="26.625" style="9" customWidth="1"/>
    <col min="4363" max="4363" width="28.25" style="9" customWidth="1"/>
    <col min="4364" max="4364" width="20.625" style="9" customWidth="1"/>
    <col min="4365" max="4365" width="13.75" style="9" customWidth="1"/>
    <col min="4366" max="4366" width="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8.75" style="9" bestFit="1" customWidth="1"/>
    <col min="4611" max="4611" width="12.75" style="9" bestFit="1" customWidth="1"/>
    <col min="4612" max="4612" width="11.75" style="9" bestFit="1" customWidth="1"/>
    <col min="4613" max="4613" width="49.875" style="9" bestFit="1" customWidth="1"/>
    <col min="4614" max="4614" width="6.25" style="9" customWidth="1"/>
    <col min="4615" max="4616" width="9.875" style="9" bestFit="1" customWidth="1"/>
    <col min="4617" max="4617" width="5.75" style="9" customWidth="1"/>
    <col min="4618" max="4618" width="26.625" style="9" customWidth="1"/>
    <col min="4619" max="4619" width="28.25" style="9" customWidth="1"/>
    <col min="4620" max="4620" width="20.625" style="9" customWidth="1"/>
    <col min="4621" max="4621" width="13.75" style="9" customWidth="1"/>
    <col min="4622" max="4622" width="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8.75" style="9" bestFit="1" customWidth="1"/>
    <col min="4867" max="4867" width="12.75" style="9" bestFit="1" customWidth="1"/>
    <col min="4868" max="4868" width="11.75" style="9" bestFit="1" customWidth="1"/>
    <col min="4869" max="4869" width="49.875" style="9" bestFit="1" customWidth="1"/>
    <col min="4870" max="4870" width="6.25" style="9" customWidth="1"/>
    <col min="4871" max="4872" width="9.875" style="9" bestFit="1" customWidth="1"/>
    <col min="4873" max="4873" width="5.75" style="9" customWidth="1"/>
    <col min="4874" max="4874" width="26.625" style="9" customWidth="1"/>
    <col min="4875" max="4875" width="28.25" style="9" customWidth="1"/>
    <col min="4876" max="4876" width="20.625" style="9" customWidth="1"/>
    <col min="4877" max="4877" width="13.75" style="9" customWidth="1"/>
    <col min="4878" max="4878" width="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8.75" style="9" bestFit="1" customWidth="1"/>
    <col min="5123" max="5123" width="12.75" style="9" bestFit="1" customWidth="1"/>
    <col min="5124" max="5124" width="11.75" style="9" bestFit="1" customWidth="1"/>
    <col min="5125" max="5125" width="49.875" style="9" bestFit="1" customWidth="1"/>
    <col min="5126" max="5126" width="6.25" style="9" customWidth="1"/>
    <col min="5127" max="5128" width="9.875" style="9" bestFit="1" customWidth="1"/>
    <col min="5129" max="5129" width="5.75" style="9" customWidth="1"/>
    <col min="5130" max="5130" width="26.625" style="9" customWidth="1"/>
    <col min="5131" max="5131" width="28.25" style="9" customWidth="1"/>
    <col min="5132" max="5132" width="20.625" style="9" customWidth="1"/>
    <col min="5133" max="5133" width="13.75" style="9" customWidth="1"/>
    <col min="5134" max="5134" width="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8.75" style="9" bestFit="1" customWidth="1"/>
    <col min="5379" max="5379" width="12.75" style="9" bestFit="1" customWidth="1"/>
    <col min="5380" max="5380" width="11.75" style="9" bestFit="1" customWidth="1"/>
    <col min="5381" max="5381" width="49.875" style="9" bestFit="1" customWidth="1"/>
    <col min="5382" max="5382" width="6.25" style="9" customWidth="1"/>
    <col min="5383" max="5384" width="9.875" style="9" bestFit="1" customWidth="1"/>
    <col min="5385" max="5385" width="5.75" style="9" customWidth="1"/>
    <col min="5386" max="5386" width="26.625" style="9" customWidth="1"/>
    <col min="5387" max="5387" width="28.25" style="9" customWidth="1"/>
    <col min="5388" max="5388" width="20.625" style="9" customWidth="1"/>
    <col min="5389" max="5389" width="13.75" style="9" customWidth="1"/>
    <col min="5390" max="5390" width="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8.75" style="9" bestFit="1" customWidth="1"/>
    <col min="5635" max="5635" width="12.75" style="9" bestFit="1" customWidth="1"/>
    <col min="5636" max="5636" width="11.75" style="9" bestFit="1" customWidth="1"/>
    <col min="5637" max="5637" width="49.875" style="9" bestFit="1" customWidth="1"/>
    <col min="5638" max="5638" width="6.25" style="9" customWidth="1"/>
    <col min="5639" max="5640" width="9.875" style="9" bestFit="1" customWidth="1"/>
    <col min="5641" max="5641" width="5.75" style="9" customWidth="1"/>
    <col min="5642" max="5642" width="26.625" style="9" customWidth="1"/>
    <col min="5643" max="5643" width="28.25" style="9" customWidth="1"/>
    <col min="5644" max="5644" width="20.625" style="9" customWidth="1"/>
    <col min="5645" max="5645" width="13.75" style="9" customWidth="1"/>
    <col min="5646" max="5646" width="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8.75" style="9" bestFit="1" customWidth="1"/>
    <col min="5891" max="5891" width="12.75" style="9" bestFit="1" customWidth="1"/>
    <col min="5892" max="5892" width="11.75" style="9" bestFit="1" customWidth="1"/>
    <col min="5893" max="5893" width="49.875" style="9" bestFit="1" customWidth="1"/>
    <col min="5894" max="5894" width="6.25" style="9" customWidth="1"/>
    <col min="5895" max="5896" width="9.875" style="9" bestFit="1" customWidth="1"/>
    <col min="5897" max="5897" width="5.75" style="9" customWidth="1"/>
    <col min="5898" max="5898" width="26.625" style="9" customWidth="1"/>
    <col min="5899" max="5899" width="28.25" style="9" customWidth="1"/>
    <col min="5900" max="5900" width="20.625" style="9" customWidth="1"/>
    <col min="5901" max="5901" width="13.75" style="9" customWidth="1"/>
    <col min="5902" max="5902" width="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8.75" style="9" bestFit="1" customWidth="1"/>
    <col min="6147" max="6147" width="12.75" style="9" bestFit="1" customWidth="1"/>
    <col min="6148" max="6148" width="11.75" style="9" bestFit="1" customWidth="1"/>
    <col min="6149" max="6149" width="49.875" style="9" bestFit="1" customWidth="1"/>
    <col min="6150" max="6150" width="6.25" style="9" customWidth="1"/>
    <col min="6151" max="6152" width="9.875" style="9" bestFit="1" customWidth="1"/>
    <col min="6153" max="6153" width="5.75" style="9" customWidth="1"/>
    <col min="6154" max="6154" width="26.625" style="9" customWidth="1"/>
    <col min="6155" max="6155" width="28.25" style="9" customWidth="1"/>
    <col min="6156" max="6156" width="20.625" style="9" customWidth="1"/>
    <col min="6157" max="6157" width="13.75" style="9" customWidth="1"/>
    <col min="6158" max="6158" width="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8.75" style="9" bestFit="1" customWidth="1"/>
    <col min="6403" max="6403" width="12.75" style="9" bestFit="1" customWidth="1"/>
    <col min="6404" max="6404" width="11.75" style="9" bestFit="1" customWidth="1"/>
    <col min="6405" max="6405" width="49.875" style="9" bestFit="1" customWidth="1"/>
    <col min="6406" max="6406" width="6.25" style="9" customWidth="1"/>
    <col min="6407" max="6408" width="9.875" style="9" bestFit="1" customWidth="1"/>
    <col min="6409" max="6409" width="5.75" style="9" customWidth="1"/>
    <col min="6410" max="6410" width="26.625" style="9" customWidth="1"/>
    <col min="6411" max="6411" width="28.25" style="9" customWidth="1"/>
    <col min="6412" max="6412" width="20.625" style="9" customWidth="1"/>
    <col min="6413" max="6413" width="13.75" style="9" customWidth="1"/>
    <col min="6414" max="6414" width="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8.75" style="9" bestFit="1" customWidth="1"/>
    <col min="6659" max="6659" width="12.75" style="9" bestFit="1" customWidth="1"/>
    <col min="6660" max="6660" width="11.75" style="9" bestFit="1" customWidth="1"/>
    <col min="6661" max="6661" width="49.875" style="9" bestFit="1" customWidth="1"/>
    <col min="6662" max="6662" width="6.25" style="9" customWidth="1"/>
    <col min="6663" max="6664" width="9.875" style="9" bestFit="1" customWidth="1"/>
    <col min="6665" max="6665" width="5.75" style="9" customWidth="1"/>
    <col min="6666" max="6666" width="26.625" style="9" customWidth="1"/>
    <col min="6667" max="6667" width="28.25" style="9" customWidth="1"/>
    <col min="6668" max="6668" width="20.625" style="9" customWidth="1"/>
    <col min="6669" max="6669" width="13.75" style="9" customWidth="1"/>
    <col min="6670" max="6670" width="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8.75" style="9" bestFit="1" customWidth="1"/>
    <col min="6915" max="6915" width="12.75" style="9" bestFit="1" customWidth="1"/>
    <col min="6916" max="6916" width="11.75" style="9" bestFit="1" customWidth="1"/>
    <col min="6917" max="6917" width="49.875" style="9" bestFit="1" customWidth="1"/>
    <col min="6918" max="6918" width="6.25" style="9" customWidth="1"/>
    <col min="6919" max="6920" width="9.875" style="9" bestFit="1" customWidth="1"/>
    <col min="6921" max="6921" width="5.75" style="9" customWidth="1"/>
    <col min="6922" max="6922" width="26.625" style="9" customWidth="1"/>
    <col min="6923" max="6923" width="28.25" style="9" customWidth="1"/>
    <col min="6924" max="6924" width="20.625" style="9" customWidth="1"/>
    <col min="6925" max="6925" width="13.75" style="9" customWidth="1"/>
    <col min="6926" max="6926" width="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8.75" style="9" bestFit="1" customWidth="1"/>
    <col min="7171" max="7171" width="12.75" style="9" bestFit="1" customWidth="1"/>
    <col min="7172" max="7172" width="11.75" style="9" bestFit="1" customWidth="1"/>
    <col min="7173" max="7173" width="49.875" style="9" bestFit="1" customWidth="1"/>
    <col min="7174" max="7174" width="6.25" style="9" customWidth="1"/>
    <col min="7175" max="7176" width="9.875" style="9" bestFit="1" customWidth="1"/>
    <col min="7177" max="7177" width="5.75" style="9" customWidth="1"/>
    <col min="7178" max="7178" width="26.625" style="9" customWidth="1"/>
    <col min="7179" max="7179" width="28.25" style="9" customWidth="1"/>
    <col min="7180" max="7180" width="20.625" style="9" customWidth="1"/>
    <col min="7181" max="7181" width="13.75" style="9" customWidth="1"/>
    <col min="7182" max="7182" width="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8.75" style="9" bestFit="1" customWidth="1"/>
    <col min="7427" max="7427" width="12.75" style="9" bestFit="1" customWidth="1"/>
    <col min="7428" max="7428" width="11.75" style="9" bestFit="1" customWidth="1"/>
    <col min="7429" max="7429" width="49.875" style="9" bestFit="1" customWidth="1"/>
    <col min="7430" max="7430" width="6.25" style="9" customWidth="1"/>
    <col min="7431" max="7432" width="9.875" style="9" bestFit="1" customWidth="1"/>
    <col min="7433" max="7433" width="5.75" style="9" customWidth="1"/>
    <col min="7434" max="7434" width="26.625" style="9" customWidth="1"/>
    <col min="7435" max="7435" width="28.25" style="9" customWidth="1"/>
    <col min="7436" max="7436" width="20.625" style="9" customWidth="1"/>
    <col min="7437" max="7437" width="13.75" style="9" customWidth="1"/>
    <col min="7438" max="7438" width="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8.75" style="9" bestFit="1" customWidth="1"/>
    <col min="7683" max="7683" width="12.75" style="9" bestFit="1" customWidth="1"/>
    <col min="7684" max="7684" width="11.75" style="9" bestFit="1" customWidth="1"/>
    <col min="7685" max="7685" width="49.875" style="9" bestFit="1" customWidth="1"/>
    <col min="7686" max="7686" width="6.25" style="9" customWidth="1"/>
    <col min="7687" max="7688" width="9.875" style="9" bestFit="1" customWidth="1"/>
    <col min="7689" max="7689" width="5.75" style="9" customWidth="1"/>
    <col min="7690" max="7690" width="26.625" style="9" customWidth="1"/>
    <col min="7691" max="7691" width="28.25" style="9" customWidth="1"/>
    <col min="7692" max="7692" width="20.625" style="9" customWidth="1"/>
    <col min="7693" max="7693" width="13.75" style="9" customWidth="1"/>
    <col min="7694" max="7694" width="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8.75" style="9" bestFit="1" customWidth="1"/>
    <col min="7939" max="7939" width="12.75" style="9" bestFit="1" customWidth="1"/>
    <col min="7940" max="7940" width="11.75" style="9" bestFit="1" customWidth="1"/>
    <col min="7941" max="7941" width="49.875" style="9" bestFit="1" customWidth="1"/>
    <col min="7942" max="7942" width="6.25" style="9" customWidth="1"/>
    <col min="7943" max="7944" width="9.875" style="9" bestFit="1" customWidth="1"/>
    <col min="7945" max="7945" width="5.75" style="9" customWidth="1"/>
    <col min="7946" max="7946" width="26.625" style="9" customWidth="1"/>
    <col min="7947" max="7947" width="28.25" style="9" customWidth="1"/>
    <col min="7948" max="7948" width="20.625" style="9" customWidth="1"/>
    <col min="7949" max="7949" width="13.75" style="9" customWidth="1"/>
    <col min="7950" max="7950" width="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8.75" style="9" bestFit="1" customWidth="1"/>
    <col min="8195" max="8195" width="12.75" style="9" bestFit="1" customWidth="1"/>
    <col min="8196" max="8196" width="11.75" style="9" bestFit="1" customWidth="1"/>
    <col min="8197" max="8197" width="49.875" style="9" bestFit="1" customWidth="1"/>
    <col min="8198" max="8198" width="6.25" style="9" customWidth="1"/>
    <col min="8199" max="8200" width="9.875" style="9" bestFit="1" customWidth="1"/>
    <col min="8201" max="8201" width="5.75" style="9" customWidth="1"/>
    <col min="8202" max="8202" width="26.625" style="9" customWidth="1"/>
    <col min="8203" max="8203" width="28.25" style="9" customWidth="1"/>
    <col min="8204" max="8204" width="20.625" style="9" customWidth="1"/>
    <col min="8205" max="8205" width="13.75" style="9" customWidth="1"/>
    <col min="8206" max="8206" width="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8.75" style="9" bestFit="1" customWidth="1"/>
    <col min="8451" max="8451" width="12.75" style="9" bestFit="1" customWidth="1"/>
    <col min="8452" max="8452" width="11.75" style="9" bestFit="1" customWidth="1"/>
    <col min="8453" max="8453" width="49.875" style="9" bestFit="1" customWidth="1"/>
    <col min="8454" max="8454" width="6.25" style="9" customWidth="1"/>
    <col min="8455" max="8456" width="9.875" style="9" bestFit="1" customWidth="1"/>
    <col min="8457" max="8457" width="5.75" style="9" customWidth="1"/>
    <col min="8458" max="8458" width="26.625" style="9" customWidth="1"/>
    <col min="8459" max="8459" width="28.25" style="9" customWidth="1"/>
    <col min="8460" max="8460" width="20.625" style="9" customWidth="1"/>
    <col min="8461" max="8461" width="13.75" style="9" customWidth="1"/>
    <col min="8462" max="8462" width="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8.75" style="9" bestFit="1" customWidth="1"/>
    <col min="8707" max="8707" width="12.75" style="9" bestFit="1" customWidth="1"/>
    <col min="8708" max="8708" width="11.75" style="9" bestFit="1" customWidth="1"/>
    <col min="8709" max="8709" width="49.875" style="9" bestFit="1" customWidth="1"/>
    <col min="8710" max="8710" width="6.25" style="9" customWidth="1"/>
    <col min="8711" max="8712" width="9.875" style="9" bestFit="1" customWidth="1"/>
    <col min="8713" max="8713" width="5.75" style="9" customWidth="1"/>
    <col min="8714" max="8714" width="26.625" style="9" customWidth="1"/>
    <col min="8715" max="8715" width="28.25" style="9" customWidth="1"/>
    <col min="8716" max="8716" width="20.625" style="9" customWidth="1"/>
    <col min="8717" max="8717" width="13.75" style="9" customWidth="1"/>
    <col min="8718" max="8718" width="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8.75" style="9" bestFit="1" customWidth="1"/>
    <col min="8963" max="8963" width="12.75" style="9" bestFit="1" customWidth="1"/>
    <col min="8964" max="8964" width="11.75" style="9" bestFit="1" customWidth="1"/>
    <col min="8965" max="8965" width="49.875" style="9" bestFit="1" customWidth="1"/>
    <col min="8966" max="8966" width="6.25" style="9" customWidth="1"/>
    <col min="8967" max="8968" width="9.875" style="9" bestFit="1" customWidth="1"/>
    <col min="8969" max="8969" width="5.75" style="9" customWidth="1"/>
    <col min="8970" max="8970" width="26.625" style="9" customWidth="1"/>
    <col min="8971" max="8971" width="28.25" style="9" customWidth="1"/>
    <col min="8972" max="8972" width="20.625" style="9" customWidth="1"/>
    <col min="8973" max="8973" width="13.75" style="9" customWidth="1"/>
    <col min="8974" max="8974" width="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8.75" style="9" bestFit="1" customWidth="1"/>
    <col min="9219" max="9219" width="12.75" style="9" bestFit="1" customWidth="1"/>
    <col min="9220" max="9220" width="11.75" style="9" bestFit="1" customWidth="1"/>
    <col min="9221" max="9221" width="49.875" style="9" bestFit="1" customWidth="1"/>
    <col min="9222" max="9222" width="6.25" style="9" customWidth="1"/>
    <col min="9223" max="9224" width="9.875" style="9" bestFit="1" customWidth="1"/>
    <col min="9225" max="9225" width="5.75" style="9" customWidth="1"/>
    <col min="9226" max="9226" width="26.625" style="9" customWidth="1"/>
    <col min="9227" max="9227" width="28.25" style="9" customWidth="1"/>
    <col min="9228" max="9228" width="20.625" style="9" customWidth="1"/>
    <col min="9229" max="9229" width="13.75" style="9" customWidth="1"/>
    <col min="9230" max="9230" width="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8.75" style="9" bestFit="1" customWidth="1"/>
    <col min="9475" max="9475" width="12.75" style="9" bestFit="1" customWidth="1"/>
    <col min="9476" max="9476" width="11.75" style="9" bestFit="1" customWidth="1"/>
    <col min="9477" max="9477" width="49.875" style="9" bestFit="1" customWidth="1"/>
    <col min="9478" max="9478" width="6.25" style="9" customWidth="1"/>
    <col min="9479" max="9480" width="9.875" style="9" bestFit="1" customWidth="1"/>
    <col min="9481" max="9481" width="5.75" style="9" customWidth="1"/>
    <col min="9482" max="9482" width="26.625" style="9" customWidth="1"/>
    <col min="9483" max="9483" width="28.25" style="9" customWidth="1"/>
    <col min="9484" max="9484" width="20.625" style="9" customWidth="1"/>
    <col min="9485" max="9485" width="13.75" style="9" customWidth="1"/>
    <col min="9486" max="9486" width="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8.75" style="9" bestFit="1" customWidth="1"/>
    <col min="9731" max="9731" width="12.75" style="9" bestFit="1" customWidth="1"/>
    <col min="9732" max="9732" width="11.75" style="9" bestFit="1" customWidth="1"/>
    <col min="9733" max="9733" width="49.875" style="9" bestFit="1" customWidth="1"/>
    <col min="9734" max="9734" width="6.25" style="9" customWidth="1"/>
    <col min="9735" max="9736" width="9.875" style="9" bestFit="1" customWidth="1"/>
    <col min="9737" max="9737" width="5.75" style="9" customWidth="1"/>
    <col min="9738" max="9738" width="26.625" style="9" customWidth="1"/>
    <col min="9739" max="9739" width="28.25" style="9" customWidth="1"/>
    <col min="9740" max="9740" width="20.625" style="9" customWidth="1"/>
    <col min="9741" max="9741" width="13.75" style="9" customWidth="1"/>
    <col min="9742" max="9742" width="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8.75" style="9" bestFit="1" customWidth="1"/>
    <col min="9987" max="9987" width="12.75" style="9" bestFit="1" customWidth="1"/>
    <col min="9988" max="9988" width="11.75" style="9" bestFit="1" customWidth="1"/>
    <col min="9989" max="9989" width="49.875" style="9" bestFit="1" customWidth="1"/>
    <col min="9990" max="9990" width="6.25" style="9" customWidth="1"/>
    <col min="9991" max="9992" width="9.875" style="9" bestFit="1" customWidth="1"/>
    <col min="9993" max="9993" width="5.75" style="9" customWidth="1"/>
    <col min="9994" max="9994" width="26.625" style="9" customWidth="1"/>
    <col min="9995" max="9995" width="28.25" style="9" customWidth="1"/>
    <col min="9996" max="9996" width="20.625" style="9" customWidth="1"/>
    <col min="9997" max="9997" width="13.75" style="9" customWidth="1"/>
    <col min="9998" max="9998" width="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8.75" style="9" bestFit="1" customWidth="1"/>
    <col min="10243" max="10243" width="12.75" style="9" bestFit="1" customWidth="1"/>
    <col min="10244" max="10244" width="11.75" style="9" bestFit="1" customWidth="1"/>
    <col min="10245" max="10245" width="49.875" style="9" bestFit="1" customWidth="1"/>
    <col min="10246" max="10246" width="6.25" style="9" customWidth="1"/>
    <col min="10247" max="10248" width="9.875" style="9" bestFit="1" customWidth="1"/>
    <col min="10249" max="10249" width="5.75" style="9" customWidth="1"/>
    <col min="10250" max="10250" width="26.625" style="9" customWidth="1"/>
    <col min="10251" max="10251" width="28.25" style="9" customWidth="1"/>
    <col min="10252" max="10252" width="20.625" style="9" customWidth="1"/>
    <col min="10253" max="10253" width="13.75" style="9" customWidth="1"/>
    <col min="10254" max="10254" width="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8.75" style="9" bestFit="1" customWidth="1"/>
    <col min="10499" max="10499" width="12.75" style="9" bestFit="1" customWidth="1"/>
    <col min="10500" max="10500" width="11.75" style="9" bestFit="1" customWidth="1"/>
    <col min="10501" max="10501" width="49.875" style="9" bestFit="1" customWidth="1"/>
    <col min="10502" max="10502" width="6.25" style="9" customWidth="1"/>
    <col min="10503" max="10504" width="9.875" style="9" bestFit="1" customWidth="1"/>
    <col min="10505" max="10505" width="5.75" style="9" customWidth="1"/>
    <col min="10506" max="10506" width="26.625" style="9" customWidth="1"/>
    <col min="10507" max="10507" width="28.25" style="9" customWidth="1"/>
    <col min="10508" max="10508" width="20.625" style="9" customWidth="1"/>
    <col min="10509" max="10509" width="13.75" style="9" customWidth="1"/>
    <col min="10510" max="10510" width="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8.75" style="9" bestFit="1" customWidth="1"/>
    <col min="10755" max="10755" width="12.75" style="9" bestFit="1" customWidth="1"/>
    <col min="10756" max="10756" width="11.75" style="9" bestFit="1" customWidth="1"/>
    <col min="10757" max="10757" width="49.875" style="9" bestFit="1" customWidth="1"/>
    <col min="10758" max="10758" width="6.25" style="9" customWidth="1"/>
    <col min="10759" max="10760" width="9.875" style="9" bestFit="1" customWidth="1"/>
    <col min="10761" max="10761" width="5.75" style="9" customWidth="1"/>
    <col min="10762" max="10762" width="26.625" style="9" customWidth="1"/>
    <col min="10763" max="10763" width="28.25" style="9" customWidth="1"/>
    <col min="10764" max="10764" width="20.625" style="9" customWidth="1"/>
    <col min="10765" max="10765" width="13.75" style="9" customWidth="1"/>
    <col min="10766" max="10766" width="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8.75" style="9" bestFit="1" customWidth="1"/>
    <col min="11011" max="11011" width="12.75" style="9" bestFit="1" customWidth="1"/>
    <col min="11012" max="11012" width="11.75" style="9" bestFit="1" customWidth="1"/>
    <col min="11013" max="11013" width="49.875" style="9" bestFit="1" customWidth="1"/>
    <col min="11014" max="11014" width="6.25" style="9" customWidth="1"/>
    <col min="11015" max="11016" width="9.875" style="9" bestFit="1" customWidth="1"/>
    <col min="11017" max="11017" width="5.75" style="9" customWidth="1"/>
    <col min="11018" max="11018" width="26.625" style="9" customWidth="1"/>
    <col min="11019" max="11019" width="28.25" style="9" customWidth="1"/>
    <col min="11020" max="11020" width="20.625" style="9" customWidth="1"/>
    <col min="11021" max="11021" width="13.75" style="9" customWidth="1"/>
    <col min="11022" max="11022" width="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8.75" style="9" bestFit="1" customWidth="1"/>
    <col min="11267" max="11267" width="12.75" style="9" bestFit="1" customWidth="1"/>
    <col min="11268" max="11268" width="11.75" style="9" bestFit="1" customWidth="1"/>
    <col min="11269" max="11269" width="49.875" style="9" bestFit="1" customWidth="1"/>
    <col min="11270" max="11270" width="6.25" style="9" customWidth="1"/>
    <col min="11271" max="11272" width="9.875" style="9" bestFit="1" customWidth="1"/>
    <col min="11273" max="11273" width="5.75" style="9" customWidth="1"/>
    <col min="11274" max="11274" width="26.625" style="9" customWidth="1"/>
    <col min="11275" max="11275" width="28.25" style="9" customWidth="1"/>
    <col min="11276" max="11276" width="20.625" style="9" customWidth="1"/>
    <col min="11277" max="11277" width="13.75" style="9" customWidth="1"/>
    <col min="11278" max="11278" width="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8.75" style="9" bestFit="1" customWidth="1"/>
    <col min="11523" max="11523" width="12.75" style="9" bestFit="1" customWidth="1"/>
    <col min="11524" max="11524" width="11.75" style="9" bestFit="1" customWidth="1"/>
    <col min="11525" max="11525" width="49.875" style="9" bestFit="1" customWidth="1"/>
    <col min="11526" max="11526" width="6.25" style="9" customWidth="1"/>
    <col min="11527" max="11528" width="9.875" style="9" bestFit="1" customWidth="1"/>
    <col min="11529" max="11529" width="5.75" style="9" customWidth="1"/>
    <col min="11530" max="11530" width="26.625" style="9" customWidth="1"/>
    <col min="11531" max="11531" width="28.25" style="9" customWidth="1"/>
    <col min="11532" max="11532" width="20.625" style="9" customWidth="1"/>
    <col min="11533" max="11533" width="13.75" style="9" customWidth="1"/>
    <col min="11534" max="11534" width="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8.75" style="9" bestFit="1" customWidth="1"/>
    <col min="11779" max="11779" width="12.75" style="9" bestFit="1" customWidth="1"/>
    <col min="11780" max="11780" width="11.75" style="9" bestFit="1" customWidth="1"/>
    <col min="11781" max="11781" width="49.875" style="9" bestFit="1" customWidth="1"/>
    <col min="11782" max="11782" width="6.25" style="9" customWidth="1"/>
    <col min="11783" max="11784" width="9.875" style="9" bestFit="1" customWidth="1"/>
    <col min="11785" max="11785" width="5.75" style="9" customWidth="1"/>
    <col min="11786" max="11786" width="26.625" style="9" customWidth="1"/>
    <col min="11787" max="11787" width="28.25" style="9" customWidth="1"/>
    <col min="11788" max="11788" width="20.625" style="9" customWidth="1"/>
    <col min="11789" max="11789" width="13.75" style="9" customWidth="1"/>
    <col min="11790" max="11790" width="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8.75" style="9" bestFit="1" customWidth="1"/>
    <col min="12035" max="12035" width="12.75" style="9" bestFit="1" customWidth="1"/>
    <col min="12036" max="12036" width="11.75" style="9" bestFit="1" customWidth="1"/>
    <col min="12037" max="12037" width="49.875" style="9" bestFit="1" customWidth="1"/>
    <col min="12038" max="12038" width="6.25" style="9" customWidth="1"/>
    <col min="12039" max="12040" width="9.875" style="9" bestFit="1" customWidth="1"/>
    <col min="12041" max="12041" width="5.75" style="9" customWidth="1"/>
    <col min="12042" max="12042" width="26.625" style="9" customWidth="1"/>
    <col min="12043" max="12043" width="28.25" style="9" customWidth="1"/>
    <col min="12044" max="12044" width="20.625" style="9" customWidth="1"/>
    <col min="12045" max="12045" width="13.75" style="9" customWidth="1"/>
    <col min="12046" max="12046" width="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8.75" style="9" bestFit="1" customWidth="1"/>
    <col min="12291" max="12291" width="12.75" style="9" bestFit="1" customWidth="1"/>
    <col min="12292" max="12292" width="11.75" style="9" bestFit="1" customWidth="1"/>
    <col min="12293" max="12293" width="49.875" style="9" bestFit="1" customWidth="1"/>
    <col min="12294" max="12294" width="6.25" style="9" customWidth="1"/>
    <col min="12295" max="12296" width="9.875" style="9" bestFit="1" customWidth="1"/>
    <col min="12297" max="12297" width="5.75" style="9" customWidth="1"/>
    <col min="12298" max="12298" width="26.625" style="9" customWidth="1"/>
    <col min="12299" max="12299" width="28.25" style="9" customWidth="1"/>
    <col min="12300" max="12300" width="20.625" style="9" customWidth="1"/>
    <col min="12301" max="12301" width="13.75" style="9" customWidth="1"/>
    <col min="12302" max="12302" width="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8.75" style="9" bestFit="1" customWidth="1"/>
    <col min="12547" max="12547" width="12.75" style="9" bestFit="1" customWidth="1"/>
    <col min="12548" max="12548" width="11.75" style="9" bestFit="1" customWidth="1"/>
    <col min="12549" max="12549" width="49.875" style="9" bestFit="1" customWidth="1"/>
    <col min="12550" max="12550" width="6.25" style="9" customWidth="1"/>
    <col min="12551" max="12552" width="9.875" style="9" bestFit="1" customWidth="1"/>
    <col min="12553" max="12553" width="5.75" style="9" customWidth="1"/>
    <col min="12554" max="12554" width="26.625" style="9" customWidth="1"/>
    <col min="12555" max="12555" width="28.25" style="9" customWidth="1"/>
    <col min="12556" max="12556" width="20.625" style="9" customWidth="1"/>
    <col min="12557" max="12557" width="13.75" style="9" customWidth="1"/>
    <col min="12558" max="12558" width="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8.75" style="9" bestFit="1" customWidth="1"/>
    <col min="12803" max="12803" width="12.75" style="9" bestFit="1" customWidth="1"/>
    <col min="12804" max="12804" width="11.75" style="9" bestFit="1" customWidth="1"/>
    <col min="12805" max="12805" width="49.875" style="9" bestFit="1" customWidth="1"/>
    <col min="12806" max="12806" width="6.25" style="9" customWidth="1"/>
    <col min="12807" max="12808" width="9.875" style="9" bestFit="1" customWidth="1"/>
    <col min="12809" max="12809" width="5.75" style="9" customWidth="1"/>
    <col min="12810" max="12810" width="26.625" style="9" customWidth="1"/>
    <col min="12811" max="12811" width="28.25" style="9" customWidth="1"/>
    <col min="12812" max="12812" width="20.625" style="9" customWidth="1"/>
    <col min="12813" max="12813" width="13.75" style="9" customWidth="1"/>
    <col min="12814" max="12814" width="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8.75" style="9" bestFit="1" customWidth="1"/>
    <col min="13059" max="13059" width="12.75" style="9" bestFit="1" customWidth="1"/>
    <col min="13060" max="13060" width="11.75" style="9" bestFit="1" customWidth="1"/>
    <col min="13061" max="13061" width="49.875" style="9" bestFit="1" customWidth="1"/>
    <col min="13062" max="13062" width="6.25" style="9" customWidth="1"/>
    <col min="13063" max="13064" width="9.875" style="9" bestFit="1" customWidth="1"/>
    <col min="13065" max="13065" width="5.75" style="9" customWidth="1"/>
    <col min="13066" max="13066" width="26.625" style="9" customWidth="1"/>
    <col min="13067" max="13067" width="28.25" style="9" customWidth="1"/>
    <col min="13068" max="13068" width="20.625" style="9" customWidth="1"/>
    <col min="13069" max="13069" width="13.75" style="9" customWidth="1"/>
    <col min="13070" max="13070" width="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8.75" style="9" bestFit="1" customWidth="1"/>
    <col min="13315" max="13315" width="12.75" style="9" bestFit="1" customWidth="1"/>
    <col min="13316" max="13316" width="11.75" style="9" bestFit="1" customWidth="1"/>
    <col min="13317" max="13317" width="49.875" style="9" bestFit="1" customWidth="1"/>
    <col min="13318" max="13318" width="6.25" style="9" customWidth="1"/>
    <col min="13319" max="13320" width="9.875" style="9" bestFit="1" customWidth="1"/>
    <col min="13321" max="13321" width="5.75" style="9" customWidth="1"/>
    <col min="13322" max="13322" width="26.625" style="9" customWidth="1"/>
    <col min="13323" max="13323" width="28.25" style="9" customWidth="1"/>
    <col min="13324" max="13324" width="20.625" style="9" customWidth="1"/>
    <col min="13325" max="13325" width="13.75" style="9" customWidth="1"/>
    <col min="13326" max="13326" width="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8.75" style="9" bestFit="1" customWidth="1"/>
    <col min="13571" max="13571" width="12.75" style="9" bestFit="1" customWidth="1"/>
    <col min="13572" max="13572" width="11.75" style="9" bestFit="1" customWidth="1"/>
    <col min="13573" max="13573" width="49.875" style="9" bestFit="1" customWidth="1"/>
    <col min="13574" max="13574" width="6.25" style="9" customWidth="1"/>
    <col min="13575" max="13576" width="9.875" style="9" bestFit="1" customWidth="1"/>
    <col min="13577" max="13577" width="5.75" style="9" customWidth="1"/>
    <col min="13578" max="13578" width="26.625" style="9" customWidth="1"/>
    <col min="13579" max="13579" width="28.25" style="9" customWidth="1"/>
    <col min="13580" max="13580" width="20.625" style="9" customWidth="1"/>
    <col min="13581" max="13581" width="13.75" style="9" customWidth="1"/>
    <col min="13582" max="13582" width="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8.75" style="9" bestFit="1" customWidth="1"/>
    <col min="13827" max="13827" width="12.75" style="9" bestFit="1" customWidth="1"/>
    <col min="13828" max="13828" width="11.75" style="9" bestFit="1" customWidth="1"/>
    <col min="13829" max="13829" width="49.875" style="9" bestFit="1" customWidth="1"/>
    <col min="13830" max="13830" width="6.25" style="9" customWidth="1"/>
    <col min="13831" max="13832" width="9.875" style="9" bestFit="1" customWidth="1"/>
    <col min="13833" max="13833" width="5.75" style="9" customWidth="1"/>
    <col min="13834" max="13834" width="26.625" style="9" customWidth="1"/>
    <col min="13835" max="13835" width="28.25" style="9" customWidth="1"/>
    <col min="13836" max="13836" width="20.625" style="9" customWidth="1"/>
    <col min="13837" max="13837" width="13.75" style="9" customWidth="1"/>
    <col min="13838" max="13838" width="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8.75" style="9" bestFit="1" customWidth="1"/>
    <col min="14083" max="14083" width="12.75" style="9" bestFit="1" customWidth="1"/>
    <col min="14084" max="14084" width="11.75" style="9" bestFit="1" customWidth="1"/>
    <col min="14085" max="14085" width="49.875" style="9" bestFit="1" customWidth="1"/>
    <col min="14086" max="14086" width="6.25" style="9" customWidth="1"/>
    <col min="14087" max="14088" width="9.875" style="9" bestFit="1" customWidth="1"/>
    <col min="14089" max="14089" width="5.75" style="9" customWidth="1"/>
    <col min="14090" max="14090" width="26.625" style="9" customWidth="1"/>
    <col min="14091" max="14091" width="28.25" style="9" customWidth="1"/>
    <col min="14092" max="14092" width="20.625" style="9" customWidth="1"/>
    <col min="14093" max="14093" width="13.75" style="9" customWidth="1"/>
    <col min="14094" max="14094" width="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8.75" style="9" bestFit="1" customWidth="1"/>
    <col min="14339" max="14339" width="12.75" style="9" bestFit="1" customWidth="1"/>
    <col min="14340" max="14340" width="11.75" style="9" bestFit="1" customWidth="1"/>
    <col min="14341" max="14341" width="49.875" style="9" bestFit="1" customWidth="1"/>
    <col min="14342" max="14342" width="6.25" style="9" customWidth="1"/>
    <col min="14343" max="14344" width="9.875" style="9" bestFit="1" customWidth="1"/>
    <col min="14345" max="14345" width="5.75" style="9" customWidth="1"/>
    <col min="14346" max="14346" width="26.625" style="9" customWidth="1"/>
    <col min="14347" max="14347" width="28.25" style="9" customWidth="1"/>
    <col min="14348" max="14348" width="20.625" style="9" customWidth="1"/>
    <col min="14349" max="14349" width="13.75" style="9" customWidth="1"/>
    <col min="14350" max="14350" width="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8.75" style="9" bestFit="1" customWidth="1"/>
    <col min="14595" max="14595" width="12.75" style="9" bestFit="1" customWidth="1"/>
    <col min="14596" max="14596" width="11.75" style="9" bestFit="1" customWidth="1"/>
    <col min="14597" max="14597" width="49.875" style="9" bestFit="1" customWidth="1"/>
    <col min="14598" max="14598" width="6.25" style="9" customWidth="1"/>
    <col min="14599" max="14600" width="9.875" style="9" bestFit="1" customWidth="1"/>
    <col min="14601" max="14601" width="5.75" style="9" customWidth="1"/>
    <col min="14602" max="14602" width="26.625" style="9" customWidth="1"/>
    <col min="14603" max="14603" width="28.25" style="9" customWidth="1"/>
    <col min="14604" max="14604" width="20.625" style="9" customWidth="1"/>
    <col min="14605" max="14605" width="13.75" style="9" customWidth="1"/>
    <col min="14606" max="14606" width="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8.75" style="9" bestFit="1" customWidth="1"/>
    <col min="14851" max="14851" width="12.75" style="9" bestFit="1" customWidth="1"/>
    <col min="14852" max="14852" width="11.75" style="9" bestFit="1" customWidth="1"/>
    <col min="14853" max="14853" width="49.875" style="9" bestFit="1" customWidth="1"/>
    <col min="14854" max="14854" width="6.25" style="9" customWidth="1"/>
    <col min="14855" max="14856" width="9.875" style="9" bestFit="1" customWidth="1"/>
    <col min="14857" max="14857" width="5.75" style="9" customWidth="1"/>
    <col min="14858" max="14858" width="26.625" style="9" customWidth="1"/>
    <col min="14859" max="14859" width="28.25" style="9" customWidth="1"/>
    <col min="14860" max="14860" width="20.625" style="9" customWidth="1"/>
    <col min="14861" max="14861" width="13.75" style="9" customWidth="1"/>
    <col min="14862" max="14862" width="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8.75" style="9" bestFit="1" customWidth="1"/>
    <col min="15107" max="15107" width="12.75" style="9" bestFit="1" customWidth="1"/>
    <col min="15108" max="15108" width="11.75" style="9" bestFit="1" customWidth="1"/>
    <col min="15109" max="15109" width="49.875" style="9" bestFit="1" customWidth="1"/>
    <col min="15110" max="15110" width="6.25" style="9" customWidth="1"/>
    <col min="15111" max="15112" width="9.875" style="9" bestFit="1" customWidth="1"/>
    <col min="15113" max="15113" width="5.75" style="9" customWidth="1"/>
    <col min="15114" max="15114" width="26.625" style="9" customWidth="1"/>
    <col min="15115" max="15115" width="28.25" style="9" customWidth="1"/>
    <col min="15116" max="15116" width="20.625" style="9" customWidth="1"/>
    <col min="15117" max="15117" width="13.75" style="9" customWidth="1"/>
    <col min="15118" max="15118" width="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8.75" style="9" bestFit="1" customWidth="1"/>
    <col min="15363" max="15363" width="12.75" style="9" bestFit="1" customWidth="1"/>
    <col min="15364" max="15364" width="11.75" style="9" bestFit="1" customWidth="1"/>
    <col min="15365" max="15365" width="49.875" style="9" bestFit="1" customWidth="1"/>
    <col min="15366" max="15366" width="6.25" style="9" customWidth="1"/>
    <col min="15367" max="15368" width="9.875" style="9" bestFit="1" customWidth="1"/>
    <col min="15369" max="15369" width="5.75" style="9" customWidth="1"/>
    <col min="15370" max="15370" width="26.625" style="9" customWidth="1"/>
    <col min="15371" max="15371" width="28.25" style="9" customWidth="1"/>
    <col min="15372" max="15372" width="20.625" style="9" customWidth="1"/>
    <col min="15373" max="15373" width="13.75" style="9" customWidth="1"/>
    <col min="15374" max="15374" width="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8.75" style="9" bestFit="1" customWidth="1"/>
    <col min="15619" max="15619" width="12.75" style="9" bestFit="1" customWidth="1"/>
    <col min="15620" max="15620" width="11.75" style="9" bestFit="1" customWidth="1"/>
    <col min="15621" max="15621" width="49.875" style="9" bestFit="1" customWidth="1"/>
    <col min="15622" max="15622" width="6.25" style="9" customWidth="1"/>
    <col min="15623" max="15624" width="9.875" style="9" bestFit="1" customWidth="1"/>
    <col min="15625" max="15625" width="5.75" style="9" customWidth="1"/>
    <col min="15626" max="15626" width="26.625" style="9" customWidth="1"/>
    <col min="15627" max="15627" width="28.25" style="9" customWidth="1"/>
    <col min="15628" max="15628" width="20.625" style="9" customWidth="1"/>
    <col min="15629" max="15629" width="13.75" style="9" customWidth="1"/>
    <col min="15630" max="15630" width="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8.75" style="9" bestFit="1" customWidth="1"/>
    <col min="15875" max="15875" width="12.75" style="9" bestFit="1" customWidth="1"/>
    <col min="15876" max="15876" width="11.75" style="9" bestFit="1" customWidth="1"/>
    <col min="15877" max="15877" width="49.875" style="9" bestFit="1" customWidth="1"/>
    <col min="15878" max="15878" width="6.25" style="9" customWidth="1"/>
    <col min="15879" max="15880" width="9.875" style="9" bestFit="1" customWidth="1"/>
    <col min="15881" max="15881" width="5.75" style="9" customWidth="1"/>
    <col min="15882" max="15882" width="26.625" style="9" customWidth="1"/>
    <col min="15883" max="15883" width="28.25" style="9" customWidth="1"/>
    <col min="15884" max="15884" width="20.625" style="9" customWidth="1"/>
    <col min="15885" max="15885" width="13.75" style="9" customWidth="1"/>
    <col min="15886" max="15886" width="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8.75" style="9" bestFit="1" customWidth="1"/>
    <col min="16131" max="16131" width="12.75" style="9" bestFit="1" customWidth="1"/>
    <col min="16132" max="16132" width="11.75" style="9" bestFit="1" customWidth="1"/>
    <col min="16133" max="16133" width="49.875" style="9" bestFit="1" customWidth="1"/>
    <col min="16134" max="16134" width="6.25" style="9" customWidth="1"/>
    <col min="16135" max="16136" width="9.875" style="9" bestFit="1" customWidth="1"/>
    <col min="16137" max="16137" width="5.75" style="9" customWidth="1"/>
    <col min="16138" max="16138" width="26.625" style="9" customWidth="1"/>
    <col min="16139" max="16139" width="28.25" style="9" customWidth="1"/>
    <col min="16140" max="16140" width="20.625" style="9" customWidth="1"/>
    <col min="16141" max="16141" width="13.75" style="9" customWidth="1"/>
    <col min="16142" max="16142" width="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8667</v>
      </c>
      <c r="G2" s="4" t="s">
        <v>2</v>
      </c>
      <c r="H2" s="5"/>
      <c r="I2" s="6"/>
      <c r="J2" s="7">
        <f>SUM(H:H)</f>
        <v>64320</v>
      </c>
    </row>
    <row r="3" spans="2:17" ht="20.100000000000001" customHeight="1">
      <c r="B3" s="1" t="s">
        <v>3</v>
      </c>
      <c r="C3" s="1"/>
      <c r="D3" s="1"/>
      <c r="E3" s="13" t="s">
        <v>6148</v>
      </c>
    </row>
    <row r="4" spans="2:17" ht="20.100000000000001" customHeight="1">
      <c r="B4" s="1" t="s">
        <v>5</v>
      </c>
      <c r="C4" s="1"/>
      <c r="D4" s="1"/>
      <c r="E4" s="13">
        <v>210748</v>
      </c>
    </row>
    <row r="5" spans="2:17" ht="20.100000000000001" customHeight="1">
      <c r="B5" s="1" t="s">
        <v>6</v>
      </c>
      <c r="C5" s="1"/>
      <c r="D5" s="1"/>
      <c r="E5" s="16">
        <v>45258</v>
      </c>
    </row>
    <row r="6" spans="2:17" ht="20.100000000000001" customHeight="1">
      <c r="B6" s="1" t="s">
        <v>7</v>
      </c>
      <c r="C6" s="1"/>
      <c r="D6" s="1"/>
      <c r="E6" s="16">
        <v>45261</v>
      </c>
    </row>
    <row r="8" spans="2:17" s="8" customFormat="1" ht="19.7" customHeight="1">
      <c r="B8" s="17" t="s">
        <v>8</v>
      </c>
      <c r="C8" s="17" t="s">
        <v>9</v>
      </c>
      <c r="D8" s="17" t="s">
        <v>10</v>
      </c>
      <c r="E8" s="18" t="s">
        <v>11</v>
      </c>
      <c r="F8" s="18" t="s">
        <v>12</v>
      </c>
      <c r="G8" s="18" t="s">
        <v>13</v>
      </c>
      <c r="H8" s="22" t="s">
        <v>14</v>
      </c>
      <c r="I8" s="22" t="s">
        <v>15</v>
      </c>
      <c r="J8" s="18" t="s">
        <v>16</v>
      </c>
      <c r="K8" s="24" t="s">
        <v>17</v>
      </c>
      <c r="L8" s="18" t="s">
        <v>18</v>
      </c>
      <c r="M8" s="17" t="s">
        <v>19</v>
      </c>
      <c r="N8" s="17" t="s">
        <v>20</v>
      </c>
      <c r="O8" s="18" t="s">
        <v>21</v>
      </c>
      <c r="P8" s="1009" t="s">
        <v>22</v>
      </c>
      <c r="Q8" s="23" t="s">
        <v>23</v>
      </c>
    </row>
    <row r="9" spans="2:17" s="8" customFormat="1" ht="19.7" customHeight="1">
      <c r="B9" s="17"/>
      <c r="C9" s="17"/>
      <c r="D9" s="17"/>
      <c r="E9" s="18"/>
      <c r="F9" s="18"/>
      <c r="G9" s="18"/>
      <c r="H9" s="22"/>
      <c r="I9" s="22"/>
      <c r="J9" s="18"/>
      <c r="K9" s="24"/>
      <c r="L9" s="18"/>
      <c r="M9" s="17"/>
      <c r="N9" s="17"/>
      <c r="O9" s="18"/>
      <c r="P9" s="1009"/>
      <c r="Q9" s="23"/>
    </row>
    <row r="10" spans="2:17" s="2029" customFormat="1" ht="93.75">
      <c r="B10" s="2221" t="s">
        <v>8668</v>
      </c>
      <c r="C10" s="2047" t="s">
        <v>7375</v>
      </c>
      <c r="D10" s="2047" t="s">
        <v>7376</v>
      </c>
      <c r="E10" s="998" t="s">
        <v>7377</v>
      </c>
      <c r="F10" s="433">
        <v>1</v>
      </c>
      <c r="G10" s="1922">
        <v>10600</v>
      </c>
      <c r="H10" s="1860">
        <f>F10*G10</f>
        <v>10600</v>
      </c>
      <c r="I10" s="1000"/>
      <c r="J10" s="1001" t="s">
        <v>7378</v>
      </c>
      <c r="K10" s="1328"/>
      <c r="L10" s="1861"/>
      <c r="M10" s="139"/>
      <c r="N10" s="997"/>
      <c r="O10" s="2045">
        <v>45258</v>
      </c>
      <c r="P10" s="139"/>
      <c r="Q10" s="727">
        <v>45257</v>
      </c>
    </row>
    <row r="11" spans="2:17" ht="19.7" customHeight="1">
      <c r="B11" s="65"/>
      <c r="C11" s="105"/>
      <c r="D11" s="105"/>
      <c r="E11" s="50" t="s">
        <v>291</v>
      </c>
      <c r="F11" s="18">
        <v>1</v>
      </c>
      <c r="G11" s="132">
        <v>1200</v>
      </c>
      <c r="H11" s="411">
        <v>1200</v>
      </c>
      <c r="I11" s="22"/>
      <c r="J11" s="26"/>
      <c r="K11" s="24"/>
      <c r="L11" s="25"/>
      <c r="M11" s="30"/>
      <c r="N11" s="17"/>
      <c r="O11" s="110"/>
      <c r="P11" s="30"/>
      <c r="Q11" s="23"/>
    </row>
    <row r="12" spans="2:17" s="8" customFormat="1" ht="19.7" customHeight="1">
      <c r="B12" s="827"/>
      <c r="C12" s="17"/>
      <c r="D12" s="17"/>
      <c r="E12" s="24"/>
      <c r="F12" s="18"/>
      <c r="G12" s="27"/>
      <c r="H12" s="22"/>
      <c r="I12" s="22"/>
      <c r="J12" s="18"/>
      <c r="K12" s="24"/>
      <c r="L12" s="18"/>
      <c r="M12" s="17"/>
      <c r="N12" s="17"/>
      <c r="O12" s="25"/>
      <c r="P12" s="1009"/>
      <c r="Q12" s="23"/>
    </row>
    <row r="13" spans="2:17" s="2029" customFormat="1" ht="19.7" customHeight="1">
      <c r="B13" s="2049" t="s">
        <v>8669</v>
      </c>
      <c r="C13" s="997" t="s">
        <v>4296</v>
      </c>
      <c r="D13" s="997" t="s">
        <v>4296</v>
      </c>
      <c r="E13" s="1001" t="s">
        <v>7380</v>
      </c>
      <c r="F13" s="433">
        <v>1</v>
      </c>
      <c r="G13" s="1922">
        <v>47500</v>
      </c>
      <c r="H13" s="1860">
        <f>F13*G13</f>
        <v>47500</v>
      </c>
      <c r="I13" s="433"/>
      <c r="J13" s="1001" t="s">
        <v>7381</v>
      </c>
      <c r="K13" s="2050"/>
      <c r="L13" s="433"/>
      <c r="M13" s="139"/>
      <c r="N13" s="997"/>
      <c r="O13" s="2045">
        <v>45258</v>
      </c>
      <c r="P13" s="139"/>
      <c r="Q13" s="727">
        <v>45257</v>
      </c>
    </row>
    <row r="14" spans="2:17" s="2029" customFormat="1" ht="19.7" customHeight="1">
      <c r="B14" s="2051"/>
      <c r="C14" s="997" t="s">
        <v>4296</v>
      </c>
      <c r="D14" s="997" t="s">
        <v>4296</v>
      </c>
      <c r="E14" s="1001" t="s">
        <v>7383</v>
      </c>
      <c r="F14" s="433">
        <v>1</v>
      </c>
      <c r="G14" s="1922">
        <v>2600</v>
      </c>
      <c r="H14" s="1860">
        <f>F14*G14</f>
        <v>2600</v>
      </c>
      <c r="I14" s="433"/>
      <c r="J14" s="1001" t="s">
        <v>7384</v>
      </c>
      <c r="K14" s="1328"/>
      <c r="L14" s="433"/>
      <c r="M14" s="139"/>
      <c r="N14" s="997"/>
      <c r="O14" s="2045">
        <v>45258</v>
      </c>
      <c r="P14" s="139"/>
      <c r="Q14" s="727">
        <v>45257</v>
      </c>
    </row>
    <row r="15" spans="2:17" s="2029" customFormat="1" ht="19.7" customHeight="1">
      <c r="B15" s="2051"/>
      <c r="C15" s="997" t="s">
        <v>4296</v>
      </c>
      <c r="D15" s="997" t="s">
        <v>4296</v>
      </c>
      <c r="E15" s="1001" t="s">
        <v>7385</v>
      </c>
      <c r="F15" s="433">
        <v>1</v>
      </c>
      <c r="G15" s="1922">
        <v>1500</v>
      </c>
      <c r="H15" s="1860">
        <f>F15*G15</f>
        <v>1500</v>
      </c>
      <c r="I15" s="433"/>
      <c r="J15" s="1001" t="s">
        <v>7386</v>
      </c>
      <c r="K15" s="1328"/>
      <c r="L15" s="433"/>
      <c r="M15" s="139"/>
      <c r="N15" s="997"/>
      <c r="O15" s="2045">
        <v>45258</v>
      </c>
      <c r="P15" s="139"/>
      <c r="Q15" s="727">
        <v>45257</v>
      </c>
    </row>
    <row r="16" spans="2:17" s="8" customFormat="1" ht="19.7" customHeight="1">
      <c r="B16" s="17"/>
      <c r="C16" s="17"/>
      <c r="D16" s="17"/>
      <c r="E16" s="18"/>
      <c r="F16" s="18"/>
      <c r="G16" s="18"/>
      <c r="H16" s="22"/>
      <c r="I16" s="22"/>
      <c r="J16" s="18"/>
      <c r="K16" s="24"/>
      <c r="L16" s="18"/>
      <c r="M16" s="17"/>
      <c r="N16" s="17"/>
      <c r="O16" s="18"/>
      <c r="P16" s="1009"/>
      <c r="Q16" s="23"/>
    </row>
    <row r="17" spans="2:17" ht="19.7" customHeight="1">
      <c r="B17" s="17" t="s">
        <v>6727</v>
      </c>
      <c r="C17" s="105" t="s">
        <v>167</v>
      </c>
      <c r="D17" s="105" t="s">
        <v>167</v>
      </c>
      <c r="E17" s="50" t="s">
        <v>5169</v>
      </c>
      <c r="F17" s="18">
        <v>2</v>
      </c>
      <c r="G17" s="132">
        <v>460</v>
      </c>
      <c r="H17" s="118">
        <f>F17*G17</f>
        <v>920</v>
      </c>
      <c r="I17" s="22"/>
      <c r="J17" s="26" t="s">
        <v>7387</v>
      </c>
      <c r="K17" s="24"/>
      <c r="L17" s="18"/>
      <c r="M17" s="30">
        <v>45251</v>
      </c>
      <c r="N17" s="17" t="s">
        <v>6724</v>
      </c>
      <c r="O17" s="29">
        <v>45252</v>
      </c>
      <c r="P17" s="30"/>
      <c r="Q17" s="23">
        <v>45252</v>
      </c>
    </row>
    <row r="18" spans="2:17" ht="19.7" customHeight="1">
      <c r="B18" s="17"/>
      <c r="C18" s="1960"/>
      <c r="D18" s="1960"/>
      <c r="E18" s="50"/>
      <c r="F18" s="18"/>
      <c r="G18" s="132"/>
      <c r="H18" s="1434">
        <f t="shared" ref="H18:H25" si="0">F18*G18</f>
        <v>0</v>
      </c>
      <c r="I18" s="22"/>
      <c r="J18" s="26"/>
      <c r="K18" s="24"/>
      <c r="L18" s="18"/>
      <c r="M18" s="30"/>
      <c r="N18" s="17"/>
      <c r="O18" s="18"/>
      <c r="P18" s="30"/>
      <c r="Q18" s="23"/>
    </row>
    <row r="19" spans="2:17" ht="19.7" customHeight="1">
      <c r="B19" s="17"/>
      <c r="C19" s="1960"/>
      <c r="D19" s="1960"/>
      <c r="E19" s="50"/>
      <c r="F19" s="18"/>
      <c r="G19" s="132"/>
      <c r="H19" s="1434">
        <f t="shared" si="0"/>
        <v>0</v>
      </c>
      <c r="I19" s="22"/>
      <c r="J19" s="26"/>
      <c r="K19" s="24"/>
      <c r="L19" s="18"/>
      <c r="M19" s="30"/>
      <c r="N19" s="17"/>
      <c r="O19" s="18"/>
      <c r="P19" s="30"/>
      <c r="Q19" s="23"/>
    </row>
    <row r="20" spans="2:17" ht="19.7" customHeight="1">
      <c r="B20" s="17"/>
      <c r="C20" s="1960"/>
      <c r="D20" s="1960"/>
      <c r="E20" s="50"/>
      <c r="F20" s="18"/>
      <c r="G20" s="132"/>
      <c r="H20" s="1434">
        <f t="shared" si="0"/>
        <v>0</v>
      </c>
      <c r="I20" s="22"/>
      <c r="J20" s="26"/>
      <c r="K20" s="24"/>
      <c r="L20" s="18"/>
      <c r="M20" s="30"/>
      <c r="N20" s="17"/>
      <c r="O20" s="18"/>
      <c r="P20" s="30"/>
      <c r="Q20" s="23"/>
    </row>
    <row r="21" spans="2:17" ht="19.7" customHeight="1">
      <c r="B21" s="17"/>
      <c r="C21" s="1960"/>
      <c r="D21" s="1960"/>
      <c r="E21" s="50"/>
      <c r="F21" s="18"/>
      <c r="G21" s="132"/>
      <c r="H21" s="1434">
        <f t="shared" si="0"/>
        <v>0</v>
      </c>
      <c r="I21" s="22"/>
      <c r="J21" s="26"/>
      <c r="K21" s="24"/>
      <c r="L21" s="18"/>
      <c r="M21" s="30"/>
      <c r="N21" s="17"/>
      <c r="O21" s="18"/>
      <c r="P21" s="30"/>
      <c r="Q21" s="23"/>
    </row>
    <row r="22" spans="2:17" ht="19.7" customHeight="1">
      <c r="B22" s="17"/>
      <c r="C22" s="1960"/>
      <c r="D22" s="1960"/>
      <c r="E22" s="50"/>
      <c r="F22" s="18"/>
      <c r="G22" s="132"/>
      <c r="H22" s="1434">
        <f t="shared" si="0"/>
        <v>0</v>
      </c>
      <c r="I22" s="22"/>
      <c r="J22" s="26"/>
      <c r="K22" s="24"/>
      <c r="L22" s="18"/>
      <c r="M22" s="30"/>
      <c r="N22" s="17"/>
      <c r="O22" s="18"/>
      <c r="P22" s="30"/>
      <c r="Q22" s="23"/>
    </row>
    <row r="23" spans="2:17" ht="19.7" customHeight="1">
      <c r="B23" s="17"/>
      <c r="C23" s="1960"/>
      <c r="D23" s="1960"/>
      <c r="E23" s="50"/>
      <c r="F23" s="18"/>
      <c r="G23" s="132"/>
      <c r="H23" s="1434">
        <f t="shared" si="0"/>
        <v>0</v>
      </c>
      <c r="I23" s="22"/>
      <c r="J23" s="26"/>
      <c r="K23" s="24"/>
      <c r="L23" s="18"/>
      <c r="M23" s="30"/>
      <c r="N23" s="17"/>
      <c r="O23" s="18"/>
      <c r="P23" s="30"/>
      <c r="Q23" s="23"/>
    </row>
    <row r="24" spans="2:17" ht="19.7" customHeight="1">
      <c r="B24" s="17"/>
      <c r="C24" s="1960"/>
      <c r="D24" s="1960"/>
      <c r="E24" s="50"/>
      <c r="F24" s="18"/>
      <c r="G24" s="132"/>
      <c r="H24" s="1434">
        <f t="shared" si="0"/>
        <v>0</v>
      </c>
      <c r="I24" s="22"/>
      <c r="J24" s="26"/>
      <c r="K24" s="24"/>
      <c r="L24" s="18"/>
      <c r="M24" s="30"/>
      <c r="N24" s="17"/>
      <c r="O24" s="18"/>
      <c r="P24" s="30"/>
      <c r="Q24" s="23"/>
    </row>
    <row r="25" spans="2:17" ht="19.7" customHeight="1">
      <c r="B25" s="17"/>
      <c r="C25" s="1960"/>
      <c r="D25" s="1960"/>
      <c r="E25" s="50"/>
      <c r="F25" s="18"/>
      <c r="G25" s="132"/>
      <c r="H25" s="1434">
        <f t="shared" si="0"/>
        <v>0</v>
      </c>
      <c r="I25" s="22"/>
      <c r="J25" s="26"/>
      <c r="K25" s="24"/>
      <c r="L25" s="18"/>
      <c r="M25" s="30"/>
      <c r="N25" s="17"/>
      <c r="O25" s="18"/>
      <c r="P25" s="30"/>
      <c r="Q25" s="23"/>
    </row>
  </sheetData>
  <autoFilter ref="B8:O16" xr:uid="{CD33D4BD-E040-43E6-BB5E-DC5640CB0A85}"/>
  <mergeCells count="7">
    <mergeCell ref="B13:B15"/>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289D8-DB79-4BA5-B090-F3CB4A30BCA3}">
  <dimension ref="A2:F7"/>
  <sheetViews>
    <sheetView workbookViewId="0">
      <selection activeCell="D13" sqref="D13"/>
    </sheetView>
  </sheetViews>
  <sheetFormatPr defaultRowHeight="19.5"/>
  <cols>
    <col min="1" max="1" width="5.625" style="2053" customWidth="1"/>
    <col min="2" max="2" width="3.5" style="2053" bestFit="1" customWidth="1"/>
    <col min="3" max="3" width="16.625" style="2053" customWidth="1"/>
    <col min="4" max="4" width="25.75" style="2053" bestFit="1" customWidth="1"/>
    <col min="5" max="5" width="5.875" style="2053" bestFit="1" customWidth="1"/>
    <col min="6" max="6" width="15.625" style="2053" customWidth="1"/>
    <col min="7" max="256" width="9" style="2053"/>
    <col min="257" max="257" width="5.625" style="2053" customWidth="1"/>
    <col min="258" max="258" width="3.5" style="2053" bestFit="1" customWidth="1"/>
    <col min="259" max="259" width="16.625" style="2053" customWidth="1"/>
    <col min="260" max="260" width="25.75" style="2053" bestFit="1" customWidth="1"/>
    <col min="261" max="261" width="5.875" style="2053" bestFit="1" customWidth="1"/>
    <col min="262" max="262" width="15.625" style="2053" customWidth="1"/>
    <col min="263" max="512" width="9" style="2053"/>
    <col min="513" max="513" width="5.625" style="2053" customWidth="1"/>
    <col min="514" max="514" width="3.5" style="2053" bestFit="1" customWidth="1"/>
    <col min="515" max="515" width="16.625" style="2053" customWidth="1"/>
    <col min="516" max="516" width="25.75" style="2053" bestFit="1" customWidth="1"/>
    <col min="517" max="517" width="5.875" style="2053" bestFit="1" customWidth="1"/>
    <col min="518" max="518" width="15.625" style="2053" customWidth="1"/>
    <col min="519" max="768" width="9" style="2053"/>
    <col min="769" max="769" width="5.625" style="2053" customWidth="1"/>
    <col min="770" max="770" width="3.5" style="2053" bestFit="1" customWidth="1"/>
    <col min="771" max="771" width="16.625" style="2053" customWidth="1"/>
    <col min="772" max="772" width="25.75" style="2053" bestFit="1" customWidth="1"/>
    <col min="773" max="773" width="5.875" style="2053" bestFit="1" customWidth="1"/>
    <col min="774" max="774" width="15.625" style="2053" customWidth="1"/>
    <col min="775" max="1024" width="9" style="2053"/>
    <col min="1025" max="1025" width="5.625" style="2053" customWidth="1"/>
    <col min="1026" max="1026" width="3.5" style="2053" bestFit="1" customWidth="1"/>
    <col min="1027" max="1027" width="16.625" style="2053" customWidth="1"/>
    <col min="1028" max="1028" width="25.75" style="2053" bestFit="1" customWidth="1"/>
    <col min="1029" max="1029" width="5.875" style="2053" bestFit="1" customWidth="1"/>
    <col min="1030" max="1030" width="15.625" style="2053" customWidth="1"/>
    <col min="1031" max="1280" width="9" style="2053"/>
    <col min="1281" max="1281" width="5.625" style="2053" customWidth="1"/>
    <col min="1282" max="1282" width="3.5" style="2053" bestFit="1" customWidth="1"/>
    <col min="1283" max="1283" width="16.625" style="2053" customWidth="1"/>
    <col min="1284" max="1284" width="25.75" style="2053" bestFit="1" customWidth="1"/>
    <col min="1285" max="1285" width="5.875" style="2053" bestFit="1" customWidth="1"/>
    <col min="1286" max="1286" width="15.625" style="2053" customWidth="1"/>
    <col min="1287" max="1536" width="9" style="2053"/>
    <col min="1537" max="1537" width="5.625" style="2053" customWidth="1"/>
    <col min="1538" max="1538" width="3.5" style="2053" bestFit="1" customWidth="1"/>
    <col min="1539" max="1539" width="16.625" style="2053" customWidth="1"/>
    <col min="1540" max="1540" width="25.75" style="2053" bestFit="1" customWidth="1"/>
    <col min="1541" max="1541" width="5.875" style="2053" bestFit="1" customWidth="1"/>
    <col min="1542" max="1542" width="15.625" style="2053" customWidth="1"/>
    <col min="1543" max="1792" width="9" style="2053"/>
    <col min="1793" max="1793" width="5.625" style="2053" customWidth="1"/>
    <col min="1794" max="1794" width="3.5" style="2053" bestFit="1" customWidth="1"/>
    <col min="1795" max="1795" width="16.625" style="2053" customWidth="1"/>
    <col min="1796" max="1796" width="25.75" style="2053" bestFit="1" customWidth="1"/>
    <col min="1797" max="1797" width="5.875" style="2053" bestFit="1" customWidth="1"/>
    <col min="1798" max="1798" width="15.625" style="2053" customWidth="1"/>
    <col min="1799" max="2048" width="9" style="2053"/>
    <col min="2049" max="2049" width="5.625" style="2053" customWidth="1"/>
    <col min="2050" max="2050" width="3.5" style="2053" bestFit="1" customWidth="1"/>
    <col min="2051" max="2051" width="16.625" style="2053" customWidth="1"/>
    <col min="2052" max="2052" width="25.75" style="2053" bestFit="1" customWidth="1"/>
    <col min="2053" max="2053" width="5.875" style="2053" bestFit="1" customWidth="1"/>
    <col min="2054" max="2054" width="15.625" style="2053" customWidth="1"/>
    <col min="2055" max="2304" width="9" style="2053"/>
    <col min="2305" max="2305" width="5.625" style="2053" customWidth="1"/>
    <col min="2306" max="2306" width="3.5" style="2053" bestFit="1" customWidth="1"/>
    <col min="2307" max="2307" width="16.625" style="2053" customWidth="1"/>
    <col min="2308" max="2308" width="25.75" style="2053" bestFit="1" customWidth="1"/>
    <col min="2309" max="2309" width="5.875" style="2053" bestFit="1" customWidth="1"/>
    <col min="2310" max="2310" width="15.625" style="2053" customWidth="1"/>
    <col min="2311" max="2560" width="9" style="2053"/>
    <col min="2561" max="2561" width="5.625" style="2053" customWidth="1"/>
    <col min="2562" max="2562" width="3.5" style="2053" bestFit="1" customWidth="1"/>
    <col min="2563" max="2563" width="16.625" style="2053" customWidth="1"/>
    <col min="2564" max="2564" width="25.75" style="2053" bestFit="1" customWidth="1"/>
    <col min="2565" max="2565" width="5.875" style="2053" bestFit="1" customWidth="1"/>
    <col min="2566" max="2566" width="15.625" style="2053" customWidth="1"/>
    <col min="2567" max="2816" width="9" style="2053"/>
    <col min="2817" max="2817" width="5.625" style="2053" customWidth="1"/>
    <col min="2818" max="2818" width="3.5" style="2053" bestFit="1" customWidth="1"/>
    <col min="2819" max="2819" width="16.625" style="2053" customWidth="1"/>
    <col min="2820" max="2820" width="25.75" style="2053" bestFit="1" customWidth="1"/>
    <col min="2821" max="2821" width="5.875" style="2053" bestFit="1" customWidth="1"/>
    <col min="2822" max="2822" width="15.625" style="2053" customWidth="1"/>
    <col min="2823" max="3072" width="9" style="2053"/>
    <col min="3073" max="3073" width="5.625" style="2053" customWidth="1"/>
    <col min="3074" max="3074" width="3.5" style="2053" bestFit="1" customWidth="1"/>
    <col min="3075" max="3075" width="16.625" style="2053" customWidth="1"/>
    <col min="3076" max="3076" width="25.75" style="2053" bestFit="1" customWidth="1"/>
    <col min="3077" max="3077" width="5.875" style="2053" bestFit="1" customWidth="1"/>
    <col min="3078" max="3078" width="15.625" style="2053" customWidth="1"/>
    <col min="3079" max="3328" width="9" style="2053"/>
    <col min="3329" max="3329" width="5.625" style="2053" customWidth="1"/>
    <col min="3330" max="3330" width="3.5" style="2053" bestFit="1" customWidth="1"/>
    <col min="3331" max="3331" width="16.625" style="2053" customWidth="1"/>
    <col min="3332" max="3332" width="25.75" style="2053" bestFit="1" customWidth="1"/>
    <col min="3333" max="3333" width="5.875" style="2053" bestFit="1" customWidth="1"/>
    <col min="3334" max="3334" width="15.625" style="2053" customWidth="1"/>
    <col min="3335" max="3584" width="9" style="2053"/>
    <col min="3585" max="3585" width="5.625" style="2053" customWidth="1"/>
    <col min="3586" max="3586" width="3.5" style="2053" bestFit="1" customWidth="1"/>
    <col min="3587" max="3587" width="16.625" style="2053" customWidth="1"/>
    <col min="3588" max="3588" width="25.75" style="2053" bestFit="1" customWidth="1"/>
    <col min="3589" max="3589" width="5.875" style="2053" bestFit="1" customWidth="1"/>
    <col min="3590" max="3590" width="15.625" style="2053" customWidth="1"/>
    <col min="3591" max="3840" width="9" style="2053"/>
    <col min="3841" max="3841" width="5.625" style="2053" customWidth="1"/>
    <col min="3842" max="3842" width="3.5" style="2053" bestFit="1" customWidth="1"/>
    <col min="3843" max="3843" width="16.625" style="2053" customWidth="1"/>
    <col min="3844" max="3844" width="25.75" style="2053" bestFit="1" customWidth="1"/>
    <col min="3845" max="3845" width="5.875" style="2053" bestFit="1" customWidth="1"/>
    <col min="3846" max="3846" width="15.625" style="2053" customWidth="1"/>
    <col min="3847" max="4096" width="9" style="2053"/>
    <col min="4097" max="4097" width="5.625" style="2053" customWidth="1"/>
    <col min="4098" max="4098" width="3.5" style="2053" bestFit="1" customWidth="1"/>
    <col min="4099" max="4099" width="16.625" style="2053" customWidth="1"/>
    <col min="4100" max="4100" width="25.75" style="2053" bestFit="1" customWidth="1"/>
    <col min="4101" max="4101" width="5.875" style="2053" bestFit="1" customWidth="1"/>
    <col min="4102" max="4102" width="15.625" style="2053" customWidth="1"/>
    <col min="4103" max="4352" width="9" style="2053"/>
    <col min="4353" max="4353" width="5.625" style="2053" customWidth="1"/>
    <col min="4354" max="4354" width="3.5" style="2053" bestFit="1" customWidth="1"/>
    <col min="4355" max="4355" width="16.625" style="2053" customWidth="1"/>
    <col min="4356" max="4356" width="25.75" style="2053" bestFit="1" customWidth="1"/>
    <col min="4357" max="4357" width="5.875" style="2053" bestFit="1" customWidth="1"/>
    <col min="4358" max="4358" width="15.625" style="2053" customWidth="1"/>
    <col min="4359" max="4608" width="9" style="2053"/>
    <col min="4609" max="4609" width="5.625" style="2053" customWidth="1"/>
    <col min="4610" max="4610" width="3.5" style="2053" bestFit="1" customWidth="1"/>
    <col min="4611" max="4611" width="16.625" style="2053" customWidth="1"/>
    <col min="4612" max="4612" width="25.75" style="2053" bestFit="1" customWidth="1"/>
    <col min="4613" max="4613" width="5.875" style="2053" bestFit="1" customWidth="1"/>
    <col min="4614" max="4614" width="15.625" style="2053" customWidth="1"/>
    <col min="4615" max="4864" width="9" style="2053"/>
    <col min="4865" max="4865" width="5.625" style="2053" customWidth="1"/>
    <col min="4866" max="4866" width="3.5" style="2053" bestFit="1" customWidth="1"/>
    <col min="4867" max="4867" width="16.625" style="2053" customWidth="1"/>
    <col min="4868" max="4868" width="25.75" style="2053" bestFit="1" customWidth="1"/>
    <col min="4869" max="4869" width="5.875" style="2053" bestFit="1" customWidth="1"/>
    <col min="4870" max="4870" width="15.625" style="2053" customWidth="1"/>
    <col min="4871" max="5120" width="9" style="2053"/>
    <col min="5121" max="5121" width="5.625" style="2053" customWidth="1"/>
    <col min="5122" max="5122" width="3.5" style="2053" bestFit="1" customWidth="1"/>
    <col min="5123" max="5123" width="16.625" style="2053" customWidth="1"/>
    <col min="5124" max="5124" width="25.75" style="2053" bestFit="1" customWidth="1"/>
    <col min="5125" max="5125" width="5.875" style="2053" bestFit="1" customWidth="1"/>
    <col min="5126" max="5126" width="15.625" style="2053" customWidth="1"/>
    <col min="5127" max="5376" width="9" style="2053"/>
    <col min="5377" max="5377" width="5.625" style="2053" customWidth="1"/>
    <col min="5378" max="5378" width="3.5" style="2053" bestFit="1" customWidth="1"/>
    <col min="5379" max="5379" width="16.625" style="2053" customWidth="1"/>
    <col min="5380" max="5380" width="25.75" style="2053" bestFit="1" customWidth="1"/>
    <col min="5381" max="5381" width="5.875" style="2053" bestFit="1" customWidth="1"/>
    <col min="5382" max="5382" width="15.625" style="2053" customWidth="1"/>
    <col min="5383" max="5632" width="9" style="2053"/>
    <col min="5633" max="5633" width="5.625" style="2053" customWidth="1"/>
    <col min="5634" max="5634" width="3.5" style="2053" bestFit="1" customWidth="1"/>
    <col min="5635" max="5635" width="16.625" style="2053" customWidth="1"/>
    <col min="5636" max="5636" width="25.75" style="2053" bestFit="1" customWidth="1"/>
    <col min="5637" max="5637" width="5.875" style="2053" bestFit="1" customWidth="1"/>
    <col min="5638" max="5638" width="15.625" style="2053" customWidth="1"/>
    <col min="5639" max="5888" width="9" style="2053"/>
    <col min="5889" max="5889" width="5.625" style="2053" customWidth="1"/>
    <col min="5890" max="5890" width="3.5" style="2053" bestFit="1" customWidth="1"/>
    <col min="5891" max="5891" width="16.625" style="2053" customWidth="1"/>
    <col min="5892" max="5892" width="25.75" style="2053" bestFit="1" customWidth="1"/>
    <col min="5893" max="5893" width="5.875" style="2053" bestFit="1" customWidth="1"/>
    <col min="5894" max="5894" width="15.625" style="2053" customWidth="1"/>
    <col min="5895" max="6144" width="9" style="2053"/>
    <col min="6145" max="6145" width="5.625" style="2053" customWidth="1"/>
    <col min="6146" max="6146" width="3.5" style="2053" bestFit="1" customWidth="1"/>
    <col min="6147" max="6147" width="16.625" style="2053" customWidth="1"/>
    <col min="6148" max="6148" width="25.75" style="2053" bestFit="1" customWidth="1"/>
    <col min="6149" max="6149" width="5.875" style="2053" bestFit="1" customWidth="1"/>
    <col min="6150" max="6150" width="15.625" style="2053" customWidth="1"/>
    <col min="6151" max="6400" width="9" style="2053"/>
    <col min="6401" max="6401" width="5.625" style="2053" customWidth="1"/>
    <col min="6402" max="6402" width="3.5" style="2053" bestFit="1" customWidth="1"/>
    <col min="6403" max="6403" width="16.625" style="2053" customWidth="1"/>
    <col min="6404" max="6404" width="25.75" style="2053" bestFit="1" customWidth="1"/>
    <col min="6405" max="6405" width="5.875" style="2053" bestFit="1" customWidth="1"/>
    <col min="6406" max="6406" width="15.625" style="2053" customWidth="1"/>
    <col min="6407" max="6656" width="9" style="2053"/>
    <col min="6657" max="6657" width="5.625" style="2053" customWidth="1"/>
    <col min="6658" max="6658" width="3.5" style="2053" bestFit="1" customWidth="1"/>
    <col min="6659" max="6659" width="16.625" style="2053" customWidth="1"/>
    <col min="6660" max="6660" width="25.75" style="2053" bestFit="1" customWidth="1"/>
    <col min="6661" max="6661" width="5.875" style="2053" bestFit="1" customWidth="1"/>
    <col min="6662" max="6662" width="15.625" style="2053" customWidth="1"/>
    <col min="6663" max="6912" width="9" style="2053"/>
    <col min="6913" max="6913" width="5.625" style="2053" customWidth="1"/>
    <col min="6914" max="6914" width="3.5" style="2053" bestFit="1" customWidth="1"/>
    <col min="6915" max="6915" width="16.625" style="2053" customWidth="1"/>
    <col min="6916" max="6916" width="25.75" style="2053" bestFit="1" customWidth="1"/>
    <col min="6917" max="6917" width="5.875" style="2053" bestFit="1" customWidth="1"/>
    <col min="6918" max="6918" width="15.625" style="2053" customWidth="1"/>
    <col min="6919" max="7168" width="9" style="2053"/>
    <col min="7169" max="7169" width="5.625" style="2053" customWidth="1"/>
    <col min="7170" max="7170" width="3.5" style="2053" bestFit="1" customWidth="1"/>
    <col min="7171" max="7171" width="16.625" style="2053" customWidth="1"/>
    <col min="7172" max="7172" width="25.75" style="2053" bestFit="1" customWidth="1"/>
    <col min="7173" max="7173" width="5.875" style="2053" bestFit="1" customWidth="1"/>
    <col min="7174" max="7174" width="15.625" style="2053" customWidth="1"/>
    <col min="7175" max="7424" width="9" style="2053"/>
    <col min="7425" max="7425" width="5.625" style="2053" customWidth="1"/>
    <col min="7426" max="7426" width="3.5" style="2053" bestFit="1" customWidth="1"/>
    <col min="7427" max="7427" width="16.625" style="2053" customWidth="1"/>
    <col min="7428" max="7428" width="25.75" style="2053" bestFit="1" customWidth="1"/>
    <col min="7429" max="7429" width="5.875" style="2053" bestFit="1" customWidth="1"/>
    <col min="7430" max="7430" width="15.625" style="2053" customWidth="1"/>
    <col min="7431" max="7680" width="9" style="2053"/>
    <col min="7681" max="7681" width="5.625" style="2053" customWidth="1"/>
    <col min="7682" max="7682" width="3.5" style="2053" bestFit="1" customWidth="1"/>
    <col min="7683" max="7683" width="16.625" style="2053" customWidth="1"/>
    <col min="7684" max="7684" width="25.75" style="2053" bestFit="1" customWidth="1"/>
    <col min="7685" max="7685" width="5.875" style="2053" bestFit="1" customWidth="1"/>
    <col min="7686" max="7686" width="15.625" style="2053" customWidth="1"/>
    <col min="7687" max="7936" width="9" style="2053"/>
    <col min="7937" max="7937" width="5.625" style="2053" customWidth="1"/>
    <col min="7938" max="7938" width="3.5" style="2053" bestFit="1" customWidth="1"/>
    <col min="7939" max="7939" width="16.625" style="2053" customWidth="1"/>
    <col min="7940" max="7940" width="25.75" style="2053" bestFit="1" customWidth="1"/>
    <col min="7941" max="7941" width="5.875" style="2053" bestFit="1" customWidth="1"/>
    <col min="7942" max="7942" width="15.625" style="2053" customWidth="1"/>
    <col min="7943" max="8192" width="9" style="2053"/>
    <col min="8193" max="8193" width="5.625" style="2053" customWidth="1"/>
    <col min="8194" max="8194" width="3.5" style="2053" bestFit="1" customWidth="1"/>
    <col min="8195" max="8195" width="16.625" style="2053" customWidth="1"/>
    <col min="8196" max="8196" width="25.75" style="2053" bestFit="1" customWidth="1"/>
    <col min="8197" max="8197" width="5.875" style="2053" bestFit="1" customWidth="1"/>
    <col min="8198" max="8198" width="15.625" style="2053" customWidth="1"/>
    <col min="8199" max="8448" width="9" style="2053"/>
    <col min="8449" max="8449" width="5.625" style="2053" customWidth="1"/>
    <col min="8450" max="8450" width="3.5" style="2053" bestFit="1" customWidth="1"/>
    <col min="8451" max="8451" width="16.625" style="2053" customWidth="1"/>
    <col min="8452" max="8452" width="25.75" style="2053" bestFit="1" customWidth="1"/>
    <col min="8453" max="8453" width="5.875" style="2053" bestFit="1" customWidth="1"/>
    <col min="8454" max="8454" width="15.625" style="2053" customWidth="1"/>
    <col min="8455" max="8704" width="9" style="2053"/>
    <col min="8705" max="8705" width="5.625" style="2053" customWidth="1"/>
    <col min="8706" max="8706" width="3.5" style="2053" bestFit="1" customWidth="1"/>
    <col min="8707" max="8707" width="16.625" style="2053" customWidth="1"/>
    <col min="8708" max="8708" width="25.75" style="2053" bestFit="1" customWidth="1"/>
    <col min="8709" max="8709" width="5.875" style="2053" bestFit="1" customWidth="1"/>
    <col min="8710" max="8710" width="15.625" style="2053" customWidth="1"/>
    <col min="8711" max="8960" width="9" style="2053"/>
    <col min="8961" max="8961" width="5.625" style="2053" customWidth="1"/>
    <col min="8962" max="8962" width="3.5" style="2053" bestFit="1" customWidth="1"/>
    <col min="8963" max="8963" width="16.625" style="2053" customWidth="1"/>
    <col min="8964" max="8964" width="25.75" style="2053" bestFit="1" customWidth="1"/>
    <col min="8965" max="8965" width="5.875" style="2053" bestFit="1" customWidth="1"/>
    <col min="8966" max="8966" width="15.625" style="2053" customWidth="1"/>
    <col min="8967" max="9216" width="9" style="2053"/>
    <col min="9217" max="9217" width="5.625" style="2053" customWidth="1"/>
    <col min="9218" max="9218" width="3.5" style="2053" bestFit="1" customWidth="1"/>
    <col min="9219" max="9219" width="16.625" style="2053" customWidth="1"/>
    <col min="9220" max="9220" width="25.75" style="2053" bestFit="1" customWidth="1"/>
    <col min="9221" max="9221" width="5.875" style="2053" bestFit="1" customWidth="1"/>
    <col min="9222" max="9222" width="15.625" style="2053" customWidth="1"/>
    <col min="9223" max="9472" width="9" style="2053"/>
    <col min="9473" max="9473" width="5.625" style="2053" customWidth="1"/>
    <col min="9474" max="9474" width="3.5" style="2053" bestFit="1" customWidth="1"/>
    <col min="9475" max="9475" width="16.625" style="2053" customWidth="1"/>
    <col min="9476" max="9476" width="25.75" style="2053" bestFit="1" customWidth="1"/>
    <col min="9477" max="9477" width="5.875" style="2053" bestFit="1" customWidth="1"/>
    <col min="9478" max="9478" width="15.625" style="2053" customWidth="1"/>
    <col min="9479" max="9728" width="9" style="2053"/>
    <col min="9729" max="9729" width="5.625" style="2053" customWidth="1"/>
    <col min="9730" max="9730" width="3.5" style="2053" bestFit="1" customWidth="1"/>
    <col min="9731" max="9731" width="16.625" style="2053" customWidth="1"/>
    <col min="9732" max="9732" width="25.75" style="2053" bestFit="1" customWidth="1"/>
    <col min="9733" max="9733" width="5.875" style="2053" bestFit="1" customWidth="1"/>
    <col min="9734" max="9734" width="15.625" style="2053" customWidth="1"/>
    <col min="9735" max="9984" width="9" style="2053"/>
    <col min="9985" max="9985" width="5.625" style="2053" customWidth="1"/>
    <col min="9986" max="9986" width="3.5" style="2053" bestFit="1" customWidth="1"/>
    <col min="9987" max="9987" width="16.625" style="2053" customWidth="1"/>
    <col min="9988" max="9988" width="25.75" style="2053" bestFit="1" customWidth="1"/>
    <col min="9989" max="9989" width="5.875" style="2053" bestFit="1" customWidth="1"/>
    <col min="9990" max="9990" width="15.625" style="2053" customWidth="1"/>
    <col min="9991" max="10240" width="9" style="2053"/>
    <col min="10241" max="10241" width="5.625" style="2053" customWidth="1"/>
    <col min="10242" max="10242" width="3.5" style="2053" bestFit="1" customWidth="1"/>
    <col min="10243" max="10243" width="16.625" style="2053" customWidth="1"/>
    <col min="10244" max="10244" width="25.75" style="2053" bestFit="1" customWidth="1"/>
    <col min="10245" max="10245" width="5.875" style="2053" bestFit="1" customWidth="1"/>
    <col min="10246" max="10246" width="15.625" style="2053" customWidth="1"/>
    <col min="10247" max="10496" width="9" style="2053"/>
    <col min="10497" max="10497" width="5.625" style="2053" customWidth="1"/>
    <col min="10498" max="10498" width="3.5" style="2053" bestFit="1" customWidth="1"/>
    <col min="10499" max="10499" width="16.625" style="2053" customWidth="1"/>
    <col min="10500" max="10500" width="25.75" style="2053" bestFit="1" customWidth="1"/>
    <col min="10501" max="10501" width="5.875" style="2053" bestFit="1" customWidth="1"/>
    <col min="10502" max="10502" width="15.625" style="2053" customWidth="1"/>
    <col min="10503" max="10752" width="9" style="2053"/>
    <col min="10753" max="10753" width="5.625" style="2053" customWidth="1"/>
    <col min="10754" max="10754" width="3.5" style="2053" bestFit="1" customWidth="1"/>
    <col min="10755" max="10755" width="16.625" style="2053" customWidth="1"/>
    <col min="10756" max="10756" width="25.75" style="2053" bestFit="1" customWidth="1"/>
    <col min="10757" max="10757" width="5.875" style="2053" bestFit="1" customWidth="1"/>
    <col min="10758" max="10758" width="15.625" style="2053" customWidth="1"/>
    <col min="10759" max="11008" width="9" style="2053"/>
    <col min="11009" max="11009" width="5.625" style="2053" customWidth="1"/>
    <col min="11010" max="11010" width="3.5" style="2053" bestFit="1" customWidth="1"/>
    <col min="11011" max="11011" width="16.625" style="2053" customWidth="1"/>
    <col min="11012" max="11012" width="25.75" style="2053" bestFit="1" customWidth="1"/>
    <col min="11013" max="11013" width="5.875" style="2053" bestFit="1" customWidth="1"/>
    <col min="11014" max="11014" width="15.625" style="2053" customWidth="1"/>
    <col min="11015" max="11264" width="9" style="2053"/>
    <col min="11265" max="11265" width="5.625" style="2053" customWidth="1"/>
    <col min="11266" max="11266" width="3.5" style="2053" bestFit="1" customWidth="1"/>
    <col min="11267" max="11267" width="16.625" style="2053" customWidth="1"/>
    <col min="11268" max="11268" width="25.75" style="2053" bestFit="1" customWidth="1"/>
    <col min="11269" max="11269" width="5.875" style="2053" bestFit="1" customWidth="1"/>
    <col min="11270" max="11270" width="15.625" style="2053" customWidth="1"/>
    <col min="11271" max="11520" width="9" style="2053"/>
    <col min="11521" max="11521" width="5.625" style="2053" customWidth="1"/>
    <col min="11522" max="11522" width="3.5" style="2053" bestFit="1" customWidth="1"/>
    <col min="11523" max="11523" width="16.625" style="2053" customWidth="1"/>
    <col min="11524" max="11524" width="25.75" style="2053" bestFit="1" customWidth="1"/>
    <col min="11525" max="11525" width="5.875" style="2053" bestFit="1" customWidth="1"/>
    <col min="11526" max="11526" width="15.625" style="2053" customWidth="1"/>
    <col min="11527" max="11776" width="9" style="2053"/>
    <col min="11777" max="11777" width="5.625" style="2053" customWidth="1"/>
    <col min="11778" max="11778" width="3.5" style="2053" bestFit="1" customWidth="1"/>
    <col min="11779" max="11779" width="16.625" style="2053" customWidth="1"/>
    <col min="11780" max="11780" width="25.75" style="2053" bestFit="1" customWidth="1"/>
    <col min="11781" max="11781" width="5.875" style="2053" bestFit="1" customWidth="1"/>
    <col min="11782" max="11782" width="15.625" style="2053" customWidth="1"/>
    <col min="11783" max="12032" width="9" style="2053"/>
    <col min="12033" max="12033" width="5.625" style="2053" customWidth="1"/>
    <col min="12034" max="12034" width="3.5" style="2053" bestFit="1" customWidth="1"/>
    <col min="12035" max="12035" width="16.625" style="2053" customWidth="1"/>
    <col min="12036" max="12036" width="25.75" style="2053" bestFit="1" customWidth="1"/>
    <col min="12037" max="12037" width="5.875" style="2053" bestFit="1" customWidth="1"/>
    <col min="12038" max="12038" width="15.625" style="2053" customWidth="1"/>
    <col min="12039" max="12288" width="9" style="2053"/>
    <col min="12289" max="12289" width="5.625" style="2053" customWidth="1"/>
    <col min="12290" max="12290" width="3.5" style="2053" bestFit="1" customWidth="1"/>
    <col min="12291" max="12291" width="16.625" style="2053" customWidth="1"/>
    <col min="12292" max="12292" width="25.75" style="2053" bestFit="1" customWidth="1"/>
    <col min="12293" max="12293" width="5.875" style="2053" bestFit="1" customWidth="1"/>
    <col min="12294" max="12294" width="15.625" style="2053" customWidth="1"/>
    <col min="12295" max="12544" width="9" style="2053"/>
    <col min="12545" max="12545" width="5.625" style="2053" customWidth="1"/>
    <col min="12546" max="12546" width="3.5" style="2053" bestFit="1" customWidth="1"/>
    <col min="12547" max="12547" width="16.625" style="2053" customWidth="1"/>
    <col min="12548" max="12548" width="25.75" style="2053" bestFit="1" customWidth="1"/>
    <col min="12549" max="12549" width="5.875" style="2053" bestFit="1" customWidth="1"/>
    <col min="12550" max="12550" width="15.625" style="2053" customWidth="1"/>
    <col min="12551" max="12800" width="9" style="2053"/>
    <col min="12801" max="12801" width="5.625" style="2053" customWidth="1"/>
    <col min="12802" max="12802" width="3.5" style="2053" bestFit="1" customWidth="1"/>
    <col min="12803" max="12803" width="16.625" style="2053" customWidth="1"/>
    <col min="12804" max="12804" width="25.75" style="2053" bestFit="1" customWidth="1"/>
    <col min="12805" max="12805" width="5.875" style="2053" bestFit="1" customWidth="1"/>
    <col min="12806" max="12806" width="15.625" style="2053" customWidth="1"/>
    <col min="12807" max="13056" width="9" style="2053"/>
    <col min="13057" max="13057" width="5.625" style="2053" customWidth="1"/>
    <col min="13058" max="13058" width="3.5" style="2053" bestFit="1" customWidth="1"/>
    <col min="13059" max="13059" width="16.625" style="2053" customWidth="1"/>
    <col min="13060" max="13060" width="25.75" style="2053" bestFit="1" customWidth="1"/>
    <col min="13061" max="13061" width="5.875" style="2053" bestFit="1" customWidth="1"/>
    <col min="13062" max="13062" width="15.625" style="2053" customWidth="1"/>
    <col min="13063" max="13312" width="9" style="2053"/>
    <col min="13313" max="13313" width="5.625" style="2053" customWidth="1"/>
    <col min="13314" max="13314" width="3.5" style="2053" bestFit="1" customWidth="1"/>
    <col min="13315" max="13315" width="16.625" style="2053" customWidth="1"/>
    <col min="13316" max="13316" width="25.75" style="2053" bestFit="1" customWidth="1"/>
    <col min="13317" max="13317" width="5.875" style="2053" bestFit="1" customWidth="1"/>
    <col min="13318" max="13318" width="15.625" style="2053" customWidth="1"/>
    <col min="13319" max="13568" width="9" style="2053"/>
    <col min="13569" max="13569" width="5.625" style="2053" customWidth="1"/>
    <col min="13570" max="13570" width="3.5" style="2053" bestFit="1" customWidth="1"/>
    <col min="13571" max="13571" width="16.625" style="2053" customWidth="1"/>
    <col min="13572" max="13572" width="25.75" style="2053" bestFit="1" customWidth="1"/>
    <col min="13573" max="13573" width="5.875" style="2053" bestFit="1" customWidth="1"/>
    <col min="13574" max="13574" width="15.625" style="2053" customWidth="1"/>
    <col min="13575" max="13824" width="9" style="2053"/>
    <col min="13825" max="13825" width="5.625" style="2053" customWidth="1"/>
    <col min="13826" max="13826" width="3.5" style="2053" bestFit="1" customWidth="1"/>
    <col min="13827" max="13827" width="16.625" style="2053" customWidth="1"/>
    <col min="13828" max="13828" width="25.75" style="2053" bestFit="1" customWidth="1"/>
    <col min="13829" max="13829" width="5.875" style="2053" bestFit="1" customWidth="1"/>
    <col min="13830" max="13830" width="15.625" style="2053" customWidth="1"/>
    <col min="13831" max="14080" width="9" style="2053"/>
    <col min="14081" max="14081" width="5.625" style="2053" customWidth="1"/>
    <col min="14082" max="14082" width="3.5" style="2053" bestFit="1" customWidth="1"/>
    <col min="14083" max="14083" width="16.625" style="2053" customWidth="1"/>
    <col min="14084" max="14084" width="25.75" style="2053" bestFit="1" customWidth="1"/>
    <col min="14085" max="14085" width="5.875" style="2053" bestFit="1" customWidth="1"/>
    <col min="14086" max="14086" width="15.625" style="2053" customWidth="1"/>
    <col min="14087" max="14336" width="9" style="2053"/>
    <col min="14337" max="14337" width="5.625" style="2053" customWidth="1"/>
    <col min="14338" max="14338" width="3.5" style="2053" bestFit="1" customWidth="1"/>
    <col min="14339" max="14339" width="16.625" style="2053" customWidth="1"/>
    <col min="14340" max="14340" width="25.75" style="2053" bestFit="1" customWidth="1"/>
    <col min="14341" max="14341" width="5.875" style="2053" bestFit="1" customWidth="1"/>
    <col min="14342" max="14342" width="15.625" style="2053" customWidth="1"/>
    <col min="14343" max="14592" width="9" style="2053"/>
    <col min="14593" max="14593" width="5.625" style="2053" customWidth="1"/>
    <col min="14594" max="14594" width="3.5" style="2053" bestFit="1" customWidth="1"/>
    <col min="14595" max="14595" width="16.625" style="2053" customWidth="1"/>
    <col min="14596" max="14596" width="25.75" style="2053" bestFit="1" customWidth="1"/>
    <col min="14597" max="14597" width="5.875" style="2053" bestFit="1" customWidth="1"/>
    <col min="14598" max="14598" width="15.625" style="2053" customWidth="1"/>
    <col min="14599" max="14848" width="9" style="2053"/>
    <col min="14849" max="14849" width="5.625" style="2053" customWidth="1"/>
    <col min="14850" max="14850" width="3.5" style="2053" bestFit="1" customWidth="1"/>
    <col min="14851" max="14851" width="16.625" style="2053" customWidth="1"/>
    <col min="14852" max="14852" width="25.75" style="2053" bestFit="1" customWidth="1"/>
    <col min="14853" max="14853" width="5.875" style="2053" bestFit="1" customWidth="1"/>
    <col min="14854" max="14854" width="15.625" style="2053" customWidth="1"/>
    <col min="14855" max="15104" width="9" style="2053"/>
    <col min="15105" max="15105" width="5.625" style="2053" customWidth="1"/>
    <col min="15106" max="15106" width="3.5" style="2053" bestFit="1" customWidth="1"/>
    <col min="15107" max="15107" width="16.625" style="2053" customWidth="1"/>
    <col min="15108" max="15108" width="25.75" style="2053" bestFit="1" customWidth="1"/>
    <col min="15109" max="15109" width="5.875" style="2053" bestFit="1" customWidth="1"/>
    <col min="15110" max="15110" width="15.625" style="2053" customWidth="1"/>
    <col min="15111" max="15360" width="9" style="2053"/>
    <col min="15361" max="15361" width="5.625" style="2053" customWidth="1"/>
    <col min="15362" max="15362" width="3.5" style="2053" bestFit="1" customWidth="1"/>
    <col min="15363" max="15363" width="16.625" style="2053" customWidth="1"/>
    <col min="15364" max="15364" width="25.75" style="2053" bestFit="1" customWidth="1"/>
    <col min="15365" max="15365" width="5.875" style="2053" bestFit="1" customWidth="1"/>
    <col min="15366" max="15366" width="15.625" style="2053" customWidth="1"/>
    <col min="15367" max="15616" width="9" style="2053"/>
    <col min="15617" max="15617" width="5.625" style="2053" customWidth="1"/>
    <col min="15618" max="15618" width="3.5" style="2053" bestFit="1" customWidth="1"/>
    <col min="15619" max="15619" width="16.625" style="2053" customWidth="1"/>
    <col min="15620" max="15620" width="25.75" style="2053" bestFit="1" customWidth="1"/>
    <col min="15621" max="15621" width="5.875" style="2053" bestFit="1" customWidth="1"/>
    <col min="15622" max="15622" width="15.625" style="2053" customWidth="1"/>
    <col min="15623" max="15872" width="9" style="2053"/>
    <col min="15873" max="15873" width="5.625" style="2053" customWidth="1"/>
    <col min="15874" max="15874" width="3.5" style="2053" bestFit="1" customWidth="1"/>
    <col min="15875" max="15875" width="16.625" style="2053" customWidth="1"/>
    <col min="15876" max="15876" width="25.75" style="2053" bestFit="1" customWidth="1"/>
    <col min="15877" max="15877" width="5.875" style="2053" bestFit="1" customWidth="1"/>
    <col min="15878" max="15878" width="15.625" style="2053" customWidth="1"/>
    <col min="15879" max="16128" width="9" style="2053"/>
    <col min="16129" max="16129" width="5.625" style="2053" customWidth="1"/>
    <col min="16130" max="16130" width="3.5" style="2053" bestFit="1" customWidth="1"/>
    <col min="16131" max="16131" width="16.625" style="2053" customWidth="1"/>
    <col min="16132" max="16132" width="25.75" style="2053" bestFit="1" customWidth="1"/>
    <col min="16133" max="16133" width="5.875" style="2053" bestFit="1" customWidth="1"/>
    <col min="16134" max="16134" width="15.625" style="2053" customWidth="1"/>
    <col min="16135" max="16384" width="9" style="2053"/>
  </cols>
  <sheetData>
    <row r="2" spans="1:6">
      <c r="D2" s="2054"/>
      <c r="F2" s="2054" t="s">
        <v>8670</v>
      </c>
    </row>
    <row r="3" spans="1:6">
      <c r="A3" s="2055" t="s">
        <v>8671</v>
      </c>
    </row>
    <row r="5" spans="1:6">
      <c r="B5" s="2056" t="s">
        <v>6400</v>
      </c>
      <c r="C5" s="2056" t="s">
        <v>6401</v>
      </c>
      <c r="D5" s="2056" t="s">
        <v>7390</v>
      </c>
      <c r="E5" s="2056" t="s">
        <v>6403</v>
      </c>
      <c r="F5" s="2056" t="s">
        <v>6404</v>
      </c>
    </row>
    <row r="6" spans="1:6" ht="20.100000000000001" customHeight="1">
      <c r="B6" s="2057">
        <v>1</v>
      </c>
      <c r="C6" s="50"/>
      <c r="D6" s="26"/>
      <c r="E6" s="2057"/>
      <c r="F6" s="2058"/>
    </row>
    <row r="7" spans="1:6" ht="20.100000000000001" customHeight="1">
      <c r="B7" s="2057">
        <v>2</v>
      </c>
      <c r="C7" s="50"/>
      <c r="D7" s="26"/>
      <c r="E7" s="2057"/>
      <c r="F7" s="2058"/>
    </row>
  </sheetData>
  <phoneticPr fontId="3"/>
  <pageMargins left="0.7" right="0.7" top="0.75" bottom="0.75" header="0.3" footer="0.3"/>
  <pageSetup paperSize="9" orientation="portrait" r:id="rId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75BF4-59AE-46CF-B2FF-0B8EE116A0FB}">
  <dimension ref="B2:Q18"/>
  <sheetViews>
    <sheetView zoomScale="85" zoomScaleNormal="85" workbookViewId="0">
      <pane xSplit="10" ySplit="8" topLeftCell="K9" activePane="bottomRight" state="frozen"/>
      <selection pane="topRight" activeCell="K1" sqref="K1"/>
      <selection pane="bottomLeft" activeCell="A9" sqref="A9"/>
      <selection pane="bottomRight" activeCell="Q11" sqref="Q11"/>
    </sheetView>
  </sheetViews>
  <sheetFormatPr defaultRowHeight="18.75"/>
  <cols>
    <col min="1" max="1" width="2.625" style="9" customWidth="1"/>
    <col min="2" max="2" width="13" style="8" customWidth="1"/>
    <col min="3" max="3" width="12.75" style="9" bestFit="1" customWidth="1"/>
    <col min="4" max="4" width="11.75" style="9" bestFit="1" customWidth="1"/>
    <col min="5" max="5" width="49.875" style="9" bestFit="1" customWidth="1"/>
    <col min="6" max="6" width="6.25" style="9" customWidth="1"/>
    <col min="7" max="8" width="9.875" style="9" bestFit="1" customWidth="1"/>
    <col min="9" max="9" width="5.75" style="10" customWidth="1"/>
    <col min="10" max="10" width="26.625" style="9" customWidth="1"/>
    <col min="11" max="11" width="28.25" style="459" customWidth="1"/>
    <col min="12" max="12" width="20.625" style="8" customWidth="1"/>
    <col min="13" max="13" width="13.75" style="8" customWidth="1"/>
    <col min="14" max="14" width="7.5" style="9" customWidth="1"/>
    <col min="15" max="15" width="13.25" style="10" customWidth="1"/>
    <col min="16" max="16" width="14.5" style="1004" customWidth="1"/>
    <col min="17" max="17" width="15.625" style="11" customWidth="1"/>
    <col min="18" max="256" width="9" style="9"/>
    <col min="257" max="257" width="2.625" style="9" customWidth="1"/>
    <col min="258" max="258" width="13" style="9" customWidth="1"/>
    <col min="259" max="259" width="12.75" style="9" bestFit="1" customWidth="1"/>
    <col min="260" max="260" width="11.75" style="9" bestFit="1" customWidth="1"/>
    <col min="261" max="261" width="49.875" style="9" bestFit="1" customWidth="1"/>
    <col min="262" max="262" width="6.25" style="9" customWidth="1"/>
    <col min="263" max="264" width="9.875" style="9" bestFit="1" customWidth="1"/>
    <col min="265" max="265" width="5.75" style="9" customWidth="1"/>
    <col min="266" max="266" width="26.625" style="9" customWidth="1"/>
    <col min="267" max="267" width="28.25" style="9" customWidth="1"/>
    <col min="268" max="268" width="20.625" style="9" customWidth="1"/>
    <col min="269" max="269" width="13.75" style="9" customWidth="1"/>
    <col min="270" max="270" width="7.5" style="9" customWidth="1"/>
    <col min="271" max="271" width="13.25" style="9" customWidth="1"/>
    <col min="272" max="272" width="14.5" style="9" customWidth="1"/>
    <col min="273" max="273" width="15.625" style="9" customWidth="1"/>
    <col min="274" max="512" width="9" style="9"/>
    <col min="513" max="513" width="2.625" style="9" customWidth="1"/>
    <col min="514" max="514" width="13" style="9" customWidth="1"/>
    <col min="515" max="515" width="12.75" style="9" bestFit="1" customWidth="1"/>
    <col min="516" max="516" width="11.75" style="9" bestFit="1" customWidth="1"/>
    <col min="517" max="517" width="49.875" style="9" bestFit="1" customWidth="1"/>
    <col min="518" max="518" width="6.25" style="9" customWidth="1"/>
    <col min="519" max="520" width="9.875" style="9" bestFit="1" customWidth="1"/>
    <col min="521" max="521" width="5.75" style="9" customWidth="1"/>
    <col min="522" max="522" width="26.625" style="9" customWidth="1"/>
    <col min="523" max="523" width="28.25" style="9" customWidth="1"/>
    <col min="524" max="524" width="20.625" style="9" customWidth="1"/>
    <col min="525" max="525" width="13.75" style="9" customWidth="1"/>
    <col min="526" max="526" width="7.5" style="9" customWidth="1"/>
    <col min="527" max="527" width="13.25" style="9" customWidth="1"/>
    <col min="528" max="528" width="14.5" style="9" customWidth="1"/>
    <col min="529" max="529" width="15.625" style="9" customWidth="1"/>
    <col min="530" max="768" width="9" style="9"/>
    <col min="769" max="769" width="2.625" style="9" customWidth="1"/>
    <col min="770" max="770" width="13" style="9" customWidth="1"/>
    <col min="771" max="771" width="12.75" style="9" bestFit="1" customWidth="1"/>
    <col min="772" max="772" width="11.75" style="9" bestFit="1" customWidth="1"/>
    <col min="773" max="773" width="49.875" style="9" bestFit="1" customWidth="1"/>
    <col min="774" max="774" width="6.25" style="9" customWidth="1"/>
    <col min="775" max="776" width="9.875" style="9" bestFit="1" customWidth="1"/>
    <col min="777" max="777" width="5.75" style="9" customWidth="1"/>
    <col min="778" max="778" width="26.625" style="9" customWidth="1"/>
    <col min="779" max="779" width="28.25" style="9" customWidth="1"/>
    <col min="780" max="780" width="20.625" style="9" customWidth="1"/>
    <col min="781" max="781" width="13.75" style="9" customWidth="1"/>
    <col min="782" max="782" width="7.5" style="9" customWidth="1"/>
    <col min="783" max="783" width="13.25" style="9" customWidth="1"/>
    <col min="784" max="784" width="14.5" style="9" customWidth="1"/>
    <col min="785" max="785" width="15.625" style="9" customWidth="1"/>
    <col min="786" max="1024" width="9" style="9"/>
    <col min="1025" max="1025" width="2.625" style="9" customWidth="1"/>
    <col min="1026" max="1026" width="13" style="9" customWidth="1"/>
    <col min="1027" max="1027" width="12.75" style="9" bestFit="1" customWidth="1"/>
    <col min="1028" max="1028" width="11.75" style="9" bestFit="1" customWidth="1"/>
    <col min="1029" max="1029" width="49.875" style="9" bestFit="1" customWidth="1"/>
    <col min="1030" max="1030" width="6.25" style="9" customWidth="1"/>
    <col min="1031" max="1032" width="9.875" style="9" bestFit="1" customWidth="1"/>
    <col min="1033" max="1033" width="5.75" style="9" customWidth="1"/>
    <col min="1034" max="1034" width="26.625" style="9" customWidth="1"/>
    <col min="1035" max="1035" width="28.25" style="9" customWidth="1"/>
    <col min="1036" max="1036" width="20.625" style="9" customWidth="1"/>
    <col min="1037" max="1037" width="13.75" style="9" customWidth="1"/>
    <col min="1038" max="1038" width="7.5" style="9" customWidth="1"/>
    <col min="1039" max="1039" width="13.25" style="9" customWidth="1"/>
    <col min="1040" max="1040" width="14.5" style="9" customWidth="1"/>
    <col min="1041" max="1041" width="15.625" style="9" customWidth="1"/>
    <col min="1042" max="1280" width="9" style="9"/>
    <col min="1281" max="1281" width="2.625" style="9" customWidth="1"/>
    <col min="1282" max="1282" width="13" style="9" customWidth="1"/>
    <col min="1283" max="1283" width="12.75" style="9" bestFit="1" customWidth="1"/>
    <col min="1284" max="1284" width="11.75" style="9" bestFit="1" customWidth="1"/>
    <col min="1285" max="1285" width="49.875" style="9" bestFit="1" customWidth="1"/>
    <col min="1286" max="1286" width="6.25" style="9" customWidth="1"/>
    <col min="1287" max="1288" width="9.875" style="9" bestFit="1" customWidth="1"/>
    <col min="1289" max="1289" width="5.75" style="9" customWidth="1"/>
    <col min="1290" max="1290" width="26.625" style="9" customWidth="1"/>
    <col min="1291" max="1291" width="28.25" style="9" customWidth="1"/>
    <col min="1292" max="1292" width="20.625" style="9" customWidth="1"/>
    <col min="1293" max="1293" width="13.75" style="9" customWidth="1"/>
    <col min="1294" max="1294" width="7.5" style="9" customWidth="1"/>
    <col min="1295" max="1295" width="13.25" style="9" customWidth="1"/>
    <col min="1296" max="1296" width="14.5" style="9" customWidth="1"/>
    <col min="1297" max="1297" width="15.625" style="9" customWidth="1"/>
    <col min="1298" max="1536" width="9" style="9"/>
    <col min="1537" max="1537" width="2.625" style="9" customWidth="1"/>
    <col min="1538" max="1538" width="13" style="9" customWidth="1"/>
    <col min="1539" max="1539" width="12.75" style="9" bestFit="1" customWidth="1"/>
    <col min="1540" max="1540" width="11.75" style="9" bestFit="1" customWidth="1"/>
    <col min="1541" max="1541" width="49.875" style="9" bestFit="1" customWidth="1"/>
    <col min="1542" max="1542" width="6.25" style="9" customWidth="1"/>
    <col min="1543" max="1544" width="9.875" style="9" bestFit="1" customWidth="1"/>
    <col min="1545" max="1545" width="5.75" style="9" customWidth="1"/>
    <col min="1546" max="1546" width="26.625" style="9" customWidth="1"/>
    <col min="1547" max="1547" width="28.25" style="9" customWidth="1"/>
    <col min="1548" max="1548" width="20.625" style="9" customWidth="1"/>
    <col min="1549" max="1549" width="13.75" style="9" customWidth="1"/>
    <col min="1550" max="1550" width="7.5" style="9" customWidth="1"/>
    <col min="1551" max="1551" width="13.25" style="9" customWidth="1"/>
    <col min="1552" max="1552" width="14.5" style="9" customWidth="1"/>
    <col min="1553" max="1553" width="15.625" style="9" customWidth="1"/>
    <col min="1554" max="1792" width="9" style="9"/>
    <col min="1793" max="1793" width="2.625" style="9" customWidth="1"/>
    <col min="1794" max="1794" width="13" style="9" customWidth="1"/>
    <col min="1795" max="1795" width="12.75" style="9" bestFit="1" customWidth="1"/>
    <col min="1796" max="1796" width="11.75" style="9" bestFit="1" customWidth="1"/>
    <col min="1797" max="1797" width="49.875" style="9" bestFit="1" customWidth="1"/>
    <col min="1798" max="1798" width="6.25" style="9" customWidth="1"/>
    <col min="1799" max="1800" width="9.875" style="9" bestFit="1" customWidth="1"/>
    <col min="1801" max="1801" width="5.75" style="9" customWidth="1"/>
    <col min="1802" max="1802" width="26.625" style="9" customWidth="1"/>
    <col min="1803" max="1803" width="28.25" style="9" customWidth="1"/>
    <col min="1804" max="1804" width="20.625" style="9" customWidth="1"/>
    <col min="1805" max="1805" width="13.75" style="9" customWidth="1"/>
    <col min="1806" max="1806" width="7.5" style="9" customWidth="1"/>
    <col min="1807" max="1807" width="13.25" style="9" customWidth="1"/>
    <col min="1808" max="1808" width="14.5" style="9" customWidth="1"/>
    <col min="1809" max="1809" width="15.625" style="9" customWidth="1"/>
    <col min="1810" max="2048" width="9" style="9"/>
    <col min="2049" max="2049" width="2.625" style="9" customWidth="1"/>
    <col min="2050" max="2050" width="13" style="9" customWidth="1"/>
    <col min="2051" max="2051" width="12.75" style="9" bestFit="1" customWidth="1"/>
    <col min="2052" max="2052" width="11.75" style="9" bestFit="1" customWidth="1"/>
    <col min="2053" max="2053" width="49.875" style="9" bestFit="1" customWidth="1"/>
    <col min="2054" max="2054" width="6.25" style="9" customWidth="1"/>
    <col min="2055" max="2056" width="9.875" style="9" bestFit="1" customWidth="1"/>
    <col min="2057" max="2057" width="5.75" style="9" customWidth="1"/>
    <col min="2058" max="2058" width="26.625" style="9" customWidth="1"/>
    <col min="2059" max="2059" width="28.25" style="9" customWidth="1"/>
    <col min="2060" max="2060" width="20.625" style="9" customWidth="1"/>
    <col min="2061" max="2061" width="13.75" style="9" customWidth="1"/>
    <col min="2062" max="2062" width="7.5" style="9" customWidth="1"/>
    <col min="2063" max="2063" width="13.25" style="9" customWidth="1"/>
    <col min="2064" max="2064" width="14.5" style="9" customWidth="1"/>
    <col min="2065" max="2065" width="15.625" style="9" customWidth="1"/>
    <col min="2066" max="2304" width="9" style="9"/>
    <col min="2305" max="2305" width="2.625" style="9" customWidth="1"/>
    <col min="2306" max="2306" width="13" style="9" customWidth="1"/>
    <col min="2307" max="2307" width="12.75" style="9" bestFit="1" customWidth="1"/>
    <col min="2308" max="2308" width="11.75" style="9" bestFit="1" customWidth="1"/>
    <col min="2309" max="2309" width="49.875" style="9" bestFit="1" customWidth="1"/>
    <col min="2310" max="2310" width="6.25" style="9" customWidth="1"/>
    <col min="2311" max="2312" width="9.875" style="9" bestFit="1" customWidth="1"/>
    <col min="2313" max="2313" width="5.75" style="9" customWidth="1"/>
    <col min="2314" max="2314" width="26.625" style="9" customWidth="1"/>
    <col min="2315" max="2315" width="28.25" style="9" customWidth="1"/>
    <col min="2316" max="2316" width="20.625" style="9" customWidth="1"/>
    <col min="2317" max="2317" width="13.75" style="9" customWidth="1"/>
    <col min="2318" max="2318" width="7.5" style="9" customWidth="1"/>
    <col min="2319" max="2319" width="13.25" style="9" customWidth="1"/>
    <col min="2320" max="2320" width="14.5" style="9" customWidth="1"/>
    <col min="2321" max="2321" width="15.625" style="9" customWidth="1"/>
    <col min="2322" max="2560" width="9" style="9"/>
    <col min="2561" max="2561" width="2.625" style="9" customWidth="1"/>
    <col min="2562" max="2562" width="13" style="9" customWidth="1"/>
    <col min="2563" max="2563" width="12.75" style="9" bestFit="1" customWidth="1"/>
    <col min="2564" max="2564" width="11.75" style="9" bestFit="1" customWidth="1"/>
    <col min="2565" max="2565" width="49.875" style="9" bestFit="1" customWidth="1"/>
    <col min="2566" max="2566" width="6.25" style="9" customWidth="1"/>
    <col min="2567" max="2568" width="9.875" style="9" bestFit="1" customWidth="1"/>
    <col min="2569" max="2569" width="5.75" style="9" customWidth="1"/>
    <col min="2570" max="2570" width="26.625" style="9" customWidth="1"/>
    <col min="2571" max="2571" width="28.25" style="9" customWidth="1"/>
    <col min="2572" max="2572" width="20.625" style="9" customWidth="1"/>
    <col min="2573" max="2573" width="13.75" style="9" customWidth="1"/>
    <col min="2574" max="2574" width="7.5" style="9" customWidth="1"/>
    <col min="2575" max="2575" width="13.25" style="9" customWidth="1"/>
    <col min="2576" max="2576" width="14.5" style="9" customWidth="1"/>
    <col min="2577" max="2577" width="15.625" style="9" customWidth="1"/>
    <col min="2578" max="2816" width="9" style="9"/>
    <col min="2817" max="2817" width="2.625" style="9" customWidth="1"/>
    <col min="2818" max="2818" width="13" style="9" customWidth="1"/>
    <col min="2819" max="2819" width="12.75" style="9" bestFit="1" customWidth="1"/>
    <col min="2820" max="2820" width="11.75" style="9" bestFit="1" customWidth="1"/>
    <col min="2821" max="2821" width="49.875" style="9" bestFit="1" customWidth="1"/>
    <col min="2822" max="2822" width="6.25" style="9" customWidth="1"/>
    <col min="2823" max="2824" width="9.875" style="9" bestFit="1" customWidth="1"/>
    <col min="2825" max="2825" width="5.75" style="9" customWidth="1"/>
    <col min="2826" max="2826" width="26.625" style="9" customWidth="1"/>
    <col min="2827" max="2827" width="28.25" style="9" customWidth="1"/>
    <col min="2828" max="2828" width="20.625" style="9" customWidth="1"/>
    <col min="2829" max="2829" width="13.75" style="9" customWidth="1"/>
    <col min="2830" max="2830" width="7.5" style="9" customWidth="1"/>
    <col min="2831" max="2831" width="13.25" style="9" customWidth="1"/>
    <col min="2832" max="2832" width="14.5" style="9" customWidth="1"/>
    <col min="2833" max="2833" width="15.625" style="9" customWidth="1"/>
    <col min="2834" max="3072" width="9" style="9"/>
    <col min="3073" max="3073" width="2.625" style="9" customWidth="1"/>
    <col min="3074" max="3074" width="13" style="9" customWidth="1"/>
    <col min="3075" max="3075" width="12.75" style="9" bestFit="1" customWidth="1"/>
    <col min="3076" max="3076" width="11.75" style="9" bestFit="1" customWidth="1"/>
    <col min="3077" max="3077" width="49.875" style="9" bestFit="1" customWidth="1"/>
    <col min="3078" max="3078" width="6.25" style="9" customWidth="1"/>
    <col min="3079" max="3080" width="9.875" style="9" bestFit="1" customWidth="1"/>
    <col min="3081" max="3081" width="5.75" style="9" customWidth="1"/>
    <col min="3082" max="3082" width="26.625" style="9" customWidth="1"/>
    <col min="3083" max="3083" width="28.25" style="9" customWidth="1"/>
    <col min="3084" max="3084" width="20.625" style="9" customWidth="1"/>
    <col min="3085" max="3085" width="13.75" style="9" customWidth="1"/>
    <col min="3086" max="3086" width="7.5" style="9" customWidth="1"/>
    <col min="3087" max="3087" width="13.25" style="9" customWidth="1"/>
    <col min="3088" max="3088" width="14.5" style="9" customWidth="1"/>
    <col min="3089" max="3089" width="15.625" style="9" customWidth="1"/>
    <col min="3090" max="3328" width="9" style="9"/>
    <col min="3329" max="3329" width="2.625" style="9" customWidth="1"/>
    <col min="3330" max="3330" width="13" style="9" customWidth="1"/>
    <col min="3331" max="3331" width="12.75" style="9" bestFit="1" customWidth="1"/>
    <col min="3332" max="3332" width="11.75" style="9" bestFit="1" customWidth="1"/>
    <col min="3333" max="3333" width="49.875" style="9" bestFit="1" customWidth="1"/>
    <col min="3334" max="3334" width="6.25" style="9" customWidth="1"/>
    <col min="3335" max="3336" width="9.875" style="9" bestFit="1" customWidth="1"/>
    <col min="3337" max="3337" width="5.75" style="9" customWidth="1"/>
    <col min="3338" max="3338" width="26.625" style="9" customWidth="1"/>
    <col min="3339" max="3339" width="28.25" style="9" customWidth="1"/>
    <col min="3340" max="3340" width="20.625" style="9" customWidth="1"/>
    <col min="3341" max="3341" width="13.75" style="9" customWidth="1"/>
    <col min="3342" max="3342" width="7.5" style="9" customWidth="1"/>
    <col min="3343" max="3343" width="13.25" style="9" customWidth="1"/>
    <col min="3344" max="3344" width="14.5" style="9" customWidth="1"/>
    <col min="3345" max="3345" width="15.625" style="9" customWidth="1"/>
    <col min="3346" max="3584" width="9" style="9"/>
    <col min="3585" max="3585" width="2.625" style="9" customWidth="1"/>
    <col min="3586" max="3586" width="13" style="9" customWidth="1"/>
    <col min="3587" max="3587" width="12.75" style="9" bestFit="1" customWidth="1"/>
    <col min="3588" max="3588" width="11.75" style="9" bestFit="1" customWidth="1"/>
    <col min="3589" max="3589" width="49.875" style="9" bestFit="1" customWidth="1"/>
    <col min="3590" max="3590" width="6.25" style="9" customWidth="1"/>
    <col min="3591" max="3592" width="9.875" style="9" bestFit="1" customWidth="1"/>
    <col min="3593" max="3593" width="5.75" style="9" customWidth="1"/>
    <col min="3594" max="3594" width="26.625" style="9" customWidth="1"/>
    <col min="3595" max="3595" width="28.25" style="9" customWidth="1"/>
    <col min="3596" max="3596" width="20.625" style="9" customWidth="1"/>
    <col min="3597" max="3597" width="13.75" style="9" customWidth="1"/>
    <col min="3598" max="3598" width="7.5" style="9" customWidth="1"/>
    <col min="3599" max="3599" width="13.25" style="9" customWidth="1"/>
    <col min="3600" max="3600" width="14.5" style="9" customWidth="1"/>
    <col min="3601" max="3601" width="15.625" style="9" customWidth="1"/>
    <col min="3602" max="3840" width="9" style="9"/>
    <col min="3841" max="3841" width="2.625" style="9" customWidth="1"/>
    <col min="3842" max="3842" width="13" style="9" customWidth="1"/>
    <col min="3843" max="3843" width="12.75" style="9" bestFit="1" customWidth="1"/>
    <col min="3844" max="3844" width="11.75" style="9" bestFit="1" customWidth="1"/>
    <col min="3845" max="3845" width="49.875" style="9" bestFit="1" customWidth="1"/>
    <col min="3846" max="3846" width="6.25" style="9" customWidth="1"/>
    <col min="3847" max="3848" width="9.875" style="9" bestFit="1" customWidth="1"/>
    <col min="3849" max="3849" width="5.75" style="9" customWidth="1"/>
    <col min="3850" max="3850" width="26.625" style="9" customWidth="1"/>
    <col min="3851" max="3851" width="28.25" style="9" customWidth="1"/>
    <col min="3852" max="3852" width="20.625" style="9" customWidth="1"/>
    <col min="3853" max="3853" width="13.75" style="9" customWidth="1"/>
    <col min="3854" max="3854" width="7.5" style="9" customWidth="1"/>
    <col min="3855" max="3855" width="13.25" style="9" customWidth="1"/>
    <col min="3856" max="3856" width="14.5" style="9" customWidth="1"/>
    <col min="3857" max="3857" width="15.625" style="9" customWidth="1"/>
    <col min="3858" max="4096" width="9" style="9"/>
    <col min="4097" max="4097" width="2.625" style="9" customWidth="1"/>
    <col min="4098" max="4098" width="13" style="9" customWidth="1"/>
    <col min="4099" max="4099" width="12.75" style="9" bestFit="1" customWidth="1"/>
    <col min="4100" max="4100" width="11.75" style="9" bestFit="1" customWidth="1"/>
    <col min="4101" max="4101" width="49.875" style="9" bestFit="1" customWidth="1"/>
    <col min="4102" max="4102" width="6.25" style="9" customWidth="1"/>
    <col min="4103" max="4104" width="9.875" style="9" bestFit="1" customWidth="1"/>
    <col min="4105" max="4105" width="5.75" style="9" customWidth="1"/>
    <col min="4106" max="4106" width="26.625" style="9" customWidth="1"/>
    <col min="4107" max="4107" width="28.25" style="9" customWidth="1"/>
    <col min="4108" max="4108" width="20.625" style="9" customWidth="1"/>
    <col min="4109" max="4109" width="13.75" style="9" customWidth="1"/>
    <col min="4110" max="4110" width="7.5" style="9" customWidth="1"/>
    <col min="4111" max="4111" width="13.25" style="9" customWidth="1"/>
    <col min="4112" max="4112" width="14.5" style="9" customWidth="1"/>
    <col min="4113" max="4113" width="15.625" style="9" customWidth="1"/>
    <col min="4114" max="4352" width="9" style="9"/>
    <col min="4353" max="4353" width="2.625" style="9" customWidth="1"/>
    <col min="4354" max="4354" width="13" style="9" customWidth="1"/>
    <col min="4355" max="4355" width="12.75" style="9" bestFit="1" customWidth="1"/>
    <col min="4356" max="4356" width="11.75" style="9" bestFit="1" customWidth="1"/>
    <col min="4357" max="4357" width="49.875" style="9" bestFit="1" customWidth="1"/>
    <col min="4358" max="4358" width="6.25" style="9" customWidth="1"/>
    <col min="4359" max="4360" width="9.875" style="9" bestFit="1" customWidth="1"/>
    <col min="4361" max="4361" width="5.75" style="9" customWidth="1"/>
    <col min="4362" max="4362" width="26.625" style="9" customWidth="1"/>
    <col min="4363" max="4363" width="28.25" style="9" customWidth="1"/>
    <col min="4364" max="4364" width="20.625" style="9" customWidth="1"/>
    <col min="4365" max="4365" width="13.75" style="9" customWidth="1"/>
    <col min="4366" max="4366" width="7.5" style="9" customWidth="1"/>
    <col min="4367" max="4367" width="13.25" style="9" customWidth="1"/>
    <col min="4368" max="4368" width="14.5" style="9" customWidth="1"/>
    <col min="4369" max="4369" width="15.625" style="9" customWidth="1"/>
    <col min="4370" max="4608" width="9" style="9"/>
    <col min="4609" max="4609" width="2.625" style="9" customWidth="1"/>
    <col min="4610" max="4610" width="13" style="9" customWidth="1"/>
    <col min="4611" max="4611" width="12.75" style="9" bestFit="1" customWidth="1"/>
    <col min="4612" max="4612" width="11.75" style="9" bestFit="1" customWidth="1"/>
    <col min="4613" max="4613" width="49.875" style="9" bestFit="1" customWidth="1"/>
    <col min="4614" max="4614" width="6.25" style="9" customWidth="1"/>
    <col min="4615" max="4616" width="9.875" style="9" bestFit="1" customWidth="1"/>
    <col min="4617" max="4617" width="5.75" style="9" customWidth="1"/>
    <col min="4618" max="4618" width="26.625" style="9" customWidth="1"/>
    <col min="4619" max="4619" width="28.25" style="9" customWidth="1"/>
    <col min="4620" max="4620" width="20.625" style="9" customWidth="1"/>
    <col min="4621" max="4621" width="13.75" style="9" customWidth="1"/>
    <col min="4622" max="4622" width="7.5" style="9" customWidth="1"/>
    <col min="4623" max="4623" width="13.25" style="9" customWidth="1"/>
    <col min="4624" max="4624" width="14.5" style="9" customWidth="1"/>
    <col min="4625" max="4625" width="15.625" style="9" customWidth="1"/>
    <col min="4626" max="4864" width="9" style="9"/>
    <col min="4865" max="4865" width="2.625" style="9" customWidth="1"/>
    <col min="4866" max="4866" width="13" style="9" customWidth="1"/>
    <col min="4867" max="4867" width="12.75" style="9" bestFit="1" customWidth="1"/>
    <col min="4868" max="4868" width="11.75" style="9" bestFit="1" customWidth="1"/>
    <col min="4869" max="4869" width="49.875" style="9" bestFit="1" customWidth="1"/>
    <col min="4870" max="4870" width="6.25" style="9" customWidth="1"/>
    <col min="4871" max="4872" width="9.875" style="9" bestFit="1" customWidth="1"/>
    <col min="4873" max="4873" width="5.75" style="9" customWidth="1"/>
    <col min="4874" max="4874" width="26.625" style="9" customWidth="1"/>
    <col min="4875" max="4875" width="28.25" style="9" customWidth="1"/>
    <col min="4876" max="4876" width="20.625" style="9" customWidth="1"/>
    <col min="4877" max="4877" width="13.75" style="9" customWidth="1"/>
    <col min="4878" max="4878" width="7.5" style="9" customWidth="1"/>
    <col min="4879" max="4879" width="13.25" style="9" customWidth="1"/>
    <col min="4880" max="4880" width="14.5" style="9" customWidth="1"/>
    <col min="4881" max="4881" width="15.625" style="9" customWidth="1"/>
    <col min="4882" max="5120" width="9" style="9"/>
    <col min="5121" max="5121" width="2.625" style="9" customWidth="1"/>
    <col min="5122" max="5122" width="13" style="9" customWidth="1"/>
    <col min="5123" max="5123" width="12.75" style="9" bestFit="1" customWidth="1"/>
    <col min="5124" max="5124" width="11.75" style="9" bestFit="1" customWidth="1"/>
    <col min="5125" max="5125" width="49.875" style="9" bestFit="1" customWidth="1"/>
    <col min="5126" max="5126" width="6.25" style="9" customWidth="1"/>
    <col min="5127" max="5128" width="9.875" style="9" bestFit="1" customWidth="1"/>
    <col min="5129" max="5129" width="5.75" style="9" customWidth="1"/>
    <col min="5130" max="5130" width="26.625" style="9" customWidth="1"/>
    <col min="5131" max="5131" width="28.25" style="9" customWidth="1"/>
    <col min="5132" max="5132" width="20.625" style="9" customWidth="1"/>
    <col min="5133" max="5133" width="13.75" style="9" customWidth="1"/>
    <col min="5134" max="5134" width="7.5" style="9" customWidth="1"/>
    <col min="5135" max="5135" width="13.25" style="9" customWidth="1"/>
    <col min="5136" max="5136" width="14.5" style="9" customWidth="1"/>
    <col min="5137" max="5137" width="15.625" style="9" customWidth="1"/>
    <col min="5138" max="5376" width="9" style="9"/>
    <col min="5377" max="5377" width="2.625" style="9" customWidth="1"/>
    <col min="5378" max="5378" width="13" style="9" customWidth="1"/>
    <col min="5379" max="5379" width="12.75" style="9" bestFit="1" customWidth="1"/>
    <col min="5380" max="5380" width="11.75" style="9" bestFit="1" customWidth="1"/>
    <col min="5381" max="5381" width="49.875" style="9" bestFit="1" customWidth="1"/>
    <col min="5382" max="5382" width="6.25" style="9" customWidth="1"/>
    <col min="5383" max="5384" width="9.875" style="9" bestFit="1" customWidth="1"/>
    <col min="5385" max="5385" width="5.75" style="9" customWidth="1"/>
    <col min="5386" max="5386" width="26.625" style="9" customWidth="1"/>
    <col min="5387" max="5387" width="28.25" style="9" customWidth="1"/>
    <col min="5388" max="5388" width="20.625" style="9" customWidth="1"/>
    <col min="5389" max="5389" width="13.75" style="9" customWidth="1"/>
    <col min="5390" max="5390" width="7.5" style="9" customWidth="1"/>
    <col min="5391" max="5391" width="13.25" style="9" customWidth="1"/>
    <col min="5392" max="5392" width="14.5" style="9" customWidth="1"/>
    <col min="5393" max="5393" width="15.625" style="9" customWidth="1"/>
    <col min="5394" max="5632" width="9" style="9"/>
    <col min="5633" max="5633" width="2.625" style="9" customWidth="1"/>
    <col min="5634" max="5634" width="13" style="9" customWidth="1"/>
    <col min="5635" max="5635" width="12.75" style="9" bestFit="1" customWidth="1"/>
    <col min="5636" max="5636" width="11.75" style="9" bestFit="1" customWidth="1"/>
    <col min="5637" max="5637" width="49.875" style="9" bestFit="1" customWidth="1"/>
    <col min="5638" max="5638" width="6.25" style="9" customWidth="1"/>
    <col min="5639" max="5640" width="9.875" style="9" bestFit="1" customWidth="1"/>
    <col min="5641" max="5641" width="5.75" style="9" customWidth="1"/>
    <col min="5642" max="5642" width="26.625" style="9" customWidth="1"/>
    <col min="5643" max="5643" width="28.25" style="9" customWidth="1"/>
    <col min="5644" max="5644" width="20.625" style="9" customWidth="1"/>
    <col min="5645" max="5645" width="13.75" style="9" customWidth="1"/>
    <col min="5646" max="5646" width="7.5" style="9" customWidth="1"/>
    <col min="5647" max="5647" width="13.25" style="9" customWidth="1"/>
    <col min="5648" max="5648" width="14.5" style="9" customWidth="1"/>
    <col min="5649" max="5649" width="15.625" style="9" customWidth="1"/>
    <col min="5650" max="5888" width="9" style="9"/>
    <col min="5889" max="5889" width="2.625" style="9" customWidth="1"/>
    <col min="5890" max="5890" width="13" style="9" customWidth="1"/>
    <col min="5891" max="5891" width="12.75" style="9" bestFit="1" customWidth="1"/>
    <col min="5892" max="5892" width="11.75" style="9" bestFit="1" customWidth="1"/>
    <col min="5893" max="5893" width="49.875" style="9" bestFit="1" customWidth="1"/>
    <col min="5894" max="5894" width="6.25" style="9" customWidth="1"/>
    <col min="5895" max="5896" width="9.875" style="9" bestFit="1" customWidth="1"/>
    <col min="5897" max="5897" width="5.75" style="9" customWidth="1"/>
    <col min="5898" max="5898" width="26.625" style="9" customWidth="1"/>
    <col min="5899" max="5899" width="28.25" style="9" customWidth="1"/>
    <col min="5900" max="5900" width="20.625" style="9" customWidth="1"/>
    <col min="5901" max="5901" width="13.75" style="9" customWidth="1"/>
    <col min="5902" max="5902" width="7.5" style="9" customWidth="1"/>
    <col min="5903" max="5903" width="13.25" style="9" customWidth="1"/>
    <col min="5904" max="5904" width="14.5" style="9" customWidth="1"/>
    <col min="5905" max="5905" width="15.625" style="9" customWidth="1"/>
    <col min="5906" max="6144" width="9" style="9"/>
    <col min="6145" max="6145" width="2.625" style="9" customWidth="1"/>
    <col min="6146" max="6146" width="13" style="9" customWidth="1"/>
    <col min="6147" max="6147" width="12.75" style="9" bestFit="1" customWidth="1"/>
    <col min="6148" max="6148" width="11.75" style="9" bestFit="1" customWidth="1"/>
    <col min="6149" max="6149" width="49.875" style="9" bestFit="1" customWidth="1"/>
    <col min="6150" max="6150" width="6.25" style="9" customWidth="1"/>
    <col min="6151" max="6152" width="9.875" style="9" bestFit="1" customWidth="1"/>
    <col min="6153" max="6153" width="5.75" style="9" customWidth="1"/>
    <col min="6154" max="6154" width="26.625" style="9" customWidth="1"/>
    <col min="6155" max="6155" width="28.25" style="9" customWidth="1"/>
    <col min="6156" max="6156" width="20.625" style="9" customWidth="1"/>
    <col min="6157" max="6157" width="13.75" style="9" customWidth="1"/>
    <col min="6158" max="6158" width="7.5" style="9" customWidth="1"/>
    <col min="6159" max="6159" width="13.25" style="9" customWidth="1"/>
    <col min="6160" max="6160" width="14.5" style="9" customWidth="1"/>
    <col min="6161" max="6161" width="15.625" style="9" customWidth="1"/>
    <col min="6162" max="6400" width="9" style="9"/>
    <col min="6401" max="6401" width="2.625" style="9" customWidth="1"/>
    <col min="6402" max="6402" width="13" style="9" customWidth="1"/>
    <col min="6403" max="6403" width="12.75" style="9" bestFit="1" customWidth="1"/>
    <col min="6404" max="6404" width="11.75" style="9" bestFit="1" customWidth="1"/>
    <col min="6405" max="6405" width="49.875" style="9" bestFit="1" customWidth="1"/>
    <col min="6406" max="6406" width="6.25" style="9" customWidth="1"/>
    <col min="6407" max="6408" width="9.875" style="9" bestFit="1" customWidth="1"/>
    <col min="6409" max="6409" width="5.75" style="9" customWidth="1"/>
    <col min="6410" max="6410" width="26.625" style="9" customWidth="1"/>
    <col min="6411" max="6411" width="28.25" style="9" customWidth="1"/>
    <col min="6412" max="6412" width="20.625" style="9" customWidth="1"/>
    <col min="6413" max="6413" width="13.75" style="9" customWidth="1"/>
    <col min="6414" max="6414" width="7.5" style="9" customWidth="1"/>
    <col min="6415" max="6415" width="13.25" style="9" customWidth="1"/>
    <col min="6416" max="6416" width="14.5" style="9" customWidth="1"/>
    <col min="6417" max="6417" width="15.625" style="9" customWidth="1"/>
    <col min="6418" max="6656" width="9" style="9"/>
    <col min="6657" max="6657" width="2.625" style="9" customWidth="1"/>
    <col min="6658" max="6658" width="13" style="9" customWidth="1"/>
    <col min="6659" max="6659" width="12.75" style="9" bestFit="1" customWidth="1"/>
    <col min="6660" max="6660" width="11.75" style="9" bestFit="1" customWidth="1"/>
    <col min="6661" max="6661" width="49.875" style="9" bestFit="1" customWidth="1"/>
    <col min="6662" max="6662" width="6.25" style="9" customWidth="1"/>
    <col min="6663" max="6664" width="9.875" style="9" bestFit="1" customWidth="1"/>
    <col min="6665" max="6665" width="5.75" style="9" customWidth="1"/>
    <col min="6666" max="6666" width="26.625" style="9" customWidth="1"/>
    <col min="6667" max="6667" width="28.25" style="9" customWidth="1"/>
    <col min="6668" max="6668" width="20.625" style="9" customWidth="1"/>
    <col min="6669" max="6669" width="13.75" style="9" customWidth="1"/>
    <col min="6670" max="6670" width="7.5" style="9" customWidth="1"/>
    <col min="6671" max="6671" width="13.25" style="9" customWidth="1"/>
    <col min="6672" max="6672" width="14.5" style="9" customWidth="1"/>
    <col min="6673" max="6673" width="15.625" style="9" customWidth="1"/>
    <col min="6674" max="6912" width="9" style="9"/>
    <col min="6913" max="6913" width="2.625" style="9" customWidth="1"/>
    <col min="6914" max="6914" width="13" style="9" customWidth="1"/>
    <col min="6915" max="6915" width="12.75" style="9" bestFit="1" customWidth="1"/>
    <col min="6916" max="6916" width="11.75" style="9" bestFit="1" customWidth="1"/>
    <col min="6917" max="6917" width="49.875" style="9" bestFit="1" customWidth="1"/>
    <col min="6918" max="6918" width="6.25" style="9" customWidth="1"/>
    <col min="6919" max="6920" width="9.875" style="9" bestFit="1" customWidth="1"/>
    <col min="6921" max="6921" width="5.75" style="9" customWidth="1"/>
    <col min="6922" max="6922" width="26.625" style="9" customWidth="1"/>
    <col min="6923" max="6923" width="28.25" style="9" customWidth="1"/>
    <col min="6924" max="6924" width="20.625" style="9" customWidth="1"/>
    <col min="6925" max="6925" width="13.75" style="9" customWidth="1"/>
    <col min="6926" max="6926" width="7.5" style="9" customWidth="1"/>
    <col min="6927" max="6927" width="13.25" style="9" customWidth="1"/>
    <col min="6928" max="6928" width="14.5" style="9" customWidth="1"/>
    <col min="6929" max="6929" width="15.625" style="9" customWidth="1"/>
    <col min="6930" max="7168" width="9" style="9"/>
    <col min="7169" max="7169" width="2.625" style="9" customWidth="1"/>
    <col min="7170" max="7170" width="13" style="9" customWidth="1"/>
    <col min="7171" max="7171" width="12.75" style="9" bestFit="1" customWidth="1"/>
    <col min="7172" max="7172" width="11.75" style="9" bestFit="1" customWidth="1"/>
    <col min="7173" max="7173" width="49.875" style="9" bestFit="1" customWidth="1"/>
    <col min="7174" max="7174" width="6.25" style="9" customWidth="1"/>
    <col min="7175" max="7176" width="9.875" style="9" bestFit="1" customWidth="1"/>
    <col min="7177" max="7177" width="5.75" style="9" customWidth="1"/>
    <col min="7178" max="7178" width="26.625" style="9" customWidth="1"/>
    <col min="7179" max="7179" width="28.25" style="9" customWidth="1"/>
    <col min="7180" max="7180" width="20.625" style="9" customWidth="1"/>
    <col min="7181" max="7181" width="13.75" style="9" customWidth="1"/>
    <col min="7182" max="7182" width="7.5" style="9" customWidth="1"/>
    <col min="7183" max="7183" width="13.25" style="9" customWidth="1"/>
    <col min="7184" max="7184" width="14.5" style="9" customWidth="1"/>
    <col min="7185" max="7185" width="15.625" style="9" customWidth="1"/>
    <col min="7186" max="7424" width="9" style="9"/>
    <col min="7425" max="7425" width="2.625" style="9" customWidth="1"/>
    <col min="7426" max="7426" width="13" style="9" customWidth="1"/>
    <col min="7427" max="7427" width="12.75" style="9" bestFit="1" customWidth="1"/>
    <col min="7428" max="7428" width="11.75" style="9" bestFit="1" customWidth="1"/>
    <col min="7429" max="7429" width="49.875" style="9" bestFit="1" customWidth="1"/>
    <col min="7430" max="7430" width="6.25" style="9" customWidth="1"/>
    <col min="7431" max="7432" width="9.875" style="9" bestFit="1" customWidth="1"/>
    <col min="7433" max="7433" width="5.75" style="9" customWidth="1"/>
    <col min="7434" max="7434" width="26.625" style="9" customWidth="1"/>
    <col min="7435" max="7435" width="28.25" style="9" customWidth="1"/>
    <col min="7436" max="7436" width="20.625" style="9" customWidth="1"/>
    <col min="7437" max="7437" width="13.75" style="9" customWidth="1"/>
    <col min="7438" max="7438" width="7.5" style="9" customWidth="1"/>
    <col min="7439" max="7439" width="13.25" style="9" customWidth="1"/>
    <col min="7440" max="7440" width="14.5" style="9" customWidth="1"/>
    <col min="7441" max="7441" width="15.625" style="9" customWidth="1"/>
    <col min="7442" max="7680" width="9" style="9"/>
    <col min="7681" max="7681" width="2.625" style="9" customWidth="1"/>
    <col min="7682" max="7682" width="13" style="9" customWidth="1"/>
    <col min="7683" max="7683" width="12.75" style="9" bestFit="1" customWidth="1"/>
    <col min="7684" max="7684" width="11.75" style="9" bestFit="1" customWidth="1"/>
    <col min="7685" max="7685" width="49.875" style="9" bestFit="1" customWidth="1"/>
    <col min="7686" max="7686" width="6.25" style="9" customWidth="1"/>
    <col min="7687" max="7688" width="9.875" style="9" bestFit="1" customWidth="1"/>
    <col min="7689" max="7689" width="5.75" style="9" customWidth="1"/>
    <col min="7690" max="7690" width="26.625" style="9" customWidth="1"/>
    <col min="7691" max="7691" width="28.25" style="9" customWidth="1"/>
    <col min="7692" max="7692" width="20.625" style="9" customWidth="1"/>
    <col min="7693" max="7693" width="13.75" style="9" customWidth="1"/>
    <col min="7694" max="7694" width="7.5" style="9" customWidth="1"/>
    <col min="7695" max="7695" width="13.25" style="9" customWidth="1"/>
    <col min="7696" max="7696" width="14.5" style="9" customWidth="1"/>
    <col min="7697" max="7697" width="15.625" style="9" customWidth="1"/>
    <col min="7698" max="7936" width="9" style="9"/>
    <col min="7937" max="7937" width="2.625" style="9" customWidth="1"/>
    <col min="7938" max="7938" width="13" style="9" customWidth="1"/>
    <col min="7939" max="7939" width="12.75" style="9" bestFit="1" customWidth="1"/>
    <col min="7940" max="7940" width="11.75" style="9" bestFit="1" customWidth="1"/>
    <col min="7941" max="7941" width="49.875" style="9" bestFit="1" customWidth="1"/>
    <col min="7942" max="7942" width="6.25" style="9" customWidth="1"/>
    <col min="7943" max="7944" width="9.875" style="9" bestFit="1" customWidth="1"/>
    <col min="7945" max="7945" width="5.75" style="9" customWidth="1"/>
    <col min="7946" max="7946" width="26.625" style="9" customWidth="1"/>
    <col min="7947" max="7947" width="28.25" style="9" customWidth="1"/>
    <col min="7948" max="7948" width="20.625" style="9" customWidth="1"/>
    <col min="7949" max="7949" width="13.75" style="9" customWidth="1"/>
    <col min="7950" max="7950" width="7.5" style="9" customWidth="1"/>
    <col min="7951" max="7951" width="13.25" style="9" customWidth="1"/>
    <col min="7952" max="7952" width="14.5" style="9" customWidth="1"/>
    <col min="7953" max="7953" width="15.625" style="9" customWidth="1"/>
    <col min="7954" max="8192" width="9" style="9"/>
    <col min="8193" max="8193" width="2.625" style="9" customWidth="1"/>
    <col min="8194" max="8194" width="13" style="9" customWidth="1"/>
    <col min="8195" max="8195" width="12.75" style="9" bestFit="1" customWidth="1"/>
    <col min="8196" max="8196" width="11.75" style="9" bestFit="1" customWidth="1"/>
    <col min="8197" max="8197" width="49.875" style="9" bestFit="1" customWidth="1"/>
    <col min="8198" max="8198" width="6.25" style="9" customWidth="1"/>
    <col min="8199" max="8200" width="9.875" style="9" bestFit="1" customWidth="1"/>
    <col min="8201" max="8201" width="5.75" style="9" customWidth="1"/>
    <col min="8202" max="8202" width="26.625" style="9" customWidth="1"/>
    <col min="8203" max="8203" width="28.25" style="9" customWidth="1"/>
    <col min="8204" max="8204" width="20.625" style="9" customWidth="1"/>
    <col min="8205" max="8205" width="13.75" style="9" customWidth="1"/>
    <col min="8206" max="8206" width="7.5" style="9" customWidth="1"/>
    <col min="8207" max="8207" width="13.25" style="9" customWidth="1"/>
    <col min="8208" max="8208" width="14.5" style="9" customWidth="1"/>
    <col min="8209" max="8209" width="15.625" style="9" customWidth="1"/>
    <col min="8210" max="8448" width="9" style="9"/>
    <col min="8449" max="8449" width="2.625" style="9" customWidth="1"/>
    <col min="8450" max="8450" width="13" style="9" customWidth="1"/>
    <col min="8451" max="8451" width="12.75" style="9" bestFit="1" customWidth="1"/>
    <col min="8452" max="8452" width="11.75" style="9" bestFit="1" customWidth="1"/>
    <col min="8453" max="8453" width="49.875" style="9" bestFit="1" customWidth="1"/>
    <col min="8454" max="8454" width="6.25" style="9" customWidth="1"/>
    <col min="8455" max="8456" width="9.875" style="9" bestFit="1" customWidth="1"/>
    <col min="8457" max="8457" width="5.75" style="9" customWidth="1"/>
    <col min="8458" max="8458" width="26.625" style="9" customWidth="1"/>
    <col min="8459" max="8459" width="28.25" style="9" customWidth="1"/>
    <col min="8460" max="8460" width="20.625" style="9" customWidth="1"/>
    <col min="8461" max="8461" width="13.75" style="9" customWidth="1"/>
    <col min="8462" max="8462" width="7.5" style="9" customWidth="1"/>
    <col min="8463" max="8463" width="13.25" style="9" customWidth="1"/>
    <col min="8464" max="8464" width="14.5" style="9" customWidth="1"/>
    <col min="8465" max="8465" width="15.625" style="9" customWidth="1"/>
    <col min="8466" max="8704" width="9" style="9"/>
    <col min="8705" max="8705" width="2.625" style="9" customWidth="1"/>
    <col min="8706" max="8706" width="13" style="9" customWidth="1"/>
    <col min="8707" max="8707" width="12.75" style="9" bestFit="1" customWidth="1"/>
    <col min="8708" max="8708" width="11.75" style="9" bestFit="1" customWidth="1"/>
    <col min="8709" max="8709" width="49.875" style="9" bestFit="1" customWidth="1"/>
    <col min="8710" max="8710" width="6.25" style="9" customWidth="1"/>
    <col min="8711" max="8712" width="9.875" style="9" bestFit="1" customWidth="1"/>
    <col min="8713" max="8713" width="5.75" style="9" customWidth="1"/>
    <col min="8714" max="8714" width="26.625" style="9" customWidth="1"/>
    <col min="8715" max="8715" width="28.25" style="9" customWidth="1"/>
    <col min="8716" max="8716" width="20.625" style="9" customWidth="1"/>
    <col min="8717" max="8717" width="13.75" style="9" customWidth="1"/>
    <col min="8718" max="8718" width="7.5" style="9" customWidth="1"/>
    <col min="8719" max="8719" width="13.25" style="9" customWidth="1"/>
    <col min="8720" max="8720" width="14.5" style="9" customWidth="1"/>
    <col min="8721" max="8721" width="15.625" style="9" customWidth="1"/>
    <col min="8722" max="8960" width="9" style="9"/>
    <col min="8961" max="8961" width="2.625" style="9" customWidth="1"/>
    <col min="8962" max="8962" width="13" style="9" customWidth="1"/>
    <col min="8963" max="8963" width="12.75" style="9" bestFit="1" customWidth="1"/>
    <col min="8964" max="8964" width="11.75" style="9" bestFit="1" customWidth="1"/>
    <col min="8965" max="8965" width="49.875" style="9" bestFit="1" customWidth="1"/>
    <col min="8966" max="8966" width="6.25" style="9" customWidth="1"/>
    <col min="8967" max="8968" width="9.875" style="9" bestFit="1" customWidth="1"/>
    <col min="8969" max="8969" width="5.75" style="9" customWidth="1"/>
    <col min="8970" max="8970" width="26.625" style="9" customWidth="1"/>
    <col min="8971" max="8971" width="28.25" style="9" customWidth="1"/>
    <col min="8972" max="8972" width="20.625" style="9" customWidth="1"/>
    <col min="8973" max="8973" width="13.75" style="9" customWidth="1"/>
    <col min="8974" max="8974" width="7.5" style="9" customWidth="1"/>
    <col min="8975" max="8975" width="13.25" style="9" customWidth="1"/>
    <col min="8976" max="8976" width="14.5" style="9" customWidth="1"/>
    <col min="8977" max="8977" width="15.625" style="9" customWidth="1"/>
    <col min="8978" max="9216" width="9" style="9"/>
    <col min="9217" max="9217" width="2.625" style="9" customWidth="1"/>
    <col min="9218" max="9218" width="13" style="9" customWidth="1"/>
    <col min="9219" max="9219" width="12.75" style="9" bestFit="1" customWidth="1"/>
    <col min="9220" max="9220" width="11.75" style="9" bestFit="1" customWidth="1"/>
    <col min="9221" max="9221" width="49.875" style="9" bestFit="1" customWidth="1"/>
    <col min="9222" max="9222" width="6.25" style="9" customWidth="1"/>
    <col min="9223" max="9224" width="9.875" style="9" bestFit="1" customWidth="1"/>
    <col min="9225" max="9225" width="5.75" style="9" customWidth="1"/>
    <col min="9226" max="9226" width="26.625" style="9" customWidth="1"/>
    <col min="9227" max="9227" width="28.25" style="9" customWidth="1"/>
    <col min="9228" max="9228" width="20.625" style="9" customWidth="1"/>
    <col min="9229" max="9229" width="13.75" style="9" customWidth="1"/>
    <col min="9230" max="9230" width="7.5" style="9" customWidth="1"/>
    <col min="9231" max="9231" width="13.25" style="9" customWidth="1"/>
    <col min="9232" max="9232" width="14.5" style="9" customWidth="1"/>
    <col min="9233" max="9233" width="15.625" style="9" customWidth="1"/>
    <col min="9234" max="9472" width="9" style="9"/>
    <col min="9473" max="9473" width="2.625" style="9" customWidth="1"/>
    <col min="9474" max="9474" width="13" style="9" customWidth="1"/>
    <col min="9475" max="9475" width="12.75" style="9" bestFit="1" customWidth="1"/>
    <col min="9476" max="9476" width="11.75" style="9" bestFit="1" customWidth="1"/>
    <col min="9477" max="9477" width="49.875" style="9" bestFit="1" customWidth="1"/>
    <col min="9478" max="9478" width="6.25" style="9" customWidth="1"/>
    <col min="9479" max="9480" width="9.875" style="9" bestFit="1" customWidth="1"/>
    <col min="9481" max="9481" width="5.75" style="9" customWidth="1"/>
    <col min="9482" max="9482" width="26.625" style="9" customWidth="1"/>
    <col min="9483" max="9483" width="28.25" style="9" customWidth="1"/>
    <col min="9484" max="9484" width="20.625" style="9" customWidth="1"/>
    <col min="9485" max="9485" width="13.75" style="9" customWidth="1"/>
    <col min="9486" max="9486" width="7.5" style="9" customWidth="1"/>
    <col min="9487" max="9487" width="13.25" style="9" customWidth="1"/>
    <col min="9488" max="9488" width="14.5" style="9" customWidth="1"/>
    <col min="9489" max="9489" width="15.625" style="9" customWidth="1"/>
    <col min="9490" max="9728" width="9" style="9"/>
    <col min="9729" max="9729" width="2.625" style="9" customWidth="1"/>
    <col min="9730" max="9730" width="13" style="9" customWidth="1"/>
    <col min="9731" max="9731" width="12.75" style="9" bestFit="1" customWidth="1"/>
    <col min="9732" max="9732" width="11.75" style="9" bestFit="1" customWidth="1"/>
    <col min="9733" max="9733" width="49.875" style="9" bestFit="1" customWidth="1"/>
    <col min="9734" max="9734" width="6.25" style="9" customWidth="1"/>
    <col min="9735" max="9736" width="9.875" style="9" bestFit="1" customWidth="1"/>
    <col min="9737" max="9737" width="5.75" style="9" customWidth="1"/>
    <col min="9738" max="9738" width="26.625" style="9" customWidth="1"/>
    <col min="9739" max="9739" width="28.25" style="9" customWidth="1"/>
    <col min="9740" max="9740" width="20.625" style="9" customWidth="1"/>
    <col min="9741" max="9741" width="13.75" style="9" customWidth="1"/>
    <col min="9742" max="9742" width="7.5" style="9" customWidth="1"/>
    <col min="9743" max="9743" width="13.25" style="9" customWidth="1"/>
    <col min="9744" max="9744" width="14.5" style="9" customWidth="1"/>
    <col min="9745" max="9745" width="15.625" style="9" customWidth="1"/>
    <col min="9746" max="9984" width="9" style="9"/>
    <col min="9985" max="9985" width="2.625" style="9" customWidth="1"/>
    <col min="9986" max="9986" width="13" style="9" customWidth="1"/>
    <col min="9987" max="9987" width="12.75" style="9" bestFit="1" customWidth="1"/>
    <col min="9988" max="9988" width="11.75" style="9" bestFit="1" customWidth="1"/>
    <col min="9989" max="9989" width="49.875" style="9" bestFit="1" customWidth="1"/>
    <col min="9990" max="9990" width="6.25" style="9" customWidth="1"/>
    <col min="9991" max="9992" width="9.875" style="9" bestFit="1" customWidth="1"/>
    <col min="9993" max="9993" width="5.75" style="9" customWidth="1"/>
    <col min="9994" max="9994" width="26.625" style="9" customWidth="1"/>
    <col min="9995" max="9995" width="28.25" style="9" customWidth="1"/>
    <col min="9996" max="9996" width="20.625" style="9" customWidth="1"/>
    <col min="9997" max="9997" width="13.75" style="9" customWidth="1"/>
    <col min="9998" max="9998" width="7.5" style="9" customWidth="1"/>
    <col min="9999" max="9999" width="13.25" style="9" customWidth="1"/>
    <col min="10000" max="10000" width="14.5" style="9" customWidth="1"/>
    <col min="10001" max="10001" width="15.625" style="9" customWidth="1"/>
    <col min="10002" max="10240" width="9" style="9"/>
    <col min="10241" max="10241" width="2.625" style="9" customWidth="1"/>
    <col min="10242" max="10242" width="13" style="9" customWidth="1"/>
    <col min="10243" max="10243" width="12.75" style="9" bestFit="1" customWidth="1"/>
    <col min="10244" max="10244" width="11.75" style="9" bestFit="1" customWidth="1"/>
    <col min="10245" max="10245" width="49.875" style="9" bestFit="1" customWidth="1"/>
    <col min="10246" max="10246" width="6.25" style="9" customWidth="1"/>
    <col min="10247" max="10248" width="9.875" style="9" bestFit="1" customWidth="1"/>
    <col min="10249" max="10249" width="5.75" style="9" customWidth="1"/>
    <col min="10250" max="10250" width="26.625" style="9" customWidth="1"/>
    <col min="10251" max="10251" width="28.25" style="9" customWidth="1"/>
    <col min="10252" max="10252" width="20.625" style="9" customWidth="1"/>
    <col min="10253" max="10253" width="13.75" style="9" customWidth="1"/>
    <col min="10254" max="10254" width="7.5" style="9" customWidth="1"/>
    <col min="10255" max="10255" width="13.25" style="9" customWidth="1"/>
    <col min="10256" max="10256" width="14.5" style="9" customWidth="1"/>
    <col min="10257" max="10257" width="15.625" style="9" customWidth="1"/>
    <col min="10258" max="10496" width="9" style="9"/>
    <col min="10497" max="10497" width="2.625" style="9" customWidth="1"/>
    <col min="10498" max="10498" width="13" style="9" customWidth="1"/>
    <col min="10499" max="10499" width="12.75" style="9" bestFit="1" customWidth="1"/>
    <col min="10500" max="10500" width="11.75" style="9" bestFit="1" customWidth="1"/>
    <col min="10501" max="10501" width="49.875" style="9" bestFit="1" customWidth="1"/>
    <col min="10502" max="10502" width="6.25" style="9" customWidth="1"/>
    <col min="10503" max="10504" width="9.875" style="9" bestFit="1" customWidth="1"/>
    <col min="10505" max="10505" width="5.75" style="9" customWidth="1"/>
    <col min="10506" max="10506" width="26.625" style="9" customWidth="1"/>
    <col min="10507" max="10507" width="28.25" style="9" customWidth="1"/>
    <col min="10508" max="10508" width="20.625" style="9" customWidth="1"/>
    <col min="10509" max="10509" width="13.75" style="9" customWidth="1"/>
    <col min="10510" max="10510" width="7.5" style="9" customWidth="1"/>
    <col min="10511" max="10511" width="13.25" style="9" customWidth="1"/>
    <col min="10512" max="10512" width="14.5" style="9" customWidth="1"/>
    <col min="10513" max="10513" width="15.625" style="9" customWidth="1"/>
    <col min="10514" max="10752" width="9" style="9"/>
    <col min="10753" max="10753" width="2.625" style="9" customWidth="1"/>
    <col min="10754" max="10754" width="13" style="9" customWidth="1"/>
    <col min="10755" max="10755" width="12.75" style="9" bestFit="1" customWidth="1"/>
    <col min="10756" max="10756" width="11.75" style="9" bestFit="1" customWidth="1"/>
    <col min="10757" max="10757" width="49.875" style="9" bestFit="1" customWidth="1"/>
    <col min="10758" max="10758" width="6.25" style="9" customWidth="1"/>
    <col min="10759" max="10760" width="9.875" style="9" bestFit="1" customWidth="1"/>
    <col min="10761" max="10761" width="5.75" style="9" customWidth="1"/>
    <col min="10762" max="10762" width="26.625" style="9" customWidth="1"/>
    <col min="10763" max="10763" width="28.25" style="9" customWidth="1"/>
    <col min="10764" max="10764" width="20.625" style="9" customWidth="1"/>
    <col min="10765" max="10765" width="13.75" style="9" customWidth="1"/>
    <col min="10766" max="10766" width="7.5" style="9" customWidth="1"/>
    <col min="10767" max="10767" width="13.25" style="9" customWidth="1"/>
    <col min="10768" max="10768" width="14.5" style="9" customWidth="1"/>
    <col min="10769" max="10769" width="15.625" style="9" customWidth="1"/>
    <col min="10770" max="11008" width="9" style="9"/>
    <col min="11009" max="11009" width="2.625" style="9" customWidth="1"/>
    <col min="11010" max="11010" width="13" style="9" customWidth="1"/>
    <col min="11011" max="11011" width="12.75" style="9" bestFit="1" customWidth="1"/>
    <col min="11012" max="11012" width="11.75" style="9" bestFit="1" customWidth="1"/>
    <col min="11013" max="11013" width="49.875" style="9" bestFit="1" customWidth="1"/>
    <col min="11014" max="11014" width="6.25" style="9" customWidth="1"/>
    <col min="11015" max="11016" width="9.875" style="9" bestFit="1" customWidth="1"/>
    <col min="11017" max="11017" width="5.75" style="9" customWidth="1"/>
    <col min="11018" max="11018" width="26.625" style="9" customWidth="1"/>
    <col min="11019" max="11019" width="28.25" style="9" customWidth="1"/>
    <col min="11020" max="11020" width="20.625" style="9" customWidth="1"/>
    <col min="11021" max="11021" width="13.75" style="9" customWidth="1"/>
    <col min="11022" max="11022" width="7.5" style="9" customWidth="1"/>
    <col min="11023" max="11023" width="13.25" style="9" customWidth="1"/>
    <col min="11024" max="11024" width="14.5" style="9" customWidth="1"/>
    <col min="11025" max="11025" width="15.625" style="9" customWidth="1"/>
    <col min="11026" max="11264" width="9" style="9"/>
    <col min="11265" max="11265" width="2.625" style="9" customWidth="1"/>
    <col min="11266" max="11266" width="13" style="9" customWidth="1"/>
    <col min="11267" max="11267" width="12.75" style="9" bestFit="1" customWidth="1"/>
    <col min="11268" max="11268" width="11.75" style="9" bestFit="1" customWidth="1"/>
    <col min="11269" max="11269" width="49.875" style="9" bestFit="1" customWidth="1"/>
    <col min="11270" max="11270" width="6.25" style="9" customWidth="1"/>
    <col min="11271" max="11272" width="9.875" style="9" bestFit="1" customWidth="1"/>
    <col min="11273" max="11273" width="5.75" style="9" customWidth="1"/>
    <col min="11274" max="11274" width="26.625" style="9" customWidth="1"/>
    <col min="11275" max="11275" width="28.25" style="9" customWidth="1"/>
    <col min="11276" max="11276" width="20.625" style="9" customWidth="1"/>
    <col min="11277" max="11277" width="13.75" style="9" customWidth="1"/>
    <col min="11278" max="11278" width="7.5" style="9" customWidth="1"/>
    <col min="11279" max="11279" width="13.25" style="9" customWidth="1"/>
    <col min="11280" max="11280" width="14.5" style="9" customWidth="1"/>
    <col min="11281" max="11281" width="15.625" style="9" customWidth="1"/>
    <col min="11282" max="11520" width="9" style="9"/>
    <col min="11521" max="11521" width="2.625" style="9" customWidth="1"/>
    <col min="11522" max="11522" width="13" style="9" customWidth="1"/>
    <col min="11523" max="11523" width="12.75" style="9" bestFit="1" customWidth="1"/>
    <col min="11524" max="11524" width="11.75" style="9" bestFit="1" customWidth="1"/>
    <col min="11525" max="11525" width="49.875" style="9" bestFit="1" customWidth="1"/>
    <col min="11526" max="11526" width="6.25" style="9" customWidth="1"/>
    <col min="11527" max="11528" width="9.875" style="9" bestFit="1" customWidth="1"/>
    <col min="11529" max="11529" width="5.75" style="9" customWidth="1"/>
    <col min="11530" max="11530" width="26.625" style="9" customWidth="1"/>
    <col min="11531" max="11531" width="28.25" style="9" customWidth="1"/>
    <col min="11532" max="11532" width="20.625" style="9" customWidth="1"/>
    <col min="11533" max="11533" width="13.75" style="9" customWidth="1"/>
    <col min="11534" max="11534" width="7.5" style="9" customWidth="1"/>
    <col min="11535" max="11535" width="13.25" style="9" customWidth="1"/>
    <col min="11536" max="11536" width="14.5" style="9" customWidth="1"/>
    <col min="11537" max="11537" width="15.625" style="9" customWidth="1"/>
    <col min="11538" max="11776" width="9" style="9"/>
    <col min="11777" max="11777" width="2.625" style="9" customWidth="1"/>
    <col min="11778" max="11778" width="13" style="9" customWidth="1"/>
    <col min="11779" max="11779" width="12.75" style="9" bestFit="1" customWidth="1"/>
    <col min="11780" max="11780" width="11.75" style="9" bestFit="1" customWidth="1"/>
    <col min="11781" max="11781" width="49.875" style="9" bestFit="1" customWidth="1"/>
    <col min="11782" max="11782" width="6.25" style="9" customWidth="1"/>
    <col min="11783" max="11784" width="9.875" style="9" bestFit="1" customWidth="1"/>
    <col min="11785" max="11785" width="5.75" style="9" customWidth="1"/>
    <col min="11786" max="11786" width="26.625" style="9" customWidth="1"/>
    <col min="11787" max="11787" width="28.25" style="9" customWidth="1"/>
    <col min="11788" max="11788" width="20.625" style="9" customWidth="1"/>
    <col min="11789" max="11789" width="13.75" style="9" customWidth="1"/>
    <col min="11790" max="11790" width="7.5" style="9" customWidth="1"/>
    <col min="11791" max="11791" width="13.25" style="9" customWidth="1"/>
    <col min="11792" max="11792" width="14.5" style="9" customWidth="1"/>
    <col min="11793" max="11793" width="15.625" style="9" customWidth="1"/>
    <col min="11794" max="12032" width="9" style="9"/>
    <col min="12033" max="12033" width="2.625" style="9" customWidth="1"/>
    <col min="12034" max="12034" width="13" style="9" customWidth="1"/>
    <col min="12035" max="12035" width="12.75" style="9" bestFit="1" customWidth="1"/>
    <col min="12036" max="12036" width="11.75" style="9" bestFit="1" customWidth="1"/>
    <col min="12037" max="12037" width="49.875" style="9" bestFit="1" customWidth="1"/>
    <col min="12038" max="12038" width="6.25" style="9" customWidth="1"/>
    <col min="12039" max="12040" width="9.875" style="9" bestFit="1" customWidth="1"/>
    <col min="12041" max="12041" width="5.75" style="9" customWidth="1"/>
    <col min="12042" max="12042" width="26.625" style="9" customWidth="1"/>
    <col min="12043" max="12043" width="28.25" style="9" customWidth="1"/>
    <col min="12044" max="12044" width="20.625" style="9" customWidth="1"/>
    <col min="12045" max="12045" width="13.75" style="9" customWidth="1"/>
    <col min="12046" max="12046" width="7.5" style="9" customWidth="1"/>
    <col min="12047" max="12047" width="13.25" style="9" customWidth="1"/>
    <col min="12048" max="12048" width="14.5" style="9" customWidth="1"/>
    <col min="12049" max="12049" width="15.625" style="9" customWidth="1"/>
    <col min="12050" max="12288" width="9" style="9"/>
    <col min="12289" max="12289" width="2.625" style="9" customWidth="1"/>
    <col min="12290" max="12290" width="13" style="9" customWidth="1"/>
    <col min="12291" max="12291" width="12.75" style="9" bestFit="1" customWidth="1"/>
    <col min="12292" max="12292" width="11.75" style="9" bestFit="1" customWidth="1"/>
    <col min="12293" max="12293" width="49.875" style="9" bestFit="1" customWidth="1"/>
    <col min="12294" max="12294" width="6.25" style="9" customWidth="1"/>
    <col min="12295" max="12296" width="9.875" style="9" bestFit="1" customWidth="1"/>
    <col min="12297" max="12297" width="5.75" style="9" customWidth="1"/>
    <col min="12298" max="12298" width="26.625" style="9" customWidth="1"/>
    <col min="12299" max="12299" width="28.25" style="9" customWidth="1"/>
    <col min="12300" max="12300" width="20.625" style="9" customWidth="1"/>
    <col min="12301" max="12301" width="13.75" style="9" customWidth="1"/>
    <col min="12302" max="12302" width="7.5" style="9" customWidth="1"/>
    <col min="12303" max="12303" width="13.25" style="9" customWidth="1"/>
    <col min="12304" max="12304" width="14.5" style="9" customWidth="1"/>
    <col min="12305" max="12305" width="15.625" style="9" customWidth="1"/>
    <col min="12306" max="12544" width="9" style="9"/>
    <col min="12545" max="12545" width="2.625" style="9" customWidth="1"/>
    <col min="12546" max="12546" width="13" style="9" customWidth="1"/>
    <col min="12547" max="12547" width="12.75" style="9" bestFit="1" customWidth="1"/>
    <col min="12548" max="12548" width="11.75" style="9" bestFit="1" customWidth="1"/>
    <col min="12549" max="12549" width="49.875" style="9" bestFit="1" customWidth="1"/>
    <col min="12550" max="12550" width="6.25" style="9" customWidth="1"/>
    <col min="12551" max="12552" width="9.875" style="9" bestFit="1" customWidth="1"/>
    <col min="12553" max="12553" width="5.75" style="9" customWidth="1"/>
    <col min="12554" max="12554" width="26.625" style="9" customWidth="1"/>
    <col min="12555" max="12555" width="28.25" style="9" customWidth="1"/>
    <col min="12556" max="12556" width="20.625" style="9" customWidth="1"/>
    <col min="12557" max="12557" width="13.75" style="9" customWidth="1"/>
    <col min="12558" max="12558" width="7.5" style="9" customWidth="1"/>
    <col min="12559" max="12559" width="13.25" style="9" customWidth="1"/>
    <col min="12560" max="12560" width="14.5" style="9" customWidth="1"/>
    <col min="12561" max="12561" width="15.625" style="9" customWidth="1"/>
    <col min="12562" max="12800" width="9" style="9"/>
    <col min="12801" max="12801" width="2.625" style="9" customWidth="1"/>
    <col min="12802" max="12802" width="13" style="9" customWidth="1"/>
    <col min="12803" max="12803" width="12.75" style="9" bestFit="1" customWidth="1"/>
    <col min="12804" max="12804" width="11.75" style="9" bestFit="1" customWidth="1"/>
    <col min="12805" max="12805" width="49.875" style="9" bestFit="1" customWidth="1"/>
    <col min="12806" max="12806" width="6.25" style="9" customWidth="1"/>
    <col min="12807" max="12808" width="9.875" style="9" bestFit="1" customWidth="1"/>
    <col min="12809" max="12809" width="5.75" style="9" customWidth="1"/>
    <col min="12810" max="12810" width="26.625" style="9" customWidth="1"/>
    <col min="12811" max="12811" width="28.25" style="9" customWidth="1"/>
    <col min="12812" max="12812" width="20.625" style="9" customWidth="1"/>
    <col min="12813" max="12813" width="13.75" style="9" customWidth="1"/>
    <col min="12814" max="12814" width="7.5" style="9" customWidth="1"/>
    <col min="12815" max="12815" width="13.25" style="9" customWidth="1"/>
    <col min="12816" max="12816" width="14.5" style="9" customWidth="1"/>
    <col min="12817" max="12817" width="15.625" style="9" customWidth="1"/>
    <col min="12818" max="13056" width="9" style="9"/>
    <col min="13057" max="13057" width="2.625" style="9" customWidth="1"/>
    <col min="13058" max="13058" width="13" style="9" customWidth="1"/>
    <col min="13059" max="13059" width="12.75" style="9" bestFit="1" customWidth="1"/>
    <col min="13060" max="13060" width="11.75" style="9" bestFit="1" customWidth="1"/>
    <col min="13061" max="13061" width="49.875" style="9" bestFit="1" customWidth="1"/>
    <col min="13062" max="13062" width="6.25" style="9" customWidth="1"/>
    <col min="13063" max="13064" width="9.875" style="9" bestFit="1" customWidth="1"/>
    <col min="13065" max="13065" width="5.75" style="9" customWidth="1"/>
    <col min="13066" max="13066" width="26.625" style="9" customWidth="1"/>
    <col min="13067" max="13067" width="28.25" style="9" customWidth="1"/>
    <col min="13068" max="13068" width="20.625" style="9" customWidth="1"/>
    <col min="13069" max="13069" width="13.75" style="9" customWidth="1"/>
    <col min="13070" max="13070" width="7.5" style="9" customWidth="1"/>
    <col min="13071" max="13071" width="13.25" style="9" customWidth="1"/>
    <col min="13072" max="13072" width="14.5" style="9" customWidth="1"/>
    <col min="13073" max="13073" width="15.625" style="9" customWidth="1"/>
    <col min="13074" max="13312" width="9" style="9"/>
    <col min="13313" max="13313" width="2.625" style="9" customWidth="1"/>
    <col min="13314" max="13314" width="13" style="9" customWidth="1"/>
    <col min="13315" max="13315" width="12.75" style="9" bestFit="1" customWidth="1"/>
    <col min="13316" max="13316" width="11.75" style="9" bestFit="1" customWidth="1"/>
    <col min="13317" max="13317" width="49.875" style="9" bestFit="1" customWidth="1"/>
    <col min="13318" max="13318" width="6.25" style="9" customWidth="1"/>
    <col min="13319" max="13320" width="9.875" style="9" bestFit="1" customWidth="1"/>
    <col min="13321" max="13321" width="5.75" style="9" customWidth="1"/>
    <col min="13322" max="13322" width="26.625" style="9" customWidth="1"/>
    <col min="13323" max="13323" width="28.25" style="9" customWidth="1"/>
    <col min="13324" max="13324" width="20.625" style="9" customWidth="1"/>
    <col min="13325" max="13325" width="13.75" style="9" customWidth="1"/>
    <col min="13326" max="13326" width="7.5" style="9" customWidth="1"/>
    <col min="13327" max="13327" width="13.25" style="9" customWidth="1"/>
    <col min="13328" max="13328" width="14.5" style="9" customWidth="1"/>
    <col min="13329" max="13329" width="15.625" style="9" customWidth="1"/>
    <col min="13330" max="13568" width="9" style="9"/>
    <col min="13569" max="13569" width="2.625" style="9" customWidth="1"/>
    <col min="13570" max="13570" width="13" style="9" customWidth="1"/>
    <col min="13571" max="13571" width="12.75" style="9" bestFit="1" customWidth="1"/>
    <col min="13572" max="13572" width="11.75" style="9" bestFit="1" customWidth="1"/>
    <col min="13573" max="13573" width="49.875" style="9" bestFit="1" customWidth="1"/>
    <col min="13574" max="13574" width="6.25" style="9" customWidth="1"/>
    <col min="13575" max="13576" width="9.875" style="9" bestFit="1" customWidth="1"/>
    <col min="13577" max="13577" width="5.75" style="9" customWidth="1"/>
    <col min="13578" max="13578" width="26.625" style="9" customWidth="1"/>
    <col min="13579" max="13579" width="28.25" style="9" customWidth="1"/>
    <col min="13580" max="13580" width="20.625" style="9" customWidth="1"/>
    <col min="13581" max="13581" width="13.75" style="9" customWidth="1"/>
    <col min="13582" max="13582" width="7.5" style="9" customWidth="1"/>
    <col min="13583" max="13583" width="13.25" style="9" customWidth="1"/>
    <col min="13584" max="13584" width="14.5" style="9" customWidth="1"/>
    <col min="13585" max="13585" width="15.625" style="9" customWidth="1"/>
    <col min="13586" max="13824" width="9" style="9"/>
    <col min="13825" max="13825" width="2.625" style="9" customWidth="1"/>
    <col min="13826" max="13826" width="13" style="9" customWidth="1"/>
    <col min="13827" max="13827" width="12.75" style="9" bestFit="1" customWidth="1"/>
    <col min="13828" max="13828" width="11.75" style="9" bestFit="1" customWidth="1"/>
    <col min="13829" max="13829" width="49.875" style="9" bestFit="1" customWidth="1"/>
    <col min="13830" max="13830" width="6.25" style="9" customWidth="1"/>
    <col min="13831" max="13832" width="9.875" style="9" bestFit="1" customWidth="1"/>
    <col min="13833" max="13833" width="5.75" style="9" customWidth="1"/>
    <col min="13834" max="13834" width="26.625" style="9" customWidth="1"/>
    <col min="13835" max="13835" width="28.25" style="9" customWidth="1"/>
    <col min="13836" max="13836" width="20.625" style="9" customWidth="1"/>
    <col min="13837" max="13837" width="13.75" style="9" customWidth="1"/>
    <col min="13838" max="13838" width="7.5" style="9" customWidth="1"/>
    <col min="13839" max="13839" width="13.25" style="9" customWidth="1"/>
    <col min="13840" max="13840" width="14.5" style="9" customWidth="1"/>
    <col min="13841" max="13841" width="15.625" style="9" customWidth="1"/>
    <col min="13842" max="14080" width="9" style="9"/>
    <col min="14081" max="14081" width="2.625" style="9" customWidth="1"/>
    <col min="14082" max="14082" width="13" style="9" customWidth="1"/>
    <col min="14083" max="14083" width="12.75" style="9" bestFit="1" customWidth="1"/>
    <col min="14084" max="14084" width="11.75" style="9" bestFit="1" customWidth="1"/>
    <col min="14085" max="14085" width="49.875" style="9" bestFit="1" customWidth="1"/>
    <col min="14086" max="14086" width="6.25" style="9" customWidth="1"/>
    <col min="14087" max="14088" width="9.875" style="9" bestFit="1" customWidth="1"/>
    <col min="14089" max="14089" width="5.75" style="9" customWidth="1"/>
    <col min="14090" max="14090" width="26.625" style="9" customWidth="1"/>
    <col min="14091" max="14091" width="28.25" style="9" customWidth="1"/>
    <col min="14092" max="14092" width="20.625" style="9" customWidth="1"/>
    <col min="14093" max="14093" width="13.75" style="9" customWidth="1"/>
    <col min="14094" max="14094" width="7.5" style="9" customWidth="1"/>
    <col min="14095" max="14095" width="13.25" style="9" customWidth="1"/>
    <col min="14096" max="14096" width="14.5" style="9" customWidth="1"/>
    <col min="14097" max="14097" width="15.625" style="9" customWidth="1"/>
    <col min="14098" max="14336" width="9" style="9"/>
    <col min="14337" max="14337" width="2.625" style="9" customWidth="1"/>
    <col min="14338" max="14338" width="13" style="9" customWidth="1"/>
    <col min="14339" max="14339" width="12.75" style="9" bestFit="1" customWidth="1"/>
    <col min="14340" max="14340" width="11.75" style="9" bestFit="1" customWidth="1"/>
    <col min="14341" max="14341" width="49.875" style="9" bestFit="1" customWidth="1"/>
    <col min="14342" max="14342" width="6.25" style="9" customWidth="1"/>
    <col min="14343" max="14344" width="9.875" style="9" bestFit="1" customWidth="1"/>
    <col min="14345" max="14345" width="5.75" style="9" customWidth="1"/>
    <col min="14346" max="14346" width="26.625" style="9" customWidth="1"/>
    <col min="14347" max="14347" width="28.25" style="9" customWidth="1"/>
    <col min="14348" max="14348" width="20.625" style="9" customWidth="1"/>
    <col min="14349" max="14349" width="13.75" style="9" customWidth="1"/>
    <col min="14350" max="14350" width="7.5" style="9" customWidth="1"/>
    <col min="14351" max="14351" width="13.25" style="9" customWidth="1"/>
    <col min="14352" max="14352" width="14.5" style="9" customWidth="1"/>
    <col min="14353" max="14353" width="15.625" style="9" customWidth="1"/>
    <col min="14354" max="14592" width="9" style="9"/>
    <col min="14593" max="14593" width="2.625" style="9" customWidth="1"/>
    <col min="14594" max="14594" width="13" style="9" customWidth="1"/>
    <col min="14595" max="14595" width="12.75" style="9" bestFit="1" customWidth="1"/>
    <col min="14596" max="14596" width="11.75" style="9" bestFit="1" customWidth="1"/>
    <col min="14597" max="14597" width="49.875" style="9" bestFit="1" customWidth="1"/>
    <col min="14598" max="14598" width="6.25" style="9" customWidth="1"/>
    <col min="14599" max="14600" width="9.875" style="9" bestFit="1" customWidth="1"/>
    <col min="14601" max="14601" width="5.75" style="9" customWidth="1"/>
    <col min="14602" max="14602" width="26.625" style="9" customWidth="1"/>
    <col min="14603" max="14603" width="28.25" style="9" customWidth="1"/>
    <col min="14604" max="14604" width="20.625" style="9" customWidth="1"/>
    <col min="14605" max="14605" width="13.75" style="9" customWidth="1"/>
    <col min="14606" max="14606" width="7.5" style="9" customWidth="1"/>
    <col min="14607" max="14607" width="13.25" style="9" customWidth="1"/>
    <col min="14608" max="14608" width="14.5" style="9" customWidth="1"/>
    <col min="14609" max="14609" width="15.625" style="9" customWidth="1"/>
    <col min="14610" max="14848" width="9" style="9"/>
    <col min="14849" max="14849" width="2.625" style="9" customWidth="1"/>
    <col min="14850" max="14850" width="13" style="9" customWidth="1"/>
    <col min="14851" max="14851" width="12.75" style="9" bestFit="1" customWidth="1"/>
    <col min="14852" max="14852" width="11.75" style="9" bestFit="1" customWidth="1"/>
    <col min="14853" max="14853" width="49.875" style="9" bestFit="1" customWidth="1"/>
    <col min="14854" max="14854" width="6.25" style="9" customWidth="1"/>
    <col min="14855" max="14856" width="9.875" style="9" bestFit="1" customWidth="1"/>
    <col min="14857" max="14857" width="5.75" style="9" customWidth="1"/>
    <col min="14858" max="14858" width="26.625" style="9" customWidth="1"/>
    <col min="14859" max="14859" width="28.25" style="9" customWidth="1"/>
    <col min="14860" max="14860" width="20.625" style="9" customWidth="1"/>
    <col min="14861" max="14861" width="13.75" style="9" customWidth="1"/>
    <col min="14862" max="14862" width="7.5" style="9" customWidth="1"/>
    <col min="14863" max="14863" width="13.25" style="9" customWidth="1"/>
    <col min="14864" max="14864" width="14.5" style="9" customWidth="1"/>
    <col min="14865" max="14865" width="15.625" style="9" customWidth="1"/>
    <col min="14866" max="15104" width="9" style="9"/>
    <col min="15105" max="15105" width="2.625" style="9" customWidth="1"/>
    <col min="15106" max="15106" width="13" style="9" customWidth="1"/>
    <col min="15107" max="15107" width="12.75" style="9" bestFit="1" customWidth="1"/>
    <col min="15108" max="15108" width="11.75" style="9" bestFit="1" customWidth="1"/>
    <col min="15109" max="15109" width="49.875" style="9" bestFit="1" customWidth="1"/>
    <col min="15110" max="15110" width="6.25" style="9" customWidth="1"/>
    <col min="15111" max="15112" width="9.875" style="9" bestFit="1" customWidth="1"/>
    <col min="15113" max="15113" width="5.75" style="9" customWidth="1"/>
    <col min="15114" max="15114" width="26.625" style="9" customWidth="1"/>
    <col min="15115" max="15115" width="28.25" style="9" customWidth="1"/>
    <col min="15116" max="15116" width="20.625" style="9" customWidth="1"/>
    <col min="15117" max="15117" width="13.75" style="9" customWidth="1"/>
    <col min="15118" max="15118" width="7.5" style="9" customWidth="1"/>
    <col min="15119" max="15119" width="13.25" style="9" customWidth="1"/>
    <col min="15120" max="15120" width="14.5" style="9" customWidth="1"/>
    <col min="15121" max="15121" width="15.625" style="9" customWidth="1"/>
    <col min="15122" max="15360" width="9" style="9"/>
    <col min="15361" max="15361" width="2.625" style="9" customWidth="1"/>
    <col min="15362" max="15362" width="13" style="9" customWidth="1"/>
    <col min="15363" max="15363" width="12.75" style="9" bestFit="1" customWidth="1"/>
    <col min="15364" max="15364" width="11.75" style="9" bestFit="1" customWidth="1"/>
    <col min="15365" max="15365" width="49.875" style="9" bestFit="1" customWidth="1"/>
    <col min="15366" max="15366" width="6.25" style="9" customWidth="1"/>
    <col min="15367" max="15368" width="9.875" style="9" bestFit="1" customWidth="1"/>
    <col min="15369" max="15369" width="5.75" style="9" customWidth="1"/>
    <col min="15370" max="15370" width="26.625" style="9" customWidth="1"/>
    <col min="15371" max="15371" width="28.25" style="9" customWidth="1"/>
    <col min="15372" max="15372" width="20.625" style="9" customWidth="1"/>
    <col min="15373" max="15373" width="13.75" style="9" customWidth="1"/>
    <col min="15374" max="15374" width="7.5" style="9" customWidth="1"/>
    <col min="15375" max="15375" width="13.25" style="9" customWidth="1"/>
    <col min="15376" max="15376" width="14.5" style="9" customWidth="1"/>
    <col min="15377" max="15377" width="15.625" style="9" customWidth="1"/>
    <col min="15378" max="15616" width="9" style="9"/>
    <col min="15617" max="15617" width="2.625" style="9" customWidth="1"/>
    <col min="15618" max="15618" width="13" style="9" customWidth="1"/>
    <col min="15619" max="15619" width="12.75" style="9" bestFit="1" customWidth="1"/>
    <col min="15620" max="15620" width="11.75" style="9" bestFit="1" customWidth="1"/>
    <col min="15621" max="15621" width="49.875" style="9" bestFit="1" customWidth="1"/>
    <col min="15622" max="15622" width="6.25" style="9" customWidth="1"/>
    <col min="15623" max="15624" width="9.875" style="9" bestFit="1" customWidth="1"/>
    <col min="15625" max="15625" width="5.75" style="9" customWidth="1"/>
    <col min="15626" max="15626" width="26.625" style="9" customWidth="1"/>
    <col min="15627" max="15627" width="28.25" style="9" customWidth="1"/>
    <col min="15628" max="15628" width="20.625" style="9" customWidth="1"/>
    <col min="15629" max="15629" width="13.75" style="9" customWidth="1"/>
    <col min="15630" max="15630" width="7.5" style="9" customWidth="1"/>
    <col min="15631" max="15631" width="13.25" style="9" customWidth="1"/>
    <col min="15632" max="15632" width="14.5" style="9" customWidth="1"/>
    <col min="15633" max="15633" width="15.625" style="9" customWidth="1"/>
    <col min="15634" max="15872" width="9" style="9"/>
    <col min="15873" max="15873" width="2.625" style="9" customWidth="1"/>
    <col min="15874" max="15874" width="13" style="9" customWidth="1"/>
    <col min="15875" max="15875" width="12.75" style="9" bestFit="1" customWidth="1"/>
    <col min="15876" max="15876" width="11.75" style="9" bestFit="1" customWidth="1"/>
    <col min="15877" max="15877" width="49.875" style="9" bestFit="1" customWidth="1"/>
    <col min="15878" max="15878" width="6.25" style="9" customWidth="1"/>
    <col min="15879" max="15880" width="9.875" style="9" bestFit="1" customWidth="1"/>
    <col min="15881" max="15881" width="5.75" style="9" customWidth="1"/>
    <col min="15882" max="15882" width="26.625" style="9" customWidth="1"/>
    <col min="15883" max="15883" width="28.25" style="9" customWidth="1"/>
    <col min="15884" max="15884" width="20.625" style="9" customWidth="1"/>
    <col min="15885" max="15885" width="13.75" style="9" customWidth="1"/>
    <col min="15886" max="15886" width="7.5" style="9" customWidth="1"/>
    <col min="15887" max="15887" width="13.25" style="9" customWidth="1"/>
    <col min="15888" max="15888" width="14.5" style="9" customWidth="1"/>
    <col min="15889" max="15889" width="15.625" style="9" customWidth="1"/>
    <col min="15890" max="16128" width="9" style="9"/>
    <col min="16129" max="16129" width="2.625" style="9" customWidth="1"/>
    <col min="16130" max="16130" width="13" style="9" customWidth="1"/>
    <col min="16131" max="16131" width="12.75" style="9" bestFit="1" customWidth="1"/>
    <col min="16132" max="16132" width="11.75" style="9" bestFit="1" customWidth="1"/>
    <col min="16133" max="16133" width="49.875" style="9" bestFit="1" customWidth="1"/>
    <col min="16134" max="16134" width="6.25" style="9" customWidth="1"/>
    <col min="16135" max="16136" width="9.875" style="9" bestFit="1" customWidth="1"/>
    <col min="16137" max="16137" width="5.75" style="9" customWidth="1"/>
    <col min="16138" max="16138" width="26.625" style="9" customWidth="1"/>
    <col min="16139" max="16139" width="28.25" style="9" customWidth="1"/>
    <col min="16140" max="16140" width="20.625" style="9" customWidth="1"/>
    <col min="16141" max="16141" width="13.75" style="9" customWidth="1"/>
    <col min="16142" max="16142" width="7.5" style="9" customWidth="1"/>
    <col min="16143" max="16143" width="13.25" style="9" customWidth="1"/>
    <col min="16144" max="16144" width="14.5" style="9" customWidth="1"/>
    <col min="16145" max="16145" width="15.625" style="9" customWidth="1"/>
    <col min="16146" max="16384" width="9" style="9"/>
  </cols>
  <sheetData>
    <row r="2" spans="2:17" ht="20.100000000000001" customHeight="1">
      <c r="B2" s="1" t="s">
        <v>0</v>
      </c>
      <c r="C2" s="1"/>
      <c r="D2" s="1"/>
      <c r="E2" s="2" t="s">
        <v>8672</v>
      </c>
      <c r="G2" s="4" t="s">
        <v>2</v>
      </c>
      <c r="H2" s="5"/>
      <c r="I2" s="6"/>
      <c r="J2" s="7">
        <f>SUM(H:H)</f>
        <v>994</v>
      </c>
    </row>
    <row r="3" spans="2:17" ht="20.100000000000001" customHeight="1">
      <c r="B3" s="1" t="s">
        <v>3</v>
      </c>
      <c r="C3" s="1"/>
      <c r="D3" s="1"/>
      <c r="E3" s="13" t="s">
        <v>6148</v>
      </c>
    </row>
    <row r="4" spans="2:17" ht="20.100000000000001" customHeight="1">
      <c r="B4" s="1" t="s">
        <v>5</v>
      </c>
      <c r="C4" s="1"/>
      <c r="D4" s="1"/>
      <c r="E4" s="13">
        <v>211371</v>
      </c>
    </row>
    <row r="5" spans="2:17" ht="20.100000000000001" customHeight="1">
      <c r="B5" s="1" t="s">
        <v>6</v>
      </c>
      <c r="C5" s="1"/>
      <c r="D5" s="1"/>
      <c r="E5" s="16">
        <v>45275</v>
      </c>
    </row>
    <row r="6" spans="2:17" ht="20.100000000000001" customHeight="1">
      <c r="B6" s="1" t="s">
        <v>7</v>
      </c>
      <c r="C6" s="1"/>
      <c r="D6" s="1"/>
      <c r="E6" s="16">
        <v>45282</v>
      </c>
    </row>
    <row r="8" spans="2:17" s="8" customFormat="1" ht="19.7" customHeight="1">
      <c r="B8" s="17" t="s">
        <v>8</v>
      </c>
      <c r="C8" s="17" t="s">
        <v>9</v>
      </c>
      <c r="D8" s="17" t="s">
        <v>10</v>
      </c>
      <c r="E8" s="18" t="s">
        <v>11</v>
      </c>
      <c r="F8" s="18" t="s">
        <v>12</v>
      </c>
      <c r="G8" s="18" t="s">
        <v>13</v>
      </c>
      <c r="H8" s="22" t="s">
        <v>14</v>
      </c>
      <c r="I8" s="22" t="s">
        <v>15</v>
      </c>
      <c r="J8" s="18" t="s">
        <v>16</v>
      </c>
      <c r="K8" s="24" t="s">
        <v>17</v>
      </c>
      <c r="L8" s="18" t="s">
        <v>18</v>
      </c>
      <c r="M8" s="17" t="s">
        <v>19</v>
      </c>
      <c r="N8" s="17" t="s">
        <v>20</v>
      </c>
      <c r="O8" s="18" t="s">
        <v>21</v>
      </c>
      <c r="P8" s="1009" t="s">
        <v>22</v>
      </c>
      <c r="Q8" s="23" t="s">
        <v>23</v>
      </c>
    </row>
    <row r="9" spans="2:17" s="8" customFormat="1" ht="19.7" customHeight="1">
      <c r="B9" s="17"/>
      <c r="C9" s="17"/>
      <c r="D9" s="17"/>
      <c r="E9" s="18"/>
      <c r="F9" s="18"/>
      <c r="G9" s="18"/>
      <c r="H9" s="22"/>
      <c r="I9" s="22"/>
      <c r="J9" s="18"/>
      <c r="K9" s="24"/>
      <c r="L9" s="18"/>
      <c r="M9" s="17"/>
      <c r="N9" s="17"/>
      <c r="O9" s="18"/>
      <c r="P9" s="1009"/>
      <c r="Q9" s="23"/>
    </row>
    <row r="10" spans="2:17" ht="19.7" customHeight="1">
      <c r="B10" s="17"/>
      <c r="C10" s="105" t="s">
        <v>167</v>
      </c>
      <c r="D10" s="105" t="s">
        <v>167</v>
      </c>
      <c r="E10" s="50" t="s">
        <v>8673</v>
      </c>
      <c r="F10" s="18">
        <v>1</v>
      </c>
      <c r="G10" s="132">
        <v>994</v>
      </c>
      <c r="H10" s="118">
        <f>F10*G10</f>
        <v>994</v>
      </c>
      <c r="I10" s="22"/>
      <c r="J10" s="26" t="s">
        <v>8674</v>
      </c>
      <c r="K10" s="24"/>
      <c r="L10" s="18"/>
      <c r="M10" s="30">
        <v>45274</v>
      </c>
      <c r="N10" s="17" t="s">
        <v>6724</v>
      </c>
      <c r="O10" s="29">
        <v>45275</v>
      </c>
      <c r="P10" s="30"/>
      <c r="Q10" s="23">
        <v>45275</v>
      </c>
    </row>
    <row r="11" spans="2:17" ht="19.7" customHeight="1">
      <c r="B11" s="17"/>
      <c r="C11" s="1960"/>
      <c r="D11" s="1960"/>
      <c r="E11" s="50"/>
      <c r="F11" s="18"/>
      <c r="G11" s="132"/>
      <c r="H11" s="1434">
        <f t="shared" ref="H11:H18" si="0">F11*G11</f>
        <v>0</v>
      </c>
      <c r="I11" s="22"/>
      <c r="J11" s="26"/>
      <c r="K11" s="24"/>
      <c r="L11" s="18"/>
      <c r="M11" s="30"/>
      <c r="N11" s="17"/>
      <c r="O11" s="18"/>
      <c r="P11" s="30"/>
      <c r="Q11" s="23"/>
    </row>
    <row r="12" spans="2:17" ht="19.7" customHeight="1">
      <c r="B12" s="17"/>
      <c r="C12" s="1960"/>
      <c r="D12" s="1960"/>
      <c r="E12" s="50"/>
      <c r="F12" s="18"/>
      <c r="G12" s="132"/>
      <c r="H12" s="1434">
        <f t="shared" si="0"/>
        <v>0</v>
      </c>
      <c r="I12" s="22"/>
      <c r="J12" s="26"/>
      <c r="K12" s="24"/>
      <c r="L12" s="18"/>
      <c r="M12" s="30"/>
      <c r="N12" s="17"/>
      <c r="O12" s="18"/>
      <c r="P12" s="30"/>
      <c r="Q12" s="23"/>
    </row>
    <row r="13" spans="2:17" ht="19.7" customHeight="1">
      <c r="B13" s="17"/>
      <c r="C13" s="1960"/>
      <c r="D13" s="1960"/>
      <c r="E13" s="50"/>
      <c r="F13" s="18"/>
      <c r="G13" s="132"/>
      <c r="H13" s="1434">
        <f t="shared" si="0"/>
        <v>0</v>
      </c>
      <c r="I13" s="22"/>
      <c r="J13" s="26"/>
      <c r="K13" s="24"/>
      <c r="L13" s="18"/>
      <c r="M13" s="30"/>
      <c r="N13" s="17"/>
      <c r="O13" s="18"/>
      <c r="P13" s="30"/>
      <c r="Q13" s="23"/>
    </row>
    <row r="14" spans="2:17" ht="19.7" customHeight="1">
      <c r="B14" s="17"/>
      <c r="C14" s="1960"/>
      <c r="D14" s="1960"/>
      <c r="E14" s="50"/>
      <c r="F14" s="18"/>
      <c r="G14" s="132"/>
      <c r="H14" s="1434">
        <f t="shared" si="0"/>
        <v>0</v>
      </c>
      <c r="I14" s="22"/>
      <c r="J14" s="26"/>
      <c r="K14" s="24"/>
      <c r="L14" s="18"/>
      <c r="M14" s="30"/>
      <c r="N14" s="17"/>
      <c r="O14" s="18"/>
      <c r="P14" s="30"/>
      <c r="Q14" s="23"/>
    </row>
    <row r="15" spans="2:17" ht="19.7" customHeight="1">
      <c r="B15" s="17"/>
      <c r="C15" s="1960"/>
      <c r="D15" s="1960"/>
      <c r="E15" s="50"/>
      <c r="F15" s="18"/>
      <c r="G15" s="132"/>
      <c r="H15" s="1434">
        <f t="shared" si="0"/>
        <v>0</v>
      </c>
      <c r="I15" s="22"/>
      <c r="J15" s="26"/>
      <c r="K15" s="24"/>
      <c r="L15" s="18"/>
      <c r="M15" s="30"/>
      <c r="N15" s="17"/>
      <c r="O15" s="18"/>
      <c r="P15" s="30"/>
      <c r="Q15" s="23"/>
    </row>
    <row r="16" spans="2:17" ht="19.7" customHeight="1">
      <c r="B16" s="17"/>
      <c r="C16" s="1960"/>
      <c r="D16" s="1960"/>
      <c r="E16" s="50"/>
      <c r="F16" s="18"/>
      <c r="G16" s="132"/>
      <c r="H16" s="1434">
        <f t="shared" si="0"/>
        <v>0</v>
      </c>
      <c r="I16" s="22"/>
      <c r="J16" s="26"/>
      <c r="K16" s="24"/>
      <c r="L16" s="18"/>
      <c r="M16" s="30"/>
      <c r="N16" s="17"/>
      <c r="O16" s="18"/>
      <c r="P16" s="30"/>
      <c r="Q16" s="23"/>
    </row>
    <row r="17" spans="2:17" ht="19.7" customHeight="1">
      <c r="B17" s="17"/>
      <c r="C17" s="1960"/>
      <c r="D17" s="1960"/>
      <c r="E17" s="50"/>
      <c r="F17" s="18"/>
      <c r="G17" s="132"/>
      <c r="H17" s="1434">
        <f t="shared" si="0"/>
        <v>0</v>
      </c>
      <c r="I17" s="22"/>
      <c r="J17" s="26"/>
      <c r="K17" s="24"/>
      <c r="L17" s="18"/>
      <c r="M17" s="30"/>
      <c r="N17" s="17"/>
      <c r="O17" s="18"/>
      <c r="P17" s="30"/>
      <c r="Q17" s="23"/>
    </row>
    <row r="18" spans="2:17" ht="19.7" customHeight="1">
      <c r="B18" s="17"/>
      <c r="C18" s="1960"/>
      <c r="D18" s="1960"/>
      <c r="E18" s="50"/>
      <c r="F18" s="18"/>
      <c r="G18" s="132"/>
      <c r="H18" s="1434">
        <f t="shared" si="0"/>
        <v>0</v>
      </c>
      <c r="I18" s="22"/>
      <c r="J18" s="26"/>
      <c r="K18" s="24"/>
      <c r="L18" s="18"/>
      <c r="M18" s="30"/>
      <c r="N18" s="17"/>
      <c r="O18" s="18"/>
      <c r="P18" s="30"/>
      <c r="Q18" s="23"/>
    </row>
  </sheetData>
  <autoFilter ref="B8:O9" xr:uid="{7B4153EE-E39F-4ECC-89F4-567EA340AAFD}"/>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1F87-43F0-4C44-B8DE-BDC5BD30819B}">
  <dimension ref="A2:F7"/>
  <sheetViews>
    <sheetView workbookViewId="0">
      <selection activeCell="D13" sqref="D13"/>
    </sheetView>
  </sheetViews>
  <sheetFormatPr defaultRowHeight="19.5"/>
  <cols>
    <col min="1" max="1" width="5.625" style="2053" customWidth="1"/>
    <col min="2" max="2" width="3.5" style="2053" bestFit="1" customWidth="1"/>
    <col min="3" max="3" width="16.625" style="2053" customWidth="1"/>
    <col min="4" max="4" width="25.75" style="2053" bestFit="1" customWidth="1"/>
    <col min="5" max="5" width="5.875" style="2053" bestFit="1" customWidth="1"/>
    <col min="6" max="6" width="15.625" style="2053" customWidth="1"/>
    <col min="7" max="256" width="9" style="2053"/>
    <col min="257" max="257" width="5.625" style="2053" customWidth="1"/>
    <col min="258" max="258" width="3.5" style="2053" bestFit="1" customWidth="1"/>
    <col min="259" max="259" width="16.625" style="2053" customWidth="1"/>
    <col min="260" max="260" width="25.75" style="2053" bestFit="1" customWidth="1"/>
    <col min="261" max="261" width="5.875" style="2053" bestFit="1" customWidth="1"/>
    <col min="262" max="262" width="15.625" style="2053" customWidth="1"/>
    <col min="263" max="512" width="9" style="2053"/>
    <col min="513" max="513" width="5.625" style="2053" customWidth="1"/>
    <col min="514" max="514" width="3.5" style="2053" bestFit="1" customWidth="1"/>
    <col min="515" max="515" width="16.625" style="2053" customWidth="1"/>
    <col min="516" max="516" width="25.75" style="2053" bestFit="1" customWidth="1"/>
    <col min="517" max="517" width="5.875" style="2053" bestFit="1" customWidth="1"/>
    <col min="518" max="518" width="15.625" style="2053" customWidth="1"/>
    <col min="519" max="768" width="9" style="2053"/>
    <col min="769" max="769" width="5.625" style="2053" customWidth="1"/>
    <col min="770" max="770" width="3.5" style="2053" bestFit="1" customWidth="1"/>
    <col min="771" max="771" width="16.625" style="2053" customWidth="1"/>
    <col min="772" max="772" width="25.75" style="2053" bestFit="1" customWidth="1"/>
    <col min="773" max="773" width="5.875" style="2053" bestFit="1" customWidth="1"/>
    <col min="774" max="774" width="15.625" style="2053" customWidth="1"/>
    <col min="775" max="1024" width="9" style="2053"/>
    <col min="1025" max="1025" width="5.625" style="2053" customWidth="1"/>
    <col min="1026" max="1026" width="3.5" style="2053" bestFit="1" customWidth="1"/>
    <col min="1027" max="1027" width="16.625" style="2053" customWidth="1"/>
    <col min="1028" max="1028" width="25.75" style="2053" bestFit="1" customWidth="1"/>
    <col min="1029" max="1029" width="5.875" style="2053" bestFit="1" customWidth="1"/>
    <col min="1030" max="1030" width="15.625" style="2053" customWidth="1"/>
    <col min="1031" max="1280" width="9" style="2053"/>
    <col min="1281" max="1281" width="5.625" style="2053" customWidth="1"/>
    <col min="1282" max="1282" width="3.5" style="2053" bestFit="1" customWidth="1"/>
    <col min="1283" max="1283" width="16.625" style="2053" customWidth="1"/>
    <col min="1284" max="1284" width="25.75" style="2053" bestFit="1" customWidth="1"/>
    <col min="1285" max="1285" width="5.875" style="2053" bestFit="1" customWidth="1"/>
    <col min="1286" max="1286" width="15.625" style="2053" customWidth="1"/>
    <col min="1287" max="1536" width="9" style="2053"/>
    <col min="1537" max="1537" width="5.625" style="2053" customWidth="1"/>
    <col min="1538" max="1538" width="3.5" style="2053" bestFit="1" customWidth="1"/>
    <col min="1539" max="1539" width="16.625" style="2053" customWidth="1"/>
    <col min="1540" max="1540" width="25.75" style="2053" bestFit="1" customWidth="1"/>
    <col min="1541" max="1541" width="5.875" style="2053" bestFit="1" customWidth="1"/>
    <col min="1542" max="1542" width="15.625" style="2053" customWidth="1"/>
    <col min="1543" max="1792" width="9" style="2053"/>
    <col min="1793" max="1793" width="5.625" style="2053" customWidth="1"/>
    <col min="1794" max="1794" width="3.5" style="2053" bestFit="1" customWidth="1"/>
    <col min="1795" max="1795" width="16.625" style="2053" customWidth="1"/>
    <col min="1796" max="1796" width="25.75" style="2053" bestFit="1" customWidth="1"/>
    <col min="1797" max="1797" width="5.875" style="2053" bestFit="1" customWidth="1"/>
    <col min="1798" max="1798" width="15.625" style="2053" customWidth="1"/>
    <col min="1799" max="2048" width="9" style="2053"/>
    <col min="2049" max="2049" width="5.625" style="2053" customWidth="1"/>
    <col min="2050" max="2050" width="3.5" style="2053" bestFit="1" customWidth="1"/>
    <col min="2051" max="2051" width="16.625" style="2053" customWidth="1"/>
    <col min="2052" max="2052" width="25.75" style="2053" bestFit="1" customWidth="1"/>
    <col min="2053" max="2053" width="5.875" style="2053" bestFit="1" customWidth="1"/>
    <col min="2054" max="2054" width="15.625" style="2053" customWidth="1"/>
    <col min="2055" max="2304" width="9" style="2053"/>
    <col min="2305" max="2305" width="5.625" style="2053" customWidth="1"/>
    <col min="2306" max="2306" width="3.5" style="2053" bestFit="1" customWidth="1"/>
    <col min="2307" max="2307" width="16.625" style="2053" customWidth="1"/>
    <col min="2308" max="2308" width="25.75" style="2053" bestFit="1" customWidth="1"/>
    <col min="2309" max="2309" width="5.875" style="2053" bestFit="1" customWidth="1"/>
    <col min="2310" max="2310" width="15.625" style="2053" customWidth="1"/>
    <col min="2311" max="2560" width="9" style="2053"/>
    <col min="2561" max="2561" width="5.625" style="2053" customWidth="1"/>
    <col min="2562" max="2562" width="3.5" style="2053" bestFit="1" customWidth="1"/>
    <col min="2563" max="2563" width="16.625" style="2053" customWidth="1"/>
    <col min="2564" max="2564" width="25.75" style="2053" bestFit="1" customWidth="1"/>
    <col min="2565" max="2565" width="5.875" style="2053" bestFit="1" customWidth="1"/>
    <col min="2566" max="2566" width="15.625" style="2053" customWidth="1"/>
    <col min="2567" max="2816" width="9" style="2053"/>
    <col min="2817" max="2817" width="5.625" style="2053" customWidth="1"/>
    <col min="2818" max="2818" width="3.5" style="2053" bestFit="1" customWidth="1"/>
    <col min="2819" max="2819" width="16.625" style="2053" customWidth="1"/>
    <col min="2820" max="2820" width="25.75" style="2053" bestFit="1" customWidth="1"/>
    <col min="2821" max="2821" width="5.875" style="2053" bestFit="1" customWidth="1"/>
    <col min="2822" max="2822" width="15.625" style="2053" customWidth="1"/>
    <col min="2823" max="3072" width="9" style="2053"/>
    <col min="3073" max="3073" width="5.625" style="2053" customWidth="1"/>
    <col min="3074" max="3074" width="3.5" style="2053" bestFit="1" customWidth="1"/>
    <col min="3075" max="3075" width="16.625" style="2053" customWidth="1"/>
    <col min="3076" max="3076" width="25.75" style="2053" bestFit="1" customWidth="1"/>
    <col min="3077" max="3077" width="5.875" style="2053" bestFit="1" customWidth="1"/>
    <col min="3078" max="3078" width="15.625" style="2053" customWidth="1"/>
    <col min="3079" max="3328" width="9" style="2053"/>
    <col min="3329" max="3329" width="5.625" style="2053" customWidth="1"/>
    <col min="3330" max="3330" width="3.5" style="2053" bestFit="1" customWidth="1"/>
    <col min="3331" max="3331" width="16.625" style="2053" customWidth="1"/>
    <col min="3332" max="3332" width="25.75" style="2053" bestFit="1" customWidth="1"/>
    <col min="3333" max="3333" width="5.875" style="2053" bestFit="1" customWidth="1"/>
    <col min="3334" max="3334" width="15.625" style="2053" customWidth="1"/>
    <col min="3335" max="3584" width="9" style="2053"/>
    <col min="3585" max="3585" width="5.625" style="2053" customWidth="1"/>
    <col min="3586" max="3586" width="3.5" style="2053" bestFit="1" customWidth="1"/>
    <col min="3587" max="3587" width="16.625" style="2053" customWidth="1"/>
    <col min="3588" max="3588" width="25.75" style="2053" bestFit="1" customWidth="1"/>
    <col min="3589" max="3589" width="5.875" style="2053" bestFit="1" customWidth="1"/>
    <col min="3590" max="3590" width="15.625" style="2053" customWidth="1"/>
    <col min="3591" max="3840" width="9" style="2053"/>
    <col min="3841" max="3841" width="5.625" style="2053" customWidth="1"/>
    <col min="3842" max="3842" width="3.5" style="2053" bestFit="1" customWidth="1"/>
    <col min="3843" max="3843" width="16.625" style="2053" customWidth="1"/>
    <col min="3844" max="3844" width="25.75" style="2053" bestFit="1" customWidth="1"/>
    <col min="3845" max="3845" width="5.875" style="2053" bestFit="1" customWidth="1"/>
    <col min="3846" max="3846" width="15.625" style="2053" customWidth="1"/>
    <col min="3847" max="4096" width="9" style="2053"/>
    <col min="4097" max="4097" width="5.625" style="2053" customWidth="1"/>
    <col min="4098" max="4098" width="3.5" style="2053" bestFit="1" customWidth="1"/>
    <col min="4099" max="4099" width="16.625" style="2053" customWidth="1"/>
    <col min="4100" max="4100" width="25.75" style="2053" bestFit="1" customWidth="1"/>
    <col min="4101" max="4101" width="5.875" style="2053" bestFit="1" customWidth="1"/>
    <col min="4102" max="4102" width="15.625" style="2053" customWidth="1"/>
    <col min="4103" max="4352" width="9" style="2053"/>
    <col min="4353" max="4353" width="5.625" style="2053" customWidth="1"/>
    <col min="4354" max="4354" width="3.5" style="2053" bestFit="1" customWidth="1"/>
    <col min="4355" max="4355" width="16.625" style="2053" customWidth="1"/>
    <col min="4356" max="4356" width="25.75" style="2053" bestFit="1" customWidth="1"/>
    <col min="4357" max="4357" width="5.875" style="2053" bestFit="1" customWidth="1"/>
    <col min="4358" max="4358" width="15.625" style="2053" customWidth="1"/>
    <col min="4359" max="4608" width="9" style="2053"/>
    <col min="4609" max="4609" width="5.625" style="2053" customWidth="1"/>
    <col min="4610" max="4610" width="3.5" style="2053" bestFit="1" customWidth="1"/>
    <col min="4611" max="4611" width="16.625" style="2053" customWidth="1"/>
    <col min="4612" max="4612" width="25.75" style="2053" bestFit="1" customWidth="1"/>
    <col min="4613" max="4613" width="5.875" style="2053" bestFit="1" customWidth="1"/>
    <col min="4614" max="4614" width="15.625" style="2053" customWidth="1"/>
    <col min="4615" max="4864" width="9" style="2053"/>
    <col min="4865" max="4865" width="5.625" style="2053" customWidth="1"/>
    <col min="4866" max="4866" width="3.5" style="2053" bestFit="1" customWidth="1"/>
    <col min="4867" max="4867" width="16.625" style="2053" customWidth="1"/>
    <col min="4868" max="4868" width="25.75" style="2053" bestFit="1" customWidth="1"/>
    <col min="4869" max="4869" width="5.875" style="2053" bestFit="1" customWidth="1"/>
    <col min="4870" max="4870" width="15.625" style="2053" customWidth="1"/>
    <col min="4871" max="5120" width="9" style="2053"/>
    <col min="5121" max="5121" width="5.625" style="2053" customWidth="1"/>
    <col min="5122" max="5122" width="3.5" style="2053" bestFit="1" customWidth="1"/>
    <col min="5123" max="5123" width="16.625" style="2053" customWidth="1"/>
    <col min="5124" max="5124" width="25.75" style="2053" bestFit="1" customWidth="1"/>
    <col min="5125" max="5125" width="5.875" style="2053" bestFit="1" customWidth="1"/>
    <col min="5126" max="5126" width="15.625" style="2053" customWidth="1"/>
    <col min="5127" max="5376" width="9" style="2053"/>
    <col min="5377" max="5377" width="5.625" style="2053" customWidth="1"/>
    <col min="5378" max="5378" width="3.5" style="2053" bestFit="1" customWidth="1"/>
    <col min="5379" max="5379" width="16.625" style="2053" customWidth="1"/>
    <col min="5380" max="5380" width="25.75" style="2053" bestFit="1" customWidth="1"/>
    <col min="5381" max="5381" width="5.875" style="2053" bestFit="1" customWidth="1"/>
    <col min="5382" max="5382" width="15.625" style="2053" customWidth="1"/>
    <col min="5383" max="5632" width="9" style="2053"/>
    <col min="5633" max="5633" width="5.625" style="2053" customWidth="1"/>
    <col min="5634" max="5634" width="3.5" style="2053" bestFit="1" customWidth="1"/>
    <col min="5635" max="5635" width="16.625" style="2053" customWidth="1"/>
    <col min="5636" max="5636" width="25.75" style="2053" bestFit="1" customWidth="1"/>
    <col min="5637" max="5637" width="5.875" style="2053" bestFit="1" customWidth="1"/>
    <col min="5638" max="5638" width="15.625" style="2053" customWidth="1"/>
    <col min="5639" max="5888" width="9" style="2053"/>
    <col min="5889" max="5889" width="5.625" style="2053" customWidth="1"/>
    <col min="5890" max="5890" width="3.5" style="2053" bestFit="1" customWidth="1"/>
    <col min="5891" max="5891" width="16.625" style="2053" customWidth="1"/>
    <col min="5892" max="5892" width="25.75" style="2053" bestFit="1" customWidth="1"/>
    <col min="5893" max="5893" width="5.875" style="2053" bestFit="1" customWidth="1"/>
    <col min="5894" max="5894" width="15.625" style="2053" customWidth="1"/>
    <col min="5895" max="6144" width="9" style="2053"/>
    <col min="6145" max="6145" width="5.625" style="2053" customWidth="1"/>
    <col min="6146" max="6146" width="3.5" style="2053" bestFit="1" customWidth="1"/>
    <col min="6147" max="6147" width="16.625" style="2053" customWidth="1"/>
    <col min="6148" max="6148" width="25.75" style="2053" bestFit="1" customWidth="1"/>
    <col min="6149" max="6149" width="5.875" style="2053" bestFit="1" customWidth="1"/>
    <col min="6150" max="6150" width="15.625" style="2053" customWidth="1"/>
    <col min="6151" max="6400" width="9" style="2053"/>
    <col min="6401" max="6401" width="5.625" style="2053" customWidth="1"/>
    <col min="6402" max="6402" width="3.5" style="2053" bestFit="1" customWidth="1"/>
    <col min="6403" max="6403" width="16.625" style="2053" customWidth="1"/>
    <col min="6404" max="6404" width="25.75" style="2053" bestFit="1" customWidth="1"/>
    <col min="6405" max="6405" width="5.875" style="2053" bestFit="1" customWidth="1"/>
    <col min="6406" max="6406" width="15.625" style="2053" customWidth="1"/>
    <col min="6407" max="6656" width="9" style="2053"/>
    <col min="6657" max="6657" width="5.625" style="2053" customWidth="1"/>
    <col min="6658" max="6658" width="3.5" style="2053" bestFit="1" customWidth="1"/>
    <col min="6659" max="6659" width="16.625" style="2053" customWidth="1"/>
    <col min="6660" max="6660" width="25.75" style="2053" bestFit="1" customWidth="1"/>
    <col min="6661" max="6661" width="5.875" style="2053" bestFit="1" customWidth="1"/>
    <col min="6662" max="6662" width="15.625" style="2053" customWidth="1"/>
    <col min="6663" max="6912" width="9" style="2053"/>
    <col min="6913" max="6913" width="5.625" style="2053" customWidth="1"/>
    <col min="6914" max="6914" width="3.5" style="2053" bestFit="1" customWidth="1"/>
    <col min="6915" max="6915" width="16.625" style="2053" customWidth="1"/>
    <col min="6916" max="6916" width="25.75" style="2053" bestFit="1" customWidth="1"/>
    <col min="6917" max="6917" width="5.875" style="2053" bestFit="1" customWidth="1"/>
    <col min="6918" max="6918" width="15.625" style="2053" customWidth="1"/>
    <col min="6919" max="7168" width="9" style="2053"/>
    <col min="7169" max="7169" width="5.625" style="2053" customWidth="1"/>
    <col min="7170" max="7170" width="3.5" style="2053" bestFit="1" customWidth="1"/>
    <col min="7171" max="7171" width="16.625" style="2053" customWidth="1"/>
    <col min="7172" max="7172" width="25.75" style="2053" bestFit="1" customWidth="1"/>
    <col min="7173" max="7173" width="5.875" style="2053" bestFit="1" customWidth="1"/>
    <col min="7174" max="7174" width="15.625" style="2053" customWidth="1"/>
    <col min="7175" max="7424" width="9" style="2053"/>
    <col min="7425" max="7425" width="5.625" style="2053" customWidth="1"/>
    <col min="7426" max="7426" width="3.5" style="2053" bestFit="1" customWidth="1"/>
    <col min="7427" max="7427" width="16.625" style="2053" customWidth="1"/>
    <col min="7428" max="7428" width="25.75" style="2053" bestFit="1" customWidth="1"/>
    <col min="7429" max="7429" width="5.875" style="2053" bestFit="1" customWidth="1"/>
    <col min="7430" max="7430" width="15.625" style="2053" customWidth="1"/>
    <col min="7431" max="7680" width="9" style="2053"/>
    <col min="7681" max="7681" width="5.625" style="2053" customWidth="1"/>
    <col min="7682" max="7682" width="3.5" style="2053" bestFit="1" customWidth="1"/>
    <col min="7683" max="7683" width="16.625" style="2053" customWidth="1"/>
    <col min="7684" max="7684" width="25.75" style="2053" bestFit="1" customWidth="1"/>
    <col min="7685" max="7685" width="5.875" style="2053" bestFit="1" customWidth="1"/>
    <col min="7686" max="7686" width="15.625" style="2053" customWidth="1"/>
    <col min="7687" max="7936" width="9" style="2053"/>
    <col min="7937" max="7937" width="5.625" style="2053" customWidth="1"/>
    <col min="7938" max="7938" width="3.5" style="2053" bestFit="1" customWidth="1"/>
    <col min="7939" max="7939" width="16.625" style="2053" customWidth="1"/>
    <col min="7940" max="7940" width="25.75" style="2053" bestFit="1" customWidth="1"/>
    <col min="7941" max="7941" width="5.875" style="2053" bestFit="1" customWidth="1"/>
    <col min="7942" max="7942" width="15.625" style="2053" customWidth="1"/>
    <col min="7943" max="8192" width="9" style="2053"/>
    <col min="8193" max="8193" width="5.625" style="2053" customWidth="1"/>
    <col min="8194" max="8194" width="3.5" style="2053" bestFit="1" customWidth="1"/>
    <col min="8195" max="8195" width="16.625" style="2053" customWidth="1"/>
    <col min="8196" max="8196" width="25.75" style="2053" bestFit="1" customWidth="1"/>
    <col min="8197" max="8197" width="5.875" style="2053" bestFit="1" customWidth="1"/>
    <col min="8198" max="8198" width="15.625" style="2053" customWidth="1"/>
    <col min="8199" max="8448" width="9" style="2053"/>
    <col min="8449" max="8449" width="5.625" style="2053" customWidth="1"/>
    <col min="8450" max="8450" width="3.5" style="2053" bestFit="1" customWidth="1"/>
    <col min="8451" max="8451" width="16.625" style="2053" customWidth="1"/>
    <col min="8452" max="8452" width="25.75" style="2053" bestFit="1" customWidth="1"/>
    <col min="8453" max="8453" width="5.875" style="2053" bestFit="1" customWidth="1"/>
    <col min="8454" max="8454" width="15.625" style="2053" customWidth="1"/>
    <col min="8455" max="8704" width="9" style="2053"/>
    <col min="8705" max="8705" width="5.625" style="2053" customWidth="1"/>
    <col min="8706" max="8706" width="3.5" style="2053" bestFit="1" customWidth="1"/>
    <col min="8707" max="8707" width="16.625" style="2053" customWidth="1"/>
    <col min="8708" max="8708" width="25.75" style="2053" bestFit="1" customWidth="1"/>
    <col min="8709" max="8709" width="5.875" style="2053" bestFit="1" customWidth="1"/>
    <col min="8710" max="8710" width="15.625" style="2053" customWidth="1"/>
    <col min="8711" max="8960" width="9" style="2053"/>
    <col min="8961" max="8961" width="5.625" style="2053" customWidth="1"/>
    <col min="8962" max="8962" width="3.5" style="2053" bestFit="1" customWidth="1"/>
    <col min="8963" max="8963" width="16.625" style="2053" customWidth="1"/>
    <col min="8964" max="8964" width="25.75" style="2053" bestFit="1" customWidth="1"/>
    <col min="8965" max="8965" width="5.875" style="2053" bestFit="1" customWidth="1"/>
    <col min="8966" max="8966" width="15.625" style="2053" customWidth="1"/>
    <col min="8967" max="9216" width="9" style="2053"/>
    <col min="9217" max="9217" width="5.625" style="2053" customWidth="1"/>
    <col min="9218" max="9218" width="3.5" style="2053" bestFit="1" customWidth="1"/>
    <col min="9219" max="9219" width="16.625" style="2053" customWidth="1"/>
    <col min="9220" max="9220" width="25.75" style="2053" bestFit="1" customWidth="1"/>
    <col min="9221" max="9221" width="5.875" style="2053" bestFit="1" customWidth="1"/>
    <col min="9222" max="9222" width="15.625" style="2053" customWidth="1"/>
    <col min="9223" max="9472" width="9" style="2053"/>
    <col min="9473" max="9473" width="5.625" style="2053" customWidth="1"/>
    <col min="9474" max="9474" width="3.5" style="2053" bestFit="1" customWidth="1"/>
    <col min="9475" max="9475" width="16.625" style="2053" customWidth="1"/>
    <col min="9476" max="9476" width="25.75" style="2053" bestFit="1" customWidth="1"/>
    <col min="9477" max="9477" width="5.875" style="2053" bestFit="1" customWidth="1"/>
    <col min="9478" max="9478" width="15.625" style="2053" customWidth="1"/>
    <col min="9479" max="9728" width="9" style="2053"/>
    <col min="9729" max="9729" width="5.625" style="2053" customWidth="1"/>
    <col min="9730" max="9730" width="3.5" style="2053" bestFit="1" customWidth="1"/>
    <col min="9731" max="9731" width="16.625" style="2053" customWidth="1"/>
    <col min="9732" max="9732" width="25.75" style="2053" bestFit="1" customWidth="1"/>
    <col min="9733" max="9733" width="5.875" style="2053" bestFit="1" customWidth="1"/>
    <col min="9734" max="9734" width="15.625" style="2053" customWidth="1"/>
    <col min="9735" max="9984" width="9" style="2053"/>
    <col min="9985" max="9985" width="5.625" style="2053" customWidth="1"/>
    <col min="9986" max="9986" width="3.5" style="2053" bestFit="1" customWidth="1"/>
    <col min="9987" max="9987" width="16.625" style="2053" customWidth="1"/>
    <col min="9988" max="9988" width="25.75" style="2053" bestFit="1" customWidth="1"/>
    <col min="9989" max="9989" width="5.875" style="2053" bestFit="1" customWidth="1"/>
    <col min="9990" max="9990" width="15.625" style="2053" customWidth="1"/>
    <col min="9991" max="10240" width="9" style="2053"/>
    <col min="10241" max="10241" width="5.625" style="2053" customWidth="1"/>
    <col min="10242" max="10242" width="3.5" style="2053" bestFit="1" customWidth="1"/>
    <col min="10243" max="10243" width="16.625" style="2053" customWidth="1"/>
    <col min="10244" max="10244" width="25.75" style="2053" bestFit="1" customWidth="1"/>
    <col min="10245" max="10245" width="5.875" style="2053" bestFit="1" customWidth="1"/>
    <col min="10246" max="10246" width="15.625" style="2053" customWidth="1"/>
    <col min="10247" max="10496" width="9" style="2053"/>
    <col min="10497" max="10497" width="5.625" style="2053" customWidth="1"/>
    <col min="10498" max="10498" width="3.5" style="2053" bestFit="1" customWidth="1"/>
    <col min="10499" max="10499" width="16.625" style="2053" customWidth="1"/>
    <col min="10500" max="10500" width="25.75" style="2053" bestFit="1" customWidth="1"/>
    <col min="10501" max="10501" width="5.875" style="2053" bestFit="1" customWidth="1"/>
    <col min="10502" max="10502" width="15.625" style="2053" customWidth="1"/>
    <col min="10503" max="10752" width="9" style="2053"/>
    <col min="10753" max="10753" width="5.625" style="2053" customWidth="1"/>
    <col min="10754" max="10754" width="3.5" style="2053" bestFit="1" customWidth="1"/>
    <col min="10755" max="10755" width="16.625" style="2053" customWidth="1"/>
    <col min="10756" max="10756" width="25.75" style="2053" bestFit="1" customWidth="1"/>
    <col min="10757" max="10757" width="5.875" style="2053" bestFit="1" customWidth="1"/>
    <col min="10758" max="10758" width="15.625" style="2053" customWidth="1"/>
    <col min="10759" max="11008" width="9" style="2053"/>
    <col min="11009" max="11009" width="5.625" style="2053" customWidth="1"/>
    <col min="11010" max="11010" width="3.5" style="2053" bestFit="1" customWidth="1"/>
    <col min="11011" max="11011" width="16.625" style="2053" customWidth="1"/>
    <col min="11012" max="11012" width="25.75" style="2053" bestFit="1" customWidth="1"/>
    <col min="11013" max="11013" width="5.875" style="2053" bestFit="1" customWidth="1"/>
    <col min="11014" max="11014" width="15.625" style="2053" customWidth="1"/>
    <col min="11015" max="11264" width="9" style="2053"/>
    <col min="11265" max="11265" width="5.625" style="2053" customWidth="1"/>
    <col min="11266" max="11266" width="3.5" style="2053" bestFit="1" customWidth="1"/>
    <col min="11267" max="11267" width="16.625" style="2053" customWidth="1"/>
    <col min="11268" max="11268" width="25.75" style="2053" bestFit="1" customWidth="1"/>
    <col min="11269" max="11269" width="5.875" style="2053" bestFit="1" customWidth="1"/>
    <col min="11270" max="11270" width="15.625" style="2053" customWidth="1"/>
    <col min="11271" max="11520" width="9" style="2053"/>
    <col min="11521" max="11521" width="5.625" style="2053" customWidth="1"/>
    <col min="11522" max="11522" width="3.5" style="2053" bestFit="1" customWidth="1"/>
    <col min="11523" max="11523" width="16.625" style="2053" customWidth="1"/>
    <col min="11524" max="11524" width="25.75" style="2053" bestFit="1" customWidth="1"/>
    <col min="11525" max="11525" width="5.875" style="2053" bestFit="1" customWidth="1"/>
    <col min="11526" max="11526" width="15.625" style="2053" customWidth="1"/>
    <col min="11527" max="11776" width="9" style="2053"/>
    <col min="11777" max="11777" width="5.625" style="2053" customWidth="1"/>
    <col min="11778" max="11778" width="3.5" style="2053" bestFit="1" customWidth="1"/>
    <col min="11779" max="11779" width="16.625" style="2053" customWidth="1"/>
    <col min="11780" max="11780" width="25.75" style="2053" bestFit="1" customWidth="1"/>
    <col min="11781" max="11781" width="5.875" style="2053" bestFit="1" customWidth="1"/>
    <col min="11782" max="11782" width="15.625" style="2053" customWidth="1"/>
    <col min="11783" max="12032" width="9" style="2053"/>
    <col min="12033" max="12033" width="5.625" style="2053" customWidth="1"/>
    <col min="12034" max="12034" width="3.5" style="2053" bestFit="1" customWidth="1"/>
    <col min="12035" max="12035" width="16.625" style="2053" customWidth="1"/>
    <col min="12036" max="12036" width="25.75" style="2053" bestFit="1" customWidth="1"/>
    <col min="12037" max="12037" width="5.875" style="2053" bestFit="1" customWidth="1"/>
    <col min="12038" max="12038" width="15.625" style="2053" customWidth="1"/>
    <col min="12039" max="12288" width="9" style="2053"/>
    <col min="12289" max="12289" width="5.625" style="2053" customWidth="1"/>
    <col min="12290" max="12290" width="3.5" style="2053" bestFit="1" customWidth="1"/>
    <col min="12291" max="12291" width="16.625" style="2053" customWidth="1"/>
    <col min="12292" max="12292" width="25.75" style="2053" bestFit="1" customWidth="1"/>
    <col min="12293" max="12293" width="5.875" style="2053" bestFit="1" customWidth="1"/>
    <col min="12294" max="12294" width="15.625" style="2053" customWidth="1"/>
    <col min="12295" max="12544" width="9" style="2053"/>
    <col min="12545" max="12545" width="5.625" style="2053" customWidth="1"/>
    <col min="12546" max="12546" width="3.5" style="2053" bestFit="1" customWidth="1"/>
    <col min="12547" max="12547" width="16.625" style="2053" customWidth="1"/>
    <col min="12548" max="12548" width="25.75" style="2053" bestFit="1" customWidth="1"/>
    <col min="12549" max="12549" width="5.875" style="2053" bestFit="1" customWidth="1"/>
    <col min="12550" max="12550" width="15.625" style="2053" customWidth="1"/>
    <col min="12551" max="12800" width="9" style="2053"/>
    <col min="12801" max="12801" width="5.625" style="2053" customWidth="1"/>
    <col min="12802" max="12802" width="3.5" style="2053" bestFit="1" customWidth="1"/>
    <col min="12803" max="12803" width="16.625" style="2053" customWidth="1"/>
    <col min="12804" max="12804" width="25.75" style="2053" bestFit="1" customWidth="1"/>
    <col min="12805" max="12805" width="5.875" style="2053" bestFit="1" customWidth="1"/>
    <col min="12806" max="12806" width="15.625" style="2053" customWidth="1"/>
    <col min="12807" max="13056" width="9" style="2053"/>
    <col min="13057" max="13057" width="5.625" style="2053" customWidth="1"/>
    <col min="13058" max="13058" width="3.5" style="2053" bestFit="1" customWidth="1"/>
    <col min="13059" max="13059" width="16.625" style="2053" customWidth="1"/>
    <col min="13060" max="13060" width="25.75" style="2053" bestFit="1" customWidth="1"/>
    <col min="13061" max="13061" width="5.875" style="2053" bestFit="1" customWidth="1"/>
    <col min="13062" max="13062" width="15.625" style="2053" customWidth="1"/>
    <col min="13063" max="13312" width="9" style="2053"/>
    <col min="13313" max="13313" width="5.625" style="2053" customWidth="1"/>
    <col min="13314" max="13314" width="3.5" style="2053" bestFit="1" customWidth="1"/>
    <col min="13315" max="13315" width="16.625" style="2053" customWidth="1"/>
    <col min="13316" max="13316" width="25.75" style="2053" bestFit="1" customWidth="1"/>
    <col min="13317" max="13317" width="5.875" style="2053" bestFit="1" customWidth="1"/>
    <col min="13318" max="13318" width="15.625" style="2053" customWidth="1"/>
    <col min="13319" max="13568" width="9" style="2053"/>
    <col min="13569" max="13569" width="5.625" style="2053" customWidth="1"/>
    <col min="13570" max="13570" width="3.5" style="2053" bestFit="1" customWidth="1"/>
    <col min="13571" max="13571" width="16.625" style="2053" customWidth="1"/>
    <col min="13572" max="13572" width="25.75" style="2053" bestFit="1" customWidth="1"/>
    <col min="13573" max="13573" width="5.875" style="2053" bestFit="1" customWidth="1"/>
    <col min="13574" max="13574" width="15.625" style="2053" customWidth="1"/>
    <col min="13575" max="13824" width="9" style="2053"/>
    <col min="13825" max="13825" width="5.625" style="2053" customWidth="1"/>
    <col min="13826" max="13826" width="3.5" style="2053" bestFit="1" customWidth="1"/>
    <col min="13827" max="13827" width="16.625" style="2053" customWidth="1"/>
    <col min="13828" max="13828" width="25.75" style="2053" bestFit="1" customWidth="1"/>
    <col min="13829" max="13829" width="5.875" style="2053" bestFit="1" customWidth="1"/>
    <col min="13830" max="13830" width="15.625" style="2053" customWidth="1"/>
    <col min="13831" max="14080" width="9" style="2053"/>
    <col min="14081" max="14081" width="5.625" style="2053" customWidth="1"/>
    <col min="14082" max="14082" width="3.5" style="2053" bestFit="1" customWidth="1"/>
    <col min="14083" max="14083" width="16.625" style="2053" customWidth="1"/>
    <col min="14084" max="14084" width="25.75" style="2053" bestFit="1" customWidth="1"/>
    <col min="14085" max="14085" width="5.875" style="2053" bestFit="1" customWidth="1"/>
    <col min="14086" max="14086" width="15.625" style="2053" customWidth="1"/>
    <col min="14087" max="14336" width="9" style="2053"/>
    <col min="14337" max="14337" width="5.625" style="2053" customWidth="1"/>
    <col min="14338" max="14338" width="3.5" style="2053" bestFit="1" customWidth="1"/>
    <col min="14339" max="14339" width="16.625" style="2053" customWidth="1"/>
    <col min="14340" max="14340" width="25.75" style="2053" bestFit="1" customWidth="1"/>
    <col min="14341" max="14341" width="5.875" style="2053" bestFit="1" customWidth="1"/>
    <col min="14342" max="14342" width="15.625" style="2053" customWidth="1"/>
    <col min="14343" max="14592" width="9" style="2053"/>
    <col min="14593" max="14593" width="5.625" style="2053" customWidth="1"/>
    <col min="14594" max="14594" width="3.5" style="2053" bestFit="1" customWidth="1"/>
    <col min="14595" max="14595" width="16.625" style="2053" customWidth="1"/>
    <col min="14596" max="14596" width="25.75" style="2053" bestFit="1" customWidth="1"/>
    <col min="14597" max="14597" width="5.875" style="2053" bestFit="1" customWidth="1"/>
    <col min="14598" max="14598" width="15.625" style="2053" customWidth="1"/>
    <col min="14599" max="14848" width="9" style="2053"/>
    <col min="14849" max="14849" width="5.625" style="2053" customWidth="1"/>
    <col min="14850" max="14850" width="3.5" style="2053" bestFit="1" customWidth="1"/>
    <col min="14851" max="14851" width="16.625" style="2053" customWidth="1"/>
    <col min="14852" max="14852" width="25.75" style="2053" bestFit="1" customWidth="1"/>
    <col min="14853" max="14853" width="5.875" style="2053" bestFit="1" customWidth="1"/>
    <col min="14854" max="14854" width="15.625" style="2053" customWidth="1"/>
    <col min="14855" max="15104" width="9" style="2053"/>
    <col min="15105" max="15105" width="5.625" style="2053" customWidth="1"/>
    <col min="15106" max="15106" width="3.5" style="2053" bestFit="1" customWidth="1"/>
    <col min="15107" max="15107" width="16.625" style="2053" customWidth="1"/>
    <col min="15108" max="15108" width="25.75" style="2053" bestFit="1" customWidth="1"/>
    <col min="15109" max="15109" width="5.875" style="2053" bestFit="1" customWidth="1"/>
    <col min="15110" max="15110" width="15.625" style="2053" customWidth="1"/>
    <col min="15111" max="15360" width="9" style="2053"/>
    <col min="15361" max="15361" width="5.625" style="2053" customWidth="1"/>
    <col min="15362" max="15362" width="3.5" style="2053" bestFit="1" customWidth="1"/>
    <col min="15363" max="15363" width="16.625" style="2053" customWidth="1"/>
    <col min="15364" max="15364" width="25.75" style="2053" bestFit="1" customWidth="1"/>
    <col min="15365" max="15365" width="5.875" style="2053" bestFit="1" customWidth="1"/>
    <col min="15366" max="15366" width="15.625" style="2053" customWidth="1"/>
    <col min="15367" max="15616" width="9" style="2053"/>
    <col min="15617" max="15617" width="5.625" style="2053" customWidth="1"/>
    <col min="15618" max="15618" width="3.5" style="2053" bestFit="1" customWidth="1"/>
    <col min="15619" max="15619" width="16.625" style="2053" customWidth="1"/>
    <col min="15620" max="15620" width="25.75" style="2053" bestFit="1" customWidth="1"/>
    <col min="15621" max="15621" width="5.875" style="2053" bestFit="1" customWidth="1"/>
    <col min="15622" max="15622" width="15.625" style="2053" customWidth="1"/>
    <col min="15623" max="15872" width="9" style="2053"/>
    <col min="15873" max="15873" width="5.625" style="2053" customWidth="1"/>
    <col min="15874" max="15874" width="3.5" style="2053" bestFit="1" customWidth="1"/>
    <col min="15875" max="15875" width="16.625" style="2053" customWidth="1"/>
    <col min="15876" max="15876" width="25.75" style="2053" bestFit="1" customWidth="1"/>
    <col min="15877" max="15877" width="5.875" style="2053" bestFit="1" customWidth="1"/>
    <col min="15878" max="15878" width="15.625" style="2053" customWidth="1"/>
    <col min="15879" max="16128" width="9" style="2053"/>
    <col min="16129" max="16129" width="5.625" style="2053" customWidth="1"/>
    <col min="16130" max="16130" width="3.5" style="2053" bestFit="1" customWidth="1"/>
    <col min="16131" max="16131" width="16.625" style="2053" customWidth="1"/>
    <col min="16132" max="16132" width="25.75" style="2053" bestFit="1" customWidth="1"/>
    <col min="16133" max="16133" width="5.875" style="2053" bestFit="1" customWidth="1"/>
    <col min="16134" max="16134" width="15.625" style="2053" customWidth="1"/>
    <col min="16135" max="16384" width="9" style="2053"/>
  </cols>
  <sheetData>
    <row r="2" spans="1:6">
      <c r="D2" s="2054"/>
      <c r="F2" s="2054" t="s">
        <v>8670</v>
      </c>
    </row>
    <row r="3" spans="1:6">
      <c r="A3" s="2055" t="s">
        <v>8671</v>
      </c>
    </row>
    <row r="5" spans="1:6">
      <c r="B5" s="2056" t="s">
        <v>6400</v>
      </c>
      <c r="C5" s="2056" t="s">
        <v>6401</v>
      </c>
      <c r="D5" s="2056" t="s">
        <v>7390</v>
      </c>
      <c r="E5" s="2056" t="s">
        <v>6403</v>
      </c>
      <c r="F5" s="2056" t="s">
        <v>6404</v>
      </c>
    </row>
    <row r="6" spans="1:6" ht="20.100000000000001" customHeight="1">
      <c r="B6" s="2057">
        <v>1</v>
      </c>
      <c r="C6" s="50"/>
      <c r="D6" s="26"/>
      <c r="E6" s="2057"/>
      <c r="F6" s="2058"/>
    </row>
    <row r="7" spans="1:6" ht="20.100000000000001" customHeight="1">
      <c r="B7" s="2057">
        <v>2</v>
      </c>
      <c r="C7" s="50"/>
      <c r="D7" s="26"/>
      <c r="E7" s="2057"/>
      <c r="F7" s="2058"/>
    </row>
  </sheetData>
  <phoneticPr fontId="3"/>
  <pageMargins left="0.7" right="0.7" top="0.75" bottom="0.75" header="0.3" footer="0.3"/>
  <pageSetup paperSize="9" orientation="portrait" r:id="rId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E506-E39A-422E-B354-159EA83ABBAC}">
  <dimension ref="B2:Q33"/>
  <sheetViews>
    <sheetView zoomScale="85" zoomScaleNormal="85" workbookViewId="0">
      <pane xSplit="10" ySplit="8" topLeftCell="L9" activePane="bottomRight" state="frozen"/>
      <selection pane="topRight" activeCell="K1" sqref="K1"/>
      <selection pane="bottomLeft" activeCell="A9" sqref="A9"/>
      <selection pane="bottomRight" activeCell="E2" sqref="E2:E6"/>
    </sheetView>
  </sheetViews>
  <sheetFormatPr defaultColWidth="12.75" defaultRowHeight="13.5"/>
  <cols>
    <col min="1" max="1" width="3.75" style="2077" customWidth="1"/>
    <col min="2" max="2" width="18.75" style="2079" bestFit="1" customWidth="1"/>
    <col min="3" max="4" width="9.625" style="2077" bestFit="1" customWidth="1"/>
    <col min="5" max="5" width="46.5" style="2079" customWidth="1"/>
    <col min="6" max="6" width="5.75" style="2077" bestFit="1" customWidth="1"/>
    <col min="7" max="7" width="13.125" style="2077" customWidth="1"/>
    <col min="8" max="8" width="13.125" style="2077" bestFit="1" customWidth="1"/>
    <col min="9" max="9" width="9" style="2080" bestFit="1" customWidth="1"/>
    <col min="10" max="10" width="34.25" style="2079" customWidth="1"/>
    <col min="11" max="11" width="16.125" style="2079" customWidth="1"/>
    <col min="12" max="12" width="19.125" style="2079" bestFit="1" customWidth="1"/>
    <col min="13" max="13" width="16.75" style="2079" customWidth="1"/>
    <col min="14" max="14" width="5.375" style="2077" bestFit="1" customWidth="1"/>
    <col min="15" max="15" width="18.875" style="2080" customWidth="1"/>
    <col min="16" max="16" width="20.5" style="2154" customWidth="1"/>
    <col min="17" max="17" width="22.375" style="2099" customWidth="1"/>
    <col min="18" max="18" width="14.75" style="2077" customWidth="1"/>
    <col min="19" max="256" width="12.75" style="2077"/>
    <col min="257" max="257" width="3.75" style="2077" customWidth="1"/>
    <col min="258" max="258" width="18.75" style="2077" bestFit="1" customWidth="1"/>
    <col min="259" max="260" width="9.625" style="2077" bestFit="1" customWidth="1"/>
    <col min="261" max="261" width="46.5" style="2077" customWidth="1"/>
    <col min="262" max="262" width="5.75" style="2077" bestFit="1" customWidth="1"/>
    <col min="263" max="263" width="13.125" style="2077" customWidth="1"/>
    <col min="264" max="264" width="13.125" style="2077" bestFit="1" customWidth="1"/>
    <col min="265" max="265" width="9" style="2077" bestFit="1" customWidth="1"/>
    <col min="266" max="266" width="34.25" style="2077" customWidth="1"/>
    <col min="267" max="267" width="16.125" style="2077" customWidth="1"/>
    <col min="268" max="268" width="19.125" style="2077" bestFit="1" customWidth="1"/>
    <col min="269" max="269" width="16.75" style="2077" customWidth="1"/>
    <col min="270" max="270" width="5.375" style="2077" bestFit="1" customWidth="1"/>
    <col min="271" max="271" width="18.875" style="2077" customWidth="1"/>
    <col min="272" max="272" width="20.5" style="2077" customWidth="1"/>
    <col min="273" max="273" width="22.375" style="2077" customWidth="1"/>
    <col min="274" max="274" width="14.75" style="2077" customWidth="1"/>
    <col min="275" max="512" width="12.75" style="2077"/>
    <col min="513" max="513" width="3.75" style="2077" customWidth="1"/>
    <col min="514" max="514" width="18.75" style="2077" bestFit="1" customWidth="1"/>
    <col min="515" max="516" width="9.625" style="2077" bestFit="1" customWidth="1"/>
    <col min="517" max="517" width="46.5" style="2077" customWidth="1"/>
    <col min="518" max="518" width="5.75" style="2077" bestFit="1" customWidth="1"/>
    <col min="519" max="519" width="13.125" style="2077" customWidth="1"/>
    <col min="520" max="520" width="13.125" style="2077" bestFit="1" customWidth="1"/>
    <col min="521" max="521" width="9" style="2077" bestFit="1" customWidth="1"/>
    <col min="522" max="522" width="34.25" style="2077" customWidth="1"/>
    <col min="523" max="523" width="16.125" style="2077" customWidth="1"/>
    <col min="524" max="524" width="19.125" style="2077" bestFit="1" customWidth="1"/>
    <col min="525" max="525" width="16.75" style="2077" customWidth="1"/>
    <col min="526" max="526" width="5.375" style="2077" bestFit="1" customWidth="1"/>
    <col min="527" max="527" width="18.875" style="2077" customWidth="1"/>
    <col min="528" max="528" width="20.5" style="2077" customWidth="1"/>
    <col min="529" max="529" width="22.375" style="2077" customWidth="1"/>
    <col min="530" max="530" width="14.75" style="2077" customWidth="1"/>
    <col min="531" max="768" width="12.75" style="2077"/>
    <col min="769" max="769" width="3.75" style="2077" customWidth="1"/>
    <col min="770" max="770" width="18.75" style="2077" bestFit="1" customWidth="1"/>
    <col min="771" max="772" width="9.625" style="2077" bestFit="1" customWidth="1"/>
    <col min="773" max="773" width="46.5" style="2077" customWidth="1"/>
    <col min="774" max="774" width="5.75" style="2077" bestFit="1" customWidth="1"/>
    <col min="775" max="775" width="13.125" style="2077" customWidth="1"/>
    <col min="776" max="776" width="13.125" style="2077" bestFit="1" customWidth="1"/>
    <col min="777" max="777" width="9" style="2077" bestFit="1" customWidth="1"/>
    <col min="778" max="778" width="34.25" style="2077" customWidth="1"/>
    <col min="779" max="779" width="16.125" style="2077" customWidth="1"/>
    <col min="780" max="780" width="19.125" style="2077" bestFit="1" customWidth="1"/>
    <col min="781" max="781" width="16.75" style="2077" customWidth="1"/>
    <col min="782" max="782" width="5.375" style="2077" bestFit="1" customWidth="1"/>
    <col min="783" max="783" width="18.875" style="2077" customWidth="1"/>
    <col min="784" max="784" width="20.5" style="2077" customWidth="1"/>
    <col min="785" max="785" width="22.375" style="2077" customWidth="1"/>
    <col min="786" max="786" width="14.75" style="2077" customWidth="1"/>
    <col min="787" max="1024" width="12.75" style="2077"/>
    <col min="1025" max="1025" width="3.75" style="2077" customWidth="1"/>
    <col min="1026" max="1026" width="18.75" style="2077" bestFit="1" customWidth="1"/>
    <col min="1027" max="1028" width="9.625" style="2077" bestFit="1" customWidth="1"/>
    <col min="1029" max="1029" width="46.5" style="2077" customWidth="1"/>
    <col min="1030" max="1030" width="5.75" style="2077" bestFit="1" customWidth="1"/>
    <col min="1031" max="1031" width="13.125" style="2077" customWidth="1"/>
    <col min="1032" max="1032" width="13.125" style="2077" bestFit="1" customWidth="1"/>
    <col min="1033" max="1033" width="9" style="2077" bestFit="1" customWidth="1"/>
    <col min="1034" max="1034" width="34.25" style="2077" customWidth="1"/>
    <col min="1035" max="1035" width="16.125" style="2077" customWidth="1"/>
    <col min="1036" max="1036" width="19.125" style="2077" bestFit="1" customWidth="1"/>
    <col min="1037" max="1037" width="16.75" style="2077" customWidth="1"/>
    <col min="1038" max="1038" width="5.375" style="2077" bestFit="1" customWidth="1"/>
    <col min="1039" max="1039" width="18.875" style="2077" customWidth="1"/>
    <col min="1040" max="1040" width="20.5" style="2077" customWidth="1"/>
    <col min="1041" max="1041" width="22.375" style="2077" customWidth="1"/>
    <col min="1042" max="1042" width="14.75" style="2077" customWidth="1"/>
    <col min="1043" max="1280" width="12.75" style="2077"/>
    <col min="1281" max="1281" width="3.75" style="2077" customWidth="1"/>
    <col min="1282" max="1282" width="18.75" style="2077" bestFit="1" customWidth="1"/>
    <col min="1283" max="1284" width="9.625" style="2077" bestFit="1" customWidth="1"/>
    <col min="1285" max="1285" width="46.5" style="2077" customWidth="1"/>
    <col min="1286" max="1286" width="5.75" style="2077" bestFit="1" customWidth="1"/>
    <col min="1287" max="1287" width="13.125" style="2077" customWidth="1"/>
    <col min="1288" max="1288" width="13.125" style="2077" bestFit="1" customWidth="1"/>
    <col min="1289" max="1289" width="9" style="2077" bestFit="1" customWidth="1"/>
    <col min="1290" max="1290" width="34.25" style="2077" customWidth="1"/>
    <col min="1291" max="1291" width="16.125" style="2077" customWidth="1"/>
    <col min="1292" max="1292" width="19.125" style="2077" bestFit="1" customWidth="1"/>
    <col min="1293" max="1293" width="16.75" style="2077" customWidth="1"/>
    <col min="1294" max="1294" width="5.375" style="2077" bestFit="1" customWidth="1"/>
    <col min="1295" max="1295" width="18.875" style="2077" customWidth="1"/>
    <col min="1296" max="1296" width="20.5" style="2077" customWidth="1"/>
    <col min="1297" max="1297" width="22.375" style="2077" customWidth="1"/>
    <col min="1298" max="1298" width="14.75" style="2077" customWidth="1"/>
    <col min="1299" max="1536" width="12.75" style="2077"/>
    <col min="1537" max="1537" width="3.75" style="2077" customWidth="1"/>
    <col min="1538" max="1538" width="18.75" style="2077" bestFit="1" customWidth="1"/>
    <col min="1539" max="1540" width="9.625" style="2077" bestFit="1" customWidth="1"/>
    <col min="1541" max="1541" width="46.5" style="2077" customWidth="1"/>
    <col min="1542" max="1542" width="5.75" style="2077" bestFit="1" customWidth="1"/>
    <col min="1543" max="1543" width="13.125" style="2077" customWidth="1"/>
    <col min="1544" max="1544" width="13.125" style="2077" bestFit="1" customWidth="1"/>
    <col min="1545" max="1545" width="9" style="2077" bestFit="1" customWidth="1"/>
    <col min="1546" max="1546" width="34.25" style="2077" customWidth="1"/>
    <col min="1547" max="1547" width="16.125" style="2077" customWidth="1"/>
    <col min="1548" max="1548" width="19.125" style="2077" bestFit="1" customWidth="1"/>
    <col min="1549" max="1549" width="16.75" style="2077" customWidth="1"/>
    <col min="1550" max="1550" width="5.375" style="2077" bestFit="1" customWidth="1"/>
    <col min="1551" max="1551" width="18.875" style="2077" customWidth="1"/>
    <col min="1552" max="1552" width="20.5" style="2077" customWidth="1"/>
    <col min="1553" max="1553" width="22.375" style="2077" customWidth="1"/>
    <col min="1554" max="1554" width="14.75" style="2077" customWidth="1"/>
    <col min="1555" max="1792" width="12.75" style="2077"/>
    <col min="1793" max="1793" width="3.75" style="2077" customWidth="1"/>
    <col min="1794" max="1794" width="18.75" style="2077" bestFit="1" customWidth="1"/>
    <col min="1795" max="1796" width="9.625" style="2077" bestFit="1" customWidth="1"/>
    <col min="1797" max="1797" width="46.5" style="2077" customWidth="1"/>
    <col min="1798" max="1798" width="5.75" style="2077" bestFit="1" customWidth="1"/>
    <col min="1799" max="1799" width="13.125" style="2077" customWidth="1"/>
    <col min="1800" max="1800" width="13.125" style="2077" bestFit="1" customWidth="1"/>
    <col min="1801" max="1801" width="9" style="2077" bestFit="1" customWidth="1"/>
    <col min="1802" max="1802" width="34.25" style="2077" customWidth="1"/>
    <col min="1803" max="1803" width="16.125" style="2077" customWidth="1"/>
    <col min="1804" max="1804" width="19.125" style="2077" bestFit="1" customWidth="1"/>
    <col min="1805" max="1805" width="16.75" style="2077" customWidth="1"/>
    <col min="1806" max="1806" width="5.375" style="2077" bestFit="1" customWidth="1"/>
    <col min="1807" max="1807" width="18.875" style="2077" customWidth="1"/>
    <col min="1808" max="1808" width="20.5" style="2077" customWidth="1"/>
    <col min="1809" max="1809" width="22.375" style="2077" customWidth="1"/>
    <col min="1810" max="1810" width="14.75" style="2077" customWidth="1"/>
    <col min="1811" max="2048" width="12.75" style="2077"/>
    <col min="2049" max="2049" width="3.75" style="2077" customWidth="1"/>
    <col min="2050" max="2050" width="18.75" style="2077" bestFit="1" customWidth="1"/>
    <col min="2051" max="2052" width="9.625" style="2077" bestFit="1" customWidth="1"/>
    <col min="2053" max="2053" width="46.5" style="2077" customWidth="1"/>
    <col min="2054" max="2054" width="5.75" style="2077" bestFit="1" customWidth="1"/>
    <col min="2055" max="2055" width="13.125" style="2077" customWidth="1"/>
    <col min="2056" max="2056" width="13.125" style="2077" bestFit="1" customWidth="1"/>
    <col min="2057" max="2057" width="9" style="2077" bestFit="1" customWidth="1"/>
    <col min="2058" max="2058" width="34.25" style="2077" customWidth="1"/>
    <col min="2059" max="2059" width="16.125" style="2077" customWidth="1"/>
    <col min="2060" max="2060" width="19.125" style="2077" bestFit="1" customWidth="1"/>
    <col min="2061" max="2061" width="16.75" style="2077" customWidth="1"/>
    <col min="2062" max="2062" width="5.375" style="2077" bestFit="1" customWidth="1"/>
    <col min="2063" max="2063" width="18.875" style="2077" customWidth="1"/>
    <col min="2064" max="2064" width="20.5" style="2077" customWidth="1"/>
    <col min="2065" max="2065" width="22.375" style="2077" customWidth="1"/>
    <col min="2066" max="2066" width="14.75" style="2077" customWidth="1"/>
    <col min="2067" max="2304" width="12.75" style="2077"/>
    <col min="2305" max="2305" width="3.75" style="2077" customWidth="1"/>
    <col min="2306" max="2306" width="18.75" style="2077" bestFit="1" customWidth="1"/>
    <col min="2307" max="2308" width="9.625" style="2077" bestFit="1" customWidth="1"/>
    <col min="2309" max="2309" width="46.5" style="2077" customWidth="1"/>
    <col min="2310" max="2310" width="5.75" style="2077" bestFit="1" customWidth="1"/>
    <col min="2311" max="2311" width="13.125" style="2077" customWidth="1"/>
    <col min="2312" max="2312" width="13.125" style="2077" bestFit="1" customWidth="1"/>
    <col min="2313" max="2313" width="9" style="2077" bestFit="1" customWidth="1"/>
    <col min="2314" max="2314" width="34.25" style="2077" customWidth="1"/>
    <col min="2315" max="2315" width="16.125" style="2077" customWidth="1"/>
    <col min="2316" max="2316" width="19.125" style="2077" bestFit="1" customWidth="1"/>
    <col min="2317" max="2317" width="16.75" style="2077" customWidth="1"/>
    <col min="2318" max="2318" width="5.375" style="2077" bestFit="1" customWidth="1"/>
    <col min="2319" max="2319" width="18.875" style="2077" customWidth="1"/>
    <col min="2320" max="2320" width="20.5" style="2077" customWidth="1"/>
    <col min="2321" max="2321" width="22.375" style="2077" customWidth="1"/>
    <col min="2322" max="2322" width="14.75" style="2077" customWidth="1"/>
    <col min="2323" max="2560" width="12.75" style="2077"/>
    <col min="2561" max="2561" width="3.75" style="2077" customWidth="1"/>
    <col min="2562" max="2562" width="18.75" style="2077" bestFit="1" customWidth="1"/>
    <col min="2563" max="2564" width="9.625" style="2077" bestFit="1" customWidth="1"/>
    <col min="2565" max="2565" width="46.5" style="2077" customWidth="1"/>
    <col min="2566" max="2566" width="5.75" style="2077" bestFit="1" customWidth="1"/>
    <col min="2567" max="2567" width="13.125" style="2077" customWidth="1"/>
    <col min="2568" max="2568" width="13.125" style="2077" bestFit="1" customWidth="1"/>
    <col min="2569" max="2569" width="9" style="2077" bestFit="1" customWidth="1"/>
    <col min="2570" max="2570" width="34.25" style="2077" customWidth="1"/>
    <col min="2571" max="2571" width="16.125" style="2077" customWidth="1"/>
    <col min="2572" max="2572" width="19.125" style="2077" bestFit="1" customWidth="1"/>
    <col min="2573" max="2573" width="16.75" style="2077" customWidth="1"/>
    <col min="2574" max="2574" width="5.375" style="2077" bestFit="1" customWidth="1"/>
    <col min="2575" max="2575" width="18.875" style="2077" customWidth="1"/>
    <col min="2576" max="2576" width="20.5" style="2077" customWidth="1"/>
    <col min="2577" max="2577" width="22.375" style="2077" customWidth="1"/>
    <col min="2578" max="2578" width="14.75" style="2077" customWidth="1"/>
    <col min="2579" max="2816" width="12.75" style="2077"/>
    <col min="2817" max="2817" width="3.75" style="2077" customWidth="1"/>
    <col min="2818" max="2818" width="18.75" style="2077" bestFit="1" customWidth="1"/>
    <col min="2819" max="2820" width="9.625" style="2077" bestFit="1" customWidth="1"/>
    <col min="2821" max="2821" width="46.5" style="2077" customWidth="1"/>
    <col min="2822" max="2822" width="5.75" style="2077" bestFit="1" customWidth="1"/>
    <col min="2823" max="2823" width="13.125" style="2077" customWidth="1"/>
    <col min="2824" max="2824" width="13.125" style="2077" bestFit="1" customWidth="1"/>
    <col min="2825" max="2825" width="9" style="2077" bestFit="1" customWidth="1"/>
    <col min="2826" max="2826" width="34.25" style="2077" customWidth="1"/>
    <col min="2827" max="2827" width="16.125" style="2077" customWidth="1"/>
    <col min="2828" max="2828" width="19.125" style="2077" bestFit="1" customWidth="1"/>
    <col min="2829" max="2829" width="16.75" style="2077" customWidth="1"/>
    <col min="2830" max="2830" width="5.375" style="2077" bestFit="1" customWidth="1"/>
    <col min="2831" max="2831" width="18.875" style="2077" customWidth="1"/>
    <col min="2832" max="2832" width="20.5" style="2077" customWidth="1"/>
    <col min="2833" max="2833" width="22.375" style="2077" customWidth="1"/>
    <col min="2834" max="2834" width="14.75" style="2077" customWidth="1"/>
    <col min="2835" max="3072" width="12.75" style="2077"/>
    <col min="3073" max="3073" width="3.75" style="2077" customWidth="1"/>
    <col min="3074" max="3074" width="18.75" style="2077" bestFit="1" customWidth="1"/>
    <col min="3075" max="3076" width="9.625" style="2077" bestFit="1" customWidth="1"/>
    <col min="3077" max="3077" width="46.5" style="2077" customWidth="1"/>
    <col min="3078" max="3078" width="5.75" style="2077" bestFit="1" customWidth="1"/>
    <col min="3079" max="3079" width="13.125" style="2077" customWidth="1"/>
    <col min="3080" max="3080" width="13.125" style="2077" bestFit="1" customWidth="1"/>
    <col min="3081" max="3081" width="9" style="2077" bestFit="1" customWidth="1"/>
    <col min="3082" max="3082" width="34.25" style="2077" customWidth="1"/>
    <col min="3083" max="3083" width="16.125" style="2077" customWidth="1"/>
    <col min="3084" max="3084" width="19.125" style="2077" bestFit="1" customWidth="1"/>
    <col min="3085" max="3085" width="16.75" style="2077" customWidth="1"/>
    <col min="3086" max="3086" width="5.375" style="2077" bestFit="1" customWidth="1"/>
    <col min="3087" max="3087" width="18.875" style="2077" customWidth="1"/>
    <col min="3088" max="3088" width="20.5" style="2077" customWidth="1"/>
    <col min="3089" max="3089" width="22.375" style="2077" customWidth="1"/>
    <col min="3090" max="3090" width="14.75" style="2077" customWidth="1"/>
    <col min="3091" max="3328" width="12.75" style="2077"/>
    <col min="3329" max="3329" width="3.75" style="2077" customWidth="1"/>
    <col min="3330" max="3330" width="18.75" style="2077" bestFit="1" customWidth="1"/>
    <col min="3331" max="3332" width="9.625" style="2077" bestFit="1" customWidth="1"/>
    <col min="3333" max="3333" width="46.5" style="2077" customWidth="1"/>
    <col min="3334" max="3334" width="5.75" style="2077" bestFit="1" customWidth="1"/>
    <col min="3335" max="3335" width="13.125" style="2077" customWidth="1"/>
    <col min="3336" max="3336" width="13.125" style="2077" bestFit="1" customWidth="1"/>
    <col min="3337" max="3337" width="9" style="2077" bestFit="1" customWidth="1"/>
    <col min="3338" max="3338" width="34.25" style="2077" customWidth="1"/>
    <col min="3339" max="3339" width="16.125" style="2077" customWidth="1"/>
    <col min="3340" max="3340" width="19.125" style="2077" bestFit="1" customWidth="1"/>
    <col min="3341" max="3341" width="16.75" style="2077" customWidth="1"/>
    <col min="3342" max="3342" width="5.375" style="2077" bestFit="1" customWidth="1"/>
    <col min="3343" max="3343" width="18.875" style="2077" customWidth="1"/>
    <col min="3344" max="3344" width="20.5" style="2077" customWidth="1"/>
    <col min="3345" max="3345" width="22.375" style="2077" customWidth="1"/>
    <col min="3346" max="3346" width="14.75" style="2077" customWidth="1"/>
    <col min="3347" max="3584" width="12.75" style="2077"/>
    <col min="3585" max="3585" width="3.75" style="2077" customWidth="1"/>
    <col min="3586" max="3586" width="18.75" style="2077" bestFit="1" customWidth="1"/>
    <col min="3587" max="3588" width="9.625" style="2077" bestFit="1" customWidth="1"/>
    <col min="3589" max="3589" width="46.5" style="2077" customWidth="1"/>
    <col min="3590" max="3590" width="5.75" style="2077" bestFit="1" customWidth="1"/>
    <col min="3591" max="3591" width="13.125" style="2077" customWidth="1"/>
    <col min="3592" max="3592" width="13.125" style="2077" bestFit="1" customWidth="1"/>
    <col min="3593" max="3593" width="9" style="2077" bestFit="1" customWidth="1"/>
    <col min="3594" max="3594" width="34.25" style="2077" customWidth="1"/>
    <col min="3595" max="3595" width="16.125" style="2077" customWidth="1"/>
    <col min="3596" max="3596" width="19.125" style="2077" bestFit="1" customWidth="1"/>
    <col min="3597" max="3597" width="16.75" style="2077" customWidth="1"/>
    <col min="3598" max="3598" width="5.375" style="2077" bestFit="1" customWidth="1"/>
    <col min="3599" max="3599" width="18.875" style="2077" customWidth="1"/>
    <col min="3600" max="3600" width="20.5" style="2077" customWidth="1"/>
    <col min="3601" max="3601" width="22.375" style="2077" customWidth="1"/>
    <col min="3602" max="3602" width="14.75" style="2077" customWidth="1"/>
    <col min="3603" max="3840" width="12.75" style="2077"/>
    <col min="3841" max="3841" width="3.75" style="2077" customWidth="1"/>
    <col min="3842" max="3842" width="18.75" style="2077" bestFit="1" customWidth="1"/>
    <col min="3843" max="3844" width="9.625" style="2077" bestFit="1" customWidth="1"/>
    <col min="3845" max="3845" width="46.5" style="2077" customWidth="1"/>
    <col min="3846" max="3846" width="5.75" style="2077" bestFit="1" customWidth="1"/>
    <col min="3847" max="3847" width="13.125" style="2077" customWidth="1"/>
    <col min="3848" max="3848" width="13.125" style="2077" bestFit="1" customWidth="1"/>
    <col min="3849" max="3849" width="9" style="2077" bestFit="1" customWidth="1"/>
    <col min="3850" max="3850" width="34.25" style="2077" customWidth="1"/>
    <col min="3851" max="3851" width="16.125" style="2077" customWidth="1"/>
    <col min="3852" max="3852" width="19.125" style="2077" bestFit="1" customWidth="1"/>
    <col min="3853" max="3853" width="16.75" style="2077" customWidth="1"/>
    <col min="3854" max="3854" width="5.375" style="2077" bestFit="1" customWidth="1"/>
    <col min="3855" max="3855" width="18.875" style="2077" customWidth="1"/>
    <col min="3856" max="3856" width="20.5" style="2077" customWidth="1"/>
    <col min="3857" max="3857" width="22.375" style="2077" customWidth="1"/>
    <col min="3858" max="3858" width="14.75" style="2077" customWidth="1"/>
    <col min="3859" max="4096" width="12.75" style="2077"/>
    <col min="4097" max="4097" width="3.75" style="2077" customWidth="1"/>
    <col min="4098" max="4098" width="18.75" style="2077" bestFit="1" customWidth="1"/>
    <col min="4099" max="4100" width="9.625" style="2077" bestFit="1" customWidth="1"/>
    <col min="4101" max="4101" width="46.5" style="2077" customWidth="1"/>
    <col min="4102" max="4102" width="5.75" style="2077" bestFit="1" customWidth="1"/>
    <col min="4103" max="4103" width="13.125" style="2077" customWidth="1"/>
    <col min="4104" max="4104" width="13.125" style="2077" bestFit="1" customWidth="1"/>
    <col min="4105" max="4105" width="9" style="2077" bestFit="1" customWidth="1"/>
    <col min="4106" max="4106" width="34.25" style="2077" customWidth="1"/>
    <col min="4107" max="4107" width="16.125" style="2077" customWidth="1"/>
    <col min="4108" max="4108" width="19.125" style="2077" bestFit="1" customWidth="1"/>
    <col min="4109" max="4109" width="16.75" style="2077" customWidth="1"/>
    <col min="4110" max="4110" width="5.375" style="2077" bestFit="1" customWidth="1"/>
    <col min="4111" max="4111" width="18.875" style="2077" customWidth="1"/>
    <col min="4112" max="4112" width="20.5" style="2077" customWidth="1"/>
    <col min="4113" max="4113" width="22.375" style="2077" customWidth="1"/>
    <col min="4114" max="4114" width="14.75" style="2077" customWidth="1"/>
    <col min="4115" max="4352" width="12.75" style="2077"/>
    <col min="4353" max="4353" width="3.75" style="2077" customWidth="1"/>
    <col min="4354" max="4354" width="18.75" style="2077" bestFit="1" customWidth="1"/>
    <col min="4355" max="4356" width="9.625" style="2077" bestFit="1" customWidth="1"/>
    <col min="4357" max="4357" width="46.5" style="2077" customWidth="1"/>
    <col min="4358" max="4358" width="5.75" style="2077" bestFit="1" customWidth="1"/>
    <col min="4359" max="4359" width="13.125" style="2077" customWidth="1"/>
    <col min="4360" max="4360" width="13.125" style="2077" bestFit="1" customWidth="1"/>
    <col min="4361" max="4361" width="9" style="2077" bestFit="1" customWidth="1"/>
    <col min="4362" max="4362" width="34.25" style="2077" customWidth="1"/>
    <col min="4363" max="4363" width="16.125" style="2077" customWidth="1"/>
    <col min="4364" max="4364" width="19.125" style="2077" bestFit="1" customWidth="1"/>
    <col min="4365" max="4365" width="16.75" style="2077" customWidth="1"/>
    <col min="4366" max="4366" width="5.375" style="2077" bestFit="1" customWidth="1"/>
    <col min="4367" max="4367" width="18.875" style="2077" customWidth="1"/>
    <col min="4368" max="4368" width="20.5" style="2077" customWidth="1"/>
    <col min="4369" max="4369" width="22.375" style="2077" customWidth="1"/>
    <col min="4370" max="4370" width="14.75" style="2077" customWidth="1"/>
    <col min="4371" max="4608" width="12.75" style="2077"/>
    <col min="4609" max="4609" width="3.75" style="2077" customWidth="1"/>
    <col min="4610" max="4610" width="18.75" style="2077" bestFit="1" customWidth="1"/>
    <col min="4611" max="4612" width="9.625" style="2077" bestFit="1" customWidth="1"/>
    <col min="4613" max="4613" width="46.5" style="2077" customWidth="1"/>
    <col min="4614" max="4614" width="5.75" style="2077" bestFit="1" customWidth="1"/>
    <col min="4615" max="4615" width="13.125" style="2077" customWidth="1"/>
    <col min="4616" max="4616" width="13.125" style="2077" bestFit="1" customWidth="1"/>
    <col min="4617" max="4617" width="9" style="2077" bestFit="1" customWidth="1"/>
    <col min="4618" max="4618" width="34.25" style="2077" customWidth="1"/>
    <col min="4619" max="4619" width="16.125" style="2077" customWidth="1"/>
    <col min="4620" max="4620" width="19.125" style="2077" bestFit="1" customWidth="1"/>
    <col min="4621" max="4621" width="16.75" style="2077" customWidth="1"/>
    <col min="4622" max="4622" width="5.375" style="2077" bestFit="1" customWidth="1"/>
    <col min="4623" max="4623" width="18.875" style="2077" customWidth="1"/>
    <col min="4624" max="4624" width="20.5" style="2077" customWidth="1"/>
    <col min="4625" max="4625" width="22.375" style="2077" customWidth="1"/>
    <col min="4626" max="4626" width="14.75" style="2077" customWidth="1"/>
    <col min="4627" max="4864" width="12.75" style="2077"/>
    <col min="4865" max="4865" width="3.75" style="2077" customWidth="1"/>
    <col min="4866" max="4866" width="18.75" style="2077" bestFit="1" customWidth="1"/>
    <col min="4867" max="4868" width="9.625" style="2077" bestFit="1" customWidth="1"/>
    <col min="4869" max="4869" width="46.5" style="2077" customWidth="1"/>
    <col min="4870" max="4870" width="5.75" style="2077" bestFit="1" customWidth="1"/>
    <col min="4871" max="4871" width="13.125" style="2077" customWidth="1"/>
    <col min="4872" max="4872" width="13.125" style="2077" bestFit="1" customWidth="1"/>
    <col min="4873" max="4873" width="9" style="2077" bestFit="1" customWidth="1"/>
    <col min="4874" max="4874" width="34.25" style="2077" customWidth="1"/>
    <col min="4875" max="4875" width="16.125" style="2077" customWidth="1"/>
    <col min="4876" max="4876" width="19.125" style="2077" bestFit="1" customWidth="1"/>
    <col min="4877" max="4877" width="16.75" style="2077" customWidth="1"/>
    <col min="4878" max="4878" width="5.375" style="2077" bestFit="1" customWidth="1"/>
    <col min="4879" max="4879" width="18.875" style="2077" customWidth="1"/>
    <col min="4880" max="4880" width="20.5" style="2077" customWidth="1"/>
    <col min="4881" max="4881" width="22.375" style="2077" customWidth="1"/>
    <col min="4882" max="4882" width="14.75" style="2077" customWidth="1"/>
    <col min="4883" max="5120" width="12.75" style="2077"/>
    <col min="5121" max="5121" width="3.75" style="2077" customWidth="1"/>
    <col min="5122" max="5122" width="18.75" style="2077" bestFit="1" customWidth="1"/>
    <col min="5123" max="5124" width="9.625" style="2077" bestFit="1" customWidth="1"/>
    <col min="5125" max="5125" width="46.5" style="2077" customWidth="1"/>
    <col min="5126" max="5126" width="5.75" style="2077" bestFit="1" customWidth="1"/>
    <col min="5127" max="5127" width="13.125" style="2077" customWidth="1"/>
    <col min="5128" max="5128" width="13.125" style="2077" bestFit="1" customWidth="1"/>
    <col min="5129" max="5129" width="9" style="2077" bestFit="1" customWidth="1"/>
    <col min="5130" max="5130" width="34.25" style="2077" customWidth="1"/>
    <col min="5131" max="5131" width="16.125" style="2077" customWidth="1"/>
    <col min="5132" max="5132" width="19.125" style="2077" bestFit="1" customWidth="1"/>
    <col min="5133" max="5133" width="16.75" style="2077" customWidth="1"/>
    <col min="5134" max="5134" width="5.375" style="2077" bestFit="1" customWidth="1"/>
    <col min="5135" max="5135" width="18.875" style="2077" customWidth="1"/>
    <col min="5136" max="5136" width="20.5" style="2077" customWidth="1"/>
    <col min="5137" max="5137" width="22.375" style="2077" customWidth="1"/>
    <col min="5138" max="5138" width="14.75" style="2077" customWidth="1"/>
    <col min="5139" max="5376" width="12.75" style="2077"/>
    <col min="5377" max="5377" width="3.75" style="2077" customWidth="1"/>
    <col min="5378" max="5378" width="18.75" style="2077" bestFit="1" customWidth="1"/>
    <col min="5379" max="5380" width="9.625" style="2077" bestFit="1" customWidth="1"/>
    <col min="5381" max="5381" width="46.5" style="2077" customWidth="1"/>
    <col min="5382" max="5382" width="5.75" style="2077" bestFit="1" customWidth="1"/>
    <col min="5383" max="5383" width="13.125" style="2077" customWidth="1"/>
    <col min="5384" max="5384" width="13.125" style="2077" bestFit="1" customWidth="1"/>
    <col min="5385" max="5385" width="9" style="2077" bestFit="1" customWidth="1"/>
    <col min="5386" max="5386" width="34.25" style="2077" customWidth="1"/>
    <col min="5387" max="5387" width="16.125" style="2077" customWidth="1"/>
    <col min="5388" max="5388" width="19.125" style="2077" bestFit="1" customWidth="1"/>
    <col min="5389" max="5389" width="16.75" style="2077" customWidth="1"/>
    <col min="5390" max="5390" width="5.375" style="2077" bestFit="1" customWidth="1"/>
    <col min="5391" max="5391" width="18.875" style="2077" customWidth="1"/>
    <col min="5392" max="5392" width="20.5" style="2077" customWidth="1"/>
    <col min="5393" max="5393" width="22.375" style="2077" customWidth="1"/>
    <col min="5394" max="5394" width="14.75" style="2077" customWidth="1"/>
    <col min="5395" max="5632" width="12.75" style="2077"/>
    <col min="5633" max="5633" width="3.75" style="2077" customWidth="1"/>
    <col min="5634" max="5634" width="18.75" style="2077" bestFit="1" customWidth="1"/>
    <col min="5635" max="5636" width="9.625" style="2077" bestFit="1" customWidth="1"/>
    <col min="5637" max="5637" width="46.5" style="2077" customWidth="1"/>
    <col min="5638" max="5638" width="5.75" style="2077" bestFit="1" customWidth="1"/>
    <col min="5639" max="5639" width="13.125" style="2077" customWidth="1"/>
    <col min="5640" max="5640" width="13.125" style="2077" bestFit="1" customWidth="1"/>
    <col min="5641" max="5641" width="9" style="2077" bestFit="1" customWidth="1"/>
    <col min="5642" max="5642" width="34.25" style="2077" customWidth="1"/>
    <col min="5643" max="5643" width="16.125" style="2077" customWidth="1"/>
    <col min="5644" max="5644" width="19.125" style="2077" bestFit="1" customWidth="1"/>
    <col min="5645" max="5645" width="16.75" style="2077" customWidth="1"/>
    <col min="5646" max="5646" width="5.375" style="2077" bestFit="1" customWidth="1"/>
    <col min="5647" max="5647" width="18.875" style="2077" customWidth="1"/>
    <col min="5648" max="5648" width="20.5" style="2077" customWidth="1"/>
    <col min="5649" max="5649" width="22.375" style="2077" customWidth="1"/>
    <col min="5650" max="5650" width="14.75" style="2077" customWidth="1"/>
    <col min="5651" max="5888" width="12.75" style="2077"/>
    <col min="5889" max="5889" width="3.75" style="2077" customWidth="1"/>
    <col min="5890" max="5890" width="18.75" style="2077" bestFit="1" customWidth="1"/>
    <col min="5891" max="5892" width="9.625" style="2077" bestFit="1" customWidth="1"/>
    <col min="5893" max="5893" width="46.5" style="2077" customWidth="1"/>
    <col min="5894" max="5894" width="5.75" style="2077" bestFit="1" customWidth="1"/>
    <col min="5895" max="5895" width="13.125" style="2077" customWidth="1"/>
    <col min="5896" max="5896" width="13.125" style="2077" bestFit="1" customWidth="1"/>
    <col min="5897" max="5897" width="9" style="2077" bestFit="1" customWidth="1"/>
    <col min="5898" max="5898" width="34.25" style="2077" customWidth="1"/>
    <col min="5899" max="5899" width="16.125" style="2077" customWidth="1"/>
    <col min="5900" max="5900" width="19.125" style="2077" bestFit="1" customWidth="1"/>
    <col min="5901" max="5901" width="16.75" style="2077" customWidth="1"/>
    <col min="5902" max="5902" width="5.375" style="2077" bestFit="1" customWidth="1"/>
    <col min="5903" max="5903" width="18.875" style="2077" customWidth="1"/>
    <col min="5904" max="5904" width="20.5" style="2077" customWidth="1"/>
    <col min="5905" max="5905" width="22.375" style="2077" customWidth="1"/>
    <col min="5906" max="5906" width="14.75" style="2077" customWidth="1"/>
    <col min="5907" max="6144" width="12.75" style="2077"/>
    <col min="6145" max="6145" width="3.75" style="2077" customWidth="1"/>
    <col min="6146" max="6146" width="18.75" style="2077" bestFit="1" customWidth="1"/>
    <col min="6147" max="6148" width="9.625" style="2077" bestFit="1" customWidth="1"/>
    <col min="6149" max="6149" width="46.5" style="2077" customWidth="1"/>
    <col min="6150" max="6150" width="5.75" style="2077" bestFit="1" customWidth="1"/>
    <col min="6151" max="6151" width="13.125" style="2077" customWidth="1"/>
    <col min="6152" max="6152" width="13.125" style="2077" bestFit="1" customWidth="1"/>
    <col min="6153" max="6153" width="9" style="2077" bestFit="1" customWidth="1"/>
    <col min="6154" max="6154" width="34.25" style="2077" customWidth="1"/>
    <col min="6155" max="6155" width="16.125" style="2077" customWidth="1"/>
    <col min="6156" max="6156" width="19.125" style="2077" bestFit="1" customWidth="1"/>
    <col min="6157" max="6157" width="16.75" style="2077" customWidth="1"/>
    <col min="6158" max="6158" width="5.375" style="2077" bestFit="1" customWidth="1"/>
    <col min="6159" max="6159" width="18.875" style="2077" customWidth="1"/>
    <col min="6160" max="6160" width="20.5" style="2077" customWidth="1"/>
    <col min="6161" max="6161" width="22.375" style="2077" customWidth="1"/>
    <col min="6162" max="6162" width="14.75" style="2077" customWidth="1"/>
    <col min="6163" max="6400" width="12.75" style="2077"/>
    <col min="6401" max="6401" width="3.75" style="2077" customWidth="1"/>
    <col min="6402" max="6402" width="18.75" style="2077" bestFit="1" customWidth="1"/>
    <col min="6403" max="6404" width="9.625" style="2077" bestFit="1" customWidth="1"/>
    <col min="6405" max="6405" width="46.5" style="2077" customWidth="1"/>
    <col min="6406" max="6406" width="5.75" style="2077" bestFit="1" customWidth="1"/>
    <col min="6407" max="6407" width="13.125" style="2077" customWidth="1"/>
    <col min="6408" max="6408" width="13.125" style="2077" bestFit="1" customWidth="1"/>
    <col min="6409" max="6409" width="9" style="2077" bestFit="1" customWidth="1"/>
    <col min="6410" max="6410" width="34.25" style="2077" customWidth="1"/>
    <col min="6411" max="6411" width="16.125" style="2077" customWidth="1"/>
    <col min="6412" max="6412" width="19.125" style="2077" bestFit="1" customWidth="1"/>
    <col min="6413" max="6413" width="16.75" style="2077" customWidth="1"/>
    <col min="6414" max="6414" width="5.375" style="2077" bestFit="1" customWidth="1"/>
    <col min="6415" max="6415" width="18.875" style="2077" customWidth="1"/>
    <col min="6416" max="6416" width="20.5" style="2077" customWidth="1"/>
    <col min="6417" max="6417" width="22.375" style="2077" customWidth="1"/>
    <col min="6418" max="6418" width="14.75" style="2077" customWidth="1"/>
    <col min="6419" max="6656" width="12.75" style="2077"/>
    <col min="6657" max="6657" width="3.75" style="2077" customWidth="1"/>
    <col min="6658" max="6658" width="18.75" style="2077" bestFit="1" customWidth="1"/>
    <col min="6659" max="6660" width="9.625" style="2077" bestFit="1" customWidth="1"/>
    <col min="6661" max="6661" width="46.5" style="2077" customWidth="1"/>
    <col min="6662" max="6662" width="5.75" style="2077" bestFit="1" customWidth="1"/>
    <col min="6663" max="6663" width="13.125" style="2077" customWidth="1"/>
    <col min="6664" max="6664" width="13.125" style="2077" bestFit="1" customWidth="1"/>
    <col min="6665" max="6665" width="9" style="2077" bestFit="1" customWidth="1"/>
    <col min="6666" max="6666" width="34.25" style="2077" customWidth="1"/>
    <col min="6667" max="6667" width="16.125" style="2077" customWidth="1"/>
    <col min="6668" max="6668" width="19.125" style="2077" bestFit="1" customWidth="1"/>
    <col min="6669" max="6669" width="16.75" style="2077" customWidth="1"/>
    <col min="6670" max="6670" width="5.375" style="2077" bestFit="1" customWidth="1"/>
    <col min="6671" max="6671" width="18.875" style="2077" customWidth="1"/>
    <col min="6672" max="6672" width="20.5" style="2077" customWidth="1"/>
    <col min="6673" max="6673" width="22.375" style="2077" customWidth="1"/>
    <col min="6674" max="6674" width="14.75" style="2077" customWidth="1"/>
    <col min="6675" max="6912" width="12.75" style="2077"/>
    <col min="6913" max="6913" width="3.75" style="2077" customWidth="1"/>
    <col min="6914" max="6914" width="18.75" style="2077" bestFit="1" customWidth="1"/>
    <col min="6915" max="6916" width="9.625" style="2077" bestFit="1" customWidth="1"/>
    <col min="6917" max="6917" width="46.5" style="2077" customWidth="1"/>
    <col min="6918" max="6918" width="5.75" style="2077" bestFit="1" customWidth="1"/>
    <col min="6919" max="6919" width="13.125" style="2077" customWidth="1"/>
    <col min="6920" max="6920" width="13.125" style="2077" bestFit="1" customWidth="1"/>
    <col min="6921" max="6921" width="9" style="2077" bestFit="1" customWidth="1"/>
    <col min="6922" max="6922" width="34.25" style="2077" customWidth="1"/>
    <col min="6923" max="6923" width="16.125" style="2077" customWidth="1"/>
    <col min="6924" max="6924" width="19.125" style="2077" bestFit="1" customWidth="1"/>
    <col min="6925" max="6925" width="16.75" style="2077" customWidth="1"/>
    <col min="6926" max="6926" width="5.375" style="2077" bestFit="1" customWidth="1"/>
    <col min="6927" max="6927" width="18.875" style="2077" customWidth="1"/>
    <col min="6928" max="6928" width="20.5" style="2077" customWidth="1"/>
    <col min="6929" max="6929" width="22.375" style="2077" customWidth="1"/>
    <col min="6930" max="6930" width="14.75" style="2077" customWidth="1"/>
    <col min="6931" max="7168" width="12.75" style="2077"/>
    <col min="7169" max="7169" width="3.75" style="2077" customWidth="1"/>
    <col min="7170" max="7170" width="18.75" style="2077" bestFit="1" customWidth="1"/>
    <col min="7171" max="7172" width="9.625" style="2077" bestFit="1" customWidth="1"/>
    <col min="7173" max="7173" width="46.5" style="2077" customWidth="1"/>
    <col min="7174" max="7174" width="5.75" style="2077" bestFit="1" customWidth="1"/>
    <col min="7175" max="7175" width="13.125" style="2077" customWidth="1"/>
    <col min="7176" max="7176" width="13.125" style="2077" bestFit="1" customWidth="1"/>
    <col min="7177" max="7177" width="9" style="2077" bestFit="1" customWidth="1"/>
    <col min="7178" max="7178" width="34.25" style="2077" customWidth="1"/>
    <col min="7179" max="7179" width="16.125" style="2077" customWidth="1"/>
    <col min="7180" max="7180" width="19.125" style="2077" bestFit="1" customWidth="1"/>
    <col min="7181" max="7181" width="16.75" style="2077" customWidth="1"/>
    <col min="7182" max="7182" width="5.375" style="2077" bestFit="1" customWidth="1"/>
    <col min="7183" max="7183" width="18.875" style="2077" customWidth="1"/>
    <col min="7184" max="7184" width="20.5" style="2077" customWidth="1"/>
    <col min="7185" max="7185" width="22.375" style="2077" customWidth="1"/>
    <col min="7186" max="7186" width="14.75" style="2077" customWidth="1"/>
    <col min="7187" max="7424" width="12.75" style="2077"/>
    <col min="7425" max="7425" width="3.75" style="2077" customWidth="1"/>
    <col min="7426" max="7426" width="18.75" style="2077" bestFit="1" customWidth="1"/>
    <col min="7427" max="7428" width="9.625" style="2077" bestFit="1" customWidth="1"/>
    <col min="7429" max="7429" width="46.5" style="2077" customWidth="1"/>
    <col min="7430" max="7430" width="5.75" style="2077" bestFit="1" customWidth="1"/>
    <col min="7431" max="7431" width="13.125" style="2077" customWidth="1"/>
    <col min="7432" max="7432" width="13.125" style="2077" bestFit="1" customWidth="1"/>
    <col min="7433" max="7433" width="9" style="2077" bestFit="1" customWidth="1"/>
    <col min="7434" max="7434" width="34.25" style="2077" customWidth="1"/>
    <col min="7435" max="7435" width="16.125" style="2077" customWidth="1"/>
    <col min="7436" max="7436" width="19.125" style="2077" bestFit="1" customWidth="1"/>
    <col min="7437" max="7437" width="16.75" style="2077" customWidth="1"/>
    <col min="7438" max="7438" width="5.375" style="2077" bestFit="1" customWidth="1"/>
    <col min="7439" max="7439" width="18.875" style="2077" customWidth="1"/>
    <col min="7440" max="7440" width="20.5" style="2077" customWidth="1"/>
    <col min="7441" max="7441" width="22.375" style="2077" customWidth="1"/>
    <col min="7442" max="7442" width="14.75" style="2077" customWidth="1"/>
    <col min="7443" max="7680" width="12.75" style="2077"/>
    <col min="7681" max="7681" width="3.75" style="2077" customWidth="1"/>
    <col min="7682" max="7682" width="18.75" style="2077" bestFit="1" customWidth="1"/>
    <col min="7683" max="7684" width="9.625" style="2077" bestFit="1" customWidth="1"/>
    <col min="7685" max="7685" width="46.5" style="2077" customWidth="1"/>
    <col min="7686" max="7686" width="5.75" style="2077" bestFit="1" customWidth="1"/>
    <col min="7687" max="7687" width="13.125" style="2077" customWidth="1"/>
    <col min="7688" max="7688" width="13.125" style="2077" bestFit="1" customWidth="1"/>
    <col min="7689" max="7689" width="9" style="2077" bestFit="1" customWidth="1"/>
    <col min="7690" max="7690" width="34.25" style="2077" customWidth="1"/>
    <col min="7691" max="7691" width="16.125" style="2077" customWidth="1"/>
    <col min="7692" max="7692" width="19.125" style="2077" bestFit="1" customWidth="1"/>
    <col min="7693" max="7693" width="16.75" style="2077" customWidth="1"/>
    <col min="7694" max="7694" width="5.375" style="2077" bestFit="1" customWidth="1"/>
    <col min="7695" max="7695" width="18.875" style="2077" customWidth="1"/>
    <col min="7696" max="7696" width="20.5" style="2077" customWidth="1"/>
    <col min="7697" max="7697" width="22.375" style="2077" customWidth="1"/>
    <col min="7698" max="7698" width="14.75" style="2077" customWidth="1"/>
    <col min="7699" max="7936" width="12.75" style="2077"/>
    <col min="7937" max="7937" width="3.75" style="2077" customWidth="1"/>
    <col min="7938" max="7938" width="18.75" style="2077" bestFit="1" customWidth="1"/>
    <col min="7939" max="7940" width="9.625" style="2077" bestFit="1" customWidth="1"/>
    <col min="7941" max="7941" width="46.5" style="2077" customWidth="1"/>
    <col min="7942" max="7942" width="5.75" style="2077" bestFit="1" customWidth="1"/>
    <col min="7943" max="7943" width="13.125" style="2077" customWidth="1"/>
    <col min="7944" max="7944" width="13.125" style="2077" bestFit="1" customWidth="1"/>
    <col min="7945" max="7945" width="9" style="2077" bestFit="1" customWidth="1"/>
    <col min="7946" max="7946" width="34.25" style="2077" customWidth="1"/>
    <col min="7947" max="7947" width="16.125" style="2077" customWidth="1"/>
    <col min="7948" max="7948" width="19.125" style="2077" bestFit="1" customWidth="1"/>
    <col min="7949" max="7949" width="16.75" style="2077" customWidth="1"/>
    <col min="7950" max="7950" width="5.375" style="2077" bestFit="1" customWidth="1"/>
    <col min="7951" max="7951" width="18.875" style="2077" customWidth="1"/>
    <col min="7952" max="7952" width="20.5" style="2077" customWidth="1"/>
    <col min="7953" max="7953" width="22.375" style="2077" customWidth="1"/>
    <col min="7954" max="7954" width="14.75" style="2077" customWidth="1"/>
    <col min="7955" max="8192" width="12.75" style="2077"/>
    <col min="8193" max="8193" width="3.75" style="2077" customWidth="1"/>
    <col min="8194" max="8194" width="18.75" style="2077" bestFit="1" customWidth="1"/>
    <col min="8195" max="8196" width="9.625" style="2077" bestFit="1" customWidth="1"/>
    <col min="8197" max="8197" width="46.5" style="2077" customWidth="1"/>
    <col min="8198" max="8198" width="5.75" style="2077" bestFit="1" customWidth="1"/>
    <col min="8199" max="8199" width="13.125" style="2077" customWidth="1"/>
    <col min="8200" max="8200" width="13.125" style="2077" bestFit="1" customWidth="1"/>
    <col min="8201" max="8201" width="9" style="2077" bestFit="1" customWidth="1"/>
    <col min="8202" max="8202" width="34.25" style="2077" customWidth="1"/>
    <col min="8203" max="8203" width="16.125" style="2077" customWidth="1"/>
    <col min="8204" max="8204" width="19.125" style="2077" bestFit="1" customWidth="1"/>
    <col min="8205" max="8205" width="16.75" style="2077" customWidth="1"/>
    <col min="8206" max="8206" width="5.375" style="2077" bestFit="1" customWidth="1"/>
    <col min="8207" max="8207" width="18.875" style="2077" customWidth="1"/>
    <col min="8208" max="8208" width="20.5" style="2077" customWidth="1"/>
    <col min="8209" max="8209" width="22.375" style="2077" customWidth="1"/>
    <col min="8210" max="8210" width="14.75" style="2077" customWidth="1"/>
    <col min="8211" max="8448" width="12.75" style="2077"/>
    <col min="8449" max="8449" width="3.75" style="2077" customWidth="1"/>
    <col min="8450" max="8450" width="18.75" style="2077" bestFit="1" customWidth="1"/>
    <col min="8451" max="8452" width="9.625" style="2077" bestFit="1" customWidth="1"/>
    <col min="8453" max="8453" width="46.5" style="2077" customWidth="1"/>
    <col min="8454" max="8454" width="5.75" style="2077" bestFit="1" customWidth="1"/>
    <col min="8455" max="8455" width="13.125" style="2077" customWidth="1"/>
    <col min="8456" max="8456" width="13.125" style="2077" bestFit="1" customWidth="1"/>
    <col min="8457" max="8457" width="9" style="2077" bestFit="1" customWidth="1"/>
    <col min="8458" max="8458" width="34.25" style="2077" customWidth="1"/>
    <col min="8459" max="8459" width="16.125" style="2077" customWidth="1"/>
    <col min="8460" max="8460" width="19.125" style="2077" bestFit="1" customWidth="1"/>
    <col min="8461" max="8461" width="16.75" style="2077" customWidth="1"/>
    <col min="8462" max="8462" width="5.375" style="2077" bestFit="1" customWidth="1"/>
    <col min="8463" max="8463" width="18.875" style="2077" customWidth="1"/>
    <col min="8464" max="8464" width="20.5" style="2077" customWidth="1"/>
    <col min="8465" max="8465" width="22.375" style="2077" customWidth="1"/>
    <col min="8466" max="8466" width="14.75" style="2077" customWidth="1"/>
    <col min="8467" max="8704" width="12.75" style="2077"/>
    <col min="8705" max="8705" width="3.75" style="2077" customWidth="1"/>
    <col min="8706" max="8706" width="18.75" style="2077" bestFit="1" customWidth="1"/>
    <col min="8707" max="8708" width="9.625" style="2077" bestFit="1" customWidth="1"/>
    <col min="8709" max="8709" width="46.5" style="2077" customWidth="1"/>
    <col min="8710" max="8710" width="5.75" style="2077" bestFit="1" customWidth="1"/>
    <col min="8711" max="8711" width="13.125" style="2077" customWidth="1"/>
    <col min="8712" max="8712" width="13.125" style="2077" bestFit="1" customWidth="1"/>
    <col min="8713" max="8713" width="9" style="2077" bestFit="1" customWidth="1"/>
    <col min="8714" max="8714" width="34.25" style="2077" customWidth="1"/>
    <col min="8715" max="8715" width="16.125" style="2077" customWidth="1"/>
    <col min="8716" max="8716" width="19.125" style="2077" bestFit="1" customWidth="1"/>
    <col min="8717" max="8717" width="16.75" style="2077" customWidth="1"/>
    <col min="8718" max="8718" width="5.375" style="2077" bestFit="1" customWidth="1"/>
    <col min="8719" max="8719" width="18.875" style="2077" customWidth="1"/>
    <col min="8720" max="8720" width="20.5" style="2077" customWidth="1"/>
    <col min="8721" max="8721" width="22.375" style="2077" customWidth="1"/>
    <col min="8722" max="8722" width="14.75" style="2077" customWidth="1"/>
    <col min="8723" max="8960" width="12.75" style="2077"/>
    <col min="8961" max="8961" width="3.75" style="2077" customWidth="1"/>
    <col min="8962" max="8962" width="18.75" style="2077" bestFit="1" customWidth="1"/>
    <col min="8963" max="8964" width="9.625" style="2077" bestFit="1" customWidth="1"/>
    <col min="8965" max="8965" width="46.5" style="2077" customWidth="1"/>
    <col min="8966" max="8966" width="5.75" style="2077" bestFit="1" customWidth="1"/>
    <col min="8967" max="8967" width="13.125" style="2077" customWidth="1"/>
    <col min="8968" max="8968" width="13.125" style="2077" bestFit="1" customWidth="1"/>
    <col min="8969" max="8969" width="9" style="2077" bestFit="1" customWidth="1"/>
    <col min="8970" max="8970" width="34.25" style="2077" customWidth="1"/>
    <col min="8971" max="8971" width="16.125" style="2077" customWidth="1"/>
    <col min="8972" max="8972" width="19.125" style="2077" bestFit="1" customWidth="1"/>
    <col min="8973" max="8973" width="16.75" style="2077" customWidth="1"/>
    <col min="8974" max="8974" width="5.375" style="2077" bestFit="1" customWidth="1"/>
    <col min="8975" max="8975" width="18.875" style="2077" customWidth="1"/>
    <col min="8976" max="8976" width="20.5" style="2077" customWidth="1"/>
    <col min="8977" max="8977" width="22.375" style="2077" customWidth="1"/>
    <col min="8978" max="8978" width="14.75" style="2077" customWidth="1"/>
    <col min="8979" max="9216" width="12.75" style="2077"/>
    <col min="9217" max="9217" width="3.75" style="2077" customWidth="1"/>
    <col min="9218" max="9218" width="18.75" style="2077" bestFit="1" customWidth="1"/>
    <col min="9219" max="9220" width="9.625" style="2077" bestFit="1" customWidth="1"/>
    <col min="9221" max="9221" width="46.5" style="2077" customWidth="1"/>
    <col min="9222" max="9222" width="5.75" style="2077" bestFit="1" customWidth="1"/>
    <col min="9223" max="9223" width="13.125" style="2077" customWidth="1"/>
    <col min="9224" max="9224" width="13.125" style="2077" bestFit="1" customWidth="1"/>
    <col min="9225" max="9225" width="9" style="2077" bestFit="1" customWidth="1"/>
    <col min="9226" max="9226" width="34.25" style="2077" customWidth="1"/>
    <col min="9227" max="9227" width="16.125" style="2077" customWidth="1"/>
    <col min="9228" max="9228" width="19.125" style="2077" bestFit="1" customWidth="1"/>
    <col min="9229" max="9229" width="16.75" style="2077" customWidth="1"/>
    <col min="9230" max="9230" width="5.375" style="2077" bestFit="1" customWidth="1"/>
    <col min="9231" max="9231" width="18.875" style="2077" customWidth="1"/>
    <col min="9232" max="9232" width="20.5" style="2077" customWidth="1"/>
    <col min="9233" max="9233" width="22.375" style="2077" customWidth="1"/>
    <col min="9234" max="9234" width="14.75" style="2077" customWidth="1"/>
    <col min="9235" max="9472" width="12.75" style="2077"/>
    <col min="9473" max="9473" width="3.75" style="2077" customWidth="1"/>
    <col min="9474" max="9474" width="18.75" style="2077" bestFit="1" customWidth="1"/>
    <col min="9475" max="9476" width="9.625" style="2077" bestFit="1" customWidth="1"/>
    <col min="9477" max="9477" width="46.5" style="2077" customWidth="1"/>
    <col min="9478" max="9478" width="5.75" style="2077" bestFit="1" customWidth="1"/>
    <col min="9479" max="9479" width="13.125" style="2077" customWidth="1"/>
    <col min="9480" max="9480" width="13.125" style="2077" bestFit="1" customWidth="1"/>
    <col min="9481" max="9481" width="9" style="2077" bestFit="1" customWidth="1"/>
    <col min="9482" max="9482" width="34.25" style="2077" customWidth="1"/>
    <col min="9483" max="9483" width="16.125" style="2077" customWidth="1"/>
    <col min="9484" max="9484" width="19.125" style="2077" bestFit="1" customWidth="1"/>
    <col min="9485" max="9485" width="16.75" style="2077" customWidth="1"/>
    <col min="9486" max="9486" width="5.375" style="2077" bestFit="1" customWidth="1"/>
    <col min="9487" max="9487" width="18.875" style="2077" customWidth="1"/>
    <col min="9488" max="9488" width="20.5" style="2077" customWidth="1"/>
    <col min="9489" max="9489" width="22.375" style="2077" customWidth="1"/>
    <col min="9490" max="9490" width="14.75" style="2077" customWidth="1"/>
    <col min="9491" max="9728" width="12.75" style="2077"/>
    <col min="9729" max="9729" width="3.75" style="2077" customWidth="1"/>
    <col min="9730" max="9730" width="18.75" style="2077" bestFit="1" customWidth="1"/>
    <col min="9731" max="9732" width="9.625" style="2077" bestFit="1" customWidth="1"/>
    <col min="9733" max="9733" width="46.5" style="2077" customWidth="1"/>
    <col min="9734" max="9734" width="5.75" style="2077" bestFit="1" customWidth="1"/>
    <col min="9735" max="9735" width="13.125" style="2077" customWidth="1"/>
    <col min="9736" max="9736" width="13.125" style="2077" bestFit="1" customWidth="1"/>
    <col min="9737" max="9737" width="9" style="2077" bestFit="1" customWidth="1"/>
    <col min="9738" max="9738" width="34.25" style="2077" customWidth="1"/>
    <col min="9739" max="9739" width="16.125" style="2077" customWidth="1"/>
    <col min="9740" max="9740" width="19.125" style="2077" bestFit="1" customWidth="1"/>
    <col min="9741" max="9741" width="16.75" style="2077" customWidth="1"/>
    <col min="9742" max="9742" width="5.375" style="2077" bestFit="1" customWidth="1"/>
    <col min="9743" max="9743" width="18.875" style="2077" customWidth="1"/>
    <col min="9744" max="9744" width="20.5" style="2077" customWidth="1"/>
    <col min="9745" max="9745" width="22.375" style="2077" customWidth="1"/>
    <col min="9746" max="9746" width="14.75" style="2077" customWidth="1"/>
    <col min="9747" max="9984" width="12.75" style="2077"/>
    <col min="9985" max="9985" width="3.75" style="2077" customWidth="1"/>
    <col min="9986" max="9986" width="18.75" style="2077" bestFit="1" customWidth="1"/>
    <col min="9987" max="9988" width="9.625" style="2077" bestFit="1" customWidth="1"/>
    <col min="9989" max="9989" width="46.5" style="2077" customWidth="1"/>
    <col min="9990" max="9990" width="5.75" style="2077" bestFit="1" customWidth="1"/>
    <col min="9991" max="9991" width="13.125" style="2077" customWidth="1"/>
    <col min="9992" max="9992" width="13.125" style="2077" bestFit="1" customWidth="1"/>
    <col min="9993" max="9993" width="9" style="2077" bestFit="1" customWidth="1"/>
    <col min="9994" max="9994" width="34.25" style="2077" customWidth="1"/>
    <col min="9995" max="9995" width="16.125" style="2077" customWidth="1"/>
    <col min="9996" max="9996" width="19.125" style="2077" bestFit="1" customWidth="1"/>
    <col min="9997" max="9997" width="16.75" style="2077" customWidth="1"/>
    <col min="9998" max="9998" width="5.375" style="2077" bestFit="1" customWidth="1"/>
    <col min="9999" max="9999" width="18.875" style="2077" customWidth="1"/>
    <col min="10000" max="10000" width="20.5" style="2077" customWidth="1"/>
    <col min="10001" max="10001" width="22.375" style="2077" customWidth="1"/>
    <col min="10002" max="10002" width="14.75" style="2077" customWidth="1"/>
    <col min="10003" max="10240" width="12.75" style="2077"/>
    <col min="10241" max="10241" width="3.75" style="2077" customWidth="1"/>
    <col min="10242" max="10242" width="18.75" style="2077" bestFit="1" customWidth="1"/>
    <col min="10243" max="10244" width="9.625" style="2077" bestFit="1" customWidth="1"/>
    <col min="10245" max="10245" width="46.5" style="2077" customWidth="1"/>
    <col min="10246" max="10246" width="5.75" style="2077" bestFit="1" customWidth="1"/>
    <col min="10247" max="10247" width="13.125" style="2077" customWidth="1"/>
    <col min="10248" max="10248" width="13.125" style="2077" bestFit="1" customWidth="1"/>
    <col min="10249" max="10249" width="9" style="2077" bestFit="1" customWidth="1"/>
    <col min="10250" max="10250" width="34.25" style="2077" customWidth="1"/>
    <col min="10251" max="10251" width="16.125" style="2077" customWidth="1"/>
    <col min="10252" max="10252" width="19.125" style="2077" bestFit="1" customWidth="1"/>
    <col min="10253" max="10253" width="16.75" style="2077" customWidth="1"/>
    <col min="10254" max="10254" width="5.375" style="2077" bestFit="1" customWidth="1"/>
    <col min="10255" max="10255" width="18.875" style="2077" customWidth="1"/>
    <col min="10256" max="10256" width="20.5" style="2077" customWidth="1"/>
    <col min="10257" max="10257" width="22.375" style="2077" customWidth="1"/>
    <col min="10258" max="10258" width="14.75" style="2077" customWidth="1"/>
    <col min="10259" max="10496" width="12.75" style="2077"/>
    <col min="10497" max="10497" width="3.75" style="2077" customWidth="1"/>
    <col min="10498" max="10498" width="18.75" style="2077" bestFit="1" customWidth="1"/>
    <col min="10499" max="10500" width="9.625" style="2077" bestFit="1" customWidth="1"/>
    <col min="10501" max="10501" width="46.5" style="2077" customWidth="1"/>
    <col min="10502" max="10502" width="5.75" style="2077" bestFit="1" customWidth="1"/>
    <col min="10503" max="10503" width="13.125" style="2077" customWidth="1"/>
    <col min="10504" max="10504" width="13.125" style="2077" bestFit="1" customWidth="1"/>
    <col min="10505" max="10505" width="9" style="2077" bestFit="1" customWidth="1"/>
    <col min="10506" max="10506" width="34.25" style="2077" customWidth="1"/>
    <col min="10507" max="10507" width="16.125" style="2077" customWidth="1"/>
    <col min="10508" max="10508" width="19.125" style="2077" bestFit="1" customWidth="1"/>
    <col min="10509" max="10509" width="16.75" style="2077" customWidth="1"/>
    <col min="10510" max="10510" width="5.375" style="2077" bestFit="1" customWidth="1"/>
    <col min="10511" max="10511" width="18.875" style="2077" customWidth="1"/>
    <col min="10512" max="10512" width="20.5" style="2077" customWidth="1"/>
    <col min="10513" max="10513" width="22.375" style="2077" customWidth="1"/>
    <col min="10514" max="10514" width="14.75" style="2077" customWidth="1"/>
    <col min="10515" max="10752" width="12.75" style="2077"/>
    <col min="10753" max="10753" width="3.75" style="2077" customWidth="1"/>
    <col min="10754" max="10754" width="18.75" style="2077" bestFit="1" customWidth="1"/>
    <col min="10755" max="10756" width="9.625" style="2077" bestFit="1" customWidth="1"/>
    <col min="10757" max="10757" width="46.5" style="2077" customWidth="1"/>
    <col min="10758" max="10758" width="5.75" style="2077" bestFit="1" customWidth="1"/>
    <col min="10759" max="10759" width="13.125" style="2077" customWidth="1"/>
    <col min="10760" max="10760" width="13.125" style="2077" bestFit="1" customWidth="1"/>
    <col min="10761" max="10761" width="9" style="2077" bestFit="1" customWidth="1"/>
    <col min="10762" max="10762" width="34.25" style="2077" customWidth="1"/>
    <col min="10763" max="10763" width="16.125" style="2077" customWidth="1"/>
    <col min="10764" max="10764" width="19.125" style="2077" bestFit="1" customWidth="1"/>
    <col min="10765" max="10765" width="16.75" style="2077" customWidth="1"/>
    <col min="10766" max="10766" width="5.375" style="2077" bestFit="1" customWidth="1"/>
    <col min="10767" max="10767" width="18.875" style="2077" customWidth="1"/>
    <col min="10768" max="10768" width="20.5" style="2077" customWidth="1"/>
    <col min="10769" max="10769" width="22.375" style="2077" customWidth="1"/>
    <col min="10770" max="10770" width="14.75" style="2077" customWidth="1"/>
    <col min="10771" max="11008" width="12.75" style="2077"/>
    <col min="11009" max="11009" width="3.75" style="2077" customWidth="1"/>
    <col min="11010" max="11010" width="18.75" style="2077" bestFit="1" customWidth="1"/>
    <col min="11011" max="11012" width="9.625" style="2077" bestFit="1" customWidth="1"/>
    <col min="11013" max="11013" width="46.5" style="2077" customWidth="1"/>
    <col min="11014" max="11014" width="5.75" style="2077" bestFit="1" customWidth="1"/>
    <col min="11015" max="11015" width="13.125" style="2077" customWidth="1"/>
    <col min="11016" max="11016" width="13.125" style="2077" bestFit="1" customWidth="1"/>
    <col min="11017" max="11017" width="9" style="2077" bestFit="1" customWidth="1"/>
    <col min="11018" max="11018" width="34.25" style="2077" customWidth="1"/>
    <col min="11019" max="11019" width="16.125" style="2077" customWidth="1"/>
    <col min="11020" max="11020" width="19.125" style="2077" bestFit="1" customWidth="1"/>
    <col min="11021" max="11021" width="16.75" style="2077" customWidth="1"/>
    <col min="11022" max="11022" width="5.375" style="2077" bestFit="1" customWidth="1"/>
    <col min="11023" max="11023" width="18.875" style="2077" customWidth="1"/>
    <col min="11024" max="11024" width="20.5" style="2077" customWidth="1"/>
    <col min="11025" max="11025" width="22.375" style="2077" customWidth="1"/>
    <col min="11026" max="11026" width="14.75" style="2077" customWidth="1"/>
    <col min="11027" max="11264" width="12.75" style="2077"/>
    <col min="11265" max="11265" width="3.75" style="2077" customWidth="1"/>
    <col min="11266" max="11266" width="18.75" style="2077" bestFit="1" customWidth="1"/>
    <col min="11267" max="11268" width="9.625" style="2077" bestFit="1" customWidth="1"/>
    <col min="11269" max="11269" width="46.5" style="2077" customWidth="1"/>
    <col min="11270" max="11270" width="5.75" style="2077" bestFit="1" customWidth="1"/>
    <col min="11271" max="11271" width="13.125" style="2077" customWidth="1"/>
    <col min="11272" max="11272" width="13.125" style="2077" bestFit="1" customWidth="1"/>
    <col min="11273" max="11273" width="9" style="2077" bestFit="1" customWidth="1"/>
    <col min="11274" max="11274" width="34.25" style="2077" customWidth="1"/>
    <col min="11275" max="11275" width="16.125" style="2077" customWidth="1"/>
    <col min="11276" max="11276" width="19.125" style="2077" bestFit="1" customWidth="1"/>
    <col min="11277" max="11277" width="16.75" style="2077" customWidth="1"/>
    <col min="11278" max="11278" width="5.375" style="2077" bestFit="1" customWidth="1"/>
    <col min="11279" max="11279" width="18.875" style="2077" customWidth="1"/>
    <col min="11280" max="11280" width="20.5" style="2077" customWidth="1"/>
    <col min="11281" max="11281" width="22.375" style="2077" customWidth="1"/>
    <col min="11282" max="11282" width="14.75" style="2077" customWidth="1"/>
    <col min="11283" max="11520" width="12.75" style="2077"/>
    <col min="11521" max="11521" width="3.75" style="2077" customWidth="1"/>
    <col min="11522" max="11522" width="18.75" style="2077" bestFit="1" customWidth="1"/>
    <col min="11523" max="11524" width="9.625" style="2077" bestFit="1" customWidth="1"/>
    <col min="11525" max="11525" width="46.5" style="2077" customWidth="1"/>
    <col min="11526" max="11526" width="5.75" style="2077" bestFit="1" customWidth="1"/>
    <col min="11527" max="11527" width="13.125" style="2077" customWidth="1"/>
    <col min="11528" max="11528" width="13.125" style="2077" bestFit="1" customWidth="1"/>
    <col min="11529" max="11529" width="9" style="2077" bestFit="1" customWidth="1"/>
    <col min="11530" max="11530" width="34.25" style="2077" customWidth="1"/>
    <col min="11531" max="11531" width="16.125" style="2077" customWidth="1"/>
    <col min="11532" max="11532" width="19.125" style="2077" bestFit="1" customWidth="1"/>
    <col min="11533" max="11533" width="16.75" style="2077" customWidth="1"/>
    <col min="11534" max="11534" width="5.375" style="2077" bestFit="1" customWidth="1"/>
    <col min="11535" max="11535" width="18.875" style="2077" customWidth="1"/>
    <col min="11536" max="11536" width="20.5" style="2077" customWidth="1"/>
    <col min="11537" max="11537" width="22.375" style="2077" customWidth="1"/>
    <col min="11538" max="11538" width="14.75" style="2077" customWidth="1"/>
    <col min="11539" max="11776" width="12.75" style="2077"/>
    <col min="11777" max="11777" width="3.75" style="2077" customWidth="1"/>
    <col min="11778" max="11778" width="18.75" style="2077" bestFit="1" customWidth="1"/>
    <col min="11779" max="11780" width="9.625" style="2077" bestFit="1" customWidth="1"/>
    <col min="11781" max="11781" width="46.5" style="2077" customWidth="1"/>
    <col min="11782" max="11782" width="5.75" style="2077" bestFit="1" customWidth="1"/>
    <col min="11783" max="11783" width="13.125" style="2077" customWidth="1"/>
    <col min="11784" max="11784" width="13.125" style="2077" bestFit="1" customWidth="1"/>
    <col min="11785" max="11785" width="9" style="2077" bestFit="1" customWidth="1"/>
    <col min="11786" max="11786" width="34.25" style="2077" customWidth="1"/>
    <col min="11787" max="11787" width="16.125" style="2077" customWidth="1"/>
    <col min="11788" max="11788" width="19.125" style="2077" bestFit="1" customWidth="1"/>
    <col min="11789" max="11789" width="16.75" style="2077" customWidth="1"/>
    <col min="11790" max="11790" width="5.375" style="2077" bestFit="1" customWidth="1"/>
    <col min="11791" max="11791" width="18.875" style="2077" customWidth="1"/>
    <col min="11792" max="11792" width="20.5" style="2077" customWidth="1"/>
    <col min="11793" max="11793" width="22.375" style="2077" customWidth="1"/>
    <col min="11794" max="11794" width="14.75" style="2077" customWidth="1"/>
    <col min="11795" max="12032" width="12.75" style="2077"/>
    <col min="12033" max="12033" width="3.75" style="2077" customWidth="1"/>
    <col min="12034" max="12034" width="18.75" style="2077" bestFit="1" customWidth="1"/>
    <col min="12035" max="12036" width="9.625" style="2077" bestFit="1" customWidth="1"/>
    <col min="12037" max="12037" width="46.5" style="2077" customWidth="1"/>
    <col min="12038" max="12038" width="5.75" style="2077" bestFit="1" customWidth="1"/>
    <col min="12039" max="12039" width="13.125" style="2077" customWidth="1"/>
    <col min="12040" max="12040" width="13.125" style="2077" bestFit="1" customWidth="1"/>
    <col min="12041" max="12041" width="9" style="2077" bestFit="1" customWidth="1"/>
    <col min="12042" max="12042" width="34.25" style="2077" customWidth="1"/>
    <col min="12043" max="12043" width="16.125" style="2077" customWidth="1"/>
    <col min="12044" max="12044" width="19.125" style="2077" bestFit="1" customWidth="1"/>
    <col min="12045" max="12045" width="16.75" style="2077" customWidth="1"/>
    <col min="12046" max="12046" width="5.375" style="2077" bestFit="1" customWidth="1"/>
    <col min="12047" max="12047" width="18.875" style="2077" customWidth="1"/>
    <col min="12048" max="12048" width="20.5" style="2077" customWidth="1"/>
    <col min="12049" max="12049" width="22.375" style="2077" customWidth="1"/>
    <col min="12050" max="12050" width="14.75" style="2077" customWidth="1"/>
    <col min="12051" max="12288" width="12.75" style="2077"/>
    <col min="12289" max="12289" width="3.75" style="2077" customWidth="1"/>
    <col min="12290" max="12290" width="18.75" style="2077" bestFit="1" customWidth="1"/>
    <col min="12291" max="12292" width="9.625" style="2077" bestFit="1" customWidth="1"/>
    <col min="12293" max="12293" width="46.5" style="2077" customWidth="1"/>
    <col min="12294" max="12294" width="5.75" style="2077" bestFit="1" customWidth="1"/>
    <col min="12295" max="12295" width="13.125" style="2077" customWidth="1"/>
    <col min="12296" max="12296" width="13.125" style="2077" bestFit="1" customWidth="1"/>
    <col min="12297" max="12297" width="9" style="2077" bestFit="1" customWidth="1"/>
    <col min="12298" max="12298" width="34.25" style="2077" customWidth="1"/>
    <col min="12299" max="12299" width="16.125" style="2077" customWidth="1"/>
    <col min="12300" max="12300" width="19.125" style="2077" bestFit="1" customWidth="1"/>
    <col min="12301" max="12301" width="16.75" style="2077" customWidth="1"/>
    <col min="12302" max="12302" width="5.375" style="2077" bestFit="1" customWidth="1"/>
    <col min="12303" max="12303" width="18.875" style="2077" customWidth="1"/>
    <col min="12304" max="12304" width="20.5" style="2077" customWidth="1"/>
    <col min="12305" max="12305" width="22.375" style="2077" customWidth="1"/>
    <col min="12306" max="12306" width="14.75" style="2077" customWidth="1"/>
    <col min="12307" max="12544" width="12.75" style="2077"/>
    <col min="12545" max="12545" width="3.75" style="2077" customWidth="1"/>
    <col min="12546" max="12546" width="18.75" style="2077" bestFit="1" customWidth="1"/>
    <col min="12547" max="12548" width="9.625" style="2077" bestFit="1" customWidth="1"/>
    <col min="12549" max="12549" width="46.5" style="2077" customWidth="1"/>
    <col min="12550" max="12550" width="5.75" style="2077" bestFit="1" customWidth="1"/>
    <col min="12551" max="12551" width="13.125" style="2077" customWidth="1"/>
    <col min="12552" max="12552" width="13.125" style="2077" bestFit="1" customWidth="1"/>
    <col min="12553" max="12553" width="9" style="2077" bestFit="1" customWidth="1"/>
    <col min="12554" max="12554" width="34.25" style="2077" customWidth="1"/>
    <col min="12555" max="12555" width="16.125" style="2077" customWidth="1"/>
    <col min="12556" max="12556" width="19.125" style="2077" bestFit="1" customWidth="1"/>
    <col min="12557" max="12557" width="16.75" style="2077" customWidth="1"/>
    <col min="12558" max="12558" width="5.375" style="2077" bestFit="1" customWidth="1"/>
    <col min="12559" max="12559" width="18.875" style="2077" customWidth="1"/>
    <col min="12560" max="12560" width="20.5" style="2077" customWidth="1"/>
    <col min="12561" max="12561" width="22.375" style="2077" customWidth="1"/>
    <col min="12562" max="12562" width="14.75" style="2077" customWidth="1"/>
    <col min="12563" max="12800" width="12.75" style="2077"/>
    <col min="12801" max="12801" width="3.75" style="2077" customWidth="1"/>
    <col min="12802" max="12802" width="18.75" style="2077" bestFit="1" customWidth="1"/>
    <col min="12803" max="12804" width="9.625" style="2077" bestFit="1" customWidth="1"/>
    <col min="12805" max="12805" width="46.5" style="2077" customWidth="1"/>
    <col min="12806" max="12806" width="5.75" style="2077" bestFit="1" customWidth="1"/>
    <col min="12807" max="12807" width="13.125" style="2077" customWidth="1"/>
    <col min="12808" max="12808" width="13.125" style="2077" bestFit="1" customWidth="1"/>
    <col min="12809" max="12809" width="9" style="2077" bestFit="1" customWidth="1"/>
    <col min="12810" max="12810" width="34.25" style="2077" customWidth="1"/>
    <col min="12811" max="12811" width="16.125" style="2077" customWidth="1"/>
    <col min="12812" max="12812" width="19.125" style="2077" bestFit="1" customWidth="1"/>
    <col min="12813" max="12813" width="16.75" style="2077" customWidth="1"/>
    <col min="12814" max="12814" width="5.375" style="2077" bestFit="1" customWidth="1"/>
    <col min="12815" max="12815" width="18.875" style="2077" customWidth="1"/>
    <col min="12816" max="12816" width="20.5" style="2077" customWidth="1"/>
    <col min="12817" max="12817" width="22.375" style="2077" customWidth="1"/>
    <col min="12818" max="12818" width="14.75" style="2077" customWidth="1"/>
    <col min="12819" max="13056" width="12.75" style="2077"/>
    <col min="13057" max="13057" width="3.75" style="2077" customWidth="1"/>
    <col min="13058" max="13058" width="18.75" style="2077" bestFit="1" customWidth="1"/>
    <col min="13059" max="13060" width="9.625" style="2077" bestFit="1" customWidth="1"/>
    <col min="13061" max="13061" width="46.5" style="2077" customWidth="1"/>
    <col min="13062" max="13062" width="5.75" style="2077" bestFit="1" customWidth="1"/>
    <col min="13063" max="13063" width="13.125" style="2077" customWidth="1"/>
    <col min="13064" max="13064" width="13.125" style="2077" bestFit="1" customWidth="1"/>
    <col min="13065" max="13065" width="9" style="2077" bestFit="1" customWidth="1"/>
    <col min="13066" max="13066" width="34.25" style="2077" customWidth="1"/>
    <col min="13067" max="13067" width="16.125" style="2077" customWidth="1"/>
    <col min="13068" max="13068" width="19.125" style="2077" bestFit="1" customWidth="1"/>
    <col min="13069" max="13069" width="16.75" style="2077" customWidth="1"/>
    <col min="13070" max="13070" width="5.375" style="2077" bestFit="1" customWidth="1"/>
    <col min="13071" max="13071" width="18.875" style="2077" customWidth="1"/>
    <col min="13072" max="13072" width="20.5" style="2077" customWidth="1"/>
    <col min="13073" max="13073" width="22.375" style="2077" customWidth="1"/>
    <col min="13074" max="13074" width="14.75" style="2077" customWidth="1"/>
    <col min="13075" max="13312" width="12.75" style="2077"/>
    <col min="13313" max="13313" width="3.75" style="2077" customWidth="1"/>
    <col min="13314" max="13314" width="18.75" style="2077" bestFit="1" customWidth="1"/>
    <col min="13315" max="13316" width="9.625" style="2077" bestFit="1" customWidth="1"/>
    <col min="13317" max="13317" width="46.5" style="2077" customWidth="1"/>
    <col min="13318" max="13318" width="5.75" style="2077" bestFit="1" customWidth="1"/>
    <col min="13319" max="13319" width="13.125" style="2077" customWidth="1"/>
    <col min="13320" max="13320" width="13.125" style="2077" bestFit="1" customWidth="1"/>
    <col min="13321" max="13321" width="9" style="2077" bestFit="1" customWidth="1"/>
    <col min="13322" max="13322" width="34.25" style="2077" customWidth="1"/>
    <col min="13323" max="13323" width="16.125" style="2077" customWidth="1"/>
    <col min="13324" max="13324" width="19.125" style="2077" bestFit="1" customWidth="1"/>
    <col min="13325" max="13325" width="16.75" style="2077" customWidth="1"/>
    <col min="13326" max="13326" width="5.375" style="2077" bestFit="1" customWidth="1"/>
    <col min="13327" max="13327" width="18.875" style="2077" customWidth="1"/>
    <col min="13328" max="13328" width="20.5" style="2077" customWidth="1"/>
    <col min="13329" max="13329" width="22.375" style="2077" customWidth="1"/>
    <col min="13330" max="13330" width="14.75" style="2077" customWidth="1"/>
    <col min="13331" max="13568" width="12.75" style="2077"/>
    <col min="13569" max="13569" width="3.75" style="2077" customWidth="1"/>
    <col min="13570" max="13570" width="18.75" style="2077" bestFit="1" customWidth="1"/>
    <col min="13571" max="13572" width="9.625" style="2077" bestFit="1" customWidth="1"/>
    <col min="13573" max="13573" width="46.5" style="2077" customWidth="1"/>
    <col min="13574" max="13574" width="5.75" style="2077" bestFit="1" customWidth="1"/>
    <col min="13575" max="13575" width="13.125" style="2077" customWidth="1"/>
    <col min="13576" max="13576" width="13.125" style="2077" bestFit="1" customWidth="1"/>
    <col min="13577" max="13577" width="9" style="2077" bestFit="1" customWidth="1"/>
    <col min="13578" max="13578" width="34.25" style="2077" customWidth="1"/>
    <col min="13579" max="13579" width="16.125" style="2077" customWidth="1"/>
    <col min="13580" max="13580" width="19.125" style="2077" bestFit="1" customWidth="1"/>
    <col min="13581" max="13581" width="16.75" style="2077" customWidth="1"/>
    <col min="13582" max="13582" width="5.375" style="2077" bestFit="1" customWidth="1"/>
    <col min="13583" max="13583" width="18.875" style="2077" customWidth="1"/>
    <col min="13584" max="13584" width="20.5" style="2077" customWidth="1"/>
    <col min="13585" max="13585" width="22.375" style="2077" customWidth="1"/>
    <col min="13586" max="13586" width="14.75" style="2077" customWidth="1"/>
    <col min="13587" max="13824" width="12.75" style="2077"/>
    <col min="13825" max="13825" width="3.75" style="2077" customWidth="1"/>
    <col min="13826" max="13826" width="18.75" style="2077" bestFit="1" customWidth="1"/>
    <col min="13827" max="13828" width="9.625" style="2077" bestFit="1" customWidth="1"/>
    <col min="13829" max="13829" width="46.5" style="2077" customWidth="1"/>
    <col min="13830" max="13830" width="5.75" style="2077" bestFit="1" customWidth="1"/>
    <col min="13831" max="13831" width="13.125" style="2077" customWidth="1"/>
    <col min="13832" max="13832" width="13.125" style="2077" bestFit="1" customWidth="1"/>
    <col min="13833" max="13833" width="9" style="2077" bestFit="1" customWidth="1"/>
    <col min="13834" max="13834" width="34.25" style="2077" customWidth="1"/>
    <col min="13835" max="13835" width="16.125" style="2077" customWidth="1"/>
    <col min="13836" max="13836" width="19.125" style="2077" bestFit="1" customWidth="1"/>
    <col min="13837" max="13837" width="16.75" style="2077" customWidth="1"/>
    <col min="13838" max="13838" width="5.375" style="2077" bestFit="1" customWidth="1"/>
    <col min="13839" max="13839" width="18.875" style="2077" customWidth="1"/>
    <col min="13840" max="13840" width="20.5" style="2077" customWidth="1"/>
    <col min="13841" max="13841" width="22.375" style="2077" customWidth="1"/>
    <col min="13842" max="13842" width="14.75" style="2077" customWidth="1"/>
    <col min="13843" max="14080" width="12.75" style="2077"/>
    <col min="14081" max="14081" width="3.75" style="2077" customWidth="1"/>
    <col min="14082" max="14082" width="18.75" style="2077" bestFit="1" customWidth="1"/>
    <col min="14083" max="14084" width="9.625" style="2077" bestFit="1" customWidth="1"/>
    <col min="14085" max="14085" width="46.5" style="2077" customWidth="1"/>
    <col min="14086" max="14086" width="5.75" style="2077" bestFit="1" customWidth="1"/>
    <col min="14087" max="14087" width="13.125" style="2077" customWidth="1"/>
    <col min="14088" max="14088" width="13.125" style="2077" bestFit="1" customWidth="1"/>
    <col min="14089" max="14089" width="9" style="2077" bestFit="1" customWidth="1"/>
    <col min="14090" max="14090" width="34.25" style="2077" customWidth="1"/>
    <col min="14091" max="14091" width="16.125" style="2077" customWidth="1"/>
    <col min="14092" max="14092" width="19.125" style="2077" bestFit="1" customWidth="1"/>
    <col min="14093" max="14093" width="16.75" style="2077" customWidth="1"/>
    <col min="14094" max="14094" width="5.375" style="2077" bestFit="1" customWidth="1"/>
    <col min="14095" max="14095" width="18.875" style="2077" customWidth="1"/>
    <col min="14096" max="14096" width="20.5" style="2077" customWidth="1"/>
    <col min="14097" max="14097" width="22.375" style="2077" customWidth="1"/>
    <col min="14098" max="14098" width="14.75" style="2077" customWidth="1"/>
    <col min="14099" max="14336" width="12.75" style="2077"/>
    <col min="14337" max="14337" width="3.75" style="2077" customWidth="1"/>
    <col min="14338" max="14338" width="18.75" style="2077" bestFit="1" customWidth="1"/>
    <col min="14339" max="14340" width="9.625" style="2077" bestFit="1" customWidth="1"/>
    <col min="14341" max="14341" width="46.5" style="2077" customWidth="1"/>
    <col min="14342" max="14342" width="5.75" style="2077" bestFit="1" customWidth="1"/>
    <col min="14343" max="14343" width="13.125" style="2077" customWidth="1"/>
    <col min="14344" max="14344" width="13.125" style="2077" bestFit="1" customWidth="1"/>
    <col min="14345" max="14345" width="9" style="2077" bestFit="1" customWidth="1"/>
    <col min="14346" max="14346" width="34.25" style="2077" customWidth="1"/>
    <col min="14347" max="14347" width="16.125" style="2077" customWidth="1"/>
    <col min="14348" max="14348" width="19.125" style="2077" bestFit="1" customWidth="1"/>
    <col min="14349" max="14349" width="16.75" style="2077" customWidth="1"/>
    <col min="14350" max="14350" width="5.375" style="2077" bestFit="1" customWidth="1"/>
    <col min="14351" max="14351" width="18.875" style="2077" customWidth="1"/>
    <col min="14352" max="14352" width="20.5" style="2077" customWidth="1"/>
    <col min="14353" max="14353" width="22.375" style="2077" customWidth="1"/>
    <col min="14354" max="14354" width="14.75" style="2077" customWidth="1"/>
    <col min="14355" max="14592" width="12.75" style="2077"/>
    <col min="14593" max="14593" width="3.75" style="2077" customWidth="1"/>
    <col min="14594" max="14594" width="18.75" style="2077" bestFit="1" customWidth="1"/>
    <col min="14595" max="14596" width="9.625" style="2077" bestFit="1" customWidth="1"/>
    <col min="14597" max="14597" width="46.5" style="2077" customWidth="1"/>
    <col min="14598" max="14598" width="5.75" style="2077" bestFit="1" customWidth="1"/>
    <col min="14599" max="14599" width="13.125" style="2077" customWidth="1"/>
    <col min="14600" max="14600" width="13.125" style="2077" bestFit="1" customWidth="1"/>
    <col min="14601" max="14601" width="9" style="2077" bestFit="1" customWidth="1"/>
    <col min="14602" max="14602" width="34.25" style="2077" customWidth="1"/>
    <col min="14603" max="14603" width="16.125" style="2077" customWidth="1"/>
    <col min="14604" max="14604" width="19.125" style="2077" bestFit="1" customWidth="1"/>
    <col min="14605" max="14605" width="16.75" style="2077" customWidth="1"/>
    <col min="14606" max="14606" width="5.375" style="2077" bestFit="1" customWidth="1"/>
    <col min="14607" max="14607" width="18.875" style="2077" customWidth="1"/>
    <col min="14608" max="14608" width="20.5" style="2077" customWidth="1"/>
    <col min="14609" max="14609" width="22.375" style="2077" customWidth="1"/>
    <col min="14610" max="14610" width="14.75" style="2077" customWidth="1"/>
    <col min="14611" max="14848" width="12.75" style="2077"/>
    <col min="14849" max="14849" width="3.75" style="2077" customWidth="1"/>
    <col min="14850" max="14850" width="18.75" style="2077" bestFit="1" customWidth="1"/>
    <col min="14851" max="14852" width="9.625" style="2077" bestFit="1" customWidth="1"/>
    <col min="14853" max="14853" width="46.5" style="2077" customWidth="1"/>
    <col min="14854" max="14854" width="5.75" style="2077" bestFit="1" customWidth="1"/>
    <col min="14855" max="14855" width="13.125" style="2077" customWidth="1"/>
    <col min="14856" max="14856" width="13.125" style="2077" bestFit="1" customWidth="1"/>
    <col min="14857" max="14857" width="9" style="2077" bestFit="1" customWidth="1"/>
    <col min="14858" max="14858" width="34.25" style="2077" customWidth="1"/>
    <col min="14859" max="14859" width="16.125" style="2077" customWidth="1"/>
    <col min="14860" max="14860" width="19.125" style="2077" bestFit="1" customWidth="1"/>
    <col min="14861" max="14861" width="16.75" style="2077" customWidth="1"/>
    <col min="14862" max="14862" width="5.375" style="2077" bestFit="1" customWidth="1"/>
    <col min="14863" max="14863" width="18.875" style="2077" customWidth="1"/>
    <col min="14864" max="14864" width="20.5" style="2077" customWidth="1"/>
    <col min="14865" max="14865" width="22.375" style="2077" customWidth="1"/>
    <col min="14866" max="14866" width="14.75" style="2077" customWidth="1"/>
    <col min="14867" max="15104" width="12.75" style="2077"/>
    <col min="15105" max="15105" width="3.75" style="2077" customWidth="1"/>
    <col min="15106" max="15106" width="18.75" style="2077" bestFit="1" customWidth="1"/>
    <col min="15107" max="15108" width="9.625" style="2077" bestFit="1" customWidth="1"/>
    <col min="15109" max="15109" width="46.5" style="2077" customWidth="1"/>
    <col min="15110" max="15110" width="5.75" style="2077" bestFit="1" customWidth="1"/>
    <col min="15111" max="15111" width="13.125" style="2077" customWidth="1"/>
    <col min="15112" max="15112" width="13.125" style="2077" bestFit="1" customWidth="1"/>
    <col min="15113" max="15113" width="9" style="2077" bestFit="1" customWidth="1"/>
    <col min="15114" max="15114" width="34.25" style="2077" customWidth="1"/>
    <col min="15115" max="15115" width="16.125" style="2077" customWidth="1"/>
    <col min="15116" max="15116" width="19.125" style="2077" bestFit="1" customWidth="1"/>
    <col min="15117" max="15117" width="16.75" style="2077" customWidth="1"/>
    <col min="15118" max="15118" width="5.375" style="2077" bestFit="1" customWidth="1"/>
    <col min="15119" max="15119" width="18.875" style="2077" customWidth="1"/>
    <col min="15120" max="15120" width="20.5" style="2077" customWidth="1"/>
    <col min="15121" max="15121" width="22.375" style="2077" customWidth="1"/>
    <col min="15122" max="15122" width="14.75" style="2077" customWidth="1"/>
    <col min="15123" max="15360" width="12.75" style="2077"/>
    <col min="15361" max="15361" width="3.75" style="2077" customWidth="1"/>
    <col min="15362" max="15362" width="18.75" style="2077" bestFit="1" customWidth="1"/>
    <col min="15363" max="15364" width="9.625" style="2077" bestFit="1" customWidth="1"/>
    <col min="15365" max="15365" width="46.5" style="2077" customWidth="1"/>
    <col min="15366" max="15366" width="5.75" style="2077" bestFit="1" customWidth="1"/>
    <col min="15367" max="15367" width="13.125" style="2077" customWidth="1"/>
    <col min="15368" max="15368" width="13.125" style="2077" bestFit="1" customWidth="1"/>
    <col min="15369" max="15369" width="9" style="2077" bestFit="1" customWidth="1"/>
    <col min="15370" max="15370" width="34.25" style="2077" customWidth="1"/>
    <col min="15371" max="15371" width="16.125" style="2077" customWidth="1"/>
    <col min="15372" max="15372" width="19.125" style="2077" bestFit="1" customWidth="1"/>
    <col min="15373" max="15373" width="16.75" style="2077" customWidth="1"/>
    <col min="15374" max="15374" width="5.375" style="2077" bestFit="1" customWidth="1"/>
    <col min="15375" max="15375" width="18.875" style="2077" customWidth="1"/>
    <col min="15376" max="15376" width="20.5" style="2077" customWidth="1"/>
    <col min="15377" max="15377" width="22.375" style="2077" customWidth="1"/>
    <col min="15378" max="15378" width="14.75" style="2077" customWidth="1"/>
    <col min="15379" max="15616" width="12.75" style="2077"/>
    <col min="15617" max="15617" width="3.75" style="2077" customWidth="1"/>
    <col min="15618" max="15618" width="18.75" style="2077" bestFit="1" customWidth="1"/>
    <col min="15619" max="15620" width="9.625" style="2077" bestFit="1" customWidth="1"/>
    <col min="15621" max="15621" width="46.5" style="2077" customWidth="1"/>
    <col min="15622" max="15622" width="5.75" style="2077" bestFit="1" customWidth="1"/>
    <col min="15623" max="15623" width="13.125" style="2077" customWidth="1"/>
    <col min="15624" max="15624" width="13.125" style="2077" bestFit="1" customWidth="1"/>
    <col min="15625" max="15625" width="9" style="2077" bestFit="1" customWidth="1"/>
    <col min="15626" max="15626" width="34.25" style="2077" customWidth="1"/>
    <col min="15627" max="15627" width="16.125" style="2077" customWidth="1"/>
    <col min="15628" max="15628" width="19.125" style="2077" bestFit="1" customWidth="1"/>
    <col min="15629" max="15629" width="16.75" style="2077" customWidth="1"/>
    <col min="15630" max="15630" width="5.375" style="2077" bestFit="1" customWidth="1"/>
    <col min="15631" max="15631" width="18.875" style="2077" customWidth="1"/>
    <col min="15632" max="15632" width="20.5" style="2077" customWidth="1"/>
    <col min="15633" max="15633" width="22.375" style="2077" customWidth="1"/>
    <col min="15634" max="15634" width="14.75" style="2077" customWidth="1"/>
    <col min="15635" max="15872" width="12.75" style="2077"/>
    <col min="15873" max="15873" width="3.75" style="2077" customWidth="1"/>
    <col min="15874" max="15874" width="18.75" style="2077" bestFit="1" customWidth="1"/>
    <col min="15875" max="15876" width="9.625" style="2077" bestFit="1" customWidth="1"/>
    <col min="15877" max="15877" width="46.5" style="2077" customWidth="1"/>
    <col min="15878" max="15878" width="5.75" style="2077" bestFit="1" customWidth="1"/>
    <col min="15879" max="15879" width="13.125" style="2077" customWidth="1"/>
    <col min="15880" max="15880" width="13.125" style="2077" bestFit="1" customWidth="1"/>
    <col min="15881" max="15881" width="9" style="2077" bestFit="1" customWidth="1"/>
    <col min="15882" max="15882" width="34.25" style="2077" customWidth="1"/>
    <col min="15883" max="15883" width="16.125" style="2077" customWidth="1"/>
    <col min="15884" max="15884" width="19.125" style="2077" bestFit="1" customWidth="1"/>
    <col min="15885" max="15885" width="16.75" style="2077" customWidth="1"/>
    <col min="15886" max="15886" width="5.375" style="2077" bestFit="1" customWidth="1"/>
    <col min="15887" max="15887" width="18.875" style="2077" customWidth="1"/>
    <col min="15888" max="15888" width="20.5" style="2077" customWidth="1"/>
    <col min="15889" max="15889" width="22.375" style="2077" customWidth="1"/>
    <col min="15890" max="15890" width="14.75" style="2077" customWidth="1"/>
    <col min="15891" max="16128" width="12.75" style="2077"/>
    <col min="16129" max="16129" width="3.75" style="2077" customWidth="1"/>
    <col min="16130" max="16130" width="18.75" style="2077" bestFit="1" customWidth="1"/>
    <col min="16131" max="16132" width="9.625" style="2077" bestFit="1" customWidth="1"/>
    <col min="16133" max="16133" width="46.5" style="2077" customWidth="1"/>
    <col min="16134" max="16134" width="5.75" style="2077" bestFit="1" customWidth="1"/>
    <col min="16135" max="16135" width="13.125" style="2077" customWidth="1"/>
    <col min="16136" max="16136" width="13.125" style="2077" bestFit="1" customWidth="1"/>
    <col min="16137" max="16137" width="9" style="2077" bestFit="1" customWidth="1"/>
    <col min="16138" max="16138" width="34.25" style="2077" customWidth="1"/>
    <col min="16139" max="16139" width="16.125" style="2077" customWidth="1"/>
    <col min="16140" max="16140" width="19.125" style="2077" bestFit="1" customWidth="1"/>
    <col min="16141" max="16141" width="16.75" style="2077" customWidth="1"/>
    <col min="16142" max="16142" width="5.375" style="2077" bestFit="1" customWidth="1"/>
    <col min="16143" max="16143" width="18.875" style="2077" customWidth="1"/>
    <col min="16144" max="16144" width="20.5" style="2077" customWidth="1"/>
    <col min="16145" max="16145" width="22.375" style="2077" customWidth="1"/>
    <col min="16146" max="16146" width="14.75" style="2077" customWidth="1"/>
    <col min="16147" max="16384" width="12.75" style="2077"/>
  </cols>
  <sheetData>
    <row r="2" spans="2:17" ht="20.100000000000001" customHeight="1">
      <c r="B2" s="2075" t="s">
        <v>0</v>
      </c>
      <c r="C2" s="2075"/>
      <c r="D2" s="2075"/>
      <c r="E2" s="2" t="s">
        <v>8675</v>
      </c>
      <c r="G2" s="4" t="s">
        <v>2</v>
      </c>
      <c r="H2" s="5"/>
      <c r="I2" s="6"/>
      <c r="J2" s="2078">
        <f>SUM(H:H)</f>
        <v>5440</v>
      </c>
      <c r="K2" s="2222"/>
    </row>
    <row r="3" spans="2:17" ht="20.100000000000001" customHeight="1">
      <c r="B3" s="2075"/>
      <c r="C3" s="2075"/>
      <c r="D3" s="2075"/>
      <c r="E3" s="13" t="s">
        <v>8676</v>
      </c>
    </row>
    <row r="4" spans="2:17" ht="20.100000000000001" customHeight="1">
      <c r="B4" s="2075" t="s">
        <v>5</v>
      </c>
      <c r="C4" s="2075"/>
      <c r="D4" s="2075"/>
      <c r="E4" s="13" t="s">
        <v>8675</v>
      </c>
      <c r="G4" s="2223"/>
      <c r="H4" s="2223"/>
      <c r="I4" s="2224"/>
      <c r="J4" s="2225"/>
      <c r="K4" s="2226"/>
    </row>
    <row r="5" spans="2:17" ht="20.100000000000001" customHeight="1">
      <c r="B5" s="2075" t="s">
        <v>6</v>
      </c>
      <c r="C5" s="2075"/>
      <c r="D5" s="2075"/>
      <c r="E5" s="16"/>
      <c r="G5" s="2223"/>
      <c r="H5" s="2223"/>
      <c r="I5" s="2224"/>
      <c r="J5" s="2225"/>
      <c r="K5" s="2226"/>
    </row>
    <row r="6" spans="2:17" ht="20.100000000000001" customHeight="1">
      <c r="B6" s="2075" t="s">
        <v>7</v>
      </c>
      <c r="C6" s="2075"/>
      <c r="D6" s="2075"/>
      <c r="E6" s="16"/>
      <c r="G6" s="2223"/>
      <c r="H6" s="2223"/>
      <c r="I6" s="2223"/>
      <c r="J6" s="2226"/>
      <c r="K6" s="2226"/>
    </row>
    <row r="8" spans="2:17" s="2079" customFormat="1" ht="19.7" customHeight="1">
      <c r="B8" s="105" t="s">
        <v>8</v>
      </c>
      <c r="C8" s="105" t="s">
        <v>9</v>
      </c>
      <c r="D8" s="105" t="s">
        <v>10</v>
      </c>
      <c r="E8" s="161" t="s">
        <v>11</v>
      </c>
      <c r="F8" s="161" t="s">
        <v>8391</v>
      </c>
      <c r="G8" s="161" t="s">
        <v>13</v>
      </c>
      <c r="H8" s="143" t="s">
        <v>14</v>
      </c>
      <c r="I8" s="143" t="s">
        <v>15</v>
      </c>
      <c r="J8" s="161" t="s">
        <v>16</v>
      </c>
      <c r="K8" s="161" t="s">
        <v>17</v>
      </c>
      <c r="L8" s="161" t="s">
        <v>18</v>
      </c>
      <c r="M8" s="105" t="s">
        <v>19</v>
      </c>
      <c r="N8" s="105" t="s">
        <v>20</v>
      </c>
      <c r="O8" s="161" t="s">
        <v>21</v>
      </c>
      <c r="P8" s="2163" t="s">
        <v>22</v>
      </c>
      <c r="Q8" s="2227" t="s">
        <v>23</v>
      </c>
    </row>
    <row r="9" spans="2:17" ht="19.7" customHeight="1">
      <c r="B9" s="123" t="s">
        <v>8677</v>
      </c>
      <c r="C9" s="17" t="s">
        <v>167</v>
      </c>
      <c r="D9" s="17" t="s">
        <v>167</v>
      </c>
      <c r="E9" s="26" t="s">
        <v>7556</v>
      </c>
      <c r="F9" s="18">
        <v>4</v>
      </c>
      <c r="G9" s="20">
        <v>1360</v>
      </c>
      <c r="H9" s="20">
        <f t="shared" ref="H9:H33" si="0">F9*G9</f>
        <v>5440</v>
      </c>
      <c r="I9" s="22"/>
      <c r="J9" s="24" t="s">
        <v>8297</v>
      </c>
      <c r="K9" s="161"/>
      <c r="L9" s="161"/>
      <c r="M9" s="2163">
        <v>44943</v>
      </c>
      <c r="N9" s="105" t="s">
        <v>6724</v>
      </c>
      <c r="O9" s="2164">
        <v>44944</v>
      </c>
      <c r="P9" s="2165">
        <v>44944</v>
      </c>
      <c r="Q9" s="2091">
        <v>44944</v>
      </c>
    </row>
    <row r="10" spans="2:17" ht="19.7" customHeight="1">
      <c r="B10" s="1488"/>
      <c r="C10" s="105"/>
      <c r="D10" s="105"/>
      <c r="E10" s="28"/>
      <c r="F10" s="161"/>
      <c r="G10" s="147"/>
      <c r="H10" s="20">
        <f t="shared" si="0"/>
        <v>0</v>
      </c>
      <c r="I10" s="158"/>
      <c r="J10" s="28"/>
      <c r="K10" s="2228"/>
      <c r="L10" s="161"/>
      <c r="M10" s="2163"/>
      <c r="N10" s="105"/>
      <c r="O10" s="2164"/>
      <c r="P10" s="2165"/>
      <c r="Q10" s="2091"/>
    </row>
    <row r="11" spans="2:17" ht="19.7" customHeight="1">
      <c r="B11" s="123"/>
      <c r="C11" s="105"/>
      <c r="D11" s="105"/>
      <c r="E11" s="28"/>
      <c r="F11" s="161"/>
      <c r="G11" s="147"/>
      <c r="H11" s="20">
        <f t="shared" si="0"/>
        <v>0</v>
      </c>
      <c r="I11" s="158"/>
      <c r="J11" s="28"/>
      <c r="K11" s="2228"/>
      <c r="L11" s="161"/>
      <c r="M11" s="2163"/>
      <c r="N11" s="105"/>
      <c r="O11" s="2164"/>
      <c r="P11" s="2165"/>
      <c r="Q11" s="2091"/>
    </row>
    <row r="12" spans="2:17" ht="19.7" customHeight="1">
      <c r="B12" s="123"/>
      <c r="C12" s="105"/>
      <c r="D12" s="105"/>
      <c r="E12" s="28"/>
      <c r="F12" s="161"/>
      <c r="G12" s="147"/>
      <c r="H12" s="20">
        <f t="shared" si="0"/>
        <v>0</v>
      </c>
      <c r="I12" s="158"/>
      <c r="J12" s="28"/>
      <c r="K12" s="2228"/>
      <c r="L12" s="161"/>
      <c r="M12" s="2163"/>
      <c r="N12" s="105"/>
      <c r="O12" s="2164"/>
      <c r="P12" s="2165"/>
      <c r="Q12" s="2091"/>
    </row>
    <row r="13" spans="2:17" ht="19.7" customHeight="1">
      <c r="B13" s="123"/>
      <c r="C13" s="105"/>
      <c r="D13" s="105"/>
      <c r="E13" s="28"/>
      <c r="F13" s="161"/>
      <c r="G13" s="147"/>
      <c r="H13" s="20">
        <f t="shared" si="0"/>
        <v>0</v>
      </c>
      <c r="I13" s="158"/>
      <c r="J13" s="28"/>
      <c r="K13" s="2228"/>
      <c r="L13" s="161"/>
      <c r="M13" s="2163"/>
      <c r="N13" s="105"/>
      <c r="O13" s="2164"/>
      <c r="P13" s="2165"/>
      <c r="Q13" s="2091"/>
    </row>
    <row r="14" spans="2:17" ht="19.7" customHeight="1">
      <c r="B14" s="123"/>
      <c r="C14" s="105"/>
      <c r="D14" s="105"/>
      <c r="E14" s="28"/>
      <c r="F14" s="161"/>
      <c r="G14" s="147"/>
      <c r="H14" s="20">
        <f t="shared" si="0"/>
        <v>0</v>
      </c>
      <c r="I14" s="158"/>
      <c r="J14" s="28"/>
      <c r="K14" s="2228"/>
      <c r="L14" s="161"/>
      <c r="M14" s="2163"/>
      <c r="N14" s="105"/>
      <c r="O14" s="2164"/>
      <c r="P14" s="2165"/>
      <c r="Q14" s="2091"/>
    </row>
    <row r="15" spans="2:17" ht="19.7" customHeight="1">
      <c r="B15" s="123"/>
      <c r="C15" s="105"/>
      <c r="D15" s="105"/>
      <c r="E15" s="28"/>
      <c r="F15" s="161"/>
      <c r="G15" s="147"/>
      <c r="H15" s="20">
        <f t="shared" si="0"/>
        <v>0</v>
      </c>
      <c r="I15" s="158"/>
      <c r="J15" s="28"/>
      <c r="K15" s="2228"/>
      <c r="L15" s="161"/>
      <c r="M15" s="2163"/>
      <c r="N15" s="105"/>
      <c r="O15" s="2164"/>
      <c r="P15" s="2165"/>
      <c r="Q15" s="2091"/>
    </row>
    <row r="16" spans="2:17" ht="19.7" customHeight="1">
      <c r="B16" s="123"/>
      <c r="C16" s="105"/>
      <c r="D16" s="105"/>
      <c r="E16" s="28"/>
      <c r="F16" s="161"/>
      <c r="G16" s="147"/>
      <c r="H16" s="20">
        <f t="shared" si="0"/>
        <v>0</v>
      </c>
      <c r="I16" s="158"/>
      <c r="J16" s="28"/>
      <c r="K16" s="2228"/>
      <c r="L16" s="161"/>
      <c r="M16" s="2163"/>
      <c r="N16" s="105"/>
      <c r="O16" s="2164"/>
      <c r="P16" s="2165"/>
      <c r="Q16" s="2091"/>
    </row>
    <row r="17" spans="2:17" ht="19.7" customHeight="1">
      <c r="B17" s="123"/>
      <c r="C17" s="105"/>
      <c r="D17" s="105"/>
      <c r="E17" s="28"/>
      <c r="F17" s="161"/>
      <c r="G17" s="147"/>
      <c r="H17" s="20">
        <f t="shared" si="0"/>
        <v>0</v>
      </c>
      <c r="I17" s="158"/>
      <c r="J17" s="28"/>
      <c r="K17" s="2228"/>
      <c r="L17" s="161"/>
      <c r="M17" s="2163"/>
      <c r="N17" s="105"/>
      <c r="O17" s="2164"/>
      <c r="P17" s="2165"/>
      <c r="Q17" s="2091"/>
    </row>
    <row r="18" spans="2:17" ht="19.7" customHeight="1">
      <c r="B18" s="123"/>
      <c r="C18" s="105"/>
      <c r="D18" s="105"/>
      <c r="E18" s="28"/>
      <c r="F18" s="161"/>
      <c r="G18" s="147"/>
      <c r="H18" s="20">
        <f t="shared" si="0"/>
        <v>0</v>
      </c>
      <c r="I18" s="158"/>
      <c r="J18" s="28"/>
      <c r="K18" s="2228"/>
      <c r="L18" s="161"/>
      <c r="M18" s="2163"/>
      <c r="N18" s="105"/>
      <c r="O18" s="2164"/>
      <c r="P18" s="2165"/>
      <c r="Q18" s="2091"/>
    </row>
    <row r="19" spans="2:17" ht="19.7" customHeight="1">
      <c r="B19" s="123"/>
      <c r="C19" s="105"/>
      <c r="D19" s="105"/>
      <c r="E19" s="28"/>
      <c r="F19" s="161"/>
      <c r="G19" s="147"/>
      <c r="H19" s="20">
        <f t="shared" si="0"/>
        <v>0</v>
      </c>
      <c r="I19" s="158"/>
      <c r="J19" s="28"/>
      <c r="K19" s="2228"/>
      <c r="L19" s="161"/>
      <c r="M19" s="2163"/>
      <c r="N19" s="105"/>
      <c r="O19" s="2164"/>
      <c r="P19" s="2165"/>
      <c r="Q19" s="2091"/>
    </row>
    <row r="20" spans="2:17" ht="19.7" customHeight="1">
      <c r="B20" s="123"/>
      <c r="C20" s="105"/>
      <c r="D20" s="105"/>
      <c r="E20" s="28"/>
      <c r="F20" s="161"/>
      <c r="G20" s="147"/>
      <c r="H20" s="20">
        <f t="shared" si="0"/>
        <v>0</v>
      </c>
      <c r="I20" s="158"/>
      <c r="J20" s="28"/>
      <c r="K20" s="2228"/>
      <c r="L20" s="161"/>
      <c r="M20" s="2163"/>
      <c r="N20" s="105"/>
      <c r="O20" s="2164"/>
      <c r="P20" s="2165"/>
      <c r="Q20" s="2091"/>
    </row>
    <row r="21" spans="2:17" ht="19.7" customHeight="1">
      <c r="B21" s="123"/>
      <c r="C21" s="105"/>
      <c r="D21" s="105"/>
      <c r="E21" s="28"/>
      <c r="F21" s="161"/>
      <c r="G21" s="147"/>
      <c r="H21" s="20">
        <f t="shared" si="0"/>
        <v>0</v>
      </c>
      <c r="I21" s="158"/>
      <c r="J21" s="28"/>
      <c r="K21" s="2228"/>
      <c r="L21" s="161"/>
      <c r="M21" s="2163"/>
      <c r="N21" s="105"/>
      <c r="O21" s="2164"/>
      <c r="P21" s="2165"/>
      <c r="Q21" s="2091"/>
    </row>
    <row r="22" spans="2:17" ht="19.7" customHeight="1">
      <c r="B22" s="123"/>
      <c r="C22" s="105"/>
      <c r="D22" s="105"/>
      <c r="E22" s="28"/>
      <c r="F22" s="161"/>
      <c r="G22" s="147"/>
      <c r="H22" s="20">
        <f t="shared" si="0"/>
        <v>0</v>
      </c>
      <c r="I22" s="158"/>
      <c r="J22" s="28"/>
      <c r="K22" s="2228"/>
      <c r="L22" s="161"/>
      <c r="M22" s="2163"/>
      <c r="N22" s="105"/>
      <c r="O22" s="2164"/>
      <c r="P22" s="2165"/>
      <c r="Q22" s="2091"/>
    </row>
    <row r="23" spans="2:17" ht="19.7" customHeight="1">
      <c r="B23" s="123"/>
      <c r="C23" s="105"/>
      <c r="D23" s="105"/>
      <c r="E23" s="28"/>
      <c r="F23" s="161"/>
      <c r="G23" s="147"/>
      <c r="H23" s="20">
        <f t="shared" si="0"/>
        <v>0</v>
      </c>
      <c r="I23" s="158"/>
      <c r="J23" s="28"/>
      <c r="K23" s="2228"/>
      <c r="L23" s="161"/>
      <c r="M23" s="2163"/>
      <c r="N23" s="105"/>
      <c r="O23" s="2164"/>
      <c r="P23" s="2165"/>
      <c r="Q23" s="2091"/>
    </row>
    <row r="24" spans="2:17" ht="19.7" customHeight="1">
      <c r="B24" s="123"/>
      <c r="C24" s="105"/>
      <c r="D24" s="105"/>
      <c r="E24" s="28"/>
      <c r="F24" s="161"/>
      <c r="G24" s="147"/>
      <c r="H24" s="20">
        <f t="shared" si="0"/>
        <v>0</v>
      </c>
      <c r="I24" s="158"/>
      <c r="J24" s="28"/>
      <c r="K24" s="2228"/>
      <c r="L24" s="161"/>
      <c r="M24" s="2163"/>
      <c r="N24" s="105"/>
      <c r="O24" s="2164"/>
      <c r="P24" s="2165"/>
      <c r="Q24" s="2091"/>
    </row>
    <row r="25" spans="2:17" ht="19.7" customHeight="1">
      <c r="B25" s="123"/>
      <c r="C25" s="105"/>
      <c r="D25" s="105"/>
      <c r="E25" s="28"/>
      <c r="F25" s="161"/>
      <c r="G25" s="147"/>
      <c r="H25" s="20">
        <f t="shared" si="0"/>
        <v>0</v>
      </c>
      <c r="I25" s="158"/>
      <c r="J25" s="28"/>
      <c r="K25" s="2228"/>
      <c r="L25" s="161"/>
      <c r="M25" s="2163"/>
      <c r="N25" s="105"/>
      <c r="O25" s="2164"/>
      <c r="P25" s="2165"/>
      <c r="Q25" s="2091"/>
    </row>
    <row r="26" spans="2:17" ht="19.7" customHeight="1">
      <c r="B26" s="123"/>
      <c r="C26" s="105"/>
      <c r="D26" s="105"/>
      <c r="E26" s="28"/>
      <c r="F26" s="161"/>
      <c r="G26" s="147"/>
      <c r="H26" s="20">
        <f t="shared" si="0"/>
        <v>0</v>
      </c>
      <c r="I26" s="158"/>
      <c r="J26" s="28"/>
      <c r="K26" s="2228"/>
      <c r="L26" s="161"/>
      <c r="M26" s="2163"/>
      <c r="N26" s="105"/>
      <c r="O26" s="2164"/>
      <c r="P26" s="2165"/>
      <c r="Q26" s="2091"/>
    </row>
    <row r="27" spans="2:17" ht="19.7" customHeight="1">
      <c r="B27" s="123"/>
      <c r="C27" s="105"/>
      <c r="D27" s="105"/>
      <c r="E27" s="28"/>
      <c r="F27" s="161"/>
      <c r="G27" s="147"/>
      <c r="H27" s="20">
        <f t="shared" si="0"/>
        <v>0</v>
      </c>
      <c r="I27" s="158"/>
      <c r="J27" s="28"/>
      <c r="K27" s="2228"/>
      <c r="L27" s="161"/>
      <c r="M27" s="2163"/>
      <c r="N27" s="105"/>
      <c r="O27" s="2164"/>
      <c r="P27" s="2165"/>
      <c r="Q27" s="2091"/>
    </row>
    <row r="28" spans="2:17" ht="19.7" customHeight="1">
      <c r="B28" s="105"/>
      <c r="C28" s="17"/>
      <c r="D28" s="17"/>
      <c r="E28" s="26"/>
      <c r="F28" s="18"/>
      <c r="G28" s="20"/>
      <c r="H28" s="20">
        <f t="shared" si="0"/>
        <v>0</v>
      </c>
      <c r="I28" s="22"/>
      <c r="J28" s="24"/>
      <c r="K28" s="161"/>
      <c r="L28" s="161"/>
      <c r="M28" s="2163"/>
      <c r="N28" s="105"/>
      <c r="O28" s="2164"/>
      <c r="P28" s="2165"/>
      <c r="Q28" s="2091"/>
    </row>
    <row r="29" spans="2:17" ht="19.7" customHeight="1">
      <c r="B29" s="105"/>
      <c r="C29" s="17"/>
      <c r="D29" s="17"/>
      <c r="E29" s="26"/>
      <c r="F29" s="18"/>
      <c r="G29" s="20"/>
      <c r="H29" s="20">
        <f t="shared" si="0"/>
        <v>0</v>
      </c>
      <c r="I29" s="22"/>
      <c r="J29" s="24"/>
      <c r="K29" s="161"/>
      <c r="L29" s="161"/>
      <c r="M29" s="2163"/>
      <c r="N29" s="105"/>
      <c r="O29" s="2164"/>
      <c r="P29" s="2165"/>
      <c r="Q29" s="2091"/>
    </row>
    <row r="30" spans="2:17" ht="19.7" customHeight="1">
      <c r="B30" s="105"/>
      <c r="C30" s="17"/>
      <c r="D30" s="17"/>
      <c r="E30" s="26"/>
      <c r="F30" s="18"/>
      <c r="G30" s="20"/>
      <c r="H30" s="20">
        <f t="shared" si="0"/>
        <v>0</v>
      </c>
      <c r="I30" s="22"/>
      <c r="J30" s="24"/>
      <c r="K30" s="161"/>
      <c r="L30" s="161"/>
      <c r="M30" s="2163"/>
      <c r="N30" s="105"/>
      <c r="O30" s="2164"/>
      <c r="P30" s="2165"/>
      <c r="Q30" s="2091"/>
    </row>
    <row r="31" spans="2:17" ht="19.7" customHeight="1">
      <c r="B31" s="105"/>
      <c r="C31" s="17"/>
      <c r="D31" s="17"/>
      <c r="E31" s="26"/>
      <c r="F31" s="18"/>
      <c r="G31" s="20"/>
      <c r="H31" s="20">
        <f t="shared" si="0"/>
        <v>0</v>
      </c>
      <c r="I31" s="22"/>
      <c r="J31" s="24"/>
      <c r="K31" s="161"/>
      <c r="L31" s="161"/>
      <c r="M31" s="2163"/>
      <c r="N31" s="105"/>
      <c r="O31" s="2164"/>
      <c r="P31" s="2165"/>
      <c r="Q31" s="2091"/>
    </row>
    <row r="32" spans="2:17" ht="19.7" customHeight="1">
      <c r="B32" s="105"/>
      <c r="C32" s="17"/>
      <c r="D32" s="17"/>
      <c r="E32" s="26"/>
      <c r="F32" s="18"/>
      <c r="G32" s="20"/>
      <c r="H32" s="20">
        <f t="shared" si="0"/>
        <v>0</v>
      </c>
      <c r="I32" s="22"/>
      <c r="J32" s="24"/>
      <c r="K32" s="161"/>
      <c r="L32" s="161"/>
      <c r="M32" s="2163"/>
      <c r="N32" s="105"/>
      <c r="O32" s="2164"/>
      <c r="P32" s="2165"/>
      <c r="Q32" s="2091"/>
    </row>
    <row r="33" spans="2:17" ht="19.7" customHeight="1">
      <c r="B33" s="105"/>
      <c r="C33" s="17"/>
      <c r="D33" s="17"/>
      <c r="E33" s="26"/>
      <c r="F33" s="18"/>
      <c r="G33" s="20"/>
      <c r="H33" s="20">
        <f t="shared" si="0"/>
        <v>0</v>
      </c>
      <c r="I33" s="22"/>
      <c r="J33" s="24"/>
      <c r="K33" s="161"/>
      <c r="L33" s="161"/>
      <c r="M33" s="2163"/>
      <c r="N33" s="105"/>
      <c r="O33" s="2164"/>
      <c r="P33" s="2165"/>
      <c r="Q33" s="2091"/>
    </row>
  </sheetData>
  <mergeCells count="6">
    <mergeCell ref="B2:D2"/>
    <mergeCell ref="G2:I2"/>
    <mergeCell ref="B3:D3"/>
    <mergeCell ref="B4:D4"/>
    <mergeCell ref="B5:D5"/>
    <mergeCell ref="B6:D6"/>
  </mergeCells>
  <phoneticPr fontId="3"/>
  <pageMargins left="0.7" right="0.7" top="0.75" bottom="0.75" header="0.3" footer="0.3"/>
  <pageSetup paperSize="9" orientation="portrait" r:id="rId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B0779-C9F4-4816-AF6D-3ADDD316A775}">
  <dimension ref="A2:Q128"/>
  <sheetViews>
    <sheetView zoomScale="70" zoomScaleNormal="70" workbookViewId="0">
      <pane xSplit="10" ySplit="8" topLeftCell="K85" activePane="bottomRight" state="frozen"/>
      <selection pane="topRight" activeCell="K1" sqref="K1"/>
      <selection pane="bottomLeft" activeCell="A9" sqref="A9"/>
      <selection pane="bottomRight" activeCell="Q106" sqref="Q106"/>
    </sheetView>
  </sheetViews>
  <sheetFormatPr defaultColWidth="12.75" defaultRowHeight="13.5"/>
  <cols>
    <col min="1" max="1" width="3.75" style="2077" customWidth="1"/>
    <col min="2" max="2" width="18.75" style="2079" bestFit="1" customWidth="1"/>
    <col min="3" max="4" width="9.625" style="2077" bestFit="1" customWidth="1"/>
    <col min="5" max="5" width="46.5" style="2079" customWidth="1"/>
    <col min="6" max="6" width="5.75" style="2077" bestFit="1" customWidth="1"/>
    <col min="7" max="7" width="13.125" style="2077" customWidth="1"/>
    <col min="8" max="8" width="13.125" style="2077" bestFit="1" customWidth="1"/>
    <col min="9" max="9" width="9" style="2080" bestFit="1" customWidth="1"/>
    <col min="10" max="10" width="34.25" style="2079" customWidth="1"/>
    <col min="11" max="11" width="16.125" style="2079" customWidth="1"/>
    <col min="12" max="12" width="19.125" style="2079" bestFit="1" customWidth="1"/>
    <col min="13" max="13" width="16.75" style="2079" customWidth="1"/>
    <col min="14" max="14" width="5.375" style="2077" bestFit="1" customWidth="1"/>
    <col min="15" max="15" width="18.875" style="2080" customWidth="1"/>
    <col min="16" max="16" width="20.5" style="2154" customWidth="1"/>
    <col min="17" max="17" width="22.375" style="2099" customWidth="1"/>
    <col min="18" max="18" width="14.75" style="2077" customWidth="1"/>
    <col min="19" max="256" width="12.75" style="2077"/>
    <col min="257" max="257" width="3.75" style="2077" customWidth="1"/>
    <col min="258" max="258" width="18.75" style="2077" bestFit="1" customWidth="1"/>
    <col min="259" max="260" width="9.625" style="2077" bestFit="1" customWidth="1"/>
    <col min="261" max="261" width="46.5" style="2077" customWidth="1"/>
    <col min="262" max="262" width="5.75" style="2077" bestFit="1" customWidth="1"/>
    <col min="263" max="263" width="13.125" style="2077" customWidth="1"/>
    <col min="264" max="264" width="13.125" style="2077" bestFit="1" customWidth="1"/>
    <col min="265" max="265" width="9" style="2077" bestFit="1" customWidth="1"/>
    <col min="266" max="266" width="34.25" style="2077" customWidth="1"/>
    <col min="267" max="267" width="16.125" style="2077" customWidth="1"/>
    <col min="268" max="268" width="19.125" style="2077" bestFit="1" customWidth="1"/>
    <col min="269" max="269" width="16.75" style="2077" customWidth="1"/>
    <col min="270" max="270" width="5.375" style="2077" bestFit="1" customWidth="1"/>
    <col min="271" max="271" width="18.875" style="2077" customWidth="1"/>
    <col min="272" max="272" width="20.5" style="2077" customWidth="1"/>
    <col min="273" max="273" width="22.375" style="2077" customWidth="1"/>
    <col min="274" max="274" width="14.75" style="2077" customWidth="1"/>
    <col min="275" max="512" width="12.75" style="2077"/>
    <col min="513" max="513" width="3.75" style="2077" customWidth="1"/>
    <col min="514" max="514" width="18.75" style="2077" bestFit="1" customWidth="1"/>
    <col min="515" max="516" width="9.625" style="2077" bestFit="1" customWidth="1"/>
    <col min="517" max="517" width="46.5" style="2077" customWidth="1"/>
    <col min="518" max="518" width="5.75" style="2077" bestFit="1" customWidth="1"/>
    <col min="519" max="519" width="13.125" style="2077" customWidth="1"/>
    <col min="520" max="520" width="13.125" style="2077" bestFit="1" customWidth="1"/>
    <col min="521" max="521" width="9" style="2077" bestFit="1" customWidth="1"/>
    <col min="522" max="522" width="34.25" style="2077" customWidth="1"/>
    <col min="523" max="523" width="16.125" style="2077" customWidth="1"/>
    <col min="524" max="524" width="19.125" style="2077" bestFit="1" customWidth="1"/>
    <col min="525" max="525" width="16.75" style="2077" customWidth="1"/>
    <col min="526" max="526" width="5.375" style="2077" bestFit="1" customWidth="1"/>
    <col min="527" max="527" width="18.875" style="2077" customWidth="1"/>
    <col min="528" max="528" width="20.5" style="2077" customWidth="1"/>
    <col min="529" max="529" width="22.375" style="2077" customWidth="1"/>
    <col min="530" max="530" width="14.75" style="2077" customWidth="1"/>
    <col min="531" max="768" width="12.75" style="2077"/>
    <col min="769" max="769" width="3.75" style="2077" customWidth="1"/>
    <col min="770" max="770" width="18.75" style="2077" bestFit="1" customWidth="1"/>
    <col min="771" max="772" width="9.625" style="2077" bestFit="1" customWidth="1"/>
    <col min="773" max="773" width="46.5" style="2077" customWidth="1"/>
    <col min="774" max="774" width="5.75" style="2077" bestFit="1" customWidth="1"/>
    <col min="775" max="775" width="13.125" style="2077" customWidth="1"/>
    <col min="776" max="776" width="13.125" style="2077" bestFit="1" customWidth="1"/>
    <col min="777" max="777" width="9" style="2077" bestFit="1" customWidth="1"/>
    <col min="778" max="778" width="34.25" style="2077" customWidth="1"/>
    <col min="779" max="779" width="16.125" style="2077" customWidth="1"/>
    <col min="780" max="780" width="19.125" style="2077" bestFit="1" customWidth="1"/>
    <col min="781" max="781" width="16.75" style="2077" customWidth="1"/>
    <col min="782" max="782" width="5.375" style="2077" bestFit="1" customWidth="1"/>
    <col min="783" max="783" width="18.875" style="2077" customWidth="1"/>
    <col min="784" max="784" width="20.5" style="2077" customWidth="1"/>
    <col min="785" max="785" width="22.375" style="2077" customWidth="1"/>
    <col min="786" max="786" width="14.75" style="2077" customWidth="1"/>
    <col min="787" max="1024" width="12.75" style="2077"/>
    <col min="1025" max="1025" width="3.75" style="2077" customWidth="1"/>
    <col min="1026" max="1026" width="18.75" style="2077" bestFit="1" customWidth="1"/>
    <col min="1027" max="1028" width="9.625" style="2077" bestFit="1" customWidth="1"/>
    <col min="1029" max="1029" width="46.5" style="2077" customWidth="1"/>
    <col min="1030" max="1030" width="5.75" style="2077" bestFit="1" customWidth="1"/>
    <col min="1031" max="1031" width="13.125" style="2077" customWidth="1"/>
    <col min="1032" max="1032" width="13.125" style="2077" bestFit="1" customWidth="1"/>
    <col min="1033" max="1033" width="9" style="2077" bestFit="1" customWidth="1"/>
    <col min="1034" max="1034" width="34.25" style="2077" customWidth="1"/>
    <col min="1035" max="1035" width="16.125" style="2077" customWidth="1"/>
    <col min="1036" max="1036" width="19.125" style="2077" bestFit="1" customWidth="1"/>
    <col min="1037" max="1037" width="16.75" style="2077" customWidth="1"/>
    <col min="1038" max="1038" width="5.375" style="2077" bestFit="1" customWidth="1"/>
    <col min="1039" max="1039" width="18.875" style="2077" customWidth="1"/>
    <col min="1040" max="1040" width="20.5" style="2077" customWidth="1"/>
    <col min="1041" max="1041" width="22.375" style="2077" customWidth="1"/>
    <col min="1042" max="1042" width="14.75" style="2077" customWidth="1"/>
    <col min="1043" max="1280" width="12.75" style="2077"/>
    <col min="1281" max="1281" width="3.75" style="2077" customWidth="1"/>
    <col min="1282" max="1282" width="18.75" style="2077" bestFit="1" customWidth="1"/>
    <col min="1283" max="1284" width="9.625" style="2077" bestFit="1" customWidth="1"/>
    <col min="1285" max="1285" width="46.5" style="2077" customWidth="1"/>
    <col min="1286" max="1286" width="5.75" style="2077" bestFit="1" customWidth="1"/>
    <col min="1287" max="1287" width="13.125" style="2077" customWidth="1"/>
    <col min="1288" max="1288" width="13.125" style="2077" bestFit="1" customWidth="1"/>
    <col min="1289" max="1289" width="9" style="2077" bestFit="1" customWidth="1"/>
    <col min="1290" max="1290" width="34.25" style="2077" customWidth="1"/>
    <col min="1291" max="1291" width="16.125" style="2077" customWidth="1"/>
    <col min="1292" max="1292" width="19.125" style="2077" bestFit="1" customWidth="1"/>
    <col min="1293" max="1293" width="16.75" style="2077" customWidth="1"/>
    <col min="1294" max="1294" width="5.375" style="2077" bestFit="1" customWidth="1"/>
    <col min="1295" max="1295" width="18.875" style="2077" customWidth="1"/>
    <col min="1296" max="1296" width="20.5" style="2077" customWidth="1"/>
    <col min="1297" max="1297" width="22.375" style="2077" customWidth="1"/>
    <col min="1298" max="1298" width="14.75" style="2077" customWidth="1"/>
    <col min="1299" max="1536" width="12.75" style="2077"/>
    <col min="1537" max="1537" width="3.75" style="2077" customWidth="1"/>
    <col min="1538" max="1538" width="18.75" style="2077" bestFit="1" customWidth="1"/>
    <col min="1539" max="1540" width="9.625" style="2077" bestFit="1" customWidth="1"/>
    <col min="1541" max="1541" width="46.5" style="2077" customWidth="1"/>
    <col min="1542" max="1542" width="5.75" style="2077" bestFit="1" customWidth="1"/>
    <col min="1543" max="1543" width="13.125" style="2077" customWidth="1"/>
    <col min="1544" max="1544" width="13.125" style="2077" bestFit="1" customWidth="1"/>
    <col min="1545" max="1545" width="9" style="2077" bestFit="1" customWidth="1"/>
    <col min="1546" max="1546" width="34.25" style="2077" customWidth="1"/>
    <col min="1547" max="1547" width="16.125" style="2077" customWidth="1"/>
    <col min="1548" max="1548" width="19.125" style="2077" bestFit="1" customWidth="1"/>
    <col min="1549" max="1549" width="16.75" style="2077" customWidth="1"/>
    <col min="1550" max="1550" width="5.375" style="2077" bestFit="1" customWidth="1"/>
    <col min="1551" max="1551" width="18.875" style="2077" customWidth="1"/>
    <col min="1552" max="1552" width="20.5" style="2077" customWidth="1"/>
    <col min="1553" max="1553" width="22.375" style="2077" customWidth="1"/>
    <col min="1554" max="1554" width="14.75" style="2077" customWidth="1"/>
    <col min="1555" max="1792" width="12.75" style="2077"/>
    <col min="1793" max="1793" width="3.75" style="2077" customWidth="1"/>
    <col min="1794" max="1794" width="18.75" style="2077" bestFit="1" customWidth="1"/>
    <col min="1795" max="1796" width="9.625" style="2077" bestFit="1" customWidth="1"/>
    <col min="1797" max="1797" width="46.5" style="2077" customWidth="1"/>
    <col min="1798" max="1798" width="5.75" style="2077" bestFit="1" customWidth="1"/>
    <col min="1799" max="1799" width="13.125" style="2077" customWidth="1"/>
    <col min="1800" max="1800" width="13.125" style="2077" bestFit="1" customWidth="1"/>
    <col min="1801" max="1801" width="9" style="2077" bestFit="1" customWidth="1"/>
    <col min="1802" max="1802" width="34.25" style="2077" customWidth="1"/>
    <col min="1803" max="1803" width="16.125" style="2077" customWidth="1"/>
    <col min="1804" max="1804" width="19.125" style="2077" bestFit="1" customWidth="1"/>
    <col min="1805" max="1805" width="16.75" style="2077" customWidth="1"/>
    <col min="1806" max="1806" width="5.375" style="2077" bestFit="1" customWidth="1"/>
    <col min="1807" max="1807" width="18.875" style="2077" customWidth="1"/>
    <col min="1808" max="1808" width="20.5" style="2077" customWidth="1"/>
    <col min="1809" max="1809" width="22.375" style="2077" customWidth="1"/>
    <col min="1810" max="1810" width="14.75" style="2077" customWidth="1"/>
    <col min="1811" max="2048" width="12.75" style="2077"/>
    <col min="2049" max="2049" width="3.75" style="2077" customWidth="1"/>
    <col min="2050" max="2050" width="18.75" style="2077" bestFit="1" customWidth="1"/>
    <col min="2051" max="2052" width="9.625" style="2077" bestFit="1" customWidth="1"/>
    <col min="2053" max="2053" width="46.5" style="2077" customWidth="1"/>
    <col min="2054" max="2054" width="5.75" style="2077" bestFit="1" customWidth="1"/>
    <col min="2055" max="2055" width="13.125" style="2077" customWidth="1"/>
    <col min="2056" max="2056" width="13.125" style="2077" bestFit="1" customWidth="1"/>
    <col min="2057" max="2057" width="9" style="2077" bestFit="1" customWidth="1"/>
    <col min="2058" max="2058" width="34.25" style="2077" customWidth="1"/>
    <col min="2059" max="2059" width="16.125" style="2077" customWidth="1"/>
    <col min="2060" max="2060" width="19.125" style="2077" bestFit="1" customWidth="1"/>
    <col min="2061" max="2061" width="16.75" style="2077" customWidth="1"/>
    <col min="2062" max="2062" width="5.375" style="2077" bestFit="1" customWidth="1"/>
    <col min="2063" max="2063" width="18.875" style="2077" customWidth="1"/>
    <col min="2064" max="2064" width="20.5" style="2077" customWidth="1"/>
    <col min="2065" max="2065" width="22.375" style="2077" customWidth="1"/>
    <col min="2066" max="2066" width="14.75" style="2077" customWidth="1"/>
    <col min="2067" max="2304" width="12.75" style="2077"/>
    <col min="2305" max="2305" width="3.75" style="2077" customWidth="1"/>
    <col min="2306" max="2306" width="18.75" style="2077" bestFit="1" customWidth="1"/>
    <col min="2307" max="2308" width="9.625" style="2077" bestFit="1" customWidth="1"/>
    <col min="2309" max="2309" width="46.5" style="2077" customWidth="1"/>
    <col min="2310" max="2310" width="5.75" style="2077" bestFit="1" customWidth="1"/>
    <col min="2311" max="2311" width="13.125" style="2077" customWidth="1"/>
    <col min="2312" max="2312" width="13.125" style="2077" bestFit="1" customWidth="1"/>
    <col min="2313" max="2313" width="9" style="2077" bestFit="1" customWidth="1"/>
    <col min="2314" max="2314" width="34.25" style="2077" customWidth="1"/>
    <col min="2315" max="2315" width="16.125" style="2077" customWidth="1"/>
    <col min="2316" max="2316" width="19.125" style="2077" bestFit="1" customWidth="1"/>
    <col min="2317" max="2317" width="16.75" style="2077" customWidth="1"/>
    <col min="2318" max="2318" width="5.375" style="2077" bestFit="1" customWidth="1"/>
    <col min="2319" max="2319" width="18.875" style="2077" customWidth="1"/>
    <col min="2320" max="2320" width="20.5" style="2077" customWidth="1"/>
    <col min="2321" max="2321" width="22.375" style="2077" customWidth="1"/>
    <col min="2322" max="2322" width="14.75" style="2077" customWidth="1"/>
    <col min="2323" max="2560" width="12.75" style="2077"/>
    <col min="2561" max="2561" width="3.75" style="2077" customWidth="1"/>
    <col min="2562" max="2562" width="18.75" style="2077" bestFit="1" customWidth="1"/>
    <col min="2563" max="2564" width="9.625" style="2077" bestFit="1" customWidth="1"/>
    <col min="2565" max="2565" width="46.5" style="2077" customWidth="1"/>
    <col min="2566" max="2566" width="5.75" style="2077" bestFit="1" customWidth="1"/>
    <col min="2567" max="2567" width="13.125" style="2077" customWidth="1"/>
    <col min="2568" max="2568" width="13.125" style="2077" bestFit="1" customWidth="1"/>
    <col min="2569" max="2569" width="9" style="2077" bestFit="1" customWidth="1"/>
    <col min="2570" max="2570" width="34.25" style="2077" customWidth="1"/>
    <col min="2571" max="2571" width="16.125" style="2077" customWidth="1"/>
    <col min="2572" max="2572" width="19.125" style="2077" bestFit="1" customWidth="1"/>
    <col min="2573" max="2573" width="16.75" style="2077" customWidth="1"/>
    <col min="2574" max="2574" width="5.375" style="2077" bestFit="1" customWidth="1"/>
    <col min="2575" max="2575" width="18.875" style="2077" customWidth="1"/>
    <col min="2576" max="2576" width="20.5" style="2077" customWidth="1"/>
    <col min="2577" max="2577" width="22.375" style="2077" customWidth="1"/>
    <col min="2578" max="2578" width="14.75" style="2077" customWidth="1"/>
    <col min="2579" max="2816" width="12.75" style="2077"/>
    <col min="2817" max="2817" width="3.75" style="2077" customWidth="1"/>
    <col min="2818" max="2818" width="18.75" style="2077" bestFit="1" customWidth="1"/>
    <col min="2819" max="2820" width="9.625" style="2077" bestFit="1" customWidth="1"/>
    <col min="2821" max="2821" width="46.5" style="2077" customWidth="1"/>
    <col min="2822" max="2822" width="5.75" style="2077" bestFit="1" customWidth="1"/>
    <col min="2823" max="2823" width="13.125" style="2077" customWidth="1"/>
    <col min="2824" max="2824" width="13.125" style="2077" bestFit="1" customWidth="1"/>
    <col min="2825" max="2825" width="9" style="2077" bestFit="1" customWidth="1"/>
    <col min="2826" max="2826" width="34.25" style="2077" customWidth="1"/>
    <col min="2827" max="2827" width="16.125" style="2077" customWidth="1"/>
    <col min="2828" max="2828" width="19.125" style="2077" bestFit="1" customWidth="1"/>
    <col min="2829" max="2829" width="16.75" style="2077" customWidth="1"/>
    <col min="2830" max="2830" width="5.375" style="2077" bestFit="1" customWidth="1"/>
    <col min="2831" max="2831" width="18.875" style="2077" customWidth="1"/>
    <col min="2832" max="2832" width="20.5" style="2077" customWidth="1"/>
    <col min="2833" max="2833" width="22.375" style="2077" customWidth="1"/>
    <col min="2834" max="2834" width="14.75" style="2077" customWidth="1"/>
    <col min="2835" max="3072" width="12.75" style="2077"/>
    <col min="3073" max="3073" width="3.75" style="2077" customWidth="1"/>
    <col min="3074" max="3074" width="18.75" style="2077" bestFit="1" customWidth="1"/>
    <col min="3075" max="3076" width="9.625" style="2077" bestFit="1" customWidth="1"/>
    <col min="3077" max="3077" width="46.5" style="2077" customWidth="1"/>
    <col min="3078" max="3078" width="5.75" style="2077" bestFit="1" customWidth="1"/>
    <col min="3079" max="3079" width="13.125" style="2077" customWidth="1"/>
    <col min="3080" max="3080" width="13.125" style="2077" bestFit="1" customWidth="1"/>
    <col min="3081" max="3081" width="9" style="2077" bestFit="1" customWidth="1"/>
    <col min="3082" max="3082" width="34.25" style="2077" customWidth="1"/>
    <col min="3083" max="3083" width="16.125" style="2077" customWidth="1"/>
    <col min="3084" max="3084" width="19.125" style="2077" bestFit="1" customWidth="1"/>
    <col min="3085" max="3085" width="16.75" style="2077" customWidth="1"/>
    <col min="3086" max="3086" width="5.375" style="2077" bestFit="1" customWidth="1"/>
    <col min="3087" max="3087" width="18.875" style="2077" customWidth="1"/>
    <col min="3088" max="3088" width="20.5" style="2077" customWidth="1"/>
    <col min="3089" max="3089" width="22.375" style="2077" customWidth="1"/>
    <col min="3090" max="3090" width="14.75" style="2077" customWidth="1"/>
    <col min="3091" max="3328" width="12.75" style="2077"/>
    <col min="3329" max="3329" width="3.75" style="2077" customWidth="1"/>
    <col min="3330" max="3330" width="18.75" style="2077" bestFit="1" customWidth="1"/>
    <col min="3331" max="3332" width="9.625" style="2077" bestFit="1" customWidth="1"/>
    <col min="3333" max="3333" width="46.5" style="2077" customWidth="1"/>
    <col min="3334" max="3334" width="5.75" style="2077" bestFit="1" customWidth="1"/>
    <col min="3335" max="3335" width="13.125" style="2077" customWidth="1"/>
    <col min="3336" max="3336" width="13.125" style="2077" bestFit="1" customWidth="1"/>
    <col min="3337" max="3337" width="9" style="2077" bestFit="1" customWidth="1"/>
    <col min="3338" max="3338" width="34.25" style="2077" customWidth="1"/>
    <col min="3339" max="3339" width="16.125" style="2077" customWidth="1"/>
    <col min="3340" max="3340" width="19.125" style="2077" bestFit="1" customWidth="1"/>
    <col min="3341" max="3341" width="16.75" style="2077" customWidth="1"/>
    <col min="3342" max="3342" width="5.375" style="2077" bestFit="1" customWidth="1"/>
    <col min="3343" max="3343" width="18.875" style="2077" customWidth="1"/>
    <col min="3344" max="3344" width="20.5" style="2077" customWidth="1"/>
    <col min="3345" max="3345" width="22.375" style="2077" customWidth="1"/>
    <col min="3346" max="3346" width="14.75" style="2077" customWidth="1"/>
    <col min="3347" max="3584" width="12.75" style="2077"/>
    <col min="3585" max="3585" width="3.75" style="2077" customWidth="1"/>
    <col min="3586" max="3586" width="18.75" style="2077" bestFit="1" customWidth="1"/>
    <col min="3587" max="3588" width="9.625" style="2077" bestFit="1" customWidth="1"/>
    <col min="3589" max="3589" width="46.5" style="2077" customWidth="1"/>
    <col min="3590" max="3590" width="5.75" style="2077" bestFit="1" customWidth="1"/>
    <col min="3591" max="3591" width="13.125" style="2077" customWidth="1"/>
    <col min="3592" max="3592" width="13.125" style="2077" bestFit="1" customWidth="1"/>
    <col min="3593" max="3593" width="9" style="2077" bestFit="1" customWidth="1"/>
    <col min="3594" max="3594" width="34.25" style="2077" customWidth="1"/>
    <col min="3595" max="3595" width="16.125" style="2077" customWidth="1"/>
    <col min="3596" max="3596" width="19.125" style="2077" bestFit="1" customWidth="1"/>
    <col min="3597" max="3597" width="16.75" style="2077" customWidth="1"/>
    <col min="3598" max="3598" width="5.375" style="2077" bestFit="1" customWidth="1"/>
    <col min="3599" max="3599" width="18.875" style="2077" customWidth="1"/>
    <col min="3600" max="3600" width="20.5" style="2077" customWidth="1"/>
    <col min="3601" max="3601" width="22.375" style="2077" customWidth="1"/>
    <col min="3602" max="3602" width="14.75" style="2077" customWidth="1"/>
    <col min="3603" max="3840" width="12.75" style="2077"/>
    <col min="3841" max="3841" width="3.75" style="2077" customWidth="1"/>
    <col min="3842" max="3842" width="18.75" style="2077" bestFit="1" customWidth="1"/>
    <col min="3843" max="3844" width="9.625" style="2077" bestFit="1" customWidth="1"/>
    <col min="3845" max="3845" width="46.5" style="2077" customWidth="1"/>
    <col min="3846" max="3846" width="5.75" style="2077" bestFit="1" customWidth="1"/>
    <col min="3847" max="3847" width="13.125" style="2077" customWidth="1"/>
    <col min="3848" max="3848" width="13.125" style="2077" bestFit="1" customWidth="1"/>
    <col min="3849" max="3849" width="9" style="2077" bestFit="1" customWidth="1"/>
    <col min="3850" max="3850" width="34.25" style="2077" customWidth="1"/>
    <col min="3851" max="3851" width="16.125" style="2077" customWidth="1"/>
    <col min="3852" max="3852" width="19.125" style="2077" bestFit="1" customWidth="1"/>
    <col min="3853" max="3853" width="16.75" style="2077" customWidth="1"/>
    <col min="3854" max="3854" width="5.375" style="2077" bestFit="1" customWidth="1"/>
    <col min="3855" max="3855" width="18.875" style="2077" customWidth="1"/>
    <col min="3856" max="3856" width="20.5" style="2077" customWidth="1"/>
    <col min="3857" max="3857" width="22.375" style="2077" customWidth="1"/>
    <col min="3858" max="3858" width="14.75" style="2077" customWidth="1"/>
    <col min="3859" max="4096" width="12.75" style="2077"/>
    <col min="4097" max="4097" width="3.75" style="2077" customWidth="1"/>
    <col min="4098" max="4098" width="18.75" style="2077" bestFit="1" customWidth="1"/>
    <col min="4099" max="4100" width="9.625" style="2077" bestFit="1" customWidth="1"/>
    <col min="4101" max="4101" width="46.5" style="2077" customWidth="1"/>
    <col min="4102" max="4102" width="5.75" style="2077" bestFit="1" customWidth="1"/>
    <col min="4103" max="4103" width="13.125" style="2077" customWidth="1"/>
    <col min="4104" max="4104" width="13.125" style="2077" bestFit="1" customWidth="1"/>
    <col min="4105" max="4105" width="9" style="2077" bestFit="1" customWidth="1"/>
    <col min="4106" max="4106" width="34.25" style="2077" customWidth="1"/>
    <col min="4107" max="4107" width="16.125" style="2077" customWidth="1"/>
    <col min="4108" max="4108" width="19.125" style="2077" bestFit="1" customWidth="1"/>
    <col min="4109" max="4109" width="16.75" style="2077" customWidth="1"/>
    <col min="4110" max="4110" width="5.375" style="2077" bestFit="1" customWidth="1"/>
    <col min="4111" max="4111" width="18.875" style="2077" customWidth="1"/>
    <col min="4112" max="4112" width="20.5" style="2077" customWidth="1"/>
    <col min="4113" max="4113" width="22.375" style="2077" customWidth="1"/>
    <col min="4114" max="4114" width="14.75" style="2077" customWidth="1"/>
    <col min="4115" max="4352" width="12.75" style="2077"/>
    <col min="4353" max="4353" width="3.75" style="2077" customWidth="1"/>
    <col min="4354" max="4354" width="18.75" style="2077" bestFit="1" customWidth="1"/>
    <col min="4355" max="4356" width="9.625" style="2077" bestFit="1" customWidth="1"/>
    <col min="4357" max="4357" width="46.5" style="2077" customWidth="1"/>
    <col min="4358" max="4358" width="5.75" style="2077" bestFit="1" customWidth="1"/>
    <col min="4359" max="4359" width="13.125" style="2077" customWidth="1"/>
    <col min="4360" max="4360" width="13.125" style="2077" bestFit="1" customWidth="1"/>
    <col min="4361" max="4361" width="9" style="2077" bestFit="1" customWidth="1"/>
    <col min="4362" max="4362" width="34.25" style="2077" customWidth="1"/>
    <col min="4363" max="4363" width="16.125" style="2077" customWidth="1"/>
    <col min="4364" max="4364" width="19.125" style="2077" bestFit="1" customWidth="1"/>
    <col min="4365" max="4365" width="16.75" style="2077" customWidth="1"/>
    <col min="4366" max="4366" width="5.375" style="2077" bestFit="1" customWidth="1"/>
    <col min="4367" max="4367" width="18.875" style="2077" customWidth="1"/>
    <col min="4368" max="4368" width="20.5" style="2077" customWidth="1"/>
    <col min="4369" max="4369" width="22.375" style="2077" customWidth="1"/>
    <col min="4370" max="4370" width="14.75" style="2077" customWidth="1"/>
    <col min="4371" max="4608" width="12.75" style="2077"/>
    <col min="4609" max="4609" width="3.75" style="2077" customWidth="1"/>
    <col min="4610" max="4610" width="18.75" style="2077" bestFit="1" customWidth="1"/>
    <col min="4611" max="4612" width="9.625" style="2077" bestFit="1" customWidth="1"/>
    <col min="4613" max="4613" width="46.5" style="2077" customWidth="1"/>
    <col min="4614" max="4614" width="5.75" style="2077" bestFit="1" customWidth="1"/>
    <col min="4615" max="4615" width="13.125" style="2077" customWidth="1"/>
    <col min="4616" max="4616" width="13.125" style="2077" bestFit="1" customWidth="1"/>
    <col min="4617" max="4617" width="9" style="2077" bestFit="1" customWidth="1"/>
    <col min="4618" max="4618" width="34.25" style="2077" customWidth="1"/>
    <col min="4619" max="4619" width="16.125" style="2077" customWidth="1"/>
    <col min="4620" max="4620" width="19.125" style="2077" bestFit="1" customWidth="1"/>
    <col min="4621" max="4621" width="16.75" style="2077" customWidth="1"/>
    <col min="4622" max="4622" width="5.375" style="2077" bestFit="1" customWidth="1"/>
    <col min="4623" max="4623" width="18.875" style="2077" customWidth="1"/>
    <col min="4624" max="4624" width="20.5" style="2077" customWidth="1"/>
    <col min="4625" max="4625" width="22.375" style="2077" customWidth="1"/>
    <col min="4626" max="4626" width="14.75" style="2077" customWidth="1"/>
    <col min="4627" max="4864" width="12.75" style="2077"/>
    <col min="4865" max="4865" width="3.75" style="2077" customWidth="1"/>
    <col min="4866" max="4866" width="18.75" style="2077" bestFit="1" customWidth="1"/>
    <col min="4867" max="4868" width="9.625" style="2077" bestFit="1" customWidth="1"/>
    <col min="4869" max="4869" width="46.5" style="2077" customWidth="1"/>
    <col min="4870" max="4870" width="5.75" style="2077" bestFit="1" customWidth="1"/>
    <col min="4871" max="4871" width="13.125" style="2077" customWidth="1"/>
    <col min="4872" max="4872" width="13.125" style="2077" bestFit="1" customWidth="1"/>
    <col min="4873" max="4873" width="9" style="2077" bestFit="1" customWidth="1"/>
    <col min="4874" max="4874" width="34.25" style="2077" customWidth="1"/>
    <col min="4875" max="4875" width="16.125" style="2077" customWidth="1"/>
    <col min="4876" max="4876" width="19.125" style="2077" bestFit="1" customWidth="1"/>
    <col min="4877" max="4877" width="16.75" style="2077" customWidth="1"/>
    <col min="4878" max="4878" width="5.375" style="2077" bestFit="1" customWidth="1"/>
    <col min="4879" max="4879" width="18.875" style="2077" customWidth="1"/>
    <col min="4880" max="4880" width="20.5" style="2077" customWidth="1"/>
    <col min="4881" max="4881" width="22.375" style="2077" customWidth="1"/>
    <col min="4882" max="4882" width="14.75" style="2077" customWidth="1"/>
    <col min="4883" max="5120" width="12.75" style="2077"/>
    <col min="5121" max="5121" width="3.75" style="2077" customWidth="1"/>
    <col min="5122" max="5122" width="18.75" style="2077" bestFit="1" customWidth="1"/>
    <col min="5123" max="5124" width="9.625" style="2077" bestFit="1" customWidth="1"/>
    <col min="5125" max="5125" width="46.5" style="2077" customWidth="1"/>
    <col min="5126" max="5126" width="5.75" style="2077" bestFit="1" customWidth="1"/>
    <col min="5127" max="5127" width="13.125" style="2077" customWidth="1"/>
    <col min="5128" max="5128" width="13.125" style="2077" bestFit="1" customWidth="1"/>
    <col min="5129" max="5129" width="9" style="2077" bestFit="1" customWidth="1"/>
    <col min="5130" max="5130" width="34.25" style="2077" customWidth="1"/>
    <col min="5131" max="5131" width="16.125" style="2077" customWidth="1"/>
    <col min="5132" max="5132" width="19.125" style="2077" bestFit="1" customWidth="1"/>
    <col min="5133" max="5133" width="16.75" style="2077" customWidth="1"/>
    <col min="5134" max="5134" width="5.375" style="2077" bestFit="1" customWidth="1"/>
    <col min="5135" max="5135" width="18.875" style="2077" customWidth="1"/>
    <col min="5136" max="5136" width="20.5" style="2077" customWidth="1"/>
    <col min="5137" max="5137" width="22.375" style="2077" customWidth="1"/>
    <col min="5138" max="5138" width="14.75" style="2077" customWidth="1"/>
    <col min="5139" max="5376" width="12.75" style="2077"/>
    <col min="5377" max="5377" width="3.75" style="2077" customWidth="1"/>
    <col min="5378" max="5378" width="18.75" style="2077" bestFit="1" customWidth="1"/>
    <col min="5379" max="5380" width="9.625" style="2077" bestFit="1" customWidth="1"/>
    <col min="5381" max="5381" width="46.5" style="2077" customWidth="1"/>
    <col min="5382" max="5382" width="5.75" style="2077" bestFit="1" customWidth="1"/>
    <col min="5383" max="5383" width="13.125" style="2077" customWidth="1"/>
    <col min="5384" max="5384" width="13.125" style="2077" bestFit="1" customWidth="1"/>
    <col min="5385" max="5385" width="9" style="2077" bestFit="1" customWidth="1"/>
    <col min="5386" max="5386" width="34.25" style="2077" customWidth="1"/>
    <col min="5387" max="5387" width="16.125" style="2077" customWidth="1"/>
    <col min="5388" max="5388" width="19.125" style="2077" bestFit="1" customWidth="1"/>
    <col min="5389" max="5389" width="16.75" style="2077" customWidth="1"/>
    <col min="5390" max="5390" width="5.375" style="2077" bestFit="1" customWidth="1"/>
    <col min="5391" max="5391" width="18.875" style="2077" customWidth="1"/>
    <col min="5392" max="5392" width="20.5" style="2077" customWidth="1"/>
    <col min="5393" max="5393" width="22.375" style="2077" customWidth="1"/>
    <col min="5394" max="5394" width="14.75" style="2077" customWidth="1"/>
    <col min="5395" max="5632" width="12.75" style="2077"/>
    <col min="5633" max="5633" width="3.75" style="2077" customWidth="1"/>
    <col min="5634" max="5634" width="18.75" style="2077" bestFit="1" customWidth="1"/>
    <col min="5635" max="5636" width="9.625" style="2077" bestFit="1" customWidth="1"/>
    <col min="5637" max="5637" width="46.5" style="2077" customWidth="1"/>
    <col min="5638" max="5638" width="5.75" style="2077" bestFit="1" customWidth="1"/>
    <col min="5639" max="5639" width="13.125" style="2077" customWidth="1"/>
    <col min="5640" max="5640" width="13.125" style="2077" bestFit="1" customWidth="1"/>
    <col min="5641" max="5641" width="9" style="2077" bestFit="1" customWidth="1"/>
    <col min="5642" max="5642" width="34.25" style="2077" customWidth="1"/>
    <col min="5643" max="5643" width="16.125" style="2077" customWidth="1"/>
    <col min="5644" max="5644" width="19.125" style="2077" bestFit="1" customWidth="1"/>
    <col min="5645" max="5645" width="16.75" style="2077" customWidth="1"/>
    <col min="5646" max="5646" width="5.375" style="2077" bestFit="1" customWidth="1"/>
    <col min="5647" max="5647" width="18.875" style="2077" customWidth="1"/>
    <col min="5648" max="5648" width="20.5" style="2077" customWidth="1"/>
    <col min="5649" max="5649" width="22.375" style="2077" customWidth="1"/>
    <col min="5650" max="5650" width="14.75" style="2077" customWidth="1"/>
    <col min="5651" max="5888" width="12.75" style="2077"/>
    <col min="5889" max="5889" width="3.75" style="2077" customWidth="1"/>
    <col min="5890" max="5890" width="18.75" style="2077" bestFit="1" customWidth="1"/>
    <col min="5891" max="5892" width="9.625" style="2077" bestFit="1" customWidth="1"/>
    <col min="5893" max="5893" width="46.5" style="2077" customWidth="1"/>
    <col min="5894" max="5894" width="5.75" style="2077" bestFit="1" customWidth="1"/>
    <col min="5895" max="5895" width="13.125" style="2077" customWidth="1"/>
    <col min="5896" max="5896" width="13.125" style="2077" bestFit="1" customWidth="1"/>
    <col min="5897" max="5897" width="9" style="2077" bestFit="1" customWidth="1"/>
    <col min="5898" max="5898" width="34.25" style="2077" customWidth="1"/>
    <col min="5899" max="5899" width="16.125" style="2077" customWidth="1"/>
    <col min="5900" max="5900" width="19.125" style="2077" bestFit="1" customWidth="1"/>
    <col min="5901" max="5901" width="16.75" style="2077" customWidth="1"/>
    <col min="5902" max="5902" width="5.375" style="2077" bestFit="1" customWidth="1"/>
    <col min="5903" max="5903" width="18.875" style="2077" customWidth="1"/>
    <col min="5904" max="5904" width="20.5" style="2077" customWidth="1"/>
    <col min="5905" max="5905" width="22.375" style="2077" customWidth="1"/>
    <col min="5906" max="5906" width="14.75" style="2077" customWidth="1"/>
    <col min="5907" max="6144" width="12.75" style="2077"/>
    <col min="6145" max="6145" width="3.75" style="2077" customWidth="1"/>
    <col min="6146" max="6146" width="18.75" style="2077" bestFit="1" customWidth="1"/>
    <col min="6147" max="6148" width="9.625" style="2077" bestFit="1" customWidth="1"/>
    <col min="6149" max="6149" width="46.5" style="2077" customWidth="1"/>
    <col min="6150" max="6150" width="5.75" style="2077" bestFit="1" customWidth="1"/>
    <col min="6151" max="6151" width="13.125" style="2077" customWidth="1"/>
    <col min="6152" max="6152" width="13.125" style="2077" bestFit="1" customWidth="1"/>
    <col min="6153" max="6153" width="9" style="2077" bestFit="1" customWidth="1"/>
    <col min="6154" max="6154" width="34.25" style="2077" customWidth="1"/>
    <col min="6155" max="6155" width="16.125" style="2077" customWidth="1"/>
    <col min="6156" max="6156" width="19.125" style="2077" bestFit="1" customWidth="1"/>
    <col min="6157" max="6157" width="16.75" style="2077" customWidth="1"/>
    <col min="6158" max="6158" width="5.375" style="2077" bestFit="1" customWidth="1"/>
    <col min="6159" max="6159" width="18.875" style="2077" customWidth="1"/>
    <col min="6160" max="6160" width="20.5" style="2077" customWidth="1"/>
    <col min="6161" max="6161" width="22.375" style="2077" customWidth="1"/>
    <col min="6162" max="6162" width="14.75" style="2077" customWidth="1"/>
    <col min="6163" max="6400" width="12.75" style="2077"/>
    <col min="6401" max="6401" width="3.75" style="2077" customWidth="1"/>
    <col min="6402" max="6402" width="18.75" style="2077" bestFit="1" customWidth="1"/>
    <col min="6403" max="6404" width="9.625" style="2077" bestFit="1" customWidth="1"/>
    <col min="6405" max="6405" width="46.5" style="2077" customWidth="1"/>
    <col min="6406" max="6406" width="5.75" style="2077" bestFit="1" customWidth="1"/>
    <col min="6407" max="6407" width="13.125" style="2077" customWidth="1"/>
    <col min="6408" max="6408" width="13.125" style="2077" bestFit="1" customWidth="1"/>
    <col min="6409" max="6409" width="9" style="2077" bestFit="1" customWidth="1"/>
    <col min="6410" max="6410" width="34.25" style="2077" customWidth="1"/>
    <col min="6411" max="6411" width="16.125" style="2077" customWidth="1"/>
    <col min="6412" max="6412" width="19.125" style="2077" bestFit="1" customWidth="1"/>
    <col min="6413" max="6413" width="16.75" style="2077" customWidth="1"/>
    <col min="6414" max="6414" width="5.375" style="2077" bestFit="1" customWidth="1"/>
    <col min="6415" max="6415" width="18.875" style="2077" customWidth="1"/>
    <col min="6416" max="6416" width="20.5" style="2077" customWidth="1"/>
    <col min="6417" max="6417" width="22.375" style="2077" customWidth="1"/>
    <col min="6418" max="6418" width="14.75" style="2077" customWidth="1"/>
    <col min="6419" max="6656" width="12.75" style="2077"/>
    <col min="6657" max="6657" width="3.75" style="2077" customWidth="1"/>
    <col min="6658" max="6658" width="18.75" style="2077" bestFit="1" customWidth="1"/>
    <col min="6659" max="6660" width="9.625" style="2077" bestFit="1" customWidth="1"/>
    <col min="6661" max="6661" width="46.5" style="2077" customWidth="1"/>
    <col min="6662" max="6662" width="5.75" style="2077" bestFit="1" customWidth="1"/>
    <col min="6663" max="6663" width="13.125" style="2077" customWidth="1"/>
    <col min="6664" max="6664" width="13.125" style="2077" bestFit="1" customWidth="1"/>
    <col min="6665" max="6665" width="9" style="2077" bestFit="1" customWidth="1"/>
    <col min="6666" max="6666" width="34.25" style="2077" customWidth="1"/>
    <col min="6667" max="6667" width="16.125" style="2077" customWidth="1"/>
    <col min="6668" max="6668" width="19.125" style="2077" bestFit="1" customWidth="1"/>
    <col min="6669" max="6669" width="16.75" style="2077" customWidth="1"/>
    <col min="6670" max="6670" width="5.375" style="2077" bestFit="1" customWidth="1"/>
    <col min="6671" max="6671" width="18.875" style="2077" customWidth="1"/>
    <col min="6672" max="6672" width="20.5" style="2077" customWidth="1"/>
    <col min="6673" max="6673" width="22.375" style="2077" customWidth="1"/>
    <col min="6674" max="6674" width="14.75" style="2077" customWidth="1"/>
    <col min="6675" max="6912" width="12.75" style="2077"/>
    <col min="6913" max="6913" width="3.75" style="2077" customWidth="1"/>
    <col min="6914" max="6914" width="18.75" style="2077" bestFit="1" customWidth="1"/>
    <col min="6915" max="6916" width="9.625" style="2077" bestFit="1" customWidth="1"/>
    <col min="6917" max="6917" width="46.5" style="2077" customWidth="1"/>
    <col min="6918" max="6918" width="5.75" style="2077" bestFit="1" customWidth="1"/>
    <col min="6919" max="6919" width="13.125" style="2077" customWidth="1"/>
    <col min="6920" max="6920" width="13.125" style="2077" bestFit="1" customWidth="1"/>
    <col min="6921" max="6921" width="9" style="2077" bestFit="1" customWidth="1"/>
    <col min="6922" max="6922" width="34.25" style="2077" customWidth="1"/>
    <col min="6923" max="6923" width="16.125" style="2077" customWidth="1"/>
    <col min="6924" max="6924" width="19.125" style="2077" bestFit="1" customWidth="1"/>
    <col min="6925" max="6925" width="16.75" style="2077" customWidth="1"/>
    <col min="6926" max="6926" width="5.375" style="2077" bestFit="1" customWidth="1"/>
    <col min="6927" max="6927" width="18.875" style="2077" customWidth="1"/>
    <col min="6928" max="6928" width="20.5" style="2077" customWidth="1"/>
    <col min="6929" max="6929" width="22.375" style="2077" customWidth="1"/>
    <col min="6930" max="6930" width="14.75" style="2077" customWidth="1"/>
    <col min="6931" max="7168" width="12.75" style="2077"/>
    <col min="7169" max="7169" width="3.75" style="2077" customWidth="1"/>
    <col min="7170" max="7170" width="18.75" style="2077" bestFit="1" customWidth="1"/>
    <col min="7171" max="7172" width="9.625" style="2077" bestFit="1" customWidth="1"/>
    <col min="7173" max="7173" width="46.5" style="2077" customWidth="1"/>
    <col min="7174" max="7174" width="5.75" style="2077" bestFit="1" customWidth="1"/>
    <col min="7175" max="7175" width="13.125" style="2077" customWidth="1"/>
    <col min="7176" max="7176" width="13.125" style="2077" bestFit="1" customWidth="1"/>
    <col min="7177" max="7177" width="9" style="2077" bestFit="1" customWidth="1"/>
    <col min="7178" max="7178" width="34.25" style="2077" customWidth="1"/>
    <col min="7179" max="7179" width="16.125" style="2077" customWidth="1"/>
    <col min="7180" max="7180" width="19.125" style="2077" bestFit="1" customWidth="1"/>
    <col min="7181" max="7181" width="16.75" style="2077" customWidth="1"/>
    <col min="7182" max="7182" width="5.375" style="2077" bestFit="1" customWidth="1"/>
    <col min="7183" max="7183" width="18.875" style="2077" customWidth="1"/>
    <col min="7184" max="7184" width="20.5" style="2077" customWidth="1"/>
    <col min="7185" max="7185" width="22.375" style="2077" customWidth="1"/>
    <col min="7186" max="7186" width="14.75" style="2077" customWidth="1"/>
    <col min="7187" max="7424" width="12.75" style="2077"/>
    <col min="7425" max="7425" width="3.75" style="2077" customWidth="1"/>
    <col min="7426" max="7426" width="18.75" style="2077" bestFit="1" customWidth="1"/>
    <col min="7427" max="7428" width="9.625" style="2077" bestFit="1" customWidth="1"/>
    <col min="7429" max="7429" width="46.5" style="2077" customWidth="1"/>
    <col min="7430" max="7430" width="5.75" style="2077" bestFit="1" customWidth="1"/>
    <col min="7431" max="7431" width="13.125" style="2077" customWidth="1"/>
    <col min="7432" max="7432" width="13.125" style="2077" bestFit="1" customWidth="1"/>
    <col min="7433" max="7433" width="9" style="2077" bestFit="1" customWidth="1"/>
    <col min="7434" max="7434" width="34.25" style="2077" customWidth="1"/>
    <col min="7435" max="7435" width="16.125" style="2077" customWidth="1"/>
    <col min="7436" max="7436" width="19.125" style="2077" bestFit="1" customWidth="1"/>
    <col min="7437" max="7437" width="16.75" style="2077" customWidth="1"/>
    <col min="7438" max="7438" width="5.375" style="2077" bestFit="1" customWidth="1"/>
    <col min="7439" max="7439" width="18.875" style="2077" customWidth="1"/>
    <col min="7440" max="7440" width="20.5" style="2077" customWidth="1"/>
    <col min="7441" max="7441" width="22.375" style="2077" customWidth="1"/>
    <col min="7442" max="7442" width="14.75" style="2077" customWidth="1"/>
    <col min="7443" max="7680" width="12.75" style="2077"/>
    <col min="7681" max="7681" width="3.75" style="2077" customWidth="1"/>
    <col min="7682" max="7682" width="18.75" style="2077" bestFit="1" customWidth="1"/>
    <col min="7683" max="7684" width="9.625" style="2077" bestFit="1" customWidth="1"/>
    <col min="7685" max="7685" width="46.5" style="2077" customWidth="1"/>
    <col min="7686" max="7686" width="5.75" style="2077" bestFit="1" customWidth="1"/>
    <col min="7687" max="7687" width="13.125" style="2077" customWidth="1"/>
    <col min="7688" max="7688" width="13.125" style="2077" bestFit="1" customWidth="1"/>
    <col min="7689" max="7689" width="9" style="2077" bestFit="1" customWidth="1"/>
    <col min="7690" max="7690" width="34.25" style="2077" customWidth="1"/>
    <col min="7691" max="7691" width="16.125" style="2077" customWidth="1"/>
    <col min="7692" max="7692" width="19.125" style="2077" bestFit="1" customWidth="1"/>
    <col min="7693" max="7693" width="16.75" style="2077" customWidth="1"/>
    <col min="7694" max="7694" width="5.375" style="2077" bestFit="1" customWidth="1"/>
    <col min="7695" max="7695" width="18.875" style="2077" customWidth="1"/>
    <col min="7696" max="7696" width="20.5" style="2077" customWidth="1"/>
    <col min="7697" max="7697" width="22.375" style="2077" customWidth="1"/>
    <col min="7698" max="7698" width="14.75" style="2077" customWidth="1"/>
    <col min="7699" max="7936" width="12.75" style="2077"/>
    <col min="7937" max="7937" width="3.75" style="2077" customWidth="1"/>
    <col min="7938" max="7938" width="18.75" style="2077" bestFit="1" customWidth="1"/>
    <col min="7939" max="7940" width="9.625" style="2077" bestFit="1" customWidth="1"/>
    <col min="7941" max="7941" width="46.5" style="2077" customWidth="1"/>
    <col min="7942" max="7942" width="5.75" style="2077" bestFit="1" customWidth="1"/>
    <col min="7943" max="7943" width="13.125" style="2077" customWidth="1"/>
    <col min="7944" max="7944" width="13.125" style="2077" bestFit="1" customWidth="1"/>
    <col min="7945" max="7945" width="9" style="2077" bestFit="1" customWidth="1"/>
    <col min="7946" max="7946" width="34.25" style="2077" customWidth="1"/>
    <col min="7947" max="7947" width="16.125" style="2077" customWidth="1"/>
    <col min="7948" max="7948" width="19.125" style="2077" bestFit="1" customWidth="1"/>
    <col min="7949" max="7949" width="16.75" style="2077" customWidth="1"/>
    <col min="7950" max="7950" width="5.375" style="2077" bestFit="1" customWidth="1"/>
    <col min="7951" max="7951" width="18.875" style="2077" customWidth="1"/>
    <col min="7952" max="7952" width="20.5" style="2077" customWidth="1"/>
    <col min="7953" max="7953" width="22.375" style="2077" customWidth="1"/>
    <col min="7954" max="7954" width="14.75" style="2077" customWidth="1"/>
    <col min="7955" max="8192" width="12.75" style="2077"/>
    <col min="8193" max="8193" width="3.75" style="2077" customWidth="1"/>
    <col min="8194" max="8194" width="18.75" style="2077" bestFit="1" customWidth="1"/>
    <col min="8195" max="8196" width="9.625" style="2077" bestFit="1" customWidth="1"/>
    <col min="8197" max="8197" width="46.5" style="2077" customWidth="1"/>
    <col min="8198" max="8198" width="5.75" style="2077" bestFit="1" customWidth="1"/>
    <col min="8199" max="8199" width="13.125" style="2077" customWidth="1"/>
    <col min="8200" max="8200" width="13.125" style="2077" bestFit="1" customWidth="1"/>
    <col min="8201" max="8201" width="9" style="2077" bestFit="1" customWidth="1"/>
    <col min="8202" max="8202" width="34.25" style="2077" customWidth="1"/>
    <col min="8203" max="8203" width="16.125" style="2077" customWidth="1"/>
    <col min="8204" max="8204" width="19.125" style="2077" bestFit="1" customWidth="1"/>
    <col min="8205" max="8205" width="16.75" style="2077" customWidth="1"/>
    <col min="8206" max="8206" width="5.375" style="2077" bestFit="1" customWidth="1"/>
    <col min="8207" max="8207" width="18.875" style="2077" customWidth="1"/>
    <col min="8208" max="8208" width="20.5" style="2077" customWidth="1"/>
    <col min="8209" max="8209" width="22.375" style="2077" customWidth="1"/>
    <col min="8210" max="8210" width="14.75" style="2077" customWidth="1"/>
    <col min="8211" max="8448" width="12.75" style="2077"/>
    <col min="8449" max="8449" width="3.75" style="2077" customWidth="1"/>
    <col min="8450" max="8450" width="18.75" style="2077" bestFit="1" customWidth="1"/>
    <col min="8451" max="8452" width="9.625" style="2077" bestFit="1" customWidth="1"/>
    <col min="8453" max="8453" width="46.5" style="2077" customWidth="1"/>
    <col min="8454" max="8454" width="5.75" style="2077" bestFit="1" customWidth="1"/>
    <col min="8455" max="8455" width="13.125" style="2077" customWidth="1"/>
    <col min="8456" max="8456" width="13.125" style="2077" bestFit="1" customWidth="1"/>
    <col min="8457" max="8457" width="9" style="2077" bestFit="1" customWidth="1"/>
    <col min="8458" max="8458" width="34.25" style="2077" customWidth="1"/>
    <col min="8459" max="8459" width="16.125" style="2077" customWidth="1"/>
    <col min="8460" max="8460" width="19.125" style="2077" bestFit="1" customWidth="1"/>
    <col min="8461" max="8461" width="16.75" style="2077" customWidth="1"/>
    <col min="8462" max="8462" width="5.375" style="2077" bestFit="1" customWidth="1"/>
    <col min="8463" max="8463" width="18.875" style="2077" customWidth="1"/>
    <col min="8464" max="8464" width="20.5" style="2077" customWidth="1"/>
    <col min="8465" max="8465" width="22.375" style="2077" customWidth="1"/>
    <col min="8466" max="8466" width="14.75" style="2077" customWidth="1"/>
    <col min="8467" max="8704" width="12.75" style="2077"/>
    <col min="8705" max="8705" width="3.75" style="2077" customWidth="1"/>
    <col min="8706" max="8706" width="18.75" style="2077" bestFit="1" customWidth="1"/>
    <col min="8707" max="8708" width="9.625" style="2077" bestFit="1" customWidth="1"/>
    <col min="8709" max="8709" width="46.5" style="2077" customWidth="1"/>
    <col min="8710" max="8710" width="5.75" style="2077" bestFit="1" customWidth="1"/>
    <col min="8711" max="8711" width="13.125" style="2077" customWidth="1"/>
    <col min="8712" max="8712" width="13.125" style="2077" bestFit="1" customWidth="1"/>
    <col min="8713" max="8713" width="9" style="2077" bestFit="1" customWidth="1"/>
    <col min="8714" max="8714" width="34.25" style="2077" customWidth="1"/>
    <col min="8715" max="8715" width="16.125" style="2077" customWidth="1"/>
    <col min="8716" max="8716" width="19.125" style="2077" bestFit="1" customWidth="1"/>
    <col min="8717" max="8717" width="16.75" style="2077" customWidth="1"/>
    <col min="8718" max="8718" width="5.375" style="2077" bestFit="1" customWidth="1"/>
    <col min="8719" max="8719" width="18.875" style="2077" customWidth="1"/>
    <col min="8720" max="8720" width="20.5" style="2077" customWidth="1"/>
    <col min="8721" max="8721" width="22.375" style="2077" customWidth="1"/>
    <col min="8722" max="8722" width="14.75" style="2077" customWidth="1"/>
    <col min="8723" max="8960" width="12.75" style="2077"/>
    <col min="8961" max="8961" width="3.75" style="2077" customWidth="1"/>
    <col min="8962" max="8962" width="18.75" style="2077" bestFit="1" customWidth="1"/>
    <col min="8963" max="8964" width="9.625" style="2077" bestFit="1" customWidth="1"/>
    <col min="8965" max="8965" width="46.5" style="2077" customWidth="1"/>
    <col min="8966" max="8966" width="5.75" style="2077" bestFit="1" customWidth="1"/>
    <col min="8967" max="8967" width="13.125" style="2077" customWidth="1"/>
    <col min="8968" max="8968" width="13.125" style="2077" bestFit="1" customWidth="1"/>
    <col min="8969" max="8969" width="9" style="2077" bestFit="1" customWidth="1"/>
    <col min="8970" max="8970" width="34.25" style="2077" customWidth="1"/>
    <col min="8971" max="8971" width="16.125" style="2077" customWidth="1"/>
    <col min="8972" max="8972" width="19.125" style="2077" bestFit="1" customWidth="1"/>
    <col min="8973" max="8973" width="16.75" style="2077" customWidth="1"/>
    <col min="8974" max="8974" width="5.375" style="2077" bestFit="1" customWidth="1"/>
    <col min="8975" max="8975" width="18.875" style="2077" customWidth="1"/>
    <col min="8976" max="8976" width="20.5" style="2077" customWidth="1"/>
    <col min="8977" max="8977" width="22.375" style="2077" customWidth="1"/>
    <col min="8978" max="8978" width="14.75" style="2077" customWidth="1"/>
    <col min="8979" max="9216" width="12.75" style="2077"/>
    <col min="9217" max="9217" width="3.75" style="2077" customWidth="1"/>
    <col min="9218" max="9218" width="18.75" style="2077" bestFit="1" customWidth="1"/>
    <col min="9219" max="9220" width="9.625" style="2077" bestFit="1" customWidth="1"/>
    <col min="9221" max="9221" width="46.5" style="2077" customWidth="1"/>
    <col min="9222" max="9222" width="5.75" style="2077" bestFit="1" customWidth="1"/>
    <col min="9223" max="9223" width="13.125" style="2077" customWidth="1"/>
    <col min="9224" max="9224" width="13.125" style="2077" bestFit="1" customWidth="1"/>
    <col min="9225" max="9225" width="9" style="2077" bestFit="1" customWidth="1"/>
    <col min="9226" max="9226" width="34.25" style="2077" customWidth="1"/>
    <col min="9227" max="9227" width="16.125" style="2077" customWidth="1"/>
    <col min="9228" max="9228" width="19.125" style="2077" bestFit="1" customWidth="1"/>
    <col min="9229" max="9229" width="16.75" style="2077" customWidth="1"/>
    <col min="9230" max="9230" width="5.375" style="2077" bestFit="1" customWidth="1"/>
    <col min="9231" max="9231" width="18.875" style="2077" customWidth="1"/>
    <col min="9232" max="9232" width="20.5" style="2077" customWidth="1"/>
    <col min="9233" max="9233" width="22.375" style="2077" customWidth="1"/>
    <col min="9234" max="9234" width="14.75" style="2077" customWidth="1"/>
    <col min="9235" max="9472" width="12.75" style="2077"/>
    <col min="9473" max="9473" width="3.75" style="2077" customWidth="1"/>
    <col min="9474" max="9474" width="18.75" style="2077" bestFit="1" customWidth="1"/>
    <col min="9475" max="9476" width="9.625" style="2077" bestFit="1" customWidth="1"/>
    <col min="9477" max="9477" width="46.5" style="2077" customWidth="1"/>
    <col min="9478" max="9478" width="5.75" style="2077" bestFit="1" customWidth="1"/>
    <col min="9479" max="9479" width="13.125" style="2077" customWidth="1"/>
    <col min="9480" max="9480" width="13.125" style="2077" bestFit="1" customWidth="1"/>
    <col min="9481" max="9481" width="9" style="2077" bestFit="1" customWidth="1"/>
    <col min="9482" max="9482" width="34.25" style="2077" customWidth="1"/>
    <col min="9483" max="9483" width="16.125" style="2077" customWidth="1"/>
    <col min="9484" max="9484" width="19.125" style="2077" bestFit="1" customWidth="1"/>
    <col min="9485" max="9485" width="16.75" style="2077" customWidth="1"/>
    <col min="9486" max="9486" width="5.375" style="2077" bestFit="1" customWidth="1"/>
    <col min="9487" max="9487" width="18.875" style="2077" customWidth="1"/>
    <col min="9488" max="9488" width="20.5" style="2077" customWidth="1"/>
    <col min="9489" max="9489" width="22.375" style="2077" customWidth="1"/>
    <col min="9490" max="9490" width="14.75" style="2077" customWidth="1"/>
    <col min="9491" max="9728" width="12.75" style="2077"/>
    <col min="9729" max="9729" width="3.75" style="2077" customWidth="1"/>
    <col min="9730" max="9730" width="18.75" style="2077" bestFit="1" customWidth="1"/>
    <col min="9731" max="9732" width="9.625" style="2077" bestFit="1" customWidth="1"/>
    <col min="9733" max="9733" width="46.5" style="2077" customWidth="1"/>
    <col min="9734" max="9734" width="5.75" style="2077" bestFit="1" customWidth="1"/>
    <col min="9735" max="9735" width="13.125" style="2077" customWidth="1"/>
    <col min="9736" max="9736" width="13.125" style="2077" bestFit="1" customWidth="1"/>
    <col min="9737" max="9737" width="9" style="2077" bestFit="1" customWidth="1"/>
    <col min="9738" max="9738" width="34.25" style="2077" customWidth="1"/>
    <col min="9739" max="9739" width="16.125" style="2077" customWidth="1"/>
    <col min="9740" max="9740" width="19.125" style="2077" bestFit="1" customWidth="1"/>
    <col min="9741" max="9741" width="16.75" style="2077" customWidth="1"/>
    <col min="9742" max="9742" width="5.375" style="2077" bestFit="1" customWidth="1"/>
    <col min="9743" max="9743" width="18.875" style="2077" customWidth="1"/>
    <col min="9744" max="9744" width="20.5" style="2077" customWidth="1"/>
    <col min="9745" max="9745" width="22.375" style="2077" customWidth="1"/>
    <col min="9746" max="9746" width="14.75" style="2077" customWidth="1"/>
    <col min="9747" max="9984" width="12.75" style="2077"/>
    <col min="9985" max="9985" width="3.75" style="2077" customWidth="1"/>
    <col min="9986" max="9986" width="18.75" style="2077" bestFit="1" customWidth="1"/>
    <col min="9987" max="9988" width="9.625" style="2077" bestFit="1" customWidth="1"/>
    <col min="9989" max="9989" width="46.5" style="2077" customWidth="1"/>
    <col min="9990" max="9990" width="5.75" style="2077" bestFit="1" customWidth="1"/>
    <col min="9991" max="9991" width="13.125" style="2077" customWidth="1"/>
    <col min="9992" max="9992" width="13.125" style="2077" bestFit="1" customWidth="1"/>
    <col min="9993" max="9993" width="9" style="2077" bestFit="1" customWidth="1"/>
    <col min="9994" max="9994" width="34.25" style="2077" customWidth="1"/>
    <col min="9995" max="9995" width="16.125" style="2077" customWidth="1"/>
    <col min="9996" max="9996" width="19.125" style="2077" bestFit="1" customWidth="1"/>
    <col min="9997" max="9997" width="16.75" style="2077" customWidth="1"/>
    <col min="9998" max="9998" width="5.375" style="2077" bestFit="1" customWidth="1"/>
    <col min="9999" max="9999" width="18.875" style="2077" customWidth="1"/>
    <col min="10000" max="10000" width="20.5" style="2077" customWidth="1"/>
    <col min="10001" max="10001" width="22.375" style="2077" customWidth="1"/>
    <col min="10002" max="10002" width="14.75" style="2077" customWidth="1"/>
    <col min="10003" max="10240" width="12.75" style="2077"/>
    <col min="10241" max="10241" width="3.75" style="2077" customWidth="1"/>
    <col min="10242" max="10242" width="18.75" style="2077" bestFit="1" customWidth="1"/>
    <col min="10243" max="10244" width="9.625" style="2077" bestFit="1" customWidth="1"/>
    <col min="10245" max="10245" width="46.5" style="2077" customWidth="1"/>
    <col min="10246" max="10246" width="5.75" style="2077" bestFit="1" customWidth="1"/>
    <col min="10247" max="10247" width="13.125" style="2077" customWidth="1"/>
    <col min="10248" max="10248" width="13.125" style="2077" bestFit="1" customWidth="1"/>
    <col min="10249" max="10249" width="9" style="2077" bestFit="1" customWidth="1"/>
    <col min="10250" max="10250" width="34.25" style="2077" customWidth="1"/>
    <col min="10251" max="10251" width="16.125" style="2077" customWidth="1"/>
    <col min="10252" max="10252" width="19.125" style="2077" bestFit="1" customWidth="1"/>
    <col min="10253" max="10253" width="16.75" style="2077" customWidth="1"/>
    <col min="10254" max="10254" width="5.375" style="2077" bestFit="1" customWidth="1"/>
    <col min="10255" max="10255" width="18.875" style="2077" customWidth="1"/>
    <col min="10256" max="10256" width="20.5" style="2077" customWidth="1"/>
    <col min="10257" max="10257" width="22.375" style="2077" customWidth="1"/>
    <col min="10258" max="10258" width="14.75" style="2077" customWidth="1"/>
    <col min="10259" max="10496" width="12.75" style="2077"/>
    <col min="10497" max="10497" width="3.75" style="2077" customWidth="1"/>
    <col min="10498" max="10498" width="18.75" style="2077" bestFit="1" customWidth="1"/>
    <col min="10499" max="10500" width="9.625" style="2077" bestFit="1" customWidth="1"/>
    <col min="10501" max="10501" width="46.5" style="2077" customWidth="1"/>
    <col min="10502" max="10502" width="5.75" style="2077" bestFit="1" customWidth="1"/>
    <col min="10503" max="10503" width="13.125" style="2077" customWidth="1"/>
    <col min="10504" max="10504" width="13.125" style="2077" bestFit="1" customWidth="1"/>
    <col min="10505" max="10505" width="9" style="2077" bestFit="1" customWidth="1"/>
    <col min="10506" max="10506" width="34.25" style="2077" customWidth="1"/>
    <col min="10507" max="10507" width="16.125" style="2077" customWidth="1"/>
    <col min="10508" max="10508" width="19.125" style="2077" bestFit="1" customWidth="1"/>
    <col min="10509" max="10509" width="16.75" style="2077" customWidth="1"/>
    <col min="10510" max="10510" width="5.375" style="2077" bestFit="1" customWidth="1"/>
    <col min="10511" max="10511" width="18.875" style="2077" customWidth="1"/>
    <col min="10512" max="10512" width="20.5" style="2077" customWidth="1"/>
    <col min="10513" max="10513" width="22.375" style="2077" customWidth="1"/>
    <col min="10514" max="10514" width="14.75" style="2077" customWidth="1"/>
    <col min="10515" max="10752" width="12.75" style="2077"/>
    <col min="10753" max="10753" width="3.75" style="2077" customWidth="1"/>
    <col min="10754" max="10754" width="18.75" style="2077" bestFit="1" customWidth="1"/>
    <col min="10755" max="10756" width="9.625" style="2077" bestFit="1" customWidth="1"/>
    <col min="10757" max="10757" width="46.5" style="2077" customWidth="1"/>
    <col min="10758" max="10758" width="5.75" style="2077" bestFit="1" customWidth="1"/>
    <col min="10759" max="10759" width="13.125" style="2077" customWidth="1"/>
    <col min="10760" max="10760" width="13.125" style="2077" bestFit="1" customWidth="1"/>
    <col min="10761" max="10761" width="9" style="2077" bestFit="1" customWidth="1"/>
    <col min="10762" max="10762" width="34.25" style="2077" customWidth="1"/>
    <col min="10763" max="10763" width="16.125" style="2077" customWidth="1"/>
    <col min="10764" max="10764" width="19.125" style="2077" bestFit="1" customWidth="1"/>
    <col min="10765" max="10765" width="16.75" style="2077" customWidth="1"/>
    <col min="10766" max="10766" width="5.375" style="2077" bestFit="1" customWidth="1"/>
    <col min="10767" max="10767" width="18.875" style="2077" customWidth="1"/>
    <col min="10768" max="10768" width="20.5" style="2077" customWidth="1"/>
    <col min="10769" max="10769" width="22.375" style="2077" customWidth="1"/>
    <col min="10770" max="10770" width="14.75" style="2077" customWidth="1"/>
    <col min="10771" max="11008" width="12.75" style="2077"/>
    <col min="11009" max="11009" width="3.75" style="2077" customWidth="1"/>
    <col min="11010" max="11010" width="18.75" style="2077" bestFit="1" customWidth="1"/>
    <col min="11011" max="11012" width="9.625" style="2077" bestFit="1" customWidth="1"/>
    <col min="11013" max="11013" width="46.5" style="2077" customWidth="1"/>
    <col min="11014" max="11014" width="5.75" style="2077" bestFit="1" customWidth="1"/>
    <col min="11015" max="11015" width="13.125" style="2077" customWidth="1"/>
    <col min="11016" max="11016" width="13.125" style="2077" bestFit="1" customWidth="1"/>
    <col min="11017" max="11017" width="9" style="2077" bestFit="1" customWidth="1"/>
    <col min="11018" max="11018" width="34.25" style="2077" customWidth="1"/>
    <col min="11019" max="11019" width="16.125" style="2077" customWidth="1"/>
    <col min="11020" max="11020" width="19.125" style="2077" bestFit="1" customWidth="1"/>
    <col min="11021" max="11021" width="16.75" style="2077" customWidth="1"/>
    <col min="11022" max="11022" width="5.375" style="2077" bestFit="1" customWidth="1"/>
    <col min="11023" max="11023" width="18.875" style="2077" customWidth="1"/>
    <col min="11024" max="11024" width="20.5" style="2077" customWidth="1"/>
    <col min="11025" max="11025" width="22.375" style="2077" customWidth="1"/>
    <col min="11026" max="11026" width="14.75" style="2077" customWidth="1"/>
    <col min="11027" max="11264" width="12.75" style="2077"/>
    <col min="11265" max="11265" width="3.75" style="2077" customWidth="1"/>
    <col min="11266" max="11266" width="18.75" style="2077" bestFit="1" customWidth="1"/>
    <col min="11267" max="11268" width="9.625" style="2077" bestFit="1" customWidth="1"/>
    <col min="11269" max="11269" width="46.5" style="2077" customWidth="1"/>
    <col min="11270" max="11270" width="5.75" style="2077" bestFit="1" customWidth="1"/>
    <col min="11271" max="11271" width="13.125" style="2077" customWidth="1"/>
    <col min="11272" max="11272" width="13.125" style="2077" bestFit="1" customWidth="1"/>
    <col min="11273" max="11273" width="9" style="2077" bestFit="1" customWidth="1"/>
    <col min="11274" max="11274" width="34.25" style="2077" customWidth="1"/>
    <col min="11275" max="11275" width="16.125" style="2077" customWidth="1"/>
    <col min="11276" max="11276" width="19.125" style="2077" bestFit="1" customWidth="1"/>
    <col min="11277" max="11277" width="16.75" style="2077" customWidth="1"/>
    <col min="11278" max="11278" width="5.375" style="2077" bestFit="1" customWidth="1"/>
    <col min="11279" max="11279" width="18.875" style="2077" customWidth="1"/>
    <col min="11280" max="11280" width="20.5" style="2077" customWidth="1"/>
    <col min="11281" max="11281" width="22.375" style="2077" customWidth="1"/>
    <col min="11282" max="11282" width="14.75" style="2077" customWidth="1"/>
    <col min="11283" max="11520" width="12.75" style="2077"/>
    <col min="11521" max="11521" width="3.75" style="2077" customWidth="1"/>
    <col min="11522" max="11522" width="18.75" style="2077" bestFit="1" customWidth="1"/>
    <col min="11523" max="11524" width="9.625" style="2077" bestFit="1" customWidth="1"/>
    <col min="11525" max="11525" width="46.5" style="2077" customWidth="1"/>
    <col min="11526" max="11526" width="5.75" style="2077" bestFit="1" customWidth="1"/>
    <col min="11527" max="11527" width="13.125" style="2077" customWidth="1"/>
    <col min="11528" max="11528" width="13.125" style="2077" bestFit="1" customWidth="1"/>
    <col min="11529" max="11529" width="9" style="2077" bestFit="1" customWidth="1"/>
    <col min="11530" max="11530" width="34.25" style="2077" customWidth="1"/>
    <col min="11531" max="11531" width="16.125" style="2077" customWidth="1"/>
    <col min="11532" max="11532" width="19.125" style="2077" bestFit="1" customWidth="1"/>
    <col min="11533" max="11533" width="16.75" style="2077" customWidth="1"/>
    <col min="11534" max="11534" width="5.375" style="2077" bestFit="1" customWidth="1"/>
    <col min="11535" max="11535" width="18.875" style="2077" customWidth="1"/>
    <col min="11536" max="11536" width="20.5" style="2077" customWidth="1"/>
    <col min="11537" max="11537" width="22.375" style="2077" customWidth="1"/>
    <col min="11538" max="11538" width="14.75" style="2077" customWidth="1"/>
    <col min="11539" max="11776" width="12.75" style="2077"/>
    <col min="11777" max="11777" width="3.75" style="2077" customWidth="1"/>
    <col min="11778" max="11778" width="18.75" style="2077" bestFit="1" customWidth="1"/>
    <col min="11779" max="11780" width="9.625" style="2077" bestFit="1" customWidth="1"/>
    <col min="11781" max="11781" width="46.5" style="2077" customWidth="1"/>
    <col min="11782" max="11782" width="5.75" style="2077" bestFit="1" customWidth="1"/>
    <col min="11783" max="11783" width="13.125" style="2077" customWidth="1"/>
    <col min="11784" max="11784" width="13.125" style="2077" bestFit="1" customWidth="1"/>
    <col min="11785" max="11785" width="9" style="2077" bestFit="1" customWidth="1"/>
    <col min="11786" max="11786" width="34.25" style="2077" customWidth="1"/>
    <col min="11787" max="11787" width="16.125" style="2077" customWidth="1"/>
    <col min="11788" max="11788" width="19.125" style="2077" bestFit="1" customWidth="1"/>
    <col min="11789" max="11789" width="16.75" style="2077" customWidth="1"/>
    <col min="11790" max="11790" width="5.375" style="2077" bestFit="1" customWidth="1"/>
    <col min="11791" max="11791" width="18.875" style="2077" customWidth="1"/>
    <col min="11792" max="11792" width="20.5" style="2077" customWidth="1"/>
    <col min="11793" max="11793" width="22.375" style="2077" customWidth="1"/>
    <col min="11794" max="11794" width="14.75" style="2077" customWidth="1"/>
    <col min="11795" max="12032" width="12.75" style="2077"/>
    <col min="12033" max="12033" width="3.75" style="2077" customWidth="1"/>
    <col min="12034" max="12034" width="18.75" style="2077" bestFit="1" customWidth="1"/>
    <col min="12035" max="12036" width="9.625" style="2077" bestFit="1" customWidth="1"/>
    <col min="12037" max="12037" width="46.5" style="2077" customWidth="1"/>
    <col min="12038" max="12038" width="5.75" style="2077" bestFit="1" customWidth="1"/>
    <col min="12039" max="12039" width="13.125" style="2077" customWidth="1"/>
    <col min="12040" max="12040" width="13.125" style="2077" bestFit="1" customWidth="1"/>
    <col min="12041" max="12041" width="9" style="2077" bestFit="1" customWidth="1"/>
    <col min="12042" max="12042" width="34.25" style="2077" customWidth="1"/>
    <col min="12043" max="12043" width="16.125" style="2077" customWidth="1"/>
    <col min="12044" max="12044" width="19.125" style="2077" bestFit="1" customWidth="1"/>
    <col min="12045" max="12045" width="16.75" style="2077" customWidth="1"/>
    <col min="12046" max="12046" width="5.375" style="2077" bestFit="1" customWidth="1"/>
    <col min="12047" max="12047" width="18.875" style="2077" customWidth="1"/>
    <col min="12048" max="12048" width="20.5" style="2077" customWidth="1"/>
    <col min="12049" max="12049" width="22.375" style="2077" customWidth="1"/>
    <col min="12050" max="12050" width="14.75" style="2077" customWidth="1"/>
    <col min="12051" max="12288" width="12.75" style="2077"/>
    <col min="12289" max="12289" width="3.75" style="2077" customWidth="1"/>
    <col min="12290" max="12290" width="18.75" style="2077" bestFit="1" customWidth="1"/>
    <col min="12291" max="12292" width="9.625" style="2077" bestFit="1" customWidth="1"/>
    <col min="12293" max="12293" width="46.5" style="2077" customWidth="1"/>
    <col min="12294" max="12294" width="5.75" style="2077" bestFit="1" customWidth="1"/>
    <col min="12295" max="12295" width="13.125" style="2077" customWidth="1"/>
    <col min="12296" max="12296" width="13.125" style="2077" bestFit="1" customWidth="1"/>
    <col min="12297" max="12297" width="9" style="2077" bestFit="1" customWidth="1"/>
    <col min="12298" max="12298" width="34.25" style="2077" customWidth="1"/>
    <col min="12299" max="12299" width="16.125" style="2077" customWidth="1"/>
    <col min="12300" max="12300" width="19.125" style="2077" bestFit="1" customWidth="1"/>
    <col min="12301" max="12301" width="16.75" style="2077" customWidth="1"/>
    <col min="12302" max="12302" width="5.375" style="2077" bestFit="1" customWidth="1"/>
    <col min="12303" max="12303" width="18.875" style="2077" customWidth="1"/>
    <col min="12304" max="12304" width="20.5" style="2077" customWidth="1"/>
    <col min="12305" max="12305" width="22.375" style="2077" customWidth="1"/>
    <col min="12306" max="12306" width="14.75" style="2077" customWidth="1"/>
    <col min="12307" max="12544" width="12.75" style="2077"/>
    <col min="12545" max="12545" width="3.75" style="2077" customWidth="1"/>
    <col min="12546" max="12546" width="18.75" style="2077" bestFit="1" customWidth="1"/>
    <col min="12547" max="12548" width="9.625" style="2077" bestFit="1" customWidth="1"/>
    <col min="12549" max="12549" width="46.5" style="2077" customWidth="1"/>
    <col min="12550" max="12550" width="5.75" style="2077" bestFit="1" customWidth="1"/>
    <col min="12551" max="12551" width="13.125" style="2077" customWidth="1"/>
    <col min="12552" max="12552" width="13.125" style="2077" bestFit="1" customWidth="1"/>
    <col min="12553" max="12553" width="9" style="2077" bestFit="1" customWidth="1"/>
    <col min="12554" max="12554" width="34.25" style="2077" customWidth="1"/>
    <col min="12555" max="12555" width="16.125" style="2077" customWidth="1"/>
    <col min="12556" max="12556" width="19.125" style="2077" bestFit="1" customWidth="1"/>
    <col min="12557" max="12557" width="16.75" style="2077" customWidth="1"/>
    <col min="12558" max="12558" width="5.375" style="2077" bestFit="1" customWidth="1"/>
    <col min="12559" max="12559" width="18.875" style="2077" customWidth="1"/>
    <col min="12560" max="12560" width="20.5" style="2077" customWidth="1"/>
    <col min="12561" max="12561" width="22.375" style="2077" customWidth="1"/>
    <col min="12562" max="12562" width="14.75" style="2077" customWidth="1"/>
    <col min="12563" max="12800" width="12.75" style="2077"/>
    <col min="12801" max="12801" width="3.75" style="2077" customWidth="1"/>
    <col min="12802" max="12802" width="18.75" style="2077" bestFit="1" customWidth="1"/>
    <col min="12803" max="12804" width="9.625" style="2077" bestFit="1" customWidth="1"/>
    <col min="12805" max="12805" width="46.5" style="2077" customWidth="1"/>
    <col min="12806" max="12806" width="5.75" style="2077" bestFit="1" customWidth="1"/>
    <col min="12807" max="12807" width="13.125" style="2077" customWidth="1"/>
    <col min="12808" max="12808" width="13.125" style="2077" bestFit="1" customWidth="1"/>
    <col min="12809" max="12809" width="9" style="2077" bestFit="1" customWidth="1"/>
    <col min="12810" max="12810" width="34.25" style="2077" customWidth="1"/>
    <col min="12811" max="12811" width="16.125" style="2077" customWidth="1"/>
    <col min="12812" max="12812" width="19.125" style="2077" bestFit="1" customWidth="1"/>
    <col min="12813" max="12813" width="16.75" style="2077" customWidth="1"/>
    <col min="12814" max="12814" width="5.375" style="2077" bestFit="1" customWidth="1"/>
    <col min="12815" max="12815" width="18.875" style="2077" customWidth="1"/>
    <col min="12816" max="12816" width="20.5" style="2077" customWidth="1"/>
    <col min="12817" max="12817" width="22.375" style="2077" customWidth="1"/>
    <col min="12818" max="12818" width="14.75" style="2077" customWidth="1"/>
    <col min="12819" max="13056" width="12.75" style="2077"/>
    <col min="13057" max="13057" width="3.75" style="2077" customWidth="1"/>
    <col min="13058" max="13058" width="18.75" style="2077" bestFit="1" customWidth="1"/>
    <col min="13059" max="13060" width="9.625" style="2077" bestFit="1" customWidth="1"/>
    <col min="13061" max="13061" width="46.5" style="2077" customWidth="1"/>
    <col min="13062" max="13062" width="5.75" style="2077" bestFit="1" customWidth="1"/>
    <col min="13063" max="13063" width="13.125" style="2077" customWidth="1"/>
    <col min="13064" max="13064" width="13.125" style="2077" bestFit="1" customWidth="1"/>
    <col min="13065" max="13065" width="9" style="2077" bestFit="1" customWidth="1"/>
    <col min="13066" max="13066" width="34.25" style="2077" customWidth="1"/>
    <col min="13067" max="13067" width="16.125" style="2077" customWidth="1"/>
    <col min="13068" max="13068" width="19.125" style="2077" bestFit="1" customWidth="1"/>
    <col min="13069" max="13069" width="16.75" style="2077" customWidth="1"/>
    <col min="13070" max="13070" width="5.375" style="2077" bestFit="1" customWidth="1"/>
    <col min="13071" max="13071" width="18.875" style="2077" customWidth="1"/>
    <col min="13072" max="13072" width="20.5" style="2077" customWidth="1"/>
    <col min="13073" max="13073" width="22.375" style="2077" customWidth="1"/>
    <col min="13074" max="13074" width="14.75" style="2077" customWidth="1"/>
    <col min="13075" max="13312" width="12.75" style="2077"/>
    <col min="13313" max="13313" width="3.75" style="2077" customWidth="1"/>
    <col min="13314" max="13314" width="18.75" style="2077" bestFit="1" customWidth="1"/>
    <col min="13315" max="13316" width="9.625" style="2077" bestFit="1" customWidth="1"/>
    <col min="13317" max="13317" width="46.5" style="2077" customWidth="1"/>
    <col min="13318" max="13318" width="5.75" style="2077" bestFit="1" customWidth="1"/>
    <col min="13319" max="13319" width="13.125" style="2077" customWidth="1"/>
    <col min="13320" max="13320" width="13.125" style="2077" bestFit="1" customWidth="1"/>
    <col min="13321" max="13321" width="9" style="2077" bestFit="1" customWidth="1"/>
    <col min="13322" max="13322" width="34.25" style="2077" customWidth="1"/>
    <col min="13323" max="13323" width="16.125" style="2077" customWidth="1"/>
    <col min="13324" max="13324" width="19.125" style="2077" bestFit="1" customWidth="1"/>
    <col min="13325" max="13325" width="16.75" style="2077" customWidth="1"/>
    <col min="13326" max="13326" width="5.375" style="2077" bestFit="1" customWidth="1"/>
    <col min="13327" max="13327" width="18.875" style="2077" customWidth="1"/>
    <col min="13328" max="13328" width="20.5" style="2077" customWidth="1"/>
    <col min="13329" max="13329" width="22.375" style="2077" customWidth="1"/>
    <col min="13330" max="13330" width="14.75" style="2077" customWidth="1"/>
    <col min="13331" max="13568" width="12.75" style="2077"/>
    <col min="13569" max="13569" width="3.75" style="2077" customWidth="1"/>
    <col min="13570" max="13570" width="18.75" style="2077" bestFit="1" customWidth="1"/>
    <col min="13571" max="13572" width="9.625" style="2077" bestFit="1" customWidth="1"/>
    <col min="13573" max="13573" width="46.5" style="2077" customWidth="1"/>
    <col min="13574" max="13574" width="5.75" style="2077" bestFit="1" customWidth="1"/>
    <col min="13575" max="13575" width="13.125" style="2077" customWidth="1"/>
    <col min="13576" max="13576" width="13.125" style="2077" bestFit="1" customWidth="1"/>
    <col min="13577" max="13577" width="9" style="2077" bestFit="1" customWidth="1"/>
    <col min="13578" max="13578" width="34.25" style="2077" customWidth="1"/>
    <col min="13579" max="13579" width="16.125" style="2077" customWidth="1"/>
    <col min="13580" max="13580" width="19.125" style="2077" bestFit="1" customWidth="1"/>
    <col min="13581" max="13581" width="16.75" style="2077" customWidth="1"/>
    <col min="13582" max="13582" width="5.375" style="2077" bestFit="1" customWidth="1"/>
    <col min="13583" max="13583" width="18.875" style="2077" customWidth="1"/>
    <col min="13584" max="13584" width="20.5" style="2077" customWidth="1"/>
    <col min="13585" max="13585" width="22.375" style="2077" customWidth="1"/>
    <col min="13586" max="13586" width="14.75" style="2077" customWidth="1"/>
    <col min="13587" max="13824" width="12.75" style="2077"/>
    <col min="13825" max="13825" width="3.75" style="2077" customWidth="1"/>
    <col min="13826" max="13826" width="18.75" style="2077" bestFit="1" customWidth="1"/>
    <col min="13827" max="13828" width="9.625" style="2077" bestFit="1" customWidth="1"/>
    <col min="13829" max="13829" width="46.5" style="2077" customWidth="1"/>
    <col min="13830" max="13830" width="5.75" style="2077" bestFit="1" customWidth="1"/>
    <col min="13831" max="13831" width="13.125" style="2077" customWidth="1"/>
    <col min="13832" max="13832" width="13.125" style="2077" bestFit="1" customWidth="1"/>
    <col min="13833" max="13833" width="9" style="2077" bestFit="1" customWidth="1"/>
    <col min="13834" max="13834" width="34.25" style="2077" customWidth="1"/>
    <col min="13835" max="13835" width="16.125" style="2077" customWidth="1"/>
    <col min="13836" max="13836" width="19.125" style="2077" bestFit="1" customWidth="1"/>
    <col min="13837" max="13837" width="16.75" style="2077" customWidth="1"/>
    <col min="13838" max="13838" width="5.375" style="2077" bestFit="1" customWidth="1"/>
    <col min="13839" max="13839" width="18.875" style="2077" customWidth="1"/>
    <col min="13840" max="13840" width="20.5" style="2077" customWidth="1"/>
    <col min="13841" max="13841" width="22.375" style="2077" customWidth="1"/>
    <col min="13842" max="13842" width="14.75" style="2077" customWidth="1"/>
    <col min="13843" max="14080" width="12.75" style="2077"/>
    <col min="14081" max="14081" width="3.75" style="2077" customWidth="1"/>
    <col min="14082" max="14082" width="18.75" style="2077" bestFit="1" customWidth="1"/>
    <col min="14083" max="14084" width="9.625" style="2077" bestFit="1" customWidth="1"/>
    <col min="14085" max="14085" width="46.5" style="2077" customWidth="1"/>
    <col min="14086" max="14086" width="5.75" style="2077" bestFit="1" customWidth="1"/>
    <col min="14087" max="14087" width="13.125" style="2077" customWidth="1"/>
    <col min="14088" max="14088" width="13.125" style="2077" bestFit="1" customWidth="1"/>
    <col min="14089" max="14089" width="9" style="2077" bestFit="1" customWidth="1"/>
    <col min="14090" max="14090" width="34.25" style="2077" customWidth="1"/>
    <col min="14091" max="14091" width="16.125" style="2077" customWidth="1"/>
    <col min="14092" max="14092" width="19.125" style="2077" bestFit="1" customWidth="1"/>
    <col min="14093" max="14093" width="16.75" style="2077" customWidth="1"/>
    <col min="14094" max="14094" width="5.375" style="2077" bestFit="1" customWidth="1"/>
    <col min="14095" max="14095" width="18.875" style="2077" customWidth="1"/>
    <col min="14096" max="14096" width="20.5" style="2077" customWidth="1"/>
    <col min="14097" max="14097" width="22.375" style="2077" customWidth="1"/>
    <col min="14098" max="14098" width="14.75" style="2077" customWidth="1"/>
    <col min="14099" max="14336" width="12.75" style="2077"/>
    <col min="14337" max="14337" width="3.75" style="2077" customWidth="1"/>
    <col min="14338" max="14338" width="18.75" style="2077" bestFit="1" customWidth="1"/>
    <col min="14339" max="14340" width="9.625" style="2077" bestFit="1" customWidth="1"/>
    <col min="14341" max="14341" width="46.5" style="2077" customWidth="1"/>
    <col min="14342" max="14342" width="5.75" style="2077" bestFit="1" customWidth="1"/>
    <col min="14343" max="14343" width="13.125" style="2077" customWidth="1"/>
    <col min="14344" max="14344" width="13.125" style="2077" bestFit="1" customWidth="1"/>
    <col min="14345" max="14345" width="9" style="2077" bestFit="1" customWidth="1"/>
    <col min="14346" max="14346" width="34.25" style="2077" customWidth="1"/>
    <col min="14347" max="14347" width="16.125" style="2077" customWidth="1"/>
    <col min="14348" max="14348" width="19.125" style="2077" bestFit="1" customWidth="1"/>
    <col min="14349" max="14349" width="16.75" style="2077" customWidth="1"/>
    <col min="14350" max="14350" width="5.375" style="2077" bestFit="1" customWidth="1"/>
    <col min="14351" max="14351" width="18.875" style="2077" customWidth="1"/>
    <col min="14352" max="14352" width="20.5" style="2077" customWidth="1"/>
    <col min="14353" max="14353" width="22.375" style="2077" customWidth="1"/>
    <col min="14354" max="14354" width="14.75" style="2077" customWidth="1"/>
    <col min="14355" max="14592" width="12.75" style="2077"/>
    <col min="14593" max="14593" width="3.75" style="2077" customWidth="1"/>
    <col min="14594" max="14594" width="18.75" style="2077" bestFit="1" customWidth="1"/>
    <col min="14595" max="14596" width="9.625" style="2077" bestFit="1" customWidth="1"/>
    <col min="14597" max="14597" width="46.5" style="2077" customWidth="1"/>
    <col min="14598" max="14598" width="5.75" style="2077" bestFit="1" customWidth="1"/>
    <col min="14599" max="14599" width="13.125" style="2077" customWidth="1"/>
    <col min="14600" max="14600" width="13.125" style="2077" bestFit="1" customWidth="1"/>
    <col min="14601" max="14601" width="9" style="2077" bestFit="1" customWidth="1"/>
    <col min="14602" max="14602" width="34.25" style="2077" customWidth="1"/>
    <col min="14603" max="14603" width="16.125" style="2077" customWidth="1"/>
    <col min="14604" max="14604" width="19.125" style="2077" bestFit="1" customWidth="1"/>
    <col min="14605" max="14605" width="16.75" style="2077" customWidth="1"/>
    <col min="14606" max="14606" width="5.375" style="2077" bestFit="1" customWidth="1"/>
    <col min="14607" max="14607" width="18.875" style="2077" customWidth="1"/>
    <col min="14608" max="14608" width="20.5" style="2077" customWidth="1"/>
    <col min="14609" max="14609" width="22.375" style="2077" customWidth="1"/>
    <col min="14610" max="14610" width="14.75" style="2077" customWidth="1"/>
    <col min="14611" max="14848" width="12.75" style="2077"/>
    <col min="14849" max="14849" width="3.75" style="2077" customWidth="1"/>
    <col min="14850" max="14850" width="18.75" style="2077" bestFit="1" customWidth="1"/>
    <col min="14851" max="14852" width="9.625" style="2077" bestFit="1" customWidth="1"/>
    <col min="14853" max="14853" width="46.5" style="2077" customWidth="1"/>
    <col min="14854" max="14854" width="5.75" style="2077" bestFit="1" customWidth="1"/>
    <col min="14855" max="14855" width="13.125" style="2077" customWidth="1"/>
    <col min="14856" max="14856" width="13.125" style="2077" bestFit="1" customWidth="1"/>
    <col min="14857" max="14857" width="9" style="2077" bestFit="1" customWidth="1"/>
    <col min="14858" max="14858" width="34.25" style="2077" customWidth="1"/>
    <col min="14859" max="14859" width="16.125" style="2077" customWidth="1"/>
    <col min="14860" max="14860" width="19.125" style="2077" bestFit="1" customWidth="1"/>
    <col min="14861" max="14861" width="16.75" style="2077" customWidth="1"/>
    <col min="14862" max="14862" width="5.375" style="2077" bestFit="1" customWidth="1"/>
    <col min="14863" max="14863" width="18.875" style="2077" customWidth="1"/>
    <col min="14864" max="14864" width="20.5" style="2077" customWidth="1"/>
    <col min="14865" max="14865" width="22.375" style="2077" customWidth="1"/>
    <col min="14866" max="14866" width="14.75" style="2077" customWidth="1"/>
    <col min="14867" max="15104" width="12.75" style="2077"/>
    <col min="15105" max="15105" width="3.75" style="2077" customWidth="1"/>
    <col min="15106" max="15106" width="18.75" style="2077" bestFit="1" customWidth="1"/>
    <col min="15107" max="15108" width="9.625" style="2077" bestFit="1" customWidth="1"/>
    <col min="15109" max="15109" width="46.5" style="2077" customWidth="1"/>
    <col min="15110" max="15110" width="5.75" style="2077" bestFit="1" customWidth="1"/>
    <col min="15111" max="15111" width="13.125" style="2077" customWidth="1"/>
    <col min="15112" max="15112" width="13.125" style="2077" bestFit="1" customWidth="1"/>
    <col min="15113" max="15113" width="9" style="2077" bestFit="1" customWidth="1"/>
    <col min="15114" max="15114" width="34.25" style="2077" customWidth="1"/>
    <col min="15115" max="15115" width="16.125" style="2077" customWidth="1"/>
    <col min="15116" max="15116" width="19.125" style="2077" bestFit="1" customWidth="1"/>
    <col min="15117" max="15117" width="16.75" style="2077" customWidth="1"/>
    <col min="15118" max="15118" width="5.375" style="2077" bestFit="1" customWidth="1"/>
    <col min="15119" max="15119" width="18.875" style="2077" customWidth="1"/>
    <col min="15120" max="15120" width="20.5" style="2077" customWidth="1"/>
    <col min="15121" max="15121" width="22.375" style="2077" customWidth="1"/>
    <col min="15122" max="15122" width="14.75" style="2077" customWidth="1"/>
    <col min="15123" max="15360" width="12.75" style="2077"/>
    <col min="15361" max="15361" width="3.75" style="2077" customWidth="1"/>
    <col min="15362" max="15362" width="18.75" style="2077" bestFit="1" customWidth="1"/>
    <col min="15363" max="15364" width="9.625" style="2077" bestFit="1" customWidth="1"/>
    <col min="15365" max="15365" width="46.5" style="2077" customWidth="1"/>
    <col min="15366" max="15366" width="5.75" style="2077" bestFit="1" customWidth="1"/>
    <col min="15367" max="15367" width="13.125" style="2077" customWidth="1"/>
    <col min="15368" max="15368" width="13.125" style="2077" bestFit="1" customWidth="1"/>
    <col min="15369" max="15369" width="9" style="2077" bestFit="1" customWidth="1"/>
    <col min="15370" max="15370" width="34.25" style="2077" customWidth="1"/>
    <col min="15371" max="15371" width="16.125" style="2077" customWidth="1"/>
    <col min="15372" max="15372" width="19.125" style="2077" bestFit="1" customWidth="1"/>
    <col min="15373" max="15373" width="16.75" style="2077" customWidth="1"/>
    <col min="15374" max="15374" width="5.375" style="2077" bestFit="1" customWidth="1"/>
    <col min="15375" max="15375" width="18.875" style="2077" customWidth="1"/>
    <col min="15376" max="15376" width="20.5" style="2077" customWidth="1"/>
    <col min="15377" max="15377" width="22.375" style="2077" customWidth="1"/>
    <col min="15378" max="15378" width="14.75" style="2077" customWidth="1"/>
    <col min="15379" max="15616" width="12.75" style="2077"/>
    <col min="15617" max="15617" width="3.75" style="2077" customWidth="1"/>
    <col min="15618" max="15618" width="18.75" style="2077" bestFit="1" customWidth="1"/>
    <col min="15619" max="15620" width="9.625" style="2077" bestFit="1" customWidth="1"/>
    <col min="15621" max="15621" width="46.5" style="2077" customWidth="1"/>
    <col min="15622" max="15622" width="5.75" style="2077" bestFit="1" customWidth="1"/>
    <col min="15623" max="15623" width="13.125" style="2077" customWidth="1"/>
    <col min="15624" max="15624" width="13.125" style="2077" bestFit="1" customWidth="1"/>
    <col min="15625" max="15625" width="9" style="2077" bestFit="1" customWidth="1"/>
    <col min="15626" max="15626" width="34.25" style="2077" customWidth="1"/>
    <col min="15627" max="15627" width="16.125" style="2077" customWidth="1"/>
    <col min="15628" max="15628" width="19.125" style="2077" bestFit="1" customWidth="1"/>
    <col min="15629" max="15629" width="16.75" style="2077" customWidth="1"/>
    <col min="15630" max="15630" width="5.375" style="2077" bestFit="1" customWidth="1"/>
    <col min="15631" max="15631" width="18.875" style="2077" customWidth="1"/>
    <col min="15632" max="15632" width="20.5" style="2077" customWidth="1"/>
    <col min="15633" max="15633" width="22.375" style="2077" customWidth="1"/>
    <col min="15634" max="15634" width="14.75" style="2077" customWidth="1"/>
    <col min="15635" max="15872" width="12.75" style="2077"/>
    <col min="15873" max="15873" width="3.75" style="2077" customWidth="1"/>
    <col min="15874" max="15874" width="18.75" style="2077" bestFit="1" customWidth="1"/>
    <col min="15875" max="15876" width="9.625" style="2077" bestFit="1" customWidth="1"/>
    <col min="15877" max="15877" width="46.5" style="2077" customWidth="1"/>
    <col min="15878" max="15878" width="5.75" style="2077" bestFit="1" customWidth="1"/>
    <col min="15879" max="15879" width="13.125" style="2077" customWidth="1"/>
    <col min="15880" max="15880" width="13.125" style="2077" bestFit="1" customWidth="1"/>
    <col min="15881" max="15881" width="9" style="2077" bestFit="1" customWidth="1"/>
    <col min="15882" max="15882" width="34.25" style="2077" customWidth="1"/>
    <col min="15883" max="15883" width="16.125" style="2077" customWidth="1"/>
    <col min="15884" max="15884" width="19.125" style="2077" bestFit="1" customWidth="1"/>
    <col min="15885" max="15885" width="16.75" style="2077" customWidth="1"/>
    <col min="15886" max="15886" width="5.375" style="2077" bestFit="1" customWidth="1"/>
    <col min="15887" max="15887" width="18.875" style="2077" customWidth="1"/>
    <col min="15888" max="15888" width="20.5" style="2077" customWidth="1"/>
    <col min="15889" max="15889" width="22.375" style="2077" customWidth="1"/>
    <col min="15890" max="15890" width="14.75" style="2077" customWidth="1"/>
    <col min="15891" max="16128" width="12.75" style="2077"/>
    <col min="16129" max="16129" width="3.75" style="2077" customWidth="1"/>
    <col min="16130" max="16130" width="18.75" style="2077" bestFit="1" customWidth="1"/>
    <col min="16131" max="16132" width="9.625" style="2077" bestFit="1" customWidth="1"/>
    <col min="16133" max="16133" width="46.5" style="2077" customWidth="1"/>
    <col min="16134" max="16134" width="5.75" style="2077" bestFit="1" customWidth="1"/>
    <col min="16135" max="16135" width="13.125" style="2077" customWidth="1"/>
    <col min="16136" max="16136" width="13.125" style="2077" bestFit="1" customWidth="1"/>
    <col min="16137" max="16137" width="9" style="2077" bestFit="1" customWidth="1"/>
    <col min="16138" max="16138" width="34.25" style="2077" customWidth="1"/>
    <col min="16139" max="16139" width="16.125" style="2077" customWidth="1"/>
    <col min="16140" max="16140" width="19.125" style="2077" bestFit="1" customWidth="1"/>
    <col min="16141" max="16141" width="16.75" style="2077" customWidth="1"/>
    <col min="16142" max="16142" width="5.375" style="2077" bestFit="1" customWidth="1"/>
    <col min="16143" max="16143" width="18.875" style="2077" customWidth="1"/>
    <col min="16144" max="16144" width="20.5" style="2077" customWidth="1"/>
    <col min="16145" max="16145" width="22.375" style="2077" customWidth="1"/>
    <col min="16146" max="16146" width="14.75" style="2077" customWidth="1"/>
    <col min="16147" max="16384" width="12.75" style="2077"/>
  </cols>
  <sheetData>
    <row r="2" spans="2:17" ht="20.100000000000001" customHeight="1">
      <c r="B2" s="2075" t="s">
        <v>0</v>
      </c>
      <c r="C2" s="2075"/>
      <c r="D2" s="2075"/>
      <c r="E2" s="2" t="s">
        <v>8678</v>
      </c>
      <c r="G2" s="4" t="s">
        <v>2</v>
      </c>
      <c r="H2" s="5"/>
      <c r="I2" s="6"/>
      <c r="J2" s="2078">
        <f>SUM(H:H)</f>
        <v>928045</v>
      </c>
      <c r="K2" s="2222"/>
    </row>
    <row r="3" spans="2:17" ht="20.100000000000001" customHeight="1">
      <c r="B3" s="2075"/>
      <c r="C3" s="2075"/>
      <c r="D3" s="2075"/>
      <c r="E3" s="13" t="s">
        <v>8679</v>
      </c>
    </row>
    <row r="4" spans="2:17" ht="20.100000000000001" customHeight="1">
      <c r="B4" s="2075" t="s">
        <v>5</v>
      </c>
      <c r="C4" s="2075"/>
      <c r="D4" s="2075"/>
      <c r="E4" s="13" t="s">
        <v>8680</v>
      </c>
      <c r="G4" s="2223"/>
      <c r="H4" s="2223"/>
      <c r="I4" s="2224"/>
      <c r="J4" s="2225"/>
      <c r="K4" s="2226"/>
    </row>
    <row r="5" spans="2:17" ht="20.100000000000001" customHeight="1">
      <c r="B5" s="2075" t="s">
        <v>6</v>
      </c>
      <c r="C5" s="2075"/>
      <c r="D5" s="2075"/>
      <c r="E5" s="16"/>
      <c r="G5" s="2223"/>
      <c r="H5" s="2223"/>
      <c r="I5" s="2224"/>
      <c r="J5" s="2225"/>
      <c r="K5" s="2226"/>
    </row>
    <row r="6" spans="2:17" ht="20.100000000000001" customHeight="1">
      <c r="B6" s="2075" t="s">
        <v>7</v>
      </c>
      <c r="C6" s="2075"/>
      <c r="D6" s="2075"/>
      <c r="E6" s="16"/>
      <c r="G6" s="2223"/>
      <c r="H6" s="2223"/>
      <c r="I6" s="2223"/>
      <c r="J6" s="2226"/>
      <c r="K6" s="2226"/>
    </row>
    <row r="8" spans="2:17" s="2079" customFormat="1" ht="19.7" customHeight="1">
      <c r="B8" s="105" t="s">
        <v>8</v>
      </c>
      <c r="C8" s="105" t="s">
        <v>9</v>
      </c>
      <c r="D8" s="105" t="s">
        <v>10</v>
      </c>
      <c r="E8" s="161" t="s">
        <v>11</v>
      </c>
      <c r="F8" s="161" t="s">
        <v>8391</v>
      </c>
      <c r="G8" s="161" t="s">
        <v>13</v>
      </c>
      <c r="H8" s="143" t="s">
        <v>14</v>
      </c>
      <c r="I8" s="143" t="s">
        <v>15</v>
      </c>
      <c r="J8" s="161" t="s">
        <v>16</v>
      </c>
      <c r="K8" s="161" t="s">
        <v>17</v>
      </c>
      <c r="L8" s="161" t="s">
        <v>18</v>
      </c>
      <c r="M8" s="105" t="s">
        <v>19</v>
      </c>
      <c r="N8" s="105" t="s">
        <v>20</v>
      </c>
      <c r="O8" s="161" t="s">
        <v>21</v>
      </c>
      <c r="P8" s="2163" t="s">
        <v>22</v>
      </c>
      <c r="Q8" s="2227" t="s">
        <v>23</v>
      </c>
    </row>
    <row r="9" spans="2:17" s="2079" customFormat="1" ht="19.5" customHeight="1">
      <c r="B9" s="105"/>
      <c r="C9" s="105"/>
      <c r="D9" s="105"/>
      <c r="E9" s="161"/>
      <c r="F9" s="161"/>
      <c r="G9" s="161"/>
      <c r="H9" s="142">
        <f>F9*G9</f>
        <v>0</v>
      </c>
      <c r="I9" s="143"/>
      <c r="J9" s="161"/>
      <c r="K9" s="161"/>
      <c r="L9" s="161"/>
      <c r="M9" s="105"/>
      <c r="N9" s="105"/>
      <c r="O9" s="161"/>
      <c r="P9" s="2163"/>
      <c r="Q9" s="2227"/>
    </row>
    <row r="10" spans="2:17" ht="19.7" customHeight="1">
      <c r="B10" s="123"/>
      <c r="C10" s="105" t="s">
        <v>167</v>
      </c>
      <c r="D10" s="105" t="s">
        <v>167</v>
      </c>
      <c r="E10" s="26" t="s">
        <v>8681</v>
      </c>
      <c r="F10" s="18">
        <v>4</v>
      </c>
      <c r="G10" s="20">
        <v>5940</v>
      </c>
      <c r="H10" s="142">
        <f t="shared" ref="H10:H63" si="0">F10*G10</f>
        <v>23760</v>
      </c>
      <c r="I10" s="22"/>
      <c r="J10" s="26" t="s">
        <v>2570</v>
      </c>
      <c r="K10" s="2229" t="s">
        <v>4150</v>
      </c>
      <c r="L10" s="161"/>
      <c r="M10" s="2163">
        <v>45166</v>
      </c>
      <c r="N10" s="105" t="s">
        <v>6724</v>
      </c>
      <c r="O10" s="2164">
        <v>45169</v>
      </c>
      <c r="P10" s="2165"/>
      <c r="Q10" s="2091">
        <v>45169</v>
      </c>
    </row>
    <row r="11" spans="2:17" ht="19.7" customHeight="1">
      <c r="B11" s="1488"/>
      <c r="C11" s="105" t="s">
        <v>167</v>
      </c>
      <c r="D11" s="105" t="s">
        <v>167</v>
      </c>
      <c r="E11" s="28" t="s">
        <v>8682</v>
      </c>
      <c r="F11" s="161">
        <v>4</v>
      </c>
      <c r="G11" s="147">
        <v>6670</v>
      </c>
      <c r="H11" s="142">
        <f t="shared" si="0"/>
        <v>26680</v>
      </c>
      <c r="I11" s="158"/>
      <c r="J11" s="26" t="s">
        <v>2570</v>
      </c>
      <c r="K11" s="2230"/>
      <c r="L11" s="161"/>
      <c r="M11" s="2163">
        <v>45166</v>
      </c>
      <c r="N11" s="105" t="s">
        <v>6724</v>
      </c>
      <c r="O11" s="2164">
        <v>45169</v>
      </c>
      <c r="P11" s="2165"/>
      <c r="Q11" s="2091">
        <v>45169</v>
      </c>
    </row>
    <row r="12" spans="2:17" ht="19.7" customHeight="1">
      <c r="B12" s="123"/>
      <c r="C12" s="105" t="s">
        <v>167</v>
      </c>
      <c r="D12" s="105" t="s">
        <v>167</v>
      </c>
      <c r="E12" s="28" t="s">
        <v>8683</v>
      </c>
      <c r="F12" s="161">
        <v>4</v>
      </c>
      <c r="G12" s="147">
        <v>4780</v>
      </c>
      <c r="H12" s="142">
        <f t="shared" si="0"/>
        <v>19120</v>
      </c>
      <c r="I12" s="158"/>
      <c r="J12" s="26" t="s">
        <v>2570</v>
      </c>
      <c r="K12" s="2230"/>
      <c r="L12" s="161"/>
      <c r="M12" s="2163">
        <v>45166</v>
      </c>
      <c r="N12" s="105" t="s">
        <v>6724</v>
      </c>
      <c r="O12" s="2164">
        <v>45169</v>
      </c>
      <c r="P12" s="2165"/>
      <c r="Q12" s="2091">
        <v>45169</v>
      </c>
    </row>
    <row r="13" spans="2:17" ht="19.7" customHeight="1">
      <c r="B13" s="123"/>
      <c r="C13" s="105" t="s">
        <v>167</v>
      </c>
      <c r="D13" s="105" t="s">
        <v>167</v>
      </c>
      <c r="E13" s="28" t="s">
        <v>8684</v>
      </c>
      <c r="F13" s="161">
        <v>3</v>
      </c>
      <c r="G13" s="147">
        <v>3990</v>
      </c>
      <c r="H13" s="142">
        <f t="shared" si="0"/>
        <v>11970</v>
      </c>
      <c r="I13" s="158"/>
      <c r="J13" s="26" t="s">
        <v>2570</v>
      </c>
      <c r="K13" s="2230"/>
      <c r="L13" s="161"/>
      <c r="M13" s="2163">
        <v>45166</v>
      </c>
      <c r="N13" s="105" t="s">
        <v>6724</v>
      </c>
      <c r="O13" s="2164">
        <v>45169</v>
      </c>
      <c r="P13" s="2165"/>
      <c r="Q13" s="2091">
        <v>45169</v>
      </c>
    </row>
    <row r="14" spans="2:17" ht="19.7" customHeight="1">
      <c r="B14" s="123"/>
      <c r="C14" s="105" t="s">
        <v>167</v>
      </c>
      <c r="D14" s="105" t="s">
        <v>167</v>
      </c>
      <c r="E14" s="28" t="s">
        <v>8685</v>
      </c>
      <c r="F14" s="161">
        <v>3</v>
      </c>
      <c r="G14" s="147">
        <v>6550</v>
      </c>
      <c r="H14" s="142">
        <f t="shared" si="0"/>
        <v>19650</v>
      </c>
      <c r="I14" s="158"/>
      <c r="J14" s="26" t="s">
        <v>2570</v>
      </c>
      <c r="K14" s="2230"/>
      <c r="L14" s="161"/>
      <c r="M14" s="2163">
        <v>45166</v>
      </c>
      <c r="N14" s="105" t="s">
        <v>6724</v>
      </c>
      <c r="O14" s="2164">
        <v>45169</v>
      </c>
      <c r="P14" s="2165"/>
      <c r="Q14" s="2091">
        <v>45169</v>
      </c>
    </row>
    <row r="15" spans="2:17" ht="19.7" customHeight="1">
      <c r="B15" s="123"/>
      <c r="C15" s="105" t="s">
        <v>167</v>
      </c>
      <c r="D15" s="105" t="s">
        <v>167</v>
      </c>
      <c r="E15" s="28" t="s">
        <v>8686</v>
      </c>
      <c r="F15" s="161">
        <v>60</v>
      </c>
      <c r="G15" s="147">
        <v>752</v>
      </c>
      <c r="H15" s="142">
        <f t="shared" si="0"/>
        <v>45120</v>
      </c>
      <c r="I15" s="158"/>
      <c r="J15" s="26" t="s">
        <v>8687</v>
      </c>
      <c r="K15" s="2230"/>
      <c r="L15" s="161"/>
      <c r="M15" s="2163">
        <v>45166</v>
      </c>
      <c r="N15" s="105" t="s">
        <v>6724</v>
      </c>
      <c r="O15" s="2164">
        <v>45169</v>
      </c>
      <c r="P15" s="2165"/>
      <c r="Q15" s="2091">
        <v>45169</v>
      </c>
    </row>
    <row r="16" spans="2:17" ht="19.7" customHeight="1">
      <c r="B16" s="123"/>
      <c r="C16" s="105" t="s">
        <v>167</v>
      </c>
      <c r="D16" s="105" t="s">
        <v>167</v>
      </c>
      <c r="E16" s="28" t="s">
        <v>8688</v>
      </c>
      <c r="F16" s="161">
        <v>4</v>
      </c>
      <c r="G16" s="147">
        <v>9164</v>
      </c>
      <c r="H16" s="142">
        <f t="shared" si="0"/>
        <v>36656</v>
      </c>
      <c r="I16" s="158"/>
      <c r="J16" s="26" t="s">
        <v>8689</v>
      </c>
      <c r="K16" s="2230"/>
      <c r="L16" s="161"/>
      <c r="M16" s="2163">
        <v>45166</v>
      </c>
      <c r="N16" s="105" t="s">
        <v>6724</v>
      </c>
      <c r="O16" s="2164">
        <v>45169</v>
      </c>
      <c r="P16" s="2165"/>
      <c r="Q16" s="2091">
        <v>45169</v>
      </c>
    </row>
    <row r="17" spans="2:17" ht="19.7" customHeight="1">
      <c r="B17" s="123"/>
      <c r="C17" s="105" t="s">
        <v>167</v>
      </c>
      <c r="D17" s="105" t="s">
        <v>167</v>
      </c>
      <c r="E17" s="9" t="s">
        <v>8690</v>
      </c>
      <c r="F17" s="161">
        <v>32</v>
      </c>
      <c r="G17" s="147">
        <v>34</v>
      </c>
      <c r="H17" s="142">
        <f t="shared" si="0"/>
        <v>1088</v>
      </c>
      <c r="I17" s="158"/>
      <c r="J17" s="26" t="s">
        <v>8691</v>
      </c>
      <c r="K17" s="2230"/>
      <c r="L17" s="161"/>
      <c r="M17" s="2163">
        <v>45166</v>
      </c>
      <c r="N17" s="105" t="s">
        <v>6724</v>
      </c>
      <c r="O17" s="2164">
        <v>45169</v>
      </c>
      <c r="P17" s="2165"/>
      <c r="Q17" s="2091">
        <v>45169</v>
      </c>
    </row>
    <row r="18" spans="2:17" ht="19.7" customHeight="1">
      <c r="B18" s="123"/>
      <c r="C18" s="105" t="s">
        <v>167</v>
      </c>
      <c r="D18" s="105" t="s">
        <v>167</v>
      </c>
      <c r="E18" s="28" t="s">
        <v>4183</v>
      </c>
      <c r="F18" s="161">
        <v>32</v>
      </c>
      <c r="G18" s="147">
        <v>61</v>
      </c>
      <c r="H18" s="142">
        <f t="shared" si="0"/>
        <v>1952</v>
      </c>
      <c r="I18" s="158"/>
      <c r="J18" s="26" t="s">
        <v>8692</v>
      </c>
      <c r="K18" s="2230"/>
      <c r="L18" s="161"/>
      <c r="M18" s="2163">
        <v>45166</v>
      </c>
      <c r="N18" s="105" t="s">
        <v>6724</v>
      </c>
      <c r="O18" s="2164">
        <v>45169</v>
      </c>
      <c r="P18" s="2165"/>
      <c r="Q18" s="2091">
        <v>45169</v>
      </c>
    </row>
    <row r="19" spans="2:17" ht="19.7" customHeight="1">
      <c r="B19" s="123"/>
      <c r="C19" s="105" t="s">
        <v>167</v>
      </c>
      <c r="D19" s="105" t="s">
        <v>167</v>
      </c>
      <c r="E19" s="28" t="s">
        <v>4181</v>
      </c>
      <c r="F19" s="161">
        <v>20</v>
      </c>
      <c r="G19" s="147">
        <v>61</v>
      </c>
      <c r="H19" s="142">
        <f t="shared" si="0"/>
        <v>1220</v>
      </c>
      <c r="I19" s="158"/>
      <c r="J19" s="26" t="s">
        <v>8692</v>
      </c>
      <c r="K19" s="2230"/>
      <c r="L19" s="161"/>
      <c r="M19" s="2163">
        <v>45166</v>
      </c>
      <c r="N19" s="105" t="s">
        <v>6724</v>
      </c>
      <c r="O19" s="2164">
        <v>45169</v>
      </c>
      <c r="P19" s="2165"/>
      <c r="Q19" s="2091">
        <v>45169</v>
      </c>
    </row>
    <row r="20" spans="2:17" ht="19.7" customHeight="1">
      <c r="B20" s="123"/>
      <c r="C20" s="105" t="s">
        <v>167</v>
      </c>
      <c r="D20" s="105" t="s">
        <v>167</v>
      </c>
      <c r="E20" s="28" t="s">
        <v>4184</v>
      </c>
      <c r="F20" s="161">
        <v>20</v>
      </c>
      <c r="G20" s="147">
        <v>61</v>
      </c>
      <c r="H20" s="142">
        <f t="shared" si="0"/>
        <v>1220</v>
      </c>
      <c r="I20" s="158"/>
      <c r="J20" s="26" t="s">
        <v>8692</v>
      </c>
      <c r="K20" s="2230"/>
      <c r="L20" s="161"/>
      <c r="M20" s="2163">
        <v>45166</v>
      </c>
      <c r="N20" s="105" t="s">
        <v>6724</v>
      </c>
      <c r="O20" s="2164">
        <v>45169</v>
      </c>
      <c r="P20" s="2165"/>
      <c r="Q20" s="2091">
        <v>45169</v>
      </c>
    </row>
    <row r="21" spans="2:17" ht="19.7" customHeight="1">
      <c r="B21" s="123"/>
      <c r="C21" s="105" t="s">
        <v>167</v>
      </c>
      <c r="D21" s="105" t="s">
        <v>167</v>
      </c>
      <c r="E21" s="28" t="s">
        <v>8693</v>
      </c>
      <c r="F21" s="161">
        <v>20</v>
      </c>
      <c r="G21" s="147">
        <v>61</v>
      </c>
      <c r="H21" s="142">
        <f t="shared" si="0"/>
        <v>1220</v>
      </c>
      <c r="I21" s="158"/>
      <c r="J21" s="26" t="s">
        <v>8692</v>
      </c>
      <c r="K21" s="2230"/>
      <c r="L21" s="161"/>
      <c r="M21" s="2163">
        <v>45166</v>
      </c>
      <c r="N21" s="105" t="s">
        <v>6724</v>
      </c>
      <c r="O21" s="2164">
        <v>45169</v>
      </c>
      <c r="P21" s="2165"/>
      <c r="Q21" s="2091">
        <v>45169</v>
      </c>
    </row>
    <row r="22" spans="2:17" s="2239" customFormat="1" ht="19.7" customHeight="1">
      <c r="B22" s="2231" t="s">
        <v>8694</v>
      </c>
      <c r="C22" s="880" t="s">
        <v>6208</v>
      </c>
      <c r="D22" s="880" t="s">
        <v>6208</v>
      </c>
      <c r="E22" s="1376" t="s">
        <v>8695</v>
      </c>
      <c r="F22" s="1364">
        <v>1</v>
      </c>
      <c r="G22" s="2232">
        <v>148200</v>
      </c>
      <c r="H22" s="2233">
        <f t="shared" si="0"/>
        <v>148200</v>
      </c>
      <c r="I22" s="2234"/>
      <c r="J22" s="1376" t="s">
        <v>8696</v>
      </c>
      <c r="K22" s="2230"/>
      <c r="L22" s="1364"/>
      <c r="M22" s="2235">
        <v>45166</v>
      </c>
      <c r="N22" s="880" t="s">
        <v>6724</v>
      </c>
      <c r="O22" s="2236">
        <v>45181</v>
      </c>
      <c r="P22" s="2237"/>
      <c r="Q22" s="2238">
        <v>45182</v>
      </c>
    </row>
    <row r="23" spans="2:17" s="2239" customFormat="1" ht="19.7" customHeight="1">
      <c r="B23" s="2231" t="s">
        <v>8694</v>
      </c>
      <c r="C23" s="880" t="s">
        <v>6208</v>
      </c>
      <c r="D23" s="880" t="s">
        <v>6208</v>
      </c>
      <c r="E23" s="1376" t="s">
        <v>8697</v>
      </c>
      <c r="F23" s="1364">
        <v>1</v>
      </c>
      <c r="G23" s="2232">
        <v>75800</v>
      </c>
      <c r="H23" s="2233">
        <f t="shared" si="0"/>
        <v>75800</v>
      </c>
      <c r="I23" s="2234"/>
      <c r="J23" s="1376" t="s">
        <v>8698</v>
      </c>
      <c r="K23" s="2230"/>
      <c r="L23" s="1364"/>
      <c r="M23" s="2235">
        <v>45166</v>
      </c>
      <c r="N23" s="880" t="s">
        <v>6724</v>
      </c>
      <c r="O23" s="2236">
        <v>45181</v>
      </c>
      <c r="P23" s="2237"/>
      <c r="Q23" s="2238">
        <v>45182</v>
      </c>
    </row>
    <row r="24" spans="2:17" s="2239" customFormat="1" ht="19.7" customHeight="1">
      <c r="B24" s="2231" t="s">
        <v>8694</v>
      </c>
      <c r="C24" s="880" t="s">
        <v>6208</v>
      </c>
      <c r="D24" s="880" t="s">
        <v>6208</v>
      </c>
      <c r="E24" s="1376" t="s">
        <v>8699</v>
      </c>
      <c r="F24" s="1364">
        <v>4</v>
      </c>
      <c r="G24" s="2232">
        <v>15500</v>
      </c>
      <c r="H24" s="2233">
        <f t="shared" si="0"/>
        <v>62000</v>
      </c>
      <c r="I24" s="2234"/>
      <c r="J24" s="1376" t="s">
        <v>8700</v>
      </c>
      <c r="K24" s="2230"/>
      <c r="L24" s="1364"/>
      <c r="M24" s="2235">
        <v>45166</v>
      </c>
      <c r="N24" s="880" t="s">
        <v>6724</v>
      </c>
      <c r="O24" s="2236">
        <v>45181</v>
      </c>
      <c r="P24" s="2237"/>
      <c r="Q24" s="2238">
        <v>45182</v>
      </c>
    </row>
    <row r="25" spans="2:17" s="2239" customFormat="1" ht="19.7" customHeight="1">
      <c r="B25" s="2231" t="s">
        <v>8694</v>
      </c>
      <c r="C25" s="880" t="s">
        <v>6208</v>
      </c>
      <c r="D25" s="880" t="s">
        <v>6208</v>
      </c>
      <c r="E25" s="1376" t="s">
        <v>8701</v>
      </c>
      <c r="F25" s="1364">
        <v>2</v>
      </c>
      <c r="G25" s="2232">
        <v>17000</v>
      </c>
      <c r="H25" s="2233">
        <f t="shared" si="0"/>
        <v>34000</v>
      </c>
      <c r="I25" s="2234"/>
      <c r="J25" s="1376" t="s">
        <v>8702</v>
      </c>
      <c r="K25" s="2230"/>
      <c r="L25" s="1364"/>
      <c r="M25" s="2235">
        <v>45166</v>
      </c>
      <c r="N25" s="880" t="s">
        <v>6724</v>
      </c>
      <c r="O25" s="2236">
        <v>45181</v>
      </c>
      <c r="P25" s="2237"/>
      <c r="Q25" s="2238">
        <v>45182</v>
      </c>
    </row>
    <row r="26" spans="2:17" s="2239" customFormat="1" ht="19.7" customHeight="1">
      <c r="B26" s="2231" t="s">
        <v>8694</v>
      </c>
      <c r="C26" s="880" t="s">
        <v>6208</v>
      </c>
      <c r="D26" s="880" t="s">
        <v>6208</v>
      </c>
      <c r="E26" s="1376" t="s">
        <v>8703</v>
      </c>
      <c r="F26" s="1364">
        <v>2</v>
      </c>
      <c r="G26" s="2232">
        <v>24500</v>
      </c>
      <c r="H26" s="2233">
        <f t="shared" si="0"/>
        <v>49000</v>
      </c>
      <c r="I26" s="2234"/>
      <c r="J26" s="1376" t="s">
        <v>8704</v>
      </c>
      <c r="K26" s="2240"/>
      <c r="L26" s="1364"/>
      <c r="M26" s="2235">
        <v>45166</v>
      </c>
      <c r="N26" s="880" t="s">
        <v>6724</v>
      </c>
      <c r="O26" s="2236">
        <v>45181</v>
      </c>
      <c r="P26" s="2237"/>
      <c r="Q26" s="2238">
        <v>45182</v>
      </c>
    </row>
    <row r="27" spans="2:17" ht="19.7" customHeight="1">
      <c r="B27" s="123"/>
      <c r="C27" s="105"/>
      <c r="D27" s="105"/>
      <c r="E27" s="28"/>
      <c r="F27" s="161"/>
      <c r="G27" s="147"/>
      <c r="H27" s="142">
        <f t="shared" si="0"/>
        <v>0</v>
      </c>
      <c r="I27" s="158"/>
      <c r="J27" s="28"/>
      <c r="K27" s="2228"/>
      <c r="L27" s="161"/>
      <c r="M27" s="2163"/>
      <c r="N27" s="105"/>
      <c r="O27" s="2164"/>
      <c r="P27" s="2165"/>
      <c r="Q27" s="2091"/>
    </row>
    <row r="28" spans="2:17" ht="19.7" customHeight="1">
      <c r="B28" s="123"/>
      <c r="C28" s="105"/>
      <c r="D28" s="105"/>
      <c r="E28" s="28"/>
      <c r="F28" s="161"/>
      <c r="G28" s="147"/>
      <c r="H28" s="142">
        <f t="shared" si="0"/>
        <v>0</v>
      </c>
      <c r="I28" s="158"/>
      <c r="J28" s="28"/>
      <c r="K28" s="2228"/>
      <c r="L28" s="161"/>
      <c r="M28" s="2163"/>
      <c r="N28" s="105"/>
      <c r="O28" s="2164"/>
      <c r="P28" s="2165"/>
      <c r="Q28" s="2091"/>
    </row>
    <row r="29" spans="2:17" ht="19.7" customHeight="1">
      <c r="B29" s="123"/>
      <c r="C29" s="105" t="s">
        <v>167</v>
      </c>
      <c r="D29" s="105" t="s">
        <v>167</v>
      </c>
      <c r="E29" s="28" t="s">
        <v>8705</v>
      </c>
      <c r="F29" s="161">
        <v>2</v>
      </c>
      <c r="G29" s="147">
        <v>490</v>
      </c>
      <c r="H29" s="142">
        <f t="shared" si="0"/>
        <v>980</v>
      </c>
      <c r="I29" s="158"/>
      <c r="J29" s="28" t="s">
        <v>2570</v>
      </c>
      <c r="K29" s="2241" t="s">
        <v>8706</v>
      </c>
      <c r="L29" s="161"/>
      <c r="M29" s="2163">
        <v>45166</v>
      </c>
      <c r="N29" s="105" t="s">
        <v>6724</v>
      </c>
      <c r="O29" s="2164">
        <v>45169</v>
      </c>
      <c r="P29" s="2165"/>
      <c r="Q29" s="2091">
        <v>45169</v>
      </c>
    </row>
    <row r="30" spans="2:17" ht="19.7" customHeight="1">
      <c r="B30" s="105"/>
      <c r="C30" s="105" t="s">
        <v>167</v>
      </c>
      <c r="D30" s="105" t="s">
        <v>167</v>
      </c>
      <c r="E30" s="26" t="s">
        <v>8707</v>
      </c>
      <c r="F30" s="18">
        <v>1</v>
      </c>
      <c r="G30" s="20">
        <v>1690</v>
      </c>
      <c r="H30" s="142">
        <f t="shared" si="0"/>
        <v>1690</v>
      </c>
      <c r="I30" s="22"/>
      <c r="J30" s="28" t="s">
        <v>2570</v>
      </c>
      <c r="K30" s="2242"/>
      <c r="L30" s="161"/>
      <c r="M30" s="2163">
        <v>45166</v>
      </c>
      <c r="N30" s="105" t="s">
        <v>6724</v>
      </c>
      <c r="O30" s="2164">
        <v>45169</v>
      </c>
      <c r="P30" s="2165"/>
      <c r="Q30" s="2091">
        <v>45169</v>
      </c>
    </row>
    <row r="31" spans="2:17" ht="19.7" customHeight="1">
      <c r="B31" s="105"/>
      <c r="C31" s="105" t="s">
        <v>167</v>
      </c>
      <c r="D31" s="105" t="s">
        <v>167</v>
      </c>
      <c r="E31" s="26" t="s">
        <v>8708</v>
      </c>
      <c r="F31" s="18">
        <v>2</v>
      </c>
      <c r="G31" s="20">
        <v>500</v>
      </c>
      <c r="H31" s="142">
        <f t="shared" si="0"/>
        <v>1000</v>
      </c>
      <c r="I31" s="22"/>
      <c r="J31" s="28" t="s">
        <v>2570</v>
      </c>
      <c r="K31" s="2242"/>
      <c r="L31" s="161"/>
      <c r="M31" s="2163">
        <v>45166</v>
      </c>
      <c r="N31" s="105" t="s">
        <v>6724</v>
      </c>
      <c r="O31" s="2164">
        <v>45169</v>
      </c>
      <c r="P31" s="2165"/>
      <c r="Q31" s="2091">
        <v>45169</v>
      </c>
    </row>
    <row r="32" spans="2:17" ht="19.7" customHeight="1">
      <c r="B32" s="105"/>
      <c r="C32" s="105" t="s">
        <v>167</v>
      </c>
      <c r="D32" s="105" t="s">
        <v>167</v>
      </c>
      <c r="E32" s="26" t="s">
        <v>8709</v>
      </c>
      <c r="F32" s="18">
        <v>1</v>
      </c>
      <c r="G32" s="20">
        <v>1770</v>
      </c>
      <c r="H32" s="142">
        <f t="shared" si="0"/>
        <v>1770</v>
      </c>
      <c r="I32" s="22"/>
      <c r="J32" s="28" t="s">
        <v>2570</v>
      </c>
      <c r="K32" s="2242"/>
      <c r="L32" s="161"/>
      <c r="M32" s="2163">
        <v>45166</v>
      </c>
      <c r="N32" s="105" t="s">
        <v>6724</v>
      </c>
      <c r="O32" s="2164">
        <v>45169</v>
      </c>
      <c r="P32" s="2165"/>
      <c r="Q32" s="2091">
        <v>45169</v>
      </c>
    </row>
    <row r="33" spans="2:17" ht="19.7" customHeight="1">
      <c r="B33" s="105"/>
      <c r="C33" s="105" t="s">
        <v>167</v>
      </c>
      <c r="D33" s="105" t="s">
        <v>167</v>
      </c>
      <c r="E33" s="26" t="s">
        <v>8710</v>
      </c>
      <c r="F33" s="18">
        <v>10</v>
      </c>
      <c r="G33" s="20">
        <v>303</v>
      </c>
      <c r="H33" s="142">
        <f t="shared" si="0"/>
        <v>3030</v>
      </c>
      <c r="I33" s="22"/>
      <c r="J33" s="24" t="s">
        <v>8711</v>
      </c>
      <c r="K33" s="2242"/>
      <c r="L33" s="161"/>
      <c r="M33" s="2163">
        <v>45166</v>
      </c>
      <c r="N33" s="105" t="s">
        <v>6724</v>
      </c>
      <c r="O33" s="2164">
        <v>45169</v>
      </c>
      <c r="P33" s="2165"/>
      <c r="Q33" s="2091">
        <v>45169</v>
      </c>
    </row>
    <row r="34" spans="2:17" ht="19.7" customHeight="1">
      <c r="B34" s="105"/>
      <c r="C34" s="105" t="s">
        <v>167</v>
      </c>
      <c r="D34" s="105" t="s">
        <v>167</v>
      </c>
      <c r="E34" s="26" t="s">
        <v>8712</v>
      </c>
      <c r="F34" s="18">
        <v>4</v>
      </c>
      <c r="G34" s="20">
        <v>478</v>
      </c>
      <c r="H34" s="142">
        <f t="shared" si="0"/>
        <v>1912</v>
      </c>
      <c r="I34" s="22"/>
      <c r="J34" s="24" t="s">
        <v>8713</v>
      </c>
      <c r="K34" s="2242"/>
      <c r="L34" s="161"/>
      <c r="M34" s="2163">
        <v>45166</v>
      </c>
      <c r="N34" s="105" t="s">
        <v>6724</v>
      </c>
      <c r="O34" s="2164">
        <v>45169</v>
      </c>
      <c r="P34" s="2165"/>
      <c r="Q34" s="2091">
        <v>45169</v>
      </c>
    </row>
    <row r="35" spans="2:17" ht="19.7" customHeight="1">
      <c r="B35" s="105"/>
      <c r="C35" s="105" t="s">
        <v>167</v>
      </c>
      <c r="D35" s="105" t="s">
        <v>167</v>
      </c>
      <c r="E35" s="26" t="s">
        <v>8714</v>
      </c>
      <c r="F35" s="18">
        <v>2</v>
      </c>
      <c r="G35" s="20">
        <v>268</v>
      </c>
      <c r="H35" s="142">
        <f t="shared" si="0"/>
        <v>536</v>
      </c>
      <c r="I35" s="22"/>
      <c r="J35" s="24" t="s">
        <v>2572</v>
      </c>
      <c r="K35" s="2242"/>
      <c r="L35" s="161"/>
      <c r="M35" s="2163">
        <v>45166</v>
      </c>
      <c r="N35" s="105" t="s">
        <v>6724</v>
      </c>
      <c r="O35" s="2164">
        <v>45169</v>
      </c>
      <c r="P35" s="2165"/>
      <c r="Q35" s="2091">
        <v>45169</v>
      </c>
    </row>
    <row r="36" spans="2:17" s="2239" customFormat="1" ht="19.7" customHeight="1">
      <c r="B36" s="2231" t="s">
        <v>8694</v>
      </c>
      <c r="C36" s="1191" t="s">
        <v>6208</v>
      </c>
      <c r="D36" s="1191" t="s">
        <v>6208</v>
      </c>
      <c r="E36" s="233" t="s">
        <v>8715</v>
      </c>
      <c r="F36" s="210">
        <v>1</v>
      </c>
      <c r="G36" s="607">
        <v>24500</v>
      </c>
      <c r="H36" s="2233">
        <f t="shared" si="0"/>
        <v>24500</v>
      </c>
      <c r="I36" s="609"/>
      <c r="J36" s="1222" t="s">
        <v>8716</v>
      </c>
      <c r="K36" s="2243"/>
      <c r="L36" s="1364"/>
      <c r="M36" s="2235">
        <v>45166</v>
      </c>
      <c r="N36" s="880" t="s">
        <v>6724</v>
      </c>
      <c r="O36" s="2236">
        <v>45181</v>
      </c>
      <c r="P36" s="2237"/>
      <c r="Q36" s="2238">
        <v>45183</v>
      </c>
    </row>
    <row r="37" spans="2:17" ht="19.7" customHeight="1">
      <c r="B37" s="105"/>
      <c r="C37" s="17"/>
      <c r="D37" s="17"/>
      <c r="E37" s="26"/>
      <c r="F37" s="18"/>
      <c r="G37" s="20"/>
      <c r="H37" s="142">
        <f t="shared" si="0"/>
        <v>0</v>
      </c>
      <c r="I37" s="22"/>
      <c r="J37" s="24"/>
      <c r="K37" s="161"/>
      <c r="L37" s="161"/>
      <c r="M37" s="2163">
        <v>45166</v>
      </c>
      <c r="N37" s="105" t="s">
        <v>6724</v>
      </c>
      <c r="O37" s="2164">
        <v>45169</v>
      </c>
      <c r="P37" s="2165"/>
      <c r="Q37" s="2091"/>
    </row>
    <row r="38" spans="2:17" ht="19.7" customHeight="1">
      <c r="B38" s="105"/>
      <c r="C38" s="17" t="s">
        <v>167</v>
      </c>
      <c r="D38" s="17" t="s">
        <v>167</v>
      </c>
      <c r="E38" s="26" t="s">
        <v>868</v>
      </c>
      <c r="F38" s="18">
        <v>4</v>
      </c>
      <c r="G38" s="20">
        <v>226</v>
      </c>
      <c r="H38" s="142">
        <f t="shared" si="0"/>
        <v>904</v>
      </c>
      <c r="I38" s="22"/>
      <c r="J38" s="24" t="s">
        <v>8691</v>
      </c>
      <c r="K38" s="161"/>
      <c r="L38" s="161"/>
      <c r="M38" s="2163"/>
      <c r="N38" s="105"/>
      <c r="O38" s="2164"/>
      <c r="P38" s="2165"/>
      <c r="Q38" s="2091">
        <v>45169</v>
      </c>
    </row>
    <row r="39" spans="2:17" s="2239" customFormat="1" ht="19.7" customHeight="1">
      <c r="B39" s="2231" t="s">
        <v>8694</v>
      </c>
      <c r="C39" s="1191" t="s">
        <v>6208</v>
      </c>
      <c r="D39" s="1191" t="s">
        <v>6208</v>
      </c>
      <c r="E39" s="233" t="s">
        <v>8717</v>
      </c>
      <c r="F39" s="210">
        <v>1</v>
      </c>
      <c r="G39" s="607">
        <v>14500</v>
      </c>
      <c r="H39" s="2233">
        <f>F39*G39</f>
        <v>14500</v>
      </c>
      <c r="I39" s="609"/>
      <c r="J39" s="1222" t="s">
        <v>8718</v>
      </c>
      <c r="K39" s="1364"/>
      <c r="L39" s="1364"/>
      <c r="M39" s="2235">
        <v>45166</v>
      </c>
      <c r="N39" s="880" t="s">
        <v>6724</v>
      </c>
      <c r="O39" s="2236">
        <v>45181</v>
      </c>
      <c r="P39" s="2237"/>
      <c r="Q39" s="2238">
        <v>45182</v>
      </c>
    </row>
    <row r="40" spans="2:17" ht="19.7" customHeight="1">
      <c r="B40" s="105"/>
      <c r="C40" s="17"/>
      <c r="D40" s="17"/>
      <c r="E40" s="26"/>
      <c r="F40" s="18"/>
      <c r="G40" s="20"/>
      <c r="H40" s="142">
        <f t="shared" si="0"/>
        <v>0</v>
      </c>
      <c r="I40" s="22"/>
      <c r="J40" s="24"/>
      <c r="K40" s="161"/>
      <c r="L40" s="161"/>
      <c r="M40" s="2163"/>
      <c r="N40" s="105"/>
      <c r="O40" s="2164"/>
      <c r="P40" s="2165"/>
      <c r="Q40" s="2091"/>
    </row>
    <row r="41" spans="2:17" s="2239" customFormat="1" ht="19.7" customHeight="1">
      <c r="B41" s="2231" t="s">
        <v>8694</v>
      </c>
      <c r="C41" s="1191" t="s">
        <v>6208</v>
      </c>
      <c r="D41" s="1191" t="s">
        <v>6208</v>
      </c>
      <c r="E41" s="233" t="s">
        <v>8719</v>
      </c>
      <c r="F41" s="210">
        <v>1</v>
      </c>
      <c r="G41" s="607">
        <v>28300</v>
      </c>
      <c r="H41" s="2233">
        <f t="shared" si="0"/>
        <v>28300</v>
      </c>
      <c r="I41" s="609"/>
      <c r="J41" s="1222" t="s">
        <v>8720</v>
      </c>
      <c r="K41" s="2229" t="s">
        <v>8721</v>
      </c>
      <c r="L41" s="1364"/>
      <c r="M41" s="2235">
        <v>45166</v>
      </c>
      <c r="N41" s="880" t="s">
        <v>6724</v>
      </c>
      <c r="O41" s="2236">
        <v>45181</v>
      </c>
      <c r="P41" s="2237"/>
      <c r="Q41" s="2238">
        <v>45182</v>
      </c>
    </row>
    <row r="42" spans="2:17" s="2239" customFormat="1" ht="19.7" customHeight="1">
      <c r="B42" s="2231" t="s">
        <v>8694</v>
      </c>
      <c r="C42" s="1191" t="s">
        <v>6208</v>
      </c>
      <c r="D42" s="1191" t="s">
        <v>6208</v>
      </c>
      <c r="E42" s="233" t="s">
        <v>8722</v>
      </c>
      <c r="F42" s="210">
        <v>1</v>
      </c>
      <c r="G42" s="607">
        <v>25500</v>
      </c>
      <c r="H42" s="2233">
        <f t="shared" si="0"/>
        <v>25500</v>
      </c>
      <c r="I42" s="609"/>
      <c r="J42" s="1222" t="s">
        <v>8723</v>
      </c>
      <c r="K42" s="2230"/>
      <c r="L42" s="1364"/>
      <c r="M42" s="2235">
        <v>45166</v>
      </c>
      <c r="N42" s="880" t="s">
        <v>6724</v>
      </c>
      <c r="O42" s="2236">
        <v>45181</v>
      </c>
      <c r="P42" s="2237"/>
      <c r="Q42" s="2238">
        <v>45182</v>
      </c>
    </row>
    <row r="43" spans="2:17" s="2239" customFormat="1" ht="19.7" customHeight="1">
      <c r="B43" s="2231" t="s">
        <v>8694</v>
      </c>
      <c r="C43" s="1191" t="s">
        <v>6208</v>
      </c>
      <c r="D43" s="1191" t="s">
        <v>6208</v>
      </c>
      <c r="E43" s="233" t="s">
        <v>8724</v>
      </c>
      <c r="F43" s="210">
        <v>1</v>
      </c>
      <c r="G43" s="607">
        <v>18500</v>
      </c>
      <c r="H43" s="2233">
        <f t="shared" si="0"/>
        <v>18500</v>
      </c>
      <c r="I43" s="609"/>
      <c r="J43" s="1222" t="s">
        <v>8725</v>
      </c>
      <c r="K43" s="2230"/>
      <c r="L43" s="1364"/>
      <c r="M43" s="2235">
        <v>45166</v>
      </c>
      <c r="N43" s="880" t="s">
        <v>6724</v>
      </c>
      <c r="O43" s="2236">
        <v>45181</v>
      </c>
      <c r="P43" s="2237"/>
      <c r="Q43" s="2238">
        <v>45182</v>
      </c>
    </row>
    <row r="44" spans="2:17" s="2239" customFormat="1" ht="19.7" customHeight="1">
      <c r="B44" s="2231" t="s">
        <v>8694</v>
      </c>
      <c r="C44" s="1191" t="s">
        <v>6208</v>
      </c>
      <c r="D44" s="1191" t="s">
        <v>6208</v>
      </c>
      <c r="E44" s="233" t="s">
        <v>8726</v>
      </c>
      <c r="F44" s="210">
        <v>1</v>
      </c>
      <c r="G44" s="607">
        <v>24600</v>
      </c>
      <c r="H44" s="2233">
        <f t="shared" si="0"/>
        <v>24600</v>
      </c>
      <c r="I44" s="609"/>
      <c r="J44" s="1222" t="s">
        <v>8727</v>
      </c>
      <c r="K44" s="2230"/>
      <c r="L44" s="1364"/>
      <c r="M44" s="2235">
        <v>45166</v>
      </c>
      <c r="N44" s="880" t="s">
        <v>6724</v>
      </c>
      <c r="O44" s="2236">
        <v>45181</v>
      </c>
      <c r="P44" s="2237"/>
      <c r="Q44" s="2238">
        <v>45182</v>
      </c>
    </row>
    <row r="45" spans="2:17" ht="19.5" customHeight="1">
      <c r="B45" s="105"/>
      <c r="C45" s="17" t="s">
        <v>167</v>
      </c>
      <c r="D45" s="17" t="s">
        <v>167</v>
      </c>
      <c r="E45" s="26" t="s">
        <v>8728</v>
      </c>
      <c r="F45" s="18">
        <v>6</v>
      </c>
      <c r="G45" s="20">
        <v>3922</v>
      </c>
      <c r="H45" s="142">
        <f t="shared" si="0"/>
        <v>23532</v>
      </c>
      <c r="I45" s="22"/>
      <c r="J45" s="24" t="s">
        <v>2570</v>
      </c>
      <c r="K45" s="2230"/>
      <c r="L45" s="161"/>
      <c r="M45" s="2163">
        <v>45166</v>
      </c>
      <c r="N45" s="105" t="s">
        <v>6724</v>
      </c>
      <c r="O45" s="2164">
        <v>45170</v>
      </c>
      <c r="P45" s="2165"/>
      <c r="Q45" s="2091">
        <v>45170</v>
      </c>
    </row>
    <row r="46" spans="2:17" ht="19.7" customHeight="1">
      <c r="B46" s="105"/>
      <c r="C46" s="17" t="s">
        <v>167</v>
      </c>
      <c r="D46" s="17" t="s">
        <v>167</v>
      </c>
      <c r="E46" s="26" t="s">
        <v>1001</v>
      </c>
      <c r="F46" s="18">
        <v>24</v>
      </c>
      <c r="G46" s="20">
        <v>47</v>
      </c>
      <c r="H46" s="142">
        <f t="shared" si="0"/>
        <v>1128</v>
      </c>
      <c r="I46" s="22"/>
      <c r="J46" s="24" t="s">
        <v>8691</v>
      </c>
      <c r="K46" s="2230"/>
      <c r="L46" s="161"/>
      <c r="M46" s="2163">
        <v>45166</v>
      </c>
      <c r="N46" s="105" t="s">
        <v>6724</v>
      </c>
      <c r="O46" s="2164">
        <v>45170</v>
      </c>
      <c r="P46" s="2165"/>
      <c r="Q46" s="2091">
        <v>45170</v>
      </c>
    </row>
    <row r="47" spans="2:17" ht="19.7" customHeight="1">
      <c r="B47" s="105"/>
      <c r="C47" s="17" t="s">
        <v>167</v>
      </c>
      <c r="D47" s="17" t="s">
        <v>167</v>
      </c>
      <c r="E47" s="26" t="s">
        <v>8729</v>
      </c>
      <c r="F47" s="18">
        <v>2</v>
      </c>
      <c r="G47" s="20">
        <v>530</v>
      </c>
      <c r="H47" s="142"/>
      <c r="I47" s="22"/>
      <c r="J47" s="24" t="s">
        <v>8730</v>
      </c>
      <c r="K47" s="2230"/>
      <c r="L47" s="161"/>
      <c r="M47" s="2163">
        <v>45166</v>
      </c>
      <c r="N47" s="105" t="s">
        <v>6724</v>
      </c>
      <c r="O47" s="2164">
        <v>45170</v>
      </c>
      <c r="P47" s="2165"/>
      <c r="Q47" s="2091">
        <v>45170</v>
      </c>
    </row>
    <row r="48" spans="2:17" ht="19.7" customHeight="1">
      <c r="B48" s="105"/>
      <c r="C48" s="17" t="s">
        <v>167</v>
      </c>
      <c r="D48" s="17" t="s">
        <v>167</v>
      </c>
      <c r="E48" s="26" t="s">
        <v>8731</v>
      </c>
      <c r="F48" s="18">
        <v>30</v>
      </c>
      <c r="G48" s="20">
        <v>133</v>
      </c>
      <c r="H48" s="142"/>
      <c r="I48" s="22"/>
      <c r="J48" s="24" t="s">
        <v>8730</v>
      </c>
      <c r="K48" s="2240"/>
      <c r="L48" s="161"/>
      <c r="M48" s="2163">
        <v>45166</v>
      </c>
      <c r="N48" s="105" t="s">
        <v>6724</v>
      </c>
      <c r="O48" s="2164">
        <v>45170</v>
      </c>
      <c r="P48" s="2165"/>
      <c r="Q48" s="2091">
        <v>45170</v>
      </c>
    </row>
    <row r="49" spans="2:17" ht="19.7" customHeight="1">
      <c r="B49" s="105"/>
      <c r="C49" s="17"/>
      <c r="D49" s="17"/>
      <c r="E49" s="26"/>
      <c r="F49" s="18"/>
      <c r="G49" s="20"/>
      <c r="H49" s="142"/>
      <c r="I49" s="22"/>
      <c r="J49" s="24"/>
      <c r="K49" s="161"/>
      <c r="L49" s="161"/>
      <c r="M49" s="2163"/>
      <c r="N49" s="105"/>
      <c r="O49" s="2164"/>
      <c r="P49" s="2165"/>
      <c r="Q49" s="2091"/>
    </row>
    <row r="50" spans="2:17" ht="19.7" customHeight="1">
      <c r="B50" s="105"/>
      <c r="C50" s="17" t="s">
        <v>167</v>
      </c>
      <c r="D50" s="17" t="s">
        <v>167</v>
      </c>
      <c r="E50" s="9" t="s">
        <v>8732</v>
      </c>
      <c r="F50" s="18">
        <v>1</v>
      </c>
      <c r="G50" s="20">
        <v>10906</v>
      </c>
      <c r="H50" s="142">
        <f t="shared" si="0"/>
        <v>10906</v>
      </c>
      <c r="I50" s="22"/>
      <c r="J50" s="24" t="s">
        <v>3617</v>
      </c>
      <c r="K50" s="161" t="s">
        <v>8733</v>
      </c>
      <c r="L50" s="161"/>
      <c r="M50" s="2163">
        <v>45166</v>
      </c>
      <c r="N50" s="105" t="s">
        <v>6724</v>
      </c>
      <c r="O50" s="2164">
        <v>45173</v>
      </c>
      <c r="P50" s="2165"/>
      <c r="Q50" s="2091">
        <v>45173</v>
      </c>
    </row>
    <row r="51" spans="2:17" ht="19.7" customHeight="1">
      <c r="B51" s="105"/>
      <c r="C51" s="17"/>
      <c r="D51" s="17"/>
      <c r="E51" s="26"/>
      <c r="F51" s="18"/>
      <c r="G51" s="20"/>
      <c r="H51" s="142">
        <f t="shared" si="0"/>
        <v>0</v>
      </c>
      <c r="I51" s="22"/>
      <c r="J51" s="24"/>
      <c r="K51" s="161"/>
      <c r="L51" s="161"/>
      <c r="M51" s="2163"/>
      <c r="N51" s="105"/>
      <c r="O51" s="2164"/>
      <c r="P51" s="2165"/>
      <c r="Q51" s="2091"/>
    </row>
    <row r="52" spans="2:17" s="2239" customFormat="1" ht="19.7" customHeight="1">
      <c r="B52" s="2231" t="s">
        <v>8694</v>
      </c>
      <c r="C52" s="1191" t="s">
        <v>6208</v>
      </c>
      <c r="D52" s="1191" t="s">
        <v>6208</v>
      </c>
      <c r="E52" s="233" t="s">
        <v>8734</v>
      </c>
      <c r="F52" s="210">
        <v>1</v>
      </c>
      <c r="G52" s="607">
        <v>12500</v>
      </c>
      <c r="H52" s="2233">
        <f t="shared" si="0"/>
        <v>12500</v>
      </c>
      <c r="I52" s="609"/>
      <c r="J52" s="1222" t="s">
        <v>8735</v>
      </c>
      <c r="K52" s="2229" t="s">
        <v>8736</v>
      </c>
      <c r="L52" s="1364"/>
      <c r="M52" s="2235">
        <v>45166</v>
      </c>
      <c r="N52" s="880" t="s">
        <v>6724</v>
      </c>
      <c r="O52" s="2236">
        <v>45181</v>
      </c>
      <c r="P52" s="2237"/>
      <c r="Q52" s="2238">
        <v>45182</v>
      </c>
    </row>
    <row r="53" spans="2:17" ht="19.7" customHeight="1">
      <c r="B53" s="159"/>
      <c r="C53" s="17" t="s">
        <v>66</v>
      </c>
      <c r="D53" s="17" t="s">
        <v>8737</v>
      </c>
      <c r="E53" s="26" t="s">
        <v>8738</v>
      </c>
      <c r="F53" s="18">
        <v>1</v>
      </c>
      <c r="G53" s="20"/>
      <c r="H53" s="142">
        <f t="shared" si="0"/>
        <v>0</v>
      </c>
      <c r="I53" s="22"/>
      <c r="J53" s="24" t="s">
        <v>3529</v>
      </c>
      <c r="K53" s="2230"/>
      <c r="L53" s="161"/>
      <c r="M53" s="2163">
        <v>45167</v>
      </c>
      <c r="N53" s="105"/>
      <c r="O53" s="2164">
        <v>45184</v>
      </c>
      <c r="P53" s="2165"/>
      <c r="Q53" s="2091">
        <v>45183</v>
      </c>
    </row>
    <row r="54" spans="2:17" ht="19.7" customHeight="1">
      <c r="B54" s="159"/>
      <c r="C54" s="17" t="s">
        <v>66</v>
      </c>
      <c r="D54" s="17" t="s">
        <v>8737</v>
      </c>
      <c r="E54" s="26" t="s">
        <v>8739</v>
      </c>
      <c r="F54" s="18">
        <v>1</v>
      </c>
      <c r="G54" s="20"/>
      <c r="H54" s="142">
        <f t="shared" si="0"/>
        <v>0</v>
      </c>
      <c r="I54" s="22"/>
      <c r="J54" s="24" t="s">
        <v>8740</v>
      </c>
      <c r="K54" s="2230"/>
      <c r="L54" s="161"/>
      <c r="M54" s="2163">
        <v>45167</v>
      </c>
      <c r="N54" s="105"/>
      <c r="O54" s="2164">
        <v>45184</v>
      </c>
      <c r="P54" s="2165"/>
      <c r="Q54" s="2091">
        <v>45183</v>
      </c>
    </row>
    <row r="55" spans="2:17" ht="19.7" customHeight="1">
      <c r="B55" s="159"/>
      <c r="C55" s="17" t="s">
        <v>66</v>
      </c>
      <c r="D55" s="17" t="s">
        <v>8737</v>
      </c>
      <c r="E55" s="26" t="s">
        <v>8741</v>
      </c>
      <c r="F55" s="18">
        <v>1</v>
      </c>
      <c r="G55" s="20"/>
      <c r="H55" s="142">
        <f t="shared" si="0"/>
        <v>0</v>
      </c>
      <c r="I55" s="22"/>
      <c r="J55" s="24" t="s">
        <v>8742</v>
      </c>
      <c r="K55" s="2230"/>
      <c r="L55" s="161"/>
      <c r="M55" s="2163">
        <v>45167</v>
      </c>
      <c r="N55" s="105"/>
      <c r="O55" s="2164">
        <v>45184</v>
      </c>
      <c r="P55" s="2165"/>
      <c r="Q55" s="2091">
        <v>45183</v>
      </c>
    </row>
    <row r="56" spans="2:17" ht="19.7" customHeight="1">
      <c r="B56" s="159"/>
      <c r="C56" s="17" t="s">
        <v>66</v>
      </c>
      <c r="D56" s="17" t="s">
        <v>8737</v>
      </c>
      <c r="E56" s="26" t="s">
        <v>3152</v>
      </c>
      <c r="F56" s="18">
        <v>1</v>
      </c>
      <c r="G56" s="20"/>
      <c r="H56" s="142">
        <f t="shared" si="0"/>
        <v>0</v>
      </c>
      <c r="I56" s="22"/>
      <c r="J56" s="24" t="s">
        <v>8743</v>
      </c>
      <c r="K56" s="2230"/>
      <c r="L56" s="161"/>
      <c r="M56" s="2163">
        <v>45167</v>
      </c>
      <c r="N56" s="105"/>
      <c r="O56" s="2164">
        <v>45184</v>
      </c>
      <c r="P56" s="2165"/>
      <c r="Q56" s="2091">
        <v>45183</v>
      </c>
    </row>
    <row r="57" spans="2:17" ht="19.7" customHeight="1">
      <c r="B57" s="105"/>
      <c r="C57" s="17" t="s">
        <v>167</v>
      </c>
      <c r="D57" s="17" t="s">
        <v>167</v>
      </c>
      <c r="E57" s="26" t="s">
        <v>3592</v>
      </c>
      <c r="F57" s="18">
        <v>1</v>
      </c>
      <c r="G57" s="20">
        <v>240</v>
      </c>
      <c r="H57" s="142">
        <f t="shared" si="0"/>
        <v>240</v>
      </c>
      <c r="I57" s="22"/>
      <c r="J57" s="24"/>
      <c r="K57" s="2230"/>
      <c r="L57" s="161"/>
      <c r="M57" s="2163">
        <v>45166</v>
      </c>
      <c r="N57" s="105" t="s">
        <v>6724</v>
      </c>
      <c r="O57" s="2164">
        <v>45170</v>
      </c>
      <c r="P57" s="2165"/>
      <c r="Q57" s="2091">
        <v>45170</v>
      </c>
    </row>
    <row r="58" spans="2:17" ht="19.7" customHeight="1">
      <c r="B58" s="105"/>
      <c r="C58" s="17" t="s">
        <v>167</v>
      </c>
      <c r="D58" s="17" t="s">
        <v>167</v>
      </c>
      <c r="E58" s="26" t="s">
        <v>8744</v>
      </c>
      <c r="F58" s="18">
        <v>1</v>
      </c>
      <c r="G58" s="20">
        <v>340</v>
      </c>
      <c r="H58" s="142">
        <f t="shared" si="0"/>
        <v>340</v>
      </c>
      <c r="I58" s="22"/>
      <c r="J58" s="24"/>
      <c r="K58" s="2230"/>
      <c r="L58" s="161"/>
      <c r="M58" s="2163">
        <v>45166</v>
      </c>
      <c r="N58" s="105" t="s">
        <v>6724</v>
      </c>
      <c r="O58" s="2164">
        <v>45170</v>
      </c>
      <c r="P58" s="2165"/>
      <c r="Q58" s="2091">
        <v>45170</v>
      </c>
    </row>
    <row r="59" spans="2:17" ht="19.7" customHeight="1">
      <c r="B59" s="105"/>
      <c r="C59" s="17" t="s">
        <v>167</v>
      </c>
      <c r="D59" s="17" t="s">
        <v>167</v>
      </c>
      <c r="E59" s="26" t="s">
        <v>8745</v>
      </c>
      <c r="F59" s="18">
        <v>1</v>
      </c>
      <c r="G59" s="20">
        <v>280</v>
      </c>
      <c r="H59" s="142">
        <f t="shared" si="0"/>
        <v>280</v>
      </c>
      <c r="I59" s="22"/>
      <c r="J59" s="24"/>
      <c r="K59" s="2240"/>
      <c r="L59" s="161"/>
      <c r="M59" s="2163">
        <v>45166</v>
      </c>
      <c r="N59" s="105" t="s">
        <v>6724</v>
      </c>
      <c r="O59" s="2164">
        <v>45170</v>
      </c>
      <c r="P59" s="2165"/>
      <c r="Q59" s="2091">
        <v>45170</v>
      </c>
    </row>
    <row r="60" spans="2:17" ht="19.7" customHeight="1">
      <c r="B60" s="159"/>
      <c r="C60" s="17" t="s">
        <v>167</v>
      </c>
      <c r="D60" s="17" t="s">
        <v>167</v>
      </c>
      <c r="E60" s="26" t="s">
        <v>8746</v>
      </c>
      <c r="F60" s="18">
        <v>1</v>
      </c>
      <c r="G60" s="20">
        <v>990</v>
      </c>
      <c r="H60" s="142">
        <f>F60*G60</f>
        <v>990</v>
      </c>
      <c r="I60" s="22"/>
      <c r="J60" s="24"/>
      <c r="K60" s="524"/>
      <c r="L60" s="161"/>
      <c r="M60" s="2163">
        <v>45166</v>
      </c>
      <c r="N60" s="105" t="s">
        <v>6724</v>
      </c>
      <c r="O60" s="2164">
        <v>45169</v>
      </c>
      <c r="P60" s="2165"/>
      <c r="Q60" s="2091">
        <v>45169</v>
      </c>
    </row>
    <row r="61" spans="2:17" ht="19.7" customHeight="1">
      <c r="B61" s="105"/>
      <c r="C61" s="17"/>
      <c r="D61" s="17"/>
      <c r="E61" s="26"/>
      <c r="F61" s="18"/>
      <c r="G61" s="20"/>
      <c r="H61" s="142">
        <f t="shared" si="0"/>
        <v>0</v>
      </c>
      <c r="I61" s="22"/>
      <c r="J61" s="24"/>
      <c r="K61" s="161"/>
      <c r="L61" s="161"/>
      <c r="M61" s="2163"/>
      <c r="N61" s="105"/>
      <c r="O61" s="2164"/>
      <c r="P61" s="2165"/>
      <c r="Q61" s="2091"/>
    </row>
    <row r="62" spans="2:17" ht="19.7" customHeight="1">
      <c r="B62" s="105"/>
      <c r="C62" s="17"/>
      <c r="D62" s="17"/>
      <c r="E62" s="26"/>
      <c r="F62" s="18"/>
      <c r="G62" s="20"/>
      <c r="H62" s="142">
        <f t="shared" si="0"/>
        <v>0</v>
      </c>
      <c r="I62" s="22"/>
      <c r="J62" s="24"/>
      <c r="K62" s="161"/>
      <c r="L62" s="161"/>
      <c r="M62" s="2163"/>
      <c r="N62" s="105"/>
      <c r="O62" s="2164"/>
      <c r="P62" s="2165"/>
      <c r="Q62" s="2091"/>
    </row>
    <row r="63" spans="2:17" ht="19.7" customHeight="1">
      <c r="B63" s="105"/>
      <c r="C63" s="17" t="s">
        <v>167</v>
      </c>
      <c r="D63" s="17" t="s">
        <v>167</v>
      </c>
      <c r="E63" s="26" t="s">
        <v>557</v>
      </c>
      <c r="F63" s="18">
        <v>1</v>
      </c>
      <c r="G63" s="20">
        <v>5117</v>
      </c>
      <c r="H63" s="20">
        <f t="shared" si="0"/>
        <v>5117</v>
      </c>
      <c r="I63" s="22"/>
      <c r="J63" s="24" t="s">
        <v>8747</v>
      </c>
      <c r="K63" s="2229" t="s">
        <v>8748</v>
      </c>
      <c r="L63" s="161"/>
      <c r="M63" s="2163">
        <v>45166</v>
      </c>
      <c r="N63" s="105" t="s">
        <v>6724</v>
      </c>
      <c r="O63" s="2164">
        <v>45170</v>
      </c>
      <c r="P63" s="2165"/>
      <c r="Q63" s="2091">
        <v>45170</v>
      </c>
    </row>
    <row r="64" spans="2:17" ht="19.7" customHeight="1">
      <c r="B64" s="105"/>
      <c r="C64" s="105" t="s">
        <v>167</v>
      </c>
      <c r="D64" s="105" t="s">
        <v>167</v>
      </c>
      <c r="E64" s="149" t="s">
        <v>335</v>
      </c>
      <c r="F64" s="161">
        <v>1</v>
      </c>
      <c r="G64" s="147">
        <v>7015</v>
      </c>
      <c r="H64" s="142">
        <f>F64*G64</f>
        <v>7015</v>
      </c>
      <c r="I64" s="143"/>
      <c r="J64" s="28" t="s">
        <v>798</v>
      </c>
      <c r="K64" s="2230"/>
      <c r="L64" s="161"/>
      <c r="M64" s="2163">
        <v>45166</v>
      </c>
      <c r="N64" s="105" t="s">
        <v>6724</v>
      </c>
      <c r="O64" s="2164">
        <v>45170</v>
      </c>
      <c r="P64" s="2165"/>
      <c r="Q64" s="2091">
        <v>45170</v>
      </c>
    </row>
    <row r="65" spans="2:17" ht="19.7" customHeight="1">
      <c r="B65" s="105"/>
      <c r="C65" s="17" t="s">
        <v>167</v>
      </c>
      <c r="D65" s="17" t="s">
        <v>167</v>
      </c>
      <c r="E65" s="26" t="s">
        <v>8749</v>
      </c>
      <c r="F65" s="18">
        <v>1</v>
      </c>
      <c r="G65" s="20">
        <v>4239</v>
      </c>
      <c r="H65" s="20">
        <f>F65*G65</f>
        <v>4239</v>
      </c>
      <c r="I65" s="22"/>
      <c r="J65" s="24" t="s">
        <v>8750</v>
      </c>
      <c r="K65" s="2230"/>
      <c r="L65" s="161"/>
      <c r="M65" s="2163">
        <v>45166</v>
      </c>
      <c r="N65" s="105" t="s">
        <v>6724</v>
      </c>
      <c r="O65" s="2164">
        <v>45170</v>
      </c>
      <c r="P65" s="2165"/>
      <c r="Q65" s="2091">
        <v>45170</v>
      </c>
    </row>
    <row r="66" spans="2:17" ht="19.7" customHeight="1">
      <c r="B66" s="105"/>
      <c r="C66" s="17" t="s">
        <v>167</v>
      </c>
      <c r="D66" s="17" t="s">
        <v>167</v>
      </c>
      <c r="E66" s="9" t="s">
        <v>8751</v>
      </c>
      <c r="F66" s="18">
        <v>1</v>
      </c>
      <c r="G66" s="20">
        <v>1540</v>
      </c>
      <c r="H66" s="20">
        <f>F66*G66</f>
        <v>1540</v>
      </c>
      <c r="I66" s="22"/>
      <c r="J66" s="24" t="s">
        <v>8752</v>
      </c>
      <c r="K66" s="2240"/>
      <c r="L66" s="161"/>
      <c r="M66" s="2163">
        <v>45166</v>
      </c>
      <c r="N66" s="105" t="s">
        <v>6724</v>
      </c>
      <c r="O66" s="2164">
        <v>45170</v>
      </c>
      <c r="P66" s="2165"/>
      <c r="Q66" s="2091">
        <v>45170</v>
      </c>
    </row>
    <row r="67" spans="2:17" ht="19.7" customHeight="1">
      <c r="B67" s="105"/>
      <c r="C67" s="17"/>
      <c r="D67" s="17"/>
      <c r="E67" s="26"/>
      <c r="F67" s="18"/>
      <c r="G67" s="20"/>
      <c r="H67" s="20">
        <f t="shared" ref="H67:H124" si="1">F67*G67</f>
        <v>0</v>
      </c>
      <c r="I67" s="22"/>
      <c r="J67" s="24"/>
      <c r="K67" s="524"/>
      <c r="L67" s="161"/>
      <c r="M67" s="2163"/>
      <c r="N67" s="105"/>
      <c r="O67" s="2164"/>
      <c r="P67" s="2165"/>
      <c r="Q67" s="2091"/>
    </row>
    <row r="68" spans="2:17" s="2239" customFormat="1" ht="19.7" customHeight="1">
      <c r="B68" s="2231" t="s">
        <v>8694</v>
      </c>
      <c r="C68" s="1191" t="s">
        <v>6208</v>
      </c>
      <c r="D68" s="1191" t="s">
        <v>6208</v>
      </c>
      <c r="E68" s="233" t="s">
        <v>8753</v>
      </c>
      <c r="F68" s="210">
        <v>1</v>
      </c>
      <c r="G68" s="607">
        <v>19500</v>
      </c>
      <c r="H68" s="607">
        <f t="shared" si="1"/>
        <v>19500</v>
      </c>
      <c r="I68" s="609"/>
      <c r="J68" s="1222" t="s">
        <v>8754</v>
      </c>
      <c r="K68" s="2244"/>
      <c r="L68" s="1364"/>
      <c r="M68" s="2235">
        <v>45166</v>
      </c>
      <c r="N68" s="880" t="s">
        <v>6724</v>
      </c>
      <c r="O68" s="2236">
        <v>45181</v>
      </c>
      <c r="P68" s="2237"/>
      <c r="Q68" s="2238">
        <v>45182</v>
      </c>
    </row>
    <row r="69" spans="2:17" ht="19.7" customHeight="1">
      <c r="B69" s="105"/>
      <c r="C69" s="17"/>
      <c r="D69" s="17"/>
      <c r="E69" s="26"/>
      <c r="F69" s="18"/>
      <c r="G69" s="20"/>
      <c r="H69" s="20">
        <f t="shared" si="1"/>
        <v>0</v>
      </c>
      <c r="I69" s="22"/>
      <c r="J69" s="24"/>
      <c r="K69" s="524"/>
      <c r="L69" s="161"/>
      <c r="M69" s="2163"/>
      <c r="N69" s="105"/>
      <c r="O69" s="2164"/>
      <c r="P69" s="2165"/>
      <c r="Q69" s="2091"/>
    </row>
    <row r="70" spans="2:17" ht="19.7" customHeight="1">
      <c r="B70" s="105"/>
      <c r="C70" s="17"/>
      <c r="D70" s="17"/>
      <c r="E70" s="26"/>
      <c r="F70" s="18"/>
      <c r="G70" s="20"/>
      <c r="H70" s="20">
        <f t="shared" si="1"/>
        <v>0</v>
      </c>
      <c r="I70" s="22"/>
      <c r="J70" s="24"/>
      <c r="K70" s="524"/>
      <c r="L70" s="161"/>
      <c r="M70" s="2163"/>
      <c r="N70" s="105"/>
      <c r="O70" s="2164"/>
      <c r="P70" s="2165"/>
      <c r="Q70" s="2091"/>
    </row>
    <row r="71" spans="2:17" s="2175" customFormat="1" ht="19.7" customHeight="1">
      <c r="B71" s="2245" t="s">
        <v>8755</v>
      </c>
      <c r="C71" s="34" t="s">
        <v>167</v>
      </c>
      <c r="D71" s="34" t="s">
        <v>167</v>
      </c>
      <c r="E71" s="35" t="s">
        <v>8756</v>
      </c>
      <c r="F71" s="33">
        <v>2</v>
      </c>
      <c r="G71" s="36">
        <v>1350</v>
      </c>
      <c r="H71" s="36">
        <f t="shared" si="1"/>
        <v>2700</v>
      </c>
      <c r="I71" s="327"/>
      <c r="J71" s="471"/>
      <c r="K71" s="2246" t="s">
        <v>8757</v>
      </c>
      <c r="L71" s="2170"/>
      <c r="M71" s="2171">
        <v>45170</v>
      </c>
      <c r="N71" s="1960" t="s">
        <v>6724</v>
      </c>
      <c r="O71" s="2172">
        <v>45173</v>
      </c>
      <c r="P71" s="2173"/>
      <c r="Q71" s="2174">
        <v>45173</v>
      </c>
    </row>
    <row r="72" spans="2:17" s="2175" customFormat="1" ht="19.7" customHeight="1">
      <c r="B72" s="2247"/>
      <c r="C72" s="34" t="s">
        <v>167</v>
      </c>
      <c r="D72" s="34" t="s">
        <v>167</v>
      </c>
      <c r="E72" s="35" t="s">
        <v>8758</v>
      </c>
      <c r="F72" s="33">
        <v>1</v>
      </c>
      <c r="G72" s="36">
        <v>1300</v>
      </c>
      <c r="H72" s="36">
        <f t="shared" si="1"/>
        <v>1300</v>
      </c>
      <c r="I72" s="327"/>
      <c r="J72" s="471"/>
      <c r="K72" s="2248"/>
      <c r="L72" s="2170"/>
      <c r="M72" s="2171">
        <v>45170</v>
      </c>
      <c r="N72" s="1960" t="s">
        <v>6724</v>
      </c>
      <c r="O72" s="2172">
        <v>45173</v>
      </c>
      <c r="P72" s="2173"/>
      <c r="Q72" s="2174">
        <v>45173</v>
      </c>
    </row>
    <row r="73" spans="2:17" s="2175" customFormat="1" ht="19.7" customHeight="1">
      <c r="B73" s="2247"/>
      <c r="C73" s="34" t="s">
        <v>167</v>
      </c>
      <c r="D73" s="34" t="s">
        <v>167</v>
      </c>
      <c r="E73" s="35" t="s">
        <v>8759</v>
      </c>
      <c r="F73" s="33">
        <v>2</v>
      </c>
      <c r="G73" s="36">
        <v>990</v>
      </c>
      <c r="H73" s="36">
        <f t="shared" si="1"/>
        <v>1980</v>
      </c>
      <c r="I73" s="327"/>
      <c r="J73" s="471"/>
      <c r="K73" s="2248"/>
      <c r="L73" s="2170"/>
      <c r="M73" s="2171">
        <v>45170</v>
      </c>
      <c r="N73" s="1960" t="s">
        <v>6724</v>
      </c>
      <c r="O73" s="2172">
        <v>45173</v>
      </c>
      <c r="P73" s="2173"/>
      <c r="Q73" s="2174">
        <v>45173</v>
      </c>
    </row>
    <row r="74" spans="2:17" s="2175" customFormat="1" ht="19.7" customHeight="1">
      <c r="B74" s="2247"/>
      <c r="C74" s="34" t="s">
        <v>167</v>
      </c>
      <c r="D74" s="34" t="s">
        <v>167</v>
      </c>
      <c r="E74" s="35" t="s">
        <v>8760</v>
      </c>
      <c r="F74" s="33">
        <v>2</v>
      </c>
      <c r="G74" s="36">
        <v>970</v>
      </c>
      <c r="H74" s="36">
        <f t="shared" si="1"/>
        <v>1940</v>
      </c>
      <c r="I74" s="327"/>
      <c r="J74" s="471"/>
      <c r="K74" s="2248"/>
      <c r="L74" s="2170"/>
      <c r="M74" s="2171">
        <v>45170</v>
      </c>
      <c r="N74" s="1960" t="s">
        <v>6724</v>
      </c>
      <c r="O74" s="2172">
        <v>45173</v>
      </c>
      <c r="P74" s="2173"/>
      <c r="Q74" s="2174">
        <v>45173</v>
      </c>
    </row>
    <row r="75" spans="2:17" s="2175" customFormat="1" ht="19.7" customHeight="1">
      <c r="B75" s="2247"/>
      <c r="C75" s="34" t="s">
        <v>167</v>
      </c>
      <c r="D75" s="34" t="s">
        <v>167</v>
      </c>
      <c r="E75" s="35" t="s">
        <v>8761</v>
      </c>
      <c r="F75" s="33">
        <v>3</v>
      </c>
      <c r="G75" s="36">
        <v>3339</v>
      </c>
      <c r="H75" s="36">
        <f t="shared" si="1"/>
        <v>10017</v>
      </c>
      <c r="I75" s="327"/>
      <c r="J75" s="471"/>
      <c r="K75" s="2248"/>
      <c r="L75" s="2170"/>
      <c r="M75" s="2171">
        <v>45170</v>
      </c>
      <c r="N75" s="1960" t="s">
        <v>6724</v>
      </c>
      <c r="O75" s="2172">
        <v>45175</v>
      </c>
      <c r="P75" s="2173">
        <v>45175</v>
      </c>
      <c r="Q75" s="2174">
        <v>45175</v>
      </c>
    </row>
    <row r="76" spans="2:17" s="2175" customFormat="1" ht="19.7" customHeight="1">
      <c r="B76" s="2247"/>
      <c r="C76" s="34" t="s">
        <v>167</v>
      </c>
      <c r="D76" s="34" t="s">
        <v>167</v>
      </c>
      <c r="E76" s="35" t="s">
        <v>8762</v>
      </c>
      <c r="F76" s="33">
        <v>1</v>
      </c>
      <c r="G76" s="36">
        <v>910</v>
      </c>
      <c r="H76" s="36">
        <f t="shared" si="1"/>
        <v>910</v>
      </c>
      <c r="I76" s="327"/>
      <c r="J76" s="471"/>
      <c r="K76" s="2248"/>
      <c r="L76" s="2170"/>
      <c r="M76" s="2171">
        <v>45170</v>
      </c>
      <c r="N76" s="1960" t="s">
        <v>6724</v>
      </c>
      <c r="O76" s="2172">
        <v>45173</v>
      </c>
      <c r="P76" s="2173"/>
      <c r="Q76" s="2174">
        <v>45173</v>
      </c>
    </row>
    <row r="77" spans="2:17" s="2175" customFormat="1" ht="19.7" customHeight="1">
      <c r="B77" s="2247"/>
      <c r="C77" s="34" t="s">
        <v>167</v>
      </c>
      <c r="D77" s="34" t="s">
        <v>167</v>
      </c>
      <c r="E77" s="35" t="s">
        <v>8763</v>
      </c>
      <c r="F77" s="33">
        <v>4</v>
      </c>
      <c r="G77" s="36">
        <v>268</v>
      </c>
      <c r="H77" s="36">
        <f t="shared" si="1"/>
        <v>1072</v>
      </c>
      <c r="I77" s="327"/>
      <c r="J77" s="471"/>
      <c r="K77" s="2248"/>
      <c r="L77" s="2170"/>
      <c r="M77" s="2171">
        <v>45170</v>
      </c>
      <c r="N77" s="1960" t="s">
        <v>6724</v>
      </c>
      <c r="O77" s="2172">
        <v>45173</v>
      </c>
      <c r="P77" s="2173"/>
      <c r="Q77" s="2174">
        <v>45173</v>
      </c>
    </row>
    <row r="78" spans="2:17" s="2175" customFormat="1" ht="19.7" customHeight="1">
      <c r="B78" s="2247"/>
      <c r="C78" s="34" t="s">
        <v>167</v>
      </c>
      <c r="D78" s="34" t="s">
        <v>167</v>
      </c>
      <c r="E78" s="35" t="s">
        <v>8764</v>
      </c>
      <c r="F78" s="33">
        <v>20</v>
      </c>
      <c r="G78" s="36">
        <v>303</v>
      </c>
      <c r="H78" s="36">
        <f t="shared" si="1"/>
        <v>6060</v>
      </c>
      <c r="I78" s="327"/>
      <c r="J78" s="471"/>
      <c r="K78" s="2248"/>
      <c r="L78" s="2170"/>
      <c r="M78" s="2171">
        <v>45170</v>
      </c>
      <c r="N78" s="1960" t="s">
        <v>6724</v>
      </c>
      <c r="O78" s="2172">
        <v>45173</v>
      </c>
      <c r="P78" s="2173"/>
      <c r="Q78" s="2174">
        <v>45173</v>
      </c>
    </row>
    <row r="79" spans="2:17" s="2175" customFormat="1" ht="19.7" customHeight="1">
      <c r="B79" s="2247"/>
      <c r="C79" s="34" t="s">
        <v>167</v>
      </c>
      <c r="D79" s="34" t="s">
        <v>167</v>
      </c>
      <c r="E79" s="35" t="s">
        <v>8765</v>
      </c>
      <c r="F79" s="33">
        <v>5</v>
      </c>
      <c r="G79" s="36">
        <v>175</v>
      </c>
      <c r="H79" s="36">
        <f t="shared" si="1"/>
        <v>875</v>
      </c>
      <c r="I79" s="327"/>
      <c r="J79" s="471"/>
      <c r="K79" s="2248"/>
      <c r="L79" s="2170"/>
      <c r="M79" s="2171">
        <v>45170</v>
      </c>
      <c r="N79" s="1960" t="s">
        <v>6724</v>
      </c>
      <c r="O79" s="2172">
        <v>45173</v>
      </c>
      <c r="P79" s="2173"/>
      <c r="Q79" s="2174">
        <v>45173</v>
      </c>
    </row>
    <row r="80" spans="2:17" s="2175" customFormat="1" ht="19.7" customHeight="1">
      <c r="B80" s="2247"/>
      <c r="C80" s="34" t="s">
        <v>167</v>
      </c>
      <c r="D80" s="34" t="s">
        <v>167</v>
      </c>
      <c r="E80" s="35" t="s">
        <v>8766</v>
      </c>
      <c r="F80" s="33">
        <v>2</v>
      </c>
      <c r="G80" s="36">
        <v>1794</v>
      </c>
      <c r="H80" s="36">
        <f t="shared" si="1"/>
        <v>3588</v>
      </c>
      <c r="I80" s="327"/>
      <c r="J80" s="471"/>
      <c r="K80" s="2248"/>
      <c r="L80" s="2170"/>
      <c r="M80" s="2171">
        <v>45170</v>
      </c>
      <c r="N80" s="1960" t="s">
        <v>6724</v>
      </c>
      <c r="O80" s="2172">
        <v>45173</v>
      </c>
      <c r="P80" s="2173"/>
      <c r="Q80" s="2174">
        <v>45173</v>
      </c>
    </row>
    <row r="81" spans="1:17" s="2175" customFormat="1" ht="19.7" customHeight="1">
      <c r="B81" s="2247"/>
      <c r="C81" s="34" t="s">
        <v>167</v>
      </c>
      <c r="D81" s="34" t="s">
        <v>167</v>
      </c>
      <c r="E81" s="35" t="s">
        <v>8767</v>
      </c>
      <c r="F81" s="33">
        <v>2</v>
      </c>
      <c r="G81" s="36">
        <v>250</v>
      </c>
      <c r="H81" s="36">
        <f t="shared" si="1"/>
        <v>500</v>
      </c>
      <c r="I81" s="327"/>
      <c r="J81" s="471"/>
      <c r="K81" s="2248"/>
      <c r="L81" s="2170"/>
      <c r="M81" s="2171">
        <v>45170</v>
      </c>
      <c r="N81" s="1960" t="s">
        <v>6724</v>
      </c>
      <c r="O81" s="2172">
        <v>45173</v>
      </c>
      <c r="P81" s="2173"/>
      <c r="Q81" s="2174">
        <v>45173</v>
      </c>
    </row>
    <row r="82" spans="1:17" s="2175" customFormat="1" ht="19.7" customHeight="1">
      <c r="B82" s="2247"/>
      <c r="C82" s="34" t="s">
        <v>167</v>
      </c>
      <c r="D82" s="34" t="s">
        <v>167</v>
      </c>
      <c r="E82" s="35" t="s">
        <v>4181</v>
      </c>
      <c r="F82" s="33">
        <v>20</v>
      </c>
      <c r="G82" s="36">
        <v>61</v>
      </c>
      <c r="H82" s="36">
        <f t="shared" si="1"/>
        <v>1220</v>
      </c>
      <c r="I82" s="327"/>
      <c r="J82" s="471"/>
      <c r="K82" s="2248"/>
      <c r="L82" s="2170"/>
      <c r="M82" s="2171">
        <v>45170</v>
      </c>
      <c r="N82" s="1960" t="s">
        <v>6724</v>
      </c>
      <c r="O82" s="2172">
        <v>45173</v>
      </c>
      <c r="P82" s="2173"/>
      <c r="Q82" s="2174">
        <v>45173</v>
      </c>
    </row>
    <row r="83" spans="1:17" s="2175" customFormat="1" ht="19.7" customHeight="1">
      <c r="B83" s="2247"/>
      <c r="C83" s="34" t="s">
        <v>167</v>
      </c>
      <c r="D83" s="34" t="s">
        <v>167</v>
      </c>
      <c r="E83" s="2249" t="s">
        <v>4184</v>
      </c>
      <c r="F83" s="2170">
        <v>20</v>
      </c>
      <c r="G83" s="36">
        <v>61</v>
      </c>
      <c r="H83" s="36">
        <f t="shared" si="1"/>
        <v>1220</v>
      </c>
      <c r="I83" s="327"/>
      <c r="J83" s="471"/>
      <c r="K83" s="2248"/>
      <c r="L83" s="2170"/>
      <c r="M83" s="2171">
        <v>45170</v>
      </c>
      <c r="N83" s="1960" t="s">
        <v>6724</v>
      </c>
      <c r="O83" s="2172">
        <v>45173</v>
      </c>
      <c r="P83" s="2173"/>
      <c r="Q83" s="2174">
        <v>45173</v>
      </c>
    </row>
    <row r="84" spans="1:17" s="2175" customFormat="1" ht="19.7" customHeight="1">
      <c r="B84" s="2247"/>
      <c r="C84" s="34" t="s">
        <v>167</v>
      </c>
      <c r="D84" s="34" t="s">
        <v>167</v>
      </c>
      <c r="E84" s="2249" t="s">
        <v>8693</v>
      </c>
      <c r="F84" s="2170">
        <v>20</v>
      </c>
      <c r="G84" s="36">
        <v>61</v>
      </c>
      <c r="H84" s="36">
        <f t="shared" si="1"/>
        <v>1220</v>
      </c>
      <c r="I84" s="327"/>
      <c r="J84" s="471"/>
      <c r="K84" s="2248"/>
      <c r="L84" s="2170"/>
      <c r="M84" s="2171">
        <v>45170</v>
      </c>
      <c r="N84" s="1960" t="s">
        <v>6724</v>
      </c>
      <c r="O84" s="2172">
        <v>45173</v>
      </c>
      <c r="P84" s="2173"/>
      <c r="Q84" s="2174">
        <v>45173</v>
      </c>
    </row>
    <row r="85" spans="1:17" s="2175" customFormat="1" ht="19.7" customHeight="1">
      <c r="B85" s="2247"/>
      <c r="C85" s="34" t="s">
        <v>167</v>
      </c>
      <c r="D85" s="34" t="s">
        <v>167</v>
      </c>
      <c r="E85" s="41" t="s">
        <v>8768</v>
      </c>
      <c r="F85" s="33">
        <v>2</v>
      </c>
      <c r="G85" s="36">
        <v>5336</v>
      </c>
      <c r="H85" s="36">
        <f t="shared" si="1"/>
        <v>10672</v>
      </c>
      <c r="I85" s="327"/>
      <c r="J85" s="471"/>
      <c r="K85" s="2248"/>
      <c r="L85" s="2170"/>
      <c r="M85" s="2171">
        <v>45170</v>
      </c>
      <c r="N85" s="1960" t="s">
        <v>6724</v>
      </c>
      <c r="O85" s="2172">
        <v>45173</v>
      </c>
      <c r="P85" s="2173"/>
      <c r="Q85" s="2174">
        <v>45173</v>
      </c>
    </row>
    <row r="86" spans="1:17" s="2175" customFormat="1" ht="19.7" customHeight="1">
      <c r="B86" s="2247"/>
      <c r="C86" s="34" t="s">
        <v>167</v>
      </c>
      <c r="D86" s="34" t="s">
        <v>167</v>
      </c>
      <c r="E86" s="35" t="s">
        <v>8769</v>
      </c>
      <c r="F86" s="33">
        <v>1</v>
      </c>
      <c r="G86" s="36">
        <v>3920</v>
      </c>
      <c r="H86" s="36">
        <f t="shared" si="1"/>
        <v>3920</v>
      </c>
      <c r="I86" s="327"/>
      <c r="J86" s="471"/>
      <c r="K86" s="2248"/>
      <c r="L86" s="2170"/>
      <c r="M86" s="2171">
        <v>45170</v>
      </c>
      <c r="N86" s="1960" t="s">
        <v>6724</v>
      </c>
      <c r="O86" s="2172">
        <v>45174</v>
      </c>
      <c r="P86" s="2173">
        <v>45174</v>
      </c>
      <c r="Q86" s="2174">
        <v>45174</v>
      </c>
    </row>
    <row r="87" spans="1:17" s="2175" customFormat="1" ht="19.7" customHeight="1">
      <c r="B87" s="2247"/>
      <c r="C87" s="34" t="s">
        <v>167</v>
      </c>
      <c r="D87" s="34" t="s">
        <v>167</v>
      </c>
      <c r="E87" s="41" t="s">
        <v>8770</v>
      </c>
      <c r="F87" s="33">
        <v>1</v>
      </c>
      <c r="G87" s="36">
        <v>3729</v>
      </c>
      <c r="H87" s="36">
        <f t="shared" si="1"/>
        <v>3729</v>
      </c>
      <c r="I87" s="327"/>
      <c r="J87" s="471"/>
      <c r="K87" s="2250"/>
      <c r="L87" s="2170"/>
      <c r="M87" s="2171">
        <v>45170</v>
      </c>
      <c r="N87" s="1960" t="s">
        <v>6724</v>
      </c>
      <c r="O87" s="2172">
        <v>45173</v>
      </c>
      <c r="P87" s="2173"/>
      <c r="Q87" s="2174">
        <v>45173</v>
      </c>
    </row>
    <row r="88" spans="1:17" s="2175" customFormat="1" ht="19.7" customHeight="1">
      <c r="B88" s="2251"/>
      <c r="C88" s="34" t="s">
        <v>167</v>
      </c>
      <c r="D88" s="34" t="s">
        <v>167</v>
      </c>
      <c r="E88" s="35" t="s">
        <v>8771</v>
      </c>
      <c r="F88" s="33">
        <v>1</v>
      </c>
      <c r="G88" s="36">
        <v>1440</v>
      </c>
      <c r="H88" s="2135">
        <f t="shared" si="1"/>
        <v>1440</v>
      </c>
      <c r="I88" s="327"/>
      <c r="J88" s="471"/>
      <c r="K88" s="2252"/>
      <c r="L88" s="2170"/>
      <c r="M88" s="2171">
        <v>45170</v>
      </c>
      <c r="N88" s="1960" t="s">
        <v>6724</v>
      </c>
      <c r="O88" s="2172">
        <v>45174</v>
      </c>
      <c r="P88" s="2173">
        <v>45174</v>
      </c>
      <c r="Q88" s="2174">
        <v>45174</v>
      </c>
    </row>
    <row r="89" spans="1:17" ht="19.7" customHeight="1">
      <c r="B89" s="105"/>
      <c r="C89" s="17"/>
      <c r="D89" s="17"/>
      <c r="E89" s="26"/>
      <c r="F89" s="18"/>
      <c r="G89" s="20"/>
      <c r="H89" s="20">
        <f t="shared" si="1"/>
        <v>0</v>
      </c>
      <c r="I89" s="22"/>
      <c r="J89" s="24"/>
      <c r="K89" s="524"/>
      <c r="L89" s="161"/>
      <c r="M89" s="2163"/>
      <c r="N89" s="105"/>
      <c r="O89" s="2164"/>
      <c r="P89" s="2165"/>
      <c r="Q89" s="2091"/>
    </row>
    <row r="90" spans="1:17" s="2239" customFormat="1" ht="19.7" customHeight="1">
      <c r="B90" s="2231" t="s">
        <v>8694</v>
      </c>
      <c r="C90" s="1191" t="s">
        <v>6208</v>
      </c>
      <c r="D90" s="1191" t="s">
        <v>6208</v>
      </c>
      <c r="E90" s="233" t="s">
        <v>8772</v>
      </c>
      <c r="F90" s="210">
        <v>1</v>
      </c>
      <c r="G90" s="607">
        <v>5900</v>
      </c>
      <c r="H90" s="607">
        <f t="shared" si="1"/>
        <v>5900</v>
      </c>
      <c r="I90" s="609"/>
      <c r="J90" s="1222" t="s">
        <v>8773</v>
      </c>
      <c r="K90" s="2244"/>
      <c r="L90" s="1364"/>
      <c r="M90" s="2235">
        <v>45173</v>
      </c>
      <c r="N90" s="880" t="s">
        <v>6724</v>
      </c>
      <c r="O90" s="2236">
        <v>45188</v>
      </c>
      <c r="P90" s="2237"/>
      <c r="Q90" s="2238">
        <v>45182</v>
      </c>
    </row>
    <row r="91" spans="1:17" s="2239" customFormat="1" ht="19.7" customHeight="1">
      <c r="B91" s="2231" t="s">
        <v>8694</v>
      </c>
      <c r="C91" s="1191" t="s">
        <v>6208</v>
      </c>
      <c r="D91" s="1191" t="s">
        <v>6208</v>
      </c>
      <c r="E91" s="233" t="s">
        <v>8774</v>
      </c>
      <c r="F91" s="210">
        <v>1</v>
      </c>
      <c r="G91" s="607">
        <v>7000</v>
      </c>
      <c r="H91" s="607">
        <f t="shared" si="1"/>
        <v>7000</v>
      </c>
      <c r="I91" s="609"/>
      <c r="J91" s="233" t="s">
        <v>8775</v>
      </c>
      <c r="K91" s="2244"/>
      <c r="L91" s="1364"/>
      <c r="M91" s="2235">
        <v>45173</v>
      </c>
      <c r="N91" s="880" t="s">
        <v>6724</v>
      </c>
      <c r="O91" s="2236">
        <v>45188</v>
      </c>
      <c r="P91" s="2237"/>
      <c r="Q91" s="2238">
        <v>45182</v>
      </c>
    </row>
    <row r="92" spans="1:17" s="2239" customFormat="1" ht="19.7" customHeight="1">
      <c r="B92" s="2231" t="s">
        <v>8694</v>
      </c>
      <c r="C92" s="1191" t="s">
        <v>6208</v>
      </c>
      <c r="D92" s="1191" t="s">
        <v>6208</v>
      </c>
      <c r="E92" s="233" t="s">
        <v>8776</v>
      </c>
      <c r="F92" s="210">
        <v>1</v>
      </c>
      <c r="G92" s="607">
        <v>5700</v>
      </c>
      <c r="H92" s="607">
        <f t="shared" si="1"/>
        <v>5700</v>
      </c>
      <c r="I92" s="609"/>
      <c r="J92" s="1222" t="s">
        <v>8777</v>
      </c>
      <c r="K92" s="2244"/>
      <c r="L92" s="1364"/>
      <c r="M92" s="2235">
        <v>45173</v>
      </c>
      <c r="N92" s="880" t="s">
        <v>6724</v>
      </c>
      <c r="O92" s="2236">
        <v>45188</v>
      </c>
      <c r="P92" s="2237"/>
      <c r="Q92" s="2238">
        <v>45182</v>
      </c>
    </row>
    <row r="93" spans="1:17" ht="19.7" customHeight="1">
      <c r="B93" s="105"/>
      <c r="C93" s="17"/>
      <c r="D93" s="17"/>
      <c r="E93" s="26"/>
      <c r="F93" s="18"/>
      <c r="G93" s="20"/>
      <c r="H93" s="20">
        <f t="shared" si="1"/>
        <v>0</v>
      </c>
      <c r="I93" s="22"/>
      <c r="J93" s="24"/>
      <c r="K93" s="524"/>
      <c r="L93" s="161"/>
      <c r="M93" s="2163"/>
      <c r="N93" s="105"/>
      <c r="O93" s="2164"/>
      <c r="P93" s="2165"/>
      <c r="Q93" s="2091"/>
    </row>
    <row r="94" spans="1:17" ht="19.7" customHeight="1">
      <c r="B94" s="105" t="s">
        <v>8778</v>
      </c>
      <c r="C94" s="17" t="s">
        <v>167</v>
      </c>
      <c r="D94" s="17" t="s">
        <v>167</v>
      </c>
      <c r="E94" s="26" t="s">
        <v>8779</v>
      </c>
      <c r="F94" s="18">
        <v>1</v>
      </c>
      <c r="G94" s="20">
        <v>1990</v>
      </c>
      <c r="H94" s="20">
        <f t="shared" si="1"/>
        <v>1990</v>
      </c>
      <c r="I94" s="22"/>
      <c r="J94" s="24" t="s">
        <v>2570</v>
      </c>
      <c r="K94" s="524"/>
      <c r="L94" s="161"/>
      <c r="M94" s="2163">
        <v>45174</v>
      </c>
      <c r="N94" s="105" t="s">
        <v>6724</v>
      </c>
      <c r="O94" s="2164">
        <v>45176</v>
      </c>
      <c r="P94" s="2165"/>
      <c r="Q94" s="2091">
        <v>45176</v>
      </c>
    </row>
    <row r="95" spans="1:17" ht="19.7" customHeight="1">
      <c r="B95" s="105"/>
      <c r="C95" s="17"/>
      <c r="D95" s="17"/>
      <c r="E95" s="26"/>
      <c r="F95" s="18"/>
      <c r="G95" s="20"/>
      <c r="H95" s="20">
        <f t="shared" si="1"/>
        <v>0</v>
      </c>
      <c r="I95" s="22"/>
      <c r="J95" s="24"/>
      <c r="K95" s="524"/>
      <c r="L95" s="161"/>
      <c r="M95" s="2163"/>
      <c r="N95" s="105"/>
      <c r="O95" s="2164"/>
      <c r="P95" s="2165"/>
      <c r="Q95" s="2091"/>
    </row>
    <row r="96" spans="1:17" s="2175" customFormat="1" ht="19.7" customHeight="1">
      <c r="A96" s="2253" t="s">
        <v>8780</v>
      </c>
      <c r="B96" s="2254" t="s">
        <v>4150</v>
      </c>
      <c r="C96" s="34" t="s">
        <v>167</v>
      </c>
      <c r="D96" s="34" t="s">
        <v>167</v>
      </c>
      <c r="E96" s="35" t="s">
        <v>8781</v>
      </c>
      <c r="F96" s="33">
        <v>1</v>
      </c>
      <c r="G96" s="36">
        <v>1101</v>
      </c>
      <c r="H96" s="36">
        <f t="shared" si="1"/>
        <v>1101</v>
      </c>
      <c r="I96" s="327"/>
      <c r="J96" s="471" t="s">
        <v>8782</v>
      </c>
      <c r="K96" s="2252"/>
      <c r="L96" s="2170"/>
      <c r="M96" s="2171">
        <v>45184</v>
      </c>
      <c r="N96" s="1960" t="s">
        <v>6724</v>
      </c>
      <c r="O96" s="2172">
        <v>45188</v>
      </c>
      <c r="P96" s="2173"/>
      <c r="Q96" s="2174">
        <v>45188</v>
      </c>
    </row>
    <row r="97" spans="1:17" s="2175" customFormat="1" ht="19.7" customHeight="1">
      <c r="A97" s="2253"/>
      <c r="B97" s="2255"/>
      <c r="C97" s="34" t="s">
        <v>167</v>
      </c>
      <c r="D97" s="34" t="s">
        <v>167</v>
      </c>
      <c r="E97" s="35" t="s">
        <v>8783</v>
      </c>
      <c r="F97" s="33">
        <v>5</v>
      </c>
      <c r="G97" s="36">
        <v>156</v>
      </c>
      <c r="H97" s="36">
        <f t="shared" si="1"/>
        <v>780</v>
      </c>
      <c r="I97" s="327"/>
      <c r="J97" s="471" t="s">
        <v>8784</v>
      </c>
      <c r="K97" s="2252"/>
      <c r="L97" s="2170"/>
      <c r="M97" s="2171">
        <v>45184</v>
      </c>
      <c r="N97" s="1960" t="s">
        <v>6724</v>
      </c>
      <c r="O97" s="2172">
        <v>45188</v>
      </c>
      <c r="P97" s="2173"/>
      <c r="Q97" s="2174">
        <v>45188</v>
      </c>
    </row>
    <row r="98" spans="1:17" s="2175" customFormat="1" ht="19.7" customHeight="1">
      <c r="A98" s="2253"/>
      <c r="B98" s="2255"/>
      <c r="C98" s="34" t="s">
        <v>167</v>
      </c>
      <c r="D98" s="34" t="s">
        <v>167</v>
      </c>
      <c r="E98" s="35" t="s">
        <v>8785</v>
      </c>
      <c r="F98" s="33">
        <v>2</v>
      </c>
      <c r="G98" s="36">
        <v>458</v>
      </c>
      <c r="H98" s="36">
        <f t="shared" si="1"/>
        <v>916</v>
      </c>
      <c r="I98" s="327"/>
      <c r="J98" s="471" t="s">
        <v>8786</v>
      </c>
      <c r="K98" s="2252"/>
      <c r="L98" s="2170"/>
      <c r="M98" s="2171">
        <v>45184</v>
      </c>
      <c r="N98" s="1960" t="s">
        <v>6724</v>
      </c>
      <c r="O98" s="2172">
        <v>45188</v>
      </c>
      <c r="P98" s="2173"/>
      <c r="Q98" s="2174">
        <v>45188</v>
      </c>
    </row>
    <row r="99" spans="1:17" s="2175" customFormat="1" ht="19.7" customHeight="1">
      <c r="A99" s="2253"/>
      <c r="B99" s="2255"/>
      <c r="C99" s="34" t="s">
        <v>167</v>
      </c>
      <c r="D99" s="34" t="s">
        <v>167</v>
      </c>
      <c r="E99" s="35" t="s">
        <v>8787</v>
      </c>
      <c r="F99" s="33">
        <v>2</v>
      </c>
      <c r="G99" s="36">
        <v>2040</v>
      </c>
      <c r="H99" s="36">
        <f t="shared" si="1"/>
        <v>4080</v>
      </c>
      <c r="I99" s="327"/>
      <c r="J99" s="471" t="s">
        <v>8788</v>
      </c>
      <c r="K99" s="2252"/>
      <c r="L99" s="2170"/>
      <c r="M99" s="2171">
        <v>45184</v>
      </c>
      <c r="N99" s="1960" t="s">
        <v>6724</v>
      </c>
      <c r="O99" s="2172">
        <v>45188</v>
      </c>
      <c r="P99" s="2173"/>
      <c r="Q99" s="2174">
        <v>45188</v>
      </c>
    </row>
    <row r="100" spans="1:17" s="2175" customFormat="1" ht="19.7" customHeight="1">
      <c r="A100" s="2253"/>
      <c r="B100" s="2255"/>
      <c r="C100" s="34" t="s">
        <v>167</v>
      </c>
      <c r="D100" s="34" t="s">
        <v>167</v>
      </c>
      <c r="E100" s="35" t="s">
        <v>8789</v>
      </c>
      <c r="F100" s="33">
        <v>1</v>
      </c>
      <c r="G100" s="36">
        <v>4350</v>
      </c>
      <c r="H100" s="36">
        <f t="shared" si="1"/>
        <v>4350</v>
      </c>
      <c r="I100" s="327"/>
      <c r="J100" s="471" t="s">
        <v>8790</v>
      </c>
      <c r="K100" s="2252"/>
      <c r="L100" s="2170"/>
      <c r="M100" s="2171">
        <v>45184</v>
      </c>
      <c r="N100" s="1960" t="s">
        <v>6724</v>
      </c>
      <c r="O100" s="2172">
        <v>45188</v>
      </c>
      <c r="P100" s="2173"/>
      <c r="Q100" s="2174">
        <v>45188</v>
      </c>
    </row>
    <row r="101" spans="1:17" s="2175" customFormat="1" ht="19.7" customHeight="1">
      <c r="A101" s="2253"/>
      <c r="B101" s="2256"/>
      <c r="C101" s="34" t="s">
        <v>167</v>
      </c>
      <c r="D101" s="34" t="s">
        <v>167</v>
      </c>
      <c r="E101" s="35" t="s">
        <v>8791</v>
      </c>
      <c r="F101" s="33">
        <v>1</v>
      </c>
      <c r="G101" s="36">
        <v>48160</v>
      </c>
      <c r="H101" s="36">
        <f t="shared" si="1"/>
        <v>48160</v>
      </c>
      <c r="I101" s="327"/>
      <c r="J101" s="471" t="s">
        <v>8792</v>
      </c>
      <c r="K101" s="2252"/>
      <c r="L101" s="2170"/>
      <c r="M101" s="2171">
        <v>45184</v>
      </c>
      <c r="N101" s="1960" t="s">
        <v>6724</v>
      </c>
      <c r="O101" s="2172">
        <v>45189</v>
      </c>
      <c r="P101" s="2173"/>
      <c r="Q101" s="2257">
        <v>45189</v>
      </c>
    </row>
    <row r="102" spans="1:17" ht="19.7" customHeight="1">
      <c r="B102" s="105"/>
      <c r="C102" s="17"/>
      <c r="D102" s="17"/>
      <c r="E102" s="26"/>
      <c r="F102" s="18"/>
      <c r="G102" s="20"/>
      <c r="H102" s="20">
        <f t="shared" si="1"/>
        <v>0</v>
      </c>
      <c r="I102" s="22"/>
      <c r="J102" s="24"/>
      <c r="K102" s="524"/>
      <c r="L102" s="161"/>
      <c r="M102" s="2163"/>
      <c r="N102" s="105"/>
      <c r="O102" s="2164"/>
      <c r="P102" s="2165"/>
      <c r="Q102" s="2091"/>
    </row>
    <row r="103" spans="1:17" ht="19.7" customHeight="1">
      <c r="B103" s="105"/>
      <c r="C103" s="17"/>
      <c r="D103" s="17"/>
      <c r="E103" s="26"/>
      <c r="F103" s="18"/>
      <c r="G103" s="20"/>
      <c r="H103" s="20">
        <f t="shared" si="1"/>
        <v>0</v>
      </c>
      <c r="I103" s="22"/>
      <c r="J103" s="24"/>
      <c r="K103" s="524"/>
      <c r="L103" s="161"/>
      <c r="M103" s="2163"/>
      <c r="N103" s="105"/>
      <c r="O103" s="2164"/>
      <c r="P103" s="2165"/>
      <c r="Q103" s="2091"/>
    </row>
    <row r="104" spans="1:17" ht="19.7" customHeight="1">
      <c r="B104" s="105"/>
      <c r="C104" s="17"/>
      <c r="D104" s="17"/>
      <c r="E104" s="26"/>
      <c r="F104" s="18"/>
      <c r="G104" s="20"/>
      <c r="H104" s="20">
        <f t="shared" si="1"/>
        <v>0</v>
      </c>
      <c r="I104" s="22"/>
      <c r="J104" s="24"/>
      <c r="K104" s="524"/>
      <c r="L104" s="161"/>
      <c r="M104" s="2163"/>
      <c r="N104" s="105"/>
      <c r="O104" s="2164"/>
      <c r="P104" s="2165"/>
      <c r="Q104" s="2091"/>
    </row>
    <row r="105" spans="1:17" ht="19.7" customHeight="1">
      <c r="B105" s="105"/>
      <c r="C105" s="17"/>
      <c r="D105" s="17"/>
      <c r="E105" s="26"/>
      <c r="F105" s="18"/>
      <c r="G105" s="20"/>
      <c r="H105" s="20">
        <f t="shared" si="1"/>
        <v>0</v>
      </c>
      <c r="I105" s="22"/>
      <c r="J105" s="24"/>
      <c r="K105" s="524"/>
      <c r="L105" s="161"/>
      <c r="M105" s="2163"/>
      <c r="N105" s="105"/>
      <c r="O105" s="2164"/>
      <c r="P105" s="2165"/>
      <c r="Q105" s="2091"/>
    </row>
    <row r="106" spans="1:17" ht="19.7" customHeight="1">
      <c r="B106" s="105"/>
      <c r="C106" s="17"/>
      <c r="D106" s="17"/>
      <c r="E106" s="26"/>
      <c r="F106" s="18"/>
      <c r="G106" s="20"/>
      <c r="H106" s="20">
        <f t="shared" si="1"/>
        <v>0</v>
      </c>
      <c r="I106" s="22"/>
      <c r="J106" s="24"/>
      <c r="K106" s="524"/>
      <c r="L106" s="161"/>
      <c r="M106" s="2163"/>
      <c r="N106" s="105"/>
      <c r="O106" s="2164"/>
      <c r="P106" s="2165"/>
      <c r="Q106" s="2091"/>
    </row>
    <row r="107" spans="1:17" ht="19.7" customHeight="1">
      <c r="B107" s="105"/>
      <c r="C107" s="17"/>
      <c r="D107" s="17"/>
      <c r="E107" s="26"/>
      <c r="F107" s="18"/>
      <c r="G107" s="20"/>
      <c r="H107" s="20">
        <f t="shared" si="1"/>
        <v>0</v>
      </c>
      <c r="I107" s="22"/>
      <c r="J107" s="24"/>
      <c r="K107" s="524"/>
      <c r="L107" s="161"/>
      <c r="M107" s="2163"/>
      <c r="N107" s="105"/>
      <c r="O107" s="2164"/>
      <c r="P107" s="2165"/>
      <c r="Q107" s="2091"/>
    </row>
    <row r="108" spans="1:17" ht="19.7" customHeight="1">
      <c r="B108" s="105"/>
      <c r="C108" s="17"/>
      <c r="D108" s="17"/>
      <c r="E108" s="26"/>
      <c r="F108" s="18"/>
      <c r="G108" s="20"/>
      <c r="H108" s="20">
        <f t="shared" si="1"/>
        <v>0</v>
      </c>
      <c r="I108" s="22"/>
      <c r="J108" s="24"/>
      <c r="K108" s="524"/>
      <c r="L108" s="161"/>
      <c r="M108" s="2163"/>
      <c r="N108" s="105"/>
      <c r="O108" s="2164"/>
      <c r="P108" s="2165"/>
      <c r="Q108" s="2091"/>
    </row>
    <row r="109" spans="1:17" ht="19.7" customHeight="1">
      <c r="B109" s="105"/>
      <c r="C109" s="17"/>
      <c r="D109" s="17"/>
      <c r="E109" s="26"/>
      <c r="F109" s="18"/>
      <c r="G109" s="20"/>
      <c r="H109" s="20">
        <f t="shared" si="1"/>
        <v>0</v>
      </c>
      <c r="I109" s="22"/>
      <c r="J109" s="24"/>
      <c r="K109" s="524"/>
      <c r="L109" s="161"/>
      <c r="M109" s="2163"/>
      <c r="N109" s="105"/>
      <c r="O109" s="2164"/>
      <c r="P109" s="2165"/>
      <c r="Q109" s="2091"/>
    </row>
    <row r="110" spans="1:17" ht="19.7" customHeight="1">
      <c r="B110" s="105"/>
      <c r="C110" s="17"/>
      <c r="D110" s="17"/>
      <c r="E110" s="26"/>
      <c r="F110" s="18"/>
      <c r="G110" s="20"/>
      <c r="H110" s="20">
        <f t="shared" si="1"/>
        <v>0</v>
      </c>
      <c r="I110" s="22"/>
      <c r="J110" s="24"/>
      <c r="K110" s="524"/>
      <c r="L110" s="161"/>
      <c r="M110" s="2163"/>
      <c r="N110" s="105"/>
      <c r="O110" s="2164"/>
      <c r="P110" s="2165"/>
      <c r="Q110" s="2091"/>
    </row>
    <row r="111" spans="1:17" ht="19.7" customHeight="1">
      <c r="B111" s="105"/>
      <c r="C111" s="17"/>
      <c r="D111" s="17"/>
      <c r="E111" s="26"/>
      <c r="F111" s="18"/>
      <c r="G111" s="20"/>
      <c r="H111" s="20">
        <f t="shared" si="1"/>
        <v>0</v>
      </c>
      <c r="I111" s="22"/>
      <c r="J111" s="24"/>
      <c r="K111" s="524"/>
      <c r="L111" s="161"/>
      <c r="M111" s="2163"/>
      <c r="N111" s="105"/>
      <c r="O111" s="2164"/>
      <c r="P111" s="2165"/>
      <c r="Q111" s="2091"/>
    </row>
    <row r="112" spans="1:17" ht="19.7" customHeight="1">
      <c r="B112" s="105"/>
      <c r="C112" s="17"/>
      <c r="D112" s="17"/>
      <c r="E112" s="26"/>
      <c r="F112" s="18"/>
      <c r="G112" s="20"/>
      <c r="H112" s="20">
        <f t="shared" si="1"/>
        <v>0</v>
      </c>
      <c r="I112" s="22"/>
      <c r="J112" s="24"/>
      <c r="K112" s="524"/>
      <c r="L112" s="161"/>
      <c r="M112" s="2163"/>
      <c r="N112" s="105"/>
      <c r="O112" s="2164"/>
      <c r="P112" s="2165"/>
      <c r="Q112" s="2091"/>
    </row>
    <row r="113" spans="2:17" ht="19.7" customHeight="1">
      <c r="B113" s="105"/>
      <c r="C113" s="17"/>
      <c r="D113" s="17"/>
      <c r="E113" s="26"/>
      <c r="F113" s="18"/>
      <c r="G113" s="20"/>
      <c r="H113" s="20">
        <f t="shared" si="1"/>
        <v>0</v>
      </c>
      <c r="I113" s="22"/>
      <c r="J113" s="24"/>
      <c r="K113" s="524"/>
      <c r="L113" s="161"/>
      <c r="M113" s="2163"/>
      <c r="N113" s="105"/>
      <c r="O113" s="2164"/>
      <c r="P113" s="2165"/>
      <c r="Q113" s="2091"/>
    </row>
    <row r="114" spans="2:17" ht="19.7" customHeight="1">
      <c r="B114" s="105"/>
      <c r="C114" s="17"/>
      <c r="D114" s="17"/>
      <c r="E114" s="26"/>
      <c r="F114" s="18"/>
      <c r="G114" s="20"/>
      <c r="H114" s="20">
        <f t="shared" si="1"/>
        <v>0</v>
      </c>
      <c r="I114" s="22"/>
      <c r="J114" s="24"/>
      <c r="K114" s="524"/>
      <c r="L114" s="161"/>
      <c r="M114" s="2163"/>
      <c r="N114" s="105"/>
      <c r="O114" s="2164"/>
      <c r="P114" s="2165"/>
      <c r="Q114" s="2091"/>
    </row>
    <row r="115" spans="2:17" ht="19.7" customHeight="1">
      <c r="B115" s="105"/>
      <c r="C115" s="17"/>
      <c r="D115" s="17"/>
      <c r="E115" s="26"/>
      <c r="F115" s="18"/>
      <c r="G115" s="20"/>
      <c r="H115" s="20">
        <f t="shared" si="1"/>
        <v>0</v>
      </c>
      <c r="I115" s="22"/>
      <c r="J115" s="24"/>
      <c r="K115" s="524"/>
      <c r="L115" s="161"/>
      <c r="M115" s="2163"/>
      <c r="N115" s="105"/>
      <c r="O115" s="2164"/>
      <c r="P115" s="2165"/>
      <c r="Q115" s="2091"/>
    </row>
    <row r="116" spans="2:17" ht="19.7" customHeight="1">
      <c r="B116" s="105"/>
      <c r="C116" s="17"/>
      <c r="D116" s="17"/>
      <c r="E116" s="26"/>
      <c r="F116" s="18"/>
      <c r="G116" s="20"/>
      <c r="H116" s="20">
        <f t="shared" si="1"/>
        <v>0</v>
      </c>
      <c r="I116" s="22"/>
      <c r="J116" s="24"/>
      <c r="K116" s="524"/>
      <c r="L116" s="161"/>
      <c r="M116" s="2163"/>
      <c r="N116" s="105"/>
      <c r="O116" s="2164"/>
      <c r="P116" s="2165"/>
      <c r="Q116" s="2091"/>
    </row>
    <row r="117" spans="2:17" ht="19.7" customHeight="1">
      <c r="B117" s="105"/>
      <c r="C117" s="17"/>
      <c r="D117" s="17"/>
      <c r="E117" s="26"/>
      <c r="F117" s="18"/>
      <c r="G117" s="20"/>
      <c r="H117" s="20">
        <f t="shared" si="1"/>
        <v>0</v>
      </c>
      <c r="I117" s="22"/>
      <c r="J117" s="24"/>
      <c r="K117" s="524"/>
      <c r="L117" s="161"/>
      <c r="M117" s="2163"/>
      <c r="N117" s="105"/>
      <c r="O117" s="2164"/>
      <c r="P117" s="2165"/>
      <c r="Q117" s="2091"/>
    </row>
    <row r="118" spans="2:17" ht="19.7" customHeight="1">
      <c r="B118" s="105"/>
      <c r="C118" s="17"/>
      <c r="D118" s="17"/>
      <c r="E118" s="26"/>
      <c r="F118" s="18"/>
      <c r="G118" s="20"/>
      <c r="H118" s="20">
        <f t="shared" si="1"/>
        <v>0</v>
      </c>
      <c r="I118" s="22"/>
      <c r="J118" s="24"/>
      <c r="K118" s="524"/>
      <c r="L118" s="161"/>
      <c r="M118" s="2163"/>
      <c r="N118" s="105"/>
      <c r="O118" s="2164"/>
      <c r="P118" s="2165"/>
      <c r="Q118" s="2091"/>
    </row>
    <row r="119" spans="2:17" ht="19.7" customHeight="1">
      <c r="B119" s="105"/>
      <c r="C119" s="17"/>
      <c r="D119" s="17"/>
      <c r="E119" s="26"/>
      <c r="F119" s="18"/>
      <c r="G119" s="20"/>
      <c r="H119" s="20">
        <f t="shared" si="1"/>
        <v>0</v>
      </c>
      <c r="I119" s="22"/>
      <c r="J119" s="24"/>
      <c r="K119" s="524"/>
      <c r="L119" s="161"/>
      <c r="M119" s="2163"/>
      <c r="N119" s="105"/>
      <c r="O119" s="2164"/>
      <c r="P119" s="2165"/>
      <c r="Q119" s="2091"/>
    </row>
    <row r="120" spans="2:17" ht="19.7" customHeight="1">
      <c r="B120" s="105"/>
      <c r="C120" s="17"/>
      <c r="D120" s="17"/>
      <c r="E120" s="26"/>
      <c r="F120" s="18"/>
      <c r="G120" s="20"/>
      <c r="H120" s="20">
        <f t="shared" si="1"/>
        <v>0</v>
      </c>
      <c r="I120" s="22"/>
      <c r="J120" s="24"/>
      <c r="K120" s="524"/>
      <c r="L120" s="161"/>
      <c r="M120" s="2163"/>
      <c r="N120" s="105"/>
      <c r="O120" s="2164"/>
      <c r="P120" s="2165"/>
      <c r="Q120" s="2091"/>
    </row>
    <row r="121" spans="2:17" ht="19.7" customHeight="1">
      <c r="B121" s="105"/>
      <c r="C121" s="17"/>
      <c r="D121" s="17"/>
      <c r="E121" s="26"/>
      <c r="F121" s="18"/>
      <c r="G121" s="20"/>
      <c r="H121" s="20">
        <f t="shared" si="1"/>
        <v>0</v>
      </c>
      <c r="I121" s="22"/>
      <c r="J121" s="24"/>
      <c r="K121" s="524"/>
      <c r="L121" s="161"/>
      <c r="M121" s="2163"/>
      <c r="N121" s="105"/>
      <c r="O121" s="2164"/>
      <c r="P121" s="2165"/>
      <c r="Q121" s="2091"/>
    </row>
    <row r="122" spans="2:17" ht="19.7" customHeight="1">
      <c r="B122" s="105"/>
      <c r="C122" s="17"/>
      <c r="D122" s="17"/>
      <c r="E122" s="26"/>
      <c r="F122" s="18"/>
      <c r="G122" s="20"/>
      <c r="H122" s="20">
        <f t="shared" si="1"/>
        <v>0</v>
      </c>
      <c r="I122" s="22"/>
      <c r="J122" s="24"/>
      <c r="K122" s="524"/>
      <c r="L122" s="161"/>
      <c r="M122" s="2163"/>
      <c r="N122" s="105"/>
      <c r="O122" s="2164"/>
      <c r="P122" s="2165"/>
      <c r="Q122" s="2091"/>
    </row>
    <row r="123" spans="2:17" ht="19.7" customHeight="1">
      <c r="B123" s="105"/>
      <c r="C123" s="17"/>
      <c r="D123" s="17"/>
      <c r="E123" s="26"/>
      <c r="F123" s="18"/>
      <c r="G123" s="20"/>
      <c r="H123" s="20">
        <f t="shared" si="1"/>
        <v>0</v>
      </c>
      <c r="I123" s="22"/>
      <c r="J123" s="24"/>
      <c r="K123" s="524"/>
      <c r="L123" s="161"/>
      <c r="M123" s="2163"/>
      <c r="N123" s="105"/>
      <c r="O123" s="2164"/>
      <c r="P123" s="2165"/>
      <c r="Q123" s="2091"/>
    </row>
    <row r="124" spans="2:17" ht="19.7" customHeight="1">
      <c r="B124" s="105"/>
      <c r="C124" s="17"/>
      <c r="D124" s="17"/>
      <c r="E124" s="26"/>
      <c r="F124" s="18"/>
      <c r="G124" s="20"/>
      <c r="H124" s="20">
        <f t="shared" si="1"/>
        <v>0</v>
      </c>
      <c r="I124" s="22"/>
      <c r="J124" s="24"/>
      <c r="K124" s="161"/>
      <c r="L124" s="161"/>
      <c r="M124" s="2163"/>
      <c r="N124" s="105"/>
      <c r="O124" s="2164"/>
      <c r="P124" s="2165"/>
      <c r="Q124" s="2091"/>
    </row>
    <row r="128" spans="2:17">
      <c r="H128" s="2258"/>
    </row>
  </sheetData>
  <mergeCells count="15">
    <mergeCell ref="A96:A101"/>
    <mergeCell ref="B96:B101"/>
    <mergeCell ref="K10:K26"/>
    <mergeCell ref="K29:K36"/>
    <mergeCell ref="K41:K48"/>
    <mergeCell ref="K52:K59"/>
    <mergeCell ref="K63:K66"/>
    <mergeCell ref="B71:B88"/>
    <mergeCell ref="K71:K87"/>
    <mergeCell ref="B2:D2"/>
    <mergeCell ref="G2:I2"/>
    <mergeCell ref="B3:D3"/>
    <mergeCell ref="B4:D4"/>
    <mergeCell ref="B5:D5"/>
    <mergeCell ref="B6:D6"/>
  </mergeCells>
  <phoneticPr fontId="3"/>
  <pageMargins left="0.7" right="0.7" top="0.75" bottom="0.75" header="0.3" footer="0.3"/>
  <pageSetup paperSize="9" orientation="portrait" r:id="rId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5019F-D31A-4185-9C18-AEFCABCE5D47}">
  <dimension ref="A2:F18"/>
  <sheetViews>
    <sheetView workbookViewId="0">
      <selection activeCell="D13" sqref="D13"/>
    </sheetView>
  </sheetViews>
  <sheetFormatPr defaultRowHeight="18.75"/>
  <cols>
    <col min="1" max="1" width="8" style="9" customWidth="1"/>
    <col min="2" max="2" width="4.875" style="9" bestFit="1" customWidth="1"/>
    <col min="3" max="3" width="25.125" style="9" customWidth="1"/>
    <col min="4" max="4" width="36.75" style="9" bestFit="1" customWidth="1"/>
    <col min="5" max="5" width="8.375" style="9" bestFit="1" customWidth="1"/>
    <col min="6" max="6" width="22.375" style="9" customWidth="1"/>
    <col min="7" max="256" width="9" style="9"/>
    <col min="257" max="257" width="8" style="9" customWidth="1"/>
    <col min="258" max="258" width="4.875" style="9" bestFit="1" customWidth="1"/>
    <col min="259" max="259" width="25.125" style="9" customWidth="1"/>
    <col min="260" max="260" width="36.75" style="9" bestFit="1" customWidth="1"/>
    <col min="261" max="261" width="8.375" style="9" bestFit="1" customWidth="1"/>
    <col min="262" max="262" width="22.375" style="9" customWidth="1"/>
    <col min="263" max="512" width="9" style="9"/>
    <col min="513" max="513" width="8" style="9" customWidth="1"/>
    <col min="514" max="514" width="4.875" style="9" bestFit="1" customWidth="1"/>
    <col min="515" max="515" width="25.125" style="9" customWidth="1"/>
    <col min="516" max="516" width="36.75" style="9" bestFit="1" customWidth="1"/>
    <col min="517" max="517" width="8.375" style="9" bestFit="1" customWidth="1"/>
    <col min="518" max="518" width="22.375" style="9" customWidth="1"/>
    <col min="519" max="768" width="9" style="9"/>
    <col min="769" max="769" width="8" style="9" customWidth="1"/>
    <col min="770" max="770" width="4.875" style="9" bestFit="1" customWidth="1"/>
    <col min="771" max="771" width="25.125" style="9" customWidth="1"/>
    <col min="772" max="772" width="36.75" style="9" bestFit="1" customWidth="1"/>
    <col min="773" max="773" width="8.375" style="9" bestFit="1" customWidth="1"/>
    <col min="774" max="774" width="22.375" style="9" customWidth="1"/>
    <col min="775" max="1024" width="9" style="9"/>
    <col min="1025" max="1025" width="8" style="9" customWidth="1"/>
    <col min="1026" max="1026" width="4.875" style="9" bestFit="1" customWidth="1"/>
    <col min="1027" max="1027" width="25.125" style="9" customWidth="1"/>
    <col min="1028" max="1028" width="36.75" style="9" bestFit="1" customWidth="1"/>
    <col min="1029" max="1029" width="8.375" style="9" bestFit="1" customWidth="1"/>
    <col min="1030" max="1030" width="22.375" style="9" customWidth="1"/>
    <col min="1031" max="1280" width="9" style="9"/>
    <col min="1281" max="1281" width="8" style="9" customWidth="1"/>
    <col min="1282" max="1282" width="4.875" style="9" bestFit="1" customWidth="1"/>
    <col min="1283" max="1283" width="25.125" style="9" customWidth="1"/>
    <col min="1284" max="1284" width="36.75" style="9" bestFit="1" customWidth="1"/>
    <col min="1285" max="1285" width="8.375" style="9" bestFit="1" customWidth="1"/>
    <col min="1286" max="1286" width="22.375" style="9" customWidth="1"/>
    <col min="1287" max="1536" width="9" style="9"/>
    <col min="1537" max="1537" width="8" style="9" customWidth="1"/>
    <col min="1538" max="1538" width="4.875" style="9" bestFit="1" customWidth="1"/>
    <col min="1539" max="1539" width="25.125" style="9" customWidth="1"/>
    <col min="1540" max="1540" width="36.75" style="9" bestFit="1" customWidth="1"/>
    <col min="1541" max="1541" width="8.375" style="9" bestFit="1" customWidth="1"/>
    <col min="1542" max="1542" width="22.375" style="9" customWidth="1"/>
    <col min="1543" max="1792" width="9" style="9"/>
    <col min="1793" max="1793" width="8" style="9" customWidth="1"/>
    <col min="1794" max="1794" width="4.875" style="9" bestFit="1" customWidth="1"/>
    <col min="1795" max="1795" width="25.125" style="9" customWidth="1"/>
    <col min="1796" max="1796" width="36.75" style="9" bestFit="1" customWidth="1"/>
    <col min="1797" max="1797" width="8.375" style="9" bestFit="1" customWidth="1"/>
    <col min="1798" max="1798" width="22.375" style="9" customWidth="1"/>
    <col min="1799" max="2048" width="9" style="9"/>
    <col min="2049" max="2049" width="8" style="9" customWidth="1"/>
    <col min="2050" max="2050" width="4.875" style="9" bestFit="1" customWidth="1"/>
    <col min="2051" max="2051" width="25.125" style="9" customWidth="1"/>
    <col min="2052" max="2052" width="36.75" style="9" bestFit="1" customWidth="1"/>
    <col min="2053" max="2053" width="8.375" style="9" bestFit="1" customWidth="1"/>
    <col min="2054" max="2054" width="22.375" style="9" customWidth="1"/>
    <col min="2055" max="2304" width="9" style="9"/>
    <col min="2305" max="2305" width="8" style="9" customWidth="1"/>
    <col min="2306" max="2306" width="4.875" style="9" bestFit="1" customWidth="1"/>
    <col min="2307" max="2307" width="25.125" style="9" customWidth="1"/>
    <col min="2308" max="2308" width="36.75" style="9" bestFit="1" customWidth="1"/>
    <col min="2309" max="2309" width="8.375" style="9" bestFit="1" customWidth="1"/>
    <col min="2310" max="2310" width="22.375" style="9" customWidth="1"/>
    <col min="2311" max="2560" width="9" style="9"/>
    <col min="2561" max="2561" width="8" style="9" customWidth="1"/>
    <col min="2562" max="2562" width="4.875" style="9" bestFit="1" customWidth="1"/>
    <col min="2563" max="2563" width="25.125" style="9" customWidth="1"/>
    <col min="2564" max="2564" width="36.75" style="9" bestFit="1" customWidth="1"/>
    <col min="2565" max="2565" width="8.375" style="9" bestFit="1" customWidth="1"/>
    <col min="2566" max="2566" width="22.375" style="9" customWidth="1"/>
    <col min="2567" max="2816" width="9" style="9"/>
    <col min="2817" max="2817" width="8" style="9" customWidth="1"/>
    <col min="2818" max="2818" width="4.875" style="9" bestFit="1" customWidth="1"/>
    <col min="2819" max="2819" width="25.125" style="9" customWidth="1"/>
    <col min="2820" max="2820" width="36.75" style="9" bestFit="1" customWidth="1"/>
    <col min="2821" max="2821" width="8.375" style="9" bestFit="1" customWidth="1"/>
    <col min="2822" max="2822" width="22.375" style="9" customWidth="1"/>
    <col min="2823" max="3072" width="9" style="9"/>
    <col min="3073" max="3073" width="8" style="9" customWidth="1"/>
    <col min="3074" max="3074" width="4.875" style="9" bestFit="1" customWidth="1"/>
    <col min="3075" max="3075" width="25.125" style="9" customWidth="1"/>
    <col min="3076" max="3076" width="36.75" style="9" bestFit="1" customWidth="1"/>
    <col min="3077" max="3077" width="8.375" style="9" bestFit="1" customWidth="1"/>
    <col min="3078" max="3078" width="22.375" style="9" customWidth="1"/>
    <col min="3079" max="3328" width="9" style="9"/>
    <col min="3329" max="3329" width="8" style="9" customWidth="1"/>
    <col min="3330" max="3330" width="4.875" style="9" bestFit="1" customWidth="1"/>
    <col min="3331" max="3331" width="25.125" style="9" customWidth="1"/>
    <col min="3332" max="3332" width="36.75" style="9" bestFit="1" customWidth="1"/>
    <col min="3333" max="3333" width="8.375" style="9" bestFit="1" customWidth="1"/>
    <col min="3334" max="3334" width="22.375" style="9" customWidth="1"/>
    <col min="3335" max="3584" width="9" style="9"/>
    <col min="3585" max="3585" width="8" style="9" customWidth="1"/>
    <col min="3586" max="3586" width="4.875" style="9" bestFit="1" customWidth="1"/>
    <col min="3587" max="3587" width="25.125" style="9" customWidth="1"/>
    <col min="3588" max="3588" width="36.75" style="9" bestFit="1" customWidth="1"/>
    <col min="3589" max="3589" width="8.375" style="9" bestFit="1" customWidth="1"/>
    <col min="3590" max="3590" width="22.375" style="9" customWidth="1"/>
    <col min="3591" max="3840" width="9" style="9"/>
    <col min="3841" max="3841" width="8" style="9" customWidth="1"/>
    <col min="3842" max="3842" width="4.875" style="9" bestFit="1" customWidth="1"/>
    <col min="3843" max="3843" width="25.125" style="9" customWidth="1"/>
    <col min="3844" max="3844" width="36.75" style="9" bestFit="1" customWidth="1"/>
    <col min="3845" max="3845" width="8.375" style="9" bestFit="1" customWidth="1"/>
    <col min="3846" max="3846" width="22.375" style="9" customWidth="1"/>
    <col min="3847" max="4096" width="9" style="9"/>
    <col min="4097" max="4097" width="8" style="9" customWidth="1"/>
    <col min="4098" max="4098" width="4.875" style="9" bestFit="1" customWidth="1"/>
    <col min="4099" max="4099" width="25.125" style="9" customWidth="1"/>
    <col min="4100" max="4100" width="36.75" style="9" bestFit="1" customWidth="1"/>
    <col min="4101" max="4101" width="8.375" style="9" bestFit="1" customWidth="1"/>
    <col min="4102" max="4102" width="22.375" style="9" customWidth="1"/>
    <col min="4103" max="4352" width="9" style="9"/>
    <col min="4353" max="4353" width="8" style="9" customWidth="1"/>
    <col min="4354" max="4354" width="4.875" style="9" bestFit="1" customWidth="1"/>
    <col min="4355" max="4355" width="25.125" style="9" customWidth="1"/>
    <col min="4356" max="4356" width="36.75" style="9" bestFit="1" customWidth="1"/>
    <col min="4357" max="4357" width="8.375" style="9" bestFit="1" customWidth="1"/>
    <col min="4358" max="4358" width="22.375" style="9" customWidth="1"/>
    <col min="4359" max="4608" width="9" style="9"/>
    <col min="4609" max="4609" width="8" style="9" customWidth="1"/>
    <col min="4610" max="4610" width="4.875" style="9" bestFit="1" customWidth="1"/>
    <col min="4611" max="4611" width="25.125" style="9" customWidth="1"/>
    <col min="4612" max="4612" width="36.75" style="9" bestFit="1" customWidth="1"/>
    <col min="4613" max="4613" width="8.375" style="9" bestFit="1" customWidth="1"/>
    <col min="4614" max="4614" width="22.375" style="9" customWidth="1"/>
    <col min="4615" max="4864" width="9" style="9"/>
    <col min="4865" max="4865" width="8" style="9" customWidth="1"/>
    <col min="4866" max="4866" width="4.875" style="9" bestFit="1" customWidth="1"/>
    <col min="4867" max="4867" width="25.125" style="9" customWidth="1"/>
    <col min="4868" max="4868" width="36.75" style="9" bestFit="1" customWidth="1"/>
    <col min="4869" max="4869" width="8.375" style="9" bestFit="1" customWidth="1"/>
    <col min="4870" max="4870" width="22.375" style="9" customWidth="1"/>
    <col min="4871" max="5120" width="9" style="9"/>
    <col min="5121" max="5121" width="8" style="9" customWidth="1"/>
    <col min="5122" max="5122" width="4.875" style="9" bestFit="1" customWidth="1"/>
    <col min="5123" max="5123" width="25.125" style="9" customWidth="1"/>
    <col min="5124" max="5124" width="36.75" style="9" bestFit="1" customWidth="1"/>
    <col min="5125" max="5125" width="8.375" style="9" bestFit="1" customWidth="1"/>
    <col min="5126" max="5126" width="22.375" style="9" customWidth="1"/>
    <col min="5127" max="5376" width="9" style="9"/>
    <col min="5377" max="5377" width="8" style="9" customWidth="1"/>
    <col min="5378" max="5378" width="4.875" style="9" bestFit="1" customWidth="1"/>
    <col min="5379" max="5379" width="25.125" style="9" customWidth="1"/>
    <col min="5380" max="5380" width="36.75" style="9" bestFit="1" customWidth="1"/>
    <col min="5381" max="5381" width="8.375" style="9" bestFit="1" customWidth="1"/>
    <col min="5382" max="5382" width="22.375" style="9" customWidth="1"/>
    <col min="5383" max="5632" width="9" style="9"/>
    <col min="5633" max="5633" width="8" style="9" customWidth="1"/>
    <col min="5634" max="5634" width="4.875" style="9" bestFit="1" customWidth="1"/>
    <col min="5635" max="5635" width="25.125" style="9" customWidth="1"/>
    <col min="5636" max="5636" width="36.75" style="9" bestFit="1" customWidth="1"/>
    <col min="5637" max="5637" width="8.375" style="9" bestFit="1" customWidth="1"/>
    <col min="5638" max="5638" width="22.375" style="9" customWidth="1"/>
    <col min="5639" max="5888" width="9" style="9"/>
    <col min="5889" max="5889" width="8" style="9" customWidth="1"/>
    <col min="5890" max="5890" width="4.875" style="9" bestFit="1" customWidth="1"/>
    <col min="5891" max="5891" width="25.125" style="9" customWidth="1"/>
    <col min="5892" max="5892" width="36.75" style="9" bestFit="1" customWidth="1"/>
    <col min="5893" max="5893" width="8.375" style="9" bestFit="1" customWidth="1"/>
    <col min="5894" max="5894" width="22.375" style="9" customWidth="1"/>
    <col min="5895" max="6144" width="9" style="9"/>
    <col min="6145" max="6145" width="8" style="9" customWidth="1"/>
    <col min="6146" max="6146" width="4.875" style="9" bestFit="1" customWidth="1"/>
    <col min="6147" max="6147" width="25.125" style="9" customWidth="1"/>
    <col min="6148" max="6148" width="36.75" style="9" bestFit="1" customWidth="1"/>
    <col min="6149" max="6149" width="8.375" style="9" bestFit="1" customWidth="1"/>
    <col min="6150" max="6150" width="22.375" style="9" customWidth="1"/>
    <col min="6151" max="6400" width="9" style="9"/>
    <col min="6401" max="6401" width="8" style="9" customWidth="1"/>
    <col min="6402" max="6402" width="4.875" style="9" bestFit="1" customWidth="1"/>
    <col min="6403" max="6403" width="25.125" style="9" customWidth="1"/>
    <col min="6404" max="6404" width="36.75" style="9" bestFit="1" customWidth="1"/>
    <col min="6405" max="6405" width="8.375" style="9" bestFit="1" customWidth="1"/>
    <col min="6406" max="6406" width="22.375" style="9" customWidth="1"/>
    <col min="6407" max="6656" width="9" style="9"/>
    <col min="6657" max="6657" width="8" style="9" customWidth="1"/>
    <col min="6658" max="6658" width="4.875" style="9" bestFit="1" customWidth="1"/>
    <col min="6659" max="6659" width="25.125" style="9" customWidth="1"/>
    <col min="6660" max="6660" width="36.75" style="9" bestFit="1" customWidth="1"/>
    <col min="6661" max="6661" width="8.375" style="9" bestFit="1" customWidth="1"/>
    <col min="6662" max="6662" width="22.375" style="9" customWidth="1"/>
    <col min="6663" max="6912" width="9" style="9"/>
    <col min="6913" max="6913" width="8" style="9" customWidth="1"/>
    <col min="6914" max="6914" width="4.875" style="9" bestFit="1" customWidth="1"/>
    <col min="6915" max="6915" width="25.125" style="9" customWidth="1"/>
    <col min="6916" max="6916" width="36.75" style="9" bestFit="1" customWidth="1"/>
    <col min="6917" max="6917" width="8.375" style="9" bestFit="1" customWidth="1"/>
    <col min="6918" max="6918" width="22.375" style="9" customWidth="1"/>
    <col min="6919" max="7168" width="9" style="9"/>
    <col min="7169" max="7169" width="8" style="9" customWidth="1"/>
    <col min="7170" max="7170" width="4.875" style="9" bestFit="1" customWidth="1"/>
    <col min="7171" max="7171" width="25.125" style="9" customWidth="1"/>
    <col min="7172" max="7172" width="36.75" style="9" bestFit="1" customWidth="1"/>
    <col min="7173" max="7173" width="8.375" style="9" bestFit="1" customWidth="1"/>
    <col min="7174" max="7174" width="22.375" style="9" customWidth="1"/>
    <col min="7175" max="7424" width="9" style="9"/>
    <col min="7425" max="7425" width="8" style="9" customWidth="1"/>
    <col min="7426" max="7426" width="4.875" style="9" bestFit="1" customWidth="1"/>
    <col min="7427" max="7427" width="25.125" style="9" customWidth="1"/>
    <col min="7428" max="7428" width="36.75" style="9" bestFit="1" customWidth="1"/>
    <col min="7429" max="7429" width="8.375" style="9" bestFit="1" customWidth="1"/>
    <col min="7430" max="7430" width="22.375" style="9" customWidth="1"/>
    <col min="7431" max="7680" width="9" style="9"/>
    <col min="7681" max="7681" width="8" style="9" customWidth="1"/>
    <col min="7682" max="7682" width="4.875" style="9" bestFit="1" customWidth="1"/>
    <col min="7683" max="7683" width="25.125" style="9" customWidth="1"/>
    <col min="7684" max="7684" width="36.75" style="9" bestFit="1" customWidth="1"/>
    <col min="7685" max="7685" width="8.375" style="9" bestFit="1" customWidth="1"/>
    <col min="7686" max="7686" width="22.375" style="9" customWidth="1"/>
    <col min="7687" max="7936" width="9" style="9"/>
    <col min="7937" max="7937" width="8" style="9" customWidth="1"/>
    <col min="7938" max="7938" width="4.875" style="9" bestFit="1" customWidth="1"/>
    <col min="7939" max="7939" width="25.125" style="9" customWidth="1"/>
    <col min="7940" max="7940" width="36.75" style="9" bestFit="1" customWidth="1"/>
    <col min="7941" max="7941" width="8.375" style="9" bestFit="1" customWidth="1"/>
    <col min="7942" max="7942" width="22.375" style="9" customWidth="1"/>
    <col min="7943" max="8192" width="9" style="9"/>
    <col min="8193" max="8193" width="8" style="9" customWidth="1"/>
    <col min="8194" max="8194" width="4.875" style="9" bestFit="1" customWidth="1"/>
    <col min="8195" max="8195" width="25.125" style="9" customWidth="1"/>
    <col min="8196" max="8196" width="36.75" style="9" bestFit="1" customWidth="1"/>
    <col min="8197" max="8197" width="8.375" style="9" bestFit="1" customWidth="1"/>
    <col min="8198" max="8198" width="22.375" style="9" customWidth="1"/>
    <col min="8199" max="8448" width="9" style="9"/>
    <col min="8449" max="8449" width="8" style="9" customWidth="1"/>
    <col min="8450" max="8450" width="4.875" style="9" bestFit="1" customWidth="1"/>
    <col min="8451" max="8451" width="25.125" style="9" customWidth="1"/>
    <col min="8452" max="8452" width="36.75" style="9" bestFit="1" customWidth="1"/>
    <col min="8453" max="8453" width="8.375" style="9" bestFit="1" customWidth="1"/>
    <col min="8454" max="8454" width="22.375" style="9" customWidth="1"/>
    <col min="8455" max="8704" width="9" style="9"/>
    <col min="8705" max="8705" width="8" style="9" customWidth="1"/>
    <col min="8706" max="8706" width="4.875" style="9" bestFit="1" customWidth="1"/>
    <col min="8707" max="8707" width="25.125" style="9" customWidth="1"/>
    <col min="8708" max="8708" width="36.75" style="9" bestFit="1" customWidth="1"/>
    <col min="8709" max="8709" width="8.375" style="9" bestFit="1" customWidth="1"/>
    <col min="8710" max="8710" width="22.375" style="9" customWidth="1"/>
    <col min="8711" max="8960" width="9" style="9"/>
    <col min="8961" max="8961" width="8" style="9" customWidth="1"/>
    <col min="8962" max="8962" width="4.875" style="9" bestFit="1" customWidth="1"/>
    <col min="8963" max="8963" width="25.125" style="9" customWidth="1"/>
    <col min="8964" max="8964" width="36.75" style="9" bestFit="1" customWidth="1"/>
    <col min="8965" max="8965" width="8.375" style="9" bestFit="1" customWidth="1"/>
    <col min="8966" max="8966" width="22.375" style="9" customWidth="1"/>
    <col min="8967" max="9216" width="9" style="9"/>
    <col min="9217" max="9217" width="8" style="9" customWidth="1"/>
    <col min="9218" max="9218" width="4.875" style="9" bestFit="1" customWidth="1"/>
    <col min="9219" max="9219" width="25.125" style="9" customWidth="1"/>
    <col min="9220" max="9220" width="36.75" style="9" bestFit="1" customWidth="1"/>
    <col min="9221" max="9221" width="8.375" style="9" bestFit="1" customWidth="1"/>
    <col min="9222" max="9222" width="22.375" style="9" customWidth="1"/>
    <col min="9223" max="9472" width="9" style="9"/>
    <col min="9473" max="9473" width="8" style="9" customWidth="1"/>
    <col min="9474" max="9474" width="4.875" style="9" bestFit="1" customWidth="1"/>
    <col min="9475" max="9475" width="25.125" style="9" customWidth="1"/>
    <col min="9476" max="9476" width="36.75" style="9" bestFit="1" customWidth="1"/>
    <col min="9477" max="9477" width="8.375" style="9" bestFit="1" customWidth="1"/>
    <col min="9478" max="9478" width="22.375" style="9" customWidth="1"/>
    <col min="9479" max="9728" width="9" style="9"/>
    <col min="9729" max="9729" width="8" style="9" customWidth="1"/>
    <col min="9730" max="9730" width="4.875" style="9" bestFit="1" customWidth="1"/>
    <col min="9731" max="9731" width="25.125" style="9" customWidth="1"/>
    <col min="9732" max="9732" width="36.75" style="9" bestFit="1" customWidth="1"/>
    <col min="9733" max="9733" width="8.375" style="9" bestFit="1" customWidth="1"/>
    <col min="9734" max="9734" width="22.375" style="9" customWidth="1"/>
    <col min="9735" max="9984" width="9" style="9"/>
    <col min="9985" max="9985" width="8" style="9" customWidth="1"/>
    <col min="9986" max="9986" width="4.875" style="9" bestFit="1" customWidth="1"/>
    <col min="9987" max="9987" width="25.125" style="9" customWidth="1"/>
    <col min="9988" max="9988" width="36.75" style="9" bestFit="1" customWidth="1"/>
    <col min="9989" max="9989" width="8.375" style="9" bestFit="1" customWidth="1"/>
    <col min="9990" max="9990" width="22.375" style="9" customWidth="1"/>
    <col min="9991" max="10240" width="9" style="9"/>
    <col min="10241" max="10241" width="8" style="9" customWidth="1"/>
    <col min="10242" max="10242" width="4.875" style="9" bestFit="1" customWidth="1"/>
    <col min="10243" max="10243" width="25.125" style="9" customWidth="1"/>
    <col min="10244" max="10244" width="36.75" style="9" bestFit="1" customWidth="1"/>
    <col min="10245" max="10245" width="8.375" style="9" bestFit="1" customWidth="1"/>
    <col min="10246" max="10246" width="22.375" style="9" customWidth="1"/>
    <col min="10247" max="10496" width="9" style="9"/>
    <col min="10497" max="10497" width="8" style="9" customWidth="1"/>
    <col min="10498" max="10498" width="4.875" style="9" bestFit="1" customWidth="1"/>
    <col min="10499" max="10499" width="25.125" style="9" customWidth="1"/>
    <col min="10500" max="10500" width="36.75" style="9" bestFit="1" customWidth="1"/>
    <col min="10501" max="10501" width="8.375" style="9" bestFit="1" customWidth="1"/>
    <col min="10502" max="10502" width="22.375" style="9" customWidth="1"/>
    <col min="10503" max="10752" width="9" style="9"/>
    <col min="10753" max="10753" width="8" style="9" customWidth="1"/>
    <col min="10754" max="10754" width="4.875" style="9" bestFit="1" customWidth="1"/>
    <col min="10755" max="10755" width="25.125" style="9" customWidth="1"/>
    <col min="10756" max="10756" width="36.75" style="9" bestFit="1" customWidth="1"/>
    <col min="10757" max="10757" width="8.375" style="9" bestFit="1" customWidth="1"/>
    <col min="10758" max="10758" width="22.375" style="9" customWidth="1"/>
    <col min="10759" max="11008" width="9" style="9"/>
    <col min="11009" max="11009" width="8" style="9" customWidth="1"/>
    <col min="11010" max="11010" width="4.875" style="9" bestFit="1" customWidth="1"/>
    <col min="11011" max="11011" width="25.125" style="9" customWidth="1"/>
    <col min="11012" max="11012" width="36.75" style="9" bestFit="1" customWidth="1"/>
    <col min="11013" max="11013" width="8.375" style="9" bestFit="1" customWidth="1"/>
    <col min="11014" max="11014" width="22.375" style="9" customWidth="1"/>
    <col min="11015" max="11264" width="9" style="9"/>
    <col min="11265" max="11265" width="8" style="9" customWidth="1"/>
    <col min="11266" max="11266" width="4.875" style="9" bestFit="1" customWidth="1"/>
    <col min="11267" max="11267" width="25.125" style="9" customWidth="1"/>
    <col min="11268" max="11268" width="36.75" style="9" bestFit="1" customWidth="1"/>
    <col min="11269" max="11269" width="8.375" style="9" bestFit="1" customWidth="1"/>
    <col min="11270" max="11270" width="22.375" style="9" customWidth="1"/>
    <col min="11271" max="11520" width="9" style="9"/>
    <col min="11521" max="11521" width="8" style="9" customWidth="1"/>
    <col min="11522" max="11522" width="4.875" style="9" bestFit="1" customWidth="1"/>
    <col min="11523" max="11523" width="25.125" style="9" customWidth="1"/>
    <col min="11524" max="11524" width="36.75" style="9" bestFit="1" customWidth="1"/>
    <col min="11525" max="11525" width="8.375" style="9" bestFit="1" customWidth="1"/>
    <col min="11526" max="11526" width="22.375" style="9" customWidth="1"/>
    <col min="11527" max="11776" width="9" style="9"/>
    <col min="11777" max="11777" width="8" style="9" customWidth="1"/>
    <col min="11778" max="11778" width="4.875" style="9" bestFit="1" customWidth="1"/>
    <col min="11779" max="11779" width="25.125" style="9" customWidth="1"/>
    <col min="11780" max="11780" width="36.75" style="9" bestFit="1" customWidth="1"/>
    <col min="11781" max="11781" width="8.375" style="9" bestFit="1" customWidth="1"/>
    <col min="11782" max="11782" width="22.375" style="9" customWidth="1"/>
    <col min="11783" max="12032" width="9" style="9"/>
    <col min="12033" max="12033" width="8" style="9" customWidth="1"/>
    <col min="12034" max="12034" width="4.875" style="9" bestFit="1" customWidth="1"/>
    <col min="12035" max="12035" width="25.125" style="9" customWidth="1"/>
    <col min="12036" max="12036" width="36.75" style="9" bestFit="1" customWidth="1"/>
    <col min="12037" max="12037" width="8.375" style="9" bestFit="1" customWidth="1"/>
    <col min="12038" max="12038" width="22.375" style="9" customWidth="1"/>
    <col min="12039" max="12288" width="9" style="9"/>
    <col min="12289" max="12289" width="8" style="9" customWidth="1"/>
    <col min="12290" max="12290" width="4.875" style="9" bestFit="1" customWidth="1"/>
    <col min="12291" max="12291" width="25.125" style="9" customWidth="1"/>
    <col min="12292" max="12292" width="36.75" style="9" bestFit="1" customWidth="1"/>
    <col min="12293" max="12293" width="8.375" style="9" bestFit="1" customWidth="1"/>
    <col min="12294" max="12294" width="22.375" style="9" customWidth="1"/>
    <col min="12295" max="12544" width="9" style="9"/>
    <col min="12545" max="12545" width="8" style="9" customWidth="1"/>
    <col min="12546" max="12546" width="4.875" style="9" bestFit="1" customWidth="1"/>
    <col min="12547" max="12547" width="25.125" style="9" customWidth="1"/>
    <col min="12548" max="12548" width="36.75" style="9" bestFit="1" customWidth="1"/>
    <col min="12549" max="12549" width="8.375" style="9" bestFit="1" customWidth="1"/>
    <col min="12550" max="12550" width="22.375" style="9" customWidth="1"/>
    <col min="12551" max="12800" width="9" style="9"/>
    <col min="12801" max="12801" width="8" style="9" customWidth="1"/>
    <col min="12802" max="12802" width="4.875" style="9" bestFit="1" customWidth="1"/>
    <col min="12803" max="12803" width="25.125" style="9" customWidth="1"/>
    <col min="12804" max="12804" width="36.75" style="9" bestFit="1" customWidth="1"/>
    <col min="12805" max="12805" width="8.375" style="9" bestFit="1" customWidth="1"/>
    <col min="12806" max="12806" width="22.375" style="9" customWidth="1"/>
    <col min="12807" max="13056" width="9" style="9"/>
    <col min="13057" max="13057" width="8" style="9" customWidth="1"/>
    <col min="13058" max="13058" width="4.875" style="9" bestFit="1" customWidth="1"/>
    <col min="13059" max="13059" width="25.125" style="9" customWidth="1"/>
    <col min="13060" max="13060" width="36.75" style="9" bestFit="1" customWidth="1"/>
    <col min="13061" max="13061" width="8.375" style="9" bestFit="1" customWidth="1"/>
    <col min="13062" max="13062" width="22.375" style="9" customWidth="1"/>
    <col min="13063" max="13312" width="9" style="9"/>
    <col min="13313" max="13313" width="8" style="9" customWidth="1"/>
    <col min="13314" max="13314" width="4.875" style="9" bestFit="1" customWidth="1"/>
    <col min="13315" max="13315" width="25.125" style="9" customWidth="1"/>
    <col min="13316" max="13316" width="36.75" style="9" bestFit="1" customWidth="1"/>
    <col min="13317" max="13317" width="8.375" style="9" bestFit="1" customWidth="1"/>
    <col min="13318" max="13318" width="22.375" style="9" customWidth="1"/>
    <col min="13319" max="13568" width="9" style="9"/>
    <col min="13569" max="13569" width="8" style="9" customWidth="1"/>
    <col min="13570" max="13570" width="4.875" style="9" bestFit="1" customWidth="1"/>
    <col min="13571" max="13571" width="25.125" style="9" customWidth="1"/>
    <col min="13572" max="13572" width="36.75" style="9" bestFit="1" customWidth="1"/>
    <col min="13573" max="13573" width="8.375" style="9" bestFit="1" customWidth="1"/>
    <col min="13574" max="13574" width="22.375" style="9" customWidth="1"/>
    <col min="13575" max="13824" width="9" style="9"/>
    <col min="13825" max="13825" width="8" style="9" customWidth="1"/>
    <col min="13826" max="13826" width="4.875" style="9" bestFit="1" customWidth="1"/>
    <col min="13827" max="13827" width="25.125" style="9" customWidth="1"/>
    <col min="13828" max="13828" width="36.75" style="9" bestFit="1" customWidth="1"/>
    <col min="13829" max="13829" width="8.375" style="9" bestFit="1" customWidth="1"/>
    <col min="13830" max="13830" width="22.375" style="9" customWidth="1"/>
    <col min="13831" max="14080" width="9" style="9"/>
    <col min="14081" max="14081" width="8" style="9" customWidth="1"/>
    <col min="14082" max="14082" width="4.875" style="9" bestFit="1" customWidth="1"/>
    <col min="14083" max="14083" width="25.125" style="9" customWidth="1"/>
    <col min="14084" max="14084" width="36.75" style="9" bestFit="1" customWidth="1"/>
    <col min="14085" max="14085" width="8.375" style="9" bestFit="1" customWidth="1"/>
    <col min="14086" max="14086" width="22.375" style="9" customWidth="1"/>
    <col min="14087" max="14336" width="9" style="9"/>
    <col min="14337" max="14337" width="8" style="9" customWidth="1"/>
    <col min="14338" max="14338" width="4.875" style="9" bestFit="1" customWidth="1"/>
    <col min="14339" max="14339" width="25.125" style="9" customWidth="1"/>
    <col min="14340" max="14340" width="36.75" style="9" bestFit="1" customWidth="1"/>
    <col min="14341" max="14341" width="8.375" style="9" bestFit="1" customWidth="1"/>
    <col min="14342" max="14342" width="22.375" style="9" customWidth="1"/>
    <col min="14343" max="14592" width="9" style="9"/>
    <col min="14593" max="14593" width="8" style="9" customWidth="1"/>
    <col min="14594" max="14594" width="4.875" style="9" bestFit="1" customWidth="1"/>
    <col min="14595" max="14595" width="25.125" style="9" customWidth="1"/>
    <col min="14596" max="14596" width="36.75" style="9" bestFit="1" customWidth="1"/>
    <col min="14597" max="14597" width="8.375" style="9" bestFit="1" customWidth="1"/>
    <col min="14598" max="14598" width="22.375" style="9" customWidth="1"/>
    <col min="14599" max="14848" width="9" style="9"/>
    <col min="14849" max="14849" width="8" style="9" customWidth="1"/>
    <col min="14850" max="14850" width="4.875" style="9" bestFit="1" customWidth="1"/>
    <col min="14851" max="14851" width="25.125" style="9" customWidth="1"/>
    <col min="14852" max="14852" width="36.75" style="9" bestFit="1" customWidth="1"/>
    <col min="14853" max="14853" width="8.375" style="9" bestFit="1" customWidth="1"/>
    <col min="14854" max="14854" width="22.375" style="9" customWidth="1"/>
    <col min="14855" max="15104" width="9" style="9"/>
    <col min="15105" max="15105" width="8" style="9" customWidth="1"/>
    <col min="15106" max="15106" width="4.875" style="9" bestFit="1" customWidth="1"/>
    <col min="15107" max="15107" width="25.125" style="9" customWidth="1"/>
    <col min="15108" max="15108" width="36.75" style="9" bestFit="1" customWidth="1"/>
    <col min="15109" max="15109" width="8.375" style="9" bestFit="1" customWidth="1"/>
    <col min="15110" max="15110" width="22.375" style="9" customWidth="1"/>
    <col min="15111" max="15360" width="9" style="9"/>
    <col min="15361" max="15361" width="8" style="9" customWidth="1"/>
    <col min="15362" max="15362" width="4.875" style="9" bestFit="1" customWidth="1"/>
    <col min="15363" max="15363" width="25.125" style="9" customWidth="1"/>
    <col min="15364" max="15364" width="36.75" style="9" bestFit="1" customWidth="1"/>
    <col min="15365" max="15365" width="8.375" style="9" bestFit="1" customWidth="1"/>
    <col min="15366" max="15366" width="22.375" style="9" customWidth="1"/>
    <col min="15367" max="15616" width="9" style="9"/>
    <col min="15617" max="15617" width="8" style="9" customWidth="1"/>
    <col min="15618" max="15618" width="4.875" style="9" bestFit="1" customWidth="1"/>
    <col min="15619" max="15619" width="25.125" style="9" customWidth="1"/>
    <col min="15620" max="15620" width="36.75" style="9" bestFit="1" customWidth="1"/>
    <col min="15621" max="15621" width="8.375" style="9" bestFit="1" customWidth="1"/>
    <col min="15622" max="15622" width="22.375" style="9" customWidth="1"/>
    <col min="15623" max="15872" width="9" style="9"/>
    <col min="15873" max="15873" width="8" style="9" customWidth="1"/>
    <col min="15874" max="15874" width="4.875" style="9" bestFit="1" customWidth="1"/>
    <col min="15875" max="15875" width="25.125" style="9" customWidth="1"/>
    <col min="15876" max="15876" width="36.75" style="9" bestFit="1" customWidth="1"/>
    <col min="15877" max="15877" width="8.375" style="9" bestFit="1" customWidth="1"/>
    <col min="15878" max="15878" width="22.375" style="9" customWidth="1"/>
    <col min="15879" max="16128" width="9" style="9"/>
    <col min="16129" max="16129" width="8" style="9" customWidth="1"/>
    <col min="16130" max="16130" width="4.875" style="9" bestFit="1" customWidth="1"/>
    <col min="16131" max="16131" width="25.125" style="9" customWidth="1"/>
    <col min="16132" max="16132" width="36.75" style="9" bestFit="1" customWidth="1"/>
    <col min="16133" max="16133" width="8.375" style="9" bestFit="1" customWidth="1"/>
    <col min="16134" max="16134" width="22.375" style="9" customWidth="1"/>
    <col min="16135" max="16384" width="9" style="9"/>
  </cols>
  <sheetData>
    <row r="2" spans="1:6">
      <c r="D2" s="10"/>
      <c r="F2" s="10" t="s">
        <v>8793</v>
      </c>
    </row>
    <row r="3" spans="1:6" ht="24">
      <c r="A3" s="2259" t="s">
        <v>8794</v>
      </c>
    </row>
    <row r="5" spans="1:6">
      <c r="B5" s="332" t="s">
        <v>6400</v>
      </c>
      <c r="C5" s="332" t="s">
        <v>6401</v>
      </c>
      <c r="D5" s="332" t="s">
        <v>7390</v>
      </c>
      <c r="E5" s="332" t="s">
        <v>6403</v>
      </c>
      <c r="F5" s="332" t="s">
        <v>6404</v>
      </c>
    </row>
    <row r="6" spans="1:6" ht="20.100000000000001" customHeight="1">
      <c r="B6" s="18">
        <v>1</v>
      </c>
      <c r="C6" s="28" t="s">
        <v>8695</v>
      </c>
      <c r="D6" s="28" t="s">
        <v>8696</v>
      </c>
      <c r="E6" s="161">
        <v>1</v>
      </c>
      <c r="F6" s="26"/>
    </row>
    <row r="7" spans="1:6" ht="20.100000000000001" customHeight="1">
      <c r="B7" s="18">
        <v>2</v>
      </c>
      <c r="C7" s="28" t="s">
        <v>8795</v>
      </c>
      <c r="D7" s="28" t="s">
        <v>8698</v>
      </c>
      <c r="E7" s="161">
        <v>1</v>
      </c>
      <c r="F7" s="26"/>
    </row>
    <row r="8" spans="1:6" ht="20.100000000000001" customHeight="1">
      <c r="B8" s="18">
        <v>3</v>
      </c>
      <c r="C8" s="26" t="s">
        <v>8719</v>
      </c>
      <c r="D8" s="24" t="s">
        <v>8720</v>
      </c>
      <c r="E8" s="2260">
        <v>1</v>
      </c>
      <c r="F8" s="26"/>
    </row>
    <row r="9" spans="1:6" ht="20.100000000000001" customHeight="1">
      <c r="B9" s="18">
        <v>4</v>
      </c>
      <c r="C9" s="26" t="s">
        <v>8722</v>
      </c>
      <c r="D9" s="24" t="s">
        <v>8723</v>
      </c>
      <c r="E9" s="2260">
        <v>1</v>
      </c>
      <c r="F9" s="26"/>
    </row>
    <row r="10" spans="1:6" ht="20.100000000000001" customHeight="1">
      <c r="B10" s="18">
        <v>5</v>
      </c>
      <c r="C10" s="26" t="s">
        <v>8724</v>
      </c>
      <c r="D10" s="24" t="s">
        <v>8725</v>
      </c>
      <c r="E10" s="2260">
        <v>1</v>
      </c>
      <c r="F10" s="26"/>
    </row>
    <row r="11" spans="1:6" ht="20.100000000000001" customHeight="1">
      <c r="B11" s="18">
        <v>6</v>
      </c>
      <c r="C11" s="26" t="s">
        <v>8726</v>
      </c>
      <c r="D11" s="24" t="s">
        <v>8727</v>
      </c>
      <c r="E11" s="2260">
        <v>1</v>
      </c>
      <c r="F11" s="26"/>
    </row>
    <row r="12" spans="1:6" ht="20.100000000000001" customHeight="1">
      <c r="B12" s="18">
        <v>7</v>
      </c>
      <c r="C12" s="26" t="s">
        <v>8715</v>
      </c>
      <c r="D12" s="24" t="s">
        <v>8716</v>
      </c>
      <c r="E12" s="2260">
        <v>1</v>
      </c>
      <c r="F12" s="26"/>
    </row>
    <row r="13" spans="1:6" ht="20.100000000000001" customHeight="1">
      <c r="B13" s="18">
        <v>9</v>
      </c>
      <c r="C13" s="28" t="s">
        <v>8699</v>
      </c>
      <c r="D13" s="28" t="s">
        <v>8700</v>
      </c>
      <c r="E13" s="161">
        <v>4</v>
      </c>
      <c r="F13" s="26"/>
    </row>
    <row r="14" spans="1:6" ht="20.100000000000001" customHeight="1">
      <c r="B14" s="18">
        <v>10</v>
      </c>
      <c r="C14" s="28" t="s">
        <v>8701</v>
      </c>
      <c r="D14" s="28" t="s">
        <v>8702</v>
      </c>
      <c r="E14" s="2261">
        <v>2</v>
      </c>
      <c r="F14" s="26"/>
    </row>
    <row r="15" spans="1:6" ht="20.100000000000001" customHeight="1">
      <c r="B15" s="18">
        <v>11</v>
      </c>
      <c r="C15" s="28" t="s">
        <v>8703</v>
      </c>
      <c r="D15" s="28" t="s">
        <v>8704</v>
      </c>
      <c r="E15" s="161">
        <v>2</v>
      </c>
      <c r="F15" s="26"/>
    </row>
    <row r="16" spans="1:6" ht="20.100000000000001" customHeight="1">
      <c r="B16" s="18">
        <v>12</v>
      </c>
      <c r="C16" s="26" t="s">
        <v>8734</v>
      </c>
      <c r="D16" s="24" t="s">
        <v>8796</v>
      </c>
      <c r="E16" s="2260">
        <v>1</v>
      </c>
      <c r="F16" s="26"/>
    </row>
    <row r="17" spans="2:6" ht="20.100000000000001" customHeight="1">
      <c r="B17" s="18">
        <v>13</v>
      </c>
      <c r="C17" s="28" t="s">
        <v>8797</v>
      </c>
      <c r="D17" s="24" t="s">
        <v>8754</v>
      </c>
      <c r="E17" s="2260">
        <v>1</v>
      </c>
      <c r="F17" s="26"/>
    </row>
    <row r="18" spans="2:6" ht="20.100000000000001" customHeight="1">
      <c r="B18" s="18">
        <v>14</v>
      </c>
      <c r="C18" s="28" t="s">
        <v>8798</v>
      </c>
      <c r="D18" s="24" t="s">
        <v>8718</v>
      </c>
      <c r="E18" s="2260">
        <v>1</v>
      </c>
      <c r="F18" s="26"/>
    </row>
  </sheetData>
  <phoneticPr fontId="3"/>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34E60-37A9-40B4-B886-3FA5C37D106E}">
  <dimension ref="B2:Q35"/>
  <sheetViews>
    <sheetView zoomScale="85" zoomScaleNormal="85" workbookViewId="0">
      <pane xSplit="10" ySplit="8" topLeftCell="M9" activePane="bottomRight" state="frozen"/>
      <selection pane="topRight" activeCell="K1" sqref="K1"/>
      <selection pane="bottomLeft" activeCell="A9" sqref="A9"/>
      <selection pane="bottomRight" activeCell="Q20" sqref="Q20"/>
    </sheetView>
  </sheetViews>
  <sheetFormatPr defaultColWidth="12.75" defaultRowHeight="13.5"/>
  <cols>
    <col min="1" max="1" width="3.75" style="2077" customWidth="1"/>
    <col min="2" max="2" width="18.75" style="2079" bestFit="1" customWidth="1"/>
    <col min="3" max="4" width="9.625" style="2077" bestFit="1" customWidth="1"/>
    <col min="5" max="5" width="46.5" style="2079" customWidth="1"/>
    <col min="6" max="6" width="5.75" style="2077" bestFit="1" customWidth="1"/>
    <col min="7" max="7" width="13.125" style="2077" customWidth="1"/>
    <col min="8" max="8" width="13.125" style="2077" bestFit="1" customWidth="1"/>
    <col min="9" max="9" width="9" style="2080" bestFit="1" customWidth="1"/>
    <col min="10" max="10" width="34.25" style="2079" customWidth="1"/>
    <col min="11" max="11" width="20.625" style="2079" bestFit="1" customWidth="1"/>
    <col min="12" max="12" width="19.125" style="2079" bestFit="1" customWidth="1"/>
    <col min="13" max="13" width="16.75" style="2079" customWidth="1"/>
    <col min="14" max="14" width="5.375" style="2077" bestFit="1" customWidth="1"/>
    <col min="15" max="15" width="18.875" style="2080" customWidth="1"/>
    <col min="16" max="16" width="20.5" style="2154" customWidth="1"/>
    <col min="17" max="17" width="22.375" style="2099" customWidth="1"/>
    <col min="18" max="18" width="14.75" style="2077" customWidth="1"/>
    <col min="19" max="256" width="12.75" style="2077"/>
    <col min="257" max="257" width="3.75" style="2077" customWidth="1"/>
    <col min="258" max="258" width="18.75" style="2077" bestFit="1" customWidth="1"/>
    <col min="259" max="260" width="9.625" style="2077" bestFit="1" customWidth="1"/>
    <col min="261" max="261" width="46.5" style="2077" customWidth="1"/>
    <col min="262" max="262" width="5.75" style="2077" bestFit="1" customWidth="1"/>
    <col min="263" max="263" width="13.125" style="2077" customWidth="1"/>
    <col min="264" max="264" width="13.125" style="2077" bestFit="1" customWidth="1"/>
    <col min="265" max="265" width="9" style="2077" bestFit="1" customWidth="1"/>
    <col min="266" max="266" width="34.25" style="2077" customWidth="1"/>
    <col min="267" max="267" width="20.625" style="2077" bestFit="1" customWidth="1"/>
    <col min="268" max="268" width="19.125" style="2077" bestFit="1" customWidth="1"/>
    <col min="269" max="269" width="16.75" style="2077" customWidth="1"/>
    <col min="270" max="270" width="5.375" style="2077" bestFit="1" customWidth="1"/>
    <col min="271" max="271" width="18.875" style="2077" customWidth="1"/>
    <col min="272" max="272" width="20.5" style="2077" customWidth="1"/>
    <col min="273" max="273" width="22.375" style="2077" customWidth="1"/>
    <col min="274" max="274" width="14.75" style="2077" customWidth="1"/>
    <col min="275" max="512" width="12.75" style="2077"/>
    <col min="513" max="513" width="3.75" style="2077" customWidth="1"/>
    <col min="514" max="514" width="18.75" style="2077" bestFit="1" customWidth="1"/>
    <col min="515" max="516" width="9.625" style="2077" bestFit="1" customWidth="1"/>
    <col min="517" max="517" width="46.5" style="2077" customWidth="1"/>
    <col min="518" max="518" width="5.75" style="2077" bestFit="1" customWidth="1"/>
    <col min="519" max="519" width="13.125" style="2077" customWidth="1"/>
    <col min="520" max="520" width="13.125" style="2077" bestFit="1" customWidth="1"/>
    <col min="521" max="521" width="9" style="2077" bestFit="1" customWidth="1"/>
    <col min="522" max="522" width="34.25" style="2077" customWidth="1"/>
    <col min="523" max="523" width="20.625" style="2077" bestFit="1" customWidth="1"/>
    <col min="524" max="524" width="19.125" style="2077" bestFit="1" customWidth="1"/>
    <col min="525" max="525" width="16.75" style="2077" customWidth="1"/>
    <col min="526" max="526" width="5.375" style="2077" bestFit="1" customWidth="1"/>
    <col min="527" max="527" width="18.875" style="2077" customWidth="1"/>
    <col min="528" max="528" width="20.5" style="2077" customWidth="1"/>
    <col min="529" max="529" width="22.375" style="2077" customWidth="1"/>
    <col min="530" max="530" width="14.75" style="2077" customWidth="1"/>
    <col min="531" max="768" width="12.75" style="2077"/>
    <col min="769" max="769" width="3.75" style="2077" customWidth="1"/>
    <col min="770" max="770" width="18.75" style="2077" bestFit="1" customWidth="1"/>
    <col min="771" max="772" width="9.625" style="2077" bestFit="1" customWidth="1"/>
    <col min="773" max="773" width="46.5" style="2077" customWidth="1"/>
    <col min="774" max="774" width="5.75" style="2077" bestFit="1" customWidth="1"/>
    <col min="775" max="775" width="13.125" style="2077" customWidth="1"/>
    <col min="776" max="776" width="13.125" style="2077" bestFit="1" customWidth="1"/>
    <col min="777" max="777" width="9" style="2077" bestFit="1" customWidth="1"/>
    <col min="778" max="778" width="34.25" style="2077" customWidth="1"/>
    <col min="779" max="779" width="20.625" style="2077" bestFit="1" customWidth="1"/>
    <col min="780" max="780" width="19.125" style="2077" bestFit="1" customWidth="1"/>
    <col min="781" max="781" width="16.75" style="2077" customWidth="1"/>
    <col min="782" max="782" width="5.375" style="2077" bestFit="1" customWidth="1"/>
    <col min="783" max="783" width="18.875" style="2077" customWidth="1"/>
    <col min="784" max="784" width="20.5" style="2077" customWidth="1"/>
    <col min="785" max="785" width="22.375" style="2077" customWidth="1"/>
    <col min="786" max="786" width="14.75" style="2077" customWidth="1"/>
    <col min="787" max="1024" width="12.75" style="2077"/>
    <col min="1025" max="1025" width="3.75" style="2077" customWidth="1"/>
    <col min="1026" max="1026" width="18.75" style="2077" bestFit="1" customWidth="1"/>
    <col min="1027" max="1028" width="9.625" style="2077" bestFit="1" customWidth="1"/>
    <col min="1029" max="1029" width="46.5" style="2077" customWidth="1"/>
    <col min="1030" max="1030" width="5.75" style="2077" bestFit="1" customWidth="1"/>
    <col min="1031" max="1031" width="13.125" style="2077" customWidth="1"/>
    <col min="1032" max="1032" width="13.125" style="2077" bestFit="1" customWidth="1"/>
    <col min="1033" max="1033" width="9" style="2077" bestFit="1" customWidth="1"/>
    <col min="1034" max="1034" width="34.25" style="2077" customWidth="1"/>
    <col min="1035" max="1035" width="20.625" style="2077" bestFit="1" customWidth="1"/>
    <col min="1036" max="1036" width="19.125" style="2077" bestFit="1" customWidth="1"/>
    <col min="1037" max="1037" width="16.75" style="2077" customWidth="1"/>
    <col min="1038" max="1038" width="5.375" style="2077" bestFit="1" customWidth="1"/>
    <col min="1039" max="1039" width="18.875" style="2077" customWidth="1"/>
    <col min="1040" max="1040" width="20.5" style="2077" customWidth="1"/>
    <col min="1041" max="1041" width="22.375" style="2077" customWidth="1"/>
    <col min="1042" max="1042" width="14.75" style="2077" customWidth="1"/>
    <col min="1043" max="1280" width="12.75" style="2077"/>
    <col min="1281" max="1281" width="3.75" style="2077" customWidth="1"/>
    <col min="1282" max="1282" width="18.75" style="2077" bestFit="1" customWidth="1"/>
    <col min="1283" max="1284" width="9.625" style="2077" bestFit="1" customWidth="1"/>
    <col min="1285" max="1285" width="46.5" style="2077" customWidth="1"/>
    <col min="1286" max="1286" width="5.75" style="2077" bestFit="1" customWidth="1"/>
    <col min="1287" max="1287" width="13.125" style="2077" customWidth="1"/>
    <col min="1288" max="1288" width="13.125" style="2077" bestFit="1" customWidth="1"/>
    <col min="1289" max="1289" width="9" style="2077" bestFit="1" customWidth="1"/>
    <col min="1290" max="1290" width="34.25" style="2077" customWidth="1"/>
    <col min="1291" max="1291" width="20.625" style="2077" bestFit="1" customWidth="1"/>
    <col min="1292" max="1292" width="19.125" style="2077" bestFit="1" customWidth="1"/>
    <col min="1293" max="1293" width="16.75" style="2077" customWidth="1"/>
    <col min="1294" max="1294" width="5.375" style="2077" bestFit="1" customWidth="1"/>
    <col min="1295" max="1295" width="18.875" style="2077" customWidth="1"/>
    <col min="1296" max="1296" width="20.5" style="2077" customWidth="1"/>
    <col min="1297" max="1297" width="22.375" style="2077" customWidth="1"/>
    <col min="1298" max="1298" width="14.75" style="2077" customWidth="1"/>
    <col min="1299" max="1536" width="12.75" style="2077"/>
    <col min="1537" max="1537" width="3.75" style="2077" customWidth="1"/>
    <col min="1538" max="1538" width="18.75" style="2077" bestFit="1" customWidth="1"/>
    <col min="1539" max="1540" width="9.625" style="2077" bestFit="1" customWidth="1"/>
    <col min="1541" max="1541" width="46.5" style="2077" customWidth="1"/>
    <col min="1542" max="1542" width="5.75" style="2077" bestFit="1" customWidth="1"/>
    <col min="1543" max="1543" width="13.125" style="2077" customWidth="1"/>
    <col min="1544" max="1544" width="13.125" style="2077" bestFit="1" customWidth="1"/>
    <col min="1545" max="1545" width="9" style="2077" bestFit="1" customWidth="1"/>
    <col min="1546" max="1546" width="34.25" style="2077" customWidth="1"/>
    <col min="1547" max="1547" width="20.625" style="2077" bestFit="1" customWidth="1"/>
    <col min="1548" max="1548" width="19.125" style="2077" bestFit="1" customWidth="1"/>
    <col min="1549" max="1549" width="16.75" style="2077" customWidth="1"/>
    <col min="1550" max="1550" width="5.375" style="2077" bestFit="1" customWidth="1"/>
    <col min="1551" max="1551" width="18.875" style="2077" customWidth="1"/>
    <col min="1552" max="1552" width="20.5" style="2077" customWidth="1"/>
    <col min="1553" max="1553" width="22.375" style="2077" customWidth="1"/>
    <col min="1554" max="1554" width="14.75" style="2077" customWidth="1"/>
    <col min="1555" max="1792" width="12.75" style="2077"/>
    <col min="1793" max="1793" width="3.75" style="2077" customWidth="1"/>
    <col min="1794" max="1794" width="18.75" style="2077" bestFit="1" customWidth="1"/>
    <col min="1795" max="1796" width="9.625" style="2077" bestFit="1" customWidth="1"/>
    <col min="1797" max="1797" width="46.5" style="2077" customWidth="1"/>
    <col min="1798" max="1798" width="5.75" style="2077" bestFit="1" customWidth="1"/>
    <col min="1799" max="1799" width="13.125" style="2077" customWidth="1"/>
    <col min="1800" max="1800" width="13.125" style="2077" bestFit="1" customWidth="1"/>
    <col min="1801" max="1801" width="9" style="2077" bestFit="1" customWidth="1"/>
    <col min="1802" max="1802" width="34.25" style="2077" customWidth="1"/>
    <col min="1803" max="1803" width="20.625" style="2077" bestFit="1" customWidth="1"/>
    <col min="1804" max="1804" width="19.125" style="2077" bestFit="1" customWidth="1"/>
    <col min="1805" max="1805" width="16.75" style="2077" customWidth="1"/>
    <col min="1806" max="1806" width="5.375" style="2077" bestFit="1" customWidth="1"/>
    <col min="1807" max="1807" width="18.875" style="2077" customWidth="1"/>
    <col min="1808" max="1808" width="20.5" style="2077" customWidth="1"/>
    <col min="1809" max="1809" width="22.375" style="2077" customWidth="1"/>
    <col min="1810" max="1810" width="14.75" style="2077" customWidth="1"/>
    <col min="1811" max="2048" width="12.75" style="2077"/>
    <col min="2049" max="2049" width="3.75" style="2077" customWidth="1"/>
    <col min="2050" max="2050" width="18.75" style="2077" bestFit="1" customWidth="1"/>
    <col min="2051" max="2052" width="9.625" style="2077" bestFit="1" customWidth="1"/>
    <col min="2053" max="2053" width="46.5" style="2077" customWidth="1"/>
    <col min="2054" max="2054" width="5.75" style="2077" bestFit="1" customWidth="1"/>
    <col min="2055" max="2055" width="13.125" style="2077" customWidth="1"/>
    <col min="2056" max="2056" width="13.125" style="2077" bestFit="1" customWidth="1"/>
    <col min="2057" max="2057" width="9" style="2077" bestFit="1" customWidth="1"/>
    <col min="2058" max="2058" width="34.25" style="2077" customWidth="1"/>
    <col min="2059" max="2059" width="20.625" style="2077" bestFit="1" customWidth="1"/>
    <col min="2060" max="2060" width="19.125" style="2077" bestFit="1" customWidth="1"/>
    <col min="2061" max="2061" width="16.75" style="2077" customWidth="1"/>
    <col min="2062" max="2062" width="5.375" style="2077" bestFit="1" customWidth="1"/>
    <col min="2063" max="2063" width="18.875" style="2077" customWidth="1"/>
    <col min="2064" max="2064" width="20.5" style="2077" customWidth="1"/>
    <col min="2065" max="2065" width="22.375" style="2077" customWidth="1"/>
    <col min="2066" max="2066" width="14.75" style="2077" customWidth="1"/>
    <col min="2067" max="2304" width="12.75" style="2077"/>
    <col min="2305" max="2305" width="3.75" style="2077" customWidth="1"/>
    <col min="2306" max="2306" width="18.75" style="2077" bestFit="1" customWidth="1"/>
    <col min="2307" max="2308" width="9.625" style="2077" bestFit="1" customWidth="1"/>
    <col min="2309" max="2309" width="46.5" style="2077" customWidth="1"/>
    <col min="2310" max="2310" width="5.75" style="2077" bestFit="1" customWidth="1"/>
    <col min="2311" max="2311" width="13.125" style="2077" customWidth="1"/>
    <col min="2312" max="2312" width="13.125" style="2077" bestFit="1" customWidth="1"/>
    <col min="2313" max="2313" width="9" style="2077" bestFit="1" customWidth="1"/>
    <col min="2314" max="2314" width="34.25" style="2077" customWidth="1"/>
    <col min="2315" max="2315" width="20.625" style="2077" bestFit="1" customWidth="1"/>
    <col min="2316" max="2316" width="19.125" style="2077" bestFit="1" customWidth="1"/>
    <col min="2317" max="2317" width="16.75" style="2077" customWidth="1"/>
    <col min="2318" max="2318" width="5.375" style="2077" bestFit="1" customWidth="1"/>
    <col min="2319" max="2319" width="18.875" style="2077" customWidth="1"/>
    <col min="2320" max="2320" width="20.5" style="2077" customWidth="1"/>
    <col min="2321" max="2321" width="22.375" style="2077" customWidth="1"/>
    <col min="2322" max="2322" width="14.75" style="2077" customWidth="1"/>
    <col min="2323" max="2560" width="12.75" style="2077"/>
    <col min="2561" max="2561" width="3.75" style="2077" customWidth="1"/>
    <col min="2562" max="2562" width="18.75" style="2077" bestFit="1" customWidth="1"/>
    <col min="2563" max="2564" width="9.625" style="2077" bestFit="1" customWidth="1"/>
    <col min="2565" max="2565" width="46.5" style="2077" customWidth="1"/>
    <col min="2566" max="2566" width="5.75" style="2077" bestFit="1" customWidth="1"/>
    <col min="2567" max="2567" width="13.125" style="2077" customWidth="1"/>
    <col min="2568" max="2568" width="13.125" style="2077" bestFit="1" customWidth="1"/>
    <col min="2569" max="2569" width="9" style="2077" bestFit="1" customWidth="1"/>
    <col min="2570" max="2570" width="34.25" style="2077" customWidth="1"/>
    <col min="2571" max="2571" width="20.625" style="2077" bestFit="1" customWidth="1"/>
    <col min="2572" max="2572" width="19.125" style="2077" bestFit="1" customWidth="1"/>
    <col min="2573" max="2573" width="16.75" style="2077" customWidth="1"/>
    <col min="2574" max="2574" width="5.375" style="2077" bestFit="1" customWidth="1"/>
    <col min="2575" max="2575" width="18.875" style="2077" customWidth="1"/>
    <col min="2576" max="2576" width="20.5" style="2077" customWidth="1"/>
    <col min="2577" max="2577" width="22.375" style="2077" customWidth="1"/>
    <col min="2578" max="2578" width="14.75" style="2077" customWidth="1"/>
    <col min="2579" max="2816" width="12.75" style="2077"/>
    <col min="2817" max="2817" width="3.75" style="2077" customWidth="1"/>
    <col min="2818" max="2818" width="18.75" style="2077" bestFit="1" customWidth="1"/>
    <col min="2819" max="2820" width="9.625" style="2077" bestFit="1" customWidth="1"/>
    <col min="2821" max="2821" width="46.5" style="2077" customWidth="1"/>
    <col min="2822" max="2822" width="5.75" style="2077" bestFit="1" customWidth="1"/>
    <col min="2823" max="2823" width="13.125" style="2077" customWidth="1"/>
    <col min="2824" max="2824" width="13.125" style="2077" bestFit="1" customWidth="1"/>
    <col min="2825" max="2825" width="9" style="2077" bestFit="1" customWidth="1"/>
    <col min="2826" max="2826" width="34.25" style="2077" customWidth="1"/>
    <col min="2827" max="2827" width="20.625" style="2077" bestFit="1" customWidth="1"/>
    <col min="2828" max="2828" width="19.125" style="2077" bestFit="1" customWidth="1"/>
    <col min="2829" max="2829" width="16.75" style="2077" customWidth="1"/>
    <col min="2830" max="2830" width="5.375" style="2077" bestFit="1" customWidth="1"/>
    <col min="2831" max="2831" width="18.875" style="2077" customWidth="1"/>
    <col min="2832" max="2832" width="20.5" style="2077" customWidth="1"/>
    <col min="2833" max="2833" width="22.375" style="2077" customWidth="1"/>
    <col min="2834" max="2834" width="14.75" style="2077" customWidth="1"/>
    <col min="2835" max="3072" width="12.75" style="2077"/>
    <col min="3073" max="3073" width="3.75" style="2077" customWidth="1"/>
    <col min="3074" max="3074" width="18.75" style="2077" bestFit="1" customWidth="1"/>
    <col min="3075" max="3076" width="9.625" style="2077" bestFit="1" customWidth="1"/>
    <col min="3077" max="3077" width="46.5" style="2077" customWidth="1"/>
    <col min="3078" max="3078" width="5.75" style="2077" bestFit="1" customWidth="1"/>
    <col min="3079" max="3079" width="13.125" style="2077" customWidth="1"/>
    <col min="3080" max="3080" width="13.125" style="2077" bestFit="1" customWidth="1"/>
    <col min="3081" max="3081" width="9" style="2077" bestFit="1" customWidth="1"/>
    <col min="3082" max="3082" width="34.25" style="2077" customWidth="1"/>
    <col min="3083" max="3083" width="20.625" style="2077" bestFit="1" customWidth="1"/>
    <col min="3084" max="3084" width="19.125" style="2077" bestFit="1" customWidth="1"/>
    <col min="3085" max="3085" width="16.75" style="2077" customWidth="1"/>
    <col min="3086" max="3086" width="5.375" style="2077" bestFit="1" customWidth="1"/>
    <col min="3087" max="3087" width="18.875" style="2077" customWidth="1"/>
    <col min="3088" max="3088" width="20.5" style="2077" customWidth="1"/>
    <col min="3089" max="3089" width="22.375" style="2077" customWidth="1"/>
    <col min="3090" max="3090" width="14.75" style="2077" customWidth="1"/>
    <col min="3091" max="3328" width="12.75" style="2077"/>
    <col min="3329" max="3329" width="3.75" style="2077" customWidth="1"/>
    <col min="3330" max="3330" width="18.75" style="2077" bestFit="1" customWidth="1"/>
    <col min="3331" max="3332" width="9.625" style="2077" bestFit="1" customWidth="1"/>
    <col min="3333" max="3333" width="46.5" style="2077" customWidth="1"/>
    <col min="3334" max="3334" width="5.75" style="2077" bestFit="1" customWidth="1"/>
    <col min="3335" max="3335" width="13.125" style="2077" customWidth="1"/>
    <col min="3336" max="3336" width="13.125" style="2077" bestFit="1" customWidth="1"/>
    <col min="3337" max="3337" width="9" style="2077" bestFit="1" customWidth="1"/>
    <col min="3338" max="3338" width="34.25" style="2077" customWidth="1"/>
    <col min="3339" max="3339" width="20.625" style="2077" bestFit="1" customWidth="1"/>
    <col min="3340" max="3340" width="19.125" style="2077" bestFit="1" customWidth="1"/>
    <col min="3341" max="3341" width="16.75" style="2077" customWidth="1"/>
    <col min="3342" max="3342" width="5.375" style="2077" bestFit="1" customWidth="1"/>
    <col min="3343" max="3343" width="18.875" style="2077" customWidth="1"/>
    <col min="3344" max="3344" width="20.5" style="2077" customWidth="1"/>
    <col min="3345" max="3345" width="22.375" style="2077" customWidth="1"/>
    <col min="3346" max="3346" width="14.75" style="2077" customWidth="1"/>
    <col min="3347" max="3584" width="12.75" style="2077"/>
    <col min="3585" max="3585" width="3.75" style="2077" customWidth="1"/>
    <col min="3586" max="3586" width="18.75" style="2077" bestFit="1" customWidth="1"/>
    <col min="3587" max="3588" width="9.625" style="2077" bestFit="1" customWidth="1"/>
    <col min="3589" max="3589" width="46.5" style="2077" customWidth="1"/>
    <col min="3590" max="3590" width="5.75" style="2077" bestFit="1" customWidth="1"/>
    <col min="3591" max="3591" width="13.125" style="2077" customWidth="1"/>
    <col min="3592" max="3592" width="13.125" style="2077" bestFit="1" customWidth="1"/>
    <col min="3593" max="3593" width="9" style="2077" bestFit="1" customWidth="1"/>
    <col min="3594" max="3594" width="34.25" style="2077" customWidth="1"/>
    <col min="3595" max="3595" width="20.625" style="2077" bestFit="1" customWidth="1"/>
    <col min="3596" max="3596" width="19.125" style="2077" bestFit="1" customWidth="1"/>
    <col min="3597" max="3597" width="16.75" style="2077" customWidth="1"/>
    <col min="3598" max="3598" width="5.375" style="2077" bestFit="1" customWidth="1"/>
    <col min="3599" max="3599" width="18.875" style="2077" customWidth="1"/>
    <col min="3600" max="3600" width="20.5" style="2077" customWidth="1"/>
    <col min="3601" max="3601" width="22.375" style="2077" customWidth="1"/>
    <col min="3602" max="3602" width="14.75" style="2077" customWidth="1"/>
    <col min="3603" max="3840" width="12.75" style="2077"/>
    <col min="3841" max="3841" width="3.75" style="2077" customWidth="1"/>
    <col min="3842" max="3842" width="18.75" style="2077" bestFit="1" customWidth="1"/>
    <col min="3843" max="3844" width="9.625" style="2077" bestFit="1" customWidth="1"/>
    <col min="3845" max="3845" width="46.5" style="2077" customWidth="1"/>
    <col min="3846" max="3846" width="5.75" style="2077" bestFit="1" customWidth="1"/>
    <col min="3847" max="3847" width="13.125" style="2077" customWidth="1"/>
    <col min="3848" max="3848" width="13.125" style="2077" bestFit="1" customWidth="1"/>
    <col min="3849" max="3849" width="9" style="2077" bestFit="1" customWidth="1"/>
    <col min="3850" max="3850" width="34.25" style="2077" customWidth="1"/>
    <col min="3851" max="3851" width="20.625" style="2077" bestFit="1" customWidth="1"/>
    <col min="3852" max="3852" width="19.125" style="2077" bestFit="1" customWidth="1"/>
    <col min="3853" max="3853" width="16.75" style="2077" customWidth="1"/>
    <col min="3854" max="3854" width="5.375" style="2077" bestFit="1" customWidth="1"/>
    <col min="3855" max="3855" width="18.875" style="2077" customWidth="1"/>
    <col min="3856" max="3856" width="20.5" style="2077" customWidth="1"/>
    <col min="3857" max="3857" width="22.375" style="2077" customWidth="1"/>
    <col min="3858" max="3858" width="14.75" style="2077" customWidth="1"/>
    <col min="3859" max="4096" width="12.75" style="2077"/>
    <col min="4097" max="4097" width="3.75" style="2077" customWidth="1"/>
    <col min="4098" max="4098" width="18.75" style="2077" bestFit="1" customWidth="1"/>
    <col min="4099" max="4100" width="9.625" style="2077" bestFit="1" customWidth="1"/>
    <col min="4101" max="4101" width="46.5" style="2077" customWidth="1"/>
    <col min="4102" max="4102" width="5.75" style="2077" bestFit="1" customWidth="1"/>
    <col min="4103" max="4103" width="13.125" style="2077" customWidth="1"/>
    <col min="4104" max="4104" width="13.125" style="2077" bestFit="1" customWidth="1"/>
    <col min="4105" max="4105" width="9" style="2077" bestFit="1" customWidth="1"/>
    <col min="4106" max="4106" width="34.25" style="2077" customWidth="1"/>
    <col min="4107" max="4107" width="20.625" style="2077" bestFit="1" customWidth="1"/>
    <col min="4108" max="4108" width="19.125" style="2077" bestFit="1" customWidth="1"/>
    <col min="4109" max="4109" width="16.75" style="2077" customWidth="1"/>
    <col min="4110" max="4110" width="5.375" style="2077" bestFit="1" customWidth="1"/>
    <col min="4111" max="4111" width="18.875" style="2077" customWidth="1"/>
    <col min="4112" max="4112" width="20.5" style="2077" customWidth="1"/>
    <col min="4113" max="4113" width="22.375" style="2077" customWidth="1"/>
    <col min="4114" max="4114" width="14.75" style="2077" customWidth="1"/>
    <col min="4115" max="4352" width="12.75" style="2077"/>
    <col min="4353" max="4353" width="3.75" style="2077" customWidth="1"/>
    <col min="4354" max="4354" width="18.75" style="2077" bestFit="1" customWidth="1"/>
    <col min="4355" max="4356" width="9.625" style="2077" bestFit="1" customWidth="1"/>
    <col min="4357" max="4357" width="46.5" style="2077" customWidth="1"/>
    <col min="4358" max="4358" width="5.75" style="2077" bestFit="1" customWidth="1"/>
    <col min="4359" max="4359" width="13.125" style="2077" customWidth="1"/>
    <col min="4360" max="4360" width="13.125" style="2077" bestFit="1" customWidth="1"/>
    <col min="4361" max="4361" width="9" style="2077" bestFit="1" customWidth="1"/>
    <col min="4362" max="4362" width="34.25" style="2077" customWidth="1"/>
    <col min="4363" max="4363" width="20.625" style="2077" bestFit="1" customWidth="1"/>
    <col min="4364" max="4364" width="19.125" style="2077" bestFit="1" customWidth="1"/>
    <col min="4365" max="4365" width="16.75" style="2077" customWidth="1"/>
    <col min="4366" max="4366" width="5.375" style="2077" bestFit="1" customWidth="1"/>
    <col min="4367" max="4367" width="18.875" style="2077" customWidth="1"/>
    <col min="4368" max="4368" width="20.5" style="2077" customWidth="1"/>
    <col min="4369" max="4369" width="22.375" style="2077" customWidth="1"/>
    <col min="4370" max="4370" width="14.75" style="2077" customWidth="1"/>
    <col min="4371" max="4608" width="12.75" style="2077"/>
    <col min="4609" max="4609" width="3.75" style="2077" customWidth="1"/>
    <col min="4610" max="4610" width="18.75" style="2077" bestFit="1" customWidth="1"/>
    <col min="4611" max="4612" width="9.625" style="2077" bestFit="1" customWidth="1"/>
    <col min="4613" max="4613" width="46.5" style="2077" customWidth="1"/>
    <col min="4614" max="4614" width="5.75" style="2077" bestFit="1" customWidth="1"/>
    <col min="4615" max="4615" width="13.125" style="2077" customWidth="1"/>
    <col min="4616" max="4616" width="13.125" style="2077" bestFit="1" customWidth="1"/>
    <col min="4617" max="4617" width="9" style="2077" bestFit="1" customWidth="1"/>
    <col min="4618" max="4618" width="34.25" style="2077" customWidth="1"/>
    <col min="4619" max="4619" width="20.625" style="2077" bestFit="1" customWidth="1"/>
    <col min="4620" max="4620" width="19.125" style="2077" bestFit="1" customWidth="1"/>
    <col min="4621" max="4621" width="16.75" style="2077" customWidth="1"/>
    <col min="4622" max="4622" width="5.375" style="2077" bestFit="1" customWidth="1"/>
    <col min="4623" max="4623" width="18.875" style="2077" customWidth="1"/>
    <col min="4624" max="4624" width="20.5" style="2077" customWidth="1"/>
    <col min="4625" max="4625" width="22.375" style="2077" customWidth="1"/>
    <col min="4626" max="4626" width="14.75" style="2077" customWidth="1"/>
    <col min="4627" max="4864" width="12.75" style="2077"/>
    <col min="4865" max="4865" width="3.75" style="2077" customWidth="1"/>
    <col min="4866" max="4866" width="18.75" style="2077" bestFit="1" customWidth="1"/>
    <col min="4867" max="4868" width="9.625" style="2077" bestFit="1" customWidth="1"/>
    <col min="4869" max="4869" width="46.5" style="2077" customWidth="1"/>
    <col min="4870" max="4870" width="5.75" style="2077" bestFit="1" customWidth="1"/>
    <col min="4871" max="4871" width="13.125" style="2077" customWidth="1"/>
    <col min="4872" max="4872" width="13.125" style="2077" bestFit="1" customWidth="1"/>
    <col min="4873" max="4873" width="9" style="2077" bestFit="1" customWidth="1"/>
    <col min="4874" max="4874" width="34.25" style="2077" customWidth="1"/>
    <col min="4875" max="4875" width="20.625" style="2077" bestFit="1" customWidth="1"/>
    <col min="4876" max="4876" width="19.125" style="2077" bestFit="1" customWidth="1"/>
    <col min="4877" max="4877" width="16.75" style="2077" customWidth="1"/>
    <col min="4878" max="4878" width="5.375" style="2077" bestFit="1" customWidth="1"/>
    <col min="4879" max="4879" width="18.875" style="2077" customWidth="1"/>
    <col min="4880" max="4880" width="20.5" style="2077" customWidth="1"/>
    <col min="4881" max="4881" width="22.375" style="2077" customWidth="1"/>
    <col min="4882" max="4882" width="14.75" style="2077" customWidth="1"/>
    <col min="4883" max="5120" width="12.75" style="2077"/>
    <col min="5121" max="5121" width="3.75" style="2077" customWidth="1"/>
    <col min="5122" max="5122" width="18.75" style="2077" bestFit="1" customWidth="1"/>
    <col min="5123" max="5124" width="9.625" style="2077" bestFit="1" customWidth="1"/>
    <col min="5125" max="5125" width="46.5" style="2077" customWidth="1"/>
    <col min="5126" max="5126" width="5.75" style="2077" bestFit="1" customWidth="1"/>
    <col min="5127" max="5127" width="13.125" style="2077" customWidth="1"/>
    <col min="5128" max="5128" width="13.125" style="2077" bestFit="1" customWidth="1"/>
    <col min="5129" max="5129" width="9" style="2077" bestFit="1" customWidth="1"/>
    <col min="5130" max="5130" width="34.25" style="2077" customWidth="1"/>
    <col min="5131" max="5131" width="20.625" style="2077" bestFit="1" customWidth="1"/>
    <col min="5132" max="5132" width="19.125" style="2077" bestFit="1" customWidth="1"/>
    <col min="5133" max="5133" width="16.75" style="2077" customWidth="1"/>
    <col min="5134" max="5134" width="5.375" style="2077" bestFit="1" customWidth="1"/>
    <col min="5135" max="5135" width="18.875" style="2077" customWidth="1"/>
    <col min="5136" max="5136" width="20.5" style="2077" customWidth="1"/>
    <col min="5137" max="5137" width="22.375" style="2077" customWidth="1"/>
    <col min="5138" max="5138" width="14.75" style="2077" customWidth="1"/>
    <col min="5139" max="5376" width="12.75" style="2077"/>
    <col min="5377" max="5377" width="3.75" style="2077" customWidth="1"/>
    <col min="5378" max="5378" width="18.75" style="2077" bestFit="1" customWidth="1"/>
    <col min="5379" max="5380" width="9.625" style="2077" bestFit="1" customWidth="1"/>
    <col min="5381" max="5381" width="46.5" style="2077" customWidth="1"/>
    <col min="5382" max="5382" width="5.75" style="2077" bestFit="1" customWidth="1"/>
    <col min="5383" max="5383" width="13.125" style="2077" customWidth="1"/>
    <col min="5384" max="5384" width="13.125" style="2077" bestFit="1" customWidth="1"/>
    <col min="5385" max="5385" width="9" style="2077" bestFit="1" customWidth="1"/>
    <col min="5386" max="5386" width="34.25" style="2077" customWidth="1"/>
    <col min="5387" max="5387" width="20.625" style="2077" bestFit="1" customWidth="1"/>
    <col min="5388" max="5388" width="19.125" style="2077" bestFit="1" customWidth="1"/>
    <col min="5389" max="5389" width="16.75" style="2077" customWidth="1"/>
    <col min="5390" max="5390" width="5.375" style="2077" bestFit="1" customWidth="1"/>
    <col min="5391" max="5391" width="18.875" style="2077" customWidth="1"/>
    <col min="5392" max="5392" width="20.5" style="2077" customWidth="1"/>
    <col min="5393" max="5393" width="22.375" style="2077" customWidth="1"/>
    <col min="5394" max="5394" width="14.75" style="2077" customWidth="1"/>
    <col min="5395" max="5632" width="12.75" style="2077"/>
    <col min="5633" max="5633" width="3.75" style="2077" customWidth="1"/>
    <col min="5634" max="5634" width="18.75" style="2077" bestFit="1" customWidth="1"/>
    <col min="5635" max="5636" width="9.625" style="2077" bestFit="1" customWidth="1"/>
    <col min="5637" max="5637" width="46.5" style="2077" customWidth="1"/>
    <col min="5638" max="5638" width="5.75" style="2077" bestFit="1" customWidth="1"/>
    <col min="5639" max="5639" width="13.125" style="2077" customWidth="1"/>
    <col min="5640" max="5640" width="13.125" style="2077" bestFit="1" customWidth="1"/>
    <col min="5641" max="5641" width="9" style="2077" bestFit="1" customWidth="1"/>
    <col min="5642" max="5642" width="34.25" style="2077" customWidth="1"/>
    <col min="5643" max="5643" width="20.625" style="2077" bestFit="1" customWidth="1"/>
    <col min="5644" max="5644" width="19.125" style="2077" bestFit="1" customWidth="1"/>
    <col min="5645" max="5645" width="16.75" style="2077" customWidth="1"/>
    <col min="5646" max="5646" width="5.375" style="2077" bestFit="1" customWidth="1"/>
    <col min="5647" max="5647" width="18.875" style="2077" customWidth="1"/>
    <col min="5648" max="5648" width="20.5" style="2077" customWidth="1"/>
    <col min="5649" max="5649" width="22.375" style="2077" customWidth="1"/>
    <col min="5650" max="5650" width="14.75" style="2077" customWidth="1"/>
    <col min="5651" max="5888" width="12.75" style="2077"/>
    <col min="5889" max="5889" width="3.75" style="2077" customWidth="1"/>
    <col min="5890" max="5890" width="18.75" style="2077" bestFit="1" customWidth="1"/>
    <col min="5891" max="5892" width="9.625" style="2077" bestFit="1" customWidth="1"/>
    <col min="5893" max="5893" width="46.5" style="2077" customWidth="1"/>
    <col min="5894" max="5894" width="5.75" style="2077" bestFit="1" customWidth="1"/>
    <col min="5895" max="5895" width="13.125" style="2077" customWidth="1"/>
    <col min="5896" max="5896" width="13.125" style="2077" bestFit="1" customWidth="1"/>
    <col min="5897" max="5897" width="9" style="2077" bestFit="1" customWidth="1"/>
    <col min="5898" max="5898" width="34.25" style="2077" customWidth="1"/>
    <col min="5899" max="5899" width="20.625" style="2077" bestFit="1" customWidth="1"/>
    <col min="5900" max="5900" width="19.125" style="2077" bestFit="1" customWidth="1"/>
    <col min="5901" max="5901" width="16.75" style="2077" customWidth="1"/>
    <col min="5902" max="5902" width="5.375" style="2077" bestFit="1" customWidth="1"/>
    <col min="5903" max="5903" width="18.875" style="2077" customWidth="1"/>
    <col min="5904" max="5904" width="20.5" style="2077" customWidth="1"/>
    <col min="5905" max="5905" width="22.375" style="2077" customWidth="1"/>
    <col min="5906" max="5906" width="14.75" style="2077" customWidth="1"/>
    <col min="5907" max="6144" width="12.75" style="2077"/>
    <col min="6145" max="6145" width="3.75" style="2077" customWidth="1"/>
    <col min="6146" max="6146" width="18.75" style="2077" bestFit="1" customWidth="1"/>
    <col min="6147" max="6148" width="9.625" style="2077" bestFit="1" customWidth="1"/>
    <col min="6149" max="6149" width="46.5" style="2077" customWidth="1"/>
    <col min="6150" max="6150" width="5.75" style="2077" bestFit="1" customWidth="1"/>
    <col min="6151" max="6151" width="13.125" style="2077" customWidth="1"/>
    <col min="6152" max="6152" width="13.125" style="2077" bestFit="1" customWidth="1"/>
    <col min="6153" max="6153" width="9" style="2077" bestFit="1" customWidth="1"/>
    <col min="6154" max="6154" width="34.25" style="2077" customWidth="1"/>
    <col min="6155" max="6155" width="20.625" style="2077" bestFit="1" customWidth="1"/>
    <col min="6156" max="6156" width="19.125" style="2077" bestFit="1" customWidth="1"/>
    <col min="6157" max="6157" width="16.75" style="2077" customWidth="1"/>
    <col min="6158" max="6158" width="5.375" style="2077" bestFit="1" customWidth="1"/>
    <col min="6159" max="6159" width="18.875" style="2077" customWidth="1"/>
    <col min="6160" max="6160" width="20.5" style="2077" customWidth="1"/>
    <col min="6161" max="6161" width="22.375" style="2077" customWidth="1"/>
    <col min="6162" max="6162" width="14.75" style="2077" customWidth="1"/>
    <col min="6163" max="6400" width="12.75" style="2077"/>
    <col min="6401" max="6401" width="3.75" style="2077" customWidth="1"/>
    <col min="6402" max="6402" width="18.75" style="2077" bestFit="1" customWidth="1"/>
    <col min="6403" max="6404" width="9.625" style="2077" bestFit="1" customWidth="1"/>
    <col min="6405" max="6405" width="46.5" style="2077" customWidth="1"/>
    <col min="6406" max="6406" width="5.75" style="2077" bestFit="1" customWidth="1"/>
    <col min="6407" max="6407" width="13.125" style="2077" customWidth="1"/>
    <col min="6408" max="6408" width="13.125" style="2077" bestFit="1" customWidth="1"/>
    <col min="6409" max="6409" width="9" style="2077" bestFit="1" customWidth="1"/>
    <col min="6410" max="6410" width="34.25" style="2077" customWidth="1"/>
    <col min="6411" max="6411" width="20.625" style="2077" bestFit="1" customWidth="1"/>
    <col min="6412" max="6412" width="19.125" style="2077" bestFit="1" customWidth="1"/>
    <col min="6413" max="6413" width="16.75" style="2077" customWidth="1"/>
    <col min="6414" max="6414" width="5.375" style="2077" bestFit="1" customWidth="1"/>
    <col min="6415" max="6415" width="18.875" style="2077" customWidth="1"/>
    <col min="6416" max="6416" width="20.5" style="2077" customWidth="1"/>
    <col min="6417" max="6417" width="22.375" style="2077" customWidth="1"/>
    <col min="6418" max="6418" width="14.75" style="2077" customWidth="1"/>
    <col min="6419" max="6656" width="12.75" style="2077"/>
    <col min="6657" max="6657" width="3.75" style="2077" customWidth="1"/>
    <col min="6658" max="6658" width="18.75" style="2077" bestFit="1" customWidth="1"/>
    <col min="6659" max="6660" width="9.625" style="2077" bestFit="1" customWidth="1"/>
    <col min="6661" max="6661" width="46.5" style="2077" customWidth="1"/>
    <col min="6662" max="6662" width="5.75" style="2077" bestFit="1" customWidth="1"/>
    <col min="6663" max="6663" width="13.125" style="2077" customWidth="1"/>
    <col min="6664" max="6664" width="13.125" style="2077" bestFit="1" customWidth="1"/>
    <col min="6665" max="6665" width="9" style="2077" bestFit="1" customWidth="1"/>
    <col min="6666" max="6666" width="34.25" style="2077" customWidth="1"/>
    <col min="6667" max="6667" width="20.625" style="2077" bestFit="1" customWidth="1"/>
    <col min="6668" max="6668" width="19.125" style="2077" bestFit="1" customWidth="1"/>
    <col min="6669" max="6669" width="16.75" style="2077" customWidth="1"/>
    <col min="6670" max="6670" width="5.375" style="2077" bestFit="1" customWidth="1"/>
    <col min="6671" max="6671" width="18.875" style="2077" customWidth="1"/>
    <col min="6672" max="6672" width="20.5" style="2077" customWidth="1"/>
    <col min="6673" max="6673" width="22.375" style="2077" customWidth="1"/>
    <col min="6674" max="6674" width="14.75" style="2077" customWidth="1"/>
    <col min="6675" max="6912" width="12.75" style="2077"/>
    <col min="6913" max="6913" width="3.75" style="2077" customWidth="1"/>
    <col min="6914" max="6914" width="18.75" style="2077" bestFit="1" customWidth="1"/>
    <col min="6915" max="6916" width="9.625" style="2077" bestFit="1" customWidth="1"/>
    <col min="6917" max="6917" width="46.5" style="2077" customWidth="1"/>
    <col min="6918" max="6918" width="5.75" style="2077" bestFit="1" customWidth="1"/>
    <col min="6919" max="6919" width="13.125" style="2077" customWidth="1"/>
    <col min="6920" max="6920" width="13.125" style="2077" bestFit="1" customWidth="1"/>
    <col min="6921" max="6921" width="9" style="2077" bestFit="1" customWidth="1"/>
    <col min="6922" max="6922" width="34.25" style="2077" customWidth="1"/>
    <col min="6923" max="6923" width="20.625" style="2077" bestFit="1" customWidth="1"/>
    <col min="6924" max="6924" width="19.125" style="2077" bestFit="1" customWidth="1"/>
    <col min="6925" max="6925" width="16.75" style="2077" customWidth="1"/>
    <col min="6926" max="6926" width="5.375" style="2077" bestFit="1" customWidth="1"/>
    <col min="6927" max="6927" width="18.875" style="2077" customWidth="1"/>
    <col min="6928" max="6928" width="20.5" style="2077" customWidth="1"/>
    <col min="6929" max="6929" width="22.375" style="2077" customWidth="1"/>
    <col min="6930" max="6930" width="14.75" style="2077" customWidth="1"/>
    <col min="6931" max="7168" width="12.75" style="2077"/>
    <col min="7169" max="7169" width="3.75" style="2077" customWidth="1"/>
    <col min="7170" max="7170" width="18.75" style="2077" bestFit="1" customWidth="1"/>
    <col min="7171" max="7172" width="9.625" style="2077" bestFit="1" customWidth="1"/>
    <col min="7173" max="7173" width="46.5" style="2077" customWidth="1"/>
    <col min="7174" max="7174" width="5.75" style="2077" bestFit="1" customWidth="1"/>
    <col min="7175" max="7175" width="13.125" style="2077" customWidth="1"/>
    <col min="7176" max="7176" width="13.125" style="2077" bestFit="1" customWidth="1"/>
    <col min="7177" max="7177" width="9" style="2077" bestFit="1" customWidth="1"/>
    <col min="7178" max="7178" width="34.25" style="2077" customWidth="1"/>
    <col min="7179" max="7179" width="20.625" style="2077" bestFit="1" customWidth="1"/>
    <col min="7180" max="7180" width="19.125" style="2077" bestFit="1" customWidth="1"/>
    <col min="7181" max="7181" width="16.75" style="2077" customWidth="1"/>
    <col min="7182" max="7182" width="5.375" style="2077" bestFit="1" customWidth="1"/>
    <col min="7183" max="7183" width="18.875" style="2077" customWidth="1"/>
    <col min="7184" max="7184" width="20.5" style="2077" customWidth="1"/>
    <col min="7185" max="7185" width="22.375" style="2077" customWidth="1"/>
    <col min="7186" max="7186" width="14.75" style="2077" customWidth="1"/>
    <col min="7187" max="7424" width="12.75" style="2077"/>
    <col min="7425" max="7425" width="3.75" style="2077" customWidth="1"/>
    <col min="7426" max="7426" width="18.75" style="2077" bestFit="1" customWidth="1"/>
    <col min="7427" max="7428" width="9.625" style="2077" bestFit="1" customWidth="1"/>
    <col min="7429" max="7429" width="46.5" style="2077" customWidth="1"/>
    <col min="7430" max="7430" width="5.75" style="2077" bestFit="1" customWidth="1"/>
    <col min="7431" max="7431" width="13.125" style="2077" customWidth="1"/>
    <col min="7432" max="7432" width="13.125" style="2077" bestFit="1" customWidth="1"/>
    <col min="7433" max="7433" width="9" style="2077" bestFit="1" customWidth="1"/>
    <col min="7434" max="7434" width="34.25" style="2077" customWidth="1"/>
    <col min="7435" max="7435" width="20.625" style="2077" bestFit="1" customWidth="1"/>
    <col min="7436" max="7436" width="19.125" style="2077" bestFit="1" customWidth="1"/>
    <col min="7437" max="7437" width="16.75" style="2077" customWidth="1"/>
    <col min="7438" max="7438" width="5.375" style="2077" bestFit="1" customWidth="1"/>
    <col min="7439" max="7439" width="18.875" style="2077" customWidth="1"/>
    <col min="7440" max="7440" width="20.5" style="2077" customWidth="1"/>
    <col min="7441" max="7441" width="22.375" style="2077" customWidth="1"/>
    <col min="7442" max="7442" width="14.75" style="2077" customWidth="1"/>
    <col min="7443" max="7680" width="12.75" style="2077"/>
    <col min="7681" max="7681" width="3.75" style="2077" customWidth="1"/>
    <col min="7682" max="7682" width="18.75" style="2077" bestFit="1" customWidth="1"/>
    <col min="7683" max="7684" width="9.625" style="2077" bestFit="1" customWidth="1"/>
    <col min="7685" max="7685" width="46.5" style="2077" customWidth="1"/>
    <col min="7686" max="7686" width="5.75" style="2077" bestFit="1" customWidth="1"/>
    <col min="7687" max="7687" width="13.125" style="2077" customWidth="1"/>
    <col min="7688" max="7688" width="13.125" style="2077" bestFit="1" customWidth="1"/>
    <col min="7689" max="7689" width="9" style="2077" bestFit="1" customWidth="1"/>
    <col min="7690" max="7690" width="34.25" style="2077" customWidth="1"/>
    <col min="7691" max="7691" width="20.625" style="2077" bestFit="1" customWidth="1"/>
    <col min="7692" max="7692" width="19.125" style="2077" bestFit="1" customWidth="1"/>
    <col min="7693" max="7693" width="16.75" style="2077" customWidth="1"/>
    <col min="7694" max="7694" width="5.375" style="2077" bestFit="1" customWidth="1"/>
    <col min="7695" max="7695" width="18.875" style="2077" customWidth="1"/>
    <col min="7696" max="7696" width="20.5" style="2077" customWidth="1"/>
    <col min="7697" max="7697" width="22.375" style="2077" customWidth="1"/>
    <col min="7698" max="7698" width="14.75" style="2077" customWidth="1"/>
    <col min="7699" max="7936" width="12.75" style="2077"/>
    <col min="7937" max="7937" width="3.75" style="2077" customWidth="1"/>
    <col min="7938" max="7938" width="18.75" style="2077" bestFit="1" customWidth="1"/>
    <col min="7939" max="7940" width="9.625" style="2077" bestFit="1" customWidth="1"/>
    <col min="7941" max="7941" width="46.5" style="2077" customWidth="1"/>
    <col min="7942" max="7942" width="5.75" style="2077" bestFit="1" customWidth="1"/>
    <col min="7943" max="7943" width="13.125" style="2077" customWidth="1"/>
    <col min="7944" max="7944" width="13.125" style="2077" bestFit="1" customWidth="1"/>
    <col min="7945" max="7945" width="9" style="2077" bestFit="1" customWidth="1"/>
    <col min="7946" max="7946" width="34.25" style="2077" customWidth="1"/>
    <col min="7947" max="7947" width="20.625" style="2077" bestFit="1" customWidth="1"/>
    <col min="7948" max="7948" width="19.125" style="2077" bestFit="1" customWidth="1"/>
    <col min="7949" max="7949" width="16.75" style="2077" customWidth="1"/>
    <col min="7950" max="7950" width="5.375" style="2077" bestFit="1" customWidth="1"/>
    <col min="7951" max="7951" width="18.875" style="2077" customWidth="1"/>
    <col min="7952" max="7952" width="20.5" style="2077" customWidth="1"/>
    <col min="7953" max="7953" width="22.375" style="2077" customWidth="1"/>
    <col min="7954" max="7954" width="14.75" style="2077" customWidth="1"/>
    <col min="7955" max="8192" width="12.75" style="2077"/>
    <col min="8193" max="8193" width="3.75" style="2077" customWidth="1"/>
    <col min="8194" max="8194" width="18.75" style="2077" bestFit="1" customWidth="1"/>
    <col min="8195" max="8196" width="9.625" style="2077" bestFit="1" customWidth="1"/>
    <col min="8197" max="8197" width="46.5" style="2077" customWidth="1"/>
    <col min="8198" max="8198" width="5.75" style="2077" bestFit="1" customWidth="1"/>
    <col min="8199" max="8199" width="13.125" style="2077" customWidth="1"/>
    <col min="8200" max="8200" width="13.125" style="2077" bestFit="1" customWidth="1"/>
    <col min="8201" max="8201" width="9" style="2077" bestFit="1" customWidth="1"/>
    <col min="8202" max="8202" width="34.25" style="2077" customWidth="1"/>
    <col min="8203" max="8203" width="20.625" style="2077" bestFit="1" customWidth="1"/>
    <col min="8204" max="8204" width="19.125" style="2077" bestFit="1" customWidth="1"/>
    <col min="8205" max="8205" width="16.75" style="2077" customWidth="1"/>
    <col min="8206" max="8206" width="5.375" style="2077" bestFit="1" customWidth="1"/>
    <col min="8207" max="8207" width="18.875" style="2077" customWidth="1"/>
    <col min="8208" max="8208" width="20.5" style="2077" customWidth="1"/>
    <col min="8209" max="8209" width="22.375" style="2077" customWidth="1"/>
    <col min="8210" max="8210" width="14.75" style="2077" customWidth="1"/>
    <col min="8211" max="8448" width="12.75" style="2077"/>
    <col min="8449" max="8449" width="3.75" style="2077" customWidth="1"/>
    <col min="8450" max="8450" width="18.75" style="2077" bestFit="1" customWidth="1"/>
    <col min="8451" max="8452" width="9.625" style="2077" bestFit="1" customWidth="1"/>
    <col min="8453" max="8453" width="46.5" style="2077" customWidth="1"/>
    <col min="8454" max="8454" width="5.75" style="2077" bestFit="1" customWidth="1"/>
    <col min="8455" max="8455" width="13.125" style="2077" customWidth="1"/>
    <col min="8456" max="8456" width="13.125" style="2077" bestFit="1" customWidth="1"/>
    <col min="8457" max="8457" width="9" style="2077" bestFit="1" customWidth="1"/>
    <col min="8458" max="8458" width="34.25" style="2077" customWidth="1"/>
    <col min="8459" max="8459" width="20.625" style="2077" bestFit="1" customWidth="1"/>
    <col min="8460" max="8460" width="19.125" style="2077" bestFit="1" customWidth="1"/>
    <col min="8461" max="8461" width="16.75" style="2077" customWidth="1"/>
    <col min="8462" max="8462" width="5.375" style="2077" bestFit="1" customWidth="1"/>
    <col min="8463" max="8463" width="18.875" style="2077" customWidth="1"/>
    <col min="8464" max="8464" width="20.5" style="2077" customWidth="1"/>
    <col min="8465" max="8465" width="22.375" style="2077" customWidth="1"/>
    <col min="8466" max="8466" width="14.75" style="2077" customWidth="1"/>
    <col min="8467" max="8704" width="12.75" style="2077"/>
    <col min="8705" max="8705" width="3.75" style="2077" customWidth="1"/>
    <col min="8706" max="8706" width="18.75" style="2077" bestFit="1" customWidth="1"/>
    <col min="8707" max="8708" width="9.625" style="2077" bestFit="1" customWidth="1"/>
    <col min="8709" max="8709" width="46.5" style="2077" customWidth="1"/>
    <col min="8710" max="8710" width="5.75" style="2077" bestFit="1" customWidth="1"/>
    <col min="8711" max="8711" width="13.125" style="2077" customWidth="1"/>
    <col min="8712" max="8712" width="13.125" style="2077" bestFit="1" customWidth="1"/>
    <col min="8713" max="8713" width="9" style="2077" bestFit="1" customWidth="1"/>
    <col min="8714" max="8714" width="34.25" style="2077" customWidth="1"/>
    <col min="8715" max="8715" width="20.625" style="2077" bestFit="1" customWidth="1"/>
    <col min="8716" max="8716" width="19.125" style="2077" bestFit="1" customWidth="1"/>
    <col min="8717" max="8717" width="16.75" style="2077" customWidth="1"/>
    <col min="8718" max="8718" width="5.375" style="2077" bestFit="1" customWidth="1"/>
    <col min="8719" max="8719" width="18.875" style="2077" customWidth="1"/>
    <col min="8720" max="8720" width="20.5" style="2077" customWidth="1"/>
    <col min="8721" max="8721" width="22.375" style="2077" customWidth="1"/>
    <col min="8722" max="8722" width="14.75" style="2077" customWidth="1"/>
    <col min="8723" max="8960" width="12.75" style="2077"/>
    <col min="8961" max="8961" width="3.75" style="2077" customWidth="1"/>
    <col min="8962" max="8962" width="18.75" style="2077" bestFit="1" customWidth="1"/>
    <col min="8963" max="8964" width="9.625" style="2077" bestFit="1" customWidth="1"/>
    <col min="8965" max="8965" width="46.5" style="2077" customWidth="1"/>
    <col min="8966" max="8966" width="5.75" style="2077" bestFit="1" customWidth="1"/>
    <col min="8967" max="8967" width="13.125" style="2077" customWidth="1"/>
    <col min="8968" max="8968" width="13.125" style="2077" bestFit="1" customWidth="1"/>
    <col min="8969" max="8969" width="9" style="2077" bestFit="1" customWidth="1"/>
    <col min="8970" max="8970" width="34.25" style="2077" customWidth="1"/>
    <col min="8971" max="8971" width="20.625" style="2077" bestFit="1" customWidth="1"/>
    <col min="8972" max="8972" width="19.125" style="2077" bestFit="1" customWidth="1"/>
    <col min="8973" max="8973" width="16.75" style="2077" customWidth="1"/>
    <col min="8974" max="8974" width="5.375" style="2077" bestFit="1" customWidth="1"/>
    <col min="8975" max="8975" width="18.875" style="2077" customWidth="1"/>
    <col min="8976" max="8976" width="20.5" style="2077" customWidth="1"/>
    <col min="8977" max="8977" width="22.375" style="2077" customWidth="1"/>
    <col min="8978" max="8978" width="14.75" style="2077" customWidth="1"/>
    <col min="8979" max="9216" width="12.75" style="2077"/>
    <col min="9217" max="9217" width="3.75" style="2077" customWidth="1"/>
    <col min="9218" max="9218" width="18.75" style="2077" bestFit="1" customWidth="1"/>
    <col min="9219" max="9220" width="9.625" style="2077" bestFit="1" customWidth="1"/>
    <col min="9221" max="9221" width="46.5" style="2077" customWidth="1"/>
    <col min="9222" max="9222" width="5.75" style="2077" bestFit="1" customWidth="1"/>
    <col min="9223" max="9223" width="13.125" style="2077" customWidth="1"/>
    <col min="9224" max="9224" width="13.125" style="2077" bestFit="1" customWidth="1"/>
    <col min="9225" max="9225" width="9" style="2077" bestFit="1" customWidth="1"/>
    <col min="9226" max="9226" width="34.25" style="2077" customWidth="1"/>
    <col min="9227" max="9227" width="20.625" style="2077" bestFit="1" customWidth="1"/>
    <col min="9228" max="9228" width="19.125" style="2077" bestFit="1" customWidth="1"/>
    <col min="9229" max="9229" width="16.75" style="2077" customWidth="1"/>
    <col min="9230" max="9230" width="5.375" style="2077" bestFit="1" customWidth="1"/>
    <col min="9231" max="9231" width="18.875" style="2077" customWidth="1"/>
    <col min="9232" max="9232" width="20.5" style="2077" customWidth="1"/>
    <col min="9233" max="9233" width="22.375" style="2077" customWidth="1"/>
    <col min="9234" max="9234" width="14.75" style="2077" customWidth="1"/>
    <col min="9235" max="9472" width="12.75" style="2077"/>
    <col min="9473" max="9473" width="3.75" style="2077" customWidth="1"/>
    <col min="9474" max="9474" width="18.75" style="2077" bestFit="1" customWidth="1"/>
    <col min="9475" max="9476" width="9.625" style="2077" bestFit="1" customWidth="1"/>
    <col min="9477" max="9477" width="46.5" style="2077" customWidth="1"/>
    <col min="9478" max="9478" width="5.75" style="2077" bestFit="1" customWidth="1"/>
    <col min="9479" max="9479" width="13.125" style="2077" customWidth="1"/>
    <col min="9480" max="9480" width="13.125" style="2077" bestFit="1" customWidth="1"/>
    <col min="9481" max="9481" width="9" style="2077" bestFit="1" customWidth="1"/>
    <col min="9482" max="9482" width="34.25" style="2077" customWidth="1"/>
    <col min="9483" max="9483" width="20.625" style="2077" bestFit="1" customWidth="1"/>
    <col min="9484" max="9484" width="19.125" style="2077" bestFit="1" customWidth="1"/>
    <col min="9485" max="9485" width="16.75" style="2077" customWidth="1"/>
    <col min="9486" max="9486" width="5.375" style="2077" bestFit="1" customWidth="1"/>
    <col min="9487" max="9487" width="18.875" style="2077" customWidth="1"/>
    <col min="9488" max="9488" width="20.5" style="2077" customWidth="1"/>
    <col min="9489" max="9489" width="22.375" style="2077" customWidth="1"/>
    <col min="9490" max="9490" width="14.75" style="2077" customWidth="1"/>
    <col min="9491" max="9728" width="12.75" style="2077"/>
    <col min="9729" max="9729" width="3.75" style="2077" customWidth="1"/>
    <col min="9730" max="9730" width="18.75" style="2077" bestFit="1" customWidth="1"/>
    <col min="9731" max="9732" width="9.625" style="2077" bestFit="1" customWidth="1"/>
    <col min="9733" max="9733" width="46.5" style="2077" customWidth="1"/>
    <col min="9734" max="9734" width="5.75" style="2077" bestFit="1" customWidth="1"/>
    <col min="9735" max="9735" width="13.125" style="2077" customWidth="1"/>
    <col min="9736" max="9736" width="13.125" style="2077" bestFit="1" customWidth="1"/>
    <col min="9737" max="9737" width="9" style="2077" bestFit="1" customWidth="1"/>
    <col min="9738" max="9738" width="34.25" style="2077" customWidth="1"/>
    <col min="9739" max="9739" width="20.625" style="2077" bestFit="1" customWidth="1"/>
    <col min="9740" max="9740" width="19.125" style="2077" bestFit="1" customWidth="1"/>
    <col min="9741" max="9741" width="16.75" style="2077" customWidth="1"/>
    <col min="9742" max="9742" width="5.375" style="2077" bestFit="1" customWidth="1"/>
    <col min="9743" max="9743" width="18.875" style="2077" customWidth="1"/>
    <col min="9744" max="9744" width="20.5" style="2077" customWidth="1"/>
    <col min="9745" max="9745" width="22.375" style="2077" customWidth="1"/>
    <col min="9746" max="9746" width="14.75" style="2077" customWidth="1"/>
    <col min="9747" max="9984" width="12.75" style="2077"/>
    <col min="9985" max="9985" width="3.75" style="2077" customWidth="1"/>
    <col min="9986" max="9986" width="18.75" style="2077" bestFit="1" customWidth="1"/>
    <col min="9987" max="9988" width="9.625" style="2077" bestFit="1" customWidth="1"/>
    <col min="9989" max="9989" width="46.5" style="2077" customWidth="1"/>
    <col min="9990" max="9990" width="5.75" style="2077" bestFit="1" customWidth="1"/>
    <col min="9991" max="9991" width="13.125" style="2077" customWidth="1"/>
    <col min="9992" max="9992" width="13.125" style="2077" bestFit="1" customWidth="1"/>
    <col min="9993" max="9993" width="9" style="2077" bestFit="1" customWidth="1"/>
    <col min="9994" max="9994" width="34.25" style="2077" customWidth="1"/>
    <col min="9995" max="9995" width="20.625" style="2077" bestFit="1" customWidth="1"/>
    <col min="9996" max="9996" width="19.125" style="2077" bestFit="1" customWidth="1"/>
    <col min="9997" max="9997" width="16.75" style="2077" customWidth="1"/>
    <col min="9998" max="9998" width="5.375" style="2077" bestFit="1" customWidth="1"/>
    <col min="9999" max="9999" width="18.875" style="2077" customWidth="1"/>
    <col min="10000" max="10000" width="20.5" style="2077" customWidth="1"/>
    <col min="10001" max="10001" width="22.375" style="2077" customWidth="1"/>
    <col min="10002" max="10002" width="14.75" style="2077" customWidth="1"/>
    <col min="10003" max="10240" width="12.75" style="2077"/>
    <col min="10241" max="10241" width="3.75" style="2077" customWidth="1"/>
    <col min="10242" max="10242" width="18.75" style="2077" bestFit="1" customWidth="1"/>
    <col min="10243" max="10244" width="9.625" style="2077" bestFit="1" customWidth="1"/>
    <col min="10245" max="10245" width="46.5" style="2077" customWidth="1"/>
    <col min="10246" max="10246" width="5.75" style="2077" bestFit="1" customWidth="1"/>
    <col min="10247" max="10247" width="13.125" style="2077" customWidth="1"/>
    <col min="10248" max="10248" width="13.125" style="2077" bestFit="1" customWidth="1"/>
    <col min="10249" max="10249" width="9" style="2077" bestFit="1" customWidth="1"/>
    <col min="10250" max="10250" width="34.25" style="2077" customWidth="1"/>
    <col min="10251" max="10251" width="20.625" style="2077" bestFit="1" customWidth="1"/>
    <col min="10252" max="10252" width="19.125" style="2077" bestFit="1" customWidth="1"/>
    <col min="10253" max="10253" width="16.75" style="2077" customWidth="1"/>
    <col min="10254" max="10254" width="5.375" style="2077" bestFit="1" customWidth="1"/>
    <col min="10255" max="10255" width="18.875" style="2077" customWidth="1"/>
    <col min="10256" max="10256" width="20.5" style="2077" customWidth="1"/>
    <col min="10257" max="10257" width="22.375" style="2077" customWidth="1"/>
    <col min="10258" max="10258" width="14.75" style="2077" customWidth="1"/>
    <col min="10259" max="10496" width="12.75" style="2077"/>
    <col min="10497" max="10497" width="3.75" style="2077" customWidth="1"/>
    <col min="10498" max="10498" width="18.75" style="2077" bestFit="1" customWidth="1"/>
    <col min="10499" max="10500" width="9.625" style="2077" bestFit="1" customWidth="1"/>
    <col min="10501" max="10501" width="46.5" style="2077" customWidth="1"/>
    <col min="10502" max="10502" width="5.75" style="2077" bestFit="1" customWidth="1"/>
    <col min="10503" max="10503" width="13.125" style="2077" customWidth="1"/>
    <col min="10504" max="10504" width="13.125" style="2077" bestFit="1" customWidth="1"/>
    <col min="10505" max="10505" width="9" style="2077" bestFit="1" customWidth="1"/>
    <col min="10506" max="10506" width="34.25" style="2077" customWidth="1"/>
    <col min="10507" max="10507" width="20.625" style="2077" bestFit="1" customWidth="1"/>
    <col min="10508" max="10508" width="19.125" style="2077" bestFit="1" customWidth="1"/>
    <col min="10509" max="10509" width="16.75" style="2077" customWidth="1"/>
    <col min="10510" max="10510" width="5.375" style="2077" bestFit="1" customWidth="1"/>
    <col min="10511" max="10511" width="18.875" style="2077" customWidth="1"/>
    <col min="10512" max="10512" width="20.5" style="2077" customWidth="1"/>
    <col min="10513" max="10513" width="22.375" style="2077" customWidth="1"/>
    <col min="10514" max="10514" width="14.75" style="2077" customWidth="1"/>
    <col min="10515" max="10752" width="12.75" style="2077"/>
    <col min="10753" max="10753" width="3.75" style="2077" customWidth="1"/>
    <col min="10754" max="10754" width="18.75" style="2077" bestFit="1" customWidth="1"/>
    <col min="10755" max="10756" width="9.625" style="2077" bestFit="1" customWidth="1"/>
    <col min="10757" max="10757" width="46.5" style="2077" customWidth="1"/>
    <col min="10758" max="10758" width="5.75" style="2077" bestFit="1" customWidth="1"/>
    <col min="10759" max="10759" width="13.125" style="2077" customWidth="1"/>
    <col min="10760" max="10760" width="13.125" style="2077" bestFit="1" customWidth="1"/>
    <col min="10761" max="10761" width="9" style="2077" bestFit="1" customWidth="1"/>
    <col min="10762" max="10762" width="34.25" style="2077" customWidth="1"/>
    <col min="10763" max="10763" width="20.625" style="2077" bestFit="1" customWidth="1"/>
    <col min="10764" max="10764" width="19.125" style="2077" bestFit="1" customWidth="1"/>
    <col min="10765" max="10765" width="16.75" style="2077" customWidth="1"/>
    <col min="10766" max="10766" width="5.375" style="2077" bestFit="1" customWidth="1"/>
    <col min="10767" max="10767" width="18.875" style="2077" customWidth="1"/>
    <col min="10768" max="10768" width="20.5" style="2077" customWidth="1"/>
    <col min="10769" max="10769" width="22.375" style="2077" customWidth="1"/>
    <col min="10770" max="10770" width="14.75" style="2077" customWidth="1"/>
    <col min="10771" max="11008" width="12.75" style="2077"/>
    <col min="11009" max="11009" width="3.75" style="2077" customWidth="1"/>
    <col min="11010" max="11010" width="18.75" style="2077" bestFit="1" customWidth="1"/>
    <col min="11011" max="11012" width="9.625" style="2077" bestFit="1" customWidth="1"/>
    <col min="11013" max="11013" width="46.5" style="2077" customWidth="1"/>
    <col min="11014" max="11014" width="5.75" style="2077" bestFit="1" customWidth="1"/>
    <col min="11015" max="11015" width="13.125" style="2077" customWidth="1"/>
    <col min="11016" max="11016" width="13.125" style="2077" bestFit="1" customWidth="1"/>
    <col min="11017" max="11017" width="9" style="2077" bestFit="1" customWidth="1"/>
    <col min="11018" max="11018" width="34.25" style="2077" customWidth="1"/>
    <col min="11019" max="11019" width="20.625" style="2077" bestFit="1" customWidth="1"/>
    <col min="11020" max="11020" width="19.125" style="2077" bestFit="1" customWidth="1"/>
    <col min="11021" max="11021" width="16.75" style="2077" customWidth="1"/>
    <col min="11022" max="11022" width="5.375" style="2077" bestFit="1" customWidth="1"/>
    <col min="11023" max="11023" width="18.875" style="2077" customWidth="1"/>
    <col min="11024" max="11024" width="20.5" style="2077" customWidth="1"/>
    <col min="11025" max="11025" width="22.375" style="2077" customWidth="1"/>
    <col min="11026" max="11026" width="14.75" style="2077" customWidth="1"/>
    <col min="11027" max="11264" width="12.75" style="2077"/>
    <col min="11265" max="11265" width="3.75" style="2077" customWidth="1"/>
    <col min="11266" max="11266" width="18.75" style="2077" bestFit="1" customWidth="1"/>
    <col min="11267" max="11268" width="9.625" style="2077" bestFit="1" customWidth="1"/>
    <col min="11269" max="11269" width="46.5" style="2077" customWidth="1"/>
    <col min="11270" max="11270" width="5.75" style="2077" bestFit="1" customWidth="1"/>
    <col min="11271" max="11271" width="13.125" style="2077" customWidth="1"/>
    <col min="11272" max="11272" width="13.125" style="2077" bestFit="1" customWidth="1"/>
    <col min="11273" max="11273" width="9" style="2077" bestFit="1" customWidth="1"/>
    <col min="11274" max="11274" width="34.25" style="2077" customWidth="1"/>
    <col min="11275" max="11275" width="20.625" style="2077" bestFit="1" customWidth="1"/>
    <col min="11276" max="11276" width="19.125" style="2077" bestFit="1" customWidth="1"/>
    <col min="11277" max="11277" width="16.75" style="2077" customWidth="1"/>
    <col min="11278" max="11278" width="5.375" style="2077" bestFit="1" customWidth="1"/>
    <col min="11279" max="11279" width="18.875" style="2077" customWidth="1"/>
    <col min="11280" max="11280" width="20.5" style="2077" customWidth="1"/>
    <col min="11281" max="11281" width="22.375" style="2077" customWidth="1"/>
    <col min="11282" max="11282" width="14.75" style="2077" customWidth="1"/>
    <col min="11283" max="11520" width="12.75" style="2077"/>
    <col min="11521" max="11521" width="3.75" style="2077" customWidth="1"/>
    <col min="11522" max="11522" width="18.75" style="2077" bestFit="1" customWidth="1"/>
    <col min="11523" max="11524" width="9.625" style="2077" bestFit="1" customWidth="1"/>
    <col min="11525" max="11525" width="46.5" style="2077" customWidth="1"/>
    <col min="11526" max="11526" width="5.75" style="2077" bestFit="1" customWidth="1"/>
    <col min="11527" max="11527" width="13.125" style="2077" customWidth="1"/>
    <col min="11528" max="11528" width="13.125" style="2077" bestFit="1" customWidth="1"/>
    <col min="11529" max="11529" width="9" style="2077" bestFit="1" customWidth="1"/>
    <col min="11530" max="11530" width="34.25" style="2077" customWidth="1"/>
    <col min="11531" max="11531" width="20.625" style="2077" bestFit="1" customWidth="1"/>
    <col min="11532" max="11532" width="19.125" style="2077" bestFit="1" customWidth="1"/>
    <col min="11533" max="11533" width="16.75" style="2077" customWidth="1"/>
    <col min="11534" max="11534" width="5.375" style="2077" bestFit="1" customWidth="1"/>
    <col min="11535" max="11535" width="18.875" style="2077" customWidth="1"/>
    <col min="11536" max="11536" width="20.5" style="2077" customWidth="1"/>
    <col min="11537" max="11537" width="22.375" style="2077" customWidth="1"/>
    <col min="11538" max="11538" width="14.75" style="2077" customWidth="1"/>
    <col min="11539" max="11776" width="12.75" style="2077"/>
    <col min="11777" max="11777" width="3.75" style="2077" customWidth="1"/>
    <col min="11778" max="11778" width="18.75" style="2077" bestFit="1" customWidth="1"/>
    <col min="11779" max="11780" width="9.625" style="2077" bestFit="1" customWidth="1"/>
    <col min="11781" max="11781" width="46.5" style="2077" customWidth="1"/>
    <col min="11782" max="11782" width="5.75" style="2077" bestFit="1" customWidth="1"/>
    <col min="11783" max="11783" width="13.125" style="2077" customWidth="1"/>
    <col min="11784" max="11784" width="13.125" style="2077" bestFit="1" customWidth="1"/>
    <col min="11785" max="11785" width="9" style="2077" bestFit="1" customWidth="1"/>
    <col min="11786" max="11786" width="34.25" style="2077" customWidth="1"/>
    <col min="11787" max="11787" width="20.625" style="2077" bestFit="1" customWidth="1"/>
    <col min="11788" max="11788" width="19.125" style="2077" bestFit="1" customWidth="1"/>
    <col min="11789" max="11789" width="16.75" style="2077" customWidth="1"/>
    <col min="11790" max="11790" width="5.375" style="2077" bestFit="1" customWidth="1"/>
    <col min="11791" max="11791" width="18.875" style="2077" customWidth="1"/>
    <col min="11792" max="11792" width="20.5" style="2077" customWidth="1"/>
    <col min="11793" max="11793" width="22.375" style="2077" customWidth="1"/>
    <col min="11794" max="11794" width="14.75" style="2077" customWidth="1"/>
    <col min="11795" max="12032" width="12.75" style="2077"/>
    <col min="12033" max="12033" width="3.75" style="2077" customWidth="1"/>
    <col min="12034" max="12034" width="18.75" style="2077" bestFit="1" customWidth="1"/>
    <col min="12035" max="12036" width="9.625" style="2077" bestFit="1" customWidth="1"/>
    <col min="12037" max="12037" width="46.5" style="2077" customWidth="1"/>
    <col min="12038" max="12038" width="5.75" style="2077" bestFit="1" customWidth="1"/>
    <col min="12039" max="12039" width="13.125" style="2077" customWidth="1"/>
    <col min="12040" max="12040" width="13.125" style="2077" bestFit="1" customWidth="1"/>
    <col min="12041" max="12041" width="9" style="2077" bestFit="1" customWidth="1"/>
    <col min="12042" max="12042" width="34.25" style="2077" customWidth="1"/>
    <col min="12043" max="12043" width="20.625" style="2077" bestFit="1" customWidth="1"/>
    <col min="12044" max="12044" width="19.125" style="2077" bestFit="1" customWidth="1"/>
    <col min="12045" max="12045" width="16.75" style="2077" customWidth="1"/>
    <col min="12046" max="12046" width="5.375" style="2077" bestFit="1" customWidth="1"/>
    <col min="12047" max="12047" width="18.875" style="2077" customWidth="1"/>
    <col min="12048" max="12048" width="20.5" style="2077" customWidth="1"/>
    <col min="12049" max="12049" width="22.375" style="2077" customWidth="1"/>
    <col min="12050" max="12050" width="14.75" style="2077" customWidth="1"/>
    <col min="12051" max="12288" width="12.75" style="2077"/>
    <col min="12289" max="12289" width="3.75" style="2077" customWidth="1"/>
    <col min="12290" max="12290" width="18.75" style="2077" bestFit="1" customWidth="1"/>
    <col min="12291" max="12292" width="9.625" style="2077" bestFit="1" customWidth="1"/>
    <col min="12293" max="12293" width="46.5" style="2077" customWidth="1"/>
    <col min="12294" max="12294" width="5.75" style="2077" bestFit="1" customWidth="1"/>
    <col min="12295" max="12295" width="13.125" style="2077" customWidth="1"/>
    <col min="12296" max="12296" width="13.125" style="2077" bestFit="1" customWidth="1"/>
    <col min="12297" max="12297" width="9" style="2077" bestFit="1" customWidth="1"/>
    <col min="12298" max="12298" width="34.25" style="2077" customWidth="1"/>
    <col min="12299" max="12299" width="20.625" style="2077" bestFit="1" customWidth="1"/>
    <col min="12300" max="12300" width="19.125" style="2077" bestFit="1" customWidth="1"/>
    <col min="12301" max="12301" width="16.75" style="2077" customWidth="1"/>
    <col min="12302" max="12302" width="5.375" style="2077" bestFit="1" customWidth="1"/>
    <col min="12303" max="12303" width="18.875" style="2077" customWidth="1"/>
    <col min="12304" max="12304" width="20.5" style="2077" customWidth="1"/>
    <col min="12305" max="12305" width="22.375" style="2077" customWidth="1"/>
    <col min="12306" max="12306" width="14.75" style="2077" customWidth="1"/>
    <col min="12307" max="12544" width="12.75" style="2077"/>
    <col min="12545" max="12545" width="3.75" style="2077" customWidth="1"/>
    <col min="12546" max="12546" width="18.75" style="2077" bestFit="1" customWidth="1"/>
    <col min="12547" max="12548" width="9.625" style="2077" bestFit="1" customWidth="1"/>
    <col min="12549" max="12549" width="46.5" style="2077" customWidth="1"/>
    <col min="12550" max="12550" width="5.75" style="2077" bestFit="1" customWidth="1"/>
    <col min="12551" max="12551" width="13.125" style="2077" customWidth="1"/>
    <col min="12552" max="12552" width="13.125" style="2077" bestFit="1" customWidth="1"/>
    <col min="12553" max="12553" width="9" style="2077" bestFit="1" customWidth="1"/>
    <col min="12554" max="12554" width="34.25" style="2077" customWidth="1"/>
    <col min="12555" max="12555" width="20.625" style="2077" bestFit="1" customWidth="1"/>
    <col min="12556" max="12556" width="19.125" style="2077" bestFit="1" customWidth="1"/>
    <col min="12557" max="12557" width="16.75" style="2077" customWidth="1"/>
    <col min="12558" max="12558" width="5.375" style="2077" bestFit="1" customWidth="1"/>
    <col min="12559" max="12559" width="18.875" style="2077" customWidth="1"/>
    <col min="12560" max="12560" width="20.5" style="2077" customWidth="1"/>
    <col min="12561" max="12561" width="22.375" style="2077" customWidth="1"/>
    <col min="12562" max="12562" width="14.75" style="2077" customWidth="1"/>
    <col min="12563" max="12800" width="12.75" style="2077"/>
    <col min="12801" max="12801" width="3.75" style="2077" customWidth="1"/>
    <col min="12802" max="12802" width="18.75" style="2077" bestFit="1" customWidth="1"/>
    <col min="12803" max="12804" width="9.625" style="2077" bestFit="1" customWidth="1"/>
    <col min="12805" max="12805" width="46.5" style="2077" customWidth="1"/>
    <col min="12806" max="12806" width="5.75" style="2077" bestFit="1" customWidth="1"/>
    <col min="12807" max="12807" width="13.125" style="2077" customWidth="1"/>
    <col min="12808" max="12808" width="13.125" style="2077" bestFit="1" customWidth="1"/>
    <col min="12809" max="12809" width="9" style="2077" bestFit="1" customWidth="1"/>
    <col min="12810" max="12810" width="34.25" style="2077" customWidth="1"/>
    <col min="12811" max="12811" width="20.625" style="2077" bestFit="1" customWidth="1"/>
    <col min="12812" max="12812" width="19.125" style="2077" bestFit="1" customWidth="1"/>
    <col min="12813" max="12813" width="16.75" style="2077" customWidth="1"/>
    <col min="12814" max="12814" width="5.375" style="2077" bestFit="1" customWidth="1"/>
    <col min="12815" max="12815" width="18.875" style="2077" customWidth="1"/>
    <col min="12816" max="12816" width="20.5" style="2077" customWidth="1"/>
    <col min="12817" max="12817" width="22.375" style="2077" customWidth="1"/>
    <col min="12818" max="12818" width="14.75" style="2077" customWidth="1"/>
    <col min="12819" max="13056" width="12.75" style="2077"/>
    <col min="13057" max="13057" width="3.75" style="2077" customWidth="1"/>
    <col min="13058" max="13058" width="18.75" style="2077" bestFit="1" customWidth="1"/>
    <col min="13059" max="13060" width="9.625" style="2077" bestFit="1" customWidth="1"/>
    <col min="13061" max="13061" width="46.5" style="2077" customWidth="1"/>
    <col min="13062" max="13062" width="5.75" style="2077" bestFit="1" customWidth="1"/>
    <col min="13063" max="13063" width="13.125" style="2077" customWidth="1"/>
    <col min="13064" max="13064" width="13.125" style="2077" bestFit="1" customWidth="1"/>
    <col min="13065" max="13065" width="9" style="2077" bestFit="1" customWidth="1"/>
    <col min="13066" max="13066" width="34.25" style="2077" customWidth="1"/>
    <col min="13067" max="13067" width="20.625" style="2077" bestFit="1" customWidth="1"/>
    <col min="13068" max="13068" width="19.125" style="2077" bestFit="1" customWidth="1"/>
    <col min="13069" max="13069" width="16.75" style="2077" customWidth="1"/>
    <col min="13070" max="13070" width="5.375" style="2077" bestFit="1" customWidth="1"/>
    <col min="13071" max="13071" width="18.875" style="2077" customWidth="1"/>
    <col min="13072" max="13072" width="20.5" style="2077" customWidth="1"/>
    <col min="13073" max="13073" width="22.375" style="2077" customWidth="1"/>
    <col min="13074" max="13074" width="14.75" style="2077" customWidth="1"/>
    <col min="13075" max="13312" width="12.75" style="2077"/>
    <col min="13313" max="13313" width="3.75" style="2077" customWidth="1"/>
    <col min="13314" max="13314" width="18.75" style="2077" bestFit="1" customWidth="1"/>
    <col min="13315" max="13316" width="9.625" style="2077" bestFit="1" customWidth="1"/>
    <col min="13317" max="13317" width="46.5" style="2077" customWidth="1"/>
    <col min="13318" max="13318" width="5.75" style="2077" bestFit="1" customWidth="1"/>
    <col min="13319" max="13319" width="13.125" style="2077" customWidth="1"/>
    <col min="13320" max="13320" width="13.125" style="2077" bestFit="1" customWidth="1"/>
    <col min="13321" max="13321" width="9" style="2077" bestFit="1" customWidth="1"/>
    <col min="13322" max="13322" width="34.25" style="2077" customWidth="1"/>
    <col min="13323" max="13323" width="20.625" style="2077" bestFit="1" customWidth="1"/>
    <col min="13324" max="13324" width="19.125" style="2077" bestFit="1" customWidth="1"/>
    <col min="13325" max="13325" width="16.75" style="2077" customWidth="1"/>
    <col min="13326" max="13326" width="5.375" style="2077" bestFit="1" customWidth="1"/>
    <col min="13327" max="13327" width="18.875" style="2077" customWidth="1"/>
    <col min="13328" max="13328" width="20.5" style="2077" customWidth="1"/>
    <col min="13329" max="13329" width="22.375" style="2077" customWidth="1"/>
    <col min="13330" max="13330" width="14.75" style="2077" customWidth="1"/>
    <col min="13331" max="13568" width="12.75" style="2077"/>
    <col min="13569" max="13569" width="3.75" style="2077" customWidth="1"/>
    <col min="13570" max="13570" width="18.75" style="2077" bestFit="1" customWidth="1"/>
    <col min="13571" max="13572" width="9.625" style="2077" bestFit="1" customWidth="1"/>
    <col min="13573" max="13573" width="46.5" style="2077" customWidth="1"/>
    <col min="13574" max="13574" width="5.75" style="2077" bestFit="1" customWidth="1"/>
    <col min="13575" max="13575" width="13.125" style="2077" customWidth="1"/>
    <col min="13576" max="13576" width="13.125" style="2077" bestFit="1" customWidth="1"/>
    <col min="13577" max="13577" width="9" style="2077" bestFit="1" customWidth="1"/>
    <col min="13578" max="13578" width="34.25" style="2077" customWidth="1"/>
    <col min="13579" max="13579" width="20.625" style="2077" bestFit="1" customWidth="1"/>
    <col min="13580" max="13580" width="19.125" style="2077" bestFit="1" customWidth="1"/>
    <col min="13581" max="13581" width="16.75" style="2077" customWidth="1"/>
    <col min="13582" max="13582" width="5.375" style="2077" bestFit="1" customWidth="1"/>
    <col min="13583" max="13583" width="18.875" style="2077" customWidth="1"/>
    <col min="13584" max="13584" width="20.5" style="2077" customWidth="1"/>
    <col min="13585" max="13585" width="22.375" style="2077" customWidth="1"/>
    <col min="13586" max="13586" width="14.75" style="2077" customWidth="1"/>
    <col min="13587" max="13824" width="12.75" style="2077"/>
    <col min="13825" max="13825" width="3.75" style="2077" customWidth="1"/>
    <col min="13826" max="13826" width="18.75" style="2077" bestFit="1" customWidth="1"/>
    <col min="13827" max="13828" width="9.625" style="2077" bestFit="1" customWidth="1"/>
    <col min="13829" max="13829" width="46.5" style="2077" customWidth="1"/>
    <col min="13830" max="13830" width="5.75" style="2077" bestFit="1" customWidth="1"/>
    <col min="13831" max="13831" width="13.125" style="2077" customWidth="1"/>
    <col min="13832" max="13832" width="13.125" style="2077" bestFit="1" customWidth="1"/>
    <col min="13833" max="13833" width="9" style="2077" bestFit="1" customWidth="1"/>
    <col min="13834" max="13834" width="34.25" style="2077" customWidth="1"/>
    <col min="13835" max="13835" width="20.625" style="2077" bestFit="1" customWidth="1"/>
    <col min="13836" max="13836" width="19.125" style="2077" bestFit="1" customWidth="1"/>
    <col min="13837" max="13837" width="16.75" style="2077" customWidth="1"/>
    <col min="13838" max="13838" width="5.375" style="2077" bestFit="1" customWidth="1"/>
    <col min="13839" max="13839" width="18.875" style="2077" customWidth="1"/>
    <col min="13840" max="13840" width="20.5" style="2077" customWidth="1"/>
    <col min="13841" max="13841" width="22.375" style="2077" customWidth="1"/>
    <col min="13842" max="13842" width="14.75" style="2077" customWidth="1"/>
    <col min="13843" max="14080" width="12.75" style="2077"/>
    <col min="14081" max="14081" width="3.75" style="2077" customWidth="1"/>
    <col min="14082" max="14082" width="18.75" style="2077" bestFit="1" customWidth="1"/>
    <col min="14083" max="14084" width="9.625" style="2077" bestFit="1" customWidth="1"/>
    <col min="14085" max="14085" width="46.5" style="2077" customWidth="1"/>
    <col min="14086" max="14086" width="5.75" style="2077" bestFit="1" customWidth="1"/>
    <col min="14087" max="14087" width="13.125" style="2077" customWidth="1"/>
    <col min="14088" max="14088" width="13.125" style="2077" bestFit="1" customWidth="1"/>
    <col min="14089" max="14089" width="9" style="2077" bestFit="1" customWidth="1"/>
    <col min="14090" max="14090" width="34.25" style="2077" customWidth="1"/>
    <col min="14091" max="14091" width="20.625" style="2077" bestFit="1" customWidth="1"/>
    <col min="14092" max="14092" width="19.125" style="2077" bestFit="1" customWidth="1"/>
    <col min="14093" max="14093" width="16.75" style="2077" customWidth="1"/>
    <col min="14094" max="14094" width="5.375" style="2077" bestFit="1" customWidth="1"/>
    <col min="14095" max="14095" width="18.875" style="2077" customWidth="1"/>
    <col min="14096" max="14096" width="20.5" style="2077" customWidth="1"/>
    <col min="14097" max="14097" width="22.375" style="2077" customWidth="1"/>
    <col min="14098" max="14098" width="14.75" style="2077" customWidth="1"/>
    <col min="14099" max="14336" width="12.75" style="2077"/>
    <col min="14337" max="14337" width="3.75" style="2077" customWidth="1"/>
    <col min="14338" max="14338" width="18.75" style="2077" bestFit="1" customWidth="1"/>
    <col min="14339" max="14340" width="9.625" style="2077" bestFit="1" customWidth="1"/>
    <col min="14341" max="14341" width="46.5" style="2077" customWidth="1"/>
    <col min="14342" max="14342" width="5.75" style="2077" bestFit="1" customWidth="1"/>
    <col min="14343" max="14343" width="13.125" style="2077" customWidth="1"/>
    <col min="14344" max="14344" width="13.125" style="2077" bestFit="1" customWidth="1"/>
    <col min="14345" max="14345" width="9" style="2077" bestFit="1" customWidth="1"/>
    <col min="14346" max="14346" width="34.25" style="2077" customWidth="1"/>
    <col min="14347" max="14347" width="20.625" style="2077" bestFit="1" customWidth="1"/>
    <col min="14348" max="14348" width="19.125" style="2077" bestFit="1" customWidth="1"/>
    <col min="14349" max="14349" width="16.75" style="2077" customWidth="1"/>
    <col min="14350" max="14350" width="5.375" style="2077" bestFit="1" customWidth="1"/>
    <col min="14351" max="14351" width="18.875" style="2077" customWidth="1"/>
    <col min="14352" max="14352" width="20.5" style="2077" customWidth="1"/>
    <col min="14353" max="14353" width="22.375" style="2077" customWidth="1"/>
    <col min="14354" max="14354" width="14.75" style="2077" customWidth="1"/>
    <col min="14355" max="14592" width="12.75" style="2077"/>
    <col min="14593" max="14593" width="3.75" style="2077" customWidth="1"/>
    <col min="14594" max="14594" width="18.75" style="2077" bestFit="1" customWidth="1"/>
    <col min="14595" max="14596" width="9.625" style="2077" bestFit="1" customWidth="1"/>
    <col min="14597" max="14597" width="46.5" style="2077" customWidth="1"/>
    <col min="14598" max="14598" width="5.75" style="2077" bestFit="1" customWidth="1"/>
    <col min="14599" max="14599" width="13.125" style="2077" customWidth="1"/>
    <col min="14600" max="14600" width="13.125" style="2077" bestFit="1" customWidth="1"/>
    <col min="14601" max="14601" width="9" style="2077" bestFit="1" customWidth="1"/>
    <col min="14602" max="14602" width="34.25" style="2077" customWidth="1"/>
    <col min="14603" max="14603" width="20.625" style="2077" bestFit="1" customWidth="1"/>
    <col min="14604" max="14604" width="19.125" style="2077" bestFit="1" customWidth="1"/>
    <col min="14605" max="14605" width="16.75" style="2077" customWidth="1"/>
    <col min="14606" max="14606" width="5.375" style="2077" bestFit="1" customWidth="1"/>
    <col min="14607" max="14607" width="18.875" style="2077" customWidth="1"/>
    <col min="14608" max="14608" width="20.5" style="2077" customWidth="1"/>
    <col min="14609" max="14609" width="22.375" style="2077" customWidth="1"/>
    <col min="14610" max="14610" width="14.75" style="2077" customWidth="1"/>
    <col min="14611" max="14848" width="12.75" style="2077"/>
    <col min="14849" max="14849" width="3.75" style="2077" customWidth="1"/>
    <col min="14850" max="14850" width="18.75" style="2077" bestFit="1" customWidth="1"/>
    <col min="14851" max="14852" width="9.625" style="2077" bestFit="1" customWidth="1"/>
    <col min="14853" max="14853" width="46.5" style="2077" customWidth="1"/>
    <col min="14854" max="14854" width="5.75" style="2077" bestFit="1" customWidth="1"/>
    <col min="14855" max="14855" width="13.125" style="2077" customWidth="1"/>
    <col min="14856" max="14856" width="13.125" style="2077" bestFit="1" customWidth="1"/>
    <col min="14857" max="14857" width="9" style="2077" bestFit="1" customWidth="1"/>
    <col min="14858" max="14858" width="34.25" style="2077" customWidth="1"/>
    <col min="14859" max="14859" width="20.625" style="2077" bestFit="1" customWidth="1"/>
    <col min="14860" max="14860" width="19.125" style="2077" bestFit="1" customWidth="1"/>
    <col min="14861" max="14861" width="16.75" style="2077" customWidth="1"/>
    <col min="14862" max="14862" width="5.375" style="2077" bestFit="1" customWidth="1"/>
    <col min="14863" max="14863" width="18.875" style="2077" customWidth="1"/>
    <col min="14864" max="14864" width="20.5" style="2077" customWidth="1"/>
    <col min="14865" max="14865" width="22.375" style="2077" customWidth="1"/>
    <col min="14866" max="14866" width="14.75" style="2077" customWidth="1"/>
    <col min="14867" max="15104" width="12.75" style="2077"/>
    <col min="15105" max="15105" width="3.75" style="2077" customWidth="1"/>
    <col min="15106" max="15106" width="18.75" style="2077" bestFit="1" customWidth="1"/>
    <col min="15107" max="15108" width="9.625" style="2077" bestFit="1" customWidth="1"/>
    <col min="15109" max="15109" width="46.5" style="2077" customWidth="1"/>
    <col min="15110" max="15110" width="5.75" style="2077" bestFit="1" customWidth="1"/>
    <col min="15111" max="15111" width="13.125" style="2077" customWidth="1"/>
    <col min="15112" max="15112" width="13.125" style="2077" bestFit="1" customWidth="1"/>
    <col min="15113" max="15113" width="9" style="2077" bestFit="1" customWidth="1"/>
    <col min="15114" max="15114" width="34.25" style="2077" customWidth="1"/>
    <col min="15115" max="15115" width="20.625" style="2077" bestFit="1" customWidth="1"/>
    <col min="15116" max="15116" width="19.125" style="2077" bestFit="1" customWidth="1"/>
    <col min="15117" max="15117" width="16.75" style="2077" customWidth="1"/>
    <col min="15118" max="15118" width="5.375" style="2077" bestFit="1" customWidth="1"/>
    <col min="15119" max="15119" width="18.875" style="2077" customWidth="1"/>
    <col min="15120" max="15120" width="20.5" style="2077" customWidth="1"/>
    <col min="15121" max="15121" width="22.375" style="2077" customWidth="1"/>
    <col min="15122" max="15122" width="14.75" style="2077" customWidth="1"/>
    <col min="15123" max="15360" width="12.75" style="2077"/>
    <col min="15361" max="15361" width="3.75" style="2077" customWidth="1"/>
    <col min="15362" max="15362" width="18.75" style="2077" bestFit="1" customWidth="1"/>
    <col min="15363" max="15364" width="9.625" style="2077" bestFit="1" customWidth="1"/>
    <col min="15365" max="15365" width="46.5" style="2077" customWidth="1"/>
    <col min="15366" max="15366" width="5.75" style="2077" bestFit="1" customWidth="1"/>
    <col min="15367" max="15367" width="13.125" style="2077" customWidth="1"/>
    <col min="15368" max="15368" width="13.125" style="2077" bestFit="1" customWidth="1"/>
    <col min="15369" max="15369" width="9" style="2077" bestFit="1" customWidth="1"/>
    <col min="15370" max="15370" width="34.25" style="2077" customWidth="1"/>
    <col min="15371" max="15371" width="20.625" style="2077" bestFit="1" customWidth="1"/>
    <col min="15372" max="15372" width="19.125" style="2077" bestFit="1" customWidth="1"/>
    <col min="15373" max="15373" width="16.75" style="2077" customWidth="1"/>
    <col min="15374" max="15374" width="5.375" style="2077" bestFit="1" customWidth="1"/>
    <col min="15375" max="15375" width="18.875" style="2077" customWidth="1"/>
    <col min="15376" max="15376" width="20.5" style="2077" customWidth="1"/>
    <col min="15377" max="15377" width="22.375" style="2077" customWidth="1"/>
    <col min="15378" max="15378" width="14.75" style="2077" customWidth="1"/>
    <col min="15379" max="15616" width="12.75" style="2077"/>
    <col min="15617" max="15617" width="3.75" style="2077" customWidth="1"/>
    <col min="15618" max="15618" width="18.75" style="2077" bestFit="1" customWidth="1"/>
    <col min="15619" max="15620" width="9.625" style="2077" bestFit="1" customWidth="1"/>
    <col min="15621" max="15621" width="46.5" style="2077" customWidth="1"/>
    <col min="15622" max="15622" width="5.75" style="2077" bestFit="1" customWidth="1"/>
    <col min="15623" max="15623" width="13.125" style="2077" customWidth="1"/>
    <col min="15624" max="15624" width="13.125" style="2077" bestFit="1" customWidth="1"/>
    <col min="15625" max="15625" width="9" style="2077" bestFit="1" customWidth="1"/>
    <col min="15626" max="15626" width="34.25" style="2077" customWidth="1"/>
    <col min="15627" max="15627" width="20.625" style="2077" bestFit="1" customWidth="1"/>
    <col min="15628" max="15628" width="19.125" style="2077" bestFit="1" customWidth="1"/>
    <col min="15629" max="15629" width="16.75" style="2077" customWidth="1"/>
    <col min="15630" max="15630" width="5.375" style="2077" bestFit="1" customWidth="1"/>
    <col min="15631" max="15631" width="18.875" style="2077" customWidth="1"/>
    <col min="15632" max="15632" width="20.5" style="2077" customWidth="1"/>
    <col min="15633" max="15633" width="22.375" style="2077" customWidth="1"/>
    <col min="15634" max="15634" width="14.75" style="2077" customWidth="1"/>
    <col min="15635" max="15872" width="12.75" style="2077"/>
    <col min="15873" max="15873" width="3.75" style="2077" customWidth="1"/>
    <col min="15874" max="15874" width="18.75" style="2077" bestFit="1" customWidth="1"/>
    <col min="15875" max="15876" width="9.625" style="2077" bestFit="1" customWidth="1"/>
    <col min="15877" max="15877" width="46.5" style="2077" customWidth="1"/>
    <col min="15878" max="15878" width="5.75" style="2077" bestFit="1" customWidth="1"/>
    <col min="15879" max="15879" width="13.125" style="2077" customWidth="1"/>
    <col min="15880" max="15880" width="13.125" style="2077" bestFit="1" customWidth="1"/>
    <col min="15881" max="15881" width="9" style="2077" bestFit="1" customWidth="1"/>
    <col min="15882" max="15882" width="34.25" style="2077" customWidth="1"/>
    <col min="15883" max="15883" width="20.625" style="2077" bestFit="1" customWidth="1"/>
    <col min="15884" max="15884" width="19.125" style="2077" bestFit="1" customWidth="1"/>
    <col min="15885" max="15885" width="16.75" style="2077" customWidth="1"/>
    <col min="15886" max="15886" width="5.375" style="2077" bestFit="1" customWidth="1"/>
    <col min="15887" max="15887" width="18.875" style="2077" customWidth="1"/>
    <col min="15888" max="15888" width="20.5" style="2077" customWidth="1"/>
    <col min="15889" max="15889" width="22.375" style="2077" customWidth="1"/>
    <col min="15890" max="15890" width="14.75" style="2077" customWidth="1"/>
    <col min="15891" max="16128" width="12.75" style="2077"/>
    <col min="16129" max="16129" width="3.75" style="2077" customWidth="1"/>
    <col min="16130" max="16130" width="18.75" style="2077" bestFit="1" customWidth="1"/>
    <col min="16131" max="16132" width="9.625" style="2077" bestFit="1" customWidth="1"/>
    <col min="16133" max="16133" width="46.5" style="2077" customWidth="1"/>
    <col min="16134" max="16134" width="5.75" style="2077" bestFit="1" customWidth="1"/>
    <col min="16135" max="16135" width="13.125" style="2077" customWidth="1"/>
    <col min="16136" max="16136" width="13.125" style="2077" bestFit="1" customWidth="1"/>
    <col min="16137" max="16137" width="9" style="2077" bestFit="1" customWidth="1"/>
    <col min="16138" max="16138" width="34.25" style="2077" customWidth="1"/>
    <col min="16139" max="16139" width="20.625" style="2077" bestFit="1" customWidth="1"/>
    <col min="16140" max="16140" width="19.125" style="2077" bestFit="1" customWidth="1"/>
    <col min="16141" max="16141" width="16.75" style="2077" customWidth="1"/>
    <col min="16142" max="16142" width="5.375" style="2077" bestFit="1" customWidth="1"/>
    <col min="16143" max="16143" width="18.875" style="2077" customWidth="1"/>
    <col min="16144" max="16144" width="20.5" style="2077" customWidth="1"/>
    <col min="16145" max="16145" width="22.375" style="2077" customWidth="1"/>
    <col min="16146" max="16146" width="14.75" style="2077" customWidth="1"/>
    <col min="16147" max="16384" width="12.75" style="2077"/>
  </cols>
  <sheetData>
    <row r="2" spans="2:17" ht="20.100000000000001" customHeight="1">
      <c r="B2" s="2075" t="s">
        <v>0</v>
      </c>
      <c r="C2" s="2075"/>
      <c r="D2" s="2075"/>
      <c r="E2" s="2" t="s">
        <v>8799</v>
      </c>
      <c r="G2" s="4" t="s">
        <v>2</v>
      </c>
      <c r="H2" s="5"/>
      <c r="I2" s="6"/>
      <c r="J2" s="2078">
        <f>SUM(H:H)</f>
        <v>70243</v>
      </c>
      <c r="K2" s="2222"/>
    </row>
    <row r="3" spans="2:17" ht="20.100000000000001" customHeight="1">
      <c r="B3" s="2075"/>
      <c r="C3" s="2075"/>
      <c r="D3" s="2075"/>
      <c r="E3" s="13" t="s">
        <v>8676</v>
      </c>
    </row>
    <row r="4" spans="2:17" ht="20.100000000000001" customHeight="1">
      <c r="B4" s="2075" t="s">
        <v>5</v>
      </c>
      <c r="C4" s="2075"/>
      <c r="D4" s="2075"/>
      <c r="E4" s="13" t="s">
        <v>8799</v>
      </c>
      <c r="G4" s="2223"/>
      <c r="H4" s="2223"/>
      <c r="I4" s="2224"/>
      <c r="J4" s="2225"/>
      <c r="K4" s="2226"/>
    </row>
    <row r="5" spans="2:17" ht="20.100000000000001" customHeight="1">
      <c r="B5" s="2075" t="s">
        <v>6</v>
      </c>
      <c r="C5" s="2075"/>
      <c r="D5" s="2075"/>
      <c r="E5" s="16"/>
      <c r="G5" s="2223"/>
      <c r="H5" s="2223"/>
      <c r="I5" s="2224"/>
      <c r="J5" s="2225"/>
      <c r="K5" s="2226"/>
    </row>
    <row r="6" spans="2:17" ht="20.100000000000001" customHeight="1">
      <c r="B6" s="2075" t="s">
        <v>7</v>
      </c>
      <c r="C6" s="2075"/>
      <c r="D6" s="2075"/>
      <c r="E6" s="16"/>
      <c r="G6" s="2223"/>
      <c r="H6" s="2223"/>
      <c r="I6" s="2223"/>
      <c r="J6" s="2226"/>
      <c r="K6" s="2226"/>
    </row>
    <row r="8" spans="2:17" s="2079" customFormat="1" ht="19.7" customHeight="1">
      <c r="B8" s="105" t="s">
        <v>8800</v>
      </c>
      <c r="C8" s="105" t="s">
        <v>9</v>
      </c>
      <c r="D8" s="105" t="s">
        <v>10</v>
      </c>
      <c r="E8" s="161" t="s">
        <v>11</v>
      </c>
      <c r="F8" s="161" t="s">
        <v>8391</v>
      </c>
      <c r="G8" s="161" t="s">
        <v>13</v>
      </c>
      <c r="H8" s="143" t="s">
        <v>14</v>
      </c>
      <c r="I8" s="143" t="s">
        <v>15</v>
      </c>
      <c r="J8" s="161" t="s">
        <v>16</v>
      </c>
      <c r="K8" s="161" t="s">
        <v>17</v>
      </c>
      <c r="L8" s="161" t="s">
        <v>18</v>
      </c>
      <c r="M8" s="105" t="s">
        <v>19</v>
      </c>
      <c r="N8" s="105" t="s">
        <v>20</v>
      </c>
      <c r="O8" s="161" t="s">
        <v>21</v>
      </c>
      <c r="P8" s="2163" t="s">
        <v>22</v>
      </c>
      <c r="Q8" s="2227" t="s">
        <v>23</v>
      </c>
    </row>
    <row r="9" spans="2:17" s="2079" customFormat="1" ht="19.5" customHeight="1">
      <c r="B9" s="161" t="s">
        <v>8801</v>
      </c>
      <c r="C9" s="105" t="s">
        <v>6208</v>
      </c>
      <c r="D9" s="105" t="s">
        <v>6208</v>
      </c>
      <c r="E9" s="28" t="s">
        <v>8802</v>
      </c>
      <c r="F9" s="161">
        <v>1</v>
      </c>
      <c r="G9" s="2262">
        <v>3800</v>
      </c>
      <c r="H9" s="142">
        <f t="shared" ref="H9:H35" si="0">F9*G9</f>
        <v>3800</v>
      </c>
      <c r="I9" s="143"/>
      <c r="J9" s="28" t="s">
        <v>8775</v>
      </c>
      <c r="K9" s="161"/>
      <c r="L9" s="161"/>
      <c r="M9" s="2091">
        <v>44921</v>
      </c>
      <c r="N9" s="105" t="s">
        <v>6724</v>
      </c>
      <c r="O9" s="2164">
        <v>44578</v>
      </c>
      <c r="P9" s="2163">
        <v>44943</v>
      </c>
      <c r="Q9" s="2227">
        <v>44942</v>
      </c>
    </row>
    <row r="10" spans="2:17" ht="19.7" customHeight="1">
      <c r="B10" s="161" t="s">
        <v>8801</v>
      </c>
      <c r="C10" s="105" t="s">
        <v>6208</v>
      </c>
      <c r="D10" s="105" t="s">
        <v>6208</v>
      </c>
      <c r="E10" s="28" t="s">
        <v>8803</v>
      </c>
      <c r="F10" s="18">
        <v>1</v>
      </c>
      <c r="G10" s="147">
        <v>19400</v>
      </c>
      <c r="H10" s="142">
        <f t="shared" si="0"/>
        <v>19400</v>
      </c>
      <c r="I10" s="22"/>
      <c r="J10" s="24" t="s">
        <v>8804</v>
      </c>
      <c r="K10" s="161"/>
      <c r="L10" s="161"/>
      <c r="M10" s="2091">
        <v>44921</v>
      </c>
      <c r="N10" s="105" t="s">
        <v>6724</v>
      </c>
      <c r="O10" s="2164">
        <v>44578</v>
      </c>
      <c r="P10" s="2165">
        <v>44943</v>
      </c>
      <c r="Q10" s="2091">
        <v>44942</v>
      </c>
    </row>
    <row r="11" spans="2:17" ht="19.7" customHeight="1">
      <c r="B11" s="123"/>
      <c r="C11" s="105"/>
      <c r="D11" s="105"/>
      <c r="E11" s="28"/>
      <c r="F11" s="161"/>
      <c r="G11" s="147"/>
      <c r="H11" s="142">
        <f t="shared" si="0"/>
        <v>0</v>
      </c>
      <c r="I11" s="158"/>
      <c r="J11" s="28"/>
      <c r="K11" s="2228"/>
      <c r="L11" s="161"/>
      <c r="M11" s="2163"/>
      <c r="N11" s="105"/>
      <c r="O11" s="2164"/>
      <c r="P11" s="2165"/>
      <c r="Q11" s="2091"/>
    </row>
    <row r="12" spans="2:17" ht="19.7" customHeight="1">
      <c r="B12" s="105" t="s">
        <v>8805</v>
      </c>
      <c r="C12" s="17" t="s">
        <v>167</v>
      </c>
      <c r="D12" s="17" t="s">
        <v>167</v>
      </c>
      <c r="E12" s="26" t="s">
        <v>8806</v>
      </c>
      <c r="F12" s="18">
        <v>1</v>
      </c>
      <c r="G12" s="20">
        <v>7910</v>
      </c>
      <c r="H12" s="142">
        <f t="shared" si="0"/>
        <v>7910</v>
      </c>
      <c r="I12" s="22"/>
      <c r="J12" s="24" t="s">
        <v>8807</v>
      </c>
      <c r="K12" s="161"/>
      <c r="L12" s="161"/>
      <c r="M12" s="2163">
        <v>44922</v>
      </c>
      <c r="N12" s="105" t="s">
        <v>6724</v>
      </c>
      <c r="O12" s="2164">
        <v>44567</v>
      </c>
      <c r="P12" s="2165"/>
      <c r="Q12" s="2091">
        <v>44932</v>
      </c>
    </row>
    <row r="13" spans="2:17" ht="19.7" customHeight="1">
      <c r="B13" s="105" t="s">
        <v>8805</v>
      </c>
      <c r="C13" s="17" t="s">
        <v>167</v>
      </c>
      <c r="D13" s="17" t="s">
        <v>167</v>
      </c>
      <c r="E13" s="9" t="s">
        <v>8808</v>
      </c>
      <c r="F13" s="18">
        <v>1</v>
      </c>
      <c r="G13" s="20">
        <v>1633</v>
      </c>
      <c r="H13" s="20">
        <f t="shared" si="0"/>
        <v>1633</v>
      </c>
      <c r="I13" s="22"/>
      <c r="J13" s="24" t="s">
        <v>8752</v>
      </c>
      <c r="K13" s="161"/>
      <c r="L13" s="161"/>
      <c r="M13" s="2163">
        <v>44922</v>
      </c>
      <c r="N13" s="105" t="s">
        <v>6724</v>
      </c>
      <c r="O13" s="2164">
        <v>44567</v>
      </c>
      <c r="P13" s="2165"/>
      <c r="Q13" s="2091">
        <v>44932</v>
      </c>
    </row>
    <row r="14" spans="2:17" ht="19.7" customHeight="1">
      <c r="B14" s="105" t="s">
        <v>8805</v>
      </c>
      <c r="C14" s="17" t="s">
        <v>167</v>
      </c>
      <c r="D14" s="17" t="s">
        <v>167</v>
      </c>
      <c r="E14" s="26" t="s">
        <v>8809</v>
      </c>
      <c r="F14" s="332">
        <v>1</v>
      </c>
      <c r="G14" s="2263">
        <v>2113</v>
      </c>
      <c r="H14" s="20">
        <f>F14*G14</f>
        <v>2113</v>
      </c>
      <c r="I14" s="22"/>
      <c r="J14" s="24" t="s">
        <v>8810</v>
      </c>
      <c r="K14" s="161"/>
      <c r="L14" s="161"/>
      <c r="M14" s="2163">
        <v>44922</v>
      </c>
      <c r="N14" s="105" t="s">
        <v>6724</v>
      </c>
      <c r="O14" s="2164">
        <v>44567</v>
      </c>
      <c r="P14" s="2165"/>
      <c r="Q14" s="2091">
        <v>44932</v>
      </c>
    </row>
    <row r="15" spans="2:17" ht="19.7" customHeight="1">
      <c r="B15" s="105" t="s">
        <v>8805</v>
      </c>
      <c r="C15" s="17" t="s">
        <v>167</v>
      </c>
      <c r="D15" s="17" t="s">
        <v>167</v>
      </c>
      <c r="E15" s="26" t="s">
        <v>8811</v>
      </c>
      <c r="F15" s="18">
        <v>1</v>
      </c>
      <c r="G15" s="20">
        <v>7878</v>
      </c>
      <c r="H15" s="142">
        <f t="shared" si="0"/>
        <v>7878</v>
      </c>
      <c r="I15" s="22"/>
      <c r="J15" s="24" t="s">
        <v>8812</v>
      </c>
      <c r="K15" s="161"/>
      <c r="L15" s="161"/>
      <c r="M15" s="2163">
        <v>44922</v>
      </c>
      <c r="N15" s="105" t="s">
        <v>6724</v>
      </c>
      <c r="O15" s="2164">
        <v>44567</v>
      </c>
      <c r="P15" s="2165"/>
      <c r="Q15" s="2091">
        <v>44932</v>
      </c>
    </row>
    <row r="16" spans="2:17" ht="19.7" customHeight="1">
      <c r="B16" s="105" t="s">
        <v>8805</v>
      </c>
      <c r="C16" s="17" t="s">
        <v>167</v>
      </c>
      <c r="D16" s="17" t="s">
        <v>167</v>
      </c>
      <c r="E16" s="9" t="s">
        <v>8813</v>
      </c>
      <c r="F16" s="18">
        <v>2</v>
      </c>
      <c r="G16" s="20">
        <v>5728</v>
      </c>
      <c r="H16" s="142">
        <f t="shared" si="0"/>
        <v>11456</v>
      </c>
      <c r="I16" s="22"/>
      <c r="J16" s="24" t="s">
        <v>8814</v>
      </c>
      <c r="K16" s="161"/>
      <c r="L16" s="161"/>
      <c r="M16" s="2163">
        <v>44922</v>
      </c>
      <c r="N16" s="105" t="s">
        <v>6724</v>
      </c>
      <c r="O16" s="2164">
        <v>44923</v>
      </c>
      <c r="P16" s="2165"/>
      <c r="Q16" s="2091">
        <v>45288</v>
      </c>
    </row>
    <row r="17" spans="2:17" ht="19.7" customHeight="1">
      <c r="B17" s="105"/>
      <c r="C17" s="17"/>
      <c r="D17" s="17"/>
      <c r="E17" s="26"/>
      <c r="F17" s="18"/>
      <c r="G17" s="20"/>
      <c r="H17" s="142">
        <f t="shared" si="0"/>
        <v>0</v>
      </c>
      <c r="I17" s="22"/>
      <c r="J17" s="24"/>
      <c r="K17" s="161"/>
      <c r="L17" s="161"/>
      <c r="M17" s="2163"/>
      <c r="N17" s="105"/>
      <c r="O17" s="2164"/>
      <c r="P17" s="2165"/>
      <c r="Q17" s="2091"/>
    </row>
    <row r="18" spans="2:17" s="2175" customFormat="1" ht="19.7" customHeight="1">
      <c r="B18" s="1960" t="s">
        <v>8815</v>
      </c>
      <c r="C18" s="34" t="s">
        <v>167</v>
      </c>
      <c r="D18" s="34" t="s">
        <v>167</v>
      </c>
      <c r="E18" s="35" t="s">
        <v>557</v>
      </c>
      <c r="F18" s="33">
        <v>1</v>
      </c>
      <c r="G18" s="36">
        <v>5117</v>
      </c>
      <c r="H18" s="2179">
        <f t="shared" si="0"/>
        <v>5117</v>
      </c>
      <c r="I18" s="327"/>
      <c r="J18" s="471" t="s">
        <v>8816</v>
      </c>
      <c r="K18" s="2170"/>
      <c r="L18" s="2170"/>
      <c r="M18" s="2171">
        <v>44939</v>
      </c>
      <c r="N18" s="1960" t="s">
        <v>6724</v>
      </c>
      <c r="O18" s="2172">
        <v>44942</v>
      </c>
      <c r="P18" s="2173"/>
      <c r="Q18" s="2174">
        <v>44942</v>
      </c>
    </row>
    <row r="19" spans="2:17" s="2175" customFormat="1" ht="19.7" customHeight="1">
      <c r="B19" s="1960" t="s">
        <v>8815</v>
      </c>
      <c r="C19" s="34" t="s">
        <v>167</v>
      </c>
      <c r="D19" s="34" t="s">
        <v>167</v>
      </c>
      <c r="E19" s="35" t="s">
        <v>335</v>
      </c>
      <c r="F19" s="33">
        <v>1</v>
      </c>
      <c r="G19" s="36">
        <v>6365</v>
      </c>
      <c r="H19" s="2179">
        <f t="shared" si="0"/>
        <v>6365</v>
      </c>
      <c r="I19" s="327"/>
      <c r="J19" s="471" t="s">
        <v>8817</v>
      </c>
      <c r="K19" s="2170"/>
      <c r="L19" s="2170"/>
      <c r="M19" s="2171">
        <v>44939</v>
      </c>
      <c r="N19" s="1960" t="s">
        <v>6724</v>
      </c>
      <c r="O19" s="2172">
        <v>44943</v>
      </c>
      <c r="P19" s="2173"/>
      <c r="Q19" s="2174">
        <v>44943</v>
      </c>
    </row>
    <row r="20" spans="2:17" s="2175" customFormat="1" ht="19.7" customHeight="1">
      <c r="B20" s="1960" t="s">
        <v>8815</v>
      </c>
      <c r="C20" s="34" t="s">
        <v>167</v>
      </c>
      <c r="D20" s="34" t="s">
        <v>167</v>
      </c>
      <c r="E20" s="35" t="s">
        <v>228</v>
      </c>
      <c r="F20" s="33">
        <v>1</v>
      </c>
      <c r="G20" s="36">
        <v>4239</v>
      </c>
      <c r="H20" s="36">
        <f t="shared" si="0"/>
        <v>4239</v>
      </c>
      <c r="I20" s="327"/>
      <c r="J20" s="471" t="s">
        <v>8750</v>
      </c>
      <c r="K20" s="2170"/>
      <c r="L20" s="2170"/>
      <c r="M20" s="2171">
        <v>44939</v>
      </c>
      <c r="N20" s="1960" t="s">
        <v>6724</v>
      </c>
      <c r="O20" s="2172">
        <v>44942</v>
      </c>
      <c r="P20" s="2173"/>
      <c r="Q20" s="2174">
        <v>44942</v>
      </c>
    </row>
    <row r="21" spans="2:17" s="2175" customFormat="1" ht="19.7" customHeight="1">
      <c r="B21" s="1960" t="s">
        <v>8815</v>
      </c>
      <c r="C21" s="34" t="s">
        <v>167</v>
      </c>
      <c r="D21" s="34" t="s">
        <v>167</v>
      </c>
      <c r="E21" s="35" t="s">
        <v>1049</v>
      </c>
      <c r="F21" s="33">
        <v>1</v>
      </c>
      <c r="G21" s="36">
        <v>332</v>
      </c>
      <c r="H21" s="36">
        <f t="shared" si="0"/>
        <v>332</v>
      </c>
      <c r="I21" s="327"/>
      <c r="J21" s="471" t="s">
        <v>8691</v>
      </c>
      <c r="K21" s="2170"/>
      <c r="L21" s="2170"/>
      <c r="M21" s="2171">
        <v>44939</v>
      </c>
      <c r="N21" s="1960" t="s">
        <v>6724</v>
      </c>
      <c r="O21" s="2172">
        <v>44942</v>
      </c>
      <c r="P21" s="2173"/>
      <c r="Q21" s="2174">
        <v>44942</v>
      </c>
    </row>
    <row r="22" spans="2:17" s="2175" customFormat="1" ht="19.7" customHeight="1">
      <c r="B22" s="1960"/>
      <c r="C22" s="34"/>
      <c r="D22" s="34"/>
      <c r="E22" s="35"/>
      <c r="F22" s="33"/>
      <c r="G22" s="36"/>
      <c r="H22" s="36">
        <f t="shared" si="0"/>
        <v>0</v>
      </c>
      <c r="I22" s="327"/>
      <c r="J22" s="471"/>
      <c r="K22" s="2170"/>
      <c r="L22" s="2170"/>
      <c r="M22" s="2171"/>
      <c r="N22" s="1960"/>
      <c r="O22" s="2172"/>
      <c r="P22" s="2173"/>
      <c r="Q22" s="2174"/>
    </row>
    <row r="23" spans="2:17" s="2175" customFormat="1" ht="19.7" customHeight="1">
      <c r="B23" s="1960"/>
      <c r="C23" s="34"/>
      <c r="D23" s="34"/>
      <c r="E23" s="35"/>
      <c r="F23" s="33"/>
      <c r="G23" s="36"/>
      <c r="H23" s="36">
        <f t="shared" si="0"/>
        <v>0</v>
      </c>
      <c r="I23" s="327"/>
      <c r="J23" s="471"/>
      <c r="K23" s="2170"/>
      <c r="L23" s="2170"/>
      <c r="M23" s="2171"/>
      <c r="N23" s="1960"/>
      <c r="O23" s="2172"/>
      <c r="P23" s="2173"/>
      <c r="Q23" s="2174"/>
    </row>
    <row r="24" spans="2:17" ht="19.7" customHeight="1">
      <c r="B24" s="105"/>
      <c r="C24" s="17"/>
      <c r="D24" s="17"/>
      <c r="E24" s="26"/>
      <c r="F24" s="18"/>
      <c r="G24" s="20"/>
      <c r="H24" s="20">
        <f t="shared" si="0"/>
        <v>0</v>
      </c>
      <c r="I24" s="22"/>
      <c r="J24" s="24"/>
      <c r="K24" s="161"/>
      <c r="L24" s="161"/>
      <c r="M24" s="2163"/>
      <c r="N24" s="105"/>
      <c r="O24" s="2164"/>
      <c r="P24" s="2165"/>
      <c r="Q24" s="2091"/>
    </row>
    <row r="25" spans="2:17" ht="19.7" customHeight="1">
      <c r="B25" s="105"/>
      <c r="C25" s="17"/>
      <c r="D25" s="17"/>
      <c r="E25" s="26"/>
      <c r="F25" s="18"/>
      <c r="G25" s="20"/>
      <c r="H25" s="20">
        <f t="shared" si="0"/>
        <v>0</v>
      </c>
      <c r="I25" s="22"/>
      <c r="J25" s="24"/>
      <c r="K25" s="161"/>
      <c r="L25" s="161"/>
      <c r="M25" s="2163"/>
      <c r="N25" s="105"/>
      <c r="O25" s="2164"/>
      <c r="P25" s="2165"/>
      <c r="Q25" s="2091"/>
    </row>
    <row r="26" spans="2:17" ht="19.7" customHeight="1">
      <c r="B26" s="105"/>
      <c r="C26" s="17"/>
      <c r="D26" s="17"/>
      <c r="E26" s="26"/>
      <c r="F26" s="18"/>
      <c r="G26" s="20"/>
      <c r="H26" s="20">
        <f t="shared" si="0"/>
        <v>0</v>
      </c>
      <c r="I26" s="22"/>
      <c r="J26" s="24"/>
      <c r="K26" s="161"/>
      <c r="L26" s="161"/>
      <c r="M26" s="2163"/>
      <c r="N26" s="105"/>
      <c r="O26" s="2164"/>
      <c r="P26" s="2165"/>
      <c r="Q26" s="2091"/>
    </row>
    <row r="27" spans="2:17" ht="19.7" customHeight="1">
      <c r="B27" s="105"/>
      <c r="C27" s="17"/>
      <c r="D27" s="17"/>
      <c r="E27" s="26"/>
      <c r="F27" s="18"/>
      <c r="G27" s="20"/>
      <c r="H27" s="20">
        <f t="shared" si="0"/>
        <v>0</v>
      </c>
      <c r="I27" s="22"/>
      <c r="J27" s="24"/>
      <c r="K27" s="161"/>
      <c r="L27" s="161"/>
      <c r="M27" s="2163"/>
      <c r="N27" s="105"/>
      <c r="O27" s="2164"/>
      <c r="P27" s="2165"/>
      <c r="Q27" s="2091"/>
    </row>
    <row r="28" spans="2:17" ht="19.7" customHeight="1">
      <c r="B28" s="105"/>
      <c r="C28" s="17"/>
      <c r="D28" s="17"/>
      <c r="E28" s="26"/>
      <c r="F28" s="18"/>
      <c r="G28" s="20"/>
      <c r="H28" s="20">
        <f t="shared" si="0"/>
        <v>0</v>
      </c>
      <c r="I28" s="22"/>
      <c r="J28" s="24"/>
      <c r="K28" s="161"/>
      <c r="L28" s="161"/>
      <c r="M28" s="2163"/>
      <c r="N28" s="105"/>
      <c r="O28" s="2164"/>
      <c r="P28" s="2165"/>
      <c r="Q28" s="2091"/>
    </row>
    <row r="29" spans="2:17" ht="19.7" customHeight="1">
      <c r="B29" s="105"/>
      <c r="C29" s="17"/>
      <c r="D29" s="17"/>
      <c r="E29" s="26"/>
      <c r="F29" s="18"/>
      <c r="G29" s="20"/>
      <c r="H29" s="20">
        <f t="shared" si="0"/>
        <v>0</v>
      </c>
      <c r="I29" s="22"/>
      <c r="J29" s="24"/>
      <c r="K29" s="161"/>
      <c r="L29" s="161"/>
      <c r="M29" s="2163"/>
      <c r="N29" s="105"/>
      <c r="O29" s="2164"/>
      <c r="P29" s="2165"/>
      <c r="Q29" s="2091"/>
    </row>
    <row r="30" spans="2:17" ht="19.7" customHeight="1">
      <c r="B30" s="105"/>
      <c r="C30" s="17"/>
      <c r="D30" s="17"/>
      <c r="E30" s="26"/>
      <c r="F30" s="18"/>
      <c r="G30" s="20"/>
      <c r="H30" s="20">
        <f t="shared" si="0"/>
        <v>0</v>
      </c>
      <c r="I30" s="22"/>
      <c r="J30" s="24"/>
      <c r="K30" s="161"/>
      <c r="L30" s="161"/>
      <c r="M30" s="2163"/>
      <c r="N30" s="105"/>
      <c r="O30" s="2164"/>
      <c r="P30" s="2165"/>
      <c r="Q30" s="2091"/>
    </row>
    <row r="31" spans="2:17" ht="19.7" customHeight="1">
      <c r="B31" s="105"/>
      <c r="C31" s="17"/>
      <c r="D31" s="17"/>
      <c r="E31" s="26"/>
      <c r="F31" s="18"/>
      <c r="G31" s="20"/>
      <c r="H31" s="20">
        <f t="shared" si="0"/>
        <v>0</v>
      </c>
      <c r="I31" s="22"/>
      <c r="J31" s="24"/>
      <c r="K31" s="161"/>
      <c r="L31" s="161"/>
      <c r="M31" s="2163"/>
      <c r="N31" s="105"/>
      <c r="O31" s="2164"/>
      <c r="P31" s="2165"/>
      <c r="Q31" s="2091"/>
    </row>
    <row r="32" spans="2:17" ht="19.7" customHeight="1">
      <c r="B32" s="105"/>
      <c r="C32" s="17"/>
      <c r="D32" s="17"/>
      <c r="E32" s="26"/>
      <c r="F32" s="18"/>
      <c r="G32" s="20"/>
      <c r="H32" s="20">
        <f t="shared" si="0"/>
        <v>0</v>
      </c>
      <c r="I32" s="22"/>
      <c r="J32" s="24"/>
      <c r="K32" s="161"/>
      <c r="L32" s="161"/>
      <c r="M32" s="2163"/>
      <c r="N32" s="105"/>
      <c r="O32" s="2164"/>
      <c r="P32" s="2165"/>
      <c r="Q32" s="2091"/>
    </row>
    <row r="33" spans="2:17" ht="19.7" customHeight="1">
      <c r="B33" s="105"/>
      <c r="C33" s="17"/>
      <c r="D33" s="17"/>
      <c r="E33" s="26"/>
      <c r="F33" s="18"/>
      <c r="G33" s="20"/>
      <c r="H33" s="20">
        <f t="shared" si="0"/>
        <v>0</v>
      </c>
      <c r="I33" s="22"/>
      <c r="J33" s="24"/>
      <c r="K33" s="161"/>
      <c r="L33" s="161"/>
      <c r="M33" s="2163"/>
      <c r="N33" s="105"/>
      <c r="O33" s="2164"/>
      <c r="P33" s="2165"/>
      <c r="Q33" s="2091"/>
    </row>
    <row r="34" spans="2:17" ht="19.7" customHeight="1">
      <c r="B34" s="105"/>
      <c r="C34" s="17"/>
      <c r="D34" s="17"/>
      <c r="E34" s="26"/>
      <c r="F34" s="18"/>
      <c r="G34" s="20"/>
      <c r="H34" s="20">
        <f t="shared" si="0"/>
        <v>0</v>
      </c>
      <c r="I34" s="22"/>
      <c r="J34" s="24"/>
      <c r="K34" s="161"/>
      <c r="L34" s="161"/>
      <c r="M34" s="2163"/>
      <c r="N34" s="105"/>
      <c r="O34" s="2164"/>
      <c r="P34" s="2165"/>
      <c r="Q34" s="2091"/>
    </row>
    <row r="35" spans="2:17" ht="19.7" customHeight="1">
      <c r="B35" s="105"/>
      <c r="C35" s="17"/>
      <c r="D35" s="17"/>
      <c r="E35" s="26"/>
      <c r="F35" s="18"/>
      <c r="G35" s="20"/>
      <c r="H35" s="20">
        <f t="shared" si="0"/>
        <v>0</v>
      </c>
      <c r="I35" s="22"/>
      <c r="J35" s="24"/>
      <c r="K35" s="161"/>
      <c r="L35" s="161"/>
      <c r="M35" s="2163"/>
      <c r="N35" s="105"/>
      <c r="O35" s="2164"/>
      <c r="P35" s="2165"/>
      <c r="Q35" s="2091"/>
    </row>
  </sheetData>
  <mergeCells count="6">
    <mergeCell ref="B2:D2"/>
    <mergeCell ref="G2:I2"/>
    <mergeCell ref="B3:D3"/>
    <mergeCell ref="B4:D4"/>
    <mergeCell ref="B5:D5"/>
    <mergeCell ref="B6:D6"/>
  </mergeCells>
  <phoneticPr fontId="3"/>
  <pageMargins left="0.7" right="0.7" top="0.75" bottom="0.75" header="0.3" footer="0.3"/>
  <pageSetup paperSize="9" orientation="portrait" r:id="rId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10032-D64A-4A9D-8952-529D29E0D288}">
  <dimension ref="B2:Q37"/>
  <sheetViews>
    <sheetView zoomScale="85" zoomScaleNormal="85" workbookViewId="0">
      <pane xSplit="10" ySplit="8" topLeftCell="L9" activePane="bottomRight" state="frozen"/>
      <selection pane="topRight" activeCell="K1" sqref="K1"/>
      <selection pane="bottomLeft" activeCell="A9" sqref="A9"/>
      <selection pane="bottomRight" activeCell="Q12" sqref="Q12"/>
    </sheetView>
  </sheetViews>
  <sheetFormatPr defaultColWidth="12.75" defaultRowHeight="13.5"/>
  <cols>
    <col min="1" max="1" width="3.75" style="2077" customWidth="1"/>
    <col min="2" max="2" width="18.75" style="2079" bestFit="1" customWidth="1"/>
    <col min="3" max="4" width="9.625" style="2077" bestFit="1" customWidth="1"/>
    <col min="5" max="5" width="46.5" style="2079" customWidth="1"/>
    <col min="6" max="6" width="5.75" style="2077" bestFit="1" customWidth="1"/>
    <col min="7" max="7" width="13.125" style="2077" customWidth="1"/>
    <col min="8" max="8" width="13.125" style="2077" bestFit="1" customWidth="1"/>
    <col min="9" max="9" width="9" style="2080" bestFit="1" customWidth="1"/>
    <col min="10" max="10" width="34.25" style="2079" customWidth="1"/>
    <col min="11" max="11" width="20.625" style="2079" bestFit="1" customWidth="1"/>
    <col min="12" max="12" width="19.125" style="2079" bestFit="1" customWidth="1"/>
    <col min="13" max="13" width="16.75" style="2079" customWidth="1"/>
    <col min="14" max="14" width="5.375" style="2077" bestFit="1" customWidth="1"/>
    <col min="15" max="15" width="18.875" style="2080" customWidth="1"/>
    <col min="16" max="16" width="20.5" style="2154" customWidth="1"/>
    <col min="17" max="17" width="22.375" style="2099" customWidth="1"/>
    <col min="18" max="18" width="14.75" style="2077" customWidth="1"/>
    <col min="19" max="256" width="12.75" style="2077"/>
    <col min="257" max="257" width="3.75" style="2077" customWidth="1"/>
    <col min="258" max="258" width="18.75" style="2077" bestFit="1" customWidth="1"/>
    <col min="259" max="260" width="9.625" style="2077" bestFit="1" customWidth="1"/>
    <col min="261" max="261" width="46.5" style="2077" customWidth="1"/>
    <col min="262" max="262" width="5.75" style="2077" bestFit="1" customWidth="1"/>
    <col min="263" max="263" width="13.125" style="2077" customWidth="1"/>
    <col min="264" max="264" width="13.125" style="2077" bestFit="1" customWidth="1"/>
    <col min="265" max="265" width="9" style="2077" bestFit="1" customWidth="1"/>
    <col min="266" max="266" width="34.25" style="2077" customWidth="1"/>
    <col min="267" max="267" width="20.625" style="2077" bestFit="1" customWidth="1"/>
    <col min="268" max="268" width="19.125" style="2077" bestFit="1" customWidth="1"/>
    <col min="269" max="269" width="16.75" style="2077" customWidth="1"/>
    <col min="270" max="270" width="5.375" style="2077" bestFit="1" customWidth="1"/>
    <col min="271" max="271" width="18.875" style="2077" customWidth="1"/>
    <col min="272" max="272" width="20.5" style="2077" customWidth="1"/>
    <col min="273" max="273" width="22.375" style="2077" customWidth="1"/>
    <col min="274" max="274" width="14.75" style="2077" customWidth="1"/>
    <col min="275" max="512" width="12.75" style="2077"/>
    <col min="513" max="513" width="3.75" style="2077" customWidth="1"/>
    <col min="514" max="514" width="18.75" style="2077" bestFit="1" customWidth="1"/>
    <col min="515" max="516" width="9.625" style="2077" bestFit="1" customWidth="1"/>
    <col min="517" max="517" width="46.5" style="2077" customWidth="1"/>
    <col min="518" max="518" width="5.75" style="2077" bestFit="1" customWidth="1"/>
    <col min="519" max="519" width="13.125" style="2077" customWidth="1"/>
    <col min="520" max="520" width="13.125" style="2077" bestFit="1" customWidth="1"/>
    <col min="521" max="521" width="9" style="2077" bestFit="1" customWidth="1"/>
    <col min="522" max="522" width="34.25" style="2077" customWidth="1"/>
    <col min="523" max="523" width="20.625" style="2077" bestFit="1" customWidth="1"/>
    <col min="524" max="524" width="19.125" style="2077" bestFit="1" customWidth="1"/>
    <col min="525" max="525" width="16.75" style="2077" customWidth="1"/>
    <col min="526" max="526" width="5.375" style="2077" bestFit="1" customWidth="1"/>
    <col min="527" max="527" width="18.875" style="2077" customWidth="1"/>
    <col min="528" max="528" width="20.5" style="2077" customWidth="1"/>
    <col min="529" max="529" width="22.375" style="2077" customWidth="1"/>
    <col min="530" max="530" width="14.75" style="2077" customWidth="1"/>
    <col min="531" max="768" width="12.75" style="2077"/>
    <col min="769" max="769" width="3.75" style="2077" customWidth="1"/>
    <col min="770" max="770" width="18.75" style="2077" bestFit="1" customWidth="1"/>
    <col min="771" max="772" width="9.625" style="2077" bestFit="1" customWidth="1"/>
    <col min="773" max="773" width="46.5" style="2077" customWidth="1"/>
    <col min="774" max="774" width="5.75" style="2077" bestFit="1" customWidth="1"/>
    <col min="775" max="775" width="13.125" style="2077" customWidth="1"/>
    <col min="776" max="776" width="13.125" style="2077" bestFit="1" customWidth="1"/>
    <col min="777" max="777" width="9" style="2077" bestFit="1" customWidth="1"/>
    <col min="778" max="778" width="34.25" style="2077" customWidth="1"/>
    <col min="779" max="779" width="20.625" style="2077" bestFit="1" customWidth="1"/>
    <col min="780" max="780" width="19.125" style="2077" bestFit="1" customWidth="1"/>
    <col min="781" max="781" width="16.75" style="2077" customWidth="1"/>
    <col min="782" max="782" width="5.375" style="2077" bestFit="1" customWidth="1"/>
    <col min="783" max="783" width="18.875" style="2077" customWidth="1"/>
    <col min="784" max="784" width="20.5" style="2077" customWidth="1"/>
    <col min="785" max="785" width="22.375" style="2077" customWidth="1"/>
    <col min="786" max="786" width="14.75" style="2077" customWidth="1"/>
    <col min="787" max="1024" width="12.75" style="2077"/>
    <col min="1025" max="1025" width="3.75" style="2077" customWidth="1"/>
    <col min="1026" max="1026" width="18.75" style="2077" bestFit="1" customWidth="1"/>
    <col min="1027" max="1028" width="9.625" style="2077" bestFit="1" customWidth="1"/>
    <col min="1029" max="1029" width="46.5" style="2077" customWidth="1"/>
    <col min="1030" max="1030" width="5.75" style="2077" bestFit="1" customWidth="1"/>
    <col min="1031" max="1031" width="13.125" style="2077" customWidth="1"/>
    <col min="1032" max="1032" width="13.125" style="2077" bestFit="1" customWidth="1"/>
    <col min="1033" max="1033" width="9" style="2077" bestFit="1" customWidth="1"/>
    <col min="1034" max="1034" width="34.25" style="2077" customWidth="1"/>
    <col min="1035" max="1035" width="20.625" style="2077" bestFit="1" customWidth="1"/>
    <col min="1036" max="1036" width="19.125" style="2077" bestFit="1" customWidth="1"/>
    <col min="1037" max="1037" width="16.75" style="2077" customWidth="1"/>
    <col min="1038" max="1038" width="5.375" style="2077" bestFit="1" customWidth="1"/>
    <col min="1039" max="1039" width="18.875" style="2077" customWidth="1"/>
    <col min="1040" max="1040" width="20.5" style="2077" customWidth="1"/>
    <col min="1041" max="1041" width="22.375" style="2077" customWidth="1"/>
    <col min="1042" max="1042" width="14.75" style="2077" customWidth="1"/>
    <col min="1043" max="1280" width="12.75" style="2077"/>
    <col min="1281" max="1281" width="3.75" style="2077" customWidth="1"/>
    <col min="1282" max="1282" width="18.75" style="2077" bestFit="1" customWidth="1"/>
    <col min="1283" max="1284" width="9.625" style="2077" bestFit="1" customWidth="1"/>
    <col min="1285" max="1285" width="46.5" style="2077" customWidth="1"/>
    <col min="1286" max="1286" width="5.75" style="2077" bestFit="1" customWidth="1"/>
    <col min="1287" max="1287" width="13.125" style="2077" customWidth="1"/>
    <col min="1288" max="1288" width="13.125" style="2077" bestFit="1" customWidth="1"/>
    <col min="1289" max="1289" width="9" style="2077" bestFit="1" customWidth="1"/>
    <col min="1290" max="1290" width="34.25" style="2077" customWidth="1"/>
    <col min="1291" max="1291" width="20.625" style="2077" bestFit="1" customWidth="1"/>
    <col min="1292" max="1292" width="19.125" style="2077" bestFit="1" customWidth="1"/>
    <col min="1293" max="1293" width="16.75" style="2077" customWidth="1"/>
    <col min="1294" max="1294" width="5.375" style="2077" bestFit="1" customWidth="1"/>
    <col min="1295" max="1295" width="18.875" style="2077" customWidth="1"/>
    <col min="1296" max="1296" width="20.5" style="2077" customWidth="1"/>
    <col min="1297" max="1297" width="22.375" style="2077" customWidth="1"/>
    <col min="1298" max="1298" width="14.75" style="2077" customWidth="1"/>
    <col min="1299" max="1536" width="12.75" style="2077"/>
    <col min="1537" max="1537" width="3.75" style="2077" customWidth="1"/>
    <col min="1538" max="1538" width="18.75" style="2077" bestFit="1" customWidth="1"/>
    <col min="1539" max="1540" width="9.625" style="2077" bestFit="1" customWidth="1"/>
    <col min="1541" max="1541" width="46.5" style="2077" customWidth="1"/>
    <col min="1542" max="1542" width="5.75" style="2077" bestFit="1" customWidth="1"/>
    <col min="1543" max="1543" width="13.125" style="2077" customWidth="1"/>
    <col min="1544" max="1544" width="13.125" style="2077" bestFit="1" customWidth="1"/>
    <col min="1545" max="1545" width="9" style="2077" bestFit="1" customWidth="1"/>
    <col min="1546" max="1546" width="34.25" style="2077" customWidth="1"/>
    <col min="1547" max="1547" width="20.625" style="2077" bestFit="1" customWidth="1"/>
    <col min="1548" max="1548" width="19.125" style="2077" bestFit="1" customWidth="1"/>
    <col min="1549" max="1549" width="16.75" style="2077" customWidth="1"/>
    <col min="1550" max="1550" width="5.375" style="2077" bestFit="1" customWidth="1"/>
    <col min="1551" max="1551" width="18.875" style="2077" customWidth="1"/>
    <col min="1552" max="1552" width="20.5" style="2077" customWidth="1"/>
    <col min="1553" max="1553" width="22.375" style="2077" customWidth="1"/>
    <col min="1554" max="1554" width="14.75" style="2077" customWidth="1"/>
    <col min="1555" max="1792" width="12.75" style="2077"/>
    <col min="1793" max="1793" width="3.75" style="2077" customWidth="1"/>
    <col min="1794" max="1794" width="18.75" style="2077" bestFit="1" customWidth="1"/>
    <col min="1795" max="1796" width="9.625" style="2077" bestFit="1" customWidth="1"/>
    <col min="1797" max="1797" width="46.5" style="2077" customWidth="1"/>
    <col min="1798" max="1798" width="5.75" style="2077" bestFit="1" customWidth="1"/>
    <col min="1799" max="1799" width="13.125" style="2077" customWidth="1"/>
    <col min="1800" max="1800" width="13.125" style="2077" bestFit="1" customWidth="1"/>
    <col min="1801" max="1801" width="9" style="2077" bestFit="1" customWidth="1"/>
    <col min="1802" max="1802" width="34.25" style="2077" customWidth="1"/>
    <col min="1803" max="1803" width="20.625" style="2077" bestFit="1" customWidth="1"/>
    <col min="1804" max="1804" width="19.125" style="2077" bestFit="1" customWidth="1"/>
    <col min="1805" max="1805" width="16.75" style="2077" customWidth="1"/>
    <col min="1806" max="1806" width="5.375" style="2077" bestFit="1" customWidth="1"/>
    <col min="1807" max="1807" width="18.875" style="2077" customWidth="1"/>
    <col min="1808" max="1808" width="20.5" style="2077" customWidth="1"/>
    <col min="1809" max="1809" width="22.375" style="2077" customWidth="1"/>
    <col min="1810" max="1810" width="14.75" style="2077" customWidth="1"/>
    <col min="1811" max="2048" width="12.75" style="2077"/>
    <col min="2049" max="2049" width="3.75" style="2077" customWidth="1"/>
    <col min="2050" max="2050" width="18.75" style="2077" bestFit="1" customWidth="1"/>
    <col min="2051" max="2052" width="9.625" style="2077" bestFit="1" customWidth="1"/>
    <col min="2053" max="2053" width="46.5" style="2077" customWidth="1"/>
    <col min="2054" max="2054" width="5.75" style="2077" bestFit="1" customWidth="1"/>
    <col min="2055" max="2055" width="13.125" style="2077" customWidth="1"/>
    <col min="2056" max="2056" width="13.125" style="2077" bestFit="1" customWidth="1"/>
    <col min="2057" max="2057" width="9" style="2077" bestFit="1" customWidth="1"/>
    <col min="2058" max="2058" width="34.25" style="2077" customWidth="1"/>
    <col min="2059" max="2059" width="20.625" style="2077" bestFit="1" customWidth="1"/>
    <col min="2060" max="2060" width="19.125" style="2077" bestFit="1" customWidth="1"/>
    <col min="2061" max="2061" width="16.75" style="2077" customWidth="1"/>
    <col min="2062" max="2062" width="5.375" style="2077" bestFit="1" customWidth="1"/>
    <col min="2063" max="2063" width="18.875" style="2077" customWidth="1"/>
    <col min="2064" max="2064" width="20.5" style="2077" customWidth="1"/>
    <col min="2065" max="2065" width="22.375" style="2077" customWidth="1"/>
    <col min="2066" max="2066" width="14.75" style="2077" customWidth="1"/>
    <col min="2067" max="2304" width="12.75" style="2077"/>
    <col min="2305" max="2305" width="3.75" style="2077" customWidth="1"/>
    <col min="2306" max="2306" width="18.75" style="2077" bestFit="1" customWidth="1"/>
    <col min="2307" max="2308" width="9.625" style="2077" bestFit="1" customWidth="1"/>
    <col min="2309" max="2309" width="46.5" style="2077" customWidth="1"/>
    <col min="2310" max="2310" width="5.75" style="2077" bestFit="1" customWidth="1"/>
    <col min="2311" max="2311" width="13.125" style="2077" customWidth="1"/>
    <col min="2312" max="2312" width="13.125" style="2077" bestFit="1" customWidth="1"/>
    <col min="2313" max="2313" width="9" style="2077" bestFit="1" customWidth="1"/>
    <col min="2314" max="2314" width="34.25" style="2077" customWidth="1"/>
    <col min="2315" max="2315" width="20.625" style="2077" bestFit="1" customWidth="1"/>
    <col min="2316" max="2316" width="19.125" style="2077" bestFit="1" customWidth="1"/>
    <col min="2317" max="2317" width="16.75" style="2077" customWidth="1"/>
    <col min="2318" max="2318" width="5.375" style="2077" bestFit="1" customWidth="1"/>
    <col min="2319" max="2319" width="18.875" style="2077" customWidth="1"/>
    <col min="2320" max="2320" width="20.5" style="2077" customWidth="1"/>
    <col min="2321" max="2321" width="22.375" style="2077" customWidth="1"/>
    <col min="2322" max="2322" width="14.75" style="2077" customWidth="1"/>
    <col min="2323" max="2560" width="12.75" style="2077"/>
    <col min="2561" max="2561" width="3.75" style="2077" customWidth="1"/>
    <col min="2562" max="2562" width="18.75" style="2077" bestFit="1" customWidth="1"/>
    <col min="2563" max="2564" width="9.625" style="2077" bestFit="1" customWidth="1"/>
    <col min="2565" max="2565" width="46.5" style="2077" customWidth="1"/>
    <col min="2566" max="2566" width="5.75" style="2077" bestFit="1" customWidth="1"/>
    <col min="2567" max="2567" width="13.125" style="2077" customWidth="1"/>
    <col min="2568" max="2568" width="13.125" style="2077" bestFit="1" customWidth="1"/>
    <col min="2569" max="2569" width="9" style="2077" bestFit="1" customWidth="1"/>
    <col min="2570" max="2570" width="34.25" style="2077" customWidth="1"/>
    <col min="2571" max="2571" width="20.625" style="2077" bestFit="1" customWidth="1"/>
    <col min="2572" max="2572" width="19.125" style="2077" bestFit="1" customWidth="1"/>
    <col min="2573" max="2573" width="16.75" style="2077" customWidth="1"/>
    <col min="2574" max="2574" width="5.375" style="2077" bestFit="1" customWidth="1"/>
    <col min="2575" max="2575" width="18.875" style="2077" customWidth="1"/>
    <col min="2576" max="2576" width="20.5" style="2077" customWidth="1"/>
    <col min="2577" max="2577" width="22.375" style="2077" customWidth="1"/>
    <col min="2578" max="2578" width="14.75" style="2077" customWidth="1"/>
    <col min="2579" max="2816" width="12.75" style="2077"/>
    <col min="2817" max="2817" width="3.75" style="2077" customWidth="1"/>
    <col min="2818" max="2818" width="18.75" style="2077" bestFit="1" customWidth="1"/>
    <col min="2819" max="2820" width="9.625" style="2077" bestFit="1" customWidth="1"/>
    <col min="2821" max="2821" width="46.5" style="2077" customWidth="1"/>
    <col min="2822" max="2822" width="5.75" style="2077" bestFit="1" customWidth="1"/>
    <col min="2823" max="2823" width="13.125" style="2077" customWidth="1"/>
    <col min="2824" max="2824" width="13.125" style="2077" bestFit="1" customWidth="1"/>
    <col min="2825" max="2825" width="9" style="2077" bestFit="1" customWidth="1"/>
    <col min="2826" max="2826" width="34.25" style="2077" customWidth="1"/>
    <col min="2827" max="2827" width="20.625" style="2077" bestFit="1" customWidth="1"/>
    <col min="2828" max="2828" width="19.125" style="2077" bestFit="1" customWidth="1"/>
    <col min="2829" max="2829" width="16.75" style="2077" customWidth="1"/>
    <col min="2830" max="2830" width="5.375" style="2077" bestFit="1" customWidth="1"/>
    <col min="2831" max="2831" width="18.875" style="2077" customWidth="1"/>
    <col min="2832" max="2832" width="20.5" style="2077" customWidth="1"/>
    <col min="2833" max="2833" width="22.375" style="2077" customWidth="1"/>
    <col min="2834" max="2834" width="14.75" style="2077" customWidth="1"/>
    <col min="2835" max="3072" width="12.75" style="2077"/>
    <col min="3073" max="3073" width="3.75" style="2077" customWidth="1"/>
    <col min="3074" max="3074" width="18.75" style="2077" bestFit="1" customWidth="1"/>
    <col min="3075" max="3076" width="9.625" style="2077" bestFit="1" customWidth="1"/>
    <col min="3077" max="3077" width="46.5" style="2077" customWidth="1"/>
    <col min="3078" max="3078" width="5.75" style="2077" bestFit="1" customWidth="1"/>
    <col min="3079" max="3079" width="13.125" style="2077" customWidth="1"/>
    <col min="3080" max="3080" width="13.125" style="2077" bestFit="1" customWidth="1"/>
    <col min="3081" max="3081" width="9" style="2077" bestFit="1" customWidth="1"/>
    <col min="3082" max="3082" width="34.25" style="2077" customWidth="1"/>
    <col min="3083" max="3083" width="20.625" style="2077" bestFit="1" customWidth="1"/>
    <col min="3084" max="3084" width="19.125" style="2077" bestFit="1" customWidth="1"/>
    <col min="3085" max="3085" width="16.75" style="2077" customWidth="1"/>
    <col min="3086" max="3086" width="5.375" style="2077" bestFit="1" customWidth="1"/>
    <col min="3087" max="3087" width="18.875" style="2077" customWidth="1"/>
    <col min="3088" max="3088" width="20.5" style="2077" customWidth="1"/>
    <col min="3089" max="3089" width="22.375" style="2077" customWidth="1"/>
    <col min="3090" max="3090" width="14.75" style="2077" customWidth="1"/>
    <col min="3091" max="3328" width="12.75" style="2077"/>
    <col min="3329" max="3329" width="3.75" style="2077" customWidth="1"/>
    <col min="3330" max="3330" width="18.75" style="2077" bestFit="1" customWidth="1"/>
    <col min="3331" max="3332" width="9.625" style="2077" bestFit="1" customWidth="1"/>
    <col min="3333" max="3333" width="46.5" style="2077" customWidth="1"/>
    <col min="3334" max="3334" width="5.75" style="2077" bestFit="1" customWidth="1"/>
    <col min="3335" max="3335" width="13.125" style="2077" customWidth="1"/>
    <col min="3336" max="3336" width="13.125" style="2077" bestFit="1" customWidth="1"/>
    <col min="3337" max="3337" width="9" style="2077" bestFit="1" customWidth="1"/>
    <col min="3338" max="3338" width="34.25" style="2077" customWidth="1"/>
    <col min="3339" max="3339" width="20.625" style="2077" bestFit="1" customWidth="1"/>
    <col min="3340" max="3340" width="19.125" style="2077" bestFit="1" customWidth="1"/>
    <col min="3341" max="3341" width="16.75" style="2077" customWidth="1"/>
    <col min="3342" max="3342" width="5.375" style="2077" bestFit="1" customWidth="1"/>
    <col min="3343" max="3343" width="18.875" style="2077" customWidth="1"/>
    <col min="3344" max="3344" width="20.5" style="2077" customWidth="1"/>
    <col min="3345" max="3345" width="22.375" style="2077" customWidth="1"/>
    <col min="3346" max="3346" width="14.75" style="2077" customWidth="1"/>
    <col min="3347" max="3584" width="12.75" style="2077"/>
    <col min="3585" max="3585" width="3.75" style="2077" customWidth="1"/>
    <col min="3586" max="3586" width="18.75" style="2077" bestFit="1" customWidth="1"/>
    <col min="3587" max="3588" width="9.625" style="2077" bestFit="1" customWidth="1"/>
    <col min="3589" max="3589" width="46.5" style="2077" customWidth="1"/>
    <col min="3590" max="3590" width="5.75" style="2077" bestFit="1" customWidth="1"/>
    <col min="3591" max="3591" width="13.125" style="2077" customWidth="1"/>
    <col min="3592" max="3592" width="13.125" style="2077" bestFit="1" customWidth="1"/>
    <col min="3593" max="3593" width="9" style="2077" bestFit="1" customWidth="1"/>
    <col min="3594" max="3594" width="34.25" style="2077" customWidth="1"/>
    <col min="3595" max="3595" width="20.625" style="2077" bestFit="1" customWidth="1"/>
    <col min="3596" max="3596" width="19.125" style="2077" bestFit="1" customWidth="1"/>
    <col min="3597" max="3597" width="16.75" style="2077" customWidth="1"/>
    <col min="3598" max="3598" width="5.375" style="2077" bestFit="1" customWidth="1"/>
    <col min="3599" max="3599" width="18.875" style="2077" customWidth="1"/>
    <col min="3600" max="3600" width="20.5" style="2077" customWidth="1"/>
    <col min="3601" max="3601" width="22.375" style="2077" customWidth="1"/>
    <col min="3602" max="3602" width="14.75" style="2077" customWidth="1"/>
    <col min="3603" max="3840" width="12.75" style="2077"/>
    <col min="3841" max="3841" width="3.75" style="2077" customWidth="1"/>
    <col min="3842" max="3842" width="18.75" style="2077" bestFit="1" customWidth="1"/>
    <col min="3843" max="3844" width="9.625" style="2077" bestFit="1" customWidth="1"/>
    <col min="3845" max="3845" width="46.5" style="2077" customWidth="1"/>
    <col min="3846" max="3846" width="5.75" style="2077" bestFit="1" customWidth="1"/>
    <col min="3847" max="3847" width="13.125" style="2077" customWidth="1"/>
    <col min="3848" max="3848" width="13.125" style="2077" bestFit="1" customWidth="1"/>
    <col min="3849" max="3849" width="9" style="2077" bestFit="1" customWidth="1"/>
    <col min="3850" max="3850" width="34.25" style="2077" customWidth="1"/>
    <col min="3851" max="3851" width="20.625" style="2077" bestFit="1" customWidth="1"/>
    <col min="3852" max="3852" width="19.125" style="2077" bestFit="1" customWidth="1"/>
    <col min="3853" max="3853" width="16.75" style="2077" customWidth="1"/>
    <col min="3854" max="3854" width="5.375" style="2077" bestFit="1" customWidth="1"/>
    <col min="3855" max="3855" width="18.875" style="2077" customWidth="1"/>
    <col min="3856" max="3856" width="20.5" style="2077" customWidth="1"/>
    <col min="3857" max="3857" width="22.375" style="2077" customWidth="1"/>
    <col min="3858" max="3858" width="14.75" style="2077" customWidth="1"/>
    <col min="3859" max="4096" width="12.75" style="2077"/>
    <col min="4097" max="4097" width="3.75" style="2077" customWidth="1"/>
    <col min="4098" max="4098" width="18.75" style="2077" bestFit="1" customWidth="1"/>
    <col min="4099" max="4100" width="9.625" style="2077" bestFit="1" customWidth="1"/>
    <col min="4101" max="4101" width="46.5" style="2077" customWidth="1"/>
    <col min="4102" max="4102" width="5.75" style="2077" bestFit="1" customWidth="1"/>
    <col min="4103" max="4103" width="13.125" style="2077" customWidth="1"/>
    <col min="4104" max="4104" width="13.125" style="2077" bestFit="1" customWidth="1"/>
    <col min="4105" max="4105" width="9" style="2077" bestFit="1" customWidth="1"/>
    <col min="4106" max="4106" width="34.25" style="2077" customWidth="1"/>
    <col min="4107" max="4107" width="20.625" style="2077" bestFit="1" customWidth="1"/>
    <col min="4108" max="4108" width="19.125" style="2077" bestFit="1" customWidth="1"/>
    <col min="4109" max="4109" width="16.75" style="2077" customWidth="1"/>
    <col min="4110" max="4110" width="5.375" style="2077" bestFit="1" customWidth="1"/>
    <col min="4111" max="4111" width="18.875" style="2077" customWidth="1"/>
    <col min="4112" max="4112" width="20.5" style="2077" customWidth="1"/>
    <col min="4113" max="4113" width="22.375" style="2077" customWidth="1"/>
    <col min="4114" max="4114" width="14.75" style="2077" customWidth="1"/>
    <col min="4115" max="4352" width="12.75" style="2077"/>
    <col min="4353" max="4353" width="3.75" style="2077" customWidth="1"/>
    <col min="4354" max="4354" width="18.75" style="2077" bestFit="1" customWidth="1"/>
    <col min="4355" max="4356" width="9.625" style="2077" bestFit="1" customWidth="1"/>
    <col min="4357" max="4357" width="46.5" style="2077" customWidth="1"/>
    <col min="4358" max="4358" width="5.75" style="2077" bestFit="1" customWidth="1"/>
    <col min="4359" max="4359" width="13.125" style="2077" customWidth="1"/>
    <col min="4360" max="4360" width="13.125" style="2077" bestFit="1" customWidth="1"/>
    <col min="4361" max="4361" width="9" style="2077" bestFit="1" customWidth="1"/>
    <col min="4362" max="4362" width="34.25" style="2077" customWidth="1"/>
    <col min="4363" max="4363" width="20.625" style="2077" bestFit="1" customWidth="1"/>
    <col min="4364" max="4364" width="19.125" style="2077" bestFit="1" customWidth="1"/>
    <col min="4365" max="4365" width="16.75" style="2077" customWidth="1"/>
    <col min="4366" max="4366" width="5.375" style="2077" bestFit="1" customWidth="1"/>
    <col min="4367" max="4367" width="18.875" style="2077" customWidth="1"/>
    <col min="4368" max="4368" width="20.5" style="2077" customWidth="1"/>
    <col min="4369" max="4369" width="22.375" style="2077" customWidth="1"/>
    <col min="4370" max="4370" width="14.75" style="2077" customWidth="1"/>
    <col min="4371" max="4608" width="12.75" style="2077"/>
    <col min="4609" max="4609" width="3.75" style="2077" customWidth="1"/>
    <col min="4610" max="4610" width="18.75" style="2077" bestFit="1" customWidth="1"/>
    <col min="4611" max="4612" width="9.625" style="2077" bestFit="1" customWidth="1"/>
    <col min="4613" max="4613" width="46.5" style="2077" customWidth="1"/>
    <col min="4614" max="4614" width="5.75" style="2077" bestFit="1" customWidth="1"/>
    <col min="4615" max="4615" width="13.125" style="2077" customWidth="1"/>
    <col min="4616" max="4616" width="13.125" style="2077" bestFit="1" customWidth="1"/>
    <col min="4617" max="4617" width="9" style="2077" bestFit="1" customWidth="1"/>
    <col min="4618" max="4618" width="34.25" style="2077" customWidth="1"/>
    <col min="4619" max="4619" width="20.625" style="2077" bestFit="1" customWidth="1"/>
    <col min="4620" max="4620" width="19.125" style="2077" bestFit="1" customWidth="1"/>
    <col min="4621" max="4621" width="16.75" style="2077" customWidth="1"/>
    <col min="4622" max="4622" width="5.375" style="2077" bestFit="1" customWidth="1"/>
    <col min="4623" max="4623" width="18.875" style="2077" customWidth="1"/>
    <col min="4624" max="4624" width="20.5" style="2077" customWidth="1"/>
    <col min="4625" max="4625" width="22.375" style="2077" customWidth="1"/>
    <col min="4626" max="4626" width="14.75" style="2077" customWidth="1"/>
    <col min="4627" max="4864" width="12.75" style="2077"/>
    <col min="4865" max="4865" width="3.75" style="2077" customWidth="1"/>
    <col min="4866" max="4866" width="18.75" style="2077" bestFit="1" customWidth="1"/>
    <col min="4867" max="4868" width="9.625" style="2077" bestFit="1" customWidth="1"/>
    <col min="4869" max="4869" width="46.5" style="2077" customWidth="1"/>
    <col min="4870" max="4870" width="5.75" style="2077" bestFit="1" customWidth="1"/>
    <col min="4871" max="4871" width="13.125" style="2077" customWidth="1"/>
    <col min="4872" max="4872" width="13.125" style="2077" bestFit="1" customWidth="1"/>
    <col min="4873" max="4873" width="9" style="2077" bestFit="1" customWidth="1"/>
    <col min="4874" max="4874" width="34.25" style="2077" customWidth="1"/>
    <col min="4875" max="4875" width="20.625" style="2077" bestFit="1" customWidth="1"/>
    <col min="4876" max="4876" width="19.125" style="2077" bestFit="1" customWidth="1"/>
    <col min="4877" max="4877" width="16.75" style="2077" customWidth="1"/>
    <col min="4878" max="4878" width="5.375" style="2077" bestFit="1" customWidth="1"/>
    <col min="4879" max="4879" width="18.875" style="2077" customWidth="1"/>
    <col min="4880" max="4880" width="20.5" style="2077" customWidth="1"/>
    <col min="4881" max="4881" width="22.375" style="2077" customWidth="1"/>
    <col min="4882" max="4882" width="14.75" style="2077" customWidth="1"/>
    <col min="4883" max="5120" width="12.75" style="2077"/>
    <col min="5121" max="5121" width="3.75" style="2077" customWidth="1"/>
    <col min="5122" max="5122" width="18.75" style="2077" bestFit="1" customWidth="1"/>
    <col min="5123" max="5124" width="9.625" style="2077" bestFit="1" customWidth="1"/>
    <col min="5125" max="5125" width="46.5" style="2077" customWidth="1"/>
    <col min="5126" max="5126" width="5.75" style="2077" bestFit="1" customWidth="1"/>
    <col min="5127" max="5127" width="13.125" style="2077" customWidth="1"/>
    <col min="5128" max="5128" width="13.125" style="2077" bestFit="1" customWidth="1"/>
    <col min="5129" max="5129" width="9" style="2077" bestFit="1" customWidth="1"/>
    <col min="5130" max="5130" width="34.25" style="2077" customWidth="1"/>
    <col min="5131" max="5131" width="20.625" style="2077" bestFit="1" customWidth="1"/>
    <col min="5132" max="5132" width="19.125" style="2077" bestFit="1" customWidth="1"/>
    <col min="5133" max="5133" width="16.75" style="2077" customWidth="1"/>
    <col min="5134" max="5134" width="5.375" style="2077" bestFit="1" customWidth="1"/>
    <col min="5135" max="5135" width="18.875" style="2077" customWidth="1"/>
    <col min="5136" max="5136" width="20.5" style="2077" customWidth="1"/>
    <col min="5137" max="5137" width="22.375" style="2077" customWidth="1"/>
    <col min="5138" max="5138" width="14.75" style="2077" customWidth="1"/>
    <col min="5139" max="5376" width="12.75" style="2077"/>
    <col min="5377" max="5377" width="3.75" style="2077" customWidth="1"/>
    <col min="5378" max="5378" width="18.75" style="2077" bestFit="1" customWidth="1"/>
    <col min="5379" max="5380" width="9.625" style="2077" bestFit="1" customWidth="1"/>
    <col min="5381" max="5381" width="46.5" style="2077" customWidth="1"/>
    <col min="5382" max="5382" width="5.75" style="2077" bestFit="1" customWidth="1"/>
    <col min="5383" max="5383" width="13.125" style="2077" customWidth="1"/>
    <col min="5384" max="5384" width="13.125" style="2077" bestFit="1" customWidth="1"/>
    <col min="5385" max="5385" width="9" style="2077" bestFit="1" customWidth="1"/>
    <col min="5386" max="5386" width="34.25" style="2077" customWidth="1"/>
    <col min="5387" max="5387" width="20.625" style="2077" bestFit="1" customWidth="1"/>
    <col min="5388" max="5388" width="19.125" style="2077" bestFit="1" customWidth="1"/>
    <col min="5389" max="5389" width="16.75" style="2077" customWidth="1"/>
    <col min="5390" max="5390" width="5.375" style="2077" bestFit="1" customWidth="1"/>
    <col min="5391" max="5391" width="18.875" style="2077" customWidth="1"/>
    <col min="5392" max="5392" width="20.5" style="2077" customWidth="1"/>
    <col min="5393" max="5393" width="22.375" style="2077" customWidth="1"/>
    <col min="5394" max="5394" width="14.75" style="2077" customWidth="1"/>
    <col min="5395" max="5632" width="12.75" style="2077"/>
    <col min="5633" max="5633" width="3.75" style="2077" customWidth="1"/>
    <col min="5634" max="5634" width="18.75" style="2077" bestFit="1" customWidth="1"/>
    <col min="5635" max="5636" width="9.625" style="2077" bestFit="1" customWidth="1"/>
    <col min="5637" max="5637" width="46.5" style="2077" customWidth="1"/>
    <col min="5638" max="5638" width="5.75" style="2077" bestFit="1" customWidth="1"/>
    <col min="5639" max="5639" width="13.125" style="2077" customWidth="1"/>
    <col min="5640" max="5640" width="13.125" style="2077" bestFit="1" customWidth="1"/>
    <col min="5641" max="5641" width="9" style="2077" bestFit="1" customWidth="1"/>
    <col min="5642" max="5642" width="34.25" style="2077" customWidth="1"/>
    <col min="5643" max="5643" width="20.625" style="2077" bestFit="1" customWidth="1"/>
    <col min="5644" max="5644" width="19.125" style="2077" bestFit="1" customWidth="1"/>
    <col min="5645" max="5645" width="16.75" style="2077" customWidth="1"/>
    <col min="5646" max="5646" width="5.375" style="2077" bestFit="1" customWidth="1"/>
    <col min="5647" max="5647" width="18.875" style="2077" customWidth="1"/>
    <col min="5648" max="5648" width="20.5" style="2077" customWidth="1"/>
    <col min="5649" max="5649" width="22.375" style="2077" customWidth="1"/>
    <col min="5650" max="5650" width="14.75" style="2077" customWidth="1"/>
    <col min="5651" max="5888" width="12.75" style="2077"/>
    <col min="5889" max="5889" width="3.75" style="2077" customWidth="1"/>
    <col min="5890" max="5890" width="18.75" style="2077" bestFit="1" customWidth="1"/>
    <col min="5891" max="5892" width="9.625" style="2077" bestFit="1" customWidth="1"/>
    <col min="5893" max="5893" width="46.5" style="2077" customWidth="1"/>
    <col min="5894" max="5894" width="5.75" style="2077" bestFit="1" customWidth="1"/>
    <col min="5895" max="5895" width="13.125" style="2077" customWidth="1"/>
    <col min="5896" max="5896" width="13.125" style="2077" bestFit="1" customWidth="1"/>
    <col min="5897" max="5897" width="9" style="2077" bestFit="1" customWidth="1"/>
    <col min="5898" max="5898" width="34.25" style="2077" customWidth="1"/>
    <col min="5899" max="5899" width="20.625" style="2077" bestFit="1" customWidth="1"/>
    <col min="5900" max="5900" width="19.125" style="2077" bestFit="1" customWidth="1"/>
    <col min="5901" max="5901" width="16.75" style="2077" customWidth="1"/>
    <col min="5902" max="5902" width="5.375" style="2077" bestFit="1" customWidth="1"/>
    <col min="5903" max="5903" width="18.875" style="2077" customWidth="1"/>
    <col min="5904" max="5904" width="20.5" style="2077" customWidth="1"/>
    <col min="5905" max="5905" width="22.375" style="2077" customWidth="1"/>
    <col min="5906" max="5906" width="14.75" style="2077" customWidth="1"/>
    <col min="5907" max="6144" width="12.75" style="2077"/>
    <col min="6145" max="6145" width="3.75" style="2077" customWidth="1"/>
    <col min="6146" max="6146" width="18.75" style="2077" bestFit="1" customWidth="1"/>
    <col min="6147" max="6148" width="9.625" style="2077" bestFit="1" customWidth="1"/>
    <col min="6149" max="6149" width="46.5" style="2077" customWidth="1"/>
    <col min="6150" max="6150" width="5.75" style="2077" bestFit="1" customWidth="1"/>
    <col min="6151" max="6151" width="13.125" style="2077" customWidth="1"/>
    <col min="6152" max="6152" width="13.125" style="2077" bestFit="1" customWidth="1"/>
    <col min="6153" max="6153" width="9" style="2077" bestFit="1" customWidth="1"/>
    <col min="6154" max="6154" width="34.25" style="2077" customWidth="1"/>
    <col min="6155" max="6155" width="20.625" style="2077" bestFit="1" customWidth="1"/>
    <col min="6156" max="6156" width="19.125" style="2077" bestFit="1" customWidth="1"/>
    <col min="6157" max="6157" width="16.75" style="2077" customWidth="1"/>
    <col min="6158" max="6158" width="5.375" style="2077" bestFit="1" customWidth="1"/>
    <col min="6159" max="6159" width="18.875" style="2077" customWidth="1"/>
    <col min="6160" max="6160" width="20.5" style="2077" customWidth="1"/>
    <col min="6161" max="6161" width="22.375" style="2077" customWidth="1"/>
    <col min="6162" max="6162" width="14.75" style="2077" customWidth="1"/>
    <col min="6163" max="6400" width="12.75" style="2077"/>
    <col min="6401" max="6401" width="3.75" style="2077" customWidth="1"/>
    <col min="6402" max="6402" width="18.75" style="2077" bestFit="1" customWidth="1"/>
    <col min="6403" max="6404" width="9.625" style="2077" bestFit="1" customWidth="1"/>
    <col min="6405" max="6405" width="46.5" style="2077" customWidth="1"/>
    <col min="6406" max="6406" width="5.75" style="2077" bestFit="1" customWidth="1"/>
    <col min="6407" max="6407" width="13.125" style="2077" customWidth="1"/>
    <col min="6408" max="6408" width="13.125" style="2077" bestFit="1" customWidth="1"/>
    <col min="6409" max="6409" width="9" style="2077" bestFit="1" customWidth="1"/>
    <col min="6410" max="6410" width="34.25" style="2077" customWidth="1"/>
    <col min="6411" max="6411" width="20.625" style="2077" bestFit="1" customWidth="1"/>
    <col min="6412" max="6412" width="19.125" style="2077" bestFit="1" customWidth="1"/>
    <col min="6413" max="6413" width="16.75" style="2077" customWidth="1"/>
    <col min="6414" max="6414" width="5.375" style="2077" bestFit="1" customWidth="1"/>
    <col min="6415" max="6415" width="18.875" style="2077" customWidth="1"/>
    <col min="6416" max="6416" width="20.5" style="2077" customWidth="1"/>
    <col min="6417" max="6417" width="22.375" style="2077" customWidth="1"/>
    <col min="6418" max="6418" width="14.75" style="2077" customWidth="1"/>
    <col min="6419" max="6656" width="12.75" style="2077"/>
    <col min="6657" max="6657" width="3.75" style="2077" customWidth="1"/>
    <col min="6658" max="6658" width="18.75" style="2077" bestFit="1" customWidth="1"/>
    <col min="6659" max="6660" width="9.625" style="2077" bestFit="1" customWidth="1"/>
    <col min="6661" max="6661" width="46.5" style="2077" customWidth="1"/>
    <col min="6662" max="6662" width="5.75" style="2077" bestFit="1" customWidth="1"/>
    <col min="6663" max="6663" width="13.125" style="2077" customWidth="1"/>
    <col min="6664" max="6664" width="13.125" style="2077" bestFit="1" customWidth="1"/>
    <col min="6665" max="6665" width="9" style="2077" bestFit="1" customWidth="1"/>
    <col min="6666" max="6666" width="34.25" style="2077" customWidth="1"/>
    <col min="6667" max="6667" width="20.625" style="2077" bestFit="1" customWidth="1"/>
    <col min="6668" max="6668" width="19.125" style="2077" bestFit="1" customWidth="1"/>
    <col min="6669" max="6669" width="16.75" style="2077" customWidth="1"/>
    <col min="6670" max="6670" width="5.375" style="2077" bestFit="1" customWidth="1"/>
    <col min="6671" max="6671" width="18.875" style="2077" customWidth="1"/>
    <col min="6672" max="6672" width="20.5" style="2077" customWidth="1"/>
    <col min="6673" max="6673" width="22.375" style="2077" customWidth="1"/>
    <col min="6674" max="6674" width="14.75" style="2077" customWidth="1"/>
    <col min="6675" max="6912" width="12.75" style="2077"/>
    <col min="6913" max="6913" width="3.75" style="2077" customWidth="1"/>
    <col min="6914" max="6914" width="18.75" style="2077" bestFit="1" customWidth="1"/>
    <col min="6915" max="6916" width="9.625" style="2077" bestFit="1" customWidth="1"/>
    <col min="6917" max="6917" width="46.5" style="2077" customWidth="1"/>
    <col min="6918" max="6918" width="5.75" style="2077" bestFit="1" customWidth="1"/>
    <col min="6919" max="6919" width="13.125" style="2077" customWidth="1"/>
    <col min="6920" max="6920" width="13.125" style="2077" bestFit="1" customWidth="1"/>
    <col min="6921" max="6921" width="9" style="2077" bestFit="1" customWidth="1"/>
    <col min="6922" max="6922" width="34.25" style="2077" customWidth="1"/>
    <col min="6923" max="6923" width="20.625" style="2077" bestFit="1" customWidth="1"/>
    <col min="6924" max="6924" width="19.125" style="2077" bestFit="1" customWidth="1"/>
    <col min="6925" max="6925" width="16.75" style="2077" customWidth="1"/>
    <col min="6926" max="6926" width="5.375" style="2077" bestFit="1" customWidth="1"/>
    <col min="6927" max="6927" width="18.875" style="2077" customWidth="1"/>
    <col min="6928" max="6928" width="20.5" style="2077" customWidth="1"/>
    <col min="6929" max="6929" width="22.375" style="2077" customWidth="1"/>
    <col min="6930" max="6930" width="14.75" style="2077" customWidth="1"/>
    <col min="6931" max="7168" width="12.75" style="2077"/>
    <col min="7169" max="7169" width="3.75" style="2077" customWidth="1"/>
    <col min="7170" max="7170" width="18.75" style="2077" bestFit="1" customWidth="1"/>
    <col min="7171" max="7172" width="9.625" style="2077" bestFit="1" customWidth="1"/>
    <col min="7173" max="7173" width="46.5" style="2077" customWidth="1"/>
    <col min="7174" max="7174" width="5.75" style="2077" bestFit="1" customWidth="1"/>
    <col min="7175" max="7175" width="13.125" style="2077" customWidth="1"/>
    <col min="7176" max="7176" width="13.125" style="2077" bestFit="1" customWidth="1"/>
    <col min="7177" max="7177" width="9" style="2077" bestFit="1" customWidth="1"/>
    <col min="7178" max="7178" width="34.25" style="2077" customWidth="1"/>
    <col min="7179" max="7179" width="20.625" style="2077" bestFit="1" customWidth="1"/>
    <col min="7180" max="7180" width="19.125" style="2077" bestFit="1" customWidth="1"/>
    <col min="7181" max="7181" width="16.75" style="2077" customWidth="1"/>
    <col min="7182" max="7182" width="5.375" style="2077" bestFit="1" customWidth="1"/>
    <col min="7183" max="7183" width="18.875" style="2077" customWidth="1"/>
    <col min="7184" max="7184" width="20.5" style="2077" customWidth="1"/>
    <col min="7185" max="7185" width="22.375" style="2077" customWidth="1"/>
    <col min="7186" max="7186" width="14.75" style="2077" customWidth="1"/>
    <col min="7187" max="7424" width="12.75" style="2077"/>
    <col min="7425" max="7425" width="3.75" style="2077" customWidth="1"/>
    <col min="7426" max="7426" width="18.75" style="2077" bestFit="1" customWidth="1"/>
    <col min="7427" max="7428" width="9.625" style="2077" bestFit="1" customWidth="1"/>
    <col min="7429" max="7429" width="46.5" style="2077" customWidth="1"/>
    <col min="7430" max="7430" width="5.75" style="2077" bestFit="1" customWidth="1"/>
    <col min="7431" max="7431" width="13.125" style="2077" customWidth="1"/>
    <col min="7432" max="7432" width="13.125" style="2077" bestFit="1" customWidth="1"/>
    <col min="7433" max="7433" width="9" style="2077" bestFit="1" customWidth="1"/>
    <col min="7434" max="7434" width="34.25" style="2077" customWidth="1"/>
    <col min="7435" max="7435" width="20.625" style="2077" bestFit="1" customWidth="1"/>
    <col min="7436" max="7436" width="19.125" style="2077" bestFit="1" customWidth="1"/>
    <col min="7437" max="7437" width="16.75" style="2077" customWidth="1"/>
    <col min="7438" max="7438" width="5.375" style="2077" bestFit="1" customWidth="1"/>
    <col min="7439" max="7439" width="18.875" style="2077" customWidth="1"/>
    <col min="7440" max="7440" width="20.5" style="2077" customWidth="1"/>
    <col min="7441" max="7441" width="22.375" style="2077" customWidth="1"/>
    <col min="7442" max="7442" width="14.75" style="2077" customWidth="1"/>
    <col min="7443" max="7680" width="12.75" style="2077"/>
    <col min="7681" max="7681" width="3.75" style="2077" customWidth="1"/>
    <col min="7682" max="7682" width="18.75" style="2077" bestFit="1" customWidth="1"/>
    <col min="7683" max="7684" width="9.625" style="2077" bestFit="1" customWidth="1"/>
    <col min="7685" max="7685" width="46.5" style="2077" customWidth="1"/>
    <col min="7686" max="7686" width="5.75" style="2077" bestFit="1" customWidth="1"/>
    <col min="7687" max="7687" width="13.125" style="2077" customWidth="1"/>
    <col min="7688" max="7688" width="13.125" style="2077" bestFit="1" customWidth="1"/>
    <col min="7689" max="7689" width="9" style="2077" bestFit="1" customWidth="1"/>
    <col min="7690" max="7690" width="34.25" style="2077" customWidth="1"/>
    <col min="7691" max="7691" width="20.625" style="2077" bestFit="1" customWidth="1"/>
    <col min="7692" max="7692" width="19.125" style="2077" bestFit="1" customWidth="1"/>
    <col min="7693" max="7693" width="16.75" style="2077" customWidth="1"/>
    <col min="7694" max="7694" width="5.375" style="2077" bestFit="1" customWidth="1"/>
    <col min="7695" max="7695" width="18.875" style="2077" customWidth="1"/>
    <col min="7696" max="7696" width="20.5" style="2077" customWidth="1"/>
    <col min="7697" max="7697" width="22.375" style="2077" customWidth="1"/>
    <col min="7698" max="7698" width="14.75" style="2077" customWidth="1"/>
    <col min="7699" max="7936" width="12.75" style="2077"/>
    <col min="7937" max="7937" width="3.75" style="2077" customWidth="1"/>
    <col min="7938" max="7938" width="18.75" style="2077" bestFit="1" customWidth="1"/>
    <col min="7939" max="7940" width="9.625" style="2077" bestFit="1" customWidth="1"/>
    <col min="7941" max="7941" width="46.5" style="2077" customWidth="1"/>
    <col min="7942" max="7942" width="5.75" style="2077" bestFit="1" customWidth="1"/>
    <col min="7943" max="7943" width="13.125" style="2077" customWidth="1"/>
    <col min="7944" max="7944" width="13.125" style="2077" bestFit="1" customWidth="1"/>
    <col min="7945" max="7945" width="9" style="2077" bestFit="1" customWidth="1"/>
    <col min="7946" max="7946" width="34.25" style="2077" customWidth="1"/>
    <col min="7947" max="7947" width="20.625" style="2077" bestFit="1" customWidth="1"/>
    <col min="7948" max="7948" width="19.125" style="2077" bestFit="1" customWidth="1"/>
    <col min="7949" max="7949" width="16.75" style="2077" customWidth="1"/>
    <col min="7950" max="7950" width="5.375" style="2077" bestFit="1" customWidth="1"/>
    <col min="7951" max="7951" width="18.875" style="2077" customWidth="1"/>
    <col min="7952" max="7952" width="20.5" style="2077" customWidth="1"/>
    <col min="7953" max="7953" width="22.375" style="2077" customWidth="1"/>
    <col min="7954" max="7954" width="14.75" style="2077" customWidth="1"/>
    <col min="7955" max="8192" width="12.75" style="2077"/>
    <col min="8193" max="8193" width="3.75" style="2077" customWidth="1"/>
    <col min="8194" max="8194" width="18.75" style="2077" bestFit="1" customWidth="1"/>
    <col min="8195" max="8196" width="9.625" style="2077" bestFit="1" customWidth="1"/>
    <col min="8197" max="8197" width="46.5" style="2077" customWidth="1"/>
    <col min="8198" max="8198" width="5.75" style="2077" bestFit="1" customWidth="1"/>
    <col min="8199" max="8199" width="13.125" style="2077" customWidth="1"/>
    <col min="8200" max="8200" width="13.125" style="2077" bestFit="1" customWidth="1"/>
    <col min="8201" max="8201" width="9" style="2077" bestFit="1" customWidth="1"/>
    <col min="8202" max="8202" width="34.25" style="2077" customWidth="1"/>
    <col min="8203" max="8203" width="20.625" style="2077" bestFit="1" customWidth="1"/>
    <col min="8204" max="8204" width="19.125" style="2077" bestFit="1" customWidth="1"/>
    <col min="8205" max="8205" width="16.75" style="2077" customWidth="1"/>
    <col min="8206" max="8206" width="5.375" style="2077" bestFit="1" customWidth="1"/>
    <col min="8207" max="8207" width="18.875" style="2077" customWidth="1"/>
    <col min="8208" max="8208" width="20.5" style="2077" customWidth="1"/>
    <col min="8209" max="8209" width="22.375" style="2077" customWidth="1"/>
    <col min="8210" max="8210" width="14.75" style="2077" customWidth="1"/>
    <col min="8211" max="8448" width="12.75" style="2077"/>
    <col min="8449" max="8449" width="3.75" style="2077" customWidth="1"/>
    <col min="8450" max="8450" width="18.75" style="2077" bestFit="1" customWidth="1"/>
    <col min="8451" max="8452" width="9.625" style="2077" bestFit="1" customWidth="1"/>
    <col min="8453" max="8453" width="46.5" style="2077" customWidth="1"/>
    <col min="8454" max="8454" width="5.75" style="2077" bestFit="1" customWidth="1"/>
    <col min="8455" max="8455" width="13.125" style="2077" customWidth="1"/>
    <col min="8456" max="8456" width="13.125" style="2077" bestFit="1" customWidth="1"/>
    <col min="8457" max="8457" width="9" style="2077" bestFit="1" customWidth="1"/>
    <col min="8458" max="8458" width="34.25" style="2077" customWidth="1"/>
    <col min="8459" max="8459" width="20.625" style="2077" bestFit="1" customWidth="1"/>
    <col min="8460" max="8460" width="19.125" style="2077" bestFit="1" customWidth="1"/>
    <col min="8461" max="8461" width="16.75" style="2077" customWidth="1"/>
    <col min="8462" max="8462" width="5.375" style="2077" bestFit="1" customWidth="1"/>
    <col min="8463" max="8463" width="18.875" style="2077" customWidth="1"/>
    <col min="8464" max="8464" width="20.5" style="2077" customWidth="1"/>
    <col min="8465" max="8465" width="22.375" style="2077" customWidth="1"/>
    <col min="8466" max="8466" width="14.75" style="2077" customWidth="1"/>
    <col min="8467" max="8704" width="12.75" style="2077"/>
    <col min="8705" max="8705" width="3.75" style="2077" customWidth="1"/>
    <col min="8706" max="8706" width="18.75" style="2077" bestFit="1" customWidth="1"/>
    <col min="8707" max="8708" width="9.625" style="2077" bestFit="1" customWidth="1"/>
    <col min="8709" max="8709" width="46.5" style="2077" customWidth="1"/>
    <col min="8710" max="8710" width="5.75" style="2077" bestFit="1" customWidth="1"/>
    <col min="8711" max="8711" width="13.125" style="2077" customWidth="1"/>
    <col min="8712" max="8712" width="13.125" style="2077" bestFit="1" customWidth="1"/>
    <col min="8713" max="8713" width="9" style="2077" bestFit="1" customWidth="1"/>
    <col min="8714" max="8714" width="34.25" style="2077" customWidth="1"/>
    <col min="8715" max="8715" width="20.625" style="2077" bestFit="1" customWidth="1"/>
    <col min="8716" max="8716" width="19.125" style="2077" bestFit="1" customWidth="1"/>
    <col min="8717" max="8717" width="16.75" style="2077" customWidth="1"/>
    <col min="8718" max="8718" width="5.375" style="2077" bestFit="1" customWidth="1"/>
    <col min="8719" max="8719" width="18.875" style="2077" customWidth="1"/>
    <col min="8720" max="8720" width="20.5" style="2077" customWidth="1"/>
    <col min="8721" max="8721" width="22.375" style="2077" customWidth="1"/>
    <col min="8722" max="8722" width="14.75" style="2077" customWidth="1"/>
    <col min="8723" max="8960" width="12.75" style="2077"/>
    <col min="8961" max="8961" width="3.75" style="2077" customWidth="1"/>
    <col min="8962" max="8962" width="18.75" style="2077" bestFit="1" customWidth="1"/>
    <col min="8963" max="8964" width="9.625" style="2077" bestFit="1" customWidth="1"/>
    <col min="8965" max="8965" width="46.5" style="2077" customWidth="1"/>
    <col min="8966" max="8966" width="5.75" style="2077" bestFit="1" customWidth="1"/>
    <col min="8967" max="8967" width="13.125" style="2077" customWidth="1"/>
    <col min="8968" max="8968" width="13.125" style="2077" bestFit="1" customWidth="1"/>
    <col min="8969" max="8969" width="9" style="2077" bestFit="1" customWidth="1"/>
    <col min="8970" max="8970" width="34.25" style="2077" customWidth="1"/>
    <col min="8971" max="8971" width="20.625" style="2077" bestFit="1" customWidth="1"/>
    <col min="8972" max="8972" width="19.125" style="2077" bestFit="1" customWidth="1"/>
    <col min="8973" max="8973" width="16.75" style="2077" customWidth="1"/>
    <col min="8974" max="8974" width="5.375" style="2077" bestFit="1" customWidth="1"/>
    <col min="8975" max="8975" width="18.875" style="2077" customWidth="1"/>
    <col min="8976" max="8976" width="20.5" style="2077" customWidth="1"/>
    <col min="8977" max="8977" width="22.375" style="2077" customWidth="1"/>
    <col min="8978" max="8978" width="14.75" style="2077" customWidth="1"/>
    <col min="8979" max="9216" width="12.75" style="2077"/>
    <col min="9217" max="9217" width="3.75" style="2077" customWidth="1"/>
    <col min="9218" max="9218" width="18.75" style="2077" bestFit="1" customWidth="1"/>
    <col min="9219" max="9220" width="9.625" style="2077" bestFit="1" customWidth="1"/>
    <col min="9221" max="9221" width="46.5" style="2077" customWidth="1"/>
    <col min="9222" max="9222" width="5.75" style="2077" bestFit="1" customWidth="1"/>
    <col min="9223" max="9223" width="13.125" style="2077" customWidth="1"/>
    <col min="9224" max="9224" width="13.125" style="2077" bestFit="1" customWidth="1"/>
    <col min="9225" max="9225" width="9" style="2077" bestFit="1" customWidth="1"/>
    <col min="9226" max="9226" width="34.25" style="2077" customWidth="1"/>
    <col min="9227" max="9227" width="20.625" style="2077" bestFit="1" customWidth="1"/>
    <col min="9228" max="9228" width="19.125" style="2077" bestFit="1" customWidth="1"/>
    <col min="9229" max="9229" width="16.75" style="2077" customWidth="1"/>
    <col min="9230" max="9230" width="5.375" style="2077" bestFit="1" customWidth="1"/>
    <col min="9231" max="9231" width="18.875" style="2077" customWidth="1"/>
    <col min="9232" max="9232" width="20.5" style="2077" customWidth="1"/>
    <col min="9233" max="9233" width="22.375" style="2077" customWidth="1"/>
    <col min="9234" max="9234" width="14.75" style="2077" customWidth="1"/>
    <col min="9235" max="9472" width="12.75" style="2077"/>
    <col min="9473" max="9473" width="3.75" style="2077" customWidth="1"/>
    <col min="9474" max="9474" width="18.75" style="2077" bestFit="1" customWidth="1"/>
    <col min="9475" max="9476" width="9.625" style="2077" bestFit="1" customWidth="1"/>
    <col min="9477" max="9477" width="46.5" style="2077" customWidth="1"/>
    <col min="9478" max="9478" width="5.75" style="2077" bestFit="1" customWidth="1"/>
    <col min="9479" max="9479" width="13.125" style="2077" customWidth="1"/>
    <col min="9480" max="9480" width="13.125" style="2077" bestFit="1" customWidth="1"/>
    <col min="9481" max="9481" width="9" style="2077" bestFit="1" customWidth="1"/>
    <col min="9482" max="9482" width="34.25" style="2077" customWidth="1"/>
    <col min="9483" max="9483" width="20.625" style="2077" bestFit="1" customWidth="1"/>
    <col min="9484" max="9484" width="19.125" style="2077" bestFit="1" customWidth="1"/>
    <col min="9485" max="9485" width="16.75" style="2077" customWidth="1"/>
    <col min="9486" max="9486" width="5.375" style="2077" bestFit="1" customWidth="1"/>
    <col min="9487" max="9487" width="18.875" style="2077" customWidth="1"/>
    <col min="9488" max="9488" width="20.5" style="2077" customWidth="1"/>
    <col min="9489" max="9489" width="22.375" style="2077" customWidth="1"/>
    <col min="9490" max="9490" width="14.75" style="2077" customWidth="1"/>
    <col min="9491" max="9728" width="12.75" style="2077"/>
    <col min="9729" max="9729" width="3.75" style="2077" customWidth="1"/>
    <col min="9730" max="9730" width="18.75" style="2077" bestFit="1" customWidth="1"/>
    <col min="9731" max="9732" width="9.625" style="2077" bestFit="1" customWidth="1"/>
    <col min="9733" max="9733" width="46.5" style="2077" customWidth="1"/>
    <col min="9734" max="9734" width="5.75" style="2077" bestFit="1" customWidth="1"/>
    <col min="9735" max="9735" width="13.125" style="2077" customWidth="1"/>
    <col min="9736" max="9736" width="13.125" style="2077" bestFit="1" customWidth="1"/>
    <col min="9737" max="9737" width="9" style="2077" bestFit="1" customWidth="1"/>
    <col min="9738" max="9738" width="34.25" style="2077" customWidth="1"/>
    <col min="9739" max="9739" width="20.625" style="2077" bestFit="1" customWidth="1"/>
    <col min="9740" max="9740" width="19.125" style="2077" bestFit="1" customWidth="1"/>
    <col min="9741" max="9741" width="16.75" style="2077" customWidth="1"/>
    <col min="9742" max="9742" width="5.375" style="2077" bestFit="1" customWidth="1"/>
    <col min="9743" max="9743" width="18.875" style="2077" customWidth="1"/>
    <col min="9744" max="9744" width="20.5" style="2077" customWidth="1"/>
    <col min="9745" max="9745" width="22.375" style="2077" customWidth="1"/>
    <col min="9746" max="9746" width="14.75" style="2077" customWidth="1"/>
    <col min="9747" max="9984" width="12.75" style="2077"/>
    <col min="9985" max="9985" width="3.75" style="2077" customWidth="1"/>
    <col min="9986" max="9986" width="18.75" style="2077" bestFit="1" customWidth="1"/>
    <col min="9987" max="9988" width="9.625" style="2077" bestFit="1" customWidth="1"/>
    <col min="9989" max="9989" width="46.5" style="2077" customWidth="1"/>
    <col min="9990" max="9990" width="5.75" style="2077" bestFit="1" customWidth="1"/>
    <col min="9991" max="9991" width="13.125" style="2077" customWidth="1"/>
    <col min="9992" max="9992" width="13.125" style="2077" bestFit="1" customWidth="1"/>
    <col min="9993" max="9993" width="9" style="2077" bestFit="1" customWidth="1"/>
    <col min="9994" max="9994" width="34.25" style="2077" customWidth="1"/>
    <col min="9995" max="9995" width="20.625" style="2077" bestFit="1" customWidth="1"/>
    <col min="9996" max="9996" width="19.125" style="2077" bestFit="1" customWidth="1"/>
    <col min="9997" max="9997" width="16.75" style="2077" customWidth="1"/>
    <col min="9998" max="9998" width="5.375" style="2077" bestFit="1" customWidth="1"/>
    <col min="9999" max="9999" width="18.875" style="2077" customWidth="1"/>
    <col min="10000" max="10000" width="20.5" style="2077" customWidth="1"/>
    <col min="10001" max="10001" width="22.375" style="2077" customWidth="1"/>
    <col min="10002" max="10002" width="14.75" style="2077" customWidth="1"/>
    <col min="10003" max="10240" width="12.75" style="2077"/>
    <col min="10241" max="10241" width="3.75" style="2077" customWidth="1"/>
    <col min="10242" max="10242" width="18.75" style="2077" bestFit="1" customWidth="1"/>
    <col min="10243" max="10244" width="9.625" style="2077" bestFit="1" customWidth="1"/>
    <col min="10245" max="10245" width="46.5" style="2077" customWidth="1"/>
    <col min="10246" max="10246" width="5.75" style="2077" bestFit="1" customWidth="1"/>
    <col min="10247" max="10247" width="13.125" style="2077" customWidth="1"/>
    <col min="10248" max="10248" width="13.125" style="2077" bestFit="1" customWidth="1"/>
    <col min="10249" max="10249" width="9" style="2077" bestFit="1" customWidth="1"/>
    <col min="10250" max="10250" width="34.25" style="2077" customWidth="1"/>
    <col min="10251" max="10251" width="20.625" style="2077" bestFit="1" customWidth="1"/>
    <col min="10252" max="10252" width="19.125" style="2077" bestFit="1" customWidth="1"/>
    <col min="10253" max="10253" width="16.75" style="2077" customWidth="1"/>
    <col min="10254" max="10254" width="5.375" style="2077" bestFit="1" customWidth="1"/>
    <col min="10255" max="10255" width="18.875" style="2077" customWidth="1"/>
    <col min="10256" max="10256" width="20.5" style="2077" customWidth="1"/>
    <col min="10257" max="10257" width="22.375" style="2077" customWidth="1"/>
    <col min="10258" max="10258" width="14.75" style="2077" customWidth="1"/>
    <col min="10259" max="10496" width="12.75" style="2077"/>
    <col min="10497" max="10497" width="3.75" style="2077" customWidth="1"/>
    <col min="10498" max="10498" width="18.75" style="2077" bestFit="1" customWidth="1"/>
    <col min="10499" max="10500" width="9.625" style="2077" bestFit="1" customWidth="1"/>
    <col min="10501" max="10501" width="46.5" style="2077" customWidth="1"/>
    <col min="10502" max="10502" width="5.75" style="2077" bestFit="1" customWidth="1"/>
    <col min="10503" max="10503" width="13.125" style="2077" customWidth="1"/>
    <col min="10504" max="10504" width="13.125" style="2077" bestFit="1" customWidth="1"/>
    <col min="10505" max="10505" width="9" style="2077" bestFit="1" customWidth="1"/>
    <col min="10506" max="10506" width="34.25" style="2077" customWidth="1"/>
    <col min="10507" max="10507" width="20.625" style="2077" bestFit="1" customWidth="1"/>
    <col min="10508" max="10508" width="19.125" style="2077" bestFit="1" customWidth="1"/>
    <col min="10509" max="10509" width="16.75" style="2077" customWidth="1"/>
    <col min="10510" max="10510" width="5.375" style="2077" bestFit="1" customWidth="1"/>
    <col min="10511" max="10511" width="18.875" style="2077" customWidth="1"/>
    <col min="10512" max="10512" width="20.5" style="2077" customWidth="1"/>
    <col min="10513" max="10513" width="22.375" style="2077" customWidth="1"/>
    <col min="10514" max="10514" width="14.75" style="2077" customWidth="1"/>
    <col min="10515" max="10752" width="12.75" style="2077"/>
    <col min="10753" max="10753" width="3.75" style="2077" customWidth="1"/>
    <col min="10754" max="10754" width="18.75" style="2077" bestFit="1" customWidth="1"/>
    <col min="10755" max="10756" width="9.625" style="2077" bestFit="1" customWidth="1"/>
    <col min="10757" max="10757" width="46.5" style="2077" customWidth="1"/>
    <col min="10758" max="10758" width="5.75" style="2077" bestFit="1" customWidth="1"/>
    <col min="10759" max="10759" width="13.125" style="2077" customWidth="1"/>
    <col min="10760" max="10760" width="13.125" style="2077" bestFit="1" customWidth="1"/>
    <col min="10761" max="10761" width="9" style="2077" bestFit="1" customWidth="1"/>
    <col min="10762" max="10762" width="34.25" style="2077" customWidth="1"/>
    <col min="10763" max="10763" width="20.625" style="2077" bestFit="1" customWidth="1"/>
    <col min="10764" max="10764" width="19.125" style="2077" bestFit="1" customWidth="1"/>
    <col min="10765" max="10765" width="16.75" style="2077" customWidth="1"/>
    <col min="10766" max="10766" width="5.375" style="2077" bestFit="1" customWidth="1"/>
    <col min="10767" max="10767" width="18.875" style="2077" customWidth="1"/>
    <col min="10768" max="10768" width="20.5" style="2077" customWidth="1"/>
    <col min="10769" max="10769" width="22.375" style="2077" customWidth="1"/>
    <col min="10770" max="10770" width="14.75" style="2077" customWidth="1"/>
    <col min="10771" max="11008" width="12.75" style="2077"/>
    <col min="11009" max="11009" width="3.75" style="2077" customWidth="1"/>
    <col min="11010" max="11010" width="18.75" style="2077" bestFit="1" customWidth="1"/>
    <col min="11011" max="11012" width="9.625" style="2077" bestFit="1" customWidth="1"/>
    <col min="11013" max="11013" width="46.5" style="2077" customWidth="1"/>
    <col min="11014" max="11014" width="5.75" style="2077" bestFit="1" customWidth="1"/>
    <col min="11015" max="11015" width="13.125" style="2077" customWidth="1"/>
    <col min="11016" max="11016" width="13.125" style="2077" bestFit="1" customWidth="1"/>
    <col min="11017" max="11017" width="9" style="2077" bestFit="1" customWidth="1"/>
    <col min="11018" max="11018" width="34.25" style="2077" customWidth="1"/>
    <col min="11019" max="11019" width="20.625" style="2077" bestFit="1" customWidth="1"/>
    <col min="11020" max="11020" width="19.125" style="2077" bestFit="1" customWidth="1"/>
    <col min="11021" max="11021" width="16.75" style="2077" customWidth="1"/>
    <col min="11022" max="11022" width="5.375" style="2077" bestFit="1" customWidth="1"/>
    <col min="11023" max="11023" width="18.875" style="2077" customWidth="1"/>
    <col min="11024" max="11024" width="20.5" style="2077" customWidth="1"/>
    <col min="11025" max="11025" width="22.375" style="2077" customWidth="1"/>
    <col min="11026" max="11026" width="14.75" style="2077" customWidth="1"/>
    <col min="11027" max="11264" width="12.75" style="2077"/>
    <col min="11265" max="11265" width="3.75" style="2077" customWidth="1"/>
    <col min="11266" max="11266" width="18.75" style="2077" bestFit="1" customWidth="1"/>
    <col min="11267" max="11268" width="9.625" style="2077" bestFit="1" customWidth="1"/>
    <col min="11269" max="11269" width="46.5" style="2077" customWidth="1"/>
    <col min="11270" max="11270" width="5.75" style="2077" bestFit="1" customWidth="1"/>
    <col min="11271" max="11271" width="13.125" style="2077" customWidth="1"/>
    <col min="11272" max="11272" width="13.125" style="2077" bestFit="1" customWidth="1"/>
    <col min="11273" max="11273" width="9" style="2077" bestFit="1" customWidth="1"/>
    <col min="11274" max="11274" width="34.25" style="2077" customWidth="1"/>
    <col min="11275" max="11275" width="20.625" style="2077" bestFit="1" customWidth="1"/>
    <col min="11276" max="11276" width="19.125" style="2077" bestFit="1" customWidth="1"/>
    <col min="11277" max="11277" width="16.75" style="2077" customWidth="1"/>
    <col min="11278" max="11278" width="5.375" style="2077" bestFit="1" customWidth="1"/>
    <col min="11279" max="11279" width="18.875" style="2077" customWidth="1"/>
    <col min="11280" max="11280" width="20.5" style="2077" customWidth="1"/>
    <col min="11281" max="11281" width="22.375" style="2077" customWidth="1"/>
    <col min="11282" max="11282" width="14.75" style="2077" customWidth="1"/>
    <col min="11283" max="11520" width="12.75" style="2077"/>
    <col min="11521" max="11521" width="3.75" style="2077" customWidth="1"/>
    <col min="11522" max="11522" width="18.75" style="2077" bestFit="1" customWidth="1"/>
    <col min="11523" max="11524" width="9.625" style="2077" bestFit="1" customWidth="1"/>
    <col min="11525" max="11525" width="46.5" style="2077" customWidth="1"/>
    <col min="11526" max="11526" width="5.75" style="2077" bestFit="1" customWidth="1"/>
    <col min="11527" max="11527" width="13.125" style="2077" customWidth="1"/>
    <col min="11528" max="11528" width="13.125" style="2077" bestFit="1" customWidth="1"/>
    <col min="11529" max="11529" width="9" style="2077" bestFit="1" customWidth="1"/>
    <col min="11530" max="11530" width="34.25" style="2077" customWidth="1"/>
    <col min="11531" max="11531" width="20.625" style="2077" bestFit="1" customWidth="1"/>
    <col min="11532" max="11532" width="19.125" style="2077" bestFit="1" customWidth="1"/>
    <col min="11533" max="11533" width="16.75" style="2077" customWidth="1"/>
    <col min="11534" max="11534" width="5.375" style="2077" bestFit="1" customWidth="1"/>
    <col min="11535" max="11535" width="18.875" style="2077" customWidth="1"/>
    <col min="11536" max="11536" width="20.5" style="2077" customWidth="1"/>
    <col min="11537" max="11537" width="22.375" style="2077" customWidth="1"/>
    <col min="11538" max="11538" width="14.75" style="2077" customWidth="1"/>
    <col min="11539" max="11776" width="12.75" style="2077"/>
    <col min="11777" max="11777" width="3.75" style="2077" customWidth="1"/>
    <col min="11778" max="11778" width="18.75" style="2077" bestFit="1" customWidth="1"/>
    <col min="11779" max="11780" width="9.625" style="2077" bestFit="1" customWidth="1"/>
    <col min="11781" max="11781" width="46.5" style="2077" customWidth="1"/>
    <col min="11782" max="11782" width="5.75" style="2077" bestFit="1" customWidth="1"/>
    <col min="11783" max="11783" width="13.125" style="2077" customWidth="1"/>
    <col min="11784" max="11784" width="13.125" style="2077" bestFit="1" customWidth="1"/>
    <col min="11785" max="11785" width="9" style="2077" bestFit="1" customWidth="1"/>
    <col min="11786" max="11786" width="34.25" style="2077" customWidth="1"/>
    <col min="11787" max="11787" width="20.625" style="2077" bestFit="1" customWidth="1"/>
    <col min="11788" max="11788" width="19.125" style="2077" bestFit="1" customWidth="1"/>
    <col min="11789" max="11789" width="16.75" style="2077" customWidth="1"/>
    <col min="11790" max="11790" width="5.375" style="2077" bestFit="1" customWidth="1"/>
    <col min="11791" max="11791" width="18.875" style="2077" customWidth="1"/>
    <col min="11792" max="11792" width="20.5" style="2077" customWidth="1"/>
    <col min="11793" max="11793" width="22.375" style="2077" customWidth="1"/>
    <col min="11794" max="11794" width="14.75" style="2077" customWidth="1"/>
    <col min="11795" max="12032" width="12.75" style="2077"/>
    <col min="12033" max="12033" width="3.75" style="2077" customWidth="1"/>
    <col min="12034" max="12034" width="18.75" style="2077" bestFit="1" customWidth="1"/>
    <col min="12035" max="12036" width="9.625" style="2077" bestFit="1" customWidth="1"/>
    <col min="12037" max="12037" width="46.5" style="2077" customWidth="1"/>
    <col min="12038" max="12038" width="5.75" style="2077" bestFit="1" customWidth="1"/>
    <col min="12039" max="12039" width="13.125" style="2077" customWidth="1"/>
    <col min="12040" max="12040" width="13.125" style="2077" bestFit="1" customWidth="1"/>
    <col min="12041" max="12041" width="9" style="2077" bestFit="1" customWidth="1"/>
    <col min="12042" max="12042" width="34.25" style="2077" customWidth="1"/>
    <col min="12043" max="12043" width="20.625" style="2077" bestFit="1" customWidth="1"/>
    <col min="12044" max="12044" width="19.125" style="2077" bestFit="1" customWidth="1"/>
    <col min="12045" max="12045" width="16.75" style="2077" customWidth="1"/>
    <col min="12046" max="12046" width="5.375" style="2077" bestFit="1" customWidth="1"/>
    <col min="12047" max="12047" width="18.875" style="2077" customWidth="1"/>
    <col min="12048" max="12048" width="20.5" style="2077" customWidth="1"/>
    <col min="12049" max="12049" width="22.375" style="2077" customWidth="1"/>
    <col min="12050" max="12050" width="14.75" style="2077" customWidth="1"/>
    <col min="12051" max="12288" width="12.75" style="2077"/>
    <col min="12289" max="12289" width="3.75" style="2077" customWidth="1"/>
    <col min="12290" max="12290" width="18.75" style="2077" bestFit="1" customWidth="1"/>
    <col min="12291" max="12292" width="9.625" style="2077" bestFit="1" customWidth="1"/>
    <col min="12293" max="12293" width="46.5" style="2077" customWidth="1"/>
    <col min="12294" max="12294" width="5.75" style="2077" bestFit="1" customWidth="1"/>
    <col min="12295" max="12295" width="13.125" style="2077" customWidth="1"/>
    <col min="12296" max="12296" width="13.125" style="2077" bestFit="1" customWidth="1"/>
    <col min="12297" max="12297" width="9" style="2077" bestFit="1" customWidth="1"/>
    <col min="12298" max="12298" width="34.25" style="2077" customWidth="1"/>
    <col min="12299" max="12299" width="20.625" style="2077" bestFit="1" customWidth="1"/>
    <col min="12300" max="12300" width="19.125" style="2077" bestFit="1" customWidth="1"/>
    <col min="12301" max="12301" width="16.75" style="2077" customWidth="1"/>
    <col min="12302" max="12302" width="5.375" style="2077" bestFit="1" customWidth="1"/>
    <col min="12303" max="12303" width="18.875" style="2077" customWidth="1"/>
    <col min="12304" max="12304" width="20.5" style="2077" customWidth="1"/>
    <col min="12305" max="12305" width="22.375" style="2077" customWidth="1"/>
    <col min="12306" max="12306" width="14.75" style="2077" customWidth="1"/>
    <col min="12307" max="12544" width="12.75" style="2077"/>
    <col min="12545" max="12545" width="3.75" style="2077" customWidth="1"/>
    <col min="12546" max="12546" width="18.75" style="2077" bestFit="1" customWidth="1"/>
    <col min="12547" max="12548" width="9.625" style="2077" bestFit="1" customWidth="1"/>
    <col min="12549" max="12549" width="46.5" style="2077" customWidth="1"/>
    <col min="12550" max="12550" width="5.75" style="2077" bestFit="1" customWidth="1"/>
    <col min="12551" max="12551" width="13.125" style="2077" customWidth="1"/>
    <col min="12552" max="12552" width="13.125" style="2077" bestFit="1" customWidth="1"/>
    <col min="12553" max="12553" width="9" style="2077" bestFit="1" customWidth="1"/>
    <col min="12554" max="12554" width="34.25" style="2077" customWidth="1"/>
    <col min="12555" max="12555" width="20.625" style="2077" bestFit="1" customWidth="1"/>
    <col min="12556" max="12556" width="19.125" style="2077" bestFit="1" customWidth="1"/>
    <col min="12557" max="12557" width="16.75" style="2077" customWidth="1"/>
    <col min="12558" max="12558" width="5.375" style="2077" bestFit="1" customWidth="1"/>
    <col min="12559" max="12559" width="18.875" style="2077" customWidth="1"/>
    <col min="12560" max="12560" width="20.5" style="2077" customWidth="1"/>
    <col min="12561" max="12561" width="22.375" style="2077" customWidth="1"/>
    <col min="12562" max="12562" width="14.75" style="2077" customWidth="1"/>
    <col min="12563" max="12800" width="12.75" style="2077"/>
    <col min="12801" max="12801" width="3.75" style="2077" customWidth="1"/>
    <col min="12802" max="12802" width="18.75" style="2077" bestFit="1" customWidth="1"/>
    <col min="12803" max="12804" width="9.625" style="2077" bestFit="1" customWidth="1"/>
    <col min="12805" max="12805" width="46.5" style="2077" customWidth="1"/>
    <col min="12806" max="12806" width="5.75" style="2077" bestFit="1" customWidth="1"/>
    <col min="12807" max="12807" width="13.125" style="2077" customWidth="1"/>
    <col min="12808" max="12808" width="13.125" style="2077" bestFit="1" customWidth="1"/>
    <col min="12809" max="12809" width="9" style="2077" bestFit="1" customWidth="1"/>
    <col min="12810" max="12810" width="34.25" style="2077" customWidth="1"/>
    <col min="12811" max="12811" width="20.625" style="2077" bestFit="1" customWidth="1"/>
    <col min="12812" max="12812" width="19.125" style="2077" bestFit="1" customWidth="1"/>
    <col min="12813" max="12813" width="16.75" style="2077" customWidth="1"/>
    <col min="12814" max="12814" width="5.375" style="2077" bestFit="1" customWidth="1"/>
    <col min="12815" max="12815" width="18.875" style="2077" customWidth="1"/>
    <col min="12816" max="12816" width="20.5" style="2077" customWidth="1"/>
    <col min="12817" max="12817" width="22.375" style="2077" customWidth="1"/>
    <col min="12818" max="12818" width="14.75" style="2077" customWidth="1"/>
    <col min="12819" max="13056" width="12.75" style="2077"/>
    <col min="13057" max="13057" width="3.75" style="2077" customWidth="1"/>
    <col min="13058" max="13058" width="18.75" style="2077" bestFit="1" customWidth="1"/>
    <col min="13059" max="13060" width="9.625" style="2077" bestFit="1" customWidth="1"/>
    <col min="13061" max="13061" width="46.5" style="2077" customWidth="1"/>
    <col min="13062" max="13062" width="5.75" style="2077" bestFit="1" customWidth="1"/>
    <col min="13063" max="13063" width="13.125" style="2077" customWidth="1"/>
    <col min="13064" max="13064" width="13.125" style="2077" bestFit="1" customWidth="1"/>
    <col min="13065" max="13065" width="9" style="2077" bestFit="1" customWidth="1"/>
    <col min="13066" max="13066" width="34.25" style="2077" customWidth="1"/>
    <col min="13067" max="13067" width="20.625" style="2077" bestFit="1" customWidth="1"/>
    <col min="13068" max="13068" width="19.125" style="2077" bestFit="1" customWidth="1"/>
    <col min="13069" max="13069" width="16.75" style="2077" customWidth="1"/>
    <col min="13070" max="13070" width="5.375" style="2077" bestFit="1" customWidth="1"/>
    <col min="13071" max="13071" width="18.875" style="2077" customWidth="1"/>
    <col min="13072" max="13072" width="20.5" style="2077" customWidth="1"/>
    <col min="13073" max="13073" width="22.375" style="2077" customWidth="1"/>
    <col min="13074" max="13074" width="14.75" style="2077" customWidth="1"/>
    <col min="13075" max="13312" width="12.75" style="2077"/>
    <col min="13313" max="13313" width="3.75" style="2077" customWidth="1"/>
    <col min="13314" max="13314" width="18.75" style="2077" bestFit="1" customWidth="1"/>
    <col min="13315" max="13316" width="9.625" style="2077" bestFit="1" customWidth="1"/>
    <col min="13317" max="13317" width="46.5" style="2077" customWidth="1"/>
    <col min="13318" max="13318" width="5.75" style="2077" bestFit="1" customWidth="1"/>
    <col min="13319" max="13319" width="13.125" style="2077" customWidth="1"/>
    <col min="13320" max="13320" width="13.125" style="2077" bestFit="1" customWidth="1"/>
    <col min="13321" max="13321" width="9" style="2077" bestFit="1" customWidth="1"/>
    <col min="13322" max="13322" width="34.25" style="2077" customWidth="1"/>
    <col min="13323" max="13323" width="20.625" style="2077" bestFit="1" customWidth="1"/>
    <col min="13324" max="13324" width="19.125" style="2077" bestFit="1" customWidth="1"/>
    <col min="13325" max="13325" width="16.75" style="2077" customWidth="1"/>
    <col min="13326" max="13326" width="5.375" style="2077" bestFit="1" customWidth="1"/>
    <col min="13327" max="13327" width="18.875" style="2077" customWidth="1"/>
    <col min="13328" max="13328" width="20.5" style="2077" customWidth="1"/>
    <col min="13329" max="13329" width="22.375" style="2077" customWidth="1"/>
    <col min="13330" max="13330" width="14.75" style="2077" customWidth="1"/>
    <col min="13331" max="13568" width="12.75" style="2077"/>
    <col min="13569" max="13569" width="3.75" style="2077" customWidth="1"/>
    <col min="13570" max="13570" width="18.75" style="2077" bestFit="1" customWidth="1"/>
    <col min="13571" max="13572" width="9.625" style="2077" bestFit="1" customWidth="1"/>
    <col min="13573" max="13573" width="46.5" style="2077" customWidth="1"/>
    <col min="13574" max="13574" width="5.75" style="2077" bestFit="1" customWidth="1"/>
    <col min="13575" max="13575" width="13.125" style="2077" customWidth="1"/>
    <col min="13576" max="13576" width="13.125" style="2077" bestFit="1" customWidth="1"/>
    <col min="13577" max="13577" width="9" style="2077" bestFit="1" customWidth="1"/>
    <col min="13578" max="13578" width="34.25" style="2077" customWidth="1"/>
    <col min="13579" max="13579" width="20.625" style="2077" bestFit="1" customWidth="1"/>
    <col min="13580" max="13580" width="19.125" style="2077" bestFit="1" customWidth="1"/>
    <col min="13581" max="13581" width="16.75" style="2077" customWidth="1"/>
    <col min="13582" max="13582" width="5.375" style="2077" bestFit="1" customWidth="1"/>
    <col min="13583" max="13583" width="18.875" style="2077" customWidth="1"/>
    <col min="13584" max="13584" width="20.5" style="2077" customWidth="1"/>
    <col min="13585" max="13585" width="22.375" style="2077" customWidth="1"/>
    <col min="13586" max="13586" width="14.75" style="2077" customWidth="1"/>
    <col min="13587" max="13824" width="12.75" style="2077"/>
    <col min="13825" max="13825" width="3.75" style="2077" customWidth="1"/>
    <col min="13826" max="13826" width="18.75" style="2077" bestFit="1" customWidth="1"/>
    <col min="13827" max="13828" width="9.625" style="2077" bestFit="1" customWidth="1"/>
    <col min="13829" max="13829" width="46.5" style="2077" customWidth="1"/>
    <col min="13830" max="13830" width="5.75" style="2077" bestFit="1" customWidth="1"/>
    <col min="13831" max="13831" width="13.125" style="2077" customWidth="1"/>
    <col min="13832" max="13832" width="13.125" style="2077" bestFit="1" customWidth="1"/>
    <col min="13833" max="13833" width="9" style="2077" bestFit="1" customWidth="1"/>
    <col min="13834" max="13834" width="34.25" style="2077" customWidth="1"/>
    <col min="13835" max="13835" width="20.625" style="2077" bestFit="1" customWidth="1"/>
    <col min="13836" max="13836" width="19.125" style="2077" bestFit="1" customWidth="1"/>
    <col min="13837" max="13837" width="16.75" style="2077" customWidth="1"/>
    <col min="13838" max="13838" width="5.375" style="2077" bestFit="1" customWidth="1"/>
    <col min="13839" max="13839" width="18.875" style="2077" customWidth="1"/>
    <col min="13840" max="13840" width="20.5" style="2077" customWidth="1"/>
    <col min="13841" max="13841" width="22.375" style="2077" customWidth="1"/>
    <col min="13842" max="13842" width="14.75" style="2077" customWidth="1"/>
    <col min="13843" max="14080" width="12.75" style="2077"/>
    <col min="14081" max="14081" width="3.75" style="2077" customWidth="1"/>
    <col min="14082" max="14082" width="18.75" style="2077" bestFit="1" customWidth="1"/>
    <col min="14083" max="14084" width="9.625" style="2077" bestFit="1" customWidth="1"/>
    <col min="14085" max="14085" width="46.5" style="2077" customWidth="1"/>
    <col min="14086" max="14086" width="5.75" style="2077" bestFit="1" customWidth="1"/>
    <col min="14087" max="14087" width="13.125" style="2077" customWidth="1"/>
    <col min="14088" max="14088" width="13.125" style="2077" bestFit="1" customWidth="1"/>
    <col min="14089" max="14089" width="9" style="2077" bestFit="1" customWidth="1"/>
    <col min="14090" max="14090" width="34.25" style="2077" customWidth="1"/>
    <col min="14091" max="14091" width="20.625" style="2077" bestFit="1" customWidth="1"/>
    <col min="14092" max="14092" width="19.125" style="2077" bestFit="1" customWidth="1"/>
    <col min="14093" max="14093" width="16.75" style="2077" customWidth="1"/>
    <col min="14094" max="14094" width="5.375" style="2077" bestFit="1" customWidth="1"/>
    <col min="14095" max="14095" width="18.875" style="2077" customWidth="1"/>
    <col min="14096" max="14096" width="20.5" style="2077" customWidth="1"/>
    <col min="14097" max="14097" width="22.375" style="2077" customWidth="1"/>
    <col min="14098" max="14098" width="14.75" style="2077" customWidth="1"/>
    <col min="14099" max="14336" width="12.75" style="2077"/>
    <col min="14337" max="14337" width="3.75" style="2077" customWidth="1"/>
    <col min="14338" max="14338" width="18.75" style="2077" bestFit="1" customWidth="1"/>
    <col min="14339" max="14340" width="9.625" style="2077" bestFit="1" customWidth="1"/>
    <col min="14341" max="14341" width="46.5" style="2077" customWidth="1"/>
    <col min="14342" max="14342" width="5.75" style="2077" bestFit="1" customWidth="1"/>
    <col min="14343" max="14343" width="13.125" style="2077" customWidth="1"/>
    <col min="14344" max="14344" width="13.125" style="2077" bestFit="1" customWidth="1"/>
    <col min="14345" max="14345" width="9" style="2077" bestFit="1" customWidth="1"/>
    <col min="14346" max="14346" width="34.25" style="2077" customWidth="1"/>
    <col min="14347" max="14347" width="20.625" style="2077" bestFit="1" customWidth="1"/>
    <col min="14348" max="14348" width="19.125" style="2077" bestFit="1" customWidth="1"/>
    <col min="14349" max="14349" width="16.75" style="2077" customWidth="1"/>
    <col min="14350" max="14350" width="5.375" style="2077" bestFit="1" customWidth="1"/>
    <col min="14351" max="14351" width="18.875" style="2077" customWidth="1"/>
    <col min="14352" max="14352" width="20.5" style="2077" customWidth="1"/>
    <col min="14353" max="14353" width="22.375" style="2077" customWidth="1"/>
    <col min="14354" max="14354" width="14.75" style="2077" customWidth="1"/>
    <col min="14355" max="14592" width="12.75" style="2077"/>
    <col min="14593" max="14593" width="3.75" style="2077" customWidth="1"/>
    <col min="14594" max="14594" width="18.75" style="2077" bestFit="1" customWidth="1"/>
    <col min="14595" max="14596" width="9.625" style="2077" bestFit="1" customWidth="1"/>
    <col min="14597" max="14597" width="46.5" style="2077" customWidth="1"/>
    <col min="14598" max="14598" width="5.75" style="2077" bestFit="1" customWidth="1"/>
    <col min="14599" max="14599" width="13.125" style="2077" customWidth="1"/>
    <col min="14600" max="14600" width="13.125" style="2077" bestFit="1" customWidth="1"/>
    <col min="14601" max="14601" width="9" style="2077" bestFit="1" customWidth="1"/>
    <col min="14602" max="14602" width="34.25" style="2077" customWidth="1"/>
    <col min="14603" max="14603" width="20.625" style="2077" bestFit="1" customWidth="1"/>
    <col min="14604" max="14604" width="19.125" style="2077" bestFit="1" customWidth="1"/>
    <col min="14605" max="14605" width="16.75" style="2077" customWidth="1"/>
    <col min="14606" max="14606" width="5.375" style="2077" bestFit="1" customWidth="1"/>
    <col min="14607" max="14607" width="18.875" style="2077" customWidth="1"/>
    <col min="14608" max="14608" width="20.5" style="2077" customWidth="1"/>
    <col min="14609" max="14609" width="22.375" style="2077" customWidth="1"/>
    <col min="14610" max="14610" width="14.75" style="2077" customWidth="1"/>
    <col min="14611" max="14848" width="12.75" style="2077"/>
    <col min="14849" max="14849" width="3.75" style="2077" customWidth="1"/>
    <col min="14850" max="14850" width="18.75" style="2077" bestFit="1" customWidth="1"/>
    <col min="14851" max="14852" width="9.625" style="2077" bestFit="1" customWidth="1"/>
    <col min="14853" max="14853" width="46.5" style="2077" customWidth="1"/>
    <col min="14854" max="14854" width="5.75" style="2077" bestFit="1" customWidth="1"/>
    <col min="14855" max="14855" width="13.125" style="2077" customWidth="1"/>
    <col min="14856" max="14856" width="13.125" style="2077" bestFit="1" customWidth="1"/>
    <col min="14857" max="14857" width="9" style="2077" bestFit="1" customWidth="1"/>
    <col min="14858" max="14858" width="34.25" style="2077" customWidth="1"/>
    <col min="14859" max="14859" width="20.625" style="2077" bestFit="1" customWidth="1"/>
    <col min="14860" max="14860" width="19.125" style="2077" bestFit="1" customWidth="1"/>
    <col min="14861" max="14861" width="16.75" style="2077" customWidth="1"/>
    <col min="14862" max="14862" width="5.375" style="2077" bestFit="1" customWidth="1"/>
    <col min="14863" max="14863" width="18.875" style="2077" customWidth="1"/>
    <col min="14864" max="14864" width="20.5" style="2077" customWidth="1"/>
    <col min="14865" max="14865" width="22.375" style="2077" customWidth="1"/>
    <col min="14866" max="14866" width="14.75" style="2077" customWidth="1"/>
    <col min="14867" max="15104" width="12.75" style="2077"/>
    <col min="15105" max="15105" width="3.75" style="2077" customWidth="1"/>
    <col min="15106" max="15106" width="18.75" style="2077" bestFit="1" customWidth="1"/>
    <col min="15107" max="15108" width="9.625" style="2077" bestFit="1" customWidth="1"/>
    <col min="15109" max="15109" width="46.5" style="2077" customWidth="1"/>
    <col min="15110" max="15110" width="5.75" style="2077" bestFit="1" customWidth="1"/>
    <col min="15111" max="15111" width="13.125" style="2077" customWidth="1"/>
    <col min="15112" max="15112" width="13.125" style="2077" bestFit="1" customWidth="1"/>
    <col min="15113" max="15113" width="9" style="2077" bestFit="1" customWidth="1"/>
    <col min="15114" max="15114" width="34.25" style="2077" customWidth="1"/>
    <col min="15115" max="15115" width="20.625" style="2077" bestFit="1" customWidth="1"/>
    <col min="15116" max="15116" width="19.125" style="2077" bestFit="1" customWidth="1"/>
    <col min="15117" max="15117" width="16.75" style="2077" customWidth="1"/>
    <col min="15118" max="15118" width="5.375" style="2077" bestFit="1" customWidth="1"/>
    <col min="15119" max="15119" width="18.875" style="2077" customWidth="1"/>
    <col min="15120" max="15120" width="20.5" style="2077" customWidth="1"/>
    <col min="15121" max="15121" width="22.375" style="2077" customWidth="1"/>
    <col min="15122" max="15122" width="14.75" style="2077" customWidth="1"/>
    <col min="15123" max="15360" width="12.75" style="2077"/>
    <col min="15361" max="15361" width="3.75" style="2077" customWidth="1"/>
    <col min="15362" max="15362" width="18.75" style="2077" bestFit="1" customWidth="1"/>
    <col min="15363" max="15364" width="9.625" style="2077" bestFit="1" customWidth="1"/>
    <col min="15365" max="15365" width="46.5" style="2077" customWidth="1"/>
    <col min="15366" max="15366" width="5.75" style="2077" bestFit="1" customWidth="1"/>
    <col min="15367" max="15367" width="13.125" style="2077" customWidth="1"/>
    <col min="15368" max="15368" width="13.125" style="2077" bestFit="1" customWidth="1"/>
    <col min="15369" max="15369" width="9" style="2077" bestFit="1" customWidth="1"/>
    <col min="15370" max="15370" width="34.25" style="2077" customWidth="1"/>
    <col min="15371" max="15371" width="20.625" style="2077" bestFit="1" customWidth="1"/>
    <col min="15372" max="15372" width="19.125" style="2077" bestFit="1" customWidth="1"/>
    <col min="15373" max="15373" width="16.75" style="2077" customWidth="1"/>
    <col min="15374" max="15374" width="5.375" style="2077" bestFit="1" customWidth="1"/>
    <col min="15375" max="15375" width="18.875" style="2077" customWidth="1"/>
    <col min="15376" max="15376" width="20.5" style="2077" customWidth="1"/>
    <col min="15377" max="15377" width="22.375" style="2077" customWidth="1"/>
    <col min="15378" max="15378" width="14.75" style="2077" customWidth="1"/>
    <col min="15379" max="15616" width="12.75" style="2077"/>
    <col min="15617" max="15617" width="3.75" style="2077" customWidth="1"/>
    <col min="15618" max="15618" width="18.75" style="2077" bestFit="1" customWidth="1"/>
    <col min="15619" max="15620" width="9.625" style="2077" bestFit="1" customWidth="1"/>
    <col min="15621" max="15621" width="46.5" style="2077" customWidth="1"/>
    <col min="15622" max="15622" width="5.75" style="2077" bestFit="1" customWidth="1"/>
    <col min="15623" max="15623" width="13.125" style="2077" customWidth="1"/>
    <col min="15624" max="15624" width="13.125" style="2077" bestFit="1" customWidth="1"/>
    <col min="15625" max="15625" width="9" style="2077" bestFit="1" customWidth="1"/>
    <col min="15626" max="15626" width="34.25" style="2077" customWidth="1"/>
    <col min="15627" max="15627" width="20.625" style="2077" bestFit="1" customWidth="1"/>
    <col min="15628" max="15628" width="19.125" style="2077" bestFit="1" customWidth="1"/>
    <col min="15629" max="15629" width="16.75" style="2077" customWidth="1"/>
    <col min="15630" max="15630" width="5.375" style="2077" bestFit="1" customWidth="1"/>
    <col min="15631" max="15631" width="18.875" style="2077" customWidth="1"/>
    <col min="15632" max="15632" width="20.5" style="2077" customWidth="1"/>
    <col min="15633" max="15633" width="22.375" style="2077" customWidth="1"/>
    <col min="15634" max="15634" width="14.75" style="2077" customWidth="1"/>
    <col min="15635" max="15872" width="12.75" style="2077"/>
    <col min="15873" max="15873" width="3.75" style="2077" customWidth="1"/>
    <col min="15874" max="15874" width="18.75" style="2077" bestFit="1" customWidth="1"/>
    <col min="15875" max="15876" width="9.625" style="2077" bestFit="1" customWidth="1"/>
    <col min="15877" max="15877" width="46.5" style="2077" customWidth="1"/>
    <col min="15878" max="15878" width="5.75" style="2077" bestFit="1" customWidth="1"/>
    <col min="15879" max="15879" width="13.125" style="2077" customWidth="1"/>
    <col min="15880" max="15880" width="13.125" style="2077" bestFit="1" customWidth="1"/>
    <col min="15881" max="15881" width="9" style="2077" bestFit="1" customWidth="1"/>
    <col min="15882" max="15882" width="34.25" style="2077" customWidth="1"/>
    <col min="15883" max="15883" width="20.625" style="2077" bestFit="1" customWidth="1"/>
    <col min="15884" max="15884" width="19.125" style="2077" bestFit="1" customWidth="1"/>
    <col min="15885" max="15885" width="16.75" style="2077" customWidth="1"/>
    <col min="15886" max="15886" width="5.375" style="2077" bestFit="1" customWidth="1"/>
    <col min="15887" max="15887" width="18.875" style="2077" customWidth="1"/>
    <col min="15888" max="15888" width="20.5" style="2077" customWidth="1"/>
    <col min="15889" max="15889" width="22.375" style="2077" customWidth="1"/>
    <col min="15890" max="15890" width="14.75" style="2077" customWidth="1"/>
    <col min="15891" max="16128" width="12.75" style="2077"/>
    <col min="16129" max="16129" width="3.75" style="2077" customWidth="1"/>
    <col min="16130" max="16130" width="18.75" style="2077" bestFit="1" customWidth="1"/>
    <col min="16131" max="16132" width="9.625" style="2077" bestFit="1" customWidth="1"/>
    <col min="16133" max="16133" width="46.5" style="2077" customWidth="1"/>
    <col min="16134" max="16134" width="5.75" style="2077" bestFit="1" customWidth="1"/>
    <col min="16135" max="16135" width="13.125" style="2077" customWidth="1"/>
    <col min="16136" max="16136" width="13.125" style="2077" bestFit="1" customWidth="1"/>
    <col min="16137" max="16137" width="9" style="2077" bestFit="1" customWidth="1"/>
    <col min="16138" max="16138" width="34.25" style="2077" customWidth="1"/>
    <col min="16139" max="16139" width="20.625" style="2077" bestFit="1" customWidth="1"/>
    <col min="16140" max="16140" width="19.125" style="2077" bestFit="1" customWidth="1"/>
    <col min="16141" max="16141" width="16.75" style="2077" customWidth="1"/>
    <col min="16142" max="16142" width="5.375" style="2077" bestFit="1" customWidth="1"/>
    <col min="16143" max="16143" width="18.875" style="2077" customWidth="1"/>
    <col min="16144" max="16144" width="20.5" style="2077" customWidth="1"/>
    <col min="16145" max="16145" width="22.375" style="2077" customWidth="1"/>
    <col min="16146" max="16146" width="14.75" style="2077" customWidth="1"/>
    <col min="16147" max="16384" width="12.75" style="2077"/>
  </cols>
  <sheetData>
    <row r="2" spans="2:17" ht="20.100000000000001" customHeight="1">
      <c r="B2" s="2075" t="s">
        <v>0</v>
      </c>
      <c r="C2" s="2075"/>
      <c r="D2" s="2075"/>
      <c r="E2" s="2" t="s">
        <v>8818</v>
      </c>
      <c r="G2" s="4" t="s">
        <v>2</v>
      </c>
      <c r="H2" s="5"/>
      <c r="I2" s="6"/>
      <c r="J2" s="2078">
        <f>SUM(H:H)</f>
        <v>58490</v>
      </c>
      <c r="K2" s="2222"/>
    </row>
    <row r="3" spans="2:17" ht="20.100000000000001" customHeight="1">
      <c r="B3" s="2075"/>
      <c r="C3" s="2075"/>
      <c r="D3" s="2075"/>
      <c r="E3" s="13" t="s">
        <v>8676</v>
      </c>
    </row>
    <row r="4" spans="2:17" ht="20.100000000000001" customHeight="1">
      <c r="B4" s="2075" t="s">
        <v>5</v>
      </c>
      <c r="C4" s="2075"/>
      <c r="D4" s="2075"/>
      <c r="E4" s="13" t="s">
        <v>8818</v>
      </c>
      <c r="G4" s="2223"/>
      <c r="H4" s="2223"/>
      <c r="I4" s="2224"/>
      <c r="J4" s="2225"/>
      <c r="K4" s="2226"/>
    </row>
    <row r="5" spans="2:17" ht="20.100000000000001" customHeight="1">
      <c r="B5" s="2075" t="s">
        <v>6</v>
      </c>
      <c r="C5" s="2075"/>
      <c r="D5" s="2075"/>
      <c r="E5" s="16"/>
      <c r="G5" s="2223"/>
      <c r="H5" s="2223"/>
      <c r="I5" s="2224"/>
      <c r="J5" s="2225"/>
      <c r="K5" s="2226"/>
    </row>
    <row r="6" spans="2:17" ht="20.100000000000001" customHeight="1">
      <c r="B6" s="2075" t="s">
        <v>7</v>
      </c>
      <c r="C6" s="2075"/>
      <c r="D6" s="2075"/>
      <c r="E6" s="16"/>
      <c r="G6" s="2223"/>
      <c r="H6" s="2223"/>
      <c r="I6" s="2223"/>
      <c r="J6" s="2226"/>
      <c r="K6" s="2226"/>
    </row>
    <row r="8" spans="2:17" s="2079" customFormat="1" ht="19.7" customHeight="1">
      <c r="B8" s="105" t="s">
        <v>8</v>
      </c>
      <c r="C8" s="105" t="s">
        <v>9</v>
      </c>
      <c r="D8" s="105" t="s">
        <v>10</v>
      </c>
      <c r="E8" s="161" t="s">
        <v>11</v>
      </c>
      <c r="F8" s="161" t="s">
        <v>8391</v>
      </c>
      <c r="G8" s="161" t="s">
        <v>13</v>
      </c>
      <c r="H8" s="143" t="s">
        <v>14</v>
      </c>
      <c r="I8" s="143" t="s">
        <v>15</v>
      </c>
      <c r="J8" s="161" t="s">
        <v>16</v>
      </c>
      <c r="K8" s="161" t="s">
        <v>17</v>
      </c>
      <c r="L8" s="161" t="s">
        <v>18</v>
      </c>
      <c r="M8" s="105" t="s">
        <v>19</v>
      </c>
      <c r="N8" s="105" t="s">
        <v>20</v>
      </c>
      <c r="O8" s="161" t="s">
        <v>21</v>
      </c>
      <c r="P8" s="2163" t="s">
        <v>22</v>
      </c>
      <c r="Q8" s="2227" t="s">
        <v>23</v>
      </c>
    </row>
    <row r="9" spans="2:17" s="2268" customFormat="1" ht="19.5" customHeight="1">
      <c r="B9" s="2264"/>
      <c r="C9" s="1960" t="s">
        <v>6208</v>
      </c>
      <c r="D9" s="1960" t="s">
        <v>6208</v>
      </c>
      <c r="E9" s="2249" t="s">
        <v>8819</v>
      </c>
      <c r="F9" s="2170">
        <v>1</v>
      </c>
      <c r="G9" s="2265">
        <v>9600</v>
      </c>
      <c r="H9" s="2179">
        <f t="shared" ref="H9:H17" si="0">F9*G9</f>
        <v>9600</v>
      </c>
      <c r="I9" s="2266"/>
      <c r="J9" s="2249" t="s">
        <v>8718</v>
      </c>
      <c r="K9" s="2170" t="s">
        <v>8820</v>
      </c>
      <c r="L9" s="2170"/>
      <c r="M9" s="2174">
        <v>44909</v>
      </c>
      <c r="N9" s="1960" t="s">
        <v>6724</v>
      </c>
      <c r="O9" s="2172">
        <v>44923</v>
      </c>
      <c r="P9" s="2171"/>
      <c r="Q9" s="2267"/>
    </row>
    <row r="10" spans="2:17" s="2175" customFormat="1" ht="19.7" customHeight="1">
      <c r="B10" s="2264"/>
      <c r="C10" s="1960" t="s">
        <v>6208</v>
      </c>
      <c r="D10" s="1960" t="s">
        <v>6208</v>
      </c>
      <c r="E10" s="2249" t="s">
        <v>8821</v>
      </c>
      <c r="F10" s="33">
        <v>1</v>
      </c>
      <c r="G10" s="2168">
        <v>6000</v>
      </c>
      <c r="H10" s="2179">
        <f t="shared" si="0"/>
        <v>6000</v>
      </c>
      <c r="I10" s="327"/>
      <c r="J10" s="471" t="s">
        <v>8822</v>
      </c>
      <c r="K10" s="2170" t="s">
        <v>8820</v>
      </c>
      <c r="L10" s="2170"/>
      <c r="M10" s="2174">
        <v>44909</v>
      </c>
      <c r="N10" s="1960" t="s">
        <v>6724</v>
      </c>
      <c r="O10" s="2172">
        <v>44923</v>
      </c>
      <c r="P10" s="2173"/>
      <c r="Q10" s="2174"/>
    </row>
    <row r="11" spans="2:17" s="2175" customFormat="1" ht="19.7" customHeight="1">
      <c r="B11" s="2269"/>
      <c r="C11" s="1960" t="s">
        <v>6208</v>
      </c>
      <c r="D11" s="1960" t="s">
        <v>6208</v>
      </c>
      <c r="E11" s="2249" t="s">
        <v>8823</v>
      </c>
      <c r="F11" s="2170">
        <v>1</v>
      </c>
      <c r="G11" s="2168">
        <v>9200</v>
      </c>
      <c r="H11" s="2179">
        <f t="shared" si="0"/>
        <v>9200</v>
      </c>
      <c r="I11" s="2270"/>
      <c r="J11" s="2249" t="s">
        <v>8824</v>
      </c>
      <c r="K11" s="2170" t="s">
        <v>8825</v>
      </c>
      <c r="L11" s="2170"/>
      <c r="M11" s="2174">
        <v>44910</v>
      </c>
      <c r="N11" s="1960" t="s">
        <v>6724</v>
      </c>
      <c r="O11" s="2172">
        <v>44572</v>
      </c>
      <c r="P11" s="2173"/>
      <c r="Q11" s="2174">
        <v>44937</v>
      </c>
    </row>
    <row r="12" spans="2:17" s="2175" customFormat="1" ht="19.7" customHeight="1">
      <c r="B12" s="2271"/>
      <c r="C12" s="1960"/>
      <c r="D12" s="1960"/>
      <c r="E12" s="2249"/>
      <c r="F12" s="2170"/>
      <c r="G12" s="2168"/>
      <c r="H12" s="2179">
        <f t="shared" si="0"/>
        <v>0</v>
      </c>
      <c r="I12" s="2270"/>
      <c r="J12" s="2249"/>
      <c r="K12" s="2272"/>
      <c r="L12" s="2170"/>
      <c r="M12" s="2171"/>
      <c r="N12" s="1960"/>
      <c r="O12" s="2172"/>
      <c r="P12" s="2173"/>
      <c r="Q12" s="2174"/>
    </row>
    <row r="13" spans="2:17" ht="19.7" customHeight="1">
      <c r="B13" s="105"/>
      <c r="C13" s="17" t="s">
        <v>167</v>
      </c>
      <c r="D13" s="17" t="s">
        <v>167</v>
      </c>
      <c r="E13" s="26" t="s">
        <v>8826</v>
      </c>
      <c r="F13" s="18">
        <v>1</v>
      </c>
      <c r="G13" s="20">
        <v>21500</v>
      </c>
      <c r="H13" s="142">
        <f t="shared" si="0"/>
        <v>21500</v>
      </c>
      <c r="I13" s="22"/>
      <c r="J13" s="24" t="s">
        <v>8827</v>
      </c>
      <c r="K13" s="161"/>
      <c r="L13" s="161"/>
      <c r="M13" s="2163">
        <v>44916</v>
      </c>
      <c r="N13" s="105" t="s">
        <v>6724</v>
      </c>
      <c r="O13" s="2164">
        <v>44921</v>
      </c>
      <c r="P13" s="2165"/>
      <c r="Q13" s="2091">
        <v>44921</v>
      </c>
    </row>
    <row r="14" spans="2:17" ht="19.7" customHeight="1">
      <c r="B14" s="105"/>
      <c r="C14" s="17" t="s">
        <v>167</v>
      </c>
      <c r="D14" s="17" t="s">
        <v>167</v>
      </c>
      <c r="E14" s="26" t="s">
        <v>6776</v>
      </c>
      <c r="F14" s="18">
        <v>1</v>
      </c>
      <c r="G14" s="20">
        <v>430</v>
      </c>
      <c r="H14" s="20">
        <f t="shared" si="0"/>
        <v>430</v>
      </c>
      <c r="I14" s="22"/>
      <c r="J14" s="24" t="s">
        <v>8828</v>
      </c>
      <c r="K14" s="161"/>
      <c r="L14" s="161"/>
      <c r="M14" s="2163">
        <v>44916</v>
      </c>
      <c r="N14" s="105" t="s">
        <v>6724</v>
      </c>
      <c r="O14" s="2164">
        <v>44921</v>
      </c>
      <c r="P14" s="2165"/>
      <c r="Q14" s="2091">
        <v>44921</v>
      </c>
    </row>
    <row r="15" spans="2:17" ht="19.7" customHeight="1">
      <c r="B15" s="105"/>
      <c r="C15" s="17" t="s">
        <v>167</v>
      </c>
      <c r="D15" s="17" t="s">
        <v>167</v>
      </c>
      <c r="E15" s="26" t="s">
        <v>8829</v>
      </c>
      <c r="F15" s="18">
        <v>1</v>
      </c>
      <c r="G15" s="20">
        <v>1260</v>
      </c>
      <c r="H15" s="20">
        <f t="shared" si="0"/>
        <v>1260</v>
      </c>
      <c r="I15" s="22"/>
      <c r="J15" s="24" t="s">
        <v>8830</v>
      </c>
      <c r="K15" s="161"/>
      <c r="L15" s="161"/>
      <c r="M15" s="2163">
        <v>44916</v>
      </c>
      <c r="N15" s="105" t="s">
        <v>6724</v>
      </c>
      <c r="O15" s="2164">
        <v>44921</v>
      </c>
      <c r="P15" s="2165"/>
      <c r="Q15" s="2091">
        <v>44921</v>
      </c>
    </row>
    <row r="16" spans="2:17" ht="19.7" customHeight="1">
      <c r="B16" s="105"/>
      <c r="C16" s="17" t="s">
        <v>167</v>
      </c>
      <c r="D16" s="17" t="s">
        <v>167</v>
      </c>
      <c r="E16" s="26" t="s">
        <v>8831</v>
      </c>
      <c r="F16" s="18">
        <v>1</v>
      </c>
      <c r="G16" s="20">
        <v>1620</v>
      </c>
      <c r="H16" s="20">
        <f t="shared" si="0"/>
        <v>1620</v>
      </c>
      <c r="I16" s="22"/>
      <c r="J16" s="24" t="s">
        <v>8832</v>
      </c>
      <c r="K16" s="161"/>
      <c r="L16" s="161"/>
      <c r="M16" s="2163">
        <v>44916</v>
      </c>
      <c r="N16" s="105" t="s">
        <v>6724</v>
      </c>
      <c r="O16" s="2164">
        <v>44921</v>
      </c>
      <c r="P16" s="2165"/>
      <c r="Q16" s="2091">
        <v>44921</v>
      </c>
    </row>
    <row r="17" spans="2:17" ht="19.7" customHeight="1">
      <c r="B17" s="105"/>
      <c r="C17" s="17" t="s">
        <v>167</v>
      </c>
      <c r="D17" s="17" t="s">
        <v>167</v>
      </c>
      <c r="E17" s="26" t="s">
        <v>8833</v>
      </c>
      <c r="F17" s="18">
        <v>1</v>
      </c>
      <c r="G17" s="20">
        <v>2240</v>
      </c>
      <c r="H17" s="20">
        <f t="shared" si="0"/>
        <v>2240</v>
      </c>
      <c r="I17" s="22"/>
      <c r="J17" s="24" t="s">
        <v>8834</v>
      </c>
      <c r="K17" s="161"/>
      <c r="L17" s="161"/>
      <c r="M17" s="2163">
        <v>44916</v>
      </c>
      <c r="N17" s="105" t="s">
        <v>6724</v>
      </c>
      <c r="O17" s="2164">
        <v>44921</v>
      </c>
      <c r="P17" s="2165"/>
      <c r="Q17" s="2091">
        <v>44921</v>
      </c>
    </row>
    <row r="18" spans="2:17" ht="19.7" customHeight="1">
      <c r="B18" s="105"/>
      <c r="C18" s="17" t="s">
        <v>167</v>
      </c>
      <c r="D18" s="17" t="s">
        <v>167</v>
      </c>
      <c r="E18" s="26" t="s">
        <v>8835</v>
      </c>
      <c r="F18" s="18">
        <v>2</v>
      </c>
      <c r="G18" s="20">
        <v>3320</v>
      </c>
      <c r="H18" s="20">
        <f>F18*G18</f>
        <v>6640</v>
      </c>
      <c r="I18" s="22"/>
      <c r="J18" s="24" t="s">
        <v>8834</v>
      </c>
      <c r="K18" s="161"/>
      <c r="L18" s="161"/>
      <c r="M18" s="2163">
        <v>44916</v>
      </c>
      <c r="N18" s="105" t="s">
        <v>6724</v>
      </c>
      <c r="O18" s="2164">
        <v>44921</v>
      </c>
      <c r="P18" s="2165"/>
      <c r="Q18" s="2091">
        <v>44921</v>
      </c>
    </row>
    <row r="19" spans="2:17" ht="19.7" customHeight="1">
      <c r="B19" s="105"/>
      <c r="C19" s="17"/>
      <c r="D19" s="17"/>
      <c r="E19" s="26"/>
      <c r="F19" s="18"/>
      <c r="G19" s="20"/>
      <c r="H19" s="20">
        <f t="shared" ref="H19:H37" si="1">F19*G19</f>
        <v>0</v>
      </c>
      <c r="I19" s="22"/>
      <c r="J19" s="24"/>
      <c r="K19" s="161"/>
      <c r="L19" s="161"/>
      <c r="M19" s="2163"/>
      <c r="N19" s="105"/>
      <c r="O19" s="2164"/>
      <c r="P19" s="2165"/>
      <c r="Q19" s="2091"/>
    </row>
    <row r="20" spans="2:17" ht="19.7" customHeight="1">
      <c r="B20" s="105"/>
      <c r="C20" s="17"/>
      <c r="D20" s="17"/>
      <c r="E20" s="26"/>
      <c r="F20" s="18"/>
      <c r="G20" s="20"/>
      <c r="H20" s="20">
        <f t="shared" si="1"/>
        <v>0</v>
      </c>
      <c r="I20" s="22"/>
      <c r="J20" s="24"/>
      <c r="K20" s="161"/>
      <c r="L20" s="161"/>
      <c r="M20" s="2163"/>
      <c r="N20" s="105"/>
      <c r="O20" s="2164"/>
      <c r="P20" s="2165"/>
      <c r="Q20" s="2091"/>
    </row>
    <row r="21" spans="2:17" ht="19.7" customHeight="1">
      <c r="B21" s="105"/>
      <c r="C21" s="17"/>
      <c r="D21" s="17"/>
      <c r="E21" s="26"/>
      <c r="F21" s="18"/>
      <c r="G21" s="20"/>
      <c r="H21" s="20">
        <f t="shared" si="1"/>
        <v>0</v>
      </c>
      <c r="I21" s="22"/>
      <c r="J21" s="24"/>
      <c r="K21" s="161"/>
      <c r="L21" s="161"/>
      <c r="M21" s="2163"/>
      <c r="N21" s="105"/>
      <c r="O21" s="2164"/>
      <c r="P21" s="2165"/>
      <c r="Q21" s="2091"/>
    </row>
    <row r="22" spans="2:17" ht="19.7" customHeight="1">
      <c r="B22" s="105"/>
      <c r="C22" s="17"/>
      <c r="D22" s="17"/>
      <c r="E22" s="26"/>
      <c r="F22" s="18"/>
      <c r="G22" s="20"/>
      <c r="H22" s="20">
        <f t="shared" si="1"/>
        <v>0</v>
      </c>
      <c r="I22" s="22"/>
      <c r="J22" s="24"/>
      <c r="K22" s="161"/>
      <c r="L22" s="161"/>
      <c r="M22" s="2163"/>
      <c r="N22" s="105"/>
      <c r="O22" s="2164"/>
      <c r="P22" s="2165"/>
      <c r="Q22" s="2091"/>
    </row>
    <row r="23" spans="2:17" ht="19.7" customHeight="1">
      <c r="B23" s="105"/>
      <c r="C23" s="17"/>
      <c r="D23" s="17"/>
      <c r="E23" s="26"/>
      <c r="F23" s="18"/>
      <c r="G23" s="20"/>
      <c r="H23" s="20">
        <f t="shared" si="1"/>
        <v>0</v>
      </c>
      <c r="I23" s="22"/>
      <c r="J23" s="24"/>
      <c r="K23" s="161"/>
      <c r="L23" s="161"/>
      <c r="M23" s="2163"/>
      <c r="N23" s="105"/>
      <c r="O23" s="2164"/>
      <c r="P23" s="2165"/>
      <c r="Q23" s="2091"/>
    </row>
    <row r="24" spans="2:17" ht="19.7" customHeight="1">
      <c r="B24" s="105"/>
      <c r="C24" s="17"/>
      <c r="D24" s="17"/>
      <c r="E24" s="26"/>
      <c r="F24" s="18"/>
      <c r="G24" s="20"/>
      <c r="H24" s="20">
        <f t="shared" si="1"/>
        <v>0</v>
      </c>
      <c r="I24" s="22"/>
      <c r="J24" s="24"/>
      <c r="K24" s="161"/>
      <c r="L24" s="161"/>
      <c r="M24" s="2163"/>
      <c r="N24" s="105"/>
      <c r="O24" s="2164"/>
      <c r="P24" s="2165"/>
      <c r="Q24" s="2091"/>
    </row>
    <row r="25" spans="2:17" ht="19.7" customHeight="1">
      <c r="B25" s="105"/>
      <c r="C25" s="17"/>
      <c r="D25" s="17"/>
      <c r="E25" s="26"/>
      <c r="F25" s="18"/>
      <c r="G25" s="20"/>
      <c r="H25" s="20">
        <f t="shared" si="1"/>
        <v>0</v>
      </c>
      <c r="I25" s="22"/>
      <c r="J25" s="24"/>
      <c r="K25" s="161"/>
      <c r="L25" s="161"/>
      <c r="M25" s="2163"/>
      <c r="N25" s="105"/>
      <c r="O25" s="2164"/>
      <c r="P25" s="2165"/>
      <c r="Q25" s="2091"/>
    </row>
    <row r="26" spans="2:17" ht="19.7" customHeight="1">
      <c r="B26" s="105"/>
      <c r="C26" s="17"/>
      <c r="D26" s="17"/>
      <c r="E26" s="26"/>
      <c r="F26" s="18"/>
      <c r="G26" s="20"/>
      <c r="H26" s="20">
        <f t="shared" si="1"/>
        <v>0</v>
      </c>
      <c r="I26" s="22"/>
      <c r="J26" s="24"/>
      <c r="K26" s="161"/>
      <c r="L26" s="161"/>
      <c r="M26" s="2163"/>
      <c r="N26" s="105"/>
      <c r="O26" s="2164"/>
      <c r="P26" s="2165"/>
      <c r="Q26" s="2091"/>
    </row>
    <row r="27" spans="2:17" ht="19.7" customHeight="1">
      <c r="B27" s="105"/>
      <c r="C27" s="17"/>
      <c r="D27" s="17"/>
      <c r="E27" s="26"/>
      <c r="F27" s="18"/>
      <c r="G27" s="20"/>
      <c r="H27" s="20">
        <f t="shared" si="1"/>
        <v>0</v>
      </c>
      <c r="I27" s="22"/>
      <c r="J27" s="24"/>
      <c r="K27" s="161"/>
      <c r="L27" s="161"/>
      <c r="M27" s="2163"/>
      <c r="N27" s="105"/>
      <c r="O27" s="2164"/>
      <c r="P27" s="2165"/>
      <c r="Q27" s="2091"/>
    </row>
    <row r="28" spans="2:17" ht="19.7" customHeight="1">
      <c r="B28" s="105"/>
      <c r="C28" s="17"/>
      <c r="D28" s="17"/>
      <c r="E28" s="26"/>
      <c r="F28" s="18"/>
      <c r="G28" s="20"/>
      <c r="H28" s="20">
        <f t="shared" si="1"/>
        <v>0</v>
      </c>
      <c r="I28" s="22"/>
      <c r="J28" s="24"/>
      <c r="K28" s="161"/>
      <c r="L28" s="161"/>
      <c r="M28" s="2163"/>
      <c r="N28" s="105"/>
      <c r="O28" s="2164"/>
      <c r="P28" s="2165"/>
      <c r="Q28" s="2091"/>
    </row>
    <row r="29" spans="2:17" ht="19.7" customHeight="1">
      <c r="B29" s="105"/>
      <c r="C29" s="17"/>
      <c r="D29" s="17"/>
      <c r="E29" s="26"/>
      <c r="F29" s="18"/>
      <c r="G29" s="20"/>
      <c r="H29" s="20">
        <f t="shared" si="1"/>
        <v>0</v>
      </c>
      <c r="I29" s="22"/>
      <c r="J29" s="24"/>
      <c r="K29" s="161"/>
      <c r="L29" s="161"/>
      <c r="M29" s="2163"/>
      <c r="N29" s="105"/>
      <c r="O29" s="2164"/>
      <c r="P29" s="2165"/>
      <c r="Q29" s="2091"/>
    </row>
    <row r="30" spans="2:17" ht="19.7" customHeight="1">
      <c r="B30" s="105"/>
      <c r="C30" s="17"/>
      <c r="D30" s="17"/>
      <c r="E30" s="26"/>
      <c r="F30" s="18"/>
      <c r="G30" s="20"/>
      <c r="H30" s="20">
        <f t="shared" si="1"/>
        <v>0</v>
      </c>
      <c r="I30" s="22"/>
      <c r="J30" s="24"/>
      <c r="K30" s="161"/>
      <c r="L30" s="161"/>
      <c r="M30" s="2163"/>
      <c r="N30" s="105"/>
      <c r="O30" s="2164"/>
      <c r="P30" s="2165"/>
      <c r="Q30" s="2091"/>
    </row>
    <row r="31" spans="2:17" ht="19.7" customHeight="1">
      <c r="B31" s="105"/>
      <c r="C31" s="17"/>
      <c r="D31" s="17"/>
      <c r="E31" s="26"/>
      <c r="F31" s="18"/>
      <c r="G31" s="20"/>
      <c r="H31" s="20">
        <f t="shared" si="1"/>
        <v>0</v>
      </c>
      <c r="I31" s="22"/>
      <c r="J31" s="24"/>
      <c r="K31" s="161"/>
      <c r="L31" s="161"/>
      <c r="M31" s="2163"/>
      <c r="N31" s="105"/>
      <c r="O31" s="2164"/>
      <c r="P31" s="2165"/>
      <c r="Q31" s="2091"/>
    </row>
    <row r="32" spans="2:17" ht="19.7" customHeight="1">
      <c r="B32" s="105"/>
      <c r="C32" s="17"/>
      <c r="D32" s="17"/>
      <c r="E32" s="26"/>
      <c r="F32" s="18"/>
      <c r="G32" s="20"/>
      <c r="H32" s="20">
        <f t="shared" si="1"/>
        <v>0</v>
      </c>
      <c r="I32" s="22"/>
      <c r="J32" s="24"/>
      <c r="K32" s="161"/>
      <c r="L32" s="161"/>
      <c r="M32" s="2163"/>
      <c r="N32" s="105"/>
      <c r="O32" s="2164"/>
      <c r="P32" s="2165"/>
      <c r="Q32" s="2091"/>
    </row>
    <row r="33" spans="2:17" ht="19.7" customHeight="1">
      <c r="B33" s="105"/>
      <c r="C33" s="17"/>
      <c r="D33" s="17"/>
      <c r="E33" s="26"/>
      <c r="F33" s="18"/>
      <c r="G33" s="20"/>
      <c r="H33" s="20">
        <f t="shared" si="1"/>
        <v>0</v>
      </c>
      <c r="I33" s="22"/>
      <c r="J33" s="24"/>
      <c r="K33" s="161"/>
      <c r="L33" s="161"/>
      <c r="M33" s="2163"/>
      <c r="N33" s="105"/>
      <c r="O33" s="2164"/>
      <c r="P33" s="2165"/>
      <c r="Q33" s="2091"/>
    </row>
    <row r="34" spans="2:17" ht="19.7" customHeight="1">
      <c r="B34" s="105"/>
      <c r="C34" s="17"/>
      <c r="D34" s="17"/>
      <c r="E34" s="26"/>
      <c r="F34" s="18"/>
      <c r="G34" s="20"/>
      <c r="H34" s="20">
        <f t="shared" si="1"/>
        <v>0</v>
      </c>
      <c r="I34" s="22"/>
      <c r="J34" s="24"/>
      <c r="K34" s="161"/>
      <c r="L34" s="161"/>
      <c r="M34" s="2163"/>
      <c r="N34" s="105"/>
      <c r="O34" s="2164"/>
      <c r="P34" s="2165"/>
      <c r="Q34" s="2091"/>
    </row>
    <row r="35" spans="2:17" ht="19.7" customHeight="1">
      <c r="B35" s="105"/>
      <c r="C35" s="17"/>
      <c r="D35" s="17"/>
      <c r="E35" s="26"/>
      <c r="F35" s="18"/>
      <c r="G35" s="20"/>
      <c r="H35" s="20">
        <f t="shared" si="1"/>
        <v>0</v>
      </c>
      <c r="I35" s="22"/>
      <c r="J35" s="24"/>
      <c r="K35" s="161"/>
      <c r="L35" s="161"/>
      <c r="M35" s="2163"/>
      <c r="N35" s="105"/>
      <c r="O35" s="2164"/>
      <c r="P35" s="2165"/>
      <c r="Q35" s="2091"/>
    </row>
    <row r="36" spans="2:17" ht="19.7" customHeight="1">
      <c r="B36" s="105"/>
      <c r="C36" s="17"/>
      <c r="D36" s="17"/>
      <c r="E36" s="26"/>
      <c r="F36" s="18"/>
      <c r="G36" s="20"/>
      <c r="H36" s="20">
        <f t="shared" si="1"/>
        <v>0</v>
      </c>
      <c r="I36" s="22"/>
      <c r="J36" s="24"/>
      <c r="K36" s="161"/>
      <c r="L36" s="161"/>
      <c r="M36" s="2163"/>
      <c r="N36" s="105"/>
      <c r="O36" s="2164"/>
      <c r="P36" s="2165"/>
      <c r="Q36" s="2091"/>
    </row>
    <row r="37" spans="2:17" ht="19.7" customHeight="1">
      <c r="B37" s="105"/>
      <c r="C37" s="17"/>
      <c r="D37" s="17"/>
      <c r="E37" s="26"/>
      <c r="F37" s="18"/>
      <c r="G37" s="20"/>
      <c r="H37" s="20">
        <f t="shared" si="1"/>
        <v>0</v>
      </c>
      <c r="I37" s="22"/>
      <c r="J37" s="24"/>
      <c r="K37" s="161"/>
      <c r="L37" s="161"/>
      <c r="M37" s="2163"/>
      <c r="N37" s="105"/>
      <c r="O37" s="2164"/>
      <c r="P37" s="2165"/>
      <c r="Q37" s="2091"/>
    </row>
  </sheetData>
  <mergeCells count="6">
    <mergeCell ref="B2:D2"/>
    <mergeCell ref="G2:I2"/>
    <mergeCell ref="B3:D3"/>
    <mergeCell ref="B4:D4"/>
    <mergeCell ref="B5:D5"/>
    <mergeCell ref="B6:D6"/>
  </mergeCells>
  <phoneticPr fontId="3"/>
  <pageMargins left="0.7" right="0.7" top="0.75" bottom="0.75" header="0.3" footer="0.3"/>
  <pageSetup paperSize="9" orientation="portrait" r:id="rId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8F23E-5BA9-4A49-BAE3-957A08548022}">
  <dimension ref="A2:Q21"/>
  <sheetViews>
    <sheetView zoomScale="85" zoomScaleNormal="85" workbookViewId="0">
      <pane xSplit="10" ySplit="8" topLeftCell="M9" activePane="bottomRight" state="frozen"/>
      <selection pane="topRight" activeCell="K1" sqref="K1"/>
      <selection pane="bottomLeft" activeCell="A9" sqref="A9"/>
      <selection pane="bottomRight" activeCell="Q12" sqref="Q12"/>
    </sheetView>
  </sheetViews>
  <sheetFormatPr defaultColWidth="12.75" defaultRowHeight="13.5"/>
  <cols>
    <col min="1" max="1" width="14.5" style="2077" customWidth="1"/>
    <col min="2" max="2" width="13.125" style="2079" customWidth="1"/>
    <col min="3" max="4" width="9.625" style="2077" bestFit="1" customWidth="1"/>
    <col min="5" max="5" width="54.375" style="2079" customWidth="1"/>
    <col min="6" max="6" width="5.75" style="2077" bestFit="1" customWidth="1"/>
    <col min="7" max="7" width="13.125" style="2077" customWidth="1"/>
    <col min="8" max="8" width="13.125" style="2077" bestFit="1" customWidth="1"/>
    <col min="9" max="9" width="9" style="2080" bestFit="1" customWidth="1"/>
    <col min="10" max="10" width="34.25" style="2079" customWidth="1"/>
    <col min="11" max="11" width="16.125" style="2079" customWidth="1"/>
    <col min="12" max="12" width="19.125" style="2079" bestFit="1" customWidth="1"/>
    <col min="13" max="13" width="16.75" style="2079" customWidth="1"/>
    <col min="14" max="14" width="5.375" style="2077" bestFit="1" customWidth="1"/>
    <col min="15" max="15" width="18.875" style="2080" customWidth="1"/>
    <col min="16" max="16" width="20.5" style="2154" customWidth="1"/>
    <col min="17" max="17" width="22.375" style="2099" customWidth="1"/>
    <col min="18" max="18" width="14.75" style="2077" customWidth="1"/>
    <col min="19" max="256" width="12.75" style="2077"/>
    <col min="257" max="257" width="14.5" style="2077" customWidth="1"/>
    <col min="258" max="258" width="13.125" style="2077" customWidth="1"/>
    <col min="259" max="260" width="9.625" style="2077" bestFit="1" customWidth="1"/>
    <col min="261" max="261" width="54.375" style="2077" customWidth="1"/>
    <col min="262" max="262" width="5.75" style="2077" bestFit="1" customWidth="1"/>
    <col min="263" max="263" width="13.125" style="2077" customWidth="1"/>
    <col min="264" max="264" width="13.125" style="2077" bestFit="1" customWidth="1"/>
    <col min="265" max="265" width="9" style="2077" bestFit="1" customWidth="1"/>
    <col min="266" max="266" width="34.25" style="2077" customWidth="1"/>
    <col min="267" max="267" width="16.125" style="2077" customWidth="1"/>
    <col min="268" max="268" width="19.125" style="2077" bestFit="1" customWidth="1"/>
    <col min="269" max="269" width="16.75" style="2077" customWidth="1"/>
    <col min="270" max="270" width="5.375" style="2077" bestFit="1" customWidth="1"/>
    <col min="271" max="271" width="18.875" style="2077" customWidth="1"/>
    <col min="272" max="272" width="20.5" style="2077" customWidth="1"/>
    <col min="273" max="273" width="22.375" style="2077" customWidth="1"/>
    <col min="274" max="274" width="14.75" style="2077" customWidth="1"/>
    <col min="275" max="512" width="12.75" style="2077"/>
    <col min="513" max="513" width="14.5" style="2077" customWidth="1"/>
    <col min="514" max="514" width="13.125" style="2077" customWidth="1"/>
    <col min="515" max="516" width="9.625" style="2077" bestFit="1" customWidth="1"/>
    <col min="517" max="517" width="54.375" style="2077" customWidth="1"/>
    <col min="518" max="518" width="5.75" style="2077" bestFit="1" customWidth="1"/>
    <col min="519" max="519" width="13.125" style="2077" customWidth="1"/>
    <col min="520" max="520" width="13.125" style="2077" bestFit="1" customWidth="1"/>
    <col min="521" max="521" width="9" style="2077" bestFit="1" customWidth="1"/>
    <col min="522" max="522" width="34.25" style="2077" customWidth="1"/>
    <col min="523" max="523" width="16.125" style="2077" customWidth="1"/>
    <col min="524" max="524" width="19.125" style="2077" bestFit="1" customWidth="1"/>
    <col min="525" max="525" width="16.75" style="2077" customWidth="1"/>
    <col min="526" max="526" width="5.375" style="2077" bestFit="1" customWidth="1"/>
    <col min="527" max="527" width="18.875" style="2077" customWidth="1"/>
    <col min="528" max="528" width="20.5" style="2077" customWidth="1"/>
    <col min="529" max="529" width="22.375" style="2077" customWidth="1"/>
    <col min="530" max="530" width="14.75" style="2077" customWidth="1"/>
    <col min="531" max="768" width="12.75" style="2077"/>
    <col min="769" max="769" width="14.5" style="2077" customWidth="1"/>
    <col min="770" max="770" width="13.125" style="2077" customWidth="1"/>
    <col min="771" max="772" width="9.625" style="2077" bestFit="1" customWidth="1"/>
    <col min="773" max="773" width="54.375" style="2077" customWidth="1"/>
    <col min="774" max="774" width="5.75" style="2077" bestFit="1" customWidth="1"/>
    <col min="775" max="775" width="13.125" style="2077" customWidth="1"/>
    <col min="776" max="776" width="13.125" style="2077" bestFit="1" customWidth="1"/>
    <col min="777" max="777" width="9" style="2077" bestFit="1" customWidth="1"/>
    <col min="778" max="778" width="34.25" style="2077" customWidth="1"/>
    <col min="779" max="779" width="16.125" style="2077" customWidth="1"/>
    <col min="780" max="780" width="19.125" style="2077" bestFit="1" customWidth="1"/>
    <col min="781" max="781" width="16.75" style="2077" customWidth="1"/>
    <col min="782" max="782" width="5.375" style="2077" bestFit="1" customWidth="1"/>
    <col min="783" max="783" width="18.875" style="2077" customWidth="1"/>
    <col min="784" max="784" width="20.5" style="2077" customWidth="1"/>
    <col min="785" max="785" width="22.375" style="2077" customWidth="1"/>
    <col min="786" max="786" width="14.75" style="2077" customWidth="1"/>
    <col min="787" max="1024" width="12.75" style="2077"/>
    <col min="1025" max="1025" width="14.5" style="2077" customWidth="1"/>
    <col min="1026" max="1026" width="13.125" style="2077" customWidth="1"/>
    <col min="1027" max="1028" width="9.625" style="2077" bestFit="1" customWidth="1"/>
    <col min="1029" max="1029" width="54.375" style="2077" customWidth="1"/>
    <col min="1030" max="1030" width="5.75" style="2077" bestFit="1" customWidth="1"/>
    <col min="1031" max="1031" width="13.125" style="2077" customWidth="1"/>
    <col min="1032" max="1032" width="13.125" style="2077" bestFit="1" customWidth="1"/>
    <col min="1033" max="1033" width="9" style="2077" bestFit="1" customWidth="1"/>
    <col min="1034" max="1034" width="34.25" style="2077" customWidth="1"/>
    <col min="1035" max="1035" width="16.125" style="2077" customWidth="1"/>
    <col min="1036" max="1036" width="19.125" style="2077" bestFit="1" customWidth="1"/>
    <col min="1037" max="1037" width="16.75" style="2077" customWidth="1"/>
    <col min="1038" max="1038" width="5.375" style="2077" bestFit="1" customWidth="1"/>
    <col min="1039" max="1039" width="18.875" style="2077" customWidth="1"/>
    <col min="1040" max="1040" width="20.5" style="2077" customWidth="1"/>
    <col min="1041" max="1041" width="22.375" style="2077" customWidth="1"/>
    <col min="1042" max="1042" width="14.75" style="2077" customWidth="1"/>
    <col min="1043" max="1280" width="12.75" style="2077"/>
    <col min="1281" max="1281" width="14.5" style="2077" customWidth="1"/>
    <col min="1282" max="1282" width="13.125" style="2077" customWidth="1"/>
    <col min="1283" max="1284" width="9.625" style="2077" bestFit="1" customWidth="1"/>
    <col min="1285" max="1285" width="54.375" style="2077" customWidth="1"/>
    <col min="1286" max="1286" width="5.75" style="2077" bestFit="1" customWidth="1"/>
    <col min="1287" max="1287" width="13.125" style="2077" customWidth="1"/>
    <col min="1288" max="1288" width="13.125" style="2077" bestFit="1" customWidth="1"/>
    <col min="1289" max="1289" width="9" style="2077" bestFit="1" customWidth="1"/>
    <col min="1290" max="1290" width="34.25" style="2077" customWidth="1"/>
    <col min="1291" max="1291" width="16.125" style="2077" customWidth="1"/>
    <col min="1292" max="1292" width="19.125" style="2077" bestFit="1" customWidth="1"/>
    <col min="1293" max="1293" width="16.75" style="2077" customWidth="1"/>
    <col min="1294" max="1294" width="5.375" style="2077" bestFit="1" customWidth="1"/>
    <col min="1295" max="1295" width="18.875" style="2077" customWidth="1"/>
    <col min="1296" max="1296" width="20.5" style="2077" customWidth="1"/>
    <col min="1297" max="1297" width="22.375" style="2077" customWidth="1"/>
    <col min="1298" max="1298" width="14.75" style="2077" customWidth="1"/>
    <col min="1299" max="1536" width="12.75" style="2077"/>
    <col min="1537" max="1537" width="14.5" style="2077" customWidth="1"/>
    <col min="1538" max="1538" width="13.125" style="2077" customWidth="1"/>
    <col min="1539" max="1540" width="9.625" style="2077" bestFit="1" customWidth="1"/>
    <col min="1541" max="1541" width="54.375" style="2077" customWidth="1"/>
    <col min="1542" max="1542" width="5.75" style="2077" bestFit="1" customWidth="1"/>
    <col min="1543" max="1543" width="13.125" style="2077" customWidth="1"/>
    <col min="1544" max="1544" width="13.125" style="2077" bestFit="1" customWidth="1"/>
    <col min="1545" max="1545" width="9" style="2077" bestFit="1" customWidth="1"/>
    <col min="1546" max="1546" width="34.25" style="2077" customWidth="1"/>
    <col min="1547" max="1547" width="16.125" style="2077" customWidth="1"/>
    <col min="1548" max="1548" width="19.125" style="2077" bestFit="1" customWidth="1"/>
    <col min="1549" max="1549" width="16.75" style="2077" customWidth="1"/>
    <col min="1550" max="1550" width="5.375" style="2077" bestFit="1" customWidth="1"/>
    <col min="1551" max="1551" width="18.875" style="2077" customWidth="1"/>
    <col min="1552" max="1552" width="20.5" style="2077" customWidth="1"/>
    <col min="1553" max="1553" width="22.375" style="2077" customWidth="1"/>
    <col min="1554" max="1554" width="14.75" style="2077" customWidth="1"/>
    <col min="1555" max="1792" width="12.75" style="2077"/>
    <col min="1793" max="1793" width="14.5" style="2077" customWidth="1"/>
    <col min="1794" max="1794" width="13.125" style="2077" customWidth="1"/>
    <col min="1795" max="1796" width="9.625" style="2077" bestFit="1" customWidth="1"/>
    <col min="1797" max="1797" width="54.375" style="2077" customWidth="1"/>
    <col min="1798" max="1798" width="5.75" style="2077" bestFit="1" customWidth="1"/>
    <col min="1799" max="1799" width="13.125" style="2077" customWidth="1"/>
    <col min="1800" max="1800" width="13.125" style="2077" bestFit="1" customWidth="1"/>
    <col min="1801" max="1801" width="9" style="2077" bestFit="1" customWidth="1"/>
    <col min="1802" max="1802" width="34.25" style="2077" customWidth="1"/>
    <col min="1803" max="1803" width="16.125" style="2077" customWidth="1"/>
    <col min="1804" max="1804" width="19.125" style="2077" bestFit="1" customWidth="1"/>
    <col min="1805" max="1805" width="16.75" style="2077" customWidth="1"/>
    <col min="1806" max="1806" width="5.375" style="2077" bestFit="1" customWidth="1"/>
    <col min="1807" max="1807" width="18.875" style="2077" customWidth="1"/>
    <col min="1808" max="1808" width="20.5" style="2077" customWidth="1"/>
    <col min="1809" max="1809" width="22.375" style="2077" customWidth="1"/>
    <col min="1810" max="1810" width="14.75" style="2077" customWidth="1"/>
    <col min="1811" max="2048" width="12.75" style="2077"/>
    <col min="2049" max="2049" width="14.5" style="2077" customWidth="1"/>
    <col min="2050" max="2050" width="13.125" style="2077" customWidth="1"/>
    <col min="2051" max="2052" width="9.625" style="2077" bestFit="1" customWidth="1"/>
    <col min="2053" max="2053" width="54.375" style="2077" customWidth="1"/>
    <col min="2054" max="2054" width="5.75" style="2077" bestFit="1" customWidth="1"/>
    <col min="2055" max="2055" width="13.125" style="2077" customWidth="1"/>
    <col min="2056" max="2056" width="13.125" style="2077" bestFit="1" customWidth="1"/>
    <col min="2057" max="2057" width="9" style="2077" bestFit="1" customWidth="1"/>
    <col min="2058" max="2058" width="34.25" style="2077" customWidth="1"/>
    <col min="2059" max="2059" width="16.125" style="2077" customWidth="1"/>
    <col min="2060" max="2060" width="19.125" style="2077" bestFit="1" customWidth="1"/>
    <col min="2061" max="2061" width="16.75" style="2077" customWidth="1"/>
    <col min="2062" max="2062" width="5.375" style="2077" bestFit="1" customWidth="1"/>
    <col min="2063" max="2063" width="18.875" style="2077" customWidth="1"/>
    <col min="2064" max="2064" width="20.5" style="2077" customWidth="1"/>
    <col min="2065" max="2065" width="22.375" style="2077" customWidth="1"/>
    <col min="2066" max="2066" width="14.75" style="2077" customWidth="1"/>
    <col min="2067" max="2304" width="12.75" style="2077"/>
    <col min="2305" max="2305" width="14.5" style="2077" customWidth="1"/>
    <col min="2306" max="2306" width="13.125" style="2077" customWidth="1"/>
    <col min="2307" max="2308" width="9.625" style="2077" bestFit="1" customWidth="1"/>
    <col min="2309" max="2309" width="54.375" style="2077" customWidth="1"/>
    <col min="2310" max="2310" width="5.75" style="2077" bestFit="1" customWidth="1"/>
    <col min="2311" max="2311" width="13.125" style="2077" customWidth="1"/>
    <col min="2312" max="2312" width="13.125" style="2077" bestFit="1" customWidth="1"/>
    <col min="2313" max="2313" width="9" style="2077" bestFit="1" customWidth="1"/>
    <col min="2314" max="2314" width="34.25" style="2077" customWidth="1"/>
    <col min="2315" max="2315" width="16.125" style="2077" customWidth="1"/>
    <col min="2316" max="2316" width="19.125" style="2077" bestFit="1" customWidth="1"/>
    <col min="2317" max="2317" width="16.75" style="2077" customWidth="1"/>
    <col min="2318" max="2318" width="5.375" style="2077" bestFit="1" customWidth="1"/>
    <col min="2319" max="2319" width="18.875" style="2077" customWidth="1"/>
    <col min="2320" max="2320" width="20.5" style="2077" customWidth="1"/>
    <col min="2321" max="2321" width="22.375" style="2077" customWidth="1"/>
    <col min="2322" max="2322" width="14.75" style="2077" customWidth="1"/>
    <col min="2323" max="2560" width="12.75" style="2077"/>
    <col min="2561" max="2561" width="14.5" style="2077" customWidth="1"/>
    <col min="2562" max="2562" width="13.125" style="2077" customWidth="1"/>
    <col min="2563" max="2564" width="9.625" style="2077" bestFit="1" customWidth="1"/>
    <col min="2565" max="2565" width="54.375" style="2077" customWidth="1"/>
    <col min="2566" max="2566" width="5.75" style="2077" bestFit="1" customWidth="1"/>
    <col min="2567" max="2567" width="13.125" style="2077" customWidth="1"/>
    <col min="2568" max="2568" width="13.125" style="2077" bestFit="1" customWidth="1"/>
    <col min="2569" max="2569" width="9" style="2077" bestFit="1" customWidth="1"/>
    <col min="2570" max="2570" width="34.25" style="2077" customWidth="1"/>
    <col min="2571" max="2571" width="16.125" style="2077" customWidth="1"/>
    <col min="2572" max="2572" width="19.125" style="2077" bestFit="1" customWidth="1"/>
    <col min="2573" max="2573" width="16.75" style="2077" customWidth="1"/>
    <col min="2574" max="2574" width="5.375" style="2077" bestFit="1" customWidth="1"/>
    <col min="2575" max="2575" width="18.875" style="2077" customWidth="1"/>
    <col min="2576" max="2576" width="20.5" style="2077" customWidth="1"/>
    <col min="2577" max="2577" width="22.375" style="2077" customWidth="1"/>
    <col min="2578" max="2578" width="14.75" style="2077" customWidth="1"/>
    <col min="2579" max="2816" width="12.75" style="2077"/>
    <col min="2817" max="2817" width="14.5" style="2077" customWidth="1"/>
    <col min="2818" max="2818" width="13.125" style="2077" customWidth="1"/>
    <col min="2819" max="2820" width="9.625" style="2077" bestFit="1" customWidth="1"/>
    <col min="2821" max="2821" width="54.375" style="2077" customWidth="1"/>
    <col min="2822" max="2822" width="5.75" style="2077" bestFit="1" customWidth="1"/>
    <col min="2823" max="2823" width="13.125" style="2077" customWidth="1"/>
    <col min="2824" max="2824" width="13.125" style="2077" bestFit="1" customWidth="1"/>
    <col min="2825" max="2825" width="9" style="2077" bestFit="1" customWidth="1"/>
    <col min="2826" max="2826" width="34.25" style="2077" customWidth="1"/>
    <col min="2827" max="2827" width="16.125" style="2077" customWidth="1"/>
    <col min="2828" max="2828" width="19.125" style="2077" bestFit="1" customWidth="1"/>
    <col min="2829" max="2829" width="16.75" style="2077" customWidth="1"/>
    <col min="2830" max="2830" width="5.375" style="2077" bestFit="1" customWidth="1"/>
    <col min="2831" max="2831" width="18.875" style="2077" customWidth="1"/>
    <col min="2832" max="2832" width="20.5" style="2077" customWidth="1"/>
    <col min="2833" max="2833" width="22.375" style="2077" customWidth="1"/>
    <col min="2834" max="2834" width="14.75" style="2077" customWidth="1"/>
    <col min="2835" max="3072" width="12.75" style="2077"/>
    <col min="3073" max="3073" width="14.5" style="2077" customWidth="1"/>
    <col min="3074" max="3074" width="13.125" style="2077" customWidth="1"/>
    <col min="3075" max="3076" width="9.625" style="2077" bestFit="1" customWidth="1"/>
    <col min="3077" max="3077" width="54.375" style="2077" customWidth="1"/>
    <col min="3078" max="3078" width="5.75" style="2077" bestFit="1" customWidth="1"/>
    <col min="3079" max="3079" width="13.125" style="2077" customWidth="1"/>
    <col min="3080" max="3080" width="13.125" style="2077" bestFit="1" customWidth="1"/>
    <col min="3081" max="3081" width="9" style="2077" bestFit="1" customWidth="1"/>
    <col min="3082" max="3082" width="34.25" style="2077" customWidth="1"/>
    <col min="3083" max="3083" width="16.125" style="2077" customWidth="1"/>
    <col min="3084" max="3084" width="19.125" style="2077" bestFit="1" customWidth="1"/>
    <col min="3085" max="3085" width="16.75" style="2077" customWidth="1"/>
    <col min="3086" max="3086" width="5.375" style="2077" bestFit="1" customWidth="1"/>
    <col min="3087" max="3087" width="18.875" style="2077" customWidth="1"/>
    <col min="3088" max="3088" width="20.5" style="2077" customWidth="1"/>
    <col min="3089" max="3089" width="22.375" style="2077" customWidth="1"/>
    <col min="3090" max="3090" width="14.75" style="2077" customWidth="1"/>
    <col min="3091" max="3328" width="12.75" style="2077"/>
    <col min="3329" max="3329" width="14.5" style="2077" customWidth="1"/>
    <col min="3330" max="3330" width="13.125" style="2077" customWidth="1"/>
    <col min="3331" max="3332" width="9.625" style="2077" bestFit="1" customWidth="1"/>
    <col min="3333" max="3333" width="54.375" style="2077" customWidth="1"/>
    <col min="3334" max="3334" width="5.75" style="2077" bestFit="1" customWidth="1"/>
    <col min="3335" max="3335" width="13.125" style="2077" customWidth="1"/>
    <col min="3336" max="3336" width="13.125" style="2077" bestFit="1" customWidth="1"/>
    <col min="3337" max="3337" width="9" style="2077" bestFit="1" customWidth="1"/>
    <col min="3338" max="3338" width="34.25" style="2077" customWidth="1"/>
    <col min="3339" max="3339" width="16.125" style="2077" customWidth="1"/>
    <col min="3340" max="3340" width="19.125" style="2077" bestFit="1" customWidth="1"/>
    <col min="3341" max="3341" width="16.75" style="2077" customWidth="1"/>
    <col min="3342" max="3342" width="5.375" style="2077" bestFit="1" customWidth="1"/>
    <col min="3343" max="3343" width="18.875" style="2077" customWidth="1"/>
    <col min="3344" max="3344" width="20.5" style="2077" customWidth="1"/>
    <col min="3345" max="3345" width="22.375" style="2077" customWidth="1"/>
    <col min="3346" max="3346" width="14.75" style="2077" customWidth="1"/>
    <col min="3347" max="3584" width="12.75" style="2077"/>
    <col min="3585" max="3585" width="14.5" style="2077" customWidth="1"/>
    <col min="3586" max="3586" width="13.125" style="2077" customWidth="1"/>
    <col min="3587" max="3588" width="9.625" style="2077" bestFit="1" customWidth="1"/>
    <col min="3589" max="3589" width="54.375" style="2077" customWidth="1"/>
    <col min="3590" max="3590" width="5.75" style="2077" bestFit="1" customWidth="1"/>
    <col min="3591" max="3591" width="13.125" style="2077" customWidth="1"/>
    <col min="3592" max="3592" width="13.125" style="2077" bestFit="1" customWidth="1"/>
    <col min="3593" max="3593" width="9" style="2077" bestFit="1" customWidth="1"/>
    <col min="3594" max="3594" width="34.25" style="2077" customWidth="1"/>
    <col min="3595" max="3595" width="16.125" style="2077" customWidth="1"/>
    <col min="3596" max="3596" width="19.125" style="2077" bestFit="1" customWidth="1"/>
    <col min="3597" max="3597" width="16.75" style="2077" customWidth="1"/>
    <col min="3598" max="3598" width="5.375" style="2077" bestFit="1" customWidth="1"/>
    <col min="3599" max="3599" width="18.875" style="2077" customWidth="1"/>
    <col min="3600" max="3600" width="20.5" style="2077" customWidth="1"/>
    <col min="3601" max="3601" width="22.375" style="2077" customWidth="1"/>
    <col min="3602" max="3602" width="14.75" style="2077" customWidth="1"/>
    <col min="3603" max="3840" width="12.75" style="2077"/>
    <col min="3841" max="3841" width="14.5" style="2077" customWidth="1"/>
    <col min="3842" max="3842" width="13.125" style="2077" customWidth="1"/>
    <col min="3843" max="3844" width="9.625" style="2077" bestFit="1" customWidth="1"/>
    <col min="3845" max="3845" width="54.375" style="2077" customWidth="1"/>
    <col min="3846" max="3846" width="5.75" style="2077" bestFit="1" customWidth="1"/>
    <col min="3847" max="3847" width="13.125" style="2077" customWidth="1"/>
    <col min="3848" max="3848" width="13.125" style="2077" bestFit="1" customWidth="1"/>
    <col min="3849" max="3849" width="9" style="2077" bestFit="1" customWidth="1"/>
    <col min="3850" max="3850" width="34.25" style="2077" customWidth="1"/>
    <col min="3851" max="3851" width="16.125" style="2077" customWidth="1"/>
    <col min="3852" max="3852" width="19.125" style="2077" bestFit="1" customWidth="1"/>
    <col min="3853" max="3853" width="16.75" style="2077" customWidth="1"/>
    <col min="3854" max="3854" width="5.375" style="2077" bestFit="1" customWidth="1"/>
    <col min="3855" max="3855" width="18.875" style="2077" customWidth="1"/>
    <col min="3856" max="3856" width="20.5" style="2077" customWidth="1"/>
    <col min="3857" max="3857" width="22.375" style="2077" customWidth="1"/>
    <col min="3858" max="3858" width="14.75" style="2077" customWidth="1"/>
    <col min="3859" max="4096" width="12.75" style="2077"/>
    <col min="4097" max="4097" width="14.5" style="2077" customWidth="1"/>
    <col min="4098" max="4098" width="13.125" style="2077" customWidth="1"/>
    <col min="4099" max="4100" width="9.625" style="2077" bestFit="1" customWidth="1"/>
    <col min="4101" max="4101" width="54.375" style="2077" customWidth="1"/>
    <col min="4102" max="4102" width="5.75" style="2077" bestFit="1" customWidth="1"/>
    <col min="4103" max="4103" width="13.125" style="2077" customWidth="1"/>
    <col min="4104" max="4104" width="13.125" style="2077" bestFit="1" customWidth="1"/>
    <col min="4105" max="4105" width="9" style="2077" bestFit="1" customWidth="1"/>
    <col min="4106" max="4106" width="34.25" style="2077" customWidth="1"/>
    <col min="4107" max="4107" width="16.125" style="2077" customWidth="1"/>
    <col min="4108" max="4108" width="19.125" style="2077" bestFit="1" customWidth="1"/>
    <col min="4109" max="4109" width="16.75" style="2077" customWidth="1"/>
    <col min="4110" max="4110" width="5.375" style="2077" bestFit="1" customWidth="1"/>
    <col min="4111" max="4111" width="18.875" style="2077" customWidth="1"/>
    <col min="4112" max="4112" width="20.5" style="2077" customWidth="1"/>
    <col min="4113" max="4113" width="22.375" style="2077" customWidth="1"/>
    <col min="4114" max="4114" width="14.75" style="2077" customWidth="1"/>
    <col min="4115" max="4352" width="12.75" style="2077"/>
    <col min="4353" max="4353" width="14.5" style="2077" customWidth="1"/>
    <col min="4354" max="4354" width="13.125" style="2077" customWidth="1"/>
    <col min="4355" max="4356" width="9.625" style="2077" bestFit="1" customWidth="1"/>
    <col min="4357" max="4357" width="54.375" style="2077" customWidth="1"/>
    <col min="4358" max="4358" width="5.75" style="2077" bestFit="1" customWidth="1"/>
    <col min="4359" max="4359" width="13.125" style="2077" customWidth="1"/>
    <col min="4360" max="4360" width="13.125" style="2077" bestFit="1" customWidth="1"/>
    <col min="4361" max="4361" width="9" style="2077" bestFit="1" customWidth="1"/>
    <col min="4362" max="4362" width="34.25" style="2077" customWidth="1"/>
    <col min="4363" max="4363" width="16.125" style="2077" customWidth="1"/>
    <col min="4364" max="4364" width="19.125" style="2077" bestFit="1" customWidth="1"/>
    <col min="4365" max="4365" width="16.75" style="2077" customWidth="1"/>
    <col min="4366" max="4366" width="5.375" style="2077" bestFit="1" customWidth="1"/>
    <col min="4367" max="4367" width="18.875" style="2077" customWidth="1"/>
    <col min="4368" max="4368" width="20.5" style="2077" customWidth="1"/>
    <col min="4369" max="4369" width="22.375" style="2077" customWidth="1"/>
    <col min="4370" max="4370" width="14.75" style="2077" customWidth="1"/>
    <col min="4371" max="4608" width="12.75" style="2077"/>
    <col min="4609" max="4609" width="14.5" style="2077" customWidth="1"/>
    <col min="4610" max="4610" width="13.125" style="2077" customWidth="1"/>
    <col min="4611" max="4612" width="9.625" style="2077" bestFit="1" customWidth="1"/>
    <col min="4613" max="4613" width="54.375" style="2077" customWidth="1"/>
    <col min="4614" max="4614" width="5.75" style="2077" bestFit="1" customWidth="1"/>
    <col min="4615" max="4615" width="13.125" style="2077" customWidth="1"/>
    <col min="4616" max="4616" width="13.125" style="2077" bestFit="1" customWidth="1"/>
    <col min="4617" max="4617" width="9" style="2077" bestFit="1" customWidth="1"/>
    <col min="4618" max="4618" width="34.25" style="2077" customWidth="1"/>
    <col min="4619" max="4619" width="16.125" style="2077" customWidth="1"/>
    <col min="4620" max="4620" width="19.125" style="2077" bestFit="1" customWidth="1"/>
    <col min="4621" max="4621" width="16.75" style="2077" customWidth="1"/>
    <col min="4622" max="4622" width="5.375" style="2077" bestFit="1" customWidth="1"/>
    <col min="4623" max="4623" width="18.875" style="2077" customWidth="1"/>
    <col min="4624" max="4624" width="20.5" style="2077" customWidth="1"/>
    <col min="4625" max="4625" width="22.375" style="2077" customWidth="1"/>
    <col min="4626" max="4626" width="14.75" style="2077" customWidth="1"/>
    <col min="4627" max="4864" width="12.75" style="2077"/>
    <col min="4865" max="4865" width="14.5" style="2077" customWidth="1"/>
    <col min="4866" max="4866" width="13.125" style="2077" customWidth="1"/>
    <col min="4867" max="4868" width="9.625" style="2077" bestFit="1" customWidth="1"/>
    <col min="4869" max="4869" width="54.375" style="2077" customWidth="1"/>
    <col min="4870" max="4870" width="5.75" style="2077" bestFit="1" customWidth="1"/>
    <col min="4871" max="4871" width="13.125" style="2077" customWidth="1"/>
    <col min="4872" max="4872" width="13.125" style="2077" bestFit="1" customWidth="1"/>
    <col min="4873" max="4873" width="9" style="2077" bestFit="1" customWidth="1"/>
    <col min="4874" max="4874" width="34.25" style="2077" customWidth="1"/>
    <col min="4875" max="4875" width="16.125" style="2077" customWidth="1"/>
    <col min="4876" max="4876" width="19.125" style="2077" bestFit="1" customWidth="1"/>
    <col min="4877" max="4877" width="16.75" style="2077" customWidth="1"/>
    <col min="4878" max="4878" width="5.375" style="2077" bestFit="1" customWidth="1"/>
    <col min="4879" max="4879" width="18.875" style="2077" customWidth="1"/>
    <col min="4880" max="4880" width="20.5" style="2077" customWidth="1"/>
    <col min="4881" max="4881" width="22.375" style="2077" customWidth="1"/>
    <col min="4882" max="4882" width="14.75" style="2077" customWidth="1"/>
    <col min="4883" max="5120" width="12.75" style="2077"/>
    <col min="5121" max="5121" width="14.5" style="2077" customWidth="1"/>
    <col min="5122" max="5122" width="13.125" style="2077" customWidth="1"/>
    <col min="5123" max="5124" width="9.625" style="2077" bestFit="1" customWidth="1"/>
    <col min="5125" max="5125" width="54.375" style="2077" customWidth="1"/>
    <col min="5126" max="5126" width="5.75" style="2077" bestFit="1" customWidth="1"/>
    <col min="5127" max="5127" width="13.125" style="2077" customWidth="1"/>
    <col min="5128" max="5128" width="13.125" style="2077" bestFit="1" customWidth="1"/>
    <col min="5129" max="5129" width="9" style="2077" bestFit="1" customWidth="1"/>
    <col min="5130" max="5130" width="34.25" style="2077" customWidth="1"/>
    <col min="5131" max="5131" width="16.125" style="2077" customWidth="1"/>
    <col min="5132" max="5132" width="19.125" style="2077" bestFit="1" customWidth="1"/>
    <col min="5133" max="5133" width="16.75" style="2077" customWidth="1"/>
    <col min="5134" max="5134" width="5.375" style="2077" bestFit="1" customWidth="1"/>
    <col min="5135" max="5135" width="18.875" style="2077" customWidth="1"/>
    <col min="5136" max="5136" width="20.5" style="2077" customWidth="1"/>
    <col min="5137" max="5137" width="22.375" style="2077" customWidth="1"/>
    <col min="5138" max="5138" width="14.75" style="2077" customWidth="1"/>
    <col min="5139" max="5376" width="12.75" style="2077"/>
    <col min="5377" max="5377" width="14.5" style="2077" customWidth="1"/>
    <col min="5378" max="5378" width="13.125" style="2077" customWidth="1"/>
    <col min="5379" max="5380" width="9.625" style="2077" bestFit="1" customWidth="1"/>
    <col min="5381" max="5381" width="54.375" style="2077" customWidth="1"/>
    <col min="5382" max="5382" width="5.75" style="2077" bestFit="1" customWidth="1"/>
    <col min="5383" max="5383" width="13.125" style="2077" customWidth="1"/>
    <col min="5384" max="5384" width="13.125" style="2077" bestFit="1" customWidth="1"/>
    <col min="5385" max="5385" width="9" style="2077" bestFit="1" customWidth="1"/>
    <col min="5386" max="5386" width="34.25" style="2077" customWidth="1"/>
    <col min="5387" max="5387" width="16.125" style="2077" customWidth="1"/>
    <col min="5388" max="5388" width="19.125" style="2077" bestFit="1" customWidth="1"/>
    <col min="5389" max="5389" width="16.75" style="2077" customWidth="1"/>
    <col min="5390" max="5390" width="5.375" style="2077" bestFit="1" customWidth="1"/>
    <col min="5391" max="5391" width="18.875" style="2077" customWidth="1"/>
    <col min="5392" max="5392" width="20.5" style="2077" customWidth="1"/>
    <col min="5393" max="5393" width="22.375" style="2077" customWidth="1"/>
    <col min="5394" max="5394" width="14.75" style="2077" customWidth="1"/>
    <col min="5395" max="5632" width="12.75" style="2077"/>
    <col min="5633" max="5633" width="14.5" style="2077" customWidth="1"/>
    <col min="5634" max="5634" width="13.125" style="2077" customWidth="1"/>
    <col min="5635" max="5636" width="9.625" style="2077" bestFit="1" customWidth="1"/>
    <col min="5637" max="5637" width="54.375" style="2077" customWidth="1"/>
    <col min="5638" max="5638" width="5.75" style="2077" bestFit="1" customWidth="1"/>
    <col min="5639" max="5639" width="13.125" style="2077" customWidth="1"/>
    <col min="5640" max="5640" width="13.125" style="2077" bestFit="1" customWidth="1"/>
    <col min="5641" max="5641" width="9" style="2077" bestFit="1" customWidth="1"/>
    <col min="5642" max="5642" width="34.25" style="2077" customWidth="1"/>
    <col min="5643" max="5643" width="16.125" style="2077" customWidth="1"/>
    <col min="5644" max="5644" width="19.125" style="2077" bestFit="1" customWidth="1"/>
    <col min="5645" max="5645" width="16.75" style="2077" customWidth="1"/>
    <col min="5646" max="5646" width="5.375" style="2077" bestFit="1" customWidth="1"/>
    <col min="5647" max="5647" width="18.875" style="2077" customWidth="1"/>
    <col min="5648" max="5648" width="20.5" style="2077" customWidth="1"/>
    <col min="5649" max="5649" width="22.375" style="2077" customWidth="1"/>
    <col min="5650" max="5650" width="14.75" style="2077" customWidth="1"/>
    <col min="5651" max="5888" width="12.75" style="2077"/>
    <col min="5889" max="5889" width="14.5" style="2077" customWidth="1"/>
    <col min="5890" max="5890" width="13.125" style="2077" customWidth="1"/>
    <col min="5891" max="5892" width="9.625" style="2077" bestFit="1" customWidth="1"/>
    <col min="5893" max="5893" width="54.375" style="2077" customWidth="1"/>
    <col min="5894" max="5894" width="5.75" style="2077" bestFit="1" customWidth="1"/>
    <col min="5895" max="5895" width="13.125" style="2077" customWidth="1"/>
    <col min="5896" max="5896" width="13.125" style="2077" bestFit="1" customWidth="1"/>
    <col min="5897" max="5897" width="9" style="2077" bestFit="1" customWidth="1"/>
    <col min="5898" max="5898" width="34.25" style="2077" customWidth="1"/>
    <col min="5899" max="5899" width="16.125" style="2077" customWidth="1"/>
    <col min="5900" max="5900" width="19.125" style="2077" bestFit="1" customWidth="1"/>
    <col min="5901" max="5901" width="16.75" style="2077" customWidth="1"/>
    <col min="5902" max="5902" width="5.375" style="2077" bestFit="1" customWidth="1"/>
    <col min="5903" max="5903" width="18.875" style="2077" customWidth="1"/>
    <col min="5904" max="5904" width="20.5" style="2077" customWidth="1"/>
    <col min="5905" max="5905" width="22.375" style="2077" customWidth="1"/>
    <col min="5906" max="5906" width="14.75" style="2077" customWidth="1"/>
    <col min="5907" max="6144" width="12.75" style="2077"/>
    <col min="6145" max="6145" width="14.5" style="2077" customWidth="1"/>
    <col min="6146" max="6146" width="13.125" style="2077" customWidth="1"/>
    <col min="6147" max="6148" width="9.625" style="2077" bestFit="1" customWidth="1"/>
    <col min="6149" max="6149" width="54.375" style="2077" customWidth="1"/>
    <col min="6150" max="6150" width="5.75" style="2077" bestFit="1" customWidth="1"/>
    <col min="6151" max="6151" width="13.125" style="2077" customWidth="1"/>
    <col min="6152" max="6152" width="13.125" style="2077" bestFit="1" customWidth="1"/>
    <col min="6153" max="6153" width="9" style="2077" bestFit="1" customWidth="1"/>
    <col min="6154" max="6154" width="34.25" style="2077" customWidth="1"/>
    <col min="6155" max="6155" width="16.125" style="2077" customWidth="1"/>
    <col min="6156" max="6156" width="19.125" style="2077" bestFit="1" customWidth="1"/>
    <col min="6157" max="6157" width="16.75" style="2077" customWidth="1"/>
    <col min="6158" max="6158" width="5.375" style="2077" bestFit="1" customWidth="1"/>
    <col min="6159" max="6159" width="18.875" style="2077" customWidth="1"/>
    <col min="6160" max="6160" width="20.5" style="2077" customWidth="1"/>
    <col min="6161" max="6161" width="22.375" style="2077" customWidth="1"/>
    <col min="6162" max="6162" width="14.75" style="2077" customWidth="1"/>
    <col min="6163" max="6400" width="12.75" style="2077"/>
    <col min="6401" max="6401" width="14.5" style="2077" customWidth="1"/>
    <col min="6402" max="6402" width="13.125" style="2077" customWidth="1"/>
    <col min="6403" max="6404" width="9.625" style="2077" bestFit="1" customWidth="1"/>
    <col min="6405" max="6405" width="54.375" style="2077" customWidth="1"/>
    <col min="6406" max="6406" width="5.75" style="2077" bestFit="1" customWidth="1"/>
    <col min="6407" max="6407" width="13.125" style="2077" customWidth="1"/>
    <col min="6408" max="6408" width="13.125" style="2077" bestFit="1" customWidth="1"/>
    <col min="6409" max="6409" width="9" style="2077" bestFit="1" customWidth="1"/>
    <col min="6410" max="6410" width="34.25" style="2077" customWidth="1"/>
    <col min="6411" max="6411" width="16.125" style="2077" customWidth="1"/>
    <col min="6412" max="6412" width="19.125" style="2077" bestFit="1" customWidth="1"/>
    <col min="6413" max="6413" width="16.75" style="2077" customWidth="1"/>
    <col min="6414" max="6414" width="5.375" style="2077" bestFit="1" customWidth="1"/>
    <col min="6415" max="6415" width="18.875" style="2077" customWidth="1"/>
    <col min="6416" max="6416" width="20.5" style="2077" customWidth="1"/>
    <col min="6417" max="6417" width="22.375" style="2077" customWidth="1"/>
    <col min="6418" max="6418" width="14.75" style="2077" customWidth="1"/>
    <col min="6419" max="6656" width="12.75" style="2077"/>
    <col min="6657" max="6657" width="14.5" style="2077" customWidth="1"/>
    <col min="6658" max="6658" width="13.125" style="2077" customWidth="1"/>
    <col min="6659" max="6660" width="9.625" style="2077" bestFit="1" customWidth="1"/>
    <col min="6661" max="6661" width="54.375" style="2077" customWidth="1"/>
    <col min="6662" max="6662" width="5.75" style="2077" bestFit="1" customWidth="1"/>
    <col min="6663" max="6663" width="13.125" style="2077" customWidth="1"/>
    <col min="6664" max="6664" width="13.125" style="2077" bestFit="1" customWidth="1"/>
    <col min="6665" max="6665" width="9" style="2077" bestFit="1" customWidth="1"/>
    <col min="6666" max="6666" width="34.25" style="2077" customWidth="1"/>
    <col min="6667" max="6667" width="16.125" style="2077" customWidth="1"/>
    <col min="6668" max="6668" width="19.125" style="2077" bestFit="1" customWidth="1"/>
    <col min="6669" max="6669" width="16.75" style="2077" customWidth="1"/>
    <col min="6670" max="6670" width="5.375" style="2077" bestFit="1" customWidth="1"/>
    <col min="6671" max="6671" width="18.875" style="2077" customWidth="1"/>
    <col min="6672" max="6672" width="20.5" style="2077" customWidth="1"/>
    <col min="6673" max="6673" width="22.375" style="2077" customWidth="1"/>
    <col min="6674" max="6674" width="14.75" style="2077" customWidth="1"/>
    <col min="6675" max="6912" width="12.75" style="2077"/>
    <col min="6913" max="6913" width="14.5" style="2077" customWidth="1"/>
    <col min="6914" max="6914" width="13.125" style="2077" customWidth="1"/>
    <col min="6915" max="6916" width="9.625" style="2077" bestFit="1" customWidth="1"/>
    <col min="6917" max="6917" width="54.375" style="2077" customWidth="1"/>
    <col min="6918" max="6918" width="5.75" style="2077" bestFit="1" customWidth="1"/>
    <col min="6919" max="6919" width="13.125" style="2077" customWidth="1"/>
    <col min="6920" max="6920" width="13.125" style="2077" bestFit="1" customWidth="1"/>
    <col min="6921" max="6921" width="9" style="2077" bestFit="1" customWidth="1"/>
    <col min="6922" max="6922" width="34.25" style="2077" customWidth="1"/>
    <col min="6923" max="6923" width="16.125" style="2077" customWidth="1"/>
    <col min="6924" max="6924" width="19.125" style="2077" bestFit="1" customWidth="1"/>
    <col min="6925" max="6925" width="16.75" style="2077" customWidth="1"/>
    <col min="6926" max="6926" width="5.375" style="2077" bestFit="1" customWidth="1"/>
    <col min="6927" max="6927" width="18.875" style="2077" customWidth="1"/>
    <col min="6928" max="6928" width="20.5" style="2077" customWidth="1"/>
    <col min="6929" max="6929" width="22.375" style="2077" customWidth="1"/>
    <col min="6930" max="6930" width="14.75" style="2077" customWidth="1"/>
    <col min="6931" max="7168" width="12.75" style="2077"/>
    <col min="7169" max="7169" width="14.5" style="2077" customWidth="1"/>
    <col min="7170" max="7170" width="13.125" style="2077" customWidth="1"/>
    <col min="7171" max="7172" width="9.625" style="2077" bestFit="1" customWidth="1"/>
    <col min="7173" max="7173" width="54.375" style="2077" customWidth="1"/>
    <col min="7174" max="7174" width="5.75" style="2077" bestFit="1" customWidth="1"/>
    <col min="7175" max="7175" width="13.125" style="2077" customWidth="1"/>
    <col min="7176" max="7176" width="13.125" style="2077" bestFit="1" customWidth="1"/>
    <col min="7177" max="7177" width="9" style="2077" bestFit="1" customWidth="1"/>
    <col min="7178" max="7178" width="34.25" style="2077" customWidth="1"/>
    <col min="7179" max="7179" width="16.125" style="2077" customWidth="1"/>
    <col min="7180" max="7180" width="19.125" style="2077" bestFit="1" customWidth="1"/>
    <col min="7181" max="7181" width="16.75" style="2077" customWidth="1"/>
    <col min="7182" max="7182" width="5.375" style="2077" bestFit="1" customWidth="1"/>
    <col min="7183" max="7183" width="18.875" style="2077" customWidth="1"/>
    <col min="7184" max="7184" width="20.5" style="2077" customWidth="1"/>
    <col min="7185" max="7185" width="22.375" style="2077" customWidth="1"/>
    <col min="7186" max="7186" width="14.75" style="2077" customWidth="1"/>
    <col min="7187" max="7424" width="12.75" style="2077"/>
    <col min="7425" max="7425" width="14.5" style="2077" customWidth="1"/>
    <col min="7426" max="7426" width="13.125" style="2077" customWidth="1"/>
    <col min="7427" max="7428" width="9.625" style="2077" bestFit="1" customWidth="1"/>
    <col min="7429" max="7429" width="54.375" style="2077" customWidth="1"/>
    <col min="7430" max="7430" width="5.75" style="2077" bestFit="1" customWidth="1"/>
    <col min="7431" max="7431" width="13.125" style="2077" customWidth="1"/>
    <col min="7432" max="7432" width="13.125" style="2077" bestFit="1" customWidth="1"/>
    <col min="7433" max="7433" width="9" style="2077" bestFit="1" customWidth="1"/>
    <col min="7434" max="7434" width="34.25" style="2077" customWidth="1"/>
    <col min="7435" max="7435" width="16.125" style="2077" customWidth="1"/>
    <col min="7436" max="7436" width="19.125" style="2077" bestFit="1" customWidth="1"/>
    <col min="7437" max="7437" width="16.75" style="2077" customWidth="1"/>
    <col min="7438" max="7438" width="5.375" style="2077" bestFit="1" customWidth="1"/>
    <col min="7439" max="7439" width="18.875" style="2077" customWidth="1"/>
    <col min="7440" max="7440" width="20.5" style="2077" customWidth="1"/>
    <col min="7441" max="7441" width="22.375" style="2077" customWidth="1"/>
    <col min="7442" max="7442" width="14.75" style="2077" customWidth="1"/>
    <col min="7443" max="7680" width="12.75" style="2077"/>
    <col min="7681" max="7681" width="14.5" style="2077" customWidth="1"/>
    <col min="7682" max="7682" width="13.125" style="2077" customWidth="1"/>
    <col min="7683" max="7684" width="9.625" style="2077" bestFit="1" customWidth="1"/>
    <col min="7685" max="7685" width="54.375" style="2077" customWidth="1"/>
    <col min="7686" max="7686" width="5.75" style="2077" bestFit="1" customWidth="1"/>
    <col min="7687" max="7687" width="13.125" style="2077" customWidth="1"/>
    <col min="7688" max="7688" width="13.125" style="2077" bestFit="1" customWidth="1"/>
    <col min="7689" max="7689" width="9" style="2077" bestFit="1" customWidth="1"/>
    <col min="7690" max="7690" width="34.25" style="2077" customWidth="1"/>
    <col min="7691" max="7691" width="16.125" style="2077" customWidth="1"/>
    <col min="7692" max="7692" width="19.125" style="2077" bestFit="1" customWidth="1"/>
    <col min="7693" max="7693" width="16.75" style="2077" customWidth="1"/>
    <col min="7694" max="7694" width="5.375" style="2077" bestFit="1" customWidth="1"/>
    <col min="7695" max="7695" width="18.875" style="2077" customWidth="1"/>
    <col min="7696" max="7696" width="20.5" style="2077" customWidth="1"/>
    <col min="7697" max="7697" width="22.375" style="2077" customWidth="1"/>
    <col min="7698" max="7698" width="14.75" style="2077" customWidth="1"/>
    <col min="7699" max="7936" width="12.75" style="2077"/>
    <col min="7937" max="7937" width="14.5" style="2077" customWidth="1"/>
    <col min="7938" max="7938" width="13.125" style="2077" customWidth="1"/>
    <col min="7939" max="7940" width="9.625" style="2077" bestFit="1" customWidth="1"/>
    <col min="7941" max="7941" width="54.375" style="2077" customWidth="1"/>
    <col min="7942" max="7942" width="5.75" style="2077" bestFit="1" customWidth="1"/>
    <col min="7943" max="7943" width="13.125" style="2077" customWidth="1"/>
    <col min="7944" max="7944" width="13.125" style="2077" bestFit="1" customWidth="1"/>
    <col min="7945" max="7945" width="9" style="2077" bestFit="1" customWidth="1"/>
    <col min="7946" max="7946" width="34.25" style="2077" customWidth="1"/>
    <col min="7947" max="7947" width="16.125" style="2077" customWidth="1"/>
    <col min="7948" max="7948" width="19.125" style="2077" bestFit="1" customWidth="1"/>
    <col min="7949" max="7949" width="16.75" style="2077" customWidth="1"/>
    <col min="7950" max="7950" width="5.375" style="2077" bestFit="1" customWidth="1"/>
    <col min="7951" max="7951" width="18.875" style="2077" customWidth="1"/>
    <col min="7952" max="7952" width="20.5" style="2077" customWidth="1"/>
    <col min="7953" max="7953" width="22.375" style="2077" customWidth="1"/>
    <col min="7954" max="7954" width="14.75" style="2077" customWidth="1"/>
    <col min="7955" max="8192" width="12.75" style="2077"/>
    <col min="8193" max="8193" width="14.5" style="2077" customWidth="1"/>
    <col min="8194" max="8194" width="13.125" style="2077" customWidth="1"/>
    <col min="8195" max="8196" width="9.625" style="2077" bestFit="1" customWidth="1"/>
    <col min="8197" max="8197" width="54.375" style="2077" customWidth="1"/>
    <col min="8198" max="8198" width="5.75" style="2077" bestFit="1" customWidth="1"/>
    <col min="8199" max="8199" width="13.125" style="2077" customWidth="1"/>
    <col min="8200" max="8200" width="13.125" style="2077" bestFit="1" customWidth="1"/>
    <col min="8201" max="8201" width="9" style="2077" bestFit="1" customWidth="1"/>
    <col min="8202" max="8202" width="34.25" style="2077" customWidth="1"/>
    <col min="8203" max="8203" width="16.125" style="2077" customWidth="1"/>
    <col min="8204" max="8204" width="19.125" style="2077" bestFit="1" customWidth="1"/>
    <col min="8205" max="8205" width="16.75" style="2077" customWidth="1"/>
    <col min="8206" max="8206" width="5.375" style="2077" bestFit="1" customWidth="1"/>
    <col min="8207" max="8207" width="18.875" style="2077" customWidth="1"/>
    <col min="8208" max="8208" width="20.5" style="2077" customWidth="1"/>
    <col min="8209" max="8209" width="22.375" style="2077" customWidth="1"/>
    <col min="8210" max="8210" width="14.75" style="2077" customWidth="1"/>
    <col min="8211" max="8448" width="12.75" style="2077"/>
    <col min="8449" max="8449" width="14.5" style="2077" customWidth="1"/>
    <col min="8450" max="8450" width="13.125" style="2077" customWidth="1"/>
    <col min="8451" max="8452" width="9.625" style="2077" bestFit="1" customWidth="1"/>
    <col min="8453" max="8453" width="54.375" style="2077" customWidth="1"/>
    <col min="8454" max="8454" width="5.75" style="2077" bestFit="1" customWidth="1"/>
    <col min="8455" max="8455" width="13.125" style="2077" customWidth="1"/>
    <col min="8456" max="8456" width="13.125" style="2077" bestFit="1" customWidth="1"/>
    <col min="8457" max="8457" width="9" style="2077" bestFit="1" customWidth="1"/>
    <col min="8458" max="8458" width="34.25" style="2077" customWidth="1"/>
    <col min="8459" max="8459" width="16.125" style="2077" customWidth="1"/>
    <col min="8460" max="8460" width="19.125" style="2077" bestFit="1" customWidth="1"/>
    <col min="8461" max="8461" width="16.75" style="2077" customWidth="1"/>
    <col min="8462" max="8462" width="5.375" style="2077" bestFit="1" customWidth="1"/>
    <col min="8463" max="8463" width="18.875" style="2077" customWidth="1"/>
    <col min="8464" max="8464" width="20.5" style="2077" customWidth="1"/>
    <col min="8465" max="8465" width="22.375" style="2077" customWidth="1"/>
    <col min="8466" max="8466" width="14.75" style="2077" customWidth="1"/>
    <col min="8467" max="8704" width="12.75" style="2077"/>
    <col min="8705" max="8705" width="14.5" style="2077" customWidth="1"/>
    <col min="8706" max="8706" width="13.125" style="2077" customWidth="1"/>
    <col min="8707" max="8708" width="9.625" style="2077" bestFit="1" customWidth="1"/>
    <col min="8709" max="8709" width="54.375" style="2077" customWidth="1"/>
    <col min="8710" max="8710" width="5.75" style="2077" bestFit="1" customWidth="1"/>
    <col min="8711" max="8711" width="13.125" style="2077" customWidth="1"/>
    <col min="8712" max="8712" width="13.125" style="2077" bestFit="1" customWidth="1"/>
    <col min="8713" max="8713" width="9" style="2077" bestFit="1" customWidth="1"/>
    <col min="8714" max="8714" width="34.25" style="2077" customWidth="1"/>
    <col min="8715" max="8715" width="16.125" style="2077" customWidth="1"/>
    <col min="8716" max="8716" width="19.125" style="2077" bestFit="1" customWidth="1"/>
    <col min="8717" max="8717" width="16.75" style="2077" customWidth="1"/>
    <col min="8718" max="8718" width="5.375" style="2077" bestFit="1" customWidth="1"/>
    <col min="8719" max="8719" width="18.875" style="2077" customWidth="1"/>
    <col min="8720" max="8720" width="20.5" style="2077" customWidth="1"/>
    <col min="8721" max="8721" width="22.375" style="2077" customWidth="1"/>
    <col min="8722" max="8722" width="14.75" style="2077" customWidth="1"/>
    <col min="8723" max="8960" width="12.75" style="2077"/>
    <col min="8961" max="8961" width="14.5" style="2077" customWidth="1"/>
    <col min="8962" max="8962" width="13.125" style="2077" customWidth="1"/>
    <col min="8963" max="8964" width="9.625" style="2077" bestFit="1" customWidth="1"/>
    <col min="8965" max="8965" width="54.375" style="2077" customWidth="1"/>
    <col min="8966" max="8966" width="5.75" style="2077" bestFit="1" customWidth="1"/>
    <col min="8967" max="8967" width="13.125" style="2077" customWidth="1"/>
    <col min="8968" max="8968" width="13.125" style="2077" bestFit="1" customWidth="1"/>
    <col min="8969" max="8969" width="9" style="2077" bestFit="1" customWidth="1"/>
    <col min="8970" max="8970" width="34.25" style="2077" customWidth="1"/>
    <col min="8971" max="8971" width="16.125" style="2077" customWidth="1"/>
    <col min="8972" max="8972" width="19.125" style="2077" bestFit="1" customWidth="1"/>
    <col min="8973" max="8973" width="16.75" style="2077" customWidth="1"/>
    <col min="8974" max="8974" width="5.375" style="2077" bestFit="1" customWidth="1"/>
    <col min="8975" max="8975" width="18.875" style="2077" customWidth="1"/>
    <col min="8976" max="8976" width="20.5" style="2077" customWidth="1"/>
    <col min="8977" max="8977" width="22.375" style="2077" customWidth="1"/>
    <col min="8978" max="8978" width="14.75" style="2077" customWidth="1"/>
    <col min="8979" max="9216" width="12.75" style="2077"/>
    <col min="9217" max="9217" width="14.5" style="2077" customWidth="1"/>
    <col min="9218" max="9218" width="13.125" style="2077" customWidth="1"/>
    <col min="9219" max="9220" width="9.625" style="2077" bestFit="1" customWidth="1"/>
    <col min="9221" max="9221" width="54.375" style="2077" customWidth="1"/>
    <col min="9222" max="9222" width="5.75" style="2077" bestFit="1" customWidth="1"/>
    <col min="9223" max="9223" width="13.125" style="2077" customWidth="1"/>
    <col min="9224" max="9224" width="13.125" style="2077" bestFit="1" customWidth="1"/>
    <col min="9225" max="9225" width="9" style="2077" bestFit="1" customWidth="1"/>
    <col min="9226" max="9226" width="34.25" style="2077" customWidth="1"/>
    <col min="9227" max="9227" width="16.125" style="2077" customWidth="1"/>
    <col min="9228" max="9228" width="19.125" style="2077" bestFit="1" customWidth="1"/>
    <col min="9229" max="9229" width="16.75" style="2077" customWidth="1"/>
    <col min="9230" max="9230" width="5.375" style="2077" bestFit="1" customWidth="1"/>
    <col min="9231" max="9231" width="18.875" style="2077" customWidth="1"/>
    <col min="9232" max="9232" width="20.5" style="2077" customWidth="1"/>
    <col min="9233" max="9233" width="22.375" style="2077" customWidth="1"/>
    <col min="9234" max="9234" width="14.75" style="2077" customWidth="1"/>
    <col min="9235" max="9472" width="12.75" style="2077"/>
    <col min="9473" max="9473" width="14.5" style="2077" customWidth="1"/>
    <col min="9474" max="9474" width="13.125" style="2077" customWidth="1"/>
    <col min="9475" max="9476" width="9.625" style="2077" bestFit="1" customWidth="1"/>
    <col min="9477" max="9477" width="54.375" style="2077" customWidth="1"/>
    <col min="9478" max="9478" width="5.75" style="2077" bestFit="1" customWidth="1"/>
    <col min="9479" max="9479" width="13.125" style="2077" customWidth="1"/>
    <col min="9480" max="9480" width="13.125" style="2077" bestFit="1" customWidth="1"/>
    <col min="9481" max="9481" width="9" style="2077" bestFit="1" customWidth="1"/>
    <col min="9482" max="9482" width="34.25" style="2077" customWidth="1"/>
    <col min="9483" max="9483" width="16.125" style="2077" customWidth="1"/>
    <col min="9484" max="9484" width="19.125" style="2077" bestFit="1" customWidth="1"/>
    <col min="9485" max="9485" width="16.75" style="2077" customWidth="1"/>
    <col min="9486" max="9486" width="5.375" style="2077" bestFit="1" customWidth="1"/>
    <col min="9487" max="9487" width="18.875" style="2077" customWidth="1"/>
    <col min="9488" max="9488" width="20.5" style="2077" customWidth="1"/>
    <col min="9489" max="9489" width="22.375" style="2077" customWidth="1"/>
    <col min="9490" max="9490" width="14.75" style="2077" customWidth="1"/>
    <col min="9491" max="9728" width="12.75" style="2077"/>
    <col min="9729" max="9729" width="14.5" style="2077" customWidth="1"/>
    <col min="9730" max="9730" width="13.125" style="2077" customWidth="1"/>
    <col min="9731" max="9732" width="9.625" style="2077" bestFit="1" customWidth="1"/>
    <col min="9733" max="9733" width="54.375" style="2077" customWidth="1"/>
    <col min="9734" max="9734" width="5.75" style="2077" bestFit="1" customWidth="1"/>
    <col min="9735" max="9735" width="13.125" style="2077" customWidth="1"/>
    <col min="9736" max="9736" width="13.125" style="2077" bestFit="1" customWidth="1"/>
    <col min="9737" max="9737" width="9" style="2077" bestFit="1" customWidth="1"/>
    <col min="9738" max="9738" width="34.25" style="2077" customWidth="1"/>
    <col min="9739" max="9739" width="16.125" style="2077" customWidth="1"/>
    <col min="9740" max="9740" width="19.125" style="2077" bestFit="1" customWidth="1"/>
    <col min="9741" max="9741" width="16.75" style="2077" customWidth="1"/>
    <col min="9742" max="9742" width="5.375" style="2077" bestFit="1" customWidth="1"/>
    <col min="9743" max="9743" width="18.875" style="2077" customWidth="1"/>
    <col min="9744" max="9744" width="20.5" style="2077" customWidth="1"/>
    <col min="9745" max="9745" width="22.375" style="2077" customWidth="1"/>
    <col min="9746" max="9746" width="14.75" style="2077" customWidth="1"/>
    <col min="9747" max="9984" width="12.75" style="2077"/>
    <col min="9985" max="9985" width="14.5" style="2077" customWidth="1"/>
    <col min="9986" max="9986" width="13.125" style="2077" customWidth="1"/>
    <col min="9987" max="9988" width="9.625" style="2077" bestFit="1" customWidth="1"/>
    <col min="9989" max="9989" width="54.375" style="2077" customWidth="1"/>
    <col min="9990" max="9990" width="5.75" style="2077" bestFit="1" customWidth="1"/>
    <col min="9991" max="9991" width="13.125" style="2077" customWidth="1"/>
    <col min="9992" max="9992" width="13.125" style="2077" bestFit="1" customWidth="1"/>
    <col min="9993" max="9993" width="9" style="2077" bestFit="1" customWidth="1"/>
    <col min="9994" max="9994" width="34.25" style="2077" customWidth="1"/>
    <col min="9995" max="9995" width="16.125" style="2077" customWidth="1"/>
    <col min="9996" max="9996" width="19.125" style="2077" bestFit="1" customWidth="1"/>
    <col min="9997" max="9997" width="16.75" style="2077" customWidth="1"/>
    <col min="9998" max="9998" width="5.375" style="2077" bestFit="1" customWidth="1"/>
    <col min="9999" max="9999" width="18.875" style="2077" customWidth="1"/>
    <col min="10000" max="10000" width="20.5" style="2077" customWidth="1"/>
    <col min="10001" max="10001" width="22.375" style="2077" customWidth="1"/>
    <col min="10002" max="10002" width="14.75" style="2077" customWidth="1"/>
    <col min="10003" max="10240" width="12.75" style="2077"/>
    <col min="10241" max="10241" width="14.5" style="2077" customWidth="1"/>
    <col min="10242" max="10242" width="13.125" style="2077" customWidth="1"/>
    <col min="10243" max="10244" width="9.625" style="2077" bestFit="1" customWidth="1"/>
    <col min="10245" max="10245" width="54.375" style="2077" customWidth="1"/>
    <col min="10246" max="10246" width="5.75" style="2077" bestFit="1" customWidth="1"/>
    <col min="10247" max="10247" width="13.125" style="2077" customWidth="1"/>
    <col min="10248" max="10248" width="13.125" style="2077" bestFit="1" customWidth="1"/>
    <col min="10249" max="10249" width="9" style="2077" bestFit="1" customWidth="1"/>
    <col min="10250" max="10250" width="34.25" style="2077" customWidth="1"/>
    <col min="10251" max="10251" width="16.125" style="2077" customWidth="1"/>
    <col min="10252" max="10252" width="19.125" style="2077" bestFit="1" customWidth="1"/>
    <col min="10253" max="10253" width="16.75" style="2077" customWidth="1"/>
    <col min="10254" max="10254" width="5.375" style="2077" bestFit="1" customWidth="1"/>
    <col min="10255" max="10255" width="18.875" style="2077" customWidth="1"/>
    <col min="10256" max="10256" width="20.5" style="2077" customWidth="1"/>
    <col min="10257" max="10257" width="22.375" style="2077" customWidth="1"/>
    <col min="10258" max="10258" width="14.75" style="2077" customWidth="1"/>
    <col min="10259" max="10496" width="12.75" style="2077"/>
    <col min="10497" max="10497" width="14.5" style="2077" customWidth="1"/>
    <col min="10498" max="10498" width="13.125" style="2077" customWidth="1"/>
    <col min="10499" max="10500" width="9.625" style="2077" bestFit="1" customWidth="1"/>
    <col min="10501" max="10501" width="54.375" style="2077" customWidth="1"/>
    <col min="10502" max="10502" width="5.75" style="2077" bestFit="1" customWidth="1"/>
    <col min="10503" max="10503" width="13.125" style="2077" customWidth="1"/>
    <col min="10504" max="10504" width="13.125" style="2077" bestFit="1" customWidth="1"/>
    <col min="10505" max="10505" width="9" style="2077" bestFit="1" customWidth="1"/>
    <col min="10506" max="10506" width="34.25" style="2077" customWidth="1"/>
    <col min="10507" max="10507" width="16.125" style="2077" customWidth="1"/>
    <col min="10508" max="10508" width="19.125" style="2077" bestFit="1" customWidth="1"/>
    <col min="10509" max="10509" width="16.75" style="2077" customWidth="1"/>
    <col min="10510" max="10510" width="5.375" style="2077" bestFit="1" customWidth="1"/>
    <col min="10511" max="10511" width="18.875" style="2077" customWidth="1"/>
    <col min="10512" max="10512" width="20.5" style="2077" customWidth="1"/>
    <col min="10513" max="10513" width="22.375" style="2077" customWidth="1"/>
    <col min="10514" max="10514" width="14.75" style="2077" customWidth="1"/>
    <col min="10515" max="10752" width="12.75" style="2077"/>
    <col min="10753" max="10753" width="14.5" style="2077" customWidth="1"/>
    <col min="10754" max="10754" width="13.125" style="2077" customWidth="1"/>
    <col min="10755" max="10756" width="9.625" style="2077" bestFit="1" customWidth="1"/>
    <col min="10757" max="10757" width="54.375" style="2077" customWidth="1"/>
    <col min="10758" max="10758" width="5.75" style="2077" bestFit="1" customWidth="1"/>
    <col min="10759" max="10759" width="13.125" style="2077" customWidth="1"/>
    <col min="10760" max="10760" width="13.125" style="2077" bestFit="1" customWidth="1"/>
    <col min="10761" max="10761" width="9" style="2077" bestFit="1" customWidth="1"/>
    <col min="10762" max="10762" width="34.25" style="2077" customWidth="1"/>
    <col min="10763" max="10763" width="16.125" style="2077" customWidth="1"/>
    <col min="10764" max="10764" width="19.125" style="2077" bestFit="1" customWidth="1"/>
    <col min="10765" max="10765" width="16.75" style="2077" customWidth="1"/>
    <col min="10766" max="10766" width="5.375" style="2077" bestFit="1" customWidth="1"/>
    <col min="10767" max="10767" width="18.875" style="2077" customWidth="1"/>
    <col min="10768" max="10768" width="20.5" style="2077" customWidth="1"/>
    <col min="10769" max="10769" width="22.375" style="2077" customWidth="1"/>
    <col min="10770" max="10770" width="14.75" style="2077" customWidth="1"/>
    <col min="10771" max="11008" width="12.75" style="2077"/>
    <col min="11009" max="11009" width="14.5" style="2077" customWidth="1"/>
    <col min="11010" max="11010" width="13.125" style="2077" customWidth="1"/>
    <col min="11011" max="11012" width="9.625" style="2077" bestFit="1" customWidth="1"/>
    <col min="11013" max="11013" width="54.375" style="2077" customWidth="1"/>
    <col min="11014" max="11014" width="5.75" style="2077" bestFit="1" customWidth="1"/>
    <col min="11015" max="11015" width="13.125" style="2077" customWidth="1"/>
    <col min="11016" max="11016" width="13.125" style="2077" bestFit="1" customWidth="1"/>
    <col min="11017" max="11017" width="9" style="2077" bestFit="1" customWidth="1"/>
    <col min="11018" max="11018" width="34.25" style="2077" customWidth="1"/>
    <col min="11019" max="11019" width="16.125" style="2077" customWidth="1"/>
    <col min="11020" max="11020" width="19.125" style="2077" bestFit="1" customWidth="1"/>
    <col min="11021" max="11021" width="16.75" style="2077" customWidth="1"/>
    <col min="11022" max="11022" width="5.375" style="2077" bestFit="1" customWidth="1"/>
    <col min="11023" max="11023" width="18.875" style="2077" customWidth="1"/>
    <col min="11024" max="11024" width="20.5" style="2077" customWidth="1"/>
    <col min="11025" max="11025" width="22.375" style="2077" customWidth="1"/>
    <col min="11026" max="11026" width="14.75" style="2077" customWidth="1"/>
    <col min="11027" max="11264" width="12.75" style="2077"/>
    <col min="11265" max="11265" width="14.5" style="2077" customWidth="1"/>
    <col min="11266" max="11266" width="13.125" style="2077" customWidth="1"/>
    <col min="11267" max="11268" width="9.625" style="2077" bestFit="1" customWidth="1"/>
    <col min="11269" max="11269" width="54.375" style="2077" customWidth="1"/>
    <col min="11270" max="11270" width="5.75" style="2077" bestFit="1" customWidth="1"/>
    <col min="11271" max="11271" width="13.125" style="2077" customWidth="1"/>
    <col min="11272" max="11272" width="13.125" style="2077" bestFit="1" customWidth="1"/>
    <col min="11273" max="11273" width="9" style="2077" bestFit="1" customWidth="1"/>
    <col min="11274" max="11274" width="34.25" style="2077" customWidth="1"/>
    <col min="11275" max="11275" width="16.125" style="2077" customWidth="1"/>
    <col min="11276" max="11276" width="19.125" style="2077" bestFit="1" customWidth="1"/>
    <col min="11277" max="11277" width="16.75" style="2077" customWidth="1"/>
    <col min="11278" max="11278" width="5.375" style="2077" bestFit="1" customWidth="1"/>
    <col min="11279" max="11279" width="18.875" style="2077" customWidth="1"/>
    <col min="11280" max="11280" width="20.5" style="2077" customWidth="1"/>
    <col min="11281" max="11281" width="22.375" style="2077" customWidth="1"/>
    <col min="11282" max="11282" width="14.75" style="2077" customWidth="1"/>
    <col min="11283" max="11520" width="12.75" style="2077"/>
    <col min="11521" max="11521" width="14.5" style="2077" customWidth="1"/>
    <col min="11522" max="11522" width="13.125" style="2077" customWidth="1"/>
    <col min="11523" max="11524" width="9.625" style="2077" bestFit="1" customWidth="1"/>
    <col min="11525" max="11525" width="54.375" style="2077" customWidth="1"/>
    <col min="11526" max="11526" width="5.75" style="2077" bestFit="1" customWidth="1"/>
    <col min="11527" max="11527" width="13.125" style="2077" customWidth="1"/>
    <col min="11528" max="11528" width="13.125" style="2077" bestFit="1" customWidth="1"/>
    <col min="11529" max="11529" width="9" style="2077" bestFit="1" customWidth="1"/>
    <col min="11530" max="11530" width="34.25" style="2077" customWidth="1"/>
    <col min="11531" max="11531" width="16.125" style="2077" customWidth="1"/>
    <col min="11532" max="11532" width="19.125" style="2077" bestFit="1" customWidth="1"/>
    <col min="11533" max="11533" width="16.75" style="2077" customWidth="1"/>
    <col min="11534" max="11534" width="5.375" style="2077" bestFit="1" customWidth="1"/>
    <col min="11535" max="11535" width="18.875" style="2077" customWidth="1"/>
    <col min="11536" max="11536" width="20.5" style="2077" customWidth="1"/>
    <col min="11537" max="11537" width="22.375" style="2077" customWidth="1"/>
    <col min="11538" max="11538" width="14.75" style="2077" customWidth="1"/>
    <col min="11539" max="11776" width="12.75" style="2077"/>
    <col min="11777" max="11777" width="14.5" style="2077" customWidth="1"/>
    <col min="11778" max="11778" width="13.125" style="2077" customWidth="1"/>
    <col min="11779" max="11780" width="9.625" style="2077" bestFit="1" customWidth="1"/>
    <col min="11781" max="11781" width="54.375" style="2077" customWidth="1"/>
    <col min="11782" max="11782" width="5.75" style="2077" bestFit="1" customWidth="1"/>
    <col min="11783" max="11783" width="13.125" style="2077" customWidth="1"/>
    <col min="11784" max="11784" width="13.125" style="2077" bestFit="1" customWidth="1"/>
    <col min="11785" max="11785" width="9" style="2077" bestFit="1" customWidth="1"/>
    <col min="11786" max="11786" width="34.25" style="2077" customWidth="1"/>
    <col min="11787" max="11787" width="16.125" style="2077" customWidth="1"/>
    <col min="11788" max="11788" width="19.125" style="2077" bestFit="1" customWidth="1"/>
    <col min="11789" max="11789" width="16.75" style="2077" customWidth="1"/>
    <col min="11790" max="11790" width="5.375" style="2077" bestFit="1" customWidth="1"/>
    <col min="11791" max="11791" width="18.875" style="2077" customWidth="1"/>
    <col min="11792" max="11792" width="20.5" style="2077" customWidth="1"/>
    <col min="11793" max="11793" width="22.375" style="2077" customWidth="1"/>
    <col min="11794" max="11794" width="14.75" style="2077" customWidth="1"/>
    <col min="11795" max="12032" width="12.75" style="2077"/>
    <col min="12033" max="12033" width="14.5" style="2077" customWidth="1"/>
    <col min="12034" max="12034" width="13.125" style="2077" customWidth="1"/>
    <col min="12035" max="12036" width="9.625" style="2077" bestFit="1" customWidth="1"/>
    <col min="12037" max="12037" width="54.375" style="2077" customWidth="1"/>
    <col min="12038" max="12038" width="5.75" style="2077" bestFit="1" customWidth="1"/>
    <col min="12039" max="12039" width="13.125" style="2077" customWidth="1"/>
    <col min="12040" max="12040" width="13.125" style="2077" bestFit="1" customWidth="1"/>
    <col min="12041" max="12041" width="9" style="2077" bestFit="1" customWidth="1"/>
    <col min="12042" max="12042" width="34.25" style="2077" customWidth="1"/>
    <col min="12043" max="12043" width="16.125" style="2077" customWidth="1"/>
    <col min="12044" max="12044" width="19.125" style="2077" bestFit="1" customWidth="1"/>
    <col min="12045" max="12045" width="16.75" style="2077" customWidth="1"/>
    <col min="12046" max="12046" width="5.375" style="2077" bestFit="1" customWidth="1"/>
    <col min="12047" max="12047" width="18.875" style="2077" customWidth="1"/>
    <col min="12048" max="12048" width="20.5" style="2077" customWidth="1"/>
    <col min="12049" max="12049" width="22.375" style="2077" customWidth="1"/>
    <col min="12050" max="12050" width="14.75" style="2077" customWidth="1"/>
    <col min="12051" max="12288" width="12.75" style="2077"/>
    <col min="12289" max="12289" width="14.5" style="2077" customWidth="1"/>
    <col min="12290" max="12290" width="13.125" style="2077" customWidth="1"/>
    <col min="12291" max="12292" width="9.625" style="2077" bestFit="1" customWidth="1"/>
    <col min="12293" max="12293" width="54.375" style="2077" customWidth="1"/>
    <col min="12294" max="12294" width="5.75" style="2077" bestFit="1" customWidth="1"/>
    <col min="12295" max="12295" width="13.125" style="2077" customWidth="1"/>
    <col min="12296" max="12296" width="13.125" style="2077" bestFit="1" customWidth="1"/>
    <col min="12297" max="12297" width="9" style="2077" bestFit="1" customWidth="1"/>
    <col min="12298" max="12298" width="34.25" style="2077" customWidth="1"/>
    <col min="12299" max="12299" width="16.125" style="2077" customWidth="1"/>
    <col min="12300" max="12300" width="19.125" style="2077" bestFit="1" customWidth="1"/>
    <col min="12301" max="12301" width="16.75" style="2077" customWidth="1"/>
    <col min="12302" max="12302" width="5.375" style="2077" bestFit="1" customWidth="1"/>
    <col min="12303" max="12303" width="18.875" style="2077" customWidth="1"/>
    <col min="12304" max="12304" width="20.5" style="2077" customWidth="1"/>
    <col min="12305" max="12305" width="22.375" style="2077" customWidth="1"/>
    <col min="12306" max="12306" width="14.75" style="2077" customWidth="1"/>
    <col min="12307" max="12544" width="12.75" style="2077"/>
    <col min="12545" max="12545" width="14.5" style="2077" customWidth="1"/>
    <col min="12546" max="12546" width="13.125" style="2077" customWidth="1"/>
    <col min="12547" max="12548" width="9.625" style="2077" bestFit="1" customWidth="1"/>
    <col min="12549" max="12549" width="54.375" style="2077" customWidth="1"/>
    <col min="12550" max="12550" width="5.75" style="2077" bestFit="1" customWidth="1"/>
    <col min="12551" max="12551" width="13.125" style="2077" customWidth="1"/>
    <col min="12552" max="12552" width="13.125" style="2077" bestFit="1" customWidth="1"/>
    <col min="12553" max="12553" width="9" style="2077" bestFit="1" customWidth="1"/>
    <col min="12554" max="12554" width="34.25" style="2077" customWidth="1"/>
    <col min="12555" max="12555" width="16.125" style="2077" customWidth="1"/>
    <col min="12556" max="12556" width="19.125" style="2077" bestFit="1" customWidth="1"/>
    <col min="12557" max="12557" width="16.75" style="2077" customWidth="1"/>
    <col min="12558" max="12558" width="5.375" style="2077" bestFit="1" customWidth="1"/>
    <col min="12559" max="12559" width="18.875" style="2077" customWidth="1"/>
    <col min="12560" max="12560" width="20.5" style="2077" customWidth="1"/>
    <col min="12561" max="12561" width="22.375" style="2077" customWidth="1"/>
    <col min="12562" max="12562" width="14.75" style="2077" customWidth="1"/>
    <col min="12563" max="12800" width="12.75" style="2077"/>
    <col min="12801" max="12801" width="14.5" style="2077" customWidth="1"/>
    <col min="12802" max="12802" width="13.125" style="2077" customWidth="1"/>
    <col min="12803" max="12804" width="9.625" style="2077" bestFit="1" customWidth="1"/>
    <col min="12805" max="12805" width="54.375" style="2077" customWidth="1"/>
    <col min="12806" max="12806" width="5.75" style="2077" bestFit="1" customWidth="1"/>
    <col min="12807" max="12807" width="13.125" style="2077" customWidth="1"/>
    <col min="12808" max="12808" width="13.125" style="2077" bestFit="1" customWidth="1"/>
    <col min="12809" max="12809" width="9" style="2077" bestFit="1" customWidth="1"/>
    <col min="12810" max="12810" width="34.25" style="2077" customWidth="1"/>
    <col min="12811" max="12811" width="16.125" style="2077" customWidth="1"/>
    <col min="12812" max="12812" width="19.125" style="2077" bestFit="1" customWidth="1"/>
    <col min="12813" max="12813" width="16.75" style="2077" customWidth="1"/>
    <col min="12814" max="12814" width="5.375" style="2077" bestFit="1" customWidth="1"/>
    <col min="12815" max="12815" width="18.875" style="2077" customWidth="1"/>
    <col min="12816" max="12816" width="20.5" style="2077" customWidth="1"/>
    <col min="12817" max="12817" width="22.375" style="2077" customWidth="1"/>
    <col min="12818" max="12818" width="14.75" style="2077" customWidth="1"/>
    <col min="12819" max="13056" width="12.75" style="2077"/>
    <col min="13057" max="13057" width="14.5" style="2077" customWidth="1"/>
    <col min="13058" max="13058" width="13.125" style="2077" customWidth="1"/>
    <col min="13059" max="13060" width="9.625" style="2077" bestFit="1" customWidth="1"/>
    <col min="13061" max="13061" width="54.375" style="2077" customWidth="1"/>
    <col min="13062" max="13062" width="5.75" style="2077" bestFit="1" customWidth="1"/>
    <col min="13063" max="13063" width="13.125" style="2077" customWidth="1"/>
    <col min="13064" max="13064" width="13.125" style="2077" bestFit="1" customWidth="1"/>
    <col min="13065" max="13065" width="9" style="2077" bestFit="1" customWidth="1"/>
    <col min="13066" max="13066" width="34.25" style="2077" customWidth="1"/>
    <col min="13067" max="13067" width="16.125" style="2077" customWidth="1"/>
    <col min="13068" max="13068" width="19.125" style="2077" bestFit="1" customWidth="1"/>
    <col min="13069" max="13069" width="16.75" style="2077" customWidth="1"/>
    <col min="13070" max="13070" width="5.375" style="2077" bestFit="1" customWidth="1"/>
    <col min="13071" max="13071" width="18.875" style="2077" customWidth="1"/>
    <col min="13072" max="13072" width="20.5" style="2077" customWidth="1"/>
    <col min="13073" max="13073" width="22.375" style="2077" customWidth="1"/>
    <col min="13074" max="13074" width="14.75" style="2077" customWidth="1"/>
    <col min="13075" max="13312" width="12.75" style="2077"/>
    <col min="13313" max="13313" width="14.5" style="2077" customWidth="1"/>
    <col min="13314" max="13314" width="13.125" style="2077" customWidth="1"/>
    <col min="13315" max="13316" width="9.625" style="2077" bestFit="1" customWidth="1"/>
    <col min="13317" max="13317" width="54.375" style="2077" customWidth="1"/>
    <col min="13318" max="13318" width="5.75" style="2077" bestFit="1" customWidth="1"/>
    <col min="13319" max="13319" width="13.125" style="2077" customWidth="1"/>
    <col min="13320" max="13320" width="13.125" style="2077" bestFit="1" customWidth="1"/>
    <col min="13321" max="13321" width="9" style="2077" bestFit="1" customWidth="1"/>
    <col min="13322" max="13322" width="34.25" style="2077" customWidth="1"/>
    <col min="13323" max="13323" width="16.125" style="2077" customWidth="1"/>
    <col min="13324" max="13324" width="19.125" style="2077" bestFit="1" customWidth="1"/>
    <col min="13325" max="13325" width="16.75" style="2077" customWidth="1"/>
    <col min="13326" max="13326" width="5.375" style="2077" bestFit="1" customWidth="1"/>
    <col min="13327" max="13327" width="18.875" style="2077" customWidth="1"/>
    <col min="13328" max="13328" width="20.5" style="2077" customWidth="1"/>
    <col min="13329" max="13329" width="22.375" style="2077" customWidth="1"/>
    <col min="13330" max="13330" width="14.75" style="2077" customWidth="1"/>
    <col min="13331" max="13568" width="12.75" style="2077"/>
    <col min="13569" max="13569" width="14.5" style="2077" customWidth="1"/>
    <col min="13570" max="13570" width="13.125" style="2077" customWidth="1"/>
    <col min="13571" max="13572" width="9.625" style="2077" bestFit="1" customWidth="1"/>
    <col min="13573" max="13573" width="54.375" style="2077" customWidth="1"/>
    <col min="13574" max="13574" width="5.75" style="2077" bestFit="1" customWidth="1"/>
    <col min="13575" max="13575" width="13.125" style="2077" customWidth="1"/>
    <col min="13576" max="13576" width="13.125" style="2077" bestFit="1" customWidth="1"/>
    <col min="13577" max="13577" width="9" style="2077" bestFit="1" customWidth="1"/>
    <col min="13578" max="13578" width="34.25" style="2077" customWidth="1"/>
    <col min="13579" max="13579" width="16.125" style="2077" customWidth="1"/>
    <col min="13580" max="13580" width="19.125" style="2077" bestFit="1" customWidth="1"/>
    <col min="13581" max="13581" width="16.75" style="2077" customWidth="1"/>
    <col min="13582" max="13582" width="5.375" style="2077" bestFit="1" customWidth="1"/>
    <col min="13583" max="13583" width="18.875" style="2077" customWidth="1"/>
    <col min="13584" max="13584" width="20.5" style="2077" customWidth="1"/>
    <col min="13585" max="13585" width="22.375" style="2077" customWidth="1"/>
    <col min="13586" max="13586" width="14.75" style="2077" customWidth="1"/>
    <col min="13587" max="13824" width="12.75" style="2077"/>
    <col min="13825" max="13825" width="14.5" style="2077" customWidth="1"/>
    <col min="13826" max="13826" width="13.125" style="2077" customWidth="1"/>
    <col min="13827" max="13828" width="9.625" style="2077" bestFit="1" customWidth="1"/>
    <col min="13829" max="13829" width="54.375" style="2077" customWidth="1"/>
    <col min="13830" max="13830" width="5.75" style="2077" bestFit="1" customWidth="1"/>
    <col min="13831" max="13831" width="13.125" style="2077" customWidth="1"/>
    <col min="13832" max="13832" width="13.125" style="2077" bestFit="1" customWidth="1"/>
    <col min="13833" max="13833" width="9" style="2077" bestFit="1" customWidth="1"/>
    <col min="13834" max="13834" width="34.25" style="2077" customWidth="1"/>
    <col min="13835" max="13835" width="16.125" style="2077" customWidth="1"/>
    <col min="13836" max="13836" width="19.125" style="2077" bestFit="1" customWidth="1"/>
    <col min="13837" max="13837" width="16.75" style="2077" customWidth="1"/>
    <col min="13838" max="13838" width="5.375" style="2077" bestFit="1" customWidth="1"/>
    <col min="13839" max="13839" width="18.875" style="2077" customWidth="1"/>
    <col min="13840" max="13840" width="20.5" style="2077" customWidth="1"/>
    <col min="13841" max="13841" width="22.375" style="2077" customWidth="1"/>
    <col min="13842" max="13842" width="14.75" style="2077" customWidth="1"/>
    <col min="13843" max="14080" width="12.75" style="2077"/>
    <col min="14081" max="14081" width="14.5" style="2077" customWidth="1"/>
    <col min="14082" max="14082" width="13.125" style="2077" customWidth="1"/>
    <col min="14083" max="14084" width="9.625" style="2077" bestFit="1" customWidth="1"/>
    <col min="14085" max="14085" width="54.375" style="2077" customWidth="1"/>
    <col min="14086" max="14086" width="5.75" style="2077" bestFit="1" customWidth="1"/>
    <col min="14087" max="14087" width="13.125" style="2077" customWidth="1"/>
    <col min="14088" max="14088" width="13.125" style="2077" bestFit="1" customWidth="1"/>
    <col min="14089" max="14089" width="9" style="2077" bestFit="1" customWidth="1"/>
    <col min="14090" max="14090" width="34.25" style="2077" customWidth="1"/>
    <col min="14091" max="14091" width="16.125" style="2077" customWidth="1"/>
    <col min="14092" max="14092" width="19.125" style="2077" bestFit="1" customWidth="1"/>
    <col min="14093" max="14093" width="16.75" style="2077" customWidth="1"/>
    <col min="14094" max="14094" width="5.375" style="2077" bestFit="1" customWidth="1"/>
    <col min="14095" max="14095" width="18.875" style="2077" customWidth="1"/>
    <col min="14096" max="14096" width="20.5" style="2077" customWidth="1"/>
    <col min="14097" max="14097" width="22.375" style="2077" customWidth="1"/>
    <col min="14098" max="14098" width="14.75" style="2077" customWidth="1"/>
    <col min="14099" max="14336" width="12.75" style="2077"/>
    <col min="14337" max="14337" width="14.5" style="2077" customWidth="1"/>
    <col min="14338" max="14338" width="13.125" style="2077" customWidth="1"/>
    <col min="14339" max="14340" width="9.625" style="2077" bestFit="1" customWidth="1"/>
    <col min="14341" max="14341" width="54.375" style="2077" customWidth="1"/>
    <col min="14342" max="14342" width="5.75" style="2077" bestFit="1" customWidth="1"/>
    <col min="14343" max="14343" width="13.125" style="2077" customWidth="1"/>
    <col min="14344" max="14344" width="13.125" style="2077" bestFit="1" customWidth="1"/>
    <col min="14345" max="14345" width="9" style="2077" bestFit="1" customWidth="1"/>
    <col min="14346" max="14346" width="34.25" style="2077" customWidth="1"/>
    <col min="14347" max="14347" width="16.125" style="2077" customWidth="1"/>
    <col min="14348" max="14348" width="19.125" style="2077" bestFit="1" customWidth="1"/>
    <col min="14349" max="14349" width="16.75" style="2077" customWidth="1"/>
    <col min="14350" max="14350" width="5.375" style="2077" bestFit="1" customWidth="1"/>
    <col min="14351" max="14351" width="18.875" style="2077" customWidth="1"/>
    <col min="14352" max="14352" width="20.5" style="2077" customWidth="1"/>
    <col min="14353" max="14353" width="22.375" style="2077" customWidth="1"/>
    <col min="14354" max="14354" width="14.75" style="2077" customWidth="1"/>
    <col min="14355" max="14592" width="12.75" style="2077"/>
    <col min="14593" max="14593" width="14.5" style="2077" customWidth="1"/>
    <col min="14594" max="14594" width="13.125" style="2077" customWidth="1"/>
    <col min="14595" max="14596" width="9.625" style="2077" bestFit="1" customWidth="1"/>
    <col min="14597" max="14597" width="54.375" style="2077" customWidth="1"/>
    <col min="14598" max="14598" width="5.75" style="2077" bestFit="1" customWidth="1"/>
    <col min="14599" max="14599" width="13.125" style="2077" customWidth="1"/>
    <col min="14600" max="14600" width="13.125" style="2077" bestFit="1" customWidth="1"/>
    <col min="14601" max="14601" width="9" style="2077" bestFit="1" customWidth="1"/>
    <col min="14602" max="14602" width="34.25" style="2077" customWidth="1"/>
    <col min="14603" max="14603" width="16.125" style="2077" customWidth="1"/>
    <col min="14604" max="14604" width="19.125" style="2077" bestFit="1" customWidth="1"/>
    <col min="14605" max="14605" width="16.75" style="2077" customWidth="1"/>
    <col min="14606" max="14606" width="5.375" style="2077" bestFit="1" customWidth="1"/>
    <col min="14607" max="14607" width="18.875" style="2077" customWidth="1"/>
    <col min="14608" max="14608" width="20.5" style="2077" customWidth="1"/>
    <col min="14609" max="14609" width="22.375" style="2077" customWidth="1"/>
    <col min="14610" max="14610" width="14.75" style="2077" customWidth="1"/>
    <col min="14611" max="14848" width="12.75" style="2077"/>
    <col min="14849" max="14849" width="14.5" style="2077" customWidth="1"/>
    <col min="14850" max="14850" width="13.125" style="2077" customWidth="1"/>
    <col min="14851" max="14852" width="9.625" style="2077" bestFit="1" customWidth="1"/>
    <col min="14853" max="14853" width="54.375" style="2077" customWidth="1"/>
    <col min="14854" max="14854" width="5.75" style="2077" bestFit="1" customWidth="1"/>
    <col min="14855" max="14855" width="13.125" style="2077" customWidth="1"/>
    <col min="14856" max="14856" width="13.125" style="2077" bestFit="1" customWidth="1"/>
    <col min="14857" max="14857" width="9" style="2077" bestFit="1" customWidth="1"/>
    <col min="14858" max="14858" width="34.25" style="2077" customWidth="1"/>
    <col min="14859" max="14859" width="16.125" style="2077" customWidth="1"/>
    <col min="14860" max="14860" width="19.125" style="2077" bestFit="1" customWidth="1"/>
    <col min="14861" max="14861" width="16.75" style="2077" customWidth="1"/>
    <col min="14862" max="14862" width="5.375" style="2077" bestFit="1" customWidth="1"/>
    <col min="14863" max="14863" width="18.875" style="2077" customWidth="1"/>
    <col min="14864" max="14864" width="20.5" style="2077" customWidth="1"/>
    <col min="14865" max="14865" width="22.375" style="2077" customWidth="1"/>
    <col min="14866" max="14866" width="14.75" style="2077" customWidth="1"/>
    <col min="14867" max="15104" width="12.75" style="2077"/>
    <col min="15105" max="15105" width="14.5" style="2077" customWidth="1"/>
    <col min="15106" max="15106" width="13.125" style="2077" customWidth="1"/>
    <col min="15107" max="15108" width="9.625" style="2077" bestFit="1" customWidth="1"/>
    <col min="15109" max="15109" width="54.375" style="2077" customWidth="1"/>
    <col min="15110" max="15110" width="5.75" style="2077" bestFit="1" customWidth="1"/>
    <col min="15111" max="15111" width="13.125" style="2077" customWidth="1"/>
    <col min="15112" max="15112" width="13.125" style="2077" bestFit="1" customWidth="1"/>
    <col min="15113" max="15113" width="9" style="2077" bestFit="1" customWidth="1"/>
    <col min="15114" max="15114" width="34.25" style="2077" customWidth="1"/>
    <col min="15115" max="15115" width="16.125" style="2077" customWidth="1"/>
    <col min="15116" max="15116" width="19.125" style="2077" bestFit="1" customWidth="1"/>
    <col min="15117" max="15117" width="16.75" style="2077" customWidth="1"/>
    <col min="15118" max="15118" width="5.375" style="2077" bestFit="1" customWidth="1"/>
    <col min="15119" max="15119" width="18.875" style="2077" customWidth="1"/>
    <col min="15120" max="15120" width="20.5" style="2077" customWidth="1"/>
    <col min="15121" max="15121" width="22.375" style="2077" customWidth="1"/>
    <col min="15122" max="15122" width="14.75" style="2077" customWidth="1"/>
    <col min="15123" max="15360" width="12.75" style="2077"/>
    <col min="15361" max="15361" width="14.5" style="2077" customWidth="1"/>
    <col min="15362" max="15362" width="13.125" style="2077" customWidth="1"/>
    <col min="15363" max="15364" width="9.625" style="2077" bestFit="1" customWidth="1"/>
    <col min="15365" max="15365" width="54.375" style="2077" customWidth="1"/>
    <col min="15366" max="15366" width="5.75" style="2077" bestFit="1" customWidth="1"/>
    <col min="15367" max="15367" width="13.125" style="2077" customWidth="1"/>
    <col min="15368" max="15368" width="13.125" style="2077" bestFit="1" customWidth="1"/>
    <col min="15369" max="15369" width="9" style="2077" bestFit="1" customWidth="1"/>
    <col min="15370" max="15370" width="34.25" style="2077" customWidth="1"/>
    <col min="15371" max="15371" width="16.125" style="2077" customWidth="1"/>
    <col min="15372" max="15372" width="19.125" style="2077" bestFit="1" customWidth="1"/>
    <col min="15373" max="15373" width="16.75" style="2077" customWidth="1"/>
    <col min="15374" max="15374" width="5.375" style="2077" bestFit="1" customWidth="1"/>
    <col min="15375" max="15375" width="18.875" style="2077" customWidth="1"/>
    <col min="15376" max="15376" width="20.5" style="2077" customWidth="1"/>
    <col min="15377" max="15377" width="22.375" style="2077" customWidth="1"/>
    <col min="15378" max="15378" width="14.75" style="2077" customWidth="1"/>
    <col min="15379" max="15616" width="12.75" style="2077"/>
    <col min="15617" max="15617" width="14.5" style="2077" customWidth="1"/>
    <col min="15618" max="15618" width="13.125" style="2077" customWidth="1"/>
    <col min="15619" max="15620" width="9.625" style="2077" bestFit="1" customWidth="1"/>
    <col min="15621" max="15621" width="54.375" style="2077" customWidth="1"/>
    <col min="15622" max="15622" width="5.75" style="2077" bestFit="1" customWidth="1"/>
    <col min="15623" max="15623" width="13.125" style="2077" customWidth="1"/>
    <col min="15624" max="15624" width="13.125" style="2077" bestFit="1" customWidth="1"/>
    <col min="15625" max="15625" width="9" style="2077" bestFit="1" customWidth="1"/>
    <col min="15626" max="15626" width="34.25" style="2077" customWidth="1"/>
    <col min="15627" max="15627" width="16.125" style="2077" customWidth="1"/>
    <col min="15628" max="15628" width="19.125" style="2077" bestFit="1" customWidth="1"/>
    <col min="15629" max="15629" width="16.75" style="2077" customWidth="1"/>
    <col min="15630" max="15630" width="5.375" style="2077" bestFit="1" customWidth="1"/>
    <col min="15631" max="15631" width="18.875" style="2077" customWidth="1"/>
    <col min="15632" max="15632" width="20.5" style="2077" customWidth="1"/>
    <col min="15633" max="15633" width="22.375" style="2077" customWidth="1"/>
    <col min="15634" max="15634" width="14.75" style="2077" customWidth="1"/>
    <col min="15635" max="15872" width="12.75" style="2077"/>
    <col min="15873" max="15873" width="14.5" style="2077" customWidth="1"/>
    <col min="15874" max="15874" width="13.125" style="2077" customWidth="1"/>
    <col min="15875" max="15876" width="9.625" style="2077" bestFit="1" customWidth="1"/>
    <col min="15877" max="15877" width="54.375" style="2077" customWidth="1"/>
    <col min="15878" max="15878" width="5.75" style="2077" bestFit="1" customWidth="1"/>
    <col min="15879" max="15879" width="13.125" style="2077" customWidth="1"/>
    <col min="15880" max="15880" width="13.125" style="2077" bestFit="1" customWidth="1"/>
    <col min="15881" max="15881" width="9" style="2077" bestFit="1" customWidth="1"/>
    <col min="15882" max="15882" width="34.25" style="2077" customWidth="1"/>
    <col min="15883" max="15883" width="16.125" style="2077" customWidth="1"/>
    <col min="15884" max="15884" width="19.125" style="2077" bestFit="1" customWidth="1"/>
    <col min="15885" max="15885" width="16.75" style="2077" customWidth="1"/>
    <col min="15886" max="15886" width="5.375" style="2077" bestFit="1" customWidth="1"/>
    <col min="15887" max="15887" width="18.875" style="2077" customWidth="1"/>
    <col min="15888" max="15888" width="20.5" style="2077" customWidth="1"/>
    <col min="15889" max="15889" width="22.375" style="2077" customWidth="1"/>
    <col min="15890" max="15890" width="14.75" style="2077" customWidth="1"/>
    <col min="15891" max="16128" width="12.75" style="2077"/>
    <col min="16129" max="16129" width="14.5" style="2077" customWidth="1"/>
    <col min="16130" max="16130" width="13.125" style="2077" customWidth="1"/>
    <col min="16131" max="16132" width="9.625" style="2077" bestFit="1" customWidth="1"/>
    <col min="16133" max="16133" width="54.375" style="2077" customWidth="1"/>
    <col min="16134" max="16134" width="5.75" style="2077" bestFit="1" customWidth="1"/>
    <col min="16135" max="16135" width="13.125" style="2077" customWidth="1"/>
    <col min="16136" max="16136" width="13.125" style="2077" bestFit="1" customWidth="1"/>
    <col min="16137" max="16137" width="9" style="2077" bestFit="1" customWidth="1"/>
    <col min="16138" max="16138" width="34.25" style="2077" customWidth="1"/>
    <col min="16139" max="16139" width="16.125" style="2077" customWidth="1"/>
    <col min="16140" max="16140" width="19.125" style="2077" bestFit="1" customWidth="1"/>
    <col min="16141" max="16141" width="16.75" style="2077" customWidth="1"/>
    <col min="16142" max="16142" width="5.375" style="2077" bestFit="1" customWidth="1"/>
    <col min="16143" max="16143" width="18.875" style="2077" customWidth="1"/>
    <col min="16144" max="16144" width="20.5" style="2077" customWidth="1"/>
    <col min="16145" max="16145" width="22.375" style="2077" customWidth="1"/>
    <col min="16146" max="16146" width="14.75" style="2077" customWidth="1"/>
    <col min="16147" max="16384" width="12.75" style="2077"/>
  </cols>
  <sheetData>
    <row r="2" spans="1:17" ht="20.100000000000001" customHeight="1">
      <c r="B2" s="2075" t="s">
        <v>0</v>
      </c>
      <c r="C2" s="2075"/>
      <c r="D2" s="2075"/>
      <c r="E2" s="2" t="s">
        <v>8836</v>
      </c>
      <c r="G2" s="4" t="s">
        <v>2</v>
      </c>
      <c r="H2" s="5"/>
      <c r="I2" s="6"/>
      <c r="J2" s="2078">
        <f>SUM(H:H)</f>
        <v>51860</v>
      </c>
      <c r="K2" s="2222"/>
    </row>
    <row r="3" spans="1:17" ht="20.100000000000001" customHeight="1">
      <c r="B3" s="2075"/>
      <c r="C3" s="2075"/>
      <c r="D3" s="2075"/>
      <c r="E3" s="13" t="s">
        <v>8837</v>
      </c>
    </row>
    <row r="4" spans="1:17" ht="20.100000000000001" customHeight="1">
      <c r="B4" s="2075" t="s">
        <v>5</v>
      </c>
      <c r="C4" s="2075"/>
      <c r="D4" s="2075"/>
      <c r="E4" s="13" t="s">
        <v>8838</v>
      </c>
      <c r="G4" s="2223"/>
      <c r="H4" s="2223"/>
      <c r="I4" s="2224"/>
      <c r="J4" s="2225"/>
      <c r="K4" s="2226"/>
    </row>
    <row r="5" spans="1:17" ht="20.100000000000001" customHeight="1">
      <c r="B5" s="2075" t="s">
        <v>6</v>
      </c>
      <c r="C5" s="2075"/>
      <c r="D5" s="2075"/>
      <c r="E5" s="16"/>
      <c r="G5" s="2223"/>
      <c r="H5" s="2223"/>
      <c r="I5" s="2224"/>
      <c r="J5" s="2225"/>
      <c r="K5" s="2226"/>
    </row>
    <row r="6" spans="1:17" ht="20.100000000000001" customHeight="1">
      <c r="B6" s="2075" t="s">
        <v>7</v>
      </c>
      <c r="C6" s="2075"/>
      <c r="D6" s="2075"/>
      <c r="E6" s="16"/>
      <c r="G6" s="2223"/>
      <c r="H6" s="2223"/>
      <c r="I6" s="2223"/>
      <c r="J6" s="2226"/>
      <c r="K6" s="2226"/>
    </row>
    <row r="8" spans="1:17" s="2079" customFormat="1" ht="19.7" customHeight="1">
      <c r="A8" s="161" t="s">
        <v>8839</v>
      </c>
      <c r="B8" s="105" t="s">
        <v>8</v>
      </c>
      <c r="C8" s="105" t="s">
        <v>9</v>
      </c>
      <c r="D8" s="105" t="s">
        <v>10</v>
      </c>
      <c r="E8" s="161" t="s">
        <v>11</v>
      </c>
      <c r="F8" s="161" t="s">
        <v>8391</v>
      </c>
      <c r="G8" s="161" t="s">
        <v>13</v>
      </c>
      <c r="H8" s="143" t="s">
        <v>14</v>
      </c>
      <c r="I8" s="143" t="s">
        <v>15</v>
      </c>
      <c r="J8" s="161" t="s">
        <v>16</v>
      </c>
      <c r="K8" s="161" t="s">
        <v>17</v>
      </c>
      <c r="L8" s="161" t="s">
        <v>18</v>
      </c>
      <c r="M8" s="105" t="s">
        <v>19</v>
      </c>
      <c r="N8" s="105" t="s">
        <v>20</v>
      </c>
      <c r="O8" s="161" t="s">
        <v>21</v>
      </c>
      <c r="P8" s="2163" t="s">
        <v>22</v>
      </c>
      <c r="Q8" s="2227" t="s">
        <v>23</v>
      </c>
    </row>
    <row r="9" spans="1:17" s="2268" customFormat="1" ht="19.5" customHeight="1">
      <c r="A9" s="2273" t="s">
        <v>8840</v>
      </c>
      <c r="B9" s="2274"/>
      <c r="C9" s="1960" t="s">
        <v>8841</v>
      </c>
      <c r="D9" s="1960" t="s">
        <v>8841</v>
      </c>
      <c r="E9" s="2249" t="s">
        <v>8842</v>
      </c>
      <c r="F9" s="2170">
        <v>1</v>
      </c>
      <c r="G9" s="2265">
        <v>25760</v>
      </c>
      <c r="H9" s="2179">
        <f>F9*G9</f>
        <v>25760</v>
      </c>
      <c r="I9" s="2266"/>
      <c r="J9" s="2170"/>
      <c r="K9" s="2170"/>
      <c r="L9" s="2170"/>
      <c r="M9" s="2275">
        <v>45176</v>
      </c>
      <c r="N9" s="1960"/>
      <c r="O9" s="2276">
        <v>45182</v>
      </c>
      <c r="P9" s="2171">
        <v>45182</v>
      </c>
      <c r="Q9" s="2267">
        <v>45182</v>
      </c>
    </row>
    <row r="10" spans="1:17" s="2175" customFormat="1" ht="19.7" customHeight="1">
      <c r="A10" s="2277"/>
      <c r="B10" s="2278"/>
      <c r="C10" s="1960" t="s">
        <v>8841</v>
      </c>
      <c r="D10" s="1960" t="s">
        <v>8841</v>
      </c>
      <c r="E10" s="2279" t="s">
        <v>8843</v>
      </c>
      <c r="F10" s="33">
        <v>1</v>
      </c>
      <c r="G10" s="36">
        <v>24800</v>
      </c>
      <c r="H10" s="2179">
        <f t="shared" ref="H10:H21" si="0">F10*G10</f>
        <v>24800</v>
      </c>
      <c r="I10" s="327"/>
      <c r="J10" s="471"/>
      <c r="K10" s="2252"/>
      <c r="L10" s="2170"/>
      <c r="M10" s="2171">
        <v>45176</v>
      </c>
      <c r="N10" s="1960"/>
      <c r="O10" s="2276">
        <v>45182</v>
      </c>
      <c r="P10" s="2171">
        <v>45182</v>
      </c>
      <c r="Q10" s="2174">
        <v>45182</v>
      </c>
    </row>
    <row r="11" spans="1:17" s="2175" customFormat="1" ht="19.7" customHeight="1">
      <c r="A11" s="2277"/>
      <c r="B11" s="2280"/>
      <c r="C11" s="1960" t="s">
        <v>8841</v>
      </c>
      <c r="D11" s="1960" t="s">
        <v>8841</v>
      </c>
      <c r="E11" s="35" t="s">
        <v>291</v>
      </c>
      <c r="F11" s="33">
        <v>1</v>
      </c>
      <c r="G11" s="36">
        <v>1300</v>
      </c>
      <c r="H11" s="2179">
        <f t="shared" si="0"/>
        <v>1300</v>
      </c>
      <c r="I11" s="327"/>
      <c r="J11" s="471"/>
      <c r="K11" s="2252"/>
      <c r="L11" s="2170"/>
      <c r="M11" s="2171">
        <v>45176</v>
      </c>
      <c r="N11" s="1960"/>
      <c r="O11" s="2276">
        <v>45182</v>
      </c>
      <c r="P11" s="2171">
        <v>45182</v>
      </c>
      <c r="Q11" s="2174">
        <v>45182</v>
      </c>
    </row>
    <row r="12" spans="1:17" ht="19.7" customHeight="1">
      <c r="A12" s="246"/>
      <c r="B12" s="105"/>
      <c r="C12" s="17"/>
      <c r="D12" s="17"/>
      <c r="E12" s="26"/>
      <c r="F12" s="18"/>
      <c r="G12" s="20"/>
      <c r="H12" s="142">
        <f t="shared" si="0"/>
        <v>0</v>
      </c>
      <c r="I12" s="22"/>
      <c r="J12" s="24"/>
      <c r="K12" s="524"/>
      <c r="L12" s="161"/>
      <c r="M12" s="2163"/>
      <c r="N12" s="105"/>
      <c r="O12" s="2164"/>
      <c r="P12" s="2165"/>
      <c r="Q12" s="2091"/>
    </row>
    <row r="13" spans="1:17" ht="19.7" customHeight="1">
      <c r="A13" s="246"/>
      <c r="B13" s="105"/>
      <c r="C13" s="17"/>
      <c r="D13" s="17"/>
      <c r="E13" s="26"/>
      <c r="F13" s="18"/>
      <c r="G13" s="20"/>
      <c r="H13" s="142">
        <f t="shared" si="0"/>
        <v>0</v>
      </c>
      <c r="I13" s="22"/>
      <c r="J13" s="24"/>
      <c r="K13" s="524"/>
      <c r="L13" s="161"/>
      <c r="M13" s="2163"/>
      <c r="N13" s="105"/>
      <c r="O13" s="2164"/>
      <c r="P13" s="2165"/>
      <c r="Q13" s="2091"/>
    </row>
    <row r="14" spans="1:17" ht="19.7" customHeight="1">
      <c r="A14" s="246"/>
      <c r="B14" s="105"/>
      <c r="C14" s="17"/>
      <c r="D14" s="17"/>
      <c r="E14" s="26"/>
      <c r="F14" s="18"/>
      <c r="G14" s="20"/>
      <c r="H14" s="142">
        <f t="shared" si="0"/>
        <v>0</v>
      </c>
      <c r="I14" s="22"/>
      <c r="J14" s="24"/>
      <c r="K14" s="524"/>
      <c r="L14" s="161"/>
      <c r="M14" s="2163"/>
      <c r="N14" s="105"/>
      <c r="O14" s="2164"/>
      <c r="P14" s="2165"/>
      <c r="Q14" s="2091"/>
    </row>
    <row r="15" spans="1:17" ht="19.7" customHeight="1">
      <c r="A15" s="246"/>
      <c r="B15" s="105"/>
      <c r="C15" s="17"/>
      <c r="D15" s="17"/>
      <c r="E15" s="26"/>
      <c r="F15" s="18"/>
      <c r="G15" s="20"/>
      <c r="H15" s="142">
        <f t="shared" si="0"/>
        <v>0</v>
      </c>
      <c r="I15" s="22"/>
      <c r="J15" s="24"/>
      <c r="K15" s="524"/>
      <c r="L15" s="161"/>
      <c r="M15" s="2163"/>
      <c r="N15" s="105"/>
      <c r="O15" s="2164"/>
      <c r="P15" s="2165"/>
      <c r="Q15" s="2091"/>
    </row>
    <row r="16" spans="1:17" ht="19.7" customHeight="1">
      <c r="A16" s="246"/>
      <c r="B16" s="105"/>
      <c r="C16" s="17"/>
      <c r="D16" s="17"/>
      <c r="E16" s="26"/>
      <c r="F16" s="18"/>
      <c r="G16" s="20"/>
      <c r="H16" s="142">
        <f t="shared" si="0"/>
        <v>0</v>
      </c>
      <c r="I16" s="22"/>
      <c r="J16" s="24"/>
      <c r="K16" s="524"/>
      <c r="L16" s="161"/>
      <c r="M16" s="2163"/>
      <c r="N16" s="105"/>
      <c r="O16" s="2164"/>
      <c r="P16" s="2165"/>
      <c r="Q16" s="2091"/>
    </row>
    <row r="17" spans="1:17" ht="19.7" customHeight="1">
      <c r="A17" s="246"/>
      <c r="B17" s="105"/>
      <c r="C17" s="17"/>
      <c r="D17" s="17"/>
      <c r="E17" s="26"/>
      <c r="F17" s="18"/>
      <c r="G17" s="20"/>
      <c r="H17" s="142">
        <f t="shared" si="0"/>
        <v>0</v>
      </c>
      <c r="I17" s="22"/>
      <c r="J17" s="24"/>
      <c r="K17" s="524"/>
      <c r="L17" s="161"/>
      <c r="M17" s="2163"/>
      <c r="N17" s="105"/>
      <c r="O17" s="2164"/>
      <c r="P17" s="2165"/>
      <c r="Q17" s="2091"/>
    </row>
    <row r="18" spans="1:17" ht="19.7" customHeight="1">
      <c r="A18" s="246"/>
      <c r="B18" s="105"/>
      <c r="C18" s="17"/>
      <c r="D18" s="17"/>
      <c r="E18" s="26"/>
      <c r="F18" s="18"/>
      <c r="G18" s="20"/>
      <c r="H18" s="142">
        <f t="shared" si="0"/>
        <v>0</v>
      </c>
      <c r="I18" s="22"/>
      <c r="J18" s="24"/>
      <c r="K18" s="524"/>
      <c r="L18" s="161"/>
      <c r="M18" s="2163"/>
      <c r="N18" s="105"/>
      <c r="O18" s="2164"/>
      <c r="P18" s="2165"/>
      <c r="Q18" s="2091"/>
    </row>
    <row r="19" spans="1:17" ht="19.7" customHeight="1">
      <c r="A19" s="246"/>
      <c r="B19" s="105"/>
      <c r="C19" s="17"/>
      <c r="D19" s="17"/>
      <c r="E19" s="26"/>
      <c r="F19" s="18"/>
      <c r="G19" s="20"/>
      <c r="H19" s="142">
        <f t="shared" si="0"/>
        <v>0</v>
      </c>
      <c r="I19" s="22"/>
      <c r="J19" s="24"/>
      <c r="K19" s="524"/>
      <c r="L19" s="161"/>
      <c r="M19" s="2163"/>
      <c r="N19" s="105"/>
      <c r="O19" s="2164"/>
      <c r="P19" s="2165"/>
      <c r="Q19" s="2091"/>
    </row>
    <row r="20" spans="1:17" ht="19.7" customHeight="1">
      <c r="A20" s="246"/>
      <c r="B20" s="105"/>
      <c r="C20" s="17"/>
      <c r="D20" s="17"/>
      <c r="E20" s="26"/>
      <c r="F20" s="18"/>
      <c r="G20" s="20"/>
      <c r="H20" s="142">
        <f t="shared" si="0"/>
        <v>0</v>
      </c>
      <c r="I20" s="22"/>
      <c r="J20" s="24"/>
      <c r="K20" s="524"/>
      <c r="L20" s="161"/>
      <c r="M20" s="2163"/>
      <c r="N20" s="105"/>
      <c r="O20" s="2164"/>
      <c r="P20" s="2165"/>
      <c r="Q20" s="2091"/>
    </row>
    <row r="21" spans="1:17" ht="19.7" customHeight="1">
      <c r="A21" s="246"/>
      <c r="B21" s="105"/>
      <c r="C21" s="17"/>
      <c r="D21" s="17"/>
      <c r="E21" s="26"/>
      <c r="F21" s="18"/>
      <c r="G21" s="20"/>
      <c r="H21" s="142">
        <f t="shared" si="0"/>
        <v>0</v>
      </c>
      <c r="I21" s="22"/>
      <c r="J21" s="24"/>
      <c r="K21" s="161"/>
      <c r="L21" s="161"/>
      <c r="M21" s="2163"/>
      <c r="N21" s="105"/>
      <c r="O21" s="2164"/>
      <c r="P21" s="2165"/>
      <c r="Q21" s="2091"/>
    </row>
  </sheetData>
  <mergeCells count="8">
    <mergeCell ref="A9:A11"/>
    <mergeCell ref="B9:B11"/>
    <mergeCell ref="B2:D2"/>
    <mergeCell ref="G2:I2"/>
    <mergeCell ref="B3:D3"/>
    <mergeCell ref="B4:D4"/>
    <mergeCell ref="B5:D5"/>
    <mergeCell ref="B6:D6"/>
  </mergeCells>
  <phoneticPr fontId="3"/>
  <pageMargins left="0.7" right="0.7" top="0.75" bottom="0.75" header="0.3" footer="0.3"/>
  <pageSetup paperSize="9" orientation="portrait" r:id="rId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1A2C2-C7DD-4BC4-B22F-539C3205CBE8}">
  <dimension ref="A2:F18"/>
  <sheetViews>
    <sheetView workbookViewId="0">
      <selection activeCell="D13" sqref="D13"/>
    </sheetView>
  </sheetViews>
  <sheetFormatPr defaultRowHeight="18.75"/>
  <cols>
    <col min="1" max="1" width="8" style="9" customWidth="1"/>
    <col min="2" max="2" width="4.875" style="9" bestFit="1" customWidth="1"/>
    <col min="3" max="3" width="25.125" style="9" customWidth="1"/>
    <col min="4" max="4" width="36.75" style="9" bestFit="1" customWidth="1"/>
    <col min="5" max="5" width="8.375" style="9" bestFit="1" customWidth="1"/>
    <col min="6" max="6" width="22.375" style="9" customWidth="1"/>
    <col min="7" max="256" width="9" style="9"/>
    <col min="257" max="257" width="8" style="9" customWidth="1"/>
    <col min="258" max="258" width="4.875" style="9" bestFit="1" customWidth="1"/>
    <col min="259" max="259" width="25.125" style="9" customWidth="1"/>
    <col min="260" max="260" width="36.75" style="9" bestFit="1" customWidth="1"/>
    <col min="261" max="261" width="8.375" style="9" bestFit="1" customWidth="1"/>
    <col min="262" max="262" width="22.375" style="9" customWidth="1"/>
    <col min="263" max="512" width="9" style="9"/>
    <col min="513" max="513" width="8" style="9" customWidth="1"/>
    <col min="514" max="514" width="4.875" style="9" bestFit="1" customWidth="1"/>
    <col min="515" max="515" width="25.125" style="9" customWidth="1"/>
    <col min="516" max="516" width="36.75" style="9" bestFit="1" customWidth="1"/>
    <col min="517" max="517" width="8.375" style="9" bestFit="1" customWidth="1"/>
    <col min="518" max="518" width="22.375" style="9" customWidth="1"/>
    <col min="519" max="768" width="9" style="9"/>
    <col min="769" max="769" width="8" style="9" customWidth="1"/>
    <col min="770" max="770" width="4.875" style="9" bestFit="1" customWidth="1"/>
    <col min="771" max="771" width="25.125" style="9" customWidth="1"/>
    <col min="772" max="772" width="36.75" style="9" bestFit="1" customWidth="1"/>
    <col min="773" max="773" width="8.375" style="9" bestFit="1" customWidth="1"/>
    <col min="774" max="774" width="22.375" style="9" customWidth="1"/>
    <col min="775" max="1024" width="9" style="9"/>
    <col min="1025" max="1025" width="8" style="9" customWidth="1"/>
    <col min="1026" max="1026" width="4.875" style="9" bestFit="1" customWidth="1"/>
    <col min="1027" max="1027" width="25.125" style="9" customWidth="1"/>
    <col min="1028" max="1028" width="36.75" style="9" bestFit="1" customWidth="1"/>
    <col min="1029" max="1029" width="8.375" style="9" bestFit="1" customWidth="1"/>
    <col min="1030" max="1030" width="22.375" style="9" customWidth="1"/>
    <col min="1031" max="1280" width="9" style="9"/>
    <col min="1281" max="1281" width="8" style="9" customWidth="1"/>
    <col min="1282" max="1282" width="4.875" style="9" bestFit="1" customWidth="1"/>
    <col min="1283" max="1283" width="25.125" style="9" customWidth="1"/>
    <col min="1284" max="1284" width="36.75" style="9" bestFit="1" customWidth="1"/>
    <col min="1285" max="1285" width="8.375" style="9" bestFit="1" customWidth="1"/>
    <col min="1286" max="1286" width="22.375" style="9" customWidth="1"/>
    <col min="1287" max="1536" width="9" style="9"/>
    <col min="1537" max="1537" width="8" style="9" customWidth="1"/>
    <col min="1538" max="1538" width="4.875" style="9" bestFit="1" customWidth="1"/>
    <col min="1539" max="1539" width="25.125" style="9" customWidth="1"/>
    <col min="1540" max="1540" width="36.75" style="9" bestFit="1" customWidth="1"/>
    <col min="1541" max="1541" width="8.375" style="9" bestFit="1" customWidth="1"/>
    <col min="1542" max="1542" width="22.375" style="9" customWidth="1"/>
    <col min="1543" max="1792" width="9" style="9"/>
    <col min="1793" max="1793" width="8" style="9" customWidth="1"/>
    <col min="1794" max="1794" width="4.875" style="9" bestFit="1" customWidth="1"/>
    <col min="1795" max="1795" width="25.125" style="9" customWidth="1"/>
    <col min="1796" max="1796" width="36.75" style="9" bestFit="1" customWidth="1"/>
    <col min="1797" max="1797" width="8.375" style="9" bestFit="1" customWidth="1"/>
    <col min="1798" max="1798" width="22.375" style="9" customWidth="1"/>
    <col min="1799" max="2048" width="9" style="9"/>
    <col min="2049" max="2049" width="8" style="9" customWidth="1"/>
    <col min="2050" max="2050" width="4.875" style="9" bestFit="1" customWidth="1"/>
    <col min="2051" max="2051" width="25.125" style="9" customWidth="1"/>
    <col min="2052" max="2052" width="36.75" style="9" bestFit="1" customWidth="1"/>
    <col min="2053" max="2053" width="8.375" style="9" bestFit="1" customWidth="1"/>
    <col min="2054" max="2054" width="22.375" style="9" customWidth="1"/>
    <col min="2055" max="2304" width="9" style="9"/>
    <col min="2305" max="2305" width="8" style="9" customWidth="1"/>
    <col min="2306" max="2306" width="4.875" style="9" bestFit="1" customWidth="1"/>
    <col min="2307" max="2307" width="25.125" style="9" customWidth="1"/>
    <col min="2308" max="2308" width="36.75" style="9" bestFit="1" customWidth="1"/>
    <col min="2309" max="2309" width="8.375" style="9" bestFit="1" customWidth="1"/>
    <col min="2310" max="2310" width="22.375" style="9" customWidth="1"/>
    <col min="2311" max="2560" width="9" style="9"/>
    <col min="2561" max="2561" width="8" style="9" customWidth="1"/>
    <col min="2562" max="2562" width="4.875" style="9" bestFit="1" customWidth="1"/>
    <col min="2563" max="2563" width="25.125" style="9" customWidth="1"/>
    <col min="2564" max="2564" width="36.75" style="9" bestFit="1" customWidth="1"/>
    <col min="2565" max="2565" width="8.375" style="9" bestFit="1" customWidth="1"/>
    <col min="2566" max="2566" width="22.375" style="9" customWidth="1"/>
    <col min="2567" max="2816" width="9" style="9"/>
    <col min="2817" max="2817" width="8" style="9" customWidth="1"/>
    <col min="2818" max="2818" width="4.875" style="9" bestFit="1" customWidth="1"/>
    <col min="2819" max="2819" width="25.125" style="9" customWidth="1"/>
    <col min="2820" max="2820" width="36.75" style="9" bestFit="1" customWidth="1"/>
    <col min="2821" max="2821" width="8.375" style="9" bestFit="1" customWidth="1"/>
    <col min="2822" max="2822" width="22.375" style="9" customWidth="1"/>
    <col min="2823" max="3072" width="9" style="9"/>
    <col min="3073" max="3073" width="8" style="9" customWidth="1"/>
    <col min="3074" max="3074" width="4.875" style="9" bestFit="1" customWidth="1"/>
    <col min="3075" max="3075" width="25.125" style="9" customWidth="1"/>
    <col min="3076" max="3076" width="36.75" style="9" bestFit="1" customWidth="1"/>
    <col min="3077" max="3077" width="8.375" style="9" bestFit="1" customWidth="1"/>
    <col min="3078" max="3078" width="22.375" style="9" customWidth="1"/>
    <col min="3079" max="3328" width="9" style="9"/>
    <col min="3329" max="3329" width="8" style="9" customWidth="1"/>
    <col min="3330" max="3330" width="4.875" style="9" bestFit="1" customWidth="1"/>
    <col min="3331" max="3331" width="25.125" style="9" customWidth="1"/>
    <col min="3332" max="3332" width="36.75" style="9" bestFit="1" customWidth="1"/>
    <col min="3333" max="3333" width="8.375" style="9" bestFit="1" customWidth="1"/>
    <col min="3334" max="3334" width="22.375" style="9" customWidth="1"/>
    <col min="3335" max="3584" width="9" style="9"/>
    <col min="3585" max="3585" width="8" style="9" customWidth="1"/>
    <col min="3586" max="3586" width="4.875" style="9" bestFit="1" customWidth="1"/>
    <col min="3587" max="3587" width="25.125" style="9" customWidth="1"/>
    <col min="3588" max="3588" width="36.75" style="9" bestFit="1" customWidth="1"/>
    <col min="3589" max="3589" width="8.375" style="9" bestFit="1" customWidth="1"/>
    <col min="3590" max="3590" width="22.375" style="9" customWidth="1"/>
    <col min="3591" max="3840" width="9" style="9"/>
    <col min="3841" max="3841" width="8" style="9" customWidth="1"/>
    <col min="3842" max="3842" width="4.875" style="9" bestFit="1" customWidth="1"/>
    <col min="3843" max="3843" width="25.125" style="9" customWidth="1"/>
    <col min="3844" max="3844" width="36.75" style="9" bestFit="1" customWidth="1"/>
    <col min="3845" max="3845" width="8.375" style="9" bestFit="1" customWidth="1"/>
    <col min="3846" max="3846" width="22.375" style="9" customWidth="1"/>
    <col min="3847" max="4096" width="9" style="9"/>
    <col min="4097" max="4097" width="8" style="9" customWidth="1"/>
    <col min="4098" max="4098" width="4.875" style="9" bestFit="1" customWidth="1"/>
    <col min="4099" max="4099" width="25.125" style="9" customWidth="1"/>
    <col min="4100" max="4100" width="36.75" style="9" bestFit="1" customWidth="1"/>
    <col min="4101" max="4101" width="8.375" style="9" bestFit="1" customWidth="1"/>
    <col min="4102" max="4102" width="22.375" style="9" customWidth="1"/>
    <col min="4103" max="4352" width="9" style="9"/>
    <col min="4353" max="4353" width="8" style="9" customWidth="1"/>
    <col min="4354" max="4354" width="4.875" style="9" bestFit="1" customWidth="1"/>
    <col min="4355" max="4355" width="25.125" style="9" customWidth="1"/>
    <col min="4356" max="4356" width="36.75" style="9" bestFit="1" customWidth="1"/>
    <col min="4357" max="4357" width="8.375" style="9" bestFit="1" customWidth="1"/>
    <col min="4358" max="4358" width="22.375" style="9" customWidth="1"/>
    <col min="4359" max="4608" width="9" style="9"/>
    <col min="4609" max="4609" width="8" style="9" customWidth="1"/>
    <col min="4610" max="4610" width="4.875" style="9" bestFit="1" customWidth="1"/>
    <col min="4611" max="4611" width="25.125" style="9" customWidth="1"/>
    <col min="4612" max="4612" width="36.75" style="9" bestFit="1" customWidth="1"/>
    <col min="4613" max="4613" width="8.375" style="9" bestFit="1" customWidth="1"/>
    <col min="4614" max="4614" width="22.375" style="9" customWidth="1"/>
    <col min="4615" max="4864" width="9" style="9"/>
    <col min="4865" max="4865" width="8" style="9" customWidth="1"/>
    <col min="4866" max="4866" width="4.875" style="9" bestFit="1" customWidth="1"/>
    <col min="4867" max="4867" width="25.125" style="9" customWidth="1"/>
    <col min="4868" max="4868" width="36.75" style="9" bestFit="1" customWidth="1"/>
    <col min="4869" max="4869" width="8.375" style="9" bestFit="1" customWidth="1"/>
    <col min="4870" max="4870" width="22.375" style="9" customWidth="1"/>
    <col min="4871" max="5120" width="9" style="9"/>
    <col min="5121" max="5121" width="8" style="9" customWidth="1"/>
    <col min="5122" max="5122" width="4.875" style="9" bestFit="1" customWidth="1"/>
    <col min="5123" max="5123" width="25.125" style="9" customWidth="1"/>
    <col min="5124" max="5124" width="36.75" style="9" bestFit="1" customWidth="1"/>
    <col min="5125" max="5125" width="8.375" style="9" bestFit="1" customWidth="1"/>
    <col min="5126" max="5126" width="22.375" style="9" customWidth="1"/>
    <col min="5127" max="5376" width="9" style="9"/>
    <col min="5377" max="5377" width="8" style="9" customWidth="1"/>
    <col min="5378" max="5378" width="4.875" style="9" bestFit="1" customWidth="1"/>
    <col min="5379" max="5379" width="25.125" style="9" customWidth="1"/>
    <col min="5380" max="5380" width="36.75" style="9" bestFit="1" customWidth="1"/>
    <col min="5381" max="5381" width="8.375" style="9" bestFit="1" customWidth="1"/>
    <col min="5382" max="5382" width="22.375" style="9" customWidth="1"/>
    <col min="5383" max="5632" width="9" style="9"/>
    <col min="5633" max="5633" width="8" style="9" customWidth="1"/>
    <col min="5634" max="5634" width="4.875" style="9" bestFit="1" customWidth="1"/>
    <col min="5635" max="5635" width="25.125" style="9" customWidth="1"/>
    <col min="5636" max="5636" width="36.75" style="9" bestFit="1" customWidth="1"/>
    <col min="5637" max="5637" width="8.375" style="9" bestFit="1" customWidth="1"/>
    <col min="5638" max="5638" width="22.375" style="9" customWidth="1"/>
    <col min="5639" max="5888" width="9" style="9"/>
    <col min="5889" max="5889" width="8" style="9" customWidth="1"/>
    <col min="5890" max="5890" width="4.875" style="9" bestFit="1" customWidth="1"/>
    <col min="5891" max="5891" width="25.125" style="9" customWidth="1"/>
    <col min="5892" max="5892" width="36.75" style="9" bestFit="1" customWidth="1"/>
    <col min="5893" max="5893" width="8.375" style="9" bestFit="1" customWidth="1"/>
    <col min="5894" max="5894" width="22.375" style="9" customWidth="1"/>
    <col min="5895" max="6144" width="9" style="9"/>
    <col min="6145" max="6145" width="8" style="9" customWidth="1"/>
    <col min="6146" max="6146" width="4.875" style="9" bestFit="1" customWidth="1"/>
    <col min="6147" max="6147" width="25.125" style="9" customWidth="1"/>
    <col min="6148" max="6148" width="36.75" style="9" bestFit="1" customWidth="1"/>
    <col min="6149" max="6149" width="8.375" style="9" bestFit="1" customWidth="1"/>
    <col min="6150" max="6150" width="22.375" style="9" customWidth="1"/>
    <col min="6151" max="6400" width="9" style="9"/>
    <col min="6401" max="6401" width="8" style="9" customWidth="1"/>
    <col min="6402" max="6402" width="4.875" style="9" bestFit="1" customWidth="1"/>
    <col min="6403" max="6403" width="25.125" style="9" customWidth="1"/>
    <col min="6404" max="6404" width="36.75" style="9" bestFit="1" customWidth="1"/>
    <col min="6405" max="6405" width="8.375" style="9" bestFit="1" customWidth="1"/>
    <col min="6406" max="6406" width="22.375" style="9" customWidth="1"/>
    <col min="6407" max="6656" width="9" style="9"/>
    <col min="6657" max="6657" width="8" style="9" customWidth="1"/>
    <col min="6658" max="6658" width="4.875" style="9" bestFit="1" customWidth="1"/>
    <col min="6659" max="6659" width="25.125" style="9" customWidth="1"/>
    <col min="6660" max="6660" width="36.75" style="9" bestFit="1" customWidth="1"/>
    <col min="6661" max="6661" width="8.375" style="9" bestFit="1" customWidth="1"/>
    <col min="6662" max="6662" width="22.375" style="9" customWidth="1"/>
    <col min="6663" max="6912" width="9" style="9"/>
    <col min="6913" max="6913" width="8" style="9" customWidth="1"/>
    <col min="6914" max="6914" width="4.875" style="9" bestFit="1" customWidth="1"/>
    <col min="6915" max="6915" width="25.125" style="9" customWidth="1"/>
    <col min="6916" max="6916" width="36.75" style="9" bestFit="1" customWidth="1"/>
    <col min="6917" max="6917" width="8.375" style="9" bestFit="1" customWidth="1"/>
    <col min="6918" max="6918" width="22.375" style="9" customWidth="1"/>
    <col min="6919" max="7168" width="9" style="9"/>
    <col min="7169" max="7169" width="8" style="9" customWidth="1"/>
    <col min="7170" max="7170" width="4.875" style="9" bestFit="1" customWidth="1"/>
    <col min="7171" max="7171" width="25.125" style="9" customWidth="1"/>
    <col min="7172" max="7172" width="36.75" style="9" bestFit="1" customWidth="1"/>
    <col min="7173" max="7173" width="8.375" style="9" bestFit="1" customWidth="1"/>
    <col min="7174" max="7174" width="22.375" style="9" customWidth="1"/>
    <col min="7175" max="7424" width="9" style="9"/>
    <col min="7425" max="7425" width="8" style="9" customWidth="1"/>
    <col min="7426" max="7426" width="4.875" style="9" bestFit="1" customWidth="1"/>
    <col min="7427" max="7427" width="25.125" style="9" customWidth="1"/>
    <col min="7428" max="7428" width="36.75" style="9" bestFit="1" customWidth="1"/>
    <col min="7429" max="7429" width="8.375" style="9" bestFit="1" customWidth="1"/>
    <col min="7430" max="7430" width="22.375" style="9" customWidth="1"/>
    <col min="7431" max="7680" width="9" style="9"/>
    <col min="7681" max="7681" width="8" style="9" customWidth="1"/>
    <col min="7682" max="7682" width="4.875" style="9" bestFit="1" customWidth="1"/>
    <col min="7683" max="7683" width="25.125" style="9" customWidth="1"/>
    <col min="7684" max="7684" width="36.75" style="9" bestFit="1" customWidth="1"/>
    <col min="7685" max="7685" width="8.375" style="9" bestFit="1" customWidth="1"/>
    <col min="7686" max="7686" width="22.375" style="9" customWidth="1"/>
    <col min="7687" max="7936" width="9" style="9"/>
    <col min="7937" max="7937" width="8" style="9" customWidth="1"/>
    <col min="7938" max="7938" width="4.875" style="9" bestFit="1" customWidth="1"/>
    <col min="7939" max="7939" width="25.125" style="9" customWidth="1"/>
    <col min="7940" max="7940" width="36.75" style="9" bestFit="1" customWidth="1"/>
    <col min="7941" max="7941" width="8.375" style="9" bestFit="1" customWidth="1"/>
    <col min="7942" max="7942" width="22.375" style="9" customWidth="1"/>
    <col min="7943" max="8192" width="9" style="9"/>
    <col min="8193" max="8193" width="8" style="9" customWidth="1"/>
    <col min="8194" max="8194" width="4.875" style="9" bestFit="1" customWidth="1"/>
    <col min="8195" max="8195" width="25.125" style="9" customWidth="1"/>
    <col min="8196" max="8196" width="36.75" style="9" bestFit="1" customWidth="1"/>
    <col min="8197" max="8197" width="8.375" style="9" bestFit="1" customWidth="1"/>
    <col min="8198" max="8198" width="22.375" style="9" customWidth="1"/>
    <col min="8199" max="8448" width="9" style="9"/>
    <col min="8449" max="8449" width="8" style="9" customWidth="1"/>
    <col min="8450" max="8450" width="4.875" style="9" bestFit="1" customWidth="1"/>
    <col min="8451" max="8451" width="25.125" style="9" customWidth="1"/>
    <col min="8452" max="8452" width="36.75" style="9" bestFit="1" customWidth="1"/>
    <col min="8453" max="8453" width="8.375" style="9" bestFit="1" customWidth="1"/>
    <col min="8454" max="8454" width="22.375" style="9" customWidth="1"/>
    <col min="8455" max="8704" width="9" style="9"/>
    <col min="8705" max="8705" width="8" style="9" customWidth="1"/>
    <col min="8706" max="8706" width="4.875" style="9" bestFit="1" customWidth="1"/>
    <col min="8707" max="8707" width="25.125" style="9" customWidth="1"/>
    <col min="8708" max="8708" width="36.75" style="9" bestFit="1" customWidth="1"/>
    <col min="8709" max="8709" width="8.375" style="9" bestFit="1" customWidth="1"/>
    <col min="8710" max="8710" width="22.375" style="9" customWidth="1"/>
    <col min="8711" max="8960" width="9" style="9"/>
    <col min="8961" max="8961" width="8" style="9" customWidth="1"/>
    <col min="8962" max="8962" width="4.875" style="9" bestFit="1" customWidth="1"/>
    <col min="8963" max="8963" width="25.125" style="9" customWidth="1"/>
    <col min="8964" max="8964" width="36.75" style="9" bestFit="1" customWidth="1"/>
    <col min="8965" max="8965" width="8.375" style="9" bestFit="1" customWidth="1"/>
    <col min="8966" max="8966" width="22.375" style="9" customWidth="1"/>
    <col min="8967" max="9216" width="9" style="9"/>
    <col min="9217" max="9217" width="8" style="9" customWidth="1"/>
    <col min="9218" max="9218" width="4.875" style="9" bestFit="1" customWidth="1"/>
    <col min="9219" max="9219" width="25.125" style="9" customWidth="1"/>
    <col min="9220" max="9220" width="36.75" style="9" bestFit="1" customWidth="1"/>
    <col min="9221" max="9221" width="8.375" style="9" bestFit="1" customWidth="1"/>
    <col min="9222" max="9222" width="22.375" style="9" customWidth="1"/>
    <col min="9223" max="9472" width="9" style="9"/>
    <col min="9473" max="9473" width="8" style="9" customWidth="1"/>
    <col min="9474" max="9474" width="4.875" style="9" bestFit="1" customWidth="1"/>
    <col min="9475" max="9475" width="25.125" style="9" customWidth="1"/>
    <col min="9476" max="9476" width="36.75" style="9" bestFit="1" customWidth="1"/>
    <col min="9477" max="9477" width="8.375" style="9" bestFit="1" customWidth="1"/>
    <col min="9478" max="9478" width="22.375" style="9" customWidth="1"/>
    <col min="9479" max="9728" width="9" style="9"/>
    <col min="9729" max="9729" width="8" style="9" customWidth="1"/>
    <col min="9730" max="9730" width="4.875" style="9" bestFit="1" customWidth="1"/>
    <col min="9731" max="9731" width="25.125" style="9" customWidth="1"/>
    <col min="9732" max="9732" width="36.75" style="9" bestFit="1" customWidth="1"/>
    <col min="9733" max="9733" width="8.375" style="9" bestFit="1" customWidth="1"/>
    <col min="9734" max="9734" width="22.375" style="9" customWidth="1"/>
    <col min="9735" max="9984" width="9" style="9"/>
    <col min="9985" max="9985" width="8" style="9" customWidth="1"/>
    <col min="9986" max="9986" width="4.875" style="9" bestFit="1" customWidth="1"/>
    <col min="9987" max="9987" width="25.125" style="9" customWidth="1"/>
    <col min="9988" max="9988" width="36.75" style="9" bestFit="1" customWidth="1"/>
    <col min="9989" max="9989" width="8.375" style="9" bestFit="1" customWidth="1"/>
    <col min="9990" max="9990" width="22.375" style="9" customWidth="1"/>
    <col min="9991" max="10240" width="9" style="9"/>
    <col min="10241" max="10241" width="8" style="9" customWidth="1"/>
    <col min="10242" max="10242" width="4.875" style="9" bestFit="1" customWidth="1"/>
    <col min="10243" max="10243" width="25.125" style="9" customWidth="1"/>
    <col min="10244" max="10244" width="36.75" style="9" bestFit="1" customWidth="1"/>
    <col min="10245" max="10245" width="8.375" style="9" bestFit="1" customWidth="1"/>
    <col min="10246" max="10246" width="22.375" style="9" customWidth="1"/>
    <col min="10247" max="10496" width="9" style="9"/>
    <col min="10497" max="10497" width="8" style="9" customWidth="1"/>
    <col min="10498" max="10498" width="4.875" style="9" bestFit="1" customWidth="1"/>
    <col min="10499" max="10499" width="25.125" style="9" customWidth="1"/>
    <col min="10500" max="10500" width="36.75" style="9" bestFit="1" customWidth="1"/>
    <col min="10501" max="10501" width="8.375" style="9" bestFit="1" customWidth="1"/>
    <col min="10502" max="10502" width="22.375" style="9" customWidth="1"/>
    <col min="10503" max="10752" width="9" style="9"/>
    <col min="10753" max="10753" width="8" style="9" customWidth="1"/>
    <col min="10754" max="10754" width="4.875" style="9" bestFit="1" customWidth="1"/>
    <col min="10755" max="10755" width="25.125" style="9" customWidth="1"/>
    <col min="10756" max="10756" width="36.75" style="9" bestFit="1" customWidth="1"/>
    <col min="10757" max="10757" width="8.375" style="9" bestFit="1" customWidth="1"/>
    <col min="10758" max="10758" width="22.375" style="9" customWidth="1"/>
    <col min="10759" max="11008" width="9" style="9"/>
    <col min="11009" max="11009" width="8" style="9" customWidth="1"/>
    <col min="11010" max="11010" width="4.875" style="9" bestFit="1" customWidth="1"/>
    <col min="11011" max="11011" width="25.125" style="9" customWidth="1"/>
    <col min="11012" max="11012" width="36.75" style="9" bestFit="1" customWidth="1"/>
    <col min="11013" max="11013" width="8.375" style="9" bestFit="1" customWidth="1"/>
    <col min="11014" max="11014" width="22.375" style="9" customWidth="1"/>
    <col min="11015" max="11264" width="9" style="9"/>
    <col min="11265" max="11265" width="8" style="9" customWidth="1"/>
    <col min="11266" max="11266" width="4.875" style="9" bestFit="1" customWidth="1"/>
    <col min="11267" max="11267" width="25.125" style="9" customWidth="1"/>
    <col min="11268" max="11268" width="36.75" style="9" bestFit="1" customWidth="1"/>
    <col min="11269" max="11269" width="8.375" style="9" bestFit="1" customWidth="1"/>
    <col min="11270" max="11270" width="22.375" style="9" customWidth="1"/>
    <col min="11271" max="11520" width="9" style="9"/>
    <col min="11521" max="11521" width="8" style="9" customWidth="1"/>
    <col min="11522" max="11522" width="4.875" style="9" bestFit="1" customWidth="1"/>
    <col min="11523" max="11523" width="25.125" style="9" customWidth="1"/>
    <col min="11524" max="11524" width="36.75" style="9" bestFit="1" customWidth="1"/>
    <col min="11525" max="11525" width="8.375" style="9" bestFit="1" customWidth="1"/>
    <col min="11526" max="11526" width="22.375" style="9" customWidth="1"/>
    <col min="11527" max="11776" width="9" style="9"/>
    <col min="11777" max="11777" width="8" style="9" customWidth="1"/>
    <col min="11778" max="11778" width="4.875" style="9" bestFit="1" customWidth="1"/>
    <col min="11779" max="11779" width="25.125" style="9" customWidth="1"/>
    <col min="11780" max="11780" width="36.75" style="9" bestFit="1" customWidth="1"/>
    <col min="11781" max="11781" width="8.375" style="9" bestFit="1" customWidth="1"/>
    <col min="11782" max="11782" width="22.375" style="9" customWidth="1"/>
    <col min="11783" max="12032" width="9" style="9"/>
    <col min="12033" max="12033" width="8" style="9" customWidth="1"/>
    <col min="12034" max="12034" width="4.875" style="9" bestFit="1" customWidth="1"/>
    <col min="12035" max="12035" width="25.125" style="9" customWidth="1"/>
    <col min="12036" max="12036" width="36.75" style="9" bestFit="1" customWidth="1"/>
    <col min="12037" max="12037" width="8.375" style="9" bestFit="1" customWidth="1"/>
    <col min="12038" max="12038" width="22.375" style="9" customWidth="1"/>
    <col min="12039" max="12288" width="9" style="9"/>
    <col min="12289" max="12289" width="8" style="9" customWidth="1"/>
    <col min="12290" max="12290" width="4.875" style="9" bestFit="1" customWidth="1"/>
    <col min="12291" max="12291" width="25.125" style="9" customWidth="1"/>
    <col min="12292" max="12292" width="36.75" style="9" bestFit="1" customWidth="1"/>
    <col min="12293" max="12293" width="8.375" style="9" bestFit="1" customWidth="1"/>
    <col min="12294" max="12294" width="22.375" style="9" customWidth="1"/>
    <col min="12295" max="12544" width="9" style="9"/>
    <col min="12545" max="12545" width="8" style="9" customWidth="1"/>
    <col min="12546" max="12546" width="4.875" style="9" bestFit="1" customWidth="1"/>
    <col min="12547" max="12547" width="25.125" style="9" customWidth="1"/>
    <col min="12548" max="12548" width="36.75" style="9" bestFit="1" customWidth="1"/>
    <col min="12549" max="12549" width="8.375" style="9" bestFit="1" customWidth="1"/>
    <col min="12550" max="12550" width="22.375" style="9" customWidth="1"/>
    <col min="12551" max="12800" width="9" style="9"/>
    <col min="12801" max="12801" width="8" style="9" customWidth="1"/>
    <col min="12802" max="12802" width="4.875" style="9" bestFit="1" customWidth="1"/>
    <col min="12803" max="12803" width="25.125" style="9" customWidth="1"/>
    <col min="12804" max="12804" width="36.75" style="9" bestFit="1" customWidth="1"/>
    <col min="12805" max="12805" width="8.375" style="9" bestFit="1" customWidth="1"/>
    <col min="12806" max="12806" width="22.375" style="9" customWidth="1"/>
    <col min="12807" max="13056" width="9" style="9"/>
    <col min="13057" max="13057" width="8" style="9" customWidth="1"/>
    <col min="13058" max="13058" width="4.875" style="9" bestFit="1" customWidth="1"/>
    <col min="13059" max="13059" width="25.125" style="9" customWidth="1"/>
    <col min="13060" max="13060" width="36.75" style="9" bestFit="1" customWidth="1"/>
    <col min="13061" max="13061" width="8.375" style="9" bestFit="1" customWidth="1"/>
    <col min="13062" max="13062" width="22.375" style="9" customWidth="1"/>
    <col min="13063" max="13312" width="9" style="9"/>
    <col min="13313" max="13313" width="8" style="9" customWidth="1"/>
    <col min="13314" max="13314" width="4.875" style="9" bestFit="1" customWidth="1"/>
    <col min="13315" max="13315" width="25.125" style="9" customWidth="1"/>
    <col min="13316" max="13316" width="36.75" style="9" bestFit="1" customWidth="1"/>
    <col min="13317" max="13317" width="8.375" style="9" bestFit="1" customWidth="1"/>
    <col min="13318" max="13318" width="22.375" style="9" customWidth="1"/>
    <col min="13319" max="13568" width="9" style="9"/>
    <col min="13569" max="13569" width="8" style="9" customWidth="1"/>
    <col min="13570" max="13570" width="4.875" style="9" bestFit="1" customWidth="1"/>
    <col min="13571" max="13571" width="25.125" style="9" customWidth="1"/>
    <col min="13572" max="13572" width="36.75" style="9" bestFit="1" customWidth="1"/>
    <col min="13573" max="13573" width="8.375" style="9" bestFit="1" customWidth="1"/>
    <col min="13574" max="13574" width="22.375" style="9" customWidth="1"/>
    <col min="13575" max="13824" width="9" style="9"/>
    <col min="13825" max="13825" width="8" style="9" customWidth="1"/>
    <col min="13826" max="13826" width="4.875" style="9" bestFit="1" customWidth="1"/>
    <col min="13827" max="13827" width="25.125" style="9" customWidth="1"/>
    <col min="13828" max="13828" width="36.75" style="9" bestFit="1" customWidth="1"/>
    <col min="13829" max="13829" width="8.375" style="9" bestFit="1" customWidth="1"/>
    <col min="13830" max="13830" width="22.375" style="9" customWidth="1"/>
    <col min="13831" max="14080" width="9" style="9"/>
    <col min="14081" max="14081" width="8" style="9" customWidth="1"/>
    <col min="14082" max="14082" width="4.875" style="9" bestFit="1" customWidth="1"/>
    <col min="14083" max="14083" width="25.125" style="9" customWidth="1"/>
    <col min="14084" max="14084" width="36.75" style="9" bestFit="1" customWidth="1"/>
    <col min="14085" max="14085" width="8.375" style="9" bestFit="1" customWidth="1"/>
    <col min="14086" max="14086" width="22.375" style="9" customWidth="1"/>
    <col min="14087" max="14336" width="9" style="9"/>
    <col min="14337" max="14337" width="8" style="9" customWidth="1"/>
    <col min="14338" max="14338" width="4.875" style="9" bestFit="1" customWidth="1"/>
    <col min="14339" max="14339" width="25.125" style="9" customWidth="1"/>
    <col min="14340" max="14340" width="36.75" style="9" bestFit="1" customWidth="1"/>
    <col min="14341" max="14341" width="8.375" style="9" bestFit="1" customWidth="1"/>
    <col min="14342" max="14342" width="22.375" style="9" customWidth="1"/>
    <col min="14343" max="14592" width="9" style="9"/>
    <col min="14593" max="14593" width="8" style="9" customWidth="1"/>
    <col min="14594" max="14594" width="4.875" style="9" bestFit="1" customWidth="1"/>
    <col min="14595" max="14595" width="25.125" style="9" customWidth="1"/>
    <col min="14596" max="14596" width="36.75" style="9" bestFit="1" customWidth="1"/>
    <col min="14597" max="14597" width="8.375" style="9" bestFit="1" customWidth="1"/>
    <col min="14598" max="14598" width="22.375" style="9" customWidth="1"/>
    <col min="14599" max="14848" width="9" style="9"/>
    <col min="14849" max="14849" width="8" style="9" customWidth="1"/>
    <col min="14850" max="14850" width="4.875" style="9" bestFit="1" customWidth="1"/>
    <col min="14851" max="14851" width="25.125" style="9" customWidth="1"/>
    <col min="14852" max="14852" width="36.75" style="9" bestFit="1" customWidth="1"/>
    <col min="14853" max="14853" width="8.375" style="9" bestFit="1" customWidth="1"/>
    <col min="14854" max="14854" width="22.375" style="9" customWidth="1"/>
    <col min="14855" max="15104" width="9" style="9"/>
    <col min="15105" max="15105" width="8" style="9" customWidth="1"/>
    <col min="15106" max="15106" width="4.875" style="9" bestFit="1" customWidth="1"/>
    <col min="15107" max="15107" width="25.125" style="9" customWidth="1"/>
    <col min="15108" max="15108" width="36.75" style="9" bestFit="1" customWidth="1"/>
    <col min="15109" max="15109" width="8.375" style="9" bestFit="1" customWidth="1"/>
    <col min="15110" max="15110" width="22.375" style="9" customWidth="1"/>
    <col min="15111" max="15360" width="9" style="9"/>
    <col min="15361" max="15361" width="8" style="9" customWidth="1"/>
    <col min="15362" max="15362" width="4.875" style="9" bestFit="1" customWidth="1"/>
    <col min="15363" max="15363" width="25.125" style="9" customWidth="1"/>
    <col min="15364" max="15364" width="36.75" style="9" bestFit="1" customWidth="1"/>
    <col min="15365" max="15365" width="8.375" style="9" bestFit="1" customWidth="1"/>
    <col min="15366" max="15366" width="22.375" style="9" customWidth="1"/>
    <col min="15367" max="15616" width="9" style="9"/>
    <col min="15617" max="15617" width="8" style="9" customWidth="1"/>
    <col min="15618" max="15618" width="4.875" style="9" bestFit="1" customWidth="1"/>
    <col min="15619" max="15619" width="25.125" style="9" customWidth="1"/>
    <col min="15620" max="15620" width="36.75" style="9" bestFit="1" customWidth="1"/>
    <col min="15621" max="15621" width="8.375" style="9" bestFit="1" customWidth="1"/>
    <col min="15622" max="15622" width="22.375" style="9" customWidth="1"/>
    <col min="15623" max="15872" width="9" style="9"/>
    <col min="15873" max="15873" width="8" style="9" customWidth="1"/>
    <col min="15874" max="15874" width="4.875" style="9" bestFit="1" customWidth="1"/>
    <col min="15875" max="15875" width="25.125" style="9" customWidth="1"/>
    <col min="15876" max="15876" width="36.75" style="9" bestFit="1" customWidth="1"/>
    <col min="15877" max="15877" width="8.375" style="9" bestFit="1" customWidth="1"/>
    <col min="15878" max="15878" width="22.375" style="9" customWidth="1"/>
    <col min="15879" max="16128" width="9" style="9"/>
    <col min="16129" max="16129" width="8" style="9" customWidth="1"/>
    <col min="16130" max="16130" width="4.875" style="9" bestFit="1" customWidth="1"/>
    <col min="16131" max="16131" width="25.125" style="9" customWidth="1"/>
    <col min="16132" max="16132" width="36.75" style="9" bestFit="1" customWidth="1"/>
    <col min="16133" max="16133" width="8.375" style="9" bestFit="1" customWidth="1"/>
    <col min="16134" max="16134" width="22.375" style="9" customWidth="1"/>
    <col min="16135" max="16384" width="9" style="9"/>
  </cols>
  <sheetData>
    <row r="2" spans="1:6">
      <c r="D2" s="10"/>
      <c r="F2" s="10" t="s">
        <v>8793</v>
      </c>
    </row>
    <row r="3" spans="1:6" ht="24">
      <c r="A3" s="2259" t="s">
        <v>8794</v>
      </c>
    </row>
    <row r="5" spans="1:6">
      <c r="B5" s="332" t="s">
        <v>6400</v>
      </c>
      <c r="C5" s="332" t="s">
        <v>6401</v>
      </c>
      <c r="D5" s="332" t="s">
        <v>7390</v>
      </c>
      <c r="E5" s="332" t="s">
        <v>6403</v>
      </c>
      <c r="F5" s="332" t="s">
        <v>6404</v>
      </c>
    </row>
    <row r="6" spans="1:6" ht="20.100000000000001" customHeight="1">
      <c r="B6" s="18">
        <v>1</v>
      </c>
      <c r="C6" s="28" t="s">
        <v>8695</v>
      </c>
      <c r="D6" s="28" t="s">
        <v>8696</v>
      </c>
      <c r="E6" s="161">
        <v>1</v>
      </c>
      <c r="F6" s="26"/>
    </row>
    <row r="7" spans="1:6" ht="20.100000000000001" customHeight="1">
      <c r="B7" s="18">
        <v>2</v>
      </c>
      <c r="C7" s="28" t="s">
        <v>8795</v>
      </c>
      <c r="D7" s="28" t="s">
        <v>8698</v>
      </c>
      <c r="E7" s="161">
        <v>1</v>
      </c>
      <c r="F7" s="26"/>
    </row>
    <row r="8" spans="1:6" ht="20.100000000000001" customHeight="1">
      <c r="B8" s="18">
        <v>3</v>
      </c>
      <c r="C8" s="26" t="s">
        <v>8719</v>
      </c>
      <c r="D8" s="24" t="s">
        <v>8720</v>
      </c>
      <c r="E8" s="2260">
        <v>1</v>
      </c>
      <c r="F8" s="26"/>
    </row>
    <row r="9" spans="1:6" ht="20.100000000000001" customHeight="1">
      <c r="B9" s="18">
        <v>4</v>
      </c>
      <c r="C9" s="26" t="s">
        <v>8722</v>
      </c>
      <c r="D9" s="24" t="s">
        <v>8723</v>
      </c>
      <c r="E9" s="2260">
        <v>1</v>
      </c>
      <c r="F9" s="26"/>
    </row>
    <row r="10" spans="1:6" ht="20.100000000000001" customHeight="1">
      <c r="B10" s="18">
        <v>5</v>
      </c>
      <c r="C10" s="26" t="s">
        <v>8724</v>
      </c>
      <c r="D10" s="24" t="s">
        <v>8725</v>
      </c>
      <c r="E10" s="2260">
        <v>1</v>
      </c>
      <c r="F10" s="26"/>
    </row>
    <row r="11" spans="1:6" ht="20.100000000000001" customHeight="1">
      <c r="B11" s="18">
        <v>6</v>
      </c>
      <c r="C11" s="26" t="s">
        <v>8726</v>
      </c>
      <c r="D11" s="24" t="s">
        <v>8727</v>
      </c>
      <c r="E11" s="2260">
        <v>1</v>
      </c>
      <c r="F11" s="26"/>
    </row>
    <row r="12" spans="1:6" ht="20.100000000000001" customHeight="1">
      <c r="B12" s="18">
        <v>7</v>
      </c>
      <c r="C12" s="26" t="s">
        <v>8715</v>
      </c>
      <c r="D12" s="24" t="s">
        <v>8716</v>
      </c>
      <c r="E12" s="2260">
        <v>1</v>
      </c>
      <c r="F12" s="26"/>
    </row>
    <row r="13" spans="1:6" ht="20.100000000000001" customHeight="1">
      <c r="B13" s="18">
        <v>9</v>
      </c>
      <c r="C13" s="28" t="s">
        <v>8699</v>
      </c>
      <c r="D13" s="28" t="s">
        <v>8700</v>
      </c>
      <c r="E13" s="161">
        <v>4</v>
      </c>
      <c r="F13" s="26"/>
    </row>
    <row r="14" spans="1:6" ht="20.100000000000001" customHeight="1">
      <c r="B14" s="18">
        <v>10</v>
      </c>
      <c r="C14" s="28" t="s">
        <v>8701</v>
      </c>
      <c r="D14" s="28" t="s">
        <v>8702</v>
      </c>
      <c r="E14" s="2261">
        <v>2</v>
      </c>
      <c r="F14" s="26"/>
    </row>
    <row r="15" spans="1:6" ht="20.100000000000001" customHeight="1">
      <c r="B15" s="18">
        <v>11</v>
      </c>
      <c r="C15" s="28" t="s">
        <v>8703</v>
      </c>
      <c r="D15" s="28" t="s">
        <v>8704</v>
      </c>
      <c r="E15" s="161">
        <v>2</v>
      </c>
      <c r="F15" s="26"/>
    </row>
    <row r="16" spans="1:6" ht="20.100000000000001" customHeight="1">
      <c r="B16" s="18">
        <v>12</v>
      </c>
      <c r="C16" s="26" t="s">
        <v>8734</v>
      </c>
      <c r="D16" s="24" t="s">
        <v>8796</v>
      </c>
      <c r="E16" s="2260">
        <v>1</v>
      </c>
      <c r="F16" s="26"/>
    </row>
    <row r="17" spans="2:6" ht="20.100000000000001" customHeight="1">
      <c r="B17" s="18">
        <v>13</v>
      </c>
      <c r="C17" s="28" t="s">
        <v>8797</v>
      </c>
      <c r="D17" s="24" t="s">
        <v>8754</v>
      </c>
      <c r="E17" s="2260">
        <v>1</v>
      </c>
      <c r="F17" s="26"/>
    </row>
    <row r="18" spans="2:6" ht="20.100000000000001" customHeight="1">
      <c r="B18" s="18">
        <v>14</v>
      </c>
      <c r="C18" s="28" t="s">
        <v>8798</v>
      </c>
      <c r="D18" s="24" t="s">
        <v>8718</v>
      </c>
      <c r="E18" s="2260">
        <v>1</v>
      </c>
      <c r="F18" s="26"/>
    </row>
  </sheetData>
  <phoneticPr fontId="3"/>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95AF-E4F8-4300-9A86-5B079A8F157E}">
  <dimension ref="B2:Q17"/>
  <sheetViews>
    <sheetView zoomScale="85" zoomScaleNormal="85" workbookViewId="0">
      <pane xSplit="10" ySplit="8" topLeftCell="L9" activePane="bottomRight" state="frozen"/>
      <selection pane="topRight" activeCell="K1" sqref="K1"/>
      <selection pane="bottomLeft" activeCell="A9" sqref="A9"/>
      <selection pane="bottomRight" activeCell="Q11" sqref="Q11"/>
    </sheetView>
  </sheetViews>
  <sheetFormatPr defaultColWidth="12.75" defaultRowHeight="13.5"/>
  <cols>
    <col min="1" max="1" width="3.75" style="2077" customWidth="1"/>
    <col min="2" max="2" width="18.75" style="2079" bestFit="1" customWidth="1"/>
    <col min="3" max="4" width="9.625" style="2077" bestFit="1" customWidth="1"/>
    <col min="5" max="5" width="46.5" style="2079" customWidth="1"/>
    <col min="6" max="6" width="5.75" style="2077" bestFit="1" customWidth="1"/>
    <col min="7" max="7" width="13.125" style="2077" customWidth="1"/>
    <col min="8" max="8" width="13.125" style="2077" bestFit="1" customWidth="1"/>
    <col min="9" max="9" width="9" style="2080" bestFit="1" customWidth="1"/>
    <col min="10" max="10" width="34.25" style="2079" customWidth="1"/>
    <col min="11" max="11" width="20.625" style="2079" bestFit="1" customWidth="1"/>
    <col min="12" max="12" width="19.125" style="2079" bestFit="1" customWidth="1"/>
    <col min="13" max="13" width="16.75" style="2079" customWidth="1"/>
    <col min="14" max="14" width="5.375" style="2077" bestFit="1" customWidth="1"/>
    <col min="15" max="15" width="18.875" style="2080" customWidth="1"/>
    <col min="16" max="16" width="20.5" style="2154" customWidth="1"/>
    <col min="17" max="17" width="22.375" style="2099" customWidth="1"/>
    <col min="18" max="18" width="14.75" style="2077" customWidth="1"/>
    <col min="19" max="256" width="12.75" style="2077"/>
    <col min="257" max="257" width="3.75" style="2077" customWidth="1"/>
    <col min="258" max="258" width="18.75" style="2077" bestFit="1" customWidth="1"/>
    <col min="259" max="260" width="9.625" style="2077" bestFit="1" customWidth="1"/>
    <col min="261" max="261" width="46.5" style="2077" customWidth="1"/>
    <col min="262" max="262" width="5.75" style="2077" bestFit="1" customWidth="1"/>
    <col min="263" max="263" width="13.125" style="2077" customWidth="1"/>
    <col min="264" max="264" width="13.125" style="2077" bestFit="1" customWidth="1"/>
    <col min="265" max="265" width="9" style="2077" bestFit="1" customWidth="1"/>
    <col min="266" max="266" width="34.25" style="2077" customWidth="1"/>
    <col min="267" max="267" width="20.625" style="2077" bestFit="1" customWidth="1"/>
    <col min="268" max="268" width="19.125" style="2077" bestFit="1" customWidth="1"/>
    <col min="269" max="269" width="16.75" style="2077" customWidth="1"/>
    <col min="270" max="270" width="5.375" style="2077" bestFit="1" customWidth="1"/>
    <col min="271" max="271" width="18.875" style="2077" customWidth="1"/>
    <col min="272" max="272" width="20.5" style="2077" customWidth="1"/>
    <col min="273" max="273" width="22.375" style="2077" customWidth="1"/>
    <col min="274" max="274" width="14.75" style="2077" customWidth="1"/>
    <col min="275" max="512" width="12.75" style="2077"/>
    <col min="513" max="513" width="3.75" style="2077" customWidth="1"/>
    <col min="514" max="514" width="18.75" style="2077" bestFit="1" customWidth="1"/>
    <col min="515" max="516" width="9.625" style="2077" bestFit="1" customWidth="1"/>
    <col min="517" max="517" width="46.5" style="2077" customWidth="1"/>
    <col min="518" max="518" width="5.75" style="2077" bestFit="1" customWidth="1"/>
    <col min="519" max="519" width="13.125" style="2077" customWidth="1"/>
    <col min="520" max="520" width="13.125" style="2077" bestFit="1" customWidth="1"/>
    <col min="521" max="521" width="9" style="2077" bestFit="1" customWidth="1"/>
    <col min="522" max="522" width="34.25" style="2077" customWidth="1"/>
    <col min="523" max="523" width="20.625" style="2077" bestFit="1" customWidth="1"/>
    <col min="524" max="524" width="19.125" style="2077" bestFit="1" customWidth="1"/>
    <col min="525" max="525" width="16.75" style="2077" customWidth="1"/>
    <col min="526" max="526" width="5.375" style="2077" bestFit="1" customWidth="1"/>
    <col min="527" max="527" width="18.875" style="2077" customWidth="1"/>
    <col min="528" max="528" width="20.5" style="2077" customWidth="1"/>
    <col min="529" max="529" width="22.375" style="2077" customWidth="1"/>
    <col min="530" max="530" width="14.75" style="2077" customWidth="1"/>
    <col min="531" max="768" width="12.75" style="2077"/>
    <col min="769" max="769" width="3.75" style="2077" customWidth="1"/>
    <col min="770" max="770" width="18.75" style="2077" bestFit="1" customWidth="1"/>
    <col min="771" max="772" width="9.625" style="2077" bestFit="1" customWidth="1"/>
    <col min="773" max="773" width="46.5" style="2077" customWidth="1"/>
    <col min="774" max="774" width="5.75" style="2077" bestFit="1" customWidth="1"/>
    <col min="775" max="775" width="13.125" style="2077" customWidth="1"/>
    <col min="776" max="776" width="13.125" style="2077" bestFit="1" customWidth="1"/>
    <col min="777" max="777" width="9" style="2077" bestFit="1" customWidth="1"/>
    <col min="778" max="778" width="34.25" style="2077" customWidth="1"/>
    <col min="779" max="779" width="20.625" style="2077" bestFit="1" customWidth="1"/>
    <col min="780" max="780" width="19.125" style="2077" bestFit="1" customWidth="1"/>
    <col min="781" max="781" width="16.75" style="2077" customWidth="1"/>
    <col min="782" max="782" width="5.375" style="2077" bestFit="1" customWidth="1"/>
    <col min="783" max="783" width="18.875" style="2077" customWidth="1"/>
    <col min="784" max="784" width="20.5" style="2077" customWidth="1"/>
    <col min="785" max="785" width="22.375" style="2077" customWidth="1"/>
    <col min="786" max="786" width="14.75" style="2077" customWidth="1"/>
    <col min="787" max="1024" width="12.75" style="2077"/>
    <col min="1025" max="1025" width="3.75" style="2077" customWidth="1"/>
    <col min="1026" max="1026" width="18.75" style="2077" bestFit="1" customWidth="1"/>
    <col min="1027" max="1028" width="9.625" style="2077" bestFit="1" customWidth="1"/>
    <col min="1029" max="1029" width="46.5" style="2077" customWidth="1"/>
    <col min="1030" max="1030" width="5.75" style="2077" bestFit="1" customWidth="1"/>
    <col min="1031" max="1031" width="13.125" style="2077" customWidth="1"/>
    <col min="1032" max="1032" width="13.125" style="2077" bestFit="1" customWidth="1"/>
    <col min="1033" max="1033" width="9" style="2077" bestFit="1" customWidth="1"/>
    <col min="1034" max="1034" width="34.25" style="2077" customWidth="1"/>
    <col min="1035" max="1035" width="20.625" style="2077" bestFit="1" customWidth="1"/>
    <col min="1036" max="1036" width="19.125" style="2077" bestFit="1" customWidth="1"/>
    <col min="1037" max="1037" width="16.75" style="2077" customWidth="1"/>
    <col min="1038" max="1038" width="5.375" style="2077" bestFit="1" customWidth="1"/>
    <col min="1039" max="1039" width="18.875" style="2077" customWidth="1"/>
    <col min="1040" max="1040" width="20.5" style="2077" customWidth="1"/>
    <col min="1041" max="1041" width="22.375" style="2077" customWidth="1"/>
    <col min="1042" max="1042" width="14.75" style="2077" customWidth="1"/>
    <col min="1043" max="1280" width="12.75" style="2077"/>
    <col min="1281" max="1281" width="3.75" style="2077" customWidth="1"/>
    <col min="1282" max="1282" width="18.75" style="2077" bestFit="1" customWidth="1"/>
    <col min="1283" max="1284" width="9.625" style="2077" bestFit="1" customWidth="1"/>
    <col min="1285" max="1285" width="46.5" style="2077" customWidth="1"/>
    <col min="1286" max="1286" width="5.75" style="2077" bestFit="1" customWidth="1"/>
    <col min="1287" max="1287" width="13.125" style="2077" customWidth="1"/>
    <col min="1288" max="1288" width="13.125" style="2077" bestFit="1" customWidth="1"/>
    <col min="1289" max="1289" width="9" style="2077" bestFit="1" customWidth="1"/>
    <col min="1290" max="1290" width="34.25" style="2077" customWidth="1"/>
    <col min="1291" max="1291" width="20.625" style="2077" bestFit="1" customWidth="1"/>
    <col min="1292" max="1292" width="19.125" style="2077" bestFit="1" customWidth="1"/>
    <col min="1293" max="1293" width="16.75" style="2077" customWidth="1"/>
    <col min="1294" max="1294" width="5.375" style="2077" bestFit="1" customWidth="1"/>
    <col min="1295" max="1295" width="18.875" style="2077" customWidth="1"/>
    <col min="1296" max="1296" width="20.5" style="2077" customWidth="1"/>
    <col min="1297" max="1297" width="22.375" style="2077" customWidth="1"/>
    <col min="1298" max="1298" width="14.75" style="2077" customWidth="1"/>
    <col min="1299" max="1536" width="12.75" style="2077"/>
    <col min="1537" max="1537" width="3.75" style="2077" customWidth="1"/>
    <col min="1538" max="1538" width="18.75" style="2077" bestFit="1" customWidth="1"/>
    <col min="1539" max="1540" width="9.625" style="2077" bestFit="1" customWidth="1"/>
    <col min="1541" max="1541" width="46.5" style="2077" customWidth="1"/>
    <col min="1542" max="1542" width="5.75" style="2077" bestFit="1" customWidth="1"/>
    <col min="1543" max="1543" width="13.125" style="2077" customWidth="1"/>
    <col min="1544" max="1544" width="13.125" style="2077" bestFit="1" customWidth="1"/>
    <col min="1545" max="1545" width="9" style="2077" bestFit="1" customWidth="1"/>
    <col min="1546" max="1546" width="34.25" style="2077" customWidth="1"/>
    <col min="1547" max="1547" width="20.625" style="2077" bestFit="1" customWidth="1"/>
    <col min="1548" max="1548" width="19.125" style="2077" bestFit="1" customWidth="1"/>
    <col min="1549" max="1549" width="16.75" style="2077" customWidth="1"/>
    <col min="1550" max="1550" width="5.375" style="2077" bestFit="1" customWidth="1"/>
    <col min="1551" max="1551" width="18.875" style="2077" customWidth="1"/>
    <col min="1552" max="1552" width="20.5" style="2077" customWidth="1"/>
    <col min="1553" max="1553" width="22.375" style="2077" customWidth="1"/>
    <col min="1554" max="1554" width="14.75" style="2077" customWidth="1"/>
    <col min="1555" max="1792" width="12.75" style="2077"/>
    <col min="1793" max="1793" width="3.75" style="2077" customWidth="1"/>
    <col min="1794" max="1794" width="18.75" style="2077" bestFit="1" customWidth="1"/>
    <col min="1795" max="1796" width="9.625" style="2077" bestFit="1" customWidth="1"/>
    <col min="1797" max="1797" width="46.5" style="2077" customWidth="1"/>
    <col min="1798" max="1798" width="5.75" style="2077" bestFit="1" customWidth="1"/>
    <col min="1799" max="1799" width="13.125" style="2077" customWidth="1"/>
    <col min="1800" max="1800" width="13.125" style="2077" bestFit="1" customWidth="1"/>
    <col min="1801" max="1801" width="9" style="2077" bestFit="1" customWidth="1"/>
    <col min="1802" max="1802" width="34.25" style="2077" customWidth="1"/>
    <col min="1803" max="1803" width="20.625" style="2077" bestFit="1" customWidth="1"/>
    <col min="1804" max="1804" width="19.125" style="2077" bestFit="1" customWidth="1"/>
    <col min="1805" max="1805" width="16.75" style="2077" customWidth="1"/>
    <col min="1806" max="1806" width="5.375" style="2077" bestFit="1" customWidth="1"/>
    <col min="1807" max="1807" width="18.875" style="2077" customWidth="1"/>
    <col min="1808" max="1808" width="20.5" style="2077" customWidth="1"/>
    <col min="1809" max="1809" width="22.375" style="2077" customWidth="1"/>
    <col min="1810" max="1810" width="14.75" style="2077" customWidth="1"/>
    <col min="1811" max="2048" width="12.75" style="2077"/>
    <col min="2049" max="2049" width="3.75" style="2077" customWidth="1"/>
    <col min="2050" max="2050" width="18.75" style="2077" bestFit="1" customWidth="1"/>
    <col min="2051" max="2052" width="9.625" style="2077" bestFit="1" customWidth="1"/>
    <col min="2053" max="2053" width="46.5" style="2077" customWidth="1"/>
    <col min="2054" max="2054" width="5.75" style="2077" bestFit="1" customWidth="1"/>
    <col min="2055" max="2055" width="13.125" style="2077" customWidth="1"/>
    <col min="2056" max="2056" width="13.125" style="2077" bestFit="1" customWidth="1"/>
    <col min="2057" max="2057" width="9" style="2077" bestFit="1" customWidth="1"/>
    <col min="2058" max="2058" width="34.25" style="2077" customWidth="1"/>
    <col min="2059" max="2059" width="20.625" style="2077" bestFit="1" customWidth="1"/>
    <col min="2060" max="2060" width="19.125" style="2077" bestFit="1" customWidth="1"/>
    <col min="2061" max="2061" width="16.75" style="2077" customWidth="1"/>
    <col min="2062" max="2062" width="5.375" style="2077" bestFit="1" customWidth="1"/>
    <col min="2063" max="2063" width="18.875" style="2077" customWidth="1"/>
    <col min="2064" max="2064" width="20.5" style="2077" customWidth="1"/>
    <col min="2065" max="2065" width="22.375" style="2077" customWidth="1"/>
    <col min="2066" max="2066" width="14.75" style="2077" customWidth="1"/>
    <col min="2067" max="2304" width="12.75" style="2077"/>
    <col min="2305" max="2305" width="3.75" style="2077" customWidth="1"/>
    <col min="2306" max="2306" width="18.75" style="2077" bestFit="1" customWidth="1"/>
    <col min="2307" max="2308" width="9.625" style="2077" bestFit="1" customWidth="1"/>
    <col min="2309" max="2309" width="46.5" style="2077" customWidth="1"/>
    <col min="2310" max="2310" width="5.75" style="2077" bestFit="1" customWidth="1"/>
    <col min="2311" max="2311" width="13.125" style="2077" customWidth="1"/>
    <col min="2312" max="2312" width="13.125" style="2077" bestFit="1" customWidth="1"/>
    <col min="2313" max="2313" width="9" style="2077" bestFit="1" customWidth="1"/>
    <col min="2314" max="2314" width="34.25" style="2077" customWidth="1"/>
    <col min="2315" max="2315" width="20.625" style="2077" bestFit="1" customWidth="1"/>
    <col min="2316" max="2316" width="19.125" style="2077" bestFit="1" customWidth="1"/>
    <col min="2317" max="2317" width="16.75" style="2077" customWidth="1"/>
    <col min="2318" max="2318" width="5.375" style="2077" bestFit="1" customWidth="1"/>
    <col min="2319" max="2319" width="18.875" style="2077" customWidth="1"/>
    <col min="2320" max="2320" width="20.5" style="2077" customWidth="1"/>
    <col min="2321" max="2321" width="22.375" style="2077" customWidth="1"/>
    <col min="2322" max="2322" width="14.75" style="2077" customWidth="1"/>
    <col min="2323" max="2560" width="12.75" style="2077"/>
    <col min="2561" max="2561" width="3.75" style="2077" customWidth="1"/>
    <col min="2562" max="2562" width="18.75" style="2077" bestFit="1" customWidth="1"/>
    <col min="2563" max="2564" width="9.625" style="2077" bestFit="1" customWidth="1"/>
    <col min="2565" max="2565" width="46.5" style="2077" customWidth="1"/>
    <col min="2566" max="2566" width="5.75" style="2077" bestFit="1" customWidth="1"/>
    <col min="2567" max="2567" width="13.125" style="2077" customWidth="1"/>
    <col min="2568" max="2568" width="13.125" style="2077" bestFit="1" customWidth="1"/>
    <col min="2569" max="2569" width="9" style="2077" bestFit="1" customWidth="1"/>
    <col min="2570" max="2570" width="34.25" style="2077" customWidth="1"/>
    <col min="2571" max="2571" width="20.625" style="2077" bestFit="1" customWidth="1"/>
    <col min="2572" max="2572" width="19.125" style="2077" bestFit="1" customWidth="1"/>
    <col min="2573" max="2573" width="16.75" style="2077" customWidth="1"/>
    <col min="2574" max="2574" width="5.375" style="2077" bestFit="1" customWidth="1"/>
    <col min="2575" max="2575" width="18.875" style="2077" customWidth="1"/>
    <col min="2576" max="2576" width="20.5" style="2077" customWidth="1"/>
    <col min="2577" max="2577" width="22.375" style="2077" customWidth="1"/>
    <col min="2578" max="2578" width="14.75" style="2077" customWidth="1"/>
    <col min="2579" max="2816" width="12.75" style="2077"/>
    <col min="2817" max="2817" width="3.75" style="2077" customWidth="1"/>
    <col min="2818" max="2818" width="18.75" style="2077" bestFit="1" customWidth="1"/>
    <col min="2819" max="2820" width="9.625" style="2077" bestFit="1" customWidth="1"/>
    <col min="2821" max="2821" width="46.5" style="2077" customWidth="1"/>
    <col min="2822" max="2822" width="5.75" style="2077" bestFit="1" customWidth="1"/>
    <col min="2823" max="2823" width="13.125" style="2077" customWidth="1"/>
    <col min="2824" max="2824" width="13.125" style="2077" bestFit="1" customWidth="1"/>
    <col min="2825" max="2825" width="9" style="2077" bestFit="1" customWidth="1"/>
    <col min="2826" max="2826" width="34.25" style="2077" customWidth="1"/>
    <col min="2827" max="2827" width="20.625" style="2077" bestFit="1" customWidth="1"/>
    <col min="2828" max="2828" width="19.125" style="2077" bestFit="1" customWidth="1"/>
    <col min="2829" max="2829" width="16.75" style="2077" customWidth="1"/>
    <col min="2830" max="2830" width="5.375" style="2077" bestFit="1" customWidth="1"/>
    <col min="2831" max="2831" width="18.875" style="2077" customWidth="1"/>
    <col min="2832" max="2832" width="20.5" style="2077" customWidth="1"/>
    <col min="2833" max="2833" width="22.375" style="2077" customWidth="1"/>
    <col min="2834" max="2834" width="14.75" style="2077" customWidth="1"/>
    <col min="2835" max="3072" width="12.75" style="2077"/>
    <col min="3073" max="3073" width="3.75" style="2077" customWidth="1"/>
    <col min="3074" max="3074" width="18.75" style="2077" bestFit="1" customWidth="1"/>
    <col min="3075" max="3076" width="9.625" style="2077" bestFit="1" customWidth="1"/>
    <col min="3077" max="3077" width="46.5" style="2077" customWidth="1"/>
    <col min="3078" max="3078" width="5.75" style="2077" bestFit="1" customWidth="1"/>
    <col min="3079" max="3079" width="13.125" style="2077" customWidth="1"/>
    <col min="3080" max="3080" width="13.125" style="2077" bestFit="1" customWidth="1"/>
    <col min="3081" max="3081" width="9" style="2077" bestFit="1" customWidth="1"/>
    <col min="3082" max="3082" width="34.25" style="2077" customWidth="1"/>
    <col min="3083" max="3083" width="20.625" style="2077" bestFit="1" customWidth="1"/>
    <col min="3084" max="3084" width="19.125" style="2077" bestFit="1" customWidth="1"/>
    <col min="3085" max="3085" width="16.75" style="2077" customWidth="1"/>
    <col min="3086" max="3086" width="5.375" style="2077" bestFit="1" customWidth="1"/>
    <col min="3087" max="3087" width="18.875" style="2077" customWidth="1"/>
    <col min="3088" max="3088" width="20.5" style="2077" customWidth="1"/>
    <col min="3089" max="3089" width="22.375" style="2077" customWidth="1"/>
    <col min="3090" max="3090" width="14.75" style="2077" customWidth="1"/>
    <col min="3091" max="3328" width="12.75" style="2077"/>
    <col min="3329" max="3329" width="3.75" style="2077" customWidth="1"/>
    <col min="3330" max="3330" width="18.75" style="2077" bestFit="1" customWidth="1"/>
    <col min="3331" max="3332" width="9.625" style="2077" bestFit="1" customWidth="1"/>
    <col min="3333" max="3333" width="46.5" style="2077" customWidth="1"/>
    <col min="3334" max="3334" width="5.75" style="2077" bestFit="1" customWidth="1"/>
    <col min="3335" max="3335" width="13.125" style="2077" customWidth="1"/>
    <col min="3336" max="3336" width="13.125" style="2077" bestFit="1" customWidth="1"/>
    <col min="3337" max="3337" width="9" style="2077" bestFit="1" customWidth="1"/>
    <col min="3338" max="3338" width="34.25" style="2077" customWidth="1"/>
    <col min="3339" max="3339" width="20.625" style="2077" bestFit="1" customWidth="1"/>
    <col min="3340" max="3340" width="19.125" style="2077" bestFit="1" customWidth="1"/>
    <col min="3341" max="3341" width="16.75" style="2077" customWidth="1"/>
    <col min="3342" max="3342" width="5.375" style="2077" bestFit="1" customWidth="1"/>
    <col min="3343" max="3343" width="18.875" style="2077" customWidth="1"/>
    <col min="3344" max="3344" width="20.5" style="2077" customWidth="1"/>
    <col min="3345" max="3345" width="22.375" style="2077" customWidth="1"/>
    <col min="3346" max="3346" width="14.75" style="2077" customWidth="1"/>
    <col min="3347" max="3584" width="12.75" style="2077"/>
    <col min="3585" max="3585" width="3.75" style="2077" customWidth="1"/>
    <col min="3586" max="3586" width="18.75" style="2077" bestFit="1" customWidth="1"/>
    <col min="3587" max="3588" width="9.625" style="2077" bestFit="1" customWidth="1"/>
    <col min="3589" max="3589" width="46.5" style="2077" customWidth="1"/>
    <col min="3590" max="3590" width="5.75" style="2077" bestFit="1" customWidth="1"/>
    <col min="3591" max="3591" width="13.125" style="2077" customWidth="1"/>
    <col min="3592" max="3592" width="13.125" style="2077" bestFit="1" customWidth="1"/>
    <col min="3593" max="3593" width="9" style="2077" bestFit="1" customWidth="1"/>
    <col min="3594" max="3594" width="34.25" style="2077" customWidth="1"/>
    <col min="3595" max="3595" width="20.625" style="2077" bestFit="1" customWidth="1"/>
    <col min="3596" max="3596" width="19.125" style="2077" bestFit="1" customWidth="1"/>
    <col min="3597" max="3597" width="16.75" style="2077" customWidth="1"/>
    <col min="3598" max="3598" width="5.375" style="2077" bestFit="1" customWidth="1"/>
    <col min="3599" max="3599" width="18.875" style="2077" customWidth="1"/>
    <col min="3600" max="3600" width="20.5" style="2077" customWidth="1"/>
    <col min="3601" max="3601" width="22.375" style="2077" customWidth="1"/>
    <col min="3602" max="3602" width="14.75" style="2077" customWidth="1"/>
    <col min="3603" max="3840" width="12.75" style="2077"/>
    <col min="3841" max="3841" width="3.75" style="2077" customWidth="1"/>
    <col min="3842" max="3842" width="18.75" style="2077" bestFit="1" customWidth="1"/>
    <col min="3843" max="3844" width="9.625" style="2077" bestFit="1" customWidth="1"/>
    <col min="3845" max="3845" width="46.5" style="2077" customWidth="1"/>
    <col min="3846" max="3846" width="5.75" style="2077" bestFit="1" customWidth="1"/>
    <col min="3847" max="3847" width="13.125" style="2077" customWidth="1"/>
    <col min="3848" max="3848" width="13.125" style="2077" bestFit="1" customWidth="1"/>
    <col min="3849" max="3849" width="9" style="2077" bestFit="1" customWidth="1"/>
    <col min="3850" max="3850" width="34.25" style="2077" customWidth="1"/>
    <col min="3851" max="3851" width="20.625" style="2077" bestFit="1" customWidth="1"/>
    <col min="3852" max="3852" width="19.125" style="2077" bestFit="1" customWidth="1"/>
    <col min="3853" max="3853" width="16.75" style="2077" customWidth="1"/>
    <col min="3854" max="3854" width="5.375" style="2077" bestFit="1" customWidth="1"/>
    <col min="3855" max="3855" width="18.875" style="2077" customWidth="1"/>
    <col min="3856" max="3856" width="20.5" style="2077" customWidth="1"/>
    <col min="3857" max="3857" width="22.375" style="2077" customWidth="1"/>
    <col min="3858" max="3858" width="14.75" style="2077" customWidth="1"/>
    <col min="3859" max="4096" width="12.75" style="2077"/>
    <col min="4097" max="4097" width="3.75" style="2077" customWidth="1"/>
    <col min="4098" max="4098" width="18.75" style="2077" bestFit="1" customWidth="1"/>
    <col min="4099" max="4100" width="9.625" style="2077" bestFit="1" customWidth="1"/>
    <col min="4101" max="4101" width="46.5" style="2077" customWidth="1"/>
    <col min="4102" max="4102" width="5.75" style="2077" bestFit="1" customWidth="1"/>
    <col min="4103" max="4103" width="13.125" style="2077" customWidth="1"/>
    <col min="4104" max="4104" width="13.125" style="2077" bestFit="1" customWidth="1"/>
    <col min="4105" max="4105" width="9" style="2077" bestFit="1" customWidth="1"/>
    <col min="4106" max="4106" width="34.25" style="2077" customWidth="1"/>
    <col min="4107" max="4107" width="20.625" style="2077" bestFit="1" customWidth="1"/>
    <col min="4108" max="4108" width="19.125" style="2077" bestFit="1" customWidth="1"/>
    <col min="4109" max="4109" width="16.75" style="2077" customWidth="1"/>
    <col min="4110" max="4110" width="5.375" style="2077" bestFit="1" customWidth="1"/>
    <col min="4111" max="4111" width="18.875" style="2077" customWidth="1"/>
    <col min="4112" max="4112" width="20.5" style="2077" customWidth="1"/>
    <col min="4113" max="4113" width="22.375" style="2077" customWidth="1"/>
    <col min="4114" max="4114" width="14.75" style="2077" customWidth="1"/>
    <col min="4115" max="4352" width="12.75" style="2077"/>
    <col min="4353" max="4353" width="3.75" style="2077" customWidth="1"/>
    <col min="4354" max="4354" width="18.75" style="2077" bestFit="1" customWidth="1"/>
    <col min="4355" max="4356" width="9.625" style="2077" bestFit="1" customWidth="1"/>
    <col min="4357" max="4357" width="46.5" style="2077" customWidth="1"/>
    <col min="4358" max="4358" width="5.75" style="2077" bestFit="1" customWidth="1"/>
    <col min="4359" max="4359" width="13.125" style="2077" customWidth="1"/>
    <col min="4360" max="4360" width="13.125" style="2077" bestFit="1" customWidth="1"/>
    <col min="4361" max="4361" width="9" style="2077" bestFit="1" customWidth="1"/>
    <col min="4362" max="4362" width="34.25" style="2077" customWidth="1"/>
    <col min="4363" max="4363" width="20.625" style="2077" bestFit="1" customWidth="1"/>
    <col min="4364" max="4364" width="19.125" style="2077" bestFit="1" customWidth="1"/>
    <col min="4365" max="4365" width="16.75" style="2077" customWidth="1"/>
    <col min="4366" max="4366" width="5.375" style="2077" bestFit="1" customWidth="1"/>
    <col min="4367" max="4367" width="18.875" style="2077" customWidth="1"/>
    <col min="4368" max="4368" width="20.5" style="2077" customWidth="1"/>
    <col min="4369" max="4369" width="22.375" style="2077" customWidth="1"/>
    <col min="4370" max="4370" width="14.75" style="2077" customWidth="1"/>
    <col min="4371" max="4608" width="12.75" style="2077"/>
    <col min="4609" max="4609" width="3.75" style="2077" customWidth="1"/>
    <col min="4610" max="4610" width="18.75" style="2077" bestFit="1" customWidth="1"/>
    <col min="4611" max="4612" width="9.625" style="2077" bestFit="1" customWidth="1"/>
    <col min="4613" max="4613" width="46.5" style="2077" customWidth="1"/>
    <col min="4614" max="4614" width="5.75" style="2077" bestFit="1" customWidth="1"/>
    <col min="4615" max="4615" width="13.125" style="2077" customWidth="1"/>
    <col min="4616" max="4616" width="13.125" style="2077" bestFit="1" customWidth="1"/>
    <col min="4617" max="4617" width="9" style="2077" bestFit="1" customWidth="1"/>
    <col min="4618" max="4618" width="34.25" style="2077" customWidth="1"/>
    <col min="4619" max="4619" width="20.625" style="2077" bestFit="1" customWidth="1"/>
    <col min="4620" max="4620" width="19.125" style="2077" bestFit="1" customWidth="1"/>
    <col min="4621" max="4621" width="16.75" style="2077" customWidth="1"/>
    <col min="4622" max="4622" width="5.375" style="2077" bestFit="1" customWidth="1"/>
    <col min="4623" max="4623" width="18.875" style="2077" customWidth="1"/>
    <col min="4624" max="4624" width="20.5" style="2077" customWidth="1"/>
    <col min="4625" max="4625" width="22.375" style="2077" customWidth="1"/>
    <col min="4626" max="4626" width="14.75" style="2077" customWidth="1"/>
    <col min="4627" max="4864" width="12.75" style="2077"/>
    <col min="4865" max="4865" width="3.75" style="2077" customWidth="1"/>
    <col min="4866" max="4866" width="18.75" style="2077" bestFit="1" customWidth="1"/>
    <col min="4867" max="4868" width="9.625" style="2077" bestFit="1" customWidth="1"/>
    <col min="4869" max="4869" width="46.5" style="2077" customWidth="1"/>
    <col min="4870" max="4870" width="5.75" style="2077" bestFit="1" customWidth="1"/>
    <col min="4871" max="4871" width="13.125" style="2077" customWidth="1"/>
    <col min="4872" max="4872" width="13.125" style="2077" bestFit="1" customWidth="1"/>
    <col min="4873" max="4873" width="9" style="2077" bestFit="1" customWidth="1"/>
    <col min="4874" max="4874" width="34.25" style="2077" customWidth="1"/>
    <col min="4875" max="4875" width="20.625" style="2077" bestFit="1" customWidth="1"/>
    <col min="4876" max="4876" width="19.125" style="2077" bestFit="1" customWidth="1"/>
    <col min="4877" max="4877" width="16.75" style="2077" customWidth="1"/>
    <col min="4878" max="4878" width="5.375" style="2077" bestFit="1" customWidth="1"/>
    <col min="4879" max="4879" width="18.875" style="2077" customWidth="1"/>
    <col min="4880" max="4880" width="20.5" style="2077" customWidth="1"/>
    <col min="4881" max="4881" width="22.375" style="2077" customWidth="1"/>
    <col min="4882" max="4882" width="14.75" style="2077" customWidth="1"/>
    <col min="4883" max="5120" width="12.75" style="2077"/>
    <col min="5121" max="5121" width="3.75" style="2077" customWidth="1"/>
    <col min="5122" max="5122" width="18.75" style="2077" bestFit="1" customWidth="1"/>
    <col min="5123" max="5124" width="9.625" style="2077" bestFit="1" customWidth="1"/>
    <col min="5125" max="5125" width="46.5" style="2077" customWidth="1"/>
    <col min="5126" max="5126" width="5.75" style="2077" bestFit="1" customWidth="1"/>
    <col min="5127" max="5127" width="13.125" style="2077" customWidth="1"/>
    <col min="5128" max="5128" width="13.125" style="2077" bestFit="1" customWidth="1"/>
    <col min="5129" max="5129" width="9" style="2077" bestFit="1" customWidth="1"/>
    <col min="5130" max="5130" width="34.25" style="2077" customWidth="1"/>
    <col min="5131" max="5131" width="20.625" style="2077" bestFit="1" customWidth="1"/>
    <col min="5132" max="5132" width="19.125" style="2077" bestFit="1" customWidth="1"/>
    <col min="5133" max="5133" width="16.75" style="2077" customWidth="1"/>
    <col min="5134" max="5134" width="5.375" style="2077" bestFit="1" customWidth="1"/>
    <col min="5135" max="5135" width="18.875" style="2077" customWidth="1"/>
    <col min="5136" max="5136" width="20.5" style="2077" customWidth="1"/>
    <col min="5137" max="5137" width="22.375" style="2077" customWidth="1"/>
    <col min="5138" max="5138" width="14.75" style="2077" customWidth="1"/>
    <col min="5139" max="5376" width="12.75" style="2077"/>
    <col min="5377" max="5377" width="3.75" style="2077" customWidth="1"/>
    <col min="5378" max="5378" width="18.75" style="2077" bestFit="1" customWidth="1"/>
    <col min="5379" max="5380" width="9.625" style="2077" bestFit="1" customWidth="1"/>
    <col min="5381" max="5381" width="46.5" style="2077" customWidth="1"/>
    <col min="5382" max="5382" width="5.75" style="2077" bestFit="1" customWidth="1"/>
    <col min="5383" max="5383" width="13.125" style="2077" customWidth="1"/>
    <col min="5384" max="5384" width="13.125" style="2077" bestFit="1" customWidth="1"/>
    <col min="5385" max="5385" width="9" style="2077" bestFit="1" customWidth="1"/>
    <col min="5386" max="5386" width="34.25" style="2077" customWidth="1"/>
    <col min="5387" max="5387" width="20.625" style="2077" bestFit="1" customWidth="1"/>
    <col min="5388" max="5388" width="19.125" style="2077" bestFit="1" customWidth="1"/>
    <col min="5389" max="5389" width="16.75" style="2077" customWidth="1"/>
    <col min="5390" max="5390" width="5.375" style="2077" bestFit="1" customWidth="1"/>
    <col min="5391" max="5391" width="18.875" style="2077" customWidth="1"/>
    <col min="5392" max="5392" width="20.5" style="2077" customWidth="1"/>
    <col min="5393" max="5393" width="22.375" style="2077" customWidth="1"/>
    <col min="5394" max="5394" width="14.75" style="2077" customWidth="1"/>
    <col min="5395" max="5632" width="12.75" style="2077"/>
    <col min="5633" max="5633" width="3.75" style="2077" customWidth="1"/>
    <col min="5634" max="5634" width="18.75" style="2077" bestFit="1" customWidth="1"/>
    <col min="5635" max="5636" width="9.625" style="2077" bestFit="1" customWidth="1"/>
    <col min="5637" max="5637" width="46.5" style="2077" customWidth="1"/>
    <col min="5638" max="5638" width="5.75" style="2077" bestFit="1" customWidth="1"/>
    <col min="5639" max="5639" width="13.125" style="2077" customWidth="1"/>
    <col min="5640" max="5640" width="13.125" style="2077" bestFit="1" customWidth="1"/>
    <col min="5641" max="5641" width="9" style="2077" bestFit="1" customWidth="1"/>
    <col min="5642" max="5642" width="34.25" style="2077" customWidth="1"/>
    <col min="5643" max="5643" width="20.625" style="2077" bestFit="1" customWidth="1"/>
    <col min="5644" max="5644" width="19.125" style="2077" bestFit="1" customWidth="1"/>
    <col min="5645" max="5645" width="16.75" style="2077" customWidth="1"/>
    <col min="5646" max="5646" width="5.375" style="2077" bestFit="1" customWidth="1"/>
    <col min="5647" max="5647" width="18.875" style="2077" customWidth="1"/>
    <col min="5648" max="5648" width="20.5" style="2077" customWidth="1"/>
    <col min="5649" max="5649" width="22.375" style="2077" customWidth="1"/>
    <col min="5650" max="5650" width="14.75" style="2077" customWidth="1"/>
    <col min="5651" max="5888" width="12.75" style="2077"/>
    <col min="5889" max="5889" width="3.75" style="2077" customWidth="1"/>
    <col min="5890" max="5890" width="18.75" style="2077" bestFit="1" customWidth="1"/>
    <col min="5891" max="5892" width="9.625" style="2077" bestFit="1" customWidth="1"/>
    <col min="5893" max="5893" width="46.5" style="2077" customWidth="1"/>
    <col min="5894" max="5894" width="5.75" style="2077" bestFit="1" customWidth="1"/>
    <col min="5895" max="5895" width="13.125" style="2077" customWidth="1"/>
    <col min="5896" max="5896" width="13.125" style="2077" bestFit="1" customWidth="1"/>
    <col min="5897" max="5897" width="9" style="2077" bestFit="1" customWidth="1"/>
    <col min="5898" max="5898" width="34.25" style="2077" customWidth="1"/>
    <col min="5899" max="5899" width="20.625" style="2077" bestFit="1" customWidth="1"/>
    <col min="5900" max="5900" width="19.125" style="2077" bestFit="1" customWidth="1"/>
    <col min="5901" max="5901" width="16.75" style="2077" customWidth="1"/>
    <col min="5902" max="5902" width="5.375" style="2077" bestFit="1" customWidth="1"/>
    <col min="5903" max="5903" width="18.875" style="2077" customWidth="1"/>
    <col min="5904" max="5904" width="20.5" style="2077" customWidth="1"/>
    <col min="5905" max="5905" width="22.375" style="2077" customWidth="1"/>
    <col min="5906" max="5906" width="14.75" style="2077" customWidth="1"/>
    <col min="5907" max="6144" width="12.75" style="2077"/>
    <col min="6145" max="6145" width="3.75" style="2077" customWidth="1"/>
    <col min="6146" max="6146" width="18.75" style="2077" bestFit="1" customWidth="1"/>
    <col min="6147" max="6148" width="9.625" style="2077" bestFit="1" customWidth="1"/>
    <col min="6149" max="6149" width="46.5" style="2077" customWidth="1"/>
    <col min="6150" max="6150" width="5.75" style="2077" bestFit="1" customWidth="1"/>
    <col min="6151" max="6151" width="13.125" style="2077" customWidth="1"/>
    <col min="6152" max="6152" width="13.125" style="2077" bestFit="1" customWidth="1"/>
    <col min="6153" max="6153" width="9" style="2077" bestFit="1" customWidth="1"/>
    <col min="6154" max="6154" width="34.25" style="2077" customWidth="1"/>
    <col min="6155" max="6155" width="20.625" style="2077" bestFit="1" customWidth="1"/>
    <col min="6156" max="6156" width="19.125" style="2077" bestFit="1" customWidth="1"/>
    <col min="6157" max="6157" width="16.75" style="2077" customWidth="1"/>
    <col min="6158" max="6158" width="5.375" style="2077" bestFit="1" customWidth="1"/>
    <col min="6159" max="6159" width="18.875" style="2077" customWidth="1"/>
    <col min="6160" max="6160" width="20.5" style="2077" customWidth="1"/>
    <col min="6161" max="6161" width="22.375" style="2077" customWidth="1"/>
    <col min="6162" max="6162" width="14.75" style="2077" customWidth="1"/>
    <col min="6163" max="6400" width="12.75" style="2077"/>
    <col min="6401" max="6401" width="3.75" style="2077" customWidth="1"/>
    <col min="6402" max="6402" width="18.75" style="2077" bestFit="1" customWidth="1"/>
    <col min="6403" max="6404" width="9.625" style="2077" bestFit="1" customWidth="1"/>
    <col min="6405" max="6405" width="46.5" style="2077" customWidth="1"/>
    <col min="6406" max="6406" width="5.75" style="2077" bestFit="1" customWidth="1"/>
    <col min="6407" max="6407" width="13.125" style="2077" customWidth="1"/>
    <col min="6408" max="6408" width="13.125" style="2077" bestFit="1" customWidth="1"/>
    <col min="6409" max="6409" width="9" style="2077" bestFit="1" customWidth="1"/>
    <col min="6410" max="6410" width="34.25" style="2077" customWidth="1"/>
    <col min="6411" max="6411" width="20.625" style="2077" bestFit="1" customWidth="1"/>
    <col min="6412" max="6412" width="19.125" style="2077" bestFit="1" customWidth="1"/>
    <col min="6413" max="6413" width="16.75" style="2077" customWidth="1"/>
    <col min="6414" max="6414" width="5.375" style="2077" bestFit="1" customWidth="1"/>
    <col min="6415" max="6415" width="18.875" style="2077" customWidth="1"/>
    <col min="6416" max="6416" width="20.5" style="2077" customWidth="1"/>
    <col min="6417" max="6417" width="22.375" style="2077" customWidth="1"/>
    <col min="6418" max="6418" width="14.75" style="2077" customWidth="1"/>
    <col min="6419" max="6656" width="12.75" style="2077"/>
    <col min="6657" max="6657" width="3.75" style="2077" customWidth="1"/>
    <col min="6658" max="6658" width="18.75" style="2077" bestFit="1" customWidth="1"/>
    <col min="6659" max="6660" width="9.625" style="2077" bestFit="1" customWidth="1"/>
    <col min="6661" max="6661" width="46.5" style="2077" customWidth="1"/>
    <col min="6662" max="6662" width="5.75" style="2077" bestFit="1" customWidth="1"/>
    <col min="6663" max="6663" width="13.125" style="2077" customWidth="1"/>
    <col min="6664" max="6664" width="13.125" style="2077" bestFit="1" customWidth="1"/>
    <col min="6665" max="6665" width="9" style="2077" bestFit="1" customWidth="1"/>
    <col min="6666" max="6666" width="34.25" style="2077" customWidth="1"/>
    <col min="6667" max="6667" width="20.625" style="2077" bestFit="1" customWidth="1"/>
    <col min="6668" max="6668" width="19.125" style="2077" bestFit="1" customWidth="1"/>
    <col min="6669" max="6669" width="16.75" style="2077" customWidth="1"/>
    <col min="6670" max="6670" width="5.375" style="2077" bestFit="1" customWidth="1"/>
    <col min="6671" max="6671" width="18.875" style="2077" customWidth="1"/>
    <col min="6672" max="6672" width="20.5" style="2077" customWidth="1"/>
    <col min="6673" max="6673" width="22.375" style="2077" customWidth="1"/>
    <col min="6674" max="6674" width="14.75" style="2077" customWidth="1"/>
    <col min="6675" max="6912" width="12.75" style="2077"/>
    <col min="6913" max="6913" width="3.75" style="2077" customWidth="1"/>
    <col min="6914" max="6914" width="18.75" style="2077" bestFit="1" customWidth="1"/>
    <col min="6915" max="6916" width="9.625" style="2077" bestFit="1" customWidth="1"/>
    <col min="6917" max="6917" width="46.5" style="2077" customWidth="1"/>
    <col min="6918" max="6918" width="5.75" style="2077" bestFit="1" customWidth="1"/>
    <col min="6919" max="6919" width="13.125" style="2077" customWidth="1"/>
    <col min="6920" max="6920" width="13.125" style="2077" bestFit="1" customWidth="1"/>
    <col min="6921" max="6921" width="9" style="2077" bestFit="1" customWidth="1"/>
    <col min="6922" max="6922" width="34.25" style="2077" customWidth="1"/>
    <col min="6923" max="6923" width="20.625" style="2077" bestFit="1" customWidth="1"/>
    <col min="6924" max="6924" width="19.125" style="2077" bestFit="1" customWidth="1"/>
    <col min="6925" max="6925" width="16.75" style="2077" customWidth="1"/>
    <col min="6926" max="6926" width="5.375" style="2077" bestFit="1" customWidth="1"/>
    <col min="6927" max="6927" width="18.875" style="2077" customWidth="1"/>
    <col min="6928" max="6928" width="20.5" style="2077" customWidth="1"/>
    <col min="6929" max="6929" width="22.375" style="2077" customWidth="1"/>
    <col min="6930" max="6930" width="14.75" style="2077" customWidth="1"/>
    <col min="6931" max="7168" width="12.75" style="2077"/>
    <col min="7169" max="7169" width="3.75" style="2077" customWidth="1"/>
    <col min="7170" max="7170" width="18.75" style="2077" bestFit="1" customWidth="1"/>
    <col min="7171" max="7172" width="9.625" style="2077" bestFit="1" customWidth="1"/>
    <col min="7173" max="7173" width="46.5" style="2077" customWidth="1"/>
    <col min="7174" max="7174" width="5.75" style="2077" bestFit="1" customWidth="1"/>
    <col min="7175" max="7175" width="13.125" style="2077" customWidth="1"/>
    <col min="7176" max="7176" width="13.125" style="2077" bestFit="1" customWidth="1"/>
    <col min="7177" max="7177" width="9" style="2077" bestFit="1" customWidth="1"/>
    <col min="7178" max="7178" width="34.25" style="2077" customWidth="1"/>
    <col min="7179" max="7179" width="20.625" style="2077" bestFit="1" customWidth="1"/>
    <col min="7180" max="7180" width="19.125" style="2077" bestFit="1" customWidth="1"/>
    <col min="7181" max="7181" width="16.75" style="2077" customWidth="1"/>
    <col min="7182" max="7182" width="5.375" style="2077" bestFit="1" customWidth="1"/>
    <col min="7183" max="7183" width="18.875" style="2077" customWidth="1"/>
    <col min="7184" max="7184" width="20.5" style="2077" customWidth="1"/>
    <col min="7185" max="7185" width="22.375" style="2077" customWidth="1"/>
    <col min="7186" max="7186" width="14.75" style="2077" customWidth="1"/>
    <col min="7187" max="7424" width="12.75" style="2077"/>
    <col min="7425" max="7425" width="3.75" style="2077" customWidth="1"/>
    <col min="7426" max="7426" width="18.75" style="2077" bestFit="1" customWidth="1"/>
    <col min="7427" max="7428" width="9.625" style="2077" bestFit="1" customWidth="1"/>
    <col min="7429" max="7429" width="46.5" style="2077" customWidth="1"/>
    <col min="7430" max="7430" width="5.75" style="2077" bestFit="1" customWidth="1"/>
    <col min="7431" max="7431" width="13.125" style="2077" customWidth="1"/>
    <col min="7432" max="7432" width="13.125" style="2077" bestFit="1" customWidth="1"/>
    <col min="7433" max="7433" width="9" style="2077" bestFit="1" customWidth="1"/>
    <col min="7434" max="7434" width="34.25" style="2077" customWidth="1"/>
    <col min="7435" max="7435" width="20.625" style="2077" bestFit="1" customWidth="1"/>
    <col min="7436" max="7436" width="19.125" style="2077" bestFit="1" customWidth="1"/>
    <col min="7437" max="7437" width="16.75" style="2077" customWidth="1"/>
    <col min="7438" max="7438" width="5.375" style="2077" bestFit="1" customWidth="1"/>
    <col min="7439" max="7439" width="18.875" style="2077" customWidth="1"/>
    <col min="7440" max="7440" width="20.5" style="2077" customWidth="1"/>
    <col min="7441" max="7441" width="22.375" style="2077" customWidth="1"/>
    <col min="7442" max="7442" width="14.75" style="2077" customWidth="1"/>
    <col min="7443" max="7680" width="12.75" style="2077"/>
    <col min="7681" max="7681" width="3.75" style="2077" customWidth="1"/>
    <col min="7682" max="7682" width="18.75" style="2077" bestFit="1" customWidth="1"/>
    <col min="7683" max="7684" width="9.625" style="2077" bestFit="1" customWidth="1"/>
    <col min="7685" max="7685" width="46.5" style="2077" customWidth="1"/>
    <col min="7686" max="7686" width="5.75" style="2077" bestFit="1" customWidth="1"/>
    <col min="7687" max="7687" width="13.125" style="2077" customWidth="1"/>
    <col min="7688" max="7688" width="13.125" style="2077" bestFit="1" customWidth="1"/>
    <col min="7689" max="7689" width="9" style="2077" bestFit="1" customWidth="1"/>
    <col min="7690" max="7690" width="34.25" style="2077" customWidth="1"/>
    <col min="7691" max="7691" width="20.625" style="2077" bestFit="1" customWidth="1"/>
    <col min="7692" max="7692" width="19.125" style="2077" bestFit="1" customWidth="1"/>
    <col min="7693" max="7693" width="16.75" style="2077" customWidth="1"/>
    <col min="7694" max="7694" width="5.375" style="2077" bestFit="1" customWidth="1"/>
    <col min="7695" max="7695" width="18.875" style="2077" customWidth="1"/>
    <col min="7696" max="7696" width="20.5" style="2077" customWidth="1"/>
    <col min="7697" max="7697" width="22.375" style="2077" customWidth="1"/>
    <col min="7698" max="7698" width="14.75" style="2077" customWidth="1"/>
    <col min="7699" max="7936" width="12.75" style="2077"/>
    <col min="7937" max="7937" width="3.75" style="2077" customWidth="1"/>
    <col min="7938" max="7938" width="18.75" style="2077" bestFit="1" customWidth="1"/>
    <col min="7939" max="7940" width="9.625" style="2077" bestFit="1" customWidth="1"/>
    <col min="7941" max="7941" width="46.5" style="2077" customWidth="1"/>
    <col min="7942" max="7942" width="5.75" style="2077" bestFit="1" customWidth="1"/>
    <col min="7943" max="7943" width="13.125" style="2077" customWidth="1"/>
    <col min="7944" max="7944" width="13.125" style="2077" bestFit="1" customWidth="1"/>
    <col min="7945" max="7945" width="9" style="2077" bestFit="1" customWidth="1"/>
    <col min="7946" max="7946" width="34.25" style="2077" customWidth="1"/>
    <col min="7947" max="7947" width="20.625" style="2077" bestFit="1" customWidth="1"/>
    <col min="7948" max="7948" width="19.125" style="2077" bestFit="1" customWidth="1"/>
    <col min="7949" max="7949" width="16.75" style="2077" customWidth="1"/>
    <col min="7950" max="7950" width="5.375" style="2077" bestFit="1" customWidth="1"/>
    <col min="7951" max="7951" width="18.875" style="2077" customWidth="1"/>
    <col min="7952" max="7952" width="20.5" style="2077" customWidth="1"/>
    <col min="7953" max="7953" width="22.375" style="2077" customWidth="1"/>
    <col min="7954" max="7954" width="14.75" style="2077" customWidth="1"/>
    <col min="7955" max="8192" width="12.75" style="2077"/>
    <col min="8193" max="8193" width="3.75" style="2077" customWidth="1"/>
    <col min="8194" max="8194" width="18.75" style="2077" bestFit="1" customWidth="1"/>
    <col min="8195" max="8196" width="9.625" style="2077" bestFit="1" customWidth="1"/>
    <col min="8197" max="8197" width="46.5" style="2077" customWidth="1"/>
    <col min="8198" max="8198" width="5.75" style="2077" bestFit="1" customWidth="1"/>
    <col min="8199" max="8199" width="13.125" style="2077" customWidth="1"/>
    <col min="8200" max="8200" width="13.125" style="2077" bestFit="1" customWidth="1"/>
    <col min="8201" max="8201" width="9" style="2077" bestFit="1" customWidth="1"/>
    <col min="8202" max="8202" width="34.25" style="2077" customWidth="1"/>
    <col min="8203" max="8203" width="20.625" style="2077" bestFit="1" customWidth="1"/>
    <col min="8204" max="8204" width="19.125" style="2077" bestFit="1" customWidth="1"/>
    <col min="8205" max="8205" width="16.75" style="2077" customWidth="1"/>
    <col min="8206" max="8206" width="5.375" style="2077" bestFit="1" customWidth="1"/>
    <col min="8207" max="8207" width="18.875" style="2077" customWidth="1"/>
    <col min="8208" max="8208" width="20.5" style="2077" customWidth="1"/>
    <col min="8209" max="8209" width="22.375" style="2077" customWidth="1"/>
    <col min="8210" max="8210" width="14.75" style="2077" customWidth="1"/>
    <col min="8211" max="8448" width="12.75" style="2077"/>
    <col min="8449" max="8449" width="3.75" style="2077" customWidth="1"/>
    <col min="8450" max="8450" width="18.75" style="2077" bestFit="1" customWidth="1"/>
    <col min="8451" max="8452" width="9.625" style="2077" bestFit="1" customWidth="1"/>
    <col min="8453" max="8453" width="46.5" style="2077" customWidth="1"/>
    <col min="8454" max="8454" width="5.75" style="2077" bestFit="1" customWidth="1"/>
    <col min="8455" max="8455" width="13.125" style="2077" customWidth="1"/>
    <col min="8456" max="8456" width="13.125" style="2077" bestFit="1" customWidth="1"/>
    <col min="8457" max="8457" width="9" style="2077" bestFit="1" customWidth="1"/>
    <col min="8458" max="8458" width="34.25" style="2077" customWidth="1"/>
    <col min="8459" max="8459" width="20.625" style="2077" bestFit="1" customWidth="1"/>
    <col min="8460" max="8460" width="19.125" style="2077" bestFit="1" customWidth="1"/>
    <col min="8461" max="8461" width="16.75" style="2077" customWidth="1"/>
    <col min="8462" max="8462" width="5.375" style="2077" bestFit="1" customWidth="1"/>
    <col min="8463" max="8463" width="18.875" style="2077" customWidth="1"/>
    <col min="8464" max="8464" width="20.5" style="2077" customWidth="1"/>
    <col min="8465" max="8465" width="22.375" style="2077" customWidth="1"/>
    <col min="8466" max="8466" width="14.75" style="2077" customWidth="1"/>
    <col min="8467" max="8704" width="12.75" style="2077"/>
    <col min="8705" max="8705" width="3.75" style="2077" customWidth="1"/>
    <col min="8706" max="8706" width="18.75" style="2077" bestFit="1" customWidth="1"/>
    <col min="8707" max="8708" width="9.625" style="2077" bestFit="1" customWidth="1"/>
    <col min="8709" max="8709" width="46.5" style="2077" customWidth="1"/>
    <col min="8710" max="8710" width="5.75" style="2077" bestFit="1" customWidth="1"/>
    <col min="8711" max="8711" width="13.125" style="2077" customWidth="1"/>
    <col min="8712" max="8712" width="13.125" style="2077" bestFit="1" customWidth="1"/>
    <col min="8713" max="8713" width="9" style="2077" bestFit="1" customWidth="1"/>
    <col min="8714" max="8714" width="34.25" style="2077" customWidth="1"/>
    <col min="8715" max="8715" width="20.625" style="2077" bestFit="1" customWidth="1"/>
    <col min="8716" max="8716" width="19.125" style="2077" bestFit="1" customWidth="1"/>
    <col min="8717" max="8717" width="16.75" style="2077" customWidth="1"/>
    <col min="8718" max="8718" width="5.375" style="2077" bestFit="1" customWidth="1"/>
    <col min="8719" max="8719" width="18.875" style="2077" customWidth="1"/>
    <col min="8720" max="8720" width="20.5" style="2077" customWidth="1"/>
    <col min="8721" max="8721" width="22.375" style="2077" customWidth="1"/>
    <col min="8722" max="8722" width="14.75" style="2077" customWidth="1"/>
    <col min="8723" max="8960" width="12.75" style="2077"/>
    <col min="8961" max="8961" width="3.75" style="2077" customWidth="1"/>
    <col min="8962" max="8962" width="18.75" style="2077" bestFit="1" customWidth="1"/>
    <col min="8963" max="8964" width="9.625" style="2077" bestFit="1" customWidth="1"/>
    <col min="8965" max="8965" width="46.5" style="2077" customWidth="1"/>
    <col min="8966" max="8966" width="5.75" style="2077" bestFit="1" customWidth="1"/>
    <col min="8967" max="8967" width="13.125" style="2077" customWidth="1"/>
    <col min="8968" max="8968" width="13.125" style="2077" bestFit="1" customWidth="1"/>
    <col min="8969" max="8969" width="9" style="2077" bestFit="1" customWidth="1"/>
    <col min="8970" max="8970" width="34.25" style="2077" customWidth="1"/>
    <col min="8971" max="8971" width="20.625" style="2077" bestFit="1" customWidth="1"/>
    <col min="8972" max="8972" width="19.125" style="2077" bestFit="1" customWidth="1"/>
    <col min="8973" max="8973" width="16.75" style="2077" customWidth="1"/>
    <col min="8974" max="8974" width="5.375" style="2077" bestFit="1" customWidth="1"/>
    <col min="8975" max="8975" width="18.875" style="2077" customWidth="1"/>
    <col min="8976" max="8976" width="20.5" style="2077" customWidth="1"/>
    <col min="8977" max="8977" width="22.375" style="2077" customWidth="1"/>
    <col min="8978" max="8978" width="14.75" style="2077" customWidth="1"/>
    <col min="8979" max="9216" width="12.75" style="2077"/>
    <col min="9217" max="9217" width="3.75" style="2077" customWidth="1"/>
    <col min="9218" max="9218" width="18.75" style="2077" bestFit="1" customWidth="1"/>
    <col min="9219" max="9220" width="9.625" style="2077" bestFit="1" customWidth="1"/>
    <col min="9221" max="9221" width="46.5" style="2077" customWidth="1"/>
    <col min="9222" max="9222" width="5.75" style="2077" bestFit="1" customWidth="1"/>
    <col min="9223" max="9223" width="13.125" style="2077" customWidth="1"/>
    <col min="9224" max="9224" width="13.125" style="2077" bestFit="1" customWidth="1"/>
    <col min="9225" max="9225" width="9" style="2077" bestFit="1" customWidth="1"/>
    <col min="9226" max="9226" width="34.25" style="2077" customWidth="1"/>
    <col min="9227" max="9227" width="20.625" style="2077" bestFit="1" customWidth="1"/>
    <col min="9228" max="9228" width="19.125" style="2077" bestFit="1" customWidth="1"/>
    <col min="9229" max="9229" width="16.75" style="2077" customWidth="1"/>
    <col min="9230" max="9230" width="5.375" style="2077" bestFit="1" customWidth="1"/>
    <col min="9231" max="9231" width="18.875" style="2077" customWidth="1"/>
    <col min="9232" max="9232" width="20.5" style="2077" customWidth="1"/>
    <col min="9233" max="9233" width="22.375" style="2077" customWidth="1"/>
    <col min="9234" max="9234" width="14.75" style="2077" customWidth="1"/>
    <col min="9235" max="9472" width="12.75" style="2077"/>
    <col min="9473" max="9473" width="3.75" style="2077" customWidth="1"/>
    <col min="9474" max="9474" width="18.75" style="2077" bestFit="1" customWidth="1"/>
    <col min="9475" max="9476" width="9.625" style="2077" bestFit="1" customWidth="1"/>
    <col min="9477" max="9477" width="46.5" style="2077" customWidth="1"/>
    <col min="9478" max="9478" width="5.75" style="2077" bestFit="1" customWidth="1"/>
    <col min="9479" max="9479" width="13.125" style="2077" customWidth="1"/>
    <col min="9480" max="9480" width="13.125" style="2077" bestFit="1" customWidth="1"/>
    <col min="9481" max="9481" width="9" style="2077" bestFit="1" customWidth="1"/>
    <col min="9482" max="9482" width="34.25" style="2077" customWidth="1"/>
    <col min="9483" max="9483" width="20.625" style="2077" bestFit="1" customWidth="1"/>
    <col min="9484" max="9484" width="19.125" style="2077" bestFit="1" customWidth="1"/>
    <col min="9485" max="9485" width="16.75" style="2077" customWidth="1"/>
    <col min="9486" max="9486" width="5.375" style="2077" bestFit="1" customWidth="1"/>
    <col min="9487" max="9487" width="18.875" style="2077" customWidth="1"/>
    <col min="9488" max="9488" width="20.5" style="2077" customWidth="1"/>
    <col min="9489" max="9489" width="22.375" style="2077" customWidth="1"/>
    <col min="9490" max="9490" width="14.75" style="2077" customWidth="1"/>
    <col min="9491" max="9728" width="12.75" style="2077"/>
    <col min="9729" max="9729" width="3.75" style="2077" customWidth="1"/>
    <col min="9730" max="9730" width="18.75" style="2077" bestFit="1" customWidth="1"/>
    <col min="9731" max="9732" width="9.625" style="2077" bestFit="1" customWidth="1"/>
    <col min="9733" max="9733" width="46.5" style="2077" customWidth="1"/>
    <col min="9734" max="9734" width="5.75" style="2077" bestFit="1" customWidth="1"/>
    <col min="9735" max="9735" width="13.125" style="2077" customWidth="1"/>
    <col min="9736" max="9736" width="13.125" style="2077" bestFit="1" customWidth="1"/>
    <col min="9737" max="9737" width="9" style="2077" bestFit="1" customWidth="1"/>
    <col min="9738" max="9738" width="34.25" style="2077" customWidth="1"/>
    <col min="9739" max="9739" width="20.625" style="2077" bestFit="1" customWidth="1"/>
    <col min="9740" max="9740" width="19.125" style="2077" bestFit="1" customWidth="1"/>
    <col min="9741" max="9741" width="16.75" style="2077" customWidth="1"/>
    <col min="9742" max="9742" width="5.375" style="2077" bestFit="1" customWidth="1"/>
    <col min="9743" max="9743" width="18.875" style="2077" customWidth="1"/>
    <col min="9744" max="9744" width="20.5" style="2077" customWidth="1"/>
    <col min="9745" max="9745" width="22.375" style="2077" customWidth="1"/>
    <col min="9746" max="9746" width="14.75" style="2077" customWidth="1"/>
    <col min="9747" max="9984" width="12.75" style="2077"/>
    <col min="9985" max="9985" width="3.75" style="2077" customWidth="1"/>
    <col min="9986" max="9986" width="18.75" style="2077" bestFit="1" customWidth="1"/>
    <col min="9987" max="9988" width="9.625" style="2077" bestFit="1" customWidth="1"/>
    <col min="9989" max="9989" width="46.5" style="2077" customWidth="1"/>
    <col min="9990" max="9990" width="5.75" style="2077" bestFit="1" customWidth="1"/>
    <col min="9991" max="9991" width="13.125" style="2077" customWidth="1"/>
    <col min="9992" max="9992" width="13.125" style="2077" bestFit="1" customWidth="1"/>
    <col min="9993" max="9993" width="9" style="2077" bestFit="1" customWidth="1"/>
    <col min="9994" max="9994" width="34.25" style="2077" customWidth="1"/>
    <col min="9995" max="9995" width="20.625" style="2077" bestFit="1" customWidth="1"/>
    <col min="9996" max="9996" width="19.125" style="2077" bestFit="1" customWidth="1"/>
    <col min="9997" max="9997" width="16.75" style="2077" customWidth="1"/>
    <col min="9998" max="9998" width="5.375" style="2077" bestFit="1" customWidth="1"/>
    <col min="9999" max="9999" width="18.875" style="2077" customWidth="1"/>
    <col min="10000" max="10000" width="20.5" style="2077" customWidth="1"/>
    <col min="10001" max="10001" width="22.375" style="2077" customWidth="1"/>
    <col min="10002" max="10002" width="14.75" style="2077" customWidth="1"/>
    <col min="10003" max="10240" width="12.75" style="2077"/>
    <col min="10241" max="10241" width="3.75" style="2077" customWidth="1"/>
    <col min="10242" max="10242" width="18.75" style="2077" bestFit="1" customWidth="1"/>
    <col min="10243" max="10244" width="9.625" style="2077" bestFit="1" customWidth="1"/>
    <col min="10245" max="10245" width="46.5" style="2077" customWidth="1"/>
    <col min="10246" max="10246" width="5.75" style="2077" bestFit="1" customWidth="1"/>
    <col min="10247" max="10247" width="13.125" style="2077" customWidth="1"/>
    <col min="10248" max="10248" width="13.125" style="2077" bestFit="1" customWidth="1"/>
    <col min="10249" max="10249" width="9" style="2077" bestFit="1" customWidth="1"/>
    <col min="10250" max="10250" width="34.25" style="2077" customWidth="1"/>
    <col min="10251" max="10251" width="20.625" style="2077" bestFit="1" customWidth="1"/>
    <col min="10252" max="10252" width="19.125" style="2077" bestFit="1" customWidth="1"/>
    <col min="10253" max="10253" width="16.75" style="2077" customWidth="1"/>
    <col min="10254" max="10254" width="5.375" style="2077" bestFit="1" customWidth="1"/>
    <col min="10255" max="10255" width="18.875" style="2077" customWidth="1"/>
    <col min="10256" max="10256" width="20.5" style="2077" customWidth="1"/>
    <col min="10257" max="10257" width="22.375" style="2077" customWidth="1"/>
    <col min="10258" max="10258" width="14.75" style="2077" customWidth="1"/>
    <col min="10259" max="10496" width="12.75" style="2077"/>
    <col min="10497" max="10497" width="3.75" style="2077" customWidth="1"/>
    <col min="10498" max="10498" width="18.75" style="2077" bestFit="1" customWidth="1"/>
    <col min="10499" max="10500" width="9.625" style="2077" bestFit="1" customWidth="1"/>
    <col min="10501" max="10501" width="46.5" style="2077" customWidth="1"/>
    <col min="10502" max="10502" width="5.75" style="2077" bestFit="1" customWidth="1"/>
    <col min="10503" max="10503" width="13.125" style="2077" customWidth="1"/>
    <col min="10504" max="10504" width="13.125" style="2077" bestFit="1" customWidth="1"/>
    <col min="10505" max="10505" width="9" style="2077" bestFit="1" customWidth="1"/>
    <col min="10506" max="10506" width="34.25" style="2077" customWidth="1"/>
    <col min="10507" max="10507" width="20.625" style="2077" bestFit="1" customWidth="1"/>
    <col min="10508" max="10508" width="19.125" style="2077" bestFit="1" customWidth="1"/>
    <col min="10509" max="10509" width="16.75" style="2077" customWidth="1"/>
    <col min="10510" max="10510" width="5.375" style="2077" bestFit="1" customWidth="1"/>
    <col min="10511" max="10511" width="18.875" style="2077" customWidth="1"/>
    <col min="10512" max="10512" width="20.5" style="2077" customWidth="1"/>
    <col min="10513" max="10513" width="22.375" style="2077" customWidth="1"/>
    <col min="10514" max="10514" width="14.75" style="2077" customWidth="1"/>
    <col min="10515" max="10752" width="12.75" style="2077"/>
    <col min="10753" max="10753" width="3.75" style="2077" customWidth="1"/>
    <col min="10754" max="10754" width="18.75" style="2077" bestFit="1" customWidth="1"/>
    <col min="10755" max="10756" width="9.625" style="2077" bestFit="1" customWidth="1"/>
    <col min="10757" max="10757" width="46.5" style="2077" customWidth="1"/>
    <col min="10758" max="10758" width="5.75" style="2077" bestFit="1" customWidth="1"/>
    <col min="10759" max="10759" width="13.125" style="2077" customWidth="1"/>
    <col min="10760" max="10760" width="13.125" style="2077" bestFit="1" customWidth="1"/>
    <col min="10761" max="10761" width="9" style="2077" bestFit="1" customWidth="1"/>
    <col min="10762" max="10762" width="34.25" style="2077" customWidth="1"/>
    <col min="10763" max="10763" width="20.625" style="2077" bestFit="1" customWidth="1"/>
    <col min="10764" max="10764" width="19.125" style="2077" bestFit="1" customWidth="1"/>
    <col min="10765" max="10765" width="16.75" style="2077" customWidth="1"/>
    <col min="10766" max="10766" width="5.375" style="2077" bestFit="1" customWidth="1"/>
    <col min="10767" max="10767" width="18.875" style="2077" customWidth="1"/>
    <col min="10768" max="10768" width="20.5" style="2077" customWidth="1"/>
    <col min="10769" max="10769" width="22.375" style="2077" customWidth="1"/>
    <col min="10770" max="10770" width="14.75" style="2077" customWidth="1"/>
    <col min="10771" max="11008" width="12.75" style="2077"/>
    <col min="11009" max="11009" width="3.75" style="2077" customWidth="1"/>
    <col min="11010" max="11010" width="18.75" style="2077" bestFit="1" customWidth="1"/>
    <col min="11011" max="11012" width="9.625" style="2077" bestFit="1" customWidth="1"/>
    <col min="11013" max="11013" width="46.5" style="2077" customWidth="1"/>
    <col min="11014" max="11014" width="5.75" style="2077" bestFit="1" customWidth="1"/>
    <col min="11015" max="11015" width="13.125" style="2077" customWidth="1"/>
    <col min="11016" max="11016" width="13.125" style="2077" bestFit="1" customWidth="1"/>
    <col min="11017" max="11017" width="9" style="2077" bestFit="1" customWidth="1"/>
    <col min="11018" max="11018" width="34.25" style="2077" customWidth="1"/>
    <col min="11019" max="11019" width="20.625" style="2077" bestFit="1" customWidth="1"/>
    <col min="11020" max="11020" width="19.125" style="2077" bestFit="1" customWidth="1"/>
    <col min="11021" max="11021" width="16.75" style="2077" customWidth="1"/>
    <col min="11022" max="11022" width="5.375" style="2077" bestFit="1" customWidth="1"/>
    <col min="11023" max="11023" width="18.875" style="2077" customWidth="1"/>
    <col min="11024" max="11024" width="20.5" style="2077" customWidth="1"/>
    <col min="11025" max="11025" width="22.375" style="2077" customWidth="1"/>
    <col min="11026" max="11026" width="14.75" style="2077" customWidth="1"/>
    <col min="11027" max="11264" width="12.75" style="2077"/>
    <col min="11265" max="11265" width="3.75" style="2077" customWidth="1"/>
    <col min="11266" max="11266" width="18.75" style="2077" bestFit="1" customWidth="1"/>
    <col min="11267" max="11268" width="9.625" style="2077" bestFit="1" customWidth="1"/>
    <col min="11269" max="11269" width="46.5" style="2077" customWidth="1"/>
    <col min="11270" max="11270" width="5.75" style="2077" bestFit="1" customWidth="1"/>
    <col min="11271" max="11271" width="13.125" style="2077" customWidth="1"/>
    <col min="11272" max="11272" width="13.125" style="2077" bestFit="1" customWidth="1"/>
    <col min="11273" max="11273" width="9" style="2077" bestFit="1" customWidth="1"/>
    <col min="11274" max="11274" width="34.25" style="2077" customWidth="1"/>
    <col min="11275" max="11275" width="20.625" style="2077" bestFit="1" customWidth="1"/>
    <col min="11276" max="11276" width="19.125" style="2077" bestFit="1" customWidth="1"/>
    <col min="11277" max="11277" width="16.75" style="2077" customWidth="1"/>
    <col min="11278" max="11278" width="5.375" style="2077" bestFit="1" customWidth="1"/>
    <col min="11279" max="11279" width="18.875" style="2077" customWidth="1"/>
    <col min="11280" max="11280" width="20.5" style="2077" customWidth="1"/>
    <col min="11281" max="11281" width="22.375" style="2077" customWidth="1"/>
    <col min="11282" max="11282" width="14.75" style="2077" customWidth="1"/>
    <col min="11283" max="11520" width="12.75" style="2077"/>
    <col min="11521" max="11521" width="3.75" style="2077" customWidth="1"/>
    <col min="11522" max="11522" width="18.75" style="2077" bestFit="1" customWidth="1"/>
    <col min="11523" max="11524" width="9.625" style="2077" bestFit="1" customWidth="1"/>
    <col min="11525" max="11525" width="46.5" style="2077" customWidth="1"/>
    <col min="11526" max="11526" width="5.75" style="2077" bestFit="1" customWidth="1"/>
    <col min="11527" max="11527" width="13.125" style="2077" customWidth="1"/>
    <col min="11528" max="11528" width="13.125" style="2077" bestFit="1" customWidth="1"/>
    <col min="11529" max="11529" width="9" style="2077" bestFit="1" customWidth="1"/>
    <col min="11530" max="11530" width="34.25" style="2077" customWidth="1"/>
    <col min="11531" max="11531" width="20.625" style="2077" bestFit="1" customWidth="1"/>
    <col min="11532" max="11532" width="19.125" style="2077" bestFit="1" customWidth="1"/>
    <col min="11533" max="11533" width="16.75" style="2077" customWidth="1"/>
    <col min="11534" max="11534" width="5.375" style="2077" bestFit="1" customWidth="1"/>
    <col min="11535" max="11535" width="18.875" style="2077" customWidth="1"/>
    <col min="11536" max="11536" width="20.5" style="2077" customWidth="1"/>
    <col min="11537" max="11537" width="22.375" style="2077" customWidth="1"/>
    <col min="11538" max="11538" width="14.75" style="2077" customWidth="1"/>
    <col min="11539" max="11776" width="12.75" style="2077"/>
    <col min="11777" max="11777" width="3.75" style="2077" customWidth="1"/>
    <col min="11778" max="11778" width="18.75" style="2077" bestFit="1" customWidth="1"/>
    <col min="11779" max="11780" width="9.625" style="2077" bestFit="1" customWidth="1"/>
    <col min="11781" max="11781" width="46.5" style="2077" customWidth="1"/>
    <col min="11782" max="11782" width="5.75" style="2077" bestFit="1" customWidth="1"/>
    <col min="11783" max="11783" width="13.125" style="2077" customWidth="1"/>
    <col min="11784" max="11784" width="13.125" style="2077" bestFit="1" customWidth="1"/>
    <col min="11785" max="11785" width="9" style="2077" bestFit="1" customWidth="1"/>
    <col min="11786" max="11786" width="34.25" style="2077" customWidth="1"/>
    <col min="11787" max="11787" width="20.625" style="2077" bestFit="1" customWidth="1"/>
    <col min="11788" max="11788" width="19.125" style="2077" bestFit="1" customWidth="1"/>
    <col min="11789" max="11789" width="16.75" style="2077" customWidth="1"/>
    <col min="11790" max="11790" width="5.375" style="2077" bestFit="1" customWidth="1"/>
    <col min="11791" max="11791" width="18.875" style="2077" customWidth="1"/>
    <col min="11792" max="11792" width="20.5" style="2077" customWidth="1"/>
    <col min="11793" max="11793" width="22.375" style="2077" customWidth="1"/>
    <col min="11794" max="11794" width="14.75" style="2077" customWidth="1"/>
    <col min="11795" max="12032" width="12.75" style="2077"/>
    <col min="12033" max="12033" width="3.75" style="2077" customWidth="1"/>
    <col min="12034" max="12034" width="18.75" style="2077" bestFit="1" customWidth="1"/>
    <col min="12035" max="12036" width="9.625" style="2077" bestFit="1" customWidth="1"/>
    <col min="12037" max="12037" width="46.5" style="2077" customWidth="1"/>
    <col min="12038" max="12038" width="5.75" style="2077" bestFit="1" customWidth="1"/>
    <col min="12039" max="12039" width="13.125" style="2077" customWidth="1"/>
    <col min="12040" max="12040" width="13.125" style="2077" bestFit="1" customWidth="1"/>
    <col min="12041" max="12041" width="9" style="2077" bestFit="1" customWidth="1"/>
    <col min="12042" max="12042" width="34.25" style="2077" customWidth="1"/>
    <col min="12043" max="12043" width="20.625" style="2077" bestFit="1" customWidth="1"/>
    <col min="12044" max="12044" width="19.125" style="2077" bestFit="1" customWidth="1"/>
    <col min="12045" max="12045" width="16.75" style="2077" customWidth="1"/>
    <col min="12046" max="12046" width="5.375" style="2077" bestFit="1" customWidth="1"/>
    <col min="12047" max="12047" width="18.875" style="2077" customWidth="1"/>
    <col min="12048" max="12048" width="20.5" style="2077" customWidth="1"/>
    <col min="12049" max="12049" width="22.375" style="2077" customWidth="1"/>
    <col min="12050" max="12050" width="14.75" style="2077" customWidth="1"/>
    <col min="12051" max="12288" width="12.75" style="2077"/>
    <col min="12289" max="12289" width="3.75" style="2077" customWidth="1"/>
    <col min="12290" max="12290" width="18.75" style="2077" bestFit="1" customWidth="1"/>
    <col min="12291" max="12292" width="9.625" style="2077" bestFit="1" customWidth="1"/>
    <col min="12293" max="12293" width="46.5" style="2077" customWidth="1"/>
    <col min="12294" max="12294" width="5.75" style="2077" bestFit="1" customWidth="1"/>
    <col min="12295" max="12295" width="13.125" style="2077" customWidth="1"/>
    <col min="12296" max="12296" width="13.125" style="2077" bestFit="1" customWidth="1"/>
    <col min="12297" max="12297" width="9" style="2077" bestFit="1" customWidth="1"/>
    <col min="12298" max="12298" width="34.25" style="2077" customWidth="1"/>
    <col min="12299" max="12299" width="20.625" style="2077" bestFit="1" customWidth="1"/>
    <col min="12300" max="12300" width="19.125" style="2077" bestFit="1" customWidth="1"/>
    <col min="12301" max="12301" width="16.75" style="2077" customWidth="1"/>
    <col min="12302" max="12302" width="5.375" style="2077" bestFit="1" customWidth="1"/>
    <col min="12303" max="12303" width="18.875" style="2077" customWidth="1"/>
    <col min="12304" max="12304" width="20.5" style="2077" customWidth="1"/>
    <col min="12305" max="12305" width="22.375" style="2077" customWidth="1"/>
    <col min="12306" max="12306" width="14.75" style="2077" customWidth="1"/>
    <col min="12307" max="12544" width="12.75" style="2077"/>
    <col min="12545" max="12545" width="3.75" style="2077" customWidth="1"/>
    <col min="12546" max="12546" width="18.75" style="2077" bestFit="1" customWidth="1"/>
    <col min="12547" max="12548" width="9.625" style="2077" bestFit="1" customWidth="1"/>
    <col min="12549" max="12549" width="46.5" style="2077" customWidth="1"/>
    <col min="12550" max="12550" width="5.75" style="2077" bestFit="1" customWidth="1"/>
    <col min="12551" max="12551" width="13.125" style="2077" customWidth="1"/>
    <col min="12552" max="12552" width="13.125" style="2077" bestFit="1" customWidth="1"/>
    <col min="12553" max="12553" width="9" style="2077" bestFit="1" customWidth="1"/>
    <col min="12554" max="12554" width="34.25" style="2077" customWidth="1"/>
    <col min="12555" max="12555" width="20.625" style="2077" bestFit="1" customWidth="1"/>
    <col min="12556" max="12556" width="19.125" style="2077" bestFit="1" customWidth="1"/>
    <col min="12557" max="12557" width="16.75" style="2077" customWidth="1"/>
    <col min="12558" max="12558" width="5.375" style="2077" bestFit="1" customWidth="1"/>
    <col min="12559" max="12559" width="18.875" style="2077" customWidth="1"/>
    <col min="12560" max="12560" width="20.5" style="2077" customWidth="1"/>
    <col min="12561" max="12561" width="22.375" style="2077" customWidth="1"/>
    <col min="12562" max="12562" width="14.75" style="2077" customWidth="1"/>
    <col min="12563" max="12800" width="12.75" style="2077"/>
    <col min="12801" max="12801" width="3.75" style="2077" customWidth="1"/>
    <col min="12802" max="12802" width="18.75" style="2077" bestFit="1" customWidth="1"/>
    <col min="12803" max="12804" width="9.625" style="2077" bestFit="1" customWidth="1"/>
    <col min="12805" max="12805" width="46.5" style="2077" customWidth="1"/>
    <col min="12806" max="12806" width="5.75" style="2077" bestFit="1" customWidth="1"/>
    <col min="12807" max="12807" width="13.125" style="2077" customWidth="1"/>
    <col min="12808" max="12808" width="13.125" style="2077" bestFit="1" customWidth="1"/>
    <col min="12809" max="12809" width="9" style="2077" bestFit="1" customWidth="1"/>
    <col min="12810" max="12810" width="34.25" style="2077" customWidth="1"/>
    <col min="12811" max="12811" width="20.625" style="2077" bestFit="1" customWidth="1"/>
    <col min="12812" max="12812" width="19.125" style="2077" bestFit="1" customWidth="1"/>
    <col min="12813" max="12813" width="16.75" style="2077" customWidth="1"/>
    <col min="12814" max="12814" width="5.375" style="2077" bestFit="1" customWidth="1"/>
    <col min="12815" max="12815" width="18.875" style="2077" customWidth="1"/>
    <col min="12816" max="12816" width="20.5" style="2077" customWidth="1"/>
    <col min="12817" max="12817" width="22.375" style="2077" customWidth="1"/>
    <col min="12818" max="12818" width="14.75" style="2077" customWidth="1"/>
    <col min="12819" max="13056" width="12.75" style="2077"/>
    <col min="13057" max="13057" width="3.75" style="2077" customWidth="1"/>
    <col min="13058" max="13058" width="18.75" style="2077" bestFit="1" customWidth="1"/>
    <col min="13059" max="13060" width="9.625" style="2077" bestFit="1" customWidth="1"/>
    <col min="13061" max="13061" width="46.5" style="2077" customWidth="1"/>
    <col min="13062" max="13062" width="5.75" style="2077" bestFit="1" customWidth="1"/>
    <col min="13063" max="13063" width="13.125" style="2077" customWidth="1"/>
    <col min="13064" max="13064" width="13.125" style="2077" bestFit="1" customWidth="1"/>
    <col min="13065" max="13065" width="9" style="2077" bestFit="1" customWidth="1"/>
    <col min="13066" max="13066" width="34.25" style="2077" customWidth="1"/>
    <col min="13067" max="13067" width="20.625" style="2077" bestFit="1" customWidth="1"/>
    <col min="13068" max="13068" width="19.125" style="2077" bestFit="1" customWidth="1"/>
    <col min="13069" max="13069" width="16.75" style="2077" customWidth="1"/>
    <col min="13070" max="13070" width="5.375" style="2077" bestFit="1" customWidth="1"/>
    <col min="13071" max="13071" width="18.875" style="2077" customWidth="1"/>
    <col min="13072" max="13072" width="20.5" style="2077" customWidth="1"/>
    <col min="13073" max="13073" width="22.375" style="2077" customWidth="1"/>
    <col min="13074" max="13074" width="14.75" style="2077" customWidth="1"/>
    <col min="13075" max="13312" width="12.75" style="2077"/>
    <col min="13313" max="13313" width="3.75" style="2077" customWidth="1"/>
    <col min="13314" max="13314" width="18.75" style="2077" bestFit="1" customWidth="1"/>
    <col min="13315" max="13316" width="9.625" style="2077" bestFit="1" customWidth="1"/>
    <col min="13317" max="13317" width="46.5" style="2077" customWidth="1"/>
    <col min="13318" max="13318" width="5.75" style="2077" bestFit="1" customWidth="1"/>
    <col min="13319" max="13319" width="13.125" style="2077" customWidth="1"/>
    <col min="13320" max="13320" width="13.125" style="2077" bestFit="1" customWidth="1"/>
    <col min="13321" max="13321" width="9" style="2077" bestFit="1" customWidth="1"/>
    <col min="13322" max="13322" width="34.25" style="2077" customWidth="1"/>
    <col min="13323" max="13323" width="20.625" style="2077" bestFit="1" customWidth="1"/>
    <col min="13324" max="13324" width="19.125" style="2077" bestFit="1" customWidth="1"/>
    <col min="13325" max="13325" width="16.75" style="2077" customWidth="1"/>
    <col min="13326" max="13326" width="5.375" style="2077" bestFit="1" customWidth="1"/>
    <col min="13327" max="13327" width="18.875" style="2077" customWidth="1"/>
    <col min="13328" max="13328" width="20.5" style="2077" customWidth="1"/>
    <col min="13329" max="13329" width="22.375" style="2077" customWidth="1"/>
    <col min="13330" max="13330" width="14.75" style="2077" customWidth="1"/>
    <col min="13331" max="13568" width="12.75" style="2077"/>
    <col min="13569" max="13569" width="3.75" style="2077" customWidth="1"/>
    <col min="13570" max="13570" width="18.75" style="2077" bestFit="1" customWidth="1"/>
    <col min="13571" max="13572" width="9.625" style="2077" bestFit="1" customWidth="1"/>
    <col min="13573" max="13573" width="46.5" style="2077" customWidth="1"/>
    <col min="13574" max="13574" width="5.75" style="2077" bestFit="1" customWidth="1"/>
    <col min="13575" max="13575" width="13.125" style="2077" customWidth="1"/>
    <col min="13576" max="13576" width="13.125" style="2077" bestFit="1" customWidth="1"/>
    <col min="13577" max="13577" width="9" style="2077" bestFit="1" customWidth="1"/>
    <col min="13578" max="13578" width="34.25" style="2077" customWidth="1"/>
    <col min="13579" max="13579" width="20.625" style="2077" bestFit="1" customWidth="1"/>
    <col min="13580" max="13580" width="19.125" style="2077" bestFit="1" customWidth="1"/>
    <col min="13581" max="13581" width="16.75" style="2077" customWidth="1"/>
    <col min="13582" max="13582" width="5.375" style="2077" bestFit="1" customWidth="1"/>
    <col min="13583" max="13583" width="18.875" style="2077" customWidth="1"/>
    <col min="13584" max="13584" width="20.5" style="2077" customWidth="1"/>
    <col min="13585" max="13585" width="22.375" style="2077" customWidth="1"/>
    <col min="13586" max="13586" width="14.75" style="2077" customWidth="1"/>
    <col min="13587" max="13824" width="12.75" style="2077"/>
    <col min="13825" max="13825" width="3.75" style="2077" customWidth="1"/>
    <col min="13826" max="13826" width="18.75" style="2077" bestFit="1" customWidth="1"/>
    <col min="13827" max="13828" width="9.625" style="2077" bestFit="1" customWidth="1"/>
    <col min="13829" max="13829" width="46.5" style="2077" customWidth="1"/>
    <col min="13830" max="13830" width="5.75" style="2077" bestFit="1" customWidth="1"/>
    <col min="13831" max="13831" width="13.125" style="2077" customWidth="1"/>
    <col min="13832" max="13832" width="13.125" style="2077" bestFit="1" customWidth="1"/>
    <col min="13833" max="13833" width="9" style="2077" bestFit="1" customWidth="1"/>
    <col min="13834" max="13834" width="34.25" style="2077" customWidth="1"/>
    <col min="13835" max="13835" width="20.625" style="2077" bestFit="1" customWidth="1"/>
    <col min="13836" max="13836" width="19.125" style="2077" bestFit="1" customWidth="1"/>
    <col min="13837" max="13837" width="16.75" style="2077" customWidth="1"/>
    <col min="13838" max="13838" width="5.375" style="2077" bestFit="1" customWidth="1"/>
    <col min="13839" max="13839" width="18.875" style="2077" customWidth="1"/>
    <col min="13840" max="13840" width="20.5" style="2077" customWidth="1"/>
    <col min="13841" max="13841" width="22.375" style="2077" customWidth="1"/>
    <col min="13842" max="13842" width="14.75" style="2077" customWidth="1"/>
    <col min="13843" max="14080" width="12.75" style="2077"/>
    <col min="14081" max="14081" width="3.75" style="2077" customWidth="1"/>
    <col min="14082" max="14082" width="18.75" style="2077" bestFit="1" customWidth="1"/>
    <col min="14083" max="14084" width="9.625" style="2077" bestFit="1" customWidth="1"/>
    <col min="14085" max="14085" width="46.5" style="2077" customWidth="1"/>
    <col min="14086" max="14086" width="5.75" style="2077" bestFit="1" customWidth="1"/>
    <col min="14087" max="14087" width="13.125" style="2077" customWidth="1"/>
    <col min="14088" max="14088" width="13.125" style="2077" bestFit="1" customWidth="1"/>
    <col min="14089" max="14089" width="9" style="2077" bestFit="1" customWidth="1"/>
    <col min="14090" max="14090" width="34.25" style="2077" customWidth="1"/>
    <col min="14091" max="14091" width="20.625" style="2077" bestFit="1" customWidth="1"/>
    <col min="14092" max="14092" width="19.125" style="2077" bestFit="1" customWidth="1"/>
    <col min="14093" max="14093" width="16.75" style="2077" customWidth="1"/>
    <col min="14094" max="14094" width="5.375" style="2077" bestFit="1" customWidth="1"/>
    <col min="14095" max="14095" width="18.875" style="2077" customWidth="1"/>
    <col min="14096" max="14096" width="20.5" style="2077" customWidth="1"/>
    <col min="14097" max="14097" width="22.375" style="2077" customWidth="1"/>
    <col min="14098" max="14098" width="14.75" style="2077" customWidth="1"/>
    <col min="14099" max="14336" width="12.75" style="2077"/>
    <col min="14337" max="14337" width="3.75" style="2077" customWidth="1"/>
    <col min="14338" max="14338" width="18.75" style="2077" bestFit="1" customWidth="1"/>
    <col min="14339" max="14340" width="9.625" style="2077" bestFit="1" customWidth="1"/>
    <col min="14341" max="14341" width="46.5" style="2077" customWidth="1"/>
    <col min="14342" max="14342" width="5.75" style="2077" bestFit="1" customWidth="1"/>
    <col min="14343" max="14343" width="13.125" style="2077" customWidth="1"/>
    <col min="14344" max="14344" width="13.125" style="2077" bestFit="1" customWidth="1"/>
    <col min="14345" max="14345" width="9" style="2077" bestFit="1" customWidth="1"/>
    <col min="14346" max="14346" width="34.25" style="2077" customWidth="1"/>
    <col min="14347" max="14347" width="20.625" style="2077" bestFit="1" customWidth="1"/>
    <col min="14348" max="14348" width="19.125" style="2077" bestFit="1" customWidth="1"/>
    <col min="14349" max="14349" width="16.75" style="2077" customWidth="1"/>
    <col min="14350" max="14350" width="5.375" style="2077" bestFit="1" customWidth="1"/>
    <col min="14351" max="14351" width="18.875" style="2077" customWidth="1"/>
    <col min="14352" max="14352" width="20.5" style="2077" customWidth="1"/>
    <col min="14353" max="14353" width="22.375" style="2077" customWidth="1"/>
    <col min="14354" max="14354" width="14.75" style="2077" customWidth="1"/>
    <col min="14355" max="14592" width="12.75" style="2077"/>
    <col min="14593" max="14593" width="3.75" style="2077" customWidth="1"/>
    <col min="14594" max="14594" width="18.75" style="2077" bestFit="1" customWidth="1"/>
    <col min="14595" max="14596" width="9.625" style="2077" bestFit="1" customWidth="1"/>
    <col min="14597" max="14597" width="46.5" style="2077" customWidth="1"/>
    <col min="14598" max="14598" width="5.75" style="2077" bestFit="1" customWidth="1"/>
    <col min="14599" max="14599" width="13.125" style="2077" customWidth="1"/>
    <col min="14600" max="14600" width="13.125" style="2077" bestFit="1" customWidth="1"/>
    <col min="14601" max="14601" width="9" style="2077" bestFit="1" customWidth="1"/>
    <col min="14602" max="14602" width="34.25" style="2077" customWidth="1"/>
    <col min="14603" max="14603" width="20.625" style="2077" bestFit="1" customWidth="1"/>
    <col min="14604" max="14604" width="19.125" style="2077" bestFit="1" customWidth="1"/>
    <col min="14605" max="14605" width="16.75" style="2077" customWidth="1"/>
    <col min="14606" max="14606" width="5.375" style="2077" bestFit="1" customWidth="1"/>
    <col min="14607" max="14607" width="18.875" style="2077" customWidth="1"/>
    <col min="14608" max="14608" width="20.5" style="2077" customWidth="1"/>
    <col min="14609" max="14609" width="22.375" style="2077" customWidth="1"/>
    <col min="14610" max="14610" width="14.75" style="2077" customWidth="1"/>
    <col min="14611" max="14848" width="12.75" style="2077"/>
    <col min="14849" max="14849" width="3.75" style="2077" customWidth="1"/>
    <col min="14850" max="14850" width="18.75" style="2077" bestFit="1" customWidth="1"/>
    <col min="14851" max="14852" width="9.625" style="2077" bestFit="1" customWidth="1"/>
    <col min="14853" max="14853" width="46.5" style="2077" customWidth="1"/>
    <col min="14854" max="14854" width="5.75" style="2077" bestFit="1" customWidth="1"/>
    <col min="14855" max="14855" width="13.125" style="2077" customWidth="1"/>
    <col min="14856" max="14856" width="13.125" style="2077" bestFit="1" customWidth="1"/>
    <col min="14857" max="14857" width="9" style="2077" bestFit="1" customWidth="1"/>
    <col min="14858" max="14858" width="34.25" style="2077" customWidth="1"/>
    <col min="14859" max="14859" width="20.625" style="2077" bestFit="1" customWidth="1"/>
    <col min="14860" max="14860" width="19.125" style="2077" bestFit="1" customWidth="1"/>
    <col min="14861" max="14861" width="16.75" style="2077" customWidth="1"/>
    <col min="14862" max="14862" width="5.375" style="2077" bestFit="1" customWidth="1"/>
    <col min="14863" max="14863" width="18.875" style="2077" customWidth="1"/>
    <col min="14864" max="14864" width="20.5" style="2077" customWidth="1"/>
    <col min="14865" max="14865" width="22.375" style="2077" customWidth="1"/>
    <col min="14866" max="14866" width="14.75" style="2077" customWidth="1"/>
    <col min="14867" max="15104" width="12.75" style="2077"/>
    <col min="15105" max="15105" width="3.75" style="2077" customWidth="1"/>
    <col min="15106" max="15106" width="18.75" style="2077" bestFit="1" customWidth="1"/>
    <col min="15107" max="15108" width="9.625" style="2077" bestFit="1" customWidth="1"/>
    <col min="15109" max="15109" width="46.5" style="2077" customWidth="1"/>
    <col min="15110" max="15110" width="5.75" style="2077" bestFit="1" customWidth="1"/>
    <col min="15111" max="15111" width="13.125" style="2077" customWidth="1"/>
    <col min="15112" max="15112" width="13.125" style="2077" bestFit="1" customWidth="1"/>
    <col min="15113" max="15113" width="9" style="2077" bestFit="1" customWidth="1"/>
    <col min="15114" max="15114" width="34.25" style="2077" customWidth="1"/>
    <col min="15115" max="15115" width="20.625" style="2077" bestFit="1" customWidth="1"/>
    <col min="15116" max="15116" width="19.125" style="2077" bestFit="1" customWidth="1"/>
    <col min="15117" max="15117" width="16.75" style="2077" customWidth="1"/>
    <col min="15118" max="15118" width="5.375" style="2077" bestFit="1" customWidth="1"/>
    <col min="15119" max="15119" width="18.875" style="2077" customWidth="1"/>
    <col min="15120" max="15120" width="20.5" style="2077" customWidth="1"/>
    <col min="15121" max="15121" width="22.375" style="2077" customWidth="1"/>
    <col min="15122" max="15122" width="14.75" style="2077" customWidth="1"/>
    <col min="15123" max="15360" width="12.75" style="2077"/>
    <col min="15361" max="15361" width="3.75" style="2077" customWidth="1"/>
    <col min="15362" max="15362" width="18.75" style="2077" bestFit="1" customWidth="1"/>
    <col min="15363" max="15364" width="9.625" style="2077" bestFit="1" customWidth="1"/>
    <col min="15365" max="15365" width="46.5" style="2077" customWidth="1"/>
    <col min="15366" max="15366" width="5.75" style="2077" bestFit="1" customWidth="1"/>
    <col min="15367" max="15367" width="13.125" style="2077" customWidth="1"/>
    <col min="15368" max="15368" width="13.125" style="2077" bestFit="1" customWidth="1"/>
    <col min="15369" max="15369" width="9" style="2077" bestFit="1" customWidth="1"/>
    <col min="15370" max="15370" width="34.25" style="2077" customWidth="1"/>
    <col min="15371" max="15371" width="20.625" style="2077" bestFit="1" customWidth="1"/>
    <col min="15372" max="15372" width="19.125" style="2077" bestFit="1" customWidth="1"/>
    <col min="15373" max="15373" width="16.75" style="2077" customWidth="1"/>
    <col min="15374" max="15374" width="5.375" style="2077" bestFit="1" customWidth="1"/>
    <col min="15375" max="15375" width="18.875" style="2077" customWidth="1"/>
    <col min="15376" max="15376" width="20.5" style="2077" customWidth="1"/>
    <col min="15377" max="15377" width="22.375" style="2077" customWidth="1"/>
    <col min="15378" max="15378" width="14.75" style="2077" customWidth="1"/>
    <col min="15379" max="15616" width="12.75" style="2077"/>
    <col min="15617" max="15617" width="3.75" style="2077" customWidth="1"/>
    <col min="15618" max="15618" width="18.75" style="2077" bestFit="1" customWidth="1"/>
    <col min="15619" max="15620" width="9.625" style="2077" bestFit="1" customWidth="1"/>
    <col min="15621" max="15621" width="46.5" style="2077" customWidth="1"/>
    <col min="15622" max="15622" width="5.75" style="2077" bestFit="1" customWidth="1"/>
    <col min="15623" max="15623" width="13.125" style="2077" customWidth="1"/>
    <col min="15624" max="15624" width="13.125" style="2077" bestFit="1" customWidth="1"/>
    <col min="15625" max="15625" width="9" style="2077" bestFit="1" customWidth="1"/>
    <col min="15626" max="15626" width="34.25" style="2077" customWidth="1"/>
    <col min="15627" max="15627" width="20.625" style="2077" bestFit="1" customWidth="1"/>
    <col min="15628" max="15628" width="19.125" style="2077" bestFit="1" customWidth="1"/>
    <col min="15629" max="15629" width="16.75" style="2077" customWidth="1"/>
    <col min="15630" max="15630" width="5.375" style="2077" bestFit="1" customWidth="1"/>
    <col min="15631" max="15631" width="18.875" style="2077" customWidth="1"/>
    <col min="15632" max="15632" width="20.5" style="2077" customWidth="1"/>
    <col min="15633" max="15633" width="22.375" style="2077" customWidth="1"/>
    <col min="15634" max="15634" width="14.75" style="2077" customWidth="1"/>
    <col min="15635" max="15872" width="12.75" style="2077"/>
    <col min="15873" max="15873" width="3.75" style="2077" customWidth="1"/>
    <col min="15874" max="15874" width="18.75" style="2077" bestFit="1" customWidth="1"/>
    <col min="15875" max="15876" width="9.625" style="2077" bestFit="1" customWidth="1"/>
    <col min="15877" max="15877" width="46.5" style="2077" customWidth="1"/>
    <col min="15878" max="15878" width="5.75" style="2077" bestFit="1" customWidth="1"/>
    <col min="15879" max="15879" width="13.125" style="2077" customWidth="1"/>
    <col min="15880" max="15880" width="13.125" style="2077" bestFit="1" customWidth="1"/>
    <col min="15881" max="15881" width="9" style="2077" bestFit="1" customWidth="1"/>
    <col min="15882" max="15882" width="34.25" style="2077" customWidth="1"/>
    <col min="15883" max="15883" width="20.625" style="2077" bestFit="1" customWidth="1"/>
    <col min="15884" max="15884" width="19.125" style="2077" bestFit="1" customWidth="1"/>
    <col min="15885" max="15885" width="16.75" style="2077" customWidth="1"/>
    <col min="15886" max="15886" width="5.375" style="2077" bestFit="1" customWidth="1"/>
    <col min="15887" max="15887" width="18.875" style="2077" customWidth="1"/>
    <col min="15888" max="15888" width="20.5" style="2077" customWidth="1"/>
    <col min="15889" max="15889" width="22.375" style="2077" customWidth="1"/>
    <col min="15890" max="15890" width="14.75" style="2077" customWidth="1"/>
    <col min="15891" max="16128" width="12.75" style="2077"/>
    <col min="16129" max="16129" width="3.75" style="2077" customWidth="1"/>
    <col min="16130" max="16130" width="18.75" style="2077" bestFit="1" customWidth="1"/>
    <col min="16131" max="16132" width="9.625" style="2077" bestFit="1" customWidth="1"/>
    <col min="16133" max="16133" width="46.5" style="2077" customWidth="1"/>
    <col min="16134" max="16134" width="5.75" style="2077" bestFit="1" customWidth="1"/>
    <col min="16135" max="16135" width="13.125" style="2077" customWidth="1"/>
    <col min="16136" max="16136" width="13.125" style="2077" bestFit="1" customWidth="1"/>
    <col min="16137" max="16137" width="9" style="2077" bestFit="1" customWidth="1"/>
    <col min="16138" max="16138" width="34.25" style="2077" customWidth="1"/>
    <col min="16139" max="16139" width="20.625" style="2077" bestFit="1" customWidth="1"/>
    <col min="16140" max="16140" width="19.125" style="2077" bestFit="1" customWidth="1"/>
    <col min="16141" max="16141" width="16.75" style="2077" customWidth="1"/>
    <col min="16142" max="16142" width="5.375" style="2077" bestFit="1" customWidth="1"/>
    <col min="16143" max="16143" width="18.875" style="2077" customWidth="1"/>
    <col min="16144" max="16144" width="20.5" style="2077" customWidth="1"/>
    <col min="16145" max="16145" width="22.375" style="2077" customWidth="1"/>
    <col min="16146" max="16146" width="14.75" style="2077" customWidth="1"/>
    <col min="16147" max="16384" width="12.75" style="2077"/>
  </cols>
  <sheetData>
    <row r="2" spans="2:17" ht="20.100000000000001" customHeight="1">
      <c r="B2" s="2075" t="s">
        <v>0</v>
      </c>
      <c r="C2" s="2075"/>
      <c r="D2" s="2075"/>
      <c r="E2" s="2" t="s">
        <v>8844</v>
      </c>
      <c r="G2" s="4" t="s">
        <v>2</v>
      </c>
      <c r="H2" s="5"/>
      <c r="I2" s="6"/>
      <c r="J2" s="2078">
        <f>SUM(H:H)</f>
        <v>12200</v>
      </c>
      <c r="K2" s="2222"/>
    </row>
    <row r="3" spans="2:17" ht="20.100000000000001" customHeight="1">
      <c r="B3" s="2075"/>
      <c r="C3" s="2075"/>
      <c r="D3" s="2075"/>
      <c r="E3" s="13" t="s">
        <v>8676</v>
      </c>
    </row>
    <row r="4" spans="2:17" ht="20.100000000000001" customHeight="1">
      <c r="B4" s="2075" t="s">
        <v>5</v>
      </c>
      <c r="C4" s="2075"/>
      <c r="D4" s="2075"/>
      <c r="E4" s="13" t="s">
        <v>8844</v>
      </c>
      <c r="G4" s="2223"/>
      <c r="H4" s="2223"/>
      <c r="I4" s="2224"/>
      <c r="J4" s="2225"/>
      <c r="K4" s="2226"/>
    </row>
    <row r="5" spans="2:17" ht="20.100000000000001" customHeight="1">
      <c r="B5" s="2075" t="s">
        <v>6</v>
      </c>
      <c r="C5" s="2075"/>
      <c r="D5" s="2075"/>
      <c r="E5" s="16"/>
      <c r="G5" s="2223"/>
      <c r="H5" s="2223"/>
      <c r="I5" s="2224"/>
      <c r="J5" s="2225"/>
      <c r="K5" s="2226"/>
    </row>
    <row r="6" spans="2:17" ht="20.100000000000001" customHeight="1">
      <c r="B6" s="2075" t="s">
        <v>7</v>
      </c>
      <c r="C6" s="2075"/>
      <c r="D6" s="2075"/>
      <c r="E6" s="16"/>
      <c r="G6" s="2223"/>
      <c r="H6" s="2223"/>
      <c r="I6" s="2223"/>
      <c r="J6" s="2226"/>
      <c r="K6" s="2226"/>
    </row>
    <row r="8" spans="2:17" s="2079" customFormat="1" ht="19.7" customHeight="1">
      <c r="B8" s="105" t="s">
        <v>8</v>
      </c>
      <c r="C8" s="105" t="s">
        <v>9</v>
      </c>
      <c r="D8" s="105" t="s">
        <v>10</v>
      </c>
      <c r="E8" s="161" t="s">
        <v>11</v>
      </c>
      <c r="F8" s="161" t="s">
        <v>8391</v>
      </c>
      <c r="G8" s="161" t="s">
        <v>13</v>
      </c>
      <c r="H8" s="143" t="s">
        <v>14</v>
      </c>
      <c r="I8" s="143" t="s">
        <v>15</v>
      </c>
      <c r="J8" s="161" t="s">
        <v>16</v>
      </c>
      <c r="K8" s="161" t="s">
        <v>17</v>
      </c>
      <c r="L8" s="161" t="s">
        <v>18</v>
      </c>
      <c r="M8" s="105" t="s">
        <v>19</v>
      </c>
      <c r="N8" s="105" t="s">
        <v>20</v>
      </c>
      <c r="O8" s="161" t="s">
        <v>21</v>
      </c>
      <c r="P8" s="2163" t="s">
        <v>22</v>
      </c>
      <c r="Q8" s="2227" t="s">
        <v>23</v>
      </c>
    </row>
    <row r="9" spans="2:17" s="2286" customFormat="1" ht="19.5" customHeight="1">
      <c r="B9" s="2264"/>
      <c r="C9" s="1043" t="s">
        <v>6208</v>
      </c>
      <c r="D9" s="1043" t="s">
        <v>6208</v>
      </c>
      <c r="E9" s="2281" t="s">
        <v>8845</v>
      </c>
      <c r="F9" s="2271">
        <v>1</v>
      </c>
      <c r="G9" s="2282">
        <v>6200</v>
      </c>
      <c r="H9" s="2283">
        <f t="shared" ref="H9:H17" si="0">F9*G9</f>
        <v>6200</v>
      </c>
      <c r="I9" s="2270"/>
      <c r="J9" s="2281" t="s">
        <v>8846</v>
      </c>
      <c r="K9" s="2271" t="s">
        <v>8825</v>
      </c>
      <c r="L9" s="2271"/>
      <c r="M9" s="2284">
        <v>44910</v>
      </c>
      <c r="N9" s="1043" t="s">
        <v>6724</v>
      </c>
      <c r="O9" s="2275">
        <v>44572</v>
      </c>
      <c r="P9" s="2275">
        <v>44937</v>
      </c>
      <c r="Q9" s="2285">
        <v>44937</v>
      </c>
    </row>
    <row r="10" spans="2:17" s="2288" customFormat="1" ht="19.7" customHeight="1">
      <c r="B10" s="2264"/>
      <c r="C10" s="1043" t="s">
        <v>6208</v>
      </c>
      <c r="D10" s="1043" t="s">
        <v>6208</v>
      </c>
      <c r="E10" s="2281" t="s">
        <v>8847</v>
      </c>
      <c r="F10" s="33">
        <v>1</v>
      </c>
      <c r="G10" s="2287">
        <v>6000</v>
      </c>
      <c r="H10" s="2283">
        <f t="shared" si="0"/>
        <v>6000</v>
      </c>
      <c r="I10" s="327"/>
      <c r="J10" s="471" t="s">
        <v>8848</v>
      </c>
      <c r="K10" s="2271" t="s">
        <v>8825</v>
      </c>
      <c r="L10" s="2271"/>
      <c r="M10" s="2284">
        <v>44910</v>
      </c>
      <c r="N10" s="1043" t="s">
        <v>6724</v>
      </c>
      <c r="O10" s="2275">
        <v>44572</v>
      </c>
      <c r="P10" s="2275">
        <v>44937</v>
      </c>
      <c r="Q10" s="2284">
        <v>44937</v>
      </c>
    </row>
    <row r="11" spans="2:17" s="2175" customFormat="1" ht="19.7" customHeight="1">
      <c r="B11" s="2271"/>
      <c r="C11" s="1960"/>
      <c r="D11" s="1960"/>
      <c r="E11" s="2249"/>
      <c r="F11" s="2170"/>
      <c r="G11" s="2168"/>
      <c r="H11" s="2179">
        <f t="shared" si="0"/>
        <v>0</v>
      </c>
      <c r="I11" s="2270"/>
      <c r="J11" s="2249"/>
      <c r="K11" s="2272"/>
      <c r="L11" s="2170"/>
      <c r="M11" s="2171"/>
      <c r="N11" s="1960"/>
      <c r="O11" s="2172"/>
      <c r="P11" s="2173"/>
      <c r="Q11" s="2174"/>
    </row>
    <row r="12" spans="2:17" ht="19.7" customHeight="1">
      <c r="B12" s="105"/>
      <c r="C12" s="17"/>
      <c r="D12" s="17"/>
      <c r="E12" s="26"/>
      <c r="F12" s="18"/>
      <c r="G12" s="20"/>
      <c r="H12" s="142">
        <f t="shared" si="0"/>
        <v>0</v>
      </c>
      <c r="I12" s="22"/>
      <c r="J12" s="24"/>
      <c r="K12" s="161"/>
      <c r="L12" s="161"/>
      <c r="M12" s="2163"/>
      <c r="N12" s="105"/>
      <c r="O12" s="2164"/>
      <c r="P12" s="2165"/>
      <c r="Q12" s="2091"/>
    </row>
    <row r="13" spans="2:17" ht="19.7" customHeight="1">
      <c r="B13" s="105"/>
      <c r="C13" s="17"/>
      <c r="D13" s="17"/>
      <c r="E13" s="26"/>
      <c r="F13" s="18"/>
      <c r="G13" s="20"/>
      <c r="H13" s="20">
        <f t="shared" si="0"/>
        <v>0</v>
      </c>
      <c r="I13" s="22"/>
      <c r="J13" s="24"/>
      <c r="K13" s="161"/>
      <c r="L13" s="161"/>
      <c r="M13" s="2163"/>
      <c r="N13" s="105"/>
      <c r="O13" s="2164"/>
      <c r="P13" s="2165"/>
      <c r="Q13" s="2091"/>
    </row>
    <row r="14" spans="2:17" ht="19.7" customHeight="1">
      <c r="B14" s="105"/>
      <c r="C14" s="17"/>
      <c r="D14" s="17"/>
      <c r="E14" s="26"/>
      <c r="F14" s="18"/>
      <c r="G14" s="20"/>
      <c r="H14" s="20">
        <f t="shared" si="0"/>
        <v>0</v>
      </c>
      <c r="I14" s="22"/>
      <c r="J14" s="24"/>
      <c r="K14" s="161"/>
      <c r="L14" s="161"/>
      <c r="M14" s="2163"/>
      <c r="N14" s="105"/>
      <c r="O14" s="2164"/>
      <c r="P14" s="2165"/>
      <c r="Q14" s="2091"/>
    </row>
    <row r="15" spans="2:17" ht="19.7" customHeight="1">
      <c r="B15" s="105"/>
      <c r="C15" s="17"/>
      <c r="D15" s="17"/>
      <c r="E15" s="26"/>
      <c r="F15" s="18"/>
      <c r="G15" s="20"/>
      <c r="H15" s="20">
        <f t="shared" si="0"/>
        <v>0</v>
      </c>
      <c r="I15" s="22"/>
      <c r="J15" s="24"/>
      <c r="K15" s="161"/>
      <c r="L15" s="161"/>
      <c r="M15" s="2163"/>
      <c r="N15" s="105"/>
      <c r="O15" s="2164"/>
      <c r="P15" s="2165"/>
      <c r="Q15" s="2091"/>
    </row>
    <row r="16" spans="2:17" ht="19.7" customHeight="1">
      <c r="B16" s="105"/>
      <c r="C16" s="17"/>
      <c r="D16" s="17"/>
      <c r="E16" s="26"/>
      <c r="F16" s="18"/>
      <c r="G16" s="20"/>
      <c r="H16" s="20">
        <f t="shared" si="0"/>
        <v>0</v>
      </c>
      <c r="I16" s="22"/>
      <c r="J16" s="24"/>
      <c r="K16" s="161"/>
      <c r="L16" s="161"/>
      <c r="M16" s="2163"/>
      <c r="N16" s="105"/>
      <c r="O16" s="2164"/>
      <c r="P16" s="2165"/>
      <c r="Q16" s="2091"/>
    </row>
    <row r="17" spans="2:17" ht="19.7" customHeight="1">
      <c r="B17" s="105"/>
      <c r="C17" s="17"/>
      <c r="D17" s="17"/>
      <c r="E17" s="26"/>
      <c r="F17" s="18"/>
      <c r="G17" s="20"/>
      <c r="H17" s="20">
        <f t="shared" si="0"/>
        <v>0</v>
      </c>
      <c r="I17" s="22"/>
      <c r="J17" s="24"/>
      <c r="K17" s="161"/>
      <c r="L17" s="161"/>
      <c r="M17" s="2163"/>
      <c r="N17" s="105"/>
      <c r="O17" s="2164"/>
      <c r="P17" s="2165"/>
      <c r="Q17" s="2091"/>
    </row>
  </sheetData>
  <mergeCells count="6">
    <mergeCell ref="B2:D2"/>
    <mergeCell ref="G2:I2"/>
    <mergeCell ref="B3:D3"/>
    <mergeCell ref="B4:D4"/>
    <mergeCell ref="B5:D5"/>
    <mergeCell ref="B6:D6"/>
  </mergeCells>
  <phoneticPr fontId="3"/>
  <pageMargins left="0.7" right="0.7" top="0.75" bottom="0.75" header="0.3" footer="0.3"/>
  <pageSetup paperSize="9" orientation="portrait" r:id="rId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34573-7018-41E9-BA25-1C5BF67B00B1}">
  <dimension ref="B2:Q39"/>
  <sheetViews>
    <sheetView tabSelected="1" zoomScale="85" zoomScaleNormal="85" workbookViewId="0">
      <pane xSplit="10" ySplit="8" topLeftCell="M9" activePane="bottomRight" state="frozen"/>
      <selection pane="topRight" activeCell="K1" sqref="K1"/>
      <selection pane="bottomLeft" activeCell="A9" sqref="A9"/>
      <selection pane="bottomRight" activeCell="Q13" sqref="Q13"/>
    </sheetView>
  </sheetViews>
  <sheetFormatPr defaultColWidth="12.75" defaultRowHeight="13.5"/>
  <cols>
    <col min="1" max="1" width="3.75" style="2077" customWidth="1"/>
    <col min="2" max="2" width="18.75" style="2079" bestFit="1" customWidth="1"/>
    <col min="3" max="4" width="9.625" style="2077" bestFit="1" customWidth="1"/>
    <col min="5" max="5" width="46.5" style="2079" customWidth="1"/>
    <col min="6" max="6" width="5.75" style="2077" bestFit="1" customWidth="1"/>
    <col min="7" max="7" width="13.125" style="2077" customWidth="1"/>
    <col min="8" max="8" width="13.125" style="2077" bestFit="1" customWidth="1"/>
    <col min="9" max="9" width="9" style="2080" bestFit="1" customWidth="1"/>
    <col min="10" max="10" width="34.25" style="2079" customWidth="1"/>
    <col min="11" max="11" width="20.625" style="2079" bestFit="1" customWidth="1"/>
    <col min="12" max="12" width="19.125" style="2079" bestFit="1" customWidth="1"/>
    <col min="13" max="13" width="16.75" style="2079" customWidth="1"/>
    <col min="14" max="14" width="5.375" style="2077" bestFit="1" customWidth="1"/>
    <col min="15" max="15" width="18.875" style="2080" customWidth="1"/>
    <col min="16" max="16" width="20.5" style="2154" customWidth="1"/>
    <col min="17" max="17" width="22.375" style="2099" customWidth="1"/>
    <col min="18" max="18" width="14.75" style="2077" customWidth="1"/>
    <col min="19" max="256" width="12.75" style="2077"/>
    <col min="257" max="257" width="3.75" style="2077" customWidth="1"/>
    <col min="258" max="258" width="18.75" style="2077" bestFit="1" customWidth="1"/>
    <col min="259" max="260" width="9.625" style="2077" bestFit="1" customWidth="1"/>
    <col min="261" max="261" width="46.5" style="2077" customWidth="1"/>
    <col min="262" max="262" width="5.75" style="2077" bestFit="1" customWidth="1"/>
    <col min="263" max="263" width="13.125" style="2077" customWidth="1"/>
    <col min="264" max="264" width="13.125" style="2077" bestFit="1" customWidth="1"/>
    <col min="265" max="265" width="9" style="2077" bestFit="1" customWidth="1"/>
    <col min="266" max="266" width="34.25" style="2077" customWidth="1"/>
    <col min="267" max="267" width="20.625" style="2077" bestFit="1" customWidth="1"/>
    <col min="268" max="268" width="19.125" style="2077" bestFit="1" customWidth="1"/>
    <col min="269" max="269" width="16.75" style="2077" customWidth="1"/>
    <col min="270" max="270" width="5.375" style="2077" bestFit="1" customWidth="1"/>
    <col min="271" max="271" width="18.875" style="2077" customWidth="1"/>
    <col min="272" max="272" width="20.5" style="2077" customWidth="1"/>
    <col min="273" max="273" width="22.375" style="2077" customWidth="1"/>
    <col min="274" max="274" width="14.75" style="2077" customWidth="1"/>
    <col min="275" max="512" width="12.75" style="2077"/>
    <col min="513" max="513" width="3.75" style="2077" customWidth="1"/>
    <col min="514" max="514" width="18.75" style="2077" bestFit="1" customWidth="1"/>
    <col min="515" max="516" width="9.625" style="2077" bestFit="1" customWidth="1"/>
    <col min="517" max="517" width="46.5" style="2077" customWidth="1"/>
    <col min="518" max="518" width="5.75" style="2077" bestFit="1" customWidth="1"/>
    <col min="519" max="519" width="13.125" style="2077" customWidth="1"/>
    <col min="520" max="520" width="13.125" style="2077" bestFit="1" customWidth="1"/>
    <col min="521" max="521" width="9" style="2077" bestFit="1" customWidth="1"/>
    <col min="522" max="522" width="34.25" style="2077" customWidth="1"/>
    <col min="523" max="523" width="20.625" style="2077" bestFit="1" customWidth="1"/>
    <col min="524" max="524" width="19.125" style="2077" bestFit="1" customWidth="1"/>
    <col min="525" max="525" width="16.75" style="2077" customWidth="1"/>
    <col min="526" max="526" width="5.375" style="2077" bestFit="1" customWidth="1"/>
    <col min="527" max="527" width="18.875" style="2077" customWidth="1"/>
    <col min="528" max="528" width="20.5" style="2077" customWidth="1"/>
    <col min="529" max="529" width="22.375" style="2077" customWidth="1"/>
    <col min="530" max="530" width="14.75" style="2077" customWidth="1"/>
    <col min="531" max="768" width="12.75" style="2077"/>
    <col min="769" max="769" width="3.75" style="2077" customWidth="1"/>
    <col min="770" max="770" width="18.75" style="2077" bestFit="1" customWidth="1"/>
    <col min="771" max="772" width="9.625" style="2077" bestFit="1" customWidth="1"/>
    <col min="773" max="773" width="46.5" style="2077" customWidth="1"/>
    <col min="774" max="774" width="5.75" style="2077" bestFit="1" customWidth="1"/>
    <col min="775" max="775" width="13.125" style="2077" customWidth="1"/>
    <col min="776" max="776" width="13.125" style="2077" bestFit="1" customWidth="1"/>
    <col min="777" max="777" width="9" style="2077" bestFit="1" customWidth="1"/>
    <col min="778" max="778" width="34.25" style="2077" customWidth="1"/>
    <col min="779" max="779" width="20.625" style="2077" bestFit="1" customWidth="1"/>
    <col min="780" max="780" width="19.125" style="2077" bestFit="1" customWidth="1"/>
    <col min="781" max="781" width="16.75" style="2077" customWidth="1"/>
    <col min="782" max="782" width="5.375" style="2077" bestFit="1" customWidth="1"/>
    <col min="783" max="783" width="18.875" style="2077" customWidth="1"/>
    <col min="784" max="784" width="20.5" style="2077" customWidth="1"/>
    <col min="785" max="785" width="22.375" style="2077" customWidth="1"/>
    <col min="786" max="786" width="14.75" style="2077" customWidth="1"/>
    <col min="787" max="1024" width="12.75" style="2077"/>
    <col min="1025" max="1025" width="3.75" style="2077" customWidth="1"/>
    <col min="1026" max="1026" width="18.75" style="2077" bestFit="1" customWidth="1"/>
    <col min="1027" max="1028" width="9.625" style="2077" bestFit="1" customWidth="1"/>
    <col min="1029" max="1029" width="46.5" style="2077" customWidth="1"/>
    <col min="1030" max="1030" width="5.75" style="2077" bestFit="1" customWidth="1"/>
    <col min="1031" max="1031" width="13.125" style="2077" customWidth="1"/>
    <col min="1032" max="1032" width="13.125" style="2077" bestFit="1" customWidth="1"/>
    <col min="1033" max="1033" width="9" style="2077" bestFit="1" customWidth="1"/>
    <col min="1034" max="1034" width="34.25" style="2077" customWidth="1"/>
    <col min="1035" max="1035" width="20.625" style="2077" bestFit="1" customWidth="1"/>
    <col min="1036" max="1036" width="19.125" style="2077" bestFit="1" customWidth="1"/>
    <col min="1037" max="1037" width="16.75" style="2077" customWidth="1"/>
    <col min="1038" max="1038" width="5.375" style="2077" bestFit="1" customWidth="1"/>
    <col min="1039" max="1039" width="18.875" style="2077" customWidth="1"/>
    <col min="1040" max="1040" width="20.5" style="2077" customWidth="1"/>
    <col min="1041" max="1041" width="22.375" style="2077" customWidth="1"/>
    <col min="1042" max="1042" width="14.75" style="2077" customWidth="1"/>
    <col min="1043" max="1280" width="12.75" style="2077"/>
    <col min="1281" max="1281" width="3.75" style="2077" customWidth="1"/>
    <col min="1282" max="1282" width="18.75" style="2077" bestFit="1" customWidth="1"/>
    <col min="1283" max="1284" width="9.625" style="2077" bestFit="1" customWidth="1"/>
    <col min="1285" max="1285" width="46.5" style="2077" customWidth="1"/>
    <col min="1286" max="1286" width="5.75" style="2077" bestFit="1" customWidth="1"/>
    <col min="1287" max="1287" width="13.125" style="2077" customWidth="1"/>
    <col min="1288" max="1288" width="13.125" style="2077" bestFit="1" customWidth="1"/>
    <col min="1289" max="1289" width="9" style="2077" bestFit="1" customWidth="1"/>
    <col min="1290" max="1290" width="34.25" style="2077" customWidth="1"/>
    <col min="1291" max="1291" width="20.625" style="2077" bestFit="1" customWidth="1"/>
    <col min="1292" max="1292" width="19.125" style="2077" bestFit="1" customWidth="1"/>
    <col min="1293" max="1293" width="16.75" style="2077" customWidth="1"/>
    <col min="1294" max="1294" width="5.375" style="2077" bestFit="1" customWidth="1"/>
    <col min="1295" max="1295" width="18.875" style="2077" customWidth="1"/>
    <col min="1296" max="1296" width="20.5" style="2077" customWidth="1"/>
    <col min="1297" max="1297" width="22.375" style="2077" customWidth="1"/>
    <col min="1298" max="1298" width="14.75" style="2077" customWidth="1"/>
    <col min="1299" max="1536" width="12.75" style="2077"/>
    <col min="1537" max="1537" width="3.75" style="2077" customWidth="1"/>
    <col min="1538" max="1538" width="18.75" style="2077" bestFit="1" customWidth="1"/>
    <col min="1539" max="1540" width="9.625" style="2077" bestFit="1" customWidth="1"/>
    <col min="1541" max="1541" width="46.5" style="2077" customWidth="1"/>
    <col min="1542" max="1542" width="5.75" style="2077" bestFit="1" customWidth="1"/>
    <col min="1543" max="1543" width="13.125" style="2077" customWidth="1"/>
    <col min="1544" max="1544" width="13.125" style="2077" bestFit="1" customWidth="1"/>
    <col min="1545" max="1545" width="9" style="2077" bestFit="1" customWidth="1"/>
    <col min="1546" max="1546" width="34.25" style="2077" customWidth="1"/>
    <col min="1547" max="1547" width="20.625" style="2077" bestFit="1" customWidth="1"/>
    <col min="1548" max="1548" width="19.125" style="2077" bestFit="1" customWidth="1"/>
    <col min="1549" max="1549" width="16.75" style="2077" customWidth="1"/>
    <col min="1550" max="1550" width="5.375" style="2077" bestFit="1" customWidth="1"/>
    <col min="1551" max="1551" width="18.875" style="2077" customWidth="1"/>
    <col min="1552" max="1552" width="20.5" style="2077" customWidth="1"/>
    <col min="1553" max="1553" width="22.375" style="2077" customWidth="1"/>
    <col min="1554" max="1554" width="14.75" style="2077" customWidth="1"/>
    <col min="1555" max="1792" width="12.75" style="2077"/>
    <col min="1793" max="1793" width="3.75" style="2077" customWidth="1"/>
    <col min="1794" max="1794" width="18.75" style="2077" bestFit="1" customWidth="1"/>
    <col min="1795" max="1796" width="9.625" style="2077" bestFit="1" customWidth="1"/>
    <col min="1797" max="1797" width="46.5" style="2077" customWidth="1"/>
    <col min="1798" max="1798" width="5.75" style="2077" bestFit="1" customWidth="1"/>
    <col min="1799" max="1799" width="13.125" style="2077" customWidth="1"/>
    <col min="1800" max="1800" width="13.125" style="2077" bestFit="1" customWidth="1"/>
    <col min="1801" max="1801" width="9" style="2077" bestFit="1" customWidth="1"/>
    <col min="1802" max="1802" width="34.25" style="2077" customWidth="1"/>
    <col min="1803" max="1803" width="20.625" style="2077" bestFit="1" customWidth="1"/>
    <col min="1804" max="1804" width="19.125" style="2077" bestFit="1" customWidth="1"/>
    <col min="1805" max="1805" width="16.75" style="2077" customWidth="1"/>
    <col min="1806" max="1806" width="5.375" style="2077" bestFit="1" customWidth="1"/>
    <col min="1807" max="1807" width="18.875" style="2077" customWidth="1"/>
    <col min="1808" max="1808" width="20.5" style="2077" customWidth="1"/>
    <col min="1809" max="1809" width="22.375" style="2077" customWidth="1"/>
    <col min="1810" max="1810" width="14.75" style="2077" customWidth="1"/>
    <col min="1811" max="2048" width="12.75" style="2077"/>
    <col min="2049" max="2049" width="3.75" style="2077" customWidth="1"/>
    <col min="2050" max="2050" width="18.75" style="2077" bestFit="1" customWidth="1"/>
    <col min="2051" max="2052" width="9.625" style="2077" bestFit="1" customWidth="1"/>
    <col min="2053" max="2053" width="46.5" style="2077" customWidth="1"/>
    <col min="2054" max="2054" width="5.75" style="2077" bestFit="1" customWidth="1"/>
    <col min="2055" max="2055" width="13.125" style="2077" customWidth="1"/>
    <col min="2056" max="2056" width="13.125" style="2077" bestFit="1" customWidth="1"/>
    <col min="2057" max="2057" width="9" style="2077" bestFit="1" customWidth="1"/>
    <col min="2058" max="2058" width="34.25" style="2077" customWidth="1"/>
    <col min="2059" max="2059" width="20.625" style="2077" bestFit="1" customWidth="1"/>
    <col min="2060" max="2060" width="19.125" style="2077" bestFit="1" customWidth="1"/>
    <col min="2061" max="2061" width="16.75" style="2077" customWidth="1"/>
    <col min="2062" max="2062" width="5.375" style="2077" bestFit="1" customWidth="1"/>
    <col min="2063" max="2063" width="18.875" style="2077" customWidth="1"/>
    <col min="2064" max="2064" width="20.5" style="2077" customWidth="1"/>
    <col min="2065" max="2065" width="22.375" style="2077" customWidth="1"/>
    <col min="2066" max="2066" width="14.75" style="2077" customWidth="1"/>
    <col min="2067" max="2304" width="12.75" style="2077"/>
    <col min="2305" max="2305" width="3.75" style="2077" customWidth="1"/>
    <col min="2306" max="2306" width="18.75" style="2077" bestFit="1" customWidth="1"/>
    <col min="2307" max="2308" width="9.625" style="2077" bestFit="1" customWidth="1"/>
    <col min="2309" max="2309" width="46.5" style="2077" customWidth="1"/>
    <col min="2310" max="2310" width="5.75" style="2077" bestFit="1" customWidth="1"/>
    <col min="2311" max="2311" width="13.125" style="2077" customWidth="1"/>
    <col min="2312" max="2312" width="13.125" style="2077" bestFit="1" customWidth="1"/>
    <col min="2313" max="2313" width="9" style="2077" bestFit="1" customWidth="1"/>
    <col min="2314" max="2314" width="34.25" style="2077" customWidth="1"/>
    <col min="2315" max="2315" width="20.625" style="2077" bestFit="1" customWidth="1"/>
    <col min="2316" max="2316" width="19.125" style="2077" bestFit="1" customWidth="1"/>
    <col min="2317" max="2317" width="16.75" style="2077" customWidth="1"/>
    <col min="2318" max="2318" width="5.375" style="2077" bestFit="1" customWidth="1"/>
    <col min="2319" max="2319" width="18.875" style="2077" customWidth="1"/>
    <col min="2320" max="2320" width="20.5" style="2077" customWidth="1"/>
    <col min="2321" max="2321" width="22.375" style="2077" customWidth="1"/>
    <col min="2322" max="2322" width="14.75" style="2077" customWidth="1"/>
    <col min="2323" max="2560" width="12.75" style="2077"/>
    <col min="2561" max="2561" width="3.75" style="2077" customWidth="1"/>
    <col min="2562" max="2562" width="18.75" style="2077" bestFit="1" customWidth="1"/>
    <col min="2563" max="2564" width="9.625" style="2077" bestFit="1" customWidth="1"/>
    <col min="2565" max="2565" width="46.5" style="2077" customWidth="1"/>
    <col min="2566" max="2566" width="5.75" style="2077" bestFit="1" customWidth="1"/>
    <col min="2567" max="2567" width="13.125" style="2077" customWidth="1"/>
    <col min="2568" max="2568" width="13.125" style="2077" bestFit="1" customWidth="1"/>
    <col min="2569" max="2569" width="9" style="2077" bestFit="1" customWidth="1"/>
    <col min="2570" max="2570" width="34.25" style="2077" customWidth="1"/>
    <col min="2571" max="2571" width="20.625" style="2077" bestFit="1" customWidth="1"/>
    <col min="2572" max="2572" width="19.125" style="2077" bestFit="1" customWidth="1"/>
    <col min="2573" max="2573" width="16.75" style="2077" customWidth="1"/>
    <col min="2574" max="2574" width="5.375" style="2077" bestFit="1" customWidth="1"/>
    <col min="2575" max="2575" width="18.875" style="2077" customWidth="1"/>
    <col min="2576" max="2576" width="20.5" style="2077" customWidth="1"/>
    <col min="2577" max="2577" width="22.375" style="2077" customWidth="1"/>
    <col min="2578" max="2578" width="14.75" style="2077" customWidth="1"/>
    <col min="2579" max="2816" width="12.75" style="2077"/>
    <col min="2817" max="2817" width="3.75" style="2077" customWidth="1"/>
    <col min="2818" max="2818" width="18.75" style="2077" bestFit="1" customWidth="1"/>
    <col min="2819" max="2820" width="9.625" style="2077" bestFit="1" customWidth="1"/>
    <col min="2821" max="2821" width="46.5" style="2077" customWidth="1"/>
    <col min="2822" max="2822" width="5.75" style="2077" bestFit="1" customWidth="1"/>
    <col min="2823" max="2823" width="13.125" style="2077" customWidth="1"/>
    <col min="2824" max="2824" width="13.125" style="2077" bestFit="1" customWidth="1"/>
    <col min="2825" max="2825" width="9" style="2077" bestFit="1" customWidth="1"/>
    <col min="2826" max="2826" width="34.25" style="2077" customWidth="1"/>
    <col min="2827" max="2827" width="20.625" style="2077" bestFit="1" customWidth="1"/>
    <col min="2828" max="2828" width="19.125" style="2077" bestFit="1" customWidth="1"/>
    <col min="2829" max="2829" width="16.75" style="2077" customWidth="1"/>
    <col min="2830" max="2830" width="5.375" style="2077" bestFit="1" customWidth="1"/>
    <col min="2831" max="2831" width="18.875" style="2077" customWidth="1"/>
    <col min="2832" max="2832" width="20.5" style="2077" customWidth="1"/>
    <col min="2833" max="2833" width="22.375" style="2077" customWidth="1"/>
    <col min="2834" max="2834" width="14.75" style="2077" customWidth="1"/>
    <col min="2835" max="3072" width="12.75" style="2077"/>
    <col min="3073" max="3073" width="3.75" style="2077" customWidth="1"/>
    <col min="3074" max="3074" width="18.75" style="2077" bestFit="1" customWidth="1"/>
    <col min="3075" max="3076" width="9.625" style="2077" bestFit="1" customWidth="1"/>
    <col min="3077" max="3077" width="46.5" style="2077" customWidth="1"/>
    <col min="3078" max="3078" width="5.75" style="2077" bestFit="1" customWidth="1"/>
    <col min="3079" max="3079" width="13.125" style="2077" customWidth="1"/>
    <col min="3080" max="3080" width="13.125" style="2077" bestFit="1" customWidth="1"/>
    <col min="3081" max="3081" width="9" style="2077" bestFit="1" customWidth="1"/>
    <col min="3082" max="3082" width="34.25" style="2077" customWidth="1"/>
    <col min="3083" max="3083" width="20.625" style="2077" bestFit="1" customWidth="1"/>
    <col min="3084" max="3084" width="19.125" style="2077" bestFit="1" customWidth="1"/>
    <col min="3085" max="3085" width="16.75" style="2077" customWidth="1"/>
    <col min="3086" max="3086" width="5.375" style="2077" bestFit="1" customWidth="1"/>
    <col min="3087" max="3087" width="18.875" style="2077" customWidth="1"/>
    <col min="3088" max="3088" width="20.5" style="2077" customWidth="1"/>
    <col min="3089" max="3089" width="22.375" style="2077" customWidth="1"/>
    <col min="3090" max="3090" width="14.75" style="2077" customWidth="1"/>
    <col min="3091" max="3328" width="12.75" style="2077"/>
    <col min="3329" max="3329" width="3.75" style="2077" customWidth="1"/>
    <col min="3330" max="3330" width="18.75" style="2077" bestFit="1" customWidth="1"/>
    <col min="3331" max="3332" width="9.625" style="2077" bestFit="1" customWidth="1"/>
    <col min="3333" max="3333" width="46.5" style="2077" customWidth="1"/>
    <col min="3334" max="3334" width="5.75" style="2077" bestFit="1" customWidth="1"/>
    <col min="3335" max="3335" width="13.125" style="2077" customWidth="1"/>
    <col min="3336" max="3336" width="13.125" style="2077" bestFit="1" customWidth="1"/>
    <col min="3337" max="3337" width="9" style="2077" bestFit="1" customWidth="1"/>
    <col min="3338" max="3338" width="34.25" style="2077" customWidth="1"/>
    <col min="3339" max="3339" width="20.625" style="2077" bestFit="1" customWidth="1"/>
    <col min="3340" max="3340" width="19.125" style="2077" bestFit="1" customWidth="1"/>
    <col min="3341" max="3341" width="16.75" style="2077" customWidth="1"/>
    <col min="3342" max="3342" width="5.375" style="2077" bestFit="1" customWidth="1"/>
    <col min="3343" max="3343" width="18.875" style="2077" customWidth="1"/>
    <col min="3344" max="3344" width="20.5" style="2077" customWidth="1"/>
    <col min="3345" max="3345" width="22.375" style="2077" customWidth="1"/>
    <col min="3346" max="3346" width="14.75" style="2077" customWidth="1"/>
    <col min="3347" max="3584" width="12.75" style="2077"/>
    <col min="3585" max="3585" width="3.75" style="2077" customWidth="1"/>
    <col min="3586" max="3586" width="18.75" style="2077" bestFit="1" customWidth="1"/>
    <col min="3587" max="3588" width="9.625" style="2077" bestFit="1" customWidth="1"/>
    <col min="3589" max="3589" width="46.5" style="2077" customWidth="1"/>
    <col min="3590" max="3590" width="5.75" style="2077" bestFit="1" customWidth="1"/>
    <col min="3591" max="3591" width="13.125" style="2077" customWidth="1"/>
    <col min="3592" max="3592" width="13.125" style="2077" bestFit="1" customWidth="1"/>
    <col min="3593" max="3593" width="9" style="2077" bestFit="1" customWidth="1"/>
    <col min="3594" max="3594" width="34.25" style="2077" customWidth="1"/>
    <col min="3595" max="3595" width="20.625" style="2077" bestFit="1" customWidth="1"/>
    <col min="3596" max="3596" width="19.125" style="2077" bestFit="1" customWidth="1"/>
    <col min="3597" max="3597" width="16.75" style="2077" customWidth="1"/>
    <col min="3598" max="3598" width="5.375" style="2077" bestFit="1" customWidth="1"/>
    <col min="3599" max="3599" width="18.875" style="2077" customWidth="1"/>
    <col min="3600" max="3600" width="20.5" style="2077" customWidth="1"/>
    <col min="3601" max="3601" width="22.375" style="2077" customWidth="1"/>
    <col min="3602" max="3602" width="14.75" style="2077" customWidth="1"/>
    <col min="3603" max="3840" width="12.75" style="2077"/>
    <col min="3841" max="3841" width="3.75" style="2077" customWidth="1"/>
    <col min="3842" max="3842" width="18.75" style="2077" bestFit="1" customWidth="1"/>
    <col min="3843" max="3844" width="9.625" style="2077" bestFit="1" customWidth="1"/>
    <col min="3845" max="3845" width="46.5" style="2077" customWidth="1"/>
    <col min="3846" max="3846" width="5.75" style="2077" bestFit="1" customWidth="1"/>
    <col min="3847" max="3847" width="13.125" style="2077" customWidth="1"/>
    <col min="3848" max="3848" width="13.125" style="2077" bestFit="1" customWidth="1"/>
    <col min="3849" max="3849" width="9" style="2077" bestFit="1" customWidth="1"/>
    <col min="3850" max="3850" width="34.25" style="2077" customWidth="1"/>
    <col min="3851" max="3851" width="20.625" style="2077" bestFit="1" customWidth="1"/>
    <col min="3852" max="3852" width="19.125" style="2077" bestFit="1" customWidth="1"/>
    <col min="3853" max="3853" width="16.75" style="2077" customWidth="1"/>
    <col min="3854" max="3854" width="5.375" style="2077" bestFit="1" customWidth="1"/>
    <col min="3855" max="3855" width="18.875" style="2077" customWidth="1"/>
    <col min="3856" max="3856" width="20.5" style="2077" customWidth="1"/>
    <col min="3857" max="3857" width="22.375" style="2077" customWidth="1"/>
    <col min="3858" max="3858" width="14.75" style="2077" customWidth="1"/>
    <col min="3859" max="4096" width="12.75" style="2077"/>
    <col min="4097" max="4097" width="3.75" style="2077" customWidth="1"/>
    <col min="4098" max="4098" width="18.75" style="2077" bestFit="1" customWidth="1"/>
    <col min="4099" max="4100" width="9.625" style="2077" bestFit="1" customWidth="1"/>
    <col min="4101" max="4101" width="46.5" style="2077" customWidth="1"/>
    <col min="4102" max="4102" width="5.75" style="2077" bestFit="1" customWidth="1"/>
    <col min="4103" max="4103" width="13.125" style="2077" customWidth="1"/>
    <col min="4104" max="4104" width="13.125" style="2077" bestFit="1" customWidth="1"/>
    <col min="4105" max="4105" width="9" style="2077" bestFit="1" customWidth="1"/>
    <col min="4106" max="4106" width="34.25" style="2077" customWidth="1"/>
    <col min="4107" max="4107" width="20.625" style="2077" bestFit="1" customWidth="1"/>
    <col min="4108" max="4108" width="19.125" style="2077" bestFit="1" customWidth="1"/>
    <col min="4109" max="4109" width="16.75" style="2077" customWidth="1"/>
    <col min="4110" max="4110" width="5.375" style="2077" bestFit="1" customWidth="1"/>
    <col min="4111" max="4111" width="18.875" style="2077" customWidth="1"/>
    <col min="4112" max="4112" width="20.5" style="2077" customWidth="1"/>
    <col min="4113" max="4113" width="22.375" style="2077" customWidth="1"/>
    <col min="4114" max="4114" width="14.75" style="2077" customWidth="1"/>
    <col min="4115" max="4352" width="12.75" style="2077"/>
    <col min="4353" max="4353" width="3.75" style="2077" customWidth="1"/>
    <col min="4354" max="4354" width="18.75" style="2077" bestFit="1" customWidth="1"/>
    <col min="4355" max="4356" width="9.625" style="2077" bestFit="1" customWidth="1"/>
    <col min="4357" max="4357" width="46.5" style="2077" customWidth="1"/>
    <col min="4358" max="4358" width="5.75" style="2077" bestFit="1" customWidth="1"/>
    <col min="4359" max="4359" width="13.125" style="2077" customWidth="1"/>
    <col min="4360" max="4360" width="13.125" style="2077" bestFit="1" customWidth="1"/>
    <col min="4361" max="4361" width="9" style="2077" bestFit="1" customWidth="1"/>
    <col min="4362" max="4362" width="34.25" style="2077" customWidth="1"/>
    <col min="4363" max="4363" width="20.625" style="2077" bestFit="1" customWidth="1"/>
    <col min="4364" max="4364" width="19.125" style="2077" bestFit="1" customWidth="1"/>
    <col min="4365" max="4365" width="16.75" style="2077" customWidth="1"/>
    <col min="4366" max="4366" width="5.375" style="2077" bestFit="1" customWidth="1"/>
    <col min="4367" max="4367" width="18.875" style="2077" customWidth="1"/>
    <col min="4368" max="4368" width="20.5" style="2077" customWidth="1"/>
    <col min="4369" max="4369" width="22.375" style="2077" customWidth="1"/>
    <col min="4370" max="4370" width="14.75" style="2077" customWidth="1"/>
    <col min="4371" max="4608" width="12.75" style="2077"/>
    <col min="4609" max="4609" width="3.75" style="2077" customWidth="1"/>
    <col min="4610" max="4610" width="18.75" style="2077" bestFit="1" customWidth="1"/>
    <col min="4611" max="4612" width="9.625" style="2077" bestFit="1" customWidth="1"/>
    <col min="4613" max="4613" width="46.5" style="2077" customWidth="1"/>
    <col min="4614" max="4614" width="5.75" style="2077" bestFit="1" customWidth="1"/>
    <col min="4615" max="4615" width="13.125" style="2077" customWidth="1"/>
    <col min="4616" max="4616" width="13.125" style="2077" bestFit="1" customWidth="1"/>
    <col min="4617" max="4617" width="9" style="2077" bestFit="1" customWidth="1"/>
    <col min="4618" max="4618" width="34.25" style="2077" customWidth="1"/>
    <col min="4619" max="4619" width="20.625" style="2077" bestFit="1" customWidth="1"/>
    <col min="4620" max="4620" width="19.125" style="2077" bestFit="1" customWidth="1"/>
    <col min="4621" max="4621" width="16.75" style="2077" customWidth="1"/>
    <col min="4622" max="4622" width="5.375" style="2077" bestFit="1" customWidth="1"/>
    <col min="4623" max="4623" width="18.875" style="2077" customWidth="1"/>
    <col min="4624" max="4624" width="20.5" style="2077" customWidth="1"/>
    <col min="4625" max="4625" width="22.375" style="2077" customWidth="1"/>
    <col min="4626" max="4626" width="14.75" style="2077" customWidth="1"/>
    <col min="4627" max="4864" width="12.75" style="2077"/>
    <col min="4865" max="4865" width="3.75" style="2077" customWidth="1"/>
    <col min="4866" max="4866" width="18.75" style="2077" bestFit="1" customWidth="1"/>
    <col min="4867" max="4868" width="9.625" style="2077" bestFit="1" customWidth="1"/>
    <col min="4869" max="4869" width="46.5" style="2077" customWidth="1"/>
    <col min="4870" max="4870" width="5.75" style="2077" bestFit="1" customWidth="1"/>
    <col min="4871" max="4871" width="13.125" style="2077" customWidth="1"/>
    <col min="4872" max="4872" width="13.125" style="2077" bestFit="1" customWidth="1"/>
    <col min="4873" max="4873" width="9" style="2077" bestFit="1" customWidth="1"/>
    <col min="4874" max="4874" width="34.25" style="2077" customWidth="1"/>
    <col min="4875" max="4875" width="20.625" style="2077" bestFit="1" customWidth="1"/>
    <col min="4876" max="4876" width="19.125" style="2077" bestFit="1" customWidth="1"/>
    <col min="4877" max="4877" width="16.75" style="2077" customWidth="1"/>
    <col min="4878" max="4878" width="5.375" style="2077" bestFit="1" customWidth="1"/>
    <col min="4879" max="4879" width="18.875" style="2077" customWidth="1"/>
    <col min="4880" max="4880" width="20.5" style="2077" customWidth="1"/>
    <col min="4881" max="4881" width="22.375" style="2077" customWidth="1"/>
    <col min="4882" max="4882" width="14.75" style="2077" customWidth="1"/>
    <col min="4883" max="5120" width="12.75" style="2077"/>
    <col min="5121" max="5121" width="3.75" style="2077" customWidth="1"/>
    <col min="5122" max="5122" width="18.75" style="2077" bestFit="1" customWidth="1"/>
    <col min="5123" max="5124" width="9.625" style="2077" bestFit="1" customWidth="1"/>
    <col min="5125" max="5125" width="46.5" style="2077" customWidth="1"/>
    <col min="5126" max="5126" width="5.75" style="2077" bestFit="1" customWidth="1"/>
    <col min="5127" max="5127" width="13.125" style="2077" customWidth="1"/>
    <col min="5128" max="5128" width="13.125" style="2077" bestFit="1" customWidth="1"/>
    <col min="5129" max="5129" width="9" style="2077" bestFit="1" customWidth="1"/>
    <col min="5130" max="5130" width="34.25" style="2077" customWidth="1"/>
    <col min="5131" max="5131" width="20.625" style="2077" bestFit="1" customWidth="1"/>
    <col min="5132" max="5132" width="19.125" style="2077" bestFit="1" customWidth="1"/>
    <col min="5133" max="5133" width="16.75" style="2077" customWidth="1"/>
    <col min="5134" max="5134" width="5.375" style="2077" bestFit="1" customWidth="1"/>
    <col min="5135" max="5135" width="18.875" style="2077" customWidth="1"/>
    <col min="5136" max="5136" width="20.5" style="2077" customWidth="1"/>
    <col min="5137" max="5137" width="22.375" style="2077" customWidth="1"/>
    <col min="5138" max="5138" width="14.75" style="2077" customWidth="1"/>
    <col min="5139" max="5376" width="12.75" style="2077"/>
    <col min="5377" max="5377" width="3.75" style="2077" customWidth="1"/>
    <col min="5378" max="5378" width="18.75" style="2077" bestFit="1" customWidth="1"/>
    <col min="5379" max="5380" width="9.625" style="2077" bestFit="1" customWidth="1"/>
    <col min="5381" max="5381" width="46.5" style="2077" customWidth="1"/>
    <col min="5382" max="5382" width="5.75" style="2077" bestFit="1" customWidth="1"/>
    <col min="5383" max="5383" width="13.125" style="2077" customWidth="1"/>
    <col min="5384" max="5384" width="13.125" style="2077" bestFit="1" customWidth="1"/>
    <col min="5385" max="5385" width="9" style="2077" bestFit="1" customWidth="1"/>
    <col min="5386" max="5386" width="34.25" style="2077" customWidth="1"/>
    <col min="5387" max="5387" width="20.625" style="2077" bestFit="1" customWidth="1"/>
    <col min="5388" max="5388" width="19.125" style="2077" bestFit="1" customWidth="1"/>
    <col min="5389" max="5389" width="16.75" style="2077" customWidth="1"/>
    <col min="5390" max="5390" width="5.375" style="2077" bestFit="1" customWidth="1"/>
    <col min="5391" max="5391" width="18.875" style="2077" customWidth="1"/>
    <col min="5392" max="5392" width="20.5" style="2077" customWidth="1"/>
    <col min="5393" max="5393" width="22.375" style="2077" customWidth="1"/>
    <col min="5394" max="5394" width="14.75" style="2077" customWidth="1"/>
    <col min="5395" max="5632" width="12.75" style="2077"/>
    <col min="5633" max="5633" width="3.75" style="2077" customWidth="1"/>
    <col min="5634" max="5634" width="18.75" style="2077" bestFit="1" customWidth="1"/>
    <col min="5635" max="5636" width="9.625" style="2077" bestFit="1" customWidth="1"/>
    <col min="5637" max="5637" width="46.5" style="2077" customWidth="1"/>
    <col min="5638" max="5638" width="5.75" style="2077" bestFit="1" customWidth="1"/>
    <col min="5639" max="5639" width="13.125" style="2077" customWidth="1"/>
    <col min="5640" max="5640" width="13.125" style="2077" bestFit="1" customWidth="1"/>
    <col min="5641" max="5641" width="9" style="2077" bestFit="1" customWidth="1"/>
    <col min="5642" max="5642" width="34.25" style="2077" customWidth="1"/>
    <col min="5643" max="5643" width="20.625" style="2077" bestFit="1" customWidth="1"/>
    <col min="5644" max="5644" width="19.125" style="2077" bestFit="1" customWidth="1"/>
    <col min="5645" max="5645" width="16.75" style="2077" customWidth="1"/>
    <col min="5646" max="5646" width="5.375" style="2077" bestFit="1" customWidth="1"/>
    <col min="5647" max="5647" width="18.875" style="2077" customWidth="1"/>
    <col min="5648" max="5648" width="20.5" style="2077" customWidth="1"/>
    <col min="5649" max="5649" width="22.375" style="2077" customWidth="1"/>
    <col min="5650" max="5650" width="14.75" style="2077" customWidth="1"/>
    <col min="5651" max="5888" width="12.75" style="2077"/>
    <col min="5889" max="5889" width="3.75" style="2077" customWidth="1"/>
    <col min="5890" max="5890" width="18.75" style="2077" bestFit="1" customWidth="1"/>
    <col min="5891" max="5892" width="9.625" style="2077" bestFit="1" customWidth="1"/>
    <col min="5893" max="5893" width="46.5" style="2077" customWidth="1"/>
    <col min="5894" max="5894" width="5.75" style="2077" bestFit="1" customWidth="1"/>
    <col min="5895" max="5895" width="13.125" style="2077" customWidth="1"/>
    <col min="5896" max="5896" width="13.125" style="2077" bestFit="1" customWidth="1"/>
    <col min="5897" max="5897" width="9" style="2077" bestFit="1" customWidth="1"/>
    <col min="5898" max="5898" width="34.25" style="2077" customWidth="1"/>
    <col min="5899" max="5899" width="20.625" style="2077" bestFit="1" customWidth="1"/>
    <col min="5900" max="5900" width="19.125" style="2077" bestFit="1" customWidth="1"/>
    <col min="5901" max="5901" width="16.75" style="2077" customWidth="1"/>
    <col min="5902" max="5902" width="5.375" style="2077" bestFit="1" customWidth="1"/>
    <col min="5903" max="5903" width="18.875" style="2077" customWidth="1"/>
    <col min="5904" max="5904" width="20.5" style="2077" customWidth="1"/>
    <col min="5905" max="5905" width="22.375" style="2077" customWidth="1"/>
    <col min="5906" max="5906" width="14.75" style="2077" customWidth="1"/>
    <col min="5907" max="6144" width="12.75" style="2077"/>
    <col min="6145" max="6145" width="3.75" style="2077" customWidth="1"/>
    <col min="6146" max="6146" width="18.75" style="2077" bestFit="1" customWidth="1"/>
    <col min="6147" max="6148" width="9.625" style="2077" bestFit="1" customWidth="1"/>
    <col min="6149" max="6149" width="46.5" style="2077" customWidth="1"/>
    <col min="6150" max="6150" width="5.75" style="2077" bestFit="1" customWidth="1"/>
    <col min="6151" max="6151" width="13.125" style="2077" customWidth="1"/>
    <col min="6152" max="6152" width="13.125" style="2077" bestFit="1" customWidth="1"/>
    <col min="6153" max="6153" width="9" style="2077" bestFit="1" customWidth="1"/>
    <col min="6154" max="6154" width="34.25" style="2077" customWidth="1"/>
    <col min="6155" max="6155" width="20.625" style="2077" bestFit="1" customWidth="1"/>
    <col min="6156" max="6156" width="19.125" style="2077" bestFit="1" customWidth="1"/>
    <col min="6157" max="6157" width="16.75" style="2077" customWidth="1"/>
    <col min="6158" max="6158" width="5.375" style="2077" bestFit="1" customWidth="1"/>
    <col min="6159" max="6159" width="18.875" style="2077" customWidth="1"/>
    <col min="6160" max="6160" width="20.5" style="2077" customWidth="1"/>
    <col min="6161" max="6161" width="22.375" style="2077" customWidth="1"/>
    <col min="6162" max="6162" width="14.75" style="2077" customWidth="1"/>
    <col min="6163" max="6400" width="12.75" style="2077"/>
    <col min="6401" max="6401" width="3.75" style="2077" customWidth="1"/>
    <col min="6402" max="6402" width="18.75" style="2077" bestFit="1" customWidth="1"/>
    <col min="6403" max="6404" width="9.625" style="2077" bestFit="1" customWidth="1"/>
    <col min="6405" max="6405" width="46.5" style="2077" customWidth="1"/>
    <col min="6406" max="6406" width="5.75" style="2077" bestFit="1" customWidth="1"/>
    <col min="6407" max="6407" width="13.125" style="2077" customWidth="1"/>
    <col min="6408" max="6408" width="13.125" style="2077" bestFit="1" customWidth="1"/>
    <col min="6409" max="6409" width="9" style="2077" bestFit="1" customWidth="1"/>
    <col min="6410" max="6410" width="34.25" style="2077" customWidth="1"/>
    <col min="6411" max="6411" width="20.625" style="2077" bestFit="1" customWidth="1"/>
    <col min="6412" max="6412" width="19.125" style="2077" bestFit="1" customWidth="1"/>
    <col min="6413" max="6413" width="16.75" style="2077" customWidth="1"/>
    <col min="6414" max="6414" width="5.375" style="2077" bestFit="1" customWidth="1"/>
    <col min="6415" max="6415" width="18.875" style="2077" customWidth="1"/>
    <col min="6416" max="6416" width="20.5" style="2077" customWidth="1"/>
    <col min="6417" max="6417" width="22.375" style="2077" customWidth="1"/>
    <col min="6418" max="6418" width="14.75" style="2077" customWidth="1"/>
    <col min="6419" max="6656" width="12.75" style="2077"/>
    <col min="6657" max="6657" width="3.75" style="2077" customWidth="1"/>
    <col min="6658" max="6658" width="18.75" style="2077" bestFit="1" customWidth="1"/>
    <col min="6659" max="6660" width="9.625" style="2077" bestFit="1" customWidth="1"/>
    <col min="6661" max="6661" width="46.5" style="2077" customWidth="1"/>
    <col min="6662" max="6662" width="5.75" style="2077" bestFit="1" customWidth="1"/>
    <col min="6663" max="6663" width="13.125" style="2077" customWidth="1"/>
    <col min="6664" max="6664" width="13.125" style="2077" bestFit="1" customWidth="1"/>
    <col min="6665" max="6665" width="9" style="2077" bestFit="1" customWidth="1"/>
    <col min="6666" max="6666" width="34.25" style="2077" customWidth="1"/>
    <col min="6667" max="6667" width="20.625" style="2077" bestFit="1" customWidth="1"/>
    <col min="6668" max="6668" width="19.125" style="2077" bestFit="1" customWidth="1"/>
    <col min="6669" max="6669" width="16.75" style="2077" customWidth="1"/>
    <col min="6670" max="6670" width="5.375" style="2077" bestFit="1" customWidth="1"/>
    <col min="6671" max="6671" width="18.875" style="2077" customWidth="1"/>
    <col min="6672" max="6672" width="20.5" style="2077" customWidth="1"/>
    <col min="6673" max="6673" width="22.375" style="2077" customWidth="1"/>
    <col min="6674" max="6674" width="14.75" style="2077" customWidth="1"/>
    <col min="6675" max="6912" width="12.75" style="2077"/>
    <col min="6913" max="6913" width="3.75" style="2077" customWidth="1"/>
    <col min="6914" max="6914" width="18.75" style="2077" bestFit="1" customWidth="1"/>
    <col min="6915" max="6916" width="9.625" style="2077" bestFit="1" customWidth="1"/>
    <col min="6917" max="6917" width="46.5" style="2077" customWidth="1"/>
    <col min="6918" max="6918" width="5.75" style="2077" bestFit="1" customWidth="1"/>
    <col min="6919" max="6919" width="13.125" style="2077" customWidth="1"/>
    <col min="6920" max="6920" width="13.125" style="2077" bestFit="1" customWidth="1"/>
    <col min="6921" max="6921" width="9" style="2077" bestFit="1" customWidth="1"/>
    <col min="6922" max="6922" width="34.25" style="2077" customWidth="1"/>
    <col min="6923" max="6923" width="20.625" style="2077" bestFit="1" customWidth="1"/>
    <col min="6924" max="6924" width="19.125" style="2077" bestFit="1" customWidth="1"/>
    <col min="6925" max="6925" width="16.75" style="2077" customWidth="1"/>
    <col min="6926" max="6926" width="5.375" style="2077" bestFit="1" customWidth="1"/>
    <col min="6927" max="6927" width="18.875" style="2077" customWidth="1"/>
    <col min="6928" max="6928" width="20.5" style="2077" customWidth="1"/>
    <col min="6929" max="6929" width="22.375" style="2077" customWidth="1"/>
    <col min="6930" max="6930" width="14.75" style="2077" customWidth="1"/>
    <col min="6931" max="7168" width="12.75" style="2077"/>
    <col min="7169" max="7169" width="3.75" style="2077" customWidth="1"/>
    <col min="7170" max="7170" width="18.75" style="2077" bestFit="1" customWidth="1"/>
    <col min="7171" max="7172" width="9.625" style="2077" bestFit="1" customWidth="1"/>
    <col min="7173" max="7173" width="46.5" style="2077" customWidth="1"/>
    <col min="7174" max="7174" width="5.75" style="2077" bestFit="1" customWidth="1"/>
    <col min="7175" max="7175" width="13.125" style="2077" customWidth="1"/>
    <col min="7176" max="7176" width="13.125" style="2077" bestFit="1" customWidth="1"/>
    <col min="7177" max="7177" width="9" style="2077" bestFit="1" customWidth="1"/>
    <col min="7178" max="7178" width="34.25" style="2077" customWidth="1"/>
    <col min="7179" max="7179" width="20.625" style="2077" bestFit="1" customWidth="1"/>
    <col min="7180" max="7180" width="19.125" style="2077" bestFit="1" customWidth="1"/>
    <col min="7181" max="7181" width="16.75" style="2077" customWidth="1"/>
    <col min="7182" max="7182" width="5.375" style="2077" bestFit="1" customWidth="1"/>
    <col min="7183" max="7183" width="18.875" style="2077" customWidth="1"/>
    <col min="7184" max="7184" width="20.5" style="2077" customWidth="1"/>
    <col min="7185" max="7185" width="22.375" style="2077" customWidth="1"/>
    <col min="7186" max="7186" width="14.75" style="2077" customWidth="1"/>
    <col min="7187" max="7424" width="12.75" style="2077"/>
    <col min="7425" max="7425" width="3.75" style="2077" customWidth="1"/>
    <col min="7426" max="7426" width="18.75" style="2077" bestFit="1" customWidth="1"/>
    <col min="7427" max="7428" width="9.625" style="2077" bestFit="1" customWidth="1"/>
    <col min="7429" max="7429" width="46.5" style="2077" customWidth="1"/>
    <col min="7430" max="7430" width="5.75" style="2077" bestFit="1" customWidth="1"/>
    <col min="7431" max="7431" width="13.125" style="2077" customWidth="1"/>
    <col min="7432" max="7432" width="13.125" style="2077" bestFit="1" customWidth="1"/>
    <col min="7433" max="7433" width="9" style="2077" bestFit="1" customWidth="1"/>
    <col min="7434" max="7434" width="34.25" style="2077" customWidth="1"/>
    <col min="7435" max="7435" width="20.625" style="2077" bestFit="1" customWidth="1"/>
    <col min="7436" max="7436" width="19.125" style="2077" bestFit="1" customWidth="1"/>
    <col min="7437" max="7437" width="16.75" style="2077" customWidth="1"/>
    <col min="7438" max="7438" width="5.375" style="2077" bestFit="1" customWidth="1"/>
    <col min="7439" max="7439" width="18.875" style="2077" customWidth="1"/>
    <col min="7440" max="7440" width="20.5" style="2077" customWidth="1"/>
    <col min="7441" max="7441" width="22.375" style="2077" customWidth="1"/>
    <col min="7442" max="7442" width="14.75" style="2077" customWidth="1"/>
    <col min="7443" max="7680" width="12.75" style="2077"/>
    <col min="7681" max="7681" width="3.75" style="2077" customWidth="1"/>
    <col min="7682" max="7682" width="18.75" style="2077" bestFit="1" customWidth="1"/>
    <col min="7683" max="7684" width="9.625" style="2077" bestFit="1" customWidth="1"/>
    <col min="7685" max="7685" width="46.5" style="2077" customWidth="1"/>
    <col min="7686" max="7686" width="5.75" style="2077" bestFit="1" customWidth="1"/>
    <col min="7687" max="7687" width="13.125" style="2077" customWidth="1"/>
    <col min="7688" max="7688" width="13.125" style="2077" bestFit="1" customWidth="1"/>
    <col min="7689" max="7689" width="9" style="2077" bestFit="1" customWidth="1"/>
    <col min="7690" max="7690" width="34.25" style="2077" customWidth="1"/>
    <col min="7691" max="7691" width="20.625" style="2077" bestFit="1" customWidth="1"/>
    <col min="7692" max="7692" width="19.125" style="2077" bestFit="1" customWidth="1"/>
    <col min="7693" max="7693" width="16.75" style="2077" customWidth="1"/>
    <col min="7694" max="7694" width="5.375" style="2077" bestFit="1" customWidth="1"/>
    <col min="7695" max="7695" width="18.875" style="2077" customWidth="1"/>
    <col min="7696" max="7696" width="20.5" style="2077" customWidth="1"/>
    <col min="7697" max="7697" width="22.375" style="2077" customWidth="1"/>
    <col min="7698" max="7698" width="14.75" style="2077" customWidth="1"/>
    <col min="7699" max="7936" width="12.75" style="2077"/>
    <col min="7937" max="7937" width="3.75" style="2077" customWidth="1"/>
    <col min="7938" max="7938" width="18.75" style="2077" bestFit="1" customWidth="1"/>
    <col min="7939" max="7940" width="9.625" style="2077" bestFit="1" customWidth="1"/>
    <col min="7941" max="7941" width="46.5" style="2077" customWidth="1"/>
    <col min="7942" max="7942" width="5.75" style="2077" bestFit="1" customWidth="1"/>
    <col min="7943" max="7943" width="13.125" style="2077" customWidth="1"/>
    <col min="7944" max="7944" width="13.125" style="2077" bestFit="1" customWidth="1"/>
    <col min="7945" max="7945" width="9" style="2077" bestFit="1" customWidth="1"/>
    <col min="7946" max="7946" width="34.25" style="2077" customWidth="1"/>
    <col min="7947" max="7947" width="20.625" style="2077" bestFit="1" customWidth="1"/>
    <col min="7948" max="7948" width="19.125" style="2077" bestFit="1" customWidth="1"/>
    <col min="7949" max="7949" width="16.75" style="2077" customWidth="1"/>
    <col min="7950" max="7950" width="5.375" style="2077" bestFit="1" customWidth="1"/>
    <col min="7951" max="7951" width="18.875" style="2077" customWidth="1"/>
    <col min="7952" max="7952" width="20.5" style="2077" customWidth="1"/>
    <col min="7953" max="7953" width="22.375" style="2077" customWidth="1"/>
    <col min="7954" max="7954" width="14.75" style="2077" customWidth="1"/>
    <col min="7955" max="8192" width="12.75" style="2077"/>
    <col min="8193" max="8193" width="3.75" style="2077" customWidth="1"/>
    <col min="8194" max="8194" width="18.75" style="2077" bestFit="1" customWidth="1"/>
    <col min="8195" max="8196" width="9.625" style="2077" bestFit="1" customWidth="1"/>
    <col min="8197" max="8197" width="46.5" style="2077" customWidth="1"/>
    <col min="8198" max="8198" width="5.75" style="2077" bestFit="1" customWidth="1"/>
    <col min="8199" max="8199" width="13.125" style="2077" customWidth="1"/>
    <col min="8200" max="8200" width="13.125" style="2077" bestFit="1" customWidth="1"/>
    <col min="8201" max="8201" width="9" style="2077" bestFit="1" customWidth="1"/>
    <col min="8202" max="8202" width="34.25" style="2077" customWidth="1"/>
    <col min="8203" max="8203" width="20.625" style="2077" bestFit="1" customWidth="1"/>
    <col min="8204" max="8204" width="19.125" style="2077" bestFit="1" customWidth="1"/>
    <col min="8205" max="8205" width="16.75" style="2077" customWidth="1"/>
    <col min="8206" max="8206" width="5.375" style="2077" bestFit="1" customWidth="1"/>
    <col min="8207" max="8207" width="18.875" style="2077" customWidth="1"/>
    <col min="8208" max="8208" width="20.5" style="2077" customWidth="1"/>
    <col min="8209" max="8209" width="22.375" style="2077" customWidth="1"/>
    <col min="8210" max="8210" width="14.75" style="2077" customWidth="1"/>
    <col min="8211" max="8448" width="12.75" style="2077"/>
    <col min="8449" max="8449" width="3.75" style="2077" customWidth="1"/>
    <col min="8450" max="8450" width="18.75" style="2077" bestFit="1" customWidth="1"/>
    <col min="8451" max="8452" width="9.625" style="2077" bestFit="1" customWidth="1"/>
    <col min="8453" max="8453" width="46.5" style="2077" customWidth="1"/>
    <col min="8454" max="8454" width="5.75" style="2077" bestFit="1" customWidth="1"/>
    <col min="8455" max="8455" width="13.125" style="2077" customWidth="1"/>
    <col min="8456" max="8456" width="13.125" style="2077" bestFit="1" customWidth="1"/>
    <col min="8457" max="8457" width="9" style="2077" bestFit="1" customWidth="1"/>
    <col min="8458" max="8458" width="34.25" style="2077" customWidth="1"/>
    <col min="8459" max="8459" width="20.625" style="2077" bestFit="1" customWidth="1"/>
    <col min="8460" max="8460" width="19.125" style="2077" bestFit="1" customWidth="1"/>
    <col min="8461" max="8461" width="16.75" style="2077" customWidth="1"/>
    <col min="8462" max="8462" width="5.375" style="2077" bestFit="1" customWidth="1"/>
    <col min="8463" max="8463" width="18.875" style="2077" customWidth="1"/>
    <col min="8464" max="8464" width="20.5" style="2077" customWidth="1"/>
    <col min="8465" max="8465" width="22.375" style="2077" customWidth="1"/>
    <col min="8466" max="8466" width="14.75" style="2077" customWidth="1"/>
    <col min="8467" max="8704" width="12.75" style="2077"/>
    <col min="8705" max="8705" width="3.75" style="2077" customWidth="1"/>
    <col min="8706" max="8706" width="18.75" style="2077" bestFit="1" customWidth="1"/>
    <col min="8707" max="8708" width="9.625" style="2077" bestFit="1" customWidth="1"/>
    <col min="8709" max="8709" width="46.5" style="2077" customWidth="1"/>
    <col min="8710" max="8710" width="5.75" style="2077" bestFit="1" customWidth="1"/>
    <col min="8711" max="8711" width="13.125" style="2077" customWidth="1"/>
    <col min="8712" max="8712" width="13.125" style="2077" bestFit="1" customWidth="1"/>
    <col min="8713" max="8713" width="9" style="2077" bestFit="1" customWidth="1"/>
    <col min="8714" max="8714" width="34.25" style="2077" customWidth="1"/>
    <col min="8715" max="8715" width="20.625" style="2077" bestFit="1" customWidth="1"/>
    <col min="8716" max="8716" width="19.125" style="2077" bestFit="1" customWidth="1"/>
    <col min="8717" max="8717" width="16.75" style="2077" customWidth="1"/>
    <col min="8718" max="8718" width="5.375" style="2077" bestFit="1" customWidth="1"/>
    <col min="8719" max="8719" width="18.875" style="2077" customWidth="1"/>
    <col min="8720" max="8720" width="20.5" style="2077" customWidth="1"/>
    <col min="8721" max="8721" width="22.375" style="2077" customWidth="1"/>
    <col min="8722" max="8722" width="14.75" style="2077" customWidth="1"/>
    <col min="8723" max="8960" width="12.75" style="2077"/>
    <col min="8961" max="8961" width="3.75" style="2077" customWidth="1"/>
    <col min="8962" max="8962" width="18.75" style="2077" bestFit="1" customWidth="1"/>
    <col min="8963" max="8964" width="9.625" style="2077" bestFit="1" customWidth="1"/>
    <col min="8965" max="8965" width="46.5" style="2077" customWidth="1"/>
    <col min="8966" max="8966" width="5.75" style="2077" bestFit="1" customWidth="1"/>
    <col min="8967" max="8967" width="13.125" style="2077" customWidth="1"/>
    <col min="8968" max="8968" width="13.125" style="2077" bestFit="1" customWidth="1"/>
    <col min="8969" max="8969" width="9" style="2077" bestFit="1" customWidth="1"/>
    <col min="8970" max="8970" width="34.25" style="2077" customWidth="1"/>
    <col min="8971" max="8971" width="20.625" style="2077" bestFit="1" customWidth="1"/>
    <col min="8972" max="8972" width="19.125" style="2077" bestFit="1" customWidth="1"/>
    <col min="8973" max="8973" width="16.75" style="2077" customWidth="1"/>
    <col min="8974" max="8974" width="5.375" style="2077" bestFit="1" customWidth="1"/>
    <col min="8975" max="8975" width="18.875" style="2077" customWidth="1"/>
    <col min="8976" max="8976" width="20.5" style="2077" customWidth="1"/>
    <col min="8977" max="8977" width="22.375" style="2077" customWidth="1"/>
    <col min="8978" max="8978" width="14.75" style="2077" customWidth="1"/>
    <col min="8979" max="9216" width="12.75" style="2077"/>
    <col min="9217" max="9217" width="3.75" style="2077" customWidth="1"/>
    <col min="9218" max="9218" width="18.75" style="2077" bestFit="1" customWidth="1"/>
    <col min="9219" max="9220" width="9.625" style="2077" bestFit="1" customWidth="1"/>
    <col min="9221" max="9221" width="46.5" style="2077" customWidth="1"/>
    <col min="9222" max="9222" width="5.75" style="2077" bestFit="1" customWidth="1"/>
    <col min="9223" max="9223" width="13.125" style="2077" customWidth="1"/>
    <col min="9224" max="9224" width="13.125" style="2077" bestFit="1" customWidth="1"/>
    <col min="9225" max="9225" width="9" style="2077" bestFit="1" customWidth="1"/>
    <col min="9226" max="9226" width="34.25" style="2077" customWidth="1"/>
    <col min="9227" max="9227" width="20.625" style="2077" bestFit="1" customWidth="1"/>
    <col min="9228" max="9228" width="19.125" style="2077" bestFit="1" customWidth="1"/>
    <col min="9229" max="9229" width="16.75" style="2077" customWidth="1"/>
    <col min="9230" max="9230" width="5.375" style="2077" bestFit="1" customWidth="1"/>
    <col min="9231" max="9231" width="18.875" style="2077" customWidth="1"/>
    <col min="9232" max="9232" width="20.5" style="2077" customWidth="1"/>
    <col min="9233" max="9233" width="22.375" style="2077" customWidth="1"/>
    <col min="9234" max="9234" width="14.75" style="2077" customWidth="1"/>
    <col min="9235" max="9472" width="12.75" style="2077"/>
    <col min="9473" max="9473" width="3.75" style="2077" customWidth="1"/>
    <col min="9474" max="9474" width="18.75" style="2077" bestFit="1" customWidth="1"/>
    <col min="9475" max="9476" width="9.625" style="2077" bestFit="1" customWidth="1"/>
    <col min="9477" max="9477" width="46.5" style="2077" customWidth="1"/>
    <col min="9478" max="9478" width="5.75" style="2077" bestFit="1" customWidth="1"/>
    <col min="9479" max="9479" width="13.125" style="2077" customWidth="1"/>
    <col min="9480" max="9480" width="13.125" style="2077" bestFit="1" customWidth="1"/>
    <col min="9481" max="9481" width="9" style="2077" bestFit="1" customWidth="1"/>
    <col min="9482" max="9482" width="34.25" style="2077" customWidth="1"/>
    <col min="9483" max="9483" width="20.625" style="2077" bestFit="1" customWidth="1"/>
    <col min="9484" max="9484" width="19.125" style="2077" bestFit="1" customWidth="1"/>
    <col min="9485" max="9485" width="16.75" style="2077" customWidth="1"/>
    <col min="9486" max="9486" width="5.375" style="2077" bestFit="1" customWidth="1"/>
    <col min="9487" max="9487" width="18.875" style="2077" customWidth="1"/>
    <col min="9488" max="9488" width="20.5" style="2077" customWidth="1"/>
    <col min="9489" max="9489" width="22.375" style="2077" customWidth="1"/>
    <col min="9490" max="9490" width="14.75" style="2077" customWidth="1"/>
    <col min="9491" max="9728" width="12.75" style="2077"/>
    <col min="9729" max="9729" width="3.75" style="2077" customWidth="1"/>
    <col min="9730" max="9730" width="18.75" style="2077" bestFit="1" customWidth="1"/>
    <col min="9731" max="9732" width="9.625" style="2077" bestFit="1" customWidth="1"/>
    <col min="9733" max="9733" width="46.5" style="2077" customWidth="1"/>
    <col min="9734" max="9734" width="5.75" style="2077" bestFit="1" customWidth="1"/>
    <col min="9735" max="9735" width="13.125" style="2077" customWidth="1"/>
    <col min="9736" max="9736" width="13.125" style="2077" bestFit="1" customWidth="1"/>
    <col min="9737" max="9737" width="9" style="2077" bestFit="1" customWidth="1"/>
    <col min="9738" max="9738" width="34.25" style="2077" customWidth="1"/>
    <col min="9739" max="9739" width="20.625" style="2077" bestFit="1" customWidth="1"/>
    <col min="9740" max="9740" width="19.125" style="2077" bestFit="1" customWidth="1"/>
    <col min="9741" max="9741" width="16.75" style="2077" customWidth="1"/>
    <col min="9742" max="9742" width="5.375" style="2077" bestFit="1" customWidth="1"/>
    <col min="9743" max="9743" width="18.875" style="2077" customWidth="1"/>
    <col min="9744" max="9744" width="20.5" style="2077" customWidth="1"/>
    <col min="9745" max="9745" width="22.375" style="2077" customWidth="1"/>
    <col min="9746" max="9746" width="14.75" style="2077" customWidth="1"/>
    <col min="9747" max="9984" width="12.75" style="2077"/>
    <col min="9985" max="9985" width="3.75" style="2077" customWidth="1"/>
    <col min="9986" max="9986" width="18.75" style="2077" bestFit="1" customWidth="1"/>
    <col min="9987" max="9988" width="9.625" style="2077" bestFit="1" customWidth="1"/>
    <col min="9989" max="9989" width="46.5" style="2077" customWidth="1"/>
    <col min="9990" max="9990" width="5.75" style="2077" bestFit="1" customWidth="1"/>
    <col min="9991" max="9991" width="13.125" style="2077" customWidth="1"/>
    <col min="9992" max="9992" width="13.125" style="2077" bestFit="1" customWidth="1"/>
    <col min="9993" max="9993" width="9" style="2077" bestFit="1" customWidth="1"/>
    <col min="9994" max="9994" width="34.25" style="2077" customWidth="1"/>
    <col min="9995" max="9995" width="20.625" style="2077" bestFit="1" customWidth="1"/>
    <col min="9996" max="9996" width="19.125" style="2077" bestFit="1" customWidth="1"/>
    <col min="9997" max="9997" width="16.75" style="2077" customWidth="1"/>
    <col min="9998" max="9998" width="5.375" style="2077" bestFit="1" customWidth="1"/>
    <col min="9999" max="9999" width="18.875" style="2077" customWidth="1"/>
    <col min="10000" max="10000" width="20.5" style="2077" customWidth="1"/>
    <col min="10001" max="10001" width="22.375" style="2077" customWidth="1"/>
    <col min="10002" max="10002" width="14.75" style="2077" customWidth="1"/>
    <col min="10003" max="10240" width="12.75" style="2077"/>
    <col min="10241" max="10241" width="3.75" style="2077" customWidth="1"/>
    <col min="10242" max="10242" width="18.75" style="2077" bestFit="1" customWidth="1"/>
    <col min="10243" max="10244" width="9.625" style="2077" bestFit="1" customWidth="1"/>
    <col min="10245" max="10245" width="46.5" style="2077" customWidth="1"/>
    <col min="10246" max="10246" width="5.75" style="2077" bestFit="1" customWidth="1"/>
    <col min="10247" max="10247" width="13.125" style="2077" customWidth="1"/>
    <col min="10248" max="10248" width="13.125" style="2077" bestFit="1" customWidth="1"/>
    <col min="10249" max="10249" width="9" style="2077" bestFit="1" customWidth="1"/>
    <col min="10250" max="10250" width="34.25" style="2077" customWidth="1"/>
    <col min="10251" max="10251" width="20.625" style="2077" bestFit="1" customWidth="1"/>
    <col min="10252" max="10252" width="19.125" style="2077" bestFit="1" customWidth="1"/>
    <col min="10253" max="10253" width="16.75" style="2077" customWidth="1"/>
    <col min="10254" max="10254" width="5.375" style="2077" bestFit="1" customWidth="1"/>
    <col min="10255" max="10255" width="18.875" style="2077" customWidth="1"/>
    <col min="10256" max="10256" width="20.5" style="2077" customWidth="1"/>
    <col min="10257" max="10257" width="22.375" style="2077" customWidth="1"/>
    <col min="10258" max="10258" width="14.75" style="2077" customWidth="1"/>
    <col min="10259" max="10496" width="12.75" style="2077"/>
    <col min="10497" max="10497" width="3.75" style="2077" customWidth="1"/>
    <col min="10498" max="10498" width="18.75" style="2077" bestFit="1" customWidth="1"/>
    <col min="10499" max="10500" width="9.625" style="2077" bestFit="1" customWidth="1"/>
    <col min="10501" max="10501" width="46.5" style="2077" customWidth="1"/>
    <col min="10502" max="10502" width="5.75" style="2077" bestFit="1" customWidth="1"/>
    <col min="10503" max="10503" width="13.125" style="2077" customWidth="1"/>
    <col min="10504" max="10504" width="13.125" style="2077" bestFit="1" customWidth="1"/>
    <col min="10505" max="10505" width="9" style="2077" bestFit="1" customWidth="1"/>
    <col min="10506" max="10506" width="34.25" style="2077" customWidth="1"/>
    <col min="10507" max="10507" width="20.625" style="2077" bestFit="1" customWidth="1"/>
    <col min="10508" max="10508" width="19.125" style="2077" bestFit="1" customWidth="1"/>
    <col min="10509" max="10509" width="16.75" style="2077" customWidth="1"/>
    <col min="10510" max="10510" width="5.375" style="2077" bestFit="1" customWidth="1"/>
    <col min="10511" max="10511" width="18.875" style="2077" customWidth="1"/>
    <col min="10512" max="10512" width="20.5" style="2077" customWidth="1"/>
    <col min="10513" max="10513" width="22.375" style="2077" customWidth="1"/>
    <col min="10514" max="10514" width="14.75" style="2077" customWidth="1"/>
    <col min="10515" max="10752" width="12.75" style="2077"/>
    <col min="10753" max="10753" width="3.75" style="2077" customWidth="1"/>
    <col min="10754" max="10754" width="18.75" style="2077" bestFit="1" customWidth="1"/>
    <col min="10755" max="10756" width="9.625" style="2077" bestFit="1" customWidth="1"/>
    <col min="10757" max="10757" width="46.5" style="2077" customWidth="1"/>
    <col min="10758" max="10758" width="5.75" style="2077" bestFit="1" customWidth="1"/>
    <col min="10759" max="10759" width="13.125" style="2077" customWidth="1"/>
    <col min="10760" max="10760" width="13.125" style="2077" bestFit="1" customWidth="1"/>
    <col min="10761" max="10761" width="9" style="2077" bestFit="1" customWidth="1"/>
    <col min="10762" max="10762" width="34.25" style="2077" customWidth="1"/>
    <col min="10763" max="10763" width="20.625" style="2077" bestFit="1" customWidth="1"/>
    <col min="10764" max="10764" width="19.125" style="2077" bestFit="1" customWidth="1"/>
    <col min="10765" max="10765" width="16.75" style="2077" customWidth="1"/>
    <col min="10766" max="10766" width="5.375" style="2077" bestFit="1" customWidth="1"/>
    <col min="10767" max="10767" width="18.875" style="2077" customWidth="1"/>
    <col min="10768" max="10768" width="20.5" style="2077" customWidth="1"/>
    <col min="10769" max="10769" width="22.375" style="2077" customWidth="1"/>
    <col min="10770" max="10770" width="14.75" style="2077" customWidth="1"/>
    <col min="10771" max="11008" width="12.75" style="2077"/>
    <col min="11009" max="11009" width="3.75" style="2077" customWidth="1"/>
    <col min="11010" max="11010" width="18.75" style="2077" bestFit="1" customWidth="1"/>
    <col min="11011" max="11012" width="9.625" style="2077" bestFit="1" customWidth="1"/>
    <col min="11013" max="11013" width="46.5" style="2077" customWidth="1"/>
    <col min="11014" max="11014" width="5.75" style="2077" bestFit="1" customWidth="1"/>
    <col min="11015" max="11015" width="13.125" style="2077" customWidth="1"/>
    <col min="11016" max="11016" width="13.125" style="2077" bestFit="1" customWidth="1"/>
    <col min="11017" max="11017" width="9" style="2077" bestFit="1" customWidth="1"/>
    <col min="11018" max="11018" width="34.25" style="2077" customWidth="1"/>
    <col min="11019" max="11019" width="20.625" style="2077" bestFit="1" customWidth="1"/>
    <col min="11020" max="11020" width="19.125" style="2077" bestFit="1" customWidth="1"/>
    <col min="11021" max="11021" width="16.75" style="2077" customWidth="1"/>
    <col min="11022" max="11022" width="5.375" style="2077" bestFit="1" customWidth="1"/>
    <col min="11023" max="11023" width="18.875" style="2077" customWidth="1"/>
    <col min="11024" max="11024" width="20.5" style="2077" customWidth="1"/>
    <col min="11025" max="11025" width="22.375" style="2077" customWidth="1"/>
    <col min="11026" max="11026" width="14.75" style="2077" customWidth="1"/>
    <col min="11027" max="11264" width="12.75" style="2077"/>
    <col min="11265" max="11265" width="3.75" style="2077" customWidth="1"/>
    <col min="11266" max="11266" width="18.75" style="2077" bestFit="1" customWidth="1"/>
    <col min="11267" max="11268" width="9.625" style="2077" bestFit="1" customWidth="1"/>
    <col min="11269" max="11269" width="46.5" style="2077" customWidth="1"/>
    <col min="11270" max="11270" width="5.75" style="2077" bestFit="1" customWidth="1"/>
    <col min="11271" max="11271" width="13.125" style="2077" customWidth="1"/>
    <col min="11272" max="11272" width="13.125" style="2077" bestFit="1" customWidth="1"/>
    <col min="11273" max="11273" width="9" style="2077" bestFit="1" customWidth="1"/>
    <col min="11274" max="11274" width="34.25" style="2077" customWidth="1"/>
    <col min="11275" max="11275" width="20.625" style="2077" bestFit="1" customWidth="1"/>
    <col min="11276" max="11276" width="19.125" style="2077" bestFit="1" customWidth="1"/>
    <col min="11277" max="11277" width="16.75" style="2077" customWidth="1"/>
    <col min="11278" max="11278" width="5.375" style="2077" bestFit="1" customWidth="1"/>
    <col min="11279" max="11279" width="18.875" style="2077" customWidth="1"/>
    <col min="11280" max="11280" width="20.5" style="2077" customWidth="1"/>
    <col min="11281" max="11281" width="22.375" style="2077" customWidth="1"/>
    <col min="11282" max="11282" width="14.75" style="2077" customWidth="1"/>
    <col min="11283" max="11520" width="12.75" style="2077"/>
    <col min="11521" max="11521" width="3.75" style="2077" customWidth="1"/>
    <col min="11522" max="11522" width="18.75" style="2077" bestFit="1" customWidth="1"/>
    <col min="11523" max="11524" width="9.625" style="2077" bestFit="1" customWidth="1"/>
    <col min="11525" max="11525" width="46.5" style="2077" customWidth="1"/>
    <col min="11526" max="11526" width="5.75" style="2077" bestFit="1" customWidth="1"/>
    <col min="11527" max="11527" width="13.125" style="2077" customWidth="1"/>
    <col min="11528" max="11528" width="13.125" style="2077" bestFit="1" customWidth="1"/>
    <col min="11529" max="11529" width="9" style="2077" bestFit="1" customWidth="1"/>
    <col min="11530" max="11530" width="34.25" style="2077" customWidth="1"/>
    <col min="11531" max="11531" width="20.625" style="2077" bestFit="1" customWidth="1"/>
    <col min="11532" max="11532" width="19.125" style="2077" bestFit="1" customWidth="1"/>
    <col min="11533" max="11533" width="16.75" style="2077" customWidth="1"/>
    <col min="11534" max="11534" width="5.375" style="2077" bestFit="1" customWidth="1"/>
    <col min="11535" max="11535" width="18.875" style="2077" customWidth="1"/>
    <col min="11536" max="11536" width="20.5" style="2077" customWidth="1"/>
    <col min="11537" max="11537" width="22.375" style="2077" customWidth="1"/>
    <col min="11538" max="11538" width="14.75" style="2077" customWidth="1"/>
    <col min="11539" max="11776" width="12.75" style="2077"/>
    <col min="11777" max="11777" width="3.75" style="2077" customWidth="1"/>
    <col min="11778" max="11778" width="18.75" style="2077" bestFit="1" customWidth="1"/>
    <col min="11779" max="11780" width="9.625" style="2077" bestFit="1" customWidth="1"/>
    <col min="11781" max="11781" width="46.5" style="2077" customWidth="1"/>
    <col min="11782" max="11782" width="5.75" style="2077" bestFit="1" customWidth="1"/>
    <col min="11783" max="11783" width="13.125" style="2077" customWidth="1"/>
    <col min="11784" max="11784" width="13.125" style="2077" bestFit="1" customWidth="1"/>
    <col min="11785" max="11785" width="9" style="2077" bestFit="1" customWidth="1"/>
    <col min="11786" max="11786" width="34.25" style="2077" customWidth="1"/>
    <col min="11787" max="11787" width="20.625" style="2077" bestFit="1" customWidth="1"/>
    <col min="11788" max="11788" width="19.125" style="2077" bestFit="1" customWidth="1"/>
    <col min="11789" max="11789" width="16.75" style="2077" customWidth="1"/>
    <col min="11790" max="11790" width="5.375" style="2077" bestFit="1" customWidth="1"/>
    <col min="11791" max="11791" width="18.875" style="2077" customWidth="1"/>
    <col min="11792" max="11792" width="20.5" style="2077" customWidth="1"/>
    <col min="11793" max="11793" width="22.375" style="2077" customWidth="1"/>
    <col min="11794" max="11794" width="14.75" style="2077" customWidth="1"/>
    <col min="11795" max="12032" width="12.75" style="2077"/>
    <col min="12033" max="12033" width="3.75" style="2077" customWidth="1"/>
    <col min="12034" max="12034" width="18.75" style="2077" bestFit="1" customWidth="1"/>
    <col min="12035" max="12036" width="9.625" style="2077" bestFit="1" customWidth="1"/>
    <col min="12037" max="12037" width="46.5" style="2077" customWidth="1"/>
    <col min="12038" max="12038" width="5.75" style="2077" bestFit="1" customWidth="1"/>
    <col min="12039" max="12039" width="13.125" style="2077" customWidth="1"/>
    <col min="12040" max="12040" width="13.125" style="2077" bestFit="1" customWidth="1"/>
    <col min="12041" max="12041" width="9" style="2077" bestFit="1" customWidth="1"/>
    <col min="12042" max="12042" width="34.25" style="2077" customWidth="1"/>
    <col min="12043" max="12043" width="20.625" style="2077" bestFit="1" customWidth="1"/>
    <col min="12044" max="12044" width="19.125" style="2077" bestFit="1" customWidth="1"/>
    <col min="12045" max="12045" width="16.75" style="2077" customWidth="1"/>
    <col min="12046" max="12046" width="5.375" style="2077" bestFit="1" customWidth="1"/>
    <col min="12047" max="12047" width="18.875" style="2077" customWidth="1"/>
    <col min="12048" max="12048" width="20.5" style="2077" customWidth="1"/>
    <col min="12049" max="12049" width="22.375" style="2077" customWidth="1"/>
    <col min="12050" max="12050" width="14.75" style="2077" customWidth="1"/>
    <col min="12051" max="12288" width="12.75" style="2077"/>
    <col min="12289" max="12289" width="3.75" style="2077" customWidth="1"/>
    <col min="12290" max="12290" width="18.75" style="2077" bestFit="1" customWidth="1"/>
    <col min="12291" max="12292" width="9.625" style="2077" bestFit="1" customWidth="1"/>
    <col min="12293" max="12293" width="46.5" style="2077" customWidth="1"/>
    <col min="12294" max="12294" width="5.75" style="2077" bestFit="1" customWidth="1"/>
    <col min="12295" max="12295" width="13.125" style="2077" customWidth="1"/>
    <col min="12296" max="12296" width="13.125" style="2077" bestFit="1" customWidth="1"/>
    <col min="12297" max="12297" width="9" style="2077" bestFit="1" customWidth="1"/>
    <col min="12298" max="12298" width="34.25" style="2077" customWidth="1"/>
    <col min="12299" max="12299" width="20.625" style="2077" bestFit="1" customWidth="1"/>
    <col min="12300" max="12300" width="19.125" style="2077" bestFit="1" customWidth="1"/>
    <col min="12301" max="12301" width="16.75" style="2077" customWidth="1"/>
    <col min="12302" max="12302" width="5.375" style="2077" bestFit="1" customWidth="1"/>
    <col min="12303" max="12303" width="18.875" style="2077" customWidth="1"/>
    <col min="12304" max="12304" width="20.5" style="2077" customWidth="1"/>
    <col min="12305" max="12305" width="22.375" style="2077" customWidth="1"/>
    <col min="12306" max="12306" width="14.75" style="2077" customWidth="1"/>
    <col min="12307" max="12544" width="12.75" style="2077"/>
    <col min="12545" max="12545" width="3.75" style="2077" customWidth="1"/>
    <col min="12546" max="12546" width="18.75" style="2077" bestFit="1" customWidth="1"/>
    <col min="12547" max="12548" width="9.625" style="2077" bestFit="1" customWidth="1"/>
    <col min="12549" max="12549" width="46.5" style="2077" customWidth="1"/>
    <col min="12550" max="12550" width="5.75" style="2077" bestFit="1" customWidth="1"/>
    <col min="12551" max="12551" width="13.125" style="2077" customWidth="1"/>
    <col min="12552" max="12552" width="13.125" style="2077" bestFit="1" customWidth="1"/>
    <col min="12553" max="12553" width="9" style="2077" bestFit="1" customWidth="1"/>
    <col min="12554" max="12554" width="34.25" style="2077" customWidth="1"/>
    <col min="12555" max="12555" width="20.625" style="2077" bestFit="1" customWidth="1"/>
    <col min="12556" max="12556" width="19.125" style="2077" bestFit="1" customWidth="1"/>
    <col min="12557" max="12557" width="16.75" style="2077" customWidth="1"/>
    <col min="12558" max="12558" width="5.375" style="2077" bestFit="1" customWidth="1"/>
    <col min="12559" max="12559" width="18.875" style="2077" customWidth="1"/>
    <col min="12560" max="12560" width="20.5" style="2077" customWidth="1"/>
    <col min="12561" max="12561" width="22.375" style="2077" customWidth="1"/>
    <col min="12562" max="12562" width="14.75" style="2077" customWidth="1"/>
    <col min="12563" max="12800" width="12.75" style="2077"/>
    <col min="12801" max="12801" width="3.75" style="2077" customWidth="1"/>
    <col min="12802" max="12802" width="18.75" style="2077" bestFit="1" customWidth="1"/>
    <col min="12803" max="12804" width="9.625" style="2077" bestFit="1" customWidth="1"/>
    <col min="12805" max="12805" width="46.5" style="2077" customWidth="1"/>
    <col min="12806" max="12806" width="5.75" style="2077" bestFit="1" customWidth="1"/>
    <col min="12807" max="12807" width="13.125" style="2077" customWidth="1"/>
    <col min="12808" max="12808" width="13.125" style="2077" bestFit="1" customWidth="1"/>
    <col min="12809" max="12809" width="9" style="2077" bestFit="1" customWidth="1"/>
    <col min="12810" max="12810" width="34.25" style="2077" customWidth="1"/>
    <col min="12811" max="12811" width="20.625" style="2077" bestFit="1" customWidth="1"/>
    <col min="12812" max="12812" width="19.125" style="2077" bestFit="1" customWidth="1"/>
    <col min="12813" max="12813" width="16.75" style="2077" customWidth="1"/>
    <col min="12814" max="12814" width="5.375" style="2077" bestFit="1" customWidth="1"/>
    <col min="12815" max="12815" width="18.875" style="2077" customWidth="1"/>
    <col min="12816" max="12816" width="20.5" style="2077" customWidth="1"/>
    <col min="12817" max="12817" width="22.375" style="2077" customWidth="1"/>
    <col min="12818" max="12818" width="14.75" style="2077" customWidth="1"/>
    <col min="12819" max="13056" width="12.75" style="2077"/>
    <col min="13057" max="13057" width="3.75" style="2077" customWidth="1"/>
    <col min="13058" max="13058" width="18.75" style="2077" bestFit="1" customWidth="1"/>
    <col min="13059" max="13060" width="9.625" style="2077" bestFit="1" customWidth="1"/>
    <col min="13061" max="13061" width="46.5" style="2077" customWidth="1"/>
    <col min="13062" max="13062" width="5.75" style="2077" bestFit="1" customWidth="1"/>
    <col min="13063" max="13063" width="13.125" style="2077" customWidth="1"/>
    <col min="13064" max="13064" width="13.125" style="2077" bestFit="1" customWidth="1"/>
    <col min="13065" max="13065" width="9" style="2077" bestFit="1" customWidth="1"/>
    <col min="13066" max="13066" width="34.25" style="2077" customWidth="1"/>
    <col min="13067" max="13067" width="20.625" style="2077" bestFit="1" customWidth="1"/>
    <col min="13068" max="13068" width="19.125" style="2077" bestFit="1" customWidth="1"/>
    <col min="13069" max="13069" width="16.75" style="2077" customWidth="1"/>
    <col min="13070" max="13070" width="5.375" style="2077" bestFit="1" customWidth="1"/>
    <col min="13071" max="13071" width="18.875" style="2077" customWidth="1"/>
    <col min="13072" max="13072" width="20.5" style="2077" customWidth="1"/>
    <col min="13073" max="13073" width="22.375" style="2077" customWidth="1"/>
    <col min="13074" max="13074" width="14.75" style="2077" customWidth="1"/>
    <col min="13075" max="13312" width="12.75" style="2077"/>
    <col min="13313" max="13313" width="3.75" style="2077" customWidth="1"/>
    <col min="13314" max="13314" width="18.75" style="2077" bestFit="1" customWidth="1"/>
    <col min="13315" max="13316" width="9.625" style="2077" bestFit="1" customWidth="1"/>
    <col min="13317" max="13317" width="46.5" style="2077" customWidth="1"/>
    <col min="13318" max="13318" width="5.75" style="2077" bestFit="1" customWidth="1"/>
    <col min="13319" max="13319" width="13.125" style="2077" customWidth="1"/>
    <col min="13320" max="13320" width="13.125" style="2077" bestFit="1" customWidth="1"/>
    <col min="13321" max="13321" width="9" style="2077" bestFit="1" customWidth="1"/>
    <col min="13322" max="13322" width="34.25" style="2077" customWidth="1"/>
    <col min="13323" max="13323" width="20.625" style="2077" bestFit="1" customWidth="1"/>
    <col min="13324" max="13324" width="19.125" style="2077" bestFit="1" customWidth="1"/>
    <col min="13325" max="13325" width="16.75" style="2077" customWidth="1"/>
    <col min="13326" max="13326" width="5.375" style="2077" bestFit="1" customWidth="1"/>
    <col min="13327" max="13327" width="18.875" style="2077" customWidth="1"/>
    <col min="13328" max="13328" width="20.5" style="2077" customWidth="1"/>
    <col min="13329" max="13329" width="22.375" style="2077" customWidth="1"/>
    <col min="13330" max="13330" width="14.75" style="2077" customWidth="1"/>
    <col min="13331" max="13568" width="12.75" style="2077"/>
    <col min="13569" max="13569" width="3.75" style="2077" customWidth="1"/>
    <col min="13570" max="13570" width="18.75" style="2077" bestFit="1" customWidth="1"/>
    <col min="13571" max="13572" width="9.625" style="2077" bestFit="1" customWidth="1"/>
    <col min="13573" max="13573" width="46.5" style="2077" customWidth="1"/>
    <col min="13574" max="13574" width="5.75" style="2077" bestFit="1" customWidth="1"/>
    <col min="13575" max="13575" width="13.125" style="2077" customWidth="1"/>
    <col min="13576" max="13576" width="13.125" style="2077" bestFit="1" customWidth="1"/>
    <col min="13577" max="13577" width="9" style="2077" bestFit="1" customWidth="1"/>
    <col min="13578" max="13578" width="34.25" style="2077" customWidth="1"/>
    <col min="13579" max="13579" width="20.625" style="2077" bestFit="1" customWidth="1"/>
    <col min="13580" max="13580" width="19.125" style="2077" bestFit="1" customWidth="1"/>
    <col min="13581" max="13581" width="16.75" style="2077" customWidth="1"/>
    <col min="13582" max="13582" width="5.375" style="2077" bestFit="1" customWidth="1"/>
    <col min="13583" max="13583" width="18.875" style="2077" customWidth="1"/>
    <col min="13584" max="13584" width="20.5" style="2077" customWidth="1"/>
    <col min="13585" max="13585" width="22.375" style="2077" customWidth="1"/>
    <col min="13586" max="13586" width="14.75" style="2077" customWidth="1"/>
    <col min="13587" max="13824" width="12.75" style="2077"/>
    <col min="13825" max="13825" width="3.75" style="2077" customWidth="1"/>
    <col min="13826" max="13826" width="18.75" style="2077" bestFit="1" customWidth="1"/>
    <col min="13827" max="13828" width="9.625" style="2077" bestFit="1" customWidth="1"/>
    <col min="13829" max="13829" width="46.5" style="2077" customWidth="1"/>
    <col min="13830" max="13830" width="5.75" style="2077" bestFit="1" customWidth="1"/>
    <col min="13831" max="13831" width="13.125" style="2077" customWidth="1"/>
    <col min="13832" max="13832" width="13.125" style="2077" bestFit="1" customWidth="1"/>
    <col min="13833" max="13833" width="9" style="2077" bestFit="1" customWidth="1"/>
    <col min="13834" max="13834" width="34.25" style="2077" customWidth="1"/>
    <col min="13835" max="13835" width="20.625" style="2077" bestFit="1" customWidth="1"/>
    <col min="13836" max="13836" width="19.125" style="2077" bestFit="1" customWidth="1"/>
    <col min="13837" max="13837" width="16.75" style="2077" customWidth="1"/>
    <col min="13838" max="13838" width="5.375" style="2077" bestFit="1" customWidth="1"/>
    <col min="13839" max="13839" width="18.875" style="2077" customWidth="1"/>
    <col min="13840" max="13840" width="20.5" style="2077" customWidth="1"/>
    <col min="13841" max="13841" width="22.375" style="2077" customWidth="1"/>
    <col min="13842" max="13842" width="14.75" style="2077" customWidth="1"/>
    <col min="13843" max="14080" width="12.75" style="2077"/>
    <col min="14081" max="14081" width="3.75" style="2077" customWidth="1"/>
    <col min="14082" max="14082" width="18.75" style="2077" bestFit="1" customWidth="1"/>
    <col min="14083" max="14084" width="9.625" style="2077" bestFit="1" customWidth="1"/>
    <col min="14085" max="14085" width="46.5" style="2077" customWidth="1"/>
    <col min="14086" max="14086" width="5.75" style="2077" bestFit="1" customWidth="1"/>
    <col min="14087" max="14087" width="13.125" style="2077" customWidth="1"/>
    <col min="14088" max="14088" width="13.125" style="2077" bestFit="1" customWidth="1"/>
    <col min="14089" max="14089" width="9" style="2077" bestFit="1" customWidth="1"/>
    <col min="14090" max="14090" width="34.25" style="2077" customWidth="1"/>
    <col min="14091" max="14091" width="20.625" style="2077" bestFit="1" customWidth="1"/>
    <col min="14092" max="14092" width="19.125" style="2077" bestFit="1" customWidth="1"/>
    <col min="14093" max="14093" width="16.75" style="2077" customWidth="1"/>
    <col min="14094" max="14094" width="5.375" style="2077" bestFit="1" customWidth="1"/>
    <col min="14095" max="14095" width="18.875" style="2077" customWidth="1"/>
    <col min="14096" max="14096" width="20.5" style="2077" customWidth="1"/>
    <col min="14097" max="14097" width="22.375" style="2077" customWidth="1"/>
    <col min="14098" max="14098" width="14.75" style="2077" customWidth="1"/>
    <col min="14099" max="14336" width="12.75" style="2077"/>
    <col min="14337" max="14337" width="3.75" style="2077" customWidth="1"/>
    <col min="14338" max="14338" width="18.75" style="2077" bestFit="1" customWidth="1"/>
    <col min="14339" max="14340" width="9.625" style="2077" bestFit="1" customWidth="1"/>
    <col min="14341" max="14341" width="46.5" style="2077" customWidth="1"/>
    <col min="14342" max="14342" width="5.75" style="2077" bestFit="1" customWidth="1"/>
    <col min="14343" max="14343" width="13.125" style="2077" customWidth="1"/>
    <col min="14344" max="14344" width="13.125" style="2077" bestFit="1" customWidth="1"/>
    <col min="14345" max="14345" width="9" style="2077" bestFit="1" customWidth="1"/>
    <col min="14346" max="14346" width="34.25" style="2077" customWidth="1"/>
    <col min="14347" max="14347" width="20.625" style="2077" bestFit="1" customWidth="1"/>
    <col min="14348" max="14348" width="19.125" style="2077" bestFit="1" customWidth="1"/>
    <col min="14349" max="14349" width="16.75" style="2077" customWidth="1"/>
    <col min="14350" max="14350" width="5.375" style="2077" bestFit="1" customWidth="1"/>
    <col min="14351" max="14351" width="18.875" style="2077" customWidth="1"/>
    <col min="14352" max="14352" width="20.5" style="2077" customWidth="1"/>
    <col min="14353" max="14353" width="22.375" style="2077" customWidth="1"/>
    <col min="14354" max="14354" width="14.75" style="2077" customWidth="1"/>
    <col min="14355" max="14592" width="12.75" style="2077"/>
    <col min="14593" max="14593" width="3.75" style="2077" customWidth="1"/>
    <col min="14594" max="14594" width="18.75" style="2077" bestFit="1" customWidth="1"/>
    <col min="14595" max="14596" width="9.625" style="2077" bestFit="1" customWidth="1"/>
    <col min="14597" max="14597" width="46.5" style="2077" customWidth="1"/>
    <col min="14598" max="14598" width="5.75" style="2077" bestFit="1" customWidth="1"/>
    <col min="14599" max="14599" width="13.125" style="2077" customWidth="1"/>
    <col min="14600" max="14600" width="13.125" style="2077" bestFit="1" customWidth="1"/>
    <col min="14601" max="14601" width="9" style="2077" bestFit="1" customWidth="1"/>
    <col min="14602" max="14602" width="34.25" style="2077" customWidth="1"/>
    <col min="14603" max="14603" width="20.625" style="2077" bestFit="1" customWidth="1"/>
    <col min="14604" max="14604" width="19.125" style="2077" bestFit="1" customWidth="1"/>
    <col min="14605" max="14605" width="16.75" style="2077" customWidth="1"/>
    <col min="14606" max="14606" width="5.375" style="2077" bestFit="1" customWidth="1"/>
    <col min="14607" max="14607" width="18.875" style="2077" customWidth="1"/>
    <col min="14608" max="14608" width="20.5" style="2077" customWidth="1"/>
    <col min="14609" max="14609" width="22.375" style="2077" customWidth="1"/>
    <col min="14610" max="14610" width="14.75" style="2077" customWidth="1"/>
    <col min="14611" max="14848" width="12.75" style="2077"/>
    <col min="14849" max="14849" width="3.75" style="2077" customWidth="1"/>
    <col min="14850" max="14850" width="18.75" style="2077" bestFit="1" customWidth="1"/>
    <col min="14851" max="14852" width="9.625" style="2077" bestFit="1" customWidth="1"/>
    <col min="14853" max="14853" width="46.5" style="2077" customWidth="1"/>
    <col min="14854" max="14854" width="5.75" style="2077" bestFit="1" customWidth="1"/>
    <col min="14855" max="14855" width="13.125" style="2077" customWidth="1"/>
    <col min="14856" max="14856" width="13.125" style="2077" bestFit="1" customWidth="1"/>
    <col min="14857" max="14857" width="9" style="2077" bestFit="1" customWidth="1"/>
    <col min="14858" max="14858" width="34.25" style="2077" customWidth="1"/>
    <col min="14859" max="14859" width="20.625" style="2077" bestFit="1" customWidth="1"/>
    <col min="14860" max="14860" width="19.125" style="2077" bestFit="1" customWidth="1"/>
    <col min="14861" max="14861" width="16.75" style="2077" customWidth="1"/>
    <col min="14862" max="14862" width="5.375" style="2077" bestFit="1" customWidth="1"/>
    <col min="14863" max="14863" width="18.875" style="2077" customWidth="1"/>
    <col min="14864" max="14864" width="20.5" style="2077" customWidth="1"/>
    <col min="14865" max="14865" width="22.375" style="2077" customWidth="1"/>
    <col min="14866" max="14866" width="14.75" style="2077" customWidth="1"/>
    <col min="14867" max="15104" width="12.75" style="2077"/>
    <col min="15105" max="15105" width="3.75" style="2077" customWidth="1"/>
    <col min="15106" max="15106" width="18.75" style="2077" bestFit="1" customWidth="1"/>
    <col min="15107" max="15108" width="9.625" style="2077" bestFit="1" customWidth="1"/>
    <col min="15109" max="15109" width="46.5" style="2077" customWidth="1"/>
    <col min="15110" max="15110" width="5.75" style="2077" bestFit="1" customWidth="1"/>
    <col min="15111" max="15111" width="13.125" style="2077" customWidth="1"/>
    <col min="15112" max="15112" width="13.125" style="2077" bestFit="1" customWidth="1"/>
    <col min="15113" max="15113" width="9" style="2077" bestFit="1" customWidth="1"/>
    <col min="15114" max="15114" width="34.25" style="2077" customWidth="1"/>
    <col min="15115" max="15115" width="20.625" style="2077" bestFit="1" customWidth="1"/>
    <col min="15116" max="15116" width="19.125" style="2077" bestFit="1" customWidth="1"/>
    <col min="15117" max="15117" width="16.75" style="2077" customWidth="1"/>
    <col min="15118" max="15118" width="5.375" style="2077" bestFit="1" customWidth="1"/>
    <col min="15119" max="15119" width="18.875" style="2077" customWidth="1"/>
    <col min="15120" max="15120" width="20.5" style="2077" customWidth="1"/>
    <col min="15121" max="15121" width="22.375" style="2077" customWidth="1"/>
    <col min="15122" max="15122" width="14.75" style="2077" customWidth="1"/>
    <col min="15123" max="15360" width="12.75" style="2077"/>
    <col min="15361" max="15361" width="3.75" style="2077" customWidth="1"/>
    <col min="15362" max="15362" width="18.75" style="2077" bestFit="1" customWidth="1"/>
    <col min="15363" max="15364" width="9.625" style="2077" bestFit="1" customWidth="1"/>
    <col min="15365" max="15365" width="46.5" style="2077" customWidth="1"/>
    <col min="15366" max="15366" width="5.75" style="2077" bestFit="1" customWidth="1"/>
    <col min="15367" max="15367" width="13.125" style="2077" customWidth="1"/>
    <col min="15368" max="15368" width="13.125" style="2077" bestFit="1" customWidth="1"/>
    <col min="15369" max="15369" width="9" style="2077" bestFit="1" customWidth="1"/>
    <col min="15370" max="15370" width="34.25" style="2077" customWidth="1"/>
    <col min="15371" max="15371" width="20.625" style="2077" bestFit="1" customWidth="1"/>
    <col min="15372" max="15372" width="19.125" style="2077" bestFit="1" customWidth="1"/>
    <col min="15373" max="15373" width="16.75" style="2077" customWidth="1"/>
    <col min="15374" max="15374" width="5.375" style="2077" bestFit="1" customWidth="1"/>
    <col min="15375" max="15375" width="18.875" style="2077" customWidth="1"/>
    <col min="15376" max="15376" width="20.5" style="2077" customWidth="1"/>
    <col min="15377" max="15377" width="22.375" style="2077" customWidth="1"/>
    <col min="15378" max="15378" width="14.75" style="2077" customWidth="1"/>
    <col min="15379" max="15616" width="12.75" style="2077"/>
    <col min="15617" max="15617" width="3.75" style="2077" customWidth="1"/>
    <col min="15618" max="15618" width="18.75" style="2077" bestFit="1" customWidth="1"/>
    <col min="15619" max="15620" width="9.625" style="2077" bestFit="1" customWidth="1"/>
    <col min="15621" max="15621" width="46.5" style="2077" customWidth="1"/>
    <col min="15622" max="15622" width="5.75" style="2077" bestFit="1" customWidth="1"/>
    <col min="15623" max="15623" width="13.125" style="2077" customWidth="1"/>
    <col min="15624" max="15624" width="13.125" style="2077" bestFit="1" customWidth="1"/>
    <col min="15625" max="15625" width="9" style="2077" bestFit="1" customWidth="1"/>
    <col min="15626" max="15626" width="34.25" style="2077" customWidth="1"/>
    <col min="15627" max="15627" width="20.625" style="2077" bestFit="1" customWidth="1"/>
    <col min="15628" max="15628" width="19.125" style="2077" bestFit="1" customWidth="1"/>
    <col min="15629" max="15629" width="16.75" style="2077" customWidth="1"/>
    <col min="15630" max="15630" width="5.375" style="2077" bestFit="1" customWidth="1"/>
    <col min="15631" max="15631" width="18.875" style="2077" customWidth="1"/>
    <col min="15632" max="15632" width="20.5" style="2077" customWidth="1"/>
    <col min="15633" max="15633" width="22.375" style="2077" customWidth="1"/>
    <col min="15634" max="15634" width="14.75" style="2077" customWidth="1"/>
    <col min="15635" max="15872" width="12.75" style="2077"/>
    <col min="15873" max="15873" width="3.75" style="2077" customWidth="1"/>
    <col min="15874" max="15874" width="18.75" style="2077" bestFit="1" customWidth="1"/>
    <col min="15875" max="15876" width="9.625" style="2077" bestFit="1" customWidth="1"/>
    <col min="15877" max="15877" width="46.5" style="2077" customWidth="1"/>
    <col min="15878" max="15878" width="5.75" style="2077" bestFit="1" customWidth="1"/>
    <col min="15879" max="15879" width="13.125" style="2077" customWidth="1"/>
    <col min="15880" max="15880" width="13.125" style="2077" bestFit="1" customWidth="1"/>
    <col min="15881" max="15881" width="9" style="2077" bestFit="1" customWidth="1"/>
    <col min="15882" max="15882" width="34.25" style="2077" customWidth="1"/>
    <col min="15883" max="15883" width="20.625" style="2077" bestFit="1" customWidth="1"/>
    <col min="15884" max="15884" width="19.125" style="2077" bestFit="1" customWidth="1"/>
    <col min="15885" max="15885" width="16.75" style="2077" customWidth="1"/>
    <col min="15886" max="15886" width="5.375" style="2077" bestFit="1" customWidth="1"/>
    <col min="15887" max="15887" width="18.875" style="2077" customWidth="1"/>
    <col min="15888" max="15888" width="20.5" style="2077" customWidth="1"/>
    <col min="15889" max="15889" width="22.375" style="2077" customWidth="1"/>
    <col min="15890" max="15890" width="14.75" style="2077" customWidth="1"/>
    <col min="15891" max="16128" width="12.75" style="2077"/>
    <col min="16129" max="16129" width="3.75" style="2077" customWidth="1"/>
    <col min="16130" max="16130" width="18.75" style="2077" bestFit="1" customWidth="1"/>
    <col min="16131" max="16132" width="9.625" style="2077" bestFit="1" customWidth="1"/>
    <col min="16133" max="16133" width="46.5" style="2077" customWidth="1"/>
    <col min="16134" max="16134" width="5.75" style="2077" bestFit="1" customWidth="1"/>
    <col min="16135" max="16135" width="13.125" style="2077" customWidth="1"/>
    <col min="16136" max="16136" width="13.125" style="2077" bestFit="1" customWidth="1"/>
    <col min="16137" max="16137" width="9" style="2077" bestFit="1" customWidth="1"/>
    <col min="16138" max="16138" width="34.25" style="2077" customWidth="1"/>
    <col min="16139" max="16139" width="20.625" style="2077" bestFit="1" customWidth="1"/>
    <col min="16140" max="16140" width="19.125" style="2077" bestFit="1" customWidth="1"/>
    <col min="16141" max="16141" width="16.75" style="2077" customWidth="1"/>
    <col min="16142" max="16142" width="5.375" style="2077" bestFit="1" customWidth="1"/>
    <col min="16143" max="16143" width="18.875" style="2077" customWidth="1"/>
    <col min="16144" max="16144" width="20.5" style="2077" customWidth="1"/>
    <col min="16145" max="16145" width="22.375" style="2077" customWidth="1"/>
    <col min="16146" max="16146" width="14.75" style="2077" customWidth="1"/>
    <col min="16147" max="16384" width="12.75" style="2077"/>
  </cols>
  <sheetData>
    <row r="2" spans="2:17" ht="20.100000000000001" customHeight="1">
      <c r="B2" s="2075" t="s">
        <v>0</v>
      </c>
      <c r="C2" s="2075"/>
      <c r="D2" s="2075"/>
      <c r="E2" s="2" t="s">
        <v>8849</v>
      </c>
      <c r="G2" s="4" t="s">
        <v>2</v>
      </c>
      <c r="H2" s="5"/>
      <c r="I2" s="6"/>
      <c r="J2" s="2078">
        <f>SUM(H:H)</f>
        <v>80648</v>
      </c>
      <c r="K2" s="2222"/>
    </row>
    <row r="3" spans="2:17" ht="20.100000000000001" customHeight="1">
      <c r="B3" s="2075"/>
      <c r="C3" s="2075"/>
      <c r="D3" s="2075"/>
      <c r="E3" s="13" t="s">
        <v>8676</v>
      </c>
    </row>
    <row r="4" spans="2:17" ht="20.100000000000001" customHeight="1">
      <c r="B4" s="2075" t="s">
        <v>5</v>
      </c>
      <c r="C4" s="2075"/>
      <c r="D4" s="2075"/>
      <c r="E4" s="13" t="s">
        <v>8849</v>
      </c>
      <c r="G4" s="2223"/>
      <c r="H4" s="2223"/>
      <c r="I4" s="2224"/>
      <c r="J4" s="2225"/>
      <c r="K4" s="2226"/>
    </row>
    <row r="5" spans="2:17" ht="20.100000000000001" customHeight="1">
      <c r="B5" s="2075" t="s">
        <v>6</v>
      </c>
      <c r="C5" s="2075"/>
      <c r="D5" s="2075"/>
      <c r="E5" s="16"/>
      <c r="G5" s="2223"/>
      <c r="H5" s="2223"/>
      <c r="I5" s="2224"/>
      <c r="J5" s="2225"/>
      <c r="K5" s="2226"/>
    </row>
    <row r="6" spans="2:17" ht="20.100000000000001" customHeight="1">
      <c r="B6" s="2075" t="s">
        <v>7</v>
      </c>
      <c r="C6" s="2075"/>
      <c r="D6" s="2075"/>
      <c r="E6" s="16"/>
      <c r="G6" s="2223"/>
      <c r="H6" s="2223"/>
      <c r="I6" s="2223"/>
      <c r="J6" s="2226"/>
      <c r="K6" s="2226"/>
    </row>
    <row r="8" spans="2:17" s="2079" customFormat="1" ht="19.7" customHeight="1">
      <c r="B8" s="105" t="s">
        <v>8</v>
      </c>
      <c r="C8" s="105" t="s">
        <v>9</v>
      </c>
      <c r="D8" s="105" t="s">
        <v>10</v>
      </c>
      <c r="E8" s="161" t="s">
        <v>11</v>
      </c>
      <c r="F8" s="161" t="s">
        <v>8391</v>
      </c>
      <c r="G8" s="161" t="s">
        <v>13</v>
      </c>
      <c r="H8" s="143" t="s">
        <v>14</v>
      </c>
      <c r="I8" s="143" t="s">
        <v>15</v>
      </c>
      <c r="J8" s="161" t="s">
        <v>16</v>
      </c>
      <c r="K8" s="161" t="s">
        <v>17</v>
      </c>
      <c r="L8" s="161" t="s">
        <v>18</v>
      </c>
      <c r="M8" s="105" t="s">
        <v>19</v>
      </c>
      <c r="N8" s="105" t="s">
        <v>20</v>
      </c>
      <c r="O8" s="161" t="s">
        <v>21</v>
      </c>
      <c r="P8" s="2163" t="s">
        <v>22</v>
      </c>
      <c r="Q8" s="2227" t="s">
        <v>23</v>
      </c>
    </row>
    <row r="9" spans="2:17" s="2268" customFormat="1" ht="19.5" customHeight="1">
      <c r="B9" s="2264"/>
      <c r="C9" s="1960" t="s">
        <v>6208</v>
      </c>
      <c r="D9" s="1960" t="s">
        <v>6208</v>
      </c>
      <c r="E9" s="2249" t="s">
        <v>8850</v>
      </c>
      <c r="F9" s="2170">
        <v>2</v>
      </c>
      <c r="G9" s="2265">
        <v>3100</v>
      </c>
      <c r="H9" s="2179">
        <f t="shared" ref="H9:H39" si="0">F9*G9</f>
        <v>6200</v>
      </c>
      <c r="I9" s="2266"/>
      <c r="J9" s="2249" t="s">
        <v>8851</v>
      </c>
      <c r="K9" s="2170" t="s">
        <v>8820</v>
      </c>
      <c r="L9" s="2170"/>
      <c r="M9" s="2174">
        <v>44909</v>
      </c>
      <c r="N9" s="1960" t="s">
        <v>6724</v>
      </c>
      <c r="O9" s="2172">
        <v>44923</v>
      </c>
      <c r="P9" s="2171"/>
      <c r="Q9" s="2267"/>
    </row>
    <row r="10" spans="2:17" s="2175" customFormat="1" ht="19.7" customHeight="1">
      <c r="B10" s="2264"/>
      <c r="C10" s="1960" t="s">
        <v>6208</v>
      </c>
      <c r="D10" s="1960" t="s">
        <v>6208</v>
      </c>
      <c r="E10" s="2249" t="s">
        <v>8852</v>
      </c>
      <c r="F10" s="33">
        <v>2</v>
      </c>
      <c r="G10" s="2168">
        <v>7400</v>
      </c>
      <c r="H10" s="2179">
        <f t="shared" si="0"/>
        <v>14800</v>
      </c>
      <c r="I10" s="327"/>
      <c r="J10" s="471" t="s">
        <v>8853</v>
      </c>
      <c r="K10" s="2170" t="s">
        <v>8820</v>
      </c>
      <c r="L10" s="2170"/>
      <c r="M10" s="2174">
        <v>44909</v>
      </c>
      <c r="N10" s="1960" t="s">
        <v>6724</v>
      </c>
      <c r="O10" s="2172">
        <v>44923</v>
      </c>
      <c r="P10" s="2173"/>
      <c r="Q10" s="2174"/>
    </row>
    <row r="11" spans="2:17" s="2175" customFormat="1" ht="19.7" customHeight="1">
      <c r="B11" s="2264"/>
      <c r="C11" s="1960" t="s">
        <v>6208</v>
      </c>
      <c r="D11" s="1960" t="s">
        <v>6208</v>
      </c>
      <c r="E11" s="2249" t="s">
        <v>8854</v>
      </c>
      <c r="F11" s="33">
        <v>2</v>
      </c>
      <c r="G11" s="2168">
        <v>8200</v>
      </c>
      <c r="H11" s="2179">
        <f t="shared" si="0"/>
        <v>16400</v>
      </c>
      <c r="I11" s="327"/>
      <c r="J11" s="471" t="s">
        <v>8855</v>
      </c>
      <c r="K11" s="2170" t="s">
        <v>8820</v>
      </c>
      <c r="L11" s="2170"/>
      <c r="M11" s="2174">
        <v>44909</v>
      </c>
      <c r="N11" s="1960" t="s">
        <v>6724</v>
      </c>
      <c r="O11" s="2172">
        <v>44923</v>
      </c>
      <c r="P11" s="2173"/>
      <c r="Q11" s="2174"/>
    </row>
    <row r="12" spans="2:17" s="2175" customFormat="1" ht="19.7" customHeight="1">
      <c r="B12" s="2269"/>
      <c r="C12" s="1960" t="s">
        <v>6208</v>
      </c>
      <c r="D12" s="1960" t="s">
        <v>6208</v>
      </c>
      <c r="E12" s="2249" t="s">
        <v>8856</v>
      </c>
      <c r="F12" s="2170">
        <v>1</v>
      </c>
      <c r="G12" s="2168">
        <v>11100</v>
      </c>
      <c r="H12" s="2179">
        <f t="shared" si="0"/>
        <v>11100</v>
      </c>
      <c r="I12" s="2270"/>
      <c r="J12" s="2249" t="s">
        <v>8857</v>
      </c>
      <c r="K12" s="2170" t="s">
        <v>8825</v>
      </c>
      <c r="L12" s="2170"/>
      <c r="M12" s="2174">
        <v>44910</v>
      </c>
      <c r="N12" s="1960" t="s">
        <v>6724</v>
      </c>
      <c r="O12" s="2172">
        <v>44572</v>
      </c>
      <c r="P12" s="2173"/>
      <c r="Q12" s="2174">
        <v>44937</v>
      </c>
    </row>
    <row r="13" spans="2:17" ht="19.7" customHeight="1">
      <c r="B13" s="123"/>
      <c r="C13" s="105"/>
      <c r="D13" s="105"/>
      <c r="E13" s="28"/>
      <c r="F13" s="161"/>
      <c r="G13" s="147"/>
      <c r="H13" s="142">
        <f t="shared" si="0"/>
        <v>0</v>
      </c>
      <c r="I13" s="158"/>
      <c r="J13" s="28"/>
      <c r="K13" s="2228"/>
      <c r="L13" s="161"/>
      <c r="M13" s="2163"/>
      <c r="N13" s="105"/>
      <c r="O13" s="2164"/>
      <c r="P13" s="2165"/>
      <c r="Q13" s="2091"/>
    </row>
    <row r="14" spans="2:17" ht="19.7" customHeight="1">
      <c r="B14" s="105"/>
      <c r="C14" s="17" t="s">
        <v>167</v>
      </c>
      <c r="D14" s="17" t="s">
        <v>167</v>
      </c>
      <c r="E14" s="26" t="s">
        <v>557</v>
      </c>
      <c r="F14" s="18">
        <v>1</v>
      </c>
      <c r="G14" s="20">
        <v>5117</v>
      </c>
      <c r="H14" s="20">
        <f t="shared" si="0"/>
        <v>5117</v>
      </c>
      <c r="I14" s="22"/>
      <c r="J14" s="24" t="s">
        <v>8747</v>
      </c>
      <c r="K14" s="161"/>
      <c r="L14" s="161"/>
      <c r="M14" s="2163">
        <v>44916</v>
      </c>
      <c r="N14" s="105" t="s">
        <v>6724</v>
      </c>
      <c r="O14" s="2164">
        <v>44921</v>
      </c>
      <c r="P14" s="2165"/>
      <c r="Q14" s="2091">
        <v>44921</v>
      </c>
    </row>
    <row r="15" spans="2:17" ht="19.7" customHeight="1">
      <c r="B15" s="105"/>
      <c r="C15" s="105" t="s">
        <v>167</v>
      </c>
      <c r="D15" s="105" t="s">
        <v>167</v>
      </c>
      <c r="E15" s="149" t="s">
        <v>335</v>
      </c>
      <c r="F15" s="161">
        <v>1</v>
      </c>
      <c r="G15" s="147">
        <v>6365</v>
      </c>
      <c r="H15" s="142">
        <f>F15*G15</f>
        <v>6365</v>
      </c>
      <c r="I15" s="143"/>
      <c r="J15" s="28" t="s">
        <v>798</v>
      </c>
      <c r="K15" s="161"/>
      <c r="L15" s="161"/>
      <c r="M15" s="2163">
        <v>44916</v>
      </c>
      <c r="N15" s="105" t="s">
        <v>6724</v>
      </c>
      <c r="O15" s="2164">
        <v>44921</v>
      </c>
      <c r="P15" s="2165"/>
      <c r="Q15" s="2091">
        <v>44921</v>
      </c>
    </row>
    <row r="16" spans="2:17" ht="19.7" customHeight="1">
      <c r="B16" s="105"/>
      <c r="C16" s="17" t="s">
        <v>167</v>
      </c>
      <c r="D16" s="17" t="s">
        <v>167</v>
      </c>
      <c r="E16" s="26" t="s">
        <v>8749</v>
      </c>
      <c r="F16" s="18">
        <v>1</v>
      </c>
      <c r="G16" s="20">
        <v>4239</v>
      </c>
      <c r="H16" s="20">
        <f>F16*G16</f>
        <v>4239</v>
      </c>
      <c r="I16" s="22"/>
      <c r="J16" s="24" t="s">
        <v>8750</v>
      </c>
      <c r="K16" s="161"/>
      <c r="L16" s="161"/>
      <c r="M16" s="2163">
        <v>44916</v>
      </c>
      <c r="N16" s="105" t="s">
        <v>6724</v>
      </c>
      <c r="O16" s="2164">
        <v>44921</v>
      </c>
      <c r="P16" s="2165"/>
      <c r="Q16" s="2091">
        <v>44921</v>
      </c>
    </row>
    <row r="17" spans="2:17" ht="19.7" customHeight="1">
      <c r="B17" s="105"/>
      <c r="C17" s="17" t="s">
        <v>167</v>
      </c>
      <c r="D17" s="17" t="s">
        <v>167</v>
      </c>
      <c r="E17" s="26" t="s">
        <v>8858</v>
      </c>
      <c r="F17" s="18">
        <v>1</v>
      </c>
      <c r="G17" s="20">
        <v>733</v>
      </c>
      <c r="H17" s="20">
        <f t="shared" si="0"/>
        <v>733</v>
      </c>
      <c r="I17" s="22"/>
      <c r="J17" s="24" t="s">
        <v>3617</v>
      </c>
      <c r="K17" s="161"/>
      <c r="L17" s="161"/>
      <c r="M17" s="2163">
        <v>44916</v>
      </c>
      <c r="N17" s="105" t="s">
        <v>6724</v>
      </c>
      <c r="O17" s="2164">
        <v>44921</v>
      </c>
      <c r="P17" s="2165"/>
      <c r="Q17" s="2091">
        <v>44921</v>
      </c>
    </row>
    <row r="18" spans="2:17" ht="19.7" customHeight="1">
      <c r="B18" s="105"/>
      <c r="C18" s="17" t="s">
        <v>167</v>
      </c>
      <c r="D18" s="17" t="s">
        <v>167</v>
      </c>
      <c r="E18" s="26" t="s">
        <v>8859</v>
      </c>
      <c r="F18" s="18">
        <v>4</v>
      </c>
      <c r="G18" s="20">
        <v>600</v>
      </c>
      <c r="H18" s="20">
        <f t="shared" si="0"/>
        <v>2400</v>
      </c>
      <c r="I18" s="22"/>
      <c r="J18" s="24" t="s">
        <v>3876</v>
      </c>
      <c r="K18" s="161"/>
      <c r="L18" s="161"/>
      <c r="M18" s="2163">
        <v>44916</v>
      </c>
      <c r="N18" s="105" t="s">
        <v>6724</v>
      </c>
      <c r="O18" s="2164">
        <v>44921</v>
      </c>
      <c r="P18" s="2165"/>
      <c r="Q18" s="2091">
        <v>44921</v>
      </c>
    </row>
    <row r="19" spans="2:17" ht="19.7" customHeight="1">
      <c r="B19" s="105"/>
      <c r="C19" s="17" t="s">
        <v>167</v>
      </c>
      <c r="D19" s="17" t="s">
        <v>167</v>
      </c>
      <c r="E19" s="26" t="s">
        <v>8860</v>
      </c>
      <c r="F19" s="18">
        <v>1</v>
      </c>
      <c r="G19" s="20">
        <v>958</v>
      </c>
      <c r="H19" s="20">
        <f t="shared" si="0"/>
        <v>958</v>
      </c>
      <c r="I19" s="22"/>
      <c r="J19" s="24" t="s">
        <v>804</v>
      </c>
      <c r="K19" s="161"/>
      <c r="L19" s="161"/>
      <c r="M19" s="2163">
        <v>44916</v>
      </c>
      <c r="N19" s="105" t="s">
        <v>6724</v>
      </c>
      <c r="O19" s="2164">
        <v>44921</v>
      </c>
      <c r="P19" s="2165"/>
      <c r="Q19" s="2091">
        <v>44921</v>
      </c>
    </row>
    <row r="20" spans="2:17" ht="19.7" customHeight="1">
      <c r="B20" s="105"/>
      <c r="C20" s="17" t="s">
        <v>167</v>
      </c>
      <c r="D20" s="17" t="s">
        <v>167</v>
      </c>
      <c r="E20" s="26" t="s">
        <v>8808</v>
      </c>
      <c r="F20" s="18">
        <v>2</v>
      </c>
      <c r="G20" s="20">
        <v>1633</v>
      </c>
      <c r="H20" s="20">
        <f t="shared" si="0"/>
        <v>3266</v>
      </c>
      <c r="I20" s="22"/>
      <c r="J20" s="24" t="s">
        <v>8752</v>
      </c>
      <c r="K20" s="161"/>
      <c r="L20" s="161"/>
      <c r="M20" s="2163">
        <v>44916</v>
      </c>
      <c r="N20" s="105" t="s">
        <v>6724</v>
      </c>
      <c r="O20" s="2164">
        <v>44921</v>
      </c>
      <c r="P20" s="2165"/>
      <c r="Q20" s="2091">
        <v>44921</v>
      </c>
    </row>
    <row r="21" spans="2:17" ht="19.7" customHeight="1">
      <c r="B21" s="105"/>
      <c r="C21" s="17" t="s">
        <v>167</v>
      </c>
      <c r="D21" s="17" t="s">
        <v>167</v>
      </c>
      <c r="E21" s="9" t="s">
        <v>8861</v>
      </c>
      <c r="F21" s="18">
        <v>2</v>
      </c>
      <c r="G21" s="20">
        <v>4535</v>
      </c>
      <c r="H21" s="20">
        <f t="shared" si="0"/>
        <v>9070</v>
      </c>
      <c r="I21" s="22"/>
      <c r="J21" s="24" t="s">
        <v>8862</v>
      </c>
      <c r="K21" s="161"/>
      <c r="L21" s="161"/>
      <c r="M21" s="2163">
        <v>44916</v>
      </c>
      <c r="N21" s="105" t="s">
        <v>6724</v>
      </c>
      <c r="O21" s="2164">
        <v>44921</v>
      </c>
      <c r="P21" s="2165"/>
      <c r="Q21" s="2091">
        <v>44921</v>
      </c>
    </row>
    <row r="22" spans="2:17" ht="19.7" customHeight="1">
      <c r="B22" s="105"/>
      <c r="C22" s="17"/>
      <c r="D22" s="17"/>
      <c r="E22" s="26"/>
      <c r="F22" s="18"/>
      <c r="G22" s="20"/>
      <c r="H22" s="20">
        <f t="shared" si="0"/>
        <v>0</v>
      </c>
      <c r="I22" s="22"/>
      <c r="J22" s="24"/>
      <c r="K22" s="161"/>
      <c r="L22" s="161"/>
      <c r="M22" s="2163"/>
      <c r="N22" s="105"/>
      <c r="O22" s="2164"/>
      <c r="P22" s="2165"/>
      <c r="Q22" s="2091"/>
    </row>
    <row r="23" spans="2:17" ht="19.7" customHeight="1">
      <c r="B23" s="105"/>
      <c r="C23" s="17"/>
      <c r="D23" s="17"/>
      <c r="E23" s="26"/>
      <c r="F23" s="18"/>
      <c r="G23" s="20"/>
      <c r="H23" s="20">
        <f t="shared" si="0"/>
        <v>0</v>
      </c>
      <c r="I23" s="22"/>
      <c r="J23" s="24"/>
      <c r="K23" s="161"/>
      <c r="L23" s="161"/>
      <c r="M23" s="2163"/>
      <c r="N23" s="105"/>
      <c r="O23" s="2164"/>
      <c r="P23" s="2165"/>
      <c r="Q23" s="2091"/>
    </row>
    <row r="24" spans="2:17" ht="19.7" customHeight="1">
      <c r="B24" s="105"/>
      <c r="C24" s="17"/>
      <c r="D24" s="17"/>
      <c r="E24" s="26"/>
      <c r="F24" s="18"/>
      <c r="G24" s="20"/>
      <c r="H24" s="20">
        <f t="shared" si="0"/>
        <v>0</v>
      </c>
      <c r="I24" s="22"/>
      <c r="J24" s="24"/>
      <c r="K24" s="161"/>
      <c r="L24" s="161"/>
      <c r="M24" s="2163"/>
      <c r="N24" s="105"/>
      <c r="O24" s="2164"/>
      <c r="P24" s="2165"/>
      <c r="Q24" s="2091"/>
    </row>
    <row r="25" spans="2:17" ht="19.7" customHeight="1">
      <c r="B25" s="105"/>
      <c r="C25" s="17"/>
      <c r="D25" s="17"/>
      <c r="E25" s="26"/>
      <c r="F25" s="18"/>
      <c r="G25" s="20"/>
      <c r="H25" s="20">
        <f t="shared" si="0"/>
        <v>0</v>
      </c>
      <c r="I25" s="22"/>
      <c r="J25" s="24"/>
      <c r="K25" s="161"/>
      <c r="L25" s="161"/>
      <c r="M25" s="2163"/>
      <c r="N25" s="105"/>
      <c r="O25" s="2164"/>
      <c r="P25" s="2165"/>
      <c r="Q25" s="2091"/>
    </row>
    <row r="26" spans="2:17" ht="19.7" customHeight="1">
      <c r="B26" s="105"/>
      <c r="C26" s="17"/>
      <c r="D26" s="17"/>
      <c r="E26" s="26"/>
      <c r="F26" s="18"/>
      <c r="G26" s="20"/>
      <c r="H26" s="20">
        <f t="shared" si="0"/>
        <v>0</v>
      </c>
      <c r="I26" s="22"/>
      <c r="J26" s="24"/>
      <c r="K26" s="161"/>
      <c r="L26" s="161"/>
      <c r="M26" s="2163"/>
      <c r="N26" s="105"/>
      <c r="O26" s="2164"/>
      <c r="P26" s="2165"/>
      <c r="Q26" s="2091"/>
    </row>
    <row r="27" spans="2:17" ht="19.7" customHeight="1">
      <c r="B27" s="105"/>
      <c r="C27" s="17"/>
      <c r="D27" s="17"/>
      <c r="E27" s="26"/>
      <c r="F27" s="18"/>
      <c r="G27" s="20"/>
      <c r="H27" s="20">
        <f t="shared" si="0"/>
        <v>0</v>
      </c>
      <c r="I27" s="22"/>
      <c r="J27" s="24"/>
      <c r="K27" s="161"/>
      <c r="L27" s="161"/>
      <c r="M27" s="2163"/>
      <c r="N27" s="105"/>
      <c r="O27" s="2164"/>
      <c r="P27" s="2165"/>
      <c r="Q27" s="2091"/>
    </row>
    <row r="28" spans="2:17" ht="19.7" customHeight="1">
      <c r="B28" s="105"/>
      <c r="C28" s="17"/>
      <c r="D28" s="17"/>
      <c r="E28" s="26"/>
      <c r="F28" s="18"/>
      <c r="G28" s="20"/>
      <c r="H28" s="20">
        <f t="shared" si="0"/>
        <v>0</v>
      </c>
      <c r="I28" s="22"/>
      <c r="J28" s="24"/>
      <c r="K28" s="161"/>
      <c r="L28" s="161"/>
      <c r="M28" s="2163"/>
      <c r="N28" s="105"/>
      <c r="O28" s="2164"/>
      <c r="P28" s="2165"/>
      <c r="Q28" s="2091"/>
    </row>
    <row r="29" spans="2:17" ht="19.7" customHeight="1">
      <c r="B29" s="105"/>
      <c r="C29" s="17"/>
      <c r="D29" s="17"/>
      <c r="E29" s="26"/>
      <c r="F29" s="18"/>
      <c r="G29" s="20"/>
      <c r="H29" s="20">
        <f t="shared" si="0"/>
        <v>0</v>
      </c>
      <c r="I29" s="22"/>
      <c r="J29" s="24"/>
      <c r="K29" s="161"/>
      <c r="L29" s="161"/>
      <c r="M29" s="2163"/>
      <c r="N29" s="105"/>
      <c r="O29" s="2164"/>
      <c r="P29" s="2165"/>
      <c r="Q29" s="2091"/>
    </row>
    <row r="30" spans="2:17" ht="19.7" customHeight="1">
      <c r="B30" s="105"/>
      <c r="C30" s="17"/>
      <c r="D30" s="17"/>
      <c r="E30" s="26"/>
      <c r="F30" s="18"/>
      <c r="G30" s="20"/>
      <c r="H30" s="20">
        <f t="shared" si="0"/>
        <v>0</v>
      </c>
      <c r="I30" s="22"/>
      <c r="J30" s="24"/>
      <c r="K30" s="161"/>
      <c r="L30" s="161"/>
      <c r="M30" s="2163"/>
      <c r="N30" s="105"/>
      <c r="O30" s="2164"/>
      <c r="P30" s="2165"/>
      <c r="Q30" s="2091"/>
    </row>
    <row r="31" spans="2:17" ht="19.7" customHeight="1">
      <c r="B31" s="105"/>
      <c r="C31" s="17"/>
      <c r="D31" s="17"/>
      <c r="E31" s="26"/>
      <c r="F31" s="18"/>
      <c r="G31" s="20"/>
      <c r="H31" s="20">
        <f t="shared" si="0"/>
        <v>0</v>
      </c>
      <c r="I31" s="22"/>
      <c r="J31" s="24"/>
      <c r="K31" s="161"/>
      <c r="L31" s="161"/>
      <c r="M31" s="2163"/>
      <c r="N31" s="105"/>
      <c r="O31" s="2164"/>
      <c r="P31" s="2165"/>
      <c r="Q31" s="2091"/>
    </row>
    <row r="32" spans="2:17" ht="19.7" customHeight="1">
      <c r="B32" s="105"/>
      <c r="C32" s="17"/>
      <c r="D32" s="17"/>
      <c r="E32" s="26"/>
      <c r="F32" s="18"/>
      <c r="G32" s="20"/>
      <c r="H32" s="20">
        <f t="shared" si="0"/>
        <v>0</v>
      </c>
      <c r="I32" s="22"/>
      <c r="J32" s="24"/>
      <c r="K32" s="161"/>
      <c r="L32" s="161"/>
      <c r="M32" s="2163"/>
      <c r="N32" s="105"/>
      <c r="O32" s="2164"/>
      <c r="P32" s="2165"/>
      <c r="Q32" s="2091"/>
    </row>
    <row r="33" spans="2:17" ht="19.7" customHeight="1">
      <c r="B33" s="105"/>
      <c r="C33" s="17"/>
      <c r="D33" s="17"/>
      <c r="E33" s="26"/>
      <c r="F33" s="18"/>
      <c r="G33" s="20"/>
      <c r="H33" s="20">
        <f t="shared" si="0"/>
        <v>0</v>
      </c>
      <c r="I33" s="22"/>
      <c r="J33" s="24"/>
      <c r="K33" s="161"/>
      <c r="L33" s="161"/>
      <c r="M33" s="2163"/>
      <c r="N33" s="105"/>
      <c r="O33" s="2164"/>
      <c r="P33" s="2165"/>
      <c r="Q33" s="2091"/>
    </row>
    <row r="34" spans="2:17" ht="19.7" customHeight="1">
      <c r="B34" s="105"/>
      <c r="C34" s="17"/>
      <c r="D34" s="17"/>
      <c r="E34" s="26"/>
      <c r="F34" s="18"/>
      <c r="G34" s="20"/>
      <c r="H34" s="20">
        <f t="shared" si="0"/>
        <v>0</v>
      </c>
      <c r="I34" s="22"/>
      <c r="J34" s="24"/>
      <c r="K34" s="161"/>
      <c r="L34" s="161"/>
      <c r="M34" s="2163"/>
      <c r="N34" s="105"/>
      <c r="O34" s="2164"/>
      <c r="P34" s="2165"/>
      <c r="Q34" s="2091"/>
    </row>
    <row r="35" spans="2:17" ht="19.7" customHeight="1">
      <c r="B35" s="105"/>
      <c r="C35" s="17"/>
      <c r="D35" s="17"/>
      <c r="E35" s="26"/>
      <c r="F35" s="18"/>
      <c r="G35" s="20"/>
      <c r="H35" s="20">
        <f t="shared" si="0"/>
        <v>0</v>
      </c>
      <c r="I35" s="22"/>
      <c r="J35" s="24"/>
      <c r="K35" s="161"/>
      <c r="L35" s="161"/>
      <c r="M35" s="2163"/>
      <c r="N35" s="105"/>
      <c r="O35" s="2164"/>
      <c r="P35" s="2165"/>
      <c r="Q35" s="2091"/>
    </row>
    <row r="36" spans="2:17" ht="19.7" customHeight="1">
      <c r="B36" s="105"/>
      <c r="C36" s="17"/>
      <c r="D36" s="17"/>
      <c r="E36" s="26"/>
      <c r="F36" s="18"/>
      <c r="G36" s="20"/>
      <c r="H36" s="20">
        <f t="shared" si="0"/>
        <v>0</v>
      </c>
      <c r="I36" s="22"/>
      <c r="J36" s="24"/>
      <c r="K36" s="161"/>
      <c r="L36" s="161"/>
      <c r="M36" s="2163"/>
      <c r="N36" s="105"/>
      <c r="O36" s="2164"/>
      <c r="P36" s="2165"/>
      <c r="Q36" s="2091"/>
    </row>
    <row r="37" spans="2:17" ht="19.7" customHeight="1">
      <c r="B37" s="105"/>
      <c r="C37" s="17"/>
      <c r="D37" s="17"/>
      <c r="E37" s="26"/>
      <c r="F37" s="18"/>
      <c r="G37" s="20"/>
      <c r="H37" s="20">
        <f t="shared" si="0"/>
        <v>0</v>
      </c>
      <c r="I37" s="22"/>
      <c r="J37" s="24"/>
      <c r="K37" s="161"/>
      <c r="L37" s="161"/>
      <c r="M37" s="2163"/>
      <c r="N37" s="105"/>
      <c r="O37" s="2164"/>
      <c r="P37" s="2165"/>
      <c r="Q37" s="2091"/>
    </row>
    <row r="38" spans="2:17" ht="19.7" customHeight="1">
      <c r="B38" s="105"/>
      <c r="C38" s="17"/>
      <c r="D38" s="17"/>
      <c r="E38" s="26"/>
      <c r="F38" s="18"/>
      <c r="G38" s="20"/>
      <c r="H38" s="20">
        <f t="shared" si="0"/>
        <v>0</v>
      </c>
      <c r="I38" s="22"/>
      <c r="J38" s="24"/>
      <c r="K38" s="161"/>
      <c r="L38" s="161"/>
      <c r="M38" s="2163"/>
      <c r="N38" s="105"/>
      <c r="O38" s="2164"/>
      <c r="P38" s="2165"/>
      <c r="Q38" s="2091"/>
    </row>
    <row r="39" spans="2:17" ht="19.7" customHeight="1">
      <c r="B39" s="105"/>
      <c r="C39" s="17"/>
      <c r="D39" s="17"/>
      <c r="E39" s="26"/>
      <c r="F39" s="18"/>
      <c r="G39" s="20"/>
      <c r="H39" s="20">
        <f t="shared" si="0"/>
        <v>0</v>
      </c>
      <c r="I39" s="22"/>
      <c r="J39" s="24"/>
      <c r="K39" s="161"/>
      <c r="L39" s="161"/>
      <c r="M39" s="2163"/>
      <c r="N39" s="105"/>
      <c r="O39" s="2164"/>
      <c r="P39" s="2165"/>
      <c r="Q39" s="2091"/>
    </row>
  </sheetData>
  <mergeCells count="6">
    <mergeCell ref="B2:D2"/>
    <mergeCell ref="G2:I2"/>
    <mergeCell ref="B3:D3"/>
    <mergeCell ref="B4:D4"/>
    <mergeCell ref="B5:D5"/>
    <mergeCell ref="B6:D6"/>
  </mergeCells>
  <phoneticPr fontId="3"/>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E51948-F346-4CD2-B07F-F2F63E7AC9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238</vt:i4>
      </vt:variant>
      <vt:variant>
        <vt:lpstr>名前付き一覧</vt:lpstr>
      </vt:variant>
      <vt:variant>
        <vt:i4>16</vt:i4>
      </vt:variant>
    </vt:vector>
  </HeadingPairs>
  <TitlesOfParts>
    <vt:vector size="254" baseType="lpstr">
      <vt:lpstr>【197648】信越化学</vt:lpstr>
      <vt:lpstr>【197648】信越化学-2</vt:lpstr>
      <vt:lpstr>【199335】三和スクリーン銘板 原価一覧</vt:lpstr>
      <vt:lpstr>【199335】三和スクリーン銘板 原価一覧-2</vt:lpstr>
      <vt:lpstr>【202920】アルプスアルパイン様 ﾊﾞｷｭｰﾑｸﾘｰﾅｰ蓋</vt:lpstr>
      <vt:lpstr>【198947】丸一(JR3603) 原価一覧</vt:lpstr>
      <vt:lpstr>【200761】藤本電器(エア・ブラウン) 原価一覧</vt:lpstr>
      <vt:lpstr>【202411】Thai TOYO DENSO 原価一覧</vt:lpstr>
      <vt:lpstr>【202663】 オムロンアミューズメント(エア・ブラウン) </vt:lpstr>
      <vt:lpstr>【202780】②福島氏　SETB0106-A01 JR240</vt:lpstr>
      <vt:lpstr>【202780】福島氏　SETB0106-A01 JR2403</vt:lpstr>
      <vt:lpstr>【203476】SETB0138-A01　上野氏　日産自動車様</vt:lpstr>
      <vt:lpstr>【195238】信越化学 メカ関係原価一覧</vt:lpstr>
      <vt:lpstr>【195238】信越化学 メカ関係原価一覧-2</vt:lpstr>
      <vt:lpstr>【195238】信越化学 電気関係原価一覧</vt:lpstr>
      <vt:lpstr>【201211】①　SETB0113-A01 デクセリアルズ株</vt:lpstr>
      <vt:lpstr>【201211】②　SETB0113-A01 デクセリアルズ株</vt:lpstr>
      <vt:lpstr>【201211】②　SETB0113-A01 デクセリアル-2</vt:lpstr>
      <vt:lpstr>【201554】日邦興産 原価一覧</vt:lpstr>
      <vt:lpstr>【201987】ランテクニカルサービス 原価一覧</vt:lpstr>
      <vt:lpstr>【202536】ﾊﾟﾅｿﾆｯｸﾗｲﾌｿﾘｭｰｼｮﾝｽﾞ電材三重</vt:lpstr>
      <vt:lpstr>【202536】ﾊﾟﾅｿﾆｯｸﾗｲﾌｿﾘｭｰｼｮﾝｽﾞ電材-2</vt:lpstr>
      <vt:lpstr>【202770、202771】4set 福島氏　旭東電気様　A</vt:lpstr>
      <vt:lpstr>【202839】福島氏　阪本株式会社様　AXAロボット600+</vt:lpstr>
      <vt:lpstr>【202839】福島氏　阪本株式会社様　AXAロボット60-2</vt:lpstr>
      <vt:lpstr>【202892】日本サポートシステム(ネクスティエレクトロニク</vt:lpstr>
      <vt:lpstr>【204068】南氏　ヤマイチ西神（富士電機向け）様　AXAロ</vt:lpstr>
      <vt:lpstr>【204149】田中貴金属 原価一覧</vt:lpstr>
      <vt:lpstr>【204792】　岸氏　山善様(東邦工業株式会社） 　原価一覧</vt:lpstr>
      <vt:lpstr>【202154】つねみ 原価一覧</vt:lpstr>
      <vt:lpstr>【202880】①　SETB0130－A01 アルプスアルパイ</vt:lpstr>
      <vt:lpstr>【202880】②　SETB0130－A01 アルプスアルパイ</vt:lpstr>
      <vt:lpstr>【204534】森田製作所 原価一覧</vt:lpstr>
      <vt:lpstr>【204725】ペルノックス 原価一覧</vt:lpstr>
      <vt:lpstr>【204971】　SETB-0034-A03　浸け置きユニット</vt:lpstr>
      <vt:lpstr>【204030】藤本電器(エア・ブラウン) 原価一覧</vt:lpstr>
      <vt:lpstr>【205374】京セミ様（北海道）JR2203N改造用 　ﾜｰ</vt:lpstr>
      <vt:lpstr>【205663】ASTIベトナム(第一商事) 原価一覧</vt:lpstr>
      <vt:lpstr>【203220】日邦興産 原価一覧</vt:lpstr>
      <vt:lpstr>【203787】 ①SETB0142-A01 千葉氏　安住電機</vt:lpstr>
      <vt:lpstr>【203787】 ①SETB0142-A01 千葉氏　安住-2</vt:lpstr>
      <vt:lpstr>【203787】 ②SETB0142-A01 千葉氏　安住電機</vt:lpstr>
      <vt:lpstr>【204017】日本ｻﾎﾟｰﾄｼｽﾃﾑ(ﾈｸｽﾃｨｴﾚｸﾄﾛﾆ</vt:lpstr>
      <vt:lpstr>【204903】信越化学 原価一覧</vt:lpstr>
      <vt:lpstr>【205684】三和スクリーン銘板 原価一覧</vt:lpstr>
      <vt:lpstr>【205735】森田製作所 原価一覧</vt:lpstr>
      <vt:lpstr>【205737】日本製鉄 原価一覧</vt:lpstr>
      <vt:lpstr>【206033】 岸氏　東邦工業株式会社様　ｼﾘﾝｼﾞ取付治具</vt:lpstr>
      <vt:lpstr>【206212】フコク東海 原価一覧</vt:lpstr>
      <vt:lpstr>【206271】  福島氏　安曇川電子工業㈱　SV70ﾉｽﾞﾙ</vt:lpstr>
      <vt:lpstr>【204285】①　福島氏　SETB0144－A01 ｾｲﾃｨ</vt:lpstr>
      <vt:lpstr>【204285】②　福島氏　SETB0144－A01 ｾｲﾃｨ</vt:lpstr>
      <vt:lpstr>【204328】SETB0089-A01　磯部氏　川重商事（株</vt:lpstr>
      <vt:lpstr>【205406】　SETB0145-A01　ｺﾛｺﾝﾘﾆｱ受け</vt:lpstr>
      <vt:lpstr>【205406】②　SETB0145-A01　ｺﾛｺﾝﾘﾆｱ受</vt:lpstr>
      <vt:lpstr>【205580】①ｹｼｰﾙ氏　Axend (ﾕｰｻﾞｰ_Cir</vt:lpstr>
      <vt:lpstr>【205580】②ｹｼｰﾙ氏　Axend (ﾕｰｻﾞｰ_Cir</vt:lpstr>
      <vt:lpstr>【206508】カネヒデ(村松石油) 原価一覧</vt:lpstr>
      <vt:lpstr>【206554】森田製作所 原価一覧</vt:lpstr>
      <vt:lpstr>【206935】ジェコー(第一実業) 原価一覧</vt:lpstr>
      <vt:lpstr>【206992】 岸氏　東邦工業株式会社様　ｼﾘﾝｼﾞ取付治具</vt:lpstr>
      <vt:lpstr>【207216】①ｹｼｰﾙ氏　Axend (ﾕｰｻﾞｰ_Cir</vt:lpstr>
      <vt:lpstr>【207264】日立Astemo(日本電計) 原価一覧</vt:lpstr>
      <vt:lpstr>【207006】ASTIベトナム(第一商事)  原価一覧</vt:lpstr>
      <vt:lpstr>【207163】富士化学 原価一覧</vt:lpstr>
      <vt:lpstr>【207486】キーレックス(中島商会) 原価一覧</vt:lpstr>
      <vt:lpstr>【207496】 SETB0164-A01 岸氏　山形カシオ様</vt:lpstr>
      <vt:lpstr>【207526】岸氏（株）タルイシ 東根営業所(山形カシオ)様</vt:lpstr>
      <vt:lpstr>【207526】岸氏（株）タルイシ 東根営業所(山形カシオ-2</vt:lpstr>
      <vt:lpstr>【207588】三菱電機(日本電計) 原価一覧</vt:lpstr>
      <vt:lpstr>【207634】 千葉氏　株式会社東陽様(DENSO福島)　ﾜ</vt:lpstr>
      <vt:lpstr>【207745】信越化学 原価一覧</vt:lpstr>
      <vt:lpstr>【207900】パナソニックEW紀南電工(パナソニックEW電材</vt:lpstr>
      <vt:lpstr>【207983】安福ゴム工業 原価一覧</vt:lpstr>
      <vt:lpstr>【206486】米谷氏　明星化学工業様　AXA300-HV　配</vt:lpstr>
      <vt:lpstr>【206627】日立ビルシステム(東鉱商事) 原価一覧</vt:lpstr>
      <vt:lpstr>【206837】 ①SETB0152-A01 岸氏　ﾜｲｴｽｲ</vt:lpstr>
      <vt:lpstr>【206837】 ②SETB0152-A01 岸氏　ﾜｲｴｽｲ</vt:lpstr>
      <vt:lpstr>【206837】 ③SETB0152-A01 岸氏　ﾜｲｴｽｲ</vt:lpstr>
      <vt:lpstr>【207294】丸一(JR3404) 原価一覧</vt:lpstr>
      <vt:lpstr>【207538】デンソー三共(進和) 原価一覧</vt:lpstr>
      <vt:lpstr>【207987】福島氏　千代電子工業（株）様　AXAロボット6</vt:lpstr>
      <vt:lpstr>【207987】福島氏　千代電子工業（株）様　AXAロボッ-2</vt:lpstr>
      <vt:lpstr>【207295】丸一(JR3604) 原価一覧</vt:lpstr>
      <vt:lpstr>【207296】丸一(JC-3) 原価一覧</vt:lpstr>
      <vt:lpstr>【208172】　田中氏　ﾕｰ･ｴﾑ･ｼｰｴﾚｸﾄﾛﾆｸｽ株式</vt:lpstr>
      <vt:lpstr>【208331】豊田自動織機(井高) 原価一覧</vt:lpstr>
      <vt:lpstr>【208485】 杉浦氏　SETB0182-A01 吸着テーブ</vt:lpstr>
      <vt:lpstr>【208485】 杉浦氏　SETB0182-A01 吸着テ-2</vt:lpstr>
      <vt:lpstr>【209318 】京都セミコンダクター様　JRＶ2303用 ノ</vt:lpstr>
      <vt:lpstr>【209453】デンソー三共(進和) 原価一覧</vt:lpstr>
      <vt:lpstr>【209514】日邦興産 原価一覧</vt:lpstr>
      <vt:lpstr>【209711】 SETB0189-A01 増渕氏　ワーク治具</vt:lpstr>
      <vt:lpstr>【209765】 SETB0189-A01 岸氏　山形カシオ株</vt:lpstr>
      <vt:lpstr>【209797】上野部長　新φ140ワーク用　JR3303N+</vt:lpstr>
      <vt:lpstr>【208201】新潟電子工業(成電社) 原価一覧</vt:lpstr>
      <vt:lpstr>【209349】 南氏　富士電機株式会社様　AXAロボット40</vt:lpstr>
      <vt:lpstr>【209238】①千葉氏　SETB0188-A01 JR340</vt:lpstr>
      <vt:lpstr>【209238】②千葉氏　SETB0188-A01 JR340</vt:lpstr>
      <vt:lpstr>【209551】コーセル(ホクシン) 原価一覧</vt:lpstr>
      <vt:lpstr>【209875】岸氏　①　JR3603用+NOVADOT+ツー</vt:lpstr>
      <vt:lpstr>【209875】岸氏　②　JR3603用+NOVADOT+ﾂｰ</vt:lpstr>
      <vt:lpstr>【210289】日本化学工業 原価一覧</vt:lpstr>
      <vt:lpstr>【210314】①フレンテック株式会社様　JR3203+SV3</vt:lpstr>
      <vt:lpstr>【210314】②フレンテック株式会社様　JR3203+SV3</vt:lpstr>
      <vt:lpstr>【210738】京都セミコンダクター様　JRＶ2303用 ノズ</vt:lpstr>
      <vt:lpstr>【210900】プロピア(トクヨシ精機) 原価一覧</vt:lpstr>
      <vt:lpstr>【000000(SETA0179)】メキシコ展示会 原価一覧</vt:lpstr>
      <vt:lpstr>【201044】啓愛社（ミネベアミツミ）原価一覧</vt:lpstr>
      <vt:lpstr>【201045】啓愛社（ミネベアミツミ）原価一覧</vt:lpstr>
      <vt:lpstr>【201045】啓愛社（ミネベアミツミ）原価一覧-2</vt:lpstr>
      <vt:lpstr>【201349】埼玉工業 原価一覧</vt:lpstr>
      <vt:lpstr>【201349】埼玉工業 原価一覧-2</vt:lpstr>
      <vt:lpstr>【201597】 郡山ヒロセ電機原価一覧</vt:lpstr>
      <vt:lpstr>【201597】 郡山ヒロセ電機原価一覧-2</vt:lpstr>
      <vt:lpstr>【201872】エレマテック 原価一覧</vt:lpstr>
      <vt:lpstr>【202050】 関西ペイント原価一覧</vt:lpstr>
      <vt:lpstr>【202261(SETA0118)】 アズビル 原価一覧</vt:lpstr>
      <vt:lpstr>【202261(SETA0118)】 アズビル 原価一覧-2</vt:lpstr>
      <vt:lpstr>【202582】ヘンケルジャパン</vt:lpstr>
      <vt:lpstr>【202676】三井機工 原価一覧</vt:lpstr>
      <vt:lpstr>【202769】丸和電子 原価一覧</vt:lpstr>
      <vt:lpstr>【202769】丸和電子 原価一覧-2</vt:lpstr>
      <vt:lpstr>【202853(SETA0127)】 新光電子 原価一覧 - </vt:lpstr>
      <vt:lpstr>【202853(SETA0127)】 新光電子 原価一覧 -2</vt:lpstr>
      <vt:lpstr>【202857(SETA0128)】 新光電子 原価一覧</vt:lpstr>
      <vt:lpstr>【202857(SETA0128)】 新光電子 原価一覧-2</vt:lpstr>
      <vt:lpstr>【202889】安川電機 原価一覧表</vt:lpstr>
      <vt:lpstr>【203147】コガネイ 原価一覧</vt:lpstr>
      <vt:lpstr>【203150】コガネイ 原価一覧</vt:lpstr>
      <vt:lpstr>【203205】エレマテック 原価一覧</vt:lpstr>
      <vt:lpstr>【203206】エレマテック 原価一覧</vt:lpstr>
      <vt:lpstr>【203207】エレマテック 原価一覧</vt:lpstr>
      <vt:lpstr>【203325】住友電装 原価一覧</vt:lpstr>
      <vt:lpstr>【203454】スリーボンド 原価一覧</vt:lpstr>
      <vt:lpstr>【203454】スリーボンド 原価一覧-2</vt:lpstr>
      <vt:lpstr>【203481】クボタケミックス 原価一覧</vt:lpstr>
      <vt:lpstr>【203660】富士ゴム 原価一覧</vt:lpstr>
      <vt:lpstr>【203660】富士ゴム 原価一覧-2</vt:lpstr>
      <vt:lpstr>【204032(SETA0129)】加賀EMS十和田 原価一覧</vt:lpstr>
      <vt:lpstr>【204328(SETA0140)】 川重商事 原価一覧</vt:lpstr>
      <vt:lpstr>【204328(SETA0140)】 川重商事 原価一覧-2</vt:lpstr>
      <vt:lpstr>【204338】富士ゴム 原価一覧</vt:lpstr>
      <vt:lpstr>【204338】富士ゴム 原価一覧-2</vt:lpstr>
      <vt:lpstr>【204352(SETA0143)】 Ad2P 原価一覧</vt:lpstr>
      <vt:lpstr>【204352(SETA0143)】 Ad2P 原価一覧-2</vt:lpstr>
      <vt:lpstr>【204352(SETA0143)】 Ad2P 原価一覧-3</vt:lpstr>
      <vt:lpstr>【204352(SETA0143)】 Ad2P 原価一覧-4</vt:lpstr>
      <vt:lpstr>【204493】 郡山ヒロセ電機原価一覧</vt:lpstr>
      <vt:lpstr>【204493】 郡山ヒロセ電機原価一覧-2</vt:lpstr>
      <vt:lpstr>【204733】 日精原価一覧</vt:lpstr>
      <vt:lpstr>【204733】 日精原価一覧-2</vt:lpstr>
      <vt:lpstr>【205176】エレマテック 原価一覧</vt:lpstr>
      <vt:lpstr>【205224(SETA0148)】 ナノテック 原価一覧</vt:lpstr>
      <vt:lpstr>【205224(SETA0148)】 ナノテック 原価一覧-2</vt:lpstr>
      <vt:lpstr>【205247(SETA0149)】 NOK 原価一覧</vt:lpstr>
      <vt:lpstr>【205247(SETA0149)】 NOK 原価一覧-2</vt:lpstr>
      <vt:lpstr>【205565(SETA0145)】 シンフォニアテクノロジー</vt:lpstr>
      <vt:lpstr>【205633】ウエノ太田(NSK)原価一覧表</vt:lpstr>
      <vt:lpstr>【205633】ウエノ太田(NSK)原価一覧表-2</vt:lpstr>
      <vt:lpstr>【205751】エレマテック 原価一覧</vt:lpstr>
      <vt:lpstr>【205813】エレマテック 原価一覧</vt:lpstr>
      <vt:lpstr>【205931(SETA0071)】ナミックス 原価一覧</vt:lpstr>
      <vt:lpstr>【206003(SETA0122)】安川電機 原価一覧</vt:lpstr>
      <vt:lpstr>【206003(SETA0122)】安川電機 原価一覧-2</vt:lpstr>
      <vt:lpstr>【206162(SETA0156)】ムラカミ原価一覧</vt:lpstr>
      <vt:lpstr>【206166(SETA0133)】日本化学工業</vt:lpstr>
      <vt:lpstr>【206197】啓愛社（ミネベアミツミ）原価一覧</vt:lpstr>
      <vt:lpstr>【206197】啓愛社（ミネベアミツミ）原価一覧-2</vt:lpstr>
      <vt:lpstr>【206200】啓愛社（ミネベアミツミ）原価一覧</vt:lpstr>
      <vt:lpstr>【206549】 啓愛社 原価一覧</vt:lpstr>
      <vt:lpstr>【206549】 啓愛社 原価一覧-2</vt:lpstr>
      <vt:lpstr>【206550】 啓愛社 原価一覧</vt:lpstr>
      <vt:lpstr>【206550】 啓愛社 原価一覧-2</vt:lpstr>
      <vt:lpstr>【206700(SETA0114)】砂永樹脂製作所 原価一覧</vt:lpstr>
      <vt:lpstr>【206785(SETA0162)】 AGC 原価一覧</vt:lpstr>
      <vt:lpstr>【206785(SETA0162)】 AGC 原価一覧-2</vt:lpstr>
      <vt:lpstr>【206867】株式会社ミツトヨ原価一覧</vt:lpstr>
      <vt:lpstr>【206936(SETA0079】富士ゴム 原価一覧</vt:lpstr>
      <vt:lpstr>【206936(SETA0079】富士ゴム 原価一覧-2</vt:lpstr>
      <vt:lpstr>【207154(SETA0165)】 富士フイルム 原価一覧</vt:lpstr>
      <vt:lpstr>【207154(SETA0165)】 富士フイルム 原価一-2</vt:lpstr>
      <vt:lpstr>【207207(SETA0162)】 AGC 原価一覧</vt:lpstr>
      <vt:lpstr>【207207(SETA0162)】 AGC 原価一覧-2</vt:lpstr>
      <vt:lpstr>【207568】 NOK原価一覧</vt:lpstr>
      <vt:lpstr>【207568】 NOK原価一覧-2</vt:lpstr>
      <vt:lpstr>【207606(SETA0111)】 横浜国立大学改造</vt:lpstr>
      <vt:lpstr>【207606(SETA0111)】 横浜国立大学改造-2</vt:lpstr>
      <vt:lpstr>【207744(SETA0151)】TOKIMEKU 原価一覧</vt:lpstr>
      <vt:lpstr>【207801(SETA0140)】 銀河電機工業 原価一覧</vt:lpstr>
      <vt:lpstr>【207801(SETA0140)】 銀河電機工業 原価一-2</vt:lpstr>
      <vt:lpstr>【207832(SETA0129)】加賀EMS十和田 原価一覧</vt:lpstr>
      <vt:lpstr>【208192】 SETタイ 原価一覧</vt:lpstr>
      <vt:lpstr>【208211】 啓愛社（ミネベアミツミ）原価表</vt:lpstr>
      <vt:lpstr>【208212】 啓愛社（ミネベアミツミ）原価表</vt:lpstr>
      <vt:lpstr>【208293】エフシーシー向け  原価一覧</vt:lpstr>
      <vt:lpstr>【208293】エフシーシー向け  原価一覧-2</vt:lpstr>
      <vt:lpstr>【208341】 東京測定器材原価一覧</vt:lpstr>
      <vt:lpstr>【208341】 東京測定器材原価一覧-2</vt:lpstr>
      <vt:lpstr>【208430(SETA0133)】ケミテック</vt:lpstr>
      <vt:lpstr>【208430】 ケミテック原価一覧</vt:lpstr>
      <vt:lpstr>【208430】 ケミテック原価一覧-2</vt:lpstr>
      <vt:lpstr>【208474】 NOK原価一覧</vt:lpstr>
      <vt:lpstr>【208474】 NOK原価一覧-2</vt:lpstr>
      <vt:lpstr>【208484】 NOK原価一覧</vt:lpstr>
      <vt:lpstr>【208484】 NOK原価一覧-2</vt:lpstr>
      <vt:lpstr>【208657(SETA0140)】 川重商事 原価一覧</vt:lpstr>
      <vt:lpstr>【208657(SETA0140)】 川重商事 原価一覧-2</vt:lpstr>
      <vt:lpstr>【208995】 啓愛社 原価一覧</vt:lpstr>
      <vt:lpstr>【208995】 啓愛社 原価一覧-2</vt:lpstr>
      <vt:lpstr>【209616(SETA0114)】砂永樹脂製作所 原価一覧</vt:lpstr>
      <vt:lpstr>【209757】株式会社ミツトヨ原価一覧</vt:lpstr>
      <vt:lpstr>【209790】アイテックサイエンス原価一覧</vt:lpstr>
      <vt:lpstr>【209876(SETA0162)】 AGC 原価一覧</vt:lpstr>
      <vt:lpstr>【209876(SETA0162)】 AGC 原価一覧-2</vt:lpstr>
      <vt:lpstr>【210036(SETA0180)】KATOLEC 原価一覧</vt:lpstr>
      <vt:lpstr>【210331(SETA0162)】 AGC 原価一覧</vt:lpstr>
      <vt:lpstr>【210331(SETA0162)】 AGC 原価一覧-2</vt:lpstr>
      <vt:lpstr>【210430(SETA0122)】安川電機 原価一覧</vt:lpstr>
      <vt:lpstr>【210430(SETA0122)】安川電機 原価一覧-2</vt:lpstr>
      <vt:lpstr>【210481】 (SETA0177)】ラプラス（キヤノン） </vt:lpstr>
      <vt:lpstr>【210504】しげる工業 原価一覧</vt:lpstr>
      <vt:lpstr>【210504】しげる工業 原価一覧-2</vt:lpstr>
      <vt:lpstr>【210506】しげる工業 原価一覧</vt:lpstr>
      <vt:lpstr>【210506】しげる工業 原価一覧-2</vt:lpstr>
      <vt:lpstr>【210748】岩瀬産業 前橋機工 原価一覧表</vt:lpstr>
      <vt:lpstr>【210748】岩瀬産業 前橋機工 原価一覧表-2</vt:lpstr>
      <vt:lpstr>【211371】テクノボックス 原価一覧表</vt:lpstr>
      <vt:lpstr>【211371】テクノボックス 原価一覧表-2</vt:lpstr>
      <vt:lpstr>A-NPC2023TKO(AXCT+SV70+SV01CS)展</vt:lpstr>
      <vt:lpstr>A-STSG2023TKO(AXG600+RD-DUO)展示会</vt:lpstr>
      <vt:lpstr>A-STSG2023TKO(AXG600+RD-DUO)展-2</vt:lpstr>
      <vt:lpstr>C-NPC2023TKO(AXP450+Beatrum)展示会</vt:lpstr>
      <vt:lpstr>D-NPC2023TKO(SRS303+ecoPEN600+E</vt:lpstr>
      <vt:lpstr>D-STSG2023TKO(JR3303+SV01+チルト)展</vt:lpstr>
      <vt:lpstr>D-STSG2023TKO(JR3303+SV01+チルト-2</vt:lpstr>
      <vt:lpstr>E-NPC2023TKO(AXA400＋SV01S＋上下架台)</vt:lpstr>
      <vt:lpstr>F-NPC2023TKO(協働ロボット＋AXA200＋SV35</vt:lpstr>
      <vt:lpstr>'【202770、202771】4set 福島氏　旭東電気様　A'!_FilterDatabase</vt:lpstr>
      <vt:lpstr>'【202780】福島氏　SETB0106-A01 JR2403'!_FilterDatabase</vt:lpstr>
      <vt:lpstr>'【205580】①ｹｼｰﾙ氏　Axend (ﾕｰｻﾞｰ_Cir'!_FilterDatabase</vt:lpstr>
      <vt:lpstr>'【207216】①ｹｼｰﾙ氏　Axend (ﾕｰｻﾞｰ_Cir'!_FilterDatabase</vt:lpstr>
      <vt:lpstr>'【209238】①千葉氏　SETB0188-A01 JR340'!_FilterDatabase</vt:lpstr>
      <vt:lpstr>'【209349】 南氏　富士電機株式会社様　AXAロボット40'!_FilterDatabase</vt:lpstr>
      <vt:lpstr>'【201211】①　SETB0113-A01 デクセリアルズ株'!Print_Area</vt:lpstr>
      <vt:lpstr>'【201211】②　SETB0113-A01 デクセリアルズ株'!Print_Area</vt:lpstr>
      <vt:lpstr>'【203787】 ①SETB0142-A01 千葉氏　安住-2'!Print_Area</vt:lpstr>
      <vt:lpstr>'【206837】 ①SETB0152-A01 岸氏　ﾜｲｴｽｲ'!Print_Area</vt:lpstr>
      <vt:lpstr>'【206837】 ②SETB0152-A01 岸氏　ﾜｲｴｽｲ'!Print_Area</vt:lpstr>
      <vt:lpstr>'【207496】 SETB0164-A01 岸氏　山形カシオ様'!Print_Area</vt:lpstr>
      <vt:lpstr>'【209711】 SETB0189-A01 増渕氏　ワーク治具'!Print_Area</vt:lpstr>
      <vt:lpstr>'【209765】 SETB0189-A01 岸氏　山形カシオ株'!Print_Area</vt:lpstr>
      <vt:lpstr>'【209875】岸氏　①　JR3603用+NOVADOT+ツー'!Print_Area</vt:lpstr>
      <vt:lpstr>'【209875】岸氏　②　JR3603用+NOVADOT+ﾂｰ'!Print_Area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貴久 佐藤</dc:creator>
  <cp:lastModifiedBy>貴久 佐藤</cp:lastModifiedBy>
  <dcterms:created xsi:type="dcterms:W3CDTF">2026-07-24T11:00:38Z</dcterms:created>
  <dcterms:modified xsi:type="dcterms:W3CDTF">2026-07-24T11:02:03Z</dcterms:modified>
</cp:coreProperties>
</file>